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drawings/drawing2.xml" ContentType="application/vnd.openxmlformats-officedocument.drawing+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416"/>
  <workbookPr date1904="1" showInkAnnotation="0" codeName="ThisWorkbook" autoCompressPictures="0"/>
  <bookViews>
    <workbookView xWindow="5760" yWindow="0" windowWidth="24220" windowHeight="20560" tabRatio="781"/>
  </bookViews>
  <sheets>
    <sheet name="Copyright" sheetId="27" r:id="rId1"/>
    <sheet name="State" sheetId="2" r:id="rId2"/>
    <sheet name="County" sheetId="1" r:id="rId3"/>
    <sheet name="Town" sheetId="23" r:id="rId4"/>
    <sheet name="Graphs" sheetId="4" r:id="rId5"/>
    <sheet name="Party" sheetId="25" r:id="rId6"/>
    <sheet name="Statistics" sheetId="3" r:id="rId7"/>
    <sheet name="Turnout" sheetId="19" r:id="rId8"/>
    <sheet name="Candidates" sheetId="24" r:id="rId9"/>
    <sheet name="Notes" sheetId="29" r:id="rId10"/>
    <sheet name="Data Sources" sheetId="21" r:id="rId11"/>
    <sheet name="Update Log" sheetId="28" r:id="rId12"/>
  </sheets>
  <definedNames>
    <definedName name="HTML_CodePage" hidden="1">1252</definedName>
    <definedName name="HTML_Control" hidden="1">{"'Stats'!$A$1:$AB$32"}</definedName>
    <definedName name="HTML_Description" hidden="1">""</definedName>
    <definedName name="HTML_Email" hidden="1">""</definedName>
    <definedName name="HTML_Header" hidden="1">"1996 Presidential Election Statistics"</definedName>
    <definedName name="HTML_LastUpdate" hidden="1">"12/9/98"</definedName>
    <definedName name="HTML_LineAfter" hidden="1">FALSE</definedName>
    <definedName name="HTML_LineBefore" hidden="1">FALSE</definedName>
    <definedName name="HTML_Name" hidden="1">"David Leip"</definedName>
    <definedName name="HTML_OBDlg2" hidden="1">TRUE</definedName>
    <definedName name="HTML_OBDlg4" hidden="1">TRUE</definedName>
    <definedName name="HTML_OS" hidden="1">1</definedName>
    <definedName name="HTML_PathFileMac" hidden="1">"Bismark:Home:pe96stats.html"</definedName>
    <definedName name="HTML_Title" hidden="1">"1996 Presidential Election Statistics"</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3100" i="1" l="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128" i="1"/>
  <c r="U127" i="1"/>
  <c r="U126" i="1"/>
  <c r="U125" i="1"/>
  <c r="U124" i="1"/>
  <c r="U123" i="1"/>
  <c r="U122" i="1"/>
  <c r="U121" i="1"/>
  <c r="U120" i="1"/>
  <c r="U119" i="1"/>
  <c r="U118" i="1"/>
  <c r="U117" i="1"/>
  <c r="U116" i="1"/>
  <c r="U115" i="1"/>
  <c r="U114" i="1"/>
  <c r="V1967" i="1"/>
  <c r="U1967" i="1"/>
  <c r="T1967" i="1"/>
  <c r="S1967" i="1"/>
  <c r="R1967" i="1"/>
  <c r="Q1963" i="1"/>
  <c r="Q1964" i="1"/>
  <c r="Q1967" i="1"/>
  <c r="P1967" i="1"/>
  <c r="O1963" i="1"/>
  <c r="O1964" i="1"/>
  <c r="O1967" i="1"/>
  <c r="N1963" i="1"/>
  <c r="N1964" i="1"/>
  <c r="N1967" i="1"/>
  <c r="U3101" i="1"/>
  <c r="BA121" i="1"/>
  <c r="BA127" i="1"/>
  <c r="U129" i="1"/>
  <c r="BA3101" i="1"/>
  <c r="BA129" i="1"/>
  <c r="L35" i="2"/>
  <c r="N35" i="2"/>
  <c r="P35" i="2"/>
  <c r="R35" i="2"/>
  <c r="T35" i="2"/>
  <c r="X35" i="2"/>
  <c r="V35" i="2"/>
  <c r="AB35" i="2"/>
  <c r="X1967" i="1"/>
  <c r="AF35" i="2"/>
  <c r="Z35" i="2"/>
  <c r="AD35" i="2"/>
  <c r="AJ35" i="2"/>
  <c r="AH35" i="2"/>
  <c r="AR35" i="2"/>
  <c r="AT35" i="2"/>
  <c r="AL35" i="2"/>
  <c r="AP35" i="2"/>
  <c r="AN35" i="2"/>
  <c r="AV35" i="2"/>
  <c r="C35" i="2"/>
  <c r="B9" i="24"/>
  <c r="C9" i="24"/>
  <c r="D9" i="24"/>
  <c r="E9" i="24"/>
  <c r="F9" i="24"/>
  <c r="G9" i="24"/>
  <c r="H9" i="24"/>
  <c r="I9" i="24"/>
  <c r="J9" i="24"/>
  <c r="K9" i="24"/>
  <c r="L9" i="24"/>
  <c r="M9" i="24"/>
  <c r="N9" i="24"/>
  <c r="O9" i="24"/>
  <c r="P9" i="24"/>
  <c r="Q9" i="24"/>
  <c r="R9" i="24"/>
  <c r="L1" i="2"/>
  <c r="N1" i="2"/>
  <c r="P1" i="2"/>
  <c r="R1" i="2"/>
  <c r="T1" i="2"/>
  <c r="V1" i="2"/>
  <c r="X1" i="2"/>
  <c r="Z1" i="2"/>
  <c r="AB1" i="2"/>
  <c r="AD1" i="2"/>
  <c r="AF1" i="2"/>
  <c r="AH1" i="2"/>
  <c r="AL1" i="2"/>
  <c r="AN1" i="2"/>
  <c r="AP1" i="2"/>
  <c r="AR1" i="2"/>
  <c r="AT1" i="2"/>
  <c r="AV1" i="2"/>
  <c r="BB1" i="2"/>
  <c r="BC1" i="2"/>
  <c r="BD1" i="2"/>
  <c r="BE1" i="2"/>
  <c r="L2" i="2"/>
  <c r="G2" i="2"/>
  <c r="N2" i="2"/>
  <c r="H2" i="2"/>
  <c r="P2" i="2"/>
  <c r="I2" i="2"/>
  <c r="R2" i="2"/>
  <c r="T2" i="2"/>
  <c r="V2" i="2"/>
  <c r="X2" i="2"/>
  <c r="B3" i="2"/>
  <c r="N70" i="1"/>
  <c r="L3" i="2"/>
  <c r="O70" i="1"/>
  <c r="N3" i="2"/>
  <c r="P70" i="1"/>
  <c r="P3" i="2"/>
  <c r="Q70" i="1"/>
  <c r="R3" i="2"/>
  <c r="R70" i="1"/>
  <c r="T3" i="2"/>
  <c r="T70" i="1"/>
  <c r="X3" i="2"/>
  <c r="S70" i="1"/>
  <c r="V3" i="2"/>
  <c r="AD3" i="2"/>
  <c r="AJ3" i="2"/>
  <c r="AB3" i="2"/>
  <c r="AF3" i="2"/>
  <c r="U70" i="1"/>
  <c r="Z3" i="2"/>
  <c r="AH3" i="2"/>
  <c r="AR3" i="2"/>
  <c r="AT3" i="2"/>
  <c r="AL3" i="2"/>
  <c r="AP3" i="2"/>
  <c r="AN3" i="2"/>
  <c r="AV3" i="2"/>
  <c r="C3" i="2"/>
  <c r="M3" i="2"/>
  <c r="O3" i="2"/>
  <c r="Q3" i="2"/>
  <c r="S3" i="2"/>
  <c r="U3" i="2"/>
  <c r="W3" i="2"/>
  <c r="Y3" i="2"/>
  <c r="AA3" i="2"/>
  <c r="AC3" i="2"/>
  <c r="AE3" i="2"/>
  <c r="AG3" i="2"/>
  <c r="AI3" i="2"/>
  <c r="AK3" i="2"/>
  <c r="AM3" i="2"/>
  <c r="AO3" i="2"/>
  <c r="AQ3" i="2"/>
  <c r="AS3" i="2"/>
  <c r="AU3" i="2"/>
  <c r="AW3" i="2"/>
  <c r="G3" i="2"/>
  <c r="H3" i="2"/>
  <c r="I3" i="2"/>
  <c r="J3" i="2"/>
  <c r="K3" i="2"/>
  <c r="AY3" i="2"/>
  <c r="BA3" i="2"/>
  <c r="BB3" i="2"/>
  <c r="BC3" i="2"/>
  <c r="BD3" i="2"/>
  <c r="BE3" i="2"/>
  <c r="B4" i="2"/>
  <c r="N112" i="1"/>
  <c r="L4" i="2"/>
  <c r="O112" i="1"/>
  <c r="N4" i="2"/>
  <c r="P112" i="1"/>
  <c r="P4" i="2"/>
  <c r="Q112" i="1"/>
  <c r="R4" i="2"/>
  <c r="R112" i="1"/>
  <c r="T4" i="2"/>
  <c r="T112" i="1"/>
  <c r="X4" i="2"/>
  <c r="S112" i="1"/>
  <c r="V4" i="2"/>
  <c r="AD4" i="2"/>
  <c r="AJ4" i="2"/>
  <c r="AB4" i="2"/>
  <c r="AF4" i="2"/>
  <c r="U112" i="1"/>
  <c r="Z4" i="2"/>
  <c r="AH4" i="2"/>
  <c r="AR4" i="2"/>
  <c r="AT4" i="2"/>
  <c r="AL4" i="2"/>
  <c r="AP4" i="2"/>
  <c r="AN4" i="2"/>
  <c r="AV4" i="2"/>
  <c r="C4" i="2"/>
  <c r="M4" i="2"/>
  <c r="O4" i="2"/>
  <c r="Q4" i="2"/>
  <c r="S4" i="2"/>
  <c r="U4" i="2"/>
  <c r="W4" i="2"/>
  <c r="Y4" i="2"/>
  <c r="AA4" i="2"/>
  <c r="AC4" i="2"/>
  <c r="AE4" i="2"/>
  <c r="AG4" i="2"/>
  <c r="AI4" i="2"/>
  <c r="AK4" i="2"/>
  <c r="AM4" i="2"/>
  <c r="AO4" i="2"/>
  <c r="AQ4" i="2"/>
  <c r="AS4" i="2"/>
  <c r="AU4" i="2"/>
  <c r="AW4" i="2"/>
  <c r="G4" i="2"/>
  <c r="H4" i="2"/>
  <c r="I4" i="2"/>
  <c r="J4" i="2"/>
  <c r="K4" i="2"/>
  <c r="AY4" i="2"/>
  <c r="BA4" i="2"/>
  <c r="BB4" i="2"/>
  <c r="BC4" i="2"/>
  <c r="BD4" i="2"/>
  <c r="BE4" i="2"/>
  <c r="B5" i="2"/>
  <c r="N129" i="1"/>
  <c r="L5" i="2"/>
  <c r="O129" i="1"/>
  <c r="N5" i="2"/>
  <c r="P129" i="1"/>
  <c r="P5" i="2"/>
  <c r="Q129" i="1"/>
  <c r="R5" i="2"/>
  <c r="T5" i="2"/>
  <c r="T129" i="1"/>
  <c r="X5" i="2"/>
  <c r="S129" i="1"/>
  <c r="V5" i="2"/>
  <c r="W129" i="1"/>
  <c r="AD5" i="2"/>
  <c r="AJ5" i="2"/>
  <c r="AB5" i="2"/>
  <c r="AF5" i="2"/>
  <c r="Z5" i="2"/>
  <c r="AH5" i="2"/>
  <c r="AR5" i="2"/>
  <c r="AT5" i="2"/>
  <c r="AL5" i="2"/>
  <c r="AP5" i="2"/>
  <c r="AN5" i="2"/>
  <c r="AV5" i="2"/>
  <c r="C5" i="2"/>
  <c r="M5" i="2"/>
  <c r="O5" i="2"/>
  <c r="Q5" i="2"/>
  <c r="S5" i="2"/>
  <c r="U5" i="2"/>
  <c r="W5" i="2"/>
  <c r="Y5" i="2"/>
  <c r="AA5" i="2"/>
  <c r="AC5" i="2"/>
  <c r="AE5" i="2"/>
  <c r="AG5" i="2"/>
  <c r="AI5" i="2"/>
  <c r="AK5" i="2"/>
  <c r="AM5" i="2"/>
  <c r="AO5" i="2"/>
  <c r="AQ5" i="2"/>
  <c r="AS5" i="2"/>
  <c r="AU5" i="2"/>
  <c r="AW5" i="2"/>
  <c r="G5" i="2"/>
  <c r="H5" i="2"/>
  <c r="I5" i="2"/>
  <c r="J5" i="2"/>
  <c r="K5" i="2"/>
  <c r="AY5" i="2"/>
  <c r="BA5" i="2"/>
  <c r="BB5" i="2"/>
  <c r="BC5" i="2"/>
  <c r="BD5" i="2"/>
  <c r="BE5" i="2"/>
  <c r="B6" i="2"/>
  <c r="N206" i="1"/>
  <c r="L6" i="2"/>
  <c r="O206" i="1"/>
  <c r="N6" i="2"/>
  <c r="P206" i="1"/>
  <c r="P6" i="2"/>
  <c r="Q206" i="1"/>
  <c r="R6" i="2"/>
  <c r="R206" i="1"/>
  <c r="T6" i="2"/>
  <c r="T206" i="1"/>
  <c r="X6" i="2"/>
  <c r="S206" i="1"/>
  <c r="V6" i="2"/>
  <c r="AD6" i="2"/>
  <c r="AJ6" i="2"/>
  <c r="AB6" i="2"/>
  <c r="AF6" i="2"/>
  <c r="Z6" i="2"/>
  <c r="AH6" i="2"/>
  <c r="AR6" i="2"/>
  <c r="AT6" i="2"/>
  <c r="AL6" i="2"/>
  <c r="AP6" i="2"/>
  <c r="AN6" i="2"/>
  <c r="AV6" i="2"/>
  <c r="C6" i="2"/>
  <c r="M6" i="2"/>
  <c r="O6" i="2"/>
  <c r="Q6" i="2"/>
  <c r="S6" i="2"/>
  <c r="U6" i="2"/>
  <c r="W6" i="2"/>
  <c r="Y6" i="2"/>
  <c r="AA6" i="2"/>
  <c r="AC6" i="2"/>
  <c r="AE6" i="2"/>
  <c r="AG6" i="2"/>
  <c r="AI6" i="2"/>
  <c r="AK6" i="2"/>
  <c r="AM6" i="2"/>
  <c r="AO6" i="2"/>
  <c r="AQ6" i="2"/>
  <c r="AS6" i="2"/>
  <c r="AU6" i="2"/>
  <c r="AW6" i="2"/>
  <c r="G6" i="2"/>
  <c r="H6" i="2"/>
  <c r="I6" i="2"/>
  <c r="J6" i="2"/>
  <c r="K6" i="2"/>
  <c r="AY6" i="2"/>
  <c r="BA6" i="2"/>
  <c r="BB6" i="2"/>
  <c r="BC6" i="2"/>
  <c r="BD6" i="2"/>
  <c r="BE6" i="2"/>
  <c r="B7" i="2"/>
  <c r="N266" i="1"/>
  <c r="L7" i="2"/>
  <c r="O266" i="1"/>
  <c r="N7" i="2"/>
  <c r="P266" i="1"/>
  <c r="P7" i="2"/>
  <c r="Q266" i="1"/>
  <c r="R7" i="2"/>
  <c r="R266" i="1"/>
  <c r="T7" i="2"/>
  <c r="T266" i="1"/>
  <c r="X7" i="2"/>
  <c r="S266" i="1"/>
  <c r="V7" i="2"/>
  <c r="AD7" i="2"/>
  <c r="AJ7" i="2"/>
  <c r="AB7" i="2"/>
  <c r="AF7" i="2"/>
  <c r="Z7" i="2"/>
  <c r="AH7" i="2"/>
  <c r="AR7" i="2"/>
  <c r="AT7" i="2"/>
  <c r="AL7" i="2"/>
  <c r="AP7" i="2"/>
  <c r="AN7" i="2"/>
  <c r="AV7" i="2"/>
  <c r="C7" i="2"/>
  <c r="M7" i="2"/>
  <c r="O7" i="2"/>
  <c r="Q7" i="2"/>
  <c r="S7" i="2"/>
  <c r="U7" i="2"/>
  <c r="W7" i="2"/>
  <c r="Y7" i="2"/>
  <c r="AA7" i="2"/>
  <c r="AC7" i="2"/>
  <c r="AE7" i="2"/>
  <c r="AG7" i="2"/>
  <c r="AI7" i="2"/>
  <c r="AK7" i="2"/>
  <c r="AM7" i="2"/>
  <c r="AO7" i="2"/>
  <c r="AQ7" i="2"/>
  <c r="AS7" i="2"/>
  <c r="AU7" i="2"/>
  <c r="AW7" i="2"/>
  <c r="G7" i="2"/>
  <c r="H7" i="2"/>
  <c r="I7" i="2"/>
  <c r="J7" i="2"/>
  <c r="K7" i="2"/>
  <c r="AY7" i="2"/>
  <c r="BA7" i="2"/>
  <c r="BB7" i="2"/>
  <c r="BC7" i="2"/>
  <c r="BD7" i="2"/>
  <c r="BE7" i="2"/>
  <c r="B8" i="2"/>
  <c r="N331" i="1"/>
  <c r="L8" i="2"/>
  <c r="O331" i="1"/>
  <c r="N8" i="2"/>
  <c r="P331" i="1"/>
  <c r="P8" i="2"/>
  <c r="Q331" i="1"/>
  <c r="R8" i="2"/>
  <c r="R331" i="1"/>
  <c r="T8" i="2"/>
  <c r="T331" i="1"/>
  <c r="X8" i="2"/>
  <c r="S331" i="1"/>
  <c r="V8" i="2"/>
  <c r="AD8" i="2"/>
  <c r="AJ8" i="2"/>
  <c r="V331" i="1"/>
  <c r="AB8" i="2"/>
  <c r="X331" i="1"/>
  <c r="AF8" i="2"/>
  <c r="Z8" i="2"/>
  <c r="AH8" i="2"/>
  <c r="AD331" i="1"/>
  <c r="AR8" i="2"/>
  <c r="AT8" i="2"/>
  <c r="AL8" i="2"/>
  <c r="AP8" i="2"/>
  <c r="AN8" i="2"/>
  <c r="AV8" i="2"/>
  <c r="C8" i="2"/>
  <c r="M8" i="2"/>
  <c r="O8" i="2"/>
  <c r="Q8" i="2"/>
  <c r="S8" i="2"/>
  <c r="U8" i="2"/>
  <c r="W8" i="2"/>
  <c r="Y8" i="2"/>
  <c r="AA8" i="2"/>
  <c r="AC8" i="2"/>
  <c r="AE8" i="2"/>
  <c r="AG8" i="2"/>
  <c r="AI8" i="2"/>
  <c r="AK8" i="2"/>
  <c r="AM8" i="2"/>
  <c r="AO8" i="2"/>
  <c r="AQ8" i="2"/>
  <c r="AS8" i="2"/>
  <c r="AU8" i="2"/>
  <c r="AW8" i="2"/>
  <c r="G8" i="2"/>
  <c r="H8" i="2"/>
  <c r="I8" i="2"/>
  <c r="J8" i="2"/>
  <c r="K8" i="2"/>
  <c r="AY8" i="2"/>
  <c r="BA8" i="2"/>
  <c r="BB8" i="2"/>
  <c r="BC8" i="2"/>
  <c r="BD8" i="2"/>
  <c r="BE8" i="2"/>
  <c r="B9" i="2"/>
  <c r="N333" i="1"/>
  <c r="N334" i="1"/>
  <c r="N335" i="1"/>
  <c r="N336" i="1"/>
  <c r="N337" i="1"/>
  <c r="N338" i="1"/>
  <c r="N339" i="1"/>
  <c r="N340" i="1"/>
  <c r="N341" i="1"/>
  <c r="L9" i="2"/>
  <c r="O333" i="1"/>
  <c r="O334" i="1"/>
  <c r="O335" i="1"/>
  <c r="O336" i="1"/>
  <c r="O337" i="1"/>
  <c r="O338" i="1"/>
  <c r="O339" i="1"/>
  <c r="O340" i="1"/>
  <c r="O341" i="1"/>
  <c r="N9" i="2"/>
  <c r="P333" i="1"/>
  <c r="P334" i="1"/>
  <c r="P335" i="1"/>
  <c r="P336" i="1"/>
  <c r="P337" i="1"/>
  <c r="P338" i="1"/>
  <c r="P339" i="1"/>
  <c r="P340" i="1"/>
  <c r="P341" i="1"/>
  <c r="P9" i="2"/>
  <c r="Q333" i="1"/>
  <c r="Q334" i="1"/>
  <c r="Q335" i="1"/>
  <c r="Q336" i="1"/>
  <c r="Q337" i="1"/>
  <c r="Q338" i="1"/>
  <c r="Q339" i="1"/>
  <c r="Q340" i="1"/>
  <c r="Q341" i="1"/>
  <c r="R9" i="2"/>
  <c r="R333" i="1"/>
  <c r="R334" i="1"/>
  <c r="R335" i="1"/>
  <c r="R336" i="1"/>
  <c r="R337" i="1"/>
  <c r="R338" i="1"/>
  <c r="R339" i="1"/>
  <c r="R340" i="1"/>
  <c r="R341" i="1"/>
  <c r="T9" i="2"/>
  <c r="T333" i="1"/>
  <c r="T334" i="1"/>
  <c r="T335" i="1"/>
  <c r="T336" i="1"/>
  <c r="T337" i="1"/>
  <c r="T338" i="1"/>
  <c r="T339" i="1"/>
  <c r="T340" i="1"/>
  <c r="T341" i="1"/>
  <c r="X9" i="2"/>
  <c r="S333" i="1"/>
  <c r="S334" i="1"/>
  <c r="S335" i="1"/>
  <c r="S336" i="1"/>
  <c r="S337" i="1"/>
  <c r="S338" i="1"/>
  <c r="S339" i="1"/>
  <c r="S340" i="1"/>
  <c r="S341" i="1"/>
  <c r="V9" i="2"/>
  <c r="AD9" i="2"/>
  <c r="AJ9" i="2"/>
  <c r="V333" i="1"/>
  <c r="V334" i="1"/>
  <c r="V335" i="1"/>
  <c r="V336" i="1"/>
  <c r="V337" i="1"/>
  <c r="V338" i="1"/>
  <c r="V339" i="1"/>
  <c r="V340" i="1"/>
  <c r="V341" i="1"/>
  <c r="AB9" i="2"/>
  <c r="AF9" i="2"/>
  <c r="U333" i="1"/>
  <c r="U334" i="1"/>
  <c r="U335" i="1"/>
  <c r="U336" i="1"/>
  <c r="U337" i="1"/>
  <c r="U338" i="1"/>
  <c r="U339" i="1"/>
  <c r="U340" i="1"/>
  <c r="U341" i="1"/>
  <c r="Z9" i="2"/>
  <c r="AH9" i="2"/>
  <c r="AR9" i="2"/>
  <c r="AT9" i="2"/>
  <c r="AL9" i="2"/>
  <c r="AP9" i="2"/>
  <c r="AN9" i="2"/>
  <c r="AV9" i="2"/>
  <c r="C9" i="2"/>
  <c r="M9" i="2"/>
  <c r="O9" i="2"/>
  <c r="Q9" i="2"/>
  <c r="S9" i="2"/>
  <c r="U9" i="2"/>
  <c r="W9" i="2"/>
  <c r="Y9" i="2"/>
  <c r="AA9" i="2"/>
  <c r="AC9" i="2"/>
  <c r="AE9" i="2"/>
  <c r="AG9" i="2"/>
  <c r="AI9" i="2"/>
  <c r="AK9" i="2"/>
  <c r="AM9" i="2"/>
  <c r="AO9" i="2"/>
  <c r="AQ9" i="2"/>
  <c r="AS9" i="2"/>
  <c r="AU9" i="2"/>
  <c r="AW9" i="2"/>
  <c r="G9" i="2"/>
  <c r="H9" i="2"/>
  <c r="I9" i="2"/>
  <c r="J9" i="2"/>
  <c r="K9" i="2"/>
  <c r="AY9" i="2"/>
  <c r="BA9" i="2"/>
  <c r="BB9" i="2"/>
  <c r="BC9" i="2"/>
  <c r="BD9" i="2"/>
  <c r="BE9" i="2"/>
  <c r="B10" i="2"/>
  <c r="N346" i="1"/>
  <c r="L10" i="2"/>
  <c r="O346" i="1"/>
  <c r="N10" i="2"/>
  <c r="P346" i="1"/>
  <c r="P10" i="2"/>
  <c r="Q346" i="1"/>
  <c r="R10" i="2"/>
  <c r="R346" i="1"/>
  <c r="T10" i="2"/>
  <c r="T346" i="1"/>
  <c r="X10" i="2"/>
  <c r="S346" i="1"/>
  <c r="V10" i="2"/>
  <c r="AD10" i="2"/>
  <c r="AJ10" i="2"/>
  <c r="AB10" i="2"/>
  <c r="AF10" i="2"/>
  <c r="Z10" i="2"/>
  <c r="AH10" i="2"/>
  <c r="AR10" i="2"/>
  <c r="AT10" i="2"/>
  <c r="AL10" i="2"/>
  <c r="AP10" i="2"/>
  <c r="AN10" i="2"/>
  <c r="AV10" i="2"/>
  <c r="C10" i="2"/>
  <c r="M10" i="2"/>
  <c r="O10" i="2"/>
  <c r="Q10" i="2"/>
  <c r="S10" i="2"/>
  <c r="U10" i="2"/>
  <c r="W10" i="2"/>
  <c r="Y10" i="2"/>
  <c r="AA10" i="2"/>
  <c r="AC10" i="2"/>
  <c r="AE10" i="2"/>
  <c r="AG10" i="2"/>
  <c r="AI10" i="2"/>
  <c r="AK10" i="2"/>
  <c r="AM10" i="2"/>
  <c r="AO10" i="2"/>
  <c r="AQ10" i="2"/>
  <c r="AS10" i="2"/>
  <c r="AU10" i="2"/>
  <c r="AW10" i="2"/>
  <c r="G10" i="2"/>
  <c r="H10" i="2"/>
  <c r="I10" i="2"/>
  <c r="J10" i="2"/>
  <c r="K10" i="2"/>
  <c r="AY10" i="2"/>
  <c r="BA10" i="2"/>
  <c r="BB10" i="2"/>
  <c r="BC10" i="2"/>
  <c r="BD10" i="2"/>
  <c r="BE10" i="2"/>
  <c r="B11" i="2"/>
  <c r="L11" i="2"/>
  <c r="N11" i="2"/>
  <c r="P11" i="2"/>
  <c r="R11" i="2"/>
  <c r="T11" i="2"/>
  <c r="X11" i="2"/>
  <c r="V11" i="2"/>
  <c r="AD11" i="2"/>
  <c r="AJ11" i="2"/>
  <c r="AB11" i="2"/>
  <c r="AF11" i="2"/>
  <c r="Z11" i="2"/>
  <c r="AH11" i="2"/>
  <c r="AR11" i="2"/>
  <c r="AT11" i="2"/>
  <c r="AL11" i="2"/>
  <c r="AP11" i="2"/>
  <c r="AN11" i="2"/>
  <c r="AV11" i="2"/>
  <c r="C11" i="2"/>
  <c r="M11" i="2"/>
  <c r="O11" i="2"/>
  <c r="Q11" i="2"/>
  <c r="S11" i="2"/>
  <c r="U11" i="2"/>
  <c r="W11" i="2"/>
  <c r="Y11" i="2"/>
  <c r="AA11" i="2"/>
  <c r="AC11" i="2"/>
  <c r="AE11" i="2"/>
  <c r="AG11" i="2"/>
  <c r="AI11" i="2"/>
  <c r="AK11" i="2"/>
  <c r="AM11" i="2"/>
  <c r="AO11" i="2"/>
  <c r="AQ11" i="2"/>
  <c r="AS11" i="2"/>
  <c r="AU11" i="2"/>
  <c r="AW11" i="2"/>
  <c r="G11" i="2"/>
  <c r="H11" i="2"/>
  <c r="I11" i="2"/>
  <c r="J11" i="2"/>
  <c r="K11" i="2"/>
  <c r="AY11" i="2"/>
  <c r="BA11" i="2"/>
  <c r="BB11" i="2"/>
  <c r="BC11" i="2"/>
  <c r="BD11" i="2"/>
  <c r="BE11" i="2"/>
  <c r="B12" i="2"/>
  <c r="N418" i="1"/>
  <c r="L12" i="2"/>
  <c r="O418" i="1"/>
  <c r="N12" i="2"/>
  <c r="P418" i="1"/>
  <c r="P12" i="2"/>
  <c r="Q418" i="1"/>
  <c r="R12" i="2"/>
  <c r="R418" i="1"/>
  <c r="T12" i="2"/>
  <c r="T418" i="1"/>
  <c r="X12" i="2"/>
  <c r="S418" i="1"/>
  <c r="V12" i="2"/>
  <c r="AD12" i="2"/>
  <c r="AJ12" i="2"/>
  <c r="V418" i="1"/>
  <c r="AB12" i="2"/>
  <c r="X418" i="1"/>
  <c r="AF12" i="2"/>
  <c r="U418" i="1"/>
  <c r="Z12" i="2"/>
  <c r="Y418" i="1"/>
  <c r="AH12" i="2"/>
  <c r="AR12" i="2"/>
  <c r="AT12" i="2"/>
  <c r="AL12" i="2"/>
  <c r="AP12" i="2"/>
  <c r="AN12" i="2"/>
  <c r="AV12" i="2"/>
  <c r="C12" i="2"/>
  <c r="M12" i="2"/>
  <c r="O12" i="2"/>
  <c r="Q12" i="2"/>
  <c r="S12" i="2"/>
  <c r="U12" i="2"/>
  <c r="W12" i="2"/>
  <c r="Y12" i="2"/>
  <c r="AA12" i="2"/>
  <c r="AC12" i="2"/>
  <c r="AE12" i="2"/>
  <c r="AG12" i="2"/>
  <c r="AI12" i="2"/>
  <c r="AK12" i="2"/>
  <c r="AM12" i="2"/>
  <c r="AO12" i="2"/>
  <c r="AQ12" i="2"/>
  <c r="AS12" i="2"/>
  <c r="AU12" i="2"/>
  <c r="AW12" i="2"/>
  <c r="G12" i="2"/>
  <c r="H12" i="2"/>
  <c r="I12" i="2"/>
  <c r="J12" i="2"/>
  <c r="K12" i="2"/>
  <c r="AY12" i="2"/>
  <c r="BA12" i="2"/>
  <c r="BB12" i="2"/>
  <c r="BC12" i="2"/>
  <c r="BD12" i="2"/>
  <c r="BE12" i="2"/>
  <c r="B13" i="2"/>
  <c r="N579" i="1"/>
  <c r="L13" i="2"/>
  <c r="O579" i="1"/>
  <c r="N13" i="2"/>
  <c r="P579" i="1"/>
  <c r="P13" i="2"/>
  <c r="Q579" i="1"/>
  <c r="R13" i="2"/>
  <c r="R579" i="1"/>
  <c r="T13" i="2"/>
  <c r="X13" i="2"/>
  <c r="V13" i="2"/>
  <c r="AD13" i="2"/>
  <c r="AJ13" i="2"/>
  <c r="AB13" i="2"/>
  <c r="AF13" i="2"/>
  <c r="Z13" i="2"/>
  <c r="AH13" i="2"/>
  <c r="AR13" i="2"/>
  <c r="AT13" i="2"/>
  <c r="AL13" i="2"/>
  <c r="AP13" i="2"/>
  <c r="AN13" i="2"/>
  <c r="AV13" i="2"/>
  <c r="C13" i="2"/>
  <c r="M13" i="2"/>
  <c r="O13" i="2"/>
  <c r="Q13" i="2"/>
  <c r="S13" i="2"/>
  <c r="U13" i="2"/>
  <c r="W13" i="2"/>
  <c r="Y13" i="2"/>
  <c r="AA13" i="2"/>
  <c r="AC13" i="2"/>
  <c r="AE13" i="2"/>
  <c r="AG13" i="2"/>
  <c r="AI13" i="2"/>
  <c r="AK13" i="2"/>
  <c r="AM13" i="2"/>
  <c r="AO13" i="2"/>
  <c r="AQ13" i="2"/>
  <c r="AS13" i="2"/>
  <c r="AU13" i="2"/>
  <c r="AW13" i="2"/>
  <c r="G13" i="2"/>
  <c r="H13" i="2"/>
  <c r="I13" i="2"/>
  <c r="J13" i="2"/>
  <c r="K13" i="2"/>
  <c r="AY13" i="2"/>
  <c r="BA13" i="2"/>
  <c r="BB13" i="2"/>
  <c r="BC13" i="2"/>
  <c r="BD13" i="2"/>
  <c r="BE13" i="2"/>
  <c r="B14" i="2"/>
  <c r="N586" i="1"/>
  <c r="L14" i="2"/>
  <c r="O586" i="1"/>
  <c r="N14" i="2"/>
  <c r="P586" i="1"/>
  <c r="P14" i="2"/>
  <c r="Q586" i="1"/>
  <c r="R14" i="2"/>
  <c r="R586" i="1"/>
  <c r="T14" i="2"/>
  <c r="T586" i="1"/>
  <c r="X14" i="2"/>
  <c r="S586" i="1"/>
  <c r="V14" i="2"/>
  <c r="AD14" i="2"/>
  <c r="AJ14" i="2"/>
  <c r="AB14" i="2"/>
  <c r="AF14" i="2"/>
  <c r="Z14" i="2"/>
  <c r="AH14" i="2"/>
  <c r="AR14" i="2"/>
  <c r="AT14" i="2"/>
  <c r="AL14" i="2"/>
  <c r="AP14" i="2"/>
  <c r="AN14" i="2"/>
  <c r="AV14" i="2"/>
  <c r="C14" i="2"/>
  <c r="M14" i="2"/>
  <c r="O14" i="2"/>
  <c r="Q14" i="2"/>
  <c r="S14" i="2"/>
  <c r="U14" i="2"/>
  <c r="W14" i="2"/>
  <c r="Y14" i="2"/>
  <c r="AA14" i="2"/>
  <c r="AC14" i="2"/>
  <c r="AE14" i="2"/>
  <c r="AG14" i="2"/>
  <c r="AI14" i="2"/>
  <c r="AK14" i="2"/>
  <c r="AM14" i="2"/>
  <c r="AO14" i="2"/>
  <c r="AQ14" i="2"/>
  <c r="AS14" i="2"/>
  <c r="AU14" i="2"/>
  <c r="AW14" i="2"/>
  <c r="G14" i="2"/>
  <c r="H14" i="2"/>
  <c r="I14" i="2"/>
  <c r="J14" i="2"/>
  <c r="K14" i="2"/>
  <c r="AY14" i="2"/>
  <c r="BA14" i="2"/>
  <c r="BB14" i="2"/>
  <c r="BC14" i="2"/>
  <c r="BD14" i="2"/>
  <c r="BE14" i="2"/>
  <c r="B15" i="2"/>
  <c r="N632" i="1"/>
  <c r="L15" i="2"/>
  <c r="O632" i="1"/>
  <c r="N15" i="2"/>
  <c r="P632" i="1"/>
  <c r="P15" i="2"/>
  <c r="Q632" i="1"/>
  <c r="R15" i="2"/>
  <c r="R632" i="1"/>
  <c r="T15" i="2"/>
  <c r="T632" i="1"/>
  <c r="X15" i="2"/>
  <c r="S632" i="1"/>
  <c r="V15" i="2"/>
  <c r="AD15" i="2"/>
  <c r="AJ15" i="2"/>
  <c r="AB15" i="2"/>
  <c r="AF15" i="2"/>
  <c r="U632" i="1"/>
  <c r="Z15" i="2"/>
  <c r="AH15" i="2"/>
  <c r="AR15" i="2"/>
  <c r="AT15" i="2"/>
  <c r="AL15" i="2"/>
  <c r="AP15" i="2"/>
  <c r="AN15" i="2"/>
  <c r="AV15" i="2"/>
  <c r="C15" i="2"/>
  <c r="M15" i="2"/>
  <c r="O15" i="2"/>
  <c r="Q15" i="2"/>
  <c r="S15" i="2"/>
  <c r="U15" i="2"/>
  <c r="W15" i="2"/>
  <c r="Y15" i="2"/>
  <c r="AA15" i="2"/>
  <c r="AC15" i="2"/>
  <c r="AE15" i="2"/>
  <c r="AG15" i="2"/>
  <c r="AI15" i="2"/>
  <c r="AK15" i="2"/>
  <c r="AM15" i="2"/>
  <c r="AO15" i="2"/>
  <c r="AQ15" i="2"/>
  <c r="AS15" i="2"/>
  <c r="AU15" i="2"/>
  <c r="AW15" i="2"/>
  <c r="G15" i="2"/>
  <c r="H15" i="2"/>
  <c r="I15" i="2"/>
  <c r="J15" i="2"/>
  <c r="K15" i="2"/>
  <c r="AY15" i="2"/>
  <c r="BA15" i="2"/>
  <c r="BB15" i="2"/>
  <c r="BC15" i="2"/>
  <c r="BD15" i="2"/>
  <c r="BE15" i="2"/>
  <c r="B16" i="2"/>
  <c r="N736" i="1"/>
  <c r="L16" i="2"/>
  <c r="O736" i="1"/>
  <c r="N16" i="2"/>
  <c r="P736" i="1"/>
  <c r="P16" i="2"/>
  <c r="Q736" i="1"/>
  <c r="R16" i="2"/>
  <c r="R736" i="1"/>
  <c r="T16" i="2"/>
  <c r="T736" i="1"/>
  <c r="X16" i="2"/>
  <c r="S736" i="1"/>
  <c r="V16" i="2"/>
  <c r="AD16" i="2"/>
  <c r="AJ16" i="2"/>
  <c r="AB16" i="2"/>
  <c r="X736" i="1"/>
  <c r="AF16" i="2"/>
  <c r="Z16" i="2"/>
  <c r="AH16" i="2"/>
  <c r="AR16" i="2"/>
  <c r="AT16" i="2"/>
  <c r="AL16" i="2"/>
  <c r="AP16" i="2"/>
  <c r="AN16" i="2"/>
  <c r="AV16" i="2"/>
  <c r="C16" i="2"/>
  <c r="M16" i="2"/>
  <c r="O16" i="2"/>
  <c r="Q16" i="2"/>
  <c r="S16" i="2"/>
  <c r="U16" i="2"/>
  <c r="W16" i="2"/>
  <c r="Y16" i="2"/>
  <c r="AA16" i="2"/>
  <c r="AC16" i="2"/>
  <c r="AE16" i="2"/>
  <c r="AG16" i="2"/>
  <c r="AI16" i="2"/>
  <c r="AK16" i="2"/>
  <c r="AM16" i="2"/>
  <c r="AO16" i="2"/>
  <c r="AQ16" i="2"/>
  <c r="AS16" i="2"/>
  <c r="AU16" i="2"/>
  <c r="AW16" i="2"/>
  <c r="G16" i="2"/>
  <c r="H16" i="2"/>
  <c r="I16" i="2"/>
  <c r="J16" i="2"/>
  <c r="K16" i="2"/>
  <c r="AY16" i="2"/>
  <c r="BA16" i="2"/>
  <c r="BB16" i="2"/>
  <c r="BC16" i="2"/>
  <c r="BD16" i="2"/>
  <c r="BE16" i="2"/>
  <c r="B17" i="2"/>
  <c r="N830" i="1"/>
  <c r="L17" i="2"/>
  <c r="O830" i="1"/>
  <c r="N17" i="2"/>
  <c r="P17" i="2"/>
  <c r="Q830" i="1"/>
  <c r="R17" i="2"/>
  <c r="R830" i="1"/>
  <c r="T17" i="2"/>
  <c r="X17" i="2"/>
  <c r="V17" i="2"/>
  <c r="AD17" i="2"/>
  <c r="AJ17" i="2"/>
  <c r="AB17" i="2"/>
  <c r="X830" i="1"/>
  <c r="AF17" i="2"/>
  <c r="U830" i="1"/>
  <c r="Z17" i="2"/>
  <c r="AH17" i="2"/>
  <c r="AR17" i="2"/>
  <c r="AT17" i="2"/>
  <c r="AL17" i="2"/>
  <c r="AP17" i="2"/>
  <c r="AN17" i="2"/>
  <c r="AV17" i="2"/>
  <c r="C17" i="2"/>
  <c r="M17" i="2"/>
  <c r="O17" i="2"/>
  <c r="Q17" i="2"/>
  <c r="S17" i="2"/>
  <c r="U17" i="2"/>
  <c r="W17" i="2"/>
  <c r="Y17" i="2"/>
  <c r="AA17" i="2"/>
  <c r="AC17" i="2"/>
  <c r="AE17" i="2"/>
  <c r="AG17" i="2"/>
  <c r="AI17" i="2"/>
  <c r="AK17" i="2"/>
  <c r="AM17" i="2"/>
  <c r="AO17" i="2"/>
  <c r="AQ17" i="2"/>
  <c r="AS17" i="2"/>
  <c r="AU17" i="2"/>
  <c r="AW17" i="2"/>
  <c r="G17" i="2"/>
  <c r="H17" i="2"/>
  <c r="I17" i="2"/>
  <c r="J17" i="2"/>
  <c r="K17" i="2"/>
  <c r="AY17" i="2"/>
  <c r="BA17" i="2"/>
  <c r="BB17" i="2"/>
  <c r="BC17" i="2"/>
  <c r="BD17" i="2"/>
  <c r="BE17" i="2"/>
  <c r="B18" i="2"/>
  <c r="N931" i="1"/>
  <c r="L18" i="2"/>
  <c r="O931" i="1"/>
  <c r="N18" i="2"/>
  <c r="P931" i="1"/>
  <c r="P18" i="2"/>
  <c r="Q931" i="1"/>
  <c r="R18" i="2"/>
  <c r="R931" i="1"/>
  <c r="T18" i="2"/>
  <c r="T931" i="1"/>
  <c r="X18" i="2"/>
  <c r="S931" i="1"/>
  <c r="V18" i="2"/>
  <c r="AD18" i="2"/>
  <c r="AJ18" i="2"/>
  <c r="V931" i="1"/>
  <c r="AB18" i="2"/>
  <c r="X931" i="1"/>
  <c r="AF18" i="2"/>
  <c r="U931" i="1"/>
  <c r="Z18" i="2"/>
  <c r="AH18" i="2"/>
  <c r="AR18" i="2"/>
  <c r="AT18" i="2"/>
  <c r="AL18" i="2"/>
  <c r="AP18" i="2"/>
  <c r="AN18" i="2"/>
  <c r="AV18" i="2"/>
  <c r="C18" i="2"/>
  <c r="M18" i="2"/>
  <c r="O18" i="2"/>
  <c r="Q18" i="2"/>
  <c r="S18" i="2"/>
  <c r="U18" i="2"/>
  <c r="W18" i="2"/>
  <c r="Y18" i="2"/>
  <c r="AA18" i="2"/>
  <c r="AC18" i="2"/>
  <c r="AE18" i="2"/>
  <c r="AG18" i="2"/>
  <c r="AI18" i="2"/>
  <c r="AK18" i="2"/>
  <c r="AM18" i="2"/>
  <c r="AO18" i="2"/>
  <c r="AQ18" i="2"/>
  <c r="AS18" i="2"/>
  <c r="AU18" i="2"/>
  <c r="AW18" i="2"/>
  <c r="G18" i="2"/>
  <c r="H18" i="2"/>
  <c r="I18" i="2"/>
  <c r="J18" i="2"/>
  <c r="K18" i="2"/>
  <c r="AY18" i="2"/>
  <c r="BA18" i="2"/>
  <c r="BB18" i="2"/>
  <c r="BC18" i="2"/>
  <c r="BD18" i="2"/>
  <c r="BE18" i="2"/>
  <c r="B19" i="2"/>
  <c r="N1038" i="1"/>
  <c r="L19" i="2"/>
  <c r="O1038" i="1"/>
  <c r="N19" i="2"/>
  <c r="P1038" i="1"/>
  <c r="P19" i="2"/>
  <c r="Q1038" i="1"/>
  <c r="R19" i="2"/>
  <c r="R1038" i="1"/>
  <c r="T19" i="2"/>
  <c r="T1038" i="1"/>
  <c r="X19" i="2"/>
  <c r="S1038" i="1"/>
  <c r="V19" i="2"/>
  <c r="AD19" i="2"/>
  <c r="AJ19" i="2"/>
  <c r="AB19" i="2"/>
  <c r="AF19" i="2"/>
  <c r="Z19" i="2"/>
  <c r="AH19" i="2"/>
  <c r="AR19" i="2"/>
  <c r="AT19" i="2"/>
  <c r="AL19" i="2"/>
  <c r="AP19" i="2"/>
  <c r="AN19" i="2"/>
  <c r="AV19" i="2"/>
  <c r="C19" i="2"/>
  <c r="M19" i="2"/>
  <c r="O19" i="2"/>
  <c r="Q19" i="2"/>
  <c r="S19" i="2"/>
  <c r="U19" i="2"/>
  <c r="W19" i="2"/>
  <c r="Y19" i="2"/>
  <c r="AA19" i="2"/>
  <c r="AC19" i="2"/>
  <c r="AE19" i="2"/>
  <c r="AG19" i="2"/>
  <c r="AI19" i="2"/>
  <c r="AK19" i="2"/>
  <c r="AM19" i="2"/>
  <c r="AO19" i="2"/>
  <c r="AQ19" i="2"/>
  <c r="AS19" i="2"/>
  <c r="AU19" i="2"/>
  <c r="AW19" i="2"/>
  <c r="G19" i="2"/>
  <c r="H19" i="2"/>
  <c r="I19" i="2"/>
  <c r="J19" i="2"/>
  <c r="K19" i="2"/>
  <c r="AY19" i="2"/>
  <c r="BA19" i="2"/>
  <c r="BB19" i="2"/>
  <c r="BC19" i="2"/>
  <c r="BD19" i="2"/>
  <c r="BE19" i="2"/>
  <c r="B20" i="2"/>
  <c r="N1160" i="1"/>
  <c r="L20" i="2"/>
  <c r="O1160" i="1"/>
  <c r="N20" i="2"/>
  <c r="P1160" i="1"/>
  <c r="P20" i="2"/>
  <c r="Q1160" i="1"/>
  <c r="R20" i="2"/>
  <c r="R1160" i="1"/>
  <c r="T20" i="2"/>
  <c r="T1160" i="1"/>
  <c r="X20" i="2"/>
  <c r="S1160" i="1"/>
  <c r="V20" i="2"/>
  <c r="AD20" i="2"/>
  <c r="AJ20" i="2"/>
  <c r="AB20" i="2"/>
  <c r="AF20" i="2"/>
  <c r="U1160" i="1"/>
  <c r="Z20" i="2"/>
  <c r="AH20" i="2"/>
  <c r="AR20" i="2"/>
  <c r="AT20" i="2"/>
  <c r="AL20" i="2"/>
  <c r="AP20" i="2"/>
  <c r="AN20" i="2"/>
  <c r="AV20" i="2"/>
  <c r="C20" i="2"/>
  <c r="M20" i="2"/>
  <c r="O20" i="2"/>
  <c r="Q20" i="2"/>
  <c r="S20" i="2"/>
  <c r="U20" i="2"/>
  <c r="W20" i="2"/>
  <c r="Y20" i="2"/>
  <c r="AA20" i="2"/>
  <c r="AC20" i="2"/>
  <c r="AE20" i="2"/>
  <c r="AG20" i="2"/>
  <c r="AI20" i="2"/>
  <c r="AK20" i="2"/>
  <c r="AM20" i="2"/>
  <c r="AO20" i="2"/>
  <c r="AQ20" i="2"/>
  <c r="AS20" i="2"/>
  <c r="AU20" i="2"/>
  <c r="AW20" i="2"/>
  <c r="G20" i="2"/>
  <c r="H20" i="2"/>
  <c r="I20" i="2"/>
  <c r="J20" i="2"/>
  <c r="K20" i="2"/>
  <c r="AY20" i="2"/>
  <c r="BA20" i="2"/>
  <c r="BB20" i="2"/>
  <c r="BC20" i="2"/>
  <c r="BD20" i="2"/>
  <c r="BE20" i="2"/>
  <c r="B21" i="2"/>
  <c r="N1226" i="1"/>
  <c r="L21" i="2"/>
  <c r="O1226" i="1"/>
  <c r="N21" i="2"/>
  <c r="P1226" i="1"/>
  <c r="P21" i="2"/>
  <c r="Q1226" i="1"/>
  <c r="R21" i="2"/>
  <c r="R1226" i="1"/>
  <c r="T21" i="2"/>
  <c r="T1226" i="1"/>
  <c r="X21" i="2"/>
  <c r="S1226" i="1"/>
  <c r="V21" i="2"/>
  <c r="AD21" i="2"/>
  <c r="AJ21" i="2"/>
  <c r="V1226" i="1"/>
  <c r="AB21" i="2"/>
  <c r="AF21" i="2"/>
  <c r="Z21" i="2"/>
  <c r="AH21" i="2"/>
  <c r="AR21" i="2"/>
  <c r="AT21" i="2"/>
  <c r="AL21" i="2"/>
  <c r="AP21" i="2"/>
  <c r="AN21" i="2"/>
  <c r="AV21" i="2"/>
  <c r="C21" i="2"/>
  <c r="M21" i="2"/>
  <c r="O21" i="2"/>
  <c r="Q21" i="2"/>
  <c r="S21" i="2"/>
  <c r="U21" i="2"/>
  <c r="W21" i="2"/>
  <c r="Y21" i="2"/>
  <c r="AA21" i="2"/>
  <c r="AC21" i="2"/>
  <c r="AE21" i="2"/>
  <c r="AG21" i="2"/>
  <c r="AI21" i="2"/>
  <c r="AK21" i="2"/>
  <c r="AM21" i="2"/>
  <c r="AO21" i="2"/>
  <c r="AQ21" i="2"/>
  <c r="AS21" i="2"/>
  <c r="AU21" i="2"/>
  <c r="AW21" i="2"/>
  <c r="G21" i="2"/>
  <c r="H21" i="2"/>
  <c r="I21" i="2"/>
  <c r="J21" i="2"/>
  <c r="K21" i="2"/>
  <c r="AY21" i="2"/>
  <c r="BA21" i="2"/>
  <c r="BB21" i="2"/>
  <c r="BC21" i="2"/>
  <c r="BD21" i="2"/>
  <c r="BE21" i="2"/>
  <c r="B22" i="2"/>
  <c r="N1228" i="1"/>
  <c r="N1229" i="1"/>
  <c r="N1230" i="1"/>
  <c r="N1231" i="1"/>
  <c r="N1232" i="1"/>
  <c r="N1233" i="1"/>
  <c r="N1234" i="1"/>
  <c r="N1235" i="1"/>
  <c r="N1236" i="1"/>
  <c r="N1237" i="1"/>
  <c r="N1238" i="1"/>
  <c r="N1239" i="1"/>
  <c r="N1240" i="1"/>
  <c r="N1241" i="1"/>
  <c r="N1242" i="1"/>
  <c r="N1243" i="1"/>
  <c r="N1244" i="1"/>
  <c r="L22" i="2"/>
  <c r="O1228" i="1"/>
  <c r="O1229" i="1"/>
  <c r="O1230" i="1"/>
  <c r="O1231" i="1"/>
  <c r="O1232" i="1"/>
  <c r="O1233" i="1"/>
  <c r="O1234" i="1"/>
  <c r="O1235" i="1"/>
  <c r="O1236" i="1"/>
  <c r="O1237" i="1"/>
  <c r="O1238" i="1"/>
  <c r="O1239" i="1"/>
  <c r="O1240" i="1"/>
  <c r="O1241" i="1"/>
  <c r="O1242" i="1"/>
  <c r="O1243" i="1"/>
  <c r="O1244" i="1"/>
  <c r="N22" i="2"/>
  <c r="P1228" i="1"/>
  <c r="P1229" i="1"/>
  <c r="P1230" i="1"/>
  <c r="P1231" i="1"/>
  <c r="P1232" i="1"/>
  <c r="P1233" i="1"/>
  <c r="P1234" i="1"/>
  <c r="P1235" i="1"/>
  <c r="P1236" i="1"/>
  <c r="P1237" i="1"/>
  <c r="P1238" i="1"/>
  <c r="P1239" i="1"/>
  <c r="P1240" i="1"/>
  <c r="P1241" i="1"/>
  <c r="P1242" i="1"/>
  <c r="P1243" i="1"/>
  <c r="P1244" i="1"/>
  <c r="P22" i="2"/>
  <c r="Q1228" i="1"/>
  <c r="Q1229" i="1"/>
  <c r="Q1230" i="1"/>
  <c r="Q1231" i="1"/>
  <c r="Q1232" i="1"/>
  <c r="Q1233" i="1"/>
  <c r="Q1234" i="1"/>
  <c r="Q1235" i="1"/>
  <c r="Q1236" i="1"/>
  <c r="Q1237" i="1"/>
  <c r="Q1238" i="1"/>
  <c r="Q1239" i="1"/>
  <c r="Q1240" i="1"/>
  <c r="Q1241" i="1"/>
  <c r="Q1242" i="1"/>
  <c r="Q1243" i="1"/>
  <c r="Q1244" i="1"/>
  <c r="R22" i="2"/>
  <c r="R1228" i="1"/>
  <c r="R1229" i="1"/>
  <c r="R1230" i="1"/>
  <c r="R1231" i="1"/>
  <c r="R1232" i="1"/>
  <c r="R1233" i="1"/>
  <c r="R1234" i="1"/>
  <c r="R1235" i="1"/>
  <c r="R1236" i="1"/>
  <c r="R1237" i="1"/>
  <c r="R1238" i="1"/>
  <c r="R1239" i="1"/>
  <c r="R1240" i="1"/>
  <c r="R1241" i="1"/>
  <c r="R1242" i="1"/>
  <c r="R1243" i="1"/>
  <c r="R1244" i="1"/>
  <c r="T22" i="2"/>
  <c r="X22" i="2"/>
  <c r="S1228" i="1"/>
  <c r="S1229" i="1"/>
  <c r="S1230" i="1"/>
  <c r="S1231" i="1"/>
  <c r="S1232" i="1"/>
  <c r="S1233" i="1"/>
  <c r="S1234" i="1"/>
  <c r="S1235" i="1"/>
  <c r="S1236" i="1"/>
  <c r="S1237" i="1"/>
  <c r="S1238" i="1"/>
  <c r="S1239" i="1"/>
  <c r="S1240" i="1"/>
  <c r="S1241" i="1"/>
  <c r="S1242" i="1"/>
  <c r="S1243" i="1"/>
  <c r="S1244" i="1"/>
  <c r="V22" i="2"/>
  <c r="AD22" i="2"/>
  <c r="AJ22" i="2"/>
  <c r="AB22" i="2"/>
  <c r="AF22" i="2"/>
  <c r="U1228" i="1"/>
  <c r="U1229" i="1"/>
  <c r="U1230" i="1"/>
  <c r="U1231" i="1"/>
  <c r="U1232" i="1"/>
  <c r="U1233" i="1"/>
  <c r="U1234" i="1"/>
  <c r="U1235" i="1"/>
  <c r="U1236" i="1"/>
  <c r="U1237" i="1"/>
  <c r="U1238" i="1"/>
  <c r="U1239" i="1"/>
  <c r="U1240" i="1"/>
  <c r="U1241" i="1"/>
  <c r="U1242" i="1"/>
  <c r="U1243" i="1"/>
  <c r="U1244" i="1"/>
  <c r="Z22" i="2"/>
  <c r="AH22" i="2"/>
  <c r="AR22" i="2"/>
  <c r="AT22" i="2"/>
  <c r="AL22" i="2"/>
  <c r="AP22" i="2"/>
  <c r="AN22" i="2"/>
  <c r="AV22" i="2"/>
  <c r="C22" i="2"/>
  <c r="M22" i="2"/>
  <c r="O22" i="2"/>
  <c r="Q22" i="2"/>
  <c r="S22" i="2"/>
  <c r="U22" i="2"/>
  <c r="W22" i="2"/>
  <c r="Y22" i="2"/>
  <c r="AA22" i="2"/>
  <c r="AC22" i="2"/>
  <c r="AE22" i="2"/>
  <c r="AG22" i="2"/>
  <c r="AI22" i="2"/>
  <c r="AK22" i="2"/>
  <c r="AM22" i="2"/>
  <c r="AO22" i="2"/>
  <c r="AQ22" i="2"/>
  <c r="AS22" i="2"/>
  <c r="AU22" i="2"/>
  <c r="AW22" i="2"/>
  <c r="G22" i="2"/>
  <c r="H22" i="2"/>
  <c r="I22" i="2"/>
  <c r="J22" i="2"/>
  <c r="K22" i="2"/>
  <c r="AY22" i="2"/>
  <c r="BA22" i="2"/>
  <c r="BB22" i="2"/>
  <c r="BC22" i="2"/>
  <c r="BD22" i="2"/>
  <c r="BE22" i="2"/>
  <c r="B23" i="2"/>
  <c r="N1270" i="1"/>
  <c r="L23" i="2"/>
  <c r="O1270" i="1"/>
  <c r="N23" i="2"/>
  <c r="P1270" i="1"/>
  <c r="P23" i="2"/>
  <c r="Q1270" i="1"/>
  <c r="R23" i="2"/>
  <c r="R1270" i="1"/>
  <c r="T23" i="2"/>
  <c r="T1270" i="1"/>
  <c r="X23" i="2"/>
  <c r="S1270" i="1"/>
  <c r="V23" i="2"/>
  <c r="AD23" i="2"/>
  <c r="AJ23" i="2"/>
  <c r="AB23" i="2"/>
  <c r="AF23" i="2"/>
  <c r="U1270" i="1"/>
  <c r="Z23" i="2"/>
  <c r="AH23" i="2"/>
  <c r="AR23" i="2"/>
  <c r="AT23" i="2"/>
  <c r="AL23" i="2"/>
  <c r="AP23" i="2"/>
  <c r="AN23" i="2"/>
  <c r="AV23" i="2"/>
  <c r="C23" i="2"/>
  <c r="M23" i="2"/>
  <c r="O23" i="2"/>
  <c r="Q23" i="2"/>
  <c r="S23" i="2"/>
  <c r="U23" i="2"/>
  <c r="W23" i="2"/>
  <c r="Y23" i="2"/>
  <c r="AA23" i="2"/>
  <c r="AC23" i="2"/>
  <c r="AE23" i="2"/>
  <c r="AG23" i="2"/>
  <c r="AI23" i="2"/>
  <c r="AK23" i="2"/>
  <c r="AM23" i="2"/>
  <c r="AO23" i="2"/>
  <c r="AQ23" i="2"/>
  <c r="AS23" i="2"/>
  <c r="AU23" i="2"/>
  <c r="AW23" i="2"/>
  <c r="G23" i="2"/>
  <c r="H23" i="2"/>
  <c r="I23" i="2"/>
  <c r="J23" i="2"/>
  <c r="K23" i="2"/>
  <c r="AY23" i="2"/>
  <c r="BA23" i="2"/>
  <c r="BB23" i="2"/>
  <c r="BC23" i="2"/>
  <c r="BD23" i="2"/>
  <c r="BE23" i="2"/>
  <c r="B24" i="2"/>
  <c r="N1272" i="1"/>
  <c r="N1273" i="1"/>
  <c r="N1274" i="1"/>
  <c r="N1275" i="1"/>
  <c r="N1276" i="1"/>
  <c r="N1277" i="1"/>
  <c r="N1278" i="1"/>
  <c r="N1279" i="1"/>
  <c r="N1280" i="1"/>
  <c r="N1281" i="1"/>
  <c r="N1282" i="1"/>
  <c r="N1283" i="1"/>
  <c r="N1284" i="1"/>
  <c r="N1285" i="1"/>
  <c r="N1286" i="1"/>
  <c r="L24" i="2"/>
  <c r="O1272" i="1"/>
  <c r="O1273" i="1"/>
  <c r="O1274" i="1"/>
  <c r="O1275" i="1"/>
  <c r="O1276" i="1"/>
  <c r="O1277" i="1"/>
  <c r="O1278" i="1"/>
  <c r="O1279" i="1"/>
  <c r="O1280" i="1"/>
  <c r="O1281" i="1"/>
  <c r="O1282" i="1"/>
  <c r="O1283" i="1"/>
  <c r="O1284" i="1"/>
  <c r="O1285" i="1"/>
  <c r="O1286" i="1"/>
  <c r="N24" i="2"/>
  <c r="P1272" i="1"/>
  <c r="P1273" i="1"/>
  <c r="P1274" i="1"/>
  <c r="P1275" i="1"/>
  <c r="P1276" i="1"/>
  <c r="P1277" i="1"/>
  <c r="P1278" i="1"/>
  <c r="P1279" i="1"/>
  <c r="P1280" i="1"/>
  <c r="P1281" i="1"/>
  <c r="P1282" i="1"/>
  <c r="P1283" i="1"/>
  <c r="P1284" i="1"/>
  <c r="P1285" i="1"/>
  <c r="P1286" i="1"/>
  <c r="P24" i="2"/>
  <c r="Q1272" i="1"/>
  <c r="Q1273" i="1"/>
  <c r="Q1274" i="1"/>
  <c r="Q1275" i="1"/>
  <c r="Q1276" i="1"/>
  <c r="Q1277" i="1"/>
  <c r="Q1278" i="1"/>
  <c r="Q1279" i="1"/>
  <c r="Q1280" i="1"/>
  <c r="Q1281" i="1"/>
  <c r="Q1282" i="1"/>
  <c r="Q1283" i="1"/>
  <c r="Q1284" i="1"/>
  <c r="Q1285" i="1"/>
  <c r="Q1286" i="1"/>
  <c r="R24" i="2"/>
  <c r="R1272" i="1"/>
  <c r="R1273" i="1"/>
  <c r="R1274" i="1"/>
  <c r="R1275" i="1"/>
  <c r="R1276" i="1"/>
  <c r="R1277" i="1"/>
  <c r="R1278" i="1"/>
  <c r="R1279" i="1"/>
  <c r="R1280" i="1"/>
  <c r="R1281" i="1"/>
  <c r="R1282" i="1"/>
  <c r="R1283" i="1"/>
  <c r="R1284" i="1"/>
  <c r="R1285" i="1"/>
  <c r="R1286" i="1"/>
  <c r="T24" i="2"/>
  <c r="T1272" i="1"/>
  <c r="T1273" i="1"/>
  <c r="T1274" i="1"/>
  <c r="T1275" i="1"/>
  <c r="T1276" i="1"/>
  <c r="T1277" i="1"/>
  <c r="T1278" i="1"/>
  <c r="T1279" i="1"/>
  <c r="T1280" i="1"/>
  <c r="T1281" i="1"/>
  <c r="T1282" i="1"/>
  <c r="T1283" i="1"/>
  <c r="T1284" i="1"/>
  <c r="T1285" i="1"/>
  <c r="T1286" i="1"/>
  <c r="X24" i="2"/>
  <c r="V24" i="2"/>
  <c r="AD24" i="2"/>
  <c r="AJ24" i="2"/>
  <c r="AB24" i="2"/>
  <c r="X1272" i="1"/>
  <c r="X1273" i="1"/>
  <c r="X1274" i="1"/>
  <c r="X1275" i="1"/>
  <c r="X1276" i="1"/>
  <c r="X1277" i="1"/>
  <c r="X1278" i="1"/>
  <c r="X1279" i="1"/>
  <c r="X1280" i="1"/>
  <c r="X1281" i="1"/>
  <c r="X1282" i="1"/>
  <c r="X1283" i="1"/>
  <c r="X1284" i="1"/>
  <c r="X1285" i="1"/>
  <c r="X1286" i="1"/>
  <c r="AF24" i="2"/>
  <c r="U1272" i="1"/>
  <c r="U1273" i="1"/>
  <c r="U1274" i="1"/>
  <c r="U1275" i="1"/>
  <c r="U1276" i="1"/>
  <c r="U1277" i="1"/>
  <c r="U1278" i="1"/>
  <c r="U1279" i="1"/>
  <c r="U1280" i="1"/>
  <c r="U1281" i="1"/>
  <c r="U1282" i="1"/>
  <c r="U1283" i="1"/>
  <c r="U1284" i="1"/>
  <c r="U1285" i="1"/>
  <c r="U1286" i="1"/>
  <c r="Z24" i="2"/>
  <c r="AH24" i="2"/>
  <c r="AR24" i="2"/>
  <c r="AT24" i="2"/>
  <c r="AL24" i="2"/>
  <c r="AP24" i="2"/>
  <c r="AN24" i="2"/>
  <c r="AV24" i="2"/>
  <c r="C24" i="2"/>
  <c r="M24" i="2"/>
  <c r="O24" i="2"/>
  <c r="Q24" i="2"/>
  <c r="S24" i="2"/>
  <c r="U24" i="2"/>
  <c r="W24" i="2"/>
  <c r="Y24" i="2"/>
  <c r="AA24" i="2"/>
  <c r="AC24" i="2"/>
  <c r="AE24" i="2"/>
  <c r="AG24" i="2"/>
  <c r="AI24" i="2"/>
  <c r="AK24" i="2"/>
  <c r="AM24" i="2"/>
  <c r="AO24" i="2"/>
  <c r="AQ24" i="2"/>
  <c r="AS24" i="2"/>
  <c r="AU24" i="2"/>
  <c r="AW24" i="2"/>
  <c r="G24" i="2"/>
  <c r="H24" i="2"/>
  <c r="I24" i="2"/>
  <c r="J24" i="2"/>
  <c r="K24" i="2"/>
  <c r="AY24" i="2"/>
  <c r="BA24" i="2"/>
  <c r="BB24" i="2"/>
  <c r="BC24" i="2"/>
  <c r="BD24" i="2"/>
  <c r="BE24" i="2"/>
  <c r="B25" i="2"/>
  <c r="N1371" i="1"/>
  <c r="L25" i="2"/>
  <c r="O1371" i="1"/>
  <c r="N25" i="2"/>
  <c r="P1371" i="1"/>
  <c r="P25" i="2"/>
  <c r="Q1371" i="1"/>
  <c r="R25" i="2"/>
  <c r="R1371" i="1"/>
  <c r="T25" i="2"/>
  <c r="T1371" i="1"/>
  <c r="X25" i="2"/>
  <c r="S1371" i="1"/>
  <c r="V25" i="2"/>
  <c r="AD25" i="2"/>
  <c r="AJ25" i="2"/>
  <c r="AB25" i="2"/>
  <c r="AF25" i="2"/>
  <c r="Z25" i="2"/>
  <c r="AH25" i="2"/>
  <c r="AR25" i="2"/>
  <c r="AT25" i="2"/>
  <c r="AL25" i="2"/>
  <c r="AP25" i="2"/>
  <c r="AN25" i="2"/>
  <c r="AV25" i="2"/>
  <c r="C25" i="2"/>
  <c r="M25" i="2"/>
  <c r="O25" i="2"/>
  <c r="Q25" i="2"/>
  <c r="S25" i="2"/>
  <c r="U25" i="2"/>
  <c r="W25" i="2"/>
  <c r="Y25" i="2"/>
  <c r="AA25" i="2"/>
  <c r="AC25" i="2"/>
  <c r="AE25" i="2"/>
  <c r="AG25" i="2"/>
  <c r="AI25" i="2"/>
  <c r="AK25" i="2"/>
  <c r="AM25" i="2"/>
  <c r="AO25" i="2"/>
  <c r="AQ25" i="2"/>
  <c r="AS25" i="2"/>
  <c r="AU25" i="2"/>
  <c r="AW25" i="2"/>
  <c r="G25" i="2"/>
  <c r="H25" i="2"/>
  <c r="I25" i="2"/>
  <c r="J25" i="2"/>
  <c r="K25" i="2"/>
  <c r="AY25" i="2"/>
  <c r="BA25" i="2"/>
  <c r="BB25" i="2"/>
  <c r="BC25" i="2"/>
  <c r="BD25" i="2"/>
  <c r="BE25" i="2"/>
  <c r="B26" i="2"/>
  <c r="N1460" i="1"/>
  <c r="L26" i="2"/>
  <c r="O1460" i="1"/>
  <c r="N26" i="2"/>
  <c r="P1460" i="1"/>
  <c r="P26" i="2"/>
  <c r="Q1460" i="1"/>
  <c r="R26" i="2"/>
  <c r="R1460" i="1"/>
  <c r="T26" i="2"/>
  <c r="T1460" i="1"/>
  <c r="X26" i="2"/>
  <c r="S1460" i="1"/>
  <c r="V26" i="2"/>
  <c r="AD26" i="2"/>
  <c r="AJ26" i="2"/>
  <c r="V1460" i="1"/>
  <c r="AB26" i="2"/>
  <c r="AF26" i="2"/>
  <c r="U1460" i="1"/>
  <c r="Z26" i="2"/>
  <c r="AH26" i="2"/>
  <c r="AR26" i="2"/>
  <c r="AT26" i="2"/>
  <c r="AL26" i="2"/>
  <c r="AP26" i="2"/>
  <c r="AN26" i="2"/>
  <c r="AV26" i="2"/>
  <c r="C26" i="2"/>
  <c r="M26" i="2"/>
  <c r="O26" i="2"/>
  <c r="Q26" i="2"/>
  <c r="S26" i="2"/>
  <c r="U26" i="2"/>
  <c r="W26" i="2"/>
  <c r="Y26" i="2"/>
  <c r="AA26" i="2"/>
  <c r="AC26" i="2"/>
  <c r="AE26" i="2"/>
  <c r="AG26" i="2"/>
  <c r="AI26" i="2"/>
  <c r="AK26" i="2"/>
  <c r="AM26" i="2"/>
  <c r="AO26" i="2"/>
  <c r="AQ26" i="2"/>
  <c r="AS26" i="2"/>
  <c r="AU26" i="2"/>
  <c r="AW26" i="2"/>
  <c r="G26" i="2"/>
  <c r="H26" i="2"/>
  <c r="I26" i="2"/>
  <c r="J26" i="2"/>
  <c r="K26" i="2"/>
  <c r="AY26" i="2"/>
  <c r="BA26" i="2"/>
  <c r="BB26" i="2"/>
  <c r="BC26" i="2"/>
  <c r="BD26" i="2"/>
  <c r="BE26" i="2"/>
  <c r="B27" i="2"/>
  <c r="N1544" i="1"/>
  <c r="L27" i="2"/>
  <c r="O1544" i="1"/>
  <c r="N27" i="2"/>
  <c r="P1544" i="1"/>
  <c r="P27" i="2"/>
  <c r="Q1544" i="1"/>
  <c r="R27" i="2"/>
  <c r="R1544" i="1"/>
  <c r="T27" i="2"/>
  <c r="T1544" i="1"/>
  <c r="X27" i="2"/>
  <c r="S1544" i="1"/>
  <c r="V27" i="2"/>
  <c r="AD27" i="2"/>
  <c r="AJ27" i="2"/>
  <c r="V1544" i="1"/>
  <c r="AB27" i="2"/>
  <c r="AF27" i="2"/>
  <c r="Z27" i="2"/>
  <c r="AH27" i="2"/>
  <c r="AR27" i="2"/>
  <c r="AT27" i="2"/>
  <c r="AL27" i="2"/>
  <c r="AP27" i="2"/>
  <c r="AN27" i="2"/>
  <c r="AV27" i="2"/>
  <c r="C27" i="2"/>
  <c r="M27" i="2"/>
  <c r="O27" i="2"/>
  <c r="Q27" i="2"/>
  <c r="S27" i="2"/>
  <c r="U27" i="2"/>
  <c r="W27" i="2"/>
  <c r="Y27" i="2"/>
  <c r="AA27" i="2"/>
  <c r="AC27" i="2"/>
  <c r="AE27" i="2"/>
  <c r="AG27" i="2"/>
  <c r="AI27" i="2"/>
  <c r="AK27" i="2"/>
  <c r="AM27" i="2"/>
  <c r="AO27" i="2"/>
  <c r="AQ27" i="2"/>
  <c r="AS27" i="2"/>
  <c r="AU27" i="2"/>
  <c r="AW27" i="2"/>
  <c r="G27" i="2"/>
  <c r="H27" i="2"/>
  <c r="I27" i="2"/>
  <c r="J27" i="2"/>
  <c r="K27" i="2"/>
  <c r="AY27" i="2"/>
  <c r="BA27" i="2"/>
  <c r="BB27" i="2"/>
  <c r="BC27" i="2"/>
  <c r="BD27" i="2"/>
  <c r="BE27" i="2"/>
  <c r="B28" i="2"/>
  <c r="N1661" i="1"/>
  <c r="L28" i="2"/>
  <c r="O1661" i="1"/>
  <c r="N28" i="2"/>
  <c r="P1661" i="1"/>
  <c r="P28" i="2"/>
  <c r="Q1661" i="1"/>
  <c r="R28" i="2"/>
  <c r="R1661" i="1"/>
  <c r="T28" i="2"/>
  <c r="T1661" i="1"/>
  <c r="X28" i="2"/>
  <c r="S1661" i="1"/>
  <c r="V28" i="2"/>
  <c r="AD28" i="2"/>
  <c r="AJ28" i="2"/>
  <c r="AB28" i="2"/>
  <c r="AF28" i="2"/>
  <c r="Z28" i="2"/>
  <c r="AH28" i="2"/>
  <c r="AR28" i="2"/>
  <c r="AT28" i="2"/>
  <c r="AL28" i="2"/>
  <c r="AP28" i="2"/>
  <c r="AN28" i="2"/>
  <c r="AV28" i="2"/>
  <c r="C28" i="2"/>
  <c r="M28" i="2"/>
  <c r="O28" i="2"/>
  <c r="Q28" i="2"/>
  <c r="S28" i="2"/>
  <c r="U28" i="2"/>
  <c r="W28" i="2"/>
  <c r="Y28" i="2"/>
  <c r="AA28" i="2"/>
  <c r="AC28" i="2"/>
  <c r="AE28" i="2"/>
  <c r="AG28" i="2"/>
  <c r="AI28" i="2"/>
  <c r="AK28" i="2"/>
  <c r="AM28" i="2"/>
  <c r="AO28" i="2"/>
  <c r="AQ28" i="2"/>
  <c r="AS28" i="2"/>
  <c r="AU28" i="2"/>
  <c r="AW28" i="2"/>
  <c r="G28" i="2"/>
  <c r="H28" i="2"/>
  <c r="I28" i="2"/>
  <c r="J28" i="2"/>
  <c r="K28" i="2"/>
  <c r="AY28" i="2"/>
  <c r="BA28" i="2"/>
  <c r="BB28" i="2"/>
  <c r="BC28" i="2"/>
  <c r="BD28" i="2"/>
  <c r="BE28" i="2"/>
  <c r="B29" i="2"/>
  <c r="N1719" i="1"/>
  <c r="L29" i="2"/>
  <c r="O1719" i="1"/>
  <c r="N29" i="2"/>
  <c r="P1719" i="1"/>
  <c r="P29" i="2"/>
  <c r="Q1719" i="1"/>
  <c r="R29" i="2"/>
  <c r="R1719" i="1"/>
  <c r="T29" i="2"/>
  <c r="T1719" i="1"/>
  <c r="X29" i="2"/>
  <c r="S1719" i="1"/>
  <c r="V29" i="2"/>
  <c r="AD29" i="2"/>
  <c r="AJ29" i="2"/>
  <c r="AB29" i="2"/>
  <c r="AF29" i="2"/>
  <c r="Z29" i="2"/>
  <c r="AH29" i="2"/>
  <c r="AR29" i="2"/>
  <c r="AT29" i="2"/>
  <c r="AL29" i="2"/>
  <c r="AP29" i="2"/>
  <c r="AN29" i="2"/>
  <c r="AV29" i="2"/>
  <c r="C29" i="2"/>
  <c r="M29" i="2"/>
  <c r="O29" i="2"/>
  <c r="Q29" i="2"/>
  <c r="S29" i="2"/>
  <c r="U29" i="2"/>
  <c r="W29" i="2"/>
  <c r="Y29" i="2"/>
  <c r="AA29" i="2"/>
  <c r="AC29" i="2"/>
  <c r="AE29" i="2"/>
  <c r="AG29" i="2"/>
  <c r="AI29" i="2"/>
  <c r="AK29" i="2"/>
  <c r="AM29" i="2"/>
  <c r="AO29" i="2"/>
  <c r="AQ29" i="2"/>
  <c r="AS29" i="2"/>
  <c r="AU29" i="2"/>
  <c r="AW29" i="2"/>
  <c r="G29" i="2"/>
  <c r="H29" i="2"/>
  <c r="I29" i="2"/>
  <c r="J29" i="2"/>
  <c r="K29" i="2"/>
  <c r="AY29" i="2"/>
  <c r="BA29" i="2"/>
  <c r="BB29" i="2"/>
  <c r="BC29" i="2"/>
  <c r="BD29" i="2"/>
  <c r="BE29" i="2"/>
  <c r="B30" i="2"/>
  <c r="N1814" i="1"/>
  <c r="L30" i="2"/>
  <c r="O1814" i="1"/>
  <c r="N30" i="2"/>
  <c r="P1814" i="1"/>
  <c r="P30" i="2"/>
  <c r="Q1814" i="1"/>
  <c r="R30" i="2"/>
  <c r="R1814" i="1"/>
  <c r="T30" i="2"/>
  <c r="T1814" i="1"/>
  <c r="X30" i="2"/>
  <c r="S1814" i="1"/>
  <c r="V30" i="2"/>
  <c r="AD30" i="2"/>
  <c r="AJ30" i="2"/>
  <c r="AB30" i="2"/>
  <c r="AF30" i="2"/>
  <c r="Z30" i="2"/>
  <c r="AH30" i="2"/>
  <c r="AR30" i="2"/>
  <c r="AT30" i="2"/>
  <c r="AL30" i="2"/>
  <c r="AP30" i="2"/>
  <c r="AN30" i="2"/>
  <c r="AV30" i="2"/>
  <c r="C30" i="2"/>
  <c r="M30" i="2"/>
  <c r="O30" i="2"/>
  <c r="Q30" i="2"/>
  <c r="S30" i="2"/>
  <c r="U30" i="2"/>
  <c r="W30" i="2"/>
  <c r="Y30" i="2"/>
  <c r="AA30" i="2"/>
  <c r="AC30" i="2"/>
  <c r="AE30" i="2"/>
  <c r="AG30" i="2"/>
  <c r="AI30" i="2"/>
  <c r="AK30" i="2"/>
  <c r="AM30" i="2"/>
  <c r="AO30" i="2"/>
  <c r="AQ30" i="2"/>
  <c r="AS30" i="2"/>
  <c r="AU30" i="2"/>
  <c r="AW30" i="2"/>
  <c r="G30" i="2"/>
  <c r="H30" i="2"/>
  <c r="I30" i="2"/>
  <c r="J30" i="2"/>
  <c r="K30" i="2"/>
  <c r="AY30" i="2"/>
  <c r="BA30" i="2"/>
  <c r="BB30" i="2"/>
  <c r="BC30" i="2"/>
  <c r="BD30" i="2"/>
  <c r="BE30" i="2"/>
  <c r="B31" i="2"/>
  <c r="N1833" i="1"/>
  <c r="L31" i="2"/>
  <c r="O1833" i="1"/>
  <c r="N31" i="2"/>
  <c r="P1833" i="1"/>
  <c r="P31" i="2"/>
  <c r="Q1833" i="1"/>
  <c r="R31" i="2"/>
  <c r="R1833" i="1"/>
  <c r="T31" i="2"/>
  <c r="T1833" i="1"/>
  <c r="X31" i="2"/>
  <c r="S1833" i="1"/>
  <c r="V31" i="2"/>
  <c r="AD31" i="2"/>
  <c r="Z1833" i="1"/>
  <c r="AJ31" i="2"/>
  <c r="AB31" i="2"/>
  <c r="AF31" i="2"/>
  <c r="Z31" i="2"/>
  <c r="AH31" i="2"/>
  <c r="AR31" i="2"/>
  <c r="AT31" i="2"/>
  <c r="AL31" i="2"/>
  <c r="AP31" i="2"/>
  <c r="AN31" i="2"/>
  <c r="AV31" i="2"/>
  <c r="C31" i="2"/>
  <c r="M31" i="2"/>
  <c r="O31" i="2"/>
  <c r="Q31" i="2"/>
  <c r="S31" i="2"/>
  <c r="U31" i="2"/>
  <c r="W31" i="2"/>
  <c r="Y31" i="2"/>
  <c r="AA31" i="2"/>
  <c r="AC31" i="2"/>
  <c r="AE31" i="2"/>
  <c r="AG31" i="2"/>
  <c r="AI31" i="2"/>
  <c r="AK31" i="2"/>
  <c r="AM31" i="2"/>
  <c r="AO31" i="2"/>
  <c r="AQ31" i="2"/>
  <c r="AS31" i="2"/>
  <c r="AU31" i="2"/>
  <c r="AW31" i="2"/>
  <c r="G31" i="2"/>
  <c r="H31" i="2"/>
  <c r="I31" i="2"/>
  <c r="J31" i="2"/>
  <c r="K31" i="2"/>
  <c r="AY31" i="2"/>
  <c r="BA31" i="2"/>
  <c r="BB31" i="2"/>
  <c r="BC31" i="2"/>
  <c r="BD31" i="2"/>
  <c r="BE31" i="2"/>
  <c r="B32" i="2"/>
  <c r="N1835" i="1"/>
  <c r="N1836" i="1"/>
  <c r="N1837" i="1"/>
  <c r="N1838" i="1"/>
  <c r="N1839" i="1"/>
  <c r="N1840" i="1"/>
  <c r="N1841" i="1"/>
  <c r="N1842" i="1"/>
  <c r="N1843" i="1"/>
  <c r="N1844" i="1"/>
  <c r="N1845" i="1"/>
  <c r="L32" i="2"/>
  <c r="O1835" i="1"/>
  <c r="O1836" i="1"/>
  <c r="O1837" i="1"/>
  <c r="O1838" i="1"/>
  <c r="O1839" i="1"/>
  <c r="O1840" i="1"/>
  <c r="O1841" i="1"/>
  <c r="O1842" i="1"/>
  <c r="O1843" i="1"/>
  <c r="O1844" i="1"/>
  <c r="O1845" i="1"/>
  <c r="N32" i="2"/>
  <c r="P1835" i="1"/>
  <c r="P1836" i="1"/>
  <c r="P1837" i="1"/>
  <c r="P1838" i="1"/>
  <c r="P1839" i="1"/>
  <c r="P1840" i="1"/>
  <c r="P1841" i="1"/>
  <c r="P1842" i="1"/>
  <c r="P1843" i="1"/>
  <c r="P1844" i="1"/>
  <c r="P1845" i="1"/>
  <c r="P32" i="2"/>
  <c r="Q1835" i="1"/>
  <c r="Q1836" i="1"/>
  <c r="Q1837" i="1"/>
  <c r="Q1838" i="1"/>
  <c r="Q1839" i="1"/>
  <c r="Q1840" i="1"/>
  <c r="Q1841" i="1"/>
  <c r="Q1842" i="1"/>
  <c r="Q1843" i="1"/>
  <c r="Q1844" i="1"/>
  <c r="Q1845" i="1"/>
  <c r="R32" i="2"/>
  <c r="R1835" i="1"/>
  <c r="R1836" i="1"/>
  <c r="R1837" i="1"/>
  <c r="R1838" i="1"/>
  <c r="R1839" i="1"/>
  <c r="R1840" i="1"/>
  <c r="R1841" i="1"/>
  <c r="R1842" i="1"/>
  <c r="R1843" i="1"/>
  <c r="R1844" i="1"/>
  <c r="R1845" i="1"/>
  <c r="T32" i="2"/>
  <c r="X32" i="2"/>
  <c r="S1835" i="1"/>
  <c r="S1836" i="1"/>
  <c r="S1837" i="1"/>
  <c r="S1838" i="1"/>
  <c r="S1839" i="1"/>
  <c r="S1840" i="1"/>
  <c r="S1841" i="1"/>
  <c r="S1842" i="1"/>
  <c r="S1843" i="1"/>
  <c r="S1844" i="1"/>
  <c r="S1845" i="1"/>
  <c r="V32" i="2"/>
  <c r="AD32" i="2"/>
  <c r="AJ32" i="2"/>
  <c r="AB32" i="2"/>
  <c r="AF32" i="2"/>
  <c r="Z32" i="2"/>
  <c r="AH32" i="2"/>
  <c r="AR32" i="2"/>
  <c r="AT32" i="2"/>
  <c r="AL32" i="2"/>
  <c r="AP32" i="2"/>
  <c r="AN32" i="2"/>
  <c r="AV32" i="2"/>
  <c r="C32" i="2"/>
  <c r="M32" i="2"/>
  <c r="O32" i="2"/>
  <c r="Q32" i="2"/>
  <c r="S32" i="2"/>
  <c r="U32" i="2"/>
  <c r="W32" i="2"/>
  <c r="Y32" i="2"/>
  <c r="AA32" i="2"/>
  <c r="AC32" i="2"/>
  <c r="AE32" i="2"/>
  <c r="AG32" i="2"/>
  <c r="AI32" i="2"/>
  <c r="AK32" i="2"/>
  <c r="AM32" i="2"/>
  <c r="AO32" i="2"/>
  <c r="AQ32" i="2"/>
  <c r="AS32" i="2"/>
  <c r="AU32" i="2"/>
  <c r="AW32" i="2"/>
  <c r="G32" i="2"/>
  <c r="H32" i="2"/>
  <c r="I32" i="2"/>
  <c r="J32" i="2"/>
  <c r="K32" i="2"/>
  <c r="AY32" i="2"/>
  <c r="BA32" i="2"/>
  <c r="BB32" i="2"/>
  <c r="BC32" i="2"/>
  <c r="BD32" i="2"/>
  <c r="BE32" i="2"/>
  <c r="B33" i="2"/>
  <c r="N1868" i="1"/>
  <c r="L33" i="2"/>
  <c r="O1868" i="1"/>
  <c r="N33" i="2"/>
  <c r="P1868" i="1"/>
  <c r="P33" i="2"/>
  <c r="Q1868" i="1"/>
  <c r="R33" i="2"/>
  <c r="R1868" i="1"/>
  <c r="T33" i="2"/>
  <c r="T1868" i="1"/>
  <c r="X33" i="2"/>
  <c r="S1868" i="1"/>
  <c r="V33" i="2"/>
  <c r="AD33" i="2"/>
  <c r="AJ33" i="2"/>
  <c r="V1868" i="1"/>
  <c r="AB33" i="2"/>
  <c r="X1868" i="1"/>
  <c r="AF33" i="2"/>
  <c r="Z33" i="2"/>
  <c r="AH33" i="2"/>
  <c r="AR33" i="2"/>
  <c r="AT33" i="2"/>
  <c r="AL33" i="2"/>
  <c r="AP33" i="2"/>
  <c r="AN33" i="2"/>
  <c r="AV33" i="2"/>
  <c r="C33" i="2"/>
  <c r="M33" i="2"/>
  <c r="O33" i="2"/>
  <c r="Q33" i="2"/>
  <c r="S33" i="2"/>
  <c r="U33" i="2"/>
  <c r="W33" i="2"/>
  <c r="Y33" i="2"/>
  <c r="AA33" i="2"/>
  <c r="AC33" i="2"/>
  <c r="AE33" i="2"/>
  <c r="AG33" i="2"/>
  <c r="AI33" i="2"/>
  <c r="AK33" i="2"/>
  <c r="AM33" i="2"/>
  <c r="AO33" i="2"/>
  <c r="AQ33" i="2"/>
  <c r="AS33" i="2"/>
  <c r="AU33" i="2"/>
  <c r="AW33" i="2"/>
  <c r="G33" i="2"/>
  <c r="H33" i="2"/>
  <c r="I33" i="2"/>
  <c r="J33" i="2"/>
  <c r="K33" i="2"/>
  <c r="AY33" i="2"/>
  <c r="BA33" i="2"/>
  <c r="BB33" i="2"/>
  <c r="BC33" i="2"/>
  <c r="BD33" i="2"/>
  <c r="BE33" i="2"/>
  <c r="B34" i="2"/>
  <c r="N1903" i="1"/>
  <c r="L34" i="2"/>
  <c r="O1903" i="1"/>
  <c r="N34" i="2"/>
  <c r="P1903" i="1"/>
  <c r="P34" i="2"/>
  <c r="Q1903" i="1"/>
  <c r="R34" i="2"/>
  <c r="R1903" i="1"/>
  <c r="T34" i="2"/>
  <c r="T1903" i="1"/>
  <c r="X34" i="2"/>
  <c r="S1903" i="1"/>
  <c r="V34" i="2"/>
  <c r="AD34" i="2"/>
  <c r="AJ34" i="2"/>
  <c r="AB34" i="2"/>
  <c r="AF34" i="2"/>
  <c r="Z34" i="2"/>
  <c r="AH34" i="2"/>
  <c r="AR34" i="2"/>
  <c r="AT34" i="2"/>
  <c r="AL34" i="2"/>
  <c r="AP34" i="2"/>
  <c r="AN34" i="2"/>
  <c r="AV34" i="2"/>
  <c r="C34" i="2"/>
  <c r="M34" i="2"/>
  <c r="O34" i="2"/>
  <c r="Q34" i="2"/>
  <c r="S34" i="2"/>
  <c r="U34" i="2"/>
  <c r="W34" i="2"/>
  <c r="Y34" i="2"/>
  <c r="AA34" i="2"/>
  <c r="AC34" i="2"/>
  <c r="AE34" i="2"/>
  <c r="AG34" i="2"/>
  <c r="AI34" i="2"/>
  <c r="AK34" i="2"/>
  <c r="AM34" i="2"/>
  <c r="AO34" i="2"/>
  <c r="AQ34" i="2"/>
  <c r="AS34" i="2"/>
  <c r="AU34" i="2"/>
  <c r="AW34" i="2"/>
  <c r="G34" i="2"/>
  <c r="H34" i="2"/>
  <c r="I34" i="2"/>
  <c r="J34" i="2"/>
  <c r="K34" i="2"/>
  <c r="AY34" i="2"/>
  <c r="BA34" i="2"/>
  <c r="BB34" i="2"/>
  <c r="BC34" i="2"/>
  <c r="BD34" i="2"/>
  <c r="BE34" i="2"/>
  <c r="B35" i="2"/>
  <c r="M35" i="2"/>
  <c r="O35" i="2"/>
  <c r="Q35" i="2"/>
  <c r="S35" i="2"/>
  <c r="U35" i="2"/>
  <c r="W35" i="2"/>
  <c r="Y35" i="2"/>
  <c r="AA35" i="2"/>
  <c r="AC35" i="2"/>
  <c r="AE35" i="2"/>
  <c r="AG35" i="2"/>
  <c r="AI35" i="2"/>
  <c r="AK35" i="2"/>
  <c r="AM35" i="2"/>
  <c r="AO35" i="2"/>
  <c r="AQ35" i="2"/>
  <c r="AS35" i="2"/>
  <c r="AU35" i="2"/>
  <c r="AW35" i="2"/>
  <c r="G35" i="2"/>
  <c r="H35" i="2"/>
  <c r="I35" i="2"/>
  <c r="J35" i="2"/>
  <c r="K35" i="2"/>
  <c r="AY35" i="2"/>
  <c r="BA35" i="2"/>
  <c r="BB35" i="2"/>
  <c r="BC35" i="2"/>
  <c r="BD35" i="2"/>
  <c r="BE35" i="2"/>
  <c r="B36" i="2"/>
  <c r="N2069" i="1"/>
  <c r="L36" i="2"/>
  <c r="O2069" i="1"/>
  <c r="N36" i="2"/>
  <c r="P36" i="2"/>
  <c r="Q2069" i="1"/>
  <c r="R36" i="2"/>
  <c r="R2069" i="1"/>
  <c r="T36" i="2"/>
  <c r="X36" i="2"/>
  <c r="V36" i="2"/>
  <c r="AD36" i="2"/>
  <c r="AJ36" i="2"/>
  <c r="AB36" i="2"/>
  <c r="X2069" i="1"/>
  <c r="AF36" i="2"/>
  <c r="Z36" i="2"/>
  <c r="AH36" i="2"/>
  <c r="AR36" i="2"/>
  <c r="AT36" i="2"/>
  <c r="AL36" i="2"/>
  <c r="AP36" i="2"/>
  <c r="AN36" i="2"/>
  <c r="AV36" i="2"/>
  <c r="C36" i="2"/>
  <c r="M36" i="2"/>
  <c r="O36" i="2"/>
  <c r="Q36" i="2"/>
  <c r="S36" i="2"/>
  <c r="U36" i="2"/>
  <c r="W36" i="2"/>
  <c r="Y36" i="2"/>
  <c r="AA36" i="2"/>
  <c r="AC36" i="2"/>
  <c r="AE36" i="2"/>
  <c r="AG36" i="2"/>
  <c r="AI36" i="2"/>
  <c r="AK36" i="2"/>
  <c r="AM36" i="2"/>
  <c r="AO36" i="2"/>
  <c r="AQ36" i="2"/>
  <c r="AS36" i="2"/>
  <c r="AU36" i="2"/>
  <c r="AW36" i="2"/>
  <c r="G36" i="2"/>
  <c r="H36" i="2"/>
  <c r="I36" i="2"/>
  <c r="J36" i="2"/>
  <c r="K36" i="2"/>
  <c r="AY36" i="2"/>
  <c r="BA36" i="2"/>
  <c r="BB36" i="2"/>
  <c r="BC36" i="2"/>
  <c r="BD36" i="2"/>
  <c r="BE36" i="2"/>
  <c r="B37" i="2"/>
  <c r="N2124" i="1"/>
  <c r="L37" i="2"/>
  <c r="O2124" i="1"/>
  <c r="N37" i="2"/>
  <c r="P2124" i="1"/>
  <c r="P37" i="2"/>
  <c r="Q2124" i="1"/>
  <c r="R37" i="2"/>
  <c r="R2124" i="1"/>
  <c r="T37" i="2"/>
  <c r="T2124" i="1"/>
  <c r="X37" i="2"/>
  <c r="S2124" i="1"/>
  <c r="V37" i="2"/>
  <c r="AD37" i="2"/>
  <c r="AJ37" i="2"/>
  <c r="AB37" i="2"/>
  <c r="AF37" i="2"/>
  <c r="Z37" i="2"/>
  <c r="AH37" i="2"/>
  <c r="AR37" i="2"/>
  <c r="AT37" i="2"/>
  <c r="AL37" i="2"/>
  <c r="AP37" i="2"/>
  <c r="AN37" i="2"/>
  <c r="AV37" i="2"/>
  <c r="C37" i="2"/>
  <c r="M37" i="2"/>
  <c r="O37" i="2"/>
  <c r="Q37" i="2"/>
  <c r="S37" i="2"/>
  <c r="U37" i="2"/>
  <c r="W37" i="2"/>
  <c r="Y37" i="2"/>
  <c r="AA37" i="2"/>
  <c r="AC37" i="2"/>
  <c r="AE37" i="2"/>
  <c r="AG37" i="2"/>
  <c r="AI37" i="2"/>
  <c r="AK37" i="2"/>
  <c r="AM37" i="2"/>
  <c r="AO37" i="2"/>
  <c r="AQ37" i="2"/>
  <c r="AS37" i="2"/>
  <c r="AU37" i="2"/>
  <c r="AW37" i="2"/>
  <c r="G37" i="2"/>
  <c r="H37" i="2"/>
  <c r="I37" i="2"/>
  <c r="J37" i="2"/>
  <c r="K37" i="2"/>
  <c r="AY37" i="2"/>
  <c r="BA37" i="2"/>
  <c r="BB37" i="2"/>
  <c r="BC37" i="2"/>
  <c r="BD37" i="2"/>
  <c r="BE37" i="2"/>
  <c r="B38" i="2"/>
  <c r="N2214" i="1"/>
  <c r="L38" i="2"/>
  <c r="O2214" i="1"/>
  <c r="N38" i="2"/>
  <c r="P2214" i="1"/>
  <c r="P38" i="2"/>
  <c r="Q2214" i="1"/>
  <c r="R38" i="2"/>
  <c r="R2214" i="1"/>
  <c r="T38" i="2"/>
  <c r="T2214" i="1"/>
  <c r="X38" i="2"/>
  <c r="S2214" i="1"/>
  <c r="V38" i="2"/>
  <c r="AD38" i="2"/>
  <c r="AJ38" i="2"/>
  <c r="V2214" i="1"/>
  <c r="AB38" i="2"/>
  <c r="AF38" i="2"/>
  <c r="Z38" i="2"/>
  <c r="AH38" i="2"/>
  <c r="AR38" i="2"/>
  <c r="AT38" i="2"/>
  <c r="AL38" i="2"/>
  <c r="AP38" i="2"/>
  <c r="AN38" i="2"/>
  <c r="AV38" i="2"/>
  <c r="C38" i="2"/>
  <c r="M38" i="2"/>
  <c r="O38" i="2"/>
  <c r="Q38" i="2"/>
  <c r="S38" i="2"/>
  <c r="U38" i="2"/>
  <c r="W38" i="2"/>
  <c r="Y38" i="2"/>
  <c r="AA38" i="2"/>
  <c r="AC38" i="2"/>
  <c r="AE38" i="2"/>
  <c r="AG38" i="2"/>
  <c r="AI38" i="2"/>
  <c r="AK38" i="2"/>
  <c r="AM38" i="2"/>
  <c r="AO38" i="2"/>
  <c r="AQ38" i="2"/>
  <c r="AS38" i="2"/>
  <c r="AU38" i="2"/>
  <c r="AW38" i="2"/>
  <c r="G38" i="2"/>
  <c r="H38" i="2"/>
  <c r="I38" i="2"/>
  <c r="J38" i="2"/>
  <c r="K38" i="2"/>
  <c r="AY38" i="2"/>
  <c r="BA38" i="2"/>
  <c r="BB38" i="2"/>
  <c r="BC38" i="2"/>
  <c r="BD38" i="2"/>
  <c r="BE38" i="2"/>
  <c r="B39" i="2"/>
  <c r="N2293" i="1"/>
  <c r="L39" i="2"/>
  <c r="O2293" i="1"/>
  <c r="N39" i="2"/>
  <c r="P39" i="2"/>
  <c r="Q2293" i="1"/>
  <c r="R39" i="2"/>
  <c r="R2293" i="1"/>
  <c r="T39" i="2"/>
  <c r="X39" i="2"/>
  <c r="V39" i="2"/>
  <c r="AD39" i="2"/>
  <c r="AJ39" i="2"/>
  <c r="AB39" i="2"/>
  <c r="AF39" i="2"/>
  <c r="Z39" i="2"/>
  <c r="AH39" i="2"/>
  <c r="AR39" i="2"/>
  <c r="AT39" i="2"/>
  <c r="AL39" i="2"/>
  <c r="AP39" i="2"/>
  <c r="AN39" i="2"/>
  <c r="AV39" i="2"/>
  <c r="C39" i="2"/>
  <c r="M39" i="2"/>
  <c r="O39" i="2"/>
  <c r="Q39" i="2"/>
  <c r="S39" i="2"/>
  <c r="U39" i="2"/>
  <c r="W39" i="2"/>
  <c r="Y39" i="2"/>
  <c r="AA39" i="2"/>
  <c r="AC39" i="2"/>
  <c r="AE39" i="2"/>
  <c r="AG39" i="2"/>
  <c r="AI39" i="2"/>
  <c r="AK39" i="2"/>
  <c r="AM39" i="2"/>
  <c r="AO39" i="2"/>
  <c r="AQ39" i="2"/>
  <c r="AS39" i="2"/>
  <c r="AU39" i="2"/>
  <c r="AW39" i="2"/>
  <c r="G39" i="2"/>
  <c r="H39" i="2"/>
  <c r="I39" i="2"/>
  <c r="J39" i="2"/>
  <c r="K39" i="2"/>
  <c r="AY39" i="2"/>
  <c r="BA39" i="2"/>
  <c r="BB39" i="2"/>
  <c r="BC39" i="2"/>
  <c r="BD39" i="2"/>
  <c r="BE39" i="2"/>
  <c r="B40" i="2"/>
  <c r="N2331" i="1"/>
  <c r="L40" i="2"/>
  <c r="O2331" i="1"/>
  <c r="N40" i="2"/>
  <c r="P2331" i="1"/>
  <c r="P40" i="2"/>
  <c r="Q2331" i="1"/>
  <c r="R40" i="2"/>
  <c r="R2331" i="1"/>
  <c r="T40" i="2"/>
  <c r="T2331" i="1"/>
  <c r="X40" i="2"/>
  <c r="S2331" i="1"/>
  <c r="V40" i="2"/>
  <c r="AD40" i="2"/>
  <c r="AJ40" i="2"/>
  <c r="AB40" i="2"/>
  <c r="AF40" i="2"/>
  <c r="U2331" i="1"/>
  <c r="Z40" i="2"/>
  <c r="AH40" i="2"/>
  <c r="AR40" i="2"/>
  <c r="AT40" i="2"/>
  <c r="AL40" i="2"/>
  <c r="AP40" i="2"/>
  <c r="AN40" i="2"/>
  <c r="AV40" i="2"/>
  <c r="C40" i="2"/>
  <c r="M40" i="2"/>
  <c r="O40" i="2"/>
  <c r="Q40" i="2"/>
  <c r="S40" i="2"/>
  <c r="U40" i="2"/>
  <c r="W40" i="2"/>
  <c r="Y40" i="2"/>
  <c r="AA40" i="2"/>
  <c r="AC40" i="2"/>
  <c r="AE40" i="2"/>
  <c r="AG40" i="2"/>
  <c r="AI40" i="2"/>
  <c r="AK40" i="2"/>
  <c r="AM40" i="2"/>
  <c r="AO40" i="2"/>
  <c r="AQ40" i="2"/>
  <c r="AS40" i="2"/>
  <c r="AU40" i="2"/>
  <c r="AW40" i="2"/>
  <c r="G40" i="2"/>
  <c r="H40" i="2"/>
  <c r="I40" i="2"/>
  <c r="J40" i="2"/>
  <c r="K40" i="2"/>
  <c r="AY40" i="2"/>
  <c r="BA40" i="2"/>
  <c r="BB40" i="2"/>
  <c r="BC40" i="2"/>
  <c r="BD40" i="2"/>
  <c r="BE40" i="2"/>
  <c r="B41" i="2"/>
  <c r="N2400" i="1"/>
  <c r="L41" i="2"/>
  <c r="O2400" i="1"/>
  <c r="N41" i="2"/>
  <c r="P2400" i="1"/>
  <c r="P41" i="2"/>
  <c r="Q2400" i="1"/>
  <c r="R41" i="2"/>
  <c r="R2400" i="1"/>
  <c r="T41" i="2"/>
  <c r="X41" i="2"/>
  <c r="S2400" i="1"/>
  <c r="V41" i="2"/>
  <c r="AD41" i="2"/>
  <c r="AJ41" i="2"/>
  <c r="AB41" i="2"/>
  <c r="AF41" i="2"/>
  <c r="Z41" i="2"/>
  <c r="AH41" i="2"/>
  <c r="AR41" i="2"/>
  <c r="AT41" i="2"/>
  <c r="AL41" i="2"/>
  <c r="AP41" i="2"/>
  <c r="AN41" i="2"/>
  <c r="AV41" i="2"/>
  <c r="C41" i="2"/>
  <c r="M41" i="2"/>
  <c r="O41" i="2"/>
  <c r="Q41" i="2"/>
  <c r="S41" i="2"/>
  <c r="U41" i="2"/>
  <c r="W41" i="2"/>
  <c r="Y41" i="2"/>
  <c r="AA41" i="2"/>
  <c r="AC41" i="2"/>
  <c r="AE41" i="2"/>
  <c r="AG41" i="2"/>
  <c r="AI41" i="2"/>
  <c r="AK41" i="2"/>
  <c r="AM41" i="2"/>
  <c r="AO41" i="2"/>
  <c r="AQ41" i="2"/>
  <c r="AS41" i="2"/>
  <c r="AU41" i="2"/>
  <c r="AW41" i="2"/>
  <c r="G41" i="2"/>
  <c r="H41" i="2"/>
  <c r="I41" i="2"/>
  <c r="J41" i="2"/>
  <c r="K41" i="2"/>
  <c r="AY41" i="2"/>
  <c r="BA41" i="2"/>
  <c r="BB41" i="2"/>
  <c r="BC41" i="2"/>
  <c r="BD41" i="2"/>
  <c r="BE41" i="2"/>
  <c r="B42" i="2"/>
  <c r="N2402" i="1"/>
  <c r="N2403" i="1"/>
  <c r="N2404" i="1"/>
  <c r="N2405" i="1"/>
  <c r="N2406" i="1"/>
  <c r="N2407" i="1"/>
  <c r="L42" i="2"/>
  <c r="O2402" i="1"/>
  <c r="O2403" i="1"/>
  <c r="O2404" i="1"/>
  <c r="O2405" i="1"/>
  <c r="O2406" i="1"/>
  <c r="O2407" i="1"/>
  <c r="N42" i="2"/>
  <c r="P2402" i="1"/>
  <c r="P2403" i="1"/>
  <c r="P2404" i="1"/>
  <c r="P2405" i="1"/>
  <c r="P2406" i="1"/>
  <c r="P2407" i="1"/>
  <c r="P42" i="2"/>
  <c r="Q2402" i="1"/>
  <c r="Q2403" i="1"/>
  <c r="Q2404" i="1"/>
  <c r="Q2405" i="1"/>
  <c r="Q2406" i="1"/>
  <c r="Q2407" i="1"/>
  <c r="R42" i="2"/>
  <c r="R2402" i="1"/>
  <c r="R2403" i="1"/>
  <c r="R2404" i="1"/>
  <c r="R2405" i="1"/>
  <c r="R2406" i="1"/>
  <c r="R2407" i="1"/>
  <c r="T42" i="2"/>
  <c r="T2402" i="1"/>
  <c r="T2403" i="1"/>
  <c r="T2404" i="1"/>
  <c r="T2405" i="1"/>
  <c r="T2406" i="1"/>
  <c r="T2407" i="1"/>
  <c r="X42" i="2"/>
  <c r="S2402" i="1"/>
  <c r="S2403" i="1"/>
  <c r="S2404" i="1"/>
  <c r="S2405" i="1"/>
  <c r="S2406" i="1"/>
  <c r="S2407" i="1"/>
  <c r="V42" i="2"/>
  <c r="AD42" i="2"/>
  <c r="AJ42" i="2"/>
  <c r="V2402" i="1"/>
  <c r="V2403" i="1"/>
  <c r="V2404" i="1"/>
  <c r="V2405" i="1"/>
  <c r="V2406" i="1"/>
  <c r="V2407" i="1"/>
  <c r="AB42" i="2"/>
  <c r="X2402" i="1"/>
  <c r="X2403" i="1"/>
  <c r="X2404" i="1"/>
  <c r="X2405" i="1"/>
  <c r="X2406" i="1"/>
  <c r="X2407" i="1"/>
  <c r="AF42" i="2"/>
  <c r="U2402" i="1"/>
  <c r="U2403" i="1"/>
  <c r="U2404" i="1"/>
  <c r="U2405" i="1"/>
  <c r="U2406" i="1"/>
  <c r="U2407" i="1"/>
  <c r="Z42" i="2"/>
  <c r="Y2402" i="1"/>
  <c r="Y2403" i="1"/>
  <c r="Y2404" i="1"/>
  <c r="Y2405" i="1"/>
  <c r="Y2406" i="1"/>
  <c r="Y2407" i="1"/>
  <c r="AH42" i="2"/>
  <c r="AR42" i="2"/>
  <c r="AT42" i="2"/>
  <c r="AL42" i="2"/>
  <c r="AP42" i="2"/>
  <c r="AN42" i="2"/>
  <c r="AV42" i="2"/>
  <c r="C42" i="2"/>
  <c r="M42" i="2"/>
  <c r="O42" i="2"/>
  <c r="Q42" i="2"/>
  <c r="S42" i="2"/>
  <c r="U42" i="2"/>
  <c r="W42" i="2"/>
  <c r="Y42" i="2"/>
  <c r="AA42" i="2"/>
  <c r="AC42" i="2"/>
  <c r="AE42" i="2"/>
  <c r="AG42" i="2"/>
  <c r="AI42" i="2"/>
  <c r="AK42" i="2"/>
  <c r="AM42" i="2"/>
  <c r="AO42" i="2"/>
  <c r="AQ42" i="2"/>
  <c r="AS42" i="2"/>
  <c r="AU42" i="2"/>
  <c r="AW42" i="2"/>
  <c r="G42" i="2"/>
  <c r="H42" i="2"/>
  <c r="I42" i="2"/>
  <c r="J42" i="2"/>
  <c r="K42" i="2"/>
  <c r="AY42" i="2"/>
  <c r="BA42" i="2"/>
  <c r="BB42" i="2"/>
  <c r="BC42" i="2"/>
  <c r="BD42" i="2"/>
  <c r="BE42" i="2"/>
  <c r="B43" i="2"/>
  <c r="N2455" i="1"/>
  <c r="L43" i="2"/>
  <c r="O2455" i="1"/>
  <c r="N43" i="2"/>
  <c r="P2455" i="1"/>
  <c r="P43" i="2"/>
  <c r="Q2455" i="1"/>
  <c r="R43" i="2"/>
  <c r="R2455" i="1"/>
  <c r="T43" i="2"/>
  <c r="T2455" i="1"/>
  <c r="X43" i="2"/>
  <c r="S2455" i="1"/>
  <c r="V43" i="2"/>
  <c r="AD43" i="2"/>
  <c r="AJ43" i="2"/>
  <c r="AB43" i="2"/>
  <c r="AF43" i="2"/>
  <c r="Z43" i="2"/>
  <c r="AH43" i="2"/>
  <c r="AR43" i="2"/>
  <c r="AT43" i="2"/>
  <c r="AL43" i="2"/>
  <c r="AP43" i="2"/>
  <c r="AN43" i="2"/>
  <c r="AV43" i="2"/>
  <c r="C43" i="2"/>
  <c r="M43" i="2"/>
  <c r="O43" i="2"/>
  <c r="Q43" i="2"/>
  <c r="S43" i="2"/>
  <c r="U43" i="2"/>
  <c r="W43" i="2"/>
  <c r="Y43" i="2"/>
  <c r="AA43" i="2"/>
  <c r="AC43" i="2"/>
  <c r="AE43" i="2"/>
  <c r="AG43" i="2"/>
  <c r="AI43" i="2"/>
  <c r="AK43" i="2"/>
  <c r="AM43" i="2"/>
  <c r="AO43" i="2"/>
  <c r="AQ43" i="2"/>
  <c r="AS43" i="2"/>
  <c r="AU43" i="2"/>
  <c r="AW43" i="2"/>
  <c r="G43" i="2"/>
  <c r="H43" i="2"/>
  <c r="I43" i="2"/>
  <c r="J43" i="2"/>
  <c r="K43" i="2"/>
  <c r="AY43" i="2"/>
  <c r="BA43" i="2"/>
  <c r="BB43" i="2"/>
  <c r="BC43" i="2"/>
  <c r="BD43" i="2"/>
  <c r="BE43" i="2"/>
  <c r="B44" i="2"/>
  <c r="N2523" i="1"/>
  <c r="L44" i="2"/>
  <c r="O2523" i="1"/>
  <c r="N44" i="2"/>
  <c r="P44" i="2"/>
  <c r="Q2523" i="1"/>
  <c r="R44" i="2"/>
  <c r="R2523" i="1"/>
  <c r="T44" i="2"/>
  <c r="X44" i="2"/>
  <c r="S2523" i="1"/>
  <c r="V44" i="2"/>
  <c r="AD44" i="2"/>
  <c r="AJ44" i="2"/>
  <c r="AB44" i="2"/>
  <c r="AF44" i="2"/>
  <c r="Z44" i="2"/>
  <c r="AH44" i="2"/>
  <c r="AR44" i="2"/>
  <c r="AT44" i="2"/>
  <c r="AL44" i="2"/>
  <c r="AP44" i="2"/>
  <c r="AN44" i="2"/>
  <c r="AV44" i="2"/>
  <c r="C44" i="2"/>
  <c r="M44" i="2"/>
  <c r="O44" i="2"/>
  <c r="Q44" i="2"/>
  <c r="S44" i="2"/>
  <c r="U44" i="2"/>
  <c r="W44" i="2"/>
  <c r="Y44" i="2"/>
  <c r="AA44" i="2"/>
  <c r="AC44" i="2"/>
  <c r="AE44" i="2"/>
  <c r="AG44" i="2"/>
  <c r="AI44" i="2"/>
  <c r="AK44" i="2"/>
  <c r="AM44" i="2"/>
  <c r="AO44" i="2"/>
  <c r="AQ44" i="2"/>
  <c r="AS44" i="2"/>
  <c r="AU44" i="2"/>
  <c r="AW44" i="2"/>
  <c r="G44" i="2"/>
  <c r="H44" i="2"/>
  <c r="I44" i="2"/>
  <c r="J44" i="2"/>
  <c r="K44" i="2"/>
  <c r="AY44" i="2"/>
  <c r="BA44" i="2"/>
  <c r="BB44" i="2"/>
  <c r="BC44" i="2"/>
  <c r="BD44" i="2"/>
  <c r="BE44" i="2"/>
  <c r="B45" i="2"/>
  <c r="N2620" i="1"/>
  <c r="L45" i="2"/>
  <c r="O2620" i="1"/>
  <c r="N45" i="2"/>
  <c r="P2620" i="1"/>
  <c r="P45" i="2"/>
  <c r="Q2620" i="1"/>
  <c r="R45" i="2"/>
  <c r="R2620" i="1"/>
  <c r="T45" i="2"/>
  <c r="T2620" i="1"/>
  <c r="X45" i="2"/>
  <c r="S2620" i="1"/>
  <c r="V45" i="2"/>
  <c r="AD45" i="2"/>
  <c r="AJ45" i="2"/>
  <c r="AB45" i="2"/>
  <c r="AF45" i="2"/>
  <c r="U2620" i="1"/>
  <c r="Z45" i="2"/>
  <c r="AH45" i="2"/>
  <c r="AR45" i="2"/>
  <c r="AT45" i="2"/>
  <c r="AA2620" i="1"/>
  <c r="AL45" i="2"/>
  <c r="AC2620" i="1"/>
  <c r="AP45" i="2"/>
  <c r="AN45" i="2"/>
  <c r="AV45" i="2"/>
  <c r="C45" i="2"/>
  <c r="M45" i="2"/>
  <c r="O45" i="2"/>
  <c r="Q45" i="2"/>
  <c r="S45" i="2"/>
  <c r="U45" i="2"/>
  <c r="W45" i="2"/>
  <c r="Y45" i="2"/>
  <c r="AA45" i="2"/>
  <c r="AC45" i="2"/>
  <c r="AE45" i="2"/>
  <c r="AG45" i="2"/>
  <c r="AI45" i="2"/>
  <c r="AK45" i="2"/>
  <c r="AM45" i="2"/>
  <c r="AO45" i="2"/>
  <c r="AQ45" i="2"/>
  <c r="AS45" i="2"/>
  <c r="AU45" i="2"/>
  <c r="AW45" i="2"/>
  <c r="G45" i="2"/>
  <c r="H45" i="2"/>
  <c r="I45" i="2"/>
  <c r="J45" i="2"/>
  <c r="K45" i="2"/>
  <c r="AY45" i="2"/>
  <c r="BA45" i="2"/>
  <c r="BB45" i="2"/>
  <c r="BC45" i="2"/>
  <c r="BD45" i="2"/>
  <c r="BE45" i="2"/>
  <c r="B46" i="2"/>
  <c r="N2876" i="1"/>
  <c r="L46" i="2"/>
  <c r="O2876" i="1"/>
  <c r="N46" i="2"/>
  <c r="P2876" i="1"/>
  <c r="P46" i="2"/>
  <c r="Q2876" i="1"/>
  <c r="R46" i="2"/>
  <c r="R2876" i="1"/>
  <c r="T46" i="2"/>
  <c r="X46" i="2"/>
  <c r="S2876" i="1"/>
  <c r="V46" i="2"/>
  <c r="AD46" i="2"/>
  <c r="AJ46" i="2"/>
  <c r="AB46" i="2"/>
  <c r="X2876" i="1"/>
  <c r="AF46" i="2"/>
  <c r="U2876" i="1"/>
  <c r="Z46" i="2"/>
  <c r="AH46" i="2"/>
  <c r="AR46" i="2"/>
  <c r="AT46" i="2"/>
  <c r="AL46" i="2"/>
  <c r="AP46" i="2"/>
  <c r="AN46" i="2"/>
  <c r="AV46" i="2"/>
  <c r="C46" i="2"/>
  <c r="M46" i="2"/>
  <c r="O46" i="2"/>
  <c r="Q46" i="2"/>
  <c r="S46" i="2"/>
  <c r="U46" i="2"/>
  <c r="W46" i="2"/>
  <c r="Y46" i="2"/>
  <c r="AA46" i="2"/>
  <c r="AC46" i="2"/>
  <c r="AE46" i="2"/>
  <c r="AG46" i="2"/>
  <c r="AI46" i="2"/>
  <c r="AK46" i="2"/>
  <c r="AM46" i="2"/>
  <c r="AO46" i="2"/>
  <c r="AQ46" i="2"/>
  <c r="AS46" i="2"/>
  <c r="AU46" i="2"/>
  <c r="AW46" i="2"/>
  <c r="G46" i="2"/>
  <c r="H46" i="2"/>
  <c r="I46" i="2"/>
  <c r="J46" i="2"/>
  <c r="K46" i="2"/>
  <c r="AY46" i="2"/>
  <c r="BA46" i="2"/>
  <c r="BB46" i="2"/>
  <c r="BC46" i="2"/>
  <c r="BD46" i="2"/>
  <c r="BE46" i="2"/>
  <c r="B47" i="2"/>
  <c r="N2907" i="1"/>
  <c r="L47" i="2"/>
  <c r="O2907" i="1"/>
  <c r="N47" i="2"/>
  <c r="P2907" i="1"/>
  <c r="P47" i="2"/>
  <c r="Q2907" i="1"/>
  <c r="R47" i="2"/>
  <c r="R2907" i="1"/>
  <c r="T47" i="2"/>
  <c r="T2907" i="1"/>
  <c r="X47" i="2"/>
  <c r="S2907" i="1"/>
  <c r="V47" i="2"/>
  <c r="AD47" i="2"/>
  <c r="AJ47" i="2"/>
  <c r="V2907" i="1"/>
  <c r="AB47" i="2"/>
  <c r="AF47" i="2"/>
  <c r="U2907" i="1"/>
  <c r="Z47" i="2"/>
  <c r="AH47" i="2"/>
  <c r="AR47" i="2"/>
  <c r="AE2907" i="1"/>
  <c r="AT47" i="2"/>
  <c r="AL47" i="2"/>
  <c r="AP47" i="2"/>
  <c r="AN47" i="2"/>
  <c r="AV47" i="2"/>
  <c r="C47" i="2"/>
  <c r="M47" i="2"/>
  <c r="O47" i="2"/>
  <c r="Q47" i="2"/>
  <c r="S47" i="2"/>
  <c r="U47" i="2"/>
  <c r="W47" i="2"/>
  <c r="Y47" i="2"/>
  <c r="AA47" i="2"/>
  <c r="AC47" i="2"/>
  <c r="AE47" i="2"/>
  <c r="AG47" i="2"/>
  <c r="AI47" i="2"/>
  <c r="AK47" i="2"/>
  <c r="AM47" i="2"/>
  <c r="AO47" i="2"/>
  <c r="AQ47" i="2"/>
  <c r="AS47" i="2"/>
  <c r="AU47" i="2"/>
  <c r="AW47" i="2"/>
  <c r="G47" i="2"/>
  <c r="H47" i="2"/>
  <c r="I47" i="2"/>
  <c r="J47" i="2"/>
  <c r="K47" i="2"/>
  <c r="AY47" i="2"/>
  <c r="BA47" i="2"/>
  <c r="BB47" i="2"/>
  <c r="BC47" i="2"/>
  <c r="BD47" i="2"/>
  <c r="BE47" i="2"/>
  <c r="B48" i="2"/>
  <c r="N2909" i="1"/>
  <c r="N2910" i="1"/>
  <c r="N2911" i="1"/>
  <c r="N2912" i="1"/>
  <c r="N2913" i="1"/>
  <c r="N2914" i="1"/>
  <c r="N2915" i="1"/>
  <c r="N2916" i="1"/>
  <c r="N2917" i="1"/>
  <c r="N2918" i="1"/>
  <c r="N2919" i="1"/>
  <c r="N2920" i="1"/>
  <c r="N2921" i="1"/>
  <c r="N2922" i="1"/>
  <c r="N2923" i="1"/>
  <c r="L48" i="2"/>
  <c r="O2909" i="1"/>
  <c r="O2910" i="1"/>
  <c r="O2911" i="1"/>
  <c r="O2912" i="1"/>
  <c r="O2913" i="1"/>
  <c r="O2914" i="1"/>
  <c r="O2915" i="1"/>
  <c r="O2916" i="1"/>
  <c r="O2917" i="1"/>
  <c r="O2918" i="1"/>
  <c r="O2919" i="1"/>
  <c r="O2920" i="1"/>
  <c r="O2921" i="1"/>
  <c r="O2922" i="1"/>
  <c r="O2923" i="1"/>
  <c r="N48" i="2"/>
  <c r="P2909" i="1"/>
  <c r="P2910" i="1"/>
  <c r="P2911" i="1"/>
  <c r="P2912" i="1"/>
  <c r="P2913" i="1"/>
  <c r="P2914" i="1"/>
  <c r="P2915" i="1"/>
  <c r="P2916" i="1"/>
  <c r="P2917" i="1"/>
  <c r="P2918" i="1"/>
  <c r="P2919" i="1"/>
  <c r="P2920" i="1"/>
  <c r="P2921" i="1"/>
  <c r="P2922" i="1"/>
  <c r="P2923" i="1"/>
  <c r="P48" i="2"/>
  <c r="Q2909" i="1"/>
  <c r="Q2910" i="1"/>
  <c r="Q2911" i="1"/>
  <c r="Q2912" i="1"/>
  <c r="Q2913" i="1"/>
  <c r="Q2914" i="1"/>
  <c r="Q2915" i="1"/>
  <c r="Q2916" i="1"/>
  <c r="Q2917" i="1"/>
  <c r="Q2918" i="1"/>
  <c r="Q2919" i="1"/>
  <c r="Q2920" i="1"/>
  <c r="Q2921" i="1"/>
  <c r="Q2922" i="1"/>
  <c r="Q2923" i="1"/>
  <c r="R48" i="2"/>
  <c r="R2909" i="1"/>
  <c r="R2910" i="1"/>
  <c r="R2911" i="1"/>
  <c r="R2912" i="1"/>
  <c r="R2913" i="1"/>
  <c r="R2914" i="1"/>
  <c r="R2915" i="1"/>
  <c r="R2916" i="1"/>
  <c r="R2917" i="1"/>
  <c r="R2918" i="1"/>
  <c r="R2919" i="1"/>
  <c r="R2920" i="1"/>
  <c r="R2921" i="1"/>
  <c r="R2922" i="1"/>
  <c r="R2923" i="1"/>
  <c r="T48" i="2"/>
  <c r="T2909" i="1"/>
  <c r="T2910" i="1"/>
  <c r="T2911" i="1"/>
  <c r="T2912" i="1"/>
  <c r="T2913" i="1"/>
  <c r="T2914" i="1"/>
  <c r="T2915" i="1"/>
  <c r="T2916" i="1"/>
  <c r="T2917" i="1"/>
  <c r="T2918" i="1"/>
  <c r="T2919" i="1"/>
  <c r="T2920" i="1"/>
  <c r="T2921" i="1"/>
  <c r="T2922" i="1"/>
  <c r="T2923" i="1"/>
  <c r="X48" i="2"/>
  <c r="S2909" i="1"/>
  <c r="S2910" i="1"/>
  <c r="S2911" i="1"/>
  <c r="S2912" i="1"/>
  <c r="S2913" i="1"/>
  <c r="S2914" i="1"/>
  <c r="S2915" i="1"/>
  <c r="S2916" i="1"/>
  <c r="S2917" i="1"/>
  <c r="S2918" i="1"/>
  <c r="S2919" i="1"/>
  <c r="S2920" i="1"/>
  <c r="S2921" i="1"/>
  <c r="S2922" i="1"/>
  <c r="S2923" i="1"/>
  <c r="V48" i="2"/>
  <c r="AD48" i="2"/>
  <c r="AJ48" i="2"/>
  <c r="V2909" i="1"/>
  <c r="V2910" i="1"/>
  <c r="V2911" i="1"/>
  <c r="V2912" i="1"/>
  <c r="V2913" i="1"/>
  <c r="V2914" i="1"/>
  <c r="V2915" i="1"/>
  <c r="V2916" i="1"/>
  <c r="V2917" i="1"/>
  <c r="V2918" i="1"/>
  <c r="V2919" i="1"/>
  <c r="V2920" i="1"/>
  <c r="V2921" i="1"/>
  <c r="V2922" i="1"/>
  <c r="V2923" i="1"/>
  <c r="AB48" i="2"/>
  <c r="X2909" i="1"/>
  <c r="X2910" i="1"/>
  <c r="X2911" i="1"/>
  <c r="X2912" i="1"/>
  <c r="X2913" i="1"/>
  <c r="X2914" i="1"/>
  <c r="X2915" i="1"/>
  <c r="X2916" i="1"/>
  <c r="X2917" i="1"/>
  <c r="X2918" i="1"/>
  <c r="X2919" i="1"/>
  <c r="X2920" i="1"/>
  <c r="X2921" i="1"/>
  <c r="X2922" i="1"/>
  <c r="X2923" i="1"/>
  <c r="AF48" i="2"/>
  <c r="U2909" i="1"/>
  <c r="U2910" i="1"/>
  <c r="U2911" i="1"/>
  <c r="U2912" i="1"/>
  <c r="U2913" i="1"/>
  <c r="U2914" i="1"/>
  <c r="U2915" i="1"/>
  <c r="U2916" i="1"/>
  <c r="U2917" i="1"/>
  <c r="U2918" i="1"/>
  <c r="U2919" i="1"/>
  <c r="U2920" i="1"/>
  <c r="U2921" i="1"/>
  <c r="U2922" i="1"/>
  <c r="U2923" i="1"/>
  <c r="Z48" i="2"/>
  <c r="AH48" i="2"/>
  <c r="AR48" i="2"/>
  <c r="AT48" i="2"/>
  <c r="AL48" i="2"/>
  <c r="AP48" i="2"/>
  <c r="AB2909" i="1"/>
  <c r="AB2910" i="1"/>
  <c r="AB2911" i="1"/>
  <c r="AB2912" i="1"/>
  <c r="AB2913" i="1"/>
  <c r="AB2914" i="1"/>
  <c r="AB2915" i="1"/>
  <c r="AB2916" i="1"/>
  <c r="AB2917" i="1"/>
  <c r="AB2918" i="1"/>
  <c r="AB2919" i="1"/>
  <c r="AB2920" i="1"/>
  <c r="AB2921" i="1"/>
  <c r="AB2922" i="1"/>
  <c r="AB2923" i="1"/>
  <c r="AN48" i="2"/>
  <c r="AV48" i="2"/>
  <c r="C48" i="2"/>
  <c r="M48" i="2"/>
  <c r="O48" i="2"/>
  <c r="Q48" i="2"/>
  <c r="S48" i="2"/>
  <c r="U48" i="2"/>
  <c r="W48" i="2"/>
  <c r="Y48" i="2"/>
  <c r="AA48" i="2"/>
  <c r="AC48" i="2"/>
  <c r="AE48" i="2"/>
  <c r="AG48" i="2"/>
  <c r="AI48" i="2"/>
  <c r="AK48" i="2"/>
  <c r="AM48" i="2"/>
  <c r="AO48" i="2"/>
  <c r="AQ48" i="2"/>
  <c r="AS48" i="2"/>
  <c r="AU48" i="2"/>
  <c r="AW48" i="2"/>
  <c r="G48" i="2"/>
  <c r="H48" i="2"/>
  <c r="I48" i="2"/>
  <c r="J48" i="2"/>
  <c r="K48" i="2"/>
  <c r="AY48" i="2"/>
  <c r="BA48" i="2"/>
  <c r="BB48" i="2"/>
  <c r="BC48" i="2"/>
  <c r="BD48" i="2"/>
  <c r="BE48" i="2"/>
  <c r="B49" i="2"/>
  <c r="N3060" i="1"/>
  <c r="L49" i="2"/>
  <c r="O3060" i="1"/>
  <c r="N49" i="2"/>
  <c r="P3060" i="1"/>
  <c r="P49" i="2"/>
  <c r="Q3060" i="1"/>
  <c r="R49" i="2"/>
  <c r="R3060" i="1"/>
  <c r="T49" i="2"/>
  <c r="X49" i="2"/>
  <c r="S3060" i="1"/>
  <c r="V49" i="2"/>
  <c r="AD49" i="2"/>
  <c r="AJ49" i="2"/>
  <c r="AB49" i="2"/>
  <c r="AF49" i="2"/>
  <c r="U3060" i="1"/>
  <c r="Z49" i="2"/>
  <c r="AH49" i="2"/>
  <c r="AR49" i="2"/>
  <c r="AT49" i="2"/>
  <c r="AL49" i="2"/>
  <c r="AP49" i="2"/>
  <c r="AN49" i="2"/>
  <c r="AV49" i="2"/>
  <c r="C49" i="2"/>
  <c r="M49" i="2"/>
  <c r="O49" i="2"/>
  <c r="Q49" i="2"/>
  <c r="S49" i="2"/>
  <c r="U49" i="2"/>
  <c r="W49" i="2"/>
  <c r="Y49" i="2"/>
  <c r="AA49" i="2"/>
  <c r="AC49" i="2"/>
  <c r="AE49" i="2"/>
  <c r="AG49" i="2"/>
  <c r="AI49" i="2"/>
  <c r="AK49" i="2"/>
  <c r="AM49" i="2"/>
  <c r="AO49" i="2"/>
  <c r="AQ49" i="2"/>
  <c r="AS49" i="2"/>
  <c r="AU49" i="2"/>
  <c r="AW49" i="2"/>
  <c r="G49" i="2"/>
  <c r="H49" i="2"/>
  <c r="I49" i="2"/>
  <c r="J49" i="2"/>
  <c r="K49" i="2"/>
  <c r="AY49" i="2"/>
  <c r="BA49" i="2"/>
  <c r="BB49" i="2"/>
  <c r="BC49" i="2"/>
  <c r="BD49" i="2"/>
  <c r="BE49" i="2"/>
  <c r="B50" i="2"/>
  <c r="N3101" i="1"/>
  <c r="L50" i="2"/>
  <c r="O3101" i="1"/>
  <c r="N50" i="2"/>
  <c r="P3101" i="1"/>
  <c r="P50" i="2"/>
  <c r="Q3101" i="1"/>
  <c r="R50" i="2"/>
  <c r="R3101" i="1"/>
  <c r="T50" i="2"/>
  <c r="T3101" i="1"/>
  <c r="X50" i="2"/>
  <c r="S3101" i="1"/>
  <c r="V50" i="2"/>
  <c r="AD50" i="2"/>
  <c r="AJ50" i="2"/>
  <c r="V3101" i="1"/>
  <c r="AB50" i="2"/>
  <c r="X3101" i="1"/>
  <c r="AF50" i="2"/>
  <c r="Z50" i="2"/>
  <c r="Y3101" i="1"/>
  <c r="AH50" i="2"/>
  <c r="AR50" i="2"/>
  <c r="AT50" i="2"/>
  <c r="AL50" i="2"/>
  <c r="AP50" i="2"/>
  <c r="AN50" i="2"/>
  <c r="AV50" i="2"/>
  <c r="C50" i="2"/>
  <c r="M50" i="2"/>
  <c r="O50" i="2"/>
  <c r="Q50" i="2"/>
  <c r="S50" i="2"/>
  <c r="U50" i="2"/>
  <c r="W50" i="2"/>
  <c r="Y50" i="2"/>
  <c r="AA50" i="2"/>
  <c r="AC50" i="2"/>
  <c r="AE50" i="2"/>
  <c r="AG50" i="2"/>
  <c r="AI50" i="2"/>
  <c r="AK50" i="2"/>
  <c r="AM50" i="2"/>
  <c r="AO50" i="2"/>
  <c r="AQ50" i="2"/>
  <c r="AS50" i="2"/>
  <c r="AU50" i="2"/>
  <c r="AW50" i="2"/>
  <c r="G50" i="2"/>
  <c r="H50" i="2"/>
  <c r="I50" i="2"/>
  <c r="J50" i="2"/>
  <c r="K50" i="2"/>
  <c r="AY50" i="2"/>
  <c r="BA50" i="2"/>
  <c r="BB50" i="2"/>
  <c r="BC50" i="2"/>
  <c r="BD50" i="2"/>
  <c r="BE50" i="2"/>
  <c r="B51" i="2"/>
  <c r="N3158" i="1"/>
  <c r="L51" i="2"/>
  <c r="O3158" i="1"/>
  <c r="N51" i="2"/>
  <c r="P3158" i="1"/>
  <c r="P51" i="2"/>
  <c r="Q3158" i="1"/>
  <c r="R51" i="2"/>
  <c r="R3158" i="1"/>
  <c r="T51" i="2"/>
  <c r="T3158" i="1"/>
  <c r="X51" i="2"/>
  <c r="S3158" i="1"/>
  <c r="V51" i="2"/>
  <c r="AD51" i="2"/>
  <c r="AJ51" i="2"/>
  <c r="AB51" i="2"/>
  <c r="AF51" i="2"/>
  <c r="U3158" i="1"/>
  <c r="Z51" i="2"/>
  <c r="AH51" i="2"/>
  <c r="AR51" i="2"/>
  <c r="AT51" i="2"/>
  <c r="AL51" i="2"/>
  <c r="AP51" i="2"/>
  <c r="AN51" i="2"/>
  <c r="AV51" i="2"/>
  <c r="C51" i="2"/>
  <c r="M51" i="2"/>
  <c r="O51" i="2"/>
  <c r="Q51" i="2"/>
  <c r="S51" i="2"/>
  <c r="U51" i="2"/>
  <c r="W51" i="2"/>
  <c r="Y51" i="2"/>
  <c r="AA51" i="2"/>
  <c r="AC51" i="2"/>
  <c r="AE51" i="2"/>
  <c r="AG51" i="2"/>
  <c r="AI51" i="2"/>
  <c r="AK51" i="2"/>
  <c r="AM51" i="2"/>
  <c r="AO51" i="2"/>
  <c r="AQ51" i="2"/>
  <c r="AS51" i="2"/>
  <c r="AU51" i="2"/>
  <c r="AW51" i="2"/>
  <c r="G51" i="2"/>
  <c r="H51" i="2"/>
  <c r="I51" i="2"/>
  <c r="J51" i="2"/>
  <c r="K51" i="2"/>
  <c r="AY51" i="2"/>
  <c r="BA51" i="2"/>
  <c r="BB51" i="2"/>
  <c r="BC51" i="2"/>
  <c r="BD51" i="2"/>
  <c r="BE51" i="2"/>
  <c r="B52" i="2"/>
  <c r="N3232" i="1"/>
  <c r="L52" i="2"/>
  <c r="O3232" i="1"/>
  <c r="N52" i="2"/>
  <c r="P3232" i="1"/>
  <c r="P52" i="2"/>
  <c r="Q3232" i="1"/>
  <c r="R52" i="2"/>
  <c r="R3232" i="1"/>
  <c r="T52" i="2"/>
  <c r="T3232" i="1"/>
  <c r="X52" i="2"/>
  <c r="S3232" i="1"/>
  <c r="V52" i="2"/>
  <c r="AD52" i="2"/>
  <c r="AJ52" i="2"/>
  <c r="V3232" i="1"/>
  <c r="AB52" i="2"/>
  <c r="AF52" i="2"/>
  <c r="U3232" i="1"/>
  <c r="Z52" i="2"/>
  <c r="Y3232" i="1"/>
  <c r="AH52" i="2"/>
  <c r="AR52" i="2"/>
  <c r="AT52" i="2"/>
  <c r="AL52" i="2"/>
  <c r="AP52" i="2"/>
  <c r="AN52" i="2"/>
  <c r="AV52" i="2"/>
  <c r="C52" i="2"/>
  <c r="M52" i="2"/>
  <c r="O52" i="2"/>
  <c r="Q52" i="2"/>
  <c r="S52" i="2"/>
  <c r="U52" i="2"/>
  <c r="W52" i="2"/>
  <c r="Y52" i="2"/>
  <c r="AA52" i="2"/>
  <c r="AC52" i="2"/>
  <c r="AE52" i="2"/>
  <c r="AG52" i="2"/>
  <c r="AI52" i="2"/>
  <c r="AK52" i="2"/>
  <c r="AM52" i="2"/>
  <c r="AO52" i="2"/>
  <c r="AQ52" i="2"/>
  <c r="AS52" i="2"/>
  <c r="AU52" i="2"/>
  <c r="AW52" i="2"/>
  <c r="G52" i="2"/>
  <c r="H52" i="2"/>
  <c r="I52" i="2"/>
  <c r="J52" i="2"/>
  <c r="K52" i="2"/>
  <c r="AY52" i="2"/>
  <c r="BA52" i="2"/>
  <c r="BB52" i="2"/>
  <c r="BC52" i="2"/>
  <c r="BD52" i="2"/>
  <c r="BE52" i="2"/>
  <c r="B53" i="2"/>
  <c r="N3257" i="1"/>
  <c r="L53" i="2"/>
  <c r="O3257" i="1"/>
  <c r="N53" i="2"/>
  <c r="P3257" i="1"/>
  <c r="P53" i="2"/>
  <c r="Q3257" i="1"/>
  <c r="R53" i="2"/>
  <c r="R3257" i="1"/>
  <c r="T53" i="2"/>
  <c r="T3257" i="1"/>
  <c r="X53" i="2"/>
  <c r="S3257" i="1"/>
  <c r="V53" i="2"/>
  <c r="AD53" i="2"/>
  <c r="AJ53" i="2"/>
  <c r="AB53" i="2"/>
  <c r="AF53" i="2"/>
  <c r="Z53" i="2"/>
  <c r="AH53" i="2"/>
  <c r="AR53" i="2"/>
  <c r="AT53" i="2"/>
  <c r="AL53" i="2"/>
  <c r="AP53" i="2"/>
  <c r="AN53" i="2"/>
  <c r="AV53" i="2"/>
  <c r="C53" i="2"/>
  <c r="M53" i="2"/>
  <c r="O53" i="2"/>
  <c r="Q53" i="2"/>
  <c r="S53" i="2"/>
  <c r="U53" i="2"/>
  <c r="W53" i="2"/>
  <c r="Y53" i="2"/>
  <c r="AA53" i="2"/>
  <c r="AC53" i="2"/>
  <c r="AE53" i="2"/>
  <c r="AG53" i="2"/>
  <c r="AI53" i="2"/>
  <c r="AK53" i="2"/>
  <c r="AM53" i="2"/>
  <c r="AO53" i="2"/>
  <c r="AQ53" i="2"/>
  <c r="AS53" i="2"/>
  <c r="AU53" i="2"/>
  <c r="AW53" i="2"/>
  <c r="G53" i="2"/>
  <c r="H53" i="2"/>
  <c r="I53" i="2"/>
  <c r="J53" i="2"/>
  <c r="K53" i="2"/>
  <c r="AY53" i="2"/>
  <c r="BA53" i="2"/>
  <c r="BB53" i="2"/>
  <c r="BC53" i="2"/>
  <c r="BD53" i="2"/>
  <c r="BE53" i="2"/>
  <c r="D54" i="2"/>
  <c r="E54" i="2"/>
  <c r="F54" i="2"/>
  <c r="B54" i="2"/>
  <c r="L54" i="2"/>
  <c r="N54" i="2"/>
  <c r="P54" i="2"/>
  <c r="R54" i="2"/>
  <c r="T54" i="2"/>
  <c r="X54" i="2"/>
  <c r="V54" i="2"/>
  <c r="AD54" i="2"/>
  <c r="AJ54" i="2"/>
  <c r="AB54" i="2"/>
  <c r="AF54" i="2"/>
  <c r="Z54" i="2"/>
  <c r="AH54" i="2"/>
  <c r="AR54" i="2"/>
  <c r="AT54" i="2"/>
  <c r="AL54" i="2"/>
  <c r="AP54" i="2"/>
  <c r="AN54" i="2"/>
  <c r="AV54" i="2"/>
  <c r="C54" i="2"/>
  <c r="M54" i="2"/>
  <c r="O54" i="2"/>
  <c r="Q54" i="2"/>
  <c r="S54" i="2"/>
  <c r="U54" i="2"/>
  <c r="W54" i="2"/>
  <c r="Y54" i="2"/>
  <c r="AA54" i="2"/>
  <c r="AC54" i="2"/>
  <c r="AE54" i="2"/>
  <c r="AG54" i="2"/>
  <c r="AI54" i="2"/>
  <c r="AK54" i="2"/>
  <c r="AM54" i="2"/>
  <c r="AO54" i="2"/>
  <c r="AQ54" i="2"/>
  <c r="AS54" i="2"/>
  <c r="AU54" i="2"/>
  <c r="AW54" i="2"/>
  <c r="G54" i="2"/>
  <c r="H54" i="2"/>
  <c r="I54" i="2"/>
  <c r="J54" i="2"/>
  <c r="K54" i="2"/>
  <c r="AY54" i="2"/>
  <c r="BA54" i="2"/>
  <c r="BB54" i="2"/>
  <c r="BC54" i="2"/>
  <c r="BD54" i="2"/>
  <c r="BE54" i="2"/>
  <c r="P56" i="2"/>
  <c r="P57" i="2"/>
  <c r="D1" i="1"/>
  <c r="E1" i="1"/>
  <c r="F1" i="1"/>
  <c r="J1" i="1"/>
  <c r="K1" i="1"/>
  <c r="L1" i="1"/>
  <c r="AG1" i="1"/>
  <c r="AH1" i="1"/>
  <c r="AI1" i="1"/>
  <c r="AJ1" i="1"/>
  <c r="AK1" i="1"/>
  <c r="AL1" i="1"/>
  <c r="AM1" i="1"/>
  <c r="AN1" i="1"/>
  <c r="C3" i="1"/>
  <c r="D3" i="1"/>
  <c r="E3" i="1"/>
  <c r="F3" i="1"/>
  <c r="G3" i="1"/>
  <c r="H3" i="1"/>
  <c r="J3" i="1"/>
  <c r="K3" i="1"/>
  <c r="L3" i="1"/>
  <c r="M3" i="1"/>
  <c r="AG3" i="1"/>
  <c r="AH3" i="1"/>
  <c r="AI3" i="1"/>
  <c r="AJ3" i="1"/>
  <c r="AK3" i="1"/>
  <c r="AL3" i="1"/>
  <c r="AM3" i="1"/>
  <c r="AN3" i="1"/>
  <c r="AV3" i="1"/>
  <c r="C4" i="1"/>
  <c r="D4" i="1"/>
  <c r="E4" i="1"/>
  <c r="F4" i="1"/>
  <c r="G4" i="1"/>
  <c r="H4" i="1"/>
  <c r="J4" i="1"/>
  <c r="K4" i="1"/>
  <c r="L4" i="1"/>
  <c r="M4" i="1"/>
  <c r="AG4" i="1"/>
  <c r="AH4" i="1"/>
  <c r="AI4" i="1"/>
  <c r="AJ4" i="1"/>
  <c r="AK4" i="1"/>
  <c r="AL4" i="1"/>
  <c r="AM4" i="1"/>
  <c r="AN4" i="1"/>
  <c r="AV4" i="1"/>
  <c r="C5" i="1"/>
  <c r="D5" i="1"/>
  <c r="E5" i="1"/>
  <c r="F5" i="1"/>
  <c r="G5" i="1"/>
  <c r="H5" i="1"/>
  <c r="J5" i="1"/>
  <c r="K5" i="1"/>
  <c r="L5" i="1"/>
  <c r="M5" i="1"/>
  <c r="AG5" i="1"/>
  <c r="AH5" i="1"/>
  <c r="AI5" i="1"/>
  <c r="AJ5" i="1"/>
  <c r="AK5" i="1"/>
  <c r="AL5" i="1"/>
  <c r="AM5" i="1"/>
  <c r="AN5" i="1"/>
  <c r="AV5" i="1"/>
  <c r="C6" i="1"/>
  <c r="D6" i="1"/>
  <c r="E6" i="1"/>
  <c r="F6" i="1"/>
  <c r="G6" i="1"/>
  <c r="H6" i="1"/>
  <c r="J6" i="1"/>
  <c r="K6" i="1"/>
  <c r="L6" i="1"/>
  <c r="M6" i="1"/>
  <c r="AG6" i="1"/>
  <c r="AH6" i="1"/>
  <c r="AI6" i="1"/>
  <c r="AJ6" i="1"/>
  <c r="AK6" i="1"/>
  <c r="AL6" i="1"/>
  <c r="AM6" i="1"/>
  <c r="AN6" i="1"/>
  <c r="AV6" i="1"/>
  <c r="C7" i="1"/>
  <c r="D7" i="1"/>
  <c r="E7" i="1"/>
  <c r="F7" i="1"/>
  <c r="G7" i="1"/>
  <c r="H7" i="1"/>
  <c r="J7" i="1"/>
  <c r="K7" i="1"/>
  <c r="L7" i="1"/>
  <c r="M7" i="1"/>
  <c r="AG7" i="1"/>
  <c r="AH7" i="1"/>
  <c r="AI7" i="1"/>
  <c r="AJ7" i="1"/>
  <c r="AK7" i="1"/>
  <c r="AL7" i="1"/>
  <c r="AM7" i="1"/>
  <c r="AN7" i="1"/>
  <c r="AV7" i="1"/>
  <c r="C8" i="1"/>
  <c r="D8" i="1"/>
  <c r="E8" i="1"/>
  <c r="F8" i="1"/>
  <c r="G8" i="1"/>
  <c r="H8" i="1"/>
  <c r="J8" i="1"/>
  <c r="K8" i="1"/>
  <c r="L8" i="1"/>
  <c r="M8" i="1"/>
  <c r="AG8" i="1"/>
  <c r="AH8" i="1"/>
  <c r="AI8" i="1"/>
  <c r="AJ8" i="1"/>
  <c r="AK8" i="1"/>
  <c r="AL8" i="1"/>
  <c r="AM8" i="1"/>
  <c r="AN8" i="1"/>
  <c r="AV8" i="1"/>
  <c r="C9" i="1"/>
  <c r="D9" i="1"/>
  <c r="E9" i="1"/>
  <c r="F9" i="1"/>
  <c r="G9" i="1"/>
  <c r="H9" i="1"/>
  <c r="J9" i="1"/>
  <c r="K9" i="1"/>
  <c r="L9" i="1"/>
  <c r="M9" i="1"/>
  <c r="AG9" i="1"/>
  <c r="AH9" i="1"/>
  <c r="AI9" i="1"/>
  <c r="AJ9" i="1"/>
  <c r="AK9" i="1"/>
  <c r="AL9" i="1"/>
  <c r="AM9" i="1"/>
  <c r="AN9" i="1"/>
  <c r="AV9" i="1"/>
  <c r="C10" i="1"/>
  <c r="D10" i="1"/>
  <c r="E10" i="1"/>
  <c r="F10" i="1"/>
  <c r="G10" i="1"/>
  <c r="H10" i="1"/>
  <c r="J10" i="1"/>
  <c r="K10" i="1"/>
  <c r="L10" i="1"/>
  <c r="M10" i="1"/>
  <c r="AG10" i="1"/>
  <c r="AH10" i="1"/>
  <c r="AI10" i="1"/>
  <c r="AJ10" i="1"/>
  <c r="AK10" i="1"/>
  <c r="AL10" i="1"/>
  <c r="AM10" i="1"/>
  <c r="AN10" i="1"/>
  <c r="AV10" i="1"/>
  <c r="C11" i="1"/>
  <c r="D11" i="1"/>
  <c r="E11" i="1"/>
  <c r="F11" i="1"/>
  <c r="G11" i="1"/>
  <c r="H11" i="1"/>
  <c r="J11" i="1"/>
  <c r="K11" i="1"/>
  <c r="L11" i="1"/>
  <c r="M11" i="1"/>
  <c r="AG11" i="1"/>
  <c r="AH11" i="1"/>
  <c r="AI11" i="1"/>
  <c r="AJ11" i="1"/>
  <c r="AK11" i="1"/>
  <c r="AL11" i="1"/>
  <c r="AM11" i="1"/>
  <c r="AN11" i="1"/>
  <c r="AV11" i="1"/>
  <c r="C12" i="1"/>
  <c r="D12" i="1"/>
  <c r="E12" i="1"/>
  <c r="F12" i="1"/>
  <c r="G12" i="1"/>
  <c r="H12" i="1"/>
  <c r="J12" i="1"/>
  <c r="K12" i="1"/>
  <c r="L12" i="1"/>
  <c r="M12" i="1"/>
  <c r="AG12" i="1"/>
  <c r="AH12" i="1"/>
  <c r="AI12" i="1"/>
  <c r="AJ12" i="1"/>
  <c r="AK12" i="1"/>
  <c r="AL12" i="1"/>
  <c r="AM12" i="1"/>
  <c r="AN12" i="1"/>
  <c r="AV12" i="1"/>
  <c r="C13" i="1"/>
  <c r="D13" i="1"/>
  <c r="E13" i="1"/>
  <c r="F13" i="1"/>
  <c r="G13" i="1"/>
  <c r="H13" i="1"/>
  <c r="J13" i="1"/>
  <c r="K13" i="1"/>
  <c r="L13" i="1"/>
  <c r="M13" i="1"/>
  <c r="AG13" i="1"/>
  <c r="AH13" i="1"/>
  <c r="AI13" i="1"/>
  <c r="AJ13" i="1"/>
  <c r="AK13" i="1"/>
  <c r="AL13" i="1"/>
  <c r="AM13" i="1"/>
  <c r="AN13" i="1"/>
  <c r="AV13" i="1"/>
  <c r="C14" i="1"/>
  <c r="D14" i="1"/>
  <c r="E14" i="1"/>
  <c r="F14" i="1"/>
  <c r="G14" i="1"/>
  <c r="H14" i="1"/>
  <c r="J14" i="1"/>
  <c r="K14" i="1"/>
  <c r="L14" i="1"/>
  <c r="M14" i="1"/>
  <c r="AG14" i="1"/>
  <c r="AH14" i="1"/>
  <c r="AI14" i="1"/>
  <c r="AJ14" i="1"/>
  <c r="AK14" i="1"/>
  <c r="AL14" i="1"/>
  <c r="AM14" i="1"/>
  <c r="AN14" i="1"/>
  <c r="AV14" i="1"/>
  <c r="C15" i="1"/>
  <c r="D15" i="1"/>
  <c r="E15" i="1"/>
  <c r="F15" i="1"/>
  <c r="G15" i="1"/>
  <c r="H15" i="1"/>
  <c r="J15" i="1"/>
  <c r="K15" i="1"/>
  <c r="L15" i="1"/>
  <c r="M15" i="1"/>
  <c r="AG15" i="1"/>
  <c r="AH15" i="1"/>
  <c r="AI15" i="1"/>
  <c r="AJ15" i="1"/>
  <c r="AK15" i="1"/>
  <c r="AL15" i="1"/>
  <c r="AM15" i="1"/>
  <c r="AN15" i="1"/>
  <c r="AV15" i="1"/>
  <c r="C16" i="1"/>
  <c r="D16" i="1"/>
  <c r="E16" i="1"/>
  <c r="F16" i="1"/>
  <c r="G16" i="1"/>
  <c r="H16" i="1"/>
  <c r="J16" i="1"/>
  <c r="K16" i="1"/>
  <c r="L16" i="1"/>
  <c r="M16" i="1"/>
  <c r="AG16" i="1"/>
  <c r="AH16" i="1"/>
  <c r="AI16" i="1"/>
  <c r="AJ16" i="1"/>
  <c r="AK16" i="1"/>
  <c r="AL16" i="1"/>
  <c r="AM16" i="1"/>
  <c r="AN16" i="1"/>
  <c r="AV16" i="1"/>
  <c r="C17" i="1"/>
  <c r="D17" i="1"/>
  <c r="E17" i="1"/>
  <c r="F17" i="1"/>
  <c r="G17" i="1"/>
  <c r="H17" i="1"/>
  <c r="J17" i="1"/>
  <c r="K17" i="1"/>
  <c r="L17" i="1"/>
  <c r="M17" i="1"/>
  <c r="AG17" i="1"/>
  <c r="AH17" i="1"/>
  <c r="AI17" i="1"/>
  <c r="AJ17" i="1"/>
  <c r="AK17" i="1"/>
  <c r="AL17" i="1"/>
  <c r="AM17" i="1"/>
  <c r="AN17" i="1"/>
  <c r="AV17" i="1"/>
  <c r="C18" i="1"/>
  <c r="D18" i="1"/>
  <c r="E18" i="1"/>
  <c r="F18" i="1"/>
  <c r="G18" i="1"/>
  <c r="H18" i="1"/>
  <c r="J18" i="1"/>
  <c r="K18" i="1"/>
  <c r="L18" i="1"/>
  <c r="M18" i="1"/>
  <c r="AG18" i="1"/>
  <c r="AH18" i="1"/>
  <c r="AI18" i="1"/>
  <c r="AJ18" i="1"/>
  <c r="AK18" i="1"/>
  <c r="AL18" i="1"/>
  <c r="AM18" i="1"/>
  <c r="AN18" i="1"/>
  <c r="AV18" i="1"/>
  <c r="C19" i="1"/>
  <c r="D19" i="1"/>
  <c r="E19" i="1"/>
  <c r="F19" i="1"/>
  <c r="G19" i="1"/>
  <c r="H19" i="1"/>
  <c r="J19" i="1"/>
  <c r="K19" i="1"/>
  <c r="L19" i="1"/>
  <c r="M19" i="1"/>
  <c r="AG19" i="1"/>
  <c r="AH19" i="1"/>
  <c r="AI19" i="1"/>
  <c r="AJ19" i="1"/>
  <c r="AK19" i="1"/>
  <c r="AL19" i="1"/>
  <c r="AM19" i="1"/>
  <c r="AN19" i="1"/>
  <c r="AV19" i="1"/>
  <c r="C20" i="1"/>
  <c r="D20" i="1"/>
  <c r="E20" i="1"/>
  <c r="F20" i="1"/>
  <c r="G20" i="1"/>
  <c r="H20" i="1"/>
  <c r="J20" i="1"/>
  <c r="K20" i="1"/>
  <c r="L20" i="1"/>
  <c r="M20" i="1"/>
  <c r="AG20" i="1"/>
  <c r="AH20" i="1"/>
  <c r="AI20" i="1"/>
  <c r="AJ20" i="1"/>
  <c r="AK20" i="1"/>
  <c r="AL20" i="1"/>
  <c r="AM20" i="1"/>
  <c r="AN20" i="1"/>
  <c r="AV20" i="1"/>
  <c r="C21" i="1"/>
  <c r="D21" i="1"/>
  <c r="E21" i="1"/>
  <c r="F21" i="1"/>
  <c r="G21" i="1"/>
  <c r="H21" i="1"/>
  <c r="J21" i="1"/>
  <c r="K21" i="1"/>
  <c r="L21" i="1"/>
  <c r="M21" i="1"/>
  <c r="AG21" i="1"/>
  <c r="AH21" i="1"/>
  <c r="AI21" i="1"/>
  <c r="AJ21" i="1"/>
  <c r="AK21" i="1"/>
  <c r="AL21" i="1"/>
  <c r="AM21" i="1"/>
  <c r="AN21" i="1"/>
  <c r="AV21" i="1"/>
  <c r="C22" i="1"/>
  <c r="D22" i="1"/>
  <c r="E22" i="1"/>
  <c r="F22" i="1"/>
  <c r="G22" i="1"/>
  <c r="H22" i="1"/>
  <c r="J22" i="1"/>
  <c r="K22" i="1"/>
  <c r="L22" i="1"/>
  <c r="M22" i="1"/>
  <c r="AG22" i="1"/>
  <c r="AH22" i="1"/>
  <c r="AI22" i="1"/>
  <c r="AJ22" i="1"/>
  <c r="AK22" i="1"/>
  <c r="AL22" i="1"/>
  <c r="AM22" i="1"/>
  <c r="AN22" i="1"/>
  <c r="AV22" i="1"/>
  <c r="C23" i="1"/>
  <c r="D23" i="1"/>
  <c r="E23" i="1"/>
  <c r="F23" i="1"/>
  <c r="G23" i="1"/>
  <c r="H23" i="1"/>
  <c r="J23" i="1"/>
  <c r="K23" i="1"/>
  <c r="L23" i="1"/>
  <c r="M23" i="1"/>
  <c r="AG23" i="1"/>
  <c r="AH23" i="1"/>
  <c r="AI23" i="1"/>
  <c r="AJ23" i="1"/>
  <c r="AK23" i="1"/>
  <c r="AL23" i="1"/>
  <c r="AM23" i="1"/>
  <c r="AN23" i="1"/>
  <c r="AV23" i="1"/>
  <c r="C24" i="1"/>
  <c r="D24" i="1"/>
  <c r="E24" i="1"/>
  <c r="F24" i="1"/>
  <c r="G24" i="1"/>
  <c r="H24" i="1"/>
  <c r="J24" i="1"/>
  <c r="K24" i="1"/>
  <c r="L24" i="1"/>
  <c r="M24" i="1"/>
  <c r="AG24" i="1"/>
  <c r="AH24" i="1"/>
  <c r="AI24" i="1"/>
  <c r="AJ24" i="1"/>
  <c r="AK24" i="1"/>
  <c r="AL24" i="1"/>
  <c r="AM24" i="1"/>
  <c r="AN24" i="1"/>
  <c r="AV24" i="1"/>
  <c r="C25" i="1"/>
  <c r="D25" i="1"/>
  <c r="E25" i="1"/>
  <c r="F25" i="1"/>
  <c r="G25" i="1"/>
  <c r="H25" i="1"/>
  <c r="J25" i="1"/>
  <c r="K25" i="1"/>
  <c r="L25" i="1"/>
  <c r="M25" i="1"/>
  <c r="AG25" i="1"/>
  <c r="AH25" i="1"/>
  <c r="AI25" i="1"/>
  <c r="AJ25" i="1"/>
  <c r="AK25" i="1"/>
  <c r="AL25" i="1"/>
  <c r="AM25" i="1"/>
  <c r="AN25" i="1"/>
  <c r="AV25" i="1"/>
  <c r="C26" i="1"/>
  <c r="D26" i="1"/>
  <c r="E26" i="1"/>
  <c r="F26" i="1"/>
  <c r="G26" i="1"/>
  <c r="H26" i="1"/>
  <c r="J26" i="1"/>
  <c r="K26" i="1"/>
  <c r="L26" i="1"/>
  <c r="M26" i="1"/>
  <c r="AG26" i="1"/>
  <c r="AH26" i="1"/>
  <c r="AI26" i="1"/>
  <c r="AJ26" i="1"/>
  <c r="AK26" i="1"/>
  <c r="AL26" i="1"/>
  <c r="AM26" i="1"/>
  <c r="AN26" i="1"/>
  <c r="AV26" i="1"/>
  <c r="C27" i="1"/>
  <c r="D27" i="1"/>
  <c r="E27" i="1"/>
  <c r="F27" i="1"/>
  <c r="G27" i="1"/>
  <c r="H27" i="1"/>
  <c r="J27" i="1"/>
  <c r="K27" i="1"/>
  <c r="L27" i="1"/>
  <c r="M27" i="1"/>
  <c r="AG27" i="1"/>
  <c r="AH27" i="1"/>
  <c r="AI27" i="1"/>
  <c r="AJ27" i="1"/>
  <c r="AK27" i="1"/>
  <c r="AL27" i="1"/>
  <c r="AM27" i="1"/>
  <c r="AN27" i="1"/>
  <c r="AV27" i="1"/>
  <c r="C28" i="1"/>
  <c r="D28" i="1"/>
  <c r="E28" i="1"/>
  <c r="F28" i="1"/>
  <c r="G28" i="1"/>
  <c r="H28" i="1"/>
  <c r="J28" i="1"/>
  <c r="K28" i="1"/>
  <c r="L28" i="1"/>
  <c r="M28" i="1"/>
  <c r="AG28" i="1"/>
  <c r="AH28" i="1"/>
  <c r="AI28" i="1"/>
  <c r="AJ28" i="1"/>
  <c r="AK28" i="1"/>
  <c r="AL28" i="1"/>
  <c r="AM28" i="1"/>
  <c r="AN28" i="1"/>
  <c r="AV28" i="1"/>
  <c r="C29" i="1"/>
  <c r="D29" i="1"/>
  <c r="E29" i="1"/>
  <c r="F29" i="1"/>
  <c r="G29" i="1"/>
  <c r="H29" i="1"/>
  <c r="J29" i="1"/>
  <c r="K29" i="1"/>
  <c r="L29" i="1"/>
  <c r="M29" i="1"/>
  <c r="AG29" i="1"/>
  <c r="AH29" i="1"/>
  <c r="AI29" i="1"/>
  <c r="AJ29" i="1"/>
  <c r="AK29" i="1"/>
  <c r="AL29" i="1"/>
  <c r="AM29" i="1"/>
  <c r="AN29" i="1"/>
  <c r="AV29" i="1"/>
  <c r="C30" i="1"/>
  <c r="D30" i="1"/>
  <c r="E30" i="1"/>
  <c r="F30" i="1"/>
  <c r="G30" i="1"/>
  <c r="H30" i="1"/>
  <c r="J30" i="1"/>
  <c r="K30" i="1"/>
  <c r="L30" i="1"/>
  <c r="M30" i="1"/>
  <c r="AG30" i="1"/>
  <c r="AH30" i="1"/>
  <c r="AI30" i="1"/>
  <c r="AJ30" i="1"/>
  <c r="AK30" i="1"/>
  <c r="AL30" i="1"/>
  <c r="AM30" i="1"/>
  <c r="AN30" i="1"/>
  <c r="AV30" i="1"/>
  <c r="C31" i="1"/>
  <c r="D31" i="1"/>
  <c r="E31" i="1"/>
  <c r="F31" i="1"/>
  <c r="G31" i="1"/>
  <c r="H31" i="1"/>
  <c r="J31" i="1"/>
  <c r="K31" i="1"/>
  <c r="L31" i="1"/>
  <c r="M31" i="1"/>
  <c r="AG31" i="1"/>
  <c r="AH31" i="1"/>
  <c r="AI31" i="1"/>
  <c r="AJ31" i="1"/>
  <c r="AK31" i="1"/>
  <c r="AL31" i="1"/>
  <c r="AM31" i="1"/>
  <c r="AN31" i="1"/>
  <c r="AV31" i="1"/>
  <c r="C32" i="1"/>
  <c r="D32" i="1"/>
  <c r="E32" i="1"/>
  <c r="F32" i="1"/>
  <c r="G32" i="1"/>
  <c r="H32" i="1"/>
  <c r="J32" i="1"/>
  <c r="K32" i="1"/>
  <c r="L32" i="1"/>
  <c r="M32" i="1"/>
  <c r="AG32" i="1"/>
  <c r="AH32" i="1"/>
  <c r="AI32" i="1"/>
  <c r="AJ32" i="1"/>
  <c r="AK32" i="1"/>
  <c r="AL32" i="1"/>
  <c r="AM32" i="1"/>
  <c r="AN32" i="1"/>
  <c r="AV32" i="1"/>
  <c r="C33" i="1"/>
  <c r="D33" i="1"/>
  <c r="E33" i="1"/>
  <c r="F33" i="1"/>
  <c r="G33" i="1"/>
  <c r="H33" i="1"/>
  <c r="J33" i="1"/>
  <c r="K33" i="1"/>
  <c r="L33" i="1"/>
  <c r="M33" i="1"/>
  <c r="AG33" i="1"/>
  <c r="AH33" i="1"/>
  <c r="AI33" i="1"/>
  <c r="AJ33" i="1"/>
  <c r="AK33" i="1"/>
  <c r="AL33" i="1"/>
  <c r="AM33" i="1"/>
  <c r="AN33" i="1"/>
  <c r="AV33" i="1"/>
  <c r="C34" i="1"/>
  <c r="D34" i="1"/>
  <c r="E34" i="1"/>
  <c r="F34" i="1"/>
  <c r="G34" i="1"/>
  <c r="H34" i="1"/>
  <c r="J34" i="1"/>
  <c r="K34" i="1"/>
  <c r="L34" i="1"/>
  <c r="M34" i="1"/>
  <c r="AG34" i="1"/>
  <c r="AH34" i="1"/>
  <c r="AI34" i="1"/>
  <c r="AJ34" i="1"/>
  <c r="AK34" i="1"/>
  <c r="AL34" i="1"/>
  <c r="AM34" i="1"/>
  <c r="AN34" i="1"/>
  <c r="AV34" i="1"/>
  <c r="C35" i="1"/>
  <c r="D35" i="1"/>
  <c r="E35" i="1"/>
  <c r="F35" i="1"/>
  <c r="G35" i="1"/>
  <c r="H35" i="1"/>
  <c r="J35" i="1"/>
  <c r="K35" i="1"/>
  <c r="L35" i="1"/>
  <c r="M35" i="1"/>
  <c r="AG35" i="1"/>
  <c r="AH35" i="1"/>
  <c r="AI35" i="1"/>
  <c r="AJ35" i="1"/>
  <c r="AK35" i="1"/>
  <c r="AL35" i="1"/>
  <c r="AM35" i="1"/>
  <c r="AN35" i="1"/>
  <c r="AV35" i="1"/>
  <c r="C36" i="1"/>
  <c r="D36" i="1"/>
  <c r="E36" i="1"/>
  <c r="F36" i="1"/>
  <c r="G36" i="1"/>
  <c r="H36" i="1"/>
  <c r="J36" i="1"/>
  <c r="K36" i="1"/>
  <c r="L36" i="1"/>
  <c r="M36" i="1"/>
  <c r="AG36" i="1"/>
  <c r="AH36" i="1"/>
  <c r="AI36" i="1"/>
  <c r="AJ36" i="1"/>
  <c r="AK36" i="1"/>
  <c r="AL36" i="1"/>
  <c r="AM36" i="1"/>
  <c r="AN36" i="1"/>
  <c r="AV36" i="1"/>
  <c r="C37" i="1"/>
  <c r="D37" i="1"/>
  <c r="E37" i="1"/>
  <c r="F37" i="1"/>
  <c r="G37" i="1"/>
  <c r="H37" i="1"/>
  <c r="J37" i="1"/>
  <c r="K37" i="1"/>
  <c r="L37" i="1"/>
  <c r="M37" i="1"/>
  <c r="AG37" i="1"/>
  <c r="AH37" i="1"/>
  <c r="AI37" i="1"/>
  <c r="AJ37" i="1"/>
  <c r="AK37" i="1"/>
  <c r="AL37" i="1"/>
  <c r="AM37" i="1"/>
  <c r="AN37" i="1"/>
  <c r="AV37" i="1"/>
  <c r="C38" i="1"/>
  <c r="D38" i="1"/>
  <c r="E38" i="1"/>
  <c r="F38" i="1"/>
  <c r="G38" i="1"/>
  <c r="H38" i="1"/>
  <c r="J38" i="1"/>
  <c r="K38" i="1"/>
  <c r="L38" i="1"/>
  <c r="M38" i="1"/>
  <c r="AG38" i="1"/>
  <c r="AH38" i="1"/>
  <c r="AI38" i="1"/>
  <c r="AJ38" i="1"/>
  <c r="AK38" i="1"/>
  <c r="AL38" i="1"/>
  <c r="AM38" i="1"/>
  <c r="AN38" i="1"/>
  <c r="AV38" i="1"/>
  <c r="C39" i="1"/>
  <c r="D39" i="1"/>
  <c r="E39" i="1"/>
  <c r="F39" i="1"/>
  <c r="G39" i="1"/>
  <c r="H39" i="1"/>
  <c r="J39" i="1"/>
  <c r="K39" i="1"/>
  <c r="L39" i="1"/>
  <c r="M39" i="1"/>
  <c r="AG39" i="1"/>
  <c r="AH39" i="1"/>
  <c r="AI39" i="1"/>
  <c r="AJ39" i="1"/>
  <c r="AK39" i="1"/>
  <c r="AL39" i="1"/>
  <c r="AM39" i="1"/>
  <c r="AN39" i="1"/>
  <c r="AV39" i="1"/>
  <c r="C40" i="1"/>
  <c r="D40" i="1"/>
  <c r="E40" i="1"/>
  <c r="F40" i="1"/>
  <c r="G40" i="1"/>
  <c r="H40" i="1"/>
  <c r="J40" i="1"/>
  <c r="K40" i="1"/>
  <c r="L40" i="1"/>
  <c r="M40" i="1"/>
  <c r="AG40" i="1"/>
  <c r="AH40" i="1"/>
  <c r="AI40" i="1"/>
  <c r="AJ40" i="1"/>
  <c r="AK40" i="1"/>
  <c r="AL40" i="1"/>
  <c r="AM40" i="1"/>
  <c r="AN40" i="1"/>
  <c r="AV40" i="1"/>
  <c r="C41" i="1"/>
  <c r="D41" i="1"/>
  <c r="E41" i="1"/>
  <c r="F41" i="1"/>
  <c r="G41" i="1"/>
  <c r="H41" i="1"/>
  <c r="J41" i="1"/>
  <c r="K41" i="1"/>
  <c r="L41" i="1"/>
  <c r="M41" i="1"/>
  <c r="AG41" i="1"/>
  <c r="AH41" i="1"/>
  <c r="AI41" i="1"/>
  <c r="AJ41" i="1"/>
  <c r="AK41" i="1"/>
  <c r="AL41" i="1"/>
  <c r="AM41" i="1"/>
  <c r="AN41" i="1"/>
  <c r="AV41" i="1"/>
  <c r="C42" i="1"/>
  <c r="D42" i="1"/>
  <c r="E42" i="1"/>
  <c r="F42" i="1"/>
  <c r="G42" i="1"/>
  <c r="H42" i="1"/>
  <c r="J42" i="1"/>
  <c r="K42" i="1"/>
  <c r="L42" i="1"/>
  <c r="M42" i="1"/>
  <c r="AG42" i="1"/>
  <c r="AH42" i="1"/>
  <c r="AI42" i="1"/>
  <c r="AJ42" i="1"/>
  <c r="AK42" i="1"/>
  <c r="AL42" i="1"/>
  <c r="AM42" i="1"/>
  <c r="AN42" i="1"/>
  <c r="AV42" i="1"/>
  <c r="C43" i="1"/>
  <c r="D43" i="1"/>
  <c r="E43" i="1"/>
  <c r="F43" i="1"/>
  <c r="G43" i="1"/>
  <c r="H43" i="1"/>
  <c r="J43" i="1"/>
  <c r="K43" i="1"/>
  <c r="L43" i="1"/>
  <c r="M43" i="1"/>
  <c r="AG43" i="1"/>
  <c r="AH43" i="1"/>
  <c r="AI43" i="1"/>
  <c r="AJ43" i="1"/>
  <c r="AK43" i="1"/>
  <c r="AL43" i="1"/>
  <c r="AM43" i="1"/>
  <c r="AN43" i="1"/>
  <c r="AV43" i="1"/>
  <c r="C44" i="1"/>
  <c r="D44" i="1"/>
  <c r="E44" i="1"/>
  <c r="F44" i="1"/>
  <c r="G44" i="1"/>
  <c r="H44" i="1"/>
  <c r="J44" i="1"/>
  <c r="K44" i="1"/>
  <c r="L44" i="1"/>
  <c r="M44" i="1"/>
  <c r="AG44" i="1"/>
  <c r="AH44" i="1"/>
  <c r="AI44" i="1"/>
  <c r="AJ44" i="1"/>
  <c r="AK44" i="1"/>
  <c r="AL44" i="1"/>
  <c r="AM44" i="1"/>
  <c r="AN44" i="1"/>
  <c r="AV44" i="1"/>
  <c r="C45" i="1"/>
  <c r="D45" i="1"/>
  <c r="E45" i="1"/>
  <c r="F45" i="1"/>
  <c r="G45" i="1"/>
  <c r="H45" i="1"/>
  <c r="J45" i="1"/>
  <c r="K45" i="1"/>
  <c r="L45" i="1"/>
  <c r="M45" i="1"/>
  <c r="AG45" i="1"/>
  <c r="AH45" i="1"/>
  <c r="AI45" i="1"/>
  <c r="AJ45" i="1"/>
  <c r="AK45" i="1"/>
  <c r="AL45" i="1"/>
  <c r="AM45" i="1"/>
  <c r="AN45" i="1"/>
  <c r="AV45" i="1"/>
  <c r="C46" i="1"/>
  <c r="D46" i="1"/>
  <c r="E46" i="1"/>
  <c r="F46" i="1"/>
  <c r="G46" i="1"/>
  <c r="H46" i="1"/>
  <c r="J46" i="1"/>
  <c r="K46" i="1"/>
  <c r="L46" i="1"/>
  <c r="M46" i="1"/>
  <c r="AG46" i="1"/>
  <c r="AH46" i="1"/>
  <c r="AI46" i="1"/>
  <c r="AJ46" i="1"/>
  <c r="AK46" i="1"/>
  <c r="AL46" i="1"/>
  <c r="AM46" i="1"/>
  <c r="AN46" i="1"/>
  <c r="AV46" i="1"/>
  <c r="C47" i="1"/>
  <c r="D47" i="1"/>
  <c r="E47" i="1"/>
  <c r="F47" i="1"/>
  <c r="G47" i="1"/>
  <c r="H47" i="1"/>
  <c r="J47" i="1"/>
  <c r="K47" i="1"/>
  <c r="L47" i="1"/>
  <c r="M47" i="1"/>
  <c r="AG47" i="1"/>
  <c r="AH47" i="1"/>
  <c r="AI47" i="1"/>
  <c r="AJ47" i="1"/>
  <c r="AK47" i="1"/>
  <c r="AL47" i="1"/>
  <c r="AM47" i="1"/>
  <c r="AN47" i="1"/>
  <c r="AV47" i="1"/>
  <c r="C48" i="1"/>
  <c r="D48" i="1"/>
  <c r="E48" i="1"/>
  <c r="F48" i="1"/>
  <c r="G48" i="1"/>
  <c r="H48" i="1"/>
  <c r="J48" i="1"/>
  <c r="K48" i="1"/>
  <c r="L48" i="1"/>
  <c r="M48" i="1"/>
  <c r="AG48" i="1"/>
  <c r="AH48" i="1"/>
  <c r="AI48" i="1"/>
  <c r="AJ48" i="1"/>
  <c r="AK48" i="1"/>
  <c r="AL48" i="1"/>
  <c r="AM48" i="1"/>
  <c r="AN48" i="1"/>
  <c r="AV48" i="1"/>
  <c r="C49" i="1"/>
  <c r="D49" i="1"/>
  <c r="E49" i="1"/>
  <c r="F49" i="1"/>
  <c r="G49" i="1"/>
  <c r="H49" i="1"/>
  <c r="J49" i="1"/>
  <c r="K49" i="1"/>
  <c r="L49" i="1"/>
  <c r="M49" i="1"/>
  <c r="AG49" i="1"/>
  <c r="AH49" i="1"/>
  <c r="AI49" i="1"/>
  <c r="AJ49" i="1"/>
  <c r="AK49" i="1"/>
  <c r="AL49" i="1"/>
  <c r="AM49" i="1"/>
  <c r="AN49" i="1"/>
  <c r="AV49" i="1"/>
  <c r="C50" i="1"/>
  <c r="D50" i="1"/>
  <c r="E50" i="1"/>
  <c r="F50" i="1"/>
  <c r="G50" i="1"/>
  <c r="H50" i="1"/>
  <c r="J50" i="1"/>
  <c r="K50" i="1"/>
  <c r="L50" i="1"/>
  <c r="M50" i="1"/>
  <c r="AG50" i="1"/>
  <c r="AH50" i="1"/>
  <c r="AI50" i="1"/>
  <c r="AJ50" i="1"/>
  <c r="AK50" i="1"/>
  <c r="AL50" i="1"/>
  <c r="AM50" i="1"/>
  <c r="AN50" i="1"/>
  <c r="AV50" i="1"/>
  <c r="C51" i="1"/>
  <c r="D51" i="1"/>
  <c r="E51" i="1"/>
  <c r="F51" i="1"/>
  <c r="G51" i="1"/>
  <c r="H51" i="1"/>
  <c r="J51" i="1"/>
  <c r="K51" i="1"/>
  <c r="L51" i="1"/>
  <c r="M51" i="1"/>
  <c r="AG51" i="1"/>
  <c r="AH51" i="1"/>
  <c r="AI51" i="1"/>
  <c r="AJ51" i="1"/>
  <c r="AK51" i="1"/>
  <c r="AL51" i="1"/>
  <c r="AM51" i="1"/>
  <c r="AN51" i="1"/>
  <c r="AV51" i="1"/>
  <c r="C52" i="1"/>
  <c r="D52" i="1"/>
  <c r="E52" i="1"/>
  <c r="F52" i="1"/>
  <c r="G52" i="1"/>
  <c r="H52" i="1"/>
  <c r="J52" i="1"/>
  <c r="K52" i="1"/>
  <c r="L52" i="1"/>
  <c r="M52" i="1"/>
  <c r="AG52" i="1"/>
  <c r="AH52" i="1"/>
  <c r="AI52" i="1"/>
  <c r="AJ52" i="1"/>
  <c r="AK52" i="1"/>
  <c r="AL52" i="1"/>
  <c r="AM52" i="1"/>
  <c r="AN52" i="1"/>
  <c r="AV52" i="1"/>
  <c r="C53" i="1"/>
  <c r="D53" i="1"/>
  <c r="E53" i="1"/>
  <c r="F53" i="1"/>
  <c r="G53" i="1"/>
  <c r="H53" i="1"/>
  <c r="J53" i="1"/>
  <c r="K53" i="1"/>
  <c r="L53" i="1"/>
  <c r="M53" i="1"/>
  <c r="AG53" i="1"/>
  <c r="AH53" i="1"/>
  <c r="AI53" i="1"/>
  <c r="AJ53" i="1"/>
  <c r="AK53" i="1"/>
  <c r="AL53" i="1"/>
  <c r="AM53" i="1"/>
  <c r="AN53" i="1"/>
  <c r="AV53" i="1"/>
  <c r="C54" i="1"/>
  <c r="D54" i="1"/>
  <c r="E54" i="1"/>
  <c r="F54" i="1"/>
  <c r="G54" i="1"/>
  <c r="H54" i="1"/>
  <c r="J54" i="1"/>
  <c r="K54" i="1"/>
  <c r="L54" i="1"/>
  <c r="M54" i="1"/>
  <c r="AG54" i="1"/>
  <c r="AH54" i="1"/>
  <c r="AI54" i="1"/>
  <c r="AJ54" i="1"/>
  <c r="AK54" i="1"/>
  <c r="AL54" i="1"/>
  <c r="AM54" i="1"/>
  <c r="AN54" i="1"/>
  <c r="AV54" i="1"/>
  <c r="C55" i="1"/>
  <c r="D55" i="1"/>
  <c r="E55" i="1"/>
  <c r="F55" i="1"/>
  <c r="G55" i="1"/>
  <c r="H55" i="1"/>
  <c r="J55" i="1"/>
  <c r="K55" i="1"/>
  <c r="L55" i="1"/>
  <c r="M55" i="1"/>
  <c r="AG55" i="1"/>
  <c r="AH55" i="1"/>
  <c r="AI55" i="1"/>
  <c r="AJ55" i="1"/>
  <c r="AK55" i="1"/>
  <c r="AL55" i="1"/>
  <c r="AM55" i="1"/>
  <c r="AN55" i="1"/>
  <c r="AV55" i="1"/>
  <c r="C56" i="1"/>
  <c r="D56" i="1"/>
  <c r="E56" i="1"/>
  <c r="F56" i="1"/>
  <c r="G56" i="1"/>
  <c r="H56" i="1"/>
  <c r="J56" i="1"/>
  <c r="K56" i="1"/>
  <c r="L56" i="1"/>
  <c r="M56" i="1"/>
  <c r="AG56" i="1"/>
  <c r="AH56" i="1"/>
  <c r="AI56" i="1"/>
  <c r="AJ56" i="1"/>
  <c r="AK56" i="1"/>
  <c r="AL56" i="1"/>
  <c r="AM56" i="1"/>
  <c r="AN56" i="1"/>
  <c r="AV56" i="1"/>
  <c r="C57" i="1"/>
  <c r="D57" i="1"/>
  <c r="E57" i="1"/>
  <c r="F57" i="1"/>
  <c r="G57" i="1"/>
  <c r="H57" i="1"/>
  <c r="J57" i="1"/>
  <c r="K57" i="1"/>
  <c r="L57" i="1"/>
  <c r="M57" i="1"/>
  <c r="AG57" i="1"/>
  <c r="AH57" i="1"/>
  <c r="AI57" i="1"/>
  <c r="AJ57" i="1"/>
  <c r="AK57" i="1"/>
  <c r="AL57" i="1"/>
  <c r="AM57" i="1"/>
  <c r="AN57" i="1"/>
  <c r="AV57" i="1"/>
  <c r="C58" i="1"/>
  <c r="D58" i="1"/>
  <c r="E58" i="1"/>
  <c r="F58" i="1"/>
  <c r="G58" i="1"/>
  <c r="H58" i="1"/>
  <c r="J58" i="1"/>
  <c r="K58" i="1"/>
  <c r="L58" i="1"/>
  <c r="M58" i="1"/>
  <c r="AG58" i="1"/>
  <c r="AH58" i="1"/>
  <c r="AI58" i="1"/>
  <c r="AJ58" i="1"/>
  <c r="AK58" i="1"/>
  <c r="AL58" i="1"/>
  <c r="AM58" i="1"/>
  <c r="AN58" i="1"/>
  <c r="AV58" i="1"/>
  <c r="C59" i="1"/>
  <c r="D59" i="1"/>
  <c r="E59" i="1"/>
  <c r="F59" i="1"/>
  <c r="G59" i="1"/>
  <c r="H59" i="1"/>
  <c r="J59" i="1"/>
  <c r="K59" i="1"/>
  <c r="L59" i="1"/>
  <c r="M59" i="1"/>
  <c r="AG59" i="1"/>
  <c r="AH59" i="1"/>
  <c r="AI59" i="1"/>
  <c r="AJ59" i="1"/>
  <c r="AK59" i="1"/>
  <c r="AL59" i="1"/>
  <c r="AM59" i="1"/>
  <c r="AN59" i="1"/>
  <c r="AV59" i="1"/>
  <c r="C60" i="1"/>
  <c r="D60" i="1"/>
  <c r="E60" i="1"/>
  <c r="F60" i="1"/>
  <c r="G60" i="1"/>
  <c r="H60" i="1"/>
  <c r="J60" i="1"/>
  <c r="K60" i="1"/>
  <c r="L60" i="1"/>
  <c r="M60" i="1"/>
  <c r="AG60" i="1"/>
  <c r="AH60" i="1"/>
  <c r="AI60" i="1"/>
  <c r="AJ60" i="1"/>
  <c r="AK60" i="1"/>
  <c r="AL60" i="1"/>
  <c r="AM60" i="1"/>
  <c r="AN60" i="1"/>
  <c r="AV60" i="1"/>
  <c r="C61" i="1"/>
  <c r="D61" i="1"/>
  <c r="E61" i="1"/>
  <c r="F61" i="1"/>
  <c r="G61" i="1"/>
  <c r="H61" i="1"/>
  <c r="J61" i="1"/>
  <c r="K61" i="1"/>
  <c r="L61" i="1"/>
  <c r="M61" i="1"/>
  <c r="AG61" i="1"/>
  <c r="AH61" i="1"/>
  <c r="AI61" i="1"/>
  <c r="AJ61" i="1"/>
  <c r="AK61" i="1"/>
  <c r="AL61" i="1"/>
  <c r="AM61" i="1"/>
  <c r="AN61" i="1"/>
  <c r="AV61" i="1"/>
  <c r="C62" i="1"/>
  <c r="D62" i="1"/>
  <c r="E62" i="1"/>
  <c r="F62" i="1"/>
  <c r="G62" i="1"/>
  <c r="H62" i="1"/>
  <c r="J62" i="1"/>
  <c r="K62" i="1"/>
  <c r="L62" i="1"/>
  <c r="M62" i="1"/>
  <c r="AG62" i="1"/>
  <c r="AH62" i="1"/>
  <c r="AI62" i="1"/>
  <c r="AJ62" i="1"/>
  <c r="AK62" i="1"/>
  <c r="AL62" i="1"/>
  <c r="AM62" i="1"/>
  <c r="AN62" i="1"/>
  <c r="AV62" i="1"/>
  <c r="C63" i="1"/>
  <c r="D63" i="1"/>
  <c r="E63" i="1"/>
  <c r="F63" i="1"/>
  <c r="G63" i="1"/>
  <c r="H63" i="1"/>
  <c r="J63" i="1"/>
  <c r="K63" i="1"/>
  <c r="L63" i="1"/>
  <c r="M63" i="1"/>
  <c r="AG63" i="1"/>
  <c r="AH63" i="1"/>
  <c r="AI63" i="1"/>
  <c r="AJ63" i="1"/>
  <c r="AK63" i="1"/>
  <c r="AL63" i="1"/>
  <c r="AM63" i="1"/>
  <c r="AN63" i="1"/>
  <c r="AV63" i="1"/>
  <c r="C64" i="1"/>
  <c r="D64" i="1"/>
  <c r="E64" i="1"/>
  <c r="F64" i="1"/>
  <c r="G64" i="1"/>
  <c r="H64" i="1"/>
  <c r="J64" i="1"/>
  <c r="K64" i="1"/>
  <c r="L64" i="1"/>
  <c r="M64" i="1"/>
  <c r="AG64" i="1"/>
  <c r="AH64" i="1"/>
  <c r="AI64" i="1"/>
  <c r="AJ64" i="1"/>
  <c r="AK64" i="1"/>
  <c r="AL64" i="1"/>
  <c r="AM64" i="1"/>
  <c r="AN64" i="1"/>
  <c r="AV64" i="1"/>
  <c r="C65" i="1"/>
  <c r="D65" i="1"/>
  <c r="E65" i="1"/>
  <c r="F65" i="1"/>
  <c r="G65" i="1"/>
  <c r="H65" i="1"/>
  <c r="J65" i="1"/>
  <c r="K65" i="1"/>
  <c r="L65" i="1"/>
  <c r="M65" i="1"/>
  <c r="AG65" i="1"/>
  <c r="AH65" i="1"/>
  <c r="AI65" i="1"/>
  <c r="AJ65" i="1"/>
  <c r="AK65" i="1"/>
  <c r="AL65" i="1"/>
  <c r="AM65" i="1"/>
  <c r="AN65" i="1"/>
  <c r="AV65" i="1"/>
  <c r="C66" i="1"/>
  <c r="D66" i="1"/>
  <c r="E66" i="1"/>
  <c r="F66" i="1"/>
  <c r="G66" i="1"/>
  <c r="H66" i="1"/>
  <c r="J66" i="1"/>
  <c r="K66" i="1"/>
  <c r="L66" i="1"/>
  <c r="M66" i="1"/>
  <c r="AG66" i="1"/>
  <c r="AH66" i="1"/>
  <c r="AI66" i="1"/>
  <c r="AJ66" i="1"/>
  <c r="AK66" i="1"/>
  <c r="AL66" i="1"/>
  <c r="AM66" i="1"/>
  <c r="AN66" i="1"/>
  <c r="AV66" i="1"/>
  <c r="C67" i="1"/>
  <c r="D67" i="1"/>
  <c r="E67" i="1"/>
  <c r="F67" i="1"/>
  <c r="G67" i="1"/>
  <c r="H67" i="1"/>
  <c r="J67" i="1"/>
  <c r="K67" i="1"/>
  <c r="L67" i="1"/>
  <c r="M67" i="1"/>
  <c r="AG67" i="1"/>
  <c r="AH67" i="1"/>
  <c r="AI67" i="1"/>
  <c r="AJ67" i="1"/>
  <c r="AK67" i="1"/>
  <c r="AL67" i="1"/>
  <c r="AM67" i="1"/>
  <c r="AN67" i="1"/>
  <c r="AV67" i="1"/>
  <c r="C68" i="1"/>
  <c r="D68" i="1"/>
  <c r="E68" i="1"/>
  <c r="F68" i="1"/>
  <c r="G68" i="1"/>
  <c r="H68" i="1"/>
  <c r="J68" i="1"/>
  <c r="K68" i="1"/>
  <c r="L68" i="1"/>
  <c r="M68" i="1"/>
  <c r="AG68" i="1"/>
  <c r="AH68" i="1"/>
  <c r="AI68" i="1"/>
  <c r="AJ68" i="1"/>
  <c r="AK68" i="1"/>
  <c r="AL68" i="1"/>
  <c r="AM68" i="1"/>
  <c r="AN68" i="1"/>
  <c r="AV68" i="1"/>
  <c r="C69" i="1"/>
  <c r="D69" i="1"/>
  <c r="E69" i="1"/>
  <c r="F69" i="1"/>
  <c r="G69" i="1"/>
  <c r="H69" i="1"/>
  <c r="J69" i="1"/>
  <c r="K69" i="1"/>
  <c r="L69" i="1"/>
  <c r="M69" i="1"/>
  <c r="AG69" i="1"/>
  <c r="AH69" i="1"/>
  <c r="AI69" i="1"/>
  <c r="AJ69" i="1"/>
  <c r="AK69" i="1"/>
  <c r="AL69" i="1"/>
  <c r="AM69" i="1"/>
  <c r="AN69" i="1"/>
  <c r="AV69" i="1"/>
  <c r="C70" i="1"/>
  <c r="D70" i="1"/>
  <c r="E70" i="1"/>
  <c r="F70" i="1"/>
  <c r="G70" i="1"/>
  <c r="H70" i="1"/>
  <c r="J70" i="1"/>
  <c r="K70" i="1"/>
  <c r="L70" i="1"/>
  <c r="M70" i="1"/>
  <c r="AG70" i="1"/>
  <c r="AH70" i="1"/>
  <c r="AI70" i="1"/>
  <c r="AJ70" i="1"/>
  <c r="AK70" i="1"/>
  <c r="AL70" i="1"/>
  <c r="AM70" i="1"/>
  <c r="AN70" i="1"/>
  <c r="AV70" i="1"/>
  <c r="AV71" i="1"/>
  <c r="C72" i="1"/>
  <c r="D72" i="1"/>
  <c r="E72" i="1"/>
  <c r="F72" i="1"/>
  <c r="G72" i="1"/>
  <c r="H72" i="1"/>
  <c r="J72" i="1"/>
  <c r="K72" i="1"/>
  <c r="L72" i="1"/>
  <c r="M72" i="1"/>
  <c r="AG72" i="1"/>
  <c r="AH72" i="1"/>
  <c r="AI72" i="1"/>
  <c r="AJ72" i="1"/>
  <c r="AK72" i="1"/>
  <c r="AL72" i="1"/>
  <c r="AM72" i="1"/>
  <c r="AN72" i="1"/>
  <c r="AV72" i="1"/>
  <c r="C73" i="1"/>
  <c r="D73" i="1"/>
  <c r="E73" i="1"/>
  <c r="F73" i="1"/>
  <c r="G73" i="1"/>
  <c r="H73" i="1"/>
  <c r="J73" i="1"/>
  <c r="K73" i="1"/>
  <c r="L73" i="1"/>
  <c r="M73" i="1"/>
  <c r="AG73" i="1"/>
  <c r="AH73" i="1"/>
  <c r="AI73" i="1"/>
  <c r="AJ73" i="1"/>
  <c r="AK73" i="1"/>
  <c r="AL73" i="1"/>
  <c r="AM73" i="1"/>
  <c r="AN73" i="1"/>
  <c r="AV73" i="1"/>
  <c r="C74" i="1"/>
  <c r="D74" i="1"/>
  <c r="E74" i="1"/>
  <c r="F74" i="1"/>
  <c r="G74" i="1"/>
  <c r="H74" i="1"/>
  <c r="J74" i="1"/>
  <c r="K74" i="1"/>
  <c r="L74" i="1"/>
  <c r="M74" i="1"/>
  <c r="AG74" i="1"/>
  <c r="AH74" i="1"/>
  <c r="AI74" i="1"/>
  <c r="AJ74" i="1"/>
  <c r="AK74" i="1"/>
  <c r="AL74" i="1"/>
  <c r="AM74" i="1"/>
  <c r="AN74" i="1"/>
  <c r="AV74" i="1"/>
  <c r="C75" i="1"/>
  <c r="D75" i="1"/>
  <c r="E75" i="1"/>
  <c r="F75" i="1"/>
  <c r="G75" i="1"/>
  <c r="H75" i="1"/>
  <c r="J75" i="1"/>
  <c r="K75" i="1"/>
  <c r="L75" i="1"/>
  <c r="M75" i="1"/>
  <c r="AG75" i="1"/>
  <c r="AH75" i="1"/>
  <c r="AI75" i="1"/>
  <c r="AJ75" i="1"/>
  <c r="AK75" i="1"/>
  <c r="AL75" i="1"/>
  <c r="AM75" i="1"/>
  <c r="AN75" i="1"/>
  <c r="AV75" i="1"/>
  <c r="C76" i="1"/>
  <c r="D76" i="1"/>
  <c r="E76" i="1"/>
  <c r="F76" i="1"/>
  <c r="G76" i="1"/>
  <c r="H76" i="1"/>
  <c r="J76" i="1"/>
  <c r="K76" i="1"/>
  <c r="L76" i="1"/>
  <c r="M76" i="1"/>
  <c r="AG76" i="1"/>
  <c r="AH76" i="1"/>
  <c r="AI76" i="1"/>
  <c r="AJ76" i="1"/>
  <c r="AK76" i="1"/>
  <c r="AL76" i="1"/>
  <c r="AM76" i="1"/>
  <c r="AN76" i="1"/>
  <c r="AV76" i="1"/>
  <c r="C77" i="1"/>
  <c r="D77" i="1"/>
  <c r="E77" i="1"/>
  <c r="F77" i="1"/>
  <c r="G77" i="1"/>
  <c r="H77" i="1"/>
  <c r="J77" i="1"/>
  <c r="K77" i="1"/>
  <c r="L77" i="1"/>
  <c r="M77" i="1"/>
  <c r="AG77" i="1"/>
  <c r="AH77" i="1"/>
  <c r="AI77" i="1"/>
  <c r="AJ77" i="1"/>
  <c r="AK77" i="1"/>
  <c r="AL77" i="1"/>
  <c r="AM77" i="1"/>
  <c r="AN77" i="1"/>
  <c r="AV77" i="1"/>
  <c r="C78" i="1"/>
  <c r="D78" i="1"/>
  <c r="E78" i="1"/>
  <c r="F78" i="1"/>
  <c r="G78" i="1"/>
  <c r="H78" i="1"/>
  <c r="J78" i="1"/>
  <c r="K78" i="1"/>
  <c r="L78" i="1"/>
  <c r="M78" i="1"/>
  <c r="AG78" i="1"/>
  <c r="AH78" i="1"/>
  <c r="AI78" i="1"/>
  <c r="AJ78" i="1"/>
  <c r="AK78" i="1"/>
  <c r="AL78" i="1"/>
  <c r="AM78" i="1"/>
  <c r="AN78" i="1"/>
  <c r="AV78" i="1"/>
  <c r="C79" i="1"/>
  <c r="D79" i="1"/>
  <c r="E79" i="1"/>
  <c r="F79" i="1"/>
  <c r="G79" i="1"/>
  <c r="H79" i="1"/>
  <c r="J79" i="1"/>
  <c r="K79" i="1"/>
  <c r="L79" i="1"/>
  <c r="M79" i="1"/>
  <c r="AG79" i="1"/>
  <c r="AH79" i="1"/>
  <c r="AI79" i="1"/>
  <c r="AJ79" i="1"/>
  <c r="AK79" i="1"/>
  <c r="AL79" i="1"/>
  <c r="AM79" i="1"/>
  <c r="AN79" i="1"/>
  <c r="AV79" i="1"/>
  <c r="C80" i="1"/>
  <c r="D80" i="1"/>
  <c r="E80" i="1"/>
  <c r="F80" i="1"/>
  <c r="G80" i="1"/>
  <c r="H80" i="1"/>
  <c r="J80" i="1"/>
  <c r="K80" i="1"/>
  <c r="L80" i="1"/>
  <c r="M80" i="1"/>
  <c r="AG80" i="1"/>
  <c r="AH80" i="1"/>
  <c r="AI80" i="1"/>
  <c r="AJ80" i="1"/>
  <c r="AK80" i="1"/>
  <c r="AL80" i="1"/>
  <c r="AM80" i="1"/>
  <c r="AN80" i="1"/>
  <c r="AV80" i="1"/>
  <c r="C81" i="1"/>
  <c r="D81" i="1"/>
  <c r="E81" i="1"/>
  <c r="F81" i="1"/>
  <c r="G81" i="1"/>
  <c r="H81" i="1"/>
  <c r="J81" i="1"/>
  <c r="K81" i="1"/>
  <c r="L81" i="1"/>
  <c r="M81" i="1"/>
  <c r="AG81" i="1"/>
  <c r="AH81" i="1"/>
  <c r="AI81" i="1"/>
  <c r="AJ81" i="1"/>
  <c r="AK81" i="1"/>
  <c r="AL81" i="1"/>
  <c r="AM81" i="1"/>
  <c r="AN81" i="1"/>
  <c r="AV81" i="1"/>
  <c r="C82" i="1"/>
  <c r="D82" i="1"/>
  <c r="E82" i="1"/>
  <c r="F82" i="1"/>
  <c r="G82" i="1"/>
  <c r="H82" i="1"/>
  <c r="J82" i="1"/>
  <c r="K82" i="1"/>
  <c r="L82" i="1"/>
  <c r="M82" i="1"/>
  <c r="AG82" i="1"/>
  <c r="AH82" i="1"/>
  <c r="AI82" i="1"/>
  <c r="AJ82" i="1"/>
  <c r="AK82" i="1"/>
  <c r="AL82" i="1"/>
  <c r="AM82" i="1"/>
  <c r="AN82" i="1"/>
  <c r="AV82" i="1"/>
  <c r="C83" i="1"/>
  <c r="D83" i="1"/>
  <c r="E83" i="1"/>
  <c r="F83" i="1"/>
  <c r="G83" i="1"/>
  <c r="H83" i="1"/>
  <c r="J83" i="1"/>
  <c r="K83" i="1"/>
  <c r="L83" i="1"/>
  <c r="M83" i="1"/>
  <c r="AG83" i="1"/>
  <c r="AH83" i="1"/>
  <c r="AI83" i="1"/>
  <c r="AJ83" i="1"/>
  <c r="AK83" i="1"/>
  <c r="AL83" i="1"/>
  <c r="AM83" i="1"/>
  <c r="AN83" i="1"/>
  <c r="AV83" i="1"/>
  <c r="C84" i="1"/>
  <c r="D84" i="1"/>
  <c r="E84" i="1"/>
  <c r="F84" i="1"/>
  <c r="G84" i="1"/>
  <c r="H84" i="1"/>
  <c r="J84" i="1"/>
  <c r="K84" i="1"/>
  <c r="L84" i="1"/>
  <c r="M84" i="1"/>
  <c r="AG84" i="1"/>
  <c r="AH84" i="1"/>
  <c r="AI84" i="1"/>
  <c r="AJ84" i="1"/>
  <c r="AK84" i="1"/>
  <c r="AL84" i="1"/>
  <c r="AM84" i="1"/>
  <c r="AN84" i="1"/>
  <c r="AV84" i="1"/>
  <c r="C85" i="1"/>
  <c r="D85" i="1"/>
  <c r="E85" i="1"/>
  <c r="F85" i="1"/>
  <c r="G85" i="1"/>
  <c r="H85" i="1"/>
  <c r="J85" i="1"/>
  <c r="K85" i="1"/>
  <c r="L85" i="1"/>
  <c r="M85" i="1"/>
  <c r="AG85" i="1"/>
  <c r="AH85" i="1"/>
  <c r="AI85" i="1"/>
  <c r="AJ85" i="1"/>
  <c r="AK85" i="1"/>
  <c r="AL85" i="1"/>
  <c r="AM85" i="1"/>
  <c r="AN85" i="1"/>
  <c r="AV85" i="1"/>
  <c r="C86" i="1"/>
  <c r="D86" i="1"/>
  <c r="E86" i="1"/>
  <c r="F86" i="1"/>
  <c r="G86" i="1"/>
  <c r="H86" i="1"/>
  <c r="J86" i="1"/>
  <c r="K86" i="1"/>
  <c r="L86" i="1"/>
  <c r="M86" i="1"/>
  <c r="AG86" i="1"/>
  <c r="AH86" i="1"/>
  <c r="AI86" i="1"/>
  <c r="AJ86" i="1"/>
  <c r="AK86" i="1"/>
  <c r="AL86" i="1"/>
  <c r="AM86" i="1"/>
  <c r="AN86" i="1"/>
  <c r="AV86" i="1"/>
  <c r="C87" i="1"/>
  <c r="D87" i="1"/>
  <c r="E87" i="1"/>
  <c r="F87" i="1"/>
  <c r="G87" i="1"/>
  <c r="H87" i="1"/>
  <c r="J87" i="1"/>
  <c r="K87" i="1"/>
  <c r="L87" i="1"/>
  <c r="M87" i="1"/>
  <c r="AG87" i="1"/>
  <c r="AH87" i="1"/>
  <c r="AI87" i="1"/>
  <c r="AJ87" i="1"/>
  <c r="AK87" i="1"/>
  <c r="AL87" i="1"/>
  <c r="AM87" i="1"/>
  <c r="AN87" i="1"/>
  <c r="AV87" i="1"/>
  <c r="C88" i="1"/>
  <c r="D88" i="1"/>
  <c r="E88" i="1"/>
  <c r="F88" i="1"/>
  <c r="G88" i="1"/>
  <c r="H88" i="1"/>
  <c r="J88" i="1"/>
  <c r="K88" i="1"/>
  <c r="L88" i="1"/>
  <c r="M88" i="1"/>
  <c r="AG88" i="1"/>
  <c r="AH88" i="1"/>
  <c r="AI88" i="1"/>
  <c r="AJ88" i="1"/>
  <c r="AK88" i="1"/>
  <c r="AL88" i="1"/>
  <c r="AM88" i="1"/>
  <c r="AN88" i="1"/>
  <c r="AV88" i="1"/>
  <c r="C89" i="1"/>
  <c r="D89" i="1"/>
  <c r="E89" i="1"/>
  <c r="F89" i="1"/>
  <c r="G89" i="1"/>
  <c r="H89" i="1"/>
  <c r="J89" i="1"/>
  <c r="K89" i="1"/>
  <c r="L89" i="1"/>
  <c r="M89" i="1"/>
  <c r="AG89" i="1"/>
  <c r="AH89" i="1"/>
  <c r="AI89" i="1"/>
  <c r="AJ89" i="1"/>
  <c r="AK89" i="1"/>
  <c r="AL89" i="1"/>
  <c r="AM89" i="1"/>
  <c r="AN89" i="1"/>
  <c r="AV89" i="1"/>
  <c r="C90" i="1"/>
  <c r="D90" i="1"/>
  <c r="E90" i="1"/>
  <c r="F90" i="1"/>
  <c r="G90" i="1"/>
  <c r="H90" i="1"/>
  <c r="J90" i="1"/>
  <c r="K90" i="1"/>
  <c r="L90" i="1"/>
  <c r="M90" i="1"/>
  <c r="AG90" i="1"/>
  <c r="AH90" i="1"/>
  <c r="AI90" i="1"/>
  <c r="AJ90" i="1"/>
  <c r="AK90" i="1"/>
  <c r="AL90" i="1"/>
  <c r="AM90" i="1"/>
  <c r="AN90" i="1"/>
  <c r="AV90" i="1"/>
  <c r="C91" i="1"/>
  <c r="D91" i="1"/>
  <c r="E91" i="1"/>
  <c r="F91" i="1"/>
  <c r="G91" i="1"/>
  <c r="H91" i="1"/>
  <c r="J91" i="1"/>
  <c r="K91" i="1"/>
  <c r="L91" i="1"/>
  <c r="M91" i="1"/>
  <c r="AG91" i="1"/>
  <c r="AH91" i="1"/>
  <c r="AI91" i="1"/>
  <c r="AJ91" i="1"/>
  <c r="AK91" i="1"/>
  <c r="AL91" i="1"/>
  <c r="AM91" i="1"/>
  <c r="AN91" i="1"/>
  <c r="AV91" i="1"/>
  <c r="C92" i="1"/>
  <c r="D92" i="1"/>
  <c r="E92" i="1"/>
  <c r="F92" i="1"/>
  <c r="G92" i="1"/>
  <c r="H92" i="1"/>
  <c r="J92" i="1"/>
  <c r="K92" i="1"/>
  <c r="L92" i="1"/>
  <c r="M92" i="1"/>
  <c r="AG92" i="1"/>
  <c r="AH92" i="1"/>
  <c r="AI92" i="1"/>
  <c r="AJ92" i="1"/>
  <c r="AK92" i="1"/>
  <c r="AL92" i="1"/>
  <c r="AM92" i="1"/>
  <c r="AN92" i="1"/>
  <c r="AV92" i="1"/>
  <c r="C93" i="1"/>
  <c r="D93" i="1"/>
  <c r="E93" i="1"/>
  <c r="F93" i="1"/>
  <c r="G93" i="1"/>
  <c r="H93" i="1"/>
  <c r="J93" i="1"/>
  <c r="K93" i="1"/>
  <c r="L93" i="1"/>
  <c r="M93" i="1"/>
  <c r="AG93" i="1"/>
  <c r="AH93" i="1"/>
  <c r="AI93" i="1"/>
  <c r="AJ93" i="1"/>
  <c r="AK93" i="1"/>
  <c r="AL93" i="1"/>
  <c r="AM93" i="1"/>
  <c r="AN93" i="1"/>
  <c r="AV93" i="1"/>
  <c r="C94" i="1"/>
  <c r="D94" i="1"/>
  <c r="E94" i="1"/>
  <c r="F94" i="1"/>
  <c r="G94" i="1"/>
  <c r="H94" i="1"/>
  <c r="J94" i="1"/>
  <c r="K94" i="1"/>
  <c r="L94" i="1"/>
  <c r="M94" i="1"/>
  <c r="AG94" i="1"/>
  <c r="AH94" i="1"/>
  <c r="AI94" i="1"/>
  <c r="AJ94" i="1"/>
  <c r="AK94" i="1"/>
  <c r="AL94" i="1"/>
  <c r="AM94" i="1"/>
  <c r="AN94" i="1"/>
  <c r="AV94" i="1"/>
  <c r="C95" i="1"/>
  <c r="D95" i="1"/>
  <c r="E95" i="1"/>
  <c r="F95" i="1"/>
  <c r="G95" i="1"/>
  <c r="H95" i="1"/>
  <c r="J95" i="1"/>
  <c r="K95" i="1"/>
  <c r="L95" i="1"/>
  <c r="M95" i="1"/>
  <c r="AG95" i="1"/>
  <c r="AH95" i="1"/>
  <c r="AI95" i="1"/>
  <c r="AJ95" i="1"/>
  <c r="AK95" i="1"/>
  <c r="AL95" i="1"/>
  <c r="AM95" i="1"/>
  <c r="AN95" i="1"/>
  <c r="AV95" i="1"/>
  <c r="C96" i="1"/>
  <c r="D96" i="1"/>
  <c r="E96" i="1"/>
  <c r="F96" i="1"/>
  <c r="G96" i="1"/>
  <c r="H96" i="1"/>
  <c r="J96" i="1"/>
  <c r="K96" i="1"/>
  <c r="L96" i="1"/>
  <c r="M96" i="1"/>
  <c r="AG96" i="1"/>
  <c r="AH96" i="1"/>
  <c r="AI96" i="1"/>
  <c r="AJ96" i="1"/>
  <c r="AK96" i="1"/>
  <c r="AL96" i="1"/>
  <c r="AM96" i="1"/>
  <c r="AN96" i="1"/>
  <c r="AV96" i="1"/>
  <c r="C97" i="1"/>
  <c r="D97" i="1"/>
  <c r="E97" i="1"/>
  <c r="F97" i="1"/>
  <c r="G97" i="1"/>
  <c r="H97" i="1"/>
  <c r="J97" i="1"/>
  <c r="K97" i="1"/>
  <c r="L97" i="1"/>
  <c r="M97" i="1"/>
  <c r="AG97" i="1"/>
  <c r="AH97" i="1"/>
  <c r="AI97" i="1"/>
  <c r="AJ97" i="1"/>
  <c r="AK97" i="1"/>
  <c r="AL97" i="1"/>
  <c r="AM97" i="1"/>
  <c r="AN97" i="1"/>
  <c r="AV97" i="1"/>
  <c r="C98" i="1"/>
  <c r="D98" i="1"/>
  <c r="E98" i="1"/>
  <c r="F98" i="1"/>
  <c r="G98" i="1"/>
  <c r="H98" i="1"/>
  <c r="J98" i="1"/>
  <c r="K98" i="1"/>
  <c r="L98" i="1"/>
  <c r="M98" i="1"/>
  <c r="AG98" i="1"/>
  <c r="AH98" i="1"/>
  <c r="AI98" i="1"/>
  <c r="AJ98" i="1"/>
  <c r="AK98" i="1"/>
  <c r="AL98" i="1"/>
  <c r="AM98" i="1"/>
  <c r="AN98" i="1"/>
  <c r="AV98" i="1"/>
  <c r="C99" i="1"/>
  <c r="D99" i="1"/>
  <c r="E99" i="1"/>
  <c r="F99" i="1"/>
  <c r="G99" i="1"/>
  <c r="H99" i="1"/>
  <c r="J99" i="1"/>
  <c r="K99" i="1"/>
  <c r="L99" i="1"/>
  <c r="M99" i="1"/>
  <c r="AG99" i="1"/>
  <c r="AH99" i="1"/>
  <c r="AI99" i="1"/>
  <c r="AJ99" i="1"/>
  <c r="AK99" i="1"/>
  <c r="AL99" i="1"/>
  <c r="AM99" i="1"/>
  <c r="AN99" i="1"/>
  <c r="AV99" i="1"/>
  <c r="C100" i="1"/>
  <c r="D100" i="1"/>
  <c r="E100" i="1"/>
  <c r="F100" i="1"/>
  <c r="G100" i="1"/>
  <c r="H100" i="1"/>
  <c r="J100" i="1"/>
  <c r="K100" i="1"/>
  <c r="L100" i="1"/>
  <c r="M100" i="1"/>
  <c r="AG100" i="1"/>
  <c r="AH100" i="1"/>
  <c r="AI100" i="1"/>
  <c r="AJ100" i="1"/>
  <c r="AK100" i="1"/>
  <c r="AL100" i="1"/>
  <c r="AM100" i="1"/>
  <c r="AN100" i="1"/>
  <c r="AV100" i="1"/>
  <c r="C101" i="1"/>
  <c r="D101" i="1"/>
  <c r="E101" i="1"/>
  <c r="F101" i="1"/>
  <c r="G101" i="1"/>
  <c r="H101" i="1"/>
  <c r="J101" i="1"/>
  <c r="K101" i="1"/>
  <c r="L101" i="1"/>
  <c r="M101" i="1"/>
  <c r="AG101" i="1"/>
  <c r="AH101" i="1"/>
  <c r="AI101" i="1"/>
  <c r="AJ101" i="1"/>
  <c r="AK101" i="1"/>
  <c r="AL101" i="1"/>
  <c r="AM101" i="1"/>
  <c r="AN101" i="1"/>
  <c r="AV101" i="1"/>
  <c r="C102" i="1"/>
  <c r="D102" i="1"/>
  <c r="E102" i="1"/>
  <c r="F102" i="1"/>
  <c r="G102" i="1"/>
  <c r="H102" i="1"/>
  <c r="J102" i="1"/>
  <c r="K102" i="1"/>
  <c r="L102" i="1"/>
  <c r="M102" i="1"/>
  <c r="AG102" i="1"/>
  <c r="AH102" i="1"/>
  <c r="AI102" i="1"/>
  <c r="AJ102" i="1"/>
  <c r="AK102" i="1"/>
  <c r="AL102" i="1"/>
  <c r="AM102" i="1"/>
  <c r="AN102" i="1"/>
  <c r="AV102" i="1"/>
  <c r="C103" i="1"/>
  <c r="D103" i="1"/>
  <c r="E103" i="1"/>
  <c r="F103" i="1"/>
  <c r="G103" i="1"/>
  <c r="H103" i="1"/>
  <c r="J103" i="1"/>
  <c r="K103" i="1"/>
  <c r="L103" i="1"/>
  <c r="M103" i="1"/>
  <c r="AG103" i="1"/>
  <c r="AH103" i="1"/>
  <c r="AI103" i="1"/>
  <c r="AJ103" i="1"/>
  <c r="AK103" i="1"/>
  <c r="AL103" i="1"/>
  <c r="AM103" i="1"/>
  <c r="AN103" i="1"/>
  <c r="AV103" i="1"/>
  <c r="C104" i="1"/>
  <c r="D104" i="1"/>
  <c r="E104" i="1"/>
  <c r="F104" i="1"/>
  <c r="G104" i="1"/>
  <c r="H104" i="1"/>
  <c r="J104" i="1"/>
  <c r="K104" i="1"/>
  <c r="L104" i="1"/>
  <c r="M104" i="1"/>
  <c r="AG104" i="1"/>
  <c r="AH104" i="1"/>
  <c r="AI104" i="1"/>
  <c r="AJ104" i="1"/>
  <c r="AK104" i="1"/>
  <c r="AL104" i="1"/>
  <c r="AM104" i="1"/>
  <c r="AN104" i="1"/>
  <c r="AV104" i="1"/>
  <c r="C105" i="1"/>
  <c r="D105" i="1"/>
  <c r="E105" i="1"/>
  <c r="F105" i="1"/>
  <c r="G105" i="1"/>
  <c r="H105" i="1"/>
  <c r="J105" i="1"/>
  <c r="K105" i="1"/>
  <c r="L105" i="1"/>
  <c r="M105" i="1"/>
  <c r="AG105" i="1"/>
  <c r="AH105" i="1"/>
  <c r="AI105" i="1"/>
  <c r="AJ105" i="1"/>
  <c r="AK105" i="1"/>
  <c r="AL105" i="1"/>
  <c r="AM105" i="1"/>
  <c r="AN105" i="1"/>
  <c r="AV105" i="1"/>
  <c r="C106" i="1"/>
  <c r="D106" i="1"/>
  <c r="E106" i="1"/>
  <c r="F106" i="1"/>
  <c r="G106" i="1"/>
  <c r="H106" i="1"/>
  <c r="J106" i="1"/>
  <c r="K106" i="1"/>
  <c r="L106" i="1"/>
  <c r="M106" i="1"/>
  <c r="AG106" i="1"/>
  <c r="AH106" i="1"/>
  <c r="AI106" i="1"/>
  <c r="AJ106" i="1"/>
  <c r="AK106" i="1"/>
  <c r="AL106" i="1"/>
  <c r="AM106" i="1"/>
  <c r="AN106" i="1"/>
  <c r="AV106" i="1"/>
  <c r="C107" i="1"/>
  <c r="D107" i="1"/>
  <c r="E107" i="1"/>
  <c r="F107" i="1"/>
  <c r="G107" i="1"/>
  <c r="H107" i="1"/>
  <c r="J107" i="1"/>
  <c r="K107" i="1"/>
  <c r="L107" i="1"/>
  <c r="M107" i="1"/>
  <c r="AG107" i="1"/>
  <c r="AH107" i="1"/>
  <c r="AI107" i="1"/>
  <c r="AJ107" i="1"/>
  <c r="AK107" i="1"/>
  <c r="AL107" i="1"/>
  <c r="AM107" i="1"/>
  <c r="AN107" i="1"/>
  <c r="AV107" i="1"/>
  <c r="C108" i="1"/>
  <c r="D108" i="1"/>
  <c r="E108" i="1"/>
  <c r="F108" i="1"/>
  <c r="G108" i="1"/>
  <c r="H108" i="1"/>
  <c r="J108" i="1"/>
  <c r="K108" i="1"/>
  <c r="L108" i="1"/>
  <c r="M108" i="1"/>
  <c r="AG108" i="1"/>
  <c r="AH108" i="1"/>
  <c r="AI108" i="1"/>
  <c r="AJ108" i="1"/>
  <c r="AK108" i="1"/>
  <c r="AL108" i="1"/>
  <c r="AM108" i="1"/>
  <c r="AN108" i="1"/>
  <c r="AV108" i="1"/>
  <c r="C109" i="1"/>
  <c r="D109" i="1"/>
  <c r="E109" i="1"/>
  <c r="F109" i="1"/>
  <c r="G109" i="1"/>
  <c r="H109" i="1"/>
  <c r="J109" i="1"/>
  <c r="K109" i="1"/>
  <c r="L109" i="1"/>
  <c r="M109" i="1"/>
  <c r="AG109" i="1"/>
  <c r="AH109" i="1"/>
  <c r="AI109" i="1"/>
  <c r="AJ109" i="1"/>
  <c r="AK109" i="1"/>
  <c r="AL109" i="1"/>
  <c r="AM109" i="1"/>
  <c r="AN109" i="1"/>
  <c r="AV109" i="1"/>
  <c r="C110" i="1"/>
  <c r="D110" i="1"/>
  <c r="E110" i="1"/>
  <c r="F110" i="1"/>
  <c r="G110" i="1"/>
  <c r="H110" i="1"/>
  <c r="J110" i="1"/>
  <c r="K110" i="1"/>
  <c r="L110" i="1"/>
  <c r="M110" i="1"/>
  <c r="AG110" i="1"/>
  <c r="AH110" i="1"/>
  <c r="AI110" i="1"/>
  <c r="AJ110" i="1"/>
  <c r="AK110" i="1"/>
  <c r="AL110" i="1"/>
  <c r="AM110" i="1"/>
  <c r="AN110" i="1"/>
  <c r="AV110" i="1"/>
  <c r="C111" i="1"/>
  <c r="D111" i="1"/>
  <c r="E111" i="1"/>
  <c r="F111" i="1"/>
  <c r="G111" i="1"/>
  <c r="H111" i="1"/>
  <c r="J111" i="1"/>
  <c r="K111" i="1"/>
  <c r="L111" i="1"/>
  <c r="M111" i="1"/>
  <c r="AG111" i="1"/>
  <c r="AH111" i="1"/>
  <c r="AI111" i="1"/>
  <c r="AJ111" i="1"/>
  <c r="AK111" i="1"/>
  <c r="AL111" i="1"/>
  <c r="AM111" i="1"/>
  <c r="AN111" i="1"/>
  <c r="AV111" i="1"/>
  <c r="C112" i="1"/>
  <c r="D112" i="1"/>
  <c r="E112" i="1"/>
  <c r="F112" i="1"/>
  <c r="G112" i="1"/>
  <c r="H112" i="1"/>
  <c r="J112" i="1"/>
  <c r="K112" i="1"/>
  <c r="L112" i="1"/>
  <c r="M112" i="1"/>
  <c r="AG112" i="1"/>
  <c r="AH112" i="1"/>
  <c r="AI112" i="1"/>
  <c r="AJ112" i="1"/>
  <c r="AK112" i="1"/>
  <c r="AL112" i="1"/>
  <c r="AM112" i="1"/>
  <c r="AN112" i="1"/>
  <c r="AV112" i="1"/>
  <c r="C114" i="1"/>
  <c r="D114" i="1"/>
  <c r="E114" i="1"/>
  <c r="F114" i="1"/>
  <c r="G114" i="1"/>
  <c r="H114" i="1"/>
  <c r="J114" i="1"/>
  <c r="K114" i="1"/>
  <c r="L114" i="1"/>
  <c r="M114" i="1"/>
  <c r="AG114" i="1"/>
  <c r="AH114" i="1"/>
  <c r="AI114" i="1"/>
  <c r="AJ114" i="1"/>
  <c r="AK114" i="1"/>
  <c r="AL114" i="1"/>
  <c r="AM114" i="1"/>
  <c r="AN114" i="1"/>
  <c r="AV114" i="1"/>
  <c r="C115" i="1"/>
  <c r="D115" i="1"/>
  <c r="E115" i="1"/>
  <c r="F115" i="1"/>
  <c r="G115" i="1"/>
  <c r="H115" i="1"/>
  <c r="J115" i="1"/>
  <c r="K115" i="1"/>
  <c r="L115" i="1"/>
  <c r="M115" i="1"/>
  <c r="AG115" i="1"/>
  <c r="AH115" i="1"/>
  <c r="AI115" i="1"/>
  <c r="AJ115" i="1"/>
  <c r="AK115" i="1"/>
  <c r="AL115" i="1"/>
  <c r="AM115" i="1"/>
  <c r="AN115" i="1"/>
  <c r="AV115" i="1"/>
  <c r="C116" i="1"/>
  <c r="D116" i="1"/>
  <c r="E116" i="1"/>
  <c r="F116" i="1"/>
  <c r="G116" i="1"/>
  <c r="H116" i="1"/>
  <c r="J116" i="1"/>
  <c r="K116" i="1"/>
  <c r="L116" i="1"/>
  <c r="M116" i="1"/>
  <c r="AG116" i="1"/>
  <c r="AH116" i="1"/>
  <c r="AI116" i="1"/>
  <c r="AJ116" i="1"/>
  <c r="AK116" i="1"/>
  <c r="AL116" i="1"/>
  <c r="AM116" i="1"/>
  <c r="AN116" i="1"/>
  <c r="AV116" i="1"/>
  <c r="C117" i="1"/>
  <c r="D117" i="1"/>
  <c r="E117" i="1"/>
  <c r="F117" i="1"/>
  <c r="G117" i="1"/>
  <c r="H117" i="1"/>
  <c r="J117" i="1"/>
  <c r="K117" i="1"/>
  <c r="L117" i="1"/>
  <c r="M117" i="1"/>
  <c r="AG117" i="1"/>
  <c r="AH117" i="1"/>
  <c r="AI117" i="1"/>
  <c r="AJ117" i="1"/>
  <c r="AK117" i="1"/>
  <c r="AL117" i="1"/>
  <c r="AM117" i="1"/>
  <c r="AN117" i="1"/>
  <c r="AV117" i="1"/>
  <c r="C118" i="1"/>
  <c r="D118" i="1"/>
  <c r="E118" i="1"/>
  <c r="F118" i="1"/>
  <c r="G118" i="1"/>
  <c r="H118" i="1"/>
  <c r="J118" i="1"/>
  <c r="K118" i="1"/>
  <c r="L118" i="1"/>
  <c r="M118" i="1"/>
  <c r="AG118" i="1"/>
  <c r="AH118" i="1"/>
  <c r="AI118" i="1"/>
  <c r="AJ118" i="1"/>
  <c r="AK118" i="1"/>
  <c r="AL118" i="1"/>
  <c r="AM118" i="1"/>
  <c r="AN118" i="1"/>
  <c r="AV118" i="1"/>
  <c r="C119" i="1"/>
  <c r="D119" i="1"/>
  <c r="E119" i="1"/>
  <c r="F119" i="1"/>
  <c r="G119" i="1"/>
  <c r="H119" i="1"/>
  <c r="J119" i="1"/>
  <c r="K119" i="1"/>
  <c r="L119" i="1"/>
  <c r="M119" i="1"/>
  <c r="AG119" i="1"/>
  <c r="AH119" i="1"/>
  <c r="AI119" i="1"/>
  <c r="AJ119" i="1"/>
  <c r="AK119" i="1"/>
  <c r="AL119" i="1"/>
  <c r="AM119" i="1"/>
  <c r="AN119" i="1"/>
  <c r="AV119" i="1"/>
  <c r="C120" i="1"/>
  <c r="D120" i="1"/>
  <c r="E120" i="1"/>
  <c r="F120" i="1"/>
  <c r="G120" i="1"/>
  <c r="H120" i="1"/>
  <c r="J120" i="1"/>
  <c r="K120" i="1"/>
  <c r="L120" i="1"/>
  <c r="M120" i="1"/>
  <c r="AG120" i="1"/>
  <c r="AH120" i="1"/>
  <c r="AI120" i="1"/>
  <c r="AJ120" i="1"/>
  <c r="AK120" i="1"/>
  <c r="AL120" i="1"/>
  <c r="AM120" i="1"/>
  <c r="AN120" i="1"/>
  <c r="AV120" i="1"/>
  <c r="C121" i="1"/>
  <c r="D121" i="1"/>
  <c r="E121" i="1"/>
  <c r="F121" i="1"/>
  <c r="G121" i="1"/>
  <c r="H121" i="1"/>
  <c r="J121" i="1"/>
  <c r="K121" i="1"/>
  <c r="L121" i="1"/>
  <c r="M121" i="1"/>
  <c r="AG121" i="1"/>
  <c r="AH121" i="1"/>
  <c r="AI121" i="1"/>
  <c r="AJ121" i="1"/>
  <c r="AK121" i="1"/>
  <c r="AL121" i="1"/>
  <c r="AM121" i="1"/>
  <c r="AN121" i="1"/>
  <c r="AV121" i="1"/>
  <c r="C122" i="1"/>
  <c r="D122" i="1"/>
  <c r="E122" i="1"/>
  <c r="F122" i="1"/>
  <c r="G122" i="1"/>
  <c r="H122" i="1"/>
  <c r="J122" i="1"/>
  <c r="K122" i="1"/>
  <c r="L122" i="1"/>
  <c r="M122" i="1"/>
  <c r="AG122" i="1"/>
  <c r="AH122" i="1"/>
  <c r="AI122" i="1"/>
  <c r="AJ122" i="1"/>
  <c r="AK122" i="1"/>
  <c r="AL122" i="1"/>
  <c r="AM122" i="1"/>
  <c r="AN122" i="1"/>
  <c r="AV122" i="1"/>
  <c r="C123" i="1"/>
  <c r="D123" i="1"/>
  <c r="E123" i="1"/>
  <c r="F123" i="1"/>
  <c r="G123" i="1"/>
  <c r="H123" i="1"/>
  <c r="J123" i="1"/>
  <c r="K123" i="1"/>
  <c r="L123" i="1"/>
  <c r="M123" i="1"/>
  <c r="AG123" i="1"/>
  <c r="AH123" i="1"/>
  <c r="AI123" i="1"/>
  <c r="AJ123" i="1"/>
  <c r="AK123" i="1"/>
  <c r="AL123" i="1"/>
  <c r="AM123" i="1"/>
  <c r="AN123" i="1"/>
  <c r="AV123" i="1"/>
  <c r="C124" i="1"/>
  <c r="D124" i="1"/>
  <c r="E124" i="1"/>
  <c r="F124" i="1"/>
  <c r="G124" i="1"/>
  <c r="H124" i="1"/>
  <c r="J124" i="1"/>
  <c r="K124" i="1"/>
  <c r="L124" i="1"/>
  <c r="M124" i="1"/>
  <c r="AG124" i="1"/>
  <c r="AH124" i="1"/>
  <c r="AI124" i="1"/>
  <c r="AJ124" i="1"/>
  <c r="AK124" i="1"/>
  <c r="AL124" i="1"/>
  <c r="AM124" i="1"/>
  <c r="AN124" i="1"/>
  <c r="AV124" i="1"/>
  <c r="C125" i="1"/>
  <c r="D125" i="1"/>
  <c r="E125" i="1"/>
  <c r="F125" i="1"/>
  <c r="G125" i="1"/>
  <c r="H125" i="1"/>
  <c r="J125" i="1"/>
  <c r="K125" i="1"/>
  <c r="L125" i="1"/>
  <c r="M125" i="1"/>
  <c r="AG125" i="1"/>
  <c r="AH125" i="1"/>
  <c r="AI125" i="1"/>
  <c r="AJ125" i="1"/>
  <c r="AK125" i="1"/>
  <c r="AL125" i="1"/>
  <c r="AM125" i="1"/>
  <c r="AN125" i="1"/>
  <c r="AV125" i="1"/>
  <c r="C126" i="1"/>
  <c r="D126" i="1"/>
  <c r="E126" i="1"/>
  <c r="F126" i="1"/>
  <c r="G126" i="1"/>
  <c r="H126" i="1"/>
  <c r="J126" i="1"/>
  <c r="K126" i="1"/>
  <c r="L126" i="1"/>
  <c r="M126" i="1"/>
  <c r="AG126" i="1"/>
  <c r="AH126" i="1"/>
  <c r="AI126" i="1"/>
  <c r="AJ126" i="1"/>
  <c r="AK126" i="1"/>
  <c r="AL126" i="1"/>
  <c r="AM126" i="1"/>
  <c r="AN126" i="1"/>
  <c r="AV126" i="1"/>
  <c r="C127" i="1"/>
  <c r="D127" i="1"/>
  <c r="E127" i="1"/>
  <c r="F127" i="1"/>
  <c r="G127" i="1"/>
  <c r="H127" i="1"/>
  <c r="J127" i="1"/>
  <c r="K127" i="1"/>
  <c r="L127" i="1"/>
  <c r="M127" i="1"/>
  <c r="AG127" i="1"/>
  <c r="AH127" i="1"/>
  <c r="AI127" i="1"/>
  <c r="AJ127" i="1"/>
  <c r="AK127" i="1"/>
  <c r="AL127" i="1"/>
  <c r="AM127" i="1"/>
  <c r="AN127" i="1"/>
  <c r="AV127" i="1"/>
  <c r="C128" i="1"/>
  <c r="D128" i="1"/>
  <c r="E128" i="1"/>
  <c r="F128" i="1"/>
  <c r="G128" i="1"/>
  <c r="H128" i="1"/>
  <c r="J128" i="1"/>
  <c r="K128" i="1"/>
  <c r="L128" i="1"/>
  <c r="M128" i="1"/>
  <c r="AG128" i="1"/>
  <c r="AH128" i="1"/>
  <c r="AI128" i="1"/>
  <c r="AJ128" i="1"/>
  <c r="AK128" i="1"/>
  <c r="AL128" i="1"/>
  <c r="AM128" i="1"/>
  <c r="AN128" i="1"/>
  <c r="AV128" i="1"/>
  <c r="C129" i="1"/>
  <c r="D129" i="1"/>
  <c r="E129" i="1"/>
  <c r="F129" i="1"/>
  <c r="G129" i="1"/>
  <c r="H129" i="1"/>
  <c r="J129" i="1"/>
  <c r="K129" i="1"/>
  <c r="L129" i="1"/>
  <c r="M129" i="1"/>
  <c r="AG129" i="1"/>
  <c r="AH129" i="1"/>
  <c r="AI129" i="1"/>
  <c r="AJ129" i="1"/>
  <c r="AK129" i="1"/>
  <c r="AL129" i="1"/>
  <c r="AM129" i="1"/>
  <c r="AN129" i="1"/>
  <c r="AV129" i="1"/>
  <c r="C131" i="1"/>
  <c r="D131" i="1"/>
  <c r="E131" i="1"/>
  <c r="F131" i="1"/>
  <c r="G131" i="1"/>
  <c r="H131" i="1"/>
  <c r="J131" i="1"/>
  <c r="K131" i="1"/>
  <c r="L131" i="1"/>
  <c r="M131" i="1"/>
  <c r="AG131" i="1"/>
  <c r="AH131" i="1"/>
  <c r="AI131" i="1"/>
  <c r="AJ131" i="1"/>
  <c r="AK131" i="1"/>
  <c r="AL131" i="1"/>
  <c r="AM131" i="1"/>
  <c r="AN131" i="1"/>
  <c r="AV131" i="1"/>
  <c r="C132" i="1"/>
  <c r="D132" i="1"/>
  <c r="E132" i="1"/>
  <c r="F132" i="1"/>
  <c r="G132" i="1"/>
  <c r="H132" i="1"/>
  <c r="J132" i="1"/>
  <c r="K132" i="1"/>
  <c r="L132" i="1"/>
  <c r="M132" i="1"/>
  <c r="AG132" i="1"/>
  <c r="AH132" i="1"/>
  <c r="AI132" i="1"/>
  <c r="AJ132" i="1"/>
  <c r="AK132" i="1"/>
  <c r="AL132" i="1"/>
  <c r="AM132" i="1"/>
  <c r="AN132" i="1"/>
  <c r="AV132" i="1"/>
  <c r="C133" i="1"/>
  <c r="D133" i="1"/>
  <c r="E133" i="1"/>
  <c r="F133" i="1"/>
  <c r="G133" i="1"/>
  <c r="H133" i="1"/>
  <c r="J133" i="1"/>
  <c r="K133" i="1"/>
  <c r="L133" i="1"/>
  <c r="M133" i="1"/>
  <c r="AG133" i="1"/>
  <c r="AH133" i="1"/>
  <c r="AI133" i="1"/>
  <c r="AJ133" i="1"/>
  <c r="AK133" i="1"/>
  <c r="AL133" i="1"/>
  <c r="AM133" i="1"/>
  <c r="AN133" i="1"/>
  <c r="AV133" i="1"/>
  <c r="C134" i="1"/>
  <c r="D134" i="1"/>
  <c r="E134" i="1"/>
  <c r="F134" i="1"/>
  <c r="G134" i="1"/>
  <c r="H134" i="1"/>
  <c r="J134" i="1"/>
  <c r="K134" i="1"/>
  <c r="L134" i="1"/>
  <c r="M134" i="1"/>
  <c r="AG134" i="1"/>
  <c r="AH134" i="1"/>
  <c r="AI134" i="1"/>
  <c r="AJ134" i="1"/>
  <c r="AK134" i="1"/>
  <c r="AL134" i="1"/>
  <c r="AM134" i="1"/>
  <c r="AN134" i="1"/>
  <c r="AV134" i="1"/>
  <c r="C135" i="1"/>
  <c r="D135" i="1"/>
  <c r="E135" i="1"/>
  <c r="F135" i="1"/>
  <c r="G135" i="1"/>
  <c r="H135" i="1"/>
  <c r="J135" i="1"/>
  <c r="K135" i="1"/>
  <c r="L135" i="1"/>
  <c r="M135" i="1"/>
  <c r="AG135" i="1"/>
  <c r="AH135" i="1"/>
  <c r="AI135" i="1"/>
  <c r="AJ135" i="1"/>
  <c r="AK135" i="1"/>
  <c r="AL135" i="1"/>
  <c r="AM135" i="1"/>
  <c r="AN135" i="1"/>
  <c r="AV135" i="1"/>
  <c r="C136" i="1"/>
  <c r="D136" i="1"/>
  <c r="E136" i="1"/>
  <c r="F136" i="1"/>
  <c r="G136" i="1"/>
  <c r="H136" i="1"/>
  <c r="J136" i="1"/>
  <c r="K136" i="1"/>
  <c r="L136" i="1"/>
  <c r="M136" i="1"/>
  <c r="AG136" i="1"/>
  <c r="AH136" i="1"/>
  <c r="AI136" i="1"/>
  <c r="AJ136" i="1"/>
  <c r="AK136" i="1"/>
  <c r="AL136" i="1"/>
  <c r="AM136" i="1"/>
  <c r="AN136" i="1"/>
  <c r="AV136" i="1"/>
  <c r="C137" i="1"/>
  <c r="D137" i="1"/>
  <c r="E137" i="1"/>
  <c r="F137" i="1"/>
  <c r="G137" i="1"/>
  <c r="H137" i="1"/>
  <c r="J137" i="1"/>
  <c r="K137" i="1"/>
  <c r="L137" i="1"/>
  <c r="M137" i="1"/>
  <c r="AG137" i="1"/>
  <c r="AH137" i="1"/>
  <c r="AI137" i="1"/>
  <c r="AJ137" i="1"/>
  <c r="AK137" i="1"/>
  <c r="AL137" i="1"/>
  <c r="AM137" i="1"/>
  <c r="AN137" i="1"/>
  <c r="AV137" i="1"/>
  <c r="C138" i="1"/>
  <c r="D138" i="1"/>
  <c r="E138" i="1"/>
  <c r="F138" i="1"/>
  <c r="G138" i="1"/>
  <c r="H138" i="1"/>
  <c r="J138" i="1"/>
  <c r="K138" i="1"/>
  <c r="L138" i="1"/>
  <c r="M138" i="1"/>
  <c r="AG138" i="1"/>
  <c r="AH138" i="1"/>
  <c r="AI138" i="1"/>
  <c r="AJ138" i="1"/>
  <c r="AK138" i="1"/>
  <c r="AL138" i="1"/>
  <c r="AM138" i="1"/>
  <c r="AN138" i="1"/>
  <c r="AV138" i="1"/>
  <c r="C139" i="1"/>
  <c r="D139" i="1"/>
  <c r="E139" i="1"/>
  <c r="F139" i="1"/>
  <c r="G139" i="1"/>
  <c r="H139" i="1"/>
  <c r="J139" i="1"/>
  <c r="K139" i="1"/>
  <c r="L139" i="1"/>
  <c r="M139" i="1"/>
  <c r="AG139" i="1"/>
  <c r="AH139" i="1"/>
  <c r="AI139" i="1"/>
  <c r="AJ139" i="1"/>
  <c r="AK139" i="1"/>
  <c r="AL139" i="1"/>
  <c r="AM139" i="1"/>
  <c r="AN139" i="1"/>
  <c r="AV139" i="1"/>
  <c r="C140" i="1"/>
  <c r="D140" i="1"/>
  <c r="E140" i="1"/>
  <c r="F140" i="1"/>
  <c r="G140" i="1"/>
  <c r="H140" i="1"/>
  <c r="J140" i="1"/>
  <c r="K140" i="1"/>
  <c r="L140" i="1"/>
  <c r="M140" i="1"/>
  <c r="AG140" i="1"/>
  <c r="AH140" i="1"/>
  <c r="AI140" i="1"/>
  <c r="AJ140" i="1"/>
  <c r="AK140" i="1"/>
  <c r="AL140" i="1"/>
  <c r="AM140" i="1"/>
  <c r="AN140" i="1"/>
  <c r="AV140" i="1"/>
  <c r="C141" i="1"/>
  <c r="D141" i="1"/>
  <c r="E141" i="1"/>
  <c r="F141" i="1"/>
  <c r="G141" i="1"/>
  <c r="H141" i="1"/>
  <c r="J141" i="1"/>
  <c r="K141" i="1"/>
  <c r="L141" i="1"/>
  <c r="M141" i="1"/>
  <c r="AG141" i="1"/>
  <c r="AH141" i="1"/>
  <c r="AI141" i="1"/>
  <c r="AJ141" i="1"/>
  <c r="AK141" i="1"/>
  <c r="AL141" i="1"/>
  <c r="AM141" i="1"/>
  <c r="AN141" i="1"/>
  <c r="AV141" i="1"/>
  <c r="C142" i="1"/>
  <c r="D142" i="1"/>
  <c r="E142" i="1"/>
  <c r="F142" i="1"/>
  <c r="G142" i="1"/>
  <c r="H142" i="1"/>
  <c r="J142" i="1"/>
  <c r="K142" i="1"/>
  <c r="L142" i="1"/>
  <c r="M142" i="1"/>
  <c r="AG142" i="1"/>
  <c r="AH142" i="1"/>
  <c r="AI142" i="1"/>
  <c r="AJ142" i="1"/>
  <c r="AK142" i="1"/>
  <c r="AL142" i="1"/>
  <c r="AM142" i="1"/>
  <c r="AN142" i="1"/>
  <c r="AV142" i="1"/>
  <c r="C143" i="1"/>
  <c r="D143" i="1"/>
  <c r="E143" i="1"/>
  <c r="F143" i="1"/>
  <c r="G143" i="1"/>
  <c r="H143" i="1"/>
  <c r="J143" i="1"/>
  <c r="K143" i="1"/>
  <c r="L143" i="1"/>
  <c r="M143" i="1"/>
  <c r="AG143" i="1"/>
  <c r="AH143" i="1"/>
  <c r="AI143" i="1"/>
  <c r="AJ143" i="1"/>
  <c r="AK143" i="1"/>
  <c r="AL143" i="1"/>
  <c r="AM143" i="1"/>
  <c r="AN143" i="1"/>
  <c r="AV143" i="1"/>
  <c r="C144" i="1"/>
  <c r="D144" i="1"/>
  <c r="E144" i="1"/>
  <c r="F144" i="1"/>
  <c r="G144" i="1"/>
  <c r="H144" i="1"/>
  <c r="J144" i="1"/>
  <c r="K144" i="1"/>
  <c r="L144" i="1"/>
  <c r="M144" i="1"/>
  <c r="AG144" i="1"/>
  <c r="AH144" i="1"/>
  <c r="AI144" i="1"/>
  <c r="AJ144" i="1"/>
  <c r="AK144" i="1"/>
  <c r="AL144" i="1"/>
  <c r="AM144" i="1"/>
  <c r="AN144" i="1"/>
  <c r="AV144" i="1"/>
  <c r="C145" i="1"/>
  <c r="D145" i="1"/>
  <c r="E145" i="1"/>
  <c r="F145" i="1"/>
  <c r="G145" i="1"/>
  <c r="H145" i="1"/>
  <c r="J145" i="1"/>
  <c r="K145" i="1"/>
  <c r="L145" i="1"/>
  <c r="M145" i="1"/>
  <c r="AG145" i="1"/>
  <c r="AH145" i="1"/>
  <c r="AI145" i="1"/>
  <c r="AJ145" i="1"/>
  <c r="AK145" i="1"/>
  <c r="AL145" i="1"/>
  <c r="AM145" i="1"/>
  <c r="AN145" i="1"/>
  <c r="AV145" i="1"/>
  <c r="C146" i="1"/>
  <c r="D146" i="1"/>
  <c r="E146" i="1"/>
  <c r="F146" i="1"/>
  <c r="G146" i="1"/>
  <c r="H146" i="1"/>
  <c r="J146" i="1"/>
  <c r="K146" i="1"/>
  <c r="L146" i="1"/>
  <c r="M146" i="1"/>
  <c r="AG146" i="1"/>
  <c r="AH146" i="1"/>
  <c r="AI146" i="1"/>
  <c r="AJ146" i="1"/>
  <c r="AK146" i="1"/>
  <c r="AL146" i="1"/>
  <c r="AM146" i="1"/>
  <c r="AN146" i="1"/>
  <c r="AV146" i="1"/>
  <c r="C147" i="1"/>
  <c r="D147" i="1"/>
  <c r="E147" i="1"/>
  <c r="F147" i="1"/>
  <c r="G147" i="1"/>
  <c r="H147" i="1"/>
  <c r="J147" i="1"/>
  <c r="K147" i="1"/>
  <c r="L147" i="1"/>
  <c r="M147" i="1"/>
  <c r="AG147" i="1"/>
  <c r="AH147" i="1"/>
  <c r="AI147" i="1"/>
  <c r="AJ147" i="1"/>
  <c r="AK147" i="1"/>
  <c r="AL147" i="1"/>
  <c r="AM147" i="1"/>
  <c r="AN147" i="1"/>
  <c r="AV147" i="1"/>
  <c r="C148" i="1"/>
  <c r="D148" i="1"/>
  <c r="E148" i="1"/>
  <c r="F148" i="1"/>
  <c r="G148" i="1"/>
  <c r="H148" i="1"/>
  <c r="J148" i="1"/>
  <c r="K148" i="1"/>
  <c r="L148" i="1"/>
  <c r="M148" i="1"/>
  <c r="AG148" i="1"/>
  <c r="AH148" i="1"/>
  <c r="AI148" i="1"/>
  <c r="AJ148" i="1"/>
  <c r="AK148" i="1"/>
  <c r="AL148" i="1"/>
  <c r="AM148" i="1"/>
  <c r="AN148" i="1"/>
  <c r="AV148" i="1"/>
  <c r="C149" i="1"/>
  <c r="D149" i="1"/>
  <c r="E149" i="1"/>
  <c r="F149" i="1"/>
  <c r="G149" i="1"/>
  <c r="H149" i="1"/>
  <c r="J149" i="1"/>
  <c r="K149" i="1"/>
  <c r="L149" i="1"/>
  <c r="M149" i="1"/>
  <c r="AG149" i="1"/>
  <c r="AH149" i="1"/>
  <c r="AI149" i="1"/>
  <c r="AJ149" i="1"/>
  <c r="AK149" i="1"/>
  <c r="AL149" i="1"/>
  <c r="AM149" i="1"/>
  <c r="AN149" i="1"/>
  <c r="AV149" i="1"/>
  <c r="C150" i="1"/>
  <c r="D150" i="1"/>
  <c r="E150" i="1"/>
  <c r="F150" i="1"/>
  <c r="G150" i="1"/>
  <c r="H150" i="1"/>
  <c r="J150" i="1"/>
  <c r="K150" i="1"/>
  <c r="L150" i="1"/>
  <c r="M150" i="1"/>
  <c r="AG150" i="1"/>
  <c r="AH150" i="1"/>
  <c r="AI150" i="1"/>
  <c r="AJ150" i="1"/>
  <c r="AK150" i="1"/>
  <c r="AL150" i="1"/>
  <c r="AM150" i="1"/>
  <c r="AN150" i="1"/>
  <c r="AV150" i="1"/>
  <c r="C151" i="1"/>
  <c r="D151" i="1"/>
  <c r="E151" i="1"/>
  <c r="F151" i="1"/>
  <c r="G151" i="1"/>
  <c r="H151" i="1"/>
  <c r="J151" i="1"/>
  <c r="K151" i="1"/>
  <c r="L151" i="1"/>
  <c r="M151" i="1"/>
  <c r="AG151" i="1"/>
  <c r="AH151" i="1"/>
  <c r="AI151" i="1"/>
  <c r="AJ151" i="1"/>
  <c r="AK151" i="1"/>
  <c r="AL151" i="1"/>
  <c r="AM151" i="1"/>
  <c r="AN151" i="1"/>
  <c r="AV151" i="1"/>
  <c r="C152" i="1"/>
  <c r="D152" i="1"/>
  <c r="E152" i="1"/>
  <c r="F152" i="1"/>
  <c r="G152" i="1"/>
  <c r="H152" i="1"/>
  <c r="J152" i="1"/>
  <c r="K152" i="1"/>
  <c r="L152" i="1"/>
  <c r="M152" i="1"/>
  <c r="AG152" i="1"/>
  <c r="AH152" i="1"/>
  <c r="AI152" i="1"/>
  <c r="AJ152" i="1"/>
  <c r="AK152" i="1"/>
  <c r="AL152" i="1"/>
  <c r="AM152" i="1"/>
  <c r="AN152" i="1"/>
  <c r="AV152" i="1"/>
  <c r="C153" i="1"/>
  <c r="D153" i="1"/>
  <c r="E153" i="1"/>
  <c r="F153" i="1"/>
  <c r="G153" i="1"/>
  <c r="H153" i="1"/>
  <c r="J153" i="1"/>
  <c r="K153" i="1"/>
  <c r="L153" i="1"/>
  <c r="M153" i="1"/>
  <c r="AG153" i="1"/>
  <c r="AH153" i="1"/>
  <c r="AI153" i="1"/>
  <c r="AJ153" i="1"/>
  <c r="AK153" i="1"/>
  <c r="AL153" i="1"/>
  <c r="AM153" i="1"/>
  <c r="AN153" i="1"/>
  <c r="AV153" i="1"/>
  <c r="C154" i="1"/>
  <c r="D154" i="1"/>
  <c r="E154" i="1"/>
  <c r="F154" i="1"/>
  <c r="G154" i="1"/>
  <c r="H154" i="1"/>
  <c r="J154" i="1"/>
  <c r="K154" i="1"/>
  <c r="L154" i="1"/>
  <c r="M154" i="1"/>
  <c r="AG154" i="1"/>
  <c r="AH154" i="1"/>
  <c r="AI154" i="1"/>
  <c r="AJ154" i="1"/>
  <c r="AK154" i="1"/>
  <c r="AL154" i="1"/>
  <c r="AM154" i="1"/>
  <c r="AN154" i="1"/>
  <c r="AV154" i="1"/>
  <c r="C155" i="1"/>
  <c r="D155" i="1"/>
  <c r="E155" i="1"/>
  <c r="F155" i="1"/>
  <c r="G155" i="1"/>
  <c r="H155" i="1"/>
  <c r="J155" i="1"/>
  <c r="K155" i="1"/>
  <c r="L155" i="1"/>
  <c r="M155" i="1"/>
  <c r="AG155" i="1"/>
  <c r="AH155" i="1"/>
  <c r="AI155" i="1"/>
  <c r="AJ155" i="1"/>
  <c r="AK155" i="1"/>
  <c r="AL155" i="1"/>
  <c r="AM155" i="1"/>
  <c r="AN155" i="1"/>
  <c r="AV155" i="1"/>
  <c r="C156" i="1"/>
  <c r="D156" i="1"/>
  <c r="E156" i="1"/>
  <c r="F156" i="1"/>
  <c r="G156" i="1"/>
  <c r="H156" i="1"/>
  <c r="J156" i="1"/>
  <c r="K156" i="1"/>
  <c r="L156" i="1"/>
  <c r="M156" i="1"/>
  <c r="AG156" i="1"/>
  <c r="AH156" i="1"/>
  <c r="AI156" i="1"/>
  <c r="AJ156" i="1"/>
  <c r="AK156" i="1"/>
  <c r="AL156" i="1"/>
  <c r="AM156" i="1"/>
  <c r="AN156" i="1"/>
  <c r="AV156" i="1"/>
  <c r="C157" i="1"/>
  <c r="D157" i="1"/>
  <c r="E157" i="1"/>
  <c r="F157" i="1"/>
  <c r="G157" i="1"/>
  <c r="H157" i="1"/>
  <c r="J157" i="1"/>
  <c r="K157" i="1"/>
  <c r="L157" i="1"/>
  <c r="M157" i="1"/>
  <c r="AG157" i="1"/>
  <c r="AH157" i="1"/>
  <c r="AI157" i="1"/>
  <c r="AJ157" i="1"/>
  <c r="AK157" i="1"/>
  <c r="AL157" i="1"/>
  <c r="AM157" i="1"/>
  <c r="AN157" i="1"/>
  <c r="AV157" i="1"/>
  <c r="C158" i="1"/>
  <c r="D158" i="1"/>
  <c r="E158" i="1"/>
  <c r="F158" i="1"/>
  <c r="G158" i="1"/>
  <c r="H158" i="1"/>
  <c r="J158" i="1"/>
  <c r="K158" i="1"/>
  <c r="L158" i="1"/>
  <c r="M158" i="1"/>
  <c r="AG158" i="1"/>
  <c r="AH158" i="1"/>
  <c r="AI158" i="1"/>
  <c r="AJ158" i="1"/>
  <c r="AK158" i="1"/>
  <c r="AL158" i="1"/>
  <c r="AM158" i="1"/>
  <c r="AN158" i="1"/>
  <c r="AV158" i="1"/>
  <c r="C159" i="1"/>
  <c r="D159" i="1"/>
  <c r="E159" i="1"/>
  <c r="F159" i="1"/>
  <c r="G159" i="1"/>
  <c r="H159" i="1"/>
  <c r="J159" i="1"/>
  <c r="K159" i="1"/>
  <c r="L159" i="1"/>
  <c r="M159" i="1"/>
  <c r="AG159" i="1"/>
  <c r="AH159" i="1"/>
  <c r="AI159" i="1"/>
  <c r="AJ159" i="1"/>
  <c r="AK159" i="1"/>
  <c r="AL159" i="1"/>
  <c r="AM159" i="1"/>
  <c r="AN159" i="1"/>
  <c r="AV159" i="1"/>
  <c r="C160" i="1"/>
  <c r="D160" i="1"/>
  <c r="E160" i="1"/>
  <c r="F160" i="1"/>
  <c r="G160" i="1"/>
  <c r="H160" i="1"/>
  <c r="J160" i="1"/>
  <c r="K160" i="1"/>
  <c r="L160" i="1"/>
  <c r="M160" i="1"/>
  <c r="AG160" i="1"/>
  <c r="AH160" i="1"/>
  <c r="AI160" i="1"/>
  <c r="AJ160" i="1"/>
  <c r="AK160" i="1"/>
  <c r="AL160" i="1"/>
  <c r="AM160" i="1"/>
  <c r="AN160" i="1"/>
  <c r="AV160" i="1"/>
  <c r="C161" i="1"/>
  <c r="D161" i="1"/>
  <c r="E161" i="1"/>
  <c r="F161" i="1"/>
  <c r="G161" i="1"/>
  <c r="H161" i="1"/>
  <c r="J161" i="1"/>
  <c r="K161" i="1"/>
  <c r="L161" i="1"/>
  <c r="M161" i="1"/>
  <c r="AG161" i="1"/>
  <c r="AH161" i="1"/>
  <c r="AI161" i="1"/>
  <c r="AJ161" i="1"/>
  <c r="AK161" i="1"/>
  <c r="AL161" i="1"/>
  <c r="AM161" i="1"/>
  <c r="AN161" i="1"/>
  <c r="AV161" i="1"/>
  <c r="C162" i="1"/>
  <c r="D162" i="1"/>
  <c r="E162" i="1"/>
  <c r="F162" i="1"/>
  <c r="G162" i="1"/>
  <c r="H162" i="1"/>
  <c r="J162" i="1"/>
  <c r="K162" i="1"/>
  <c r="L162" i="1"/>
  <c r="M162" i="1"/>
  <c r="AG162" i="1"/>
  <c r="AH162" i="1"/>
  <c r="AI162" i="1"/>
  <c r="AJ162" i="1"/>
  <c r="AK162" i="1"/>
  <c r="AL162" i="1"/>
  <c r="AM162" i="1"/>
  <c r="AN162" i="1"/>
  <c r="AV162" i="1"/>
  <c r="C163" i="1"/>
  <c r="D163" i="1"/>
  <c r="E163" i="1"/>
  <c r="F163" i="1"/>
  <c r="G163" i="1"/>
  <c r="H163" i="1"/>
  <c r="J163" i="1"/>
  <c r="K163" i="1"/>
  <c r="L163" i="1"/>
  <c r="M163" i="1"/>
  <c r="AG163" i="1"/>
  <c r="AH163" i="1"/>
  <c r="AI163" i="1"/>
  <c r="AJ163" i="1"/>
  <c r="AK163" i="1"/>
  <c r="AL163" i="1"/>
  <c r="AM163" i="1"/>
  <c r="AN163" i="1"/>
  <c r="AV163" i="1"/>
  <c r="C164" i="1"/>
  <c r="D164" i="1"/>
  <c r="E164" i="1"/>
  <c r="F164" i="1"/>
  <c r="G164" i="1"/>
  <c r="H164" i="1"/>
  <c r="J164" i="1"/>
  <c r="K164" i="1"/>
  <c r="L164" i="1"/>
  <c r="M164" i="1"/>
  <c r="AG164" i="1"/>
  <c r="AH164" i="1"/>
  <c r="AI164" i="1"/>
  <c r="AJ164" i="1"/>
  <c r="AK164" i="1"/>
  <c r="AL164" i="1"/>
  <c r="AM164" i="1"/>
  <c r="AN164" i="1"/>
  <c r="AV164" i="1"/>
  <c r="C165" i="1"/>
  <c r="D165" i="1"/>
  <c r="E165" i="1"/>
  <c r="F165" i="1"/>
  <c r="G165" i="1"/>
  <c r="H165" i="1"/>
  <c r="J165" i="1"/>
  <c r="K165" i="1"/>
  <c r="L165" i="1"/>
  <c r="M165" i="1"/>
  <c r="AG165" i="1"/>
  <c r="AH165" i="1"/>
  <c r="AI165" i="1"/>
  <c r="AJ165" i="1"/>
  <c r="AK165" i="1"/>
  <c r="AL165" i="1"/>
  <c r="AM165" i="1"/>
  <c r="AN165" i="1"/>
  <c r="AV165" i="1"/>
  <c r="C166" i="1"/>
  <c r="D166" i="1"/>
  <c r="E166" i="1"/>
  <c r="F166" i="1"/>
  <c r="G166" i="1"/>
  <c r="H166" i="1"/>
  <c r="J166" i="1"/>
  <c r="K166" i="1"/>
  <c r="L166" i="1"/>
  <c r="M166" i="1"/>
  <c r="AG166" i="1"/>
  <c r="AH166" i="1"/>
  <c r="AI166" i="1"/>
  <c r="AJ166" i="1"/>
  <c r="AK166" i="1"/>
  <c r="AL166" i="1"/>
  <c r="AM166" i="1"/>
  <c r="AN166" i="1"/>
  <c r="AV166" i="1"/>
  <c r="C167" i="1"/>
  <c r="D167" i="1"/>
  <c r="E167" i="1"/>
  <c r="F167" i="1"/>
  <c r="G167" i="1"/>
  <c r="H167" i="1"/>
  <c r="J167" i="1"/>
  <c r="K167" i="1"/>
  <c r="L167" i="1"/>
  <c r="M167" i="1"/>
  <c r="AG167" i="1"/>
  <c r="AH167" i="1"/>
  <c r="AI167" i="1"/>
  <c r="AJ167" i="1"/>
  <c r="AK167" i="1"/>
  <c r="AL167" i="1"/>
  <c r="AM167" i="1"/>
  <c r="AN167" i="1"/>
  <c r="AV167" i="1"/>
  <c r="C168" i="1"/>
  <c r="D168" i="1"/>
  <c r="E168" i="1"/>
  <c r="F168" i="1"/>
  <c r="G168" i="1"/>
  <c r="H168" i="1"/>
  <c r="J168" i="1"/>
  <c r="K168" i="1"/>
  <c r="L168" i="1"/>
  <c r="M168" i="1"/>
  <c r="AG168" i="1"/>
  <c r="AH168" i="1"/>
  <c r="AI168" i="1"/>
  <c r="AJ168" i="1"/>
  <c r="AK168" i="1"/>
  <c r="AL168" i="1"/>
  <c r="AM168" i="1"/>
  <c r="AN168" i="1"/>
  <c r="AV168" i="1"/>
  <c r="C169" i="1"/>
  <c r="D169" i="1"/>
  <c r="E169" i="1"/>
  <c r="F169" i="1"/>
  <c r="G169" i="1"/>
  <c r="H169" i="1"/>
  <c r="J169" i="1"/>
  <c r="K169" i="1"/>
  <c r="L169" i="1"/>
  <c r="M169" i="1"/>
  <c r="AG169" i="1"/>
  <c r="AH169" i="1"/>
  <c r="AI169" i="1"/>
  <c r="AJ169" i="1"/>
  <c r="AK169" i="1"/>
  <c r="AL169" i="1"/>
  <c r="AM169" i="1"/>
  <c r="AN169" i="1"/>
  <c r="AV169" i="1"/>
  <c r="C170" i="1"/>
  <c r="D170" i="1"/>
  <c r="E170" i="1"/>
  <c r="F170" i="1"/>
  <c r="G170" i="1"/>
  <c r="H170" i="1"/>
  <c r="J170" i="1"/>
  <c r="K170" i="1"/>
  <c r="L170" i="1"/>
  <c r="M170" i="1"/>
  <c r="AG170" i="1"/>
  <c r="AH170" i="1"/>
  <c r="AI170" i="1"/>
  <c r="AJ170" i="1"/>
  <c r="AK170" i="1"/>
  <c r="AL170" i="1"/>
  <c r="AM170" i="1"/>
  <c r="AN170" i="1"/>
  <c r="AV170" i="1"/>
  <c r="C171" i="1"/>
  <c r="D171" i="1"/>
  <c r="E171" i="1"/>
  <c r="F171" i="1"/>
  <c r="G171" i="1"/>
  <c r="H171" i="1"/>
  <c r="J171" i="1"/>
  <c r="K171" i="1"/>
  <c r="L171" i="1"/>
  <c r="M171" i="1"/>
  <c r="AG171" i="1"/>
  <c r="AH171" i="1"/>
  <c r="AI171" i="1"/>
  <c r="AJ171" i="1"/>
  <c r="AK171" i="1"/>
  <c r="AL171" i="1"/>
  <c r="AM171" i="1"/>
  <c r="AN171" i="1"/>
  <c r="AV171" i="1"/>
  <c r="C172" i="1"/>
  <c r="D172" i="1"/>
  <c r="E172" i="1"/>
  <c r="F172" i="1"/>
  <c r="G172" i="1"/>
  <c r="H172" i="1"/>
  <c r="J172" i="1"/>
  <c r="K172" i="1"/>
  <c r="L172" i="1"/>
  <c r="M172" i="1"/>
  <c r="AG172" i="1"/>
  <c r="AH172" i="1"/>
  <c r="AI172" i="1"/>
  <c r="AJ172" i="1"/>
  <c r="AK172" i="1"/>
  <c r="AL172" i="1"/>
  <c r="AM172" i="1"/>
  <c r="AN172" i="1"/>
  <c r="AV172" i="1"/>
  <c r="C173" i="1"/>
  <c r="D173" i="1"/>
  <c r="E173" i="1"/>
  <c r="F173" i="1"/>
  <c r="G173" i="1"/>
  <c r="H173" i="1"/>
  <c r="J173" i="1"/>
  <c r="K173" i="1"/>
  <c r="L173" i="1"/>
  <c r="M173" i="1"/>
  <c r="AG173" i="1"/>
  <c r="AH173" i="1"/>
  <c r="AI173" i="1"/>
  <c r="AJ173" i="1"/>
  <c r="AK173" i="1"/>
  <c r="AL173" i="1"/>
  <c r="AM173" i="1"/>
  <c r="AN173" i="1"/>
  <c r="AV173" i="1"/>
  <c r="C174" i="1"/>
  <c r="D174" i="1"/>
  <c r="E174" i="1"/>
  <c r="F174" i="1"/>
  <c r="G174" i="1"/>
  <c r="H174" i="1"/>
  <c r="J174" i="1"/>
  <c r="K174" i="1"/>
  <c r="L174" i="1"/>
  <c r="M174" i="1"/>
  <c r="AG174" i="1"/>
  <c r="AH174" i="1"/>
  <c r="AI174" i="1"/>
  <c r="AJ174" i="1"/>
  <c r="AK174" i="1"/>
  <c r="AL174" i="1"/>
  <c r="AM174" i="1"/>
  <c r="AN174" i="1"/>
  <c r="AV174" i="1"/>
  <c r="C175" i="1"/>
  <c r="D175" i="1"/>
  <c r="E175" i="1"/>
  <c r="F175" i="1"/>
  <c r="G175" i="1"/>
  <c r="H175" i="1"/>
  <c r="J175" i="1"/>
  <c r="K175" i="1"/>
  <c r="L175" i="1"/>
  <c r="M175" i="1"/>
  <c r="AG175" i="1"/>
  <c r="AH175" i="1"/>
  <c r="AI175" i="1"/>
  <c r="AJ175" i="1"/>
  <c r="AK175" i="1"/>
  <c r="AL175" i="1"/>
  <c r="AM175" i="1"/>
  <c r="AN175" i="1"/>
  <c r="AV175" i="1"/>
  <c r="C176" i="1"/>
  <c r="D176" i="1"/>
  <c r="E176" i="1"/>
  <c r="F176" i="1"/>
  <c r="G176" i="1"/>
  <c r="H176" i="1"/>
  <c r="J176" i="1"/>
  <c r="K176" i="1"/>
  <c r="L176" i="1"/>
  <c r="M176" i="1"/>
  <c r="AG176" i="1"/>
  <c r="AH176" i="1"/>
  <c r="AI176" i="1"/>
  <c r="AJ176" i="1"/>
  <c r="AK176" i="1"/>
  <c r="AL176" i="1"/>
  <c r="AM176" i="1"/>
  <c r="AN176" i="1"/>
  <c r="AV176" i="1"/>
  <c r="C177" i="1"/>
  <c r="D177" i="1"/>
  <c r="E177" i="1"/>
  <c r="F177" i="1"/>
  <c r="G177" i="1"/>
  <c r="H177" i="1"/>
  <c r="J177" i="1"/>
  <c r="K177" i="1"/>
  <c r="L177" i="1"/>
  <c r="M177" i="1"/>
  <c r="AG177" i="1"/>
  <c r="AH177" i="1"/>
  <c r="AI177" i="1"/>
  <c r="AJ177" i="1"/>
  <c r="AK177" i="1"/>
  <c r="AL177" i="1"/>
  <c r="AM177" i="1"/>
  <c r="AN177" i="1"/>
  <c r="AV177" i="1"/>
  <c r="C178" i="1"/>
  <c r="D178" i="1"/>
  <c r="E178" i="1"/>
  <c r="F178" i="1"/>
  <c r="G178" i="1"/>
  <c r="H178" i="1"/>
  <c r="J178" i="1"/>
  <c r="K178" i="1"/>
  <c r="L178" i="1"/>
  <c r="M178" i="1"/>
  <c r="AG178" i="1"/>
  <c r="AH178" i="1"/>
  <c r="AI178" i="1"/>
  <c r="AJ178" i="1"/>
  <c r="AK178" i="1"/>
  <c r="AL178" i="1"/>
  <c r="AM178" i="1"/>
  <c r="AN178" i="1"/>
  <c r="AV178" i="1"/>
  <c r="C179" i="1"/>
  <c r="D179" i="1"/>
  <c r="E179" i="1"/>
  <c r="F179" i="1"/>
  <c r="G179" i="1"/>
  <c r="H179" i="1"/>
  <c r="J179" i="1"/>
  <c r="K179" i="1"/>
  <c r="L179" i="1"/>
  <c r="M179" i="1"/>
  <c r="AG179" i="1"/>
  <c r="AH179" i="1"/>
  <c r="AI179" i="1"/>
  <c r="AJ179" i="1"/>
  <c r="AK179" i="1"/>
  <c r="AL179" i="1"/>
  <c r="AM179" i="1"/>
  <c r="AN179" i="1"/>
  <c r="AV179" i="1"/>
  <c r="C180" i="1"/>
  <c r="D180" i="1"/>
  <c r="E180" i="1"/>
  <c r="F180" i="1"/>
  <c r="G180" i="1"/>
  <c r="H180" i="1"/>
  <c r="J180" i="1"/>
  <c r="K180" i="1"/>
  <c r="L180" i="1"/>
  <c r="M180" i="1"/>
  <c r="AG180" i="1"/>
  <c r="AH180" i="1"/>
  <c r="AI180" i="1"/>
  <c r="AJ180" i="1"/>
  <c r="AK180" i="1"/>
  <c r="AL180" i="1"/>
  <c r="AM180" i="1"/>
  <c r="AN180" i="1"/>
  <c r="AV180" i="1"/>
  <c r="C181" i="1"/>
  <c r="D181" i="1"/>
  <c r="E181" i="1"/>
  <c r="F181" i="1"/>
  <c r="G181" i="1"/>
  <c r="H181" i="1"/>
  <c r="J181" i="1"/>
  <c r="K181" i="1"/>
  <c r="L181" i="1"/>
  <c r="M181" i="1"/>
  <c r="AG181" i="1"/>
  <c r="AH181" i="1"/>
  <c r="AI181" i="1"/>
  <c r="AJ181" i="1"/>
  <c r="AK181" i="1"/>
  <c r="AL181" i="1"/>
  <c r="AM181" i="1"/>
  <c r="AN181" i="1"/>
  <c r="AV181" i="1"/>
  <c r="C182" i="1"/>
  <c r="D182" i="1"/>
  <c r="E182" i="1"/>
  <c r="F182" i="1"/>
  <c r="G182" i="1"/>
  <c r="H182" i="1"/>
  <c r="J182" i="1"/>
  <c r="K182" i="1"/>
  <c r="L182" i="1"/>
  <c r="M182" i="1"/>
  <c r="AG182" i="1"/>
  <c r="AH182" i="1"/>
  <c r="AI182" i="1"/>
  <c r="AJ182" i="1"/>
  <c r="AK182" i="1"/>
  <c r="AL182" i="1"/>
  <c r="AM182" i="1"/>
  <c r="AN182" i="1"/>
  <c r="AV182" i="1"/>
  <c r="C183" i="1"/>
  <c r="D183" i="1"/>
  <c r="E183" i="1"/>
  <c r="F183" i="1"/>
  <c r="G183" i="1"/>
  <c r="H183" i="1"/>
  <c r="J183" i="1"/>
  <c r="K183" i="1"/>
  <c r="L183" i="1"/>
  <c r="M183" i="1"/>
  <c r="AG183" i="1"/>
  <c r="AH183" i="1"/>
  <c r="AI183" i="1"/>
  <c r="AJ183" i="1"/>
  <c r="AK183" i="1"/>
  <c r="AL183" i="1"/>
  <c r="AM183" i="1"/>
  <c r="AN183" i="1"/>
  <c r="AV183" i="1"/>
  <c r="C184" i="1"/>
  <c r="D184" i="1"/>
  <c r="E184" i="1"/>
  <c r="F184" i="1"/>
  <c r="G184" i="1"/>
  <c r="H184" i="1"/>
  <c r="J184" i="1"/>
  <c r="K184" i="1"/>
  <c r="L184" i="1"/>
  <c r="M184" i="1"/>
  <c r="AG184" i="1"/>
  <c r="AH184" i="1"/>
  <c r="AI184" i="1"/>
  <c r="AJ184" i="1"/>
  <c r="AK184" i="1"/>
  <c r="AL184" i="1"/>
  <c r="AM184" i="1"/>
  <c r="AN184" i="1"/>
  <c r="AV184" i="1"/>
  <c r="C185" i="1"/>
  <c r="D185" i="1"/>
  <c r="E185" i="1"/>
  <c r="F185" i="1"/>
  <c r="G185" i="1"/>
  <c r="H185" i="1"/>
  <c r="J185" i="1"/>
  <c r="K185" i="1"/>
  <c r="L185" i="1"/>
  <c r="M185" i="1"/>
  <c r="AG185" i="1"/>
  <c r="AH185" i="1"/>
  <c r="AI185" i="1"/>
  <c r="AJ185" i="1"/>
  <c r="AK185" i="1"/>
  <c r="AL185" i="1"/>
  <c r="AM185" i="1"/>
  <c r="AN185" i="1"/>
  <c r="AV185" i="1"/>
  <c r="C186" i="1"/>
  <c r="D186" i="1"/>
  <c r="E186" i="1"/>
  <c r="F186" i="1"/>
  <c r="G186" i="1"/>
  <c r="H186" i="1"/>
  <c r="J186" i="1"/>
  <c r="K186" i="1"/>
  <c r="L186" i="1"/>
  <c r="M186" i="1"/>
  <c r="AG186" i="1"/>
  <c r="AH186" i="1"/>
  <c r="AI186" i="1"/>
  <c r="AJ186" i="1"/>
  <c r="AK186" i="1"/>
  <c r="AL186" i="1"/>
  <c r="AM186" i="1"/>
  <c r="AN186" i="1"/>
  <c r="AV186" i="1"/>
  <c r="C187" i="1"/>
  <c r="D187" i="1"/>
  <c r="E187" i="1"/>
  <c r="F187" i="1"/>
  <c r="G187" i="1"/>
  <c r="H187" i="1"/>
  <c r="J187" i="1"/>
  <c r="K187" i="1"/>
  <c r="L187" i="1"/>
  <c r="M187" i="1"/>
  <c r="AG187" i="1"/>
  <c r="AH187" i="1"/>
  <c r="AI187" i="1"/>
  <c r="AJ187" i="1"/>
  <c r="AK187" i="1"/>
  <c r="AL187" i="1"/>
  <c r="AM187" i="1"/>
  <c r="AN187" i="1"/>
  <c r="AV187" i="1"/>
  <c r="C188" i="1"/>
  <c r="D188" i="1"/>
  <c r="E188" i="1"/>
  <c r="F188" i="1"/>
  <c r="G188" i="1"/>
  <c r="H188" i="1"/>
  <c r="J188" i="1"/>
  <c r="K188" i="1"/>
  <c r="L188" i="1"/>
  <c r="M188" i="1"/>
  <c r="AG188" i="1"/>
  <c r="AH188" i="1"/>
  <c r="AI188" i="1"/>
  <c r="AJ188" i="1"/>
  <c r="AK188" i="1"/>
  <c r="AL188" i="1"/>
  <c r="AM188" i="1"/>
  <c r="AN188" i="1"/>
  <c r="AV188" i="1"/>
  <c r="C189" i="1"/>
  <c r="D189" i="1"/>
  <c r="E189" i="1"/>
  <c r="F189" i="1"/>
  <c r="G189" i="1"/>
  <c r="H189" i="1"/>
  <c r="J189" i="1"/>
  <c r="K189" i="1"/>
  <c r="L189" i="1"/>
  <c r="M189" i="1"/>
  <c r="AG189" i="1"/>
  <c r="AH189" i="1"/>
  <c r="AI189" i="1"/>
  <c r="AJ189" i="1"/>
  <c r="AK189" i="1"/>
  <c r="AL189" i="1"/>
  <c r="AM189" i="1"/>
  <c r="AN189" i="1"/>
  <c r="AV189" i="1"/>
  <c r="C190" i="1"/>
  <c r="D190" i="1"/>
  <c r="E190" i="1"/>
  <c r="F190" i="1"/>
  <c r="G190" i="1"/>
  <c r="H190" i="1"/>
  <c r="J190" i="1"/>
  <c r="K190" i="1"/>
  <c r="L190" i="1"/>
  <c r="M190" i="1"/>
  <c r="AG190" i="1"/>
  <c r="AH190" i="1"/>
  <c r="AI190" i="1"/>
  <c r="AJ190" i="1"/>
  <c r="AK190" i="1"/>
  <c r="AL190" i="1"/>
  <c r="AM190" i="1"/>
  <c r="AN190" i="1"/>
  <c r="AV190" i="1"/>
  <c r="C191" i="1"/>
  <c r="D191" i="1"/>
  <c r="E191" i="1"/>
  <c r="F191" i="1"/>
  <c r="G191" i="1"/>
  <c r="H191" i="1"/>
  <c r="J191" i="1"/>
  <c r="K191" i="1"/>
  <c r="L191" i="1"/>
  <c r="M191" i="1"/>
  <c r="AG191" i="1"/>
  <c r="AH191" i="1"/>
  <c r="AI191" i="1"/>
  <c r="AJ191" i="1"/>
  <c r="AK191" i="1"/>
  <c r="AL191" i="1"/>
  <c r="AM191" i="1"/>
  <c r="AN191" i="1"/>
  <c r="AV191" i="1"/>
  <c r="C192" i="1"/>
  <c r="D192" i="1"/>
  <c r="E192" i="1"/>
  <c r="F192" i="1"/>
  <c r="G192" i="1"/>
  <c r="H192" i="1"/>
  <c r="J192" i="1"/>
  <c r="K192" i="1"/>
  <c r="L192" i="1"/>
  <c r="M192" i="1"/>
  <c r="AG192" i="1"/>
  <c r="AH192" i="1"/>
  <c r="AI192" i="1"/>
  <c r="AJ192" i="1"/>
  <c r="AK192" i="1"/>
  <c r="AL192" i="1"/>
  <c r="AM192" i="1"/>
  <c r="AN192" i="1"/>
  <c r="AV192" i="1"/>
  <c r="C193" i="1"/>
  <c r="D193" i="1"/>
  <c r="E193" i="1"/>
  <c r="F193" i="1"/>
  <c r="G193" i="1"/>
  <c r="H193" i="1"/>
  <c r="J193" i="1"/>
  <c r="K193" i="1"/>
  <c r="L193" i="1"/>
  <c r="M193" i="1"/>
  <c r="AG193" i="1"/>
  <c r="AH193" i="1"/>
  <c r="AI193" i="1"/>
  <c r="AJ193" i="1"/>
  <c r="AK193" i="1"/>
  <c r="AL193" i="1"/>
  <c r="AM193" i="1"/>
  <c r="AN193" i="1"/>
  <c r="AV193" i="1"/>
  <c r="C194" i="1"/>
  <c r="D194" i="1"/>
  <c r="E194" i="1"/>
  <c r="F194" i="1"/>
  <c r="G194" i="1"/>
  <c r="H194" i="1"/>
  <c r="J194" i="1"/>
  <c r="K194" i="1"/>
  <c r="L194" i="1"/>
  <c r="M194" i="1"/>
  <c r="AG194" i="1"/>
  <c r="AH194" i="1"/>
  <c r="AI194" i="1"/>
  <c r="AJ194" i="1"/>
  <c r="AK194" i="1"/>
  <c r="AL194" i="1"/>
  <c r="AM194" i="1"/>
  <c r="AN194" i="1"/>
  <c r="AV194" i="1"/>
  <c r="C195" i="1"/>
  <c r="D195" i="1"/>
  <c r="E195" i="1"/>
  <c r="F195" i="1"/>
  <c r="G195" i="1"/>
  <c r="H195" i="1"/>
  <c r="J195" i="1"/>
  <c r="K195" i="1"/>
  <c r="L195" i="1"/>
  <c r="M195" i="1"/>
  <c r="AG195" i="1"/>
  <c r="AH195" i="1"/>
  <c r="AI195" i="1"/>
  <c r="AJ195" i="1"/>
  <c r="AK195" i="1"/>
  <c r="AL195" i="1"/>
  <c r="AM195" i="1"/>
  <c r="AN195" i="1"/>
  <c r="AV195" i="1"/>
  <c r="C196" i="1"/>
  <c r="D196" i="1"/>
  <c r="E196" i="1"/>
  <c r="F196" i="1"/>
  <c r="G196" i="1"/>
  <c r="H196" i="1"/>
  <c r="J196" i="1"/>
  <c r="K196" i="1"/>
  <c r="L196" i="1"/>
  <c r="M196" i="1"/>
  <c r="AG196" i="1"/>
  <c r="AH196" i="1"/>
  <c r="AI196" i="1"/>
  <c r="AJ196" i="1"/>
  <c r="AK196" i="1"/>
  <c r="AL196" i="1"/>
  <c r="AM196" i="1"/>
  <c r="AN196" i="1"/>
  <c r="AV196" i="1"/>
  <c r="C197" i="1"/>
  <c r="D197" i="1"/>
  <c r="E197" i="1"/>
  <c r="F197" i="1"/>
  <c r="G197" i="1"/>
  <c r="H197" i="1"/>
  <c r="J197" i="1"/>
  <c r="K197" i="1"/>
  <c r="L197" i="1"/>
  <c r="M197" i="1"/>
  <c r="AG197" i="1"/>
  <c r="AH197" i="1"/>
  <c r="AI197" i="1"/>
  <c r="AJ197" i="1"/>
  <c r="AK197" i="1"/>
  <c r="AL197" i="1"/>
  <c r="AM197" i="1"/>
  <c r="AN197" i="1"/>
  <c r="AV197" i="1"/>
  <c r="C198" i="1"/>
  <c r="D198" i="1"/>
  <c r="E198" i="1"/>
  <c r="F198" i="1"/>
  <c r="G198" i="1"/>
  <c r="H198" i="1"/>
  <c r="J198" i="1"/>
  <c r="K198" i="1"/>
  <c r="L198" i="1"/>
  <c r="M198" i="1"/>
  <c r="AG198" i="1"/>
  <c r="AH198" i="1"/>
  <c r="AI198" i="1"/>
  <c r="AJ198" i="1"/>
  <c r="AK198" i="1"/>
  <c r="AL198" i="1"/>
  <c r="AM198" i="1"/>
  <c r="AN198" i="1"/>
  <c r="AV198" i="1"/>
  <c r="C199" i="1"/>
  <c r="D199" i="1"/>
  <c r="E199" i="1"/>
  <c r="F199" i="1"/>
  <c r="G199" i="1"/>
  <c r="H199" i="1"/>
  <c r="J199" i="1"/>
  <c r="K199" i="1"/>
  <c r="L199" i="1"/>
  <c r="M199" i="1"/>
  <c r="AG199" i="1"/>
  <c r="AH199" i="1"/>
  <c r="AI199" i="1"/>
  <c r="AJ199" i="1"/>
  <c r="AK199" i="1"/>
  <c r="AL199" i="1"/>
  <c r="AM199" i="1"/>
  <c r="AN199" i="1"/>
  <c r="AV199" i="1"/>
  <c r="C200" i="1"/>
  <c r="D200" i="1"/>
  <c r="E200" i="1"/>
  <c r="F200" i="1"/>
  <c r="G200" i="1"/>
  <c r="H200" i="1"/>
  <c r="J200" i="1"/>
  <c r="K200" i="1"/>
  <c r="L200" i="1"/>
  <c r="M200" i="1"/>
  <c r="AG200" i="1"/>
  <c r="AH200" i="1"/>
  <c r="AI200" i="1"/>
  <c r="AJ200" i="1"/>
  <c r="AK200" i="1"/>
  <c r="AL200" i="1"/>
  <c r="AM200" i="1"/>
  <c r="AN200" i="1"/>
  <c r="AV200" i="1"/>
  <c r="C201" i="1"/>
  <c r="D201" i="1"/>
  <c r="E201" i="1"/>
  <c r="F201" i="1"/>
  <c r="G201" i="1"/>
  <c r="H201" i="1"/>
  <c r="J201" i="1"/>
  <c r="K201" i="1"/>
  <c r="L201" i="1"/>
  <c r="M201" i="1"/>
  <c r="AG201" i="1"/>
  <c r="AH201" i="1"/>
  <c r="AI201" i="1"/>
  <c r="AJ201" i="1"/>
  <c r="AK201" i="1"/>
  <c r="AL201" i="1"/>
  <c r="AM201" i="1"/>
  <c r="AN201" i="1"/>
  <c r="AV201" i="1"/>
  <c r="C202" i="1"/>
  <c r="D202" i="1"/>
  <c r="E202" i="1"/>
  <c r="F202" i="1"/>
  <c r="G202" i="1"/>
  <c r="H202" i="1"/>
  <c r="J202" i="1"/>
  <c r="K202" i="1"/>
  <c r="L202" i="1"/>
  <c r="M202" i="1"/>
  <c r="AG202" i="1"/>
  <c r="AH202" i="1"/>
  <c r="AI202" i="1"/>
  <c r="AJ202" i="1"/>
  <c r="AK202" i="1"/>
  <c r="AL202" i="1"/>
  <c r="AM202" i="1"/>
  <c r="AN202" i="1"/>
  <c r="AV202" i="1"/>
  <c r="C203" i="1"/>
  <c r="D203" i="1"/>
  <c r="E203" i="1"/>
  <c r="F203" i="1"/>
  <c r="G203" i="1"/>
  <c r="H203" i="1"/>
  <c r="J203" i="1"/>
  <c r="K203" i="1"/>
  <c r="L203" i="1"/>
  <c r="M203" i="1"/>
  <c r="AG203" i="1"/>
  <c r="AH203" i="1"/>
  <c r="AI203" i="1"/>
  <c r="AJ203" i="1"/>
  <c r="AK203" i="1"/>
  <c r="AL203" i="1"/>
  <c r="AM203" i="1"/>
  <c r="AN203" i="1"/>
  <c r="AV203" i="1"/>
  <c r="C204" i="1"/>
  <c r="D204" i="1"/>
  <c r="E204" i="1"/>
  <c r="F204" i="1"/>
  <c r="G204" i="1"/>
  <c r="H204" i="1"/>
  <c r="J204" i="1"/>
  <c r="K204" i="1"/>
  <c r="L204" i="1"/>
  <c r="M204" i="1"/>
  <c r="AG204" i="1"/>
  <c r="AH204" i="1"/>
  <c r="AI204" i="1"/>
  <c r="AJ204" i="1"/>
  <c r="AK204" i="1"/>
  <c r="AL204" i="1"/>
  <c r="AM204" i="1"/>
  <c r="AN204" i="1"/>
  <c r="AV204" i="1"/>
  <c r="C205" i="1"/>
  <c r="D205" i="1"/>
  <c r="E205" i="1"/>
  <c r="F205" i="1"/>
  <c r="G205" i="1"/>
  <c r="H205" i="1"/>
  <c r="J205" i="1"/>
  <c r="K205" i="1"/>
  <c r="L205" i="1"/>
  <c r="M205" i="1"/>
  <c r="AG205" i="1"/>
  <c r="AH205" i="1"/>
  <c r="AI205" i="1"/>
  <c r="AJ205" i="1"/>
  <c r="AK205" i="1"/>
  <c r="AL205" i="1"/>
  <c r="AM205" i="1"/>
  <c r="AN205" i="1"/>
  <c r="AV205" i="1"/>
  <c r="C206" i="1"/>
  <c r="D206" i="1"/>
  <c r="E206" i="1"/>
  <c r="F206" i="1"/>
  <c r="G206" i="1"/>
  <c r="H206" i="1"/>
  <c r="J206" i="1"/>
  <c r="K206" i="1"/>
  <c r="L206" i="1"/>
  <c r="M206" i="1"/>
  <c r="AG206" i="1"/>
  <c r="AH206" i="1"/>
  <c r="AI206" i="1"/>
  <c r="AJ206" i="1"/>
  <c r="AK206" i="1"/>
  <c r="AL206" i="1"/>
  <c r="AM206" i="1"/>
  <c r="AN206" i="1"/>
  <c r="AV206" i="1"/>
  <c r="C208" i="1"/>
  <c r="D208" i="1"/>
  <c r="E208" i="1"/>
  <c r="F208" i="1"/>
  <c r="G208" i="1"/>
  <c r="H208" i="1"/>
  <c r="J208" i="1"/>
  <c r="K208" i="1"/>
  <c r="L208" i="1"/>
  <c r="M208" i="1"/>
  <c r="AG208" i="1"/>
  <c r="AH208" i="1"/>
  <c r="AI208" i="1"/>
  <c r="AJ208" i="1"/>
  <c r="AK208" i="1"/>
  <c r="AL208" i="1"/>
  <c r="AM208" i="1"/>
  <c r="AN208" i="1"/>
  <c r="AV208" i="1"/>
  <c r="C209" i="1"/>
  <c r="D209" i="1"/>
  <c r="E209" i="1"/>
  <c r="F209" i="1"/>
  <c r="G209" i="1"/>
  <c r="H209" i="1"/>
  <c r="J209" i="1"/>
  <c r="K209" i="1"/>
  <c r="L209" i="1"/>
  <c r="M209" i="1"/>
  <c r="AG209" i="1"/>
  <c r="AH209" i="1"/>
  <c r="AI209" i="1"/>
  <c r="AJ209" i="1"/>
  <c r="AK209" i="1"/>
  <c r="AL209" i="1"/>
  <c r="AM209" i="1"/>
  <c r="AN209" i="1"/>
  <c r="AV209" i="1"/>
  <c r="C210" i="1"/>
  <c r="D210" i="1"/>
  <c r="E210" i="1"/>
  <c r="F210" i="1"/>
  <c r="G210" i="1"/>
  <c r="H210" i="1"/>
  <c r="J210" i="1"/>
  <c r="K210" i="1"/>
  <c r="L210" i="1"/>
  <c r="M210" i="1"/>
  <c r="AG210" i="1"/>
  <c r="AH210" i="1"/>
  <c r="AI210" i="1"/>
  <c r="AJ210" i="1"/>
  <c r="AK210" i="1"/>
  <c r="AL210" i="1"/>
  <c r="AM210" i="1"/>
  <c r="AN210" i="1"/>
  <c r="AV210" i="1"/>
  <c r="C211" i="1"/>
  <c r="D211" i="1"/>
  <c r="E211" i="1"/>
  <c r="F211" i="1"/>
  <c r="G211" i="1"/>
  <c r="H211" i="1"/>
  <c r="J211" i="1"/>
  <c r="K211" i="1"/>
  <c r="L211" i="1"/>
  <c r="M211" i="1"/>
  <c r="AG211" i="1"/>
  <c r="AH211" i="1"/>
  <c r="AI211" i="1"/>
  <c r="AJ211" i="1"/>
  <c r="AK211" i="1"/>
  <c r="AL211" i="1"/>
  <c r="AM211" i="1"/>
  <c r="AN211" i="1"/>
  <c r="AV211" i="1"/>
  <c r="C212" i="1"/>
  <c r="D212" i="1"/>
  <c r="E212" i="1"/>
  <c r="F212" i="1"/>
  <c r="G212" i="1"/>
  <c r="H212" i="1"/>
  <c r="J212" i="1"/>
  <c r="K212" i="1"/>
  <c r="L212" i="1"/>
  <c r="M212" i="1"/>
  <c r="AG212" i="1"/>
  <c r="AH212" i="1"/>
  <c r="AI212" i="1"/>
  <c r="AJ212" i="1"/>
  <c r="AK212" i="1"/>
  <c r="AL212" i="1"/>
  <c r="AM212" i="1"/>
  <c r="AN212" i="1"/>
  <c r="AV212" i="1"/>
  <c r="C213" i="1"/>
  <c r="D213" i="1"/>
  <c r="E213" i="1"/>
  <c r="F213" i="1"/>
  <c r="G213" i="1"/>
  <c r="H213" i="1"/>
  <c r="J213" i="1"/>
  <c r="K213" i="1"/>
  <c r="L213" i="1"/>
  <c r="M213" i="1"/>
  <c r="AG213" i="1"/>
  <c r="AH213" i="1"/>
  <c r="AI213" i="1"/>
  <c r="AJ213" i="1"/>
  <c r="AK213" i="1"/>
  <c r="AL213" i="1"/>
  <c r="AM213" i="1"/>
  <c r="AN213" i="1"/>
  <c r="AV213" i="1"/>
  <c r="C214" i="1"/>
  <c r="D214" i="1"/>
  <c r="E214" i="1"/>
  <c r="F214" i="1"/>
  <c r="G214" i="1"/>
  <c r="H214" i="1"/>
  <c r="J214" i="1"/>
  <c r="K214" i="1"/>
  <c r="L214" i="1"/>
  <c r="M214" i="1"/>
  <c r="AG214" i="1"/>
  <c r="AH214" i="1"/>
  <c r="AI214" i="1"/>
  <c r="AJ214" i="1"/>
  <c r="AK214" i="1"/>
  <c r="AL214" i="1"/>
  <c r="AM214" i="1"/>
  <c r="AN214" i="1"/>
  <c r="AV214" i="1"/>
  <c r="C215" i="1"/>
  <c r="D215" i="1"/>
  <c r="E215" i="1"/>
  <c r="F215" i="1"/>
  <c r="G215" i="1"/>
  <c r="H215" i="1"/>
  <c r="J215" i="1"/>
  <c r="K215" i="1"/>
  <c r="L215" i="1"/>
  <c r="M215" i="1"/>
  <c r="AG215" i="1"/>
  <c r="AH215" i="1"/>
  <c r="AI215" i="1"/>
  <c r="AJ215" i="1"/>
  <c r="AK215" i="1"/>
  <c r="AL215" i="1"/>
  <c r="AM215" i="1"/>
  <c r="AN215" i="1"/>
  <c r="AV215" i="1"/>
  <c r="C216" i="1"/>
  <c r="D216" i="1"/>
  <c r="E216" i="1"/>
  <c r="F216" i="1"/>
  <c r="G216" i="1"/>
  <c r="H216" i="1"/>
  <c r="J216" i="1"/>
  <c r="K216" i="1"/>
  <c r="L216" i="1"/>
  <c r="M216" i="1"/>
  <c r="AG216" i="1"/>
  <c r="AH216" i="1"/>
  <c r="AI216" i="1"/>
  <c r="AJ216" i="1"/>
  <c r="AK216" i="1"/>
  <c r="AL216" i="1"/>
  <c r="AM216" i="1"/>
  <c r="AN216" i="1"/>
  <c r="AV216" i="1"/>
  <c r="C217" i="1"/>
  <c r="D217" i="1"/>
  <c r="E217" i="1"/>
  <c r="F217" i="1"/>
  <c r="G217" i="1"/>
  <c r="H217" i="1"/>
  <c r="J217" i="1"/>
  <c r="K217" i="1"/>
  <c r="L217" i="1"/>
  <c r="M217" i="1"/>
  <c r="AG217" i="1"/>
  <c r="AH217" i="1"/>
  <c r="AI217" i="1"/>
  <c r="AJ217" i="1"/>
  <c r="AK217" i="1"/>
  <c r="AL217" i="1"/>
  <c r="AM217" i="1"/>
  <c r="AN217" i="1"/>
  <c r="AV217" i="1"/>
  <c r="C218" i="1"/>
  <c r="D218" i="1"/>
  <c r="E218" i="1"/>
  <c r="F218" i="1"/>
  <c r="G218" i="1"/>
  <c r="H218" i="1"/>
  <c r="J218" i="1"/>
  <c r="K218" i="1"/>
  <c r="L218" i="1"/>
  <c r="M218" i="1"/>
  <c r="AG218" i="1"/>
  <c r="AH218" i="1"/>
  <c r="AI218" i="1"/>
  <c r="AJ218" i="1"/>
  <c r="AK218" i="1"/>
  <c r="AL218" i="1"/>
  <c r="AM218" i="1"/>
  <c r="AN218" i="1"/>
  <c r="AV218" i="1"/>
  <c r="C219" i="1"/>
  <c r="D219" i="1"/>
  <c r="E219" i="1"/>
  <c r="F219" i="1"/>
  <c r="G219" i="1"/>
  <c r="H219" i="1"/>
  <c r="J219" i="1"/>
  <c r="K219" i="1"/>
  <c r="L219" i="1"/>
  <c r="M219" i="1"/>
  <c r="AG219" i="1"/>
  <c r="AH219" i="1"/>
  <c r="AI219" i="1"/>
  <c r="AJ219" i="1"/>
  <c r="AK219" i="1"/>
  <c r="AL219" i="1"/>
  <c r="AM219" i="1"/>
  <c r="AN219" i="1"/>
  <c r="AV219" i="1"/>
  <c r="C220" i="1"/>
  <c r="D220" i="1"/>
  <c r="E220" i="1"/>
  <c r="F220" i="1"/>
  <c r="G220" i="1"/>
  <c r="H220" i="1"/>
  <c r="J220" i="1"/>
  <c r="K220" i="1"/>
  <c r="L220" i="1"/>
  <c r="M220" i="1"/>
  <c r="AG220" i="1"/>
  <c r="AH220" i="1"/>
  <c r="AI220" i="1"/>
  <c r="AJ220" i="1"/>
  <c r="AK220" i="1"/>
  <c r="AL220" i="1"/>
  <c r="AM220" i="1"/>
  <c r="AN220" i="1"/>
  <c r="AV220" i="1"/>
  <c r="C221" i="1"/>
  <c r="D221" i="1"/>
  <c r="E221" i="1"/>
  <c r="F221" i="1"/>
  <c r="G221" i="1"/>
  <c r="H221" i="1"/>
  <c r="J221" i="1"/>
  <c r="K221" i="1"/>
  <c r="L221" i="1"/>
  <c r="M221" i="1"/>
  <c r="AG221" i="1"/>
  <c r="AH221" i="1"/>
  <c r="AI221" i="1"/>
  <c r="AJ221" i="1"/>
  <c r="AK221" i="1"/>
  <c r="AL221" i="1"/>
  <c r="AM221" i="1"/>
  <c r="AN221" i="1"/>
  <c r="AV221" i="1"/>
  <c r="C222" i="1"/>
  <c r="D222" i="1"/>
  <c r="E222" i="1"/>
  <c r="F222" i="1"/>
  <c r="G222" i="1"/>
  <c r="H222" i="1"/>
  <c r="J222" i="1"/>
  <c r="K222" i="1"/>
  <c r="L222" i="1"/>
  <c r="M222" i="1"/>
  <c r="AG222" i="1"/>
  <c r="AH222" i="1"/>
  <c r="AI222" i="1"/>
  <c r="AJ222" i="1"/>
  <c r="AK222" i="1"/>
  <c r="AL222" i="1"/>
  <c r="AM222" i="1"/>
  <c r="AN222" i="1"/>
  <c r="AV222" i="1"/>
  <c r="C223" i="1"/>
  <c r="D223" i="1"/>
  <c r="E223" i="1"/>
  <c r="F223" i="1"/>
  <c r="G223" i="1"/>
  <c r="H223" i="1"/>
  <c r="J223" i="1"/>
  <c r="K223" i="1"/>
  <c r="L223" i="1"/>
  <c r="M223" i="1"/>
  <c r="AG223" i="1"/>
  <c r="AH223" i="1"/>
  <c r="AI223" i="1"/>
  <c r="AJ223" i="1"/>
  <c r="AK223" i="1"/>
  <c r="AL223" i="1"/>
  <c r="AM223" i="1"/>
  <c r="AN223" i="1"/>
  <c r="AV223" i="1"/>
  <c r="C224" i="1"/>
  <c r="D224" i="1"/>
  <c r="E224" i="1"/>
  <c r="F224" i="1"/>
  <c r="G224" i="1"/>
  <c r="H224" i="1"/>
  <c r="J224" i="1"/>
  <c r="K224" i="1"/>
  <c r="L224" i="1"/>
  <c r="M224" i="1"/>
  <c r="AG224" i="1"/>
  <c r="AH224" i="1"/>
  <c r="AI224" i="1"/>
  <c r="AJ224" i="1"/>
  <c r="AK224" i="1"/>
  <c r="AL224" i="1"/>
  <c r="AM224" i="1"/>
  <c r="AN224" i="1"/>
  <c r="AV224" i="1"/>
  <c r="C225" i="1"/>
  <c r="D225" i="1"/>
  <c r="E225" i="1"/>
  <c r="F225" i="1"/>
  <c r="G225" i="1"/>
  <c r="H225" i="1"/>
  <c r="J225" i="1"/>
  <c r="K225" i="1"/>
  <c r="L225" i="1"/>
  <c r="M225" i="1"/>
  <c r="AG225" i="1"/>
  <c r="AH225" i="1"/>
  <c r="AI225" i="1"/>
  <c r="AJ225" i="1"/>
  <c r="AK225" i="1"/>
  <c r="AL225" i="1"/>
  <c r="AM225" i="1"/>
  <c r="AN225" i="1"/>
  <c r="AV225" i="1"/>
  <c r="C226" i="1"/>
  <c r="D226" i="1"/>
  <c r="E226" i="1"/>
  <c r="F226" i="1"/>
  <c r="G226" i="1"/>
  <c r="H226" i="1"/>
  <c r="J226" i="1"/>
  <c r="K226" i="1"/>
  <c r="L226" i="1"/>
  <c r="M226" i="1"/>
  <c r="AG226" i="1"/>
  <c r="AH226" i="1"/>
  <c r="AI226" i="1"/>
  <c r="AJ226" i="1"/>
  <c r="AK226" i="1"/>
  <c r="AL226" i="1"/>
  <c r="AM226" i="1"/>
  <c r="AN226" i="1"/>
  <c r="AV226" i="1"/>
  <c r="C227" i="1"/>
  <c r="D227" i="1"/>
  <c r="E227" i="1"/>
  <c r="F227" i="1"/>
  <c r="G227" i="1"/>
  <c r="H227" i="1"/>
  <c r="J227" i="1"/>
  <c r="K227" i="1"/>
  <c r="L227" i="1"/>
  <c r="M227" i="1"/>
  <c r="AG227" i="1"/>
  <c r="AH227" i="1"/>
  <c r="AI227" i="1"/>
  <c r="AJ227" i="1"/>
  <c r="AK227" i="1"/>
  <c r="AL227" i="1"/>
  <c r="AM227" i="1"/>
  <c r="AN227" i="1"/>
  <c r="AV227" i="1"/>
  <c r="C228" i="1"/>
  <c r="D228" i="1"/>
  <c r="E228" i="1"/>
  <c r="F228" i="1"/>
  <c r="G228" i="1"/>
  <c r="H228" i="1"/>
  <c r="J228" i="1"/>
  <c r="K228" i="1"/>
  <c r="L228" i="1"/>
  <c r="M228" i="1"/>
  <c r="AG228" i="1"/>
  <c r="AH228" i="1"/>
  <c r="AI228" i="1"/>
  <c r="AJ228" i="1"/>
  <c r="AK228" i="1"/>
  <c r="AL228" i="1"/>
  <c r="AM228" i="1"/>
  <c r="AN228" i="1"/>
  <c r="AV228" i="1"/>
  <c r="C229" i="1"/>
  <c r="D229" i="1"/>
  <c r="E229" i="1"/>
  <c r="F229" i="1"/>
  <c r="G229" i="1"/>
  <c r="H229" i="1"/>
  <c r="J229" i="1"/>
  <c r="K229" i="1"/>
  <c r="L229" i="1"/>
  <c r="M229" i="1"/>
  <c r="AG229" i="1"/>
  <c r="AH229" i="1"/>
  <c r="AI229" i="1"/>
  <c r="AJ229" i="1"/>
  <c r="AK229" i="1"/>
  <c r="AL229" i="1"/>
  <c r="AM229" i="1"/>
  <c r="AN229" i="1"/>
  <c r="AV229" i="1"/>
  <c r="C230" i="1"/>
  <c r="D230" i="1"/>
  <c r="E230" i="1"/>
  <c r="F230" i="1"/>
  <c r="G230" i="1"/>
  <c r="H230" i="1"/>
  <c r="J230" i="1"/>
  <c r="K230" i="1"/>
  <c r="L230" i="1"/>
  <c r="M230" i="1"/>
  <c r="AG230" i="1"/>
  <c r="AH230" i="1"/>
  <c r="AI230" i="1"/>
  <c r="AJ230" i="1"/>
  <c r="AK230" i="1"/>
  <c r="AL230" i="1"/>
  <c r="AM230" i="1"/>
  <c r="AN230" i="1"/>
  <c r="AV230" i="1"/>
  <c r="C231" i="1"/>
  <c r="D231" i="1"/>
  <c r="E231" i="1"/>
  <c r="F231" i="1"/>
  <c r="G231" i="1"/>
  <c r="H231" i="1"/>
  <c r="J231" i="1"/>
  <c r="K231" i="1"/>
  <c r="L231" i="1"/>
  <c r="M231" i="1"/>
  <c r="AG231" i="1"/>
  <c r="AH231" i="1"/>
  <c r="AI231" i="1"/>
  <c r="AJ231" i="1"/>
  <c r="AK231" i="1"/>
  <c r="AL231" i="1"/>
  <c r="AM231" i="1"/>
  <c r="AN231" i="1"/>
  <c r="AV231" i="1"/>
  <c r="C232" i="1"/>
  <c r="D232" i="1"/>
  <c r="E232" i="1"/>
  <c r="F232" i="1"/>
  <c r="G232" i="1"/>
  <c r="H232" i="1"/>
  <c r="J232" i="1"/>
  <c r="K232" i="1"/>
  <c r="L232" i="1"/>
  <c r="M232" i="1"/>
  <c r="AG232" i="1"/>
  <c r="AH232" i="1"/>
  <c r="AI232" i="1"/>
  <c r="AJ232" i="1"/>
  <c r="AK232" i="1"/>
  <c r="AL232" i="1"/>
  <c r="AM232" i="1"/>
  <c r="AN232" i="1"/>
  <c r="AV232" i="1"/>
  <c r="C233" i="1"/>
  <c r="D233" i="1"/>
  <c r="E233" i="1"/>
  <c r="F233" i="1"/>
  <c r="G233" i="1"/>
  <c r="H233" i="1"/>
  <c r="J233" i="1"/>
  <c r="K233" i="1"/>
  <c r="L233" i="1"/>
  <c r="M233" i="1"/>
  <c r="AG233" i="1"/>
  <c r="AH233" i="1"/>
  <c r="AI233" i="1"/>
  <c r="AJ233" i="1"/>
  <c r="AK233" i="1"/>
  <c r="AL233" i="1"/>
  <c r="AM233" i="1"/>
  <c r="AN233" i="1"/>
  <c r="AV233" i="1"/>
  <c r="C234" i="1"/>
  <c r="D234" i="1"/>
  <c r="E234" i="1"/>
  <c r="F234" i="1"/>
  <c r="G234" i="1"/>
  <c r="H234" i="1"/>
  <c r="J234" i="1"/>
  <c r="K234" i="1"/>
  <c r="L234" i="1"/>
  <c r="M234" i="1"/>
  <c r="AG234" i="1"/>
  <c r="AH234" i="1"/>
  <c r="AI234" i="1"/>
  <c r="AJ234" i="1"/>
  <c r="AK234" i="1"/>
  <c r="AL234" i="1"/>
  <c r="AM234" i="1"/>
  <c r="AN234" i="1"/>
  <c r="AV234" i="1"/>
  <c r="C235" i="1"/>
  <c r="D235" i="1"/>
  <c r="E235" i="1"/>
  <c r="F235" i="1"/>
  <c r="G235" i="1"/>
  <c r="H235" i="1"/>
  <c r="J235" i="1"/>
  <c r="K235" i="1"/>
  <c r="L235" i="1"/>
  <c r="M235" i="1"/>
  <c r="AG235" i="1"/>
  <c r="AH235" i="1"/>
  <c r="AI235" i="1"/>
  <c r="AJ235" i="1"/>
  <c r="AK235" i="1"/>
  <c r="AL235" i="1"/>
  <c r="AM235" i="1"/>
  <c r="AN235" i="1"/>
  <c r="AV235" i="1"/>
  <c r="C236" i="1"/>
  <c r="D236" i="1"/>
  <c r="E236" i="1"/>
  <c r="F236" i="1"/>
  <c r="G236" i="1"/>
  <c r="H236" i="1"/>
  <c r="J236" i="1"/>
  <c r="K236" i="1"/>
  <c r="L236" i="1"/>
  <c r="M236" i="1"/>
  <c r="AG236" i="1"/>
  <c r="AH236" i="1"/>
  <c r="AI236" i="1"/>
  <c r="AJ236" i="1"/>
  <c r="AK236" i="1"/>
  <c r="AL236" i="1"/>
  <c r="AM236" i="1"/>
  <c r="AN236" i="1"/>
  <c r="AV236" i="1"/>
  <c r="C237" i="1"/>
  <c r="D237" i="1"/>
  <c r="E237" i="1"/>
  <c r="F237" i="1"/>
  <c r="G237" i="1"/>
  <c r="H237" i="1"/>
  <c r="J237" i="1"/>
  <c r="K237" i="1"/>
  <c r="L237" i="1"/>
  <c r="M237" i="1"/>
  <c r="AG237" i="1"/>
  <c r="AH237" i="1"/>
  <c r="AI237" i="1"/>
  <c r="AJ237" i="1"/>
  <c r="AK237" i="1"/>
  <c r="AL237" i="1"/>
  <c r="AM237" i="1"/>
  <c r="AN237" i="1"/>
  <c r="AV237" i="1"/>
  <c r="C238" i="1"/>
  <c r="D238" i="1"/>
  <c r="E238" i="1"/>
  <c r="F238" i="1"/>
  <c r="G238" i="1"/>
  <c r="H238" i="1"/>
  <c r="J238" i="1"/>
  <c r="K238" i="1"/>
  <c r="L238" i="1"/>
  <c r="M238" i="1"/>
  <c r="AG238" i="1"/>
  <c r="AH238" i="1"/>
  <c r="AI238" i="1"/>
  <c r="AJ238" i="1"/>
  <c r="AK238" i="1"/>
  <c r="AL238" i="1"/>
  <c r="AM238" i="1"/>
  <c r="AN238" i="1"/>
  <c r="AV238" i="1"/>
  <c r="C239" i="1"/>
  <c r="D239" i="1"/>
  <c r="E239" i="1"/>
  <c r="F239" i="1"/>
  <c r="G239" i="1"/>
  <c r="H239" i="1"/>
  <c r="J239" i="1"/>
  <c r="K239" i="1"/>
  <c r="L239" i="1"/>
  <c r="M239" i="1"/>
  <c r="AG239" i="1"/>
  <c r="AH239" i="1"/>
  <c r="AI239" i="1"/>
  <c r="AJ239" i="1"/>
  <c r="AK239" i="1"/>
  <c r="AL239" i="1"/>
  <c r="AM239" i="1"/>
  <c r="AN239" i="1"/>
  <c r="AV239" i="1"/>
  <c r="C240" i="1"/>
  <c r="D240" i="1"/>
  <c r="E240" i="1"/>
  <c r="F240" i="1"/>
  <c r="G240" i="1"/>
  <c r="H240" i="1"/>
  <c r="J240" i="1"/>
  <c r="K240" i="1"/>
  <c r="L240" i="1"/>
  <c r="M240" i="1"/>
  <c r="AG240" i="1"/>
  <c r="AH240" i="1"/>
  <c r="AI240" i="1"/>
  <c r="AJ240" i="1"/>
  <c r="AK240" i="1"/>
  <c r="AL240" i="1"/>
  <c r="AM240" i="1"/>
  <c r="AN240" i="1"/>
  <c r="AV240" i="1"/>
  <c r="C241" i="1"/>
  <c r="D241" i="1"/>
  <c r="E241" i="1"/>
  <c r="F241" i="1"/>
  <c r="G241" i="1"/>
  <c r="H241" i="1"/>
  <c r="J241" i="1"/>
  <c r="K241" i="1"/>
  <c r="L241" i="1"/>
  <c r="M241" i="1"/>
  <c r="AG241" i="1"/>
  <c r="AH241" i="1"/>
  <c r="AI241" i="1"/>
  <c r="AJ241" i="1"/>
  <c r="AK241" i="1"/>
  <c r="AL241" i="1"/>
  <c r="AM241" i="1"/>
  <c r="AN241" i="1"/>
  <c r="AV241" i="1"/>
  <c r="C242" i="1"/>
  <c r="D242" i="1"/>
  <c r="E242" i="1"/>
  <c r="F242" i="1"/>
  <c r="G242" i="1"/>
  <c r="H242" i="1"/>
  <c r="J242" i="1"/>
  <c r="K242" i="1"/>
  <c r="L242" i="1"/>
  <c r="M242" i="1"/>
  <c r="AG242" i="1"/>
  <c r="AH242" i="1"/>
  <c r="AI242" i="1"/>
  <c r="AJ242" i="1"/>
  <c r="AK242" i="1"/>
  <c r="AL242" i="1"/>
  <c r="AM242" i="1"/>
  <c r="AN242" i="1"/>
  <c r="AV242" i="1"/>
  <c r="C243" i="1"/>
  <c r="D243" i="1"/>
  <c r="E243" i="1"/>
  <c r="F243" i="1"/>
  <c r="G243" i="1"/>
  <c r="H243" i="1"/>
  <c r="J243" i="1"/>
  <c r="K243" i="1"/>
  <c r="L243" i="1"/>
  <c r="M243" i="1"/>
  <c r="AG243" i="1"/>
  <c r="AH243" i="1"/>
  <c r="AI243" i="1"/>
  <c r="AJ243" i="1"/>
  <c r="AK243" i="1"/>
  <c r="AL243" i="1"/>
  <c r="AM243" i="1"/>
  <c r="AN243" i="1"/>
  <c r="AV243" i="1"/>
  <c r="C244" i="1"/>
  <c r="D244" i="1"/>
  <c r="E244" i="1"/>
  <c r="F244" i="1"/>
  <c r="G244" i="1"/>
  <c r="H244" i="1"/>
  <c r="J244" i="1"/>
  <c r="K244" i="1"/>
  <c r="L244" i="1"/>
  <c r="M244" i="1"/>
  <c r="AG244" i="1"/>
  <c r="AH244" i="1"/>
  <c r="AI244" i="1"/>
  <c r="AJ244" i="1"/>
  <c r="AK244" i="1"/>
  <c r="AL244" i="1"/>
  <c r="AM244" i="1"/>
  <c r="AN244" i="1"/>
  <c r="AV244" i="1"/>
  <c r="C245" i="1"/>
  <c r="D245" i="1"/>
  <c r="E245" i="1"/>
  <c r="F245" i="1"/>
  <c r="G245" i="1"/>
  <c r="H245" i="1"/>
  <c r="J245" i="1"/>
  <c r="K245" i="1"/>
  <c r="L245" i="1"/>
  <c r="M245" i="1"/>
  <c r="AG245" i="1"/>
  <c r="AH245" i="1"/>
  <c r="AI245" i="1"/>
  <c r="AJ245" i="1"/>
  <c r="AK245" i="1"/>
  <c r="AL245" i="1"/>
  <c r="AM245" i="1"/>
  <c r="AN245" i="1"/>
  <c r="AV245" i="1"/>
  <c r="C246" i="1"/>
  <c r="D246" i="1"/>
  <c r="E246" i="1"/>
  <c r="F246" i="1"/>
  <c r="G246" i="1"/>
  <c r="H246" i="1"/>
  <c r="J246" i="1"/>
  <c r="K246" i="1"/>
  <c r="L246" i="1"/>
  <c r="M246" i="1"/>
  <c r="AG246" i="1"/>
  <c r="AH246" i="1"/>
  <c r="AI246" i="1"/>
  <c r="AJ246" i="1"/>
  <c r="AK246" i="1"/>
  <c r="AL246" i="1"/>
  <c r="AM246" i="1"/>
  <c r="AN246" i="1"/>
  <c r="AV246" i="1"/>
  <c r="C247" i="1"/>
  <c r="D247" i="1"/>
  <c r="E247" i="1"/>
  <c r="F247" i="1"/>
  <c r="G247" i="1"/>
  <c r="H247" i="1"/>
  <c r="J247" i="1"/>
  <c r="K247" i="1"/>
  <c r="L247" i="1"/>
  <c r="M247" i="1"/>
  <c r="AG247" i="1"/>
  <c r="AH247" i="1"/>
  <c r="AI247" i="1"/>
  <c r="AJ247" i="1"/>
  <c r="AK247" i="1"/>
  <c r="AL247" i="1"/>
  <c r="AM247" i="1"/>
  <c r="AN247" i="1"/>
  <c r="AV247" i="1"/>
  <c r="C248" i="1"/>
  <c r="D248" i="1"/>
  <c r="E248" i="1"/>
  <c r="F248" i="1"/>
  <c r="G248" i="1"/>
  <c r="H248" i="1"/>
  <c r="J248" i="1"/>
  <c r="K248" i="1"/>
  <c r="L248" i="1"/>
  <c r="M248" i="1"/>
  <c r="AG248" i="1"/>
  <c r="AH248" i="1"/>
  <c r="AI248" i="1"/>
  <c r="AJ248" i="1"/>
  <c r="AK248" i="1"/>
  <c r="AL248" i="1"/>
  <c r="AM248" i="1"/>
  <c r="AN248" i="1"/>
  <c r="AV248" i="1"/>
  <c r="C249" i="1"/>
  <c r="D249" i="1"/>
  <c r="E249" i="1"/>
  <c r="F249" i="1"/>
  <c r="G249" i="1"/>
  <c r="H249" i="1"/>
  <c r="J249" i="1"/>
  <c r="K249" i="1"/>
  <c r="L249" i="1"/>
  <c r="M249" i="1"/>
  <c r="AG249" i="1"/>
  <c r="AH249" i="1"/>
  <c r="AI249" i="1"/>
  <c r="AJ249" i="1"/>
  <c r="AK249" i="1"/>
  <c r="AL249" i="1"/>
  <c r="AM249" i="1"/>
  <c r="AN249" i="1"/>
  <c r="AV249" i="1"/>
  <c r="C250" i="1"/>
  <c r="D250" i="1"/>
  <c r="E250" i="1"/>
  <c r="F250" i="1"/>
  <c r="G250" i="1"/>
  <c r="H250" i="1"/>
  <c r="J250" i="1"/>
  <c r="K250" i="1"/>
  <c r="L250" i="1"/>
  <c r="M250" i="1"/>
  <c r="AG250" i="1"/>
  <c r="AH250" i="1"/>
  <c r="AI250" i="1"/>
  <c r="AJ250" i="1"/>
  <c r="AK250" i="1"/>
  <c r="AL250" i="1"/>
  <c r="AM250" i="1"/>
  <c r="AN250" i="1"/>
  <c r="AV250" i="1"/>
  <c r="C251" i="1"/>
  <c r="D251" i="1"/>
  <c r="E251" i="1"/>
  <c r="F251" i="1"/>
  <c r="G251" i="1"/>
  <c r="H251" i="1"/>
  <c r="J251" i="1"/>
  <c r="K251" i="1"/>
  <c r="L251" i="1"/>
  <c r="M251" i="1"/>
  <c r="AG251" i="1"/>
  <c r="AH251" i="1"/>
  <c r="AI251" i="1"/>
  <c r="AJ251" i="1"/>
  <c r="AK251" i="1"/>
  <c r="AL251" i="1"/>
  <c r="AM251" i="1"/>
  <c r="AN251" i="1"/>
  <c r="AV251" i="1"/>
  <c r="C252" i="1"/>
  <c r="D252" i="1"/>
  <c r="E252" i="1"/>
  <c r="F252" i="1"/>
  <c r="G252" i="1"/>
  <c r="H252" i="1"/>
  <c r="J252" i="1"/>
  <c r="K252" i="1"/>
  <c r="L252" i="1"/>
  <c r="M252" i="1"/>
  <c r="AG252" i="1"/>
  <c r="AH252" i="1"/>
  <c r="AI252" i="1"/>
  <c r="AJ252" i="1"/>
  <c r="AK252" i="1"/>
  <c r="AL252" i="1"/>
  <c r="AM252" i="1"/>
  <c r="AN252" i="1"/>
  <c r="AV252" i="1"/>
  <c r="C253" i="1"/>
  <c r="D253" i="1"/>
  <c r="E253" i="1"/>
  <c r="F253" i="1"/>
  <c r="G253" i="1"/>
  <c r="H253" i="1"/>
  <c r="J253" i="1"/>
  <c r="K253" i="1"/>
  <c r="L253" i="1"/>
  <c r="M253" i="1"/>
  <c r="AG253" i="1"/>
  <c r="AH253" i="1"/>
  <c r="AI253" i="1"/>
  <c r="AJ253" i="1"/>
  <c r="AK253" i="1"/>
  <c r="AL253" i="1"/>
  <c r="AM253" i="1"/>
  <c r="AN253" i="1"/>
  <c r="AV253" i="1"/>
  <c r="C254" i="1"/>
  <c r="D254" i="1"/>
  <c r="E254" i="1"/>
  <c r="F254" i="1"/>
  <c r="G254" i="1"/>
  <c r="H254" i="1"/>
  <c r="J254" i="1"/>
  <c r="K254" i="1"/>
  <c r="L254" i="1"/>
  <c r="M254" i="1"/>
  <c r="AG254" i="1"/>
  <c r="AH254" i="1"/>
  <c r="AI254" i="1"/>
  <c r="AJ254" i="1"/>
  <c r="AK254" i="1"/>
  <c r="AL254" i="1"/>
  <c r="AM254" i="1"/>
  <c r="AN254" i="1"/>
  <c r="AV254" i="1"/>
  <c r="C255" i="1"/>
  <c r="D255" i="1"/>
  <c r="E255" i="1"/>
  <c r="F255" i="1"/>
  <c r="G255" i="1"/>
  <c r="H255" i="1"/>
  <c r="J255" i="1"/>
  <c r="K255" i="1"/>
  <c r="L255" i="1"/>
  <c r="M255" i="1"/>
  <c r="AG255" i="1"/>
  <c r="AH255" i="1"/>
  <c r="AI255" i="1"/>
  <c r="AJ255" i="1"/>
  <c r="AK255" i="1"/>
  <c r="AL255" i="1"/>
  <c r="AM255" i="1"/>
  <c r="AN255" i="1"/>
  <c r="AV255" i="1"/>
  <c r="C256" i="1"/>
  <c r="D256" i="1"/>
  <c r="E256" i="1"/>
  <c r="F256" i="1"/>
  <c r="G256" i="1"/>
  <c r="H256" i="1"/>
  <c r="J256" i="1"/>
  <c r="K256" i="1"/>
  <c r="L256" i="1"/>
  <c r="M256" i="1"/>
  <c r="AG256" i="1"/>
  <c r="AH256" i="1"/>
  <c r="AI256" i="1"/>
  <c r="AJ256" i="1"/>
  <c r="AK256" i="1"/>
  <c r="AL256" i="1"/>
  <c r="AM256" i="1"/>
  <c r="AN256" i="1"/>
  <c r="AV256" i="1"/>
  <c r="C257" i="1"/>
  <c r="D257" i="1"/>
  <c r="E257" i="1"/>
  <c r="F257" i="1"/>
  <c r="G257" i="1"/>
  <c r="H257" i="1"/>
  <c r="J257" i="1"/>
  <c r="K257" i="1"/>
  <c r="L257" i="1"/>
  <c r="M257" i="1"/>
  <c r="AG257" i="1"/>
  <c r="AH257" i="1"/>
  <c r="AI257" i="1"/>
  <c r="AJ257" i="1"/>
  <c r="AK257" i="1"/>
  <c r="AL257" i="1"/>
  <c r="AM257" i="1"/>
  <c r="AN257" i="1"/>
  <c r="AV257" i="1"/>
  <c r="C258" i="1"/>
  <c r="D258" i="1"/>
  <c r="E258" i="1"/>
  <c r="F258" i="1"/>
  <c r="G258" i="1"/>
  <c r="H258" i="1"/>
  <c r="J258" i="1"/>
  <c r="K258" i="1"/>
  <c r="L258" i="1"/>
  <c r="M258" i="1"/>
  <c r="AG258" i="1"/>
  <c r="AH258" i="1"/>
  <c r="AI258" i="1"/>
  <c r="AJ258" i="1"/>
  <c r="AK258" i="1"/>
  <c r="AL258" i="1"/>
  <c r="AM258" i="1"/>
  <c r="AN258" i="1"/>
  <c r="AV258" i="1"/>
  <c r="C259" i="1"/>
  <c r="D259" i="1"/>
  <c r="E259" i="1"/>
  <c r="F259" i="1"/>
  <c r="G259" i="1"/>
  <c r="H259" i="1"/>
  <c r="J259" i="1"/>
  <c r="K259" i="1"/>
  <c r="L259" i="1"/>
  <c r="M259" i="1"/>
  <c r="AG259" i="1"/>
  <c r="AH259" i="1"/>
  <c r="AI259" i="1"/>
  <c r="AJ259" i="1"/>
  <c r="AK259" i="1"/>
  <c r="AL259" i="1"/>
  <c r="AM259" i="1"/>
  <c r="AN259" i="1"/>
  <c r="AV259" i="1"/>
  <c r="C260" i="1"/>
  <c r="D260" i="1"/>
  <c r="E260" i="1"/>
  <c r="F260" i="1"/>
  <c r="G260" i="1"/>
  <c r="H260" i="1"/>
  <c r="J260" i="1"/>
  <c r="K260" i="1"/>
  <c r="L260" i="1"/>
  <c r="M260" i="1"/>
  <c r="AG260" i="1"/>
  <c r="AH260" i="1"/>
  <c r="AI260" i="1"/>
  <c r="AJ260" i="1"/>
  <c r="AK260" i="1"/>
  <c r="AL260" i="1"/>
  <c r="AM260" i="1"/>
  <c r="AN260" i="1"/>
  <c r="AV260" i="1"/>
  <c r="C261" i="1"/>
  <c r="D261" i="1"/>
  <c r="E261" i="1"/>
  <c r="F261" i="1"/>
  <c r="G261" i="1"/>
  <c r="H261" i="1"/>
  <c r="J261" i="1"/>
  <c r="K261" i="1"/>
  <c r="L261" i="1"/>
  <c r="M261" i="1"/>
  <c r="AG261" i="1"/>
  <c r="AH261" i="1"/>
  <c r="AI261" i="1"/>
  <c r="AJ261" i="1"/>
  <c r="AK261" i="1"/>
  <c r="AL261" i="1"/>
  <c r="AM261" i="1"/>
  <c r="AN261" i="1"/>
  <c r="AV261" i="1"/>
  <c r="C262" i="1"/>
  <c r="D262" i="1"/>
  <c r="E262" i="1"/>
  <c r="F262" i="1"/>
  <c r="G262" i="1"/>
  <c r="H262" i="1"/>
  <c r="J262" i="1"/>
  <c r="K262" i="1"/>
  <c r="L262" i="1"/>
  <c r="M262" i="1"/>
  <c r="AG262" i="1"/>
  <c r="AH262" i="1"/>
  <c r="AI262" i="1"/>
  <c r="AJ262" i="1"/>
  <c r="AK262" i="1"/>
  <c r="AL262" i="1"/>
  <c r="AM262" i="1"/>
  <c r="AN262" i="1"/>
  <c r="AV262" i="1"/>
  <c r="C263" i="1"/>
  <c r="D263" i="1"/>
  <c r="E263" i="1"/>
  <c r="F263" i="1"/>
  <c r="G263" i="1"/>
  <c r="H263" i="1"/>
  <c r="J263" i="1"/>
  <c r="K263" i="1"/>
  <c r="L263" i="1"/>
  <c r="M263" i="1"/>
  <c r="AG263" i="1"/>
  <c r="AH263" i="1"/>
  <c r="AI263" i="1"/>
  <c r="AJ263" i="1"/>
  <c r="AK263" i="1"/>
  <c r="AL263" i="1"/>
  <c r="AM263" i="1"/>
  <c r="AN263" i="1"/>
  <c r="AV263" i="1"/>
  <c r="C264" i="1"/>
  <c r="D264" i="1"/>
  <c r="E264" i="1"/>
  <c r="F264" i="1"/>
  <c r="G264" i="1"/>
  <c r="H264" i="1"/>
  <c r="J264" i="1"/>
  <c r="K264" i="1"/>
  <c r="L264" i="1"/>
  <c r="M264" i="1"/>
  <c r="AG264" i="1"/>
  <c r="AH264" i="1"/>
  <c r="AI264" i="1"/>
  <c r="AJ264" i="1"/>
  <c r="AK264" i="1"/>
  <c r="AL264" i="1"/>
  <c r="AM264" i="1"/>
  <c r="AN264" i="1"/>
  <c r="AV264" i="1"/>
  <c r="C265" i="1"/>
  <c r="D265" i="1"/>
  <c r="E265" i="1"/>
  <c r="F265" i="1"/>
  <c r="G265" i="1"/>
  <c r="H265" i="1"/>
  <c r="J265" i="1"/>
  <c r="K265" i="1"/>
  <c r="L265" i="1"/>
  <c r="M265" i="1"/>
  <c r="AG265" i="1"/>
  <c r="AH265" i="1"/>
  <c r="AI265" i="1"/>
  <c r="AJ265" i="1"/>
  <c r="AK265" i="1"/>
  <c r="AL265" i="1"/>
  <c r="AM265" i="1"/>
  <c r="AN265" i="1"/>
  <c r="AV265" i="1"/>
  <c r="C266" i="1"/>
  <c r="D266" i="1"/>
  <c r="E266" i="1"/>
  <c r="F266" i="1"/>
  <c r="G266" i="1"/>
  <c r="H266" i="1"/>
  <c r="J266" i="1"/>
  <c r="K266" i="1"/>
  <c r="L266" i="1"/>
  <c r="M266" i="1"/>
  <c r="AG266" i="1"/>
  <c r="AH266" i="1"/>
  <c r="AI266" i="1"/>
  <c r="AJ266" i="1"/>
  <c r="AK266" i="1"/>
  <c r="AL266" i="1"/>
  <c r="AM266" i="1"/>
  <c r="AN266" i="1"/>
  <c r="AV266" i="1"/>
  <c r="C268" i="1"/>
  <c r="D268" i="1"/>
  <c r="E268" i="1"/>
  <c r="F268" i="1"/>
  <c r="G268" i="1"/>
  <c r="H268" i="1"/>
  <c r="J268" i="1"/>
  <c r="K268" i="1"/>
  <c r="L268" i="1"/>
  <c r="M268" i="1"/>
  <c r="AG268" i="1"/>
  <c r="AH268" i="1"/>
  <c r="AI268" i="1"/>
  <c r="AJ268" i="1"/>
  <c r="AK268" i="1"/>
  <c r="AL268" i="1"/>
  <c r="AM268" i="1"/>
  <c r="AN268" i="1"/>
  <c r="AV268" i="1"/>
  <c r="C269" i="1"/>
  <c r="D269" i="1"/>
  <c r="E269" i="1"/>
  <c r="F269" i="1"/>
  <c r="G269" i="1"/>
  <c r="H269" i="1"/>
  <c r="J269" i="1"/>
  <c r="K269" i="1"/>
  <c r="L269" i="1"/>
  <c r="M269" i="1"/>
  <c r="AG269" i="1"/>
  <c r="AH269" i="1"/>
  <c r="AI269" i="1"/>
  <c r="AJ269" i="1"/>
  <c r="AK269" i="1"/>
  <c r="AL269" i="1"/>
  <c r="AM269" i="1"/>
  <c r="AN269" i="1"/>
  <c r="AV269" i="1"/>
  <c r="C270" i="1"/>
  <c r="D270" i="1"/>
  <c r="E270" i="1"/>
  <c r="F270" i="1"/>
  <c r="G270" i="1"/>
  <c r="H270" i="1"/>
  <c r="J270" i="1"/>
  <c r="K270" i="1"/>
  <c r="L270" i="1"/>
  <c r="M270" i="1"/>
  <c r="AG270" i="1"/>
  <c r="AH270" i="1"/>
  <c r="AI270" i="1"/>
  <c r="AJ270" i="1"/>
  <c r="AK270" i="1"/>
  <c r="AL270" i="1"/>
  <c r="AM270" i="1"/>
  <c r="AN270" i="1"/>
  <c r="AV270" i="1"/>
  <c r="C271" i="1"/>
  <c r="D271" i="1"/>
  <c r="E271" i="1"/>
  <c r="F271" i="1"/>
  <c r="G271" i="1"/>
  <c r="H271" i="1"/>
  <c r="J271" i="1"/>
  <c r="K271" i="1"/>
  <c r="L271" i="1"/>
  <c r="M271" i="1"/>
  <c r="AG271" i="1"/>
  <c r="AH271" i="1"/>
  <c r="AI271" i="1"/>
  <c r="AJ271" i="1"/>
  <c r="AK271" i="1"/>
  <c r="AL271" i="1"/>
  <c r="AM271" i="1"/>
  <c r="AN271" i="1"/>
  <c r="AV271" i="1"/>
  <c r="C272" i="1"/>
  <c r="D272" i="1"/>
  <c r="E272" i="1"/>
  <c r="F272" i="1"/>
  <c r="G272" i="1"/>
  <c r="H272" i="1"/>
  <c r="J272" i="1"/>
  <c r="K272" i="1"/>
  <c r="L272" i="1"/>
  <c r="M272" i="1"/>
  <c r="AG272" i="1"/>
  <c r="AH272" i="1"/>
  <c r="AI272" i="1"/>
  <c r="AJ272" i="1"/>
  <c r="AK272" i="1"/>
  <c r="AL272" i="1"/>
  <c r="AM272" i="1"/>
  <c r="AN272" i="1"/>
  <c r="AV272" i="1"/>
  <c r="C273" i="1"/>
  <c r="D273" i="1"/>
  <c r="E273" i="1"/>
  <c r="F273" i="1"/>
  <c r="G273" i="1"/>
  <c r="H273" i="1"/>
  <c r="J273" i="1"/>
  <c r="K273" i="1"/>
  <c r="L273" i="1"/>
  <c r="M273" i="1"/>
  <c r="AG273" i="1"/>
  <c r="AH273" i="1"/>
  <c r="AI273" i="1"/>
  <c r="AJ273" i="1"/>
  <c r="AK273" i="1"/>
  <c r="AL273" i="1"/>
  <c r="AM273" i="1"/>
  <c r="AN273" i="1"/>
  <c r="AV273" i="1"/>
  <c r="C274" i="1"/>
  <c r="D274" i="1"/>
  <c r="E274" i="1"/>
  <c r="F274" i="1"/>
  <c r="G274" i="1"/>
  <c r="H274" i="1"/>
  <c r="J274" i="1"/>
  <c r="K274" i="1"/>
  <c r="L274" i="1"/>
  <c r="M274" i="1"/>
  <c r="AG274" i="1"/>
  <c r="AH274" i="1"/>
  <c r="AI274" i="1"/>
  <c r="AJ274" i="1"/>
  <c r="AK274" i="1"/>
  <c r="AL274" i="1"/>
  <c r="AM274" i="1"/>
  <c r="AN274" i="1"/>
  <c r="AV274" i="1"/>
  <c r="C275" i="1"/>
  <c r="D275" i="1"/>
  <c r="E275" i="1"/>
  <c r="F275" i="1"/>
  <c r="G275" i="1"/>
  <c r="H275" i="1"/>
  <c r="J275" i="1"/>
  <c r="K275" i="1"/>
  <c r="L275" i="1"/>
  <c r="M275" i="1"/>
  <c r="AG275" i="1"/>
  <c r="AH275" i="1"/>
  <c r="AI275" i="1"/>
  <c r="AJ275" i="1"/>
  <c r="AK275" i="1"/>
  <c r="AL275" i="1"/>
  <c r="AM275" i="1"/>
  <c r="AN275" i="1"/>
  <c r="AV275" i="1"/>
  <c r="C276" i="1"/>
  <c r="D276" i="1"/>
  <c r="E276" i="1"/>
  <c r="F276" i="1"/>
  <c r="G276" i="1"/>
  <c r="H276" i="1"/>
  <c r="J276" i="1"/>
  <c r="K276" i="1"/>
  <c r="L276" i="1"/>
  <c r="M276" i="1"/>
  <c r="AG276" i="1"/>
  <c r="AH276" i="1"/>
  <c r="AI276" i="1"/>
  <c r="AJ276" i="1"/>
  <c r="AK276" i="1"/>
  <c r="AL276" i="1"/>
  <c r="AM276" i="1"/>
  <c r="AN276" i="1"/>
  <c r="AV276" i="1"/>
  <c r="C277" i="1"/>
  <c r="D277" i="1"/>
  <c r="E277" i="1"/>
  <c r="F277" i="1"/>
  <c r="G277" i="1"/>
  <c r="H277" i="1"/>
  <c r="J277" i="1"/>
  <c r="K277" i="1"/>
  <c r="L277" i="1"/>
  <c r="M277" i="1"/>
  <c r="AG277" i="1"/>
  <c r="AH277" i="1"/>
  <c r="AI277" i="1"/>
  <c r="AJ277" i="1"/>
  <c r="AK277" i="1"/>
  <c r="AL277" i="1"/>
  <c r="AM277" i="1"/>
  <c r="AN277" i="1"/>
  <c r="AV277" i="1"/>
  <c r="C278" i="1"/>
  <c r="D278" i="1"/>
  <c r="E278" i="1"/>
  <c r="F278" i="1"/>
  <c r="G278" i="1"/>
  <c r="H278" i="1"/>
  <c r="J278" i="1"/>
  <c r="K278" i="1"/>
  <c r="L278" i="1"/>
  <c r="M278" i="1"/>
  <c r="AG278" i="1"/>
  <c r="AH278" i="1"/>
  <c r="AI278" i="1"/>
  <c r="AJ278" i="1"/>
  <c r="AK278" i="1"/>
  <c r="AL278" i="1"/>
  <c r="AM278" i="1"/>
  <c r="AN278" i="1"/>
  <c r="AV278" i="1"/>
  <c r="C279" i="1"/>
  <c r="D279" i="1"/>
  <c r="E279" i="1"/>
  <c r="F279" i="1"/>
  <c r="G279" i="1"/>
  <c r="H279" i="1"/>
  <c r="J279" i="1"/>
  <c r="K279" i="1"/>
  <c r="L279" i="1"/>
  <c r="M279" i="1"/>
  <c r="AG279" i="1"/>
  <c r="AH279" i="1"/>
  <c r="AI279" i="1"/>
  <c r="AJ279" i="1"/>
  <c r="AK279" i="1"/>
  <c r="AL279" i="1"/>
  <c r="AM279" i="1"/>
  <c r="AN279" i="1"/>
  <c r="AV279" i="1"/>
  <c r="C280" i="1"/>
  <c r="D280" i="1"/>
  <c r="E280" i="1"/>
  <c r="F280" i="1"/>
  <c r="G280" i="1"/>
  <c r="H280" i="1"/>
  <c r="J280" i="1"/>
  <c r="K280" i="1"/>
  <c r="L280" i="1"/>
  <c r="M280" i="1"/>
  <c r="AG280" i="1"/>
  <c r="AH280" i="1"/>
  <c r="AI280" i="1"/>
  <c r="AJ280" i="1"/>
  <c r="AK280" i="1"/>
  <c r="AL280" i="1"/>
  <c r="AM280" i="1"/>
  <c r="AN280" i="1"/>
  <c r="AV280" i="1"/>
  <c r="C281" i="1"/>
  <c r="D281" i="1"/>
  <c r="E281" i="1"/>
  <c r="F281" i="1"/>
  <c r="G281" i="1"/>
  <c r="H281" i="1"/>
  <c r="J281" i="1"/>
  <c r="K281" i="1"/>
  <c r="L281" i="1"/>
  <c r="M281" i="1"/>
  <c r="AG281" i="1"/>
  <c r="AH281" i="1"/>
  <c r="AI281" i="1"/>
  <c r="AJ281" i="1"/>
  <c r="AK281" i="1"/>
  <c r="AL281" i="1"/>
  <c r="AM281" i="1"/>
  <c r="AN281" i="1"/>
  <c r="AV281" i="1"/>
  <c r="C282" i="1"/>
  <c r="D282" i="1"/>
  <c r="E282" i="1"/>
  <c r="F282" i="1"/>
  <c r="G282" i="1"/>
  <c r="H282" i="1"/>
  <c r="J282" i="1"/>
  <c r="K282" i="1"/>
  <c r="L282" i="1"/>
  <c r="M282" i="1"/>
  <c r="AG282" i="1"/>
  <c r="AH282" i="1"/>
  <c r="AI282" i="1"/>
  <c r="AJ282" i="1"/>
  <c r="AK282" i="1"/>
  <c r="AL282" i="1"/>
  <c r="AM282" i="1"/>
  <c r="AN282" i="1"/>
  <c r="AV282" i="1"/>
  <c r="C283" i="1"/>
  <c r="D283" i="1"/>
  <c r="E283" i="1"/>
  <c r="F283" i="1"/>
  <c r="G283" i="1"/>
  <c r="H283" i="1"/>
  <c r="J283" i="1"/>
  <c r="K283" i="1"/>
  <c r="L283" i="1"/>
  <c r="M283" i="1"/>
  <c r="AG283" i="1"/>
  <c r="AH283" i="1"/>
  <c r="AI283" i="1"/>
  <c r="AJ283" i="1"/>
  <c r="AK283" i="1"/>
  <c r="AL283" i="1"/>
  <c r="AM283" i="1"/>
  <c r="AN283" i="1"/>
  <c r="AV283" i="1"/>
  <c r="C284" i="1"/>
  <c r="D284" i="1"/>
  <c r="E284" i="1"/>
  <c r="F284" i="1"/>
  <c r="G284" i="1"/>
  <c r="H284" i="1"/>
  <c r="J284" i="1"/>
  <c r="K284" i="1"/>
  <c r="L284" i="1"/>
  <c r="M284" i="1"/>
  <c r="AG284" i="1"/>
  <c r="AH284" i="1"/>
  <c r="AI284" i="1"/>
  <c r="AJ284" i="1"/>
  <c r="AK284" i="1"/>
  <c r="AL284" i="1"/>
  <c r="AM284" i="1"/>
  <c r="AN284" i="1"/>
  <c r="AV284" i="1"/>
  <c r="C285" i="1"/>
  <c r="D285" i="1"/>
  <c r="E285" i="1"/>
  <c r="F285" i="1"/>
  <c r="G285" i="1"/>
  <c r="H285" i="1"/>
  <c r="J285" i="1"/>
  <c r="K285" i="1"/>
  <c r="L285" i="1"/>
  <c r="M285" i="1"/>
  <c r="AG285" i="1"/>
  <c r="AH285" i="1"/>
  <c r="AI285" i="1"/>
  <c r="AJ285" i="1"/>
  <c r="AK285" i="1"/>
  <c r="AL285" i="1"/>
  <c r="AM285" i="1"/>
  <c r="AN285" i="1"/>
  <c r="AV285" i="1"/>
  <c r="C286" i="1"/>
  <c r="D286" i="1"/>
  <c r="E286" i="1"/>
  <c r="F286" i="1"/>
  <c r="G286" i="1"/>
  <c r="H286" i="1"/>
  <c r="J286" i="1"/>
  <c r="K286" i="1"/>
  <c r="L286" i="1"/>
  <c r="M286" i="1"/>
  <c r="AG286" i="1"/>
  <c r="AH286" i="1"/>
  <c r="AI286" i="1"/>
  <c r="AJ286" i="1"/>
  <c r="AK286" i="1"/>
  <c r="AL286" i="1"/>
  <c r="AM286" i="1"/>
  <c r="AN286" i="1"/>
  <c r="AV286" i="1"/>
  <c r="C287" i="1"/>
  <c r="D287" i="1"/>
  <c r="E287" i="1"/>
  <c r="F287" i="1"/>
  <c r="G287" i="1"/>
  <c r="H287" i="1"/>
  <c r="J287" i="1"/>
  <c r="K287" i="1"/>
  <c r="L287" i="1"/>
  <c r="M287" i="1"/>
  <c r="AG287" i="1"/>
  <c r="AH287" i="1"/>
  <c r="AI287" i="1"/>
  <c r="AJ287" i="1"/>
  <c r="AK287" i="1"/>
  <c r="AL287" i="1"/>
  <c r="AM287" i="1"/>
  <c r="AN287" i="1"/>
  <c r="AV287" i="1"/>
  <c r="C288" i="1"/>
  <c r="D288" i="1"/>
  <c r="E288" i="1"/>
  <c r="F288" i="1"/>
  <c r="G288" i="1"/>
  <c r="H288" i="1"/>
  <c r="J288" i="1"/>
  <c r="K288" i="1"/>
  <c r="L288" i="1"/>
  <c r="M288" i="1"/>
  <c r="AG288" i="1"/>
  <c r="AH288" i="1"/>
  <c r="AI288" i="1"/>
  <c r="AJ288" i="1"/>
  <c r="AK288" i="1"/>
  <c r="AL288" i="1"/>
  <c r="AM288" i="1"/>
  <c r="AN288" i="1"/>
  <c r="AV288" i="1"/>
  <c r="C289" i="1"/>
  <c r="D289" i="1"/>
  <c r="E289" i="1"/>
  <c r="F289" i="1"/>
  <c r="G289" i="1"/>
  <c r="H289" i="1"/>
  <c r="J289" i="1"/>
  <c r="K289" i="1"/>
  <c r="L289" i="1"/>
  <c r="M289" i="1"/>
  <c r="AG289" i="1"/>
  <c r="AH289" i="1"/>
  <c r="AI289" i="1"/>
  <c r="AJ289" i="1"/>
  <c r="AK289" i="1"/>
  <c r="AL289" i="1"/>
  <c r="AM289" i="1"/>
  <c r="AN289" i="1"/>
  <c r="AV289" i="1"/>
  <c r="C290" i="1"/>
  <c r="D290" i="1"/>
  <c r="E290" i="1"/>
  <c r="F290" i="1"/>
  <c r="G290" i="1"/>
  <c r="H290" i="1"/>
  <c r="J290" i="1"/>
  <c r="K290" i="1"/>
  <c r="L290" i="1"/>
  <c r="M290" i="1"/>
  <c r="AG290" i="1"/>
  <c r="AH290" i="1"/>
  <c r="AI290" i="1"/>
  <c r="AJ290" i="1"/>
  <c r="AK290" i="1"/>
  <c r="AL290" i="1"/>
  <c r="AM290" i="1"/>
  <c r="AN290" i="1"/>
  <c r="AV290" i="1"/>
  <c r="C291" i="1"/>
  <c r="D291" i="1"/>
  <c r="E291" i="1"/>
  <c r="F291" i="1"/>
  <c r="G291" i="1"/>
  <c r="H291" i="1"/>
  <c r="J291" i="1"/>
  <c r="K291" i="1"/>
  <c r="L291" i="1"/>
  <c r="M291" i="1"/>
  <c r="AG291" i="1"/>
  <c r="AH291" i="1"/>
  <c r="AI291" i="1"/>
  <c r="AJ291" i="1"/>
  <c r="AK291" i="1"/>
  <c r="AL291" i="1"/>
  <c r="AM291" i="1"/>
  <c r="AN291" i="1"/>
  <c r="AV291" i="1"/>
  <c r="C292" i="1"/>
  <c r="D292" i="1"/>
  <c r="E292" i="1"/>
  <c r="F292" i="1"/>
  <c r="G292" i="1"/>
  <c r="H292" i="1"/>
  <c r="J292" i="1"/>
  <c r="K292" i="1"/>
  <c r="L292" i="1"/>
  <c r="M292" i="1"/>
  <c r="AG292" i="1"/>
  <c r="AH292" i="1"/>
  <c r="AI292" i="1"/>
  <c r="AJ292" i="1"/>
  <c r="AK292" i="1"/>
  <c r="AL292" i="1"/>
  <c r="AM292" i="1"/>
  <c r="AN292" i="1"/>
  <c r="AV292" i="1"/>
  <c r="C293" i="1"/>
  <c r="D293" i="1"/>
  <c r="E293" i="1"/>
  <c r="F293" i="1"/>
  <c r="G293" i="1"/>
  <c r="H293" i="1"/>
  <c r="J293" i="1"/>
  <c r="K293" i="1"/>
  <c r="L293" i="1"/>
  <c r="M293" i="1"/>
  <c r="AG293" i="1"/>
  <c r="AH293" i="1"/>
  <c r="AI293" i="1"/>
  <c r="AJ293" i="1"/>
  <c r="AK293" i="1"/>
  <c r="AL293" i="1"/>
  <c r="AM293" i="1"/>
  <c r="AN293" i="1"/>
  <c r="AV293" i="1"/>
  <c r="C294" i="1"/>
  <c r="D294" i="1"/>
  <c r="E294" i="1"/>
  <c r="F294" i="1"/>
  <c r="G294" i="1"/>
  <c r="H294" i="1"/>
  <c r="J294" i="1"/>
  <c r="K294" i="1"/>
  <c r="L294" i="1"/>
  <c r="M294" i="1"/>
  <c r="AG294" i="1"/>
  <c r="AH294" i="1"/>
  <c r="AI294" i="1"/>
  <c r="AJ294" i="1"/>
  <c r="AK294" i="1"/>
  <c r="AL294" i="1"/>
  <c r="AM294" i="1"/>
  <c r="AN294" i="1"/>
  <c r="AV294" i="1"/>
  <c r="C295" i="1"/>
  <c r="D295" i="1"/>
  <c r="E295" i="1"/>
  <c r="F295" i="1"/>
  <c r="G295" i="1"/>
  <c r="H295" i="1"/>
  <c r="J295" i="1"/>
  <c r="K295" i="1"/>
  <c r="L295" i="1"/>
  <c r="M295" i="1"/>
  <c r="AG295" i="1"/>
  <c r="AH295" i="1"/>
  <c r="AI295" i="1"/>
  <c r="AJ295" i="1"/>
  <c r="AK295" i="1"/>
  <c r="AL295" i="1"/>
  <c r="AM295" i="1"/>
  <c r="AN295" i="1"/>
  <c r="AV295" i="1"/>
  <c r="C296" i="1"/>
  <c r="D296" i="1"/>
  <c r="E296" i="1"/>
  <c r="F296" i="1"/>
  <c r="G296" i="1"/>
  <c r="H296" i="1"/>
  <c r="J296" i="1"/>
  <c r="K296" i="1"/>
  <c r="L296" i="1"/>
  <c r="M296" i="1"/>
  <c r="AG296" i="1"/>
  <c r="AH296" i="1"/>
  <c r="AI296" i="1"/>
  <c r="AJ296" i="1"/>
  <c r="AK296" i="1"/>
  <c r="AL296" i="1"/>
  <c r="AM296" i="1"/>
  <c r="AN296" i="1"/>
  <c r="AV296" i="1"/>
  <c r="C297" i="1"/>
  <c r="D297" i="1"/>
  <c r="E297" i="1"/>
  <c r="F297" i="1"/>
  <c r="G297" i="1"/>
  <c r="H297" i="1"/>
  <c r="J297" i="1"/>
  <c r="K297" i="1"/>
  <c r="L297" i="1"/>
  <c r="M297" i="1"/>
  <c r="AG297" i="1"/>
  <c r="AH297" i="1"/>
  <c r="AI297" i="1"/>
  <c r="AJ297" i="1"/>
  <c r="AK297" i="1"/>
  <c r="AL297" i="1"/>
  <c r="AM297" i="1"/>
  <c r="AN297" i="1"/>
  <c r="AV297" i="1"/>
  <c r="C298" i="1"/>
  <c r="D298" i="1"/>
  <c r="E298" i="1"/>
  <c r="F298" i="1"/>
  <c r="G298" i="1"/>
  <c r="H298" i="1"/>
  <c r="J298" i="1"/>
  <c r="K298" i="1"/>
  <c r="L298" i="1"/>
  <c r="M298" i="1"/>
  <c r="AG298" i="1"/>
  <c r="AH298" i="1"/>
  <c r="AI298" i="1"/>
  <c r="AJ298" i="1"/>
  <c r="AK298" i="1"/>
  <c r="AL298" i="1"/>
  <c r="AM298" i="1"/>
  <c r="AN298" i="1"/>
  <c r="AV298" i="1"/>
  <c r="C299" i="1"/>
  <c r="D299" i="1"/>
  <c r="E299" i="1"/>
  <c r="F299" i="1"/>
  <c r="G299" i="1"/>
  <c r="H299" i="1"/>
  <c r="J299" i="1"/>
  <c r="K299" i="1"/>
  <c r="L299" i="1"/>
  <c r="M299" i="1"/>
  <c r="AG299" i="1"/>
  <c r="AH299" i="1"/>
  <c r="AI299" i="1"/>
  <c r="AJ299" i="1"/>
  <c r="AK299" i="1"/>
  <c r="AL299" i="1"/>
  <c r="AM299" i="1"/>
  <c r="AN299" i="1"/>
  <c r="AV299" i="1"/>
  <c r="C300" i="1"/>
  <c r="D300" i="1"/>
  <c r="E300" i="1"/>
  <c r="F300" i="1"/>
  <c r="G300" i="1"/>
  <c r="H300" i="1"/>
  <c r="J300" i="1"/>
  <c r="K300" i="1"/>
  <c r="L300" i="1"/>
  <c r="M300" i="1"/>
  <c r="AG300" i="1"/>
  <c r="AH300" i="1"/>
  <c r="AI300" i="1"/>
  <c r="AJ300" i="1"/>
  <c r="AK300" i="1"/>
  <c r="AL300" i="1"/>
  <c r="AM300" i="1"/>
  <c r="AN300" i="1"/>
  <c r="AV300" i="1"/>
  <c r="C301" i="1"/>
  <c r="D301" i="1"/>
  <c r="E301" i="1"/>
  <c r="F301" i="1"/>
  <c r="G301" i="1"/>
  <c r="H301" i="1"/>
  <c r="J301" i="1"/>
  <c r="K301" i="1"/>
  <c r="L301" i="1"/>
  <c r="M301" i="1"/>
  <c r="AG301" i="1"/>
  <c r="AH301" i="1"/>
  <c r="AI301" i="1"/>
  <c r="AJ301" i="1"/>
  <c r="AK301" i="1"/>
  <c r="AL301" i="1"/>
  <c r="AM301" i="1"/>
  <c r="AN301" i="1"/>
  <c r="AV301" i="1"/>
  <c r="C302" i="1"/>
  <c r="D302" i="1"/>
  <c r="E302" i="1"/>
  <c r="F302" i="1"/>
  <c r="G302" i="1"/>
  <c r="H302" i="1"/>
  <c r="J302" i="1"/>
  <c r="K302" i="1"/>
  <c r="L302" i="1"/>
  <c r="M302" i="1"/>
  <c r="AG302" i="1"/>
  <c r="AH302" i="1"/>
  <c r="AI302" i="1"/>
  <c r="AJ302" i="1"/>
  <c r="AK302" i="1"/>
  <c r="AL302" i="1"/>
  <c r="AM302" i="1"/>
  <c r="AN302" i="1"/>
  <c r="AV302" i="1"/>
  <c r="C303" i="1"/>
  <c r="D303" i="1"/>
  <c r="E303" i="1"/>
  <c r="F303" i="1"/>
  <c r="G303" i="1"/>
  <c r="H303" i="1"/>
  <c r="J303" i="1"/>
  <c r="K303" i="1"/>
  <c r="L303" i="1"/>
  <c r="M303" i="1"/>
  <c r="AG303" i="1"/>
  <c r="AH303" i="1"/>
  <c r="AI303" i="1"/>
  <c r="AJ303" i="1"/>
  <c r="AK303" i="1"/>
  <c r="AL303" i="1"/>
  <c r="AM303" i="1"/>
  <c r="AN303" i="1"/>
  <c r="AV303" i="1"/>
  <c r="C304" i="1"/>
  <c r="D304" i="1"/>
  <c r="E304" i="1"/>
  <c r="F304" i="1"/>
  <c r="G304" i="1"/>
  <c r="H304" i="1"/>
  <c r="J304" i="1"/>
  <c r="K304" i="1"/>
  <c r="L304" i="1"/>
  <c r="M304" i="1"/>
  <c r="AG304" i="1"/>
  <c r="AH304" i="1"/>
  <c r="AI304" i="1"/>
  <c r="AJ304" i="1"/>
  <c r="AK304" i="1"/>
  <c r="AL304" i="1"/>
  <c r="AM304" i="1"/>
  <c r="AN304" i="1"/>
  <c r="AV304" i="1"/>
  <c r="C305" i="1"/>
  <c r="D305" i="1"/>
  <c r="E305" i="1"/>
  <c r="F305" i="1"/>
  <c r="G305" i="1"/>
  <c r="H305" i="1"/>
  <c r="J305" i="1"/>
  <c r="K305" i="1"/>
  <c r="L305" i="1"/>
  <c r="M305" i="1"/>
  <c r="AG305" i="1"/>
  <c r="AH305" i="1"/>
  <c r="AI305" i="1"/>
  <c r="AJ305" i="1"/>
  <c r="AK305" i="1"/>
  <c r="AL305" i="1"/>
  <c r="AM305" i="1"/>
  <c r="AN305" i="1"/>
  <c r="AV305" i="1"/>
  <c r="C306" i="1"/>
  <c r="D306" i="1"/>
  <c r="E306" i="1"/>
  <c r="F306" i="1"/>
  <c r="G306" i="1"/>
  <c r="H306" i="1"/>
  <c r="J306" i="1"/>
  <c r="K306" i="1"/>
  <c r="L306" i="1"/>
  <c r="M306" i="1"/>
  <c r="AG306" i="1"/>
  <c r="AH306" i="1"/>
  <c r="AI306" i="1"/>
  <c r="AJ306" i="1"/>
  <c r="AK306" i="1"/>
  <c r="AL306" i="1"/>
  <c r="AM306" i="1"/>
  <c r="AN306" i="1"/>
  <c r="AV306" i="1"/>
  <c r="C307" i="1"/>
  <c r="D307" i="1"/>
  <c r="E307" i="1"/>
  <c r="F307" i="1"/>
  <c r="G307" i="1"/>
  <c r="H307" i="1"/>
  <c r="J307" i="1"/>
  <c r="K307" i="1"/>
  <c r="L307" i="1"/>
  <c r="M307" i="1"/>
  <c r="AG307" i="1"/>
  <c r="AH307" i="1"/>
  <c r="AI307" i="1"/>
  <c r="AJ307" i="1"/>
  <c r="AK307" i="1"/>
  <c r="AL307" i="1"/>
  <c r="AM307" i="1"/>
  <c r="AN307" i="1"/>
  <c r="AV307" i="1"/>
  <c r="C308" i="1"/>
  <c r="D308" i="1"/>
  <c r="E308" i="1"/>
  <c r="F308" i="1"/>
  <c r="G308" i="1"/>
  <c r="H308" i="1"/>
  <c r="J308" i="1"/>
  <c r="K308" i="1"/>
  <c r="L308" i="1"/>
  <c r="M308" i="1"/>
  <c r="AG308" i="1"/>
  <c r="AH308" i="1"/>
  <c r="AI308" i="1"/>
  <c r="AJ308" i="1"/>
  <c r="AK308" i="1"/>
  <c r="AL308" i="1"/>
  <c r="AM308" i="1"/>
  <c r="AN308" i="1"/>
  <c r="AV308" i="1"/>
  <c r="C309" i="1"/>
  <c r="D309" i="1"/>
  <c r="E309" i="1"/>
  <c r="F309" i="1"/>
  <c r="G309" i="1"/>
  <c r="H309" i="1"/>
  <c r="J309" i="1"/>
  <c r="K309" i="1"/>
  <c r="L309" i="1"/>
  <c r="M309" i="1"/>
  <c r="AG309" i="1"/>
  <c r="AH309" i="1"/>
  <c r="AI309" i="1"/>
  <c r="AJ309" i="1"/>
  <c r="AK309" i="1"/>
  <c r="AL309" i="1"/>
  <c r="AM309" i="1"/>
  <c r="AN309" i="1"/>
  <c r="AV309" i="1"/>
  <c r="C310" i="1"/>
  <c r="D310" i="1"/>
  <c r="E310" i="1"/>
  <c r="F310" i="1"/>
  <c r="G310" i="1"/>
  <c r="H310" i="1"/>
  <c r="J310" i="1"/>
  <c r="K310" i="1"/>
  <c r="L310" i="1"/>
  <c r="M310" i="1"/>
  <c r="AG310" i="1"/>
  <c r="AH310" i="1"/>
  <c r="AI310" i="1"/>
  <c r="AJ310" i="1"/>
  <c r="AK310" i="1"/>
  <c r="AL310" i="1"/>
  <c r="AM310" i="1"/>
  <c r="AN310" i="1"/>
  <c r="AV310" i="1"/>
  <c r="C311" i="1"/>
  <c r="D311" i="1"/>
  <c r="E311" i="1"/>
  <c r="F311" i="1"/>
  <c r="G311" i="1"/>
  <c r="H311" i="1"/>
  <c r="J311" i="1"/>
  <c r="K311" i="1"/>
  <c r="L311" i="1"/>
  <c r="M311" i="1"/>
  <c r="AG311" i="1"/>
  <c r="AH311" i="1"/>
  <c r="AI311" i="1"/>
  <c r="AJ311" i="1"/>
  <c r="AK311" i="1"/>
  <c r="AL311" i="1"/>
  <c r="AM311" i="1"/>
  <c r="AN311" i="1"/>
  <c r="AV311" i="1"/>
  <c r="C312" i="1"/>
  <c r="D312" i="1"/>
  <c r="E312" i="1"/>
  <c r="F312" i="1"/>
  <c r="G312" i="1"/>
  <c r="H312" i="1"/>
  <c r="J312" i="1"/>
  <c r="K312" i="1"/>
  <c r="L312" i="1"/>
  <c r="M312" i="1"/>
  <c r="AG312" i="1"/>
  <c r="AH312" i="1"/>
  <c r="AI312" i="1"/>
  <c r="AJ312" i="1"/>
  <c r="AK312" i="1"/>
  <c r="AL312" i="1"/>
  <c r="AM312" i="1"/>
  <c r="AN312" i="1"/>
  <c r="AV312" i="1"/>
  <c r="C313" i="1"/>
  <c r="D313" i="1"/>
  <c r="E313" i="1"/>
  <c r="F313" i="1"/>
  <c r="G313" i="1"/>
  <c r="H313" i="1"/>
  <c r="J313" i="1"/>
  <c r="K313" i="1"/>
  <c r="L313" i="1"/>
  <c r="M313" i="1"/>
  <c r="AG313" i="1"/>
  <c r="AH313" i="1"/>
  <c r="AI313" i="1"/>
  <c r="AJ313" i="1"/>
  <c r="AK313" i="1"/>
  <c r="AL313" i="1"/>
  <c r="AM313" i="1"/>
  <c r="AN313" i="1"/>
  <c r="AV313" i="1"/>
  <c r="C314" i="1"/>
  <c r="D314" i="1"/>
  <c r="E314" i="1"/>
  <c r="F314" i="1"/>
  <c r="G314" i="1"/>
  <c r="H314" i="1"/>
  <c r="J314" i="1"/>
  <c r="K314" i="1"/>
  <c r="L314" i="1"/>
  <c r="M314" i="1"/>
  <c r="AG314" i="1"/>
  <c r="AH314" i="1"/>
  <c r="AI314" i="1"/>
  <c r="AJ314" i="1"/>
  <c r="AK314" i="1"/>
  <c r="AL314" i="1"/>
  <c r="AM314" i="1"/>
  <c r="AN314" i="1"/>
  <c r="AV314" i="1"/>
  <c r="C315" i="1"/>
  <c r="D315" i="1"/>
  <c r="E315" i="1"/>
  <c r="F315" i="1"/>
  <c r="G315" i="1"/>
  <c r="H315" i="1"/>
  <c r="J315" i="1"/>
  <c r="K315" i="1"/>
  <c r="L315" i="1"/>
  <c r="M315" i="1"/>
  <c r="AG315" i="1"/>
  <c r="AH315" i="1"/>
  <c r="AI315" i="1"/>
  <c r="AJ315" i="1"/>
  <c r="AK315" i="1"/>
  <c r="AL315" i="1"/>
  <c r="AM315" i="1"/>
  <c r="AN315" i="1"/>
  <c r="AV315" i="1"/>
  <c r="C316" i="1"/>
  <c r="D316" i="1"/>
  <c r="E316" i="1"/>
  <c r="F316" i="1"/>
  <c r="G316" i="1"/>
  <c r="H316" i="1"/>
  <c r="J316" i="1"/>
  <c r="K316" i="1"/>
  <c r="L316" i="1"/>
  <c r="M316" i="1"/>
  <c r="AG316" i="1"/>
  <c r="AH316" i="1"/>
  <c r="AI316" i="1"/>
  <c r="AJ316" i="1"/>
  <c r="AK316" i="1"/>
  <c r="AL316" i="1"/>
  <c r="AM316" i="1"/>
  <c r="AN316" i="1"/>
  <c r="AV316" i="1"/>
  <c r="C317" i="1"/>
  <c r="D317" i="1"/>
  <c r="E317" i="1"/>
  <c r="F317" i="1"/>
  <c r="G317" i="1"/>
  <c r="H317" i="1"/>
  <c r="J317" i="1"/>
  <c r="K317" i="1"/>
  <c r="L317" i="1"/>
  <c r="M317" i="1"/>
  <c r="AG317" i="1"/>
  <c r="AH317" i="1"/>
  <c r="AI317" i="1"/>
  <c r="AJ317" i="1"/>
  <c r="AK317" i="1"/>
  <c r="AL317" i="1"/>
  <c r="AM317" i="1"/>
  <c r="AN317" i="1"/>
  <c r="AV317" i="1"/>
  <c r="C318" i="1"/>
  <c r="D318" i="1"/>
  <c r="E318" i="1"/>
  <c r="F318" i="1"/>
  <c r="G318" i="1"/>
  <c r="H318" i="1"/>
  <c r="J318" i="1"/>
  <c r="K318" i="1"/>
  <c r="L318" i="1"/>
  <c r="M318" i="1"/>
  <c r="AG318" i="1"/>
  <c r="AH318" i="1"/>
  <c r="AI318" i="1"/>
  <c r="AJ318" i="1"/>
  <c r="AK318" i="1"/>
  <c r="AL318" i="1"/>
  <c r="AM318" i="1"/>
  <c r="AN318" i="1"/>
  <c r="AV318" i="1"/>
  <c r="C319" i="1"/>
  <c r="D319" i="1"/>
  <c r="E319" i="1"/>
  <c r="F319" i="1"/>
  <c r="G319" i="1"/>
  <c r="H319" i="1"/>
  <c r="J319" i="1"/>
  <c r="K319" i="1"/>
  <c r="L319" i="1"/>
  <c r="M319" i="1"/>
  <c r="AG319" i="1"/>
  <c r="AH319" i="1"/>
  <c r="AI319" i="1"/>
  <c r="AJ319" i="1"/>
  <c r="AK319" i="1"/>
  <c r="AL319" i="1"/>
  <c r="AM319" i="1"/>
  <c r="AN319" i="1"/>
  <c r="AV319" i="1"/>
  <c r="C320" i="1"/>
  <c r="D320" i="1"/>
  <c r="E320" i="1"/>
  <c r="F320" i="1"/>
  <c r="G320" i="1"/>
  <c r="H320" i="1"/>
  <c r="J320" i="1"/>
  <c r="K320" i="1"/>
  <c r="L320" i="1"/>
  <c r="M320" i="1"/>
  <c r="AG320" i="1"/>
  <c r="AH320" i="1"/>
  <c r="AI320" i="1"/>
  <c r="AJ320" i="1"/>
  <c r="AK320" i="1"/>
  <c r="AL320" i="1"/>
  <c r="AM320" i="1"/>
  <c r="AN320" i="1"/>
  <c r="AV320" i="1"/>
  <c r="C321" i="1"/>
  <c r="D321" i="1"/>
  <c r="E321" i="1"/>
  <c r="F321" i="1"/>
  <c r="G321" i="1"/>
  <c r="H321" i="1"/>
  <c r="J321" i="1"/>
  <c r="K321" i="1"/>
  <c r="L321" i="1"/>
  <c r="M321" i="1"/>
  <c r="AG321" i="1"/>
  <c r="AH321" i="1"/>
  <c r="AI321" i="1"/>
  <c r="AJ321" i="1"/>
  <c r="AK321" i="1"/>
  <c r="AL321" i="1"/>
  <c r="AM321" i="1"/>
  <c r="AN321" i="1"/>
  <c r="AV321" i="1"/>
  <c r="C322" i="1"/>
  <c r="D322" i="1"/>
  <c r="E322" i="1"/>
  <c r="F322" i="1"/>
  <c r="G322" i="1"/>
  <c r="H322" i="1"/>
  <c r="J322" i="1"/>
  <c r="K322" i="1"/>
  <c r="L322" i="1"/>
  <c r="M322" i="1"/>
  <c r="AG322" i="1"/>
  <c r="AH322" i="1"/>
  <c r="AI322" i="1"/>
  <c r="AJ322" i="1"/>
  <c r="AK322" i="1"/>
  <c r="AL322" i="1"/>
  <c r="AM322" i="1"/>
  <c r="AN322" i="1"/>
  <c r="AV322" i="1"/>
  <c r="C323" i="1"/>
  <c r="D323" i="1"/>
  <c r="E323" i="1"/>
  <c r="F323" i="1"/>
  <c r="G323" i="1"/>
  <c r="H323" i="1"/>
  <c r="J323" i="1"/>
  <c r="K323" i="1"/>
  <c r="L323" i="1"/>
  <c r="M323" i="1"/>
  <c r="AG323" i="1"/>
  <c r="AH323" i="1"/>
  <c r="AI323" i="1"/>
  <c r="AJ323" i="1"/>
  <c r="AK323" i="1"/>
  <c r="AL323" i="1"/>
  <c r="AM323" i="1"/>
  <c r="AN323" i="1"/>
  <c r="AV323" i="1"/>
  <c r="C324" i="1"/>
  <c r="D324" i="1"/>
  <c r="E324" i="1"/>
  <c r="F324" i="1"/>
  <c r="G324" i="1"/>
  <c r="H324" i="1"/>
  <c r="J324" i="1"/>
  <c r="K324" i="1"/>
  <c r="L324" i="1"/>
  <c r="M324" i="1"/>
  <c r="AG324" i="1"/>
  <c r="AH324" i="1"/>
  <c r="AI324" i="1"/>
  <c r="AJ324" i="1"/>
  <c r="AK324" i="1"/>
  <c r="AL324" i="1"/>
  <c r="AM324" i="1"/>
  <c r="AN324" i="1"/>
  <c r="AV324" i="1"/>
  <c r="C325" i="1"/>
  <c r="D325" i="1"/>
  <c r="E325" i="1"/>
  <c r="F325" i="1"/>
  <c r="G325" i="1"/>
  <c r="H325" i="1"/>
  <c r="J325" i="1"/>
  <c r="K325" i="1"/>
  <c r="L325" i="1"/>
  <c r="M325" i="1"/>
  <c r="AG325" i="1"/>
  <c r="AH325" i="1"/>
  <c r="AI325" i="1"/>
  <c r="AJ325" i="1"/>
  <c r="AK325" i="1"/>
  <c r="AL325" i="1"/>
  <c r="AM325" i="1"/>
  <c r="AN325" i="1"/>
  <c r="AV325" i="1"/>
  <c r="C326" i="1"/>
  <c r="D326" i="1"/>
  <c r="E326" i="1"/>
  <c r="F326" i="1"/>
  <c r="G326" i="1"/>
  <c r="H326" i="1"/>
  <c r="J326" i="1"/>
  <c r="K326" i="1"/>
  <c r="L326" i="1"/>
  <c r="M326" i="1"/>
  <c r="AG326" i="1"/>
  <c r="AH326" i="1"/>
  <c r="AI326" i="1"/>
  <c r="AJ326" i="1"/>
  <c r="AK326" i="1"/>
  <c r="AL326" i="1"/>
  <c r="AM326" i="1"/>
  <c r="AN326" i="1"/>
  <c r="AV326" i="1"/>
  <c r="C327" i="1"/>
  <c r="D327" i="1"/>
  <c r="E327" i="1"/>
  <c r="F327" i="1"/>
  <c r="G327" i="1"/>
  <c r="H327" i="1"/>
  <c r="J327" i="1"/>
  <c r="K327" i="1"/>
  <c r="L327" i="1"/>
  <c r="M327" i="1"/>
  <c r="AG327" i="1"/>
  <c r="AH327" i="1"/>
  <c r="AI327" i="1"/>
  <c r="AJ327" i="1"/>
  <c r="AK327" i="1"/>
  <c r="AL327" i="1"/>
  <c r="AM327" i="1"/>
  <c r="AN327" i="1"/>
  <c r="AV327" i="1"/>
  <c r="C328" i="1"/>
  <c r="D328" i="1"/>
  <c r="E328" i="1"/>
  <c r="F328" i="1"/>
  <c r="G328" i="1"/>
  <c r="H328" i="1"/>
  <c r="J328" i="1"/>
  <c r="K328" i="1"/>
  <c r="L328" i="1"/>
  <c r="M328" i="1"/>
  <c r="AG328" i="1"/>
  <c r="AH328" i="1"/>
  <c r="AI328" i="1"/>
  <c r="AJ328" i="1"/>
  <c r="AK328" i="1"/>
  <c r="AL328" i="1"/>
  <c r="AM328" i="1"/>
  <c r="AN328" i="1"/>
  <c r="AV328" i="1"/>
  <c r="C329" i="1"/>
  <c r="D329" i="1"/>
  <c r="E329" i="1"/>
  <c r="F329" i="1"/>
  <c r="G329" i="1"/>
  <c r="H329" i="1"/>
  <c r="J329" i="1"/>
  <c r="K329" i="1"/>
  <c r="L329" i="1"/>
  <c r="M329" i="1"/>
  <c r="AG329" i="1"/>
  <c r="AH329" i="1"/>
  <c r="AI329" i="1"/>
  <c r="AJ329" i="1"/>
  <c r="AK329" i="1"/>
  <c r="AL329" i="1"/>
  <c r="AM329" i="1"/>
  <c r="AN329" i="1"/>
  <c r="AV329" i="1"/>
  <c r="C330" i="1"/>
  <c r="D330" i="1"/>
  <c r="E330" i="1"/>
  <c r="F330" i="1"/>
  <c r="G330" i="1"/>
  <c r="H330" i="1"/>
  <c r="J330" i="1"/>
  <c r="K330" i="1"/>
  <c r="L330" i="1"/>
  <c r="M330" i="1"/>
  <c r="AG330" i="1"/>
  <c r="AH330" i="1"/>
  <c r="AI330" i="1"/>
  <c r="AJ330" i="1"/>
  <c r="AK330" i="1"/>
  <c r="AL330" i="1"/>
  <c r="AM330" i="1"/>
  <c r="AN330" i="1"/>
  <c r="AV330" i="1"/>
  <c r="C331" i="1"/>
  <c r="D331" i="1"/>
  <c r="E331" i="1"/>
  <c r="F331" i="1"/>
  <c r="G331" i="1"/>
  <c r="H331" i="1"/>
  <c r="J331" i="1"/>
  <c r="K331" i="1"/>
  <c r="L331" i="1"/>
  <c r="M331" i="1"/>
  <c r="AG331" i="1"/>
  <c r="AH331" i="1"/>
  <c r="AI331" i="1"/>
  <c r="AJ331" i="1"/>
  <c r="AK331" i="1"/>
  <c r="AL331" i="1"/>
  <c r="AM331" i="1"/>
  <c r="AN331" i="1"/>
  <c r="AV331" i="1"/>
  <c r="C333" i="1"/>
  <c r="D333" i="1"/>
  <c r="E333" i="1"/>
  <c r="F333" i="1"/>
  <c r="G333" i="1"/>
  <c r="H333" i="1"/>
  <c r="J333" i="1"/>
  <c r="K333" i="1"/>
  <c r="L333" i="1"/>
  <c r="M333" i="1"/>
  <c r="AG333" i="1"/>
  <c r="AH333" i="1"/>
  <c r="AI333" i="1"/>
  <c r="AJ333" i="1"/>
  <c r="AK333" i="1"/>
  <c r="AL333" i="1"/>
  <c r="AM333" i="1"/>
  <c r="AN333" i="1"/>
  <c r="AV333" i="1"/>
  <c r="C334" i="1"/>
  <c r="D334" i="1"/>
  <c r="E334" i="1"/>
  <c r="F334" i="1"/>
  <c r="G334" i="1"/>
  <c r="H334" i="1"/>
  <c r="J334" i="1"/>
  <c r="K334" i="1"/>
  <c r="L334" i="1"/>
  <c r="M334" i="1"/>
  <c r="AG334" i="1"/>
  <c r="AH334" i="1"/>
  <c r="AI334" i="1"/>
  <c r="AJ334" i="1"/>
  <c r="AK334" i="1"/>
  <c r="AL334" i="1"/>
  <c r="AM334" i="1"/>
  <c r="AN334" i="1"/>
  <c r="AV334" i="1"/>
  <c r="C335" i="1"/>
  <c r="D335" i="1"/>
  <c r="E335" i="1"/>
  <c r="F335" i="1"/>
  <c r="G335" i="1"/>
  <c r="H335" i="1"/>
  <c r="J335" i="1"/>
  <c r="K335" i="1"/>
  <c r="L335" i="1"/>
  <c r="M335" i="1"/>
  <c r="AG335" i="1"/>
  <c r="AH335" i="1"/>
  <c r="AI335" i="1"/>
  <c r="AJ335" i="1"/>
  <c r="AK335" i="1"/>
  <c r="AL335" i="1"/>
  <c r="AM335" i="1"/>
  <c r="AN335" i="1"/>
  <c r="AV335" i="1"/>
  <c r="C336" i="1"/>
  <c r="D336" i="1"/>
  <c r="E336" i="1"/>
  <c r="F336" i="1"/>
  <c r="G336" i="1"/>
  <c r="H336" i="1"/>
  <c r="J336" i="1"/>
  <c r="K336" i="1"/>
  <c r="L336" i="1"/>
  <c r="M336" i="1"/>
  <c r="AG336" i="1"/>
  <c r="AH336" i="1"/>
  <c r="AI336" i="1"/>
  <c r="AJ336" i="1"/>
  <c r="AK336" i="1"/>
  <c r="AL336" i="1"/>
  <c r="AM336" i="1"/>
  <c r="AN336" i="1"/>
  <c r="AV336" i="1"/>
  <c r="C337" i="1"/>
  <c r="D337" i="1"/>
  <c r="E337" i="1"/>
  <c r="F337" i="1"/>
  <c r="G337" i="1"/>
  <c r="H337" i="1"/>
  <c r="J337" i="1"/>
  <c r="K337" i="1"/>
  <c r="L337" i="1"/>
  <c r="M337" i="1"/>
  <c r="AG337" i="1"/>
  <c r="AH337" i="1"/>
  <c r="AI337" i="1"/>
  <c r="AJ337" i="1"/>
  <c r="AK337" i="1"/>
  <c r="AL337" i="1"/>
  <c r="AM337" i="1"/>
  <c r="AN337" i="1"/>
  <c r="AV337" i="1"/>
  <c r="C338" i="1"/>
  <c r="D338" i="1"/>
  <c r="E338" i="1"/>
  <c r="F338" i="1"/>
  <c r="G338" i="1"/>
  <c r="H338" i="1"/>
  <c r="J338" i="1"/>
  <c r="K338" i="1"/>
  <c r="L338" i="1"/>
  <c r="M338" i="1"/>
  <c r="AG338" i="1"/>
  <c r="AH338" i="1"/>
  <c r="AI338" i="1"/>
  <c r="AJ338" i="1"/>
  <c r="AK338" i="1"/>
  <c r="AL338" i="1"/>
  <c r="AM338" i="1"/>
  <c r="AN338" i="1"/>
  <c r="AV338" i="1"/>
  <c r="C339" i="1"/>
  <c r="D339" i="1"/>
  <c r="E339" i="1"/>
  <c r="F339" i="1"/>
  <c r="G339" i="1"/>
  <c r="H339" i="1"/>
  <c r="J339" i="1"/>
  <c r="K339" i="1"/>
  <c r="L339" i="1"/>
  <c r="M339" i="1"/>
  <c r="AG339" i="1"/>
  <c r="AH339" i="1"/>
  <c r="AI339" i="1"/>
  <c r="AJ339" i="1"/>
  <c r="AK339" i="1"/>
  <c r="AL339" i="1"/>
  <c r="AM339" i="1"/>
  <c r="AN339" i="1"/>
  <c r="AV339" i="1"/>
  <c r="C340" i="1"/>
  <c r="D340" i="1"/>
  <c r="E340" i="1"/>
  <c r="F340" i="1"/>
  <c r="G340" i="1"/>
  <c r="H340" i="1"/>
  <c r="J340" i="1"/>
  <c r="K340" i="1"/>
  <c r="L340" i="1"/>
  <c r="M340" i="1"/>
  <c r="AG340" i="1"/>
  <c r="AH340" i="1"/>
  <c r="AI340" i="1"/>
  <c r="AJ340" i="1"/>
  <c r="AK340" i="1"/>
  <c r="AL340" i="1"/>
  <c r="AM340" i="1"/>
  <c r="AN340" i="1"/>
  <c r="AV340" i="1"/>
  <c r="C341" i="1"/>
  <c r="D341" i="1"/>
  <c r="E341" i="1"/>
  <c r="F341" i="1"/>
  <c r="G341" i="1"/>
  <c r="H341" i="1"/>
  <c r="J341" i="1"/>
  <c r="K341" i="1"/>
  <c r="L341" i="1"/>
  <c r="M341" i="1"/>
  <c r="AG341" i="1"/>
  <c r="AH341" i="1"/>
  <c r="AI341" i="1"/>
  <c r="AJ341" i="1"/>
  <c r="AK341" i="1"/>
  <c r="AL341" i="1"/>
  <c r="AM341" i="1"/>
  <c r="AN341" i="1"/>
  <c r="AV341" i="1"/>
  <c r="C343" i="1"/>
  <c r="D343" i="1"/>
  <c r="E343" i="1"/>
  <c r="F343" i="1"/>
  <c r="G343" i="1"/>
  <c r="H343" i="1"/>
  <c r="J343" i="1"/>
  <c r="K343" i="1"/>
  <c r="L343" i="1"/>
  <c r="M343" i="1"/>
  <c r="AG343" i="1"/>
  <c r="AH343" i="1"/>
  <c r="AI343" i="1"/>
  <c r="AJ343" i="1"/>
  <c r="AK343" i="1"/>
  <c r="AL343" i="1"/>
  <c r="AM343" i="1"/>
  <c r="AN343" i="1"/>
  <c r="AV343" i="1"/>
  <c r="C344" i="1"/>
  <c r="D344" i="1"/>
  <c r="E344" i="1"/>
  <c r="F344" i="1"/>
  <c r="G344" i="1"/>
  <c r="H344" i="1"/>
  <c r="J344" i="1"/>
  <c r="K344" i="1"/>
  <c r="L344" i="1"/>
  <c r="M344" i="1"/>
  <c r="AG344" i="1"/>
  <c r="AH344" i="1"/>
  <c r="AI344" i="1"/>
  <c r="AJ344" i="1"/>
  <c r="AK344" i="1"/>
  <c r="AL344" i="1"/>
  <c r="AM344" i="1"/>
  <c r="AN344" i="1"/>
  <c r="AV344" i="1"/>
  <c r="C345" i="1"/>
  <c r="D345" i="1"/>
  <c r="E345" i="1"/>
  <c r="F345" i="1"/>
  <c r="G345" i="1"/>
  <c r="H345" i="1"/>
  <c r="J345" i="1"/>
  <c r="K345" i="1"/>
  <c r="L345" i="1"/>
  <c r="M345" i="1"/>
  <c r="AG345" i="1"/>
  <c r="AH345" i="1"/>
  <c r="AI345" i="1"/>
  <c r="AJ345" i="1"/>
  <c r="AK345" i="1"/>
  <c r="AL345" i="1"/>
  <c r="AM345" i="1"/>
  <c r="AN345" i="1"/>
  <c r="AV345" i="1"/>
  <c r="C346" i="1"/>
  <c r="D346" i="1"/>
  <c r="E346" i="1"/>
  <c r="F346" i="1"/>
  <c r="G346" i="1"/>
  <c r="H346" i="1"/>
  <c r="J346" i="1"/>
  <c r="K346" i="1"/>
  <c r="L346" i="1"/>
  <c r="M346" i="1"/>
  <c r="AG346" i="1"/>
  <c r="AH346" i="1"/>
  <c r="AI346" i="1"/>
  <c r="AJ346" i="1"/>
  <c r="AK346" i="1"/>
  <c r="AL346" i="1"/>
  <c r="AM346" i="1"/>
  <c r="AN346" i="1"/>
  <c r="AV346" i="1"/>
  <c r="C348" i="1"/>
  <c r="D348" i="1"/>
  <c r="E348" i="1"/>
  <c r="F348" i="1"/>
  <c r="G348" i="1"/>
  <c r="H348" i="1"/>
  <c r="J348" i="1"/>
  <c r="K348" i="1"/>
  <c r="L348" i="1"/>
  <c r="M348" i="1"/>
  <c r="AG348" i="1"/>
  <c r="AH348" i="1"/>
  <c r="AI348" i="1"/>
  <c r="AJ348" i="1"/>
  <c r="AK348" i="1"/>
  <c r="AL348" i="1"/>
  <c r="AM348" i="1"/>
  <c r="AN348" i="1"/>
  <c r="AV348" i="1"/>
  <c r="C349" i="1"/>
  <c r="D349" i="1"/>
  <c r="E349" i="1"/>
  <c r="F349" i="1"/>
  <c r="G349" i="1"/>
  <c r="H349" i="1"/>
  <c r="AG349" i="1"/>
  <c r="AH349" i="1"/>
  <c r="AI349" i="1"/>
  <c r="AJ349" i="1"/>
  <c r="AK349" i="1"/>
  <c r="AL349" i="1"/>
  <c r="AM349" i="1"/>
  <c r="AN349" i="1"/>
  <c r="AV349" i="1"/>
  <c r="C351" i="1"/>
  <c r="D351" i="1"/>
  <c r="E351" i="1"/>
  <c r="F351" i="1"/>
  <c r="G351" i="1"/>
  <c r="H351" i="1"/>
  <c r="J351" i="1"/>
  <c r="K351" i="1"/>
  <c r="L351" i="1"/>
  <c r="M351" i="1"/>
  <c r="AG351" i="1"/>
  <c r="AH351" i="1"/>
  <c r="AI351" i="1"/>
  <c r="AJ351" i="1"/>
  <c r="AK351" i="1"/>
  <c r="AL351" i="1"/>
  <c r="AM351" i="1"/>
  <c r="AN351" i="1"/>
  <c r="AV351" i="1"/>
  <c r="C352" i="1"/>
  <c r="D352" i="1"/>
  <c r="E352" i="1"/>
  <c r="F352" i="1"/>
  <c r="G352" i="1"/>
  <c r="H352" i="1"/>
  <c r="J352" i="1"/>
  <c r="K352" i="1"/>
  <c r="L352" i="1"/>
  <c r="M352" i="1"/>
  <c r="AG352" i="1"/>
  <c r="AH352" i="1"/>
  <c r="AI352" i="1"/>
  <c r="AJ352" i="1"/>
  <c r="AK352" i="1"/>
  <c r="AL352" i="1"/>
  <c r="AM352" i="1"/>
  <c r="AN352" i="1"/>
  <c r="AV352" i="1"/>
  <c r="C353" i="1"/>
  <c r="D353" i="1"/>
  <c r="E353" i="1"/>
  <c r="F353" i="1"/>
  <c r="G353" i="1"/>
  <c r="H353" i="1"/>
  <c r="J353" i="1"/>
  <c r="K353" i="1"/>
  <c r="L353" i="1"/>
  <c r="M353" i="1"/>
  <c r="AG353" i="1"/>
  <c r="AH353" i="1"/>
  <c r="AI353" i="1"/>
  <c r="AJ353" i="1"/>
  <c r="AK353" i="1"/>
  <c r="AL353" i="1"/>
  <c r="AM353" i="1"/>
  <c r="AN353" i="1"/>
  <c r="AV353" i="1"/>
  <c r="C354" i="1"/>
  <c r="D354" i="1"/>
  <c r="E354" i="1"/>
  <c r="F354" i="1"/>
  <c r="G354" i="1"/>
  <c r="H354" i="1"/>
  <c r="J354" i="1"/>
  <c r="K354" i="1"/>
  <c r="L354" i="1"/>
  <c r="M354" i="1"/>
  <c r="AG354" i="1"/>
  <c r="AH354" i="1"/>
  <c r="AI354" i="1"/>
  <c r="AJ354" i="1"/>
  <c r="AK354" i="1"/>
  <c r="AL354" i="1"/>
  <c r="AM354" i="1"/>
  <c r="AN354" i="1"/>
  <c r="AV354" i="1"/>
  <c r="C355" i="1"/>
  <c r="D355" i="1"/>
  <c r="E355" i="1"/>
  <c r="F355" i="1"/>
  <c r="G355" i="1"/>
  <c r="H355" i="1"/>
  <c r="J355" i="1"/>
  <c r="K355" i="1"/>
  <c r="L355" i="1"/>
  <c r="M355" i="1"/>
  <c r="AG355" i="1"/>
  <c r="AH355" i="1"/>
  <c r="AI355" i="1"/>
  <c r="AJ355" i="1"/>
  <c r="AK355" i="1"/>
  <c r="AL355" i="1"/>
  <c r="AM355" i="1"/>
  <c r="AN355" i="1"/>
  <c r="AV355" i="1"/>
  <c r="C356" i="1"/>
  <c r="D356" i="1"/>
  <c r="E356" i="1"/>
  <c r="F356" i="1"/>
  <c r="G356" i="1"/>
  <c r="H356" i="1"/>
  <c r="J356" i="1"/>
  <c r="K356" i="1"/>
  <c r="L356" i="1"/>
  <c r="M356" i="1"/>
  <c r="AG356" i="1"/>
  <c r="AH356" i="1"/>
  <c r="AI356" i="1"/>
  <c r="AJ356" i="1"/>
  <c r="AK356" i="1"/>
  <c r="AL356" i="1"/>
  <c r="AM356" i="1"/>
  <c r="AN356" i="1"/>
  <c r="AV356" i="1"/>
  <c r="C357" i="1"/>
  <c r="D357" i="1"/>
  <c r="E357" i="1"/>
  <c r="F357" i="1"/>
  <c r="G357" i="1"/>
  <c r="H357" i="1"/>
  <c r="J357" i="1"/>
  <c r="K357" i="1"/>
  <c r="L357" i="1"/>
  <c r="M357" i="1"/>
  <c r="AG357" i="1"/>
  <c r="AH357" i="1"/>
  <c r="AI357" i="1"/>
  <c r="AJ357" i="1"/>
  <c r="AK357" i="1"/>
  <c r="AL357" i="1"/>
  <c r="AM357" i="1"/>
  <c r="AN357" i="1"/>
  <c r="AV357" i="1"/>
  <c r="C358" i="1"/>
  <c r="D358" i="1"/>
  <c r="E358" i="1"/>
  <c r="F358" i="1"/>
  <c r="G358" i="1"/>
  <c r="H358" i="1"/>
  <c r="J358" i="1"/>
  <c r="K358" i="1"/>
  <c r="L358" i="1"/>
  <c r="M358" i="1"/>
  <c r="AG358" i="1"/>
  <c r="AH358" i="1"/>
  <c r="AI358" i="1"/>
  <c r="AJ358" i="1"/>
  <c r="AK358" i="1"/>
  <c r="AL358" i="1"/>
  <c r="AM358" i="1"/>
  <c r="AN358" i="1"/>
  <c r="AV358" i="1"/>
  <c r="C359" i="1"/>
  <c r="D359" i="1"/>
  <c r="E359" i="1"/>
  <c r="F359" i="1"/>
  <c r="G359" i="1"/>
  <c r="H359" i="1"/>
  <c r="J359" i="1"/>
  <c r="K359" i="1"/>
  <c r="L359" i="1"/>
  <c r="M359" i="1"/>
  <c r="AG359" i="1"/>
  <c r="AH359" i="1"/>
  <c r="AI359" i="1"/>
  <c r="AJ359" i="1"/>
  <c r="AK359" i="1"/>
  <c r="AL359" i="1"/>
  <c r="AM359" i="1"/>
  <c r="AN359" i="1"/>
  <c r="AV359" i="1"/>
  <c r="C360" i="1"/>
  <c r="D360" i="1"/>
  <c r="E360" i="1"/>
  <c r="F360" i="1"/>
  <c r="G360" i="1"/>
  <c r="H360" i="1"/>
  <c r="J360" i="1"/>
  <c r="K360" i="1"/>
  <c r="L360" i="1"/>
  <c r="M360" i="1"/>
  <c r="AG360" i="1"/>
  <c r="AH360" i="1"/>
  <c r="AI360" i="1"/>
  <c r="AJ360" i="1"/>
  <c r="AK360" i="1"/>
  <c r="AL360" i="1"/>
  <c r="AM360" i="1"/>
  <c r="AN360" i="1"/>
  <c r="AV360" i="1"/>
  <c r="C361" i="1"/>
  <c r="D361" i="1"/>
  <c r="E361" i="1"/>
  <c r="F361" i="1"/>
  <c r="G361" i="1"/>
  <c r="H361" i="1"/>
  <c r="J361" i="1"/>
  <c r="K361" i="1"/>
  <c r="L361" i="1"/>
  <c r="M361" i="1"/>
  <c r="AG361" i="1"/>
  <c r="AH361" i="1"/>
  <c r="AI361" i="1"/>
  <c r="AJ361" i="1"/>
  <c r="AK361" i="1"/>
  <c r="AL361" i="1"/>
  <c r="AM361" i="1"/>
  <c r="AN361" i="1"/>
  <c r="AV361" i="1"/>
  <c r="C362" i="1"/>
  <c r="D362" i="1"/>
  <c r="E362" i="1"/>
  <c r="F362" i="1"/>
  <c r="G362" i="1"/>
  <c r="H362" i="1"/>
  <c r="J362" i="1"/>
  <c r="K362" i="1"/>
  <c r="L362" i="1"/>
  <c r="M362" i="1"/>
  <c r="AG362" i="1"/>
  <c r="AH362" i="1"/>
  <c r="AI362" i="1"/>
  <c r="AJ362" i="1"/>
  <c r="AK362" i="1"/>
  <c r="AL362" i="1"/>
  <c r="AM362" i="1"/>
  <c r="AN362" i="1"/>
  <c r="AV362" i="1"/>
  <c r="C363" i="1"/>
  <c r="D363" i="1"/>
  <c r="E363" i="1"/>
  <c r="F363" i="1"/>
  <c r="G363" i="1"/>
  <c r="H363" i="1"/>
  <c r="J363" i="1"/>
  <c r="K363" i="1"/>
  <c r="L363" i="1"/>
  <c r="M363" i="1"/>
  <c r="AG363" i="1"/>
  <c r="AH363" i="1"/>
  <c r="AI363" i="1"/>
  <c r="AJ363" i="1"/>
  <c r="AK363" i="1"/>
  <c r="AL363" i="1"/>
  <c r="AM363" i="1"/>
  <c r="AN363" i="1"/>
  <c r="AV363" i="1"/>
  <c r="C364" i="1"/>
  <c r="D364" i="1"/>
  <c r="E364" i="1"/>
  <c r="F364" i="1"/>
  <c r="G364" i="1"/>
  <c r="H364" i="1"/>
  <c r="J364" i="1"/>
  <c r="K364" i="1"/>
  <c r="L364" i="1"/>
  <c r="M364" i="1"/>
  <c r="AG364" i="1"/>
  <c r="AH364" i="1"/>
  <c r="AI364" i="1"/>
  <c r="AJ364" i="1"/>
  <c r="AK364" i="1"/>
  <c r="AL364" i="1"/>
  <c r="AM364" i="1"/>
  <c r="AN364" i="1"/>
  <c r="AV364" i="1"/>
  <c r="C365" i="1"/>
  <c r="D365" i="1"/>
  <c r="E365" i="1"/>
  <c r="F365" i="1"/>
  <c r="G365" i="1"/>
  <c r="H365" i="1"/>
  <c r="J365" i="1"/>
  <c r="K365" i="1"/>
  <c r="L365" i="1"/>
  <c r="M365" i="1"/>
  <c r="AG365" i="1"/>
  <c r="AH365" i="1"/>
  <c r="AI365" i="1"/>
  <c r="AJ365" i="1"/>
  <c r="AK365" i="1"/>
  <c r="AL365" i="1"/>
  <c r="AM365" i="1"/>
  <c r="AN365" i="1"/>
  <c r="AV365" i="1"/>
  <c r="C366" i="1"/>
  <c r="D366" i="1"/>
  <c r="E366" i="1"/>
  <c r="F366" i="1"/>
  <c r="G366" i="1"/>
  <c r="H366" i="1"/>
  <c r="J366" i="1"/>
  <c r="K366" i="1"/>
  <c r="L366" i="1"/>
  <c r="M366" i="1"/>
  <c r="AG366" i="1"/>
  <c r="AH366" i="1"/>
  <c r="AI366" i="1"/>
  <c r="AJ366" i="1"/>
  <c r="AK366" i="1"/>
  <c r="AL366" i="1"/>
  <c r="AM366" i="1"/>
  <c r="AN366" i="1"/>
  <c r="AV366" i="1"/>
  <c r="C367" i="1"/>
  <c r="D367" i="1"/>
  <c r="E367" i="1"/>
  <c r="F367" i="1"/>
  <c r="G367" i="1"/>
  <c r="H367" i="1"/>
  <c r="J367" i="1"/>
  <c r="K367" i="1"/>
  <c r="L367" i="1"/>
  <c r="M367" i="1"/>
  <c r="AG367" i="1"/>
  <c r="AH367" i="1"/>
  <c r="AI367" i="1"/>
  <c r="AJ367" i="1"/>
  <c r="AK367" i="1"/>
  <c r="AL367" i="1"/>
  <c r="AM367" i="1"/>
  <c r="AN367" i="1"/>
  <c r="AV367" i="1"/>
  <c r="C368" i="1"/>
  <c r="D368" i="1"/>
  <c r="E368" i="1"/>
  <c r="F368" i="1"/>
  <c r="G368" i="1"/>
  <c r="H368" i="1"/>
  <c r="J368" i="1"/>
  <c r="K368" i="1"/>
  <c r="L368" i="1"/>
  <c r="M368" i="1"/>
  <c r="AG368" i="1"/>
  <c r="AH368" i="1"/>
  <c r="AI368" i="1"/>
  <c r="AJ368" i="1"/>
  <c r="AK368" i="1"/>
  <c r="AL368" i="1"/>
  <c r="AM368" i="1"/>
  <c r="AN368" i="1"/>
  <c r="AV368" i="1"/>
  <c r="C369" i="1"/>
  <c r="D369" i="1"/>
  <c r="E369" i="1"/>
  <c r="F369" i="1"/>
  <c r="G369" i="1"/>
  <c r="H369" i="1"/>
  <c r="J369" i="1"/>
  <c r="K369" i="1"/>
  <c r="L369" i="1"/>
  <c r="M369" i="1"/>
  <c r="AG369" i="1"/>
  <c r="AH369" i="1"/>
  <c r="AI369" i="1"/>
  <c r="AJ369" i="1"/>
  <c r="AK369" i="1"/>
  <c r="AL369" i="1"/>
  <c r="AM369" i="1"/>
  <c r="AN369" i="1"/>
  <c r="AV369" i="1"/>
  <c r="C370" i="1"/>
  <c r="D370" i="1"/>
  <c r="E370" i="1"/>
  <c r="F370" i="1"/>
  <c r="G370" i="1"/>
  <c r="H370" i="1"/>
  <c r="J370" i="1"/>
  <c r="K370" i="1"/>
  <c r="L370" i="1"/>
  <c r="M370" i="1"/>
  <c r="AG370" i="1"/>
  <c r="AH370" i="1"/>
  <c r="AI370" i="1"/>
  <c r="AJ370" i="1"/>
  <c r="AK370" i="1"/>
  <c r="AL370" i="1"/>
  <c r="AM370" i="1"/>
  <c r="AN370" i="1"/>
  <c r="AV370" i="1"/>
  <c r="C371" i="1"/>
  <c r="D371" i="1"/>
  <c r="E371" i="1"/>
  <c r="F371" i="1"/>
  <c r="G371" i="1"/>
  <c r="H371" i="1"/>
  <c r="J371" i="1"/>
  <c r="K371" i="1"/>
  <c r="L371" i="1"/>
  <c r="M371" i="1"/>
  <c r="AG371" i="1"/>
  <c r="AH371" i="1"/>
  <c r="AI371" i="1"/>
  <c r="AJ371" i="1"/>
  <c r="AK371" i="1"/>
  <c r="AL371" i="1"/>
  <c r="AM371" i="1"/>
  <c r="AN371" i="1"/>
  <c r="AV371" i="1"/>
  <c r="C372" i="1"/>
  <c r="D372" i="1"/>
  <c r="E372" i="1"/>
  <c r="F372" i="1"/>
  <c r="G372" i="1"/>
  <c r="H372" i="1"/>
  <c r="J372" i="1"/>
  <c r="K372" i="1"/>
  <c r="L372" i="1"/>
  <c r="M372" i="1"/>
  <c r="AG372" i="1"/>
  <c r="AH372" i="1"/>
  <c r="AI372" i="1"/>
  <c r="AJ372" i="1"/>
  <c r="AK372" i="1"/>
  <c r="AL372" i="1"/>
  <c r="AM372" i="1"/>
  <c r="AN372" i="1"/>
  <c r="AV372" i="1"/>
  <c r="C373" i="1"/>
  <c r="D373" i="1"/>
  <c r="E373" i="1"/>
  <c r="F373" i="1"/>
  <c r="G373" i="1"/>
  <c r="H373" i="1"/>
  <c r="J373" i="1"/>
  <c r="K373" i="1"/>
  <c r="L373" i="1"/>
  <c r="M373" i="1"/>
  <c r="AG373" i="1"/>
  <c r="AH373" i="1"/>
  <c r="AI373" i="1"/>
  <c r="AJ373" i="1"/>
  <c r="AK373" i="1"/>
  <c r="AL373" i="1"/>
  <c r="AM373" i="1"/>
  <c r="AN373" i="1"/>
  <c r="AV373" i="1"/>
  <c r="C374" i="1"/>
  <c r="D374" i="1"/>
  <c r="E374" i="1"/>
  <c r="F374" i="1"/>
  <c r="G374" i="1"/>
  <c r="H374" i="1"/>
  <c r="J374" i="1"/>
  <c r="K374" i="1"/>
  <c r="L374" i="1"/>
  <c r="M374" i="1"/>
  <c r="AG374" i="1"/>
  <c r="AH374" i="1"/>
  <c r="AI374" i="1"/>
  <c r="AJ374" i="1"/>
  <c r="AK374" i="1"/>
  <c r="AL374" i="1"/>
  <c r="AM374" i="1"/>
  <c r="AN374" i="1"/>
  <c r="AV374" i="1"/>
  <c r="C375" i="1"/>
  <c r="D375" i="1"/>
  <c r="E375" i="1"/>
  <c r="F375" i="1"/>
  <c r="G375" i="1"/>
  <c r="H375" i="1"/>
  <c r="J375" i="1"/>
  <c r="K375" i="1"/>
  <c r="L375" i="1"/>
  <c r="M375" i="1"/>
  <c r="AG375" i="1"/>
  <c r="AH375" i="1"/>
  <c r="AI375" i="1"/>
  <c r="AJ375" i="1"/>
  <c r="AK375" i="1"/>
  <c r="AL375" i="1"/>
  <c r="AM375" i="1"/>
  <c r="AN375" i="1"/>
  <c r="AV375" i="1"/>
  <c r="C376" i="1"/>
  <c r="D376" i="1"/>
  <c r="E376" i="1"/>
  <c r="F376" i="1"/>
  <c r="G376" i="1"/>
  <c r="H376" i="1"/>
  <c r="J376" i="1"/>
  <c r="K376" i="1"/>
  <c r="L376" i="1"/>
  <c r="M376" i="1"/>
  <c r="AG376" i="1"/>
  <c r="AH376" i="1"/>
  <c r="AI376" i="1"/>
  <c r="AJ376" i="1"/>
  <c r="AK376" i="1"/>
  <c r="AL376" i="1"/>
  <c r="AM376" i="1"/>
  <c r="AN376" i="1"/>
  <c r="AV376" i="1"/>
  <c r="C377" i="1"/>
  <c r="D377" i="1"/>
  <c r="E377" i="1"/>
  <c r="F377" i="1"/>
  <c r="G377" i="1"/>
  <c r="H377" i="1"/>
  <c r="J377" i="1"/>
  <c r="K377" i="1"/>
  <c r="L377" i="1"/>
  <c r="M377" i="1"/>
  <c r="AG377" i="1"/>
  <c r="AH377" i="1"/>
  <c r="AI377" i="1"/>
  <c r="AJ377" i="1"/>
  <c r="AK377" i="1"/>
  <c r="AL377" i="1"/>
  <c r="AM377" i="1"/>
  <c r="AN377" i="1"/>
  <c r="AV377" i="1"/>
  <c r="C378" i="1"/>
  <c r="D378" i="1"/>
  <c r="E378" i="1"/>
  <c r="F378" i="1"/>
  <c r="G378" i="1"/>
  <c r="H378" i="1"/>
  <c r="J378" i="1"/>
  <c r="K378" i="1"/>
  <c r="L378" i="1"/>
  <c r="M378" i="1"/>
  <c r="AG378" i="1"/>
  <c r="AH378" i="1"/>
  <c r="AI378" i="1"/>
  <c r="AJ378" i="1"/>
  <c r="AK378" i="1"/>
  <c r="AL378" i="1"/>
  <c r="AM378" i="1"/>
  <c r="AN378" i="1"/>
  <c r="AV378" i="1"/>
  <c r="C379" i="1"/>
  <c r="D379" i="1"/>
  <c r="E379" i="1"/>
  <c r="F379" i="1"/>
  <c r="G379" i="1"/>
  <c r="H379" i="1"/>
  <c r="J379" i="1"/>
  <c r="K379" i="1"/>
  <c r="L379" i="1"/>
  <c r="M379" i="1"/>
  <c r="AG379" i="1"/>
  <c r="AH379" i="1"/>
  <c r="AI379" i="1"/>
  <c r="AJ379" i="1"/>
  <c r="AK379" i="1"/>
  <c r="AL379" i="1"/>
  <c r="AM379" i="1"/>
  <c r="AN379" i="1"/>
  <c r="AV379" i="1"/>
  <c r="C380" i="1"/>
  <c r="D380" i="1"/>
  <c r="E380" i="1"/>
  <c r="F380" i="1"/>
  <c r="G380" i="1"/>
  <c r="H380" i="1"/>
  <c r="J380" i="1"/>
  <c r="K380" i="1"/>
  <c r="L380" i="1"/>
  <c r="M380" i="1"/>
  <c r="AG380" i="1"/>
  <c r="AH380" i="1"/>
  <c r="AI380" i="1"/>
  <c r="AJ380" i="1"/>
  <c r="AK380" i="1"/>
  <c r="AL380" i="1"/>
  <c r="AM380" i="1"/>
  <c r="AN380" i="1"/>
  <c r="AV380" i="1"/>
  <c r="C381" i="1"/>
  <c r="D381" i="1"/>
  <c r="E381" i="1"/>
  <c r="F381" i="1"/>
  <c r="G381" i="1"/>
  <c r="H381" i="1"/>
  <c r="J381" i="1"/>
  <c r="K381" i="1"/>
  <c r="L381" i="1"/>
  <c r="M381" i="1"/>
  <c r="AG381" i="1"/>
  <c r="AH381" i="1"/>
  <c r="AI381" i="1"/>
  <c r="AJ381" i="1"/>
  <c r="AK381" i="1"/>
  <c r="AL381" i="1"/>
  <c r="AM381" i="1"/>
  <c r="AN381" i="1"/>
  <c r="AV381" i="1"/>
  <c r="C382" i="1"/>
  <c r="D382" i="1"/>
  <c r="E382" i="1"/>
  <c r="F382" i="1"/>
  <c r="G382" i="1"/>
  <c r="H382" i="1"/>
  <c r="J382" i="1"/>
  <c r="K382" i="1"/>
  <c r="L382" i="1"/>
  <c r="M382" i="1"/>
  <c r="AG382" i="1"/>
  <c r="AH382" i="1"/>
  <c r="AI382" i="1"/>
  <c r="AJ382" i="1"/>
  <c r="AK382" i="1"/>
  <c r="AL382" i="1"/>
  <c r="AM382" i="1"/>
  <c r="AN382" i="1"/>
  <c r="AV382" i="1"/>
  <c r="C383" i="1"/>
  <c r="D383" i="1"/>
  <c r="E383" i="1"/>
  <c r="F383" i="1"/>
  <c r="G383" i="1"/>
  <c r="H383" i="1"/>
  <c r="J383" i="1"/>
  <c r="K383" i="1"/>
  <c r="L383" i="1"/>
  <c r="M383" i="1"/>
  <c r="AG383" i="1"/>
  <c r="AH383" i="1"/>
  <c r="AI383" i="1"/>
  <c r="AJ383" i="1"/>
  <c r="AK383" i="1"/>
  <c r="AL383" i="1"/>
  <c r="AM383" i="1"/>
  <c r="AN383" i="1"/>
  <c r="AV383" i="1"/>
  <c r="C384" i="1"/>
  <c r="D384" i="1"/>
  <c r="E384" i="1"/>
  <c r="F384" i="1"/>
  <c r="G384" i="1"/>
  <c r="H384" i="1"/>
  <c r="J384" i="1"/>
  <c r="K384" i="1"/>
  <c r="L384" i="1"/>
  <c r="M384" i="1"/>
  <c r="AG384" i="1"/>
  <c r="AH384" i="1"/>
  <c r="AI384" i="1"/>
  <c r="AJ384" i="1"/>
  <c r="AK384" i="1"/>
  <c r="AL384" i="1"/>
  <c r="AM384" i="1"/>
  <c r="AN384" i="1"/>
  <c r="AV384" i="1"/>
  <c r="C385" i="1"/>
  <c r="D385" i="1"/>
  <c r="E385" i="1"/>
  <c r="F385" i="1"/>
  <c r="G385" i="1"/>
  <c r="H385" i="1"/>
  <c r="J385" i="1"/>
  <c r="K385" i="1"/>
  <c r="L385" i="1"/>
  <c r="M385" i="1"/>
  <c r="AG385" i="1"/>
  <c r="AH385" i="1"/>
  <c r="AI385" i="1"/>
  <c r="AJ385" i="1"/>
  <c r="AK385" i="1"/>
  <c r="AL385" i="1"/>
  <c r="AM385" i="1"/>
  <c r="AN385" i="1"/>
  <c r="AV385" i="1"/>
  <c r="C386" i="1"/>
  <c r="D386" i="1"/>
  <c r="E386" i="1"/>
  <c r="F386" i="1"/>
  <c r="G386" i="1"/>
  <c r="H386" i="1"/>
  <c r="J386" i="1"/>
  <c r="K386" i="1"/>
  <c r="L386" i="1"/>
  <c r="M386" i="1"/>
  <c r="AG386" i="1"/>
  <c r="AH386" i="1"/>
  <c r="AI386" i="1"/>
  <c r="AJ386" i="1"/>
  <c r="AK386" i="1"/>
  <c r="AL386" i="1"/>
  <c r="AM386" i="1"/>
  <c r="AN386" i="1"/>
  <c r="AV386" i="1"/>
  <c r="C387" i="1"/>
  <c r="D387" i="1"/>
  <c r="E387" i="1"/>
  <c r="F387" i="1"/>
  <c r="G387" i="1"/>
  <c r="H387" i="1"/>
  <c r="J387" i="1"/>
  <c r="K387" i="1"/>
  <c r="L387" i="1"/>
  <c r="M387" i="1"/>
  <c r="AG387" i="1"/>
  <c r="AH387" i="1"/>
  <c r="AI387" i="1"/>
  <c r="AJ387" i="1"/>
  <c r="AK387" i="1"/>
  <c r="AL387" i="1"/>
  <c r="AM387" i="1"/>
  <c r="AN387" i="1"/>
  <c r="AV387" i="1"/>
  <c r="C388" i="1"/>
  <c r="D388" i="1"/>
  <c r="E388" i="1"/>
  <c r="F388" i="1"/>
  <c r="G388" i="1"/>
  <c r="H388" i="1"/>
  <c r="J388" i="1"/>
  <c r="K388" i="1"/>
  <c r="L388" i="1"/>
  <c r="M388" i="1"/>
  <c r="AG388" i="1"/>
  <c r="AH388" i="1"/>
  <c r="AI388" i="1"/>
  <c r="AJ388" i="1"/>
  <c r="AK388" i="1"/>
  <c r="AL388" i="1"/>
  <c r="AM388" i="1"/>
  <c r="AN388" i="1"/>
  <c r="AV388" i="1"/>
  <c r="C389" i="1"/>
  <c r="D389" i="1"/>
  <c r="E389" i="1"/>
  <c r="F389" i="1"/>
  <c r="G389" i="1"/>
  <c r="H389" i="1"/>
  <c r="J389" i="1"/>
  <c r="K389" i="1"/>
  <c r="L389" i="1"/>
  <c r="M389" i="1"/>
  <c r="AG389" i="1"/>
  <c r="AH389" i="1"/>
  <c r="AI389" i="1"/>
  <c r="AJ389" i="1"/>
  <c r="AK389" i="1"/>
  <c r="AL389" i="1"/>
  <c r="AM389" i="1"/>
  <c r="AN389" i="1"/>
  <c r="AV389" i="1"/>
  <c r="C390" i="1"/>
  <c r="D390" i="1"/>
  <c r="E390" i="1"/>
  <c r="F390" i="1"/>
  <c r="G390" i="1"/>
  <c r="H390" i="1"/>
  <c r="J390" i="1"/>
  <c r="K390" i="1"/>
  <c r="L390" i="1"/>
  <c r="M390" i="1"/>
  <c r="AG390" i="1"/>
  <c r="AH390" i="1"/>
  <c r="AI390" i="1"/>
  <c r="AJ390" i="1"/>
  <c r="AK390" i="1"/>
  <c r="AL390" i="1"/>
  <c r="AM390" i="1"/>
  <c r="AN390" i="1"/>
  <c r="AV390" i="1"/>
  <c r="C391" i="1"/>
  <c r="D391" i="1"/>
  <c r="E391" i="1"/>
  <c r="F391" i="1"/>
  <c r="G391" i="1"/>
  <c r="H391" i="1"/>
  <c r="J391" i="1"/>
  <c r="K391" i="1"/>
  <c r="L391" i="1"/>
  <c r="M391" i="1"/>
  <c r="AG391" i="1"/>
  <c r="AH391" i="1"/>
  <c r="AI391" i="1"/>
  <c r="AJ391" i="1"/>
  <c r="AK391" i="1"/>
  <c r="AL391" i="1"/>
  <c r="AM391" i="1"/>
  <c r="AN391" i="1"/>
  <c r="AV391" i="1"/>
  <c r="C392" i="1"/>
  <c r="D392" i="1"/>
  <c r="E392" i="1"/>
  <c r="F392" i="1"/>
  <c r="G392" i="1"/>
  <c r="H392" i="1"/>
  <c r="J392" i="1"/>
  <c r="K392" i="1"/>
  <c r="L392" i="1"/>
  <c r="M392" i="1"/>
  <c r="AG392" i="1"/>
  <c r="AH392" i="1"/>
  <c r="AI392" i="1"/>
  <c r="AJ392" i="1"/>
  <c r="AK392" i="1"/>
  <c r="AL392" i="1"/>
  <c r="AM392" i="1"/>
  <c r="AN392" i="1"/>
  <c r="AV392" i="1"/>
  <c r="C393" i="1"/>
  <c r="D393" i="1"/>
  <c r="E393" i="1"/>
  <c r="F393" i="1"/>
  <c r="G393" i="1"/>
  <c r="H393" i="1"/>
  <c r="J393" i="1"/>
  <c r="K393" i="1"/>
  <c r="L393" i="1"/>
  <c r="M393" i="1"/>
  <c r="AG393" i="1"/>
  <c r="AH393" i="1"/>
  <c r="AI393" i="1"/>
  <c r="AJ393" i="1"/>
  <c r="AK393" i="1"/>
  <c r="AL393" i="1"/>
  <c r="AM393" i="1"/>
  <c r="AN393" i="1"/>
  <c r="AV393" i="1"/>
  <c r="C394" i="1"/>
  <c r="D394" i="1"/>
  <c r="E394" i="1"/>
  <c r="F394" i="1"/>
  <c r="G394" i="1"/>
  <c r="H394" i="1"/>
  <c r="J394" i="1"/>
  <c r="K394" i="1"/>
  <c r="L394" i="1"/>
  <c r="M394" i="1"/>
  <c r="AG394" i="1"/>
  <c r="AH394" i="1"/>
  <c r="AI394" i="1"/>
  <c r="AJ394" i="1"/>
  <c r="AK394" i="1"/>
  <c r="AL394" i="1"/>
  <c r="AM394" i="1"/>
  <c r="AN394" i="1"/>
  <c r="AV394" i="1"/>
  <c r="C395" i="1"/>
  <c r="D395" i="1"/>
  <c r="E395" i="1"/>
  <c r="F395" i="1"/>
  <c r="G395" i="1"/>
  <c r="H395" i="1"/>
  <c r="J395" i="1"/>
  <c r="K395" i="1"/>
  <c r="L395" i="1"/>
  <c r="M395" i="1"/>
  <c r="AG395" i="1"/>
  <c r="AH395" i="1"/>
  <c r="AI395" i="1"/>
  <c r="AJ395" i="1"/>
  <c r="AK395" i="1"/>
  <c r="AL395" i="1"/>
  <c r="AM395" i="1"/>
  <c r="AN395" i="1"/>
  <c r="AV395" i="1"/>
  <c r="C396" i="1"/>
  <c r="D396" i="1"/>
  <c r="E396" i="1"/>
  <c r="F396" i="1"/>
  <c r="G396" i="1"/>
  <c r="H396" i="1"/>
  <c r="J396" i="1"/>
  <c r="K396" i="1"/>
  <c r="L396" i="1"/>
  <c r="M396" i="1"/>
  <c r="AG396" i="1"/>
  <c r="AH396" i="1"/>
  <c r="AI396" i="1"/>
  <c r="AJ396" i="1"/>
  <c r="AK396" i="1"/>
  <c r="AL396" i="1"/>
  <c r="AM396" i="1"/>
  <c r="AN396" i="1"/>
  <c r="AV396" i="1"/>
  <c r="C397" i="1"/>
  <c r="D397" i="1"/>
  <c r="E397" i="1"/>
  <c r="F397" i="1"/>
  <c r="G397" i="1"/>
  <c r="H397" i="1"/>
  <c r="J397" i="1"/>
  <c r="K397" i="1"/>
  <c r="L397" i="1"/>
  <c r="M397" i="1"/>
  <c r="AG397" i="1"/>
  <c r="AH397" i="1"/>
  <c r="AI397" i="1"/>
  <c r="AJ397" i="1"/>
  <c r="AK397" i="1"/>
  <c r="AL397" i="1"/>
  <c r="AM397" i="1"/>
  <c r="AN397" i="1"/>
  <c r="AV397" i="1"/>
  <c r="C398" i="1"/>
  <c r="D398" i="1"/>
  <c r="E398" i="1"/>
  <c r="F398" i="1"/>
  <c r="G398" i="1"/>
  <c r="H398" i="1"/>
  <c r="J398" i="1"/>
  <c r="K398" i="1"/>
  <c r="L398" i="1"/>
  <c r="M398" i="1"/>
  <c r="AG398" i="1"/>
  <c r="AH398" i="1"/>
  <c r="AI398" i="1"/>
  <c r="AJ398" i="1"/>
  <c r="AK398" i="1"/>
  <c r="AL398" i="1"/>
  <c r="AM398" i="1"/>
  <c r="AN398" i="1"/>
  <c r="AV398" i="1"/>
  <c r="C399" i="1"/>
  <c r="D399" i="1"/>
  <c r="E399" i="1"/>
  <c r="F399" i="1"/>
  <c r="G399" i="1"/>
  <c r="H399" i="1"/>
  <c r="J399" i="1"/>
  <c r="K399" i="1"/>
  <c r="L399" i="1"/>
  <c r="M399" i="1"/>
  <c r="AG399" i="1"/>
  <c r="AH399" i="1"/>
  <c r="AI399" i="1"/>
  <c r="AJ399" i="1"/>
  <c r="AK399" i="1"/>
  <c r="AL399" i="1"/>
  <c r="AM399" i="1"/>
  <c r="AN399" i="1"/>
  <c r="AV399" i="1"/>
  <c r="C400" i="1"/>
  <c r="D400" i="1"/>
  <c r="E400" i="1"/>
  <c r="F400" i="1"/>
  <c r="G400" i="1"/>
  <c r="H400" i="1"/>
  <c r="J400" i="1"/>
  <c r="K400" i="1"/>
  <c r="L400" i="1"/>
  <c r="M400" i="1"/>
  <c r="AG400" i="1"/>
  <c r="AH400" i="1"/>
  <c r="AI400" i="1"/>
  <c r="AJ400" i="1"/>
  <c r="AK400" i="1"/>
  <c r="AL400" i="1"/>
  <c r="AM400" i="1"/>
  <c r="AN400" i="1"/>
  <c r="AV400" i="1"/>
  <c r="C401" i="1"/>
  <c r="D401" i="1"/>
  <c r="E401" i="1"/>
  <c r="F401" i="1"/>
  <c r="G401" i="1"/>
  <c r="H401" i="1"/>
  <c r="J401" i="1"/>
  <c r="K401" i="1"/>
  <c r="L401" i="1"/>
  <c r="M401" i="1"/>
  <c r="AG401" i="1"/>
  <c r="AH401" i="1"/>
  <c r="AI401" i="1"/>
  <c r="AJ401" i="1"/>
  <c r="AK401" i="1"/>
  <c r="AL401" i="1"/>
  <c r="AM401" i="1"/>
  <c r="AN401" i="1"/>
  <c r="AV401" i="1"/>
  <c r="C402" i="1"/>
  <c r="D402" i="1"/>
  <c r="E402" i="1"/>
  <c r="F402" i="1"/>
  <c r="G402" i="1"/>
  <c r="H402" i="1"/>
  <c r="J402" i="1"/>
  <c r="K402" i="1"/>
  <c r="L402" i="1"/>
  <c r="M402" i="1"/>
  <c r="AG402" i="1"/>
  <c r="AH402" i="1"/>
  <c r="AI402" i="1"/>
  <c r="AJ402" i="1"/>
  <c r="AK402" i="1"/>
  <c r="AL402" i="1"/>
  <c r="AM402" i="1"/>
  <c r="AN402" i="1"/>
  <c r="AV402" i="1"/>
  <c r="C403" i="1"/>
  <c r="D403" i="1"/>
  <c r="E403" i="1"/>
  <c r="F403" i="1"/>
  <c r="G403" i="1"/>
  <c r="H403" i="1"/>
  <c r="J403" i="1"/>
  <c r="K403" i="1"/>
  <c r="L403" i="1"/>
  <c r="M403" i="1"/>
  <c r="AG403" i="1"/>
  <c r="AH403" i="1"/>
  <c r="AI403" i="1"/>
  <c r="AJ403" i="1"/>
  <c r="AK403" i="1"/>
  <c r="AL403" i="1"/>
  <c r="AM403" i="1"/>
  <c r="AN403" i="1"/>
  <c r="AV403" i="1"/>
  <c r="C404" i="1"/>
  <c r="D404" i="1"/>
  <c r="E404" i="1"/>
  <c r="F404" i="1"/>
  <c r="G404" i="1"/>
  <c r="H404" i="1"/>
  <c r="J404" i="1"/>
  <c r="K404" i="1"/>
  <c r="L404" i="1"/>
  <c r="M404" i="1"/>
  <c r="AG404" i="1"/>
  <c r="AH404" i="1"/>
  <c r="AI404" i="1"/>
  <c r="AJ404" i="1"/>
  <c r="AK404" i="1"/>
  <c r="AL404" i="1"/>
  <c r="AM404" i="1"/>
  <c r="AN404" i="1"/>
  <c r="AV404" i="1"/>
  <c r="C405" i="1"/>
  <c r="D405" i="1"/>
  <c r="E405" i="1"/>
  <c r="F405" i="1"/>
  <c r="G405" i="1"/>
  <c r="H405" i="1"/>
  <c r="J405" i="1"/>
  <c r="K405" i="1"/>
  <c r="L405" i="1"/>
  <c r="M405" i="1"/>
  <c r="AG405" i="1"/>
  <c r="AH405" i="1"/>
  <c r="AI405" i="1"/>
  <c r="AJ405" i="1"/>
  <c r="AK405" i="1"/>
  <c r="AL405" i="1"/>
  <c r="AM405" i="1"/>
  <c r="AN405" i="1"/>
  <c r="AV405" i="1"/>
  <c r="C406" i="1"/>
  <c r="D406" i="1"/>
  <c r="E406" i="1"/>
  <c r="F406" i="1"/>
  <c r="G406" i="1"/>
  <c r="H406" i="1"/>
  <c r="J406" i="1"/>
  <c r="K406" i="1"/>
  <c r="L406" i="1"/>
  <c r="M406" i="1"/>
  <c r="AG406" i="1"/>
  <c r="AH406" i="1"/>
  <c r="AI406" i="1"/>
  <c r="AJ406" i="1"/>
  <c r="AK406" i="1"/>
  <c r="AL406" i="1"/>
  <c r="AM406" i="1"/>
  <c r="AN406" i="1"/>
  <c r="AV406" i="1"/>
  <c r="C407" i="1"/>
  <c r="D407" i="1"/>
  <c r="E407" i="1"/>
  <c r="F407" i="1"/>
  <c r="G407" i="1"/>
  <c r="H407" i="1"/>
  <c r="J407" i="1"/>
  <c r="K407" i="1"/>
  <c r="L407" i="1"/>
  <c r="M407" i="1"/>
  <c r="AG407" i="1"/>
  <c r="AH407" i="1"/>
  <c r="AI407" i="1"/>
  <c r="AJ407" i="1"/>
  <c r="AK407" i="1"/>
  <c r="AL407" i="1"/>
  <c r="AM407" i="1"/>
  <c r="AN407" i="1"/>
  <c r="AV407" i="1"/>
  <c r="C408" i="1"/>
  <c r="D408" i="1"/>
  <c r="E408" i="1"/>
  <c r="F408" i="1"/>
  <c r="G408" i="1"/>
  <c r="H408" i="1"/>
  <c r="J408" i="1"/>
  <c r="K408" i="1"/>
  <c r="L408" i="1"/>
  <c r="M408" i="1"/>
  <c r="AG408" i="1"/>
  <c r="AH408" i="1"/>
  <c r="AI408" i="1"/>
  <c r="AJ408" i="1"/>
  <c r="AK408" i="1"/>
  <c r="AL408" i="1"/>
  <c r="AM408" i="1"/>
  <c r="AN408" i="1"/>
  <c r="AV408" i="1"/>
  <c r="C409" i="1"/>
  <c r="D409" i="1"/>
  <c r="E409" i="1"/>
  <c r="F409" i="1"/>
  <c r="G409" i="1"/>
  <c r="H409" i="1"/>
  <c r="J409" i="1"/>
  <c r="K409" i="1"/>
  <c r="L409" i="1"/>
  <c r="M409" i="1"/>
  <c r="AG409" i="1"/>
  <c r="AH409" i="1"/>
  <c r="AI409" i="1"/>
  <c r="AJ409" i="1"/>
  <c r="AK409" i="1"/>
  <c r="AL409" i="1"/>
  <c r="AM409" i="1"/>
  <c r="AN409" i="1"/>
  <c r="AV409" i="1"/>
  <c r="C410" i="1"/>
  <c r="D410" i="1"/>
  <c r="E410" i="1"/>
  <c r="F410" i="1"/>
  <c r="G410" i="1"/>
  <c r="H410" i="1"/>
  <c r="J410" i="1"/>
  <c r="K410" i="1"/>
  <c r="L410" i="1"/>
  <c r="M410" i="1"/>
  <c r="AG410" i="1"/>
  <c r="AH410" i="1"/>
  <c r="AI410" i="1"/>
  <c r="AJ410" i="1"/>
  <c r="AK410" i="1"/>
  <c r="AL410" i="1"/>
  <c r="AM410" i="1"/>
  <c r="AN410" i="1"/>
  <c r="AV410" i="1"/>
  <c r="C411" i="1"/>
  <c r="D411" i="1"/>
  <c r="E411" i="1"/>
  <c r="F411" i="1"/>
  <c r="G411" i="1"/>
  <c r="H411" i="1"/>
  <c r="J411" i="1"/>
  <c r="K411" i="1"/>
  <c r="L411" i="1"/>
  <c r="M411" i="1"/>
  <c r="AG411" i="1"/>
  <c r="AH411" i="1"/>
  <c r="AI411" i="1"/>
  <c r="AJ411" i="1"/>
  <c r="AK411" i="1"/>
  <c r="AL411" i="1"/>
  <c r="AM411" i="1"/>
  <c r="AN411" i="1"/>
  <c r="AV411" i="1"/>
  <c r="C412" i="1"/>
  <c r="D412" i="1"/>
  <c r="E412" i="1"/>
  <c r="F412" i="1"/>
  <c r="G412" i="1"/>
  <c r="H412" i="1"/>
  <c r="J412" i="1"/>
  <c r="K412" i="1"/>
  <c r="L412" i="1"/>
  <c r="M412" i="1"/>
  <c r="AG412" i="1"/>
  <c r="AH412" i="1"/>
  <c r="AI412" i="1"/>
  <c r="AJ412" i="1"/>
  <c r="AK412" i="1"/>
  <c r="AL412" i="1"/>
  <c r="AM412" i="1"/>
  <c r="AN412" i="1"/>
  <c r="AV412" i="1"/>
  <c r="C413" i="1"/>
  <c r="D413" i="1"/>
  <c r="E413" i="1"/>
  <c r="F413" i="1"/>
  <c r="G413" i="1"/>
  <c r="H413" i="1"/>
  <c r="J413" i="1"/>
  <c r="K413" i="1"/>
  <c r="L413" i="1"/>
  <c r="M413" i="1"/>
  <c r="AG413" i="1"/>
  <c r="AH413" i="1"/>
  <c r="AI413" i="1"/>
  <c r="AJ413" i="1"/>
  <c r="AK413" i="1"/>
  <c r="AL413" i="1"/>
  <c r="AM413" i="1"/>
  <c r="AN413" i="1"/>
  <c r="AV413" i="1"/>
  <c r="C414" i="1"/>
  <c r="D414" i="1"/>
  <c r="E414" i="1"/>
  <c r="F414" i="1"/>
  <c r="G414" i="1"/>
  <c r="H414" i="1"/>
  <c r="J414" i="1"/>
  <c r="K414" i="1"/>
  <c r="L414" i="1"/>
  <c r="M414" i="1"/>
  <c r="AG414" i="1"/>
  <c r="AH414" i="1"/>
  <c r="AI414" i="1"/>
  <c r="AJ414" i="1"/>
  <c r="AK414" i="1"/>
  <c r="AL414" i="1"/>
  <c r="AM414" i="1"/>
  <c r="AN414" i="1"/>
  <c r="AV414" i="1"/>
  <c r="C415" i="1"/>
  <c r="D415" i="1"/>
  <c r="E415" i="1"/>
  <c r="F415" i="1"/>
  <c r="G415" i="1"/>
  <c r="H415" i="1"/>
  <c r="J415" i="1"/>
  <c r="K415" i="1"/>
  <c r="L415" i="1"/>
  <c r="M415" i="1"/>
  <c r="AG415" i="1"/>
  <c r="AH415" i="1"/>
  <c r="AI415" i="1"/>
  <c r="AJ415" i="1"/>
  <c r="AK415" i="1"/>
  <c r="AL415" i="1"/>
  <c r="AM415" i="1"/>
  <c r="AN415" i="1"/>
  <c r="AV415" i="1"/>
  <c r="C416" i="1"/>
  <c r="D416" i="1"/>
  <c r="E416" i="1"/>
  <c r="F416" i="1"/>
  <c r="G416" i="1"/>
  <c r="H416" i="1"/>
  <c r="J416" i="1"/>
  <c r="K416" i="1"/>
  <c r="L416" i="1"/>
  <c r="M416" i="1"/>
  <c r="AG416" i="1"/>
  <c r="AH416" i="1"/>
  <c r="AI416" i="1"/>
  <c r="AJ416" i="1"/>
  <c r="AK416" i="1"/>
  <c r="AL416" i="1"/>
  <c r="AM416" i="1"/>
  <c r="AN416" i="1"/>
  <c r="AV416" i="1"/>
  <c r="C417" i="1"/>
  <c r="D417" i="1"/>
  <c r="E417" i="1"/>
  <c r="F417" i="1"/>
  <c r="G417" i="1"/>
  <c r="H417" i="1"/>
  <c r="J417" i="1"/>
  <c r="K417" i="1"/>
  <c r="L417" i="1"/>
  <c r="M417" i="1"/>
  <c r="AG417" i="1"/>
  <c r="AH417" i="1"/>
  <c r="AI417" i="1"/>
  <c r="AJ417" i="1"/>
  <c r="AK417" i="1"/>
  <c r="AL417" i="1"/>
  <c r="AM417" i="1"/>
  <c r="AN417" i="1"/>
  <c r="AV417" i="1"/>
  <c r="C418" i="1"/>
  <c r="D418" i="1"/>
  <c r="E418" i="1"/>
  <c r="F418" i="1"/>
  <c r="G418" i="1"/>
  <c r="H418" i="1"/>
  <c r="J418" i="1"/>
  <c r="K418" i="1"/>
  <c r="L418" i="1"/>
  <c r="M418" i="1"/>
  <c r="AG418" i="1"/>
  <c r="AH418" i="1"/>
  <c r="AI418" i="1"/>
  <c r="AJ418" i="1"/>
  <c r="AK418" i="1"/>
  <c r="AL418" i="1"/>
  <c r="AM418" i="1"/>
  <c r="AN418" i="1"/>
  <c r="AV418" i="1"/>
  <c r="C420" i="1"/>
  <c r="D420" i="1"/>
  <c r="E420" i="1"/>
  <c r="F420" i="1"/>
  <c r="G420" i="1"/>
  <c r="H420" i="1"/>
  <c r="J420" i="1"/>
  <c r="K420" i="1"/>
  <c r="L420" i="1"/>
  <c r="M420" i="1"/>
  <c r="AG420" i="1"/>
  <c r="AH420" i="1"/>
  <c r="AI420" i="1"/>
  <c r="AJ420" i="1"/>
  <c r="AK420" i="1"/>
  <c r="AL420" i="1"/>
  <c r="AM420" i="1"/>
  <c r="AN420" i="1"/>
  <c r="AV420" i="1"/>
  <c r="C421" i="1"/>
  <c r="D421" i="1"/>
  <c r="E421" i="1"/>
  <c r="F421" i="1"/>
  <c r="G421" i="1"/>
  <c r="H421" i="1"/>
  <c r="J421" i="1"/>
  <c r="K421" i="1"/>
  <c r="L421" i="1"/>
  <c r="M421" i="1"/>
  <c r="AG421" i="1"/>
  <c r="AH421" i="1"/>
  <c r="AI421" i="1"/>
  <c r="AJ421" i="1"/>
  <c r="AK421" i="1"/>
  <c r="AL421" i="1"/>
  <c r="AM421" i="1"/>
  <c r="AN421" i="1"/>
  <c r="AV421" i="1"/>
  <c r="C422" i="1"/>
  <c r="D422" i="1"/>
  <c r="E422" i="1"/>
  <c r="F422" i="1"/>
  <c r="G422" i="1"/>
  <c r="H422" i="1"/>
  <c r="J422" i="1"/>
  <c r="K422" i="1"/>
  <c r="L422" i="1"/>
  <c r="M422" i="1"/>
  <c r="AG422" i="1"/>
  <c r="AH422" i="1"/>
  <c r="AI422" i="1"/>
  <c r="AJ422" i="1"/>
  <c r="AK422" i="1"/>
  <c r="AL422" i="1"/>
  <c r="AM422" i="1"/>
  <c r="AN422" i="1"/>
  <c r="AV422" i="1"/>
  <c r="C423" i="1"/>
  <c r="D423" i="1"/>
  <c r="E423" i="1"/>
  <c r="F423" i="1"/>
  <c r="G423" i="1"/>
  <c r="H423" i="1"/>
  <c r="J423" i="1"/>
  <c r="K423" i="1"/>
  <c r="L423" i="1"/>
  <c r="M423" i="1"/>
  <c r="AG423" i="1"/>
  <c r="AH423" i="1"/>
  <c r="AI423" i="1"/>
  <c r="AJ423" i="1"/>
  <c r="AK423" i="1"/>
  <c r="AL423" i="1"/>
  <c r="AM423" i="1"/>
  <c r="AN423" i="1"/>
  <c r="AV423" i="1"/>
  <c r="C424" i="1"/>
  <c r="D424" i="1"/>
  <c r="E424" i="1"/>
  <c r="F424" i="1"/>
  <c r="G424" i="1"/>
  <c r="H424" i="1"/>
  <c r="J424" i="1"/>
  <c r="K424" i="1"/>
  <c r="L424" i="1"/>
  <c r="M424" i="1"/>
  <c r="AG424" i="1"/>
  <c r="AH424" i="1"/>
  <c r="AI424" i="1"/>
  <c r="AJ424" i="1"/>
  <c r="AK424" i="1"/>
  <c r="AL424" i="1"/>
  <c r="AM424" i="1"/>
  <c r="AN424" i="1"/>
  <c r="AV424" i="1"/>
  <c r="C425" i="1"/>
  <c r="D425" i="1"/>
  <c r="E425" i="1"/>
  <c r="F425" i="1"/>
  <c r="G425" i="1"/>
  <c r="H425" i="1"/>
  <c r="J425" i="1"/>
  <c r="K425" i="1"/>
  <c r="L425" i="1"/>
  <c r="M425" i="1"/>
  <c r="AG425" i="1"/>
  <c r="AH425" i="1"/>
  <c r="AI425" i="1"/>
  <c r="AJ425" i="1"/>
  <c r="AK425" i="1"/>
  <c r="AL425" i="1"/>
  <c r="AM425" i="1"/>
  <c r="AN425" i="1"/>
  <c r="AV425" i="1"/>
  <c r="C426" i="1"/>
  <c r="D426" i="1"/>
  <c r="E426" i="1"/>
  <c r="F426" i="1"/>
  <c r="G426" i="1"/>
  <c r="H426" i="1"/>
  <c r="J426" i="1"/>
  <c r="K426" i="1"/>
  <c r="L426" i="1"/>
  <c r="M426" i="1"/>
  <c r="AG426" i="1"/>
  <c r="AH426" i="1"/>
  <c r="AI426" i="1"/>
  <c r="AJ426" i="1"/>
  <c r="AK426" i="1"/>
  <c r="AL426" i="1"/>
  <c r="AM426" i="1"/>
  <c r="AN426" i="1"/>
  <c r="AV426" i="1"/>
  <c r="C427" i="1"/>
  <c r="D427" i="1"/>
  <c r="E427" i="1"/>
  <c r="F427" i="1"/>
  <c r="G427" i="1"/>
  <c r="H427" i="1"/>
  <c r="J427" i="1"/>
  <c r="K427" i="1"/>
  <c r="L427" i="1"/>
  <c r="M427" i="1"/>
  <c r="AG427" i="1"/>
  <c r="AH427" i="1"/>
  <c r="AI427" i="1"/>
  <c r="AJ427" i="1"/>
  <c r="AK427" i="1"/>
  <c r="AL427" i="1"/>
  <c r="AM427" i="1"/>
  <c r="AN427" i="1"/>
  <c r="AV427" i="1"/>
  <c r="C428" i="1"/>
  <c r="D428" i="1"/>
  <c r="E428" i="1"/>
  <c r="F428" i="1"/>
  <c r="G428" i="1"/>
  <c r="H428" i="1"/>
  <c r="J428" i="1"/>
  <c r="K428" i="1"/>
  <c r="L428" i="1"/>
  <c r="M428" i="1"/>
  <c r="AG428" i="1"/>
  <c r="AH428" i="1"/>
  <c r="AI428" i="1"/>
  <c r="AJ428" i="1"/>
  <c r="AK428" i="1"/>
  <c r="AL428" i="1"/>
  <c r="AM428" i="1"/>
  <c r="AN428" i="1"/>
  <c r="AV428" i="1"/>
  <c r="C429" i="1"/>
  <c r="D429" i="1"/>
  <c r="E429" i="1"/>
  <c r="F429" i="1"/>
  <c r="G429" i="1"/>
  <c r="H429" i="1"/>
  <c r="J429" i="1"/>
  <c r="K429" i="1"/>
  <c r="L429" i="1"/>
  <c r="M429" i="1"/>
  <c r="AG429" i="1"/>
  <c r="AH429" i="1"/>
  <c r="AI429" i="1"/>
  <c r="AJ429" i="1"/>
  <c r="AK429" i="1"/>
  <c r="AL429" i="1"/>
  <c r="AM429" i="1"/>
  <c r="AN429" i="1"/>
  <c r="AV429" i="1"/>
  <c r="C430" i="1"/>
  <c r="D430" i="1"/>
  <c r="E430" i="1"/>
  <c r="F430" i="1"/>
  <c r="G430" i="1"/>
  <c r="H430" i="1"/>
  <c r="J430" i="1"/>
  <c r="K430" i="1"/>
  <c r="L430" i="1"/>
  <c r="M430" i="1"/>
  <c r="AG430" i="1"/>
  <c r="AH430" i="1"/>
  <c r="AI430" i="1"/>
  <c r="AJ430" i="1"/>
  <c r="AK430" i="1"/>
  <c r="AL430" i="1"/>
  <c r="AM430" i="1"/>
  <c r="AN430" i="1"/>
  <c r="AV430" i="1"/>
  <c r="C431" i="1"/>
  <c r="D431" i="1"/>
  <c r="E431" i="1"/>
  <c r="F431" i="1"/>
  <c r="G431" i="1"/>
  <c r="H431" i="1"/>
  <c r="J431" i="1"/>
  <c r="K431" i="1"/>
  <c r="L431" i="1"/>
  <c r="M431" i="1"/>
  <c r="AG431" i="1"/>
  <c r="AH431" i="1"/>
  <c r="AI431" i="1"/>
  <c r="AJ431" i="1"/>
  <c r="AK431" i="1"/>
  <c r="AL431" i="1"/>
  <c r="AM431" i="1"/>
  <c r="AN431" i="1"/>
  <c r="AV431" i="1"/>
  <c r="C432" i="1"/>
  <c r="D432" i="1"/>
  <c r="E432" i="1"/>
  <c r="F432" i="1"/>
  <c r="G432" i="1"/>
  <c r="H432" i="1"/>
  <c r="J432" i="1"/>
  <c r="K432" i="1"/>
  <c r="L432" i="1"/>
  <c r="M432" i="1"/>
  <c r="AG432" i="1"/>
  <c r="AH432" i="1"/>
  <c r="AI432" i="1"/>
  <c r="AJ432" i="1"/>
  <c r="AK432" i="1"/>
  <c r="AL432" i="1"/>
  <c r="AM432" i="1"/>
  <c r="AN432" i="1"/>
  <c r="AV432" i="1"/>
  <c r="C433" i="1"/>
  <c r="D433" i="1"/>
  <c r="E433" i="1"/>
  <c r="F433" i="1"/>
  <c r="G433" i="1"/>
  <c r="H433" i="1"/>
  <c r="J433" i="1"/>
  <c r="K433" i="1"/>
  <c r="L433" i="1"/>
  <c r="M433" i="1"/>
  <c r="AG433" i="1"/>
  <c r="AH433" i="1"/>
  <c r="AI433" i="1"/>
  <c r="AJ433" i="1"/>
  <c r="AK433" i="1"/>
  <c r="AL433" i="1"/>
  <c r="AM433" i="1"/>
  <c r="AN433" i="1"/>
  <c r="AV433" i="1"/>
  <c r="C434" i="1"/>
  <c r="D434" i="1"/>
  <c r="E434" i="1"/>
  <c r="F434" i="1"/>
  <c r="G434" i="1"/>
  <c r="H434" i="1"/>
  <c r="J434" i="1"/>
  <c r="K434" i="1"/>
  <c r="L434" i="1"/>
  <c r="M434" i="1"/>
  <c r="AG434" i="1"/>
  <c r="AH434" i="1"/>
  <c r="AI434" i="1"/>
  <c r="AJ434" i="1"/>
  <c r="AK434" i="1"/>
  <c r="AL434" i="1"/>
  <c r="AM434" i="1"/>
  <c r="AN434" i="1"/>
  <c r="AV434" i="1"/>
  <c r="C435" i="1"/>
  <c r="D435" i="1"/>
  <c r="E435" i="1"/>
  <c r="F435" i="1"/>
  <c r="G435" i="1"/>
  <c r="H435" i="1"/>
  <c r="J435" i="1"/>
  <c r="K435" i="1"/>
  <c r="L435" i="1"/>
  <c r="M435" i="1"/>
  <c r="AG435" i="1"/>
  <c r="AH435" i="1"/>
  <c r="AI435" i="1"/>
  <c r="AJ435" i="1"/>
  <c r="AK435" i="1"/>
  <c r="AL435" i="1"/>
  <c r="AM435" i="1"/>
  <c r="AN435" i="1"/>
  <c r="AV435" i="1"/>
  <c r="C436" i="1"/>
  <c r="D436" i="1"/>
  <c r="E436" i="1"/>
  <c r="F436" i="1"/>
  <c r="G436" i="1"/>
  <c r="H436" i="1"/>
  <c r="J436" i="1"/>
  <c r="K436" i="1"/>
  <c r="L436" i="1"/>
  <c r="M436" i="1"/>
  <c r="AG436" i="1"/>
  <c r="AH436" i="1"/>
  <c r="AI436" i="1"/>
  <c r="AJ436" i="1"/>
  <c r="AK436" i="1"/>
  <c r="AL436" i="1"/>
  <c r="AM436" i="1"/>
  <c r="AN436" i="1"/>
  <c r="AV436" i="1"/>
  <c r="C437" i="1"/>
  <c r="D437" i="1"/>
  <c r="E437" i="1"/>
  <c r="F437" i="1"/>
  <c r="G437" i="1"/>
  <c r="H437" i="1"/>
  <c r="J437" i="1"/>
  <c r="K437" i="1"/>
  <c r="L437" i="1"/>
  <c r="M437" i="1"/>
  <c r="AG437" i="1"/>
  <c r="AH437" i="1"/>
  <c r="AI437" i="1"/>
  <c r="AJ437" i="1"/>
  <c r="AK437" i="1"/>
  <c r="AL437" i="1"/>
  <c r="AM437" i="1"/>
  <c r="AN437" i="1"/>
  <c r="AV437" i="1"/>
  <c r="C438" i="1"/>
  <c r="D438" i="1"/>
  <c r="E438" i="1"/>
  <c r="F438" i="1"/>
  <c r="G438" i="1"/>
  <c r="H438" i="1"/>
  <c r="J438" i="1"/>
  <c r="K438" i="1"/>
  <c r="L438" i="1"/>
  <c r="M438" i="1"/>
  <c r="AG438" i="1"/>
  <c r="AH438" i="1"/>
  <c r="AI438" i="1"/>
  <c r="AJ438" i="1"/>
  <c r="AK438" i="1"/>
  <c r="AL438" i="1"/>
  <c r="AM438" i="1"/>
  <c r="AN438" i="1"/>
  <c r="AV438" i="1"/>
  <c r="C439" i="1"/>
  <c r="D439" i="1"/>
  <c r="E439" i="1"/>
  <c r="F439" i="1"/>
  <c r="G439" i="1"/>
  <c r="H439" i="1"/>
  <c r="J439" i="1"/>
  <c r="K439" i="1"/>
  <c r="L439" i="1"/>
  <c r="M439" i="1"/>
  <c r="AG439" i="1"/>
  <c r="AH439" i="1"/>
  <c r="AI439" i="1"/>
  <c r="AJ439" i="1"/>
  <c r="AK439" i="1"/>
  <c r="AL439" i="1"/>
  <c r="AM439" i="1"/>
  <c r="AN439" i="1"/>
  <c r="AV439" i="1"/>
  <c r="C440" i="1"/>
  <c r="D440" i="1"/>
  <c r="E440" i="1"/>
  <c r="F440" i="1"/>
  <c r="G440" i="1"/>
  <c r="H440" i="1"/>
  <c r="J440" i="1"/>
  <c r="K440" i="1"/>
  <c r="L440" i="1"/>
  <c r="M440" i="1"/>
  <c r="AG440" i="1"/>
  <c r="AH440" i="1"/>
  <c r="AI440" i="1"/>
  <c r="AJ440" i="1"/>
  <c r="AK440" i="1"/>
  <c r="AL440" i="1"/>
  <c r="AM440" i="1"/>
  <c r="AN440" i="1"/>
  <c r="AV440" i="1"/>
  <c r="C441" i="1"/>
  <c r="D441" i="1"/>
  <c r="E441" i="1"/>
  <c r="F441" i="1"/>
  <c r="G441" i="1"/>
  <c r="H441" i="1"/>
  <c r="J441" i="1"/>
  <c r="K441" i="1"/>
  <c r="L441" i="1"/>
  <c r="M441" i="1"/>
  <c r="AG441" i="1"/>
  <c r="AH441" i="1"/>
  <c r="AI441" i="1"/>
  <c r="AJ441" i="1"/>
  <c r="AK441" i="1"/>
  <c r="AL441" i="1"/>
  <c r="AM441" i="1"/>
  <c r="AN441" i="1"/>
  <c r="AV441" i="1"/>
  <c r="C442" i="1"/>
  <c r="D442" i="1"/>
  <c r="E442" i="1"/>
  <c r="F442" i="1"/>
  <c r="G442" i="1"/>
  <c r="H442" i="1"/>
  <c r="J442" i="1"/>
  <c r="K442" i="1"/>
  <c r="L442" i="1"/>
  <c r="M442" i="1"/>
  <c r="AG442" i="1"/>
  <c r="AH442" i="1"/>
  <c r="AI442" i="1"/>
  <c r="AJ442" i="1"/>
  <c r="AK442" i="1"/>
  <c r="AL442" i="1"/>
  <c r="AM442" i="1"/>
  <c r="AN442" i="1"/>
  <c r="AV442" i="1"/>
  <c r="C443" i="1"/>
  <c r="D443" i="1"/>
  <c r="E443" i="1"/>
  <c r="F443" i="1"/>
  <c r="G443" i="1"/>
  <c r="H443" i="1"/>
  <c r="J443" i="1"/>
  <c r="K443" i="1"/>
  <c r="L443" i="1"/>
  <c r="M443" i="1"/>
  <c r="AG443" i="1"/>
  <c r="AH443" i="1"/>
  <c r="AI443" i="1"/>
  <c r="AJ443" i="1"/>
  <c r="AK443" i="1"/>
  <c r="AL443" i="1"/>
  <c r="AM443" i="1"/>
  <c r="AN443" i="1"/>
  <c r="AV443" i="1"/>
  <c r="C444" i="1"/>
  <c r="D444" i="1"/>
  <c r="E444" i="1"/>
  <c r="F444" i="1"/>
  <c r="G444" i="1"/>
  <c r="H444" i="1"/>
  <c r="J444" i="1"/>
  <c r="K444" i="1"/>
  <c r="L444" i="1"/>
  <c r="M444" i="1"/>
  <c r="AG444" i="1"/>
  <c r="AH444" i="1"/>
  <c r="AI444" i="1"/>
  <c r="AJ444" i="1"/>
  <c r="AK444" i="1"/>
  <c r="AL444" i="1"/>
  <c r="AM444" i="1"/>
  <c r="AN444" i="1"/>
  <c r="AV444" i="1"/>
  <c r="C445" i="1"/>
  <c r="D445" i="1"/>
  <c r="E445" i="1"/>
  <c r="F445" i="1"/>
  <c r="G445" i="1"/>
  <c r="H445" i="1"/>
  <c r="J445" i="1"/>
  <c r="K445" i="1"/>
  <c r="L445" i="1"/>
  <c r="M445" i="1"/>
  <c r="AG445" i="1"/>
  <c r="AH445" i="1"/>
  <c r="AI445" i="1"/>
  <c r="AJ445" i="1"/>
  <c r="AK445" i="1"/>
  <c r="AL445" i="1"/>
  <c r="AM445" i="1"/>
  <c r="AN445" i="1"/>
  <c r="AV445" i="1"/>
  <c r="C446" i="1"/>
  <c r="D446" i="1"/>
  <c r="E446" i="1"/>
  <c r="F446" i="1"/>
  <c r="G446" i="1"/>
  <c r="H446" i="1"/>
  <c r="J446" i="1"/>
  <c r="K446" i="1"/>
  <c r="L446" i="1"/>
  <c r="M446" i="1"/>
  <c r="AG446" i="1"/>
  <c r="AH446" i="1"/>
  <c r="AI446" i="1"/>
  <c r="AJ446" i="1"/>
  <c r="AK446" i="1"/>
  <c r="AL446" i="1"/>
  <c r="AM446" i="1"/>
  <c r="AN446" i="1"/>
  <c r="AV446" i="1"/>
  <c r="C447" i="1"/>
  <c r="D447" i="1"/>
  <c r="E447" i="1"/>
  <c r="F447" i="1"/>
  <c r="G447" i="1"/>
  <c r="H447" i="1"/>
  <c r="J447" i="1"/>
  <c r="K447" i="1"/>
  <c r="L447" i="1"/>
  <c r="M447" i="1"/>
  <c r="AG447" i="1"/>
  <c r="AH447" i="1"/>
  <c r="AI447" i="1"/>
  <c r="AJ447" i="1"/>
  <c r="AK447" i="1"/>
  <c r="AL447" i="1"/>
  <c r="AM447" i="1"/>
  <c r="AN447" i="1"/>
  <c r="AV447" i="1"/>
  <c r="C448" i="1"/>
  <c r="D448" i="1"/>
  <c r="E448" i="1"/>
  <c r="F448" i="1"/>
  <c r="G448" i="1"/>
  <c r="H448" i="1"/>
  <c r="J448" i="1"/>
  <c r="K448" i="1"/>
  <c r="L448" i="1"/>
  <c r="M448" i="1"/>
  <c r="AG448" i="1"/>
  <c r="AH448" i="1"/>
  <c r="AI448" i="1"/>
  <c r="AJ448" i="1"/>
  <c r="AK448" i="1"/>
  <c r="AL448" i="1"/>
  <c r="AM448" i="1"/>
  <c r="AN448" i="1"/>
  <c r="AV448" i="1"/>
  <c r="C449" i="1"/>
  <c r="D449" i="1"/>
  <c r="E449" i="1"/>
  <c r="F449" i="1"/>
  <c r="G449" i="1"/>
  <c r="H449" i="1"/>
  <c r="J449" i="1"/>
  <c r="K449" i="1"/>
  <c r="L449" i="1"/>
  <c r="M449" i="1"/>
  <c r="AG449" i="1"/>
  <c r="AH449" i="1"/>
  <c r="AI449" i="1"/>
  <c r="AJ449" i="1"/>
  <c r="AK449" i="1"/>
  <c r="AL449" i="1"/>
  <c r="AM449" i="1"/>
  <c r="AN449" i="1"/>
  <c r="AV449" i="1"/>
  <c r="C450" i="1"/>
  <c r="D450" i="1"/>
  <c r="E450" i="1"/>
  <c r="F450" i="1"/>
  <c r="G450" i="1"/>
  <c r="H450" i="1"/>
  <c r="J450" i="1"/>
  <c r="K450" i="1"/>
  <c r="L450" i="1"/>
  <c r="M450" i="1"/>
  <c r="AG450" i="1"/>
  <c r="AH450" i="1"/>
  <c r="AI450" i="1"/>
  <c r="AJ450" i="1"/>
  <c r="AK450" i="1"/>
  <c r="AL450" i="1"/>
  <c r="AM450" i="1"/>
  <c r="AN450" i="1"/>
  <c r="AV450" i="1"/>
  <c r="C451" i="1"/>
  <c r="D451" i="1"/>
  <c r="E451" i="1"/>
  <c r="F451" i="1"/>
  <c r="G451" i="1"/>
  <c r="H451" i="1"/>
  <c r="J451" i="1"/>
  <c r="K451" i="1"/>
  <c r="L451" i="1"/>
  <c r="M451" i="1"/>
  <c r="AG451" i="1"/>
  <c r="AH451" i="1"/>
  <c r="AI451" i="1"/>
  <c r="AJ451" i="1"/>
  <c r="AK451" i="1"/>
  <c r="AL451" i="1"/>
  <c r="AM451" i="1"/>
  <c r="AN451" i="1"/>
  <c r="AV451" i="1"/>
  <c r="C452" i="1"/>
  <c r="D452" i="1"/>
  <c r="E452" i="1"/>
  <c r="F452" i="1"/>
  <c r="G452" i="1"/>
  <c r="H452" i="1"/>
  <c r="J452" i="1"/>
  <c r="K452" i="1"/>
  <c r="L452" i="1"/>
  <c r="M452" i="1"/>
  <c r="AG452" i="1"/>
  <c r="AH452" i="1"/>
  <c r="AI452" i="1"/>
  <c r="AJ452" i="1"/>
  <c r="AK452" i="1"/>
  <c r="AL452" i="1"/>
  <c r="AM452" i="1"/>
  <c r="AN452" i="1"/>
  <c r="AV452" i="1"/>
  <c r="C453" i="1"/>
  <c r="D453" i="1"/>
  <c r="E453" i="1"/>
  <c r="F453" i="1"/>
  <c r="G453" i="1"/>
  <c r="H453" i="1"/>
  <c r="J453" i="1"/>
  <c r="K453" i="1"/>
  <c r="L453" i="1"/>
  <c r="M453" i="1"/>
  <c r="AG453" i="1"/>
  <c r="AH453" i="1"/>
  <c r="AI453" i="1"/>
  <c r="AJ453" i="1"/>
  <c r="AK453" i="1"/>
  <c r="AL453" i="1"/>
  <c r="AM453" i="1"/>
  <c r="AN453" i="1"/>
  <c r="AV453" i="1"/>
  <c r="C454" i="1"/>
  <c r="D454" i="1"/>
  <c r="E454" i="1"/>
  <c r="F454" i="1"/>
  <c r="G454" i="1"/>
  <c r="H454" i="1"/>
  <c r="J454" i="1"/>
  <c r="K454" i="1"/>
  <c r="L454" i="1"/>
  <c r="M454" i="1"/>
  <c r="AG454" i="1"/>
  <c r="AH454" i="1"/>
  <c r="AI454" i="1"/>
  <c r="AJ454" i="1"/>
  <c r="AK454" i="1"/>
  <c r="AL454" i="1"/>
  <c r="AM454" i="1"/>
  <c r="AN454" i="1"/>
  <c r="AV454" i="1"/>
  <c r="C455" i="1"/>
  <c r="D455" i="1"/>
  <c r="E455" i="1"/>
  <c r="F455" i="1"/>
  <c r="G455" i="1"/>
  <c r="H455" i="1"/>
  <c r="J455" i="1"/>
  <c r="K455" i="1"/>
  <c r="L455" i="1"/>
  <c r="M455" i="1"/>
  <c r="AG455" i="1"/>
  <c r="AH455" i="1"/>
  <c r="AI455" i="1"/>
  <c r="AJ455" i="1"/>
  <c r="AK455" i="1"/>
  <c r="AL455" i="1"/>
  <c r="AM455" i="1"/>
  <c r="AN455" i="1"/>
  <c r="AV455" i="1"/>
  <c r="C456" i="1"/>
  <c r="D456" i="1"/>
  <c r="E456" i="1"/>
  <c r="F456" i="1"/>
  <c r="G456" i="1"/>
  <c r="H456" i="1"/>
  <c r="J456" i="1"/>
  <c r="K456" i="1"/>
  <c r="L456" i="1"/>
  <c r="M456" i="1"/>
  <c r="AG456" i="1"/>
  <c r="AH456" i="1"/>
  <c r="AI456" i="1"/>
  <c r="AJ456" i="1"/>
  <c r="AK456" i="1"/>
  <c r="AL456" i="1"/>
  <c r="AM456" i="1"/>
  <c r="AN456" i="1"/>
  <c r="AV456" i="1"/>
  <c r="C457" i="1"/>
  <c r="D457" i="1"/>
  <c r="E457" i="1"/>
  <c r="F457" i="1"/>
  <c r="G457" i="1"/>
  <c r="H457" i="1"/>
  <c r="J457" i="1"/>
  <c r="K457" i="1"/>
  <c r="L457" i="1"/>
  <c r="M457" i="1"/>
  <c r="AG457" i="1"/>
  <c r="AH457" i="1"/>
  <c r="AI457" i="1"/>
  <c r="AJ457" i="1"/>
  <c r="AK457" i="1"/>
  <c r="AL457" i="1"/>
  <c r="AM457" i="1"/>
  <c r="AN457" i="1"/>
  <c r="AV457" i="1"/>
  <c r="C458" i="1"/>
  <c r="D458" i="1"/>
  <c r="E458" i="1"/>
  <c r="F458" i="1"/>
  <c r="G458" i="1"/>
  <c r="H458" i="1"/>
  <c r="J458" i="1"/>
  <c r="K458" i="1"/>
  <c r="L458" i="1"/>
  <c r="M458" i="1"/>
  <c r="AG458" i="1"/>
  <c r="AH458" i="1"/>
  <c r="AI458" i="1"/>
  <c r="AJ458" i="1"/>
  <c r="AK458" i="1"/>
  <c r="AL458" i="1"/>
  <c r="AM458" i="1"/>
  <c r="AN458" i="1"/>
  <c r="AV458" i="1"/>
  <c r="C459" i="1"/>
  <c r="D459" i="1"/>
  <c r="E459" i="1"/>
  <c r="F459" i="1"/>
  <c r="G459" i="1"/>
  <c r="H459" i="1"/>
  <c r="J459" i="1"/>
  <c r="K459" i="1"/>
  <c r="L459" i="1"/>
  <c r="M459" i="1"/>
  <c r="AG459" i="1"/>
  <c r="AH459" i="1"/>
  <c r="AI459" i="1"/>
  <c r="AJ459" i="1"/>
  <c r="AK459" i="1"/>
  <c r="AL459" i="1"/>
  <c r="AM459" i="1"/>
  <c r="AN459" i="1"/>
  <c r="AV459" i="1"/>
  <c r="C460" i="1"/>
  <c r="D460" i="1"/>
  <c r="E460" i="1"/>
  <c r="F460" i="1"/>
  <c r="G460" i="1"/>
  <c r="H460" i="1"/>
  <c r="J460" i="1"/>
  <c r="K460" i="1"/>
  <c r="L460" i="1"/>
  <c r="M460" i="1"/>
  <c r="AG460" i="1"/>
  <c r="AH460" i="1"/>
  <c r="AI460" i="1"/>
  <c r="AJ460" i="1"/>
  <c r="AK460" i="1"/>
  <c r="AL460" i="1"/>
  <c r="AM460" i="1"/>
  <c r="AN460" i="1"/>
  <c r="AV460" i="1"/>
  <c r="C461" i="1"/>
  <c r="D461" i="1"/>
  <c r="E461" i="1"/>
  <c r="F461" i="1"/>
  <c r="G461" i="1"/>
  <c r="H461" i="1"/>
  <c r="J461" i="1"/>
  <c r="K461" i="1"/>
  <c r="L461" i="1"/>
  <c r="M461" i="1"/>
  <c r="AG461" i="1"/>
  <c r="AH461" i="1"/>
  <c r="AI461" i="1"/>
  <c r="AJ461" i="1"/>
  <c r="AK461" i="1"/>
  <c r="AL461" i="1"/>
  <c r="AM461" i="1"/>
  <c r="AN461" i="1"/>
  <c r="AV461" i="1"/>
  <c r="C462" i="1"/>
  <c r="D462" i="1"/>
  <c r="E462" i="1"/>
  <c r="F462" i="1"/>
  <c r="G462" i="1"/>
  <c r="H462" i="1"/>
  <c r="J462" i="1"/>
  <c r="K462" i="1"/>
  <c r="L462" i="1"/>
  <c r="M462" i="1"/>
  <c r="AG462" i="1"/>
  <c r="AH462" i="1"/>
  <c r="AI462" i="1"/>
  <c r="AJ462" i="1"/>
  <c r="AK462" i="1"/>
  <c r="AL462" i="1"/>
  <c r="AM462" i="1"/>
  <c r="AN462" i="1"/>
  <c r="AV462" i="1"/>
  <c r="C463" i="1"/>
  <c r="D463" i="1"/>
  <c r="E463" i="1"/>
  <c r="F463" i="1"/>
  <c r="G463" i="1"/>
  <c r="H463" i="1"/>
  <c r="J463" i="1"/>
  <c r="K463" i="1"/>
  <c r="L463" i="1"/>
  <c r="M463" i="1"/>
  <c r="AG463" i="1"/>
  <c r="AH463" i="1"/>
  <c r="AI463" i="1"/>
  <c r="AJ463" i="1"/>
  <c r="AK463" i="1"/>
  <c r="AL463" i="1"/>
  <c r="AM463" i="1"/>
  <c r="AN463" i="1"/>
  <c r="AV463" i="1"/>
  <c r="C464" i="1"/>
  <c r="D464" i="1"/>
  <c r="E464" i="1"/>
  <c r="F464" i="1"/>
  <c r="G464" i="1"/>
  <c r="H464" i="1"/>
  <c r="J464" i="1"/>
  <c r="K464" i="1"/>
  <c r="L464" i="1"/>
  <c r="M464" i="1"/>
  <c r="AG464" i="1"/>
  <c r="AH464" i="1"/>
  <c r="AI464" i="1"/>
  <c r="AJ464" i="1"/>
  <c r="AK464" i="1"/>
  <c r="AL464" i="1"/>
  <c r="AM464" i="1"/>
  <c r="AN464" i="1"/>
  <c r="AV464" i="1"/>
  <c r="C465" i="1"/>
  <c r="D465" i="1"/>
  <c r="E465" i="1"/>
  <c r="F465" i="1"/>
  <c r="G465" i="1"/>
  <c r="H465" i="1"/>
  <c r="J465" i="1"/>
  <c r="K465" i="1"/>
  <c r="L465" i="1"/>
  <c r="M465" i="1"/>
  <c r="AG465" i="1"/>
  <c r="AH465" i="1"/>
  <c r="AI465" i="1"/>
  <c r="AJ465" i="1"/>
  <c r="AK465" i="1"/>
  <c r="AL465" i="1"/>
  <c r="AM465" i="1"/>
  <c r="AN465" i="1"/>
  <c r="AV465" i="1"/>
  <c r="C466" i="1"/>
  <c r="D466" i="1"/>
  <c r="E466" i="1"/>
  <c r="F466" i="1"/>
  <c r="G466" i="1"/>
  <c r="H466" i="1"/>
  <c r="J466" i="1"/>
  <c r="K466" i="1"/>
  <c r="L466" i="1"/>
  <c r="M466" i="1"/>
  <c r="AG466" i="1"/>
  <c r="AH466" i="1"/>
  <c r="AI466" i="1"/>
  <c r="AJ466" i="1"/>
  <c r="AK466" i="1"/>
  <c r="AL466" i="1"/>
  <c r="AM466" i="1"/>
  <c r="AN466" i="1"/>
  <c r="AV466" i="1"/>
  <c r="C467" i="1"/>
  <c r="D467" i="1"/>
  <c r="E467" i="1"/>
  <c r="F467" i="1"/>
  <c r="G467" i="1"/>
  <c r="H467" i="1"/>
  <c r="J467" i="1"/>
  <c r="K467" i="1"/>
  <c r="L467" i="1"/>
  <c r="M467" i="1"/>
  <c r="AG467" i="1"/>
  <c r="AH467" i="1"/>
  <c r="AI467" i="1"/>
  <c r="AJ467" i="1"/>
  <c r="AK467" i="1"/>
  <c r="AL467" i="1"/>
  <c r="AM467" i="1"/>
  <c r="AN467" i="1"/>
  <c r="AV467" i="1"/>
  <c r="C468" i="1"/>
  <c r="D468" i="1"/>
  <c r="E468" i="1"/>
  <c r="F468" i="1"/>
  <c r="G468" i="1"/>
  <c r="H468" i="1"/>
  <c r="J468" i="1"/>
  <c r="K468" i="1"/>
  <c r="L468" i="1"/>
  <c r="M468" i="1"/>
  <c r="AG468" i="1"/>
  <c r="AH468" i="1"/>
  <c r="AI468" i="1"/>
  <c r="AJ468" i="1"/>
  <c r="AK468" i="1"/>
  <c r="AL468" i="1"/>
  <c r="AM468" i="1"/>
  <c r="AN468" i="1"/>
  <c r="AV468" i="1"/>
  <c r="C469" i="1"/>
  <c r="D469" i="1"/>
  <c r="E469" i="1"/>
  <c r="F469" i="1"/>
  <c r="G469" i="1"/>
  <c r="H469" i="1"/>
  <c r="J469" i="1"/>
  <c r="K469" i="1"/>
  <c r="L469" i="1"/>
  <c r="M469" i="1"/>
  <c r="AG469" i="1"/>
  <c r="AH469" i="1"/>
  <c r="AI469" i="1"/>
  <c r="AJ469" i="1"/>
  <c r="AK469" i="1"/>
  <c r="AL469" i="1"/>
  <c r="AM469" i="1"/>
  <c r="AN469" i="1"/>
  <c r="AV469" i="1"/>
  <c r="C470" i="1"/>
  <c r="D470" i="1"/>
  <c r="E470" i="1"/>
  <c r="F470" i="1"/>
  <c r="G470" i="1"/>
  <c r="H470" i="1"/>
  <c r="J470" i="1"/>
  <c r="K470" i="1"/>
  <c r="L470" i="1"/>
  <c r="M470" i="1"/>
  <c r="AG470" i="1"/>
  <c r="AH470" i="1"/>
  <c r="AI470" i="1"/>
  <c r="AJ470" i="1"/>
  <c r="AK470" i="1"/>
  <c r="AL470" i="1"/>
  <c r="AM470" i="1"/>
  <c r="AN470" i="1"/>
  <c r="AV470" i="1"/>
  <c r="C471" i="1"/>
  <c r="D471" i="1"/>
  <c r="E471" i="1"/>
  <c r="F471" i="1"/>
  <c r="G471" i="1"/>
  <c r="H471" i="1"/>
  <c r="J471" i="1"/>
  <c r="K471" i="1"/>
  <c r="L471" i="1"/>
  <c r="M471" i="1"/>
  <c r="AG471" i="1"/>
  <c r="AH471" i="1"/>
  <c r="AI471" i="1"/>
  <c r="AJ471" i="1"/>
  <c r="AK471" i="1"/>
  <c r="AL471" i="1"/>
  <c r="AM471" i="1"/>
  <c r="AN471" i="1"/>
  <c r="AV471" i="1"/>
  <c r="C472" i="1"/>
  <c r="D472" i="1"/>
  <c r="E472" i="1"/>
  <c r="F472" i="1"/>
  <c r="G472" i="1"/>
  <c r="H472" i="1"/>
  <c r="J472" i="1"/>
  <c r="K472" i="1"/>
  <c r="L472" i="1"/>
  <c r="M472" i="1"/>
  <c r="AG472" i="1"/>
  <c r="AH472" i="1"/>
  <c r="AI472" i="1"/>
  <c r="AJ472" i="1"/>
  <c r="AK472" i="1"/>
  <c r="AL472" i="1"/>
  <c r="AM472" i="1"/>
  <c r="AN472" i="1"/>
  <c r="AV472" i="1"/>
  <c r="C473" i="1"/>
  <c r="D473" i="1"/>
  <c r="E473" i="1"/>
  <c r="F473" i="1"/>
  <c r="G473" i="1"/>
  <c r="H473" i="1"/>
  <c r="J473" i="1"/>
  <c r="K473" i="1"/>
  <c r="L473" i="1"/>
  <c r="M473" i="1"/>
  <c r="AG473" i="1"/>
  <c r="AH473" i="1"/>
  <c r="AI473" i="1"/>
  <c r="AJ473" i="1"/>
  <c r="AK473" i="1"/>
  <c r="AL473" i="1"/>
  <c r="AM473" i="1"/>
  <c r="AN473" i="1"/>
  <c r="AV473" i="1"/>
  <c r="C474" i="1"/>
  <c r="D474" i="1"/>
  <c r="E474" i="1"/>
  <c r="F474" i="1"/>
  <c r="G474" i="1"/>
  <c r="H474" i="1"/>
  <c r="J474" i="1"/>
  <c r="K474" i="1"/>
  <c r="L474" i="1"/>
  <c r="M474" i="1"/>
  <c r="AG474" i="1"/>
  <c r="AH474" i="1"/>
  <c r="AI474" i="1"/>
  <c r="AJ474" i="1"/>
  <c r="AK474" i="1"/>
  <c r="AL474" i="1"/>
  <c r="AM474" i="1"/>
  <c r="AN474" i="1"/>
  <c r="AV474" i="1"/>
  <c r="C475" i="1"/>
  <c r="D475" i="1"/>
  <c r="E475" i="1"/>
  <c r="F475" i="1"/>
  <c r="G475" i="1"/>
  <c r="H475" i="1"/>
  <c r="J475" i="1"/>
  <c r="K475" i="1"/>
  <c r="L475" i="1"/>
  <c r="M475" i="1"/>
  <c r="AG475" i="1"/>
  <c r="AH475" i="1"/>
  <c r="AI475" i="1"/>
  <c r="AJ475" i="1"/>
  <c r="AK475" i="1"/>
  <c r="AL475" i="1"/>
  <c r="AM475" i="1"/>
  <c r="AN475" i="1"/>
  <c r="AV475" i="1"/>
  <c r="C476" i="1"/>
  <c r="D476" i="1"/>
  <c r="E476" i="1"/>
  <c r="F476" i="1"/>
  <c r="G476" i="1"/>
  <c r="H476" i="1"/>
  <c r="J476" i="1"/>
  <c r="K476" i="1"/>
  <c r="L476" i="1"/>
  <c r="M476" i="1"/>
  <c r="AG476" i="1"/>
  <c r="AH476" i="1"/>
  <c r="AI476" i="1"/>
  <c r="AJ476" i="1"/>
  <c r="AK476" i="1"/>
  <c r="AL476" i="1"/>
  <c r="AM476" i="1"/>
  <c r="AN476" i="1"/>
  <c r="AV476" i="1"/>
  <c r="C477" i="1"/>
  <c r="D477" i="1"/>
  <c r="E477" i="1"/>
  <c r="F477" i="1"/>
  <c r="G477" i="1"/>
  <c r="H477" i="1"/>
  <c r="J477" i="1"/>
  <c r="K477" i="1"/>
  <c r="L477" i="1"/>
  <c r="M477" i="1"/>
  <c r="AG477" i="1"/>
  <c r="AH477" i="1"/>
  <c r="AI477" i="1"/>
  <c r="AJ477" i="1"/>
  <c r="AK477" i="1"/>
  <c r="AL477" i="1"/>
  <c r="AM477" i="1"/>
  <c r="AN477" i="1"/>
  <c r="AV477" i="1"/>
  <c r="C478" i="1"/>
  <c r="D478" i="1"/>
  <c r="E478" i="1"/>
  <c r="F478" i="1"/>
  <c r="G478" i="1"/>
  <c r="H478" i="1"/>
  <c r="J478" i="1"/>
  <c r="K478" i="1"/>
  <c r="L478" i="1"/>
  <c r="M478" i="1"/>
  <c r="AG478" i="1"/>
  <c r="AH478" i="1"/>
  <c r="AI478" i="1"/>
  <c r="AJ478" i="1"/>
  <c r="AK478" i="1"/>
  <c r="AL478" i="1"/>
  <c r="AM478" i="1"/>
  <c r="AN478" i="1"/>
  <c r="AV478" i="1"/>
  <c r="C479" i="1"/>
  <c r="D479" i="1"/>
  <c r="E479" i="1"/>
  <c r="F479" i="1"/>
  <c r="G479" i="1"/>
  <c r="H479" i="1"/>
  <c r="J479" i="1"/>
  <c r="K479" i="1"/>
  <c r="L479" i="1"/>
  <c r="M479" i="1"/>
  <c r="AG479" i="1"/>
  <c r="AH479" i="1"/>
  <c r="AI479" i="1"/>
  <c r="AJ479" i="1"/>
  <c r="AK479" i="1"/>
  <c r="AL479" i="1"/>
  <c r="AM479" i="1"/>
  <c r="AN479" i="1"/>
  <c r="AV479" i="1"/>
  <c r="C480" i="1"/>
  <c r="D480" i="1"/>
  <c r="E480" i="1"/>
  <c r="F480" i="1"/>
  <c r="G480" i="1"/>
  <c r="H480" i="1"/>
  <c r="J480" i="1"/>
  <c r="K480" i="1"/>
  <c r="L480" i="1"/>
  <c r="M480" i="1"/>
  <c r="AG480" i="1"/>
  <c r="AH480" i="1"/>
  <c r="AI480" i="1"/>
  <c r="AJ480" i="1"/>
  <c r="AK480" i="1"/>
  <c r="AL480" i="1"/>
  <c r="AM480" i="1"/>
  <c r="AN480" i="1"/>
  <c r="AV480" i="1"/>
  <c r="C481" i="1"/>
  <c r="D481" i="1"/>
  <c r="E481" i="1"/>
  <c r="F481" i="1"/>
  <c r="G481" i="1"/>
  <c r="H481" i="1"/>
  <c r="J481" i="1"/>
  <c r="K481" i="1"/>
  <c r="L481" i="1"/>
  <c r="M481" i="1"/>
  <c r="AG481" i="1"/>
  <c r="AH481" i="1"/>
  <c r="AI481" i="1"/>
  <c r="AJ481" i="1"/>
  <c r="AK481" i="1"/>
  <c r="AL481" i="1"/>
  <c r="AM481" i="1"/>
  <c r="AN481" i="1"/>
  <c r="AV481" i="1"/>
  <c r="C482" i="1"/>
  <c r="D482" i="1"/>
  <c r="E482" i="1"/>
  <c r="F482" i="1"/>
  <c r="G482" i="1"/>
  <c r="H482" i="1"/>
  <c r="J482" i="1"/>
  <c r="K482" i="1"/>
  <c r="L482" i="1"/>
  <c r="M482" i="1"/>
  <c r="AG482" i="1"/>
  <c r="AH482" i="1"/>
  <c r="AI482" i="1"/>
  <c r="AJ482" i="1"/>
  <c r="AK482" i="1"/>
  <c r="AL482" i="1"/>
  <c r="AM482" i="1"/>
  <c r="AN482" i="1"/>
  <c r="AV482" i="1"/>
  <c r="C483" i="1"/>
  <c r="D483" i="1"/>
  <c r="E483" i="1"/>
  <c r="F483" i="1"/>
  <c r="G483" i="1"/>
  <c r="H483" i="1"/>
  <c r="J483" i="1"/>
  <c r="K483" i="1"/>
  <c r="L483" i="1"/>
  <c r="M483" i="1"/>
  <c r="AG483" i="1"/>
  <c r="AH483" i="1"/>
  <c r="AI483" i="1"/>
  <c r="AJ483" i="1"/>
  <c r="AK483" i="1"/>
  <c r="AL483" i="1"/>
  <c r="AM483" i="1"/>
  <c r="AN483" i="1"/>
  <c r="AV483" i="1"/>
  <c r="C484" i="1"/>
  <c r="D484" i="1"/>
  <c r="E484" i="1"/>
  <c r="F484" i="1"/>
  <c r="G484" i="1"/>
  <c r="H484" i="1"/>
  <c r="J484" i="1"/>
  <c r="K484" i="1"/>
  <c r="L484" i="1"/>
  <c r="M484" i="1"/>
  <c r="AG484" i="1"/>
  <c r="AH484" i="1"/>
  <c r="AI484" i="1"/>
  <c r="AJ484" i="1"/>
  <c r="AK484" i="1"/>
  <c r="AL484" i="1"/>
  <c r="AM484" i="1"/>
  <c r="AN484" i="1"/>
  <c r="AV484" i="1"/>
  <c r="C485" i="1"/>
  <c r="D485" i="1"/>
  <c r="E485" i="1"/>
  <c r="F485" i="1"/>
  <c r="G485" i="1"/>
  <c r="H485" i="1"/>
  <c r="J485" i="1"/>
  <c r="K485" i="1"/>
  <c r="L485" i="1"/>
  <c r="M485" i="1"/>
  <c r="AG485" i="1"/>
  <c r="AH485" i="1"/>
  <c r="AI485" i="1"/>
  <c r="AJ485" i="1"/>
  <c r="AK485" i="1"/>
  <c r="AL485" i="1"/>
  <c r="AM485" i="1"/>
  <c r="AN485" i="1"/>
  <c r="AV485" i="1"/>
  <c r="C486" i="1"/>
  <c r="D486" i="1"/>
  <c r="E486" i="1"/>
  <c r="F486" i="1"/>
  <c r="G486" i="1"/>
  <c r="H486" i="1"/>
  <c r="J486" i="1"/>
  <c r="K486" i="1"/>
  <c r="L486" i="1"/>
  <c r="M486" i="1"/>
  <c r="AG486" i="1"/>
  <c r="AH486" i="1"/>
  <c r="AI486" i="1"/>
  <c r="AJ486" i="1"/>
  <c r="AK486" i="1"/>
  <c r="AL486" i="1"/>
  <c r="AM486" i="1"/>
  <c r="AN486" i="1"/>
  <c r="AV486" i="1"/>
  <c r="C487" i="1"/>
  <c r="D487" i="1"/>
  <c r="E487" i="1"/>
  <c r="F487" i="1"/>
  <c r="G487" i="1"/>
  <c r="H487" i="1"/>
  <c r="J487" i="1"/>
  <c r="K487" i="1"/>
  <c r="L487" i="1"/>
  <c r="M487" i="1"/>
  <c r="AG487" i="1"/>
  <c r="AH487" i="1"/>
  <c r="AI487" i="1"/>
  <c r="AJ487" i="1"/>
  <c r="AK487" i="1"/>
  <c r="AL487" i="1"/>
  <c r="AM487" i="1"/>
  <c r="AN487" i="1"/>
  <c r="AV487" i="1"/>
  <c r="C488" i="1"/>
  <c r="D488" i="1"/>
  <c r="E488" i="1"/>
  <c r="F488" i="1"/>
  <c r="G488" i="1"/>
  <c r="H488" i="1"/>
  <c r="J488" i="1"/>
  <c r="K488" i="1"/>
  <c r="L488" i="1"/>
  <c r="M488" i="1"/>
  <c r="AG488" i="1"/>
  <c r="AH488" i="1"/>
  <c r="AI488" i="1"/>
  <c r="AJ488" i="1"/>
  <c r="AK488" i="1"/>
  <c r="AL488" i="1"/>
  <c r="AM488" i="1"/>
  <c r="AN488" i="1"/>
  <c r="AV488" i="1"/>
  <c r="C489" i="1"/>
  <c r="D489" i="1"/>
  <c r="E489" i="1"/>
  <c r="F489" i="1"/>
  <c r="G489" i="1"/>
  <c r="H489" i="1"/>
  <c r="J489" i="1"/>
  <c r="K489" i="1"/>
  <c r="L489" i="1"/>
  <c r="M489" i="1"/>
  <c r="AG489" i="1"/>
  <c r="AH489" i="1"/>
  <c r="AI489" i="1"/>
  <c r="AJ489" i="1"/>
  <c r="AK489" i="1"/>
  <c r="AL489" i="1"/>
  <c r="AM489" i="1"/>
  <c r="AN489" i="1"/>
  <c r="AV489" i="1"/>
  <c r="C490" i="1"/>
  <c r="D490" i="1"/>
  <c r="E490" i="1"/>
  <c r="F490" i="1"/>
  <c r="G490" i="1"/>
  <c r="H490" i="1"/>
  <c r="J490" i="1"/>
  <c r="K490" i="1"/>
  <c r="L490" i="1"/>
  <c r="M490" i="1"/>
  <c r="AG490" i="1"/>
  <c r="AH490" i="1"/>
  <c r="AI490" i="1"/>
  <c r="AJ490" i="1"/>
  <c r="AK490" i="1"/>
  <c r="AL490" i="1"/>
  <c r="AM490" i="1"/>
  <c r="AN490" i="1"/>
  <c r="AV490" i="1"/>
  <c r="C491" i="1"/>
  <c r="D491" i="1"/>
  <c r="E491" i="1"/>
  <c r="F491" i="1"/>
  <c r="G491" i="1"/>
  <c r="H491" i="1"/>
  <c r="J491" i="1"/>
  <c r="K491" i="1"/>
  <c r="L491" i="1"/>
  <c r="M491" i="1"/>
  <c r="AG491" i="1"/>
  <c r="AH491" i="1"/>
  <c r="AI491" i="1"/>
  <c r="AJ491" i="1"/>
  <c r="AK491" i="1"/>
  <c r="AL491" i="1"/>
  <c r="AM491" i="1"/>
  <c r="AN491" i="1"/>
  <c r="AV491" i="1"/>
  <c r="C492" i="1"/>
  <c r="D492" i="1"/>
  <c r="E492" i="1"/>
  <c r="F492" i="1"/>
  <c r="G492" i="1"/>
  <c r="H492" i="1"/>
  <c r="J492" i="1"/>
  <c r="K492" i="1"/>
  <c r="L492" i="1"/>
  <c r="M492" i="1"/>
  <c r="AG492" i="1"/>
  <c r="AH492" i="1"/>
  <c r="AI492" i="1"/>
  <c r="AJ492" i="1"/>
  <c r="AK492" i="1"/>
  <c r="AL492" i="1"/>
  <c r="AM492" i="1"/>
  <c r="AN492" i="1"/>
  <c r="AV492" i="1"/>
  <c r="C493" i="1"/>
  <c r="D493" i="1"/>
  <c r="E493" i="1"/>
  <c r="F493" i="1"/>
  <c r="G493" i="1"/>
  <c r="H493" i="1"/>
  <c r="J493" i="1"/>
  <c r="K493" i="1"/>
  <c r="L493" i="1"/>
  <c r="M493" i="1"/>
  <c r="AG493" i="1"/>
  <c r="AH493" i="1"/>
  <c r="AI493" i="1"/>
  <c r="AJ493" i="1"/>
  <c r="AK493" i="1"/>
  <c r="AL493" i="1"/>
  <c r="AM493" i="1"/>
  <c r="AN493" i="1"/>
  <c r="AV493" i="1"/>
  <c r="C494" i="1"/>
  <c r="D494" i="1"/>
  <c r="E494" i="1"/>
  <c r="F494" i="1"/>
  <c r="G494" i="1"/>
  <c r="H494" i="1"/>
  <c r="J494" i="1"/>
  <c r="K494" i="1"/>
  <c r="L494" i="1"/>
  <c r="M494" i="1"/>
  <c r="AG494" i="1"/>
  <c r="AH494" i="1"/>
  <c r="AI494" i="1"/>
  <c r="AJ494" i="1"/>
  <c r="AK494" i="1"/>
  <c r="AL494" i="1"/>
  <c r="AM494" i="1"/>
  <c r="AN494" i="1"/>
  <c r="AV494" i="1"/>
  <c r="C495" i="1"/>
  <c r="D495" i="1"/>
  <c r="E495" i="1"/>
  <c r="F495" i="1"/>
  <c r="G495" i="1"/>
  <c r="H495" i="1"/>
  <c r="J495" i="1"/>
  <c r="K495" i="1"/>
  <c r="L495" i="1"/>
  <c r="M495" i="1"/>
  <c r="AG495" i="1"/>
  <c r="AH495" i="1"/>
  <c r="AI495" i="1"/>
  <c r="AJ495" i="1"/>
  <c r="AK495" i="1"/>
  <c r="AL495" i="1"/>
  <c r="AM495" i="1"/>
  <c r="AN495" i="1"/>
  <c r="AV495" i="1"/>
  <c r="C496" i="1"/>
  <c r="D496" i="1"/>
  <c r="E496" i="1"/>
  <c r="F496" i="1"/>
  <c r="G496" i="1"/>
  <c r="H496" i="1"/>
  <c r="J496" i="1"/>
  <c r="K496" i="1"/>
  <c r="L496" i="1"/>
  <c r="M496" i="1"/>
  <c r="AG496" i="1"/>
  <c r="AH496" i="1"/>
  <c r="AI496" i="1"/>
  <c r="AJ496" i="1"/>
  <c r="AK496" i="1"/>
  <c r="AL496" i="1"/>
  <c r="AM496" i="1"/>
  <c r="AN496" i="1"/>
  <c r="AV496" i="1"/>
  <c r="C497" i="1"/>
  <c r="D497" i="1"/>
  <c r="E497" i="1"/>
  <c r="F497" i="1"/>
  <c r="G497" i="1"/>
  <c r="H497" i="1"/>
  <c r="J497" i="1"/>
  <c r="K497" i="1"/>
  <c r="L497" i="1"/>
  <c r="M497" i="1"/>
  <c r="AG497" i="1"/>
  <c r="AH497" i="1"/>
  <c r="AI497" i="1"/>
  <c r="AJ497" i="1"/>
  <c r="AK497" i="1"/>
  <c r="AL497" i="1"/>
  <c r="AM497" i="1"/>
  <c r="AN497" i="1"/>
  <c r="AV497" i="1"/>
  <c r="C498" i="1"/>
  <c r="D498" i="1"/>
  <c r="E498" i="1"/>
  <c r="F498" i="1"/>
  <c r="G498" i="1"/>
  <c r="H498" i="1"/>
  <c r="J498" i="1"/>
  <c r="K498" i="1"/>
  <c r="L498" i="1"/>
  <c r="M498" i="1"/>
  <c r="AG498" i="1"/>
  <c r="AH498" i="1"/>
  <c r="AI498" i="1"/>
  <c r="AJ498" i="1"/>
  <c r="AK498" i="1"/>
  <c r="AL498" i="1"/>
  <c r="AM498" i="1"/>
  <c r="AN498" i="1"/>
  <c r="AV498" i="1"/>
  <c r="C499" i="1"/>
  <c r="D499" i="1"/>
  <c r="E499" i="1"/>
  <c r="F499" i="1"/>
  <c r="G499" i="1"/>
  <c r="H499" i="1"/>
  <c r="J499" i="1"/>
  <c r="K499" i="1"/>
  <c r="L499" i="1"/>
  <c r="M499" i="1"/>
  <c r="AG499" i="1"/>
  <c r="AH499" i="1"/>
  <c r="AI499" i="1"/>
  <c r="AJ499" i="1"/>
  <c r="AK499" i="1"/>
  <c r="AL499" i="1"/>
  <c r="AM499" i="1"/>
  <c r="AN499" i="1"/>
  <c r="AV499" i="1"/>
  <c r="C500" i="1"/>
  <c r="D500" i="1"/>
  <c r="E500" i="1"/>
  <c r="F500" i="1"/>
  <c r="G500" i="1"/>
  <c r="H500" i="1"/>
  <c r="J500" i="1"/>
  <c r="K500" i="1"/>
  <c r="L500" i="1"/>
  <c r="M500" i="1"/>
  <c r="AG500" i="1"/>
  <c r="AH500" i="1"/>
  <c r="AI500" i="1"/>
  <c r="AJ500" i="1"/>
  <c r="AK500" i="1"/>
  <c r="AL500" i="1"/>
  <c r="AM500" i="1"/>
  <c r="AN500" i="1"/>
  <c r="AV500" i="1"/>
  <c r="C501" i="1"/>
  <c r="D501" i="1"/>
  <c r="E501" i="1"/>
  <c r="F501" i="1"/>
  <c r="G501" i="1"/>
  <c r="H501" i="1"/>
  <c r="J501" i="1"/>
  <c r="K501" i="1"/>
  <c r="L501" i="1"/>
  <c r="M501" i="1"/>
  <c r="AG501" i="1"/>
  <c r="AH501" i="1"/>
  <c r="AI501" i="1"/>
  <c r="AJ501" i="1"/>
  <c r="AK501" i="1"/>
  <c r="AL501" i="1"/>
  <c r="AM501" i="1"/>
  <c r="AN501" i="1"/>
  <c r="AV501" i="1"/>
  <c r="C502" i="1"/>
  <c r="D502" i="1"/>
  <c r="E502" i="1"/>
  <c r="F502" i="1"/>
  <c r="G502" i="1"/>
  <c r="H502" i="1"/>
  <c r="J502" i="1"/>
  <c r="K502" i="1"/>
  <c r="L502" i="1"/>
  <c r="M502" i="1"/>
  <c r="AG502" i="1"/>
  <c r="AH502" i="1"/>
  <c r="AI502" i="1"/>
  <c r="AJ502" i="1"/>
  <c r="AK502" i="1"/>
  <c r="AL502" i="1"/>
  <c r="AM502" i="1"/>
  <c r="AN502" i="1"/>
  <c r="AV502" i="1"/>
  <c r="C503" i="1"/>
  <c r="D503" i="1"/>
  <c r="E503" i="1"/>
  <c r="F503" i="1"/>
  <c r="G503" i="1"/>
  <c r="H503" i="1"/>
  <c r="J503" i="1"/>
  <c r="K503" i="1"/>
  <c r="L503" i="1"/>
  <c r="M503" i="1"/>
  <c r="AG503" i="1"/>
  <c r="AH503" i="1"/>
  <c r="AI503" i="1"/>
  <c r="AJ503" i="1"/>
  <c r="AK503" i="1"/>
  <c r="AL503" i="1"/>
  <c r="AM503" i="1"/>
  <c r="AN503" i="1"/>
  <c r="AV503" i="1"/>
  <c r="C504" i="1"/>
  <c r="D504" i="1"/>
  <c r="E504" i="1"/>
  <c r="F504" i="1"/>
  <c r="G504" i="1"/>
  <c r="H504" i="1"/>
  <c r="J504" i="1"/>
  <c r="K504" i="1"/>
  <c r="L504" i="1"/>
  <c r="M504" i="1"/>
  <c r="AG504" i="1"/>
  <c r="AH504" i="1"/>
  <c r="AI504" i="1"/>
  <c r="AJ504" i="1"/>
  <c r="AK504" i="1"/>
  <c r="AL504" i="1"/>
  <c r="AM504" i="1"/>
  <c r="AN504" i="1"/>
  <c r="AV504" i="1"/>
  <c r="C505" i="1"/>
  <c r="D505" i="1"/>
  <c r="E505" i="1"/>
  <c r="F505" i="1"/>
  <c r="G505" i="1"/>
  <c r="H505" i="1"/>
  <c r="J505" i="1"/>
  <c r="K505" i="1"/>
  <c r="L505" i="1"/>
  <c r="M505" i="1"/>
  <c r="AG505" i="1"/>
  <c r="AH505" i="1"/>
  <c r="AI505" i="1"/>
  <c r="AJ505" i="1"/>
  <c r="AK505" i="1"/>
  <c r="AL505" i="1"/>
  <c r="AM505" i="1"/>
  <c r="AN505" i="1"/>
  <c r="AV505" i="1"/>
  <c r="C506" i="1"/>
  <c r="D506" i="1"/>
  <c r="E506" i="1"/>
  <c r="F506" i="1"/>
  <c r="G506" i="1"/>
  <c r="H506" i="1"/>
  <c r="J506" i="1"/>
  <c r="K506" i="1"/>
  <c r="L506" i="1"/>
  <c r="M506" i="1"/>
  <c r="AG506" i="1"/>
  <c r="AH506" i="1"/>
  <c r="AI506" i="1"/>
  <c r="AJ506" i="1"/>
  <c r="AK506" i="1"/>
  <c r="AL506" i="1"/>
  <c r="AM506" i="1"/>
  <c r="AN506" i="1"/>
  <c r="AV506" i="1"/>
  <c r="C507" i="1"/>
  <c r="D507" i="1"/>
  <c r="E507" i="1"/>
  <c r="F507" i="1"/>
  <c r="G507" i="1"/>
  <c r="H507" i="1"/>
  <c r="J507" i="1"/>
  <c r="K507" i="1"/>
  <c r="L507" i="1"/>
  <c r="M507" i="1"/>
  <c r="AG507" i="1"/>
  <c r="AH507" i="1"/>
  <c r="AI507" i="1"/>
  <c r="AJ507" i="1"/>
  <c r="AK507" i="1"/>
  <c r="AL507" i="1"/>
  <c r="AM507" i="1"/>
  <c r="AN507" i="1"/>
  <c r="AV507" i="1"/>
  <c r="C508" i="1"/>
  <c r="D508" i="1"/>
  <c r="E508" i="1"/>
  <c r="F508" i="1"/>
  <c r="G508" i="1"/>
  <c r="H508" i="1"/>
  <c r="J508" i="1"/>
  <c r="K508" i="1"/>
  <c r="L508" i="1"/>
  <c r="M508" i="1"/>
  <c r="AG508" i="1"/>
  <c r="AH508" i="1"/>
  <c r="AI508" i="1"/>
  <c r="AJ508" i="1"/>
  <c r="AK508" i="1"/>
  <c r="AL508" i="1"/>
  <c r="AM508" i="1"/>
  <c r="AN508" i="1"/>
  <c r="AV508" i="1"/>
  <c r="C509" i="1"/>
  <c r="D509" i="1"/>
  <c r="E509" i="1"/>
  <c r="F509" i="1"/>
  <c r="G509" i="1"/>
  <c r="H509" i="1"/>
  <c r="J509" i="1"/>
  <c r="K509" i="1"/>
  <c r="L509" i="1"/>
  <c r="M509" i="1"/>
  <c r="AG509" i="1"/>
  <c r="AH509" i="1"/>
  <c r="AI509" i="1"/>
  <c r="AJ509" i="1"/>
  <c r="AK509" i="1"/>
  <c r="AL509" i="1"/>
  <c r="AM509" i="1"/>
  <c r="AN509" i="1"/>
  <c r="AV509" i="1"/>
  <c r="C510" i="1"/>
  <c r="D510" i="1"/>
  <c r="E510" i="1"/>
  <c r="F510" i="1"/>
  <c r="G510" i="1"/>
  <c r="H510" i="1"/>
  <c r="J510" i="1"/>
  <c r="K510" i="1"/>
  <c r="L510" i="1"/>
  <c r="M510" i="1"/>
  <c r="AG510" i="1"/>
  <c r="AH510" i="1"/>
  <c r="AI510" i="1"/>
  <c r="AJ510" i="1"/>
  <c r="AK510" i="1"/>
  <c r="AL510" i="1"/>
  <c r="AM510" i="1"/>
  <c r="AN510" i="1"/>
  <c r="AV510" i="1"/>
  <c r="C511" i="1"/>
  <c r="D511" i="1"/>
  <c r="E511" i="1"/>
  <c r="F511" i="1"/>
  <c r="G511" i="1"/>
  <c r="H511" i="1"/>
  <c r="J511" i="1"/>
  <c r="K511" i="1"/>
  <c r="L511" i="1"/>
  <c r="M511" i="1"/>
  <c r="AG511" i="1"/>
  <c r="AH511" i="1"/>
  <c r="AI511" i="1"/>
  <c r="AJ511" i="1"/>
  <c r="AK511" i="1"/>
  <c r="AL511" i="1"/>
  <c r="AM511" i="1"/>
  <c r="AN511" i="1"/>
  <c r="AV511" i="1"/>
  <c r="C512" i="1"/>
  <c r="D512" i="1"/>
  <c r="E512" i="1"/>
  <c r="F512" i="1"/>
  <c r="G512" i="1"/>
  <c r="H512" i="1"/>
  <c r="J512" i="1"/>
  <c r="K512" i="1"/>
  <c r="L512" i="1"/>
  <c r="M512" i="1"/>
  <c r="AG512" i="1"/>
  <c r="AH512" i="1"/>
  <c r="AI512" i="1"/>
  <c r="AJ512" i="1"/>
  <c r="AK512" i="1"/>
  <c r="AL512" i="1"/>
  <c r="AM512" i="1"/>
  <c r="AN512" i="1"/>
  <c r="AV512" i="1"/>
  <c r="C513" i="1"/>
  <c r="D513" i="1"/>
  <c r="E513" i="1"/>
  <c r="F513" i="1"/>
  <c r="G513" i="1"/>
  <c r="H513" i="1"/>
  <c r="J513" i="1"/>
  <c r="K513" i="1"/>
  <c r="L513" i="1"/>
  <c r="M513" i="1"/>
  <c r="AG513" i="1"/>
  <c r="AH513" i="1"/>
  <c r="AI513" i="1"/>
  <c r="AJ513" i="1"/>
  <c r="AK513" i="1"/>
  <c r="AL513" i="1"/>
  <c r="AM513" i="1"/>
  <c r="AN513" i="1"/>
  <c r="AV513" i="1"/>
  <c r="C514" i="1"/>
  <c r="D514" i="1"/>
  <c r="E514" i="1"/>
  <c r="F514" i="1"/>
  <c r="G514" i="1"/>
  <c r="H514" i="1"/>
  <c r="J514" i="1"/>
  <c r="K514" i="1"/>
  <c r="L514" i="1"/>
  <c r="M514" i="1"/>
  <c r="AG514" i="1"/>
  <c r="AH514" i="1"/>
  <c r="AI514" i="1"/>
  <c r="AJ514" i="1"/>
  <c r="AK514" i="1"/>
  <c r="AL514" i="1"/>
  <c r="AM514" i="1"/>
  <c r="AN514" i="1"/>
  <c r="AV514" i="1"/>
  <c r="C515" i="1"/>
  <c r="D515" i="1"/>
  <c r="E515" i="1"/>
  <c r="F515" i="1"/>
  <c r="G515" i="1"/>
  <c r="H515" i="1"/>
  <c r="J515" i="1"/>
  <c r="K515" i="1"/>
  <c r="L515" i="1"/>
  <c r="M515" i="1"/>
  <c r="AG515" i="1"/>
  <c r="AH515" i="1"/>
  <c r="AI515" i="1"/>
  <c r="AJ515" i="1"/>
  <c r="AK515" i="1"/>
  <c r="AL515" i="1"/>
  <c r="AM515" i="1"/>
  <c r="AN515" i="1"/>
  <c r="AV515" i="1"/>
  <c r="C516" i="1"/>
  <c r="D516" i="1"/>
  <c r="E516" i="1"/>
  <c r="F516" i="1"/>
  <c r="G516" i="1"/>
  <c r="H516" i="1"/>
  <c r="J516" i="1"/>
  <c r="K516" i="1"/>
  <c r="L516" i="1"/>
  <c r="M516" i="1"/>
  <c r="AG516" i="1"/>
  <c r="AH516" i="1"/>
  <c r="AI516" i="1"/>
  <c r="AJ516" i="1"/>
  <c r="AK516" i="1"/>
  <c r="AL516" i="1"/>
  <c r="AM516" i="1"/>
  <c r="AN516" i="1"/>
  <c r="AV516" i="1"/>
  <c r="C517" i="1"/>
  <c r="D517" i="1"/>
  <c r="E517" i="1"/>
  <c r="F517" i="1"/>
  <c r="G517" i="1"/>
  <c r="H517" i="1"/>
  <c r="J517" i="1"/>
  <c r="K517" i="1"/>
  <c r="L517" i="1"/>
  <c r="M517" i="1"/>
  <c r="AG517" i="1"/>
  <c r="AH517" i="1"/>
  <c r="AI517" i="1"/>
  <c r="AJ517" i="1"/>
  <c r="AK517" i="1"/>
  <c r="AL517" i="1"/>
  <c r="AM517" i="1"/>
  <c r="AN517" i="1"/>
  <c r="AV517" i="1"/>
  <c r="C518" i="1"/>
  <c r="D518" i="1"/>
  <c r="E518" i="1"/>
  <c r="F518" i="1"/>
  <c r="G518" i="1"/>
  <c r="H518" i="1"/>
  <c r="J518" i="1"/>
  <c r="K518" i="1"/>
  <c r="L518" i="1"/>
  <c r="M518" i="1"/>
  <c r="AG518" i="1"/>
  <c r="AH518" i="1"/>
  <c r="AI518" i="1"/>
  <c r="AJ518" i="1"/>
  <c r="AK518" i="1"/>
  <c r="AL518" i="1"/>
  <c r="AM518" i="1"/>
  <c r="AN518" i="1"/>
  <c r="AV518" i="1"/>
  <c r="C519" i="1"/>
  <c r="D519" i="1"/>
  <c r="E519" i="1"/>
  <c r="F519" i="1"/>
  <c r="G519" i="1"/>
  <c r="H519" i="1"/>
  <c r="J519" i="1"/>
  <c r="K519" i="1"/>
  <c r="L519" i="1"/>
  <c r="M519" i="1"/>
  <c r="AG519" i="1"/>
  <c r="AH519" i="1"/>
  <c r="AI519" i="1"/>
  <c r="AJ519" i="1"/>
  <c r="AK519" i="1"/>
  <c r="AL519" i="1"/>
  <c r="AM519" i="1"/>
  <c r="AN519" i="1"/>
  <c r="AV519" i="1"/>
  <c r="C520" i="1"/>
  <c r="D520" i="1"/>
  <c r="E520" i="1"/>
  <c r="F520" i="1"/>
  <c r="G520" i="1"/>
  <c r="H520" i="1"/>
  <c r="J520" i="1"/>
  <c r="K520" i="1"/>
  <c r="L520" i="1"/>
  <c r="M520" i="1"/>
  <c r="AG520" i="1"/>
  <c r="AH520" i="1"/>
  <c r="AI520" i="1"/>
  <c r="AJ520" i="1"/>
  <c r="AK520" i="1"/>
  <c r="AL520" i="1"/>
  <c r="AM520" i="1"/>
  <c r="AN520" i="1"/>
  <c r="AV520" i="1"/>
  <c r="C521" i="1"/>
  <c r="D521" i="1"/>
  <c r="E521" i="1"/>
  <c r="F521" i="1"/>
  <c r="G521" i="1"/>
  <c r="H521" i="1"/>
  <c r="J521" i="1"/>
  <c r="K521" i="1"/>
  <c r="L521" i="1"/>
  <c r="M521" i="1"/>
  <c r="AG521" i="1"/>
  <c r="AH521" i="1"/>
  <c r="AI521" i="1"/>
  <c r="AJ521" i="1"/>
  <c r="AK521" i="1"/>
  <c r="AL521" i="1"/>
  <c r="AM521" i="1"/>
  <c r="AN521" i="1"/>
  <c r="AV521" i="1"/>
  <c r="C522" i="1"/>
  <c r="D522" i="1"/>
  <c r="E522" i="1"/>
  <c r="F522" i="1"/>
  <c r="G522" i="1"/>
  <c r="H522" i="1"/>
  <c r="J522" i="1"/>
  <c r="K522" i="1"/>
  <c r="L522" i="1"/>
  <c r="M522" i="1"/>
  <c r="AG522" i="1"/>
  <c r="AH522" i="1"/>
  <c r="AI522" i="1"/>
  <c r="AJ522" i="1"/>
  <c r="AK522" i="1"/>
  <c r="AL522" i="1"/>
  <c r="AM522" i="1"/>
  <c r="AN522" i="1"/>
  <c r="AV522" i="1"/>
  <c r="C523" i="1"/>
  <c r="D523" i="1"/>
  <c r="E523" i="1"/>
  <c r="F523" i="1"/>
  <c r="G523" i="1"/>
  <c r="H523" i="1"/>
  <c r="J523" i="1"/>
  <c r="K523" i="1"/>
  <c r="L523" i="1"/>
  <c r="M523" i="1"/>
  <c r="AG523" i="1"/>
  <c r="AH523" i="1"/>
  <c r="AI523" i="1"/>
  <c r="AJ523" i="1"/>
  <c r="AK523" i="1"/>
  <c r="AL523" i="1"/>
  <c r="AM523" i="1"/>
  <c r="AN523" i="1"/>
  <c r="AV523" i="1"/>
  <c r="C524" i="1"/>
  <c r="D524" i="1"/>
  <c r="E524" i="1"/>
  <c r="F524" i="1"/>
  <c r="G524" i="1"/>
  <c r="H524" i="1"/>
  <c r="J524" i="1"/>
  <c r="K524" i="1"/>
  <c r="L524" i="1"/>
  <c r="M524" i="1"/>
  <c r="AG524" i="1"/>
  <c r="AH524" i="1"/>
  <c r="AI524" i="1"/>
  <c r="AJ524" i="1"/>
  <c r="AK524" i="1"/>
  <c r="AL524" i="1"/>
  <c r="AM524" i="1"/>
  <c r="AN524" i="1"/>
  <c r="AV524" i="1"/>
  <c r="C525" i="1"/>
  <c r="D525" i="1"/>
  <c r="E525" i="1"/>
  <c r="F525" i="1"/>
  <c r="G525" i="1"/>
  <c r="H525" i="1"/>
  <c r="J525" i="1"/>
  <c r="K525" i="1"/>
  <c r="L525" i="1"/>
  <c r="M525" i="1"/>
  <c r="AG525" i="1"/>
  <c r="AH525" i="1"/>
  <c r="AI525" i="1"/>
  <c r="AJ525" i="1"/>
  <c r="AK525" i="1"/>
  <c r="AL525" i="1"/>
  <c r="AM525" i="1"/>
  <c r="AN525" i="1"/>
  <c r="AV525" i="1"/>
  <c r="C526" i="1"/>
  <c r="D526" i="1"/>
  <c r="E526" i="1"/>
  <c r="F526" i="1"/>
  <c r="G526" i="1"/>
  <c r="H526" i="1"/>
  <c r="J526" i="1"/>
  <c r="K526" i="1"/>
  <c r="L526" i="1"/>
  <c r="M526" i="1"/>
  <c r="AG526" i="1"/>
  <c r="AH526" i="1"/>
  <c r="AI526" i="1"/>
  <c r="AJ526" i="1"/>
  <c r="AK526" i="1"/>
  <c r="AL526" i="1"/>
  <c r="AM526" i="1"/>
  <c r="AN526" i="1"/>
  <c r="AV526" i="1"/>
  <c r="C527" i="1"/>
  <c r="D527" i="1"/>
  <c r="E527" i="1"/>
  <c r="F527" i="1"/>
  <c r="G527" i="1"/>
  <c r="H527" i="1"/>
  <c r="J527" i="1"/>
  <c r="K527" i="1"/>
  <c r="L527" i="1"/>
  <c r="M527" i="1"/>
  <c r="AG527" i="1"/>
  <c r="AH527" i="1"/>
  <c r="AI527" i="1"/>
  <c r="AJ527" i="1"/>
  <c r="AK527" i="1"/>
  <c r="AL527" i="1"/>
  <c r="AM527" i="1"/>
  <c r="AN527" i="1"/>
  <c r="AV527" i="1"/>
  <c r="C528" i="1"/>
  <c r="D528" i="1"/>
  <c r="E528" i="1"/>
  <c r="F528" i="1"/>
  <c r="G528" i="1"/>
  <c r="H528" i="1"/>
  <c r="J528" i="1"/>
  <c r="K528" i="1"/>
  <c r="L528" i="1"/>
  <c r="M528" i="1"/>
  <c r="AG528" i="1"/>
  <c r="AH528" i="1"/>
  <c r="AI528" i="1"/>
  <c r="AJ528" i="1"/>
  <c r="AK528" i="1"/>
  <c r="AL528" i="1"/>
  <c r="AM528" i="1"/>
  <c r="AN528" i="1"/>
  <c r="AV528" i="1"/>
  <c r="C529" i="1"/>
  <c r="D529" i="1"/>
  <c r="E529" i="1"/>
  <c r="F529" i="1"/>
  <c r="G529" i="1"/>
  <c r="H529" i="1"/>
  <c r="J529" i="1"/>
  <c r="K529" i="1"/>
  <c r="L529" i="1"/>
  <c r="M529" i="1"/>
  <c r="AG529" i="1"/>
  <c r="AH529" i="1"/>
  <c r="AI529" i="1"/>
  <c r="AJ529" i="1"/>
  <c r="AK529" i="1"/>
  <c r="AL529" i="1"/>
  <c r="AM529" i="1"/>
  <c r="AN529" i="1"/>
  <c r="AV529" i="1"/>
  <c r="C530" i="1"/>
  <c r="D530" i="1"/>
  <c r="E530" i="1"/>
  <c r="F530" i="1"/>
  <c r="G530" i="1"/>
  <c r="H530" i="1"/>
  <c r="J530" i="1"/>
  <c r="K530" i="1"/>
  <c r="L530" i="1"/>
  <c r="M530" i="1"/>
  <c r="AG530" i="1"/>
  <c r="AH530" i="1"/>
  <c r="AI530" i="1"/>
  <c r="AJ530" i="1"/>
  <c r="AK530" i="1"/>
  <c r="AL530" i="1"/>
  <c r="AM530" i="1"/>
  <c r="AN530" i="1"/>
  <c r="AV530" i="1"/>
  <c r="C531" i="1"/>
  <c r="D531" i="1"/>
  <c r="E531" i="1"/>
  <c r="F531" i="1"/>
  <c r="G531" i="1"/>
  <c r="H531" i="1"/>
  <c r="J531" i="1"/>
  <c r="K531" i="1"/>
  <c r="L531" i="1"/>
  <c r="M531" i="1"/>
  <c r="AG531" i="1"/>
  <c r="AH531" i="1"/>
  <c r="AI531" i="1"/>
  <c r="AJ531" i="1"/>
  <c r="AK531" i="1"/>
  <c r="AL531" i="1"/>
  <c r="AM531" i="1"/>
  <c r="AN531" i="1"/>
  <c r="AV531" i="1"/>
  <c r="C532" i="1"/>
  <c r="D532" i="1"/>
  <c r="E532" i="1"/>
  <c r="F532" i="1"/>
  <c r="G532" i="1"/>
  <c r="H532" i="1"/>
  <c r="J532" i="1"/>
  <c r="K532" i="1"/>
  <c r="L532" i="1"/>
  <c r="M532" i="1"/>
  <c r="AG532" i="1"/>
  <c r="AH532" i="1"/>
  <c r="AI532" i="1"/>
  <c r="AJ532" i="1"/>
  <c r="AK532" i="1"/>
  <c r="AL532" i="1"/>
  <c r="AM532" i="1"/>
  <c r="AN532" i="1"/>
  <c r="AV532" i="1"/>
  <c r="C533" i="1"/>
  <c r="D533" i="1"/>
  <c r="E533" i="1"/>
  <c r="F533" i="1"/>
  <c r="G533" i="1"/>
  <c r="H533" i="1"/>
  <c r="J533" i="1"/>
  <c r="K533" i="1"/>
  <c r="L533" i="1"/>
  <c r="M533" i="1"/>
  <c r="AG533" i="1"/>
  <c r="AH533" i="1"/>
  <c r="AI533" i="1"/>
  <c r="AJ533" i="1"/>
  <c r="AK533" i="1"/>
  <c r="AL533" i="1"/>
  <c r="AM533" i="1"/>
  <c r="AN533" i="1"/>
  <c r="AV533" i="1"/>
  <c r="C534" i="1"/>
  <c r="D534" i="1"/>
  <c r="E534" i="1"/>
  <c r="F534" i="1"/>
  <c r="G534" i="1"/>
  <c r="H534" i="1"/>
  <c r="J534" i="1"/>
  <c r="K534" i="1"/>
  <c r="L534" i="1"/>
  <c r="M534" i="1"/>
  <c r="AG534" i="1"/>
  <c r="AH534" i="1"/>
  <c r="AI534" i="1"/>
  <c r="AJ534" i="1"/>
  <c r="AK534" i="1"/>
  <c r="AL534" i="1"/>
  <c r="AM534" i="1"/>
  <c r="AN534" i="1"/>
  <c r="AV534" i="1"/>
  <c r="C535" i="1"/>
  <c r="D535" i="1"/>
  <c r="E535" i="1"/>
  <c r="F535" i="1"/>
  <c r="G535" i="1"/>
  <c r="H535" i="1"/>
  <c r="J535" i="1"/>
  <c r="K535" i="1"/>
  <c r="L535" i="1"/>
  <c r="M535" i="1"/>
  <c r="AG535" i="1"/>
  <c r="AH535" i="1"/>
  <c r="AI535" i="1"/>
  <c r="AJ535" i="1"/>
  <c r="AK535" i="1"/>
  <c r="AL535" i="1"/>
  <c r="AM535" i="1"/>
  <c r="AN535" i="1"/>
  <c r="AV535" i="1"/>
  <c r="C536" i="1"/>
  <c r="D536" i="1"/>
  <c r="E536" i="1"/>
  <c r="F536" i="1"/>
  <c r="G536" i="1"/>
  <c r="H536" i="1"/>
  <c r="J536" i="1"/>
  <c r="K536" i="1"/>
  <c r="L536" i="1"/>
  <c r="M536" i="1"/>
  <c r="AG536" i="1"/>
  <c r="AH536" i="1"/>
  <c r="AI536" i="1"/>
  <c r="AJ536" i="1"/>
  <c r="AK536" i="1"/>
  <c r="AL536" i="1"/>
  <c r="AM536" i="1"/>
  <c r="AN536" i="1"/>
  <c r="AV536" i="1"/>
  <c r="C537" i="1"/>
  <c r="D537" i="1"/>
  <c r="E537" i="1"/>
  <c r="F537" i="1"/>
  <c r="G537" i="1"/>
  <c r="H537" i="1"/>
  <c r="J537" i="1"/>
  <c r="K537" i="1"/>
  <c r="L537" i="1"/>
  <c r="M537" i="1"/>
  <c r="AG537" i="1"/>
  <c r="AH537" i="1"/>
  <c r="AI537" i="1"/>
  <c r="AJ537" i="1"/>
  <c r="AK537" i="1"/>
  <c r="AL537" i="1"/>
  <c r="AM537" i="1"/>
  <c r="AN537" i="1"/>
  <c r="AV537" i="1"/>
  <c r="C538" i="1"/>
  <c r="D538" i="1"/>
  <c r="E538" i="1"/>
  <c r="F538" i="1"/>
  <c r="G538" i="1"/>
  <c r="H538" i="1"/>
  <c r="J538" i="1"/>
  <c r="K538" i="1"/>
  <c r="L538" i="1"/>
  <c r="M538" i="1"/>
  <c r="AG538" i="1"/>
  <c r="AH538" i="1"/>
  <c r="AI538" i="1"/>
  <c r="AJ538" i="1"/>
  <c r="AK538" i="1"/>
  <c r="AL538" i="1"/>
  <c r="AM538" i="1"/>
  <c r="AN538" i="1"/>
  <c r="AV538" i="1"/>
  <c r="C539" i="1"/>
  <c r="D539" i="1"/>
  <c r="E539" i="1"/>
  <c r="F539" i="1"/>
  <c r="G539" i="1"/>
  <c r="H539" i="1"/>
  <c r="J539" i="1"/>
  <c r="K539" i="1"/>
  <c r="L539" i="1"/>
  <c r="M539" i="1"/>
  <c r="AG539" i="1"/>
  <c r="AH539" i="1"/>
  <c r="AI539" i="1"/>
  <c r="AJ539" i="1"/>
  <c r="AK539" i="1"/>
  <c r="AL539" i="1"/>
  <c r="AM539" i="1"/>
  <c r="AN539" i="1"/>
  <c r="AV539" i="1"/>
  <c r="C540" i="1"/>
  <c r="D540" i="1"/>
  <c r="E540" i="1"/>
  <c r="F540" i="1"/>
  <c r="G540" i="1"/>
  <c r="H540" i="1"/>
  <c r="J540" i="1"/>
  <c r="K540" i="1"/>
  <c r="L540" i="1"/>
  <c r="M540" i="1"/>
  <c r="AG540" i="1"/>
  <c r="AH540" i="1"/>
  <c r="AI540" i="1"/>
  <c r="AJ540" i="1"/>
  <c r="AK540" i="1"/>
  <c r="AL540" i="1"/>
  <c r="AM540" i="1"/>
  <c r="AN540" i="1"/>
  <c r="AV540" i="1"/>
  <c r="C541" i="1"/>
  <c r="D541" i="1"/>
  <c r="E541" i="1"/>
  <c r="F541" i="1"/>
  <c r="G541" i="1"/>
  <c r="H541" i="1"/>
  <c r="J541" i="1"/>
  <c r="K541" i="1"/>
  <c r="L541" i="1"/>
  <c r="M541" i="1"/>
  <c r="AG541" i="1"/>
  <c r="AH541" i="1"/>
  <c r="AI541" i="1"/>
  <c r="AJ541" i="1"/>
  <c r="AK541" i="1"/>
  <c r="AL541" i="1"/>
  <c r="AM541" i="1"/>
  <c r="AN541" i="1"/>
  <c r="AV541" i="1"/>
  <c r="C542" i="1"/>
  <c r="D542" i="1"/>
  <c r="E542" i="1"/>
  <c r="F542" i="1"/>
  <c r="G542" i="1"/>
  <c r="H542" i="1"/>
  <c r="J542" i="1"/>
  <c r="K542" i="1"/>
  <c r="L542" i="1"/>
  <c r="M542" i="1"/>
  <c r="AG542" i="1"/>
  <c r="AH542" i="1"/>
  <c r="AI542" i="1"/>
  <c r="AJ542" i="1"/>
  <c r="AK542" i="1"/>
  <c r="AL542" i="1"/>
  <c r="AM542" i="1"/>
  <c r="AN542" i="1"/>
  <c r="AV542" i="1"/>
  <c r="C543" i="1"/>
  <c r="D543" i="1"/>
  <c r="E543" i="1"/>
  <c r="F543" i="1"/>
  <c r="G543" i="1"/>
  <c r="H543" i="1"/>
  <c r="J543" i="1"/>
  <c r="K543" i="1"/>
  <c r="L543" i="1"/>
  <c r="M543" i="1"/>
  <c r="AG543" i="1"/>
  <c r="AH543" i="1"/>
  <c r="AI543" i="1"/>
  <c r="AJ543" i="1"/>
  <c r="AK543" i="1"/>
  <c r="AL543" i="1"/>
  <c r="AM543" i="1"/>
  <c r="AN543" i="1"/>
  <c r="AV543" i="1"/>
  <c r="C544" i="1"/>
  <c r="D544" i="1"/>
  <c r="E544" i="1"/>
  <c r="F544" i="1"/>
  <c r="G544" i="1"/>
  <c r="H544" i="1"/>
  <c r="J544" i="1"/>
  <c r="K544" i="1"/>
  <c r="L544" i="1"/>
  <c r="M544" i="1"/>
  <c r="AG544" i="1"/>
  <c r="AH544" i="1"/>
  <c r="AI544" i="1"/>
  <c r="AJ544" i="1"/>
  <c r="AK544" i="1"/>
  <c r="AL544" i="1"/>
  <c r="AM544" i="1"/>
  <c r="AN544" i="1"/>
  <c r="AV544" i="1"/>
  <c r="C545" i="1"/>
  <c r="D545" i="1"/>
  <c r="E545" i="1"/>
  <c r="F545" i="1"/>
  <c r="G545" i="1"/>
  <c r="H545" i="1"/>
  <c r="J545" i="1"/>
  <c r="K545" i="1"/>
  <c r="L545" i="1"/>
  <c r="M545" i="1"/>
  <c r="AG545" i="1"/>
  <c r="AH545" i="1"/>
  <c r="AI545" i="1"/>
  <c r="AJ545" i="1"/>
  <c r="AK545" i="1"/>
  <c r="AL545" i="1"/>
  <c r="AM545" i="1"/>
  <c r="AN545" i="1"/>
  <c r="AV545" i="1"/>
  <c r="C546" i="1"/>
  <c r="D546" i="1"/>
  <c r="E546" i="1"/>
  <c r="F546" i="1"/>
  <c r="G546" i="1"/>
  <c r="H546" i="1"/>
  <c r="J546" i="1"/>
  <c r="K546" i="1"/>
  <c r="L546" i="1"/>
  <c r="M546" i="1"/>
  <c r="AG546" i="1"/>
  <c r="AH546" i="1"/>
  <c r="AI546" i="1"/>
  <c r="AJ546" i="1"/>
  <c r="AK546" i="1"/>
  <c r="AL546" i="1"/>
  <c r="AM546" i="1"/>
  <c r="AN546" i="1"/>
  <c r="AV546" i="1"/>
  <c r="C547" i="1"/>
  <c r="D547" i="1"/>
  <c r="E547" i="1"/>
  <c r="F547" i="1"/>
  <c r="G547" i="1"/>
  <c r="H547" i="1"/>
  <c r="J547" i="1"/>
  <c r="K547" i="1"/>
  <c r="L547" i="1"/>
  <c r="M547" i="1"/>
  <c r="AG547" i="1"/>
  <c r="AH547" i="1"/>
  <c r="AI547" i="1"/>
  <c r="AJ547" i="1"/>
  <c r="AK547" i="1"/>
  <c r="AL547" i="1"/>
  <c r="AM547" i="1"/>
  <c r="AN547" i="1"/>
  <c r="AV547" i="1"/>
  <c r="C548" i="1"/>
  <c r="D548" i="1"/>
  <c r="E548" i="1"/>
  <c r="F548" i="1"/>
  <c r="G548" i="1"/>
  <c r="H548" i="1"/>
  <c r="J548" i="1"/>
  <c r="K548" i="1"/>
  <c r="L548" i="1"/>
  <c r="M548" i="1"/>
  <c r="AG548" i="1"/>
  <c r="AH548" i="1"/>
  <c r="AI548" i="1"/>
  <c r="AJ548" i="1"/>
  <c r="AK548" i="1"/>
  <c r="AL548" i="1"/>
  <c r="AM548" i="1"/>
  <c r="AN548" i="1"/>
  <c r="AV548" i="1"/>
  <c r="C549" i="1"/>
  <c r="D549" i="1"/>
  <c r="E549" i="1"/>
  <c r="F549" i="1"/>
  <c r="G549" i="1"/>
  <c r="H549" i="1"/>
  <c r="J549" i="1"/>
  <c r="K549" i="1"/>
  <c r="L549" i="1"/>
  <c r="M549" i="1"/>
  <c r="AG549" i="1"/>
  <c r="AH549" i="1"/>
  <c r="AI549" i="1"/>
  <c r="AJ549" i="1"/>
  <c r="AK549" i="1"/>
  <c r="AL549" i="1"/>
  <c r="AM549" i="1"/>
  <c r="AN549" i="1"/>
  <c r="AV549" i="1"/>
  <c r="C550" i="1"/>
  <c r="D550" i="1"/>
  <c r="E550" i="1"/>
  <c r="F550" i="1"/>
  <c r="G550" i="1"/>
  <c r="H550" i="1"/>
  <c r="J550" i="1"/>
  <c r="K550" i="1"/>
  <c r="L550" i="1"/>
  <c r="M550" i="1"/>
  <c r="AG550" i="1"/>
  <c r="AH550" i="1"/>
  <c r="AI550" i="1"/>
  <c r="AJ550" i="1"/>
  <c r="AK550" i="1"/>
  <c r="AL550" i="1"/>
  <c r="AM550" i="1"/>
  <c r="AN550" i="1"/>
  <c r="AV550" i="1"/>
  <c r="C551" i="1"/>
  <c r="D551" i="1"/>
  <c r="E551" i="1"/>
  <c r="F551" i="1"/>
  <c r="G551" i="1"/>
  <c r="H551" i="1"/>
  <c r="J551" i="1"/>
  <c r="K551" i="1"/>
  <c r="L551" i="1"/>
  <c r="M551" i="1"/>
  <c r="AG551" i="1"/>
  <c r="AH551" i="1"/>
  <c r="AI551" i="1"/>
  <c r="AJ551" i="1"/>
  <c r="AK551" i="1"/>
  <c r="AL551" i="1"/>
  <c r="AM551" i="1"/>
  <c r="AN551" i="1"/>
  <c r="AV551" i="1"/>
  <c r="C552" i="1"/>
  <c r="D552" i="1"/>
  <c r="E552" i="1"/>
  <c r="F552" i="1"/>
  <c r="G552" i="1"/>
  <c r="H552" i="1"/>
  <c r="J552" i="1"/>
  <c r="K552" i="1"/>
  <c r="L552" i="1"/>
  <c r="M552" i="1"/>
  <c r="AG552" i="1"/>
  <c r="AH552" i="1"/>
  <c r="AI552" i="1"/>
  <c r="AJ552" i="1"/>
  <c r="AK552" i="1"/>
  <c r="AL552" i="1"/>
  <c r="AM552" i="1"/>
  <c r="AN552" i="1"/>
  <c r="AV552" i="1"/>
  <c r="C553" i="1"/>
  <c r="D553" i="1"/>
  <c r="E553" i="1"/>
  <c r="F553" i="1"/>
  <c r="G553" i="1"/>
  <c r="H553" i="1"/>
  <c r="J553" i="1"/>
  <c r="K553" i="1"/>
  <c r="L553" i="1"/>
  <c r="M553" i="1"/>
  <c r="AG553" i="1"/>
  <c r="AH553" i="1"/>
  <c r="AI553" i="1"/>
  <c r="AJ553" i="1"/>
  <c r="AK553" i="1"/>
  <c r="AL553" i="1"/>
  <c r="AM553" i="1"/>
  <c r="AN553" i="1"/>
  <c r="AV553" i="1"/>
  <c r="C554" i="1"/>
  <c r="D554" i="1"/>
  <c r="E554" i="1"/>
  <c r="F554" i="1"/>
  <c r="G554" i="1"/>
  <c r="H554" i="1"/>
  <c r="J554" i="1"/>
  <c r="K554" i="1"/>
  <c r="L554" i="1"/>
  <c r="M554" i="1"/>
  <c r="AG554" i="1"/>
  <c r="AH554" i="1"/>
  <c r="AI554" i="1"/>
  <c r="AJ554" i="1"/>
  <c r="AK554" i="1"/>
  <c r="AL554" i="1"/>
  <c r="AM554" i="1"/>
  <c r="AN554" i="1"/>
  <c r="AV554" i="1"/>
  <c r="C555" i="1"/>
  <c r="D555" i="1"/>
  <c r="E555" i="1"/>
  <c r="F555" i="1"/>
  <c r="G555" i="1"/>
  <c r="H555" i="1"/>
  <c r="J555" i="1"/>
  <c r="K555" i="1"/>
  <c r="L555" i="1"/>
  <c r="M555" i="1"/>
  <c r="AG555" i="1"/>
  <c r="AH555" i="1"/>
  <c r="AI555" i="1"/>
  <c r="AJ555" i="1"/>
  <c r="AK555" i="1"/>
  <c r="AL555" i="1"/>
  <c r="AM555" i="1"/>
  <c r="AN555" i="1"/>
  <c r="AV555" i="1"/>
  <c r="C556" i="1"/>
  <c r="D556" i="1"/>
  <c r="E556" i="1"/>
  <c r="F556" i="1"/>
  <c r="G556" i="1"/>
  <c r="H556" i="1"/>
  <c r="J556" i="1"/>
  <c r="K556" i="1"/>
  <c r="L556" i="1"/>
  <c r="M556" i="1"/>
  <c r="AG556" i="1"/>
  <c r="AH556" i="1"/>
  <c r="AI556" i="1"/>
  <c r="AJ556" i="1"/>
  <c r="AK556" i="1"/>
  <c r="AL556" i="1"/>
  <c r="AM556" i="1"/>
  <c r="AN556" i="1"/>
  <c r="AV556" i="1"/>
  <c r="C557" i="1"/>
  <c r="D557" i="1"/>
  <c r="E557" i="1"/>
  <c r="F557" i="1"/>
  <c r="G557" i="1"/>
  <c r="H557" i="1"/>
  <c r="J557" i="1"/>
  <c r="K557" i="1"/>
  <c r="L557" i="1"/>
  <c r="M557" i="1"/>
  <c r="AG557" i="1"/>
  <c r="AH557" i="1"/>
  <c r="AI557" i="1"/>
  <c r="AJ557" i="1"/>
  <c r="AK557" i="1"/>
  <c r="AL557" i="1"/>
  <c r="AM557" i="1"/>
  <c r="AN557" i="1"/>
  <c r="AV557" i="1"/>
  <c r="C558" i="1"/>
  <c r="D558" i="1"/>
  <c r="E558" i="1"/>
  <c r="F558" i="1"/>
  <c r="G558" i="1"/>
  <c r="H558" i="1"/>
  <c r="J558" i="1"/>
  <c r="K558" i="1"/>
  <c r="L558" i="1"/>
  <c r="M558" i="1"/>
  <c r="AG558" i="1"/>
  <c r="AH558" i="1"/>
  <c r="AI558" i="1"/>
  <c r="AJ558" i="1"/>
  <c r="AK558" i="1"/>
  <c r="AL558" i="1"/>
  <c r="AM558" i="1"/>
  <c r="AN558" i="1"/>
  <c r="AV558" i="1"/>
  <c r="C559" i="1"/>
  <c r="D559" i="1"/>
  <c r="E559" i="1"/>
  <c r="F559" i="1"/>
  <c r="G559" i="1"/>
  <c r="H559" i="1"/>
  <c r="J559" i="1"/>
  <c r="K559" i="1"/>
  <c r="L559" i="1"/>
  <c r="M559" i="1"/>
  <c r="AG559" i="1"/>
  <c r="AH559" i="1"/>
  <c r="AI559" i="1"/>
  <c r="AJ559" i="1"/>
  <c r="AK559" i="1"/>
  <c r="AL559" i="1"/>
  <c r="AM559" i="1"/>
  <c r="AN559" i="1"/>
  <c r="AV559" i="1"/>
  <c r="C560" i="1"/>
  <c r="D560" i="1"/>
  <c r="E560" i="1"/>
  <c r="F560" i="1"/>
  <c r="G560" i="1"/>
  <c r="H560" i="1"/>
  <c r="J560" i="1"/>
  <c r="K560" i="1"/>
  <c r="L560" i="1"/>
  <c r="M560" i="1"/>
  <c r="AG560" i="1"/>
  <c r="AH560" i="1"/>
  <c r="AI560" i="1"/>
  <c r="AJ560" i="1"/>
  <c r="AK560" i="1"/>
  <c r="AL560" i="1"/>
  <c r="AM560" i="1"/>
  <c r="AN560" i="1"/>
  <c r="AV560" i="1"/>
  <c r="C561" i="1"/>
  <c r="D561" i="1"/>
  <c r="E561" i="1"/>
  <c r="F561" i="1"/>
  <c r="G561" i="1"/>
  <c r="H561" i="1"/>
  <c r="J561" i="1"/>
  <c r="K561" i="1"/>
  <c r="L561" i="1"/>
  <c r="M561" i="1"/>
  <c r="AG561" i="1"/>
  <c r="AH561" i="1"/>
  <c r="AI561" i="1"/>
  <c r="AJ561" i="1"/>
  <c r="AK561" i="1"/>
  <c r="AL561" i="1"/>
  <c r="AM561" i="1"/>
  <c r="AN561" i="1"/>
  <c r="AV561" i="1"/>
  <c r="C562" i="1"/>
  <c r="D562" i="1"/>
  <c r="E562" i="1"/>
  <c r="F562" i="1"/>
  <c r="G562" i="1"/>
  <c r="H562" i="1"/>
  <c r="J562" i="1"/>
  <c r="K562" i="1"/>
  <c r="L562" i="1"/>
  <c r="M562" i="1"/>
  <c r="AG562" i="1"/>
  <c r="AH562" i="1"/>
  <c r="AI562" i="1"/>
  <c r="AJ562" i="1"/>
  <c r="AK562" i="1"/>
  <c r="AL562" i="1"/>
  <c r="AM562" i="1"/>
  <c r="AN562" i="1"/>
  <c r="AV562" i="1"/>
  <c r="C563" i="1"/>
  <c r="D563" i="1"/>
  <c r="E563" i="1"/>
  <c r="F563" i="1"/>
  <c r="G563" i="1"/>
  <c r="H563" i="1"/>
  <c r="J563" i="1"/>
  <c r="K563" i="1"/>
  <c r="L563" i="1"/>
  <c r="M563" i="1"/>
  <c r="AG563" i="1"/>
  <c r="AH563" i="1"/>
  <c r="AI563" i="1"/>
  <c r="AJ563" i="1"/>
  <c r="AK563" i="1"/>
  <c r="AL563" i="1"/>
  <c r="AM563" i="1"/>
  <c r="AN563" i="1"/>
  <c r="AV563" i="1"/>
  <c r="C564" i="1"/>
  <c r="D564" i="1"/>
  <c r="E564" i="1"/>
  <c r="F564" i="1"/>
  <c r="G564" i="1"/>
  <c r="H564" i="1"/>
  <c r="J564" i="1"/>
  <c r="K564" i="1"/>
  <c r="L564" i="1"/>
  <c r="M564" i="1"/>
  <c r="AG564" i="1"/>
  <c r="AH564" i="1"/>
  <c r="AI564" i="1"/>
  <c r="AJ564" i="1"/>
  <c r="AK564" i="1"/>
  <c r="AL564" i="1"/>
  <c r="AM564" i="1"/>
  <c r="AN564" i="1"/>
  <c r="AV564" i="1"/>
  <c r="C565" i="1"/>
  <c r="D565" i="1"/>
  <c r="E565" i="1"/>
  <c r="F565" i="1"/>
  <c r="G565" i="1"/>
  <c r="H565" i="1"/>
  <c r="J565" i="1"/>
  <c r="K565" i="1"/>
  <c r="L565" i="1"/>
  <c r="M565" i="1"/>
  <c r="AG565" i="1"/>
  <c r="AH565" i="1"/>
  <c r="AI565" i="1"/>
  <c r="AJ565" i="1"/>
  <c r="AK565" i="1"/>
  <c r="AL565" i="1"/>
  <c r="AM565" i="1"/>
  <c r="AN565" i="1"/>
  <c r="AV565" i="1"/>
  <c r="C566" i="1"/>
  <c r="D566" i="1"/>
  <c r="E566" i="1"/>
  <c r="F566" i="1"/>
  <c r="G566" i="1"/>
  <c r="H566" i="1"/>
  <c r="J566" i="1"/>
  <c r="K566" i="1"/>
  <c r="L566" i="1"/>
  <c r="M566" i="1"/>
  <c r="AG566" i="1"/>
  <c r="AH566" i="1"/>
  <c r="AI566" i="1"/>
  <c r="AJ566" i="1"/>
  <c r="AK566" i="1"/>
  <c r="AL566" i="1"/>
  <c r="AM566" i="1"/>
  <c r="AN566" i="1"/>
  <c r="AV566" i="1"/>
  <c r="C567" i="1"/>
  <c r="D567" i="1"/>
  <c r="E567" i="1"/>
  <c r="F567" i="1"/>
  <c r="G567" i="1"/>
  <c r="H567" i="1"/>
  <c r="J567" i="1"/>
  <c r="K567" i="1"/>
  <c r="L567" i="1"/>
  <c r="M567" i="1"/>
  <c r="AG567" i="1"/>
  <c r="AH567" i="1"/>
  <c r="AI567" i="1"/>
  <c r="AJ567" i="1"/>
  <c r="AK567" i="1"/>
  <c r="AL567" i="1"/>
  <c r="AM567" i="1"/>
  <c r="AN567" i="1"/>
  <c r="AV567" i="1"/>
  <c r="C568" i="1"/>
  <c r="D568" i="1"/>
  <c r="E568" i="1"/>
  <c r="F568" i="1"/>
  <c r="G568" i="1"/>
  <c r="H568" i="1"/>
  <c r="J568" i="1"/>
  <c r="K568" i="1"/>
  <c r="L568" i="1"/>
  <c r="M568" i="1"/>
  <c r="AG568" i="1"/>
  <c r="AH568" i="1"/>
  <c r="AI568" i="1"/>
  <c r="AJ568" i="1"/>
  <c r="AK568" i="1"/>
  <c r="AL568" i="1"/>
  <c r="AM568" i="1"/>
  <c r="AN568" i="1"/>
  <c r="AV568" i="1"/>
  <c r="C569" i="1"/>
  <c r="D569" i="1"/>
  <c r="E569" i="1"/>
  <c r="F569" i="1"/>
  <c r="G569" i="1"/>
  <c r="H569" i="1"/>
  <c r="J569" i="1"/>
  <c r="K569" i="1"/>
  <c r="L569" i="1"/>
  <c r="M569" i="1"/>
  <c r="AG569" i="1"/>
  <c r="AH569" i="1"/>
  <c r="AI569" i="1"/>
  <c r="AJ569" i="1"/>
  <c r="AK569" i="1"/>
  <c r="AL569" i="1"/>
  <c r="AM569" i="1"/>
  <c r="AN569" i="1"/>
  <c r="AV569" i="1"/>
  <c r="C570" i="1"/>
  <c r="D570" i="1"/>
  <c r="E570" i="1"/>
  <c r="F570" i="1"/>
  <c r="G570" i="1"/>
  <c r="H570" i="1"/>
  <c r="J570" i="1"/>
  <c r="K570" i="1"/>
  <c r="L570" i="1"/>
  <c r="M570" i="1"/>
  <c r="AG570" i="1"/>
  <c r="AH570" i="1"/>
  <c r="AI570" i="1"/>
  <c r="AJ570" i="1"/>
  <c r="AK570" i="1"/>
  <c r="AL570" i="1"/>
  <c r="AM570" i="1"/>
  <c r="AN570" i="1"/>
  <c r="AV570" i="1"/>
  <c r="C571" i="1"/>
  <c r="D571" i="1"/>
  <c r="E571" i="1"/>
  <c r="F571" i="1"/>
  <c r="G571" i="1"/>
  <c r="H571" i="1"/>
  <c r="J571" i="1"/>
  <c r="K571" i="1"/>
  <c r="L571" i="1"/>
  <c r="M571" i="1"/>
  <c r="AG571" i="1"/>
  <c r="AH571" i="1"/>
  <c r="AI571" i="1"/>
  <c r="AJ571" i="1"/>
  <c r="AK571" i="1"/>
  <c r="AL571" i="1"/>
  <c r="AM571" i="1"/>
  <c r="AN571" i="1"/>
  <c r="AV571" i="1"/>
  <c r="C572" i="1"/>
  <c r="D572" i="1"/>
  <c r="E572" i="1"/>
  <c r="F572" i="1"/>
  <c r="G572" i="1"/>
  <c r="H572" i="1"/>
  <c r="J572" i="1"/>
  <c r="K572" i="1"/>
  <c r="L572" i="1"/>
  <c r="M572" i="1"/>
  <c r="AG572" i="1"/>
  <c r="AH572" i="1"/>
  <c r="AI572" i="1"/>
  <c r="AJ572" i="1"/>
  <c r="AK572" i="1"/>
  <c r="AL572" i="1"/>
  <c r="AM572" i="1"/>
  <c r="AN572" i="1"/>
  <c r="AV572" i="1"/>
  <c r="C573" i="1"/>
  <c r="D573" i="1"/>
  <c r="E573" i="1"/>
  <c r="F573" i="1"/>
  <c r="G573" i="1"/>
  <c r="H573" i="1"/>
  <c r="J573" i="1"/>
  <c r="K573" i="1"/>
  <c r="L573" i="1"/>
  <c r="M573" i="1"/>
  <c r="AG573" i="1"/>
  <c r="AH573" i="1"/>
  <c r="AI573" i="1"/>
  <c r="AJ573" i="1"/>
  <c r="AK573" i="1"/>
  <c r="AL573" i="1"/>
  <c r="AM573" i="1"/>
  <c r="AN573" i="1"/>
  <c r="AV573" i="1"/>
  <c r="C574" i="1"/>
  <c r="D574" i="1"/>
  <c r="E574" i="1"/>
  <c r="F574" i="1"/>
  <c r="G574" i="1"/>
  <c r="H574" i="1"/>
  <c r="J574" i="1"/>
  <c r="K574" i="1"/>
  <c r="L574" i="1"/>
  <c r="M574" i="1"/>
  <c r="AG574" i="1"/>
  <c r="AH574" i="1"/>
  <c r="AI574" i="1"/>
  <c r="AJ574" i="1"/>
  <c r="AK574" i="1"/>
  <c r="AL574" i="1"/>
  <c r="AM574" i="1"/>
  <c r="AN574" i="1"/>
  <c r="AV574" i="1"/>
  <c r="C575" i="1"/>
  <c r="D575" i="1"/>
  <c r="E575" i="1"/>
  <c r="F575" i="1"/>
  <c r="G575" i="1"/>
  <c r="H575" i="1"/>
  <c r="J575" i="1"/>
  <c r="K575" i="1"/>
  <c r="L575" i="1"/>
  <c r="M575" i="1"/>
  <c r="AG575" i="1"/>
  <c r="AH575" i="1"/>
  <c r="AI575" i="1"/>
  <c r="AJ575" i="1"/>
  <c r="AK575" i="1"/>
  <c r="AL575" i="1"/>
  <c r="AM575" i="1"/>
  <c r="AN575" i="1"/>
  <c r="AV575" i="1"/>
  <c r="C576" i="1"/>
  <c r="D576" i="1"/>
  <c r="E576" i="1"/>
  <c r="F576" i="1"/>
  <c r="G576" i="1"/>
  <c r="H576" i="1"/>
  <c r="J576" i="1"/>
  <c r="K576" i="1"/>
  <c r="L576" i="1"/>
  <c r="M576" i="1"/>
  <c r="AG576" i="1"/>
  <c r="AH576" i="1"/>
  <c r="AI576" i="1"/>
  <c r="AJ576" i="1"/>
  <c r="AK576" i="1"/>
  <c r="AL576" i="1"/>
  <c r="AM576" i="1"/>
  <c r="AN576" i="1"/>
  <c r="AV576" i="1"/>
  <c r="C577" i="1"/>
  <c r="D577" i="1"/>
  <c r="E577" i="1"/>
  <c r="F577" i="1"/>
  <c r="G577" i="1"/>
  <c r="H577" i="1"/>
  <c r="J577" i="1"/>
  <c r="K577" i="1"/>
  <c r="L577" i="1"/>
  <c r="M577" i="1"/>
  <c r="AG577" i="1"/>
  <c r="AH577" i="1"/>
  <c r="AI577" i="1"/>
  <c r="AJ577" i="1"/>
  <c r="AK577" i="1"/>
  <c r="AL577" i="1"/>
  <c r="AM577" i="1"/>
  <c r="AN577" i="1"/>
  <c r="AV577" i="1"/>
  <c r="C578" i="1"/>
  <c r="D578" i="1"/>
  <c r="E578" i="1"/>
  <c r="F578" i="1"/>
  <c r="G578" i="1"/>
  <c r="H578" i="1"/>
  <c r="J578" i="1"/>
  <c r="K578" i="1"/>
  <c r="L578" i="1"/>
  <c r="M578" i="1"/>
  <c r="AG578" i="1"/>
  <c r="AH578" i="1"/>
  <c r="AI578" i="1"/>
  <c r="AJ578" i="1"/>
  <c r="AK578" i="1"/>
  <c r="AL578" i="1"/>
  <c r="AM578" i="1"/>
  <c r="AN578" i="1"/>
  <c r="AV578" i="1"/>
  <c r="C579" i="1"/>
  <c r="D579" i="1"/>
  <c r="E579" i="1"/>
  <c r="F579" i="1"/>
  <c r="G579" i="1"/>
  <c r="H579" i="1"/>
  <c r="J579" i="1"/>
  <c r="K579" i="1"/>
  <c r="L579" i="1"/>
  <c r="M579" i="1"/>
  <c r="AG579" i="1"/>
  <c r="AH579" i="1"/>
  <c r="AI579" i="1"/>
  <c r="AJ579" i="1"/>
  <c r="AK579" i="1"/>
  <c r="AL579" i="1"/>
  <c r="AM579" i="1"/>
  <c r="AN579" i="1"/>
  <c r="AV579" i="1"/>
  <c r="C581" i="1"/>
  <c r="D581" i="1"/>
  <c r="E581" i="1"/>
  <c r="F581" i="1"/>
  <c r="G581" i="1"/>
  <c r="H581" i="1"/>
  <c r="J581" i="1"/>
  <c r="K581" i="1"/>
  <c r="L581" i="1"/>
  <c r="M581" i="1"/>
  <c r="AG581" i="1"/>
  <c r="AH581" i="1"/>
  <c r="AI581" i="1"/>
  <c r="AJ581" i="1"/>
  <c r="AK581" i="1"/>
  <c r="AL581" i="1"/>
  <c r="AM581" i="1"/>
  <c r="AN581" i="1"/>
  <c r="AV581" i="1"/>
  <c r="C582" i="1"/>
  <c r="D582" i="1"/>
  <c r="E582" i="1"/>
  <c r="F582" i="1"/>
  <c r="G582" i="1"/>
  <c r="H582" i="1"/>
  <c r="J582" i="1"/>
  <c r="K582" i="1"/>
  <c r="L582" i="1"/>
  <c r="M582" i="1"/>
  <c r="AG582" i="1"/>
  <c r="AH582" i="1"/>
  <c r="AI582" i="1"/>
  <c r="AJ582" i="1"/>
  <c r="AK582" i="1"/>
  <c r="AL582" i="1"/>
  <c r="AM582" i="1"/>
  <c r="AN582" i="1"/>
  <c r="AV582" i="1"/>
  <c r="C583" i="1"/>
  <c r="D583" i="1"/>
  <c r="E583" i="1"/>
  <c r="F583" i="1"/>
  <c r="G583" i="1"/>
  <c r="H583" i="1"/>
  <c r="J583" i="1"/>
  <c r="K583" i="1"/>
  <c r="L583" i="1"/>
  <c r="M583" i="1"/>
  <c r="AG583" i="1"/>
  <c r="AH583" i="1"/>
  <c r="AI583" i="1"/>
  <c r="AJ583" i="1"/>
  <c r="AK583" i="1"/>
  <c r="AL583" i="1"/>
  <c r="AM583" i="1"/>
  <c r="AN583" i="1"/>
  <c r="AV583" i="1"/>
  <c r="C584" i="1"/>
  <c r="D584" i="1"/>
  <c r="E584" i="1"/>
  <c r="F584" i="1"/>
  <c r="G584" i="1"/>
  <c r="H584" i="1"/>
  <c r="J584" i="1"/>
  <c r="K584" i="1"/>
  <c r="L584" i="1"/>
  <c r="M584" i="1"/>
  <c r="AG584" i="1"/>
  <c r="AH584" i="1"/>
  <c r="AI584" i="1"/>
  <c r="AJ584" i="1"/>
  <c r="AK584" i="1"/>
  <c r="AL584" i="1"/>
  <c r="AM584" i="1"/>
  <c r="AN584" i="1"/>
  <c r="AV584" i="1"/>
  <c r="C585" i="1"/>
  <c r="G585" i="1"/>
  <c r="H585" i="1"/>
  <c r="J585" i="1"/>
  <c r="K585" i="1"/>
  <c r="L585" i="1"/>
  <c r="M585" i="1"/>
  <c r="AV585" i="1"/>
  <c r="C586" i="1"/>
  <c r="D586" i="1"/>
  <c r="E586" i="1"/>
  <c r="F586" i="1"/>
  <c r="G586" i="1"/>
  <c r="H586" i="1"/>
  <c r="J586" i="1"/>
  <c r="K586" i="1"/>
  <c r="L586" i="1"/>
  <c r="M586" i="1"/>
  <c r="AG586" i="1"/>
  <c r="AH586" i="1"/>
  <c r="AI586" i="1"/>
  <c r="AJ586" i="1"/>
  <c r="AK586" i="1"/>
  <c r="AL586" i="1"/>
  <c r="AM586" i="1"/>
  <c r="AN586" i="1"/>
  <c r="AV586" i="1"/>
  <c r="C588" i="1"/>
  <c r="D588" i="1"/>
  <c r="E588" i="1"/>
  <c r="F588" i="1"/>
  <c r="G588" i="1"/>
  <c r="H588" i="1"/>
  <c r="J588" i="1"/>
  <c r="K588" i="1"/>
  <c r="L588" i="1"/>
  <c r="M588" i="1"/>
  <c r="AG588" i="1"/>
  <c r="AH588" i="1"/>
  <c r="AI588" i="1"/>
  <c r="AJ588" i="1"/>
  <c r="AK588" i="1"/>
  <c r="AL588" i="1"/>
  <c r="AM588" i="1"/>
  <c r="AN588" i="1"/>
  <c r="AV588" i="1"/>
  <c r="C589" i="1"/>
  <c r="D589" i="1"/>
  <c r="E589" i="1"/>
  <c r="F589" i="1"/>
  <c r="G589" i="1"/>
  <c r="H589" i="1"/>
  <c r="J589" i="1"/>
  <c r="K589" i="1"/>
  <c r="L589" i="1"/>
  <c r="M589" i="1"/>
  <c r="AG589" i="1"/>
  <c r="AH589" i="1"/>
  <c r="AI589" i="1"/>
  <c r="AJ589" i="1"/>
  <c r="AK589" i="1"/>
  <c r="AL589" i="1"/>
  <c r="AM589" i="1"/>
  <c r="AN589" i="1"/>
  <c r="AV589" i="1"/>
  <c r="C590" i="1"/>
  <c r="D590" i="1"/>
  <c r="E590" i="1"/>
  <c r="F590" i="1"/>
  <c r="G590" i="1"/>
  <c r="H590" i="1"/>
  <c r="J590" i="1"/>
  <c r="K590" i="1"/>
  <c r="L590" i="1"/>
  <c r="M590" i="1"/>
  <c r="AG590" i="1"/>
  <c r="AH590" i="1"/>
  <c r="AI590" i="1"/>
  <c r="AJ590" i="1"/>
  <c r="AK590" i="1"/>
  <c r="AL590" i="1"/>
  <c r="AM590" i="1"/>
  <c r="AN590" i="1"/>
  <c r="AV590" i="1"/>
  <c r="C591" i="1"/>
  <c r="D591" i="1"/>
  <c r="E591" i="1"/>
  <c r="F591" i="1"/>
  <c r="G591" i="1"/>
  <c r="H591" i="1"/>
  <c r="J591" i="1"/>
  <c r="K591" i="1"/>
  <c r="L591" i="1"/>
  <c r="M591" i="1"/>
  <c r="AG591" i="1"/>
  <c r="AH591" i="1"/>
  <c r="AI591" i="1"/>
  <c r="AJ591" i="1"/>
  <c r="AK591" i="1"/>
  <c r="AL591" i="1"/>
  <c r="AM591" i="1"/>
  <c r="AN591" i="1"/>
  <c r="AV591" i="1"/>
  <c r="C592" i="1"/>
  <c r="D592" i="1"/>
  <c r="E592" i="1"/>
  <c r="F592" i="1"/>
  <c r="G592" i="1"/>
  <c r="H592" i="1"/>
  <c r="J592" i="1"/>
  <c r="K592" i="1"/>
  <c r="L592" i="1"/>
  <c r="M592" i="1"/>
  <c r="AG592" i="1"/>
  <c r="AH592" i="1"/>
  <c r="AI592" i="1"/>
  <c r="AJ592" i="1"/>
  <c r="AK592" i="1"/>
  <c r="AL592" i="1"/>
  <c r="AM592" i="1"/>
  <c r="AN592" i="1"/>
  <c r="AV592" i="1"/>
  <c r="C593" i="1"/>
  <c r="D593" i="1"/>
  <c r="E593" i="1"/>
  <c r="F593" i="1"/>
  <c r="G593" i="1"/>
  <c r="H593" i="1"/>
  <c r="J593" i="1"/>
  <c r="K593" i="1"/>
  <c r="L593" i="1"/>
  <c r="M593" i="1"/>
  <c r="AG593" i="1"/>
  <c r="AH593" i="1"/>
  <c r="AI593" i="1"/>
  <c r="AJ593" i="1"/>
  <c r="AK593" i="1"/>
  <c r="AL593" i="1"/>
  <c r="AM593" i="1"/>
  <c r="AN593" i="1"/>
  <c r="AV593" i="1"/>
  <c r="C594" i="1"/>
  <c r="D594" i="1"/>
  <c r="E594" i="1"/>
  <c r="F594" i="1"/>
  <c r="G594" i="1"/>
  <c r="H594" i="1"/>
  <c r="J594" i="1"/>
  <c r="K594" i="1"/>
  <c r="L594" i="1"/>
  <c r="M594" i="1"/>
  <c r="AG594" i="1"/>
  <c r="AH594" i="1"/>
  <c r="AI594" i="1"/>
  <c r="AJ594" i="1"/>
  <c r="AK594" i="1"/>
  <c r="AL594" i="1"/>
  <c r="AM594" i="1"/>
  <c r="AN594" i="1"/>
  <c r="AV594" i="1"/>
  <c r="C595" i="1"/>
  <c r="D595" i="1"/>
  <c r="E595" i="1"/>
  <c r="F595" i="1"/>
  <c r="G595" i="1"/>
  <c r="H595" i="1"/>
  <c r="J595" i="1"/>
  <c r="K595" i="1"/>
  <c r="L595" i="1"/>
  <c r="M595" i="1"/>
  <c r="AG595" i="1"/>
  <c r="AH595" i="1"/>
  <c r="AI595" i="1"/>
  <c r="AJ595" i="1"/>
  <c r="AK595" i="1"/>
  <c r="AL595" i="1"/>
  <c r="AM595" i="1"/>
  <c r="AN595" i="1"/>
  <c r="AV595" i="1"/>
  <c r="C596" i="1"/>
  <c r="D596" i="1"/>
  <c r="E596" i="1"/>
  <c r="F596" i="1"/>
  <c r="G596" i="1"/>
  <c r="H596" i="1"/>
  <c r="J596" i="1"/>
  <c r="K596" i="1"/>
  <c r="L596" i="1"/>
  <c r="M596" i="1"/>
  <c r="AG596" i="1"/>
  <c r="AH596" i="1"/>
  <c r="AI596" i="1"/>
  <c r="AJ596" i="1"/>
  <c r="AK596" i="1"/>
  <c r="AL596" i="1"/>
  <c r="AM596" i="1"/>
  <c r="AN596" i="1"/>
  <c r="AV596" i="1"/>
  <c r="C597" i="1"/>
  <c r="D597" i="1"/>
  <c r="E597" i="1"/>
  <c r="F597" i="1"/>
  <c r="G597" i="1"/>
  <c r="H597" i="1"/>
  <c r="J597" i="1"/>
  <c r="K597" i="1"/>
  <c r="L597" i="1"/>
  <c r="M597" i="1"/>
  <c r="AG597" i="1"/>
  <c r="AH597" i="1"/>
  <c r="AI597" i="1"/>
  <c r="AJ597" i="1"/>
  <c r="AK597" i="1"/>
  <c r="AL597" i="1"/>
  <c r="AM597" i="1"/>
  <c r="AN597" i="1"/>
  <c r="AV597" i="1"/>
  <c r="C598" i="1"/>
  <c r="D598" i="1"/>
  <c r="E598" i="1"/>
  <c r="F598" i="1"/>
  <c r="G598" i="1"/>
  <c r="H598" i="1"/>
  <c r="J598" i="1"/>
  <c r="K598" i="1"/>
  <c r="L598" i="1"/>
  <c r="M598" i="1"/>
  <c r="AG598" i="1"/>
  <c r="AH598" i="1"/>
  <c r="AI598" i="1"/>
  <c r="AJ598" i="1"/>
  <c r="AK598" i="1"/>
  <c r="AL598" i="1"/>
  <c r="AM598" i="1"/>
  <c r="AN598" i="1"/>
  <c r="AV598" i="1"/>
  <c r="C599" i="1"/>
  <c r="D599" i="1"/>
  <c r="E599" i="1"/>
  <c r="F599" i="1"/>
  <c r="G599" i="1"/>
  <c r="H599" i="1"/>
  <c r="J599" i="1"/>
  <c r="K599" i="1"/>
  <c r="L599" i="1"/>
  <c r="M599" i="1"/>
  <c r="AG599" i="1"/>
  <c r="AH599" i="1"/>
  <c r="AI599" i="1"/>
  <c r="AJ599" i="1"/>
  <c r="AK599" i="1"/>
  <c r="AL599" i="1"/>
  <c r="AM599" i="1"/>
  <c r="AN599" i="1"/>
  <c r="AV599" i="1"/>
  <c r="C600" i="1"/>
  <c r="D600" i="1"/>
  <c r="E600" i="1"/>
  <c r="F600" i="1"/>
  <c r="G600" i="1"/>
  <c r="H600" i="1"/>
  <c r="J600" i="1"/>
  <c r="K600" i="1"/>
  <c r="L600" i="1"/>
  <c r="M600" i="1"/>
  <c r="AG600" i="1"/>
  <c r="AH600" i="1"/>
  <c r="AI600" i="1"/>
  <c r="AJ600" i="1"/>
  <c r="AK600" i="1"/>
  <c r="AL600" i="1"/>
  <c r="AM600" i="1"/>
  <c r="AN600" i="1"/>
  <c r="AV600" i="1"/>
  <c r="C601" i="1"/>
  <c r="D601" i="1"/>
  <c r="E601" i="1"/>
  <c r="F601" i="1"/>
  <c r="G601" i="1"/>
  <c r="H601" i="1"/>
  <c r="J601" i="1"/>
  <c r="K601" i="1"/>
  <c r="L601" i="1"/>
  <c r="M601" i="1"/>
  <c r="AG601" i="1"/>
  <c r="AH601" i="1"/>
  <c r="AI601" i="1"/>
  <c r="AJ601" i="1"/>
  <c r="AK601" i="1"/>
  <c r="AL601" i="1"/>
  <c r="AM601" i="1"/>
  <c r="AN601" i="1"/>
  <c r="AV601" i="1"/>
  <c r="C602" i="1"/>
  <c r="D602" i="1"/>
  <c r="E602" i="1"/>
  <c r="F602" i="1"/>
  <c r="G602" i="1"/>
  <c r="H602" i="1"/>
  <c r="J602" i="1"/>
  <c r="K602" i="1"/>
  <c r="L602" i="1"/>
  <c r="M602" i="1"/>
  <c r="AG602" i="1"/>
  <c r="AH602" i="1"/>
  <c r="AI602" i="1"/>
  <c r="AJ602" i="1"/>
  <c r="AK602" i="1"/>
  <c r="AL602" i="1"/>
  <c r="AM602" i="1"/>
  <c r="AN602" i="1"/>
  <c r="AV602" i="1"/>
  <c r="C603" i="1"/>
  <c r="D603" i="1"/>
  <c r="E603" i="1"/>
  <c r="F603" i="1"/>
  <c r="G603" i="1"/>
  <c r="H603" i="1"/>
  <c r="J603" i="1"/>
  <c r="K603" i="1"/>
  <c r="L603" i="1"/>
  <c r="M603" i="1"/>
  <c r="AG603" i="1"/>
  <c r="AH603" i="1"/>
  <c r="AI603" i="1"/>
  <c r="AJ603" i="1"/>
  <c r="AK603" i="1"/>
  <c r="AL603" i="1"/>
  <c r="AM603" i="1"/>
  <c r="AN603" i="1"/>
  <c r="AV603" i="1"/>
  <c r="C604" i="1"/>
  <c r="D604" i="1"/>
  <c r="E604" i="1"/>
  <c r="F604" i="1"/>
  <c r="G604" i="1"/>
  <c r="H604" i="1"/>
  <c r="J604" i="1"/>
  <c r="K604" i="1"/>
  <c r="L604" i="1"/>
  <c r="M604" i="1"/>
  <c r="AG604" i="1"/>
  <c r="AH604" i="1"/>
  <c r="AI604" i="1"/>
  <c r="AJ604" i="1"/>
  <c r="AK604" i="1"/>
  <c r="AL604" i="1"/>
  <c r="AM604" i="1"/>
  <c r="AN604" i="1"/>
  <c r="AV604" i="1"/>
  <c r="C605" i="1"/>
  <c r="D605" i="1"/>
  <c r="E605" i="1"/>
  <c r="F605" i="1"/>
  <c r="G605" i="1"/>
  <c r="H605" i="1"/>
  <c r="J605" i="1"/>
  <c r="K605" i="1"/>
  <c r="L605" i="1"/>
  <c r="M605" i="1"/>
  <c r="AG605" i="1"/>
  <c r="AH605" i="1"/>
  <c r="AI605" i="1"/>
  <c r="AJ605" i="1"/>
  <c r="AK605" i="1"/>
  <c r="AL605" i="1"/>
  <c r="AM605" i="1"/>
  <c r="AN605" i="1"/>
  <c r="AV605" i="1"/>
  <c r="C606" i="1"/>
  <c r="D606" i="1"/>
  <c r="E606" i="1"/>
  <c r="F606" i="1"/>
  <c r="G606" i="1"/>
  <c r="H606" i="1"/>
  <c r="J606" i="1"/>
  <c r="K606" i="1"/>
  <c r="L606" i="1"/>
  <c r="M606" i="1"/>
  <c r="AG606" i="1"/>
  <c r="AH606" i="1"/>
  <c r="AI606" i="1"/>
  <c r="AJ606" i="1"/>
  <c r="AK606" i="1"/>
  <c r="AL606" i="1"/>
  <c r="AM606" i="1"/>
  <c r="AN606" i="1"/>
  <c r="AV606" i="1"/>
  <c r="C607" i="1"/>
  <c r="D607" i="1"/>
  <c r="E607" i="1"/>
  <c r="F607" i="1"/>
  <c r="G607" i="1"/>
  <c r="H607" i="1"/>
  <c r="J607" i="1"/>
  <c r="K607" i="1"/>
  <c r="L607" i="1"/>
  <c r="M607" i="1"/>
  <c r="AG607" i="1"/>
  <c r="AH607" i="1"/>
  <c r="AI607" i="1"/>
  <c r="AJ607" i="1"/>
  <c r="AK607" i="1"/>
  <c r="AL607" i="1"/>
  <c r="AM607" i="1"/>
  <c r="AN607" i="1"/>
  <c r="AV607" i="1"/>
  <c r="C608" i="1"/>
  <c r="D608" i="1"/>
  <c r="E608" i="1"/>
  <c r="F608" i="1"/>
  <c r="G608" i="1"/>
  <c r="H608" i="1"/>
  <c r="J608" i="1"/>
  <c r="K608" i="1"/>
  <c r="L608" i="1"/>
  <c r="M608" i="1"/>
  <c r="AG608" i="1"/>
  <c r="AH608" i="1"/>
  <c r="AI608" i="1"/>
  <c r="AJ608" i="1"/>
  <c r="AK608" i="1"/>
  <c r="AL608" i="1"/>
  <c r="AM608" i="1"/>
  <c r="AN608" i="1"/>
  <c r="AV608" i="1"/>
  <c r="C609" i="1"/>
  <c r="D609" i="1"/>
  <c r="E609" i="1"/>
  <c r="F609" i="1"/>
  <c r="G609" i="1"/>
  <c r="H609" i="1"/>
  <c r="J609" i="1"/>
  <c r="K609" i="1"/>
  <c r="L609" i="1"/>
  <c r="M609" i="1"/>
  <c r="AG609" i="1"/>
  <c r="AH609" i="1"/>
  <c r="AI609" i="1"/>
  <c r="AJ609" i="1"/>
  <c r="AK609" i="1"/>
  <c r="AL609" i="1"/>
  <c r="AM609" i="1"/>
  <c r="AN609" i="1"/>
  <c r="AV609" i="1"/>
  <c r="C610" i="1"/>
  <c r="D610" i="1"/>
  <c r="E610" i="1"/>
  <c r="F610" i="1"/>
  <c r="G610" i="1"/>
  <c r="H610" i="1"/>
  <c r="J610" i="1"/>
  <c r="K610" i="1"/>
  <c r="L610" i="1"/>
  <c r="M610" i="1"/>
  <c r="AG610" i="1"/>
  <c r="AH610" i="1"/>
  <c r="AI610" i="1"/>
  <c r="AJ610" i="1"/>
  <c r="AK610" i="1"/>
  <c r="AL610" i="1"/>
  <c r="AM610" i="1"/>
  <c r="AN610" i="1"/>
  <c r="AV610" i="1"/>
  <c r="C611" i="1"/>
  <c r="D611" i="1"/>
  <c r="E611" i="1"/>
  <c r="F611" i="1"/>
  <c r="G611" i="1"/>
  <c r="H611" i="1"/>
  <c r="J611" i="1"/>
  <c r="K611" i="1"/>
  <c r="L611" i="1"/>
  <c r="M611" i="1"/>
  <c r="AG611" i="1"/>
  <c r="AH611" i="1"/>
  <c r="AI611" i="1"/>
  <c r="AJ611" i="1"/>
  <c r="AK611" i="1"/>
  <c r="AL611" i="1"/>
  <c r="AM611" i="1"/>
  <c r="AN611" i="1"/>
  <c r="AV611" i="1"/>
  <c r="C612" i="1"/>
  <c r="D612" i="1"/>
  <c r="E612" i="1"/>
  <c r="F612" i="1"/>
  <c r="G612" i="1"/>
  <c r="H612" i="1"/>
  <c r="J612" i="1"/>
  <c r="K612" i="1"/>
  <c r="L612" i="1"/>
  <c r="M612" i="1"/>
  <c r="AG612" i="1"/>
  <c r="AH612" i="1"/>
  <c r="AI612" i="1"/>
  <c r="AJ612" i="1"/>
  <c r="AK612" i="1"/>
  <c r="AL612" i="1"/>
  <c r="AM612" i="1"/>
  <c r="AN612" i="1"/>
  <c r="AV612" i="1"/>
  <c r="C613" i="1"/>
  <c r="D613" i="1"/>
  <c r="E613" i="1"/>
  <c r="F613" i="1"/>
  <c r="G613" i="1"/>
  <c r="H613" i="1"/>
  <c r="J613" i="1"/>
  <c r="K613" i="1"/>
  <c r="L613" i="1"/>
  <c r="M613" i="1"/>
  <c r="AG613" i="1"/>
  <c r="AH613" i="1"/>
  <c r="AI613" i="1"/>
  <c r="AJ613" i="1"/>
  <c r="AK613" i="1"/>
  <c r="AL613" i="1"/>
  <c r="AM613" i="1"/>
  <c r="AN613" i="1"/>
  <c r="AV613" i="1"/>
  <c r="C614" i="1"/>
  <c r="D614" i="1"/>
  <c r="E614" i="1"/>
  <c r="F614" i="1"/>
  <c r="G614" i="1"/>
  <c r="H614" i="1"/>
  <c r="J614" i="1"/>
  <c r="K614" i="1"/>
  <c r="L614" i="1"/>
  <c r="M614" i="1"/>
  <c r="AG614" i="1"/>
  <c r="AH614" i="1"/>
  <c r="AI614" i="1"/>
  <c r="AJ614" i="1"/>
  <c r="AK614" i="1"/>
  <c r="AL614" i="1"/>
  <c r="AM614" i="1"/>
  <c r="AN614" i="1"/>
  <c r="AV614" i="1"/>
  <c r="C615" i="1"/>
  <c r="D615" i="1"/>
  <c r="E615" i="1"/>
  <c r="F615" i="1"/>
  <c r="G615" i="1"/>
  <c r="H615" i="1"/>
  <c r="J615" i="1"/>
  <c r="K615" i="1"/>
  <c r="L615" i="1"/>
  <c r="M615" i="1"/>
  <c r="AG615" i="1"/>
  <c r="AH615" i="1"/>
  <c r="AI615" i="1"/>
  <c r="AJ615" i="1"/>
  <c r="AK615" i="1"/>
  <c r="AL615" i="1"/>
  <c r="AM615" i="1"/>
  <c r="AN615" i="1"/>
  <c r="AV615" i="1"/>
  <c r="C616" i="1"/>
  <c r="D616" i="1"/>
  <c r="E616" i="1"/>
  <c r="F616" i="1"/>
  <c r="G616" i="1"/>
  <c r="H616" i="1"/>
  <c r="J616" i="1"/>
  <c r="K616" i="1"/>
  <c r="L616" i="1"/>
  <c r="M616" i="1"/>
  <c r="AG616" i="1"/>
  <c r="AH616" i="1"/>
  <c r="AI616" i="1"/>
  <c r="AJ616" i="1"/>
  <c r="AK616" i="1"/>
  <c r="AL616" i="1"/>
  <c r="AM616" i="1"/>
  <c r="AN616" i="1"/>
  <c r="AV616" i="1"/>
  <c r="C617" i="1"/>
  <c r="D617" i="1"/>
  <c r="E617" i="1"/>
  <c r="F617" i="1"/>
  <c r="G617" i="1"/>
  <c r="H617" i="1"/>
  <c r="J617" i="1"/>
  <c r="K617" i="1"/>
  <c r="L617" i="1"/>
  <c r="M617" i="1"/>
  <c r="AG617" i="1"/>
  <c r="AH617" i="1"/>
  <c r="AI617" i="1"/>
  <c r="AJ617" i="1"/>
  <c r="AK617" i="1"/>
  <c r="AL617" i="1"/>
  <c r="AM617" i="1"/>
  <c r="AN617" i="1"/>
  <c r="AV617" i="1"/>
  <c r="C618" i="1"/>
  <c r="D618" i="1"/>
  <c r="E618" i="1"/>
  <c r="F618" i="1"/>
  <c r="G618" i="1"/>
  <c r="H618" i="1"/>
  <c r="J618" i="1"/>
  <c r="K618" i="1"/>
  <c r="L618" i="1"/>
  <c r="M618" i="1"/>
  <c r="AG618" i="1"/>
  <c r="AH618" i="1"/>
  <c r="AI618" i="1"/>
  <c r="AJ618" i="1"/>
  <c r="AK618" i="1"/>
  <c r="AL618" i="1"/>
  <c r="AM618" i="1"/>
  <c r="AN618" i="1"/>
  <c r="AV618" i="1"/>
  <c r="C619" i="1"/>
  <c r="D619" i="1"/>
  <c r="E619" i="1"/>
  <c r="F619" i="1"/>
  <c r="G619" i="1"/>
  <c r="H619" i="1"/>
  <c r="J619" i="1"/>
  <c r="K619" i="1"/>
  <c r="L619" i="1"/>
  <c r="M619" i="1"/>
  <c r="AG619" i="1"/>
  <c r="AH619" i="1"/>
  <c r="AI619" i="1"/>
  <c r="AJ619" i="1"/>
  <c r="AK619" i="1"/>
  <c r="AL619" i="1"/>
  <c r="AM619" i="1"/>
  <c r="AN619" i="1"/>
  <c r="AV619" i="1"/>
  <c r="C620" i="1"/>
  <c r="D620" i="1"/>
  <c r="E620" i="1"/>
  <c r="F620" i="1"/>
  <c r="G620" i="1"/>
  <c r="H620" i="1"/>
  <c r="J620" i="1"/>
  <c r="K620" i="1"/>
  <c r="L620" i="1"/>
  <c r="M620" i="1"/>
  <c r="AG620" i="1"/>
  <c r="AH620" i="1"/>
  <c r="AI620" i="1"/>
  <c r="AJ620" i="1"/>
  <c r="AK620" i="1"/>
  <c r="AL620" i="1"/>
  <c r="AM620" i="1"/>
  <c r="AN620" i="1"/>
  <c r="AV620" i="1"/>
  <c r="C621" i="1"/>
  <c r="D621" i="1"/>
  <c r="E621" i="1"/>
  <c r="F621" i="1"/>
  <c r="G621" i="1"/>
  <c r="H621" i="1"/>
  <c r="J621" i="1"/>
  <c r="K621" i="1"/>
  <c r="L621" i="1"/>
  <c r="M621" i="1"/>
  <c r="AG621" i="1"/>
  <c r="AH621" i="1"/>
  <c r="AI621" i="1"/>
  <c r="AJ621" i="1"/>
  <c r="AK621" i="1"/>
  <c r="AL621" i="1"/>
  <c r="AM621" i="1"/>
  <c r="AN621" i="1"/>
  <c r="AV621" i="1"/>
  <c r="C622" i="1"/>
  <c r="D622" i="1"/>
  <c r="E622" i="1"/>
  <c r="F622" i="1"/>
  <c r="G622" i="1"/>
  <c r="H622" i="1"/>
  <c r="J622" i="1"/>
  <c r="K622" i="1"/>
  <c r="L622" i="1"/>
  <c r="M622" i="1"/>
  <c r="AG622" i="1"/>
  <c r="AH622" i="1"/>
  <c r="AI622" i="1"/>
  <c r="AJ622" i="1"/>
  <c r="AK622" i="1"/>
  <c r="AL622" i="1"/>
  <c r="AM622" i="1"/>
  <c r="AN622" i="1"/>
  <c r="AV622" i="1"/>
  <c r="C623" i="1"/>
  <c r="D623" i="1"/>
  <c r="E623" i="1"/>
  <c r="F623" i="1"/>
  <c r="G623" i="1"/>
  <c r="H623" i="1"/>
  <c r="J623" i="1"/>
  <c r="K623" i="1"/>
  <c r="L623" i="1"/>
  <c r="M623" i="1"/>
  <c r="AG623" i="1"/>
  <c r="AH623" i="1"/>
  <c r="AI623" i="1"/>
  <c r="AJ623" i="1"/>
  <c r="AK623" i="1"/>
  <c r="AL623" i="1"/>
  <c r="AM623" i="1"/>
  <c r="AN623" i="1"/>
  <c r="AV623" i="1"/>
  <c r="C624" i="1"/>
  <c r="D624" i="1"/>
  <c r="E624" i="1"/>
  <c r="F624" i="1"/>
  <c r="G624" i="1"/>
  <c r="H624" i="1"/>
  <c r="J624" i="1"/>
  <c r="K624" i="1"/>
  <c r="L624" i="1"/>
  <c r="M624" i="1"/>
  <c r="AG624" i="1"/>
  <c r="AH624" i="1"/>
  <c r="AI624" i="1"/>
  <c r="AJ624" i="1"/>
  <c r="AK624" i="1"/>
  <c r="AL624" i="1"/>
  <c r="AM624" i="1"/>
  <c r="AN624" i="1"/>
  <c r="AV624" i="1"/>
  <c r="C625" i="1"/>
  <c r="D625" i="1"/>
  <c r="E625" i="1"/>
  <c r="F625" i="1"/>
  <c r="G625" i="1"/>
  <c r="H625" i="1"/>
  <c r="J625" i="1"/>
  <c r="K625" i="1"/>
  <c r="L625" i="1"/>
  <c r="M625" i="1"/>
  <c r="AG625" i="1"/>
  <c r="AH625" i="1"/>
  <c r="AI625" i="1"/>
  <c r="AJ625" i="1"/>
  <c r="AK625" i="1"/>
  <c r="AL625" i="1"/>
  <c r="AM625" i="1"/>
  <c r="AN625" i="1"/>
  <c r="AV625" i="1"/>
  <c r="C626" i="1"/>
  <c r="D626" i="1"/>
  <c r="E626" i="1"/>
  <c r="F626" i="1"/>
  <c r="G626" i="1"/>
  <c r="H626" i="1"/>
  <c r="J626" i="1"/>
  <c r="K626" i="1"/>
  <c r="L626" i="1"/>
  <c r="M626" i="1"/>
  <c r="AG626" i="1"/>
  <c r="AH626" i="1"/>
  <c r="AI626" i="1"/>
  <c r="AJ626" i="1"/>
  <c r="AK626" i="1"/>
  <c r="AL626" i="1"/>
  <c r="AM626" i="1"/>
  <c r="AN626" i="1"/>
  <c r="AV626" i="1"/>
  <c r="C627" i="1"/>
  <c r="D627" i="1"/>
  <c r="E627" i="1"/>
  <c r="F627" i="1"/>
  <c r="G627" i="1"/>
  <c r="H627" i="1"/>
  <c r="J627" i="1"/>
  <c r="K627" i="1"/>
  <c r="L627" i="1"/>
  <c r="M627" i="1"/>
  <c r="AG627" i="1"/>
  <c r="AH627" i="1"/>
  <c r="AI627" i="1"/>
  <c r="AJ627" i="1"/>
  <c r="AK627" i="1"/>
  <c r="AL627" i="1"/>
  <c r="AM627" i="1"/>
  <c r="AN627" i="1"/>
  <c r="AV627" i="1"/>
  <c r="C628" i="1"/>
  <c r="D628" i="1"/>
  <c r="E628" i="1"/>
  <c r="F628" i="1"/>
  <c r="G628" i="1"/>
  <c r="H628" i="1"/>
  <c r="J628" i="1"/>
  <c r="K628" i="1"/>
  <c r="L628" i="1"/>
  <c r="M628" i="1"/>
  <c r="AG628" i="1"/>
  <c r="AH628" i="1"/>
  <c r="AI628" i="1"/>
  <c r="AJ628" i="1"/>
  <c r="AK628" i="1"/>
  <c r="AL628" i="1"/>
  <c r="AM628" i="1"/>
  <c r="AN628" i="1"/>
  <c r="AV628" i="1"/>
  <c r="C629" i="1"/>
  <c r="D629" i="1"/>
  <c r="E629" i="1"/>
  <c r="F629" i="1"/>
  <c r="G629" i="1"/>
  <c r="H629" i="1"/>
  <c r="J629" i="1"/>
  <c r="K629" i="1"/>
  <c r="L629" i="1"/>
  <c r="M629" i="1"/>
  <c r="AG629" i="1"/>
  <c r="AH629" i="1"/>
  <c r="AI629" i="1"/>
  <c r="AJ629" i="1"/>
  <c r="AK629" i="1"/>
  <c r="AL629" i="1"/>
  <c r="AM629" i="1"/>
  <c r="AN629" i="1"/>
  <c r="AV629" i="1"/>
  <c r="C630" i="1"/>
  <c r="D630" i="1"/>
  <c r="E630" i="1"/>
  <c r="F630" i="1"/>
  <c r="G630" i="1"/>
  <c r="H630" i="1"/>
  <c r="J630" i="1"/>
  <c r="K630" i="1"/>
  <c r="L630" i="1"/>
  <c r="M630" i="1"/>
  <c r="AG630" i="1"/>
  <c r="AH630" i="1"/>
  <c r="AI630" i="1"/>
  <c r="AJ630" i="1"/>
  <c r="AK630" i="1"/>
  <c r="AL630" i="1"/>
  <c r="AM630" i="1"/>
  <c r="AN630" i="1"/>
  <c r="AV630" i="1"/>
  <c r="C631" i="1"/>
  <c r="D631" i="1"/>
  <c r="E631" i="1"/>
  <c r="F631" i="1"/>
  <c r="G631" i="1"/>
  <c r="H631" i="1"/>
  <c r="J631" i="1"/>
  <c r="K631" i="1"/>
  <c r="L631" i="1"/>
  <c r="M631" i="1"/>
  <c r="AG631" i="1"/>
  <c r="AH631" i="1"/>
  <c r="AI631" i="1"/>
  <c r="AJ631" i="1"/>
  <c r="AK631" i="1"/>
  <c r="AL631" i="1"/>
  <c r="AM631" i="1"/>
  <c r="AN631" i="1"/>
  <c r="AV631" i="1"/>
  <c r="C632" i="1"/>
  <c r="D632" i="1"/>
  <c r="E632" i="1"/>
  <c r="F632" i="1"/>
  <c r="G632" i="1"/>
  <c r="H632" i="1"/>
  <c r="J632" i="1"/>
  <c r="K632" i="1"/>
  <c r="L632" i="1"/>
  <c r="M632" i="1"/>
  <c r="AG632" i="1"/>
  <c r="AH632" i="1"/>
  <c r="AI632" i="1"/>
  <c r="AJ632" i="1"/>
  <c r="AK632" i="1"/>
  <c r="AL632" i="1"/>
  <c r="AM632" i="1"/>
  <c r="AN632" i="1"/>
  <c r="AV632" i="1"/>
  <c r="C634" i="1"/>
  <c r="D634" i="1"/>
  <c r="E634" i="1"/>
  <c r="F634" i="1"/>
  <c r="G634" i="1"/>
  <c r="H634" i="1"/>
  <c r="J634" i="1"/>
  <c r="K634" i="1"/>
  <c r="L634" i="1"/>
  <c r="M634" i="1"/>
  <c r="AG634" i="1"/>
  <c r="AH634" i="1"/>
  <c r="AI634" i="1"/>
  <c r="AJ634" i="1"/>
  <c r="AK634" i="1"/>
  <c r="AL634" i="1"/>
  <c r="AM634" i="1"/>
  <c r="AN634" i="1"/>
  <c r="AV634" i="1"/>
  <c r="C635" i="1"/>
  <c r="D635" i="1"/>
  <c r="E635" i="1"/>
  <c r="F635" i="1"/>
  <c r="G635" i="1"/>
  <c r="H635" i="1"/>
  <c r="J635" i="1"/>
  <c r="K635" i="1"/>
  <c r="L635" i="1"/>
  <c r="M635" i="1"/>
  <c r="AG635" i="1"/>
  <c r="AH635" i="1"/>
  <c r="AI635" i="1"/>
  <c r="AJ635" i="1"/>
  <c r="AK635" i="1"/>
  <c r="AL635" i="1"/>
  <c r="AM635" i="1"/>
  <c r="AN635" i="1"/>
  <c r="AV635" i="1"/>
  <c r="C636" i="1"/>
  <c r="D636" i="1"/>
  <c r="E636" i="1"/>
  <c r="F636" i="1"/>
  <c r="G636" i="1"/>
  <c r="H636" i="1"/>
  <c r="J636" i="1"/>
  <c r="K636" i="1"/>
  <c r="L636" i="1"/>
  <c r="M636" i="1"/>
  <c r="AG636" i="1"/>
  <c r="AH636" i="1"/>
  <c r="AI636" i="1"/>
  <c r="AJ636" i="1"/>
  <c r="AK636" i="1"/>
  <c r="AL636" i="1"/>
  <c r="AM636" i="1"/>
  <c r="AN636" i="1"/>
  <c r="AV636" i="1"/>
  <c r="C637" i="1"/>
  <c r="D637" i="1"/>
  <c r="E637" i="1"/>
  <c r="F637" i="1"/>
  <c r="G637" i="1"/>
  <c r="H637" i="1"/>
  <c r="J637" i="1"/>
  <c r="K637" i="1"/>
  <c r="L637" i="1"/>
  <c r="M637" i="1"/>
  <c r="AG637" i="1"/>
  <c r="AH637" i="1"/>
  <c r="AI637" i="1"/>
  <c r="AJ637" i="1"/>
  <c r="AK637" i="1"/>
  <c r="AL637" i="1"/>
  <c r="AM637" i="1"/>
  <c r="AN637" i="1"/>
  <c r="AV637" i="1"/>
  <c r="C638" i="1"/>
  <c r="D638" i="1"/>
  <c r="E638" i="1"/>
  <c r="F638" i="1"/>
  <c r="G638" i="1"/>
  <c r="H638" i="1"/>
  <c r="J638" i="1"/>
  <c r="K638" i="1"/>
  <c r="L638" i="1"/>
  <c r="M638" i="1"/>
  <c r="AG638" i="1"/>
  <c r="AH638" i="1"/>
  <c r="AI638" i="1"/>
  <c r="AJ638" i="1"/>
  <c r="AK638" i="1"/>
  <c r="AL638" i="1"/>
  <c r="AM638" i="1"/>
  <c r="AN638" i="1"/>
  <c r="AV638" i="1"/>
  <c r="C639" i="1"/>
  <c r="D639" i="1"/>
  <c r="E639" i="1"/>
  <c r="F639" i="1"/>
  <c r="G639" i="1"/>
  <c r="H639" i="1"/>
  <c r="J639" i="1"/>
  <c r="K639" i="1"/>
  <c r="L639" i="1"/>
  <c r="M639" i="1"/>
  <c r="AG639" i="1"/>
  <c r="AH639" i="1"/>
  <c r="AI639" i="1"/>
  <c r="AJ639" i="1"/>
  <c r="AK639" i="1"/>
  <c r="AL639" i="1"/>
  <c r="AM639" i="1"/>
  <c r="AN639" i="1"/>
  <c r="AV639" i="1"/>
  <c r="C640" i="1"/>
  <c r="D640" i="1"/>
  <c r="E640" i="1"/>
  <c r="F640" i="1"/>
  <c r="G640" i="1"/>
  <c r="H640" i="1"/>
  <c r="J640" i="1"/>
  <c r="K640" i="1"/>
  <c r="L640" i="1"/>
  <c r="M640" i="1"/>
  <c r="AG640" i="1"/>
  <c r="AH640" i="1"/>
  <c r="AI640" i="1"/>
  <c r="AJ640" i="1"/>
  <c r="AK640" i="1"/>
  <c r="AL640" i="1"/>
  <c r="AM640" i="1"/>
  <c r="AN640" i="1"/>
  <c r="AV640" i="1"/>
  <c r="C641" i="1"/>
  <c r="D641" i="1"/>
  <c r="E641" i="1"/>
  <c r="F641" i="1"/>
  <c r="G641" i="1"/>
  <c r="H641" i="1"/>
  <c r="J641" i="1"/>
  <c r="K641" i="1"/>
  <c r="L641" i="1"/>
  <c r="M641" i="1"/>
  <c r="AG641" i="1"/>
  <c r="AH641" i="1"/>
  <c r="AI641" i="1"/>
  <c r="AJ641" i="1"/>
  <c r="AK641" i="1"/>
  <c r="AL641" i="1"/>
  <c r="AM641" i="1"/>
  <c r="AN641" i="1"/>
  <c r="AV641" i="1"/>
  <c r="C642" i="1"/>
  <c r="D642" i="1"/>
  <c r="E642" i="1"/>
  <c r="F642" i="1"/>
  <c r="G642" i="1"/>
  <c r="H642" i="1"/>
  <c r="J642" i="1"/>
  <c r="K642" i="1"/>
  <c r="L642" i="1"/>
  <c r="M642" i="1"/>
  <c r="AG642" i="1"/>
  <c r="AH642" i="1"/>
  <c r="AI642" i="1"/>
  <c r="AJ642" i="1"/>
  <c r="AK642" i="1"/>
  <c r="AL642" i="1"/>
  <c r="AM642" i="1"/>
  <c r="AN642" i="1"/>
  <c r="AV642" i="1"/>
  <c r="C643" i="1"/>
  <c r="D643" i="1"/>
  <c r="E643" i="1"/>
  <c r="F643" i="1"/>
  <c r="G643" i="1"/>
  <c r="H643" i="1"/>
  <c r="J643" i="1"/>
  <c r="K643" i="1"/>
  <c r="L643" i="1"/>
  <c r="M643" i="1"/>
  <c r="AG643" i="1"/>
  <c r="AH643" i="1"/>
  <c r="AI643" i="1"/>
  <c r="AJ643" i="1"/>
  <c r="AK643" i="1"/>
  <c r="AL643" i="1"/>
  <c r="AM643" i="1"/>
  <c r="AN643" i="1"/>
  <c r="AV643" i="1"/>
  <c r="C644" i="1"/>
  <c r="D644" i="1"/>
  <c r="E644" i="1"/>
  <c r="F644" i="1"/>
  <c r="G644" i="1"/>
  <c r="H644" i="1"/>
  <c r="J644" i="1"/>
  <c r="K644" i="1"/>
  <c r="L644" i="1"/>
  <c r="M644" i="1"/>
  <c r="AG644" i="1"/>
  <c r="AH644" i="1"/>
  <c r="AI644" i="1"/>
  <c r="AJ644" i="1"/>
  <c r="AK644" i="1"/>
  <c r="AL644" i="1"/>
  <c r="AM644" i="1"/>
  <c r="AN644" i="1"/>
  <c r="AV644" i="1"/>
  <c r="C645" i="1"/>
  <c r="D645" i="1"/>
  <c r="E645" i="1"/>
  <c r="F645" i="1"/>
  <c r="G645" i="1"/>
  <c r="H645" i="1"/>
  <c r="J645" i="1"/>
  <c r="K645" i="1"/>
  <c r="L645" i="1"/>
  <c r="M645" i="1"/>
  <c r="AG645" i="1"/>
  <c r="AH645" i="1"/>
  <c r="AI645" i="1"/>
  <c r="AJ645" i="1"/>
  <c r="AK645" i="1"/>
  <c r="AL645" i="1"/>
  <c r="AM645" i="1"/>
  <c r="AN645" i="1"/>
  <c r="AV645" i="1"/>
  <c r="C646" i="1"/>
  <c r="D646" i="1"/>
  <c r="E646" i="1"/>
  <c r="F646" i="1"/>
  <c r="G646" i="1"/>
  <c r="H646" i="1"/>
  <c r="J646" i="1"/>
  <c r="K646" i="1"/>
  <c r="L646" i="1"/>
  <c r="M646" i="1"/>
  <c r="AG646" i="1"/>
  <c r="AH646" i="1"/>
  <c r="AI646" i="1"/>
  <c r="AJ646" i="1"/>
  <c r="AK646" i="1"/>
  <c r="AL646" i="1"/>
  <c r="AM646" i="1"/>
  <c r="AN646" i="1"/>
  <c r="AV646" i="1"/>
  <c r="C647" i="1"/>
  <c r="D647" i="1"/>
  <c r="E647" i="1"/>
  <c r="F647" i="1"/>
  <c r="G647" i="1"/>
  <c r="H647" i="1"/>
  <c r="J647" i="1"/>
  <c r="K647" i="1"/>
  <c r="L647" i="1"/>
  <c r="M647" i="1"/>
  <c r="AG647" i="1"/>
  <c r="AH647" i="1"/>
  <c r="AI647" i="1"/>
  <c r="AJ647" i="1"/>
  <c r="AK647" i="1"/>
  <c r="AL647" i="1"/>
  <c r="AM647" i="1"/>
  <c r="AN647" i="1"/>
  <c r="AV647" i="1"/>
  <c r="C648" i="1"/>
  <c r="D648" i="1"/>
  <c r="E648" i="1"/>
  <c r="F648" i="1"/>
  <c r="G648" i="1"/>
  <c r="H648" i="1"/>
  <c r="J648" i="1"/>
  <c r="K648" i="1"/>
  <c r="L648" i="1"/>
  <c r="M648" i="1"/>
  <c r="AG648" i="1"/>
  <c r="AH648" i="1"/>
  <c r="AI648" i="1"/>
  <c r="AJ648" i="1"/>
  <c r="AK648" i="1"/>
  <c r="AL648" i="1"/>
  <c r="AM648" i="1"/>
  <c r="AN648" i="1"/>
  <c r="AV648" i="1"/>
  <c r="C649" i="1"/>
  <c r="D649" i="1"/>
  <c r="E649" i="1"/>
  <c r="F649" i="1"/>
  <c r="G649" i="1"/>
  <c r="H649" i="1"/>
  <c r="J649" i="1"/>
  <c r="K649" i="1"/>
  <c r="L649" i="1"/>
  <c r="M649" i="1"/>
  <c r="AG649" i="1"/>
  <c r="AH649" i="1"/>
  <c r="AI649" i="1"/>
  <c r="AJ649" i="1"/>
  <c r="AK649" i="1"/>
  <c r="AL649" i="1"/>
  <c r="AM649" i="1"/>
  <c r="AN649" i="1"/>
  <c r="AV649" i="1"/>
  <c r="C650" i="1"/>
  <c r="D650" i="1"/>
  <c r="E650" i="1"/>
  <c r="F650" i="1"/>
  <c r="G650" i="1"/>
  <c r="H650" i="1"/>
  <c r="J650" i="1"/>
  <c r="K650" i="1"/>
  <c r="L650" i="1"/>
  <c r="M650" i="1"/>
  <c r="AG650" i="1"/>
  <c r="AH650" i="1"/>
  <c r="AI650" i="1"/>
  <c r="AJ650" i="1"/>
  <c r="AK650" i="1"/>
  <c r="AL650" i="1"/>
  <c r="AM650" i="1"/>
  <c r="AN650" i="1"/>
  <c r="AV650" i="1"/>
  <c r="C651" i="1"/>
  <c r="D651" i="1"/>
  <c r="E651" i="1"/>
  <c r="F651" i="1"/>
  <c r="G651" i="1"/>
  <c r="H651" i="1"/>
  <c r="J651" i="1"/>
  <c r="K651" i="1"/>
  <c r="L651" i="1"/>
  <c r="M651" i="1"/>
  <c r="AG651" i="1"/>
  <c r="AH651" i="1"/>
  <c r="AI651" i="1"/>
  <c r="AJ651" i="1"/>
  <c r="AK651" i="1"/>
  <c r="AL651" i="1"/>
  <c r="AM651" i="1"/>
  <c r="AN651" i="1"/>
  <c r="AV651" i="1"/>
  <c r="C652" i="1"/>
  <c r="D652" i="1"/>
  <c r="E652" i="1"/>
  <c r="F652" i="1"/>
  <c r="G652" i="1"/>
  <c r="H652" i="1"/>
  <c r="J652" i="1"/>
  <c r="K652" i="1"/>
  <c r="L652" i="1"/>
  <c r="M652" i="1"/>
  <c r="AG652" i="1"/>
  <c r="AH652" i="1"/>
  <c r="AI652" i="1"/>
  <c r="AJ652" i="1"/>
  <c r="AK652" i="1"/>
  <c r="AL652" i="1"/>
  <c r="AM652" i="1"/>
  <c r="AN652" i="1"/>
  <c r="AV652" i="1"/>
  <c r="C653" i="1"/>
  <c r="D653" i="1"/>
  <c r="E653" i="1"/>
  <c r="F653" i="1"/>
  <c r="G653" i="1"/>
  <c r="H653" i="1"/>
  <c r="J653" i="1"/>
  <c r="K653" i="1"/>
  <c r="L653" i="1"/>
  <c r="M653" i="1"/>
  <c r="AG653" i="1"/>
  <c r="AH653" i="1"/>
  <c r="AI653" i="1"/>
  <c r="AJ653" i="1"/>
  <c r="AK653" i="1"/>
  <c r="AL653" i="1"/>
  <c r="AM653" i="1"/>
  <c r="AN653" i="1"/>
  <c r="AV653" i="1"/>
  <c r="C654" i="1"/>
  <c r="D654" i="1"/>
  <c r="E654" i="1"/>
  <c r="F654" i="1"/>
  <c r="G654" i="1"/>
  <c r="H654" i="1"/>
  <c r="J654" i="1"/>
  <c r="K654" i="1"/>
  <c r="L654" i="1"/>
  <c r="M654" i="1"/>
  <c r="AG654" i="1"/>
  <c r="AH654" i="1"/>
  <c r="AI654" i="1"/>
  <c r="AJ654" i="1"/>
  <c r="AK654" i="1"/>
  <c r="AL654" i="1"/>
  <c r="AM654" i="1"/>
  <c r="AN654" i="1"/>
  <c r="AV654" i="1"/>
  <c r="C655" i="1"/>
  <c r="D655" i="1"/>
  <c r="E655" i="1"/>
  <c r="F655" i="1"/>
  <c r="G655" i="1"/>
  <c r="H655" i="1"/>
  <c r="J655" i="1"/>
  <c r="K655" i="1"/>
  <c r="L655" i="1"/>
  <c r="M655" i="1"/>
  <c r="AG655" i="1"/>
  <c r="AH655" i="1"/>
  <c r="AI655" i="1"/>
  <c r="AJ655" i="1"/>
  <c r="AK655" i="1"/>
  <c r="AL655" i="1"/>
  <c r="AM655" i="1"/>
  <c r="AN655" i="1"/>
  <c r="AV655" i="1"/>
  <c r="C656" i="1"/>
  <c r="D656" i="1"/>
  <c r="E656" i="1"/>
  <c r="F656" i="1"/>
  <c r="G656" i="1"/>
  <c r="H656" i="1"/>
  <c r="J656" i="1"/>
  <c r="K656" i="1"/>
  <c r="L656" i="1"/>
  <c r="M656" i="1"/>
  <c r="AG656" i="1"/>
  <c r="AH656" i="1"/>
  <c r="AI656" i="1"/>
  <c r="AJ656" i="1"/>
  <c r="AK656" i="1"/>
  <c r="AL656" i="1"/>
  <c r="AM656" i="1"/>
  <c r="AN656" i="1"/>
  <c r="AV656" i="1"/>
  <c r="C657" i="1"/>
  <c r="D657" i="1"/>
  <c r="E657" i="1"/>
  <c r="F657" i="1"/>
  <c r="G657" i="1"/>
  <c r="H657" i="1"/>
  <c r="J657" i="1"/>
  <c r="K657" i="1"/>
  <c r="L657" i="1"/>
  <c r="M657" i="1"/>
  <c r="AG657" i="1"/>
  <c r="AH657" i="1"/>
  <c r="AI657" i="1"/>
  <c r="AJ657" i="1"/>
  <c r="AK657" i="1"/>
  <c r="AL657" i="1"/>
  <c r="AM657" i="1"/>
  <c r="AN657" i="1"/>
  <c r="AV657" i="1"/>
  <c r="C658" i="1"/>
  <c r="D658" i="1"/>
  <c r="E658" i="1"/>
  <c r="F658" i="1"/>
  <c r="G658" i="1"/>
  <c r="H658" i="1"/>
  <c r="J658" i="1"/>
  <c r="K658" i="1"/>
  <c r="L658" i="1"/>
  <c r="M658" i="1"/>
  <c r="AG658" i="1"/>
  <c r="AH658" i="1"/>
  <c r="AI658" i="1"/>
  <c r="AJ658" i="1"/>
  <c r="AK658" i="1"/>
  <c r="AL658" i="1"/>
  <c r="AM658" i="1"/>
  <c r="AN658" i="1"/>
  <c r="AV658" i="1"/>
  <c r="C659" i="1"/>
  <c r="D659" i="1"/>
  <c r="E659" i="1"/>
  <c r="F659" i="1"/>
  <c r="G659" i="1"/>
  <c r="H659" i="1"/>
  <c r="J659" i="1"/>
  <c r="K659" i="1"/>
  <c r="L659" i="1"/>
  <c r="M659" i="1"/>
  <c r="AG659" i="1"/>
  <c r="AH659" i="1"/>
  <c r="AI659" i="1"/>
  <c r="AJ659" i="1"/>
  <c r="AK659" i="1"/>
  <c r="AL659" i="1"/>
  <c r="AM659" i="1"/>
  <c r="AN659" i="1"/>
  <c r="AV659" i="1"/>
  <c r="C660" i="1"/>
  <c r="D660" i="1"/>
  <c r="E660" i="1"/>
  <c r="F660" i="1"/>
  <c r="G660" i="1"/>
  <c r="H660" i="1"/>
  <c r="J660" i="1"/>
  <c r="K660" i="1"/>
  <c r="L660" i="1"/>
  <c r="M660" i="1"/>
  <c r="AG660" i="1"/>
  <c r="AH660" i="1"/>
  <c r="AI660" i="1"/>
  <c r="AJ660" i="1"/>
  <c r="AK660" i="1"/>
  <c r="AL660" i="1"/>
  <c r="AM660" i="1"/>
  <c r="AN660" i="1"/>
  <c r="AV660" i="1"/>
  <c r="C661" i="1"/>
  <c r="D661" i="1"/>
  <c r="E661" i="1"/>
  <c r="F661" i="1"/>
  <c r="G661" i="1"/>
  <c r="H661" i="1"/>
  <c r="J661" i="1"/>
  <c r="K661" i="1"/>
  <c r="L661" i="1"/>
  <c r="M661" i="1"/>
  <c r="AG661" i="1"/>
  <c r="AH661" i="1"/>
  <c r="AI661" i="1"/>
  <c r="AJ661" i="1"/>
  <c r="AK661" i="1"/>
  <c r="AL661" i="1"/>
  <c r="AM661" i="1"/>
  <c r="AN661" i="1"/>
  <c r="AV661" i="1"/>
  <c r="C662" i="1"/>
  <c r="D662" i="1"/>
  <c r="E662" i="1"/>
  <c r="F662" i="1"/>
  <c r="G662" i="1"/>
  <c r="H662" i="1"/>
  <c r="J662" i="1"/>
  <c r="K662" i="1"/>
  <c r="L662" i="1"/>
  <c r="M662" i="1"/>
  <c r="AG662" i="1"/>
  <c r="AH662" i="1"/>
  <c r="AI662" i="1"/>
  <c r="AJ662" i="1"/>
  <c r="AK662" i="1"/>
  <c r="AL662" i="1"/>
  <c r="AM662" i="1"/>
  <c r="AN662" i="1"/>
  <c r="AV662" i="1"/>
  <c r="C663" i="1"/>
  <c r="D663" i="1"/>
  <c r="E663" i="1"/>
  <c r="F663" i="1"/>
  <c r="G663" i="1"/>
  <c r="H663" i="1"/>
  <c r="J663" i="1"/>
  <c r="K663" i="1"/>
  <c r="L663" i="1"/>
  <c r="M663" i="1"/>
  <c r="AG663" i="1"/>
  <c r="AH663" i="1"/>
  <c r="AI663" i="1"/>
  <c r="AJ663" i="1"/>
  <c r="AK663" i="1"/>
  <c r="AL663" i="1"/>
  <c r="AM663" i="1"/>
  <c r="AN663" i="1"/>
  <c r="AV663" i="1"/>
  <c r="C664" i="1"/>
  <c r="D664" i="1"/>
  <c r="E664" i="1"/>
  <c r="F664" i="1"/>
  <c r="G664" i="1"/>
  <c r="H664" i="1"/>
  <c r="J664" i="1"/>
  <c r="K664" i="1"/>
  <c r="L664" i="1"/>
  <c r="M664" i="1"/>
  <c r="AG664" i="1"/>
  <c r="AH664" i="1"/>
  <c r="AI664" i="1"/>
  <c r="AJ664" i="1"/>
  <c r="AK664" i="1"/>
  <c r="AL664" i="1"/>
  <c r="AM664" i="1"/>
  <c r="AN664" i="1"/>
  <c r="AV664" i="1"/>
  <c r="C665" i="1"/>
  <c r="D665" i="1"/>
  <c r="E665" i="1"/>
  <c r="F665" i="1"/>
  <c r="G665" i="1"/>
  <c r="H665" i="1"/>
  <c r="J665" i="1"/>
  <c r="K665" i="1"/>
  <c r="L665" i="1"/>
  <c r="M665" i="1"/>
  <c r="AG665" i="1"/>
  <c r="AH665" i="1"/>
  <c r="AI665" i="1"/>
  <c r="AJ665" i="1"/>
  <c r="AK665" i="1"/>
  <c r="AL665" i="1"/>
  <c r="AM665" i="1"/>
  <c r="AN665" i="1"/>
  <c r="AV665" i="1"/>
  <c r="C666" i="1"/>
  <c r="D666" i="1"/>
  <c r="E666" i="1"/>
  <c r="F666" i="1"/>
  <c r="G666" i="1"/>
  <c r="H666" i="1"/>
  <c r="J666" i="1"/>
  <c r="K666" i="1"/>
  <c r="L666" i="1"/>
  <c r="M666" i="1"/>
  <c r="AG666" i="1"/>
  <c r="AH666" i="1"/>
  <c r="AI666" i="1"/>
  <c r="AJ666" i="1"/>
  <c r="AK666" i="1"/>
  <c r="AL666" i="1"/>
  <c r="AM666" i="1"/>
  <c r="AN666" i="1"/>
  <c r="AV666" i="1"/>
  <c r="C667" i="1"/>
  <c r="D667" i="1"/>
  <c r="E667" i="1"/>
  <c r="F667" i="1"/>
  <c r="G667" i="1"/>
  <c r="H667" i="1"/>
  <c r="J667" i="1"/>
  <c r="K667" i="1"/>
  <c r="L667" i="1"/>
  <c r="M667" i="1"/>
  <c r="AG667" i="1"/>
  <c r="AH667" i="1"/>
  <c r="AI667" i="1"/>
  <c r="AJ667" i="1"/>
  <c r="AK667" i="1"/>
  <c r="AL667" i="1"/>
  <c r="AM667" i="1"/>
  <c r="AN667" i="1"/>
  <c r="AV667" i="1"/>
  <c r="C668" i="1"/>
  <c r="D668" i="1"/>
  <c r="E668" i="1"/>
  <c r="F668" i="1"/>
  <c r="G668" i="1"/>
  <c r="H668" i="1"/>
  <c r="J668" i="1"/>
  <c r="K668" i="1"/>
  <c r="L668" i="1"/>
  <c r="M668" i="1"/>
  <c r="AG668" i="1"/>
  <c r="AH668" i="1"/>
  <c r="AI668" i="1"/>
  <c r="AJ668" i="1"/>
  <c r="AK668" i="1"/>
  <c r="AL668" i="1"/>
  <c r="AM668" i="1"/>
  <c r="AN668" i="1"/>
  <c r="AV668" i="1"/>
  <c r="C669" i="1"/>
  <c r="D669" i="1"/>
  <c r="E669" i="1"/>
  <c r="F669" i="1"/>
  <c r="G669" i="1"/>
  <c r="H669" i="1"/>
  <c r="J669" i="1"/>
  <c r="K669" i="1"/>
  <c r="L669" i="1"/>
  <c r="M669" i="1"/>
  <c r="AG669" i="1"/>
  <c r="AH669" i="1"/>
  <c r="AI669" i="1"/>
  <c r="AJ669" i="1"/>
  <c r="AK669" i="1"/>
  <c r="AL669" i="1"/>
  <c r="AM669" i="1"/>
  <c r="AN669" i="1"/>
  <c r="AV669" i="1"/>
  <c r="C670" i="1"/>
  <c r="D670" i="1"/>
  <c r="E670" i="1"/>
  <c r="F670" i="1"/>
  <c r="G670" i="1"/>
  <c r="H670" i="1"/>
  <c r="J670" i="1"/>
  <c r="K670" i="1"/>
  <c r="L670" i="1"/>
  <c r="M670" i="1"/>
  <c r="AG670" i="1"/>
  <c r="AH670" i="1"/>
  <c r="AI670" i="1"/>
  <c r="AJ670" i="1"/>
  <c r="AK670" i="1"/>
  <c r="AL670" i="1"/>
  <c r="AM670" i="1"/>
  <c r="AN670" i="1"/>
  <c r="AV670" i="1"/>
  <c r="C671" i="1"/>
  <c r="D671" i="1"/>
  <c r="E671" i="1"/>
  <c r="F671" i="1"/>
  <c r="G671" i="1"/>
  <c r="H671" i="1"/>
  <c r="J671" i="1"/>
  <c r="K671" i="1"/>
  <c r="L671" i="1"/>
  <c r="M671" i="1"/>
  <c r="AG671" i="1"/>
  <c r="AH671" i="1"/>
  <c r="AI671" i="1"/>
  <c r="AJ671" i="1"/>
  <c r="AK671" i="1"/>
  <c r="AL671" i="1"/>
  <c r="AM671" i="1"/>
  <c r="AN671" i="1"/>
  <c r="AV671" i="1"/>
  <c r="C672" i="1"/>
  <c r="D672" i="1"/>
  <c r="E672" i="1"/>
  <c r="F672" i="1"/>
  <c r="G672" i="1"/>
  <c r="H672" i="1"/>
  <c r="J672" i="1"/>
  <c r="K672" i="1"/>
  <c r="L672" i="1"/>
  <c r="M672" i="1"/>
  <c r="AG672" i="1"/>
  <c r="AH672" i="1"/>
  <c r="AI672" i="1"/>
  <c r="AJ672" i="1"/>
  <c r="AK672" i="1"/>
  <c r="AL672" i="1"/>
  <c r="AM672" i="1"/>
  <c r="AN672" i="1"/>
  <c r="AV672" i="1"/>
  <c r="C673" i="1"/>
  <c r="D673" i="1"/>
  <c r="E673" i="1"/>
  <c r="F673" i="1"/>
  <c r="G673" i="1"/>
  <c r="H673" i="1"/>
  <c r="J673" i="1"/>
  <c r="K673" i="1"/>
  <c r="L673" i="1"/>
  <c r="M673" i="1"/>
  <c r="AG673" i="1"/>
  <c r="AH673" i="1"/>
  <c r="AI673" i="1"/>
  <c r="AJ673" i="1"/>
  <c r="AK673" i="1"/>
  <c r="AL673" i="1"/>
  <c r="AM673" i="1"/>
  <c r="AN673" i="1"/>
  <c r="AV673" i="1"/>
  <c r="C674" i="1"/>
  <c r="D674" i="1"/>
  <c r="E674" i="1"/>
  <c r="F674" i="1"/>
  <c r="G674" i="1"/>
  <c r="H674" i="1"/>
  <c r="J674" i="1"/>
  <c r="K674" i="1"/>
  <c r="L674" i="1"/>
  <c r="M674" i="1"/>
  <c r="AG674" i="1"/>
  <c r="AH674" i="1"/>
  <c r="AI674" i="1"/>
  <c r="AJ674" i="1"/>
  <c r="AK674" i="1"/>
  <c r="AL674" i="1"/>
  <c r="AM674" i="1"/>
  <c r="AN674" i="1"/>
  <c r="AV674" i="1"/>
  <c r="C675" i="1"/>
  <c r="D675" i="1"/>
  <c r="E675" i="1"/>
  <c r="F675" i="1"/>
  <c r="G675" i="1"/>
  <c r="H675" i="1"/>
  <c r="J675" i="1"/>
  <c r="K675" i="1"/>
  <c r="L675" i="1"/>
  <c r="M675" i="1"/>
  <c r="AG675" i="1"/>
  <c r="AH675" i="1"/>
  <c r="AI675" i="1"/>
  <c r="AJ675" i="1"/>
  <c r="AK675" i="1"/>
  <c r="AL675" i="1"/>
  <c r="AM675" i="1"/>
  <c r="AN675" i="1"/>
  <c r="AV675" i="1"/>
  <c r="C676" i="1"/>
  <c r="D676" i="1"/>
  <c r="E676" i="1"/>
  <c r="F676" i="1"/>
  <c r="G676" i="1"/>
  <c r="H676" i="1"/>
  <c r="J676" i="1"/>
  <c r="K676" i="1"/>
  <c r="L676" i="1"/>
  <c r="M676" i="1"/>
  <c r="AG676" i="1"/>
  <c r="AH676" i="1"/>
  <c r="AI676" i="1"/>
  <c r="AJ676" i="1"/>
  <c r="AK676" i="1"/>
  <c r="AL676" i="1"/>
  <c r="AM676" i="1"/>
  <c r="AN676" i="1"/>
  <c r="AV676" i="1"/>
  <c r="C677" i="1"/>
  <c r="D677" i="1"/>
  <c r="E677" i="1"/>
  <c r="F677" i="1"/>
  <c r="G677" i="1"/>
  <c r="H677" i="1"/>
  <c r="J677" i="1"/>
  <c r="K677" i="1"/>
  <c r="L677" i="1"/>
  <c r="M677" i="1"/>
  <c r="AG677" i="1"/>
  <c r="AH677" i="1"/>
  <c r="AI677" i="1"/>
  <c r="AJ677" i="1"/>
  <c r="AK677" i="1"/>
  <c r="AL677" i="1"/>
  <c r="AM677" i="1"/>
  <c r="AN677" i="1"/>
  <c r="AV677" i="1"/>
  <c r="C678" i="1"/>
  <c r="D678" i="1"/>
  <c r="E678" i="1"/>
  <c r="F678" i="1"/>
  <c r="G678" i="1"/>
  <c r="H678" i="1"/>
  <c r="J678" i="1"/>
  <c r="K678" i="1"/>
  <c r="L678" i="1"/>
  <c r="M678" i="1"/>
  <c r="AG678" i="1"/>
  <c r="AH678" i="1"/>
  <c r="AI678" i="1"/>
  <c r="AJ678" i="1"/>
  <c r="AK678" i="1"/>
  <c r="AL678" i="1"/>
  <c r="AM678" i="1"/>
  <c r="AN678" i="1"/>
  <c r="AV678" i="1"/>
  <c r="C679" i="1"/>
  <c r="D679" i="1"/>
  <c r="E679" i="1"/>
  <c r="F679" i="1"/>
  <c r="G679" i="1"/>
  <c r="H679" i="1"/>
  <c r="J679" i="1"/>
  <c r="K679" i="1"/>
  <c r="L679" i="1"/>
  <c r="M679" i="1"/>
  <c r="AG679" i="1"/>
  <c r="AH679" i="1"/>
  <c r="AI679" i="1"/>
  <c r="AJ679" i="1"/>
  <c r="AK679" i="1"/>
  <c r="AL679" i="1"/>
  <c r="AM679" i="1"/>
  <c r="AN679" i="1"/>
  <c r="AV679" i="1"/>
  <c r="C680" i="1"/>
  <c r="D680" i="1"/>
  <c r="E680" i="1"/>
  <c r="F680" i="1"/>
  <c r="G680" i="1"/>
  <c r="H680" i="1"/>
  <c r="J680" i="1"/>
  <c r="K680" i="1"/>
  <c r="L680" i="1"/>
  <c r="M680" i="1"/>
  <c r="AG680" i="1"/>
  <c r="AH680" i="1"/>
  <c r="AI680" i="1"/>
  <c r="AJ680" i="1"/>
  <c r="AK680" i="1"/>
  <c r="AL680" i="1"/>
  <c r="AM680" i="1"/>
  <c r="AN680" i="1"/>
  <c r="AV680" i="1"/>
  <c r="C681" i="1"/>
  <c r="D681" i="1"/>
  <c r="E681" i="1"/>
  <c r="F681" i="1"/>
  <c r="G681" i="1"/>
  <c r="H681" i="1"/>
  <c r="J681" i="1"/>
  <c r="K681" i="1"/>
  <c r="L681" i="1"/>
  <c r="M681" i="1"/>
  <c r="AG681" i="1"/>
  <c r="AH681" i="1"/>
  <c r="AI681" i="1"/>
  <c r="AJ681" i="1"/>
  <c r="AK681" i="1"/>
  <c r="AL681" i="1"/>
  <c r="AM681" i="1"/>
  <c r="AN681" i="1"/>
  <c r="AV681" i="1"/>
  <c r="C682" i="1"/>
  <c r="D682" i="1"/>
  <c r="E682" i="1"/>
  <c r="F682" i="1"/>
  <c r="G682" i="1"/>
  <c r="H682" i="1"/>
  <c r="J682" i="1"/>
  <c r="K682" i="1"/>
  <c r="L682" i="1"/>
  <c r="M682" i="1"/>
  <c r="AG682" i="1"/>
  <c r="AH682" i="1"/>
  <c r="AI682" i="1"/>
  <c r="AJ682" i="1"/>
  <c r="AK682" i="1"/>
  <c r="AL682" i="1"/>
  <c r="AM682" i="1"/>
  <c r="AN682" i="1"/>
  <c r="AV682" i="1"/>
  <c r="C683" i="1"/>
  <c r="D683" i="1"/>
  <c r="E683" i="1"/>
  <c r="F683" i="1"/>
  <c r="G683" i="1"/>
  <c r="H683" i="1"/>
  <c r="J683" i="1"/>
  <c r="K683" i="1"/>
  <c r="L683" i="1"/>
  <c r="M683" i="1"/>
  <c r="AG683" i="1"/>
  <c r="AH683" i="1"/>
  <c r="AI683" i="1"/>
  <c r="AJ683" i="1"/>
  <c r="AK683" i="1"/>
  <c r="AL683" i="1"/>
  <c r="AM683" i="1"/>
  <c r="AN683" i="1"/>
  <c r="AV683" i="1"/>
  <c r="C684" i="1"/>
  <c r="D684" i="1"/>
  <c r="E684" i="1"/>
  <c r="F684" i="1"/>
  <c r="G684" i="1"/>
  <c r="H684" i="1"/>
  <c r="J684" i="1"/>
  <c r="K684" i="1"/>
  <c r="L684" i="1"/>
  <c r="M684" i="1"/>
  <c r="AG684" i="1"/>
  <c r="AH684" i="1"/>
  <c r="AI684" i="1"/>
  <c r="AJ684" i="1"/>
  <c r="AK684" i="1"/>
  <c r="AL684" i="1"/>
  <c r="AM684" i="1"/>
  <c r="AN684" i="1"/>
  <c r="AV684" i="1"/>
  <c r="C685" i="1"/>
  <c r="D685" i="1"/>
  <c r="E685" i="1"/>
  <c r="F685" i="1"/>
  <c r="G685" i="1"/>
  <c r="H685" i="1"/>
  <c r="J685" i="1"/>
  <c r="K685" i="1"/>
  <c r="L685" i="1"/>
  <c r="M685" i="1"/>
  <c r="AG685" i="1"/>
  <c r="AH685" i="1"/>
  <c r="AI685" i="1"/>
  <c r="AJ685" i="1"/>
  <c r="AK685" i="1"/>
  <c r="AL685" i="1"/>
  <c r="AM685" i="1"/>
  <c r="AN685" i="1"/>
  <c r="AV685" i="1"/>
  <c r="C686" i="1"/>
  <c r="D686" i="1"/>
  <c r="E686" i="1"/>
  <c r="F686" i="1"/>
  <c r="G686" i="1"/>
  <c r="H686" i="1"/>
  <c r="J686" i="1"/>
  <c r="K686" i="1"/>
  <c r="L686" i="1"/>
  <c r="M686" i="1"/>
  <c r="AG686" i="1"/>
  <c r="AH686" i="1"/>
  <c r="AI686" i="1"/>
  <c r="AJ686" i="1"/>
  <c r="AK686" i="1"/>
  <c r="AL686" i="1"/>
  <c r="AM686" i="1"/>
  <c r="AN686" i="1"/>
  <c r="AV686" i="1"/>
  <c r="C687" i="1"/>
  <c r="D687" i="1"/>
  <c r="E687" i="1"/>
  <c r="F687" i="1"/>
  <c r="G687" i="1"/>
  <c r="H687" i="1"/>
  <c r="J687" i="1"/>
  <c r="K687" i="1"/>
  <c r="L687" i="1"/>
  <c r="M687" i="1"/>
  <c r="AG687" i="1"/>
  <c r="AH687" i="1"/>
  <c r="AI687" i="1"/>
  <c r="AJ687" i="1"/>
  <c r="AK687" i="1"/>
  <c r="AL687" i="1"/>
  <c r="AM687" i="1"/>
  <c r="AN687" i="1"/>
  <c r="AV687" i="1"/>
  <c r="C688" i="1"/>
  <c r="D688" i="1"/>
  <c r="E688" i="1"/>
  <c r="F688" i="1"/>
  <c r="G688" i="1"/>
  <c r="H688" i="1"/>
  <c r="J688" i="1"/>
  <c r="K688" i="1"/>
  <c r="L688" i="1"/>
  <c r="M688" i="1"/>
  <c r="AG688" i="1"/>
  <c r="AH688" i="1"/>
  <c r="AI688" i="1"/>
  <c r="AJ688" i="1"/>
  <c r="AK688" i="1"/>
  <c r="AL688" i="1"/>
  <c r="AM688" i="1"/>
  <c r="AN688" i="1"/>
  <c r="AV688" i="1"/>
  <c r="C689" i="1"/>
  <c r="D689" i="1"/>
  <c r="E689" i="1"/>
  <c r="F689" i="1"/>
  <c r="G689" i="1"/>
  <c r="H689" i="1"/>
  <c r="J689" i="1"/>
  <c r="K689" i="1"/>
  <c r="L689" i="1"/>
  <c r="M689" i="1"/>
  <c r="AG689" i="1"/>
  <c r="AH689" i="1"/>
  <c r="AI689" i="1"/>
  <c r="AJ689" i="1"/>
  <c r="AK689" i="1"/>
  <c r="AL689" i="1"/>
  <c r="AM689" i="1"/>
  <c r="AN689" i="1"/>
  <c r="AV689" i="1"/>
  <c r="C690" i="1"/>
  <c r="D690" i="1"/>
  <c r="E690" i="1"/>
  <c r="F690" i="1"/>
  <c r="G690" i="1"/>
  <c r="H690" i="1"/>
  <c r="J690" i="1"/>
  <c r="K690" i="1"/>
  <c r="L690" i="1"/>
  <c r="M690" i="1"/>
  <c r="AG690" i="1"/>
  <c r="AH690" i="1"/>
  <c r="AI690" i="1"/>
  <c r="AJ690" i="1"/>
  <c r="AK690" i="1"/>
  <c r="AL690" i="1"/>
  <c r="AM690" i="1"/>
  <c r="AN690" i="1"/>
  <c r="AV690" i="1"/>
  <c r="C691" i="1"/>
  <c r="D691" i="1"/>
  <c r="E691" i="1"/>
  <c r="F691" i="1"/>
  <c r="G691" i="1"/>
  <c r="H691" i="1"/>
  <c r="J691" i="1"/>
  <c r="K691" i="1"/>
  <c r="L691" i="1"/>
  <c r="M691" i="1"/>
  <c r="AG691" i="1"/>
  <c r="AH691" i="1"/>
  <c r="AI691" i="1"/>
  <c r="AJ691" i="1"/>
  <c r="AK691" i="1"/>
  <c r="AL691" i="1"/>
  <c r="AM691" i="1"/>
  <c r="AN691" i="1"/>
  <c r="AV691" i="1"/>
  <c r="C692" i="1"/>
  <c r="D692" i="1"/>
  <c r="E692" i="1"/>
  <c r="F692" i="1"/>
  <c r="G692" i="1"/>
  <c r="H692" i="1"/>
  <c r="J692" i="1"/>
  <c r="K692" i="1"/>
  <c r="L692" i="1"/>
  <c r="M692" i="1"/>
  <c r="AG692" i="1"/>
  <c r="AH692" i="1"/>
  <c r="AI692" i="1"/>
  <c r="AJ692" i="1"/>
  <c r="AK692" i="1"/>
  <c r="AL692" i="1"/>
  <c r="AM692" i="1"/>
  <c r="AN692" i="1"/>
  <c r="AV692" i="1"/>
  <c r="C693" i="1"/>
  <c r="D693" i="1"/>
  <c r="E693" i="1"/>
  <c r="F693" i="1"/>
  <c r="G693" i="1"/>
  <c r="H693" i="1"/>
  <c r="J693" i="1"/>
  <c r="K693" i="1"/>
  <c r="L693" i="1"/>
  <c r="M693" i="1"/>
  <c r="AG693" i="1"/>
  <c r="AH693" i="1"/>
  <c r="AI693" i="1"/>
  <c r="AJ693" i="1"/>
  <c r="AK693" i="1"/>
  <c r="AL693" i="1"/>
  <c r="AM693" i="1"/>
  <c r="AN693" i="1"/>
  <c r="AV693" i="1"/>
  <c r="C694" i="1"/>
  <c r="D694" i="1"/>
  <c r="E694" i="1"/>
  <c r="F694" i="1"/>
  <c r="G694" i="1"/>
  <c r="H694" i="1"/>
  <c r="J694" i="1"/>
  <c r="K694" i="1"/>
  <c r="L694" i="1"/>
  <c r="M694" i="1"/>
  <c r="AG694" i="1"/>
  <c r="AH694" i="1"/>
  <c r="AI694" i="1"/>
  <c r="AJ694" i="1"/>
  <c r="AK694" i="1"/>
  <c r="AL694" i="1"/>
  <c r="AM694" i="1"/>
  <c r="AN694" i="1"/>
  <c r="AV694" i="1"/>
  <c r="C695" i="1"/>
  <c r="D695" i="1"/>
  <c r="E695" i="1"/>
  <c r="F695" i="1"/>
  <c r="G695" i="1"/>
  <c r="H695" i="1"/>
  <c r="J695" i="1"/>
  <c r="K695" i="1"/>
  <c r="L695" i="1"/>
  <c r="M695" i="1"/>
  <c r="AG695" i="1"/>
  <c r="AH695" i="1"/>
  <c r="AI695" i="1"/>
  <c r="AJ695" i="1"/>
  <c r="AK695" i="1"/>
  <c r="AL695" i="1"/>
  <c r="AM695" i="1"/>
  <c r="AN695" i="1"/>
  <c r="AV695" i="1"/>
  <c r="C696" i="1"/>
  <c r="D696" i="1"/>
  <c r="E696" i="1"/>
  <c r="F696" i="1"/>
  <c r="G696" i="1"/>
  <c r="H696" i="1"/>
  <c r="J696" i="1"/>
  <c r="K696" i="1"/>
  <c r="L696" i="1"/>
  <c r="M696" i="1"/>
  <c r="AG696" i="1"/>
  <c r="AH696" i="1"/>
  <c r="AI696" i="1"/>
  <c r="AJ696" i="1"/>
  <c r="AK696" i="1"/>
  <c r="AL696" i="1"/>
  <c r="AM696" i="1"/>
  <c r="AN696" i="1"/>
  <c r="AV696" i="1"/>
  <c r="C697" i="1"/>
  <c r="D697" i="1"/>
  <c r="E697" i="1"/>
  <c r="F697" i="1"/>
  <c r="G697" i="1"/>
  <c r="H697" i="1"/>
  <c r="J697" i="1"/>
  <c r="K697" i="1"/>
  <c r="L697" i="1"/>
  <c r="M697" i="1"/>
  <c r="AG697" i="1"/>
  <c r="AH697" i="1"/>
  <c r="AI697" i="1"/>
  <c r="AJ697" i="1"/>
  <c r="AK697" i="1"/>
  <c r="AL697" i="1"/>
  <c r="AM697" i="1"/>
  <c r="AN697" i="1"/>
  <c r="AV697" i="1"/>
  <c r="C698" i="1"/>
  <c r="D698" i="1"/>
  <c r="E698" i="1"/>
  <c r="F698" i="1"/>
  <c r="G698" i="1"/>
  <c r="H698" i="1"/>
  <c r="J698" i="1"/>
  <c r="K698" i="1"/>
  <c r="L698" i="1"/>
  <c r="M698" i="1"/>
  <c r="AG698" i="1"/>
  <c r="AH698" i="1"/>
  <c r="AI698" i="1"/>
  <c r="AJ698" i="1"/>
  <c r="AK698" i="1"/>
  <c r="AL698" i="1"/>
  <c r="AM698" i="1"/>
  <c r="AN698" i="1"/>
  <c r="AV698" i="1"/>
  <c r="C699" i="1"/>
  <c r="D699" i="1"/>
  <c r="E699" i="1"/>
  <c r="F699" i="1"/>
  <c r="G699" i="1"/>
  <c r="H699" i="1"/>
  <c r="J699" i="1"/>
  <c r="K699" i="1"/>
  <c r="L699" i="1"/>
  <c r="M699" i="1"/>
  <c r="AG699" i="1"/>
  <c r="AH699" i="1"/>
  <c r="AI699" i="1"/>
  <c r="AJ699" i="1"/>
  <c r="AK699" i="1"/>
  <c r="AL699" i="1"/>
  <c r="AM699" i="1"/>
  <c r="AN699" i="1"/>
  <c r="AV699" i="1"/>
  <c r="C700" i="1"/>
  <c r="D700" i="1"/>
  <c r="E700" i="1"/>
  <c r="F700" i="1"/>
  <c r="G700" i="1"/>
  <c r="H700" i="1"/>
  <c r="J700" i="1"/>
  <c r="K700" i="1"/>
  <c r="L700" i="1"/>
  <c r="M700" i="1"/>
  <c r="AG700" i="1"/>
  <c r="AH700" i="1"/>
  <c r="AI700" i="1"/>
  <c r="AJ700" i="1"/>
  <c r="AK700" i="1"/>
  <c r="AL700" i="1"/>
  <c r="AM700" i="1"/>
  <c r="AN700" i="1"/>
  <c r="AV700" i="1"/>
  <c r="C701" i="1"/>
  <c r="D701" i="1"/>
  <c r="E701" i="1"/>
  <c r="F701" i="1"/>
  <c r="G701" i="1"/>
  <c r="H701" i="1"/>
  <c r="J701" i="1"/>
  <c r="K701" i="1"/>
  <c r="L701" i="1"/>
  <c r="M701" i="1"/>
  <c r="AG701" i="1"/>
  <c r="AH701" i="1"/>
  <c r="AI701" i="1"/>
  <c r="AJ701" i="1"/>
  <c r="AK701" i="1"/>
  <c r="AL701" i="1"/>
  <c r="AM701" i="1"/>
  <c r="AN701" i="1"/>
  <c r="AV701" i="1"/>
  <c r="C702" i="1"/>
  <c r="D702" i="1"/>
  <c r="E702" i="1"/>
  <c r="F702" i="1"/>
  <c r="G702" i="1"/>
  <c r="H702" i="1"/>
  <c r="J702" i="1"/>
  <c r="K702" i="1"/>
  <c r="L702" i="1"/>
  <c r="M702" i="1"/>
  <c r="AG702" i="1"/>
  <c r="AH702" i="1"/>
  <c r="AI702" i="1"/>
  <c r="AJ702" i="1"/>
  <c r="AK702" i="1"/>
  <c r="AL702" i="1"/>
  <c r="AM702" i="1"/>
  <c r="AN702" i="1"/>
  <c r="AV702" i="1"/>
  <c r="C703" i="1"/>
  <c r="D703" i="1"/>
  <c r="E703" i="1"/>
  <c r="F703" i="1"/>
  <c r="G703" i="1"/>
  <c r="H703" i="1"/>
  <c r="J703" i="1"/>
  <c r="K703" i="1"/>
  <c r="L703" i="1"/>
  <c r="M703" i="1"/>
  <c r="AG703" i="1"/>
  <c r="AH703" i="1"/>
  <c r="AI703" i="1"/>
  <c r="AJ703" i="1"/>
  <c r="AK703" i="1"/>
  <c r="AL703" i="1"/>
  <c r="AM703" i="1"/>
  <c r="AN703" i="1"/>
  <c r="AV703" i="1"/>
  <c r="C704" i="1"/>
  <c r="D704" i="1"/>
  <c r="E704" i="1"/>
  <c r="F704" i="1"/>
  <c r="G704" i="1"/>
  <c r="H704" i="1"/>
  <c r="J704" i="1"/>
  <c r="K704" i="1"/>
  <c r="L704" i="1"/>
  <c r="M704" i="1"/>
  <c r="AG704" i="1"/>
  <c r="AH704" i="1"/>
  <c r="AI704" i="1"/>
  <c r="AJ704" i="1"/>
  <c r="AK704" i="1"/>
  <c r="AL704" i="1"/>
  <c r="AM704" i="1"/>
  <c r="AN704" i="1"/>
  <c r="AV704" i="1"/>
  <c r="C705" i="1"/>
  <c r="D705" i="1"/>
  <c r="E705" i="1"/>
  <c r="F705" i="1"/>
  <c r="G705" i="1"/>
  <c r="H705" i="1"/>
  <c r="J705" i="1"/>
  <c r="K705" i="1"/>
  <c r="L705" i="1"/>
  <c r="M705" i="1"/>
  <c r="AG705" i="1"/>
  <c r="AH705" i="1"/>
  <c r="AI705" i="1"/>
  <c r="AJ705" i="1"/>
  <c r="AK705" i="1"/>
  <c r="AL705" i="1"/>
  <c r="AM705" i="1"/>
  <c r="AN705" i="1"/>
  <c r="AV705" i="1"/>
  <c r="C706" i="1"/>
  <c r="D706" i="1"/>
  <c r="E706" i="1"/>
  <c r="F706" i="1"/>
  <c r="G706" i="1"/>
  <c r="H706" i="1"/>
  <c r="J706" i="1"/>
  <c r="K706" i="1"/>
  <c r="L706" i="1"/>
  <c r="M706" i="1"/>
  <c r="AG706" i="1"/>
  <c r="AH706" i="1"/>
  <c r="AI706" i="1"/>
  <c r="AJ706" i="1"/>
  <c r="AK706" i="1"/>
  <c r="AL706" i="1"/>
  <c r="AM706" i="1"/>
  <c r="AN706" i="1"/>
  <c r="AV706" i="1"/>
  <c r="C707" i="1"/>
  <c r="D707" i="1"/>
  <c r="E707" i="1"/>
  <c r="F707" i="1"/>
  <c r="G707" i="1"/>
  <c r="H707" i="1"/>
  <c r="J707" i="1"/>
  <c r="K707" i="1"/>
  <c r="L707" i="1"/>
  <c r="M707" i="1"/>
  <c r="AG707" i="1"/>
  <c r="AH707" i="1"/>
  <c r="AI707" i="1"/>
  <c r="AJ707" i="1"/>
  <c r="AK707" i="1"/>
  <c r="AL707" i="1"/>
  <c r="AM707" i="1"/>
  <c r="AN707" i="1"/>
  <c r="AV707" i="1"/>
  <c r="C708" i="1"/>
  <c r="D708" i="1"/>
  <c r="E708" i="1"/>
  <c r="F708" i="1"/>
  <c r="G708" i="1"/>
  <c r="H708" i="1"/>
  <c r="J708" i="1"/>
  <c r="K708" i="1"/>
  <c r="L708" i="1"/>
  <c r="M708" i="1"/>
  <c r="AG708" i="1"/>
  <c r="AH708" i="1"/>
  <c r="AI708" i="1"/>
  <c r="AJ708" i="1"/>
  <c r="AK708" i="1"/>
  <c r="AL708" i="1"/>
  <c r="AM708" i="1"/>
  <c r="AN708" i="1"/>
  <c r="AV708" i="1"/>
  <c r="C709" i="1"/>
  <c r="D709" i="1"/>
  <c r="E709" i="1"/>
  <c r="F709" i="1"/>
  <c r="G709" i="1"/>
  <c r="H709" i="1"/>
  <c r="J709" i="1"/>
  <c r="K709" i="1"/>
  <c r="L709" i="1"/>
  <c r="M709" i="1"/>
  <c r="AG709" i="1"/>
  <c r="AH709" i="1"/>
  <c r="AI709" i="1"/>
  <c r="AJ709" i="1"/>
  <c r="AK709" i="1"/>
  <c r="AL709" i="1"/>
  <c r="AM709" i="1"/>
  <c r="AN709" i="1"/>
  <c r="AV709" i="1"/>
  <c r="C710" i="1"/>
  <c r="D710" i="1"/>
  <c r="E710" i="1"/>
  <c r="F710" i="1"/>
  <c r="G710" i="1"/>
  <c r="H710" i="1"/>
  <c r="J710" i="1"/>
  <c r="K710" i="1"/>
  <c r="L710" i="1"/>
  <c r="M710" i="1"/>
  <c r="AG710" i="1"/>
  <c r="AH710" i="1"/>
  <c r="AI710" i="1"/>
  <c r="AJ710" i="1"/>
  <c r="AK710" i="1"/>
  <c r="AL710" i="1"/>
  <c r="AM710" i="1"/>
  <c r="AN710" i="1"/>
  <c r="AV710" i="1"/>
  <c r="C711" i="1"/>
  <c r="D711" i="1"/>
  <c r="E711" i="1"/>
  <c r="F711" i="1"/>
  <c r="G711" i="1"/>
  <c r="H711" i="1"/>
  <c r="J711" i="1"/>
  <c r="K711" i="1"/>
  <c r="L711" i="1"/>
  <c r="M711" i="1"/>
  <c r="AG711" i="1"/>
  <c r="AH711" i="1"/>
  <c r="AI711" i="1"/>
  <c r="AJ711" i="1"/>
  <c r="AK711" i="1"/>
  <c r="AL711" i="1"/>
  <c r="AM711" i="1"/>
  <c r="AN711" i="1"/>
  <c r="AV711" i="1"/>
  <c r="C712" i="1"/>
  <c r="D712" i="1"/>
  <c r="E712" i="1"/>
  <c r="F712" i="1"/>
  <c r="G712" i="1"/>
  <c r="H712" i="1"/>
  <c r="J712" i="1"/>
  <c r="K712" i="1"/>
  <c r="L712" i="1"/>
  <c r="M712" i="1"/>
  <c r="AG712" i="1"/>
  <c r="AH712" i="1"/>
  <c r="AI712" i="1"/>
  <c r="AJ712" i="1"/>
  <c r="AK712" i="1"/>
  <c r="AL712" i="1"/>
  <c r="AM712" i="1"/>
  <c r="AN712" i="1"/>
  <c r="AV712" i="1"/>
  <c r="C713" i="1"/>
  <c r="D713" i="1"/>
  <c r="E713" i="1"/>
  <c r="F713" i="1"/>
  <c r="G713" i="1"/>
  <c r="H713" i="1"/>
  <c r="J713" i="1"/>
  <c r="K713" i="1"/>
  <c r="L713" i="1"/>
  <c r="M713" i="1"/>
  <c r="AG713" i="1"/>
  <c r="AH713" i="1"/>
  <c r="AI713" i="1"/>
  <c r="AJ713" i="1"/>
  <c r="AK713" i="1"/>
  <c r="AL713" i="1"/>
  <c r="AM713" i="1"/>
  <c r="AN713" i="1"/>
  <c r="AV713" i="1"/>
  <c r="C714" i="1"/>
  <c r="D714" i="1"/>
  <c r="E714" i="1"/>
  <c r="F714" i="1"/>
  <c r="G714" i="1"/>
  <c r="H714" i="1"/>
  <c r="J714" i="1"/>
  <c r="K714" i="1"/>
  <c r="L714" i="1"/>
  <c r="M714" i="1"/>
  <c r="AG714" i="1"/>
  <c r="AH714" i="1"/>
  <c r="AI714" i="1"/>
  <c r="AJ714" i="1"/>
  <c r="AK714" i="1"/>
  <c r="AL714" i="1"/>
  <c r="AM714" i="1"/>
  <c r="AN714" i="1"/>
  <c r="AV714" i="1"/>
  <c r="C715" i="1"/>
  <c r="D715" i="1"/>
  <c r="E715" i="1"/>
  <c r="F715" i="1"/>
  <c r="G715" i="1"/>
  <c r="H715" i="1"/>
  <c r="J715" i="1"/>
  <c r="K715" i="1"/>
  <c r="L715" i="1"/>
  <c r="M715" i="1"/>
  <c r="AG715" i="1"/>
  <c r="AH715" i="1"/>
  <c r="AI715" i="1"/>
  <c r="AJ715" i="1"/>
  <c r="AK715" i="1"/>
  <c r="AL715" i="1"/>
  <c r="AM715" i="1"/>
  <c r="AN715" i="1"/>
  <c r="AV715" i="1"/>
  <c r="C716" i="1"/>
  <c r="D716" i="1"/>
  <c r="E716" i="1"/>
  <c r="F716" i="1"/>
  <c r="G716" i="1"/>
  <c r="H716" i="1"/>
  <c r="J716" i="1"/>
  <c r="K716" i="1"/>
  <c r="L716" i="1"/>
  <c r="M716" i="1"/>
  <c r="AG716" i="1"/>
  <c r="AH716" i="1"/>
  <c r="AI716" i="1"/>
  <c r="AJ716" i="1"/>
  <c r="AK716" i="1"/>
  <c r="AL716" i="1"/>
  <c r="AM716" i="1"/>
  <c r="AN716" i="1"/>
  <c r="AV716" i="1"/>
  <c r="C717" i="1"/>
  <c r="D717" i="1"/>
  <c r="E717" i="1"/>
  <c r="F717" i="1"/>
  <c r="G717" i="1"/>
  <c r="H717" i="1"/>
  <c r="J717" i="1"/>
  <c r="K717" i="1"/>
  <c r="L717" i="1"/>
  <c r="M717" i="1"/>
  <c r="AG717" i="1"/>
  <c r="AH717" i="1"/>
  <c r="AI717" i="1"/>
  <c r="AJ717" i="1"/>
  <c r="AK717" i="1"/>
  <c r="AL717" i="1"/>
  <c r="AM717" i="1"/>
  <c r="AN717" i="1"/>
  <c r="AV717" i="1"/>
  <c r="C718" i="1"/>
  <c r="D718" i="1"/>
  <c r="E718" i="1"/>
  <c r="F718" i="1"/>
  <c r="G718" i="1"/>
  <c r="H718" i="1"/>
  <c r="J718" i="1"/>
  <c r="K718" i="1"/>
  <c r="L718" i="1"/>
  <c r="M718" i="1"/>
  <c r="AG718" i="1"/>
  <c r="AH718" i="1"/>
  <c r="AI718" i="1"/>
  <c r="AJ718" i="1"/>
  <c r="AK718" i="1"/>
  <c r="AL718" i="1"/>
  <c r="AM718" i="1"/>
  <c r="AN718" i="1"/>
  <c r="AV718" i="1"/>
  <c r="C719" i="1"/>
  <c r="D719" i="1"/>
  <c r="E719" i="1"/>
  <c r="F719" i="1"/>
  <c r="G719" i="1"/>
  <c r="H719" i="1"/>
  <c r="J719" i="1"/>
  <c r="K719" i="1"/>
  <c r="L719" i="1"/>
  <c r="M719" i="1"/>
  <c r="AG719" i="1"/>
  <c r="AH719" i="1"/>
  <c r="AI719" i="1"/>
  <c r="AJ719" i="1"/>
  <c r="AK719" i="1"/>
  <c r="AL719" i="1"/>
  <c r="AM719" i="1"/>
  <c r="AN719" i="1"/>
  <c r="AV719" i="1"/>
  <c r="C720" i="1"/>
  <c r="D720" i="1"/>
  <c r="E720" i="1"/>
  <c r="F720" i="1"/>
  <c r="G720" i="1"/>
  <c r="H720" i="1"/>
  <c r="J720" i="1"/>
  <c r="K720" i="1"/>
  <c r="L720" i="1"/>
  <c r="M720" i="1"/>
  <c r="AG720" i="1"/>
  <c r="AH720" i="1"/>
  <c r="AI720" i="1"/>
  <c r="AJ720" i="1"/>
  <c r="AK720" i="1"/>
  <c r="AL720" i="1"/>
  <c r="AM720" i="1"/>
  <c r="AN720" i="1"/>
  <c r="AV720" i="1"/>
  <c r="C721" i="1"/>
  <c r="D721" i="1"/>
  <c r="E721" i="1"/>
  <c r="F721" i="1"/>
  <c r="G721" i="1"/>
  <c r="H721" i="1"/>
  <c r="J721" i="1"/>
  <c r="K721" i="1"/>
  <c r="L721" i="1"/>
  <c r="M721" i="1"/>
  <c r="AG721" i="1"/>
  <c r="AH721" i="1"/>
  <c r="AI721" i="1"/>
  <c r="AJ721" i="1"/>
  <c r="AK721" i="1"/>
  <c r="AL721" i="1"/>
  <c r="AM721" i="1"/>
  <c r="AN721" i="1"/>
  <c r="AV721" i="1"/>
  <c r="C722" i="1"/>
  <c r="D722" i="1"/>
  <c r="E722" i="1"/>
  <c r="F722" i="1"/>
  <c r="G722" i="1"/>
  <c r="H722" i="1"/>
  <c r="J722" i="1"/>
  <c r="K722" i="1"/>
  <c r="L722" i="1"/>
  <c r="M722" i="1"/>
  <c r="AG722" i="1"/>
  <c r="AH722" i="1"/>
  <c r="AI722" i="1"/>
  <c r="AJ722" i="1"/>
  <c r="AK722" i="1"/>
  <c r="AL722" i="1"/>
  <c r="AM722" i="1"/>
  <c r="AN722" i="1"/>
  <c r="AV722" i="1"/>
  <c r="C723" i="1"/>
  <c r="D723" i="1"/>
  <c r="E723" i="1"/>
  <c r="F723" i="1"/>
  <c r="G723" i="1"/>
  <c r="H723" i="1"/>
  <c r="J723" i="1"/>
  <c r="K723" i="1"/>
  <c r="L723" i="1"/>
  <c r="M723" i="1"/>
  <c r="AG723" i="1"/>
  <c r="AH723" i="1"/>
  <c r="AI723" i="1"/>
  <c r="AJ723" i="1"/>
  <c r="AK723" i="1"/>
  <c r="AL723" i="1"/>
  <c r="AM723" i="1"/>
  <c r="AN723" i="1"/>
  <c r="AV723" i="1"/>
  <c r="C724" i="1"/>
  <c r="D724" i="1"/>
  <c r="E724" i="1"/>
  <c r="F724" i="1"/>
  <c r="G724" i="1"/>
  <c r="H724" i="1"/>
  <c r="J724" i="1"/>
  <c r="K724" i="1"/>
  <c r="L724" i="1"/>
  <c r="M724" i="1"/>
  <c r="AG724" i="1"/>
  <c r="AH724" i="1"/>
  <c r="AI724" i="1"/>
  <c r="AJ724" i="1"/>
  <c r="AK724" i="1"/>
  <c r="AL724" i="1"/>
  <c r="AM724" i="1"/>
  <c r="AN724" i="1"/>
  <c r="AV724" i="1"/>
  <c r="C725" i="1"/>
  <c r="D725" i="1"/>
  <c r="E725" i="1"/>
  <c r="F725" i="1"/>
  <c r="G725" i="1"/>
  <c r="H725" i="1"/>
  <c r="J725" i="1"/>
  <c r="K725" i="1"/>
  <c r="L725" i="1"/>
  <c r="M725" i="1"/>
  <c r="AG725" i="1"/>
  <c r="AH725" i="1"/>
  <c r="AI725" i="1"/>
  <c r="AJ725" i="1"/>
  <c r="AK725" i="1"/>
  <c r="AL725" i="1"/>
  <c r="AM725" i="1"/>
  <c r="AN725" i="1"/>
  <c r="AV725" i="1"/>
  <c r="C726" i="1"/>
  <c r="D726" i="1"/>
  <c r="E726" i="1"/>
  <c r="F726" i="1"/>
  <c r="G726" i="1"/>
  <c r="H726" i="1"/>
  <c r="J726" i="1"/>
  <c r="K726" i="1"/>
  <c r="L726" i="1"/>
  <c r="M726" i="1"/>
  <c r="AG726" i="1"/>
  <c r="AH726" i="1"/>
  <c r="AI726" i="1"/>
  <c r="AJ726" i="1"/>
  <c r="AK726" i="1"/>
  <c r="AL726" i="1"/>
  <c r="AM726" i="1"/>
  <c r="AN726" i="1"/>
  <c r="AV726" i="1"/>
  <c r="C727" i="1"/>
  <c r="D727" i="1"/>
  <c r="E727" i="1"/>
  <c r="F727" i="1"/>
  <c r="G727" i="1"/>
  <c r="H727" i="1"/>
  <c r="J727" i="1"/>
  <c r="K727" i="1"/>
  <c r="L727" i="1"/>
  <c r="M727" i="1"/>
  <c r="AG727" i="1"/>
  <c r="AH727" i="1"/>
  <c r="AI727" i="1"/>
  <c r="AJ727" i="1"/>
  <c r="AK727" i="1"/>
  <c r="AL727" i="1"/>
  <c r="AM727" i="1"/>
  <c r="AN727" i="1"/>
  <c r="AV727" i="1"/>
  <c r="C728" i="1"/>
  <c r="D728" i="1"/>
  <c r="E728" i="1"/>
  <c r="F728" i="1"/>
  <c r="G728" i="1"/>
  <c r="H728" i="1"/>
  <c r="J728" i="1"/>
  <c r="K728" i="1"/>
  <c r="L728" i="1"/>
  <c r="M728" i="1"/>
  <c r="AG728" i="1"/>
  <c r="AH728" i="1"/>
  <c r="AI728" i="1"/>
  <c r="AJ728" i="1"/>
  <c r="AK728" i="1"/>
  <c r="AL728" i="1"/>
  <c r="AM728" i="1"/>
  <c r="AN728" i="1"/>
  <c r="AV728" i="1"/>
  <c r="C729" i="1"/>
  <c r="D729" i="1"/>
  <c r="E729" i="1"/>
  <c r="F729" i="1"/>
  <c r="G729" i="1"/>
  <c r="H729" i="1"/>
  <c r="J729" i="1"/>
  <c r="K729" i="1"/>
  <c r="L729" i="1"/>
  <c r="M729" i="1"/>
  <c r="AG729" i="1"/>
  <c r="AH729" i="1"/>
  <c r="AI729" i="1"/>
  <c r="AJ729" i="1"/>
  <c r="AK729" i="1"/>
  <c r="AL729" i="1"/>
  <c r="AM729" i="1"/>
  <c r="AN729" i="1"/>
  <c r="AV729" i="1"/>
  <c r="C730" i="1"/>
  <c r="D730" i="1"/>
  <c r="E730" i="1"/>
  <c r="F730" i="1"/>
  <c r="G730" i="1"/>
  <c r="H730" i="1"/>
  <c r="J730" i="1"/>
  <c r="K730" i="1"/>
  <c r="L730" i="1"/>
  <c r="M730" i="1"/>
  <c r="AG730" i="1"/>
  <c r="AH730" i="1"/>
  <c r="AI730" i="1"/>
  <c r="AJ730" i="1"/>
  <c r="AK730" i="1"/>
  <c r="AL730" i="1"/>
  <c r="AM730" i="1"/>
  <c r="AN730" i="1"/>
  <c r="AV730" i="1"/>
  <c r="C731" i="1"/>
  <c r="D731" i="1"/>
  <c r="E731" i="1"/>
  <c r="F731" i="1"/>
  <c r="G731" i="1"/>
  <c r="H731" i="1"/>
  <c r="J731" i="1"/>
  <c r="K731" i="1"/>
  <c r="L731" i="1"/>
  <c r="M731" i="1"/>
  <c r="AG731" i="1"/>
  <c r="AH731" i="1"/>
  <c r="AI731" i="1"/>
  <c r="AJ731" i="1"/>
  <c r="AK731" i="1"/>
  <c r="AL731" i="1"/>
  <c r="AM731" i="1"/>
  <c r="AN731" i="1"/>
  <c r="AV731" i="1"/>
  <c r="C732" i="1"/>
  <c r="D732" i="1"/>
  <c r="E732" i="1"/>
  <c r="F732" i="1"/>
  <c r="G732" i="1"/>
  <c r="H732" i="1"/>
  <c r="J732" i="1"/>
  <c r="K732" i="1"/>
  <c r="L732" i="1"/>
  <c r="M732" i="1"/>
  <c r="AG732" i="1"/>
  <c r="AH732" i="1"/>
  <c r="AI732" i="1"/>
  <c r="AJ732" i="1"/>
  <c r="AK732" i="1"/>
  <c r="AL732" i="1"/>
  <c r="AM732" i="1"/>
  <c r="AN732" i="1"/>
  <c r="AV732" i="1"/>
  <c r="C733" i="1"/>
  <c r="D733" i="1"/>
  <c r="E733" i="1"/>
  <c r="F733" i="1"/>
  <c r="G733" i="1"/>
  <c r="H733" i="1"/>
  <c r="J733" i="1"/>
  <c r="K733" i="1"/>
  <c r="L733" i="1"/>
  <c r="M733" i="1"/>
  <c r="AG733" i="1"/>
  <c r="AH733" i="1"/>
  <c r="AI733" i="1"/>
  <c r="AJ733" i="1"/>
  <c r="AK733" i="1"/>
  <c r="AL733" i="1"/>
  <c r="AM733" i="1"/>
  <c r="AN733" i="1"/>
  <c r="AV733" i="1"/>
  <c r="C734" i="1"/>
  <c r="D734" i="1"/>
  <c r="E734" i="1"/>
  <c r="F734" i="1"/>
  <c r="G734" i="1"/>
  <c r="H734" i="1"/>
  <c r="J734" i="1"/>
  <c r="K734" i="1"/>
  <c r="L734" i="1"/>
  <c r="M734" i="1"/>
  <c r="AG734" i="1"/>
  <c r="AH734" i="1"/>
  <c r="AI734" i="1"/>
  <c r="AJ734" i="1"/>
  <c r="AK734" i="1"/>
  <c r="AL734" i="1"/>
  <c r="AM734" i="1"/>
  <c r="AN734" i="1"/>
  <c r="AV734" i="1"/>
  <c r="C735" i="1"/>
  <c r="D735" i="1"/>
  <c r="E735" i="1"/>
  <c r="F735" i="1"/>
  <c r="G735" i="1"/>
  <c r="H735" i="1"/>
  <c r="J735" i="1"/>
  <c r="K735" i="1"/>
  <c r="L735" i="1"/>
  <c r="M735" i="1"/>
  <c r="AG735" i="1"/>
  <c r="AH735" i="1"/>
  <c r="AI735" i="1"/>
  <c r="AJ735" i="1"/>
  <c r="AK735" i="1"/>
  <c r="AL735" i="1"/>
  <c r="AM735" i="1"/>
  <c r="AN735" i="1"/>
  <c r="AV735" i="1"/>
  <c r="C736" i="1"/>
  <c r="D736" i="1"/>
  <c r="E736" i="1"/>
  <c r="F736" i="1"/>
  <c r="G736" i="1"/>
  <c r="H736" i="1"/>
  <c r="J736" i="1"/>
  <c r="K736" i="1"/>
  <c r="L736" i="1"/>
  <c r="M736" i="1"/>
  <c r="AG736" i="1"/>
  <c r="AH736" i="1"/>
  <c r="AI736" i="1"/>
  <c r="AJ736" i="1"/>
  <c r="AK736" i="1"/>
  <c r="AL736" i="1"/>
  <c r="AM736" i="1"/>
  <c r="AN736" i="1"/>
  <c r="AV736" i="1"/>
  <c r="C738" i="1"/>
  <c r="D738" i="1"/>
  <c r="E738" i="1"/>
  <c r="F738" i="1"/>
  <c r="G738" i="1"/>
  <c r="H738" i="1"/>
  <c r="J738" i="1"/>
  <c r="K738" i="1"/>
  <c r="L738" i="1"/>
  <c r="M738" i="1"/>
  <c r="AG738" i="1"/>
  <c r="AH738" i="1"/>
  <c r="AI738" i="1"/>
  <c r="AJ738" i="1"/>
  <c r="AK738" i="1"/>
  <c r="AL738" i="1"/>
  <c r="AM738" i="1"/>
  <c r="AN738" i="1"/>
  <c r="AV738" i="1"/>
  <c r="C739" i="1"/>
  <c r="D739" i="1"/>
  <c r="E739" i="1"/>
  <c r="F739" i="1"/>
  <c r="G739" i="1"/>
  <c r="H739" i="1"/>
  <c r="J739" i="1"/>
  <c r="K739" i="1"/>
  <c r="L739" i="1"/>
  <c r="M739" i="1"/>
  <c r="AG739" i="1"/>
  <c r="AH739" i="1"/>
  <c r="AI739" i="1"/>
  <c r="AJ739" i="1"/>
  <c r="AK739" i="1"/>
  <c r="AL739" i="1"/>
  <c r="AM739" i="1"/>
  <c r="AN739" i="1"/>
  <c r="AV739" i="1"/>
  <c r="C740" i="1"/>
  <c r="D740" i="1"/>
  <c r="E740" i="1"/>
  <c r="F740" i="1"/>
  <c r="G740" i="1"/>
  <c r="H740" i="1"/>
  <c r="J740" i="1"/>
  <c r="K740" i="1"/>
  <c r="L740" i="1"/>
  <c r="M740" i="1"/>
  <c r="AG740" i="1"/>
  <c r="AH740" i="1"/>
  <c r="AI740" i="1"/>
  <c r="AJ740" i="1"/>
  <c r="AK740" i="1"/>
  <c r="AL740" i="1"/>
  <c r="AM740" i="1"/>
  <c r="AN740" i="1"/>
  <c r="AV740" i="1"/>
  <c r="C741" i="1"/>
  <c r="D741" i="1"/>
  <c r="E741" i="1"/>
  <c r="F741" i="1"/>
  <c r="G741" i="1"/>
  <c r="H741" i="1"/>
  <c r="J741" i="1"/>
  <c r="K741" i="1"/>
  <c r="L741" i="1"/>
  <c r="M741" i="1"/>
  <c r="AG741" i="1"/>
  <c r="AH741" i="1"/>
  <c r="AI741" i="1"/>
  <c r="AJ741" i="1"/>
  <c r="AK741" i="1"/>
  <c r="AL741" i="1"/>
  <c r="AM741" i="1"/>
  <c r="AN741" i="1"/>
  <c r="AV741" i="1"/>
  <c r="C742" i="1"/>
  <c r="D742" i="1"/>
  <c r="E742" i="1"/>
  <c r="F742" i="1"/>
  <c r="G742" i="1"/>
  <c r="H742" i="1"/>
  <c r="J742" i="1"/>
  <c r="K742" i="1"/>
  <c r="L742" i="1"/>
  <c r="M742" i="1"/>
  <c r="AG742" i="1"/>
  <c r="AH742" i="1"/>
  <c r="AI742" i="1"/>
  <c r="AJ742" i="1"/>
  <c r="AK742" i="1"/>
  <c r="AL742" i="1"/>
  <c r="AM742" i="1"/>
  <c r="AN742" i="1"/>
  <c r="AV742" i="1"/>
  <c r="C743" i="1"/>
  <c r="D743" i="1"/>
  <c r="E743" i="1"/>
  <c r="F743" i="1"/>
  <c r="G743" i="1"/>
  <c r="H743" i="1"/>
  <c r="J743" i="1"/>
  <c r="K743" i="1"/>
  <c r="L743" i="1"/>
  <c r="M743" i="1"/>
  <c r="AG743" i="1"/>
  <c r="AH743" i="1"/>
  <c r="AI743" i="1"/>
  <c r="AJ743" i="1"/>
  <c r="AK743" i="1"/>
  <c r="AL743" i="1"/>
  <c r="AM743" i="1"/>
  <c r="AN743" i="1"/>
  <c r="AV743" i="1"/>
  <c r="C744" i="1"/>
  <c r="D744" i="1"/>
  <c r="E744" i="1"/>
  <c r="F744" i="1"/>
  <c r="G744" i="1"/>
  <c r="H744" i="1"/>
  <c r="J744" i="1"/>
  <c r="K744" i="1"/>
  <c r="L744" i="1"/>
  <c r="M744" i="1"/>
  <c r="AG744" i="1"/>
  <c r="AH744" i="1"/>
  <c r="AI744" i="1"/>
  <c r="AJ744" i="1"/>
  <c r="AK744" i="1"/>
  <c r="AL744" i="1"/>
  <c r="AM744" i="1"/>
  <c r="AN744" i="1"/>
  <c r="AV744" i="1"/>
  <c r="C745" i="1"/>
  <c r="D745" i="1"/>
  <c r="E745" i="1"/>
  <c r="F745" i="1"/>
  <c r="G745" i="1"/>
  <c r="H745" i="1"/>
  <c r="J745" i="1"/>
  <c r="K745" i="1"/>
  <c r="L745" i="1"/>
  <c r="M745" i="1"/>
  <c r="AG745" i="1"/>
  <c r="AH745" i="1"/>
  <c r="AI745" i="1"/>
  <c r="AJ745" i="1"/>
  <c r="AK745" i="1"/>
  <c r="AL745" i="1"/>
  <c r="AM745" i="1"/>
  <c r="AN745" i="1"/>
  <c r="AV745" i="1"/>
  <c r="C746" i="1"/>
  <c r="D746" i="1"/>
  <c r="E746" i="1"/>
  <c r="F746" i="1"/>
  <c r="G746" i="1"/>
  <c r="H746" i="1"/>
  <c r="J746" i="1"/>
  <c r="K746" i="1"/>
  <c r="L746" i="1"/>
  <c r="M746" i="1"/>
  <c r="AG746" i="1"/>
  <c r="AH746" i="1"/>
  <c r="AI746" i="1"/>
  <c r="AJ746" i="1"/>
  <c r="AK746" i="1"/>
  <c r="AL746" i="1"/>
  <c r="AM746" i="1"/>
  <c r="AN746" i="1"/>
  <c r="AV746" i="1"/>
  <c r="C747" i="1"/>
  <c r="D747" i="1"/>
  <c r="E747" i="1"/>
  <c r="F747" i="1"/>
  <c r="G747" i="1"/>
  <c r="H747" i="1"/>
  <c r="J747" i="1"/>
  <c r="K747" i="1"/>
  <c r="L747" i="1"/>
  <c r="M747" i="1"/>
  <c r="AG747" i="1"/>
  <c r="AH747" i="1"/>
  <c r="AI747" i="1"/>
  <c r="AJ747" i="1"/>
  <c r="AK747" i="1"/>
  <c r="AL747" i="1"/>
  <c r="AM747" i="1"/>
  <c r="AN747" i="1"/>
  <c r="AV747" i="1"/>
  <c r="C748" i="1"/>
  <c r="D748" i="1"/>
  <c r="E748" i="1"/>
  <c r="F748" i="1"/>
  <c r="G748" i="1"/>
  <c r="H748" i="1"/>
  <c r="J748" i="1"/>
  <c r="K748" i="1"/>
  <c r="L748" i="1"/>
  <c r="M748" i="1"/>
  <c r="AG748" i="1"/>
  <c r="AH748" i="1"/>
  <c r="AI748" i="1"/>
  <c r="AJ748" i="1"/>
  <c r="AK748" i="1"/>
  <c r="AL748" i="1"/>
  <c r="AM748" i="1"/>
  <c r="AN748" i="1"/>
  <c r="AV748" i="1"/>
  <c r="C749" i="1"/>
  <c r="D749" i="1"/>
  <c r="E749" i="1"/>
  <c r="F749" i="1"/>
  <c r="G749" i="1"/>
  <c r="H749" i="1"/>
  <c r="J749" i="1"/>
  <c r="K749" i="1"/>
  <c r="L749" i="1"/>
  <c r="M749" i="1"/>
  <c r="AG749" i="1"/>
  <c r="AH749" i="1"/>
  <c r="AI749" i="1"/>
  <c r="AJ749" i="1"/>
  <c r="AK749" i="1"/>
  <c r="AL749" i="1"/>
  <c r="AM749" i="1"/>
  <c r="AN749" i="1"/>
  <c r="AV749" i="1"/>
  <c r="C750" i="1"/>
  <c r="D750" i="1"/>
  <c r="E750" i="1"/>
  <c r="F750" i="1"/>
  <c r="G750" i="1"/>
  <c r="H750" i="1"/>
  <c r="J750" i="1"/>
  <c r="K750" i="1"/>
  <c r="L750" i="1"/>
  <c r="M750" i="1"/>
  <c r="AG750" i="1"/>
  <c r="AH750" i="1"/>
  <c r="AI750" i="1"/>
  <c r="AJ750" i="1"/>
  <c r="AK750" i="1"/>
  <c r="AL750" i="1"/>
  <c r="AM750" i="1"/>
  <c r="AN750" i="1"/>
  <c r="AV750" i="1"/>
  <c r="C751" i="1"/>
  <c r="D751" i="1"/>
  <c r="E751" i="1"/>
  <c r="F751" i="1"/>
  <c r="G751" i="1"/>
  <c r="H751" i="1"/>
  <c r="J751" i="1"/>
  <c r="K751" i="1"/>
  <c r="L751" i="1"/>
  <c r="M751" i="1"/>
  <c r="AG751" i="1"/>
  <c r="AH751" i="1"/>
  <c r="AI751" i="1"/>
  <c r="AJ751" i="1"/>
  <c r="AK751" i="1"/>
  <c r="AL751" i="1"/>
  <c r="AM751" i="1"/>
  <c r="AN751" i="1"/>
  <c r="AV751" i="1"/>
  <c r="C752" i="1"/>
  <c r="D752" i="1"/>
  <c r="E752" i="1"/>
  <c r="F752" i="1"/>
  <c r="G752" i="1"/>
  <c r="H752" i="1"/>
  <c r="J752" i="1"/>
  <c r="K752" i="1"/>
  <c r="L752" i="1"/>
  <c r="M752" i="1"/>
  <c r="AG752" i="1"/>
  <c r="AH752" i="1"/>
  <c r="AI752" i="1"/>
  <c r="AJ752" i="1"/>
  <c r="AK752" i="1"/>
  <c r="AL752" i="1"/>
  <c r="AM752" i="1"/>
  <c r="AN752" i="1"/>
  <c r="AV752" i="1"/>
  <c r="C753" i="1"/>
  <c r="D753" i="1"/>
  <c r="E753" i="1"/>
  <c r="F753" i="1"/>
  <c r="G753" i="1"/>
  <c r="H753" i="1"/>
  <c r="J753" i="1"/>
  <c r="K753" i="1"/>
  <c r="L753" i="1"/>
  <c r="M753" i="1"/>
  <c r="AG753" i="1"/>
  <c r="AH753" i="1"/>
  <c r="AI753" i="1"/>
  <c r="AJ753" i="1"/>
  <c r="AK753" i="1"/>
  <c r="AL753" i="1"/>
  <c r="AM753" i="1"/>
  <c r="AN753" i="1"/>
  <c r="AV753" i="1"/>
  <c r="C754" i="1"/>
  <c r="D754" i="1"/>
  <c r="E754" i="1"/>
  <c r="F754" i="1"/>
  <c r="G754" i="1"/>
  <c r="H754" i="1"/>
  <c r="J754" i="1"/>
  <c r="K754" i="1"/>
  <c r="L754" i="1"/>
  <c r="M754" i="1"/>
  <c r="AG754" i="1"/>
  <c r="AH754" i="1"/>
  <c r="AI754" i="1"/>
  <c r="AJ754" i="1"/>
  <c r="AK754" i="1"/>
  <c r="AL754" i="1"/>
  <c r="AM754" i="1"/>
  <c r="AN754" i="1"/>
  <c r="AV754" i="1"/>
  <c r="C755" i="1"/>
  <c r="D755" i="1"/>
  <c r="E755" i="1"/>
  <c r="F755" i="1"/>
  <c r="G755" i="1"/>
  <c r="H755" i="1"/>
  <c r="J755" i="1"/>
  <c r="K755" i="1"/>
  <c r="L755" i="1"/>
  <c r="M755" i="1"/>
  <c r="AG755" i="1"/>
  <c r="AH755" i="1"/>
  <c r="AI755" i="1"/>
  <c r="AJ755" i="1"/>
  <c r="AK755" i="1"/>
  <c r="AL755" i="1"/>
  <c r="AM755" i="1"/>
  <c r="AN755" i="1"/>
  <c r="AV755" i="1"/>
  <c r="C756" i="1"/>
  <c r="D756" i="1"/>
  <c r="E756" i="1"/>
  <c r="F756" i="1"/>
  <c r="G756" i="1"/>
  <c r="H756" i="1"/>
  <c r="J756" i="1"/>
  <c r="K756" i="1"/>
  <c r="L756" i="1"/>
  <c r="M756" i="1"/>
  <c r="AG756" i="1"/>
  <c r="AH756" i="1"/>
  <c r="AI756" i="1"/>
  <c r="AJ756" i="1"/>
  <c r="AK756" i="1"/>
  <c r="AL756" i="1"/>
  <c r="AM756" i="1"/>
  <c r="AN756" i="1"/>
  <c r="AV756" i="1"/>
  <c r="C757" i="1"/>
  <c r="D757" i="1"/>
  <c r="E757" i="1"/>
  <c r="F757" i="1"/>
  <c r="G757" i="1"/>
  <c r="H757" i="1"/>
  <c r="J757" i="1"/>
  <c r="K757" i="1"/>
  <c r="L757" i="1"/>
  <c r="M757" i="1"/>
  <c r="AG757" i="1"/>
  <c r="AH757" i="1"/>
  <c r="AI757" i="1"/>
  <c r="AJ757" i="1"/>
  <c r="AK757" i="1"/>
  <c r="AL757" i="1"/>
  <c r="AM757" i="1"/>
  <c r="AN757" i="1"/>
  <c r="AV757" i="1"/>
  <c r="C758" i="1"/>
  <c r="D758" i="1"/>
  <c r="E758" i="1"/>
  <c r="F758" i="1"/>
  <c r="G758" i="1"/>
  <c r="H758" i="1"/>
  <c r="J758" i="1"/>
  <c r="K758" i="1"/>
  <c r="L758" i="1"/>
  <c r="M758" i="1"/>
  <c r="AG758" i="1"/>
  <c r="AH758" i="1"/>
  <c r="AI758" i="1"/>
  <c r="AJ758" i="1"/>
  <c r="AK758" i="1"/>
  <c r="AL758" i="1"/>
  <c r="AM758" i="1"/>
  <c r="AN758" i="1"/>
  <c r="AV758" i="1"/>
  <c r="C759" i="1"/>
  <c r="D759" i="1"/>
  <c r="E759" i="1"/>
  <c r="F759" i="1"/>
  <c r="G759" i="1"/>
  <c r="H759" i="1"/>
  <c r="J759" i="1"/>
  <c r="K759" i="1"/>
  <c r="L759" i="1"/>
  <c r="M759" i="1"/>
  <c r="AG759" i="1"/>
  <c r="AH759" i="1"/>
  <c r="AI759" i="1"/>
  <c r="AJ759" i="1"/>
  <c r="AK759" i="1"/>
  <c r="AL759" i="1"/>
  <c r="AM759" i="1"/>
  <c r="AN759" i="1"/>
  <c r="AV759" i="1"/>
  <c r="C760" i="1"/>
  <c r="D760" i="1"/>
  <c r="E760" i="1"/>
  <c r="F760" i="1"/>
  <c r="G760" i="1"/>
  <c r="H760" i="1"/>
  <c r="J760" i="1"/>
  <c r="K760" i="1"/>
  <c r="L760" i="1"/>
  <c r="M760" i="1"/>
  <c r="AG760" i="1"/>
  <c r="AH760" i="1"/>
  <c r="AI760" i="1"/>
  <c r="AJ760" i="1"/>
  <c r="AK760" i="1"/>
  <c r="AL760" i="1"/>
  <c r="AM760" i="1"/>
  <c r="AN760" i="1"/>
  <c r="AV760" i="1"/>
  <c r="C761" i="1"/>
  <c r="D761" i="1"/>
  <c r="E761" i="1"/>
  <c r="F761" i="1"/>
  <c r="G761" i="1"/>
  <c r="H761" i="1"/>
  <c r="J761" i="1"/>
  <c r="K761" i="1"/>
  <c r="L761" i="1"/>
  <c r="M761" i="1"/>
  <c r="AG761" i="1"/>
  <c r="AH761" i="1"/>
  <c r="AI761" i="1"/>
  <c r="AJ761" i="1"/>
  <c r="AK761" i="1"/>
  <c r="AL761" i="1"/>
  <c r="AM761" i="1"/>
  <c r="AN761" i="1"/>
  <c r="AV761" i="1"/>
  <c r="C762" i="1"/>
  <c r="D762" i="1"/>
  <c r="E762" i="1"/>
  <c r="F762" i="1"/>
  <c r="G762" i="1"/>
  <c r="H762" i="1"/>
  <c r="J762" i="1"/>
  <c r="K762" i="1"/>
  <c r="L762" i="1"/>
  <c r="M762" i="1"/>
  <c r="AG762" i="1"/>
  <c r="AH762" i="1"/>
  <c r="AI762" i="1"/>
  <c r="AJ762" i="1"/>
  <c r="AK762" i="1"/>
  <c r="AL762" i="1"/>
  <c r="AM762" i="1"/>
  <c r="AN762" i="1"/>
  <c r="AV762" i="1"/>
  <c r="C763" i="1"/>
  <c r="D763" i="1"/>
  <c r="E763" i="1"/>
  <c r="F763" i="1"/>
  <c r="G763" i="1"/>
  <c r="H763" i="1"/>
  <c r="J763" i="1"/>
  <c r="K763" i="1"/>
  <c r="L763" i="1"/>
  <c r="M763" i="1"/>
  <c r="AG763" i="1"/>
  <c r="AH763" i="1"/>
  <c r="AI763" i="1"/>
  <c r="AJ763" i="1"/>
  <c r="AK763" i="1"/>
  <c r="AL763" i="1"/>
  <c r="AM763" i="1"/>
  <c r="AN763" i="1"/>
  <c r="AV763" i="1"/>
  <c r="C764" i="1"/>
  <c r="D764" i="1"/>
  <c r="E764" i="1"/>
  <c r="F764" i="1"/>
  <c r="G764" i="1"/>
  <c r="H764" i="1"/>
  <c r="J764" i="1"/>
  <c r="K764" i="1"/>
  <c r="L764" i="1"/>
  <c r="M764" i="1"/>
  <c r="AG764" i="1"/>
  <c r="AH764" i="1"/>
  <c r="AI764" i="1"/>
  <c r="AJ764" i="1"/>
  <c r="AK764" i="1"/>
  <c r="AL764" i="1"/>
  <c r="AM764" i="1"/>
  <c r="AN764" i="1"/>
  <c r="AV764" i="1"/>
  <c r="C765" i="1"/>
  <c r="D765" i="1"/>
  <c r="E765" i="1"/>
  <c r="F765" i="1"/>
  <c r="G765" i="1"/>
  <c r="H765" i="1"/>
  <c r="J765" i="1"/>
  <c r="K765" i="1"/>
  <c r="L765" i="1"/>
  <c r="M765" i="1"/>
  <c r="AG765" i="1"/>
  <c r="AH765" i="1"/>
  <c r="AI765" i="1"/>
  <c r="AJ765" i="1"/>
  <c r="AK765" i="1"/>
  <c r="AL765" i="1"/>
  <c r="AM765" i="1"/>
  <c r="AN765" i="1"/>
  <c r="AV765" i="1"/>
  <c r="C766" i="1"/>
  <c r="D766" i="1"/>
  <c r="E766" i="1"/>
  <c r="F766" i="1"/>
  <c r="G766" i="1"/>
  <c r="H766" i="1"/>
  <c r="J766" i="1"/>
  <c r="K766" i="1"/>
  <c r="L766" i="1"/>
  <c r="M766" i="1"/>
  <c r="AG766" i="1"/>
  <c r="AH766" i="1"/>
  <c r="AI766" i="1"/>
  <c r="AJ766" i="1"/>
  <c r="AK766" i="1"/>
  <c r="AL766" i="1"/>
  <c r="AM766" i="1"/>
  <c r="AN766" i="1"/>
  <c r="AV766" i="1"/>
  <c r="C767" i="1"/>
  <c r="D767" i="1"/>
  <c r="E767" i="1"/>
  <c r="F767" i="1"/>
  <c r="G767" i="1"/>
  <c r="H767" i="1"/>
  <c r="J767" i="1"/>
  <c r="K767" i="1"/>
  <c r="L767" i="1"/>
  <c r="M767" i="1"/>
  <c r="AG767" i="1"/>
  <c r="AH767" i="1"/>
  <c r="AI767" i="1"/>
  <c r="AJ767" i="1"/>
  <c r="AK767" i="1"/>
  <c r="AL767" i="1"/>
  <c r="AM767" i="1"/>
  <c r="AN767" i="1"/>
  <c r="AV767" i="1"/>
  <c r="C768" i="1"/>
  <c r="D768" i="1"/>
  <c r="E768" i="1"/>
  <c r="F768" i="1"/>
  <c r="G768" i="1"/>
  <c r="H768" i="1"/>
  <c r="J768" i="1"/>
  <c r="K768" i="1"/>
  <c r="L768" i="1"/>
  <c r="M768" i="1"/>
  <c r="AG768" i="1"/>
  <c r="AH768" i="1"/>
  <c r="AI768" i="1"/>
  <c r="AJ768" i="1"/>
  <c r="AK768" i="1"/>
  <c r="AL768" i="1"/>
  <c r="AM768" i="1"/>
  <c r="AN768" i="1"/>
  <c r="AV768" i="1"/>
  <c r="C769" i="1"/>
  <c r="D769" i="1"/>
  <c r="E769" i="1"/>
  <c r="F769" i="1"/>
  <c r="G769" i="1"/>
  <c r="H769" i="1"/>
  <c r="J769" i="1"/>
  <c r="K769" i="1"/>
  <c r="L769" i="1"/>
  <c r="M769" i="1"/>
  <c r="AG769" i="1"/>
  <c r="AH769" i="1"/>
  <c r="AI769" i="1"/>
  <c r="AJ769" i="1"/>
  <c r="AK769" i="1"/>
  <c r="AL769" i="1"/>
  <c r="AM769" i="1"/>
  <c r="AN769" i="1"/>
  <c r="AV769" i="1"/>
  <c r="C770" i="1"/>
  <c r="D770" i="1"/>
  <c r="E770" i="1"/>
  <c r="F770" i="1"/>
  <c r="G770" i="1"/>
  <c r="H770" i="1"/>
  <c r="J770" i="1"/>
  <c r="K770" i="1"/>
  <c r="L770" i="1"/>
  <c r="M770" i="1"/>
  <c r="AG770" i="1"/>
  <c r="AH770" i="1"/>
  <c r="AI770" i="1"/>
  <c r="AJ770" i="1"/>
  <c r="AK770" i="1"/>
  <c r="AL770" i="1"/>
  <c r="AM770" i="1"/>
  <c r="AN770" i="1"/>
  <c r="AV770" i="1"/>
  <c r="C771" i="1"/>
  <c r="D771" i="1"/>
  <c r="E771" i="1"/>
  <c r="F771" i="1"/>
  <c r="G771" i="1"/>
  <c r="H771" i="1"/>
  <c r="J771" i="1"/>
  <c r="K771" i="1"/>
  <c r="L771" i="1"/>
  <c r="M771" i="1"/>
  <c r="AG771" i="1"/>
  <c r="AH771" i="1"/>
  <c r="AI771" i="1"/>
  <c r="AJ771" i="1"/>
  <c r="AK771" i="1"/>
  <c r="AL771" i="1"/>
  <c r="AM771" i="1"/>
  <c r="AN771" i="1"/>
  <c r="AV771" i="1"/>
  <c r="C772" i="1"/>
  <c r="D772" i="1"/>
  <c r="E772" i="1"/>
  <c r="F772" i="1"/>
  <c r="G772" i="1"/>
  <c r="H772" i="1"/>
  <c r="J772" i="1"/>
  <c r="K772" i="1"/>
  <c r="L772" i="1"/>
  <c r="M772" i="1"/>
  <c r="AG772" i="1"/>
  <c r="AH772" i="1"/>
  <c r="AI772" i="1"/>
  <c r="AJ772" i="1"/>
  <c r="AK772" i="1"/>
  <c r="AL772" i="1"/>
  <c r="AM772" i="1"/>
  <c r="AN772" i="1"/>
  <c r="AV772" i="1"/>
  <c r="C773" i="1"/>
  <c r="D773" i="1"/>
  <c r="E773" i="1"/>
  <c r="F773" i="1"/>
  <c r="G773" i="1"/>
  <c r="H773" i="1"/>
  <c r="J773" i="1"/>
  <c r="K773" i="1"/>
  <c r="L773" i="1"/>
  <c r="M773" i="1"/>
  <c r="AG773" i="1"/>
  <c r="AH773" i="1"/>
  <c r="AI773" i="1"/>
  <c r="AJ773" i="1"/>
  <c r="AK773" i="1"/>
  <c r="AL773" i="1"/>
  <c r="AM773" i="1"/>
  <c r="AN773" i="1"/>
  <c r="AV773" i="1"/>
  <c r="C774" i="1"/>
  <c r="D774" i="1"/>
  <c r="E774" i="1"/>
  <c r="F774" i="1"/>
  <c r="G774" i="1"/>
  <c r="H774" i="1"/>
  <c r="J774" i="1"/>
  <c r="K774" i="1"/>
  <c r="L774" i="1"/>
  <c r="M774" i="1"/>
  <c r="AG774" i="1"/>
  <c r="AH774" i="1"/>
  <c r="AI774" i="1"/>
  <c r="AJ774" i="1"/>
  <c r="AK774" i="1"/>
  <c r="AL774" i="1"/>
  <c r="AM774" i="1"/>
  <c r="AN774" i="1"/>
  <c r="AV774" i="1"/>
  <c r="C775" i="1"/>
  <c r="D775" i="1"/>
  <c r="E775" i="1"/>
  <c r="F775" i="1"/>
  <c r="G775" i="1"/>
  <c r="H775" i="1"/>
  <c r="J775" i="1"/>
  <c r="K775" i="1"/>
  <c r="L775" i="1"/>
  <c r="M775" i="1"/>
  <c r="AG775" i="1"/>
  <c r="AH775" i="1"/>
  <c r="AI775" i="1"/>
  <c r="AJ775" i="1"/>
  <c r="AK775" i="1"/>
  <c r="AL775" i="1"/>
  <c r="AM775" i="1"/>
  <c r="AN775" i="1"/>
  <c r="AV775" i="1"/>
  <c r="C776" i="1"/>
  <c r="D776" i="1"/>
  <c r="E776" i="1"/>
  <c r="F776" i="1"/>
  <c r="G776" i="1"/>
  <c r="H776" i="1"/>
  <c r="J776" i="1"/>
  <c r="K776" i="1"/>
  <c r="L776" i="1"/>
  <c r="M776" i="1"/>
  <c r="AG776" i="1"/>
  <c r="AH776" i="1"/>
  <c r="AI776" i="1"/>
  <c r="AJ776" i="1"/>
  <c r="AK776" i="1"/>
  <c r="AL776" i="1"/>
  <c r="AM776" i="1"/>
  <c r="AN776" i="1"/>
  <c r="AV776" i="1"/>
  <c r="C777" i="1"/>
  <c r="D777" i="1"/>
  <c r="E777" i="1"/>
  <c r="F777" i="1"/>
  <c r="G777" i="1"/>
  <c r="H777" i="1"/>
  <c r="J777" i="1"/>
  <c r="K777" i="1"/>
  <c r="L777" i="1"/>
  <c r="M777" i="1"/>
  <c r="AG777" i="1"/>
  <c r="AH777" i="1"/>
  <c r="AI777" i="1"/>
  <c r="AJ777" i="1"/>
  <c r="AK777" i="1"/>
  <c r="AL777" i="1"/>
  <c r="AM777" i="1"/>
  <c r="AN777" i="1"/>
  <c r="AV777" i="1"/>
  <c r="C778" i="1"/>
  <c r="D778" i="1"/>
  <c r="E778" i="1"/>
  <c r="F778" i="1"/>
  <c r="G778" i="1"/>
  <c r="H778" i="1"/>
  <c r="J778" i="1"/>
  <c r="K778" i="1"/>
  <c r="L778" i="1"/>
  <c r="M778" i="1"/>
  <c r="AG778" i="1"/>
  <c r="AH778" i="1"/>
  <c r="AI778" i="1"/>
  <c r="AJ778" i="1"/>
  <c r="AK778" i="1"/>
  <c r="AL778" i="1"/>
  <c r="AM778" i="1"/>
  <c r="AN778" i="1"/>
  <c r="AV778" i="1"/>
  <c r="C779" i="1"/>
  <c r="D779" i="1"/>
  <c r="E779" i="1"/>
  <c r="F779" i="1"/>
  <c r="G779" i="1"/>
  <c r="H779" i="1"/>
  <c r="J779" i="1"/>
  <c r="K779" i="1"/>
  <c r="L779" i="1"/>
  <c r="M779" i="1"/>
  <c r="AG779" i="1"/>
  <c r="AH779" i="1"/>
  <c r="AI779" i="1"/>
  <c r="AJ779" i="1"/>
  <c r="AK779" i="1"/>
  <c r="AL779" i="1"/>
  <c r="AM779" i="1"/>
  <c r="AN779" i="1"/>
  <c r="AV779" i="1"/>
  <c r="C780" i="1"/>
  <c r="D780" i="1"/>
  <c r="E780" i="1"/>
  <c r="F780" i="1"/>
  <c r="G780" i="1"/>
  <c r="H780" i="1"/>
  <c r="J780" i="1"/>
  <c r="K780" i="1"/>
  <c r="L780" i="1"/>
  <c r="M780" i="1"/>
  <c r="AG780" i="1"/>
  <c r="AH780" i="1"/>
  <c r="AI780" i="1"/>
  <c r="AJ780" i="1"/>
  <c r="AK780" i="1"/>
  <c r="AL780" i="1"/>
  <c r="AM780" i="1"/>
  <c r="AN780" i="1"/>
  <c r="AV780" i="1"/>
  <c r="C781" i="1"/>
  <c r="D781" i="1"/>
  <c r="E781" i="1"/>
  <c r="F781" i="1"/>
  <c r="G781" i="1"/>
  <c r="H781" i="1"/>
  <c r="J781" i="1"/>
  <c r="K781" i="1"/>
  <c r="L781" i="1"/>
  <c r="M781" i="1"/>
  <c r="AG781" i="1"/>
  <c r="AH781" i="1"/>
  <c r="AI781" i="1"/>
  <c r="AJ781" i="1"/>
  <c r="AK781" i="1"/>
  <c r="AL781" i="1"/>
  <c r="AM781" i="1"/>
  <c r="AN781" i="1"/>
  <c r="AV781" i="1"/>
  <c r="C782" i="1"/>
  <c r="D782" i="1"/>
  <c r="E782" i="1"/>
  <c r="F782" i="1"/>
  <c r="G782" i="1"/>
  <c r="H782" i="1"/>
  <c r="J782" i="1"/>
  <c r="K782" i="1"/>
  <c r="L782" i="1"/>
  <c r="M782" i="1"/>
  <c r="AG782" i="1"/>
  <c r="AH782" i="1"/>
  <c r="AI782" i="1"/>
  <c r="AJ782" i="1"/>
  <c r="AK782" i="1"/>
  <c r="AL782" i="1"/>
  <c r="AM782" i="1"/>
  <c r="AN782" i="1"/>
  <c r="AV782" i="1"/>
  <c r="C783" i="1"/>
  <c r="D783" i="1"/>
  <c r="E783" i="1"/>
  <c r="F783" i="1"/>
  <c r="G783" i="1"/>
  <c r="H783" i="1"/>
  <c r="J783" i="1"/>
  <c r="K783" i="1"/>
  <c r="L783" i="1"/>
  <c r="M783" i="1"/>
  <c r="AG783" i="1"/>
  <c r="AH783" i="1"/>
  <c r="AI783" i="1"/>
  <c r="AJ783" i="1"/>
  <c r="AK783" i="1"/>
  <c r="AL783" i="1"/>
  <c r="AM783" i="1"/>
  <c r="AN783" i="1"/>
  <c r="AV783" i="1"/>
  <c r="C784" i="1"/>
  <c r="D784" i="1"/>
  <c r="E784" i="1"/>
  <c r="F784" i="1"/>
  <c r="G784" i="1"/>
  <c r="H784" i="1"/>
  <c r="J784" i="1"/>
  <c r="K784" i="1"/>
  <c r="L784" i="1"/>
  <c r="M784" i="1"/>
  <c r="AG784" i="1"/>
  <c r="AH784" i="1"/>
  <c r="AI784" i="1"/>
  <c r="AJ784" i="1"/>
  <c r="AK784" i="1"/>
  <c r="AL784" i="1"/>
  <c r="AM784" i="1"/>
  <c r="AN784" i="1"/>
  <c r="AV784" i="1"/>
  <c r="C785" i="1"/>
  <c r="D785" i="1"/>
  <c r="E785" i="1"/>
  <c r="F785" i="1"/>
  <c r="G785" i="1"/>
  <c r="H785" i="1"/>
  <c r="J785" i="1"/>
  <c r="K785" i="1"/>
  <c r="L785" i="1"/>
  <c r="M785" i="1"/>
  <c r="AG785" i="1"/>
  <c r="AH785" i="1"/>
  <c r="AI785" i="1"/>
  <c r="AJ785" i="1"/>
  <c r="AK785" i="1"/>
  <c r="AL785" i="1"/>
  <c r="AM785" i="1"/>
  <c r="AN785" i="1"/>
  <c r="AV785" i="1"/>
  <c r="C786" i="1"/>
  <c r="D786" i="1"/>
  <c r="E786" i="1"/>
  <c r="F786" i="1"/>
  <c r="G786" i="1"/>
  <c r="H786" i="1"/>
  <c r="J786" i="1"/>
  <c r="K786" i="1"/>
  <c r="L786" i="1"/>
  <c r="M786" i="1"/>
  <c r="AG786" i="1"/>
  <c r="AH786" i="1"/>
  <c r="AI786" i="1"/>
  <c r="AJ786" i="1"/>
  <c r="AK786" i="1"/>
  <c r="AL786" i="1"/>
  <c r="AM786" i="1"/>
  <c r="AN786" i="1"/>
  <c r="AV786" i="1"/>
  <c r="C787" i="1"/>
  <c r="D787" i="1"/>
  <c r="E787" i="1"/>
  <c r="F787" i="1"/>
  <c r="G787" i="1"/>
  <c r="H787" i="1"/>
  <c r="J787" i="1"/>
  <c r="K787" i="1"/>
  <c r="L787" i="1"/>
  <c r="M787" i="1"/>
  <c r="AG787" i="1"/>
  <c r="AH787" i="1"/>
  <c r="AI787" i="1"/>
  <c r="AJ787" i="1"/>
  <c r="AK787" i="1"/>
  <c r="AL787" i="1"/>
  <c r="AM787" i="1"/>
  <c r="AN787" i="1"/>
  <c r="AV787" i="1"/>
  <c r="C788" i="1"/>
  <c r="D788" i="1"/>
  <c r="E788" i="1"/>
  <c r="F788" i="1"/>
  <c r="G788" i="1"/>
  <c r="H788" i="1"/>
  <c r="J788" i="1"/>
  <c r="K788" i="1"/>
  <c r="L788" i="1"/>
  <c r="M788" i="1"/>
  <c r="AG788" i="1"/>
  <c r="AH788" i="1"/>
  <c r="AI788" i="1"/>
  <c r="AJ788" i="1"/>
  <c r="AK788" i="1"/>
  <c r="AL788" i="1"/>
  <c r="AM788" i="1"/>
  <c r="AN788" i="1"/>
  <c r="AV788" i="1"/>
  <c r="C789" i="1"/>
  <c r="D789" i="1"/>
  <c r="E789" i="1"/>
  <c r="F789" i="1"/>
  <c r="G789" i="1"/>
  <c r="H789" i="1"/>
  <c r="J789" i="1"/>
  <c r="K789" i="1"/>
  <c r="L789" i="1"/>
  <c r="M789" i="1"/>
  <c r="AG789" i="1"/>
  <c r="AH789" i="1"/>
  <c r="AI789" i="1"/>
  <c r="AJ789" i="1"/>
  <c r="AK789" i="1"/>
  <c r="AL789" i="1"/>
  <c r="AM789" i="1"/>
  <c r="AN789" i="1"/>
  <c r="AV789" i="1"/>
  <c r="C790" i="1"/>
  <c r="D790" i="1"/>
  <c r="E790" i="1"/>
  <c r="F790" i="1"/>
  <c r="G790" i="1"/>
  <c r="H790" i="1"/>
  <c r="J790" i="1"/>
  <c r="K790" i="1"/>
  <c r="L790" i="1"/>
  <c r="M790" i="1"/>
  <c r="AG790" i="1"/>
  <c r="AH790" i="1"/>
  <c r="AI790" i="1"/>
  <c r="AJ790" i="1"/>
  <c r="AK790" i="1"/>
  <c r="AL790" i="1"/>
  <c r="AM790" i="1"/>
  <c r="AN790" i="1"/>
  <c r="AV790" i="1"/>
  <c r="C791" i="1"/>
  <c r="D791" i="1"/>
  <c r="E791" i="1"/>
  <c r="F791" i="1"/>
  <c r="G791" i="1"/>
  <c r="H791" i="1"/>
  <c r="J791" i="1"/>
  <c r="K791" i="1"/>
  <c r="L791" i="1"/>
  <c r="M791" i="1"/>
  <c r="AG791" i="1"/>
  <c r="AH791" i="1"/>
  <c r="AI791" i="1"/>
  <c r="AJ791" i="1"/>
  <c r="AK791" i="1"/>
  <c r="AL791" i="1"/>
  <c r="AM791" i="1"/>
  <c r="AN791" i="1"/>
  <c r="AV791" i="1"/>
  <c r="C792" i="1"/>
  <c r="D792" i="1"/>
  <c r="E792" i="1"/>
  <c r="F792" i="1"/>
  <c r="G792" i="1"/>
  <c r="H792" i="1"/>
  <c r="J792" i="1"/>
  <c r="K792" i="1"/>
  <c r="L792" i="1"/>
  <c r="M792" i="1"/>
  <c r="AG792" i="1"/>
  <c r="AH792" i="1"/>
  <c r="AI792" i="1"/>
  <c r="AJ792" i="1"/>
  <c r="AK792" i="1"/>
  <c r="AL792" i="1"/>
  <c r="AM792" i="1"/>
  <c r="AN792" i="1"/>
  <c r="AV792" i="1"/>
  <c r="C793" i="1"/>
  <c r="D793" i="1"/>
  <c r="E793" i="1"/>
  <c r="F793" i="1"/>
  <c r="G793" i="1"/>
  <c r="H793" i="1"/>
  <c r="J793" i="1"/>
  <c r="K793" i="1"/>
  <c r="L793" i="1"/>
  <c r="M793" i="1"/>
  <c r="AG793" i="1"/>
  <c r="AH793" i="1"/>
  <c r="AI793" i="1"/>
  <c r="AJ793" i="1"/>
  <c r="AK793" i="1"/>
  <c r="AL793" i="1"/>
  <c r="AM793" i="1"/>
  <c r="AN793" i="1"/>
  <c r="AV793" i="1"/>
  <c r="C794" i="1"/>
  <c r="D794" i="1"/>
  <c r="E794" i="1"/>
  <c r="F794" i="1"/>
  <c r="G794" i="1"/>
  <c r="H794" i="1"/>
  <c r="J794" i="1"/>
  <c r="K794" i="1"/>
  <c r="L794" i="1"/>
  <c r="M794" i="1"/>
  <c r="AG794" i="1"/>
  <c r="AH794" i="1"/>
  <c r="AI794" i="1"/>
  <c r="AJ794" i="1"/>
  <c r="AK794" i="1"/>
  <c r="AL794" i="1"/>
  <c r="AM794" i="1"/>
  <c r="AN794" i="1"/>
  <c r="AV794" i="1"/>
  <c r="C795" i="1"/>
  <c r="D795" i="1"/>
  <c r="E795" i="1"/>
  <c r="F795" i="1"/>
  <c r="G795" i="1"/>
  <c r="H795" i="1"/>
  <c r="J795" i="1"/>
  <c r="K795" i="1"/>
  <c r="L795" i="1"/>
  <c r="M795" i="1"/>
  <c r="AG795" i="1"/>
  <c r="AH795" i="1"/>
  <c r="AI795" i="1"/>
  <c r="AJ795" i="1"/>
  <c r="AK795" i="1"/>
  <c r="AL795" i="1"/>
  <c r="AM795" i="1"/>
  <c r="AN795" i="1"/>
  <c r="AV795" i="1"/>
  <c r="C796" i="1"/>
  <c r="D796" i="1"/>
  <c r="E796" i="1"/>
  <c r="F796" i="1"/>
  <c r="G796" i="1"/>
  <c r="H796" i="1"/>
  <c r="J796" i="1"/>
  <c r="K796" i="1"/>
  <c r="L796" i="1"/>
  <c r="M796" i="1"/>
  <c r="AG796" i="1"/>
  <c r="AH796" i="1"/>
  <c r="AI796" i="1"/>
  <c r="AJ796" i="1"/>
  <c r="AK796" i="1"/>
  <c r="AL796" i="1"/>
  <c r="AM796" i="1"/>
  <c r="AN796" i="1"/>
  <c r="AV796" i="1"/>
  <c r="C797" i="1"/>
  <c r="D797" i="1"/>
  <c r="E797" i="1"/>
  <c r="F797" i="1"/>
  <c r="G797" i="1"/>
  <c r="H797" i="1"/>
  <c r="J797" i="1"/>
  <c r="K797" i="1"/>
  <c r="L797" i="1"/>
  <c r="M797" i="1"/>
  <c r="AG797" i="1"/>
  <c r="AH797" i="1"/>
  <c r="AI797" i="1"/>
  <c r="AJ797" i="1"/>
  <c r="AK797" i="1"/>
  <c r="AL797" i="1"/>
  <c r="AM797" i="1"/>
  <c r="AN797" i="1"/>
  <c r="AV797" i="1"/>
  <c r="C798" i="1"/>
  <c r="D798" i="1"/>
  <c r="E798" i="1"/>
  <c r="F798" i="1"/>
  <c r="G798" i="1"/>
  <c r="H798" i="1"/>
  <c r="J798" i="1"/>
  <c r="K798" i="1"/>
  <c r="L798" i="1"/>
  <c r="M798" i="1"/>
  <c r="AG798" i="1"/>
  <c r="AH798" i="1"/>
  <c r="AI798" i="1"/>
  <c r="AJ798" i="1"/>
  <c r="AK798" i="1"/>
  <c r="AL798" i="1"/>
  <c r="AM798" i="1"/>
  <c r="AN798" i="1"/>
  <c r="AV798" i="1"/>
  <c r="C799" i="1"/>
  <c r="D799" i="1"/>
  <c r="E799" i="1"/>
  <c r="F799" i="1"/>
  <c r="G799" i="1"/>
  <c r="H799" i="1"/>
  <c r="J799" i="1"/>
  <c r="K799" i="1"/>
  <c r="L799" i="1"/>
  <c r="M799" i="1"/>
  <c r="AG799" i="1"/>
  <c r="AH799" i="1"/>
  <c r="AI799" i="1"/>
  <c r="AJ799" i="1"/>
  <c r="AK799" i="1"/>
  <c r="AL799" i="1"/>
  <c r="AM799" i="1"/>
  <c r="AN799" i="1"/>
  <c r="AV799" i="1"/>
  <c r="C800" i="1"/>
  <c r="D800" i="1"/>
  <c r="E800" i="1"/>
  <c r="F800" i="1"/>
  <c r="G800" i="1"/>
  <c r="H800" i="1"/>
  <c r="J800" i="1"/>
  <c r="K800" i="1"/>
  <c r="L800" i="1"/>
  <c r="M800" i="1"/>
  <c r="AG800" i="1"/>
  <c r="AH800" i="1"/>
  <c r="AI800" i="1"/>
  <c r="AJ800" i="1"/>
  <c r="AK800" i="1"/>
  <c r="AL800" i="1"/>
  <c r="AM800" i="1"/>
  <c r="AN800" i="1"/>
  <c r="AV800" i="1"/>
  <c r="C801" i="1"/>
  <c r="D801" i="1"/>
  <c r="E801" i="1"/>
  <c r="F801" i="1"/>
  <c r="G801" i="1"/>
  <c r="H801" i="1"/>
  <c r="J801" i="1"/>
  <c r="K801" i="1"/>
  <c r="L801" i="1"/>
  <c r="M801" i="1"/>
  <c r="AG801" i="1"/>
  <c r="AH801" i="1"/>
  <c r="AI801" i="1"/>
  <c r="AJ801" i="1"/>
  <c r="AK801" i="1"/>
  <c r="AL801" i="1"/>
  <c r="AM801" i="1"/>
  <c r="AN801" i="1"/>
  <c r="AV801" i="1"/>
  <c r="C802" i="1"/>
  <c r="D802" i="1"/>
  <c r="E802" i="1"/>
  <c r="F802" i="1"/>
  <c r="G802" i="1"/>
  <c r="H802" i="1"/>
  <c r="J802" i="1"/>
  <c r="K802" i="1"/>
  <c r="L802" i="1"/>
  <c r="M802" i="1"/>
  <c r="AG802" i="1"/>
  <c r="AH802" i="1"/>
  <c r="AI802" i="1"/>
  <c r="AJ802" i="1"/>
  <c r="AK802" i="1"/>
  <c r="AL802" i="1"/>
  <c r="AM802" i="1"/>
  <c r="AN802" i="1"/>
  <c r="AV802" i="1"/>
  <c r="C803" i="1"/>
  <c r="D803" i="1"/>
  <c r="E803" i="1"/>
  <c r="F803" i="1"/>
  <c r="G803" i="1"/>
  <c r="H803" i="1"/>
  <c r="J803" i="1"/>
  <c r="K803" i="1"/>
  <c r="L803" i="1"/>
  <c r="M803" i="1"/>
  <c r="AG803" i="1"/>
  <c r="AH803" i="1"/>
  <c r="AI803" i="1"/>
  <c r="AJ803" i="1"/>
  <c r="AK803" i="1"/>
  <c r="AL803" i="1"/>
  <c r="AM803" i="1"/>
  <c r="AN803" i="1"/>
  <c r="AV803" i="1"/>
  <c r="C804" i="1"/>
  <c r="D804" i="1"/>
  <c r="E804" i="1"/>
  <c r="F804" i="1"/>
  <c r="G804" i="1"/>
  <c r="H804" i="1"/>
  <c r="J804" i="1"/>
  <c r="K804" i="1"/>
  <c r="L804" i="1"/>
  <c r="M804" i="1"/>
  <c r="AG804" i="1"/>
  <c r="AH804" i="1"/>
  <c r="AI804" i="1"/>
  <c r="AJ804" i="1"/>
  <c r="AK804" i="1"/>
  <c r="AL804" i="1"/>
  <c r="AM804" i="1"/>
  <c r="AN804" i="1"/>
  <c r="AV804" i="1"/>
  <c r="C805" i="1"/>
  <c r="D805" i="1"/>
  <c r="E805" i="1"/>
  <c r="F805" i="1"/>
  <c r="G805" i="1"/>
  <c r="H805" i="1"/>
  <c r="J805" i="1"/>
  <c r="K805" i="1"/>
  <c r="L805" i="1"/>
  <c r="M805" i="1"/>
  <c r="AG805" i="1"/>
  <c r="AH805" i="1"/>
  <c r="AI805" i="1"/>
  <c r="AJ805" i="1"/>
  <c r="AK805" i="1"/>
  <c r="AL805" i="1"/>
  <c r="AM805" i="1"/>
  <c r="AN805" i="1"/>
  <c r="AV805" i="1"/>
  <c r="C806" i="1"/>
  <c r="D806" i="1"/>
  <c r="E806" i="1"/>
  <c r="F806" i="1"/>
  <c r="G806" i="1"/>
  <c r="H806" i="1"/>
  <c r="J806" i="1"/>
  <c r="K806" i="1"/>
  <c r="L806" i="1"/>
  <c r="M806" i="1"/>
  <c r="AG806" i="1"/>
  <c r="AH806" i="1"/>
  <c r="AI806" i="1"/>
  <c r="AJ806" i="1"/>
  <c r="AK806" i="1"/>
  <c r="AL806" i="1"/>
  <c r="AM806" i="1"/>
  <c r="AN806" i="1"/>
  <c r="AV806" i="1"/>
  <c r="C807" i="1"/>
  <c r="D807" i="1"/>
  <c r="E807" i="1"/>
  <c r="F807" i="1"/>
  <c r="G807" i="1"/>
  <c r="H807" i="1"/>
  <c r="J807" i="1"/>
  <c r="K807" i="1"/>
  <c r="L807" i="1"/>
  <c r="M807" i="1"/>
  <c r="AG807" i="1"/>
  <c r="AH807" i="1"/>
  <c r="AI807" i="1"/>
  <c r="AJ807" i="1"/>
  <c r="AK807" i="1"/>
  <c r="AL807" i="1"/>
  <c r="AM807" i="1"/>
  <c r="AN807" i="1"/>
  <c r="AV807" i="1"/>
  <c r="C808" i="1"/>
  <c r="D808" i="1"/>
  <c r="E808" i="1"/>
  <c r="F808" i="1"/>
  <c r="G808" i="1"/>
  <c r="H808" i="1"/>
  <c r="J808" i="1"/>
  <c r="K808" i="1"/>
  <c r="L808" i="1"/>
  <c r="M808" i="1"/>
  <c r="AG808" i="1"/>
  <c r="AH808" i="1"/>
  <c r="AI808" i="1"/>
  <c r="AJ808" i="1"/>
  <c r="AK808" i="1"/>
  <c r="AL808" i="1"/>
  <c r="AM808" i="1"/>
  <c r="AN808" i="1"/>
  <c r="AV808" i="1"/>
  <c r="C809" i="1"/>
  <c r="D809" i="1"/>
  <c r="E809" i="1"/>
  <c r="F809" i="1"/>
  <c r="G809" i="1"/>
  <c r="H809" i="1"/>
  <c r="J809" i="1"/>
  <c r="K809" i="1"/>
  <c r="L809" i="1"/>
  <c r="M809" i="1"/>
  <c r="AG809" i="1"/>
  <c r="AH809" i="1"/>
  <c r="AI809" i="1"/>
  <c r="AJ809" i="1"/>
  <c r="AK809" i="1"/>
  <c r="AL809" i="1"/>
  <c r="AM809" i="1"/>
  <c r="AN809" i="1"/>
  <c r="AV809" i="1"/>
  <c r="C810" i="1"/>
  <c r="D810" i="1"/>
  <c r="E810" i="1"/>
  <c r="F810" i="1"/>
  <c r="G810" i="1"/>
  <c r="H810" i="1"/>
  <c r="J810" i="1"/>
  <c r="K810" i="1"/>
  <c r="L810" i="1"/>
  <c r="M810" i="1"/>
  <c r="AG810" i="1"/>
  <c r="AH810" i="1"/>
  <c r="AI810" i="1"/>
  <c r="AJ810" i="1"/>
  <c r="AK810" i="1"/>
  <c r="AL810" i="1"/>
  <c r="AM810" i="1"/>
  <c r="AN810" i="1"/>
  <c r="AV810" i="1"/>
  <c r="C811" i="1"/>
  <c r="D811" i="1"/>
  <c r="E811" i="1"/>
  <c r="F811" i="1"/>
  <c r="G811" i="1"/>
  <c r="H811" i="1"/>
  <c r="J811" i="1"/>
  <c r="K811" i="1"/>
  <c r="L811" i="1"/>
  <c r="M811" i="1"/>
  <c r="AG811" i="1"/>
  <c r="AH811" i="1"/>
  <c r="AI811" i="1"/>
  <c r="AJ811" i="1"/>
  <c r="AK811" i="1"/>
  <c r="AL811" i="1"/>
  <c r="AM811" i="1"/>
  <c r="AN811" i="1"/>
  <c r="AV811" i="1"/>
  <c r="C812" i="1"/>
  <c r="D812" i="1"/>
  <c r="E812" i="1"/>
  <c r="F812" i="1"/>
  <c r="G812" i="1"/>
  <c r="H812" i="1"/>
  <c r="J812" i="1"/>
  <c r="K812" i="1"/>
  <c r="L812" i="1"/>
  <c r="M812" i="1"/>
  <c r="AG812" i="1"/>
  <c r="AH812" i="1"/>
  <c r="AI812" i="1"/>
  <c r="AJ812" i="1"/>
  <c r="AK812" i="1"/>
  <c r="AL812" i="1"/>
  <c r="AM812" i="1"/>
  <c r="AN812" i="1"/>
  <c r="AV812" i="1"/>
  <c r="C813" i="1"/>
  <c r="D813" i="1"/>
  <c r="E813" i="1"/>
  <c r="F813" i="1"/>
  <c r="G813" i="1"/>
  <c r="H813" i="1"/>
  <c r="J813" i="1"/>
  <c r="K813" i="1"/>
  <c r="L813" i="1"/>
  <c r="M813" i="1"/>
  <c r="AG813" i="1"/>
  <c r="AH813" i="1"/>
  <c r="AI813" i="1"/>
  <c r="AJ813" i="1"/>
  <c r="AK813" i="1"/>
  <c r="AL813" i="1"/>
  <c r="AM813" i="1"/>
  <c r="AN813" i="1"/>
  <c r="AV813" i="1"/>
  <c r="C814" i="1"/>
  <c r="D814" i="1"/>
  <c r="E814" i="1"/>
  <c r="F814" i="1"/>
  <c r="G814" i="1"/>
  <c r="H814" i="1"/>
  <c r="J814" i="1"/>
  <c r="K814" i="1"/>
  <c r="L814" i="1"/>
  <c r="M814" i="1"/>
  <c r="AG814" i="1"/>
  <c r="AH814" i="1"/>
  <c r="AI814" i="1"/>
  <c r="AJ814" i="1"/>
  <c r="AK814" i="1"/>
  <c r="AL814" i="1"/>
  <c r="AM814" i="1"/>
  <c r="AN814" i="1"/>
  <c r="AV814" i="1"/>
  <c r="C815" i="1"/>
  <c r="D815" i="1"/>
  <c r="E815" i="1"/>
  <c r="F815" i="1"/>
  <c r="G815" i="1"/>
  <c r="H815" i="1"/>
  <c r="J815" i="1"/>
  <c r="K815" i="1"/>
  <c r="L815" i="1"/>
  <c r="M815" i="1"/>
  <c r="AG815" i="1"/>
  <c r="AH815" i="1"/>
  <c r="AI815" i="1"/>
  <c r="AJ815" i="1"/>
  <c r="AK815" i="1"/>
  <c r="AL815" i="1"/>
  <c r="AM815" i="1"/>
  <c r="AN815" i="1"/>
  <c r="AV815" i="1"/>
  <c r="C816" i="1"/>
  <c r="D816" i="1"/>
  <c r="E816" i="1"/>
  <c r="F816" i="1"/>
  <c r="G816" i="1"/>
  <c r="H816" i="1"/>
  <c r="J816" i="1"/>
  <c r="K816" i="1"/>
  <c r="L816" i="1"/>
  <c r="M816" i="1"/>
  <c r="AG816" i="1"/>
  <c r="AH816" i="1"/>
  <c r="AI816" i="1"/>
  <c r="AJ816" i="1"/>
  <c r="AK816" i="1"/>
  <c r="AL816" i="1"/>
  <c r="AM816" i="1"/>
  <c r="AN816" i="1"/>
  <c r="AV816" i="1"/>
  <c r="C817" i="1"/>
  <c r="D817" i="1"/>
  <c r="E817" i="1"/>
  <c r="F817" i="1"/>
  <c r="G817" i="1"/>
  <c r="H817" i="1"/>
  <c r="J817" i="1"/>
  <c r="K817" i="1"/>
  <c r="L817" i="1"/>
  <c r="M817" i="1"/>
  <c r="AG817" i="1"/>
  <c r="AH817" i="1"/>
  <c r="AI817" i="1"/>
  <c r="AJ817" i="1"/>
  <c r="AK817" i="1"/>
  <c r="AL817" i="1"/>
  <c r="AM817" i="1"/>
  <c r="AN817" i="1"/>
  <c r="AV817" i="1"/>
  <c r="C818" i="1"/>
  <c r="D818" i="1"/>
  <c r="E818" i="1"/>
  <c r="F818" i="1"/>
  <c r="G818" i="1"/>
  <c r="H818" i="1"/>
  <c r="J818" i="1"/>
  <c r="K818" i="1"/>
  <c r="L818" i="1"/>
  <c r="M818" i="1"/>
  <c r="AG818" i="1"/>
  <c r="AH818" i="1"/>
  <c r="AI818" i="1"/>
  <c r="AJ818" i="1"/>
  <c r="AK818" i="1"/>
  <c r="AL818" i="1"/>
  <c r="AM818" i="1"/>
  <c r="AN818" i="1"/>
  <c r="AV818" i="1"/>
  <c r="C819" i="1"/>
  <c r="D819" i="1"/>
  <c r="E819" i="1"/>
  <c r="F819" i="1"/>
  <c r="G819" i="1"/>
  <c r="H819" i="1"/>
  <c r="J819" i="1"/>
  <c r="K819" i="1"/>
  <c r="L819" i="1"/>
  <c r="M819" i="1"/>
  <c r="AG819" i="1"/>
  <c r="AH819" i="1"/>
  <c r="AI819" i="1"/>
  <c r="AJ819" i="1"/>
  <c r="AK819" i="1"/>
  <c r="AL819" i="1"/>
  <c r="AM819" i="1"/>
  <c r="AN819" i="1"/>
  <c r="AV819" i="1"/>
  <c r="C820" i="1"/>
  <c r="D820" i="1"/>
  <c r="E820" i="1"/>
  <c r="F820" i="1"/>
  <c r="G820" i="1"/>
  <c r="H820" i="1"/>
  <c r="J820" i="1"/>
  <c r="K820" i="1"/>
  <c r="L820" i="1"/>
  <c r="M820" i="1"/>
  <c r="AG820" i="1"/>
  <c r="AH820" i="1"/>
  <c r="AI820" i="1"/>
  <c r="AJ820" i="1"/>
  <c r="AK820" i="1"/>
  <c r="AL820" i="1"/>
  <c r="AM820" i="1"/>
  <c r="AN820" i="1"/>
  <c r="AV820" i="1"/>
  <c r="C821" i="1"/>
  <c r="D821" i="1"/>
  <c r="E821" i="1"/>
  <c r="F821" i="1"/>
  <c r="G821" i="1"/>
  <c r="H821" i="1"/>
  <c r="J821" i="1"/>
  <c r="K821" i="1"/>
  <c r="L821" i="1"/>
  <c r="M821" i="1"/>
  <c r="AG821" i="1"/>
  <c r="AH821" i="1"/>
  <c r="AI821" i="1"/>
  <c r="AJ821" i="1"/>
  <c r="AK821" i="1"/>
  <c r="AL821" i="1"/>
  <c r="AM821" i="1"/>
  <c r="AN821" i="1"/>
  <c r="AV821" i="1"/>
  <c r="C822" i="1"/>
  <c r="D822" i="1"/>
  <c r="E822" i="1"/>
  <c r="F822" i="1"/>
  <c r="G822" i="1"/>
  <c r="H822" i="1"/>
  <c r="J822" i="1"/>
  <c r="K822" i="1"/>
  <c r="L822" i="1"/>
  <c r="M822" i="1"/>
  <c r="AG822" i="1"/>
  <c r="AH822" i="1"/>
  <c r="AI822" i="1"/>
  <c r="AJ822" i="1"/>
  <c r="AK822" i="1"/>
  <c r="AL822" i="1"/>
  <c r="AM822" i="1"/>
  <c r="AN822" i="1"/>
  <c r="AV822" i="1"/>
  <c r="C823" i="1"/>
  <c r="D823" i="1"/>
  <c r="E823" i="1"/>
  <c r="F823" i="1"/>
  <c r="G823" i="1"/>
  <c r="H823" i="1"/>
  <c r="J823" i="1"/>
  <c r="K823" i="1"/>
  <c r="L823" i="1"/>
  <c r="M823" i="1"/>
  <c r="AG823" i="1"/>
  <c r="AH823" i="1"/>
  <c r="AI823" i="1"/>
  <c r="AJ823" i="1"/>
  <c r="AK823" i="1"/>
  <c r="AL823" i="1"/>
  <c r="AM823" i="1"/>
  <c r="AN823" i="1"/>
  <c r="AV823" i="1"/>
  <c r="C824" i="1"/>
  <c r="D824" i="1"/>
  <c r="E824" i="1"/>
  <c r="F824" i="1"/>
  <c r="G824" i="1"/>
  <c r="H824" i="1"/>
  <c r="J824" i="1"/>
  <c r="K824" i="1"/>
  <c r="L824" i="1"/>
  <c r="M824" i="1"/>
  <c r="AG824" i="1"/>
  <c r="AH824" i="1"/>
  <c r="AI824" i="1"/>
  <c r="AJ824" i="1"/>
  <c r="AK824" i="1"/>
  <c r="AL824" i="1"/>
  <c r="AM824" i="1"/>
  <c r="AN824" i="1"/>
  <c r="AV824" i="1"/>
  <c r="C825" i="1"/>
  <c r="D825" i="1"/>
  <c r="E825" i="1"/>
  <c r="F825" i="1"/>
  <c r="G825" i="1"/>
  <c r="H825" i="1"/>
  <c r="J825" i="1"/>
  <c r="K825" i="1"/>
  <c r="L825" i="1"/>
  <c r="M825" i="1"/>
  <c r="AG825" i="1"/>
  <c r="AH825" i="1"/>
  <c r="AI825" i="1"/>
  <c r="AJ825" i="1"/>
  <c r="AK825" i="1"/>
  <c r="AL825" i="1"/>
  <c r="AM825" i="1"/>
  <c r="AN825" i="1"/>
  <c r="AV825" i="1"/>
  <c r="C826" i="1"/>
  <c r="D826" i="1"/>
  <c r="E826" i="1"/>
  <c r="F826" i="1"/>
  <c r="G826" i="1"/>
  <c r="H826" i="1"/>
  <c r="J826" i="1"/>
  <c r="K826" i="1"/>
  <c r="L826" i="1"/>
  <c r="M826" i="1"/>
  <c r="AG826" i="1"/>
  <c r="AH826" i="1"/>
  <c r="AI826" i="1"/>
  <c r="AJ826" i="1"/>
  <c r="AK826" i="1"/>
  <c r="AL826" i="1"/>
  <c r="AM826" i="1"/>
  <c r="AN826" i="1"/>
  <c r="AV826" i="1"/>
  <c r="C827" i="1"/>
  <c r="D827" i="1"/>
  <c r="E827" i="1"/>
  <c r="F827" i="1"/>
  <c r="G827" i="1"/>
  <c r="H827" i="1"/>
  <c r="J827" i="1"/>
  <c r="K827" i="1"/>
  <c r="L827" i="1"/>
  <c r="M827" i="1"/>
  <c r="AG827" i="1"/>
  <c r="AH827" i="1"/>
  <c r="AI827" i="1"/>
  <c r="AJ827" i="1"/>
  <c r="AK827" i="1"/>
  <c r="AL827" i="1"/>
  <c r="AM827" i="1"/>
  <c r="AN827" i="1"/>
  <c r="AV827" i="1"/>
  <c r="C828" i="1"/>
  <c r="D828" i="1"/>
  <c r="E828" i="1"/>
  <c r="F828" i="1"/>
  <c r="G828" i="1"/>
  <c r="H828" i="1"/>
  <c r="J828" i="1"/>
  <c r="K828" i="1"/>
  <c r="L828" i="1"/>
  <c r="M828" i="1"/>
  <c r="AG828" i="1"/>
  <c r="AH828" i="1"/>
  <c r="AI828" i="1"/>
  <c r="AJ828" i="1"/>
  <c r="AK828" i="1"/>
  <c r="AL828" i="1"/>
  <c r="AM828" i="1"/>
  <c r="AN828" i="1"/>
  <c r="AV828" i="1"/>
  <c r="C829" i="1"/>
  <c r="D829" i="1"/>
  <c r="E829" i="1"/>
  <c r="F829" i="1"/>
  <c r="G829" i="1"/>
  <c r="H829" i="1"/>
  <c r="J829" i="1"/>
  <c r="K829" i="1"/>
  <c r="L829" i="1"/>
  <c r="M829" i="1"/>
  <c r="AG829" i="1"/>
  <c r="AH829" i="1"/>
  <c r="AI829" i="1"/>
  <c r="AJ829" i="1"/>
  <c r="AK829" i="1"/>
  <c r="AL829" i="1"/>
  <c r="AM829" i="1"/>
  <c r="AN829" i="1"/>
  <c r="AV829" i="1"/>
  <c r="C830" i="1"/>
  <c r="D830" i="1"/>
  <c r="E830" i="1"/>
  <c r="F830" i="1"/>
  <c r="G830" i="1"/>
  <c r="H830" i="1"/>
  <c r="J830" i="1"/>
  <c r="K830" i="1"/>
  <c r="L830" i="1"/>
  <c r="M830" i="1"/>
  <c r="AG830" i="1"/>
  <c r="AH830" i="1"/>
  <c r="AI830" i="1"/>
  <c r="AJ830" i="1"/>
  <c r="AK830" i="1"/>
  <c r="AL830" i="1"/>
  <c r="AM830" i="1"/>
  <c r="AN830" i="1"/>
  <c r="AV830" i="1"/>
  <c r="C832" i="1"/>
  <c r="D832" i="1"/>
  <c r="E832" i="1"/>
  <c r="F832" i="1"/>
  <c r="G832" i="1"/>
  <c r="H832" i="1"/>
  <c r="J832" i="1"/>
  <c r="K832" i="1"/>
  <c r="L832" i="1"/>
  <c r="M832" i="1"/>
  <c r="AG832" i="1"/>
  <c r="AH832" i="1"/>
  <c r="AI832" i="1"/>
  <c r="AJ832" i="1"/>
  <c r="AK832" i="1"/>
  <c r="AL832" i="1"/>
  <c r="AM832" i="1"/>
  <c r="AN832" i="1"/>
  <c r="AV832" i="1"/>
  <c r="C833" i="1"/>
  <c r="D833" i="1"/>
  <c r="E833" i="1"/>
  <c r="F833" i="1"/>
  <c r="G833" i="1"/>
  <c r="H833" i="1"/>
  <c r="J833" i="1"/>
  <c r="K833" i="1"/>
  <c r="L833" i="1"/>
  <c r="M833" i="1"/>
  <c r="AG833" i="1"/>
  <c r="AH833" i="1"/>
  <c r="AI833" i="1"/>
  <c r="AJ833" i="1"/>
  <c r="AK833" i="1"/>
  <c r="AL833" i="1"/>
  <c r="AM833" i="1"/>
  <c r="AN833" i="1"/>
  <c r="AV833" i="1"/>
  <c r="C834" i="1"/>
  <c r="D834" i="1"/>
  <c r="E834" i="1"/>
  <c r="F834" i="1"/>
  <c r="G834" i="1"/>
  <c r="H834" i="1"/>
  <c r="J834" i="1"/>
  <c r="K834" i="1"/>
  <c r="L834" i="1"/>
  <c r="M834" i="1"/>
  <c r="AG834" i="1"/>
  <c r="AH834" i="1"/>
  <c r="AI834" i="1"/>
  <c r="AJ834" i="1"/>
  <c r="AK834" i="1"/>
  <c r="AL834" i="1"/>
  <c r="AM834" i="1"/>
  <c r="AN834" i="1"/>
  <c r="AV834" i="1"/>
  <c r="C835" i="1"/>
  <c r="D835" i="1"/>
  <c r="E835" i="1"/>
  <c r="F835" i="1"/>
  <c r="G835" i="1"/>
  <c r="H835" i="1"/>
  <c r="J835" i="1"/>
  <c r="K835" i="1"/>
  <c r="L835" i="1"/>
  <c r="M835" i="1"/>
  <c r="AG835" i="1"/>
  <c r="AH835" i="1"/>
  <c r="AI835" i="1"/>
  <c r="AJ835" i="1"/>
  <c r="AK835" i="1"/>
  <c r="AL835" i="1"/>
  <c r="AM835" i="1"/>
  <c r="AN835" i="1"/>
  <c r="AV835" i="1"/>
  <c r="C836" i="1"/>
  <c r="D836" i="1"/>
  <c r="E836" i="1"/>
  <c r="F836" i="1"/>
  <c r="G836" i="1"/>
  <c r="H836" i="1"/>
  <c r="J836" i="1"/>
  <c r="K836" i="1"/>
  <c r="L836" i="1"/>
  <c r="M836" i="1"/>
  <c r="AG836" i="1"/>
  <c r="AH836" i="1"/>
  <c r="AI836" i="1"/>
  <c r="AJ836" i="1"/>
  <c r="AK836" i="1"/>
  <c r="AL836" i="1"/>
  <c r="AM836" i="1"/>
  <c r="AN836" i="1"/>
  <c r="AV836" i="1"/>
  <c r="C837" i="1"/>
  <c r="D837" i="1"/>
  <c r="E837" i="1"/>
  <c r="F837" i="1"/>
  <c r="G837" i="1"/>
  <c r="H837" i="1"/>
  <c r="J837" i="1"/>
  <c r="K837" i="1"/>
  <c r="L837" i="1"/>
  <c r="M837" i="1"/>
  <c r="AG837" i="1"/>
  <c r="AH837" i="1"/>
  <c r="AI837" i="1"/>
  <c r="AJ837" i="1"/>
  <c r="AK837" i="1"/>
  <c r="AL837" i="1"/>
  <c r="AM837" i="1"/>
  <c r="AN837" i="1"/>
  <c r="AV837" i="1"/>
  <c r="C838" i="1"/>
  <c r="D838" i="1"/>
  <c r="E838" i="1"/>
  <c r="F838" i="1"/>
  <c r="G838" i="1"/>
  <c r="H838" i="1"/>
  <c r="J838" i="1"/>
  <c r="K838" i="1"/>
  <c r="L838" i="1"/>
  <c r="M838" i="1"/>
  <c r="AG838" i="1"/>
  <c r="AH838" i="1"/>
  <c r="AI838" i="1"/>
  <c r="AJ838" i="1"/>
  <c r="AK838" i="1"/>
  <c r="AL838" i="1"/>
  <c r="AM838" i="1"/>
  <c r="AN838" i="1"/>
  <c r="AV838" i="1"/>
  <c r="C839" i="1"/>
  <c r="D839" i="1"/>
  <c r="E839" i="1"/>
  <c r="F839" i="1"/>
  <c r="G839" i="1"/>
  <c r="H839" i="1"/>
  <c r="J839" i="1"/>
  <c r="K839" i="1"/>
  <c r="L839" i="1"/>
  <c r="M839" i="1"/>
  <c r="AG839" i="1"/>
  <c r="AH839" i="1"/>
  <c r="AI839" i="1"/>
  <c r="AJ839" i="1"/>
  <c r="AK839" i="1"/>
  <c r="AL839" i="1"/>
  <c r="AM839" i="1"/>
  <c r="AN839" i="1"/>
  <c r="AV839" i="1"/>
  <c r="C840" i="1"/>
  <c r="D840" i="1"/>
  <c r="E840" i="1"/>
  <c r="F840" i="1"/>
  <c r="G840" i="1"/>
  <c r="H840" i="1"/>
  <c r="J840" i="1"/>
  <c r="K840" i="1"/>
  <c r="L840" i="1"/>
  <c r="M840" i="1"/>
  <c r="AG840" i="1"/>
  <c r="AH840" i="1"/>
  <c r="AI840" i="1"/>
  <c r="AJ840" i="1"/>
  <c r="AK840" i="1"/>
  <c r="AL840" i="1"/>
  <c r="AM840" i="1"/>
  <c r="AN840" i="1"/>
  <c r="AV840" i="1"/>
  <c r="C841" i="1"/>
  <c r="D841" i="1"/>
  <c r="E841" i="1"/>
  <c r="F841" i="1"/>
  <c r="G841" i="1"/>
  <c r="H841" i="1"/>
  <c r="J841" i="1"/>
  <c r="K841" i="1"/>
  <c r="L841" i="1"/>
  <c r="M841" i="1"/>
  <c r="AG841" i="1"/>
  <c r="AH841" i="1"/>
  <c r="AI841" i="1"/>
  <c r="AJ841" i="1"/>
  <c r="AK841" i="1"/>
  <c r="AL841" i="1"/>
  <c r="AM841" i="1"/>
  <c r="AN841" i="1"/>
  <c r="AV841" i="1"/>
  <c r="C842" i="1"/>
  <c r="D842" i="1"/>
  <c r="E842" i="1"/>
  <c r="F842" i="1"/>
  <c r="G842" i="1"/>
  <c r="H842" i="1"/>
  <c r="J842" i="1"/>
  <c r="K842" i="1"/>
  <c r="L842" i="1"/>
  <c r="M842" i="1"/>
  <c r="AG842" i="1"/>
  <c r="AH842" i="1"/>
  <c r="AI842" i="1"/>
  <c r="AJ842" i="1"/>
  <c r="AK842" i="1"/>
  <c r="AL842" i="1"/>
  <c r="AM842" i="1"/>
  <c r="AN842" i="1"/>
  <c r="AV842" i="1"/>
  <c r="C843" i="1"/>
  <c r="D843" i="1"/>
  <c r="E843" i="1"/>
  <c r="F843" i="1"/>
  <c r="G843" i="1"/>
  <c r="H843" i="1"/>
  <c r="J843" i="1"/>
  <c r="K843" i="1"/>
  <c r="L843" i="1"/>
  <c r="M843" i="1"/>
  <c r="AG843" i="1"/>
  <c r="AH843" i="1"/>
  <c r="AI843" i="1"/>
  <c r="AJ843" i="1"/>
  <c r="AK843" i="1"/>
  <c r="AL843" i="1"/>
  <c r="AM843" i="1"/>
  <c r="AN843" i="1"/>
  <c r="AV843" i="1"/>
  <c r="C844" i="1"/>
  <c r="D844" i="1"/>
  <c r="E844" i="1"/>
  <c r="F844" i="1"/>
  <c r="G844" i="1"/>
  <c r="H844" i="1"/>
  <c r="J844" i="1"/>
  <c r="K844" i="1"/>
  <c r="L844" i="1"/>
  <c r="M844" i="1"/>
  <c r="AG844" i="1"/>
  <c r="AH844" i="1"/>
  <c r="AI844" i="1"/>
  <c r="AJ844" i="1"/>
  <c r="AK844" i="1"/>
  <c r="AL844" i="1"/>
  <c r="AM844" i="1"/>
  <c r="AN844" i="1"/>
  <c r="AV844" i="1"/>
  <c r="C845" i="1"/>
  <c r="D845" i="1"/>
  <c r="E845" i="1"/>
  <c r="F845" i="1"/>
  <c r="G845" i="1"/>
  <c r="H845" i="1"/>
  <c r="J845" i="1"/>
  <c r="K845" i="1"/>
  <c r="L845" i="1"/>
  <c r="M845" i="1"/>
  <c r="AG845" i="1"/>
  <c r="AH845" i="1"/>
  <c r="AI845" i="1"/>
  <c r="AJ845" i="1"/>
  <c r="AK845" i="1"/>
  <c r="AL845" i="1"/>
  <c r="AM845" i="1"/>
  <c r="AN845" i="1"/>
  <c r="AV845" i="1"/>
  <c r="C846" i="1"/>
  <c r="D846" i="1"/>
  <c r="E846" i="1"/>
  <c r="F846" i="1"/>
  <c r="G846" i="1"/>
  <c r="H846" i="1"/>
  <c r="J846" i="1"/>
  <c r="K846" i="1"/>
  <c r="L846" i="1"/>
  <c r="M846" i="1"/>
  <c r="AG846" i="1"/>
  <c r="AH846" i="1"/>
  <c r="AI846" i="1"/>
  <c r="AJ846" i="1"/>
  <c r="AK846" i="1"/>
  <c r="AL846" i="1"/>
  <c r="AM846" i="1"/>
  <c r="AN846" i="1"/>
  <c r="AV846" i="1"/>
  <c r="C847" i="1"/>
  <c r="D847" i="1"/>
  <c r="E847" i="1"/>
  <c r="F847" i="1"/>
  <c r="G847" i="1"/>
  <c r="H847" i="1"/>
  <c r="J847" i="1"/>
  <c r="K847" i="1"/>
  <c r="L847" i="1"/>
  <c r="M847" i="1"/>
  <c r="AG847" i="1"/>
  <c r="AH847" i="1"/>
  <c r="AI847" i="1"/>
  <c r="AJ847" i="1"/>
  <c r="AK847" i="1"/>
  <c r="AL847" i="1"/>
  <c r="AM847" i="1"/>
  <c r="AN847" i="1"/>
  <c r="AV847" i="1"/>
  <c r="C848" i="1"/>
  <c r="D848" i="1"/>
  <c r="E848" i="1"/>
  <c r="F848" i="1"/>
  <c r="G848" i="1"/>
  <c r="H848" i="1"/>
  <c r="J848" i="1"/>
  <c r="K848" i="1"/>
  <c r="L848" i="1"/>
  <c r="M848" i="1"/>
  <c r="AG848" i="1"/>
  <c r="AH848" i="1"/>
  <c r="AI848" i="1"/>
  <c r="AJ848" i="1"/>
  <c r="AK848" i="1"/>
  <c r="AL848" i="1"/>
  <c r="AM848" i="1"/>
  <c r="AN848" i="1"/>
  <c r="AV848" i="1"/>
  <c r="C849" i="1"/>
  <c r="D849" i="1"/>
  <c r="E849" i="1"/>
  <c r="F849" i="1"/>
  <c r="G849" i="1"/>
  <c r="H849" i="1"/>
  <c r="J849" i="1"/>
  <c r="K849" i="1"/>
  <c r="L849" i="1"/>
  <c r="M849" i="1"/>
  <c r="AG849" i="1"/>
  <c r="AH849" i="1"/>
  <c r="AI849" i="1"/>
  <c r="AJ849" i="1"/>
  <c r="AK849" i="1"/>
  <c r="AL849" i="1"/>
  <c r="AM849" i="1"/>
  <c r="AN849" i="1"/>
  <c r="AV849" i="1"/>
  <c r="C850" i="1"/>
  <c r="D850" i="1"/>
  <c r="E850" i="1"/>
  <c r="F850" i="1"/>
  <c r="G850" i="1"/>
  <c r="H850" i="1"/>
  <c r="J850" i="1"/>
  <c r="K850" i="1"/>
  <c r="L850" i="1"/>
  <c r="M850" i="1"/>
  <c r="AG850" i="1"/>
  <c r="AH850" i="1"/>
  <c r="AI850" i="1"/>
  <c r="AJ850" i="1"/>
  <c r="AK850" i="1"/>
  <c r="AL850" i="1"/>
  <c r="AM850" i="1"/>
  <c r="AN850" i="1"/>
  <c r="AV850" i="1"/>
  <c r="C851" i="1"/>
  <c r="D851" i="1"/>
  <c r="E851" i="1"/>
  <c r="F851" i="1"/>
  <c r="G851" i="1"/>
  <c r="H851" i="1"/>
  <c r="J851" i="1"/>
  <c r="K851" i="1"/>
  <c r="L851" i="1"/>
  <c r="M851" i="1"/>
  <c r="AG851" i="1"/>
  <c r="AH851" i="1"/>
  <c r="AI851" i="1"/>
  <c r="AJ851" i="1"/>
  <c r="AK851" i="1"/>
  <c r="AL851" i="1"/>
  <c r="AM851" i="1"/>
  <c r="AN851" i="1"/>
  <c r="AV851" i="1"/>
  <c r="C852" i="1"/>
  <c r="D852" i="1"/>
  <c r="E852" i="1"/>
  <c r="F852" i="1"/>
  <c r="G852" i="1"/>
  <c r="H852" i="1"/>
  <c r="J852" i="1"/>
  <c r="K852" i="1"/>
  <c r="L852" i="1"/>
  <c r="M852" i="1"/>
  <c r="AG852" i="1"/>
  <c r="AH852" i="1"/>
  <c r="AI852" i="1"/>
  <c r="AJ852" i="1"/>
  <c r="AK852" i="1"/>
  <c r="AL852" i="1"/>
  <c r="AM852" i="1"/>
  <c r="AN852" i="1"/>
  <c r="AV852" i="1"/>
  <c r="C853" i="1"/>
  <c r="D853" i="1"/>
  <c r="E853" i="1"/>
  <c r="F853" i="1"/>
  <c r="G853" i="1"/>
  <c r="H853" i="1"/>
  <c r="J853" i="1"/>
  <c r="K853" i="1"/>
  <c r="L853" i="1"/>
  <c r="M853" i="1"/>
  <c r="AG853" i="1"/>
  <c r="AH853" i="1"/>
  <c r="AI853" i="1"/>
  <c r="AJ853" i="1"/>
  <c r="AK853" i="1"/>
  <c r="AL853" i="1"/>
  <c r="AM853" i="1"/>
  <c r="AN853" i="1"/>
  <c r="AV853" i="1"/>
  <c r="C854" i="1"/>
  <c r="D854" i="1"/>
  <c r="E854" i="1"/>
  <c r="F854" i="1"/>
  <c r="G854" i="1"/>
  <c r="H854" i="1"/>
  <c r="J854" i="1"/>
  <c r="K854" i="1"/>
  <c r="L854" i="1"/>
  <c r="M854" i="1"/>
  <c r="AG854" i="1"/>
  <c r="AH854" i="1"/>
  <c r="AI854" i="1"/>
  <c r="AJ854" i="1"/>
  <c r="AK854" i="1"/>
  <c r="AL854" i="1"/>
  <c r="AM854" i="1"/>
  <c r="AN854" i="1"/>
  <c r="AV854" i="1"/>
  <c r="C855" i="1"/>
  <c r="D855" i="1"/>
  <c r="E855" i="1"/>
  <c r="F855" i="1"/>
  <c r="G855" i="1"/>
  <c r="H855" i="1"/>
  <c r="J855" i="1"/>
  <c r="K855" i="1"/>
  <c r="L855" i="1"/>
  <c r="M855" i="1"/>
  <c r="AG855" i="1"/>
  <c r="AH855" i="1"/>
  <c r="AI855" i="1"/>
  <c r="AJ855" i="1"/>
  <c r="AK855" i="1"/>
  <c r="AL855" i="1"/>
  <c r="AM855" i="1"/>
  <c r="AN855" i="1"/>
  <c r="AV855" i="1"/>
  <c r="C856" i="1"/>
  <c r="D856" i="1"/>
  <c r="E856" i="1"/>
  <c r="F856" i="1"/>
  <c r="G856" i="1"/>
  <c r="H856" i="1"/>
  <c r="J856" i="1"/>
  <c r="K856" i="1"/>
  <c r="L856" i="1"/>
  <c r="M856" i="1"/>
  <c r="AG856" i="1"/>
  <c r="AH856" i="1"/>
  <c r="AI856" i="1"/>
  <c r="AJ856" i="1"/>
  <c r="AK856" i="1"/>
  <c r="AL856" i="1"/>
  <c r="AM856" i="1"/>
  <c r="AN856" i="1"/>
  <c r="AV856" i="1"/>
  <c r="C857" i="1"/>
  <c r="D857" i="1"/>
  <c r="E857" i="1"/>
  <c r="F857" i="1"/>
  <c r="G857" i="1"/>
  <c r="H857" i="1"/>
  <c r="J857" i="1"/>
  <c r="K857" i="1"/>
  <c r="L857" i="1"/>
  <c r="M857" i="1"/>
  <c r="AG857" i="1"/>
  <c r="AH857" i="1"/>
  <c r="AI857" i="1"/>
  <c r="AJ857" i="1"/>
  <c r="AK857" i="1"/>
  <c r="AL857" i="1"/>
  <c r="AM857" i="1"/>
  <c r="AN857" i="1"/>
  <c r="AV857" i="1"/>
  <c r="C858" i="1"/>
  <c r="D858" i="1"/>
  <c r="E858" i="1"/>
  <c r="F858" i="1"/>
  <c r="G858" i="1"/>
  <c r="H858" i="1"/>
  <c r="J858" i="1"/>
  <c r="K858" i="1"/>
  <c r="L858" i="1"/>
  <c r="M858" i="1"/>
  <c r="AG858" i="1"/>
  <c r="AH858" i="1"/>
  <c r="AI858" i="1"/>
  <c r="AJ858" i="1"/>
  <c r="AK858" i="1"/>
  <c r="AL858" i="1"/>
  <c r="AM858" i="1"/>
  <c r="AN858" i="1"/>
  <c r="AV858" i="1"/>
  <c r="C859" i="1"/>
  <c r="D859" i="1"/>
  <c r="E859" i="1"/>
  <c r="F859" i="1"/>
  <c r="G859" i="1"/>
  <c r="H859" i="1"/>
  <c r="J859" i="1"/>
  <c r="K859" i="1"/>
  <c r="L859" i="1"/>
  <c r="M859" i="1"/>
  <c r="AG859" i="1"/>
  <c r="AH859" i="1"/>
  <c r="AI859" i="1"/>
  <c r="AJ859" i="1"/>
  <c r="AK859" i="1"/>
  <c r="AL859" i="1"/>
  <c r="AM859" i="1"/>
  <c r="AN859" i="1"/>
  <c r="AV859" i="1"/>
  <c r="C860" i="1"/>
  <c r="D860" i="1"/>
  <c r="E860" i="1"/>
  <c r="F860" i="1"/>
  <c r="G860" i="1"/>
  <c r="H860" i="1"/>
  <c r="J860" i="1"/>
  <c r="K860" i="1"/>
  <c r="L860" i="1"/>
  <c r="M860" i="1"/>
  <c r="AG860" i="1"/>
  <c r="AH860" i="1"/>
  <c r="AI860" i="1"/>
  <c r="AJ860" i="1"/>
  <c r="AK860" i="1"/>
  <c r="AL860" i="1"/>
  <c r="AM860" i="1"/>
  <c r="AN860" i="1"/>
  <c r="AV860" i="1"/>
  <c r="C861" i="1"/>
  <c r="D861" i="1"/>
  <c r="E861" i="1"/>
  <c r="F861" i="1"/>
  <c r="G861" i="1"/>
  <c r="H861" i="1"/>
  <c r="J861" i="1"/>
  <c r="K861" i="1"/>
  <c r="L861" i="1"/>
  <c r="M861" i="1"/>
  <c r="AG861" i="1"/>
  <c r="AH861" i="1"/>
  <c r="AI861" i="1"/>
  <c r="AJ861" i="1"/>
  <c r="AK861" i="1"/>
  <c r="AL861" i="1"/>
  <c r="AM861" i="1"/>
  <c r="AN861" i="1"/>
  <c r="AV861" i="1"/>
  <c r="C862" i="1"/>
  <c r="D862" i="1"/>
  <c r="E862" i="1"/>
  <c r="F862" i="1"/>
  <c r="G862" i="1"/>
  <c r="H862" i="1"/>
  <c r="J862" i="1"/>
  <c r="K862" i="1"/>
  <c r="L862" i="1"/>
  <c r="M862" i="1"/>
  <c r="AG862" i="1"/>
  <c r="AH862" i="1"/>
  <c r="AI862" i="1"/>
  <c r="AJ862" i="1"/>
  <c r="AK862" i="1"/>
  <c r="AL862" i="1"/>
  <c r="AM862" i="1"/>
  <c r="AN862" i="1"/>
  <c r="AV862" i="1"/>
  <c r="C863" i="1"/>
  <c r="D863" i="1"/>
  <c r="E863" i="1"/>
  <c r="F863" i="1"/>
  <c r="G863" i="1"/>
  <c r="H863" i="1"/>
  <c r="J863" i="1"/>
  <c r="K863" i="1"/>
  <c r="L863" i="1"/>
  <c r="M863" i="1"/>
  <c r="AG863" i="1"/>
  <c r="AH863" i="1"/>
  <c r="AI863" i="1"/>
  <c r="AJ863" i="1"/>
  <c r="AK863" i="1"/>
  <c r="AL863" i="1"/>
  <c r="AM863" i="1"/>
  <c r="AN863" i="1"/>
  <c r="AV863" i="1"/>
  <c r="C864" i="1"/>
  <c r="D864" i="1"/>
  <c r="E864" i="1"/>
  <c r="F864" i="1"/>
  <c r="G864" i="1"/>
  <c r="H864" i="1"/>
  <c r="J864" i="1"/>
  <c r="K864" i="1"/>
  <c r="L864" i="1"/>
  <c r="M864" i="1"/>
  <c r="AG864" i="1"/>
  <c r="AH864" i="1"/>
  <c r="AI864" i="1"/>
  <c r="AJ864" i="1"/>
  <c r="AK864" i="1"/>
  <c r="AL864" i="1"/>
  <c r="AM864" i="1"/>
  <c r="AN864" i="1"/>
  <c r="AV864" i="1"/>
  <c r="C865" i="1"/>
  <c r="D865" i="1"/>
  <c r="E865" i="1"/>
  <c r="F865" i="1"/>
  <c r="G865" i="1"/>
  <c r="H865" i="1"/>
  <c r="J865" i="1"/>
  <c r="K865" i="1"/>
  <c r="L865" i="1"/>
  <c r="M865" i="1"/>
  <c r="AG865" i="1"/>
  <c r="AH865" i="1"/>
  <c r="AI865" i="1"/>
  <c r="AJ865" i="1"/>
  <c r="AK865" i="1"/>
  <c r="AL865" i="1"/>
  <c r="AM865" i="1"/>
  <c r="AN865" i="1"/>
  <c r="AV865" i="1"/>
  <c r="C866" i="1"/>
  <c r="D866" i="1"/>
  <c r="E866" i="1"/>
  <c r="F866" i="1"/>
  <c r="G866" i="1"/>
  <c r="H866" i="1"/>
  <c r="J866" i="1"/>
  <c r="K866" i="1"/>
  <c r="L866" i="1"/>
  <c r="M866" i="1"/>
  <c r="AG866" i="1"/>
  <c r="AH866" i="1"/>
  <c r="AI866" i="1"/>
  <c r="AJ866" i="1"/>
  <c r="AK866" i="1"/>
  <c r="AL866" i="1"/>
  <c r="AM866" i="1"/>
  <c r="AN866" i="1"/>
  <c r="AV866" i="1"/>
  <c r="C867" i="1"/>
  <c r="D867" i="1"/>
  <c r="E867" i="1"/>
  <c r="F867" i="1"/>
  <c r="G867" i="1"/>
  <c r="H867" i="1"/>
  <c r="J867" i="1"/>
  <c r="K867" i="1"/>
  <c r="L867" i="1"/>
  <c r="M867" i="1"/>
  <c r="AG867" i="1"/>
  <c r="AH867" i="1"/>
  <c r="AI867" i="1"/>
  <c r="AJ867" i="1"/>
  <c r="AK867" i="1"/>
  <c r="AL867" i="1"/>
  <c r="AM867" i="1"/>
  <c r="AN867" i="1"/>
  <c r="AV867" i="1"/>
  <c r="C868" i="1"/>
  <c r="D868" i="1"/>
  <c r="E868" i="1"/>
  <c r="F868" i="1"/>
  <c r="G868" i="1"/>
  <c r="H868" i="1"/>
  <c r="J868" i="1"/>
  <c r="K868" i="1"/>
  <c r="L868" i="1"/>
  <c r="M868" i="1"/>
  <c r="AG868" i="1"/>
  <c r="AH868" i="1"/>
  <c r="AI868" i="1"/>
  <c r="AJ868" i="1"/>
  <c r="AK868" i="1"/>
  <c r="AL868" i="1"/>
  <c r="AM868" i="1"/>
  <c r="AN868" i="1"/>
  <c r="AV868" i="1"/>
  <c r="C869" i="1"/>
  <c r="D869" i="1"/>
  <c r="E869" i="1"/>
  <c r="F869" i="1"/>
  <c r="G869" i="1"/>
  <c r="H869" i="1"/>
  <c r="J869" i="1"/>
  <c r="K869" i="1"/>
  <c r="L869" i="1"/>
  <c r="M869" i="1"/>
  <c r="AG869" i="1"/>
  <c r="AH869" i="1"/>
  <c r="AI869" i="1"/>
  <c r="AJ869" i="1"/>
  <c r="AK869" i="1"/>
  <c r="AL869" i="1"/>
  <c r="AM869" i="1"/>
  <c r="AN869" i="1"/>
  <c r="AV869" i="1"/>
  <c r="C870" i="1"/>
  <c r="D870" i="1"/>
  <c r="E870" i="1"/>
  <c r="F870" i="1"/>
  <c r="G870" i="1"/>
  <c r="H870" i="1"/>
  <c r="J870" i="1"/>
  <c r="K870" i="1"/>
  <c r="L870" i="1"/>
  <c r="M870" i="1"/>
  <c r="AG870" i="1"/>
  <c r="AH870" i="1"/>
  <c r="AI870" i="1"/>
  <c r="AJ870" i="1"/>
  <c r="AK870" i="1"/>
  <c r="AL870" i="1"/>
  <c r="AM870" i="1"/>
  <c r="AN870" i="1"/>
  <c r="AV870" i="1"/>
  <c r="C871" i="1"/>
  <c r="D871" i="1"/>
  <c r="E871" i="1"/>
  <c r="F871" i="1"/>
  <c r="G871" i="1"/>
  <c r="H871" i="1"/>
  <c r="J871" i="1"/>
  <c r="K871" i="1"/>
  <c r="L871" i="1"/>
  <c r="M871" i="1"/>
  <c r="AG871" i="1"/>
  <c r="AH871" i="1"/>
  <c r="AI871" i="1"/>
  <c r="AJ871" i="1"/>
  <c r="AK871" i="1"/>
  <c r="AL871" i="1"/>
  <c r="AM871" i="1"/>
  <c r="AN871" i="1"/>
  <c r="AV871" i="1"/>
  <c r="C872" i="1"/>
  <c r="D872" i="1"/>
  <c r="E872" i="1"/>
  <c r="F872" i="1"/>
  <c r="G872" i="1"/>
  <c r="H872" i="1"/>
  <c r="J872" i="1"/>
  <c r="K872" i="1"/>
  <c r="L872" i="1"/>
  <c r="M872" i="1"/>
  <c r="AG872" i="1"/>
  <c r="AH872" i="1"/>
  <c r="AI872" i="1"/>
  <c r="AJ872" i="1"/>
  <c r="AK872" i="1"/>
  <c r="AL872" i="1"/>
  <c r="AM872" i="1"/>
  <c r="AN872" i="1"/>
  <c r="AV872" i="1"/>
  <c r="C873" i="1"/>
  <c r="D873" i="1"/>
  <c r="E873" i="1"/>
  <c r="F873" i="1"/>
  <c r="G873" i="1"/>
  <c r="H873" i="1"/>
  <c r="J873" i="1"/>
  <c r="K873" i="1"/>
  <c r="L873" i="1"/>
  <c r="M873" i="1"/>
  <c r="AG873" i="1"/>
  <c r="AH873" i="1"/>
  <c r="AI873" i="1"/>
  <c r="AJ873" i="1"/>
  <c r="AK873" i="1"/>
  <c r="AL873" i="1"/>
  <c r="AM873" i="1"/>
  <c r="AN873" i="1"/>
  <c r="AV873" i="1"/>
  <c r="C874" i="1"/>
  <c r="D874" i="1"/>
  <c r="E874" i="1"/>
  <c r="F874" i="1"/>
  <c r="G874" i="1"/>
  <c r="H874" i="1"/>
  <c r="J874" i="1"/>
  <c r="K874" i="1"/>
  <c r="L874" i="1"/>
  <c r="M874" i="1"/>
  <c r="AG874" i="1"/>
  <c r="AH874" i="1"/>
  <c r="AI874" i="1"/>
  <c r="AJ874" i="1"/>
  <c r="AK874" i="1"/>
  <c r="AL874" i="1"/>
  <c r="AM874" i="1"/>
  <c r="AN874" i="1"/>
  <c r="AV874" i="1"/>
  <c r="C875" i="1"/>
  <c r="D875" i="1"/>
  <c r="E875" i="1"/>
  <c r="F875" i="1"/>
  <c r="G875" i="1"/>
  <c r="H875" i="1"/>
  <c r="J875" i="1"/>
  <c r="K875" i="1"/>
  <c r="L875" i="1"/>
  <c r="M875" i="1"/>
  <c r="AG875" i="1"/>
  <c r="AH875" i="1"/>
  <c r="AI875" i="1"/>
  <c r="AJ875" i="1"/>
  <c r="AK875" i="1"/>
  <c r="AL875" i="1"/>
  <c r="AM875" i="1"/>
  <c r="AN875" i="1"/>
  <c r="AV875" i="1"/>
  <c r="C876" i="1"/>
  <c r="D876" i="1"/>
  <c r="E876" i="1"/>
  <c r="F876" i="1"/>
  <c r="G876" i="1"/>
  <c r="H876" i="1"/>
  <c r="J876" i="1"/>
  <c r="K876" i="1"/>
  <c r="L876" i="1"/>
  <c r="M876" i="1"/>
  <c r="AG876" i="1"/>
  <c r="AH876" i="1"/>
  <c r="AI876" i="1"/>
  <c r="AJ876" i="1"/>
  <c r="AK876" i="1"/>
  <c r="AL876" i="1"/>
  <c r="AM876" i="1"/>
  <c r="AN876" i="1"/>
  <c r="AV876" i="1"/>
  <c r="C877" i="1"/>
  <c r="D877" i="1"/>
  <c r="E877" i="1"/>
  <c r="F877" i="1"/>
  <c r="G877" i="1"/>
  <c r="H877" i="1"/>
  <c r="J877" i="1"/>
  <c r="K877" i="1"/>
  <c r="L877" i="1"/>
  <c r="M877" i="1"/>
  <c r="AG877" i="1"/>
  <c r="AH877" i="1"/>
  <c r="AI877" i="1"/>
  <c r="AJ877" i="1"/>
  <c r="AK877" i="1"/>
  <c r="AL877" i="1"/>
  <c r="AM877" i="1"/>
  <c r="AN877" i="1"/>
  <c r="AV877" i="1"/>
  <c r="C878" i="1"/>
  <c r="D878" i="1"/>
  <c r="E878" i="1"/>
  <c r="F878" i="1"/>
  <c r="G878" i="1"/>
  <c r="H878" i="1"/>
  <c r="J878" i="1"/>
  <c r="K878" i="1"/>
  <c r="L878" i="1"/>
  <c r="M878" i="1"/>
  <c r="AG878" i="1"/>
  <c r="AH878" i="1"/>
  <c r="AI878" i="1"/>
  <c r="AJ878" i="1"/>
  <c r="AK878" i="1"/>
  <c r="AL878" i="1"/>
  <c r="AM878" i="1"/>
  <c r="AN878" i="1"/>
  <c r="AV878" i="1"/>
  <c r="C879" i="1"/>
  <c r="D879" i="1"/>
  <c r="E879" i="1"/>
  <c r="F879" i="1"/>
  <c r="G879" i="1"/>
  <c r="H879" i="1"/>
  <c r="J879" i="1"/>
  <c r="K879" i="1"/>
  <c r="L879" i="1"/>
  <c r="M879" i="1"/>
  <c r="AG879" i="1"/>
  <c r="AH879" i="1"/>
  <c r="AI879" i="1"/>
  <c r="AJ879" i="1"/>
  <c r="AK879" i="1"/>
  <c r="AL879" i="1"/>
  <c r="AM879" i="1"/>
  <c r="AN879" i="1"/>
  <c r="AV879" i="1"/>
  <c r="C880" i="1"/>
  <c r="D880" i="1"/>
  <c r="E880" i="1"/>
  <c r="F880" i="1"/>
  <c r="G880" i="1"/>
  <c r="H880" i="1"/>
  <c r="J880" i="1"/>
  <c r="K880" i="1"/>
  <c r="L880" i="1"/>
  <c r="M880" i="1"/>
  <c r="AG880" i="1"/>
  <c r="AH880" i="1"/>
  <c r="AI880" i="1"/>
  <c r="AJ880" i="1"/>
  <c r="AK880" i="1"/>
  <c r="AL880" i="1"/>
  <c r="AM880" i="1"/>
  <c r="AN880" i="1"/>
  <c r="AV880" i="1"/>
  <c r="C881" i="1"/>
  <c r="D881" i="1"/>
  <c r="E881" i="1"/>
  <c r="F881" i="1"/>
  <c r="G881" i="1"/>
  <c r="H881" i="1"/>
  <c r="J881" i="1"/>
  <c r="K881" i="1"/>
  <c r="L881" i="1"/>
  <c r="M881" i="1"/>
  <c r="AG881" i="1"/>
  <c r="AH881" i="1"/>
  <c r="AI881" i="1"/>
  <c r="AJ881" i="1"/>
  <c r="AK881" i="1"/>
  <c r="AL881" i="1"/>
  <c r="AM881" i="1"/>
  <c r="AN881" i="1"/>
  <c r="AV881" i="1"/>
  <c r="C882" i="1"/>
  <c r="D882" i="1"/>
  <c r="E882" i="1"/>
  <c r="F882" i="1"/>
  <c r="G882" i="1"/>
  <c r="H882" i="1"/>
  <c r="J882" i="1"/>
  <c r="K882" i="1"/>
  <c r="L882" i="1"/>
  <c r="M882" i="1"/>
  <c r="AG882" i="1"/>
  <c r="AH882" i="1"/>
  <c r="AI882" i="1"/>
  <c r="AJ882" i="1"/>
  <c r="AK882" i="1"/>
  <c r="AL882" i="1"/>
  <c r="AM882" i="1"/>
  <c r="AN882" i="1"/>
  <c r="AV882" i="1"/>
  <c r="C883" i="1"/>
  <c r="D883" i="1"/>
  <c r="E883" i="1"/>
  <c r="F883" i="1"/>
  <c r="G883" i="1"/>
  <c r="H883" i="1"/>
  <c r="J883" i="1"/>
  <c r="K883" i="1"/>
  <c r="L883" i="1"/>
  <c r="M883" i="1"/>
  <c r="AG883" i="1"/>
  <c r="AH883" i="1"/>
  <c r="AI883" i="1"/>
  <c r="AJ883" i="1"/>
  <c r="AK883" i="1"/>
  <c r="AL883" i="1"/>
  <c r="AM883" i="1"/>
  <c r="AN883" i="1"/>
  <c r="AV883" i="1"/>
  <c r="C884" i="1"/>
  <c r="D884" i="1"/>
  <c r="E884" i="1"/>
  <c r="F884" i="1"/>
  <c r="G884" i="1"/>
  <c r="H884" i="1"/>
  <c r="J884" i="1"/>
  <c r="K884" i="1"/>
  <c r="L884" i="1"/>
  <c r="M884" i="1"/>
  <c r="AG884" i="1"/>
  <c r="AH884" i="1"/>
  <c r="AI884" i="1"/>
  <c r="AJ884" i="1"/>
  <c r="AK884" i="1"/>
  <c r="AL884" i="1"/>
  <c r="AM884" i="1"/>
  <c r="AN884" i="1"/>
  <c r="AV884" i="1"/>
  <c r="C885" i="1"/>
  <c r="D885" i="1"/>
  <c r="E885" i="1"/>
  <c r="F885" i="1"/>
  <c r="G885" i="1"/>
  <c r="H885" i="1"/>
  <c r="J885" i="1"/>
  <c r="K885" i="1"/>
  <c r="L885" i="1"/>
  <c r="M885" i="1"/>
  <c r="AG885" i="1"/>
  <c r="AH885" i="1"/>
  <c r="AI885" i="1"/>
  <c r="AJ885" i="1"/>
  <c r="AK885" i="1"/>
  <c r="AL885" i="1"/>
  <c r="AM885" i="1"/>
  <c r="AN885" i="1"/>
  <c r="AV885" i="1"/>
  <c r="C886" i="1"/>
  <c r="D886" i="1"/>
  <c r="E886" i="1"/>
  <c r="F886" i="1"/>
  <c r="G886" i="1"/>
  <c r="H886" i="1"/>
  <c r="J886" i="1"/>
  <c r="K886" i="1"/>
  <c r="L886" i="1"/>
  <c r="M886" i="1"/>
  <c r="AG886" i="1"/>
  <c r="AH886" i="1"/>
  <c r="AI886" i="1"/>
  <c r="AJ886" i="1"/>
  <c r="AK886" i="1"/>
  <c r="AL886" i="1"/>
  <c r="AM886" i="1"/>
  <c r="AN886" i="1"/>
  <c r="AV886" i="1"/>
  <c r="C887" i="1"/>
  <c r="D887" i="1"/>
  <c r="E887" i="1"/>
  <c r="F887" i="1"/>
  <c r="G887" i="1"/>
  <c r="H887" i="1"/>
  <c r="J887" i="1"/>
  <c r="K887" i="1"/>
  <c r="L887" i="1"/>
  <c r="M887" i="1"/>
  <c r="AG887" i="1"/>
  <c r="AH887" i="1"/>
  <c r="AI887" i="1"/>
  <c r="AJ887" i="1"/>
  <c r="AK887" i="1"/>
  <c r="AL887" i="1"/>
  <c r="AM887" i="1"/>
  <c r="AN887" i="1"/>
  <c r="AV887" i="1"/>
  <c r="C888" i="1"/>
  <c r="D888" i="1"/>
  <c r="E888" i="1"/>
  <c r="F888" i="1"/>
  <c r="G888" i="1"/>
  <c r="H888" i="1"/>
  <c r="J888" i="1"/>
  <c r="K888" i="1"/>
  <c r="L888" i="1"/>
  <c r="M888" i="1"/>
  <c r="AG888" i="1"/>
  <c r="AH888" i="1"/>
  <c r="AI888" i="1"/>
  <c r="AJ888" i="1"/>
  <c r="AK888" i="1"/>
  <c r="AL888" i="1"/>
  <c r="AM888" i="1"/>
  <c r="AN888" i="1"/>
  <c r="AV888" i="1"/>
  <c r="C889" i="1"/>
  <c r="D889" i="1"/>
  <c r="E889" i="1"/>
  <c r="F889" i="1"/>
  <c r="G889" i="1"/>
  <c r="H889" i="1"/>
  <c r="J889" i="1"/>
  <c r="K889" i="1"/>
  <c r="L889" i="1"/>
  <c r="M889" i="1"/>
  <c r="AG889" i="1"/>
  <c r="AH889" i="1"/>
  <c r="AI889" i="1"/>
  <c r="AJ889" i="1"/>
  <c r="AK889" i="1"/>
  <c r="AL889" i="1"/>
  <c r="AM889" i="1"/>
  <c r="AN889" i="1"/>
  <c r="AV889" i="1"/>
  <c r="C890" i="1"/>
  <c r="D890" i="1"/>
  <c r="E890" i="1"/>
  <c r="F890" i="1"/>
  <c r="G890" i="1"/>
  <c r="H890" i="1"/>
  <c r="J890" i="1"/>
  <c r="K890" i="1"/>
  <c r="L890" i="1"/>
  <c r="M890" i="1"/>
  <c r="AG890" i="1"/>
  <c r="AH890" i="1"/>
  <c r="AI890" i="1"/>
  <c r="AJ890" i="1"/>
  <c r="AK890" i="1"/>
  <c r="AL890" i="1"/>
  <c r="AM890" i="1"/>
  <c r="AN890" i="1"/>
  <c r="AV890" i="1"/>
  <c r="C891" i="1"/>
  <c r="D891" i="1"/>
  <c r="E891" i="1"/>
  <c r="F891" i="1"/>
  <c r="G891" i="1"/>
  <c r="H891" i="1"/>
  <c r="J891" i="1"/>
  <c r="K891" i="1"/>
  <c r="L891" i="1"/>
  <c r="M891" i="1"/>
  <c r="AG891" i="1"/>
  <c r="AH891" i="1"/>
  <c r="AI891" i="1"/>
  <c r="AJ891" i="1"/>
  <c r="AK891" i="1"/>
  <c r="AL891" i="1"/>
  <c r="AM891" i="1"/>
  <c r="AN891" i="1"/>
  <c r="AV891" i="1"/>
  <c r="C892" i="1"/>
  <c r="D892" i="1"/>
  <c r="E892" i="1"/>
  <c r="F892" i="1"/>
  <c r="G892" i="1"/>
  <c r="H892" i="1"/>
  <c r="J892" i="1"/>
  <c r="K892" i="1"/>
  <c r="L892" i="1"/>
  <c r="M892" i="1"/>
  <c r="AG892" i="1"/>
  <c r="AH892" i="1"/>
  <c r="AI892" i="1"/>
  <c r="AJ892" i="1"/>
  <c r="AK892" i="1"/>
  <c r="AL892" i="1"/>
  <c r="AM892" i="1"/>
  <c r="AN892" i="1"/>
  <c r="AV892" i="1"/>
  <c r="C893" i="1"/>
  <c r="D893" i="1"/>
  <c r="E893" i="1"/>
  <c r="F893" i="1"/>
  <c r="G893" i="1"/>
  <c r="H893" i="1"/>
  <c r="J893" i="1"/>
  <c r="K893" i="1"/>
  <c r="L893" i="1"/>
  <c r="M893" i="1"/>
  <c r="AG893" i="1"/>
  <c r="AH893" i="1"/>
  <c r="AI893" i="1"/>
  <c r="AJ893" i="1"/>
  <c r="AK893" i="1"/>
  <c r="AL893" i="1"/>
  <c r="AM893" i="1"/>
  <c r="AN893" i="1"/>
  <c r="AV893" i="1"/>
  <c r="C894" i="1"/>
  <c r="D894" i="1"/>
  <c r="E894" i="1"/>
  <c r="F894" i="1"/>
  <c r="G894" i="1"/>
  <c r="H894" i="1"/>
  <c r="J894" i="1"/>
  <c r="K894" i="1"/>
  <c r="L894" i="1"/>
  <c r="M894" i="1"/>
  <c r="AG894" i="1"/>
  <c r="AH894" i="1"/>
  <c r="AI894" i="1"/>
  <c r="AJ894" i="1"/>
  <c r="AK894" i="1"/>
  <c r="AL894" i="1"/>
  <c r="AM894" i="1"/>
  <c r="AN894" i="1"/>
  <c r="AV894" i="1"/>
  <c r="C895" i="1"/>
  <c r="D895" i="1"/>
  <c r="E895" i="1"/>
  <c r="F895" i="1"/>
  <c r="G895" i="1"/>
  <c r="H895" i="1"/>
  <c r="J895" i="1"/>
  <c r="K895" i="1"/>
  <c r="L895" i="1"/>
  <c r="M895" i="1"/>
  <c r="AG895" i="1"/>
  <c r="AH895" i="1"/>
  <c r="AI895" i="1"/>
  <c r="AJ895" i="1"/>
  <c r="AK895" i="1"/>
  <c r="AL895" i="1"/>
  <c r="AM895" i="1"/>
  <c r="AN895" i="1"/>
  <c r="AV895" i="1"/>
  <c r="C896" i="1"/>
  <c r="D896" i="1"/>
  <c r="E896" i="1"/>
  <c r="F896" i="1"/>
  <c r="G896" i="1"/>
  <c r="H896" i="1"/>
  <c r="J896" i="1"/>
  <c r="K896" i="1"/>
  <c r="L896" i="1"/>
  <c r="M896" i="1"/>
  <c r="AG896" i="1"/>
  <c r="AH896" i="1"/>
  <c r="AI896" i="1"/>
  <c r="AJ896" i="1"/>
  <c r="AK896" i="1"/>
  <c r="AL896" i="1"/>
  <c r="AM896" i="1"/>
  <c r="AN896" i="1"/>
  <c r="AV896" i="1"/>
  <c r="C897" i="1"/>
  <c r="D897" i="1"/>
  <c r="E897" i="1"/>
  <c r="F897" i="1"/>
  <c r="G897" i="1"/>
  <c r="H897" i="1"/>
  <c r="J897" i="1"/>
  <c r="K897" i="1"/>
  <c r="L897" i="1"/>
  <c r="M897" i="1"/>
  <c r="AG897" i="1"/>
  <c r="AH897" i="1"/>
  <c r="AI897" i="1"/>
  <c r="AJ897" i="1"/>
  <c r="AK897" i="1"/>
  <c r="AL897" i="1"/>
  <c r="AM897" i="1"/>
  <c r="AN897" i="1"/>
  <c r="AV897" i="1"/>
  <c r="C898" i="1"/>
  <c r="D898" i="1"/>
  <c r="E898" i="1"/>
  <c r="F898" i="1"/>
  <c r="G898" i="1"/>
  <c r="H898" i="1"/>
  <c r="J898" i="1"/>
  <c r="K898" i="1"/>
  <c r="L898" i="1"/>
  <c r="M898" i="1"/>
  <c r="AG898" i="1"/>
  <c r="AH898" i="1"/>
  <c r="AI898" i="1"/>
  <c r="AJ898" i="1"/>
  <c r="AK898" i="1"/>
  <c r="AL898" i="1"/>
  <c r="AM898" i="1"/>
  <c r="AN898" i="1"/>
  <c r="AV898" i="1"/>
  <c r="C899" i="1"/>
  <c r="D899" i="1"/>
  <c r="E899" i="1"/>
  <c r="F899" i="1"/>
  <c r="G899" i="1"/>
  <c r="H899" i="1"/>
  <c r="J899" i="1"/>
  <c r="K899" i="1"/>
  <c r="L899" i="1"/>
  <c r="M899" i="1"/>
  <c r="AG899" i="1"/>
  <c r="AH899" i="1"/>
  <c r="AI899" i="1"/>
  <c r="AJ899" i="1"/>
  <c r="AK899" i="1"/>
  <c r="AL899" i="1"/>
  <c r="AM899" i="1"/>
  <c r="AN899" i="1"/>
  <c r="AV899" i="1"/>
  <c r="C900" i="1"/>
  <c r="D900" i="1"/>
  <c r="E900" i="1"/>
  <c r="F900" i="1"/>
  <c r="G900" i="1"/>
  <c r="H900" i="1"/>
  <c r="J900" i="1"/>
  <c r="K900" i="1"/>
  <c r="L900" i="1"/>
  <c r="M900" i="1"/>
  <c r="AG900" i="1"/>
  <c r="AH900" i="1"/>
  <c r="AI900" i="1"/>
  <c r="AJ900" i="1"/>
  <c r="AK900" i="1"/>
  <c r="AL900" i="1"/>
  <c r="AM900" i="1"/>
  <c r="AN900" i="1"/>
  <c r="AV900" i="1"/>
  <c r="C901" i="1"/>
  <c r="D901" i="1"/>
  <c r="E901" i="1"/>
  <c r="F901" i="1"/>
  <c r="G901" i="1"/>
  <c r="H901" i="1"/>
  <c r="J901" i="1"/>
  <c r="K901" i="1"/>
  <c r="L901" i="1"/>
  <c r="M901" i="1"/>
  <c r="AG901" i="1"/>
  <c r="AH901" i="1"/>
  <c r="AI901" i="1"/>
  <c r="AJ901" i="1"/>
  <c r="AK901" i="1"/>
  <c r="AL901" i="1"/>
  <c r="AM901" i="1"/>
  <c r="AN901" i="1"/>
  <c r="AV901" i="1"/>
  <c r="C902" i="1"/>
  <c r="D902" i="1"/>
  <c r="E902" i="1"/>
  <c r="F902" i="1"/>
  <c r="G902" i="1"/>
  <c r="H902" i="1"/>
  <c r="J902" i="1"/>
  <c r="K902" i="1"/>
  <c r="L902" i="1"/>
  <c r="M902" i="1"/>
  <c r="AG902" i="1"/>
  <c r="AH902" i="1"/>
  <c r="AI902" i="1"/>
  <c r="AJ902" i="1"/>
  <c r="AK902" i="1"/>
  <c r="AL902" i="1"/>
  <c r="AM902" i="1"/>
  <c r="AN902" i="1"/>
  <c r="AV902" i="1"/>
  <c r="C903" i="1"/>
  <c r="D903" i="1"/>
  <c r="E903" i="1"/>
  <c r="F903" i="1"/>
  <c r="G903" i="1"/>
  <c r="H903" i="1"/>
  <c r="J903" i="1"/>
  <c r="K903" i="1"/>
  <c r="L903" i="1"/>
  <c r="M903" i="1"/>
  <c r="AG903" i="1"/>
  <c r="AH903" i="1"/>
  <c r="AI903" i="1"/>
  <c r="AJ903" i="1"/>
  <c r="AK903" i="1"/>
  <c r="AL903" i="1"/>
  <c r="AM903" i="1"/>
  <c r="AN903" i="1"/>
  <c r="AV903" i="1"/>
  <c r="C904" i="1"/>
  <c r="D904" i="1"/>
  <c r="E904" i="1"/>
  <c r="F904" i="1"/>
  <c r="G904" i="1"/>
  <c r="H904" i="1"/>
  <c r="J904" i="1"/>
  <c r="K904" i="1"/>
  <c r="L904" i="1"/>
  <c r="M904" i="1"/>
  <c r="AG904" i="1"/>
  <c r="AH904" i="1"/>
  <c r="AI904" i="1"/>
  <c r="AJ904" i="1"/>
  <c r="AK904" i="1"/>
  <c r="AL904" i="1"/>
  <c r="AM904" i="1"/>
  <c r="AN904" i="1"/>
  <c r="AV904" i="1"/>
  <c r="C905" i="1"/>
  <c r="D905" i="1"/>
  <c r="E905" i="1"/>
  <c r="F905" i="1"/>
  <c r="G905" i="1"/>
  <c r="H905" i="1"/>
  <c r="J905" i="1"/>
  <c r="K905" i="1"/>
  <c r="L905" i="1"/>
  <c r="M905" i="1"/>
  <c r="AG905" i="1"/>
  <c r="AH905" i="1"/>
  <c r="AI905" i="1"/>
  <c r="AJ905" i="1"/>
  <c r="AK905" i="1"/>
  <c r="AL905" i="1"/>
  <c r="AM905" i="1"/>
  <c r="AN905" i="1"/>
  <c r="AV905" i="1"/>
  <c r="C906" i="1"/>
  <c r="D906" i="1"/>
  <c r="E906" i="1"/>
  <c r="F906" i="1"/>
  <c r="G906" i="1"/>
  <c r="H906" i="1"/>
  <c r="J906" i="1"/>
  <c r="K906" i="1"/>
  <c r="L906" i="1"/>
  <c r="M906" i="1"/>
  <c r="AG906" i="1"/>
  <c r="AH906" i="1"/>
  <c r="AI906" i="1"/>
  <c r="AJ906" i="1"/>
  <c r="AK906" i="1"/>
  <c r="AL906" i="1"/>
  <c r="AM906" i="1"/>
  <c r="AN906" i="1"/>
  <c r="AV906" i="1"/>
  <c r="C907" i="1"/>
  <c r="D907" i="1"/>
  <c r="E907" i="1"/>
  <c r="F907" i="1"/>
  <c r="G907" i="1"/>
  <c r="H907" i="1"/>
  <c r="J907" i="1"/>
  <c r="K907" i="1"/>
  <c r="L907" i="1"/>
  <c r="M907" i="1"/>
  <c r="AG907" i="1"/>
  <c r="AH907" i="1"/>
  <c r="AI907" i="1"/>
  <c r="AJ907" i="1"/>
  <c r="AK907" i="1"/>
  <c r="AL907" i="1"/>
  <c r="AM907" i="1"/>
  <c r="AN907" i="1"/>
  <c r="AV907" i="1"/>
  <c r="C908" i="1"/>
  <c r="D908" i="1"/>
  <c r="E908" i="1"/>
  <c r="F908" i="1"/>
  <c r="G908" i="1"/>
  <c r="H908" i="1"/>
  <c r="J908" i="1"/>
  <c r="K908" i="1"/>
  <c r="L908" i="1"/>
  <c r="M908" i="1"/>
  <c r="AG908" i="1"/>
  <c r="AH908" i="1"/>
  <c r="AI908" i="1"/>
  <c r="AJ908" i="1"/>
  <c r="AK908" i="1"/>
  <c r="AL908" i="1"/>
  <c r="AM908" i="1"/>
  <c r="AN908" i="1"/>
  <c r="AV908" i="1"/>
  <c r="C909" i="1"/>
  <c r="D909" i="1"/>
  <c r="E909" i="1"/>
  <c r="F909" i="1"/>
  <c r="G909" i="1"/>
  <c r="H909" i="1"/>
  <c r="J909" i="1"/>
  <c r="K909" i="1"/>
  <c r="L909" i="1"/>
  <c r="M909" i="1"/>
  <c r="AG909" i="1"/>
  <c r="AH909" i="1"/>
  <c r="AI909" i="1"/>
  <c r="AJ909" i="1"/>
  <c r="AK909" i="1"/>
  <c r="AL909" i="1"/>
  <c r="AM909" i="1"/>
  <c r="AN909" i="1"/>
  <c r="AV909" i="1"/>
  <c r="C910" i="1"/>
  <c r="D910" i="1"/>
  <c r="E910" i="1"/>
  <c r="F910" i="1"/>
  <c r="G910" i="1"/>
  <c r="H910" i="1"/>
  <c r="J910" i="1"/>
  <c r="K910" i="1"/>
  <c r="L910" i="1"/>
  <c r="M910" i="1"/>
  <c r="AG910" i="1"/>
  <c r="AH910" i="1"/>
  <c r="AI910" i="1"/>
  <c r="AJ910" i="1"/>
  <c r="AK910" i="1"/>
  <c r="AL910" i="1"/>
  <c r="AM910" i="1"/>
  <c r="AN910" i="1"/>
  <c r="AV910" i="1"/>
  <c r="C911" i="1"/>
  <c r="D911" i="1"/>
  <c r="E911" i="1"/>
  <c r="F911" i="1"/>
  <c r="G911" i="1"/>
  <c r="H911" i="1"/>
  <c r="J911" i="1"/>
  <c r="K911" i="1"/>
  <c r="L911" i="1"/>
  <c r="M911" i="1"/>
  <c r="AG911" i="1"/>
  <c r="AH911" i="1"/>
  <c r="AI911" i="1"/>
  <c r="AJ911" i="1"/>
  <c r="AK911" i="1"/>
  <c r="AL911" i="1"/>
  <c r="AM911" i="1"/>
  <c r="AN911" i="1"/>
  <c r="AV911" i="1"/>
  <c r="C912" i="1"/>
  <c r="D912" i="1"/>
  <c r="E912" i="1"/>
  <c r="F912" i="1"/>
  <c r="G912" i="1"/>
  <c r="H912" i="1"/>
  <c r="J912" i="1"/>
  <c r="K912" i="1"/>
  <c r="L912" i="1"/>
  <c r="M912" i="1"/>
  <c r="AG912" i="1"/>
  <c r="AH912" i="1"/>
  <c r="AI912" i="1"/>
  <c r="AJ912" i="1"/>
  <c r="AK912" i="1"/>
  <c r="AL912" i="1"/>
  <c r="AM912" i="1"/>
  <c r="AN912" i="1"/>
  <c r="AV912" i="1"/>
  <c r="C913" i="1"/>
  <c r="D913" i="1"/>
  <c r="E913" i="1"/>
  <c r="F913" i="1"/>
  <c r="G913" i="1"/>
  <c r="H913" i="1"/>
  <c r="J913" i="1"/>
  <c r="K913" i="1"/>
  <c r="L913" i="1"/>
  <c r="M913" i="1"/>
  <c r="AG913" i="1"/>
  <c r="AH913" i="1"/>
  <c r="AI913" i="1"/>
  <c r="AJ913" i="1"/>
  <c r="AK913" i="1"/>
  <c r="AL913" i="1"/>
  <c r="AM913" i="1"/>
  <c r="AN913" i="1"/>
  <c r="AV913" i="1"/>
  <c r="C914" i="1"/>
  <c r="D914" i="1"/>
  <c r="E914" i="1"/>
  <c r="F914" i="1"/>
  <c r="G914" i="1"/>
  <c r="H914" i="1"/>
  <c r="J914" i="1"/>
  <c r="K914" i="1"/>
  <c r="L914" i="1"/>
  <c r="M914" i="1"/>
  <c r="AG914" i="1"/>
  <c r="AH914" i="1"/>
  <c r="AI914" i="1"/>
  <c r="AJ914" i="1"/>
  <c r="AK914" i="1"/>
  <c r="AL914" i="1"/>
  <c r="AM914" i="1"/>
  <c r="AN914" i="1"/>
  <c r="AV914" i="1"/>
  <c r="C915" i="1"/>
  <c r="D915" i="1"/>
  <c r="E915" i="1"/>
  <c r="F915" i="1"/>
  <c r="G915" i="1"/>
  <c r="H915" i="1"/>
  <c r="J915" i="1"/>
  <c r="K915" i="1"/>
  <c r="L915" i="1"/>
  <c r="M915" i="1"/>
  <c r="AG915" i="1"/>
  <c r="AH915" i="1"/>
  <c r="AI915" i="1"/>
  <c r="AJ915" i="1"/>
  <c r="AK915" i="1"/>
  <c r="AL915" i="1"/>
  <c r="AM915" i="1"/>
  <c r="AN915" i="1"/>
  <c r="AV915" i="1"/>
  <c r="C916" i="1"/>
  <c r="D916" i="1"/>
  <c r="E916" i="1"/>
  <c r="F916" i="1"/>
  <c r="G916" i="1"/>
  <c r="H916" i="1"/>
  <c r="J916" i="1"/>
  <c r="K916" i="1"/>
  <c r="L916" i="1"/>
  <c r="M916" i="1"/>
  <c r="AG916" i="1"/>
  <c r="AH916" i="1"/>
  <c r="AI916" i="1"/>
  <c r="AJ916" i="1"/>
  <c r="AK916" i="1"/>
  <c r="AL916" i="1"/>
  <c r="AM916" i="1"/>
  <c r="AN916" i="1"/>
  <c r="AV916" i="1"/>
  <c r="C917" i="1"/>
  <c r="D917" i="1"/>
  <c r="E917" i="1"/>
  <c r="F917" i="1"/>
  <c r="G917" i="1"/>
  <c r="H917" i="1"/>
  <c r="J917" i="1"/>
  <c r="K917" i="1"/>
  <c r="L917" i="1"/>
  <c r="M917" i="1"/>
  <c r="AG917" i="1"/>
  <c r="AH917" i="1"/>
  <c r="AI917" i="1"/>
  <c r="AJ917" i="1"/>
  <c r="AK917" i="1"/>
  <c r="AL917" i="1"/>
  <c r="AM917" i="1"/>
  <c r="AN917" i="1"/>
  <c r="AV917" i="1"/>
  <c r="C918" i="1"/>
  <c r="D918" i="1"/>
  <c r="E918" i="1"/>
  <c r="F918" i="1"/>
  <c r="G918" i="1"/>
  <c r="H918" i="1"/>
  <c r="J918" i="1"/>
  <c r="K918" i="1"/>
  <c r="L918" i="1"/>
  <c r="M918" i="1"/>
  <c r="AG918" i="1"/>
  <c r="AH918" i="1"/>
  <c r="AI918" i="1"/>
  <c r="AJ918" i="1"/>
  <c r="AK918" i="1"/>
  <c r="AL918" i="1"/>
  <c r="AM918" i="1"/>
  <c r="AN918" i="1"/>
  <c r="AV918" i="1"/>
  <c r="C919" i="1"/>
  <c r="D919" i="1"/>
  <c r="E919" i="1"/>
  <c r="F919" i="1"/>
  <c r="G919" i="1"/>
  <c r="H919" i="1"/>
  <c r="J919" i="1"/>
  <c r="K919" i="1"/>
  <c r="L919" i="1"/>
  <c r="M919" i="1"/>
  <c r="AG919" i="1"/>
  <c r="AH919" i="1"/>
  <c r="AI919" i="1"/>
  <c r="AJ919" i="1"/>
  <c r="AK919" i="1"/>
  <c r="AL919" i="1"/>
  <c r="AM919" i="1"/>
  <c r="AN919" i="1"/>
  <c r="AV919" i="1"/>
  <c r="C920" i="1"/>
  <c r="D920" i="1"/>
  <c r="E920" i="1"/>
  <c r="F920" i="1"/>
  <c r="G920" i="1"/>
  <c r="H920" i="1"/>
  <c r="J920" i="1"/>
  <c r="K920" i="1"/>
  <c r="L920" i="1"/>
  <c r="M920" i="1"/>
  <c r="AG920" i="1"/>
  <c r="AH920" i="1"/>
  <c r="AI920" i="1"/>
  <c r="AJ920" i="1"/>
  <c r="AK920" i="1"/>
  <c r="AL920" i="1"/>
  <c r="AM920" i="1"/>
  <c r="AN920" i="1"/>
  <c r="AV920" i="1"/>
  <c r="C921" i="1"/>
  <c r="D921" i="1"/>
  <c r="E921" i="1"/>
  <c r="F921" i="1"/>
  <c r="G921" i="1"/>
  <c r="H921" i="1"/>
  <c r="J921" i="1"/>
  <c r="K921" i="1"/>
  <c r="L921" i="1"/>
  <c r="M921" i="1"/>
  <c r="AG921" i="1"/>
  <c r="AH921" i="1"/>
  <c r="AI921" i="1"/>
  <c r="AJ921" i="1"/>
  <c r="AK921" i="1"/>
  <c r="AL921" i="1"/>
  <c r="AM921" i="1"/>
  <c r="AN921" i="1"/>
  <c r="AV921" i="1"/>
  <c r="C922" i="1"/>
  <c r="D922" i="1"/>
  <c r="E922" i="1"/>
  <c r="F922" i="1"/>
  <c r="G922" i="1"/>
  <c r="H922" i="1"/>
  <c r="J922" i="1"/>
  <c r="K922" i="1"/>
  <c r="L922" i="1"/>
  <c r="M922" i="1"/>
  <c r="AG922" i="1"/>
  <c r="AH922" i="1"/>
  <c r="AI922" i="1"/>
  <c r="AJ922" i="1"/>
  <c r="AK922" i="1"/>
  <c r="AL922" i="1"/>
  <c r="AM922" i="1"/>
  <c r="AN922" i="1"/>
  <c r="AV922" i="1"/>
  <c r="C923" i="1"/>
  <c r="D923" i="1"/>
  <c r="E923" i="1"/>
  <c r="F923" i="1"/>
  <c r="G923" i="1"/>
  <c r="H923" i="1"/>
  <c r="J923" i="1"/>
  <c r="K923" i="1"/>
  <c r="L923" i="1"/>
  <c r="M923" i="1"/>
  <c r="AG923" i="1"/>
  <c r="AH923" i="1"/>
  <c r="AI923" i="1"/>
  <c r="AJ923" i="1"/>
  <c r="AK923" i="1"/>
  <c r="AL923" i="1"/>
  <c r="AM923" i="1"/>
  <c r="AN923" i="1"/>
  <c r="AV923" i="1"/>
  <c r="C924" i="1"/>
  <c r="D924" i="1"/>
  <c r="E924" i="1"/>
  <c r="F924" i="1"/>
  <c r="G924" i="1"/>
  <c r="H924" i="1"/>
  <c r="J924" i="1"/>
  <c r="K924" i="1"/>
  <c r="L924" i="1"/>
  <c r="M924" i="1"/>
  <c r="AG924" i="1"/>
  <c r="AH924" i="1"/>
  <c r="AI924" i="1"/>
  <c r="AJ924" i="1"/>
  <c r="AK924" i="1"/>
  <c r="AL924" i="1"/>
  <c r="AM924" i="1"/>
  <c r="AN924" i="1"/>
  <c r="AV924" i="1"/>
  <c r="C925" i="1"/>
  <c r="D925" i="1"/>
  <c r="E925" i="1"/>
  <c r="F925" i="1"/>
  <c r="G925" i="1"/>
  <c r="H925" i="1"/>
  <c r="J925" i="1"/>
  <c r="K925" i="1"/>
  <c r="L925" i="1"/>
  <c r="M925" i="1"/>
  <c r="AG925" i="1"/>
  <c r="AH925" i="1"/>
  <c r="AI925" i="1"/>
  <c r="AJ925" i="1"/>
  <c r="AK925" i="1"/>
  <c r="AL925" i="1"/>
  <c r="AM925" i="1"/>
  <c r="AN925" i="1"/>
  <c r="AV925" i="1"/>
  <c r="C926" i="1"/>
  <c r="D926" i="1"/>
  <c r="E926" i="1"/>
  <c r="F926" i="1"/>
  <c r="G926" i="1"/>
  <c r="H926" i="1"/>
  <c r="J926" i="1"/>
  <c r="K926" i="1"/>
  <c r="L926" i="1"/>
  <c r="M926" i="1"/>
  <c r="AG926" i="1"/>
  <c r="AH926" i="1"/>
  <c r="AI926" i="1"/>
  <c r="AJ926" i="1"/>
  <c r="AK926" i="1"/>
  <c r="AL926" i="1"/>
  <c r="AM926" i="1"/>
  <c r="AN926" i="1"/>
  <c r="AV926" i="1"/>
  <c r="C927" i="1"/>
  <c r="D927" i="1"/>
  <c r="E927" i="1"/>
  <c r="F927" i="1"/>
  <c r="G927" i="1"/>
  <c r="H927" i="1"/>
  <c r="J927" i="1"/>
  <c r="K927" i="1"/>
  <c r="L927" i="1"/>
  <c r="M927" i="1"/>
  <c r="AG927" i="1"/>
  <c r="AH927" i="1"/>
  <c r="AI927" i="1"/>
  <c r="AJ927" i="1"/>
  <c r="AK927" i="1"/>
  <c r="AL927" i="1"/>
  <c r="AM927" i="1"/>
  <c r="AN927" i="1"/>
  <c r="AV927" i="1"/>
  <c r="C928" i="1"/>
  <c r="D928" i="1"/>
  <c r="E928" i="1"/>
  <c r="F928" i="1"/>
  <c r="G928" i="1"/>
  <c r="H928" i="1"/>
  <c r="J928" i="1"/>
  <c r="K928" i="1"/>
  <c r="L928" i="1"/>
  <c r="M928" i="1"/>
  <c r="AG928" i="1"/>
  <c r="AH928" i="1"/>
  <c r="AI928" i="1"/>
  <c r="AJ928" i="1"/>
  <c r="AK928" i="1"/>
  <c r="AL928" i="1"/>
  <c r="AM928" i="1"/>
  <c r="AN928" i="1"/>
  <c r="AV928" i="1"/>
  <c r="C929" i="1"/>
  <c r="D929" i="1"/>
  <c r="E929" i="1"/>
  <c r="F929" i="1"/>
  <c r="G929" i="1"/>
  <c r="H929" i="1"/>
  <c r="J929" i="1"/>
  <c r="K929" i="1"/>
  <c r="L929" i="1"/>
  <c r="M929" i="1"/>
  <c r="AG929" i="1"/>
  <c r="AH929" i="1"/>
  <c r="AI929" i="1"/>
  <c r="AJ929" i="1"/>
  <c r="AK929" i="1"/>
  <c r="AL929" i="1"/>
  <c r="AM929" i="1"/>
  <c r="AN929" i="1"/>
  <c r="AV929" i="1"/>
  <c r="C930" i="1"/>
  <c r="D930" i="1"/>
  <c r="E930" i="1"/>
  <c r="F930" i="1"/>
  <c r="G930" i="1"/>
  <c r="H930" i="1"/>
  <c r="J930" i="1"/>
  <c r="K930" i="1"/>
  <c r="L930" i="1"/>
  <c r="M930" i="1"/>
  <c r="AG930" i="1"/>
  <c r="AH930" i="1"/>
  <c r="AI930" i="1"/>
  <c r="AJ930" i="1"/>
  <c r="AK930" i="1"/>
  <c r="AL930" i="1"/>
  <c r="AM930" i="1"/>
  <c r="AN930" i="1"/>
  <c r="AV930" i="1"/>
  <c r="C931" i="1"/>
  <c r="D931" i="1"/>
  <c r="E931" i="1"/>
  <c r="F931" i="1"/>
  <c r="G931" i="1"/>
  <c r="H931" i="1"/>
  <c r="J931" i="1"/>
  <c r="K931" i="1"/>
  <c r="L931" i="1"/>
  <c r="M931" i="1"/>
  <c r="AG931" i="1"/>
  <c r="AH931" i="1"/>
  <c r="AI931" i="1"/>
  <c r="AJ931" i="1"/>
  <c r="AK931" i="1"/>
  <c r="AL931" i="1"/>
  <c r="AM931" i="1"/>
  <c r="AN931" i="1"/>
  <c r="AV931" i="1"/>
  <c r="C933" i="1"/>
  <c r="D933" i="1"/>
  <c r="E933" i="1"/>
  <c r="F933" i="1"/>
  <c r="G933" i="1"/>
  <c r="H933" i="1"/>
  <c r="J933" i="1"/>
  <c r="K933" i="1"/>
  <c r="L933" i="1"/>
  <c r="M933" i="1"/>
  <c r="AG933" i="1"/>
  <c r="AH933" i="1"/>
  <c r="AI933" i="1"/>
  <c r="AJ933" i="1"/>
  <c r="AK933" i="1"/>
  <c r="AL933" i="1"/>
  <c r="AM933" i="1"/>
  <c r="AN933" i="1"/>
  <c r="AV933" i="1"/>
  <c r="C934" i="1"/>
  <c r="D934" i="1"/>
  <c r="E934" i="1"/>
  <c r="F934" i="1"/>
  <c r="G934" i="1"/>
  <c r="H934" i="1"/>
  <c r="J934" i="1"/>
  <c r="K934" i="1"/>
  <c r="L934" i="1"/>
  <c r="M934" i="1"/>
  <c r="AG934" i="1"/>
  <c r="AH934" i="1"/>
  <c r="AI934" i="1"/>
  <c r="AJ934" i="1"/>
  <c r="AK934" i="1"/>
  <c r="AL934" i="1"/>
  <c r="AM934" i="1"/>
  <c r="AN934" i="1"/>
  <c r="AV934" i="1"/>
  <c r="C935" i="1"/>
  <c r="D935" i="1"/>
  <c r="E935" i="1"/>
  <c r="F935" i="1"/>
  <c r="G935" i="1"/>
  <c r="H935" i="1"/>
  <c r="J935" i="1"/>
  <c r="K935" i="1"/>
  <c r="L935" i="1"/>
  <c r="M935" i="1"/>
  <c r="AG935" i="1"/>
  <c r="AH935" i="1"/>
  <c r="AI935" i="1"/>
  <c r="AJ935" i="1"/>
  <c r="AK935" i="1"/>
  <c r="AL935" i="1"/>
  <c r="AM935" i="1"/>
  <c r="AN935" i="1"/>
  <c r="AV935" i="1"/>
  <c r="C936" i="1"/>
  <c r="D936" i="1"/>
  <c r="E936" i="1"/>
  <c r="F936" i="1"/>
  <c r="G936" i="1"/>
  <c r="H936" i="1"/>
  <c r="J936" i="1"/>
  <c r="K936" i="1"/>
  <c r="L936" i="1"/>
  <c r="M936" i="1"/>
  <c r="AG936" i="1"/>
  <c r="AH936" i="1"/>
  <c r="AI936" i="1"/>
  <c r="AJ936" i="1"/>
  <c r="AK936" i="1"/>
  <c r="AL936" i="1"/>
  <c r="AM936" i="1"/>
  <c r="AN936" i="1"/>
  <c r="AV936" i="1"/>
  <c r="C937" i="1"/>
  <c r="D937" i="1"/>
  <c r="E937" i="1"/>
  <c r="F937" i="1"/>
  <c r="G937" i="1"/>
  <c r="H937" i="1"/>
  <c r="J937" i="1"/>
  <c r="K937" i="1"/>
  <c r="L937" i="1"/>
  <c r="M937" i="1"/>
  <c r="AG937" i="1"/>
  <c r="AH937" i="1"/>
  <c r="AI937" i="1"/>
  <c r="AJ937" i="1"/>
  <c r="AK937" i="1"/>
  <c r="AL937" i="1"/>
  <c r="AM937" i="1"/>
  <c r="AN937" i="1"/>
  <c r="AV937" i="1"/>
  <c r="C938" i="1"/>
  <c r="D938" i="1"/>
  <c r="E938" i="1"/>
  <c r="F938" i="1"/>
  <c r="G938" i="1"/>
  <c r="H938" i="1"/>
  <c r="J938" i="1"/>
  <c r="K938" i="1"/>
  <c r="L938" i="1"/>
  <c r="M938" i="1"/>
  <c r="AG938" i="1"/>
  <c r="AH938" i="1"/>
  <c r="AI938" i="1"/>
  <c r="AJ938" i="1"/>
  <c r="AK938" i="1"/>
  <c r="AL938" i="1"/>
  <c r="AM938" i="1"/>
  <c r="AN938" i="1"/>
  <c r="AV938" i="1"/>
  <c r="C939" i="1"/>
  <c r="D939" i="1"/>
  <c r="E939" i="1"/>
  <c r="F939" i="1"/>
  <c r="G939" i="1"/>
  <c r="H939" i="1"/>
  <c r="J939" i="1"/>
  <c r="K939" i="1"/>
  <c r="L939" i="1"/>
  <c r="M939" i="1"/>
  <c r="AG939" i="1"/>
  <c r="AH939" i="1"/>
  <c r="AI939" i="1"/>
  <c r="AJ939" i="1"/>
  <c r="AK939" i="1"/>
  <c r="AL939" i="1"/>
  <c r="AM939" i="1"/>
  <c r="AN939" i="1"/>
  <c r="AV939" i="1"/>
  <c r="C940" i="1"/>
  <c r="D940" i="1"/>
  <c r="E940" i="1"/>
  <c r="F940" i="1"/>
  <c r="G940" i="1"/>
  <c r="H940" i="1"/>
  <c r="J940" i="1"/>
  <c r="K940" i="1"/>
  <c r="L940" i="1"/>
  <c r="M940" i="1"/>
  <c r="AG940" i="1"/>
  <c r="AH940" i="1"/>
  <c r="AI940" i="1"/>
  <c r="AJ940" i="1"/>
  <c r="AK940" i="1"/>
  <c r="AL940" i="1"/>
  <c r="AM940" i="1"/>
  <c r="AN940" i="1"/>
  <c r="AV940" i="1"/>
  <c r="C941" i="1"/>
  <c r="D941" i="1"/>
  <c r="E941" i="1"/>
  <c r="F941" i="1"/>
  <c r="G941" i="1"/>
  <c r="H941" i="1"/>
  <c r="J941" i="1"/>
  <c r="K941" i="1"/>
  <c r="L941" i="1"/>
  <c r="M941" i="1"/>
  <c r="AG941" i="1"/>
  <c r="AH941" i="1"/>
  <c r="AI941" i="1"/>
  <c r="AJ941" i="1"/>
  <c r="AK941" i="1"/>
  <c r="AL941" i="1"/>
  <c r="AM941" i="1"/>
  <c r="AN941" i="1"/>
  <c r="AV941" i="1"/>
  <c r="C942" i="1"/>
  <c r="D942" i="1"/>
  <c r="E942" i="1"/>
  <c r="F942" i="1"/>
  <c r="G942" i="1"/>
  <c r="H942" i="1"/>
  <c r="J942" i="1"/>
  <c r="K942" i="1"/>
  <c r="L942" i="1"/>
  <c r="M942" i="1"/>
  <c r="AG942" i="1"/>
  <c r="AH942" i="1"/>
  <c r="AI942" i="1"/>
  <c r="AJ942" i="1"/>
  <c r="AK942" i="1"/>
  <c r="AL942" i="1"/>
  <c r="AM942" i="1"/>
  <c r="AN942" i="1"/>
  <c r="AV942" i="1"/>
  <c r="C943" i="1"/>
  <c r="D943" i="1"/>
  <c r="E943" i="1"/>
  <c r="F943" i="1"/>
  <c r="G943" i="1"/>
  <c r="H943" i="1"/>
  <c r="J943" i="1"/>
  <c r="K943" i="1"/>
  <c r="L943" i="1"/>
  <c r="M943" i="1"/>
  <c r="AG943" i="1"/>
  <c r="AH943" i="1"/>
  <c r="AI943" i="1"/>
  <c r="AJ943" i="1"/>
  <c r="AK943" i="1"/>
  <c r="AL943" i="1"/>
  <c r="AM943" i="1"/>
  <c r="AN943" i="1"/>
  <c r="AV943" i="1"/>
  <c r="C944" i="1"/>
  <c r="D944" i="1"/>
  <c r="E944" i="1"/>
  <c r="F944" i="1"/>
  <c r="G944" i="1"/>
  <c r="H944" i="1"/>
  <c r="J944" i="1"/>
  <c r="K944" i="1"/>
  <c r="L944" i="1"/>
  <c r="M944" i="1"/>
  <c r="AG944" i="1"/>
  <c r="AH944" i="1"/>
  <c r="AI944" i="1"/>
  <c r="AJ944" i="1"/>
  <c r="AK944" i="1"/>
  <c r="AL944" i="1"/>
  <c r="AM944" i="1"/>
  <c r="AN944" i="1"/>
  <c r="AV944" i="1"/>
  <c r="C945" i="1"/>
  <c r="D945" i="1"/>
  <c r="E945" i="1"/>
  <c r="F945" i="1"/>
  <c r="G945" i="1"/>
  <c r="H945" i="1"/>
  <c r="J945" i="1"/>
  <c r="K945" i="1"/>
  <c r="L945" i="1"/>
  <c r="M945" i="1"/>
  <c r="AG945" i="1"/>
  <c r="AH945" i="1"/>
  <c r="AI945" i="1"/>
  <c r="AJ945" i="1"/>
  <c r="AK945" i="1"/>
  <c r="AL945" i="1"/>
  <c r="AM945" i="1"/>
  <c r="AN945" i="1"/>
  <c r="AV945" i="1"/>
  <c r="C946" i="1"/>
  <c r="D946" i="1"/>
  <c r="E946" i="1"/>
  <c r="F946" i="1"/>
  <c r="G946" i="1"/>
  <c r="H946" i="1"/>
  <c r="J946" i="1"/>
  <c r="K946" i="1"/>
  <c r="L946" i="1"/>
  <c r="M946" i="1"/>
  <c r="AG946" i="1"/>
  <c r="AH946" i="1"/>
  <c r="AI946" i="1"/>
  <c r="AJ946" i="1"/>
  <c r="AK946" i="1"/>
  <c r="AL946" i="1"/>
  <c r="AM946" i="1"/>
  <c r="AN946" i="1"/>
  <c r="AV946" i="1"/>
  <c r="C947" i="1"/>
  <c r="D947" i="1"/>
  <c r="E947" i="1"/>
  <c r="F947" i="1"/>
  <c r="G947" i="1"/>
  <c r="H947" i="1"/>
  <c r="J947" i="1"/>
  <c r="K947" i="1"/>
  <c r="L947" i="1"/>
  <c r="M947" i="1"/>
  <c r="AG947" i="1"/>
  <c r="AH947" i="1"/>
  <c r="AI947" i="1"/>
  <c r="AJ947" i="1"/>
  <c r="AK947" i="1"/>
  <c r="AL947" i="1"/>
  <c r="AM947" i="1"/>
  <c r="AN947" i="1"/>
  <c r="AV947" i="1"/>
  <c r="C948" i="1"/>
  <c r="D948" i="1"/>
  <c r="E948" i="1"/>
  <c r="F948" i="1"/>
  <c r="G948" i="1"/>
  <c r="H948" i="1"/>
  <c r="J948" i="1"/>
  <c r="K948" i="1"/>
  <c r="L948" i="1"/>
  <c r="M948" i="1"/>
  <c r="AG948" i="1"/>
  <c r="AH948" i="1"/>
  <c r="AI948" i="1"/>
  <c r="AJ948" i="1"/>
  <c r="AK948" i="1"/>
  <c r="AL948" i="1"/>
  <c r="AM948" i="1"/>
  <c r="AN948" i="1"/>
  <c r="AV948" i="1"/>
  <c r="C949" i="1"/>
  <c r="D949" i="1"/>
  <c r="E949" i="1"/>
  <c r="F949" i="1"/>
  <c r="G949" i="1"/>
  <c r="H949" i="1"/>
  <c r="J949" i="1"/>
  <c r="K949" i="1"/>
  <c r="L949" i="1"/>
  <c r="M949" i="1"/>
  <c r="AG949" i="1"/>
  <c r="AH949" i="1"/>
  <c r="AI949" i="1"/>
  <c r="AJ949" i="1"/>
  <c r="AK949" i="1"/>
  <c r="AL949" i="1"/>
  <c r="AM949" i="1"/>
  <c r="AN949" i="1"/>
  <c r="AV949" i="1"/>
  <c r="C950" i="1"/>
  <c r="D950" i="1"/>
  <c r="E950" i="1"/>
  <c r="F950" i="1"/>
  <c r="G950" i="1"/>
  <c r="H950" i="1"/>
  <c r="J950" i="1"/>
  <c r="K950" i="1"/>
  <c r="L950" i="1"/>
  <c r="M950" i="1"/>
  <c r="AG950" i="1"/>
  <c r="AH950" i="1"/>
  <c r="AI950" i="1"/>
  <c r="AJ950" i="1"/>
  <c r="AK950" i="1"/>
  <c r="AL950" i="1"/>
  <c r="AM950" i="1"/>
  <c r="AN950" i="1"/>
  <c r="AV950" i="1"/>
  <c r="C951" i="1"/>
  <c r="D951" i="1"/>
  <c r="E951" i="1"/>
  <c r="F951" i="1"/>
  <c r="G951" i="1"/>
  <c r="H951" i="1"/>
  <c r="J951" i="1"/>
  <c r="K951" i="1"/>
  <c r="L951" i="1"/>
  <c r="M951" i="1"/>
  <c r="AG951" i="1"/>
  <c r="AH951" i="1"/>
  <c r="AI951" i="1"/>
  <c r="AJ951" i="1"/>
  <c r="AK951" i="1"/>
  <c r="AL951" i="1"/>
  <c r="AM951" i="1"/>
  <c r="AN951" i="1"/>
  <c r="AV951" i="1"/>
  <c r="C952" i="1"/>
  <c r="D952" i="1"/>
  <c r="E952" i="1"/>
  <c r="F952" i="1"/>
  <c r="G952" i="1"/>
  <c r="H952" i="1"/>
  <c r="J952" i="1"/>
  <c r="K952" i="1"/>
  <c r="L952" i="1"/>
  <c r="M952" i="1"/>
  <c r="AG952" i="1"/>
  <c r="AH952" i="1"/>
  <c r="AI952" i="1"/>
  <c r="AJ952" i="1"/>
  <c r="AK952" i="1"/>
  <c r="AL952" i="1"/>
  <c r="AM952" i="1"/>
  <c r="AN952" i="1"/>
  <c r="AV952" i="1"/>
  <c r="C953" i="1"/>
  <c r="D953" i="1"/>
  <c r="E953" i="1"/>
  <c r="F953" i="1"/>
  <c r="G953" i="1"/>
  <c r="H953" i="1"/>
  <c r="J953" i="1"/>
  <c r="K953" i="1"/>
  <c r="L953" i="1"/>
  <c r="M953" i="1"/>
  <c r="AG953" i="1"/>
  <c r="AH953" i="1"/>
  <c r="AI953" i="1"/>
  <c r="AJ953" i="1"/>
  <c r="AK953" i="1"/>
  <c r="AL953" i="1"/>
  <c r="AM953" i="1"/>
  <c r="AN953" i="1"/>
  <c r="AV953" i="1"/>
  <c r="C954" i="1"/>
  <c r="D954" i="1"/>
  <c r="E954" i="1"/>
  <c r="F954" i="1"/>
  <c r="G954" i="1"/>
  <c r="H954" i="1"/>
  <c r="J954" i="1"/>
  <c r="K954" i="1"/>
  <c r="L954" i="1"/>
  <c r="M954" i="1"/>
  <c r="AG954" i="1"/>
  <c r="AH954" i="1"/>
  <c r="AI954" i="1"/>
  <c r="AJ954" i="1"/>
  <c r="AK954" i="1"/>
  <c r="AL954" i="1"/>
  <c r="AM954" i="1"/>
  <c r="AN954" i="1"/>
  <c r="AV954" i="1"/>
  <c r="C955" i="1"/>
  <c r="D955" i="1"/>
  <c r="E955" i="1"/>
  <c r="F955" i="1"/>
  <c r="G955" i="1"/>
  <c r="H955" i="1"/>
  <c r="J955" i="1"/>
  <c r="K955" i="1"/>
  <c r="L955" i="1"/>
  <c r="M955" i="1"/>
  <c r="AG955" i="1"/>
  <c r="AH955" i="1"/>
  <c r="AI955" i="1"/>
  <c r="AJ955" i="1"/>
  <c r="AK955" i="1"/>
  <c r="AL955" i="1"/>
  <c r="AM955" i="1"/>
  <c r="AN955" i="1"/>
  <c r="AV955" i="1"/>
  <c r="C956" i="1"/>
  <c r="D956" i="1"/>
  <c r="E956" i="1"/>
  <c r="F956" i="1"/>
  <c r="G956" i="1"/>
  <c r="H956" i="1"/>
  <c r="J956" i="1"/>
  <c r="K956" i="1"/>
  <c r="L956" i="1"/>
  <c r="M956" i="1"/>
  <c r="AG956" i="1"/>
  <c r="AH956" i="1"/>
  <c r="AI956" i="1"/>
  <c r="AJ956" i="1"/>
  <c r="AK956" i="1"/>
  <c r="AL956" i="1"/>
  <c r="AM956" i="1"/>
  <c r="AN956" i="1"/>
  <c r="AV956" i="1"/>
  <c r="C957" i="1"/>
  <c r="D957" i="1"/>
  <c r="E957" i="1"/>
  <c r="F957" i="1"/>
  <c r="G957" i="1"/>
  <c r="H957" i="1"/>
  <c r="J957" i="1"/>
  <c r="K957" i="1"/>
  <c r="L957" i="1"/>
  <c r="M957" i="1"/>
  <c r="AG957" i="1"/>
  <c r="AH957" i="1"/>
  <c r="AI957" i="1"/>
  <c r="AJ957" i="1"/>
  <c r="AK957" i="1"/>
  <c r="AL957" i="1"/>
  <c r="AM957" i="1"/>
  <c r="AN957" i="1"/>
  <c r="AV957" i="1"/>
  <c r="C958" i="1"/>
  <c r="D958" i="1"/>
  <c r="E958" i="1"/>
  <c r="F958" i="1"/>
  <c r="G958" i="1"/>
  <c r="H958" i="1"/>
  <c r="J958" i="1"/>
  <c r="K958" i="1"/>
  <c r="L958" i="1"/>
  <c r="M958" i="1"/>
  <c r="AG958" i="1"/>
  <c r="AH958" i="1"/>
  <c r="AI958" i="1"/>
  <c r="AJ958" i="1"/>
  <c r="AK958" i="1"/>
  <c r="AL958" i="1"/>
  <c r="AM958" i="1"/>
  <c r="AN958" i="1"/>
  <c r="AV958" i="1"/>
  <c r="C959" i="1"/>
  <c r="D959" i="1"/>
  <c r="E959" i="1"/>
  <c r="F959" i="1"/>
  <c r="G959" i="1"/>
  <c r="H959" i="1"/>
  <c r="J959" i="1"/>
  <c r="K959" i="1"/>
  <c r="L959" i="1"/>
  <c r="M959" i="1"/>
  <c r="AG959" i="1"/>
  <c r="AH959" i="1"/>
  <c r="AI959" i="1"/>
  <c r="AJ959" i="1"/>
  <c r="AK959" i="1"/>
  <c r="AL959" i="1"/>
  <c r="AM959" i="1"/>
  <c r="AN959" i="1"/>
  <c r="AV959" i="1"/>
  <c r="C960" i="1"/>
  <c r="D960" i="1"/>
  <c r="E960" i="1"/>
  <c r="F960" i="1"/>
  <c r="G960" i="1"/>
  <c r="H960" i="1"/>
  <c r="J960" i="1"/>
  <c r="K960" i="1"/>
  <c r="L960" i="1"/>
  <c r="M960" i="1"/>
  <c r="AG960" i="1"/>
  <c r="AH960" i="1"/>
  <c r="AI960" i="1"/>
  <c r="AJ960" i="1"/>
  <c r="AK960" i="1"/>
  <c r="AL960" i="1"/>
  <c r="AM960" i="1"/>
  <c r="AN960" i="1"/>
  <c r="AV960" i="1"/>
  <c r="C961" i="1"/>
  <c r="D961" i="1"/>
  <c r="E961" i="1"/>
  <c r="F961" i="1"/>
  <c r="G961" i="1"/>
  <c r="H961" i="1"/>
  <c r="J961" i="1"/>
  <c r="K961" i="1"/>
  <c r="L961" i="1"/>
  <c r="M961" i="1"/>
  <c r="AG961" i="1"/>
  <c r="AH961" i="1"/>
  <c r="AI961" i="1"/>
  <c r="AJ961" i="1"/>
  <c r="AK961" i="1"/>
  <c r="AL961" i="1"/>
  <c r="AM961" i="1"/>
  <c r="AN961" i="1"/>
  <c r="AV961" i="1"/>
  <c r="C962" i="1"/>
  <c r="D962" i="1"/>
  <c r="E962" i="1"/>
  <c r="F962" i="1"/>
  <c r="G962" i="1"/>
  <c r="H962" i="1"/>
  <c r="J962" i="1"/>
  <c r="K962" i="1"/>
  <c r="L962" i="1"/>
  <c r="M962" i="1"/>
  <c r="AG962" i="1"/>
  <c r="AH962" i="1"/>
  <c r="AI962" i="1"/>
  <c r="AJ962" i="1"/>
  <c r="AK962" i="1"/>
  <c r="AL962" i="1"/>
  <c r="AM962" i="1"/>
  <c r="AN962" i="1"/>
  <c r="AV962" i="1"/>
  <c r="C963" i="1"/>
  <c r="D963" i="1"/>
  <c r="E963" i="1"/>
  <c r="F963" i="1"/>
  <c r="G963" i="1"/>
  <c r="H963" i="1"/>
  <c r="J963" i="1"/>
  <c r="K963" i="1"/>
  <c r="L963" i="1"/>
  <c r="M963" i="1"/>
  <c r="AG963" i="1"/>
  <c r="AH963" i="1"/>
  <c r="AI963" i="1"/>
  <c r="AJ963" i="1"/>
  <c r="AK963" i="1"/>
  <c r="AL963" i="1"/>
  <c r="AM963" i="1"/>
  <c r="AN963" i="1"/>
  <c r="AV963" i="1"/>
  <c r="C964" i="1"/>
  <c r="D964" i="1"/>
  <c r="E964" i="1"/>
  <c r="F964" i="1"/>
  <c r="G964" i="1"/>
  <c r="H964" i="1"/>
  <c r="J964" i="1"/>
  <c r="K964" i="1"/>
  <c r="L964" i="1"/>
  <c r="M964" i="1"/>
  <c r="AG964" i="1"/>
  <c r="AH964" i="1"/>
  <c r="AI964" i="1"/>
  <c r="AJ964" i="1"/>
  <c r="AK964" i="1"/>
  <c r="AL964" i="1"/>
  <c r="AM964" i="1"/>
  <c r="AN964" i="1"/>
  <c r="AV964" i="1"/>
  <c r="C965" i="1"/>
  <c r="D965" i="1"/>
  <c r="E965" i="1"/>
  <c r="F965" i="1"/>
  <c r="G965" i="1"/>
  <c r="H965" i="1"/>
  <c r="J965" i="1"/>
  <c r="K965" i="1"/>
  <c r="L965" i="1"/>
  <c r="M965" i="1"/>
  <c r="AG965" i="1"/>
  <c r="AH965" i="1"/>
  <c r="AI965" i="1"/>
  <c r="AJ965" i="1"/>
  <c r="AK965" i="1"/>
  <c r="AL965" i="1"/>
  <c r="AM965" i="1"/>
  <c r="AN965" i="1"/>
  <c r="AV965" i="1"/>
  <c r="C966" i="1"/>
  <c r="D966" i="1"/>
  <c r="E966" i="1"/>
  <c r="F966" i="1"/>
  <c r="G966" i="1"/>
  <c r="H966" i="1"/>
  <c r="J966" i="1"/>
  <c r="K966" i="1"/>
  <c r="L966" i="1"/>
  <c r="M966" i="1"/>
  <c r="AG966" i="1"/>
  <c r="AH966" i="1"/>
  <c r="AI966" i="1"/>
  <c r="AJ966" i="1"/>
  <c r="AK966" i="1"/>
  <c r="AL966" i="1"/>
  <c r="AM966" i="1"/>
  <c r="AN966" i="1"/>
  <c r="AV966" i="1"/>
  <c r="C967" i="1"/>
  <c r="D967" i="1"/>
  <c r="E967" i="1"/>
  <c r="F967" i="1"/>
  <c r="G967" i="1"/>
  <c r="H967" i="1"/>
  <c r="J967" i="1"/>
  <c r="K967" i="1"/>
  <c r="L967" i="1"/>
  <c r="M967" i="1"/>
  <c r="AG967" i="1"/>
  <c r="AH967" i="1"/>
  <c r="AI967" i="1"/>
  <c r="AJ967" i="1"/>
  <c r="AK967" i="1"/>
  <c r="AL967" i="1"/>
  <c r="AM967" i="1"/>
  <c r="AN967" i="1"/>
  <c r="AV967" i="1"/>
  <c r="C968" i="1"/>
  <c r="D968" i="1"/>
  <c r="E968" i="1"/>
  <c r="F968" i="1"/>
  <c r="G968" i="1"/>
  <c r="H968" i="1"/>
  <c r="J968" i="1"/>
  <c r="K968" i="1"/>
  <c r="L968" i="1"/>
  <c r="M968" i="1"/>
  <c r="AG968" i="1"/>
  <c r="AH968" i="1"/>
  <c r="AI968" i="1"/>
  <c r="AJ968" i="1"/>
  <c r="AK968" i="1"/>
  <c r="AL968" i="1"/>
  <c r="AM968" i="1"/>
  <c r="AN968" i="1"/>
  <c r="AV968" i="1"/>
  <c r="C969" i="1"/>
  <c r="D969" i="1"/>
  <c r="E969" i="1"/>
  <c r="F969" i="1"/>
  <c r="G969" i="1"/>
  <c r="H969" i="1"/>
  <c r="J969" i="1"/>
  <c r="K969" i="1"/>
  <c r="L969" i="1"/>
  <c r="M969" i="1"/>
  <c r="AG969" i="1"/>
  <c r="AH969" i="1"/>
  <c r="AI969" i="1"/>
  <c r="AJ969" i="1"/>
  <c r="AK969" i="1"/>
  <c r="AL969" i="1"/>
  <c r="AM969" i="1"/>
  <c r="AN969" i="1"/>
  <c r="AV969" i="1"/>
  <c r="C970" i="1"/>
  <c r="D970" i="1"/>
  <c r="E970" i="1"/>
  <c r="F970" i="1"/>
  <c r="G970" i="1"/>
  <c r="H970" i="1"/>
  <c r="J970" i="1"/>
  <c r="K970" i="1"/>
  <c r="L970" i="1"/>
  <c r="M970" i="1"/>
  <c r="AG970" i="1"/>
  <c r="AH970" i="1"/>
  <c r="AI970" i="1"/>
  <c r="AJ970" i="1"/>
  <c r="AK970" i="1"/>
  <c r="AL970" i="1"/>
  <c r="AM970" i="1"/>
  <c r="AN970" i="1"/>
  <c r="AV970" i="1"/>
  <c r="C971" i="1"/>
  <c r="D971" i="1"/>
  <c r="E971" i="1"/>
  <c r="F971" i="1"/>
  <c r="G971" i="1"/>
  <c r="H971" i="1"/>
  <c r="J971" i="1"/>
  <c r="K971" i="1"/>
  <c r="L971" i="1"/>
  <c r="M971" i="1"/>
  <c r="AG971" i="1"/>
  <c r="AH971" i="1"/>
  <c r="AI971" i="1"/>
  <c r="AJ971" i="1"/>
  <c r="AK971" i="1"/>
  <c r="AL971" i="1"/>
  <c r="AM971" i="1"/>
  <c r="AN971" i="1"/>
  <c r="AV971" i="1"/>
  <c r="C972" i="1"/>
  <c r="D972" i="1"/>
  <c r="E972" i="1"/>
  <c r="F972" i="1"/>
  <c r="G972" i="1"/>
  <c r="H972" i="1"/>
  <c r="J972" i="1"/>
  <c r="K972" i="1"/>
  <c r="L972" i="1"/>
  <c r="M972" i="1"/>
  <c r="AG972" i="1"/>
  <c r="AH972" i="1"/>
  <c r="AI972" i="1"/>
  <c r="AJ972" i="1"/>
  <c r="AK972" i="1"/>
  <c r="AL972" i="1"/>
  <c r="AM972" i="1"/>
  <c r="AN972" i="1"/>
  <c r="AV972" i="1"/>
  <c r="C973" i="1"/>
  <c r="D973" i="1"/>
  <c r="E973" i="1"/>
  <c r="F973" i="1"/>
  <c r="G973" i="1"/>
  <c r="H973" i="1"/>
  <c r="J973" i="1"/>
  <c r="K973" i="1"/>
  <c r="L973" i="1"/>
  <c r="M973" i="1"/>
  <c r="AG973" i="1"/>
  <c r="AH973" i="1"/>
  <c r="AI973" i="1"/>
  <c r="AJ973" i="1"/>
  <c r="AK973" i="1"/>
  <c r="AL973" i="1"/>
  <c r="AM973" i="1"/>
  <c r="AN973" i="1"/>
  <c r="AV973" i="1"/>
  <c r="C974" i="1"/>
  <c r="D974" i="1"/>
  <c r="E974" i="1"/>
  <c r="F974" i="1"/>
  <c r="G974" i="1"/>
  <c r="H974" i="1"/>
  <c r="J974" i="1"/>
  <c r="K974" i="1"/>
  <c r="L974" i="1"/>
  <c r="M974" i="1"/>
  <c r="AG974" i="1"/>
  <c r="AH974" i="1"/>
  <c r="AI974" i="1"/>
  <c r="AJ974" i="1"/>
  <c r="AK974" i="1"/>
  <c r="AL974" i="1"/>
  <c r="AM974" i="1"/>
  <c r="AN974" i="1"/>
  <c r="AV974" i="1"/>
  <c r="C975" i="1"/>
  <c r="D975" i="1"/>
  <c r="E975" i="1"/>
  <c r="F975" i="1"/>
  <c r="G975" i="1"/>
  <c r="H975" i="1"/>
  <c r="J975" i="1"/>
  <c r="K975" i="1"/>
  <c r="L975" i="1"/>
  <c r="M975" i="1"/>
  <c r="AG975" i="1"/>
  <c r="AH975" i="1"/>
  <c r="AI975" i="1"/>
  <c r="AJ975" i="1"/>
  <c r="AK975" i="1"/>
  <c r="AL975" i="1"/>
  <c r="AM975" i="1"/>
  <c r="AN975" i="1"/>
  <c r="AV975" i="1"/>
  <c r="C976" i="1"/>
  <c r="D976" i="1"/>
  <c r="E976" i="1"/>
  <c r="F976" i="1"/>
  <c r="G976" i="1"/>
  <c r="H976" i="1"/>
  <c r="J976" i="1"/>
  <c r="K976" i="1"/>
  <c r="L976" i="1"/>
  <c r="M976" i="1"/>
  <c r="AG976" i="1"/>
  <c r="AH976" i="1"/>
  <c r="AI976" i="1"/>
  <c r="AJ976" i="1"/>
  <c r="AK976" i="1"/>
  <c r="AL976" i="1"/>
  <c r="AM976" i="1"/>
  <c r="AN976" i="1"/>
  <c r="AV976" i="1"/>
  <c r="C977" i="1"/>
  <c r="D977" i="1"/>
  <c r="E977" i="1"/>
  <c r="F977" i="1"/>
  <c r="G977" i="1"/>
  <c r="H977" i="1"/>
  <c r="J977" i="1"/>
  <c r="K977" i="1"/>
  <c r="L977" i="1"/>
  <c r="M977" i="1"/>
  <c r="AG977" i="1"/>
  <c r="AH977" i="1"/>
  <c r="AI977" i="1"/>
  <c r="AJ977" i="1"/>
  <c r="AK977" i="1"/>
  <c r="AL977" i="1"/>
  <c r="AM977" i="1"/>
  <c r="AN977" i="1"/>
  <c r="AV977" i="1"/>
  <c r="C978" i="1"/>
  <c r="D978" i="1"/>
  <c r="E978" i="1"/>
  <c r="F978" i="1"/>
  <c r="G978" i="1"/>
  <c r="H978" i="1"/>
  <c r="J978" i="1"/>
  <c r="K978" i="1"/>
  <c r="L978" i="1"/>
  <c r="M978" i="1"/>
  <c r="AG978" i="1"/>
  <c r="AH978" i="1"/>
  <c r="AI978" i="1"/>
  <c r="AJ978" i="1"/>
  <c r="AK978" i="1"/>
  <c r="AL978" i="1"/>
  <c r="AM978" i="1"/>
  <c r="AN978" i="1"/>
  <c r="AV978" i="1"/>
  <c r="C979" i="1"/>
  <c r="D979" i="1"/>
  <c r="E979" i="1"/>
  <c r="F979" i="1"/>
  <c r="G979" i="1"/>
  <c r="H979" i="1"/>
  <c r="J979" i="1"/>
  <c r="K979" i="1"/>
  <c r="L979" i="1"/>
  <c r="M979" i="1"/>
  <c r="AG979" i="1"/>
  <c r="AH979" i="1"/>
  <c r="AI979" i="1"/>
  <c r="AJ979" i="1"/>
  <c r="AK979" i="1"/>
  <c r="AL979" i="1"/>
  <c r="AM979" i="1"/>
  <c r="AN979" i="1"/>
  <c r="AV979" i="1"/>
  <c r="C980" i="1"/>
  <c r="D980" i="1"/>
  <c r="E980" i="1"/>
  <c r="F980" i="1"/>
  <c r="G980" i="1"/>
  <c r="H980" i="1"/>
  <c r="J980" i="1"/>
  <c r="K980" i="1"/>
  <c r="L980" i="1"/>
  <c r="M980" i="1"/>
  <c r="AG980" i="1"/>
  <c r="AH980" i="1"/>
  <c r="AI980" i="1"/>
  <c r="AJ980" i="1"/>
  <c r="AK980" i="1"/>
  <c r="AL980" i="1"/>
  <c r="AM980" i="1"/>
  <c r="AN980" i="1"/>
  <c r="AV980" i="1"/>
  <c r="C981" i="1"/>
  <c r="D981" i="1"/>
  <c r="E981" i="1"/>
  <c r="F981" i="1"/>
  <c r="G981" i="1"/>
  <c r="H981" i="1"/>
  <c r="J981" i="1"/>
  <c r="K981" i="1"/>
  <c r="L981" i="1"/>
  <c r="M981" i="1"/>
  <c r="AG981" i="1"/>
  <c r="AH981" i="1"/>
  <c r="AI981" i="1"/>
  <c r="AJ981" i="1"/>
  <c r="AK981" i="1"/>
  <c r="AL981" i="1"/>
  <c r="AM981" i="1"/>
  <c r="AN981" i="1"/>
  <c r="AV981" i="1"/>
  <c r="C982" i="1"/>
  <c r="D982" i="1"/>
  <c r="E982" i="1"/>
  <c r="F982" i="1"/>
  <c r="G982" i="1"/>
  <c r="H982" i="1"/>
  <c r="J982" i="1"/>
  <c r="K982" i="1"/>
  <c r="L982" i="1"/>
  <c r="M982" i="1"/>
  <c r="AG982" i="1"/>
  <c r="AH982" i="1"/>
  <c r="AI982" i="1"/>
  <c r="AJ982" i="1"/>
  <c r="AK982" i="1"/>
  <c r="AL982" i="1"/>
  <c r="AM982" i="1"/>
  <c r="AN982" i="1"/>
  <c r="AV982" i="1"/>
  <c r="C983" i="1"/>
  <c r="D983" i="1"/>
  <c r="E983" i="1"/>
  <c r="F983" i="1"/>
  <c r="G983" i="1"/>
  <c r="H983" i="1"/>
  <c r="J983" i="1"/>
  <c r="K983" i="1"/>
  <c r="L983" i="1"/>
  <c r="M983" i="1"/>
  <c r="AG983" i="1"/>
  <c r="AH983" i="1"/>
  <c r="AI983" i="1"/>
  <c r="AJ983" i="1"/>
  <c r="AK983" i="1"/>
  <c r="AL983" i="1"/>
  <c r="AM983" i="1"/>
  <c r="AN983" i="1"/>
  <c r="AV983" i="1"/>
  <c r="C984" i="1"/>
  <c r="D984" i="1"/>
  <c r="E984" i="1"/>
  <c r="F984" i="1"/>
  <c r="G984" i="1"/>
  <c r="H984" i="1"/>
  <c r="J984" i="1"/>
  <c r="K984" i="1"/>
  <c r="L984" i="1"/>
  <c r="M984" i="1"/>
  <c r="AG984" i="1"/>
  <c r="AH984" i="1"/>
  <c r="AI984" i="1"/>
  <c r="AJ984" i="1"/>
  <c r="AK984" i="1"/>
  <c r="AL984" i="1"/>
  <c r="AM984" i="1"/>
  <c r="AN984" i="1"/>
  <c r="AV984" i="1"/>
  <c r="C985" i="1"/>
  <c r="D985" i="1"/>
  <c r="E985" i="1"/>
  <c r="F985" i="1"/>
  <c r="G985" i="1"/>
  <c r="H985" i="1"/>
  <c r="J985" i="1"/>
  <c r="K985" i="1"/>
  <c r="L985" i="1"/>
  <c r="M985" i="1"/>
  <c r="AG985" i="1"/>
  <c r="AH985" i="1"/>
  <c r="AI985" i="1"/>
  <c r="AJ985" i="1"/>
  <c r="AK985" i="1"/>
  <c r="AL985" i="1"/>
  <c r="AM985" i="1"/>
  <c r="AN985" i="1"/>
  <c r="AV985" i="1"/>
  <c r="C986" i="1"/>
  <c r="D986" i="1"/>
  <c r="E986" i="1"/>
  <c r="F986" i="1"/>
  <c r="G986" i="1"/>
  <c r="H986" i="1"/>
  <c r="J986" i="1"/>
  <c r="K986" i="1"/>
  <c r="L986" i="1"/>
  <c r="M986" i="1"/>
  <c r="AG986" i="1"/>
  <c r="AH986" i="1"/>
  <c r="AI986" i="1"/>
  <c r="AJ986" i="1"/>
  <c r="AK986" i="1"/>
  <c r="AL986" i="1"/>
  <c r="AM986" i="1"/>
  <c r="AN986" i="1"/>
  <c r="AV986" i="1"/>
  <c r="C987" i="1"/>
  <c r="D987" i="1"/>
  <c r="E987" i="1"/>
  <c r="F987" i="1"/>
  <c r="G987" i="1"/>
  <c r="H987" i="1"/>
  <c r="J987" i="1"/>
  <c r="K987" i="1"/>
  <c r="L987" i="1"/>
  <c r="M987" i="1"/>
  <c r="AG987" i="1"/>
  <c r="AH987" i="1"/>
  <c r="AI987" i="1"/>
  <c r="AJ987" i="1"/>
  <c r="AK987" i="1"/>
  <c r="AL987" i="1"/>
  <c r="AM987" i="1"/>
  <c r="AN987" i="1"/>
  <c r="AV987" i="1"/>
  <c r="C988" i="1"/>
  <c r="D988" i="1"/>
  <c r="E988" i="1"/>
  <c r="F988" i="1"/>
  <c r="G988" i="1"/>
  <c r="H988" i="1"/>
  <c r="J988" i="1"/>
  <c r="K988" i="1"/>
  <c r="L988" i="1"/>
  <c r="M988" i="1"/>
  <c r="AG988" i="1"/>
  <c r="AH988" i="1"/>
  <c r="AI988" i="1"/>
  <c r="AJ988" i="1"/>
  <c r="AK988" i="1"/>
  <c r="AL988" i="1"/>
  <c r="AM988" i="1"/>
  <c r="AN988" i="1"/>
  <c r="AV988" i="1"/>
  <c r="C989" i="1"/>
  <c r="D989" i="1"/>
  <c r="E989" i="1"/>
  <c r="F989" i="1"/>
  <c r="G989" i="1"/>
  <c r="H989" i="1"/>
  <c r="J989" i="1"/>
  <c r="K989" i="1"/>
  <c r="L989" i="1"/>
  <c r="M989" i="1"/>
  <c r="AG989" i="1"/>
  <c r="AH989" i="1"/>
  <c r="AI989" i="1"/>
  <c r="AJ989" i="1"/>
  <c r="AK989" i="1"/>
  <c r="AL989" i="1"/>
  <c r="AM989" i="1"/>
  <c r="AN989" i="1"/>
  <c r="AV989" i="1"/>
  <c r="C990" i="1"/>
  <c r="D990" i="1"/>
  <c r="E990" i="1"/>
  <c r="F990" i="1"/>
  <c r="G990" i="1"/>
  <c r="H990" i="1"/>
  <c r="J990" i="1"/>
  <c r="K990" i="1"/>
  <c r="L990" i="1"/>
  <c r="M990" i="1"/>
  <c r="AG990" i="1"/>
  <c r="AH990" i="1"/>
  <c r="AI990" i="1"/>
  <c r="AJ990" i="1"/>
  <c r="AK990" i="1"/>
  <c r="AL990" i="1"/>
  <c r="AM990" i="1"/>
  <c r="AN990" i="1"/>
  <c r="AV990" i="1"/>
  <c r="C991" i="1"/>
  <c r="D991" i="1"/>
  <c r="E991" i="1"/>
  <c r="F991" i="1"/>
  <c r="G991" i="1"/>
  <c r="H991" i="1"/>
  <c r="J991" i="1"/>
  <c r="K991" i="1"/>
  <c r="L991" i="1"/>
  <c r="M991" i="1"/>
  <c r="AG991" i="1"/>
  <c r="AH991" i="1"/>
  <c r="AI991" i="1"/>
  <c r="AJ991" i="1"/>
  <c r="AK991" i="1"/>
  <c r="AL991" i="1"/>
  <c r="AM991" i="1"/>
  <c r="AN991" i="1"/>
  <c r="AV991" i="1"/>
  <c r="C992" i="1"/>
  <c r="D992" i="1"/>
  <c r="E992" i="1"/>
  <c r="F992" i="1"/>
  <c r="G992" i="1"/>
  <c r="H992" i="1"/>
  <c r="J992" i="1"/>
  <c r="K992" i="1"/>
  <c r="L992" i="1"/>
  <c r="M992" i="1"/>
  <c r="AG992" i="1"/>
  <c r="AH992" i="1"/>
  <c r="AI992" i="1"/>
  <c r="AJ992" i="1"/>
  <c r="AK992" i="1"/>
  <c r="AL992" i="1"/>
  <c r="AM992" i="1"/>
  <c r="AN992" i="1"/>
  <c r="AV992" i="1"/>
  <c r="C993" i="1"/>
  <c r="D993" i="1"/>
  <c r="E993" i="1"/>
  <c r="F993" i="1"/>
  <c r="G993" i="1"/>
  <c r="H993" i="1"/>
  <c r="J993" i="1"/>
  <c r="K993" i="1"/>
  <c r="L993" i="1"/>
  <c r="M993" i="1"/>
  <c r="AG993" i="1"/>
  <c r="AH993" i="1"/>
  <c r="AI993" i="1"/>
  <c r="AJ993" i="1"/>
  <c r="AK993" i="1"/>
  <c r="AL993" i="1"/>
  <c r="AM993" i="1"/>
  <c r="AN993" i="1"/>
  <c r="AV993" i="1"/>
  <c r="C994" i="1"/>
  <c r="D994" i="1"/>
  <c r="E994" i="1"/>
  <c r="F994" i="1"/>
  <c r="G994" i="1"/>
  <c r="H994" i="1"/>
  <c r="J994" i="1"/>
  <c r="K994" i="1"/>
  <c r="L994" i="1"/>
  <c r="M994" i="1"/>
  <c r="AG994" i="1"/>
  <c r="AH994" i="1"/>
  <c r="AI994" i="1"/>
  <c r="AJ994" i="1"/>
  <c r="AK994" i="1"/>
  <c r="AL994" i="1"/>
  <c r="AM994" i="1"/>
  <c r="AN994" i="1"/>
  <c r="AV994" i="1"/>
  <c r="C995" i="1"/>
  <c r="D995" i="1"/>
  <c r="E995" i="1"/>
  <c r="F995" i="1"/>
  <c r="G995" i="1"/>
  <c r="H995" i="1"/>
  <c r="J995" i="1"/>
  <c r="K995" i="1"/>
  <c r="L995" i="1"/>
  <c r="M995" i="1"/>
  <c r="AG995" i="1"/>
  <c r="AH995" i="1"/>
  <c r="AI995" i="1"/>
  <c r="AJ995" i="1"/>
  <c r="AK995" i="1"/>
  <c r="AL995" i="1"/>
  <c r="AM995" i="1"/>
  <c r="AN995" i="1"/>
  <c r="AV995" i="1"/>
  <c r="C996" i="1"/>
  <c r="D996" i="1"/>
  <c r="E996" i="1"/>
  <c r="F996" i="1"/>
  <c r="G996" i="1"/>
  <c r="H996" i="1"/>
  <c r="J996" i="1"/>
  <c r="K996" i="1"/>
  <c r="L996" i="1"/>
  <c r="M996" i="1"/>
  <c r="AG996" i="1"/>
  <c r="AH996" i="1"/>
  <c r="AI996" i="1"/>
  <c r="AJ996" i="1"/>
  <c r="AK996" i="1"/>
  <c r="AL996" i="1"/>
  <c r="AM996" i="1"/>
  <c r="AN996" i="1"/>
  <c r="AV996" i="1"/>
  <c r="C997" i="1"/>
  <c r="D997" i="1"/>
  <c r="E997" i="1"/>
  <c r="F997" i="1"/>
  <c r="G997" i="1"/>
  <c r="H997" i="1"/>
  <c r="J997" i="1"/>
  <c r="K997" i="1"/>
  <c r="L997" i="1"/>
  <c r="M997" i="1"/>
  <c r="AG997" i="1"/>
  <c r="AH997" i="1"/>
  <c r="AI997" i="1"/>
  <c r="AJ997" i="1"/>
  <c r="AK997" i="1"/>
  <c r="AL997" i="1"/>
  <c r="AM997" i="1"/>
  <c r="AN997" i="1"/>
  <c r="AV997" i="1"/>
  <c r="C998" i="1"/>
  <c r="D998" i="1"/>
  <c r="E998" i="1"/>
  <c r="F998" i="1"/>
  <c r="G998" i="1"/>
  <c r="H998" i="1"/>
  <c r="J998" i="1"/>
  <c r="K998" i="1"/>
  <c r="L998" i="1"/>
  <c r="M998" i="1"/>
  <c r="AG998" i="1"/>
  <c r="AH998" i="1"/>
  <c r="AI998" i="1"/>
  <c r="AJ998" i="1"/>
  <c r="AK998" i="1"/>
  <c r="AL998" i="1"/>
  <c r="AM998" i="1"/>
  <c r="AN998" i="1"/>
  <c r="AV998" i="1"/>
  <c r="C999" i="1"/>
  <c r="D999" i="1"/>
  <c r="E999" i="1"/>
  <c r="F999" i="1"/>
  <c r="G999" i="1"/>
  <c r="H999" i="1"/>
  <c r="J999" i="1"/>
  <c r="K999" i="1"/>
  <c r="L999" i="1"/>
  <c r="M999" i="1"/>
  <c r="AG999" i="1"/>
  <c r="AH999" i="1"/>
  <c r="AI999" i="1"/>
  <c r="AJ999" i="1"/>
  <c r="AK999" i="1"/>
  <c r="AL999" i="1"/>
  <c r="AM999" i="1"/>
  <c r="AN999" i="1"/>
  <c r="AV999" i="1"/>
  <c r="C1000" i="1"/>
  <c r="D1000" i="1"/>
  <c r="E1000" i="1"/>
  <c r="F1000" i="1"/>
  <c r="G1000" i="1"/>
  <c r="H1000" i="1"/>
  <c r="J1000" i="1"/>
  <c r="K1000" i="1"/>
  <c r="L1000" i="1"/>
  <c r="M1000" i="1"/>
  <c r="AG1000" i="1"/>
  <c r="AH1000" i="1"/>
  <c r="AI1000" i="1"/>
  <c r="AJ1000" i="1"/>
  <c r="AK1000" i="1"/>
  <c r="AL1000" i="1"/>
  <c r="AM1000" i="1"/>
  <c r="AN1000" i="1"/>
  <c r="AV1000" i="1"/>
  <c r="C1001" i="1"/>
  <c r="D1001" i="1"/>
  <c r="E1001" i="1"/>
  <c r="F1001" i="1"/>
  <c r="G1001" i="1"/>
  <c r="H1001" i="1"/>
  <c r="J1001" i="1"/>
  <c r="K1001" i="1"/>
  <c r="L1001" i="1"/>
  <c r="M1001" i="1"/>
  <c r="AG1001" i="1"/>
  <c r="AH1001" i="1"/>
  <c r="AI1001" i="1"/>
  <c r="AJ1001" i="1"/>
  <c r="AK1001" i="1"/>
  <c r="AL1001" i="1"/>
  <c r="AM1001" i="1"/>
  <c r="AN1001" i="1"/>
  <c r="AV1001" i="1"/>
  <c r="C1002" i="1"/>
  <c r="D1002" i="1"/>
  <c r="E1002" i="1"/>
  <c r="F1002" i="1"/>
  <c r="G1002" i="1"/>
  <c r="H1002" i="1"/>
  <c r="J1002" i="1"/>
  <c r="K1002" i="1"/>
  <c r="L1002" i="1"/>
  <c r="M1002" i="1"/>
  <c r="AG1002" i="1"/>
  <c r="AH1002" i="1"/>
  <c r="AI1002" i="1"/>
  <c r="AJ1002" i="1"/>
  <c r="AK1002" i="1"/>
  <c r="AL1002" i="1"/>
  <c r="AM1002" i="1"/>
  <c r="AN1002" i="1"/>
  <c r="AV1002" i="1"/>
  <c r="C1003" i="1"/>
  <c r="D1003" i="1"/>
  <c r="E1003" i="1"/>
  <c r="F1003" i="1"/>
  <c r="G1003" i="1"/>
  <c r="H1003" i="1"/>
  <c r="J1003" i="1"/>
  <c r="K1003" i="1"/>
  <c r="L1003" i="1"/>
  <c r="M1003" i="1"/>
  <c r="AG1003" i="1"/>
  <c r="AH1003" i="1"/>
  <c r="AI1003" i="1"/>
  <c r="AJ1003" i="1"/>
  <c r="AK1003" i="1"/>
  <c r="AL1003" i="1"/>
  <c r="AM1003" i="1"/>
  <c r="AN1003" i="1"/>
  <c r="AV1003" i="1"/>
  <c r="C1004" i="1"/>
  <c r="D1004" i="1"/>
  <c r="E1004" i="1"/>
  <c r="F1004" i="1"/>
  <c r="G1004" i="1"/>
  <c r="H1004" i="1"/>
  <c r="J1004" i="1"/>
  <c r="K1004" i="1"/>
  <c r="L1004" i="1"/>
  <c r="M1004" i="1"/>
  <c r="AG1004" i="1"/>
  <c r="AH1004" i="1"/>
  <c r="AI1004" i="1"/>
  <c r="AJ1004" i="1"/>
  <c r="AK1004" i="1"/>
  <c r="AL1004" i="1"/>
  <c r="AM1004" i="1"/>
  <c r="AN1004" i="1"/>
  <c r="AV1004" i="1"/>
  <c r="C1005" i="1"/>
  <c r="D1005" i="1"/>
  <c r="E1005" i="1"/>
  <c r="F1005" i="1"/>
  <c r="G1005" i="1"/>
  <c r="H1005" i="1"/>
  <c r="J1005" i="1"/>
  <c r="K1005" i="1"/>
  <c r="L1005" i="1"/>
  <c r="M1005" i="1"/>
  <c r="AG1005" i="1"/>
  <c r="AH1005" i="1"/>
  <c r="AI1005" i="1"/>
  <c r="AJ1005" i="1"/>
  <c r="AK1005" i="1"/>
  <c r="AL1005" i="1"/>
  <c r="AM1005" i="1"/>
  <c r="AN1005" i="1"/>
  <c r="AV1005" i="1"/>
  <c r="C1006" i="1"/>
  <c r="D1006" i="1"/>
  <c r="E1006" i="1"/>
  <c r="F1006" i="1"/>
  <c r="G1006" i="1"/>
  <c r="H1006" i="1"/>
  <c r="J1006" i="1"/>
  <c r="K1006" i="1"/>
  <c r="L1006" i="1"/>
  <c r="M1006" i="1"/>
  <c r="AG1006" i="1"/>
  <c r="AH1006" i="1"/>
  <c r="AI1006" i="1"/>
  <c r="AJ1006" i="1"/>
  <c r="AK1006" i="1"/>
  <c r="AL1006" i="1"/>
  <c r="AM1006" i="1"/>
  <c r="AN1006" i="1"/>
  <c r="AV1006" i="1"/>
  <c r="C1007" i="1"/>
  <c r="D1007" i="1"/>
  <c r="E1007" i="1"/>
  <c r="F1007" i="1"/>
  <c r="G1007" i="1"/>
  <c r="H1007" i="1"/>
  <c r="J1007" i="1"/>
  <c r="K1007" i="1"/>
  <c r="L1007" i="1"/>
  <c r="M1007" i="1"/>
  <c r="AG1007" i="1"/>
  <c r="AH1007" i="1"/>
  <c r="AI1007" i="1"/>
  <c r="AJ1007" i="1"/>
  <c r="AK1007" i="1"/>
  <c r="AL1007" i="1"/>
  <c r="AM1007" i="1"/>
  <c r="AN1007" i="1"/>
  <c r="AV1007" i="1"/>
  <c r="C1008" i="1"/>
  <c r="D1008" i="1"/>
  <c r="E1008" i="1"/>
  <c r="F1008" i="1"/>
  <c r="G1008" i="1"/>
  <c r="H1008" i="1"/>
  <c r="J1008" i="1"/>
  <c r="K1008" i="1"/>
  <c r="L1008" i="1"/>
  <c r="M1008" i="1"/>
  <c r="AG1008" i="1"/>
  <c r="AH1008" i="1"/>
  <c r="AI1008" i="1"/>
  <c r="AJ1008" i="1"/>
  <c r="AK1008" i="1"/>
  <c r="AL1008" i="1"/>
  <c r="AM1008" i="1"/>
  <c r="AN1008" i="1"/>
  <c r="AV1008" i="1"/>
  <c r="C1009" i="1"/>
  <c r="D1009" i="1"/>
  <c r="E1009" i="1"/>
  <c r="F1009" i="1"/>
  <c r="G1009" i="1"/>
  <c r="H1009" i="1"/>
  <c r="J1009" i="1"/>
  <c r="K1009" i="1"/>
  <c r="L1009" i="1"/>
  <c r="M1009" i="1"/>
  <c r="AG1009" i="1"/>
  <c r="AH1009" i="1"/>
  <c r="AI1009" i="1"/>
  <c r="AJ1009" i="1"/>
  <c r="AK1009" i="1"/>
  <c r="AL1009" i="1"/>
  <c r="AM1009" i="1"/>
  <c r="AN1009" i="1"/>
  <c r="AV1009" i="1"/>
  <c r="C1010" i="1"/>
  <c r="D1010" i="1"/>
  <c r="E1010" i="1"/>
  <c r="F1010" i="1"/>
  <c r="G1010" i="1"/>
  <c r="H1010" i="1"/>
  <c r="J1010" i="1"/>
  <c r="K1010" i="1"/>
  <c r="L1010" i="1"/>
  <c r="M1010" i="1"/>
  <c r="AG1010" i="1"/>
  <c r="AH1010" i="1"/>
  <c r="AI1010" i="1"/>
  <c r="AJ1010" i="1"/>
  <c r="AK1010" i="1"/>
  <c r="AL1010" i="1"/>
  <c r="AM1010" i="1"/>
  <c r="AN1010" i="1"/>
  <c r="AV1010" i="1"/>
  <c r="C1011" i="1"/>
  <c r="D1011" i="1"/>
  <c r="E1011" i="1"/>
  <c r="F1011" i="1"/>
  <c r="G1011" i="1"/>
  <c r="H1011" i="1"/>
  <c r="J1011" i="1"/>
  <c r="K1011" i="1"/>
  <c r="L1011" i="1"/>
  <c r="M1011" i="1"/>
  <c r="AG1011" i="1"/>
  <c r="AH1011" i="1"/>
  <c r="AI1011" i="1"/>
  <c r="AJ1011" i="1"/>
  <c r="AK1011" i="1"/>
  <c r="AL1011" i="1"/>
  <c r="AM1011" i="1"/>
  <c r="AN1011" i="1"/>
  <c r="AV1011" i="1"/>
  <c r="C1012" i="1"/>
  <c r="D1012" i="1"/>
  <c r="E1012" i="1"/>
  <c r="F1012" i="1"/>
  <c r="G1012" i="1"/>
  <c r="H1012" i="1"/>
  <c r="J1012" i="1"/>
  <c r="K1012" i="1"/>
  <c r="L1012" i="1"/>
  <c r="M1012" i="1"/>
  <c r="AG1012" i="1"/>
  <c r="AH1012" i="1"/>
  <c r="AI1012" i="1"/>
  <c r="AJ1012" i="1"/>
  <c r="AK1012" i="1"/>
  <c r="AL1012" i="1"/>
  <c r="AM1012" i="1"/>
  <c r="AN1012" i="1"/>
  <c r="AV1012" i="1"/>
  <c r="C1013" i="1"/>
  <c r="D1013" i="1"/>
  <c r="E1013" i="1"/>
  <c r="F1013" i="1"/>
  <c r="G1013" i="1"/>
  <c r="H1013" i="1"/>
  <c r="J1013" i="1"/>
  <c r="K1013" i="1"/>
  <c r="L1013" i="1"/>
  <c r="M1013" i="1"/>
  <c r="AG1013" i="1"/>
  <c r="AH1013" i="1"/>
  <c r="AI1013" i="1"/>
  <c r="AJ1013" i="1"/>
  <c r="AK1013" i="1"/>
  <c r="AL1013" i="1"/>
  <c r="AM1013" i="1"/>
  <c r="AN1013" i="1"/>
  <c r="AV1013" i="1"/>
  <c r="C1014" i="1"/>
  <c r="D1014" i="1"/>
  <c r="E1014" i="1"/>
  <c r="F1014" i="1"/>
  <c r="G1014" i="1"/>
  <c r="H1014" i="1"/>
  <c r="J1014" i="1"/>
  <c r="K1014" i="1"/>
  <c r="L1014" i="1"/>
  <c r="M1014" i="1"/>
  <c r="AG1014" i="1"/>
  <c r="AH1014" i="1"/>
  <c r="AI1014" i="1"/>
  <c r="AJ1014" i="1"/>
  <c r="AK1014" i="1"/>
  <c r="AL1014" i="1"/>
  <c r="AM1014" i="1"/>
  <c r="AN1014" i="1"/>
  <c r="AV1014" i="1"/>
  <c r="C1015" i="1"/>
  <c r="D1015" i="1"/>
  <c r="E1015" i="1"/>
  <c r="F1015" i="1"/>
  <c r="G1015" i="1"/>
  <c r="H1015" i="1"/>
  <c r="J1015" i="1"/>
  <c r="K1015" i="1"/>
  <c r="L1015" i="1"/>
  <c r="M1015" i="1"/>
  <c r="AG1015" i="1"/>
  <c r="AH1015" i="1"/>
  <c r="AI1015" i="1"/>
  <c r="AJ1015" i="1"/>
  <c r="AK1015" i="1"/>
  <c r="AL1015" i="1"/>
  <c r="AM1015" i="1"/>
  <c r="AN1015" i="1"/>
  <c r="AV1015" i="1"/>
  <c r="C1016" i="1"/>
  <c r="D1016" i="1"/>
  <c r="E1016" i="1"/>
  <c r="F1016" i="1"/>
  <c r="G1016" i="1"/>
  <c r="H1016" i="1"/>
  <c r="J1016" i="1"/>
  <c r="K1016" i="1"/>
  <c r="L1016" i="1"/>
  <c r="M1016" i="1"/>
  <c r="AG1016" i="1"/>
  <c r="AH1016" i="1"/>
  <c r="AI1016" i="1"/>
  <c r="AJ1016" i="1"/>
  <c r="AK1016" i="1"/>
  <c r="AL1016" i="1"/>
  <c r="AM1016" i="1"/>
  <c r="AN1016" i="1"/>
  <c r="AV1016" i="1"/>
  <c r="C1017" i="1"/>
  <c r="D1017" i="1"/>
  <c r="E1017" i="1"/>
  <c r="F1017" i="1"/>
  <c r="G1017" i="1"/>
  <c r="H1017" i="1"/>
  <c r="J1017" i="1"/>
  <c r="K1017" i="1"/>
  <c r="L1017" i="1"/>
  <c r="M1017" i="1"/>
  <c r="AG1017" i="1"/>
  <c r="AH1017" i="1"/>
  <c r="AI1017" i="1"/>
  <c r="AJ1017" i="1"/>
  <c r="AK1017" i="1"/>
  <c r="AL1017" i="1"/>
  <c r="AM1017" i="1"/>
  <c r="AN1017" i="1"/>
  <c r="AV1017" i="1"/>
  <c r="C1018" i="1"/>
  <c r="D1018" i="1"/>
  <c r="E1018" i="1"/>
  <c r="F1018" i="1"/>
  <c r="G1018" i="1"/>
  <c r="H1018" i="1"/>
  <c r="J1018" i="1"/>
  <c r="K1018" i="1"/>
  <c r="L1018" i="1"/>
  <c r="M1018" i="1"/>
  <c r="AG1018" i="1"/>
  <c r="AH1018" i="1"/>
  <c r="AI1018" i="1"/>
  <c r="AJ1018" i="1"/>
  <c r="AK1018" i="1"/>
  <c r="AL1018" i="1"/>
  <c r="AM1018" i="1"/>
  <c r="AN1018" i="1"/>
  <c r="AV1018" i="1"/>
  <c r="C1019" i="1"/>
  <c r="D1019" i="1"/>
  <c r="E1019" i="1"/>
  <c r="F1019" i="1"/>
  <c r="G1019" i="1"/>
  <c r="H1019" i="1"/>
  <c r="J1019" i="1"/>
  <c r="K1019" i="1"/>
  <c r="L1019" i="1"/>
  <c r="M1019" i="1"/>
  <c r="AG1019" i="1"/>
  <c r="AH1019" i="1"/>
  <c r="AI1019" i="1"/>
  <c r="AJ1019" i="1"/>
  <c r="AK1019" i="1"/>
  <c r="AL1019" i="1"/>
  <c r="AM1019" i="1"/>
  <c r="AN1019" i="1"/>
  <c r="AV1019" i="1"/>
  <c r="C1020" i="1"/>
  <c r="D1020" i="1"/>
  <c r="E1020" i="1"/>
  <c r="F1020" i="1"/>
  <c r="G1020" i="1"/>
  <c r="H1020" i="1"/>
  <c r="J1020" i="1"/>
  <c r="K1020" i="1"/>
  <c r="L1020" i="1"/>
  <c r="M1020" i="1"/>
  <c r="AG1020" i="1"/>
  <c r="AH1020" i="1"/>
  <c r="AI1020" i="1"/>
  <c r="AJ1020" i="1"/>
  <c r="AK1020" i="1"/>
  <c r="AL1020" i="1"/>
  <c r="AM1020" i="1"/>
  <c r="AN1020" i="1"/>
  <c r="AV1020" i="1"/>
  <c r="C1021" i="1"/>
  <c r="D1021" i="1"/>
  <c r="E1021" i="1"/>
  <c r="F1021" i="1"/>
  <c r="G1021" i="1"/>
  <c r="H1021" i="1"/>
  <c r="J1021" i="1"/>
  <c r="K1021" i="1"/>
  <c r="L1021" i="1"/>
  <c r="M1021" i="1"/>
  <c r="AG1021" i="1"/>
  <c r="AH1021" i="1"/>
  <c r="AI1021" i="1"/>
  <c r="AJ1021" i="1"/>
  <c r="AK1021" i="1"/>
  <c r="AL1021" i="1"/>
  <c r="AM1021" i="1"/>
  <c r="AN1021" i="1"/>
  <c r="AV1021" i="1"/>
  <c r="C1022" i="1"/>
  <c r="D1022" i="1"/>
  <c r="E1022" i="1"/>
  <c r="F1022" i="1"/>
  <c r="G1022" i="1"/>
  <c r="H1022" i="1"/>
  <c r="J1022" i="1"/>
  <c r="K1022" i="1"/>
  <c r="L1022" i="1"/>
  <c r="M1022" i="1"/>
  <c r="AG1022" i="1"/>
  <c r="AH1022" i="1"/>
  <c r="AI1022" i="1"/>
  <c r="AJ1022" i="1"/>
  <c r="AK1022" i="1"/>
  <c r="AL1022" i="1"/>
  <c r="AM1022" i="1"/>
  <c r="AN1022" i="1"/>
  <c r="AV1022" i="1"/>
  <c r="C1023" i="1"/>
  <c r="D1023" i="1"/>
  <c r="E1023" i="1"/>
  <c r="F1023" i="1"/>
  <c r="G1023" i="1"/>
  <c r="H1023" i="1"/>
  <c r="J1023" i="1"/>
  <c r="K1023" i="1"/>
  <c r="L1023" i="1"/>
  <c r="M1023" i="1"/>
  <c r="AG1023" i="1"/>
  <c r="AH1023" i="1"/>
  <c r="AI1023" i="1"/>
  <c r="AJ1023" i="1"/>
  <c r="AK1023" i="1"/>
  <c r="AL1023" i="1"/>
  <c r="AM1023" i="1"/>
  <c r="AN1023" i="1"/>
  <c r="AV1023" i="1"/>
  <c r="C1024" i="1"/>
  <c r="D1024" i="1"/>
  <c r="E1024" i="1"/>
  <c r="F1024" i="1"/>
  <c r="G1024" i="1"/>
  <c r="H1024" i="1"/>
  <c r="J1024" i="1"/>
  <c r="K1024" i="1"/>
  <c r="L1024" i="1"/>
  <c r="M1024" i="1"/>
  <c r="AG1024" i="1"/>
  <c r="AH1024" i="1"/>
  <c r="AI1024" i="1"/>
  <c r="AJ1024" i="1"/>
  <c r="AK1024" i="1"/>
  <c r="AL1024" i="1"/>
  <c r="AM1024" i="1"/>
  <c r="AN1024" i="1"/>
  <c r="AV1024" i="1"/>
  <c r="C1025" i="1"/>
  <c r="D1025" i="1"/>
  <c r="E1025" i="1"/>
  <c r="F1025" i="1"/>
  <c r="G1025" i="1"/>
  <c r="H1025" i="1"/>
  <c r="J1025" i="1"/>
  <c r="K1025" i="1"/>
  <c r="L1025" i="1"/>
  <c r="M1025" i="1"/>
  <c r="AG1025" i="1"/>
  <c r="AH1025" i="1"/>
  <c r="AI1025" i="1"/>
  <c r="AJ1025" i="1"/>
  <c r="AK1025" i="1"/>
  <c r="AL1025" i="1"/>
  <c r="AM1025" i="1"/>
  <c r="AN1025" i="1"/>
  <c r="AV1025" i="1"/>
  <c r="C1026" i="1"/>
  <c r="D1026" i="1"/>
  <c r="E1026" i="1"/>
  <c r="F1026" i="1"/>
  <c r="G1026" i="1"/>
  <c r="H1026" i="1"/>
  <c r="J1026" i="1"/>
  <c r="K1026" i="1"/>
  <c r="L1026" i="1"/>
  <c r="M1026" i="1"/>
  <c r="AG1026" i="1"/>
  <c r="AH1026" i="1"/>
  <c r="AI1026" i="1"/>
  <c r="AJ1026" i="1"/>
  <c r="AK1026" i="1"/>
  <c r="AL1026" i="1"/>
  <c r="AM1026" i="1"/>
  <c r="AN1026" i="1"/>
  <c r="AV1026" i="1"/>
  <c r="C1027" i="1"/>
  <c r="D1027" i="1"/>
  <c r="E1027" i="1"/>
  <c r="F1027" i="1"/>
  <c r="G1027" i="1"/>
  <c r="H1027" i="1"/>
  <c r="J1027" i="1"/>
  <c r="K1027" i="1"/>
  <c r="L1027" i="1"/>
  <c r="M1027" i="1"/>
  <c r="AG1027" i="1"/>
  <c r="AH1027" i="1"/>
  <c r="AI1027" i="1"/>
  <c r="AJ1027" i="1"/>
  <c r="AK1027" i="1"/>
  <c r="AL1027" i="1"/>
  <c r="AM1027" i="1"/>
  <c r="AN1027" i="1"/>
  <c r="AV1027" i="1"/>
  <c r="C1028" i="1"/>
  <c r="D1028" i="1"/>
  <c r="E1028" i="1"/>
  <c r="F1028" i="1"/>
  <c r="G1028" i="1"/>
  <c r="H1028" i="1"/>
  <c r="J1028" i="1"/>
  <c r="K1028" i="1"/>
  <c r="L1028" i="1"/>
  <c r="M1028" i="1"/>
  <c r="AG1028" i="1"/>
  <c r="AH1028" i="1"/>
  <c r="AI1028" i="1"/>
  <c r="AJ1028" i="1"/>
  <c r="AK1028" i="1"/>
  <c r="AL1028" i="1"/>
  <c r="AM1028" i="1"/>
  <c r="AN1028" i="1"/>
  <c r="AV1028" i="1"/>
  <c r="C1029" i="1"/>
  <c r="D1029" i="1"/>
  <c r="E1029" i="1"/>
  <c r="F1029" i="1"/>
  <c r="G1029" i="1"/>
  <c r="H1029" i="1"/>
  <c r="J1029" i="1"/>
  <c r="K1029" i="1"/>
  <c r="L1029" i="1"/>
  <c r="M1029" i="1"/>
  <c r="AG1029" i="1"/>
  <c r="AH1029" i="1"/>
  <c r="AI1029" i="1"/>
  <c r="AJ1029" i="1"/>
  <c r="AK1029" i="1"/>
  <c r="AL1029" i="1"/>
  <c r="AM1029" i="1"/>
  <c r="AN1029" i="1"/>
  <c r="AV1029" i="1"/>
  <c r="C1030" i="1"/>
  <c r="D1030" i="1"/>
  <c r="E1030" i="1"/>
  <c r="F1030" i="1"/>
  <c r="G1030" i="1"/>
  <c r="H1030" i="1"/>
  <c r="J1030" i="1"/>
  <c r="K1030" i="1"/>
  <c r="L1030" i="1"/>
  <c r="M1030" i="1"/>
  <c r="AG1030" i="1"/>
  <c r="AH1030" i="1"/>
  <c r="AI1030" i="1"/>
  <c r="AJ1030" i="1"/>
  <c r="AK1030" i="1"/>
  <c r="AL1030" i="1"/>
  <c r="AM1030" i="1"/>
  <c r="AN1030" i="1"/>
  <c r="AV1030" i="1"/>
  <c r="C1031" i="1"/>
  <c r="D1031" i="1"/>
  <c r="E1031" i="1"/>
  <c r="F1031" i="1"/>
  <c r="G1031" i="1"/>
  <c r="H1031" i="1"/>
  <c r="J1031" i="1"/>
  <c r="K1031" i="1"/>
  <c r="L1031" i="1"/>
  <c r="M1031" i="1"/>
  <c r="AG1031" i="1"/>
  <c r="AH1031" i="1"/>
  <c r="AI1031" i="1"/>
  <c r="AJ1031" i="1"/>
  <c r="AK1031" i="1"/>
  <c r="AL1031" i="1"/>
  <c r="AM1031" i="1"/>
  <c r="AN1031" i="1"/>
  <c r="AV1031" i="1"/>
  <c r="C1032" i="1"/>
  <c r="D1032" i="1"/>
  <c r="E1032" i="1"/>
  <c r="F1032" i="1"/>
  <c r="G1032" i="1"/>
  <c r="H1032" i="1"/>
  <c r="J1032" i="1"/>
  <c r="K1032" i="1"/>
  <c r="L1032" i="1"/>
  <c r="M1032" i="1"/>
  <c r="AG1032" i="1"/>
  <c r="AH1032" i="1"/>
  <c r="AI1032" i="1"/>
  <c r="AJ1032" i="1"/>
  <c r="AK1032" i="1"/>
  <c r="AL1032" i="1"/>
  <c r="AM1032" i="1"/>
  <c r="AN1032" i="1"/>
  <c r="AV1032" i="1"/>
  <c r="C1033" i="1"/>
  <c r="D1033" i="1"/>
  <c r="E1033" i="1"/>
  <c r="F1033" i="1"/>
  <c r="G1033" i="1"/>
  <c r="H1033" i="1"/>
  <c r="J1033" i="1"/>
  <c r="K1033" i="1"/>
  <c r="L1033" i="1"/>
  <c r="M1033" i="1"/>
  <c r="AG1033" i="1"/>
  <c r="AH1033" i="1"/>
  <c r="AI1033" i="1"/>
  <c r="AJ1033" i="1"/>
  <c r="AK1033" i="1"/>
  <c r="AL1033" i="1"/>
  <c r="AM1033" i="1"/>
  <c r="AN1033" i="1"/>
  <c r="AV1033" i="1"/>
  <c r="C1034" i="1"/>
  <c r="D1034" i="1"/>
  <c r="E1034" i="1"/>
  <c r="F1034" i="1"/>
  <c r="G1034" i="1"/>
  <c r="H1034" i="1"/>
  <c r="J1034" i="1"/>
  <c r="K1034" i="1"/>
  <c r="L1034" i="1"/>
  <c r="M1034" i="1"/>
  <c r="AG1034" i="1"/>
  <c r="AH1034" i="1"/>
  <c r="AI1034" i="1"/>
  <c r="AJ1034" i="1"/>
  <c r="AK1034" i="1"/>
  <c r="AL1034" i="1"/>
  <c r="AM1034" i="1"/>
  <c r="AN1034" i="1"/>
  <c r="AV1034" i="1"/>
  <c r="C1035" i="1"/>
  <c r="D1035" i="1"/>
  <c r="E1035" i="1"/>
  <c r="F1035" i="1"/>
  <c r="G1035" i="1"/>
  <c r="H1035" i="1"/>
  <c r="J1035" i="1"/>
  <c r="K1035" i="1"/>
  <c r="L1035" i="1"/>
  <c r="M1035" i="1"/>
  <c r="AG1035" i="1"/>
  <c r="AH1035" i="1"/>
  <c r="AI1035" i="1"/>
  <c r="AJ1035" i="1"/>
  <c r="AK1035" i="1"/>
  <c r="AL1035" i="1"/>
  <c r="AM1035" i="1"/>
  <c r="AN1035" i="1"/>
  <c r="AV1035" i="1"/>
  <c r="C1036" i="1"/>
  <c r="D1036" i="1"/>
  <c r="E1036" i="1"/>
  <c r="F1036" i="1"/>
  <c r="G1036" i="1"/>
  <c r="H1036" i="1"/>
  <c r="J1036" i="1"/>
  <c r="K1036" i="1"/>
  <c r="L1036" i="1"/>
  <c r="M1036" i="1"/>
  <c r="AG1036" i="1"/>
  <c r="AH1036" i="1"/>
  <c r="AI1036" i="1"/>
  <c r="AJ1036" i="1"/>
  <c r="AK1036" i="1"/>
  <c r="AL1036" i="1"/>
  <c r="AM1036" i="1"/>
  <c r="AN1036" i="1"/>
  <c r="AV1036" i="1"/>
  <c r="C1037" i="1"/>
  <c r="D1037" i="1"/>
  <c r="E1037" i="1"/>
  <c r="F1037" i="1"/>
  <c r="G1037" i="1"/>
  <c r="H1037" i="1"/>
  <c r="J1037" i="1"/>
  <c r="K1037" i="1"/>
  <c r="L1037" i="1"/>
  <c r="M1037" i="1"/>
  <c r="AG1037" i="1"/>
  <c r="AH1037" i="1"/>
  <c r="AI1037" i="1"/>
  <c r="AJ1037" i="1"/>
  <c r="AK1037" i="1"/>
  <c r="AL1037" i="1"/>
  <c r="AM1037" i="1"/>
  <c r="AN1037" i="1"/>
  <c r="AV1037" i="1"/>
  <c r="C1038" i="1"/>
  <c r="D1038" i="1"/>
  <c r="E1038" i="1"/>
  <c r="F1038" i="1"/>
  <c r="G1038" i="1"/>
  <c r="H1038" i="1"/>
  <c r="J1038" i="1"/>
  <c r="K1038" i="1"/>
  <c r="L1038" i="1"/>
  <c r="M1038" i="1"/>
  <c r="AG1038" i="1"/>
  <c r="AH1038" i="1"/>
  <c r="AI1038" i="1"/>
  <c r="AJ1038" i="1"/>
  <c r="AK1038" i="1"/>
  <c r="AL1038" i="1"/>
  <c r="AM1038" i="1"/>
  <c r="AN1038" i="1"/>
  <c r="AV1038" i="1"/>
  <c r="C1040" i="1"/>
  <c r="D1040" i="1"/>
  <c r="E1040" i="1"/>
  <c r="F1040" i="1"/>
  <c r="G1040" i="1"/>
  <c r="H1040" i="1"/>
  <c r="J1040" i="1"/>
  <c r="K1040" i="1"/>
  <c r="L1040" i="1"/>
  <c r="M1040" i="1"/>
  <c r="AG1040" i="1"/>
  <c r="AH1040" i="1"/>
  <c r="AI1040" i="1"/>
  <c r="AJ1040" i="1"/>
  <c r="AK1040" i="1"/>
  <c r="AL1040" i="1"/>
  <c r="AM1040" i="1"/>
  <c r="AN1040" i="1"/>
  <c r="AV1040" i="1"/>
  <c r="C1041" i="1"/>
  <c r="D1041" i="1"/>
  <c r="E1041" i="1"/>
  <c r="F1041" i="1"/>
  <c r="G1041" i="1"/>
  <c r="H1041" i="1"/>
  <c r="J1041" i="1"/>
  <c r="K1041" i="1"/>
  <c r="L1041" i="1"/>
  <c r="M1041" i="1"/>
  <c r="AG1041" i="1"/>
  <c r="AH1041" i="1"/>
  <c r="AI1041" i="1"/>
  <c r="AJ1041" i="1"/>
  <c r="AK1041" i="1"/>
  <c r="AL1041" i="1"/>
  <c r="AM1041" i="1"/>
  <c r="AN1041" i="1"/>
  <c r="AV1041" i="1"/>
  <c r="C1042" i="1"/>
  <c r="D1042" i="1"/>
  <c r="E1042" i="1"/>
  <c r="F1042" i="1"/>
  <c r="G1042" i="1"/>
  <c r="H1042" i="1"/>
  <c r="J1042" i="1"/>
  <c r="K1042" i="1"/>
  <c r="L1042" i="1"/>
  <c r="M1042" i="1"/>
  <c r="AG1042" i="1"/>
  <c r="AH1042" i="1"/>
  <c r="AI1042" i="1"/>
  <c r="AJ1042" i="1"/>
  <c r="AK1042" i="1"/>
  <c r="AL1042" i="1"/>
  <c r="AM1042" i="1"/>
  <c r="AN1042" i="1"/>
  <c r="AV1042" i="1"/>
  <c r="C1043" i="1"/>
  <c r="D1043" i="1"/>
  <c r="E1043" i="1"/>
  <c r="F1043" i="1"/>
  <c r="G1043" i="1"/>
  <c r="H1043" i="1"/>
  <c r="J1043" i="1"/>
  <c r="K1043" i="1"/>
  <c r="L1043" i="1"/>
  <c r="M1043" i="1"/>
  <c r="AG1043" i="1"/>
  <c r="AH1043" i="1"/>
  <c r="AI1043" i="1"/>
  <c r="AJ1043" i="1"/>
  <c r="AK1043" i="1"/>
  <c r="AL1043" i="1"/>
  <c r="AM1043" i="1"/>
  <c r="AN1043" i="1"/>
  <c r="AV1043" i="1"/>
  <c r="C1044" i="1"/>
  <c r="D1044" i="1"/>
  <c r="E1044" i="1"/>
  <c r="F1044" i="1"/>
  <c r="G1044" i="1"/>
  <c r="H1044" i="1"/>
  <c r="J1044" i="1"/>
  <c r="K1044" i="1"/>
  <c r="L1044" i="1"/>
  <c r="M1044" i="1"/>
  <c r="AG1044" i="1"/>
  <c r="AH1044" i="1"/>
  <c r="AI1044" i="1"/>
  <c r="AJ1044" i="1"/>
  <c r="AK1044" i="1"/>
  <c r="AL1044" i="1"/>
  <c r="AM1044" i="1"/>
  <c r="AN1044" i="1"/>
  <c r="AV1044" i="1"/>
  <c r="C1045" i="1"/>
  <c r="D1045" i="1"/>
  <c r="E1045" i="1"/>
  <c r="F1045" i="1"/>
  <c r="G1045" i="1"/>
  <c r="H1045" i="1"/>
  <c r="J1045" i="1"/>
  <c r="K1045" i="1"/>
  <c r="L1045" i="1"/>
  <c r="M1045" i="1"/>
  <c r="AG1045" i="1"/>
  <c r="AH1045" i="1"/>
  <c r="AI1045" i="1"/>
  <c r="AJ1045" i="1"/>
  <c r="AK1045" i="1"/>
  <c r="AL1045" i="1"/>
  <c r="AM1045" i="1"/>
  <c r="AN1045" i="1"/>
  <c r="AV1045" i="1"/>
  <c r="C1046" i="1"/>
  <c r="D1046" i="1"/>
  <c r="E1046" i="1"/>
  <c r="F1046" i="1"/>
  <c r="G1046" i="1"/>
  <c r="H1046" i="1"/>
  <c r="J1046" i="1"/>
  <c r="K1046" i="1"/>
  <c r="L1046" i="1"/>
  <c r="M1046" i="1"/>
  <c r="AG1046" i="1"/>
  <c r="AH1046" i="1"/>
  <c r="AI1046" i="1"/>
  <c r="AJ1046" i="1"/>
  <c r="AK1046" i="1"/>
  <c r="AL1046" i="1"/>
  <c r="AM1046" i="1"/>
  <c r="AN1046" i="1"/>
  <c r="AV1046" i="1"/>
  <c r="C1047" i="1"/>
  <c r="D1047" i="1"/>
  <c r="E1047" i="1"/>
  <c r="F1047" i="1"/>
  <c r="G1047" i="1"/>
  <c r="H1047" i="1"/>
  <c r="J1047" i="1"/>
  <c r="K1047" i="1"/>
  <c r="L1047" i="1"/>
  <c r="M1047" i="1"/>
  <c r="AG1047" i="1"/>
  <c r="AH1047" i="1"/>
  <c r="AI1047" i="1"/>
  <c r="AJ1047" i="1"/>
  <c r="AK1047" i="1"/>
  <c r="AL1047" i="1"/>
  <c r="AM1047" i="1"/>
  <c r="AN1047" i="1"/>
  <c r="AV1047" i="1"/>
  <c r="C1048" i="1"/>
  <c r="D1048" i="1"/>
  <c r="E1048" i="1"/>
  <c r="F1048" i="1"/>
  <c r="G1048" i="1"/>
  <c r="H1048" i="1"/>
  <c r="J1048" i="1"/>
  <c r="K1048" i="1"/>
  <c r="L1048" i="1"/>
  <c r="M1048" i="1"/>
  <c r="AG1048" i="1"/>
  <c r="AH1048" i="1"/>
  <c r="AI1048" i="1"/>
  <c r="AJ1048" i="1"/>
  <c r="AK1048" i="1"/>
  <c r="AL1048" i="1"/>
  <c r="AM1048" i="1"/>
  <c r="AN1048" i="1"/>
  <c r="AV1048" i="1"/>
  <c r="C1049" i="1"/>
  <c r="D1049" i="1"/>
  <c r="E1049" i="1"/>
  <c r="F1049" i="1"/>
  <c r="G1049" i="1"/>
  <c r="H1049" i="1"/>
  <c r="J1049" i="1"/>
  <c r="K1049" i="1"/>
  <c r="L1049" i="1"/>
  <c r="M1049" i="1"/>
  <c r="AG1049" i="1"/>
  <c r="AH1049" i="1"/>
  <c r="AI1049" i="1"/>
  <c r="AJ1049" i="1"/>
  <c r="AK1049" i="1"/>
  <c r="AL1049" i="1"/>
  <c r="AM1049" i="1"/>
  <c r="AN1049" i="1"/>
  <c r="AV1049" i="1"/>
  <c r="C1050" i="1"/>
  <c r="D1050" i="1"/>
  <c r="E1050" i="1"/>
  <c r="F1050" i="1"/>
  <c r="G1050" i="1"/>
  <c r="H1050" i="1"/>
  <c r="J1050" i="1"/>
  <c r="K1050" i="1"/>
  <c r="L1050" i="1"/>
  <c r="M1050" i="1"/>
  <c r="AG1050" i="1"/>
  <c r="AH1050" i="1"/>
  <c r="AI1050" i="1"/>
  <c r="AJ1050" i="1"/>
  <c r="AK1050" i="1"/>
  <c r="AL1050" i="1"/>
  <c r="AM1050" i="1"/>
  <c r="AN1050" i="1"/>
  <c r="AV1050" i="1"/>
  <c r="C1051" i="1"/>
  <c r="D1051" i="1"/>
  <c r="E1051" i="1"/>
  <c r="F1051" i="1"/>
  <c r="G1051" i="1"/>
  <c r="H1051" i="1"/>
  <c r="J1051" i="1"/>
  <c r="K1051" i="1"/>
  <c r="L1051" i="1"/>
  <c r="M1051" i="1"/>
  <c r="AG1051" i="1"/>
  <c r="AH1051" i="1"/>
  <c r="AI1051" i="1"/>
  <c r="AJ1051" i="1"/>
  <c r="AK1051" i="1"/>
  <c r="AL1051" i="1"/>
  <c r="AM1051" i="1"/>
  <c r="AN1051" i="1"/>
  <c r="AV1051" i="1"/>
  <c r="C1052" i="1"/>
  <c r="D1052" i="1"/>
  <c r="E1052" i="1"/>
  <c r="F1052" i="1"/>
  <c r="G1052" i="1"/>
  <c r="H1052" i="1"/>
  <c r="J1052" i="1"/>
  <c r="K1052" i="1"/>
  <c r="L1052" i="1"/>
  <c r="M1052" i="1"/>
  <c r="AG1052" i="1"/>
  <c r="AH1052" i="1"/>
  <c r="AI1052" i="1"/>
  <c r="AJ1052" i="1"/>
  <c r="AK1052" i="1"/>
  <c r="AL1052" i="1"/>
  <c r="AM1052" i="1"/>
  <c r="AN1052" i="1"/>
  <c r="AV1052" i="1"/>
  <c r="C1053" i="1"/>
  <c r="D1053" i="1"/>
  <c r="E1053" i="1"/>
  <c r="F1053" i="1"/>
  <c r="G1053" i="1"/>
  <c r="H1053" i="1"/>
  <c r="J1053" i="1"/>
  <c r="K1053" i="1"/>
  <c r="L1053" i="1"/>
  <c r="M1053" i="1"/>
  <c r="AG1053" i="1"/>
  <c r="AH1053" i="1"/>
  <c r="AI1053" i="1"/>
  <c r="AJ1053" i="1"/>
  <c r="AK1053" i="1"/>
  <c r="AL1053" i="1"/>
  <c r="AM1053" i="1"/>
  <c r="AN1053" i="1"/>
  <c r="AV1053" i="1"/>
  <c r="C1054" i="1"/>
  <c r="D1054" i="1"/>
  <c r="E1054" i="1"/>
  <c r="F1054" i="1"/>
  <c r="G1054" i="1"/>
  <c r="H1054" i="1"/>
  <c r="J1054" i="1"/>
  <c r="K1054" i="1"/>
  <c r="L1054" i="1"/>
  <c r="M1054" i="1"/>
  <c r="AG1054" i="1"/>
  <c r="AH1054" i="1"/>
  <c r="AI1054" i="1"/>
  <c r="AJ1054" i="1"/>
  <c r="AK1054" i="1"/>
  <c r="AL1054" i="1"/>
  <c r="AM1054" i="1"/>
  <c r="AN1054" i="1"/>
  <c r="AV1054" i="1"/>
  <c r="C1055" i="1"/>
  <c r="D1055" i="1"/>
  <c r="E1055" i="1"/>
  <c r="F1055" i="1"/>
  <c r="G1055" i="1"/>
  <c r="H1055" i="1"/>
  <c r="J1055" i="1"/>
  <c r="K1055" i="1"/>
  <c r="L1055" i="1"/>
  <c r="M1055" i="1"/>
  <c r="AG1055" i="1"/>
  <c r="AH1055" i="1"/>
  <c r="AI1055" i="1"/>
  <c r="AJ1055" i="1"/>
  <c r="AK1055" i="1"/>
  <c r="AL1055" i="1"/>
  <c r="AM1055" i="1"/>
  <c r="AN1055" i="1"/>
  <c r="AV1055" i="1"/>
  <c r="C1056" i="1"/>
  <c r="D1056" i="1"/>
  <c r="E1056" i="1"/>
  <c r="F1056" i="1"/>
  <c r="G1056" i="1"/>
  <c r="H1056" i="1"/>
  <c r="J1056" i="1"/>
  <c r="K1056" i="1"/>
  <c r="L1056" i="1"/>
  <c r="M1056" i="1"/>
  <c r="AG1056" i="1"/>
  <c r="AH1056" i="1"/>
  <c r="AI1056" i="1"/>
  <c r="AJ1056" i="1"/>
  <c r="AK1056" i="1"/>
  <c r="AL1056" i="1"/>
  <c r="AM1056" i="1"/>
  <c r="AN1056" i="1"/>
  <c r="AV1056" i="1"/>
  <c r="C1057" i="1"/>
  <c r="D1057" i="1"/>
  <c r="E1057" i="1"/>
  <c r="F1057" i="1"/>
  <c r="G1057" i="1"/>
  <c r="H1057" i="1"/>
  <c r="J1057" i="1"/>
  <c r="K1057" i="1"/>
  <c r="L1057" i="1"/>
  <c r="M1057" i="1"/>
  <c r="AG1057" i="1"/>
  <c r="AH1057" i="1"/>
  <c r="AI1057" i="1"/>
  <c r="AJ1057" i="1"/>
  <c r="AK1057" i="1"/>
  <c r="AL1057" i="1"/>
  <c r="AM1057" i="1"/>
  <c r="AN1057" i="1"/>
  <c r="AV1057" i="1"/>
  <c r="C1058" i="1"/>
  <c r="D1058" i="1"/>
  <c r="E1058" i="1"/>
  <c r="F1058" i="1"/>
  <c r="G1058" i="1"/>
  <c r="H1058" i="1"/>
  <c r="J1058" i="1"/>
  <c r="K1058" i="1"/>
  <c r="L1058" i="1"/>
  <c r="M1058" i="1"/>
  <c r="AG1058" i="1"/>
  <c r="AH1058" i="1"/>
  <c r="AI1058" i="1"/>
  <c r="AJ1058" i="1"/>
  <c r="AK1058" i="1"/>
  <c r="AL1058" i="1"/>
  <c r="AM1058" i="1"/>
  <c r="AN1058" i="1"/>
  <c r="AV1058" i="1"/>
  <c r="C1059" i="1"/>
  <c r="D1059" i="1"/>
  <c r="E1059" i="1"/>
  <c r="F1059" i="1"/>
  <c r="G1059" i="1"/>
  <c r="H1059" i="1"/>
  <c r="J1059" i="1"/>
  <c r="K1059" i="1"/>
  <c r="L1059" i="1"/>
  <c r="M1059" i="1"/>
  <c r="AG1059" i="1"/>
  <c r="AH1059" i="1"/>
  <c r="AI1059" i="1"/>
  <c r="AJ1059" i="1"/>
  <c r="AK1059" i="1"/>
  <c r="AL1059" i="1"/>
  <c r="AM1059" i="1"/>
  <c r="AN1059" i="1"/>
  <c r="AV1059" i="1"/>
  <c r="C1060" i="1"/>
  <c r="D1060" i="1"/>
  <c r="E1060" i="1"/>
  <c r="F1060" i="1"/>
  <c r="G1060" i="1"/>
  <c r="H1060" i="1"/>
  <c r="J1060" i="1"/>
  <c r="K1060" i="1"/>
  <c r="L1060" i="1"/>
  <c r="M1060" i="1"/>
  <c r="AG1060" i="1"/>
  <c r="AH1060" i="1"/>
  <c r="AI1060" i="1"/>
  <c r="AJ1060" i="1"/>
  <c r="AK1060" i="1"/>
  <c r="AL1060" i="1"/>
  <c r="AM1060" i="1"/>
  <c r="AN1060" i="1"/>
  <c r="AV1060" i="1"/>
  <c r="C1061" i="1"/>
  <c r="D1061" i="1"/>
  <c r="E1061" i="1"/>
  <c r="F1061" i="1"/>
  <c r="G1061" i="1"/>
  <c r="H1061" i="1"/>
  <c r="J1061" i="1"/>
  <c r="K1061" i="1"/>
  <c r="L1061" i="1"/>
  <c r="M1061" i="1"/>
  <c r="AG1061" i="1"/>
  <c r="AH1061" i="1"/>
  <c r="AI1061" i="1"/>
  <c r="AJ1061" i="1"/>
  <c r="AK1061" i="1"/>
  <c r="AL1061" i="1"/>
  <c r="AM1061" i="1"/>
  <c r="AN1061" i="1"/>
  <c r="AV1061" i="1"/>
  <c r="C1062" i="1"/>
  <c r="D1062" i="1"/>
  <c r="E1062" i="1"/>
  <c r="F1062" i="1"/>
  <c r="G1062" i="1"/>
  <c r="H1062" i="1"/>
  <c r="J1062" i="1"/>
  <c r="K1062" i="1"/>
  <c r="L1062" i="1"/>
  <c r="M1062" i="1"/>
  <c r="AG1062" i="1"/>
  <c r="AH1062" i="1"/>
  <c r="AI1062" i="1"/>
  <c r="AJ1062" i="1"/>
  <c r="AK1062" i="1"/>
  <c r="AL1062" i="1"/>
  <c r="AM1062" i="1"/>
  <c r="AN1062" i="1"/>
  <c r="AV1062" i="1"/>
  <c r="C1063" i="1"/>
  <c r="D1063" i="1"/>
  <c r="E1063" i="1"/>
  <c r="F1063" i="1"/>
  <c r="G1063" i="1"/>
  <c r="H1063" i="1"/>
  <c r="J1063" i="1"/>
  <c r="K1063" i="1"/>
  <c r="L1063" i="1"/>
  <c r="M1063" i="1"/>
  <c r="AG1063" i="1"/>
  <c r="AH1063" i="1"/>
  <c r="AI1063" i="1"/>
  <c r="AJ1063" i="1"/>
  <c r="AK1063" i="1"/>
  <c r="AL1063" i="1"/>
  <c r="AM1063" i="1"/>
  <c r="AN1063" i="1"/>
  <c r="AV1063" i="1"/>
  <c r="C1064" i="1"/>
  <c r="D1064" i="1"/>
  <c r="E1064" i="1"/>
  <c r="F1064" i="1"/>
  <c r="G1064" i="1"/>
  <c r="H1064" i="1"/>
  <c r="J1064" i="1"/>
  <c r="K1064" i="1"/>
  <c r="L1064" i="1"/>
  <c r="M1064" i="1"/>
  <c r="AG1064" i="1"/>
  <c r="AH1064" i="1"/>
  <c r="AI1064" i="1"/>
  <c r="AJ1064" i="1"/>
  <c r="AK1064" i="1"/>
  <c r="AL1064" i="1"/>
  <c r="AM1064" i="1"/>
  <c r="AN1064" i="1"/>
  <c r="AV1064" i="1"/>
  <c r="C1065" i="1"/>
  <c r="D1065" i="1"/>
  <c r="E1065" i="1"/>
  <c r="F1065" i="1"/>
  <c r="G1065" i="1"/>
  <c r="H1065" i="1"/>
  <c r="J1065" i="1"/>
  <c r="K1065" i="1"/>
  <c r="L1065" i="1"/>
  <c r="M1065" i="1"/>
  <c r="AG1065" i="1"/>
  <c r="AH1065" i="1"/>
  <c r="AI1065" i="1"/>
  <c r="AJ1065" i="1"/>
  <c r="AK1065" i="1"/>
  <c r="AL1065" i="1"/>
  <c r="AM1065" i="1"/>
  <c r="AN1065" i="1"/>
  <c r="AV1065" i="1"/>
  <c r="C1066" i="1"/>
  <c r="D1066" i="1"/>
  <c r="E1066" i="1"/>
  <c r="F1066" i="1"/>
  <c r="G1066" i="1"/>
  <c r="H1066" i="1"/>
  <c r="J1066" i="1"/>
  <c r="K1066" i="1"/>
  <c r="L1066" i="1"/>
  <c r="M1066" i="1"/>
  <c r="AG1066" i="1"/>
  <c r="AH1066" i="1"/>
  <c r="AI1066" i="1"/>
  <c r="AJ1066" i="1"/>
  <c r="AK1066" i="1"/>
  <c r="AL1066" i="1"/>
  <c r="AM1066" i="1"/>
  <c r="AN1066" i="1"/>
  <c r="AV1066" i="1"/>
  <c r="C1067" i="1"/>
  <c r="D1067" i="1"/>
  <c r="E1067" i="1"/>
  <c r="F1067" i="1"/>
  <c r="G1067" i="1"/>
  <c r="H1067" i="1"/>
  <c r="J1067" i="1"/>
  <c r="K1067" i="1"/>
  <c r="L1067" i="1"/>
  <c r="M1067" i="1"/>
  <c r="AG1067" i="1"/>
  <c r="AH1067" i="1"/>
  <c r="AI1067" i="1"/>
  <c r="AJ1067" i="1"/>
  <c r="AK1067" i="1"/>
  <c r="AL1067" i="1"/>
  <c r="AM1067" i="1"/>
  <c r="AN1067" i="1"/>
  <c r="AV1067" i="1"/>
  <c r="C1068" i="1"/>
  <c r="D1068" i="1"/>
  <c r="E1068" i="1"/>
  <c r="F1068" i="1"/>
  <c r="G1068" i="1"/>
  <c r="H1068" i="1"/>
  <c r="J1068" i="1"/>
  <c r="K1068" i="1"/>
  <c r="L1068" i="1"/>
  <c r="M1068" i="1"/>
  <c r="AG1068" i="1"/>
  <c r="AH1068" i="1"/>
  <c r="AI1068" i="1"/>
  <c r="AJ1068" i="1"/>
  <c r="AK1068" i="1"/>
  <c r="AL1068" i="1"/>
  <c r="AM1068" i="1"/>
  <c r="AN1068" i="1"/>
  <c r="AV1068" i="1"/>
  <c r="C1069" i="1"/>
  <c r="D1069" i="1"/>
  <c r="E1069" i="1"/>
  <c r="F1069" i="1"/>
  <c r="G1069" i="1"/>
  <c r="H1069" i="1"/>
  <c r="J1069" i="1"/>
  <c r="K1069" i="1"/>
  <c r="L1069" i="1"/>
  <c r="M1069" i="1"/>
  <c r="AG1069" i="1"/>
  <c r="AH1069" i="1"/>
  <c r="AI1069" i="1"/>
  <c r="AJ1069" i="1"/>
  <c r="AK1069" i="1"/>
  <c r="AL1069" i="1"/>
  <c r="AM1069" i="1"/>
  <c r="AN1069" i="1"/>
  <c r="AV1069" i="1"/>
  <c r="C1070" i="1"/>
  <c r="D1070" i="1"/>
  <c r="E1070" i="1"/>
  <c r="F1070" i="1"/>
  <c r="G1070" i="1"/>
  <c r="H1070" i="1"/>
  <c r="J1070" i="1"/>
  <c r="K1070" i="1"/>
  <c r="L1070" i="1"/>
  <c r="M1070" i="1"/>
  <c r="AG1070" i="1"/>
  <c r="AH1070" i="1"/>
  <c r="AI1070" i="1"/>
  <c r="AJ1070" i="1"/>
  <c r="AK1070" i="1"/>
  <c r="AL1070" i="1"/>
  <c r="AM1070" i="1"/>
  <c r="AN1070" i="1"/>
  <c r="AV1070" i="1"/>
  <c r="C1071" i="1"/>
  <c r="D1071" i="1"/>
  <c r="E1071" i="1"/>
  <c r="F1071" i="1"/>
  <c r="G1071" i="1"/>
  <c r="H1071" i="1"/>
  <c r="J1071" i="1"/>
  <c r="K1071" i="1"/>
  <c r="L1071" i="1"/>
  <c r="M1071" i="1"/>
  <c r="AG1071" i="1"/>
  <c r="AH1071" i="1"/>
  <c r="AI1071" i="1"/>
  <c r="AJ1071" i="1"/>
  <c r="AK1071" i="1"/>
  <c r="AL1071" i="1"/>
  <c r="AM1071" i="1"/>
  <c r="AN1071" i="1"/>
  <c r="AV1071" i="1"/>
  <c r="C1072" i="1"/>
  <c r="D1072" i="1"/>
  <c r="E1072" i="1"/>
  <c r="F1072" i="1"/>
  <c r="G1072" i="1"/>
  <c r="H1072" i="1"/>
  <c r="J1072" i="1"/>
  <c r="K1072" i="1"/>
  <c r="L1072" i="1"/>
  <c r="M1072" i="1"/>
  <c r="AG1072" i="1"/>
  <c r="AH1072" i="1"/>
  <c r="AI1072" i="1"/>
  <c r="AJ1072" i="1"/>
  <c r="AK1072" i="1"/>
  <c r="AL1072" i="1"/>
  <c r="AM1072" i="1"/>
  <c r="AN1072" i="1"/>
  <c r="AV1072" i="1"/>
  <c r="C1073" i="1"/>
  <c r="D1073" i="1"/>
  <c r="E1073" i="1"/>
  <c r="F1073" i="1"/>
  <c r="G1073" i="1"/>
  <c r="H1073" i="1"/>
  <c r="J1073" i="1"/>
  <c r="K1073" i="1"/>
  <c r="L1073" i="1"/>
  <c r="M1073" i="1"/>
  <c r="AG1073" i="1"/>
  <c r="AH1073" i="1"/>
  <c r="AI1073" i="1"/>
  <c r="AJ1073" i="1"/>
  <c r="AK1073" i="1"/>
  <c r="AL1073" i="1"/>
  <c r="AM1073" i="1"/>
  <c r="AN1073" i="1"/>
  <c r="AV1073" i="1"/>
  <c r="C1074" i="1"/>
  <c r="D1074" i="1"/>
  <c r="E1074" i="1"/>
  <c r="F1074" i="1"/>
  <c r="G1074" i="1"/>
  <c r="H1074" i="1"/>
  <c r="J1074" i="1"/>
  <c r="K1074" i="1"/>
  <c r="L1074" i="1"/>
  <c r="M1074" i="1"/>
  <c r="AG1074" i="1"/>
  <c r="AH1074" i="1"/>
  <c r="AI1074" i="1"/>
  <c r="AJ1074" i="1"/>
  <c r="AK1074" i="1"/>
  <c r="AL1074" i="1"/>
  <c r="AM1074" i="1"/>
  <c r="AN1074" i="1"/>
  <c r="AV1074" i="1"/>
  <c r="C1075" i="1"/>
  <c r="D1075" i="1"/>
  <c r="E1075" i="1"/>
  <c r="F1075" i="1"/>
  <c r="G1075" i="1"/>
  <c r="H1075" i="1"/>
  <c r="J1075" i="1"/>
  <c r="K1075" i="1"/>
  <c r="L1075" i="1"/>
  <c r="M1075" i="1"/>
  <c r="AG1075" i="1"/>
  <c r="AH1075" i="1"/>
  <c r="AI1075" i="1"/>
  <c r="AJ1075" i="1"/>
  <c r="AK1075" i="1"/>
  <c r="AL1075" i="1"/>
  <c r="AM1075" i="1"/>
  <c r="AN1075" i="1"/>
  <c r="AV1075" i="1"/>
  <c r="C1076" i="1"/>
  <c r="D1076" i="1"/>
  <c r="E1076" i="1"/>
  <c r="F1076" i="1"/>
  <c r="G1076" i="1"/>
  <c r="H1076" i="1"/>
  <c r="J1076" i="1"/>
  <c r="K1076" i="1"/>
  <c r="L1076" i="1"/>
  <c r="M1076" i="1"/>
  <c r="AG1076" i="1"/>
  <c r="AH1076" i="1"/>
  <c r="AI1076" i="1"/>
  <c r="AJ1076" i="1"/>
  <c r="AK1076" i="1"/>
  <c r="AL1076" i="1"/>
  <c r="AM1076" i="1"/>
  <c r="AN1076" i="1"/>
  <c r="AV1076" i="1"/>
  <c r="C1077" i="1"/>
  <c r="D1077" i="1"/>
  <c r="E1077" i="1"/>
  <c r="F1077" i="1"/>
  <c r="G1077" i="1"/>
  <c r="H1077" i="1"/>
  <c r="J1077" i="1"/>
  <c r="K1077" i="1"/>
  <c r="L1077" i="1"/>
  <c r="M1077" i="1"/>
  <c r="AG1077" i="1"/>
  <c r="AH1077" i="1"/>
  <c r="AI1077" i="1"/>
  <c r="AJ1077" i="1"/>
  <c r="AK1077" i="1"/>
  <c r="AL1077" i="1"/>
  <c r="AM1077" i="1"/>
  <c r="AN1077" i="1"/>
  <c r="AV1077" i="1"/>
  <c r="C1078" i="1"/>
  <c r="D1078" i="1"/>
  <c r="E1078" i="1"/>
  <c r="F1078" i="1"/>
  <c r="G1078" i="1"/>
  <c r="H1078" i="1"/>
  <c r="J1078" i="1"/>
  <c r="K1078" i="1"/>
  <c r="L1078" i="1"/>
  <c r="M1078" i="1"/>
  <c r="AG1078" i="1"/>
  <c r="AH1078" i="1"/>
  <c r="AI1078" i="1"/>
  <c r="AJ1078" i="1"/>
  <c r="AK1078" i="1"/>
  <c r="AL1078" i="1"/>
  <c r="AM1078" i="1"/>
  <c r="AN1078" i="1"/>
  <c r="AV1078" i="1"/>
  <c r="C1079" i="1"/>
  <c r="D1079" i="1"/>
  <c r="E1079" i="1"/>
  <c r="F1079" i="1"/>
  <c r="G1079" i="1"/>
  <c r="H1079" i="1"/>
  <c r="J1079" i="1"/>
  <c r="K1079" i="1"/>
  <c r="L1079" i="1"/>
  <c r="M1079" i="1"/>
  <c r="AG1079" i="1"/>
  <c r="AH1079" i="1"/>
  <c r="AI1079" i="1"/>
  <c r="AJ1079" i="1"/>
  <c r="AK1079" i="1"/>
  <c r="AL1079" i="1"/>
  <c r="AM1079" i="1"/>
  <c r="AN1079" i="1"/>
  <c r="AV1079" i="1"/>
  <c r="C1080" i="1"/>
  <c r="D1080" i="1"/>
  <c r="E1080" i="1"/>
  <c r="F1080" i="1"/>
  <c r="G1080" i="1"/>
  <c r="H1080" i="1"/>
  <c r="J1080" i="1"/>
  <c r="K1080" i="1"/>
  <c r="L1080" i="1"/>
  <c r="M1080" i="1"/>
  <c r="AG1080" i="1"/>
  <c r="AH1080" i="1"/>
  <c r="AI1080" i="1"/>
  <c r="AJ1080" i="1"/>
  <c r="AK1080" i="1"/>
  <c r="AL1080" i="1"/>
  <c r="AM1080" i="1"/>
  <c r="AN1080" i="1"/>
  <c r="AV1080" i="1"/>
  <c r="C1081" i="1"/>
  <c r="D1081" i="1"/>
  <c r="E1081" i="1"/>
  <c r="F1081" i="1"/>
  <c r="G1081" i="1"/>
  <c r="H1081" i="1"/>
  <c r="J1081" i="1"/>
  <c r="K1081" i="1"/>
  <c r="L1081" i="1"/>
  <c r="M1081" i="1"/>
  <c r="AG1081" i="1"/>
  <c r="AH1081" i="1"/>
  <c r="AI1081" i="1"/>
  <c r="AJ1081" i="1"/>
  <c r="AK1081" i="1"/>
  <c r="AL1081" i="1"/>
  <c r="AM1081" i="1"/>
  <c r="AN1081" i="1"/>
  <c r="AV1081" i="1"/>
  <c r="C1082" i="1"/>
  <c r="D1082" i="1"/>
  <c r="E1082" i="1"/>
  <c r="F1082" i="1"/>
  <c r="G1082" i="1"/>
  <c r="H1082" i="1"/>
  <c r="J1082" i="1"/>
  <c r="K1082" i="1"/>
  <c r="L1082" i="1"/>
  <c r="M1082" i="1"/>
  <c r="AG1082" i="1"/>
  <c r="AH1082" i="1"/>
  <c r="AI1082" i="1"/>
  <c r="AJ1082" i="1"/>
  <c r="AK1082" i="1"/>
  <c r="AL1082" i="1"/>
  <c r="AM1082" i="1"/>
  <c r="AN1082" i="1"/>
  <c r="AV1082" i="1"/>
  <c r="C1083" i="1"/>
  <c r="D1083" i="1"/>
  <c r="E1083" i="1"/>
  <c r="F1083" i="1"/>
  <c r="G1083" i="1"/>
  <c r="H1083" i="1"/>
  <c r="J1083" i="1"/>
  <c r="K1083" i="1"/>
  <c r="L1083" i="1"/>
  <c r="M1083" i="1"/>
  <c r="AG1083" i="1"/>
  <c r="AH1083" i="1"/>
  <c r="AI1083" i="1"/>
  <c r="AJ1083" i="1"/>
  <c r="AK1083" i="1"/>
  <c r="AL1083" i="1"/>
  <c r="AM1083" i="1"/>
  <c r="AN1083" i="1"/>
  <c r="AV1083" i="1"/>
  <c r="C1084" i="1"/>
  <c r="D1084" i="1"/>
  <c r="E1084" i="1"/>
  <c r="F1084" i="1"/>
  <c r="G1084" i="1"/>
  <c r="H1084" i="1"/>
  <c r="J1084" i="1"/>
  <c r="K1084" i="1"/>
  <c r="L1084" i="1"/>
  <c r="M1084" i="1"/>
  <c r="AG1084" i="1"/>
  <c r="AH1084" i="1"/>
  <c r="AI1084" i="1"/>
  <c r="AJ1084" i="1"/>
  <c r="AK1084" i="1"/>
  <c r="AL1084" i="1"/>
  <c r="AM1084" i="1"/>
  <c r="AN1084" i="1"/>
  <c r="AV1084" i="1"/>
  <c r="C1085" i="1"/>
  <c r="D1085" i="1"/>
  <c r="E1085" i="1"/>
  <c r="F1085" i="1"/>
  <c r="G1085" i="1"/>
  <c r="H1085" i="1"/>
  <c r="J1085" i="1"/>
  <c r="K1085" i="1"/>
  <c r="L1085" i="1"/>
  <c r="M1085" i="1"/>
  <c r="AG1085" i="1"/>
  <c r="AH1085" i="1"/>
  <c r="AI1085" i="1"/>
  <c r="AJ1085" i="1"/>
  <c r="AK1085" i="1"/>
  <c r="AL1085" i="1"/>
  <c r="AM1085" i="1"/>
  <c r="AN1085" i="1"/>
  <c r="AV1085" i="1"/>
  <c r="C1086" i="1"/>
  <c r="D1086" i="1"/>
  <c r="E1086" i="1"/>
  <c r="F1086" i="1"/>
  <c r="G1086" i="1"/>
  <c r="H1086" i="1"/>
  <c r="J1086" i="1"/>
  <c r="K1086" i="1"/>
  <c r="L1086" i="1"/>
  <c r="M1086" i="1"/>
  <c r="AG1086" i="1"/>
  <c r="AH1086" i="1"/>
  <c r="AI1086" i="1"/>
  <c r="AJ1086" i="1"/>
  <c r="AK1086" i="1"/>
  <c r="AL1086" i="1"/>
  <c r="AM1086" i="1"/>
  <c r="AN1086" i="1"/>
  <c r="AV1086" i="1"/>
  <c r="C1087" i="1"/>
  <c r="D1087" i="1"/>
  <c r="E1087" i="1"/>
  <c r="F1087" i="1"/>
  <c r="G1087" i="1"/>
  <c r="H1087" i="1"/>
  <c r="J1087" i="1"/>
  <c r="K1087" i="1"/>
  <c r="L1087" i="1"/>
  <c r="M1087" i="1"/>
  <c r="AG1087" i="1"/>
  <c r="AH1087" i="1"/>
  <c r="AI1087" i="1"/>
  <c r="AJ1087" i="1"/>
  <c r="AK1087" i="1"/>
  <c r="AL1087" i="1"/>
  <c r="AM1087" i="1"/>
  <c r="AN1087" i="1"/>
  <c r="AV1087" i="1"/>
  <c r="C1088" i="1"/>
  <c r="D1088" i="1"/>
  <c r="E1088" i="1"/>
  <c r="F1088" i="1"/>
  <c r="G1088" i="1"/>
  <c r="H1088" i="1"/>
  <c r="J1088" i="1"/>
  <c r="K1088" i="1"/>
  <c r="L1088" i="1"/>
  <c r="M1088" i="1"/>
  <c r="AG1088" i="1"/>
  <c r="AH1088" i="1"/>
  <c r="AI1088" i="1"/>
  <c r="AJ1088" i="1"/>
  <c r="AK1088" i="1"/>
  <c r="AL1088" i="1"/>
  <c r="AM1088" i="1"/>
  <c r="AN1088" i="1"/>
  <c r="AV1088" i="1"/>
  <c r="C1089" i="1"/>
  <c r="D1089" i="1"/>
  <c r="E1089" i="1"/>
  <c r="F1089" i="1"/>
  <c r="G1089" i="1"/>
  <c r="H1089" i="1"/>
  <c r="J1089" i="1"/>
  <c r="K1089" i="1"/>
  <c r="L1089" i="1"/>
  <c r="M1089" i="1"/>
  <c r="AG1089" i="1"/>
  <c r="AH1089" i="1"/>
  <c r="AI1089" i="1"/>
  <c r="AJ1089" i="1"/>
  <c r="AK1089" i="1"/>
  <c r="AL1089" i="1"/>
  <c r="AM1089" i="1"/>
  <c r="AN1089" i="1"/>
  <c r="AV1089" i="1"/>
  <c r="C1090" i="1"/>
  <c r="D1090" i="1"/>
  <c r="E1090" i="1"/>
  <c r="F1090" i="1"/>
  <c r="G1090" i="1"/>
  <c r="H1090" i="1"/>
  <c r="J1090" i="1"/>
  <c r="K1090" i="1"/>
  <c r="L1090" i="1"/>
  <c r="M1090" i="1"/>
  <c r="AG1090" i="1"/>
  <c r="AH1090" i="1"/>
  <c r="AI1090" i="1"/>
  <c r="AJ1090" i="1"/>
  <c r="AK1090" i="1"/>
  <c r="AL1090" i="1"/>
  <c r="AM1090" i="1"/>
  <c r="AN1090" i="1"/>
  <c r="AV1090" i="1"/>
  <c r="C1091" i="1"/>
  <c r="D1091" i="1"/>
  <c r="E1091" i="1"/>
  <c r="F1091" i="1"/>
  <c r="G1091" i="1"/>
  <c r="H1091" i="1"/>
  <c r="J1091" i="1"/>
  <c r="K1091" i="1"/>
  <c r="L1091" i="1"/>
  <c r="M1091" i="1"/>
  <c r="AG1091" i="1"/>
  <c r="AH1091" i="1"/>
  <c r="AI1091" i="1"/>
  <c r="AJ1091" i="1"/>
  <c r="AK1091" i="1"/>
  <c r="AL1091" i="1"/>
  <c r="AM1091" i="1"/>
  <c r="AN1091" i="1"/>
  <c r="AV1091" i="1"/>
  <c r="C1092" i="1"/>
  <c r="D1092" i="1"/>
  <c r="E1092" i="1"/>
  <c r="F1092" i="1"/>
  <c r="G1092" i="1"/>
  <c r="H1092" i="1"/>
  <c r="J1092" i="1"/>
  <c r="K1092" i="1"/>
  <c r="L1092" i="1"/>
  <c r="M1092" i="1"/>
  <c r="AG1092" i="1"/>
  <c r="AH1092" i="1"/>
  <c r="AI1092" i="1"/>
  <c r="AJ1092" i="1"/>
  <c r="AK1092" i="1"/>
  <c r="AL1092" i="1"/>
  <c r="AM1092" i="1"/>
  <c r="AN1092" i="1"/>
  <c r="AV1092" i="1"/>
  <c r="C1093" i="1"/>
  <c r="D1093" i="1"/>
  <c r="E1093" i="1"/>
  <c r="F1093" i="1"/>
  <c r="G1093" i="1"/>
  <c r="H1093" i="1"/>
  <c r="J1093" i="1"/>
  <c r="K1093" i="1"/>
  <c r="L1093" i="1"/>
  <c r="M1093" i="1"/>
  <c r="AG1093" i="1"/>
  <c r="AH1093" i="1"/>
  <c r="AI1093" i="1"/>
  <c r="AJ1093" i="1"/>
  <c r="AK1093" i="1"/>
  <c r="AL1093" i="1"/>
  <c r="AM1093" i="1"/>
  <c r="AN1093" i="1"/>
  <c r="AV1093" i="1"/>
  <c r="C1094" i="1"/>
  <c r="D1094" i="1"/>
  <c r="E1094" i="1"/>
  <c r="F1094" i="1"/>
  <c r="G1094" i="1"/>
  <c r="H1094" i="1"/>
  <c r="J1094" i="1"/>
  <c r="K1094" i="1"/>
  <c r="L1094" i="1"/>
  <c r="M1094" i="1"/>
  <c r="AG1094" i="1"/>
  <c r="AH1094" i="1"/>
  <c r="AI1094" i="1"/>
  <c r="AJ1094" i="1"/>
  <c r="AK1094" i="1"/>
  <c r="AL1094" i="1"/>
  <c r="AM1094" i="1"/>
  <c r="AN1094" i="1"/>
  <c r="AV1094" i="1"/>
  <c r="C1095" i="1"/>
  <c r="D1095" i="1"/>
  <c r="E1095" i="1"/>
  <c r="F1095" i="1"/>
  <c r="G1095" i="1"/>
  <c r="H1095" i="1"/>
  <c r="J1095" i="1"/>
  <c r="K1095" i="1"/>
  <c r="L1095" i="1"/>
  <c r="M1095" i="1"/>
  <c r="AG1095" i="1"/>
  <c r="AH1095" i="1"/>
  <c r="AI1095" i="1"/>
  <c r="AJ1095" i="1"/>
  <c r="AK1095" i="1"/>
  <c r="AL1095" i="1"/>
  <c r="AM1095" i="1"/>
  <c r="AN1095" i="1"/>
  <c r="AV1095" i="1"/>
  <c r="C1096" i="1"/>
  <c r="D1096" i="1"/>
  <c r="E1096" i="1"/>
  <c r="F1096" i="1"/>
  <c r="G1096" i="1"/>
  <c r="H1096" i="1"/>
  <c r="J1096" i="1"/>
  <c r="K1096" i="1"/>
  <c r="L1096" i="1"/>
  <c r="M1096" i="1"/>
  <c r="AG1096" i="1"/>
  <c r="AH1096" i="1"/>
  <c r="AI1096" i="1"/>
  <c r="AJ1096" i="1"/>
  <c r="AK1096" i="1"/>
  <c r="AL1096" i="1"/>
  <c r="AM1096" i="1"/>
  <c r="AN1096" i="1"/>
  <c r="AV1096" i="1"/>
  <c r="C1097" i="1"/>
  <c r="D1097" i="1"/>
  <c r="E1097" i="1"/>
  <c r="F1097" i="1"/>
  <c r="G1097" i="1"/>
  <c r="H1097" i="1"/>
  <c r="J1097" i="1"/>
  <c r="K1097" i="1"/>
  <c r="L1097" i="1"/>
  <c r="M1097" i="1"/>
  <c r="AG1097" i="1"/>
  <c r="AH1097" i="1"/>
  <c r="AI1097" i="1"/>
  <c r="AJ1097" i="1"/>
  <c r="AK1097" i="1"/>
  <c r="AL1097" i="1"/>
  <c r="AM1097" i="1"/>
  <c r="AN1097" i="1"/>
  <c r="AV1097" i="1"/>
  <c r="C1098" i="1"/>
  <c r="D1098" i="1"/>
  <c r="E1098" i="1"/>
  <c r="F1098" i="1"/>
  <c r="G1098" i="1"/>
  <c r="H1098" i="1"/>
  <c r="J1098" i="1"/>
  <c r="K1098" i="1"/>
  <c r="L1098" i="1"/>
  <c r="M1098" i="1"/>
  <c r="AG1098" i="1"/>
  <c r="AH1098" i="1"/>
  <c r="AI1098" i="1"/>
  <c r="AJ1098" i="1"/>
  <c r="AK1098" i="1"/>
  <c r="AL1098" i="1"/>
  <c r="AM1098" i="1"/>
  <c r="AN1098" i="1"/>
  <c r="AV1098" i="1"/>
  <c r="C1099" i="1"/>
  <c r="D1099" i="1"/>
  <c r="E1099" i="1"/>
  <c r="F1099" i="1"/>
  <c r="G1099" i="1"/>
  <c r="H1099" i="1"/>
  <c r="J1099" i="1"/>
  <c r="K1099" i="1"/>
  <c r="L1099" i="1"/>
  <c r="M1099" i="1"/>
  <c r="AG1099" i="1"/>
  <c r="AH1099" i="1"/>
  <c r="AI1099" i="1"/>
  <c r="AJ1099" i="1"/>
  <c r="AK1099" i="1"/>
  <c r="AL1099" i="1"/>
  <c r="AM1099" i="1"/>
  <c r="AN1099" i="1"/>
  <c r="AV1099" i="1"/>
  <c r="C1100" i="1"/>
  <c r="D1100" i="1"/>
  <c r="E1100" i="1"/>
  <c r="F1100" i="1"/>
  <c r="G1100" i="1"/>
  <c r="H1100" i="1"/>
  <c r="J1100" i="1"/>
  <c r="K1100" i="1"/>
  <c r="L1100" i="1"/>
  <c r="M1100" i="1"/>
  <c r="AG1100" i="1"/>
  <c r="AH1100" i="1"/>
  <c r="AI1100" i="1"/>
  <c r="AJ1100" i="1"/>
  <c r="AK1100" i="1"/>
  <c r="AL1100" i="1"/>
  <c r="AM1100" i="1"/>
  <c r="AN1100" i="1"/>
  <c r="AV1100" i="1"/>
  <c r="C1101" i="1"/>
  <c r="D1101" i="1"/>
  <c r="E1101" i="1"/>
  <c r="F1101" i="1"/>
  <c r="G1101" i="1"/>
  <c r="H1101" i="1"/>
  <c r="J1101" i="1"/>
  <c r="K1101" i="1"/>
  <c r="L1101" i="1"/>
  <c r="M1101" i="1"/>
  <c r="AG1101" i="1"/>
  <c r="AH1101" i="1"/>
  <c r="AI1101" i="1"/>
  <c r="AJ1101" i="1"/>
  <c r="AK1101" i="1"/>
  <c r="AL1101" i="1"/>
  <c r="AM1101" i="1"/>
  <c r="AN1101" i="1"/>
  <c r="AV1101" i="1"/>
  <c r="C1102" i="1"/>
  <c r="D1102" i="1"/>
  <c r="E1102" i="1"/>
  <c r="F1102" i="1"/>
  <c r="G1102" i="1"/>
  <c r="H1102" i="1"/>
  <c r="J1102" i="1"/>
  <c r="K1102" i="1"/>
  <c r="L1102" i="1"/>
  <c r="M1102" i="1"/>
  <c r="AG1102" i="1"/>
  <c r="AH1102" i="1"/>
  <c r="AI1102" i="1"/>
  <c r="AJ1102" i="1"/>
  <c r="AK1102" i="1"/>
  <c r="AL1102" i="1"/>
  <c r="AM1102" i="1"/>
  <c r="AN1102" i="1"/>
  <c r="AV1102" i="1"/>
  <c r="C1103" i="1"/>
  <c r="D1103" i="1"/>
  <c r="E1103" i="1"/>
  <c r="F1103" i="1"/>
  <c r="G1103" i="1"/>
  <c r="H1103" i="1"/>
  <c r="J1103" i="1"/>
  <c r="K1103" i="1"/>
  <c r="L1103" i="1"/>
  <c r="M1103" i="1"/>
  <c r="AG1103" i="1"/>
  <c r="AH1103" i="1"/>
  <c r="AI1103" i="1"/>
  <c r="AJ1103" i="1"/>
  <c r="AK1103" i="1"/>
  <c r="AL1103" i="1"/>
  <c r="AM1103" i="1"/>
  <c r="AN1103" i="1"/>
  <c r="AV1103" i="1"/>
  <c r="C1104" i="1"/>
  <c r="D1104" i="1"/>
  <c r="E1104" i="1"/>
  <c r="F1104" i="1"/>
  <c r="G1104" i="1"/>
  <c r="H1104" i="1"/>
  <c r="J1104" i="1"/>
  <c r="K1104" i="1"/>
  <c r="L1104" i="1"/>
  <c r="M1104" i="1"/>
  <c r="AG1104" i="1"/>
  <c r="AH1104" i="1"/>
  <c r="AI1104" i="1"/>
  <c r="AJ1104" i="1"/>
  <c r="AK1104" i="1"/>
  <c r="AL1104" i="1"/>
  <c r="AM1104" i="1"/>
  <c r="AN1104" i="1"/>
  <c r="AV1104" i="1"/>
  <c r="C1105" i="1"/>
  <c r="D1105" i="1"/>
  <c r="E1105" i="1"/>
  <c r="F1105" i="1"/>
  <c r="G1105" i="1"/>
  <c r="H1105" i="1"/>
  <c r="J1105" i="1"/>
  <c r="K1105" i="1"/>
  <c r="L1105" i="1"/>
  <c r="M1105" i="1"/>
  <c r="AG1105" i="1"/>
  <c r="AH1105" i="1"/>
  <c r="AI1105" i="1"/>
  <c r="AJ1105" i="1"/>
  <c r="AK1105" i="1"/>
  <c r="AL1105" i="1"/>
  <c r="AM1105" i="1"/>
  <c r="AN1105" i="1"/>
  <c r="AV1105" i="1"/>
  <c r="C1106" i="1"/>
  <c r="D1106" i="1"/>
  <c r="E1106" i="1"/>
  <c r="F1106" i="1"/>
  <c r="G1106" i="1"/>
  <c r="H1106" i="1"/>
  <c r="J1106" i="1"/>
  <c r="K1106" i="1"/>
  <c r="L1106" i="1"/>
  <c r="M1106" i="1"/>
  <c r="AG1106" i="1"/>
  <c r="AH1106" i="1"/>
  <c r="AI1106" i="1"/>
  <c r="AJ1106" i="1"/>
  <c r="AK1106" i="1"/>
  <c r="AL1106" i="1"/>
  <c r="AM1106" i="1"/>
  <c r="AN1106" i="1"/>
  <c r="AV1106" i="1"/>
  <c r="C1107" i="1"/>
  <c r="D1107" i="1"/>
  <c r="E1107" i="1"/>
  <c r="F1107" i="1"/>
  <c r="G1107" i="1"/>
  <c r="H1107" i="1"/>
  <c r="J1107" i="1"/>
  <c r="K1107" i="1"/>
  <c r="L1107" i="1"/>
  <c r="M1107" i="1"/>
  <c r="AG1107" i="1"/>
  <c r="AH1107" i="1"/>
  <c r="AI1107" i="1"/>
  <c r="AJ1107" i="1"/>
  <c r="AK1107" i="1"/>
  <c r="AL1107" i="1"/>
  <c r="AM1107" i="1"/>
  <c r="AN1107" i="1"/>
  <c r="AV1107" i="1"/>
  <c r="C1108" i="1"/>
  <c r="D1108" i="1"/>
  <c r="E1108" i="1"/>
  <c r="F1108" i="1"/>
  <c r="G1108" i="1"/>
  <c r="H1108" i="1"/>
  <c r="J1108" i="1"/>
  <c r="K1108" i="1"/>
  <c r="L1108" i="1"/>
  <c r="M1108" i="1"/>
  <c r="AG1108" i="1"/>
  <c r="AH1108" i="1"/>
  <c r="AI1108" i="1"/>
  <c r="AJ1108" i="1"/>
  <c r="AK1108" i="1"/>
  <c r="AL1108" i="1"/>
  <c r="AM1108" i="1"/>
  <c r="AN1108" i="1"/>
  <c r="AV1108" i="1"/>
  <c r="C1109" i="1"/>
  <c r="D1109" i="1"/>
  <c r="E1109" i="1"/>
  <c r="F1109" i="1"/>
  <c r="G1109" i="1"/>
  <c r="H1109" i="1"/>
  <c r="J1109" i="1"/>
  <c r="K1109" i="1"/>
  <c r="L1109" i="1"/>
  <c r="M1109" i="1"/>
  <c r="AG1109" i="1"/>
  <c r="AH1109" i="1"/>
  <c r="AI1109" i="1"/>
  <c r="AJ1109" i="1"/>
  <c r="AK1109" i="1"/>
  <c r="AL1109" i="1"/>
  <c r="AM1109" i="1"/>
  <c r="AN1109" i="1"/>
  <c r="AV1109" i="1"/>
  <c r="C1110" i="1"/>
  <c r="D1110" i="1"/>
  <c r="E1110" i="1"/>
  <c r="F1110" i="1"/>
  <c r="G1110" i="1"/>
  <c r="H1110" i="1"/>
  <c r="J1110" i="1"/>
  <c r="K1110" i="1"/>
  <c r="L1110" i="1"/>
  <c r="M1110" i="1"/>
  <c r="AG1110" i="1"/>
  <c r="AH1110" i="1"/>
  <c r="AI1110" i="1"/>
  <c r="AJ1110" i="1"/>
  <c r="AK1110" i="1"/>
  <c r="AL1110" i="1"/>
  <c r="AM1110" i="1"/>
  <c r="AN1110" i="1"/>
  <c r="AV1110" i="1"/>
  <c r="C1111" i="1"/>
  <c r="D1111" i="1"/>
  <c r="E1111" i="1"/>
  <c r="F1111" i="1"/>
  <c r="G1111" i="1"/>
  <c r="H1111" i="1"/>
  <c r="J1111" i="1"/>
  <c r="K1111" i="1"/>
  <c r="L1111" i="1"/>
  <c r="M1111" i="1"/>
  <c r="AG1111" i="1"/>
  <c r="AH1111" i="1"/>
  <c r="AI1111" i="1"/>
  <c r="AJ1111" i="1"/>
  <c r="AK1111" i="1"/>
  <c r="AL1111" i="1"/>
  <c r="AM1111" i="1"/>
  <c r="AN1111" i="1"/>
  <c r="AV1111" i="1"/>
  <c r="C1112" i="1"/>
  <c r="D1112" i="1"/>
  <c r="E1112" i="1"/>
  <c r="F1112" i="1"/>
  <c r="G1112" i="1"/>
  <c r="H1112" i="1"/>
  <c r="J1112" i="1"/>
  <c r="K1112" i="1"/>
  <c r="L1112" i="1"/>
  <c r="M1112" i="1"/>
  <c r="AG1112" i="1"/>
  <c r="AH1112" i="1"/>
  <c r="AI1112" i="1"/>
  <c r="AJ1112" i="1"/>
  <c r="AK1112" i="1"/>
  <c r="AL1112" i="1"/>
  <c r="AM1112" i="1"/>
  <c r="AN1112" i="1"/>
  <c r="AV1112" i="1"/>
  <c r="C1113" i="1"/>
  <c r="D1113" i="1"/>
  <c r="E1113" i="1"/>
  <c r="F1113" i="1"/>
  <c r="G1113" i="1"/>
  <c r="H1113" i="1"/>
  <c r="J1113" i="1"/>
  <c r="K1113" i="1"/>
  <c r="L1113" i="1"/>
  <c r="M1113" i="1"/>
  <c r="AG1113" i="1"/>
  <c r="AH1113" i="1"/>
  <c r="AI1113" i="1"/>
  <c r="AJ1113" i="1"/>
  <c r="AK1113" i="1"/>
  <c r="AL1113" i="1"/>
  <c r="AM1113" i="1"/>
  <c r="AN1113" i="1"/>
  <c r="AV1113" i="1"/>
  <c r="C1114" i="1"/>
  <c r="D1114" i="1"/>
  <c r="E1114" i="1"/>
  <c r="F1114" i="1"/>
  <c r="G1114" i="1"/>
  <c r="H1114" i="1"/>
  <c r="J1114" i="1"/>
  <c r="K1114" i="1"/>
  <c r="L1114" i="1"/>
  <c r="M1114" i="1"/>
  <c r="AG1114" i="1"/>
  <c r="AH1114" i="1"/>
  <c r="AI1114" i="1"/>
  <c r="AJ1114" i="1"/>
  <c r="AK1114" i="1"/>
  <c r="AL1114" i="1"/>
  <c r="AM1114" i="1"/>
  <c r="AN1114" i="1"/>
  <c r="AV1114" i="1"/>
  <c r="C1115" i="1"/>
  <c r="D1115" i="1"/>
  <c r="E1115" i="1"/>
  <c r="F1115" i="1"/>
  <c r="G1115" i="1"/>
  <c r="H1115" i="1"/>
  <c r="J1115" i="1"/>
  <c r="K1115" i="1"/>
  <c r="L1115" i="1"/>
  <c r="M1115" i="1"/>
  <c r="AG1115" i="1"/>
  <c r="AH1115" i="1"/>
  <c r="AI1115" i="1"/>
  <c r="AJ1115" i="1"/>
  <c r="AK1115" i="1"/>
  <c r="AL1115" i="1"/>
  <c r="AM1115" i="1"/>
  <c r="AN1115" i="1"/>
  <c r="AV1115" i="1"/>
  <c r="C1116" i="1"/>
  <c r="D1116" i="1"/>
  <c r="E1116" i="1"/>
  <c r="F1116" i="1"/>
  <c r="G1116" i="1"/>
  <c r="H1116" i="1"/>
  <c r="J1116" i="1"/>
  <c r="K1116" i="1"/>
  <c r="L1116" i="1"/>
  <c r="M1116" i="1"/>
  <c r="AG1116" i="1"/>
  <c r="AH1116" i="1"/>
  <c r="AI1116" i="1"/>
  <c r="AJ1116" i="1"/>
  <c r="AK1116" i="1"/>
  <c r="AL1116" i="1"/>
  <c r="AM1116" i="1"/>
  <c r="AN1116" i="1"/>
  <c r="AV1116" i="1"/>
  <c r="C1117" i="1"/>
  <c r="D1117" i="1"/>
  <c r="E1117" i="1"/>
  <c r="F1117" i="1"/>
  <c r="G1117" i="1"/>
  <c r="H1117" i="1"/>
  <c r="J1117" i="1"/>
  <c r="K1117" i="1"/>
  <c r="L1117" i="1"/>
  <c r="M1117" i="1"/>
  <c r="AG1117" i="1"/>
  <c r="AH1117" i="1"/>
  <c r="AI1117" i="1"/>
  <c r="AJ1117" i="1"/>
  <c r="AK1117" i="1"/>
  <c r="AL1117" i="1"/>
  <c r="AM1117" i="1"/>
  <c r="AN1117" i="1"/>
  <c r="AV1117" i="1"/>
  <c r="C1118" i="1"/>
  <c r="D1118" i="1"/>
  <c r="E1118" i="1"/>
  <c r="F1118" i="1"/>
  <c r="G1118" i="1"/>
  <c r="H1118" i="1"/>
  <c r="J1118" i="1"/>
  <c r="K1118" i="1"/>
  <c r="L1118" i="1"/>
  <c r="M1118" i="1"/>
  <c r="AG1118" i="1"/>
  <c r="AH1118" i="1"/>
  <c r="AI1118" i="1"/>
  <c r="AJ1118" i="1"/>
  <c r="AK1118" i="1"/>
  <c r="AL1118" i="1"/>
  <c r="AM1118" i="1"/>
  <c r="AN1118" i="1"/>
  <c r="AV1118" i="1"/>
  <c r="C1119" i="1"/>
  <c r="D1119" i="1"/>
  <c r="E1119" i="1"/>
  <c r="F1119" i="1"/>
  <c r="G1119" i="1"/>
  <c r="H1119" i="1"/>
  <c r="J1119" i="1"/>
  <c r="K1119" i="1"/>
  <c r="L1119" i="1"/>
  <c r="M1119" i="1"/>
  <c r="AG1119" i="1"/>
  <c r="AH1119" i="1"/>
  <c r="AI1119" i="1"/>
  <c r="AJ1119" i="1"/>
  <c r="AK1119" i="1"/>
  <c r="AL1119" i="1"/>
  <c r="AM1119" i="1"/>
  <c r="AN1119" i="1"/>
  <c r="AV1119" i="1"/>
  <c r="C1120" i="1"/>
  <c r="D1120" i="1"/>
  <c r="E1120" i="1"/>
  <c r="F1120" i="1"/>
  <c r="G1120" i="1"/>
  <c r="H1120" i="1"/>
  <c r="J1120" i="1"/>
  <c r="K1120" i="1"/>
  <c r="L1120" i="1"/>
  <c r="M1120" i="1"/>
  <c r="AG1120" i="1"/>
  <c r="AH1120" i="1"/>
  <c r="AI1120" i="1"/>
  <c r="AJ1120" i="1"/>
  <c r="AK1120" i="1"/>
  <c r="AL1120" i="1"/>
  <c r="AM1120" i="1"/>
  <c r="AN1120" i="1"/>
  <c r="AV1120" i="1"/>
  <c r="C1121" i="1"/>
  <c r="D1121" i="1"/>
  <c r="E1121" i="1"/>
  <c r="F1121" i="1"/>
  <c r="G1121" i="1"/>
  <c r="H1121" i="1"/>
  <c r="J1121" i="1"/>
  <c r="K1121" i="1"/>
  <c r="L1121" i="1"/>
  <c r="M1121" i="1"/>
  <c r="AG1121" i="1"/>
  <c r="AH1121" i="1"/>
  <c r="AI1121" i="1"/>
  <c r="AJ1121" i="1"/>
  <c r="AK1121" i="1"/>
  <c r="AL1121" i="1"/>
  <c r="AM1121" i="1"/>
  <c r="AN1121" i="1"/>
  <c r="AV1121" i="1"/>
  <c r="C1122" i="1"/>
  <c r="D1122" i="1"/>
  <c r="E1122" i="1"/>
  <c r="F1122" i="1"/>
  <c r="G1122" i="1"/>
  <c r="H1122" i="1"/>
  <c r="J1122" i="1"/>
  <c r="K1122" i="1"/>
  <c r="L1122" i="1"/>
  <c r="M1122" i="1"/>
  <c r="AG1122" i="1"/>
  <c r="AH1122" i="1"/>
  <c r="AI1122" i="1"/>
  <c r="AJ1122" i="1"/>
  <c r="AK1122" i="1"/>
  <c r="AL1122" i="1"/>
  <c r="AM1122" i="1"/>
  <c r="AN1122" i="1"/>
  <c r="AV1122" i="1"/>
  <c r="C1123" i="1"/>
  <c r="D1123" i="1"/>
  <c r="E1123" i="1"/>
  <c r="F1123" i="1"/>
  <c r="G1123" i="1"/>
  <c r="H1123" i="1"/>
  <c r="J1123" i="1"/>
  <c r="K1123" i="1"/>
  <c r="L1123" i="1"/>
  <c r="M1123" i="1"/>
  <c r="AG1123" i="1"/>
  <c r="AH1123" i="1"/>
  <c r="AI1123" i="1"/>
  <c r="AJ1123" i="1"/>
  <c r="AK1123" i="1"/>
  <c r="AL1123" i="1"/>
  <c r="AM1123" i="1"/>
  <c r="AN1123" i="1"/>
  <c r="AV1123" i="1"/>
  <c r="C1124" i="1"/>
  <c r="D1124" i="1"/>
  <c r="E1124" i="1"/>
  <c r="F1124" i="1"/>
  <c r="G1124" i="1"/>
  <c r="H1124" i="1"/>
  <c r="J1124" i="1"/>
  <c r="K1124" i="1"/>
  <c r="L1124" i="1"/>
  <c r="M1124" i="1"/>
  <c r="AG1124" i="1"/>
  <c r="AH1124" i="1"/>
  <c r="AI1124" i="1"/>
  <c r="AJ1124" i="1"/>
  <c r="AK1124" i="1"/>
  <c r="AL1124" i="1"/>
  <c r="AM1124" i="1"/>
  <c r="AN1124" i="1"/>
  <c r="AV1124" i="1"/>
  <c r="C1125" i="1"/>
  <c r="D1125" i="1"/>
  <c r="E1125" i="1"/>
  <c r="F1125" i="1"/>
  <c r="G1125" i="1"/>
  <c r="H1125" i="1"/>
  <c r="J1125" i="1"/>
  <c r="K1125" i="1"/>
  <c r="L1125" i="1"/>
  <c r="M1125" i="1"/>
  <c r="AG1125" i="1"/>
  <c r="AH1125" i="1"/>
  <c r="AI1125" i="1"/>
  <c r="AJ1125" i="1"/>
  <c r="AK1125" i="1"/>
  <c r="AL1125" i="1"/>
  <c r="AM1125" i="1"/>
  <c r="AN1125" i="1"/>
  <c r="AV1125" i="1"/>
  <c r="C1126" i="1"/>
  <c r="D1126" i="1"/>
  <c r="E1126" i="1"/>
  <c r="F1126" i="1"/>
  <c r="G1126" i="1"/>
  <c r="H1126" i="1"/>
  <c r="J1126" i="1"/>
  <c r="K1126" i="1"/>
  <c r="L1126" i="1"/>
  <c r="M1126" i="1"/>
  <c r="AG1126" i="1"/>
  <c r="AH1126" i="1"/>
  <c r="AI1126" i="1"/>
  <c r="AJ1126" i="1"/>
  <c r="AK1126" i="1"/>
  <c r="AL1126" i="1"/>
  <c r="AM1126" i="1"/>
  <c r="AN1126" i="1"/>
  <c r="AV1126" i="1"/>
  <c r="C1127" i="1"/>
  <c r="D1127" i="1"/>
  <c r="E1127" i="1"/>
  <c r="F1127" i="1"/>
  <c r="G1127" i="1"/>
  <c r="H1127" i="1"/>
  <c r="J1127" i="1"/>
  <c r="K1127" i="1"/>
  <c r="L1127" i="1"/>
  <c r="M1127" i="1"/>
  <c r="AG1127" i="1"/>
  <c r="AH1127" i="1"/>
  <c r="AI1127" i="1"/>
  <c r="AJ1127" i="1"/>
  <c r="AK1127" i="1"/>
  <c r="AL1127" i="1"/>
  <c r="AM1127" i="1"/>
  <c r="AN1127" i="1"/>
  <c r="AV1127" i="1"/>
  <c r="C1128" i="1"/>
  <c r="D1128" i="1"/>
  <c r="E1128" i="1"/>
  <c r="F1128" i="1"/>
  <c r="G1128" i="1"/>
  <c r="H1128" i="1"/>
  <c r="J1128" i="1"/>
  <c r="K1128" i="1"/>
  <c r="L1128" i="1"/>
  <c r="M1128" i="1"/>
  <c r="AG1128" i="1"/>
  <c r="AH1128" i="1"/>
  <c r="AI1128" i="1"/>
  <c r="AJ1128" i="1"/>
  <c r="AK1128" i="1"/>
  <c r="AL1128" i="1"/>
  <c r="AM1128" i="1"/>
  <c r="AN1128" i="1"/>
  <c r="AV1128" i="1"/>
  <c r="C1129" i="1"/>
  <c r="D1129" i="1"/>
  <c r="E1129" i="1"/>
  <c r="F1129" i="1"/>
  <c r="G1129" i="1"/>
  <c r="H1129" i="1"/>
  <c r="J1129" i="1"/>
  <c r="K1129" i="1"/>
  <c r="L1129" i="1"/>
  <c r="M1129" i="1"/>
  <c r="AG1129" i="1"/>
  <c r="AH1129" i="1"/>
  <c r="AI1129" i="1"/>
  <c r="AJ1129" i="1"/>
  <c r="AK1129" i="1"/>
  <c r="AL1129" i="1"/>
  <c r="AM1129" i="1"/>
  <c r="AN1129" i="1"/>
  <c r="AV1129" i="1"/>
  <c r="C1130" i="1"/>
  <c r="D1130" i="1"/>
  <c r="E1130" i="1"/>
  <c r="F1130" i="1"/>
  <c r="G1130" i="1"/>
  <c r="H1130" i="1"/>
  <c r="J1130" i="1"/>
  <c r="K1130" i="1"/>
  <c r="L1130" i="1"/>
  <c r="M1130" i="1"/>
  <c r="AG1130" i="1"/>
  <c r="AH1130" i="1"/>
  <c r="AI1130" i="1"/>
  <c r="AJ1130" i="1"/>
  <c r="AK1130" i="1"/>
  <c r="AL1130" i="1"/>
  <c r="AM1130" i="1"/>
  <c r="AN1130" i="1"/>
  <c r="AV1130" i="1"/>
  <c r="C1131" i="1"/>
  <c r="D1131" i="1"/>
  <c r="E1131" i="1"/>
  <c r="F1131" i="1"/>
  <c r="G1131" i="1"/>
  <c r="H1131" i="1"/>
  <c r="J1131" i="1"/>
  <c r="K1131" i="1"/>
  <c r="L1131" i="1"/>
  <c r="M1131" i="1"/>
  <c r="AG1131" i="1"/>
  <c r="AH1131" i="1"/>
  <c r="AI1131" i="1"/>
  <c r="AJ1131" i="1"/>
  <c r="AK1131" i="1"/>
  <c r="AL1131" i="1"/>
  <c r="AM1131" i="1"/>
  <c r="AN1131" i="1"/>
  <c r="AV1131" i="1"/>
  <c r="C1132" i="1"/>
  <c r="D1132" i="1"/>
  <c r="E1132" i="1"/>
  <c r="F1132" i="1"/>
  <c r="G1132" i="1"/>
  <c r="H1132" i="1"/>
  <c r="J1132" i="1"/>
  <c r="K1132" i="1"/>
  <c r="L1132" i="1"/>
  <c r="M1132" i="1"/>
  <c r="AG1132" i="1"/>
  <c r="AH1132" i="1"/>
  <c r="AI1132" i="1"/>
  <c r="AJ1132" i="1"/>
  <c r="AK1132" i="1"/>
  <c r="AL1132" i="1"/>
  <c r="AM1132" i="1"/>
  <c r="AN1132" i="1"/>
  <c r="AV1132" i="1"/>
  <c r="C1133" i="1"/>
  <c r="D1133" i="1"/>
  <c r="E1133" i="1"/>
  <c r="F1133" i="1"/>
  <c r="G1133" i="1"/>
  <c r="H1133" i="1"/>
  <c r="J1133" i="1"/>
  <c r="K1133" i="1"/>
  <c r="L1133" i="1"/>
  <c r="M1133" i="1"/>
  <c r="AG1133" i="1"/>
  <c r="AH1133" i="1"/>
  <c r="AI1133" i="1"/>
  <c r="AJ1133" i="1"/>
  <c r="AK1133" i="1"/>
  <c r="AL1133" i="1"/>
  <c r="AM1133" i="1"/>
  <c r="AN1133" i="1"/>
  <c r="AV1133" i="1"/>
  <c r="C1134" i="1"/>
  <c r="D1134" i="1"/>
  <c r="E1134" i="1"/>
  <c r="F1134" i="1"/>
  <c r="G1134" i="1"/>
  <c r="H1134" i="1"/>
  <c r="J1134" i="1"/>
  <c r="K1134" i="1"/>
  <c r="L1134" i="1"/>
  <c r="M1134" i="1"/>
  <c r="AG1134" i="1"/>
  <c r="AH1134" i="1"/>
  <c r="AI1134" i="1"/>
  <c r="AJ1134" i="1"/>
  <c r="AK1134" i="1"/>
  <c r="AL1134" i="1"/>
  <c r="AM1134" i="1"/>
  <c r="AN1134" i="1"/>
  <c r="AV1134" i="1"/>
  <c r="C1135" i="1"/>
  <c r="D1135" i="1"/>
  <c r="E1135" i="1"/>
  <c r="F1135" i="1"/>
  <c r="G1135" i="1"/>
  <c r="H1135" i="1"/>
  <c r="J1135" i="1"/>
  <c r="K1135" i="1"/>
  <c r="L1135" i="1"/>
  <c r="M1135" i="1"/>
  <c r="AG1135" i="1"/>
  <c r="AH1135" i="1"/>
  <c r="AI1135" i="1"/>
  <c r="AJ1135" i="1"/>
  <c r="AK1135" i="1"/>
  <c r="AL1135" i="1"/>
  <c r="AM1135" i="1"/>
  <c r="AN1135" i="1"/>
  <c r="AV1135" i="1"/>
  <c r="C1136" i="1"/>
  <c r="D1136" i="1"/>
  <c r="E1136" i="1"/>
  <c r="F1136" i="1"/>
  <c r="G1136" i="1"/>
  <c r="H1136" i="1"/>
  <c r="J1136" i="1"/>
  <c r="K1136" i="1"/>
  <c r="L1136" i="1"/>
  <c r="M1136" i="1"/>
  <c r="AG1136" i="1"/>
  <c r="AH1136" i="1"/>
  <c r="AI1136" i="1"/>
  <c r="AJ1136" i="1"/>
  <c r="AK1136" i="1"/>
  <c r="AL1136" i="1"/>
  <c r="AM1136" i="1"/>
  <c r="AN1136" i="1"/>
  <c r="AV1136" i="1"/>
  <c r="C1137" i="1"/>
  <c r="D1137" i="1"/>
  <c r="E1137" i="1"/>
  <c r="F1137" i="1"/>
  <c r="G1137" i="1"/>
  <c r="H1137" i="1"/>
  <c r="J1137" i="1"/>
  <c r="K1137" i="1"/>
  <c r="L1137" i="1"/>
  <c r="M1137" i="1"/>
  <c r="AG1137" i="1"/>
  <c r="AH1137" i="1"/>
  <c r="AI1137" i="1"/>
  <c r="AJ1137" i="1"/>
  <c r="AK1137" i="1"/>
  <c r="AL1137" i="1"/>
  <c r="AM1137" i="1"/>
  <c r="AN1137" i="1"/>
  <c r="AV1137" i="1"/>
  <c r="C1138" i="1"/>
  <c r="D1138" i="1"/>
  <c r="E1138" i="1"/>
  <c r="F1138" i="1"/>
  <c r="G1138" i="1"/>
  <c r="H1138" i="1"/>
  <c r="J1138" i="1"/>
  <c r="K1138" i="1"/>
  <c r="L1138" i="1"/>
  <c r="M1138" i="1"/>
  <c r="AG1138" i="1"/>
  <c r="AH1138" i="1"/>
  <c r="AI1138" i="1"/>
  <c r="AJ1138" i="1"/>
  <c r="AK1138" i="1"/>
  <c r="AL1138" i="1"/>
  <c r="AM1138" i="1"/>
  <c r="AN1138" i="1"/>
  <c r="AV1138" i="1"/>
  <c r="C1139" i="1"/>
  <c r="D1139" i="1"/>
  <c r="E1139" i="1"/>
  <c r="F1139" i="1"/>
  <c r="G1139" i="1"/>
  <c r="H1139" i="1"/>
  <c r="J1139" i="1"/>
  <c r="K1139" i="1"/>
  <c r="L1139" i="1"/>
  <c r="M1139" i="1"/>
  <c r="AG1139" i="1"/>
  <c r="AH1139" i="1"/>
  <c r="AI1139" i="1"/>
  <c r="AJ1139" i="1"/>
  <c r="AK1139" i="1"/>
  <c r="AL1139" i="1"/>
  <c r="AM1139" i="1"/>
  <c r="AN1139" i="1"/>
  <c r="AV1139" i="1"/>
  <c r="C1140" i="1"/>
  <c r="D1140" i="1"/>
  <c r="E1140" i="1"/>
  <c r="F1140" i="1"/>
  <c r="G1140" i="1"/>
  <c r="H1140" i="1"/>
  <c r="J1140" i="1"/>
  <c r="K1140" i="1"/>
  <c r="L1140" i="1"/>
  <c r="M1140" i="1"/>
  <c r="AG1140" i="1"/>
  <c r="AH1140" i="1"/>
  <c r="AI1140" i="1"/>
  <c r="AJ1140" i="1"/>
  <c r="AK1140" i="1"/>
  <c r="AL1140" i="1"/>
  <c r="AM1140" i="1"/>
  <c r="AN1140" i="1"/>
  <c r="AV1140" i="1"/>
  <c r="C1141" i="1"/>
  <c r="D1141" i="1"/>
  <c r="E1141" i="1"/>
  <c r="F1141" i="1"/>
  <c r="G1141" i="1"/>
  <c r="H1141" i="1"/>
  <c r="J1141" i="1"/>
  <c r="K1141" i="1"/>
  <c r="L1141" i="1"/>
  <c r="M1141" i="1"/>
  <c r="AG1141" i="1"/>
  <c r="AH1141" i="1"/>
  <c r="AI1141" i="1"/>
  <c r="AJ1141" i="1"/>
  <c r="AK1141" i="1"/>
  <c r="AL1141" i="1"/>
  <c r="AM1141" i="1"/>
  <c r="AN1141" i="1"/>
  <c r="AV1141" i="1"/>
  <c r="C1142" i="1"/>
  <c r="D1142" i="1"/>
  <c r="E1142" i="1"/>
  <c r="F1142" i="1"/>
  <c r="G1142" i="1"/>
  <c r="H1142" i="1"/>
  <c r="J1142" i="1"/>
  <c r="K1142" i="1"/>
  <c r="L1142" i="1"/>
  <c r="M1142" i="1"/>
  <c r="AG1142" i="1"/>
  <c r="AH1142" i="1"/>
  <c r="AI1142" i="1"/>
  <c r="AJ1142" i="1"/>
  <c r="AK1142" i="1"/>
  <c r="AL1142" i="1"/>
  <c r="AM1142" i="1"/>
  <c r="AN1142" i="1"/>
  <c r="AV1142" i="1"/>
  <c r="C1143" i="1"/>
  <c r="D1143" i="1"/>
  <c r="E1143" i="1"/>
  <c r="F1143" i="1"/>
  <c r="G1143" i="1"/>
  <c r="H1143" i="1"/>
  <c r="J1143" i="1"/>
  <c r="K1143" i="1"/>
  <c r="L1143" i="1"/>
  <c r="M1143" i="1"/>
  <c r="AG1143" i="1"/>
  <c r="AH1143" i="1"/>
  <c r="AI1143" i="1"/>
  <c r="AJ1143" i="1"/>
  <c r="AK1143" i="1"/>
  <c r="AL1143" i="1"/>
  <c r="AM1143" i="1"/>
  <c r="AN1143" i="1"/>
  <c r="AV1143" i="1"/>
  <c r="C1144" i="1"/>
  <c r="D1144" i="1"/>
  <c r="E1144" i="1"/>
  <c r="F1144" i="1"/>
  <c r="G1144" i="1"/>
  <c r="H1144" i="1"/>
  <c r="J1144" i="1"/>
  <c r="K1144" i="1"/>
  <c r="L1144" i="1"/>
  <c r="M1144" i="1"/>
  <c r="AG1144" i="1"/>
  <c r="AH1144" i="1"/>
  <c r="AI1144" i="1"/>
  <c r="AJ1144" i="1"/>
  <c r="AK1144" i="1"/>
  <c r="AL1144" i="1"/>
  <c r="AM1144" i="1"/>
  <c r="AN1144" i="1"/>
  <c r="AV1144" i="1"/>
  <c r="C1145" i="1"/>
  <c r="D1145" i="1"/>
  <c r="E1145" i="1"/>
  <c r="F1145" i="1"/>
  <c r="G1145" i="1"/>
  <c r="H1145" i="1"/>
  <c r="J1145" i="1"/>
  <c r="K1145" i="1"/>
  <c r="L1145" i="1"/>
  <c r="M1145" i="1"/>
  <c r="AG1145" i="1"/>
  <c r="AH1145" i="1"/>
  <c r="AI1145" i="1"/>
  <c r="AJ1145" i="1"/>
  <c r="AK1145" i="1"/>
  <c r="AL1145" i="1"/>
  <c r="AM1145" i="1"/>
  <c r="AN1145" i="1"/>
  <c r="AV1145" i="1"/>
  <c r="C1146" i="1"/>
  <c r="D1146" i="1"/>
  <c r="E1146" i="1"/>
  <c r="F1146" i="1"/>
  <c r="G1146" i="1"/>
  <c r="H1146" i="1"/>
  <c r="J1146" i="1"/>
  <c r="K1146" i="1"/>
  <c r="L1146" i="1"/>
  <c r="M1146" i="1"/>
  <c r="AG1146" i="1"/>
  <c r="AH1146" i="1"/>
  <c r="AI1146" i="1"/>
  <c r="AJ1146" i="1"/>
  <c r="AK1146" i="1"/>
  <c r="AL1146" i="1"/>
  <c r="AM1146" i="1"/>
  <c r="AN1146" i="1"/>
  <c r="AV1146" i="1"/>
  <c r="C1147" i="1"/>
  <c r="D1147" i="1"/>
  <c r="E1147" i="1"/>
  <c r="F1147" i="1"/>
  <c r="G1147" i="1"/>
  <c r="H1147" i="1"/>
  <c r="J1147" i="1"/>
  <c r="K1147" i="1"/>
  <c r="L1147" i="1"/>
  <c r="M1147" i="1"/>
  <c r="AG1147" i="1"/>
  <c r="AH1147" i="1"/>
  <c r="AI1147" i="1"/>
  <c r="AJ1147" i="1"/>
  <c r="AK1147" i="1"/>
  <c r="AL1147" i="1"/>
  <c r="AM1147" i="1"/>
  <c r="AN1147" i="1"/>
  <c r="AV1147" i="1"/>
  <c r="C1148" i="1"/>
  <c r="D1148" i="1"/>
  <c r="E1148" i="1"/>
  <c r="F1148" i="1"/>
  <c r="G1148" i="1"/>
  <c r="H1148" i="1"/>
  <c r="J1148" i="1"/>
  <c r="K1148" i="1"/>
  <c r="L1148" i="1"/>
  <c r="M1148" i="1"/>
  <c r="AG1148" i="1"/>
  <c r="AH1148" i="1"/>
  <c r="AI1148" i="1"/>
  <c r="AJ1148" i="1"/>
  <c r="AK1148" i="1"/>
  <c r="AL1148" i="1"/>
  <c r="AM1148" i="1"/>
  <c r="AN1148" i="1"/>
  <c r="AV1148" i="1"/>
  <c r="C1149" i="1"/>
  <c r="D1149" i="1"/>
  <c r="E1149" i="1"/>
  <c r="F1149" i="1"/>
  <c r="G1149" i="1"/>
  <c r="H1149" i="1"/>
  <c r="J1149" i="1"/>
  <c r="K1149" i="1"/>
  <c r="L1149" i="1"/>
  <c r="M1149" i="1"/>
  <c r="AG1149" i="1"/>
  <c r="AH1149" i="1"/>
  <c r="AI1149" i="1"/>
  <c r="AJ1149" i="1"/>
  <c r="AK1149" i="1"/>
  <c r="AL1149" i="1"/>
  <c r="AM1149" i="1"/>
  <c r="AN1149" i="1"/>
  <c r="AV1149" i="1"/>
  <c r="C1150" i="1"/>
  <c r="D1150" i="1"/>
  <c r="E1150" i="1"/>
  <c r="F1150" i="1"/>
  <c r="G1150" i="1"/>
  <c r="H1150" i="1"/>
  <c r="J1150" i="1"/>
  <c r="K1150" i="1"/>
  <c r="L1150" i="1"/>
  <c r="M1150" i="1"/>
  <c r="AG1150" i="1"/>
  <c r="AH1150" i="1"/>
  <c r="AI1150" i="1"/>
  <c r="AJ1150" i="1"/>
  <c r="AK1150" i="1"/>
  <c r="AL1150" i="1"/>
  <c r="AM1150" i="1"/>
  <c r="AN1150" i="1"/>
  <c r="AV1150" i="1"/>
  <c r="C1151" i="1"/>
  <c r="D1151" i="1"/>
  <c r="E1151" i="1"/>
  <c r="F1151" i="1"/>
  <c r="G1151" i="1"/>
  <c r="H1151" i="1"/>
  <c r="J1151" i="1"/>
  <c r="K1151" i="1"/>
  <c r="L1151" i="1"/>
  <c r="M1151" i="1"/>
  <c r="AG1151" i="1"/>
  <c r="AH1151" i="1"/>
  <c r="AI1151" i="1"/>
  <c r="AJ1151" i="1"/>
  <c r="AK1151" i="1"/>
  <c r="AL1151" i="1"/>
  <c r="AM1151" i="1"/>
  <c r="AN1151" i="1"/>
  <c r="AV1151" i="1"/>
  <c r="C1152" i="1"/>
  <c r="D1152" i="1"/>
  <c r="E1152" i="1"/>
  <c r="F1152" i="1"/>
  <c r="G1152" i="1"/>
  <c r="H1152" i="1"/>
  <c r="J1152" i="1"/>
  <c r="K1152" i="1"/>
  <c r="L1152" i="1"/>
  <c r="M1152" i="1"/>
  <c r="AG1152" i="1"/>
  <c r="AH1152" i="1"/>
  <c r="AI1152" i="1"/>
  <c r="AJ1152" i="1"/>
  <c r="AK1152" i="1"/>
  <c r="AL1152" i="1"/>
  <c r="AM1152" i="1"/>
  <c r="AN1152" i="1"/>
  <c r="AV1152" i="1"/>
  <c r="C1153" i="1"/>
  <c r="D1153" i="1"/>
  <c r="E1153" i="1"/>
  <c r="F1153" i="1"/>
  <c r="G1153" i="1"/>
  <c r="H1153" i="1"/>
  <c r="J1153" i="1"/>
  <c r="K1153" i="1"/>
  <c r="L1153" i="1"/>
  <c r="M1153" i="1"/>
  <c r="AG1153" i="1"/>
  <c r="AH1153" i="1"/>
  <c r="AI1153" i="1"/>
  <c r="AJ1153" i="1"/>
  <c r="AK1153" i="1"/>
  <c r="AL1153" i="1"/>
  <c r="AM1153" i="1"/>
  <c r="AN1153" i="1"/>
  <c r="AV1153" i="1"/>
  <c r="C1154" i="1"/>
  <c r="D1154" i="1"/>
  <c r="E1154" i="1"/>
  <c r="F1154" i="1"/>
  <c r="G1154" i="1"/>
  <c r="H1154" i="1"/>
  <c r="J1154" i="1"/>
  <c r="K1154" i="1"/>
  <c r="L1154" i="1"/>
  <c r="M1154" i="1"/>
  <c r="AG1154" i="1"/>
  <c r="AH1154" i="1"/>
  <c r="AI1154" i="1"/>
  <c r="AJ1154" i="1"/>
  <c r="AK1154" i="1"/>
  <c r="AL1154" i="1"/>
  <c r="AM1154" i="1"/>
  <c r="AN1154" i="1"/>
  <c r="AV1154" i="1"/>
  <c r="C1155" i="1"/>
  <c r="D1155" i="1"/>
  <c r="E1155" i="1"/>
  <c r="F1155" i="1"/>
  <c r="G1155" i="1"/>
  <c r="H1155" i="1"/>
  <c r="J1155" i="1"/>
  <c r="K1155" i="1"/>
  <c r="L1155" i="1"/>
  <c r="M1155" i="1"/>
  <c r="AG1155" i="1"/>
  <c r="AH1155" i="1"/>
  <c r="AI1155" i="1"/>
  <c r="AJ1155" i="1"/>
  <c r="AK1155" i="1"/>
  <c r="AL1155" i="1"/>
  <c r="AM1155" i="1"/>
  <c r="AN1155" i="1"/>
  <c r="AV1155" i="1"/>
  <c r="C1156" i="1"/>
  <c r="D1156" i="1"/>
  <c r="E1156" i="1"/>
  <c r="F1156" i="1"/>
  <c r="G1156" i="1"/>
  <c r="H1156" i="1"/>
  <c r="J1156" i="1"/>
  <c r="K1156" i="1"/>
  <c r="L1156" i="1"/>
  <c r="M1156" i="1"/>
  <c r="AG1156" i="1"/>
  <c r="AH1156" i="1"/>
  <c r="AI1156" i="1"/>
  <c r="AJ1156" i="1"/>
  <c r="AK1156" i="1"/>
  <c r="AL1156" i="1"/>
  <c r="AM1156" i="1"/>
  <c r="AN1156" i="1"/>
  <c r="AV1156" i="1"/>
  <c r="C1157" i="1"/>
  <c r="D1157" i="1"/>
  <c r="E1157" i="1"/>
  <c r="F1157" i="1"/>
  <c r="G1157" i="1"/>
  <c r="H1157" i="1"/>
  <c r="J1157" i="1"/>
  <c r="K1157" i="1"/>
  <c r="L1157" i="1"/>
  <c r="M1157" i="1"/>
  <c r="AG1157" i="1"/>
  <c r="AH1157" i="1"/>
  <c r="AI1157" i="1"/>
  <c r="AJ1157" i="1"/>
  <c r="AK1157" i="1"/>
  <c r="AL1157" i="1"/>
  <c r="AM1157" i="1"/>
  <c r="AN1157" i="1"/>
  <c r="AV1157" i="1"/>
  <c r="C1158" i="1"/>
  <c r="D1158" i="1"/>
  <c r="E1158" i="1"/>
  <c r="F1158" i="1"/>
  <c r="G1158" i="1"/>
  <c r="H1158" i="1"/>
  <c r="J1158" i="1"/>
  <c r="K1158" i="1"/>
  <c r="L1158" i="1"/>
  <c r="M1158" i="1"/>
  <c r="AG1158" i="1"/>
  <c r="AH1158" i="1"/>
  <c r="AI1158" i="1"/>
  <c r="AJ1158" i="1"/>
  <c r="AK1158" i="1"/>
  <c r="AL1158" i="1"/>
  <c r="AM1158" i="1"/>
  <c r="AN1158" i="1"/>
  <c r="AV1158" i="1"/>
  <c r="C1159" i="1"/>
  <c r="D1159" i="1"/>
  <c r="E1159" i="1"/>
  <c r="F1159" i="1"/>
  <c r="G1159" i="1"/>
  <c r="H1159" i="1"/>
  <c r="J1159" i="1"/>
  <c r="K1159" i="1"/>
  <c r="L1159" i="1"/>
  <c r="M1159" i="1"/>
  <c r="AG1159" i="1"/>
  <c r="AH1159" i="1"/>
  <c r="AI1159" i="1"/>
  <c r="AJ1159" i="1"/>
  <c r="AK1159" i="1"/>
  <c r="AL1159" i="1"/>
  <c r="AM1159" i="1"/>
  <c r="AN1159" i="1"/>
  <c r="AV1159" i="1"/>
  <c r="C1160" i="1"/>
  <c r="D1160" i="1"/>
  <c r="E1160" i="1"/>
  <c r="F1160" i="1"/>
  <c r="G1160" i="1"/>
  <c r="H1160" i="1"/>
  <c r="J1160" i="1"/>
  <c r="K1160" i="1"/>
  <c r="L1160" i="1"/>
  <c r="M1160" i="1"/>
  <c r="AG1160" i="1"/>
  <c r="AH1160" i="1"/>
  <c r="AI1160" i="1"/>
  <c r="AJ1160" i="1"/>
  <c r="AK1160" i="1"/>
  <c r="AL1160" i="1"/>
  <c r="AM1160" i="1"/>
  <c r="AN1160" i="1"/>
  <c r="AV1160" i="1"/>
  <c r="C1162" i="1"/>
  <c r="D1162" i="1"/>
  <c r="E1162" i="1"/>
  <c r="F1162" i="1"/>
  <c r="G1162" i="1"/>
  <c r="H1162" i="1"/>
  <c r="J1162" i="1"/>
  <c r="K1162" i="1"/>
  <c r="L1162" i="1"/>
  <c r="M1162" i="1"/>
  <c r="AG1162" i="1"/>
  <c r="AH1162" i="1"/>
  <c r="AI1162" i="1"/>
  <c r="AJ1162" i="1"/>
  <c r="AK1162" i="1"/>
  <c r="AL1162" i="1"/>
  <c r="AM1162" i="1"/>
  <c r="AN1162" i="1"/>
  <c r="AV1162" i="1"/>
  <c r="C1163" i="1"/>
  <c r="D1163" i="1"/>
  <c r="E1163" i="1"/>
  <c r="F1163" i="1"/>
  <c r="G1163" i="1"/>
  <c r="H1163" i="1"/>
  <c r="J1163" i="1"/>
  <c r="K1163" i="1"/>
  <c r="L1163" i="1"/>
  <c r="M1163" i="1"/>
  <c r="AG1163" i="1"/>
  <c r="AH1163" i="1"/>
  <c r="AI1163" i="1"/>
  <c r="AJ1163" i="1"/>
  <c r="AK1163" i="1"/>
  <c r="AL1163" i="1"/>
  <c r="AM1163" i="1"/>
  <c r="AN1163" i="1"/>
  <c r="AV1163" i="1"/>
  <c r="C1164" i="1"/>
  <c r="D1164" i="1"/>
  <c r="E1164" i="1"/>
  <c r="F1164" i="1"/>
  <c r="G1164" i="1"/>
  <c r="H1164" i="1"/>
  <c r="J1164" i="1"/>
  <c r="K1164" i="1"/>
  <c r="L1164" i="1"/>
  <c r="M1164" i="1"/>
  <c r="AG1164" i="1"/>
  <c r="AH1164" i="1"/>
  <c r="AI1164" i="1"/>
  <c r="AJ1164" i="1"/>
  <c r="AK1164" i="1"/>
  <c r="AL1164" i="1"/>
  <c r="AM1164" i="1"/>
  <c r="AN1164" i="1"/>
  <c r="AV1164" i="1"/>
  <c r="C1165" i="1"/>
  <c r="D1165" i="1"/>
  <c r="E1165" i="1"/>
  <c r="F1165" i="1"/>
  <c r="G1165" i="1"/>
  <c r="H1165" i="1"/>
  <c r="J1165" i="1"/>
  <c r="K1165" i="1"/>
  <c r="L1165" i="1"/>
  <c r="M1165" i="1"/>
  <c r="AG1165" i="1"/>
  <c r="AH1165" i="1"/>
  <c r="AI1165" i="1"/>
  <c r="AJ1165" i="1"/>
  <c r="AK1165" i="1"/>
  <c r="AL1165" i="1"/>
  <c r="AM1165" i="1"/>
  <c r="AN1165" i="1"/>
  <c r="AV1165" i="1"/>
  <c r="C1166" i="1"/>
  <c r="D1166" i="1"/>
  <c r="E1166" i="1"/>
  <c r="F1166" i="1"/>
  <c r="G1166" i="1"/>
  <c r="H1166" i="1"/>
  <c r="J1166" i="1"/>
  <c r="K1166" i="1"/>
  <c r="L1166" i="1"/>
  <c r="M1166" i="1"/>
  <c r="AG1166" i="1"/>
  <c r="AH1166" i="1"/>
  <c r="AI1166" i="1"/>
  <c r="AJ1166" i="1"/>
  <c r="AK1166" i="1"/>
  <c r="AL1166" i="1"/>
  <c r="AM1166" i="1"/>
  <c r="AN1166" i="1"/>
  <c r="AV1166" i="1"/>
  <c r="C1167" i="1"/>
  <c r="D1167" i="1"/>
  <c r="E1167" i="1"/>
  <c r="F1167" i="1"/>
  <c r="G1167" i="1"/>
  <c r="H1167" i="1"/>
  <c r="J1167" i="1"/>
  <c r="K1167" i="1"/>
  <c r="L1167" i="1"/>
  <c r="M1167" i="1"/>
  <c r="AG1167" i="1"/>
  <c r="AH1167" i="1"/>
  <c r="AI1167" i="1"/>
  <c r="AJ1167" i="1"/>
  <c r="AK1167" i="1"/>
  <c r="AL1167" i="1"/>
  <c r="AM1167" i="1"/>
  <c r="AN1167" i="1"/>
  <c r="AV1167" i="1"/>
  <c r="C1168" i="1"/>
  <c r="D1168" i="1"/>
  <c r="E1168" i="1"/>
  <c r="F1168" i="1"/>
  <c r="G1168" i="1"/>
  <c r="H1168" i="1"/>
  <c r="J1168" i="1"/>
  <c r="K1168" i="1"/>
  <c r="L1168" i="1"/>
  <c r="M1168" i="1"/>
  <c r="AG1168" i="1"/>
  <c r="AH1168" i="1"/>
  <c r="AI1168" i="1"/>
  <c r="AJ1168" i="1"/>
  <c r="AK1168" i="1"/>
  <c r="AL1168" i="1"/>
  <c r="AM1168" i="1"/>
  <c r="AN1168" i="1"/>
  <c r="AV1168" i="1"/>
  <c r="C1169" i="1"/>
  <c r="D1169" i="1"/>
  <c r="E1169" i="1"/>
  <c r="F1169" i="1"/>
  <c r="G1169" i="1"/>
  <c r="H1169" i="1"/>
  <c r="J1169" i="1"/>
  <c r="K1169" i="1"/>
  <c r="L1169" i="1"/>
  <c r="M1169" i="1"/>
  <c r="AG1169" i="1"/>
  <c r="AH1169" i="1"/>
  <c r="AI1169" i="1"/>
  <c r="AJ1169" i="1"/>
  <c r="AK1169" i="1"/>
  <c r="AL1169" i="1"/>
  <c r="AM1169" i="1"/>
  <c r="AN1169" i="1"/>
  <c r="AV1169" i="1"/>
  <c r="C1170" i="1"/>
  <c r="D1170" i="1"/>
  <c r="E1170" i="1"/>
  <c r="F1170" i="1"/>
  <c r="G1170" i="1"/>
  <c r="H1170" i="1"/>
  <c r="J1170" i="1"/>
  <c r="K1170" i="1"/>
  <c r="L1170" i="1"/>
  <c r="M1170" i="1"/>
  <c r="AG1170" i="1"/>
  <c r="AH1170" i="1"/>
  <c r="AI1170" i="1"/>
  <c r="AJ1170" i="1"/>
  <c r="AK1170" i="1"/>
  <c r="AL1170" i="1"/>
  <c r="AM1170" i="1"/>
  <c r="AN1170" i="1"/>
  <c r="AV1170" i="1"/>
  <c r="C1171" i="1"/>
  <c r="D1171" i="1"/>
  <c r="E1171" i="1"/>
  <c r="F1171" i="1"/>
  <c r="G1171" i="1"/>
  <c r="H1171" i="1"/>
  <c r="J1171" i="1"/>
  <c r="K1171" i="1"/>
  <c r="L1171" i="1"/>
  <c r="M1171" i="1"/>
  <c r="AG1171" i="1"/>
  <c r="AH1171" i="1"/>
  <c r="AI1171" i="1"/>
  <c r="AJ1171" i="1"/>
  <c r="AK1171" i="1"/>
  <c r="AL1171" i="1"/>
  <c r="AM1171" i="1"/>
  <c r="AN1171" i="1"/>
  <c r="AV1171" i="1"/>
  <c r="C1172" i="1"/>
  <c r="D1172" i="1"/>
  <c r="E1172" i="1"/>
  <c r="F1172" i="1"/>
  <c r="G1172" i="1"/>
  <c r="H1172" i="1"/>
  <c r="J1172" i="1"/>
  <c r="K1172" i="1"/>
  <c r="L1172" i="1"/>
  <c r="M1172" i="1"/>
  <c r="AG1172" i="1"/>
  <c r="AH1172" i="1"/>
  <c r="AI1172" i="1"/>
  <c r="AJ1172" i="1"/>
  <c r="AK1172" i="1"/>
  <c r="AL1172" i="1"/>
  <c r="AM1172" i="1"/>
  <c r="AN1172" i="1"/>
  <c r="AV1172" i="1"/>
  <c r="C1173" i="1"/>
  <c r="D1173" i="1"/>
  <c r="E1173" i="1"/>
  <c r="F1173" i="1"/>
  <c r="G1173" i="1"/>
  <c r="H1173" i="1"/>
  <c r="J1173" i="1"/>
  <c r="K1173" i="1"/>
  <c r="L1173" i="1"/>
  <c r="M1173" i="1"/>
  <c r="AG1173" i="1"/>
  <c r="AH1173" i="1"/>
  <c r="AI1173" i="1"/>
  <c r="AJ1173" i="1"/>
  <c r="AK1173" i="1"/>
  <c r="AL1173" i="1"/>
  <c r="AM1173" i="1"/>
  <c r="AN1173" i="1"/>
  <c r="AV1173" i="1"/>
  <c r="C1174" i="1"/>
  <c r="D1174" i="1"/>
  <c r="E1174" i="1"/>
  <c r="F1174" i="1"/>
  <c r="G1174" i="1"/>
  <c r="H1174" i="1"/>
  <c r="J1174" i="1"/>
  <c r="K1174" i="1"/>
  <c r="L1174" i="1"/>
  <c r="M1174" i="1"/>
  <c r="AG1174" i="1"/>
  <c r="AH1174" i="1"/>
  <c r="AI1174" i="1"/>
  <c r="AJ1174" i="1"/>
  <c r="AK1174" i="1"/>
  <c r="AL1174" i="1"/>
  <c r="AM1174" i="1"/>
  <c r="AN1174" i="1"/>
  <c r="AV1174" i="1"/>
  <c r="C1175" i="1"/>
  <c r="D1175" i="1"/>
  <c r="E1175" i="1"/>
  <c r="F1175" i="1"/>
  <c r="G1175" i="1"/>
  <c r="H1175" i="1"/>
  <c r="J1175" i="1"/>
  <c r="K1175" i="1"/>
  <c r="L1175" i="1"/>
  <c r="M1175" i="1"/>
  <c r="AG1175" i="1"/>
  <c r="AH1175" i="1"/>
  <c r="AI1175" i="1"/>
  <c r="AJ1175" i="1"/>
  <c r="AK1175" i="1"/>
  <c r="AL1175" i="1"/>
  <c r="AM1175" i="1"/>
  <c r="AN1175" i="1"/>
  <c r="AV1175" i="1"/>
  <c r="C1176" i="1"/>
  <c r="D1176" i="1"/>
  <c r="E1176" i="1"/>
  <c r="F1176" i="1"/>
  <c r="G1176" i="1"/>
  <c r="H1176" i="1"/>
  <c r="J1176" i="1"/>
  <c r="K1176" i="1"/>
  <c r="L1176" i="1"/>
  <c r="M1176" i="1"/>
  <c r="AG1176" i="1"/>
  <c r="AH1176" i="1"/>
  <c r="AI1176" i="1"/>
  <c r="AJ1176" i="1"/>
  <c r="AK1176" i="1"/>
  <c r="AL1176" i="1"/>
  <c r="AM1176" i="1"/>
  <c r="AN1176" i="1"/>
  <c r="AV1176" i="1"/>
  <c r="C1177" i="1"/>
  <c r="D1177" i="1"/>
  <c r="E1177" i="1"/>
  <c r="F1177" i="1"/>
  <c r="G1177" i="1"/>
  <c r="H1177" i="1"/>
  <c r="J1177" i="1"/>
  <c r="K1177" i="1"/>
  <c r="L1177" i="1"/>
  <c r="M1177" i="1"/>
  <c r="AG1177" i="1"/>
  <c r="AH1177" i="1"/>
  <c r="AI1177" i="1"/>
  <c r="AJ1177" i="1"/>
  <c r="AK1177" i="1"/>
  <c r="AL1177" i="1"/>
  <c r="AM1177" i="1"/>
  <c r="AN1177" i="1"/>
  <c r="AV1177" i="1"/>
  <c r="C1178" i="1"/>
  <c r="D1178" i="1"/>
  <c r="E1178" i="1"/>
  <c r="F1178" i="1"/>
  <c r="G1178" i="1"/>
  <c r="H1178" i="1"/>
  <c r="J1178" i="1"/>
  <c r="K1178" i="1"/>
  <c r="L1178" i="1"/>
  <c r="M1178" i="1"/>
  <c r="AG1178" i="1"/>
  <c r="AH1178" i="1"/>
  <c r="AI1178" i="1"/>
  <c r="AJ1178" i="1"/>
  <c r="AK1178" i="1"/>
  <c r="AL1178" i="1"/>
  <c r="AM1178" i="1"/>
  <c r="AN1178" i="1"/>
  <c r="AV1178" i="1"/>
  <c r="C1179" i="1"/>
  <c r="D1179" i="1"/>
  <c r="E1179" i="1"/>
  <c r="F1179" i="1"/>
  <c r="G1179" i="1"/>
  <c r="H1179" i="1"/>
  <c r="J1179" i="1"/>
  <c r="K1179" i="1"/>
  <c r="L1179" i="1"/>
  <c r="M1179" i="1"/>
  <c r="AG1179" i="1"/>
  <c r="AH1179" i="1"/>
  <c r="AI1179" i="1"/>
  <c r="AJ1179" i="1"/>
  <c r="AK1179" i="1"/>
  <c r="AL1179" i="1"/>
  <c r="AM1179" i="1"/>
  <c r="AN1179" i="1"/>
  <c r="AV1179" i="1"/>
  <c r="C1180" i="1"/>
  <c r="D1180" i="1"/>
  <c r="E1180" i="1"/>
  <c r="F1180" i="1"/>
  <c r="G1180" i="1"/>
  <c r="H1180" i="1"/>
  <c r="J1180" i="1"/>
  <c r="K1180" i="1"/>
  <c r="L1180" i="1"/>
  <c r="M1180" i="1"/>
  <c r="AG1180" i="1"/>
  <c r="AH1180" i="1"/>
  <c r="AI1180" i="1"/>
  <c r="AJ1180" i="1"/>
  <c r="AK1180" i="1"/>
  <c r="AL1180" i="1"/>
  <c r="AM1180" i="1"/>
  <c r="AN1180" i="1"/>
  <c r="AV1180" i="1"/>
  <c r="C1181" i="1"/>
  <c r="D1181" i="1"/>
  <c r="E1181" i="1"/>
  <c r="F1181" i="1"/>
  <c r="G1181" i="1"/>
  <c r="H1181" i="1"/>
  <c r="J1181" i="1"/>
  <c r="K1181" i="1"/>
  <c r="L1181" i="1"/>
  <c r="M1181" i="1"/>
  <c r="AG1181" i="1"/>
  <c r="AH1181" i="1"/>
  <c r="AI1181" i="1"/>
  <c r="AJ1181" i="1"/>
  <c r="AK1181" i="1"/>
  <c r="AL1181" i="1"/>
  <c r="AM1181" i="1"/>
  <c r="AN1181" i="1"/>
  <c r="AV1181" i="1"/>
  <c r="C1182" i="1"/>
  <c r="D1182" i="1"/>
  <c r="E1182" i="1"/>
  <c r="F1182" i="1"/>
  <c r="G1182" i="1"/>
  <c r="H1182" i="1"/>
  <c r="J1182" i="1"/>
  <c r="K1182" i="1"/>
  <c r="L1182" i="1"/>
  <c r="M1182" i="1"/>
  <c r="AG1182" i="1"/>
  <c r="AH1182" i="1"/>
  <c r="AI1182" i="1"/>
  <c r="AJ1182" i="1"/>
  <c r="AK1182" i="1"/>
  <c r="AL1182" i="1"/>
  <c r="AM1182" i="1"/>
  <c r="AN1182" i="1"/>
  <c r="AV1182" i="1"/>
  <c r="C1183" i="1"/>
  <c r="D1183" i="1"/>
  <c r="E1183" i="1"/>
  <c r="F1183" i="1"/>
  <c r="G1183" i="1"/>
  <c r="H1183" i="1"/>
  <c r="J1183" i="1"/>
  <c r="K1183" i="1"/>
  <c r="L1183" i="1"/>
  <c r="M1183" i="1"/>
  <c r="AG1183" i="1"/>
  <c r="AH1183" i="1"/>
  <c r="AI1183" i="1"/>
  <c r="AJ1183" i="1"/>
  <c r="AK1183" i="1"/>
  <c r="AL1183" i="1"/>
  <c r="AM1183" i="1"/>
  <c r="AN1183" i="1"/>
  <c r="AV1183" i="1"/>
  <c r="C1184" i="1"/>
  <c r="D1184" i="1"/>
  <c r="E1184" i="1"/>
  <c r="F1184" i="1"/>
  <c r="G1184" i="1"/>
  <c r="H1184" i="1"/>
  <c r="J1184" i="1"/>
  <c r="K1184" i="1"/>
  <c r="L1184" i="1"/>
  <c r="M1184" i="1"/>
  <c r="AG1184" i="1"/>
  <c r="AH1184" i="1"/>
  <c r="AI1184" i="1"/>
  <c r="AJ1184" i="1"/>
  <c r="AK1184" i="1"/>
  <c r="AL1184" i="1"/>
  <c r="AM1184" i="1"/>
  <c r="AN1184" i="1"/>
  <c r="AV1184" i="1"/>
  <c r="C1185" i="1"/>
  <c r="D1185" i="1"/>
  <c r="E1185" i="1"/>
  <c r="F1185" i="1"/>
  <c r="G1185" i="1"/>
  <c r="H1185" i="1"/>
  <c r="J1185" i="1"/>
  <c r="K1185" i="1"/>
  <c r="L1185" i="1"/>
  <c r="M1185" i="1"/>
  <c r="AG1185" i="1"/>
  <c r="AH1185" i="1"/>
  <c r="AI1185" i="1"/>
  <c r="AJ1185" i="1"/>
  <c r="AK1185" i="1"/>
  <c r="AL1185" i="1"/>
  <c r="AM1185" i="1"/>
  <c r="AN1185" i="1"/>
  <c r="AV1185" i="1"/>
  <c r="C1186" i="1"/>
  <c r="D1186" i="1"/>
  <c r="E1186" i="1"/>
  <c r="F1186" i="1"/>
  <c r="G1186" i="1"/>
  <c r="H1186" i="1"/>
  <c r="J1186" i="1"/>
  <c r="K1186" i="1"/>
  <c r="L1186" i="1"/>
  <c r="M1186" i="1"/>
  <c r="AG1186" i="1"/>
  <c r="AH1186" i="1"/>
  <c r="AI1186" i="1"/>
  <c r="AJ1186" i="1"/>
  <c r="AK1186" i="1"/>
  <c r="AL1186" i="1"/>
  <c r="AM1186" i="1"/>
  <c r="AN1186" i="1"/>
  <c r="AV1186" i="1"/>
  <c r="C1187" i="1"/>
  <c r="D1187" i="1"/>
  <c r="E1187" i="1"/>
  <c r="F1187" i="1"/>
  <c r="G1187" i="1"/>
  <c r="H1187" i="1"/>
  <c r="J1187" i="1"/>
  <c r="K1187" i="1"/>
  <c r="L1187" i="1"/>
  <c r="M1187" i="1"/>
  <c r="AG1187" i="1"/>
  <c r="AH1187" i="1"/>
  <c r="AI1187" i="1"/>
  <c r="AJ1187" i="1"/>
  <c r="AK1187" i="1"/>
  <c r="AL1187" i="1"/>
  <c r="AM1187" i="1"/>
  <c r="AN1187" i="1"/>
  <c r="AV1187" i="1"/>
  <c r="C1188" i="1"/>
  <c r="D1188" i="1"/>
  <c r="E1188" i="1"/>
  <c r="F1188" i="1"/>
  <c r="G1188" i="1"/>
  <c r="H1188" i="1"/>
  <c r="J1188" i="1"/>
  <c r="K1188" i="1"/>
  <c r="L1188" i="1"/>
  <c r="M1188" i="1"/>
  <c r="AG1188" i="1"/>
  <c r="AH1188" i="1"/>
  <c r="AI1188" i="1"/>
  <c r="AJ1188" i="1"/>
  <c r="AK1188" i="1"/>
  <c r="AL1188" i="1"/>
  <c r="AM1188" i="1"/>
  <c r="AN1188" i="1"/>
  <c r="AV1188" i="1"/>
  <c r="C1189" i="1"/>
  <c r="D1189" i="1"/>
  <c r="E1189" i="1"/>
  <c r="F1189" i="1"/>
  <c r="G1189" i="1"/>
  <c r="H1189" i="1"/>
  <c r="J1189" i="1"/>
  <c r="K1189" i="1"/>
  <c r="L1189" i="1"/>
  <c r="M1189" i="1"/>
  <c r="AG1189" i="1"/>
  <c r="AH1189" i="1"/>
  <c r="AI1189" i="1"/>
  <c r="AJ1189" i="1"/>
  <c r="AK1189" i="1"/>
  <c r="AL1189" i="1"/>
  <c r="AM1189" i="1"/>
  <c r="AN1189" i="1"/>
  <c r="AV1189" i="1"/>
  <c r="C1190" i="1"/>
  <c r="D1190" i="1"/>
  <c r="E1190" i="1"/>
  <c r="F1190" i="1"/>
  <c r="G1190" i="1"/>
  <c r="H1190" i="1"/>
  <c r="J1190" i="1"/>
  <c r="K1190" i="1"/>
  <c r="L1190" i="1"/>
  <c r="M1190" i="1"/>
  <c r="AG1190" i="1"/>
  <c r="AH1190" i="1"/>
  <c r="AI1190" i="1"/>
  <c r="AJ1190" i="1"/>
  <c r="AK1190" i="1"/>
  <c r="AL1190" i="1"/>
  <c r="AM1190" i="1"/>
  <c r="AN1190" i="1"/>
  <c r="AV1190" i="1"/>
  <c r="C1191" i="1"/>
  <c r="D1191" i="1"/>
  <c r="E1191" i="1"/>
  <c r="F1191" i="1"/>
  <c r="G1191" i="1"/>
  <c r="H1191" i="1"/>
  <c r="J1191" i="1"/>
  <c r="K1191" i="1"/>
  <c r="L1191" i="1"/>
  <c r="M1191" i="1"/>
  <c r="AG1191" i="1"/>
  <c r="AH1191" i="1"/>
  <c r="AI1191" i="1"/>
  <c r="AJ1191" i="1"/>
  <c r="AK1191" i="1"/>
  <c r="AL1191" i="1"/>
  <c r="AM1191" i="1"/>
  <c r="AN1191" i="1"/>
  <c r="AV1191" i="1"/>
  <c r="C1192" i="1"/>
  <c r="D1192" i="1"/>
  <c r="E1192" i="1"/>
  <c r="F1192" i="1"/>
  <c r="G1192" i="1"/>
  <c r="H1192" i="1"/>
  <c r="J1192" i="1"/>
  <c r="K1192" i="1"/>
  <c r="L1192" i="1"/>
  <c r="M1192" i="1"/>
  <c r="AG1192" i="1"/>
  <c r="AH1192" i="1"/>
  <c r="AI1192" i="1"/>
  <c r="AJ1192" i="1"/>
  <c r="AK1192" i="1"/>
  <c r="AL1192" i="1"/>
  <c r="AM1192" i="1"/>
  <c r="AN1192" i="1"/>
  <c r="AV1192" i="1"/>
  <c r="C1193" i="1"/>
  <c r="D1193" i="1"/>
  <c r="E1193" i="1"/>
  <c r="F1193" i="1"/>
  <c r="G1193" i="1"/>
  <c r="H1193" i="1"/>
  <c r="J1193" i="1"/>
  <c r="K1193" i="1"/>
  <c r="L1193" i="1"/>
  <c r="M1193" i="1"/>
  <c r="AG1193" i="1"/>
  <c r="AH1193" i="1"/>
  <c r="AI1193" i="1"/>
  <c r="AJ1193" i="1"/>
  <c r="AK1193" i="1"/>
  <c r="AL1193" i="1"/>
  <c r="AM1193" i="1"/>
  <c r="AN1193" i="1"/>
  <c r="AV1193" i="1"/>
  <c r="C1194" i="1"/>
  <c r="D1194" i="1"/>
  <c r="E1194" i="1"/>
  <c r="F1194" i="1"/>
  <c r="G1194" i="1"/>
  <c r="H1194" i="1"/>
  <c r="J1194" i="1"/>
  <c r="K1194" i="1"/>
  <c r="L1194" i="1"/>
  <c r="M1194" i="1"/>
  <c r="AG1194" i="1"/>
  <c r="AH1194" i="1"/>
  <c r="AI1194" i="1"/>
  <c r="AJ1194" i="1"/>
  <c r="AK1194" i="1"/>
  <c r="AL1194" i="1"/>
  <c r="AM1194" i="1"/>
  <c r="AN1194" i="1"/>
  <c r="AV1194" i="1"/>
  <c r="C1195" i="1"/>
  <c r="D1195" i="1"/>
  <c r="E1195" i="1"/>
  <c r="F1195" i="1"/>
  <c r="G1195" i="1"/>
  <c r="H1195" i="1"/>
  <c r="J1195" i="1"/>
  <c r="K1195" i="1"/>
  <c r="L1195" i="1"/>
  <c r="M1195" i="1"/>
  <c r="AG1195" i="1"/>
  <c r="AH1195" i="1"/>
  <c r="AI1195" i="1"/>
  <c r="AJ1195" i="1"/>
  <c r="AK1195" i="1"/>
  <c r="AL1195" i="1"/>
  <c r="AM1195" i="1"/>
  <c r="AN1195" i="1"/>
  <c r="AV1195" i="1"/>
  <c r="C1196" i="1"/>
  <c r="D1196" i="1"/>
  <c r="E1196" i="1"/>
  <c r="F1196" i="1"/>
  <c r="G1196" i="1"/>
  <c r="H1196" i="1"/>
  <c r="J1196" i="1"/>
  <c r="K1196" i="1"/>
  <c r="L1196" i="1"/>
  <c r="M1196" i="1"/>
  <c r="AG1196" i="1"/>
  <c r="AH1196" i="1"/>
  <c r="AI1196" i="1"/>
  <c r="AJ1196" i="1"/>
  <c r="AK1196" i="1"/>
  <c r="AL1196" i="1"/>
  <c r="AM1196" i="1"/>
  <c r="AN1196" i="1"/>
  <c r="AV1196" i="1"/>
  <c r="C1197" i="1"/>
  <c r="D1197" i="1"/>
  <c r="E1197" i="1"/>
  <c r="F1197" i="1"/>
  <c r="G1197" i="1"/>
  <c r="H1197" i="1"/>
  <c r="J1197" i="1"/>
  <c r="K1197" i="1"/>
  <c r="L1197" i="1"/>
  <c r="M1197" i="1"/>
  <c r="AG1197" i="1"/>
  <c r="AH1197" i="1"/>
  <c r="AI1197" i="1"/>
  <c r="AJ1197" i="1"/>
  <c r="AK1197" i="1"/>
  <c r="AL1197" i="1"/>
  <c r="AM1197" i="1"/>
  <c r="AN1197" i="1"/>
  <c r="AV1197" i="1"/>
  <c r="C1198" i="1"/>
  <c r="D1198" i="1"/>
  <c r="E1198" i="1"/>
  <c r="F1198" i="1"/>
  <c r="G1198" i="1"/>
  <c r="H1198" i="1"/>
  <c r="J1198" i="1"/>
  <c r="K1198" i="1"/>
  <c r="L1198" i="1"/>
  <c r="M1198" i="1"/>
  <c r="AG1198" i="1"/>
  <c r="AH1198" i="1"/>
  <c r="AI1198" i="1"/>
  <c r="AJ1198" i="1"/>
  <c r="AK1198" i="1"/>
  <c r="AL1198" i="1"/>
  <c r="AM1198" i="1"/>
  <c r="AN1198" i="1"/>
  <c r="AV1198" i="1"/>
  <c r="C1199" i="1"/>
  <c r="D1199" i="1"/>
  <c r="E1199" i="1"/>
  <c r="F1199" i="1"/>
  <c r="G1199" i="1"/>
  <c r="H1199" i="1"/>
  <c r="J1199" i="1"/>
  <c r="K1199" i="1"/>
  <c r="L1199" i="1"/>
  <c r="M1199" i="1"/>
  <c r="AG1199" i="1"/>
  <c r="AH1199" i="1"/>
  <c r="AI1199" i="1"/>
  <c r="AJ1199" i="1"/>
  <c r="AK1199" i="1"/>
  <c r="AL1199" i="1"/>
  <c r="AM1199" i="1"/>
  <c r="AN1199" i="1"/>
  <c r="AV1199" i="1"/>
  <c r="C1200" i="1"/>
  <c r="D1200" i="1"/>
  <c r="E1200" i="1"/>
  <c r="F1200" i="1"/>
  <c r="G1200" i="1"/>
  <c r="H1200" i="1"/>
  <c r="J1200" i="1"/>
  <c r="K1200" i="1"/>
  <c r="L1200" i="1"/>
  <c r="M1200" i="1"/>
  <c r="AG1200" i="1"/>
  <c r="AH1200" i="1"/>
  <c r="AI1200" i="1"/>
  <c r="AJ1200" i="1"/>
  <c r="AK1200" i="1"/>
  <c r="AL1200" i="1"/>
  <c r="AM1200" i="1"/>
  <c r="AN1200" i="1"/>
  <c r="AV1200" i="1"/>
  <c r="C1201" i="1"/>
  <c r="D1201" i="1"/>
  <c r="E1201" i="1"/>
  <c r="F1201" i="1"/>
  <c r="G1201" i="1"/>
  <c r="H1201" i="1"/>
  <c r="J1201" i="1"/>
  <c r="K1201" i="1"/>
  <c r="L1201" i="1"/>
  <c r="M1201" i="1"/>
  <c r="AG1201" i="1"/>
  <c r="AH1201" i="1"/>
  <c r="AI1201" i="1"/>
  <c r="AJ1201" i="1"/>
  <c r="AK1201" i="1"/>
  <c r="AL1201" i="1"/>
  <c r="AM1201" i="1"/>
  <c r="AN1201" i="1"/>
  <c r="AV1201" i="1"/>
  <c r="C1202" i="1"/>
  <c r="D1202" i="1"/>
  <c r="E1202" i="1"/>
  <c r="F1202" i="1"/>
  <c r="G1202" i="1"/>
  <c r="H1202" i="1"/>
  <c r="J1202" i="1"/>
  <c r="K1202" i="1"/>
  <c r="L1202" i="1"/>
  <c r="M1202" i="1"/>
  <c r="AG1202" i="1"/>
  <c r="AH1202" i="1"/>
  <c r="AI1202" i="1"/>
  <c r="AJ1202" i="1"/>
  <c r="AK1202" i="1"/>
  <c r="AL1202" i="1"/>
  <c r="AM1202" i="1"/>
  <c r="AN1202" i="1"/>
  <c r="AV1202" i="1"/>
  <c r="C1203" i="1"/>
  <c r="D1203" i="1"/>
  <c r="E1203" i="1"/>
  <c r="F1203" i="1"/>
  <c r="G1203" i="1"/>
  <c r="H1203" i="1"/>
  <c r="J1203" i="1"/>
  <c r="K1203" i="1"/>
  <c r="L1203" i="1"/>
  <c r="M1203" i="1"/>
  <c r="AG1203" i="1"/>
  <c r="AH1203" i="1"/>
  <c r="AI1203" i="1"/>
  <c r="AJ1203" i="1"/>
  <c r="AK1203" i="1"/>
  <c r="AL1203" i="1"/>
  <c r="AM1203" i="1"/>
  <c r="AN1203" i="1"/>
  <c r="AV1203" i="1"/>
  <c r="C1204" i="1"/>
  <c r="D1204" i="1"/>
  <c r="E1204" i="1"/>
  <c r="F1204" i="1"/>
  <c r="G1204" i="1"/>
  <c r="H1204" i="1"/>
  <c r="J1204" i="1"/>
  <c r="K1204" i="1"/>
  <c r="L1204" i="1"/>
  <c r="M1204" i="1"/>
  <c r="AG1204" i="1"/>
  <c r="AH1204" i="1"/>
  <c r="AI1204" i="1"/>
  <c r="AJ1204" i="1"/>
  <c r="AK1204" i="1"/>
  <c r="AL1204" i="1"/>
  <c r="AM1204" i="1"/>
  <c r="AN1204" i="1"/>
  <c r="AV1204" i="1"/>
  <c r="C1205" i="1"/>
  <c r="D1205" i="1"/>
  <c r="E1205" i="1"/>
  <c r="F1205" i="1"/>
  <c r="G1205" i="1"/>
  <c r="H1205" i="1"/>
  <c r="J1205" i="1"/>
  <c r="K1205" i="1"/>
  <c r="L1205" i="1"/>
  <c r="M1205" i="1"/>
  <c r="AG1205" i="1"/>
  <c r="AH1205" i="1"/>
  <c r="AI1205" i="1"/>
  <c r="AJ1205" i="1"/>
  <c r="AK1205" i="1"/>
  <c r="AL1205" i="1"/>
  <c r="AM1205" i="1"/>
  <c r="AN1205" i="1"/>
  <c r="AV1205" i="1"/>
  <c r="C1206" i="1"/>
  <c r="D1206" i="1"/>
  <c r="E1206" i="1"/>
  <c r="F1206" i="1"/>
  <c r="G1206" i="1"/>
  <c r="H1206" i="1"/>
  <c r="J1206" i="1"/>
  <c r="K1206" i="1"/>
  <c r="L1206" i="1"/>
  <c r="M1206" i="1"/>
  <c r="AG1206" i="1"/>
  <c r="AH1206" i="1"/>
  <c r="AI1206" i="1"/>
  <c r="AJ1206" i="1"/>
  <c r="AK1206" i="1"/>
  <c r="AL1206" i="1"/>
  <c r="AM1206" i="1"/>
  <c r="AN1206" i="1"/>
  <c r="AV1206" i="1"/>
  <c r="C1207" i="1"/>
  <c r="D1207" i="1"/>
  <c r="E1207" i="1"/>
  <c r="F1207" i="1"/>
  <c r="G1207" i="1"/>
  <c r="H1207" i="1"/>
  <c r="J1207" i="1"/>
  <c r="K1207" i="1"/>
  <c r="L1207" i="1"/>
  <c r="M1207" i="1"/>
  <c r="AG1207" i="1"/>
  <c r="AH1207" i="1"/>
  <c r="AI1207" i="1"/>
  <c r="AJ1207" i="1"/>
  <c r="AK1207" i="1"/>
  <c r="AL1207" i="1"/>
  <c r="AM1207" i="1"/>
  <c r="AN1207" i="1"/>
  <c r="AV1207" i="1"/>
  <c r="C1208" i="1"/>
  <c r="D1208" i="1"/>
  <c r="E1208" i="1"/>
  <c r="F1208" i="1"/>
  <c r="G1208" i="1"/>
  <c r="H1208" i="1"/>
  <c r="J1208" i="1"/>
  <c r="K1208" i="1"/>
  <c r="L1208" i="1"/>
  <c r="M1208" i="1"/>
  <c r="AG1208" i="1"/>
  <c r="AH1208" i="1"/>
  <c r="AI1208" i="1"/>
  <c r="AJ1208" i="1"/>
  <c r="AK1208" i="1"/>
  <c r="AL1208" i="1"/>
  <c r="AM1208" i="1"/>
  <c r="AN1208" i="1"/>
  <c r="AV1208" i="1"/>
  <c r="C1209" i="1"/>
  <c r="D1209" i="1"/>
  <c r="E1209" i="1"/>
  <c r="F1209" i="1"/>
  <c r="G1209" i="1"/>
  <c r="H1209" i="1"/>
  <c r="J1209" i="1"/>
  <c r="K1209" i="1"/>
  <c r="L1209" i="1"/>
  <c r="M1209" i="1"/>
  <c r="AG1209" i="1"/>
  <c r="AH1209" i="1"/>
  <c r="AI1209" i="1"/>
  <c r="AJ1209" i="1"/>
  <c r="AK1209" i="1"/>
  <c r="AL1209" i="1"/>
  <c r="AM1209" i="1"/>
  <c r="AN1209" i="1"/>
  <c r="AV1209" i="1"/>
  <c r="C1210" i="1"/>
  <c r="D1210" i="1"/>
  <c r="E1210" i="1"/>
  <c r="F1210" i="1"/>
  <c r="G1210" i="1"/>
  <c r="H1210" i="1"/>
  <c r="J1210" i="1"/>
  <c r="K1210" i="1"/>
  <c r="L1210" i="1"/>
  <c r="M1210" i="1"/>
  <c r="AG1210" i="1"/>
  <c r="AH1210" i="1"/>
  <c r="AI1210" i="1"/>
  <c r="AJ1210" i="1"/>
  <c r="AK1210" i="1"/>
  <c r="AL1210" i="1"/>
  <c r="AM1210" i="1"/>
  <c r="AN1210" i="1"/>
  <c r="AV1210" i="1"/>
  <c r="C1211" i="1"/>
  <c r="D1211" i="1"/>
  <c r="E1211" i="1"/>
  <c r="F1211" i="1"/>
  <c r="G1211" i="1"/>
  <c r="H1211" i="1"/>
  <c r="J1211" i="1"/>
  <c r="K1211" i="1"/>
  <c r="L1211" i="1"/>
  <c r="M1211" i="1"/>
  <c r="AG1211" i="1"/>
  <c r="AH1211" i="1"/>
  <c r="AI1211" i="1"/>
  <c r="AJ1211" i="1"/>
  <c r="AK1211" i="1"/>
  <c r="AL1211" i="1"/>
  <c r="AM1211" i="1"/>
  <c r="AN1211" i="1"/>
  <c r="AV1211" i="1"/>
  <c r="C1212" i="1"/>
  <c r="D1212" i="1"/>
  <c r="E1212" i="1"/>
  <c r="F1212" i="1"/>
  <c r="G1212" i="1"/>
  <c r="H1212" i="1"/>
  <c r="J1212" i="1"/>
  <c r="K1212" i="1"/>
  <c r="L1212" i="1"/>
  <c r="M1212" i="1"/>
  <c r="AG1212" i="1"/>
  <c r="AH1212" i="1"/>
  <c r="AI1212" i="1"/>
  <c r="AJ1212" i="1"/>
  <c r="AK1212" i="1"/>
  <c r="AL1212" i="1"/>
  <c r="AM1212" i="1"/>
  <c r="AN1212" i="1"/>
  <c r="AV1212" i="1"/>
  <c r="C1213" i="1"/>
  <c r="D1213" i="1"/>
  <c r="E1213" i="1"/>
  <c r="F1213" i="1"/>
  <c r="G1213" i="1"/>
  <c r="H1213" i="1"/>
  <c r="J1213" i="1"/>
  <c r="K1213" i="1"/>
  <c r="L1213" i="1"/>
  <c r="M1213" i="1"/>
  <c r="AG1213" i="1"/>
  <c r="AH1213" i="1"/>
  <c r="AI1213" i="1"/>
  <c r="AJ1213" i="1"/>
  <c r="AK1213" i="1"/>
  <c r="AL1213" i="1"/>
  <c r="AM1213" i="1"/>
  <c r="AN1213" i="1"/>
  <c r="AV1213" i="1"/>
  <c r="C1214" i="1"/>
  <c r="D1214" i="1"/>
  <c r="E1214" i="1"/>
  <c r="F1214" i="1"/>
  <c r="G1214" i="1"/>
  <c r="H1214" i="1"/>
  <c r="J1214" i="1"/>
  <c r="K1214" i="1"/>
  <c r="L1214" i="1"/>
  <c r="M1214" i="1"/>
  <c r="AG1214" i="1"/>
  <c r="AH1214" i="1"/>
  <c r="AI1214" i="1"/>
  <c r="AJ1214" i="1"/>
  <c r="AK1214" i="1"/>
  <c r="AL1214" i="1"/>
  <c r="AM1214" i="1"/>
  <c r="AN1214" i="1"/>
  <c r="AV1214" i="1"/>
  <c r="C1215" i="1"/>
  <c r="D1215" i="1"/>
  <c r="E1215" i="1"/>
  <c r="F1215" i="1"/>
  <c r="G1215" i="1"/>
  <c r="H1215" i="1"/>
  <c r="J1215" i="1"/>
  <c r="K1215" i="1"/>
  <c r="L1215" i="1"/>
  <c r="M1215" i="1"/>
  <c r="AG1215" i="1"/>
  <c r="AH1215" i="1"/>
  <c r="AI1215" i="1"/>
  <c r="AJ1215" i="1"/>
  <c r="AK1215" i="1"/>
  <c r="AL1215" i="1"/>
  <c r="AM1215" i="1"/>
  <c r="AN1215" i="1"/>
  <c r="AV1215" i="1"/>
  <c r="C1216" i="1"/>
  <c r="D1216" i="1"/>
  <c r="E1216" i="1"/>
  <c r="F1216" i="1"/>
  <c r="G1216" i="1"/>
  <c r="H1216" i="1"/>
  <c r="J1216" i="1"/>
  <c r="K1216" i="1"/>
  <c r="L1216" i="1"/>
  <c r="M1216" i="1"/>
  <c r="AG1216" i="1"/>
  <c r="AH1216" i="1"/>
  <c r="AI1216" i="1"/>
  <c r="AJ1216" i="1"/>
  <c r="AK1216" i="1"/>
  <c r="AL1216" i="1"/>
  <c r="AM1216" i="1"/>
  <c r="AN1216" i="1"/>
  <c r="AV1216" i="1"/>
  <c r="C1217" i="1"/>
  <c r="D1217" i="1"/>
  <c r="E1217" i="1"/>
  <c r="F1217" i="1"/>
  <c r="G1217" i="1"/>
  <c r="H1217" i="1"/>
  <c r="J1217" i="1"/>
  <c r="K1217" i="1"/>
  <c r="L1217" i="1"/>
  <c r="M1217" i="1"/>
  <c r="AG1217" i="1"/>
  <c r="AH1217" i="1"/>
  <c r="AI1217" i="1"/>
  <c r="AJ1217" i="1"/>
  <c r="AK1217" i="1"/>
  <c r="AL1217" i="1"/>
  <c r="AM1217" i="1"/>
  <c r="AN1217" i="1"/>
  <c r="AV1217" i="1"/>
  <c r="C1218" i="1"/>
  <c r="D1218" i="1"/>
  <c r="E1218" i="1"/>
  <c r="F1218" i="1"/>
  <c r="G1218" i="1"/>
  <c r="H1218" i="1"/>
  <c r="J1218" i="1"/>
  <c r="K1218" i="1"/>
  <c r="L1218" i="1"/>
  <c r="M1218" i="1"/>
  <c r="AG1218" i="1"/>
  <c r="AH1218" i="1"/>
  <c r="AI1218" i="1"/>
  <c r="AJ1218" i="1"/>
  <c r="AK1218" i="1"/>
  <c r="AL1218" i="1"/>
  <c r="AM1218" i="1"/>
  <c r="AN1218" i="1"/>
  <c r="AV1218" i="1"/>
  <c r="C1219" i="1"/>
  <c r="D1219" i="1"/>
  <c r="E1219" i="1"/>
  <c r="F1219" i="1"/>
  <c r="G1219" i="1"/>
  <c r="H1219" i="1"/>
  <c r="J1219" i="1"/>
  <c r="K1219" i="1"/>
  <c r="L1219" i="1"/>
  <c r="M1219" i="1"/>
  <c r="AG1219" i="1"/>
  <c r="AH1219" i="1"/>
  <c r="AI1219" i="1"/>
  <c r="AJ1219" i="1"/>
  <c r="AK1219" i="1"/>
  <c r="AL1219" i="1"/>
  <c r="AM1219" i="1"/>
  <c r="AN1219" i="1"/>
  <c r="AV1219" i="1"/>
  <c r="C1220" i="1"/>
  <c r="D1220" i="1"/>
  <c r="E1220" i="1"/>
  <c r="F1220" i="1"/>
  <c r="G1220" i="1"/>
  <c r="H1220" i="1"/>
  <c r="J1220" i="1"/>
  <c r="K1220" i="1"/>
  <c r="L1220" i="1"/>
  <c r="M1220" i="1"/>
  <c r="AG1220" i="1"/>
  <c r="AH1220" i="1"/>
  <c r="AI1220" i="1"/>
  <c r="AJ1220" i="1"/>
  <c r="AK1220" i="1"/>
  <c r="AL1220" i="1"/>
  <c r="AM1220" i="1"/>
  <c r="AN1220" i="1"/>
  <c r="AV1220" i="1"/>
  <c r="C1221" i="1"/>
  <c r="D1221" i="1"/>
  <c r="E1221" i="1"/>
  <c r="F1221" i="1"/>
  <c r="G1221" i="1"/>
  <c r="H1221" i="1"/>
  <c r="J1221" i="1"/>
  <c r="K1221" i="1"/>
  <c r="L1221" i="1"/>
  <c r="M1221" i="1"/>
  <c r="AG1221" i="1"/>
  <c r="AH1221" i="1"/>
  <c r="AI1221" i="1"/>
  <c r="AJ1221" i="1"/>
  <c r="AK1221" i="1"/>
  <c r="AL1221" i="1"/>
  <c r="AM1221" i="1"/>
  <c r="AN1221" i="1"/>
  <c r="AV1221" i="1"/>
  <c r="C1222" i="1"/>
  <c r="D1222" i="1"/>
  <c r="E1222" i="1"/>
  <c r="F1222" i="1"/>
  <c r="G1222" i="1"/>
  <c r="H1222" i="1"/>
  <c r="J1222" i="1"/>
  <c r="K1222" i="1"/>
  <c r="L1222" i="1"/>
  <c r="M1222" i="1"/>
  <c r="AG1222" i="1"/>
  <c r="AH1222" i="1"/>
  <c r="AI1222" i="1"/>
  <c r="AJ1222" i="1"/>
  <c r="AK1222" i="1"/>
  <c r="AL1222" i="1"/>
  <c r="AM1222" i="1"/>
  <c r="AN1222" i="1"/>
  <c r="AV1222" i="1"/>
  <c r="C1223" i="1"/>
  <c r="D1223" i="1"/>
  <c r="E1223" i="1"/>
  <c r="F1223" i="1"/>
  <c r="G1223" i="1"/>
  <c r="H1223" i="1"/>
  <c r="J1223" i="1"/>
  <c r="K1223" i="1"/>
  <c r="L1223" i="1"/>
  <c r="M1223" i="1"/>
  <c r="AG1223" i="1"/>
  <c r="AH1223" i="1"/>
  <c r="AI1223" i="1"/>
  <c r="AJ1223" i="1"/>
  <c r="AK1223" i="1"/>
  <c r="AL1223" i="1"/>
  <c r="AM1223" i="1"/>
  <c r="AN1223" i="1"/>
  <c r="AV1223" i="1"/>
  <c r="C1224" i="1"/>
  <c r="D1224" i="1"/>
  <c r="E1224" i="1"/>
  <c r="F1224" i="1"/>
  <c r="G1224" i="1"/>
  <c r="H1224" i="1"/>
  <c r="J1224" i="1"/>
  <c r="K1224" i="1"/>
  <c r="L1224" i="1"/>
  <c r="M1224" i="1"/>
  <c r="AG1224" i="1"/>
  <c r="AH1224" i="1"/>
  <c r="AI1224" i="1"/>
  <c r="AJ1224" i="1"/>
  <c r="AK1224" i="1"/>
  <c r="AL1224" i="1"/>
  <c r="AM1224" i="1"/>
  <c r="AN1224" i="1"/>
  <c r="AV1224" i="1"/>
  <c r="C1225" i="1"/>
  <c r="D1225" i="1"/>
  <c r="E1225" i="1"/>
  <c r="F1225" i="1"/>
  <c r="G1225" i="1"/>
  <c r="H1225" i="1"/>
  <c r="J1225" i="1"/>
  <c r="K1225" i="1"/>
  <c r="L1225" i="1"/>
  <c r="M1225" i="1"/>
  <c r="AG1225" i="1"/>
  <c r="AH1225" i="1"/>
  <c r="AI1225" i="1"/>
  <c r="AJ1225" i="1"/>
  <c r="AK1225" i="1"/>
  <c r="AL1225" i="1"/>
  <c r="AM1225" i="1"/>
  <c r="AN1225" i="1"/>
  <c r="AV1225" i="1"/>
  <c r="C1226" i="1"/>
  <c r="D1226" i="1"/>
  <c r="E1226" i="1"/>
  <c r="F1226" i="1"/>
  <c r="G1226" i="1"/>
  <c r="H1226" i="1"/>
  <c r="J1226" i="1"/>
  <c r="K1226" i="1"/>
  <c r="L1226" i="1"/>
  <c r="M1226" i="1"/>
  <c r="AG1226" i="1"/>
  <c r="AH1226" i="1"/>
  <c r="AI1226" i="1"/>
  <c r="AJ1226" i="1"/>
  <c r="AK1226" i="1"/>
  <c r="AL1226" i="1"/>
  <c r="AM1226" i="1"/>
  <c r="AN1226" i="1"/>
  <c r="AV1226" i="1"/>
  <c r="C1228" i="1"/>
  <c r="D1228" i="1"/>
  <c r="E1228" i="1"/>
  <c r="F1228" i="1"/>
  <c r="G1228" i="1"/>
  <c r="H1228" i="1"/>
  <c r="J1228" i="1"/>
  <c r="K1228" i="1"/>
  <c r="L1228" i="1"/>
  <c r="M1228" i="1"/>
  <c r="AG1228" i="1"/>
  <c r="AH1228" i="1"/>
  <c r="AI1228" i="1"/>
  <c r="AJ1228" i="1"/>
  <c r="AK1228" i="1"/>
  <c r="AL1228" i="1"/>
  <c r="AM1228" i="1"/>
  <c r="AN1228" i="1"/>
  <c r="AV1228" i="1"/>
  <c r="C1229" i="1"/>
  <c r="D1229" i="1"/>
  <c r="E1229" i="1"/>
  <c r="F1229" i="1"/>
  <c r="G1229" i="1"/>
  <c r="H1229" i="1"/>
  <c r="J1229" i="1"/>
  <c r="K1229" i="1"/>
  <c r="L1229" i="1"/>
  <c r="M1229" i="1"/>
  <c r="AG1229" i="1"/>
  <c r="AH1229" i="1"/>
  <c r="AI1229" i="1"/>
  <c r="AJ1229" i="1"/>
  <c r="AK1229" i="1"/>
  <c r="AL1229" i="1"/>
  <c r="AM1229" i="1"/>
  <c r="AN1229" i="1"/>
  <c r="AV1229" i="1"/>
  <c r="C1230" i="1"/>
  <c r="D1230" i="1"/>
  <c r="E1230" i="1"/>
  <c r="F1230" i="1"/>
  <c r="G1230" i="1"/>
  <c r="H1230" i="1"/>
  <c r="J1230" i="1"/>
  <c r="K1230" i="1"/>
  <c r="L1230" i="1"/>
  <c r="M1230" i="1"/>
  <c r="AG1230" i="1"/>
  <c r="AH1230" i="1"/>
  <c r="AI1230" i="1"/>
  <c r="AJ1230" i="1"/>
  <c r="AK1230" i="1"/>
  <c r="AL1230" i="1"/>
  <c r="AM1230" i="1"/>
  <c r="AN1230" i="1"/>
  <c r="AV1230" i="1"/>
  <c r="C1231" i="1"/>
  <c r="D1231" i="1"/>
  <c r="E1231" i="1"/>
  <c r="F1231" i="1"/>
  <c r="G1231" i="1"/>
  <c r="H1231" i="1"/>
  <c r="J1231" i="1"/>
  <c r="K1231" i="1"/>
  <c r="L1231" i="1"/>
  <c r="M1231" i="1"/>
  <c r="AG1231" i="1"/>
  <c r="AH1231" i="1"/>
  <c r="AI1231" i="1"/>
  <c r="AJ1231" i="1"/>
  <c r="AK1231" i="1"/>
  <c r="AL1231" i="1"/>
  <c r="AM1231" i="1"/>
  <c r="AN1231" i="1"/>
  <c r="AV1231" i="1"/>
  <c r="C1232" i="1"/>
  <c r="D1232" i="1"/>
  <c r="E1232" i="1"/>
  <c r="F1232" i="1"/>
  <c r="G1232" i="1"/>
  <c r="H1232" i="1"/>
  <c r="J1232" i="1"/>
  <c r="K1232" i="1"/>
  <c r="L1232" i="1"/>
  <c r="M1232" i="1"/>
  <c r="AG1232" i="1"/>
  <c r="AH1232" i="1"/>
  <c r="AI1232" i="1"/>
  <c r="AJ1232" i="1"/>
  <c r="AK1232" i="1"/>
  <c r="AL1232" i="1"/>
  <c r="AM1232" i="1"/>
  <c r="AN1232" i="1"/>
  <c r="AV1232" i="1"/>
  <c r="C1233" i="1"/>
  <c r="D1233" i="1"/>
  <c r="E1233" i="1"/>
  <c r="F1233" i="1"/>
  <c r="G1233" i="1"/>
  <c r="H1233" i="1"/>
  <c r="J1233" i="1"/>
  <c r="K1233" i="1"/>
  <c r="L1233" i="1"/>
  <c r="M1233" i="1"/>
  <c r="AG1233" i="1"/>
  <c r="AH1233" i="1"/>
  <c r="AI1233" i="1"/>
  <c r="AJ1233" i="1"/>
  <c r="AK1233" i="1"/>
  <c r="AL1233" i="1"/>
  <c r="AM1233" i="1"/>
  <c r="AN1233" i="1"/>
  <c r="AV1233" i="1"/>
  <c r="C1234" i="1"/>
  <c r="D1234" i="1"/>
  <c r="E1234" i="1"/>
  <c r="F1234" i="1"/>
  <c r="G1234" i="1"/>
  <c r="H1234" i="1"/>
  <c r="J1234" i="1"/>
  <c r="K1234" i="1"/>
  <c r="L1234" i="1"/>
  <c r="M1234" i="1"/>
  <c r="AG1234" i="1"/>
  <c r="AH1234" i="1"/>
  <c r="AI1234" i="1"/>
  <c r="AJ1234" i="1"/>
  <c r="AK1234" i="1"/>
  <c r="AL1234" i="1"/>
  <c r="AM1234" i="1"/>
  <c r="AN1234" i="1"/>
  <c r="AV1234" i="1"/>
  <c r="C1235" i="1"/>
  <c r="D1235" i="1"/>
  <c r="E1235" i="1"/>
  <c r="F1235" i="1"/>
  <c r="G1235" i="1"/>
  <c r="H1235" i="1"/>
  <c r="J1235" i="1"/>
  <c r="K1235" i="1"/>
  <c r="L1235" i="1"/>
  <c r="M1235" i="1"/>
  <c r="AG1235" i="1"/>
  <c r="AH1235" i="1"/>
  <c r="AI1235" i="1"/>
  <c r="AJ1235" i="1"/>
  <c r="AK1235" i="1"/>
  <c r="AL1235" i="1"/>
  <c r="AM1235" i="1"/>
  <c r="AN1235" i="1"/>
  <c r="AV1235" i="1"/>
  <c r="C1236" i="1"/>
  <c r="D1236" i="1"/>
  <c r="E1236" i="1"/>
  <c r="F1236" i="1"/>
  <c r="G1236" i="1"/>
  <c r="H1236" i="1"/>
  <c r="J1236" i="1"/>
  <c r="K1236" i="1"/>
  <c r="L1236" i="1"/>
  <c r="M1236" i="1"/>
  <c r="AG1236" i="1"/>
  <c r="AH1236" i="1"/>
  <c r="AI1236" i="1"/>
  <c r="AJ1236" i="1"/>
  <c r="AK1236" i="1"/>
  <c r="AL1236" i="1"/>
  <c r="AM1236" i="1"/>
  <c r="AN1236" i="1"/>
  <c r="AV1236" i="1"/>
  <c r="C1237" i="1"/>
  <c r="D1237" i="1"/>
  <c r="E1237" i="1"/>
  <c r="F1237" i="1"/>
  <c r="G1237" i="1"/>
  <c r="H1237" i="1"/>
  <c r="J1237" i="1"/>
  <c r="K1237" i="1"/>
  <c r="L1237" i="1"/>
  <c r="M1237" i="1"/>
  <c r="AG1237" i="1"/>
  <c r="AH1237" i="1"/>
  <c r="AI1237" i="1"/>
  <c r="AJ1237" i="1"/>
  <c r="AK1237" i="1"/>
  <c r="AL1237" i="1"/>
  <c r="AM1237" i="1"/>
  <c r="AN1237" i="1"/>
  <c r="AV1237" i="1"/>
  <c r="C1238" i="1"/>
  <c r="D1238" i="1"/>
  <c r="E1238" i="1"/>
  <c r="F1238" i="1"/>
  <c r="G1238" i="1"/>
  <c r="H1238" i="1"/>
  <c r="J1238" i="1"/>
  <c r="K1238" i="1"/>
  <c r="L1238" i="1"/>
  <c r="M1238" i="1"/>
  <c r="AG1238" i="1"/>
  <c r="AH1238" i="1"/>
  <c r="AI1238" i="1"/>
  <c r="AJ1238" i="1"/>
  <c r="AK1238" i="1"/>
  <c r="AL1238" i="1"/>
  <c r="AM1238" i="1"/>
  <c r="AN1238" i="1"/>
  <c r="AV1238" i="1"/>
  <c r="C1239" i="1"/>
  <c r="D1239" i="1"/>
  <c r="E1239" i="1"/>
  <c r="F1239" i="1"/>
  <c r="G1239" i="1"/>
  <c r="H1239" i="1"/>
  <c r="J1239" i="1"/>
  <c r="K1239" i="1"/>
  <c r="L1239" i="1"/>
  <c r="M1239" i="1"/>
  <c r="AG1239" i="1"/>
  <c r="AH1239" i="1"/>
  <c r="AI1239" i="1"/>
  <c r="AJ1239" i="1"/>
  <c r="AK1239" i="1"/>
  <c r="AL1239" i="1"/>
  <c r="AM1239" i="1"/>
  <c r="AN1239" i="1"/>
  <c r="AV1239" i="1"/>
  <c r="C1240" i="1"/>
  <c r="D1240" i="1"/>
  <c r="E1240" i="1"/>
  <c r="F1240" i="1"/>
  <c r="G1240" i="1"/>
  <c r="H1240" i="1"/>
  <c r="J1240" i="1"/>
  <c r="K1240" i="1"/>
  <c r="L1240" i="1"/>
  <c r="M1240" i="1"/>
  <c r="AG1240" i="1"/>
  <c r="AH1240" i="1"/>
  <c r="AI1240" i="1"/>
  <c r="AJ1240" i="1"/>
  <c r="AK1240" i="1"/>
  <c r="AL1240" i="1"/>
  <c r="AM1240" i="1"/>
  <c r="AN1240" i="1"/>
  <c r="AV1240" i="1"/>
  <c r="C1241" i="1"/>
  <c r="D1241" i="1"/>
  <c r="E1241" i="1"/>
  <c r="F1241" i="1"/>
  <c r="G1241" i="1"/>
  <c r="H1241" i="1"/>
  <c r="J1241" i="1"/>
  <c r="K1241" i="1"/>
  <c r="L1241" i="1"/>
  <c r="M1241" i="1"/>
  <c r="AG1241" i="1"/>
  <c r="AH1241" i="1"/>
  <c r="AI1241" i="1"/>
  <c r="AJ1241" i="1"/>
  <c r="AK1241" i="1"/>
  <c r="AL1241" i="1"/>
  <c r="AM1241" i="1"/>
  <c r="AN1241" i="1"/>
  <c r="AV1241" i="1"/>
  <c r="C1242" i="1"/>
  <c r="D1242" i="1"/>
  <c r="E1242" i="1"/>
  <c r="F1242" i="1"/>
  <c r="G1242" i="1"/>
  <c r="H1242" i="1"/>
  <c r="J1242" i="1"/>
  <c r="K1242" i="1"/>
  <c r="L1242" i="1"/>
  <c r="M1242" i="1"/>
  <c r="AG1242" i="1"/>
  <c r="AH1242" i="1"/>
  <c r="AI1242" i="1"/>
  <c r="AJ1242" i="1"/>
  <c r="AK1242" i="1"/>
  <c r="AL1242" i="1"/>
  <c r="AM1242" i="1"/>
  <c r="AN1242" i="1"/>
  <c r="AV1242" i="1"/>
  <c r="C1243" i="1"/>
  <c r="D1243" i="1"/>
  <c r="E1243" i="1"/>
  <c r="F1243" i="1"/>
  <c r="G1243" i="1"/>
  <c r="H1243" i="1"/>
  <c r="J1243" i="1"/>
  <c r="K1243" i="1"/>
  <c r="L1243" i="1"/>
  <c r="M1243" i="1"/>
  <c r="AG1243" i="1"/>
  <c r="AH1243" i="1"/>
  <c r="AI1243" i="1"/>
  <c r="AJ1243" i="1"/>
  <c r="AK1243" i="1"/>
  <c r="AL1243" i="1"/>
  <c r="AM1243" i="1"/>
  <c r="AN1243" i="1"/>
  <c r="AV1243" i="1"/>
  <c r="C1244" i="1"/>
  <c r="D1244" i="1"/>
  <c r="E1244" i="1"/>
  <c r="F1244" i="1"/>
  <c r="G1244" i="1"/>
  <c r="H1244" i="1"/>
  <c r="J1244" i="1"/>
  <c r="K1244" i="1"/>
  <c r="L1244" i="1"/>
  <c r="M1244" i="1"/>
  <c r="AG1244" i="1"/>
  <c r="AH1244" i="1"/>
  <c r="AI1244" i="1"/>
  <c r="AJ1244" i="1"/>
  <c r="AK1244" i="1"/>
  <c r="AL1244" i="1"/>
  <c r="AM1244" i="1"/>
  <c r="AN1244" i="1"/>
  <c r="AV1244" i="1"/>
  <c r="C1246" i="1"/>
  <c r="D1246" i="1"/>
  <c r="E1246" i="1"/>
  <c r="F1246" i="1"/>
  <c r="G1246" i="1"/>
  <c r="H1246" i="1"/>
  <c r="J1246" i="1"/>
  <c r="K1246" i="1"/>
  <c r="L1246" i="1"/>
  <c r="M1246" i="1"/>
  <c r="AG1246" i="1"/>
  <c r="AH1246" i="1"/>
  <c r="AI1246" i="1"/>
  <c r="AJ1246" i="1"/>
  <c r="AK1246" i="1"/>
  <c r="AL1246" i="1"/>
  <c r="AM1246" i="1"/>
  <c r="AN1246" i="1"/>
  <c r="AV1246" i="1"/>
  <c r="C1247" i="1"/>
  <c r="D1247" i="1"/>
  <c r="E1247" i="1"/>
  <c r="F1247" i="1"/>
  <c r="G1247" i="1"/>
  <c r="H1247" i="1"/>
  <c r="J1247" i="1"/>
  <c r="K1247" i="1"/>
  <c r="L1247" i="1"/>
  <c r="M1247" i="1"/>
  <c r="AG1247" i="1"/>
  <c r="AH1247" i="1"/>
  <c r="AI1247" i="1"/>
  <c r="AJ1247" i="1"/>
  <c r="AK1247" i="1"/>
  <c r="AL1247" i="1"/>
  <c r="AM1247" i="1"/>
  <c r="AN1247" i="1"/>
  <c r="AV1247" i="1"/>
  <c r="C1248" i="1"/>
  <c r="D1248" i="1"/>
  <c r="E1248" i="1"/>
  <c r="F1248" i="1"/>
  <c r="G1248" i="1"/>
  <c r="H1248" i="1"/>
  <c r="J1248" i="1"/>
  <c r="K1248" i="1"/>
  <c r="L1248" i="1"/>
  <c r="M1248" i="1"/>
  <c r="AG1248" i="1"/>
  <c r="AH1248" i="1"/>
  <c r="AI1248" i="1"/>
  <c r="AJ1248" i="1"/>
  <c r="AK1248" i="1"/>
  <c r="AL1248" i="1"/>
  <c r="AM1248" i="1"/>
  <c r="AN1248" i="1"/>
  <c r="AV1248" i="1"/>
  <c r="C1249" i="1"/>
  <c r="D1249" i="1"/>
  <c r="E1249" i="1"/>
  <c r="F1249" i="1"/>
  <c r="G1249" i="1"/>
  <c r="H1249" i="1"/>
  <c r="J1249" i="1"/>
  <c r="K1249" i="1"/>
  <c r="L1249" i="1"/>
  <c r="M1249" i="1"/>
  <c r="AG1249" i="1"/>
  <c r="AH1249" i="1"/>
  <c r="AI1249" i="1"/>
  <c r="AJ1249" i="1"/>
  <c r="AK1249" i="1"/>
  <c r="AL1249" i="1"/>
  <c r="AM1249" i="1"/>
  <c r="AN1249" i="1"/>
  <c r="AV1249" i="1"/>
  <c r="C1250" i="1"/>
  <c r="D1250" i="1"/>
  <c r="E1250" i="1"/>
  <c r="F1250" i="1"/>
  <c r="G1250" i="1"/>
  <c r="H1250" i="1"/>
  <c r="J1250" i="1"/>
  <c r="K1250" i="1"/>
  <c r="L1250" i="1"/>
  <c r="M1250" i="1"/>
  <c r="AG1250" i="1"/>
  <c r="AH1250" i="1"/>
  <c r="AI1250" i="1"/>
  <c r="AJ1250" i="1"/>
  <c r="AK1250" i="1"/>
  <c r="AL1250" i="1"/>
  <c r="AM1250" i="1"/>
  <c r="AN1250" i="1"/>
  <c r="AV1250" i="1"/>
  <c r="C1251" i="1"/>
  <c r="D1251" i="1"/>
  <c r="E1251" i="1"/>
  <c r="F1251" i="1"/>
  <c r="G1251" i="1"/>
  <c r="H1251" i="1"/>
  <c r="J1251" i="1"/>
  <c r="K1251" i="1"/>
  <c r="L1251" i="1"/>
  <c r="M1251" i="1"/>
  <c r="AG1251" i="1"/>
  <c r="AH1251" i="1"/>
  <c r="AI1251" i="1"/>
  <c r="AJ1251" i="1"/>
  <c r="AK1251" i="1"/>
  <c r="AL1251" i="1"/>
  <c r="AM1251" i="1"/>
  <c r="AN1251" i="1"/>
  <c r="AV1251" i="1"/>
  <c r="C1252" i="1"/>
  <c r="D1252" i="1"/>
  <c r="E1252" i="1"/>
  <c r="F1252" i="1"/>
  <c r="G1252" i="1"/>
  <c r="H1252" i="1"/>
  <c r="J1252" i="1"/>
  <c r="K1252" i="1"/>
  <c r="L1252" i="1"/>
  <c r="M1252" i="1"/>
  <c r="AG1252" i="1"/>
  <c r="AH1252" i="1"/>
  <c r="AI1252" i="1"/>
  <c r="AJ1252" i="1"/>
  <c r="AK1252" i="1"/>
  <c r="AL1252" i="1"/>
  <c r="AM1252" i="1"/>
  <c r="AN1252" i="1"/>
  <c r="AV1252" i="1"/>
  <c r="C1253" i="1"/>
  <c r="D1253" i="1"/>
  <c r="E1253" i="1"/>
  <c r="F1253" i="1"/>
  <c r="G1253" i="1"/>
  <c r="H1253" i="1"/>
  <c r="J1253" i="1"/>
  <c r="K1253" i="1"/>
  <c r="L1253" i="1"/>
  <c r="M1253" i="1"/>
  <c r="AG1253" i="1"/>
  <c r="AH1253" i="1"/>
  <c r="AI1253" i="1"/>
  <c r="AJ1253" i="1"/>
  <c r="AK1253" i="1"/>
  <c r="AL1253" i="1"/>
  <c r="AM1253" i="1"/>
  <c r="AN1253" i="1"/>
  <c r="AV1253" i="1"/>
  <c r="C1254" i="1"/>
  <c r="D1254" i="1"/>
  <c r="E1254" i="1"/>
  <c r="F1254" i="1"/>
  <c r="G1254" i="1"/>
  <c r="H1254" i="1"/>
  <c r="J1254" i="1"/>
  <c r="K1254" i="1"/>
  <c r="L1254" i="1"/>
  <c r="M1254" i="1"/>
  <c r="AG1254" i="1"/>
  <c r="AH1254" i="1"/>
  <c r="AI1254" i="1"/>
  <c r="AJ1254" i="1"/>
  <c r="AK1254" i="1"/>
  <c r="AL1254" i="1"/>
  <c r="AM1254" i="1"/>
  <c r="AN1254" i="1"/>
  <c r="AV1254" i="1"/>
  <c r="C1255" i="1"/>
  <c r="D1255" i="1"/>
  <c r="E1255" i="1"/>
  <c r="F1255" i="1"/>
  <c r="G1255" i="1"/>
  <c r="H1255" i="1"/>
  <c r="J1255" i="1"/>
  <c r="K1255" i="1"/>
  <c r="L1255" i="1"/>
  <c r="M1255" i="1"/>
  <c r="AG1255" i="1"/>
  <c r="AH1255" i="1"/>
  <c r="AI1255" i="1"/>
  <c r="AJ1255" i="1"/>
  <c r="AK1255" i="1"/>
  <c r="AL1255" i="1"/>
  <c r="AM1255" i="1"/>
  <c r="AN1255" i="1"/>
  <c r="AV1255" i="1"/>
  <c r="C1256" i="1"/>
  <c r="D1256" i="1"/>
  <c r="E1256" i="1"/>
  <c r="F1256" i="1"/>
  <c r="G1256" i="1"/>
  <c r="H1256" i="1"/>
  <c r="J1256" i="1"/>
  <c r="K1256" i="1"/>
  <c r="L1256" i="1"/>
  <c r="M1256" i="1"/>
  <c r="AG1256" i="1"/>
  <c r="AH1256" i="1"/>
  <c r="AI1256" i="1"/>
  <c r="AJ1256" i="1"/>
  <c r="AK1256" i="1"/>
  <c r="AL1256" i="1"/>
  <c r="AM1256" i="1"/>
  <c r="AN1256" i="1"/>
  <c r="AV1256" i="1"/>
  <c r="C1257" i="1"/>
  <c r="D1257" i="1"/>
  <c r="E1257" i="1"/>
  <c r="F1257" i="1"/>
  <c r="G1257" i="1"/>
  <c r="H1257" i="1"/>
  <c r="J1257" i="1"/>
  <c r="K1257" i="1"/>
  <c r="L1257" i="1"/>
  <c r="M1257" i="1"/>
  <c r="AG1257" i="1"/>
  <c r="AH1257" i="1"/>
  <c r="AI1257" i="1"/>
  <c r="AJ1257" i="1"/>
  <c r="AK1257" i="1"/>
  <c r="AL1257" i="1"/>
  <c r="AM1257" i="1"/>
  <c r="AN1257" i="1"/>
  <c r="AV1257" i="1"/>
  <c r="C1258" i="1"/>
  <c r="D1258" i="1"/>
  <c r="E1258" i="1"/>
  <c r="F1258" i="1"/>
  <c r="G1258" i="1"/>
  <c r="H1258" i="1"/>
  <c r="J1258" i="1"/>
  <c r="K1258" i="1"/>
  <c r="L1258" i="1"/>
  <c r="M1258" i="1"/>
  <c r="AG1258" i="1"/>
  <c r="AH1258" i="1"/>
  <c r="AI1258" i="1"/>
  <c r="AJ1258" i="1"/>
  <c r="AK1258" i="1"/>
  <c r="AL1258" i="1"/>
  <c r="AM1258" i="1"/>
  <c r="AN1258" i="1"/>
  <c r="AV1258" i="1"/>
  <c r="C1259" i="1"/>
  <c r="D1259" i="1"/>
  <c r="E1259" i="1"/>
  <c r="F1259" i="1"/>
  <c r="G1259" i="1"/>
  <c r="H1259" i="1"/>
  <c r="J1259" i="1"/>
  <c r="K1259" i="1"/>
  <c r="L1259" i="1"/>
  <c r="M1259" i="1"/>
  <c r="AG1259" i="1"/>
  <c r="AH1259" i="1"/>
  <c r="AI1259" i="1"/>
  <c r="AJ1259" i="1"/>
  <c r="AK1259" i="1"/>
  <c r="AL1259" i="1"/>
  <c r="AM1259" i="1"/>
  <c r="AN1259" i="1"/>
  <c r="AV1259" i="1"/>
  <c r="C1260" i="1"/>
  <c r="D1260" i="1"/>
  <c r="E1260" i="1"/>
  <c r="F1260" i="1"/>
  <c r="G1260" i="1"/>
  <c r="H1260" i="1"/>
  <c r="J1260" i="1"/>
  <c r="K1260" i="1"/>
  <c r="L1260" i="1"/>
  <c r="M1260" i="1"/>
  <c r="AG1260" i="1"/>
  <c r="AH1260" i="1"/>
  <c r="AI1260" i="1"/>
  <c r="AJ1260" i="1"/>
  <c r="AK1260" i="1"/>
  <c r="AL1260" i="1"/>
  <c r="AM1260" i="1"/>
  <c r="AN1260" i="1"/>
  <c r="AV1260" i="1"/>
  <c r="C1261" i="1"/>
  <c r="D1261" i="1"/>
  <c r="E1261" i="1"/>
  <c r="F1261" i="1"/>
  <c r="G1261" i="1"/>
  <c r="H1261" i="1"/>
  <c r="J1261" i="1"/>
  <c r="K1261" i="1"/>
  <c r="L1261" i="1"/>
  <c r="M1261" i="1"/>
  <c r="AG1261" i="1"/>
  <c r="AH1261" i="1"/>
  <c r="AI1261" i="1"/>
  <c r="AJ1261" i="1"/>
  <c r="AK1261" i="1"/>
  <c r="AL1261" i="1"/>
  <c r="AM1261" i="1"/>
  <c r="AN1261" i="1"/>
  <c r="AV1261" i="1"/>
  <c r="C1262" i="1"/>
  <c r="D1262" i="1"/>
  <c r="E1262" i="1"/>
  <c r="F1262" i="1"/>
  <c r="G1262" i="1"/>
  <c r="H1262" i="1"/>
  <c r="J1262" i="1"/>
  <c r="K1262" i="1"/>
  <c r="L1262" i="1"/>
  <c r="M1262" i="1"/>
  <c r="AG1262" i="1"/>
  <c r="AH1262" i="1"/>
  <c r="AI1262" i="1"/>
  <c r="AJ1262" i="1"/>
  <c r="AK1262" i="1"/>
  <c r="AL1262" i="1"/>
  <c r="AM1262" i="1"/>
  <c r="AN1262" i="1"/>
  <c r="AV1262" i="1"/>
  <c r="C1263" i="1"/>
  <c r="D1263" i="1"/>
  <c r="E1263" i="1"/>
  <c r="F1263" i="1"/>
  <c r="G1263" i="1"/>
  <c r="H1263" i="1"/>
  <c r="J1263" i="1"/>
  <c r="K1263" i="1"/>
  <c r="L1263" i="1"/>
  <c r="M1263" i="1"/>
  <c r="AG1263" i="1"/>
  <c r="AH1263" i="1"/>
  <c r="AI1263" i="1"/>
  <c r="AJ1263" i="1"/>
  <c r="AK1263" i="1"/>
  <c r="AL1263" i="1"/>
  <c r="AM1263" i="1"/>
  <c r="AN1263" i="1"/>
  <c r="AV1263" i="1"/>
  <c r="C1264" i="1"/>
  <c r="D1264" i="1"/>
  <c r="E1264" i="1"/>
  <c r="F1264" i="1"/>
  <c r="G1264" i="1"/>
  <c r="H1264" i="1"/>
  <c r="J1264" i="1"/>
  <c r="K1264" i="1"/>
  <c r="L1264" i="1"/>
  <c r="M1264" i="1"/>
  <c r="AG1264" i="1"/>
  <c r="AH1264" i="1"/>
  <c r="AI1264" i="1"/>
  <c r="AJ1264" i="1"/>
  <c r="AK1264" i="1"/>
  <c r="AL1264" i="1"/>
  <c r="AM1264" i="1"/>
  <c r="AN1264" i="1"/>
  <c r="AV1264" i="1"/>
  <c r="C1265" i="1"/>
  <c r="D1265" i="1"/>
  <c r="E1265" i="1"/>
  <c r="F1265" i="1"/>
  <c r="G1265" i="1"/>
  <c r="H1265" i="1"/>
  <c r="J1265" i="1"/>
  <c r="K1265" i="1"/>
  <c r="L1265" i="1"/>
  <c r="M1265" i="1"/>
  <c r="AG1265" i="1"/>
  <c r="AH1265" i="1"/>
  <c r="AI1265" i="1"/>
  <c r="AJ1265" i="1"/>
  <c r="AK1265" i="1"/>
  <c r="AL1265" i="1"/>
  <c r="AM1265" i="1"/>
  <c r="AN1265" i="1"/>
  <c r="AV1265" i="1"/>
  <c r="C1266" i="1"/>
  <c r="D1266" i="1"/>
  <c r="E1266" i="1"/>
  <c r="F1266" i="1"/>
  <c r="G1266" i="1"/>
  <c r="H1266" i="1"/>
  <c r="J1266" i="1"/>
  <c r="K1266" i="1"/>
  <c r="L1266" i="1"/>
  <c r="M1266" i="1"/>
  <c r="AG1266" i="1"/>
  <c r="AH1266" i="1"/>
  <c r="AI1266" i="1"/>
  <c r="AJ1266" i="1"/>
  <c r="AK1266" i="1"/>
  <c r="AL1266" i="1"/>
  <c r="AM1266" i="1"/>
  <c r="AN1266" i="1"/>
  <c r="AV1266" i="1"/>
  <c r="C1267" i="1"/>
  <c r="D1267" i="1"/>
  <c r="E1267" i="1"/>
  <c r="F1267" i="1"/>
  <c r="G1267" i="1"/>
  <c r="H1267" i="1"/>
  <c r="J1267" i="1"/>
  <c r="K1267" i="1"/>
  <c r="L1267" i="1"/>
  <c r="M1267" i="1"/>
  <c r="AG1267" i="1"/>
  <c r="AH1267" i="1"/>
  <c r="AI1267" i="1"/>
  <c r="AJ1267" i="1"/>
  <c r="AK1267" i="1"/>
  <c r="AL1267" i="1"/>
  <c r="AM1267" i="1"/>
  <c r="AN1267" i="1"/>
  <c r="AV1267" i="1"/>
  <c r="C1268" i="1"/>
  <c r="D1268" i="1"/>
  <c r="E1268" i="1"/>
  <c r="F1268" i="1"/>
  <c r="G1268" i="1"/>
  <c r="H1268" i="1"/>
  <c r="J1268" i="1"/>
  <c r="K1268" i="1"/>
  <c r="L1268" i="1"/>
  <c r="M1268" i="1"/>
  <c r="AG1268" i="1"/>
  <c r="AH1268" i="1"/>
  <c r="AI1268" i="1"/>
  <c r="AJ1268" i="1"/>
  <c r="AK1268" i="1"/>
  <c r="AL1268" i="1"/>
  <c r="AM1268" i="1"/>
  <c r="AN1268" i="1"/>
  <c r="AV1268" i="1"/>
  <c r="C1269" i="1"/>
  <c r="D1269" i="1"/>
  <c r="E1269" i="1"/>
  <c r="F1269" i="1"/>
  <c r="G1269" i="1"/>
  <c r="H1269" i="1"/>
  <c r="J1269" i="1"/>
  <c r="K1269" i="1"/>
  <c r="L1269" i="1"/>
  <c r="M1269" i="1"/>
  <c r="AG1269" i="1"/>
  <c r="AH1269" i="1"/>
  <c r="AI1269" i="1"/>
  <c r="AJ1269" i="1"/>
  <c r="AK1269" i="1"/>
  <c r="AL1269" i="1"/>
  <c r="AM1269" i="1"/>
  <c r="AN1269" i="1"/>
  <c r="AV1269" i="1"/>
  <c r="C1270" i="1"/>
  <c r="D1270" i="1"/>
  <c r="E1270" i="1"/>
  <c r="F1270" i="1"/>
  <c r="G1270" i="1"/>
  <c r="H1270" i="1"/>
  <c r="J1270" i="1"/>
  <c r="K1270" i="1"/>
  <c r="L1270" i="1"/>
  <c r="M1270" i="1"/>
  <c r="AG1270" i="1"/>
  <c r="AH1270" i="1"/>
  <c r="AI1270" i="1"/>
  <c r="AJ1270" i="1"/>
  <c r="AK1270" i="1"/>
  <c r="AL1270" i="1"/>
  <c r="AM1270" i="1"/>
  <c r="AN1270" i="1"/>
  <c r="AV1270" i="1"/>
  <c r="C1272" i="1"/>
  <c r="D1272" i="1"/>
  <c r="E1272" i="1"/>
  <c r="F1272" i="1"/>
  <c r="G1272" i="1"/>
  <c r="H1272" i="1"/>
  <c r="J1272" i="1"/>
  <c r="K1272" i="1"/>
  <c r="L1272" i="1"/>
  <c r="M1272" i="1"/>
  <c r="AG1272" i="1"/>
  <c r="AH1272" i="1"/>
  <c r="AI1272" i="1"/>
  <c r="AJ1272" i="1"/>
  <c r="AK1272" i="1"/>
  <c r="AL1272" i="1"/>
  <c r="AM1272" i="1"/>
  <c r="AN1272" i="1"/>
  <c r="AV1272" i="1"/>
  <c r="C1273" i="1"/>
  <c r="D1273" i="1"/>
  <c r="E1273" i="1"/>
  <c r="F1273" i="1"/>
  <c r="G1273" i="1"/>
  <c r="H1273" i="1"/>
  <c r="J1273" i="1"/>
  <c r="K1273" i="1"/>
  <c r="L1273" i="1"/>
  <c r="M1273" i="1"/>
  <c r="AG1273" i="1"/>
  <c r="AH1273" i="1"/>
  <c r="AI1273" i="1"/>
  <c r="AJ1273" i="1"/>
  <c r="AK1273" i="1"/>
  <c r="AL1273" i="1"/>
  <c r="AM1273" i="1"/>
  <c r="AN1273" i="1"/>
  <c r="AV1273" i="1"/>
  <c r="C1274" i="1"/>
  <c r="D1274" i="1"/>
  <c r="E1274" i="1"/>
  <c r="F1274" i="1"/>
  <c r="G1274" i="1"/>
  <c r="H1274" i="1"/>
  <c r="J1274" i="1"/>
  <c r="K1274" i="1"/>
  <c r="L1274" i="1"/>
  <c r="M1274" i="1"/>
  <c r="AG1274" i="1"/>
  <c r="AH1274" i="1"/>
  <c r="AI1274" i="1"/>
  <c r="AJ1274" i="1"/>
  <c r="AK1274" i="1"/>
  <c r="AL1274" i="1"/>
  <c r="AM1274" i="1"/>
  <c r="AN1274" i="1"/>
  <c r="AV1274" i="1"/>
  <c r="C1275" i="1"/>
  <c r="D1275" i="1"/>
  <c r="E1275" i="1"/>
  <c r="F1275" i="1"/>
  <c r="G1275" i="1"/>
  <c r="H1275" i="1"/>
  <c r="J1275" i="1"/>
  <c r="K1275" i="1"/>
  <c r="L1275" i="1"/>
  <c r="M1275" i="1"/>
  <c r="AG1275" i="1"/>
  <c r="AH1275" i="1"/>
  <c r="AI1275" i="1"/>
  <c r="AJ1275" i="1"/>
  <c r="AK1275" i="1"/>
  <c r="AL1275" i="1"/>
  <c r="AM1275" i="1"/>
  <c r="AN1275" i="1"/>
  <c r="AV1275" i="1"/>
  <c r="C1276" i="1"/>
  <c r="D1276" i="1"/>
  <c r="E1276" i="1"/>
  <c r="F1276" i="1"/>
  <c r="G1276" i="1"/>
  <c r="H1276" i="1"/>
  <c r="J1276" i="1"/>
  <c r="K1276" i="1"/>
  <c r="L1276" i="1"/>
  <c r="M1276" i="1"/>
  <c r="AG1276" i="1"/>
  <c r="AH1276" i="1"/>
  <c r="AI1276" i="1"/>
  <c r="AJ1276" i="1"/>
  <c r="AK1276" i="1"/>
  <c r="AL1276" i="1"/>
  <c r="AM1276" i="1"/>
  <c r="AN1276" i="1"/>
  <c r="AV1276" i="1"/>
  <c r="C1277" i="1"/>
  <c r="D1277" i="1"/>
  <c r="E1277" i="1"/>
  <c r="F1277" i="1"/>
  <c r="G1277" i="1"/>
  <c r="H1277" i="1"/>
  <c r="J1277" i="1"/>
  <c r="K1277" i="1"/>
  <c r="L1277" i="1"/>
  <c r="M1277" i="1"/>
  <c r="AG1277" i="1"/>
  <c r="AH1277" i="1"/>
  <c r="AI1277" i="1"/>
  <c r="AJ1277" i="1"/>
  <c r="AK1277" i="1"/>
  <c r="AL1277" i="1"/>
  <c r="AM1277" i="1"/>
  <c r="AN1277" i="1"/>
  <c r="AV1277" i="1"/>
  <c r="C1278" i="1"/>
  <c r="D1278" i="1"/>
  <c r="E1278" i="1"/>
  <c r="F1278" i="1"/>
  <c r="G1278" i="1"/>
  <c r="H1278" i="1"/>
  <c r="J1278" i="1"/>
  <c r="K1278" i="1"/>
  <c r="L1278" i="1"/>
  <c r="M1278" i="1"/>
  <c r="AG1278" i="1"/>
  <c r="AH1278" i="1"/>
  <c r="AI1278" i="1"/>
  <c r="AJ1278" i="1"/>
  <c r="AK1278" i="1"/>
  <c r="AL1278" i="1"/>
  <c r="AM1278" i="1"/>
  <c r="AN1278" i="1"/>
  <c r="AV1278" i="1"/>
  <c r="C1279" i="1"/>
  <c r="D1279" i="1"/>
  <c r="E1279" i="1"/>
  <c r="F1279" i="1"/>
  <c r="G1279" i="1"/>
  <c r="H1279" i="1"/>
  <c r="J1279" i="1"/>
  <c r="K1279" i="1"/>
  <c r="L1279" i="1"/>
  <c r="M1279" i="1"/>
  <c r="AG1279" i="1"/>
  <c r="AH1279" i="1"/>
  <c r="AI1279" i="1"/>
  <c r="AJ1279" i="1"/>
  <c r="AK1279" i="1"/>
  <c r="AL1279" i="1"/>
  <c r="AM1279" i="1"/>
  <c r="AN1279" i="1"/>
  <c r="AV1279" i="1"/>
  <c r="C1280" i="1"/>
  <c r="D1280" i="1"/>
  <c r="E1280" i="1"/>
  <c r="F1280" i="1"/>
  <c r="G1280" i="1"/>
  <c r="H1280" i="1"/>
  <c r="J1280" i="1"/>
  <c r="K1280" i="1"/>
  <c r="L1280" i="1"/>
  <c r="M1280" i="1"/>
  <c r="AG1280" i="1"/>
  <c r="AH1280" i="1"/>
  <c r="AI1280" i="1"/>
  <c r="AJ1280" i="1"/>
  <c r="AK1280" i="1"/>
  <c r="AL1280" i="1"/>
  <c r="AM1280" i="1"/>
  <c r="AN1280" i="1"/>
  <c r="AV1280" i="1"/>
  <c r="C1281" i="1"/>
  <c r="D1281" i="1"/>
  <c r="E1281" i="1"/>
  <c r="F1281" i="1"/>
  <c r="G1281" i="1"/>
  <c r="H1281" i="1"/>
  <c r="J1281" i="1"/>
  <c r="K1281" i="1"/>
  <c r="L1281" i="1"/>
  <c r="M1281" i="1"/>
  <c r="AG1281" i="1"/>
  <c r="AH1281" i="1"/>
  <c r="AI1281" i="1"/>
  <c r="AJ1281" i="1"/>
  <c r="AK1281" i="1"/>
  <c r="AL1281" i="1"/>
  <c r="AM1281" i="1"/>
  <c r="AN1281" i="1"/>
  <c r="AV1281" i="1"/>
  <c r="C1282" i="1"/>
  <c r="D1282" i="1"/>
  <c r="E1282" i="1"/>
  <c r="F1282" i="1"/>
  <c r="G1282" i="1"/>
  <c r="H1282" i="1"/>
  <c r="J1282" i="1"/>
  <c r="K1282" i="1"/>
  <c r="L1282" i="1"/>
  <c r="M1282" i="1"/>
  <c r="AG1282" i="1"/>
  <c r="AH1282" i="1"/>
  <c r="AI1282" i="1"/>
  <c r="AJ1282" i="1"/>
  <c r="AK1282" i="1"/>
  <c r="AL1282" i="1"/>
  <c r="AM1282" i="1"/>
  <c r="AN1282" i="1"/>
  <c r="AV1282" i="1"/>
  <c r="C1283" i="1"/>
  <c r="D1283" i="1"/>
  <c r="E1283" i="1"/>
  <c r="F1283" i="1"/>
  <c r="G1283" i="1"/>
  <c r="H1283" i="1"/>
  <c r="J1283" i="1"/>
  <c r="K1283" i="1"/>
  <c r="L1283" i="1"/>
  <c r="M1283" i="1"/>
  <c r="AG1283" i="1"/>
  <c r="AH1283" i="1"/>
  <c r="AI1283" i="1"/>
  <c r="AJ1283" i="1"/>
  <c r="AK1283" i="1"/>
  <c r="AL1283" i="1"/>
  <c r="AM1283" i="1"/>
  <c r="AN1283" i="1"/>
  <c r="AV1283" i="1"/>
  <c r="C1284" i="1"/>
  <c r="D1284" i="1"/>
  <c r="E1284" i="1"/>
  <c r="F1284" i="1"/>
  <c r="G1284" i="1"/>
  <c r="H1284" i="1"/>
  <c r="J1284" i="1"/>
  <c r="K1284" i="1"/>
  <c r="L1284" i="1"/>
  <c r="M1284" i="1"/>
  <c r="AG1284" i="1"/>
  <c r="AH1284" i="1"/>
  <c r="AI1284" i="1"/>
  <c r="AJ1284" i="1"/>
  <c r="AK1284" i="1"/>
  <c r="AL1284" i="1"/>
  <c r="AM1284" i="1"/>
  <c r="AN1284" i="1"/>
  <c r="AV1284" i="1"/>
  <c r="C1285" i="1"/>
  <c r="D1285" i="1"/>
  <c r="E1285" i="1"/>
  <c r="F1285" i="1"/>
  <c r="G1285" i="1"/>
  <c r="H1285" i="1"/>
  <c r="J1285" i="1"/>
  <c r="K1285" i="1"/>
  <c r="L1285" i="1"/>
  <c r="M1285" i="1"/>
  <c r="AG1285" i="1"/>
  <c r="AH1285" i="1"/>
  <c r="AI1285" i="1"/>
  <c r="AJ1285" i="1"/>
  <c r="AK1285" i="1"/>
  <c r="AL1285" i="1"/>
  <c r="AM1285" i="1"/>
  <c r="AN1285" i="1"/>
  <c r="AV1285" i="1"/>
  <c r="C1286" i="1"/>
  <c r="D1286" i="1"/>
  <c r="E1286" i="1"/>
  <c r="F1286" i="1"/>
  <c r="G1286" i="1"/>
  <c r="H1286" i="1"/>
  <c r="J1286" i="1"/>
  <c r="K1286" i="1"/>
  <c r="L1286" i="1"/>
  <c r="M1286" i="1"/>
  <c r="AG1286" i="1"/>
  <c r="AH1286" i="1"/>
  <c r="AI1286" i="1"/>
  <c r="AJ1286" i="1"/>
  <c r="AK1286" i="1"/>
  <c r="AL1286" i="1"/>
  <c r="AM1286" i="1"/>
  <c r="AN1286" i="1"/>
  <c r="AV1286" i="1"/>
  <c r="C1288" i="1"/>
  <c r="D1288" i="1"/>
  <c r="E1288" i="1"/>
  <c r="F1288" i="1"/>
  <c r="G1288" i="1"/>
  <c r="H1288" i="1"/>
  <c r="J1288" i="1"/>
  <c r="K1288" i="1"/>
  <c r="L1288" i="1"/>
  <c r="M1288" i="1"/>
  <c r="AG1288" i="1"/>
  <c r="AH1288" i="1"/>
  <c r="AI1288" i="1"/>
  <c r="AJ1288" i="1"/>
  <c r="AK1288" i="1"/>
  <c r="AL1288" i="1"/>
  <c r="AM1288" i="1"/>
  <c r="AN1288" i="1"/>
  <c r="AV1288" i="1"/>
  <c r="C1289" i="1"/>
  <c r="D1289" i="1"/>
  <c r="E1289" i="1"/>
  <c r="F1289" i="1"/>
  <c r="G1289" i="1"/>
  <c r="H1289" i="1"/>
  <c r="J1289" i="1"/>
  <c r="K1289" i="1"/>
  <c r="L1289" i="1"/>
  <c r="M1289" i="1"/>
  <c r="AG1289" i="1"/>
  <c r="AH1289" i="1"/>
  <c r="AI1289" i="1"/>
  <c r="AJ1289" i="1"/>
  <c r="AK1289" i="1"/>
  <c r="AL1289" i="1"/>
  <c r="AM1289" i="1"/>
  <c r="AN1289" i="1"/>
  <c r="AV1289" i="1"/>
  <c r="C1290" i="1"/>
  <c r="D1290" i="1"/>
  <c r="E1290" i="1"/>
  <c r="F1290" i="1"/>
  <c r="G1290" i="1"/>
  <c r="H1290" i="1"/>
  <c r="J1290" i="1"/>
  <c r="K1290" i="1"/>
  <c r="L1290" i="1"/>
  <c r="M1290" i="1"/>
  <c r="AG1290" i="1"/>
  <c r="AH1290" i="1"/>
  <c r="AI1290" i="1"/>
  <c r="AJ1290" i="1"/>
  <c r="AK1290" i="1"/>
  <c r="AL1290" i="1"/>
  <c r="AM1290" i="1"/>
  <c r="AN1290" i="1"/>
  <c r="AV1290" i="1"/>
  <c r="C1291" i="1"/>
  <c r="D1291" i="1"/>
  <c r="E1291" i="1"/>
  <c r="F1291" i="1"/>
  <c r="G1291" i="1"/>
  <c r="H1291" i="1"/>
  <c r="J1291" i="1"/>
  <c r="K1291" i="1"/>
  <c r="L1291" i="1"/>
  <c r="M1291" i="1"/>
  <c r="AG1291" i="1"/>
  <c r="AH1291" i="1"/>
  <c r="AI1291" i="1"/>
  <c r="AJ1291" i="1"/>
  <c r="AK1291" i="1"/>
  <c r="AL1291" i="1"/>
  <c r="AM1291" i="1"/>
  <c r="AN1291" i="1"/>
  <c r="AV1291" i="1"/>
  <c r="C1292" i="1"/>
  <c r="D1292" i="1"/>
  <c r="E1292" i="1"/>
  <c r="F1292" i="1"/>
  <c r="G1292" i="1"/>
  <c r="H1292" i="1"/>
  <c r="J1292" i="1"/>
  <c r="K1292" i="1"/>
  <c r="L1292" i="1"/>
  <c r="M1292" i="1"/>
  <c r="AG1292" i="1"/>
  <c r="AH1292" i="1"/>
  <c r="AI1292" i="1"/>
  <c r="AJ1292" i="1"/>
  <c r="AK1292" i="1"/>
  <c r="AL1292" i="1"/>
  <c r="AM1292" i="1"/>
  <c r="AN1292" i="1"/>
  <c r="AV1292" i="1"/>
  <c r="C1293" i="1"/>
  <c r="D1293" i="1"/>
  <c r="E1293" i="1"/>
  <c r="F1293" i="1"/>
  <c r="G1293" i="1"/>
  <c r="H1293" i="1"/>
  <c r="J1293" i="1"/>
  <c r="K1293" i="1"/>
  <c r="L1293" i="1"/>
  <c r="M1293" i="1"/>
  <c r="AG1293" i="1"/>
  <c r="AH1293" i="1"/>
  <c r="AI1293" i="1"/>
  <c r="AJ1293" i="1"/>
  <c r="AK1293" i="1"/>
  <c r="AL1293" i="1"/>
  <c r="AM1293" i="1"/>
  <c r="AN1293" i="1"/>
  <c r="AV1293" i="1"/>
  <c r="C1294" i="1"/>
  <c r="D1294" i="1"/>
  <c r="E1294" i="1"/>
  <c r="F1294" i="1"/>
  <c r="G1294" i="1"/>
  <c r="H1294" i="1"/>
  <c r="J1294" i="1"/>
  <c r="K1294" i="1"/>
  <c r="L1294" i="1"/>
  <c r="M1294" i="1"/>
  <c r="AG1294" i="1"/>
  <c r="AH1294" i="1"/>
  <c r="AI1294" i="1"/>
  <c r="AJ1294" i="1"/>
  <c r="AK1294" i="1"/>
  <c r="AL1294" i="1"/>
  <c r="AM1294" i="1"/>
  <c r="AN1294" i="1"/>
  <c r="AV1294" i="1"/>
  <c r="C1295" i="1"/>
  <c r="D1295" i="1"/>
  <c r="E1295" i="1"/>
  <c r="F1295" i="1"/>
  <c r="G1295" i="1"/>
  <c r="H1295" i="1"/>
  <c r="J1295" i="1"/>
  <c r="K1295" i="1"/>
  <c r="L1295" i="1"/>
  <c r="M1295" i="1"/>
  <c r="AG1295" i="1"/>
  <c r="AH1295" i="1"/>
  <c r="AI1295" i="1"/>
  <c r="AJ1295" i="1"/>
  <c r="AK1295" i="1"/>
  <c r="AL1295" i="1"/>
  <c r="AM1295" i="1"/>
  <c r="AN1295" i="1"/>
  <c r="AV1295" i="1"/>
  <c r="C1296" i="1"/>
  <c r="D1296" i="1"/>
  <c r="E1296" i="1"/>
  <c r="F1296" i="1"/>
  <c r="G1296" i="1"/>
  <c r="H1296" i="1"/>
  <c r="J1296" i="1"/>
  <c r="K1296" i="1"/>
  <c r="L1296" i="1"/>
  <c r="M1296" i="1"/>
  <c r="AG1296" i="1"/>
  <c r="AH1296" i="1"/>
  <c r="AI1296" i="1"/>
  <c r="AJ1296" i="1"/>
  <c r="AK1296" i="1"/>
  <c r="AL1296" i="1"/>
  <c r="AM1296" i="1"/>
  <c r="AN1296" i="1"/>
  <c r="AV1296" i="1"/>
  <c r="C1297" i="1"/>
  <c r="D1297" i="1"/>
  <c r="E1297" i="1"/>
  <c r="F1297" i="1"/>
  <c r="G1297" i="1"/>
  <c r="H1297" i="1"/>
  <c r="J1297" i="1"/>
  <c r="K1297" i="1"/>
  <c r="L1297" i="1"/>
  <c r="M1297" i="1"/>
  <c r="AG1297" i="1"/>
  <c r="AH1297" i="1"/>
  <c r="AI1297" i="1"/>
  <c r="AJ1297" i="1"/>
  <c r="AK1297" i="1"/>
  <c r="AL1297" i="1"/>
  <c r="AM1297" i="1"/>
  <c r="AN1297" i="1"/>
  <c r="AV1297" i="1"/>
  <c r="C1298" i="1"/>
  <c r="D1298" i="1"/>
  <c r="E1298" i="1"/>
  <c r="F1298" i="1"/>
  <c r="G1298" i="1"/>
  <c r="H1298" i="1"/>
  <c r="J1298" i="1"/>
  <c r="K1298" i="1"/>
  <c r="L1298" i="1"/>
  <c r="M1298" i="1"/>
  <c r="AG1298" i="1"/>
  <c r="AH1298" i="1"/>
  <c r="AI1298" i="1"/>
  <c r="AJ1298" i="1"/>
  <c r="AK1298" i="1"/>
  <c r="AL1298" i="1"/>
  <c r="AM1298" i="1"/>
  <c r="AN1298" i="1"/>
  <c r="AV1298" i="1"/>
  <c r="C1299" i="1"/>
  <c r="D1299" i="1"/>
  <c r="E1299" i="1"/>
  <c r="F1299" i="1"/>
  <c r="G1299" i="1"/>
  <c r="H1299" i="1"/>
  <c r="J1299" i="1"/>
  <c r="K1299" i="1"/>
  <c r="L1299" i="1"/>
  <c r="M1299" i="1"/>
  <c r="AG1299" i="1"/>
  <c r="AH1299" i="1"/>
  <c r="AI1299" i="1"/>
  <c r="AJ1299" i="1"/>
  <c r="AK1299" i="1"/>
  <c r="AL1299" i="1"/>
  <c r="AM1299" i="1"/>
  <c r="AN1299" i="1"/>
  <c r="AV1299" i="1"/>
  <c r="C1300" i="1"/>
  <c r="D1300" i="1"/>
  <c r="E1300" i="1"/>
  <c r="F1300" i="1"/>
  <c r="G1300" i="1"/>
  <c r="H1300" i="1"/>
  <c r="J1300" i="1"/>
  <c r="K1300" i="1"/>
  <c r="L1300" i="1"/>
  <c r="M1300" i="1"/>
  <c r="AG1300" i="1"/>
  <c r="AH1300" i="1"/>
  <c r="AI1300" i="1"/>
  <c r="AJ1300" i="1"/>
  <c r="AK1300" i="1"/>
  <c r="AL1300" i="1"/>
  <c r="AM1300" i="1"/>
  <c r="AN1300" i="1"/>
  <c r="AV1300" i="1"/>
  <c r="C1301" i="1"/>
  <c r="D1301" i="1"/>
  <c r="E1301" i="1"/>
  <c r="F1301" i="1"/>
  <c r="G1301" i="1"/>
  <c r="H1301" i="1"/>
  <c r="J1301" i="1"/>
  <c r="K1301" i="1"/>
  <c r="L1301" i="1"/>
  <c r="M1301" i="1"/>
  <c r="AG1301" i="1"/>
  <c r="AH1301" i="1"/>
  <c r="AI1301" i="1"/>
  <c r="AJ1301" i="1"/>
  <c r="AK1301" i="1"/>
  <c r="AL1301" i="1"/>
  <c r="AM1301" i="1"/>
  <c r="AN1301" i="1"/>
  <c r="AV1301" i="1"/>
  <c r="C1302" i="1"/>
  <c r="D1302" i="1"/>
  <c r="E1302" i="1"/>
  <c r="F1302" i="1"/>
  <c r="G1302" i="1"/>
  <c r="H1302" i="1"/>
  <c r="J1302" i="1"/>
  <c r="K1302" i="1"/>
  <c r="L1302" i="1"/>
  <c r="M1302" i="1"/>
  <c r="AG1302" i="1"/>
  <c r="AH1302" i="1"/>
  <c r="AI1302" i="1"/>
  <c r="AJ1302" i="1"/>
  <c r="AK1302" i="1"/>
  <c r="AL1302" i="1"/>
  <c r="AM1302" i="1"/>
  <c r="AN1302" i="1"/>
  <c r="AV1302" i="1"/>
  <c r="C1303" i="1"/>
  <c r="D1303" i="1"/>
  <c r="E1303" i="1"/>
  <c r="F1303" i="1"/>
  <c r="G1303" i="1"/>
  <c r="H1303" i="1"/>
  <c r="J1303" i="1"/>
  <c r="K1303" i="1"/>
  <c r="L1303" i="1"/>
  <c r="M1303" i="1"/>
  <c r="AG1303" i="1"/>
  <c r="AH1303" i="1"/>
  <c r="AI1303" i="1"/>
  <c r="AJ1303" i="1"/>
  <c r="AK1303" i="1"/>
  <c r="AL1303" i="1"/>
  <c r="AM1303" i="1"/>
  <c r="AN1303" i="1"/>
  <c r="AV1303" i="1"/>
  <c r="C1304" i="1"/>
  <c r="D1304" i="1"/>
  <c r="E1304" i="1"/>
  <c r="F1304" i="1"/>
  <c r="G1304" i="1"/>
  <c r="H1304" i="1"/>
  <c r="J1304" i="1"/>
  <c r="K1304" i="1"/>
  <c r="L1304" i="1"/>
  <c r="M1304" i="1"/>
  <c r="AG1304" i="1"/>
  <c r="AH1304" i="1"/>
  <c r="AI1304" i="1"/>
  <c r="AJ1304" i="1"/>
  <c r="AK1304" i="1"/>
  <c r="AL1304" i="1"/>
  <c r="AM1304" i="1"/>
  <c r="AN1304" i="1"/>
  <c r="AV1304" i="1"/>
  <c r="C1305" i="1"/>
  <c r="D1305" i="1"/>
  <c r="E1305" i="1"/>
  <c r="F1305" i="1"/>
  <c r="G1305" i="1"/>
  <c r="H1305" i="1"/>
  <c r="J1305" i="1"/>
  <c r="K1305" i="1"/>
  <c r="L1305" i="1"/>
  <c r="M1305" i="1"/>
  <c r="AG1305" i="1"/>
  <c r="AH1305" i="1"/>
  <c r="AI1305" i="1"/>
  <c r="AJ1305" i="1"/>
  <c r="AK1305" i="1"/>
  <c r="AL1305" i="1"/>
  <c r="AM1305" i="1"/>
  <c r="AN1305" i="1"/>
  <c r="AV1305" i="1"/>
  <c r="C1306" i="1"/>
  <c r="D1306" i="1"/>
  <c r="E1306" i="1"/>
  <c r="F1306" i="1"/>
  <c r="G1306" i="1"/>
  <c r="H1306" i="1"/>
  <c r="J1306" i="1"/>
  <c r="K1306" i="1"/>
  <c r="L1306" i="1"/>
  <c r="M1306" i="1"/>
  <c r="AG1306" i="1"/>
  <c r="AH1306" i="1"/>
  <c r="AI1306" i="1"/>
  <c r="AJ1306" i="1"/>
  <c r="AK1306" i="1"/>
  <c r="AL1306" i="1"/>
  <c r="AM1306" i="1"/>
  <c r="AN1306" i="1"/>
  <c r="AV1306" i="1"/>
  <c r="C1307" i="1"/>
  <c r="D1307" i="1"/>
  <c r="E1307" i="1"/>
  <c r="F1307" i="1"/>
  <c r="G1307" i="1"/>
  <c r="H1307" i="1"/>
  <c r="J1307" i="1"/>
  <c r="K1307" i="1"/>
  <c r="L1307" i="1"/>
  <c r="M1307" i="1"/>
  <c r="AG1307" i="1"/>
  <c r="AH1307" i="1"/>
  <c r="AI1307" i="1"/>
  <c r="AJ1307" i="1"/>
  <c r="AK1307" i="1"/>
  <c r="AL1307" i="1"/>
  <c r="AM1307" i="1"/>
  <c r="AN1307" i="1"/>
  <c r="AV1307" i="1"/>
  <c r="C1308" i="1"/>
  <c r="D1308" i="1"/>
  <c r="E1308" i="1"/>
  <c r="F1308" i="1"/>
  <c r="G1308" i="1"/>
  <c r="H1308" i="1"/>
  <c r="J1308" i="1"/>
  <c r="K1308" i="1"/>
  <c r="L1308" i="1"/>
  <c r="M1308" i="1"/>
  <c r="AG1308" i="1"/>
  <c r="AH1308" i="1"/>
  <c r="AI1308" i="1"/>
  <c r="AJ1308" i="1"/>
  <c r="AK1308" i="1"/>
  <c r="AL1308" i="1"/>
  <c r="AM1308" i="1"/>
  <c r="AN1308" i="1"/>
  <c r="AV1308" i="1"/>
  <c r="C1309" i="1"/>
  <c r="D1309" i="1"/>
  <c r="E1309" i="1"/>
  <c r="F1309" i="1"/>
  <c r="G1309" i="1"/>
  <c r="H1309" i="1"/>
  <c r="J1309" i="1"/>
  <c r="K1309" i="1"/>
  <c r="L1309" i="1"/>
  <c r="M1309" i="1"/>
  <c r="AG1309" i="1"/>
  <c r="AH1309" i="1"/>
  <c r="AI1309" i="1"/>
  <c r="AJ1309" i="1"/>
  <c r="AK1309" i="1"/>
  <c r="AL1309" i="1"/>
  <c r="AM1309" i="1"/>
  <c r="AN1309" i="1"/>
  <c r="AV1309" i="1"/>
  <c r="C1310" i="1"/>
  <c r="D1310" i="1"/>
  <c r="E1310" i="1"/>
  <c r="F1310" i="1"/>
  <c r="G1310" i="1"/>
  <c r="H1310" i="1"/>
  <c r="J1310" i="1"/>
  <c r="K1310" i="1"/>
  <c r="L1310" i="1"/>
  <c r="M1310" i="1"/>
  <c r="AG1310" i="1"/>
  <c r="AH1310" i="1"/>
  <c r="AI1310" i="1"/>
  <c r="AJ1310" i="1"/>
  <c r="AK1310" i="1"/>
  <c r="AL1310" i="1"/>
  <c r="AM1310" i="1"/>
  <c r="AN1310" i="1"/>
  <c r="AV1310" i="1"/>
  <c r="C1311" i="1"/>
  <c r="D1311" i="1"/>
  <c r="E1311" i="1"/>
  <c r="F1311" i="1"/>
  <c r="G1311" i="1"/>
  <c r="H1311" i="1"/>
  <c r="J1311" i="1"/>
  <c r="K1311" i="1"/>
  <c r="L1311" i="1"/>
  <c r="M1311" i="1"/>
  <c r="AG1311" i="1"/>
  <c r="AH1311" i="1"/>
  <c r="AI1311" i="1"/>
  <c r="AJ1311" i="1"/>
  <c r="AK1311" i="1"/>
  <c r="AL1311" i="1"/>
  <c r="AM1311" i="1"/>
  <c r="AN1311" i="1"/>
  <c r="AV1311" i="1"/>
  <c r="C1312" i="1"/>
  <c r="D1312" i="1"/>
  <c r="E1312" i="1"/>
  <c r="F1312" i="1"/>
  <c r="G1312" i="1"/>
  <c r="H1312" i="1"/>
  <c r="J1312" i="1"/>
  <c r="K1312" i="1"/>
  <c r="L1312" i="1"/>
  <c r="M1312" i="1"/>
  <c r="AG1312" i="1"/>
  <c r="AH1312" i="1"/>
  <c r="AI1312" i="1"/>
  <c r="AJ1312" i="1"/>
  <c r="AK1312" i="1"/>
  <c r="AL1312" i="1"/>
  <c r="AM1312" i="1"/>
  <c r="AN1312" i="1"/>
  <c r="AV1312" i="1"/>
  <c r="C1313" i="1"/>
  <c r="D1313" i="1"/>
  <c r="E1313" i="1"/>
  <c r="F1313" i="1"/>
  <c r="G1313" i="1"/>
  <c r="H1313" i="1"/>
  <c r="J1313" i="1"/>
  <c r="K1313" i="1"/>
  <c r="L1313" i="1"/>
  <c r="M1313" i="1"/>
  <c r="AG1313" i="1"/>
  <c r="AH1313" i="1"/>
  <c r="AI1313" i="1"/>
  <c r="AJ1313" i="1"/>
  <c r="AK1313" i="1"/>
  <c r="AL1313" i="1"/>
  <c r="AM1313" i="1"/>
  <c r="AN1313" i="1"/>
  <c r="AV1313" i="1"/>
  <c r="C1314" i="1"/>
  <c r="D1314" i="1"/>
  <c r="E1314" i="1"/>
  <c r="F1314" i="1"/>
  <c r="G1314" i="1"/>
  <c r="H1314" i="1"/>
  <c r="J1314" i="1"/>
  <c r="K1314" i="1"/>
  <c r="L1314" i="1"/>
  <c r="M1314" i="1"/>
  <c r="AG1314" i="1"/>
  <c r="AH1314" i="1"/>
  <c r="AI1314" i="1"/>
  <c r="AJ1314" i="1"/>
  <c r="AK1314" i="1"/>
  <c r="AL1314" i="1"/>
  <c r="AM1314" i="1"/>
  <c r="AN1314" i="1"/>
  <c r="AV1314" i="1"/>
  <c r="C1315" i="1"/>
  <c r="D1315" i="1"/>
  <c r="E1315" i="1"/>
  <c r="F1315" i="1"/>
  <c r="G1315" i="1"/>
  <c r="H1315" i="1"/>
  <c r="J1315" i="1"/>
  <c r="K1315" i="1"/>
  <c r="L1315" i="1"/>
  <c r="M1315" i="1"/>
  <c r="AG1315" i="1"/>
  <c r="AH1315" i="1"/>
  <c r="AI1315" i="1"/>
  <c r="AJ1315" i="1"/>
  <c r="AK1315" i="1"/>
  <c r="AL1315" i="1"/>
  <c r="AM1315" i="1"/>
  <c r="AN1315" i="1"/>
  <c r="AV1315" i="1"/>
  <c r="C1316" i="1"/>
  <c r="D1316" i="1"/>
  <c r="E1316" i="1"/>
  <c r="F1316" i="1"/>
  <c r="G1316" i="1"/>
  <c r="H1316" i="1"/>
  <c r="J1316" i="1"/>
  <c r="K1316" i="1"/>
  <c r="L1316" i="1"/>
  <c r="M1316" i="1"/>
  <c r="AG1316" i="1"/>
  <c r="AH1316" i="1"/>
  <c r="AI1316" i="1"/>
  <c r="AJ1316" i="1"/>
  <c r="AK1316" i="1"/>
  <c r="AL1316" i="1"/>
  <c r="AM1316" i="1"/>
  <c r="AN1316" i="1"/>
  <c r="AV1316" i="1"/>
  <c r="C1317" i="1"/>
  <c r="D1317" i="1"/>
  <c r="E1317" i="1"/>
  <c r="F1317" i="1"/>
  <c r="G1317" i="1"/>
  <c r="H1317" i="1"/>
  <c r="J1317" i="1"/>
  <c r="K1317" i="1"/>
  <c r="L1317" i="1"/>
  <c r="M1317" i="1"/>
  <c r="AG1317" i="1"/>
  <c r="AH1317" i="1"/>
  <c r="AI1317" i="1"/>
  <c r="AJ1317" i="1"/>
  <c r="AK1317" i="1"/>
  <c r="AL1317" i="1"/>
  <c r="AM1317" i="1"/>
  <c r="AN1317" i="1"/>
  <c r="AV1317" i="1"/>
  <c r="C1318" i="1"/>
  <c r="D1318" i="1"/>
  <c r="E1318" i="1"/>
  <c r="F1318" i="1"/>
  <c r="G1318" i="1"/>
  <c r="H1318" i="1"/>
  <c r="J1318" i="1"/>
  <c r="K1318" i="1"/>
  <c r="L1318" i="1"/>
  <c r="M1318" i="1"/>
  <c r="AG1318" i="1"/>
  <c r="AH1318" i="1"/>
  <c r="AI1318" i="1"/>
  <c r="AJ1318" i="1"/>
  <c r="AK1318" i="1"/>
  <c r="AL1318" i="1"/>
  <c r="AM1318" i="1"/>
  <c r="AN1318" i="1"/>
  <c r="AV1318" i="1"/>
  <c r="C1319" i="1"/>
  <c r="D1319" i="1"/>
  <c r="E1319" i="1"/>
  <c r="F1319" i="1"/>
  <c r="G1319" i="1"/>
  <c r="H1319" i="1"/>
  <c r="J1319" i="1"/>
  <c r="K1319" i="1"/>
  <c r="L1319" i="1"/>
  <c r="M1319" i="1"/>
  <c r="AG1319" i="1"/>
  <c r="AH1319" i="1"/>
  <c r="AI1319" i="1"/>
  <c r="AJ1319" i="1"/>
  <c r="AK1319" i="1"/>
  <c r="AL1319" i="1"/>
  <c r="AM1319" i="1"/>
  <c r="AN1319" i="1"/>
  <c r="AV1319" i="1"/>
  <c r="C1320" i="1"/>
  <c r="D1320" i="1"/>
  <c r="E1320" i="1"/>
  <c r="F1320" i="1"/>
  <c r="G1320" i="1"/>
  <c r="H1320" i="1"/>
  <c r="J1320" i="1"/>
  <c r="K1320" i="1"/>
  <c r="L1320" i="1"/>
  <c r="M1320" i="1"/>
  <c r="AG1320" i="1"/>
  <c r="AH1320" i="1"/>
  <c r="AI1320" i="1"/>
  <c r="AJ1320" i="1"/>
  <c r="AK1320" i="1"/>
  <c r="AL1320" i="1"/>
  <c r="AM1320" i="1"/>
  <c r="AN1320" i="1"/>
  <c r="AV1320" i="1"/>
  <c r="C1321" i="1"/>
  <c r="D1321" i="1"/>
  <c r="E1321" i="1"/>
  <c r="F1321" i="1"/>
  <c r="G1321" i="1"/>
  <c r="H1321" i="1"/>
  <c r="J1321" i="1"/>
  <c r="K1321" i="1"/>
  <c r="L1321" i="1"/>
  <c r="M1321" i="1"/>
  <c r="AG1321" i="1"/>
  <c r="AH1321" i="1"/>
  <c r="AI1321" i="1"/>
  <c r="AJ1321" i="1"/>
  <c r="AK1321" i="1"/>
  <c r="AL1321" i="1"/>
  <c r="AM1321" i="1"/>
  <c r="AN1321" i="1"/>
  <c r="AV1321" i="1"/>
  <c r="C1322" i="1"/>
  <c r="D1322" i="1"/>
  <c r="E1322" i="1"/>
  <c r="F1322" i="1"/>
  <c r="G1322" i="1"/>
  <c r="H1322" i="1"/>
  <c r="J1322" i="1"/>
  <c r="K1322" i="1"/>
  <c r="L1322" i="1"/>
  <c r="M1322" i="1"/>
  <c r="AG1322" i="1"/>
  <c r="AH1322" i="1"/>
  <c r="AI1322" i="1"/>
  <c r="AJ1322" i="1"/>
  <c r="AK1322" i="1"/>
  <c r="AL1322" i="1"/>
  <c r="AM1322" i="1"/>
  <c r="AN1322" i="1"/>
  <c r="AV1322" i="1"/>
  <c r="C1323" i="1"/>
  <c r="D1323" i="1"/>
  <c r="E1323" i="1"/>
  <c r="F1323" i="1"/>
  <c r="G1323" i="1"/>
  <c r="H1323" i="1"/>
  <c r="J1323" i="1"/>
  <c r="K1323" i="1"/>
  <c r="L1323" i="1"/>
  <c r="M1323" i="1"/>
  <c r="AG1323" i="1"/>
  <c r="AH1323" i="1"/>
  <c r="AI1323" i="1"/>
  <c r="AJ1323" i="1"/>
  <c r="AK1323" i="1"/>
  <c r="AL1323" i="1"/>
  <c r="AM1323" i="1"/>
  <c r="AN1323" i="1"/>
  <c r="AV1323" i="1"/>
  <c r="C1324" i="1"/>
  <c r="D1324" i="1"/>
  <c r="E1324" i="1"/>
  <c r="F1324" i="1"/>
  <c r="G1324" i="1"/>
  <c r="H1324" i="1"/>
  <c r="J1324" i="1"/>
  <c r="K1324" i="1"/>
  <c r="L1324" i="1"/>
  <c r="M1324" i="1"/>
  <c r="AG1324" i="1"/>
  <c r="AH1324" i="1"/>
  <c r="AI1324" i="1"/>
  <c r="AJ1324" i="1"/>
  <c r="AK1324" i="1"/>
  <c r="AL1324" i="1"/>
  <c r="AM1324" i="1"/>
  <c r="AN1324" i="1"/>
  <c r="AV1324" i="1"/>
  <c r="C1325" i="1"/>
  <c r="D1325" i="1"/>
  <c r="E1325" i="1"/>
  <c r="F1325" i="1"/>
  <c r="G1325" i="1"/>
  <c r="H1325" i="1"/>
  <c r="J1325" i="1"/>
  <c r="K1325" i="1"/>
  <c r="L1325" i="1"/>
  <c r="M1325" i="1"/>
  <c r="AG1325" i="1"/>
  <c r="AH1325" i="1"/>
  <c r="AI1325" i="1"/>
  <c r="AJ1325" i="1"/>
  <c r="AK1325" i="1"/>
  <c r="AL1325" i="1"/>
  <c r="AM1325" i="1"/>
  <c r="AN1325" i="1"/>
  <c r="AV1325" i="1"/>
  <c r="C1326" i="1"/>
  <c r="D1326" i="1"/>
  <c r="E1326" i="1"/>
  <c r="F1326" i="1"/>
  <c r="G1326" i="1"/>
  <c r="H1326" i="1"/>
  <c r="J1326" i="1"/>
  <c r="K1326" i="1"/>
  <c r="L1326" i="1"/>
  <c r="M1326" i="1"/>
  <c r="AG1326" i="1"/>
  <c r="AH1326" i="1"/>
  <c r="AI1326" i="1"/>
  <c r="AJ1326" i="1"/>
  <c r="AK1326" i="1"/>
  <c r="AL1326" i="1"/>
  <c r="AM1326" i="1"/>
  <c r="AN1326" i="1"/>
  <c r="AV1326" i="1"/>
  <c r="C1327" i="1"/>
  <c r="D1327" i="1"/>
  <c r="E1327" i="1"/>
  <c r="F1327" i="1"/>
  <c r="G1327" i="1"/>
  <c r="H1327" i="1"/>
  <c r="J1327" i="1"/>
  <c r="K1327" i="1"/>
  <c r="L1327" i="1"/>
  <c r="M1327" i="1"/>
  <c r="AG1327" i="1"/>
  <c r="AH1327" i="1"/>
  <c r="AI1327" i="1"/>
  <c r="AJ1327" i="1"/>
  <c r="AK1327" i="1"/>
  <c r="AL1327" i="1"/>
  <c r="AM1327" i="1"/>
  <c r="AN1327" i="1"/>
  <c r="AV1327" i="1"/>
  <c r="C1328" i="1"/>
  <c r="D1328" i="1"/>
  <c r="E1328" i="1"/>
  <c r="F1328" i="1"/>
  <c r="G1328" i="1"/>
  <c r="H1328" i="1"/>
  <c r="J1328" i="1"/>
  <c r="K1328" i="1"/>
  <c r="L1328" i="1"/>
  <c r="M1328" i="1"/>
  <c r="AG1328" i="1"/>
  <c r="AH1328" i="1"/>
  <c r="AI1328" i="1"/>
  <c r="AJ1328" i="1"/>
  <c r="AK1328" i="1"/>
  <c r="AL1328" i="1"/>
  <c r="AM1328" i="1"/>
  <c r="AN1328" i="1"/>
  <c r="AV1328" i="1"/>
  <c r="C1329" i="1"/>
  <c r="D1329" i="1"/>
  <c r="E1329" i="1"/>
  <c r="F1329" i="1"/>
  <c r="G1329" i="1"/>
  <c r="H1329" i="1"/>
  <c r="J1329" i="1"/>
  <c r="K1329" i="1"/>
  <c r="L1329" i="1"/>
  <c r="M1329" i="1"/>
  <c r="AG1329" i="1"/>
  <c r="AH1329" i="1"/>
  <c r="AI1329" i="1"/>
  <c r="AJ1329" i="1"/>
  <c r="AK1329" i="1"/>
  <c r="AL1329" i="1"/>
  <c r="AM1329" i="1"/>
  <c r="AN1329" i="1"/>
  <c r="AV1329" i="1"/>
  <c r="C1330" i="1"/>
  <c r="D1330" i="1"/>
  <c r="E1330" i="1"/>
  <c r="F1330" i="1"/>
  <c r="G1330" i="1"/>
  <c r="H1330" i="1"/>
  <c r="J1330" i="1"/>
  <c r="K1330" i="1"/>
  <c r="L1330" i="1"/>
  <c r="M1330" i="1"/>
  <c r="AG1330" i="1"/>
  <c r="AH1330" i="1"/>
  <c r="AI1330" i="1"/>
  <c r="AJ1330" i="1"/>
  <c r="AK1330" i="1"/>
  <c r="AL1330" i="1"/>
  <c r="AM1330" i="1"/>
  <c r="AN1330" i="1"/>
  <c r="AV1330" i="1"/>
  <c r="C1331" i="1"/>
  <c r="D1331" i="1"/>
  <c r="E1331" i="1"/>
  <c r="F1331" i="1"/>
  <c r="G1331" i="1"/>
  <c r="H1331" i="1"/>
  <c r="J1331" i="1"/>
  <c r="K1331" i="1"/>
  <c r="L1331" i="1"/>
  <c r="M1331" i="1"/>
  <c r="AG1331" i="1"/>
  <c r="AH1331" i="1"/>
  <c r="AI1331" i="1"/>
  <c r="AJ1331" i="1"/>
  <c r="AK1331" i="1"/>
  <c r="AL1331" i="1"/>
  <c r="AM1331" i="1"/>
  <c r="AN1331" i="1"/>
  <c r="AV1331" i="1"/>
  <c r="C1332" i="1"/>
  <c r="D1332" i="1"/>
  <c r="E1332" i="1"/>
  <c r="F1332" i="1"/>
  <c r="G1332" i="1"/>
  <c r="H1332" i="1"/>
  <c r="J1332" i="1"/>
  <c r="K1332" i="1"/>
  <c r="L1332" i="1"/>
  <c r="M1332" i="1"/>
  <c r="AG1332" i="1"/>
  <c r="AH1332" i="1"/>
  <c r="AI1332" i="1"/>
  <c r="AJ1332" i="1"/>
  <c r="AK1332" i="1"/>
  <c r="AL1332" i="1"/>
  <c r="AM1332" i="1"/>
  <c r="AN1332" i="1"/>
  <c r="AV1332" i="1"/>
  <c r="C1333" i="1"/>
  <c r="D1333" i="1"/>
  <c r="E1333" i="1"/>
  <c r="F1333" i="1"/>
  <c r="G1333" i="1"/>
  <c r="H1333" i="1"/>
  <c r="J1333" i="1"/>
  <c r="K1333" i="1"/>
  <c r="L1333" i="1"/>
  <c r="M1333" i="1"/>
  <c r="AG1333" i="1"/>
  <c r="AH1333" i="1"/>
  <c r="AI1333" i="1"/>
  <c r="AJ1333" i="1"/>
  <c r="AK1333" i="1"/>
  <c r="AL1333" i="1"/>
  <c r="AM1333" i="1"/>
  <c r="AN1333" i="1"/>
  <c r="AV1333" i="1"/>
  <c r="C1334" i="1"/>
  <c r="D1334" i="1"/>
  <c r="E1334" i="1"/>
  <c r="F1334" i="1"/>
  <c r="G1334" i="1"/>
  <c r="H1334" i="1"/>
  <c r="J1334" i="1"/>
  <c r="K1334" i="1"/>
  <c r="L1334" i="1"/>
  <c r="M1334" i="1"/>
  <c r="AG1334" i="1"/>
  <c r="AH1334" i="1"/>
  <c r="AI1334" i="1"/>
  <c r="AJ1334" i="1"/>
  <c r="AK1334" i="1"/>
  <c r="AL1334" i="1"/>
  <c r="AM1334" i="1"/>
  <c r="AN1334" i="1"/>
  <c r="AV1334" i="1"/>
  <c r="C1335" i="1"/>
  <c r="D1335" i="1"/>
  <c r="E1335" i="1"/>
  <c r="F1335" i="1"/>
  <c r="G1335" i="1"/>
  <c r="H1335" i="1"/>
  <c r="J1335" i="1"/>
  <c r="K1335" i="1"/>
  <c r="L1335" i="1"/>
  <c r="M1335" i="1"/>
  <c r="AG1335" i="1"/>
  <c r="AH1335" i="1"/>
  <c r="AI1335" i="1"/>
  <c r="AJ1335" i="1"/>
  <c r="AK1335" i="1"/>
  <c r="AL1335" i="1"/>
  <c r="AM1335" i="1"/>
  <c r="AN1335" i="1"/>
  <c r="AV1335" i="1"/>
  <c r="C1336" i="1"/>
  <c r="D1336" i="1"/>
  <c r="E1336" i="1"/>
  <c r="F1336" i="1"/>
  <c r="G1336" i="1"/>
  <c r="H1336" i="1"/>
  <c r="J1336" i="1"/>
  <c r="K1336" i="1"/>
  <c r="L1336" i="1"/>
  <c r="M1336" i="1"/>
  <c r="AG1336" i="1"/>
  <c r="AH1336" i="1"/>
  <c r="AI1336" i="1"/>
  <c r="AJ1336" i="1"/>
  <c r="AK1336" i="1"/>
  <c r="AL1336" i="1"/>
  <c r="AM1336" i="1"/>
  <c r="AN1336" i="1"/>
  <c r="AV1336" i="1"/>
  <c r="C1337" i="1"/>
  <c r="D1337" i="1"/>
  <c r="E1337" i="1"/>
  <c r="F1337" i="1"/>
  <c r="G1337" i="1"/>
  <c r="H1337" i="1"/>
  <c r="J1337" i="1"/>
  <c r="K1337" i="1"/>
  <c r="L1337" i="1"/>
  <c r="M1337" i="1"/>
  <c r="AG1337" i="1"/>
  <c r="AH1337" i="1"/>
  <c r="AI1337" i="1"/>
  <c r="AJ1337" i="1"/>
  <c r="AK1337" i="1"/>
  <c r="AL1337" i="1"/>
  <c r="AM1337" i="1"/>
  <c r="AN1337" i="1"/>
  <c r="AV1337" i="1"/>
  <c r="C1338" i="1"/>
  <c r="D1338" i="1"/>
  <c r="E1338" i="1"/>
  <c r="F1338" i="1"/>
  <c r="G1338" i="1"/>
  <c r="H1338" i="1"/>
  <c r="J1338" i="1"/>
  <c r="K1338" i="1"/>
  <c r="L1338" i="1"/>
  <c r="M1338" i="1"/>
  <c r="AG1338" i="1"/>
  <c r="AH1338" i="1"/>
  <c r="AI1338" i="1"/>
  <c r="AJ1338" i="1"/>
  <c r="AK1338" i="1"/>
  <c r="AL1338" i="1"/>
  <c r="AM1338" i="1"/>
  <c r="AN1338" i="1"/>
  <c r="AV1338" i="1"/>
  <c r="C1339" i="1"/>
  <c r="D1339" i="1"/>
  <c r="E1339" i="1"/>
  <c r="F1339" i="1"/>
  <c r="G1339" i="1"/>
  <c r="H1339" i="1"/>
  <c r="J1339" i="1"/>
  <c r="K1339" i="1"/>
  <c r="L1339" i="1"/>
  <c r="M1339" i="1"/>
  <c r="AG1339" i="1"/>
  <c r="AH1339" i="1"/>
  <c r="AI1339" i="1"/>
  <c r="AJ1339" i="1"/>
  <c r="AK1339" i="1"/>
  <c r="AL1339" i="1"/>
  <c r="AM1339" i="1"/>
  <c r="AN1339" i="1"/>
  <c r="AV1339" i="1"/>
  <c r="C1340" i="1"/>
  <c r="D1340" i="1"/>
  <c r="E1340" i="1"/>
  <c r="F1340" i="1"/>
  <c r="G1340" i="1"/>
  <c r="H1340" i="1"/>
  <c r="J1340" i="1"/>
  <c r="K1340" i="1"/>
  <c r="L1340" i="1"/>
  <c r="M1340" i="1"/>
  <c r="AG1340" i="1"/>
  <c r="AH1340" i="1"/>
  <c r="AI1340" i="1"/>
  <c r="AJ1340" i="1"/>
  <c r="AK1340" i="1"/>
  <c r="AL1340" i="1"/>
  <c r="AM1340" i="1"/>
  <c r="AN1340" i="1"/>
  <c r="AV1340" i="1"/>
  <c r="C1341" i="1"/>
  <c r="D1341" i="1"/>
  <c r="E1341" i="1"/>
  <c r="F1341" i="1"/>
  <c r="G1341" i="1"/>
  <c r="H1341" i="1"/>
  <c r="J1341" i="1"/>
  <c r="K1341" i="1"/>
  <c r="L1341" i="1"/>
  <c r="M1341" i="1"/>
  <c r="AG1341" i="1"/>
  <c r="AH1341" i="1"/>
  <c r="AI1341" i="1"/>
  <c r="AJ1341" i="1"/>
  <c r="AK1341" i="1"/>
  <c r="AL1341" i="1"/>
  <c r="AM1341" i="1"/>
  <c r="AN1341" i="1"/>
  <c r="AV1341" i="1"/>
  <c r="C1342" i="1"/>
  <c r="D1342" i="1"/>
  <c r="E1342" i="1"/>
  <c r="F1342" i="1"/>
  <c r="G1342" i="1"/>
  <c r="H1342" i="1"/>
  <c r="J1342" i="1"/>
  <c r="K1342" i="1"/>
  <c r="L1342" i="1"/>
  <c r="M1342" i="1"/>
  <c r="AG1342" i="1"/>
  <c r="AH1342" i="1"/>
  <c r="AI1342" i="1"/>
  <c r="AJ1342" i="1"/>
  <c r="AK1342" i="1"/>
  <c r="AL1342" i="1"/>
  <c r="AM1342" i="1"/>
  <c r="AN1342" i="1"/>
  <c r="AV1342" i="1"/>
  <c r="C1343" i="1"/>
  <c r="D1343" i="1"/>
  <c r="E1343" i="1"/>
  <c r="F1343" i="1"/>
  <c r="G1343" i="1"/>
  <c r="H1343" i="1"/>
  <c r="J1343" i="1"/>
  <c r="K1343" i="1"/>
  <c r="L1343" i="1"/>
  <c r="M1343" i="1"/>
  <c r="AG1343" i="1"/>
  <c r="AH1343" i="1"/>
  <c r="AI1343" i="1"/>
  <c r="AJ1343" i="1"/>
  <c r="AK1343" i="1"/>
  <c r="AL1343" i="1"/>
  <c r="AM1343" i="1"/>
  <c r="AN1343" i="1"/>
  <c r="AV1343" i="1"/>
  <c r="C1344" i="1"/>
  <c r="D1344" i="1"/>
  <c r="E1344" i="1"/>
  <c r="F1344" i="1"/>
  <c r="G1344" i="1"/>
  <c r="H1344" i="1"/>
  <c r="J1344" i="1"/>
  <c r="K1344" i="1"/>
  <c r="L1344" i="1"/>
  <c r="M1344" i="1"/>
  <c r="AG1344" i="1"/>
  <c r="AH1344" i="1"/>
  <c r="AI1344" i="1"/>
  <c r="AJ1344" i="1"/>
  <c r="AK1344" i="1"/>
  <c r="AL1344" i="1"/>
  <c r="AM1344" i="1"/>
  <c r="AN1344" i="1"/>
  <c r="AV1344" i="1"/>
  <c r="C1345" i="1"/>
  <c r="D1345" i="1"/>
  <c r="E1345" i="1"/>
  <c r="F1345" i="1"/>
  <c r="G1345" i="1"/>
  <c r="H1345" i="1"/>
  <c r="J1345" i="1"/>
  <c r="K1345" i="1"/>
  <c r="L1345" i="1"/>
  <c r="M1345" i="1"/>
  <c r="AG1345" i="1"/>
  <c r="AH1345" i="1"/>
  <c r="AI1345" i="1"/>
  <c r="AJ1345" i="1"/>
  <c r="AK1345" i="1"/>
  <c r="AL1345" i="1"/>
  <c r="AM1345" i="1"/>
  <c r="AN1345" i="1"/>
  <c r="AV1345" i="1"/>
  <c r="C1346" i="1"/>
  <c r="D1346" i="1"/>
  <c r="E1346" i="1"/>
  <c r="F1346" i="1"/>
  <c r="G1346" i="1"/>
  <c r="H1346" i="1"/>
  <c r="J1346" i="1"/>
  <c r="K1346" i="1"/>
  <c r="L1346" i="1"/>
  <c r="M1346" i="1"/>
  <c r="AG1346" i="1"/>
  <c r="AH1346" i="1"/>
  <c r="AI1346" i="1"/>
  <c r="AJ1346" i="1"/>
  <c r="AK1346" i="1"/>
  <c r="AL1346" i="1"/>
  <c r="AM1346" i="1"/>
  <c r="AN1346" i="1"/>
  <c r="AV1346" i="1"/>
  <c r="C1347" i="1"/>
  <c r="D1347" i="1"/>
  <c r="E1347" i="1"/>
  <c r="F1347" i="1"/>
  <c r="G1347" i="1"/>
  <c r="H1347" i="1"/>
  <c r="J1347" i="1"/>
  <c r="K1347" i="1"/>
  <c r="L1347" i="1"/>
  <c r="M1347" i="1"/>
  <c r="AG1347" i="1"/>
  <c r="AH1347" i="1"/>
  <c r="AI1347" i="1"/>
  <c r="AJ1347" i="1"/>
  <c r="AK1347" i="1"/>
  <c r="AL1347" i="1"/>
  <c r="AM1347" i="1"/>
  <c r="AN1347" i="1"/>
  <c r="AV1347" i="1"/>
  <c r="C1348" i="1"/>
  <c r="D1348" i="1"/>
  <c r="E1348" i="1"/>
  <c r="F1348" i="1"/>
  <c r="G1348" i="1"/>
  <c r="H1348" i="1"/>
  <c r="J1348" i="1"/>
  <c r="K1348" i="1"/>
  <c r="L1348" i="1"/>
  <c r="M1348" i="1"/>
  <c r="AG1348" i="1"/>
  <c r="AH1348" i="1"/>
  <c r="AI1348" i="1"/>
  <c r="AJ1348" i="1"/>
  <c r="AK1348" i="1"/>
  <c r="AL1348" i="1"/>
  <c r="AM1348" i="1"/>
  <c r="AN1348" i="1"/>
  <c r="AV1348" i="1"/>
  <c r="C1349" i="1"/>
  <c r="D1349" i="1"/>
  <c r="E1349" i="1"/>
  <c r="F1349" i="1"/>
  <c r="G1349" i="1"/>
  <c r="H1349" i="1"/>
  <c r="J1349" i="1"/>
  <c r="K1349" i="1"/>
  <c r="L1349" i="1"/>
  <c r="M1349" i="1"/>
  <c r="AG1349" i="1"/>
  <c r="AH1349" i="1"/>
  <c r="AI1349" i="1"/>
  <c r="AJ1349" i="1"/>
  <c r="AK1349" i="1"/>
  <c r="AL1349" i="1"/>
  <c r="AM1349" i="1"/>
  <c r="AN1349" i="1"/>
  <c r="AV1349" i="1"/>
  <c r="C1350" i="1"/>
  <c r="D1350" i="1"/>
  <c r="E1350" i="1"/>
  <c r="F1350" i="1"/>
  <c r="G1350" i="1"/>
  <c r="H1350" i="1"/>
  <c r="J1350" i="1"/>
  <c r="K1350" i="1"/>
  <c r="L1350" i="1"/>
  <c r="M1350" i="1"/>
  <c r="AG1350" i="1"/>
  <c r="AH1350" i="1"/>
  <c r="AI1350" i="1"/>
  <c r="AJ1350" i="1"/>
  <c r="AK1350" i="1"/>
  <c r="AL1350" i="1"/>
  <c r="AM1350" i="1"/>
  <c r="AN1350" i="1"/>
  <c r="AV1350" i="1"/>
  <c r="C1351" i="1"/>
  <c r="D1351" i="1"/>
  <c r="E1351" i="1"/>
  <c r="F1351" i="1"/>
  <c r="G1351" i="1"/>
  <c r="H1351" i="1"/>
  <c r="J1351" i="1"/>
  <c r="K1351" i="1"/>
  <c r="L1351" i="1"/>
  <c r="M1351" i="1"/>
  <c r="AG1351" i="1"/>
  <c r="AH1351" i="1"/>
  <c r="AI1351" i="1"/>
  <c r="AJ1351" i="1"/>
  <c r="AK1351" i="1"/>
  <c r="AL1351" i="1"/>
  <c r="AM1351" i="1"/>
  <c r="AN1351" i="1"/>
  <c r="AV1351" i="1"/>
  <c r="C1352" i="1"/>
  <c r="D1352" i="1"/>
  <c r="E1352" i="1"/>
  <c r="F1352" i="1"/>
  <c r="G1352" i="1"/>
  <c r="H1352" i="1"/>
  <c r="J1352" i="1"/>
  <c r="K1352" i="1"/>
  <c r="L1352" i="1"/>
  <c r="M1352" i="1"/>
  <c r="AG1352" i="1"/>
  <c r="AH1352" i="1"/>
  <c r="AI1352" i="1"/>
  <c r="AJ1352" i="1"/>
  <c r="AK1352" i="1"/>
  <c r="AL1352" i="1"/>
  <c r="AM1352" i="1"/>
  <c r="AN1352" i="1"/>
  <c r="AV1352" i="1"/>
  <c r="C1353" i="1"/>
  <c r="D1353" i="1"/>
  <c r="E1353" i="1"/>
  <c r="F1353" i="1"/>
  <c r="G1353" i="1"/>
  <c r="H1353" i="1"/>
  <c r="J1353" i="1"/>
  <c r="K1353" i="1"/>
  <c r="L1353" i="1"/>
  <c r="M1353" i="1"/>
  <c r="AG1353" i="1"/>
  <c r="AH1353" i="1"/>
  <c r="AI1353" i="1"/>
  <c r="AJ1353" i="1"/>
  <c r="AK1353" i="1"/>
  <c r="AL1353" i="1"/>
  <c r="AM1353" i="1"/>
  <c r="AN1353" i="1"/>
  <c r="AV1353" i="1"/>
  <c r="C1354" i="1"/>
  <c r="D1354" i="1"/>
  <c r="E1354" i="1"/>
  <c r="F1354" i="1"/>
  <c r="G1354" i="1"/>
  <c r="H1354" i="1"/>
  <c r="J1354" i="1"/>
  <c r="K1354" i="1"/>
  <c r="L1354" i="1"/>
  <c r="M1354" i="1"/>
  <c r="AG1354" i="1"/>
  <c r="AH1354" i="1"/>
  <c r="AI1354" i="1"/>
  <c r="AJ1354" i="1"/>
  <c r="AK1354" i="1"/>
  <c r="AL1354" i="1"/>
  <c r="AM1354" i="1"/>
  <c r="AN1354" i="1"/>
  <c r="AV1354" i="1"/>
  <c r="C1355" i="1"/>
  <c r="D1355" i="1"/>
  <c r="E1355" i="1"/>
  <c r="F1355" i="1"/>
  <c r="G1355" i="1"/>
  <c r="H1355" i="1"/>
  <c r="J1355" i="1"/>
  <c r="K1355" i="1"/>
  <c r="L1355" i="1"/>
  <c r="M1355" i="1"/>
  <c r="AG1355" i="1"/>
  <c r="AH1355" i="1"/>
  <c r="AI1355" i="1"/>
  <c r="AJ1355" i="1"/>
  <c r="AK1355" i="1"/>
  <c r="AL1355" i="1"/>
  <c r="AM1355" i="1"/>
  <c r="AN1355" i="1"/>
  <c r="AV1355" i="1"/>
  <c r="C1356" i="1"/>
  <c r="D1356" i="1"/>
  <c r="E1356" i="1"/>
  <c r="F1356" i="1"/>
  <c r="G1356" i="1"/>
  <c r="H1356" i="1"/>
  <c r="J1356" i="1"/>
  <c r="K1356" i="1"/>
  <c r="L1356" i="1"/>
  <c r="M1356" i="1"/>
  <c r="AG1356" i="1"/>
  <c r="AH1356" i="1"/>
  <c r="AI1356" i="1"/>
  <c r="AJ1356" i="1"/>
  <c r="AK1356" i="1"/>
  <c r="AL1356" i="1"/>
  <c r="AM1356" i="1"/>
  <c r="AN1356" i="1"/>
  <c r="AV1356" i="1"/>
  <c r="C1357" i="1"/>
  <c r="D1357" i="1"/>
  <c r="E1357" i="1"/>
  <c r="F1357" i="1"/>
  <c r="G1357" i="1"/>
  <c r="H1357" i="1"/>
  <c r="J1357" i="1"/>
  <c r="K1357" i="1"/>
  <c r="L1357" i="1"/>
  <c r="M1357" i="1"/>
  <c r="AG1357" i="1"/>
  <c r="AH1357" i="1"/>
  <c r="AI1357" i="1"/>
  <c r="AJ1357" i="1"/>
  <c r="AK1357" i="1"/>
  <c r="AL1357" i="1"/>
  <c r="AM1357" i="1"/>
  <c r="AN1357" i="1"/>
  <c r="AV1357" i="1"/>
  <c r="C1358" i="1"/>
  <c r="D1358" i="1"/>
  <c r="E1358" i="1"/>
  <c r="F1358" i="1"/>
  <c r="G1358" i="1"/>
  <c r="H1358" i="1"/>
  <c r="J1358" i="1"/>
  <c r="K1358" i="1"/>
  <c r="L1358" i="1"/>
  <c r="M1358" i="1"/>
  <c r="AG1358" i="1"/>
  <c r="AH1358" i="1"/>
  <c r="AI1358" i="1"/>
  <c r="AJ1358" i="1"/>
  <c r="AK1358" i="1"/>
  <c r="AL1358" i="1"/>
  <c r="AM1358" i="1"/>
  <c r="AN1358" i="1"/>
  <c r="AV1358" i="1"/>
  <c r="C1359" i="1"/>
  <c r="D1359" i="1"/>
  <c r="E1359" i="1"/>
  <c r="F1359" i="1"/>
  <c r="G1359" i="1"/>
  <c r="H1359" i="1"/>
  <c r="J1359" i="1"/>
  <c r="K1359" i="1"/>
  <c r="L1359" i="1"/>
  <c r="M1359" i="1"/>
  <c r="AG1359" i="1"/>
  <c r="AH1359" i="1"/>
  <c r="AI1359" i="1"/>
  <c r="AJ1359" i="1"/>
  <c r="AK1359" i="1"/>
  <c r="AL1359" i="1"/>
  <c r="AM1359" i="1"/>
  <c r="AN1359" i="1"/>
  <c r="AV1359" i="1"/>
  <c r="C1360" i="1"/>
  <c r="D1360" i="1"/>
  <c r="E1360" i="1"/>
  <c r="F1360" i="1"/>
  <c r="G1360" i="1"/>
  <c r="H1360" i="1"/>
  <c r="J1360" i="1"/>
  <c r="K1360" i="1"/>
  <c r="L1360" i="1"/>
  <c r="M1360" i="1"/>
  <c r="AG1360" i="1"/>
  <c r="AH1360" i="1"/>
  <c r="AI1360" i="1"/>
  <c r="AJ1360" i="1"/>
  <c r="AK1360" i="1"/>
  <c r="AL1360" i="1"/>
  <c r="AM1360" i="1"/>
  <c r="AN1360" i="1"/>
  <c r="AV1360" i="1"/>
  <c r="C1361" i="1"/>
  <c r="D1361" i="1"/>
  <c r="E1361" i="1"/>
  <c r="F1361" i="1"/>
  <c r="G1361" i="1"/>
  <c r="H1361" i="1"/>
  <c r="J1361" i="1"/>
  <c r="K1361" i="1"/>
  <c r="L1361" i="1"/>
  <c r="M1361" i="1"/>
  <c r="AG1361" i="1"/>
  <c r="AH1361" i="1"/>
  <c r="AI1361" i="1"/>
  <c r="AJ1361" i="1"/>
  <c r="AK1361" i="1"/>
  <c r="AL1361" i="1"/>
  <c r="AM1361" i="1"/>
  <c r="AN1361" i="1"/>
  <c r="AV1361" i="1"/>
  <c r="C1362" i="1"/>
  <c r="D1362" i="1"/>
  <c r="E1362" i="1"/>
  <c r="F1362" i="1"/>
  <c r="G1362" i="1"/>
  <c r="H1362" i="1"/>
  <c r="J1362" i="1"/>
  <c r="K1362" i="1"/>
  <c r="L1362" i="1"/>
  <c r="M1362" i="1"/>
  <c r="AG1362" i="1"/>
  <c r="AH1362" i="1"/>
  <c r="AI1362" i="1"/>
  <c r="AJ1362" i="1"/>
  <c r="AK1362" i="1"/>
  <c r="AL1362" i="1"/>
  <c r="AM1362" i="1"/>
  <c r="AN1362" i="1"/>
  <c r="AV1362" i="1"/>
  <c r="C1363" i="1"/>
  <c r="D1363" i="1"/>
  <c r="E1363" i="1"/>
  <c r="F1363" i="1"/>
  <c r="G1363" i="1"/>
  <c r="H1363" i="1"/>
  <c r="J1363" i="1"/>
  <c r="K1363" i="1"/>
  <c r="L1363" i="1"/>
  <c r="M1363" i="1"/>
  <c r="AG1363" i="1"/>
  <c r="AH1363" i="1"/>
  <c r="AI1363" i="1"/>
  <c r="AJ1363" i="1"/>
  <c r="AK1363" i="1"/>
  <c r="AL1363" i="1"/>
  <c r="AM1363" i="1"/>
  <c r="AN1363" i="1"/>
  <c r="AV1363" i="1"/>
  <c r="C1364" i="1"/>
  <c r="D1364" i="1"/>
  <c r="E1364" i="1"/>
  <c r="F1364" i="1"/>
  <c r="G1364" i="1"/>
  <c r="H1364" i="1"/>
  <c r="J1364" i="1"/>
  <c r="K1364" i="1"/>
  <c r="L1364" i="1"/>
  <c r="M1364" i="1"/>
  <c r="AG1364" i="1"/>
  <c r="AH1364" i="1"/>
  <c r="AI1364" i="1"/>
  <c r="AJ1364" i="1"/>
  <c r="AK1364" i="1"/>
  <c r="AL1364" i="1"/>
  <c r="AM1364" i="1"/>
  <c r="AN1364" i="1"/>
  <c r="AV1364" i="1"/>
  <c r="C1365" i="1"/>
  <c r="D1365" i="1"/>
  <c r="E1365" i="1"/>
  <c r="F1365" i="1"/>
  <c r="G1365" i="1"/>
  <c r="H1365" i="1"/>
  <c r="J1365" i="1"/>
  <c r="K1365" i="1"/>
  <c r="L1365" i="1"/>
  <c r="M1365" i="1"/>
  <c r="AG1365" i="1"/>
  <c r="AH1365" i="1"/>
  <c r="AI1365" i="1"/>
  <c r="AJ1365" i="1"/>
  <c r="AK1365" i="1"/>
  <c r="AL1365" i="1"/>
  <c r="AM1365" i="1"/>
  <c r="AN1365" i="1"/>
  <c r="AV1365" i="1"/>
  <c r="C1366" i="1"/>
  <c r="D1366" i="1"/>
  <c r="E1366" i="1"/>
  <c r="F1366" i="1"/>
  <c r="G1366" i="1"/>
  <c r="H1366" i="1"/>
  <c r="J1366" i="1"/>
  <c r="K1366" i="1"/>
  <c r="L1366" i="1"/>
  <c r="M1366" i="1"/>
  <c r="AG1366" i="1"/>
  <c r="AH1366" i="1"/>
  <c r="AI1366" i="1"/>
  <c r="AJ1366" i="1"/>
  <c r="AK1366" i="1"/>
  <c r="AL1366" i="1"/>
  <c r="AM1366" i="1"/>
  <c r="AN1366" i="1"/>
  <c r="AV1366" i="1"/>
  <c r="C1367" i="1"/>
  <c r="D1367" i="1"/>
  <c r="E1367" i="1"/>
  <c r="F1367" i="1"/>
  <c r="G1367" i="1"/>
  <c r="H1367" i="1"/>
  <c r="J1367" i="1"/>
  <c r="K1367" i="1"/>
  <c r="L1367" i="1"/>
  <c r="M1367" i="1"/>
  <c r="AG1367" i="1"/>
  <c r="AH1367" i="1"/>
  <c r="AI1367" i="1"/>
  <c r="AJ1367" i="1"/>
  <c r="AK1367" i="1"/>
  <c r="AL1367" i="1"/>
  <c r="AM1367" i="1"/>
  <c r="AN1367" i="1"/>
  <c r="AV1367" i="1"/>
  <c r="C1368" i="1"/>
  <c r="D1368" i="1"/>
  <c r="E1368" i="1"/>
  <c r="F1368" i="1"/>
  <c r="G1368" i="1"/>
  <c r="H1368" i="1"/>
  <c r="J1368" i="1"/>
  <c r="K1368" i="1"/>
  <c r="L1368" i="1"/>
  <c r="M1368" i="1"/>
  <c r="AG1368" i="1"/>
  <c r="AH1368" i="1"/>
  <c r="AI1368" i="1"/>
  <c r="AJ1368" i="1"/>
  <c r="AK1368" i="1"/>
  <c r="AL1368" i="1"/>
  <c r="AM1368" i="1"/>
  <c r="AN1368" i="1"/>
  <c r="AV1368" i="1"/>
  <c r="C1369" i="1"/>
  <c r="D1369" i="1"/>
  <c r="E1369" i="1"/>
  <c r="F1369" i="1"/>
  <c r="G1369" i="1"/>
  <c r="H1369" i="1"/>
  <c r="J1369" i="1"/>
  <c r="K1369" i="1"/>
  <c r="L1369" i="1"/>
  <c r="M1369" i="1"/>
  <c r="AG1369" i="1"/>
  <c r="AH1369" i="1"/>
  <c r="AI1369" i="1"/>
  <c r="AJ1369" i="1"/>
  <c r="AK1369" i="1"/>
  <c r="AL1369" i="1"/>
  <c r="AM1369" i="1"/>
  <c r="AN1369" i="1"/>
  <c r="AV1369" i="1"/>
  <c r="C1370" i="1"/>
  <c r="D1370" i="1"/>
  <c r="E1370" i="1"/>
  <c r="F1370" i="1"/>
  <c r="G1370" i="1"/>
  <c r="H1370" i="1"/>
  <c r="J1370" i="1"/>
  <c r="K1370" i="1"/>
  <c r="L1370" i="1"/>
  <c r="M1370" i="1"/>
  <c r="AG1370" i="1"/>
  <c r="AH1370" i="1"/>
  <c r="AI1370" i="1"/>
  <c r="AJ1370" i="1"/>
  <c r="AK1370" i="1"/>
  <c r="AL1370" i="1"/>
  <c r="AM1370" i="1"/>
  <c r="AN1370" i="1"/>
  <c r="AV1370" i="1"/>
  <c r="C1371" i="1"/>
  <c r="D1371" i="1"/>
  <c r="E1371" i="1"/>
  <c r="F1371" i="1"/>
  <c r="G1371" i="1"/>
  <c r="H1371" i="1"/>
  <c r="J1371" i="1"/>
  <c r="K1371" i="1"/>
  <c r="L1371" i="1"/>
  <c r="M1371" i="1"/>
  <c r="AG1371" i="1"/>
  <c r="AH1371" i="1"/>
  <c r="AI1371" i="1"/>
  <c r="AJ1371" i="1"/>
  <c r="AK1371" i="1"/>
  <c r="AL1371" i="1"/>
  <c r="AM1371" i="1"/>
  <c r="AN1371" i="1"/>
  <c r="AV1371" i="1"/>
  <c r="C1373" i="1"/>
  <c r="D1373" i="1"/>
  <c r="E1373" i="1"/>
  <c r="F1373" i="1"/>
  <c r="G1373" i="1"/>
  <c r="H1373" i="1"/>
  <c r="J1373" i="1"/>
  <c r="K1373" i="1"/>
  <c r="L1373" i="1"/>
  <c r="M1373" i="1"/>
  <c r="AG1373" i="1"/>
  <c r="AH1373" i="1"/>
  <c r="AI1373" i="1"/>
  <c r="AJ1373" i="1"/>
  <c r="AK1373" i="1"/>
  <c r="AL1373" i="1"/>
  <c r="AM1373" i="1"/>
  <c r="AN1373" i="1"/>
  <c r="AV1373" i="1"/>
  <c r="C1374" i="1"/>
  <c r="D1374" i="1"/>
  <c r="E1374" i="1"/>
  <c r="F1374" i="1"/>
  <c r="G1374" i="1"/>
  <c r="H1374" i="1"/>
  <c r="J1374" i="1"/>
  <c r="K1374" i="1"/>
  <c r="L1374" i="1"/>
  <c r="M1374" i="1"/>
  <c r="AG1374" i="1"/>
  <c r="AH1374" i="1"/>
  <c r="AI1374" i="1"/>
  <c r="AJ1374" i="1"/>
  <c r="AK1374" i="1"/>
  <c r="AL1374" i="1"/>
  <c r="AM1374" i="1"/>
  <c r="AN1374" i="1"/>
  <c r="AV1374" i="1"/>
  <c r="C1375" i="1"/>
  <c r="D1375" i="1"/>
  <c r="E1375" i="1"/>
  <c r="F1375" i="1"/>
  <c r="G1375" i="1"/>
  <c r="H1375" i="1"/>
  <c r="J1375" i="1"/>
  <c r="K1375" i="1"/>
  <c r="L1375" i="1"/>
  <c r="M1375" i="1"/>
  <c r="AG1375" i="1"/>
  <c r="AH1375" i="1"/>
  <c r="AI1375" i="1"/>
  <c r="AJ1375" i="1"/>
  <c r="AK1375" i="1"/>
  <c r="AL1375" i="1"/>
  <c r="AM1375" i="1"/>
  <c r="AN1375" i="1"/>
  <c r="AV1375" i="1"/>
  <c r="C1376" i="1"/>
  <c r="D1376" i="1"/>
  <c r="E1376" i="1"/>
  <c r="F1376" i="1"/>
  <c r="G1376" i="1"/>
  <c r="H1376" i="1"/>
  <c r="J1376" i="1"/>
  <c r="K1376" i="1"/>
  <c r="L1376" i="1"/>
  <c r="M1376" i="1"/>
  <c r="AG1376" i="1"/>
  <c r="AH1376" i="1"/>
  <c r="AI1376" i="1"/>
  <c r="AJ1376" i="1"/>
  <c r="AK1376" i="1"/>
  <c r="AL1376" i="1"/>
  <c r="AM1376" i="1"/>
  <c r="AN1376" i="1"/>
  <c r="AV1376" i="1"/>
  <c r="C1377" i="1"/>
  <c r="D1377" i="1"/>
  <c r="E1377" i="1"/>
  <c r="F1377" i="1"/>
  <c r="G1377" i="1"/>
  <c r="H1377" i="1"/>
  <c r="J1377" i="1"/>
  <c r="K1377" i="1"/>
  <c r="L1377" i="1"/>
  <c r="M1377" i="1"/>
  <c r="AG1377" i="1"/>
  <c r="AH1377" i="1"/>
  <c r="AI1377" i="1"/>
  <c r="AJ1377" i="1"/>
  <c r="AK1377" i="1"/>
  <c r="AL1377" i="1"/>
  <c r="AM1377" i="1"/>
  <c r="AN1377" i="1"/>
  <c r="AV1377" i="1"/>
  <c r="C1378" i="1"/>
  <c r="D1378" i="1"/>
  <c r="E1378" i="1"/>
  <c r="F1378" i="1"/>
  <c r="G1378" i="1"/>
  <c r="H1378" i="1"/>
  <c r="J1378" i="1"/>
  <c r="K1378" i="1"/>
  <c r="L1378" i="1"/>
  <c r="M1378" i="1"/>
  <c r="AG1378" i="1"/>
  <c r="AH1378" i="1"/>
  <c r="AI1378" i="1"/>
  <c r="AJ1378" i="1"/>
  <c r="AK1378" i="1"/>
  <c r="AL1378" i="1"/>
  <c r="AM1378" i="1"/>
  <c r="AN1378" i="1"/>
  <c r="AV1378" i="1"/>
  <c r="C1379" i="1"/>
  <c r="D1379" i="1"/>
  <c r="E1379" i="1"/>
  <c r="F1379" i="1"/>
  <c r="G1379" i="1"/>
  <c r="H1379" i="1"/>
  <c r="J1379" i="1"/>
  <c r="K1379" i="1"/>
  <c r="L1379" i="1"/>
  <c r="M1379" i="1"/>
  <c r="AG1379" i="1"/>
  <c r="AH1379" i="1"/>
  <c r="AI1379" i="1"/>
  <c r="AJ1379" i="1"/>
  <c r="AK1379" i="1"/>
  <c r="AL1379" i="1"/>
  <c r="AM1379" i="1"/>
  <c r="AN1379" i="1"/>
  <c r="AV1379" i="1"/>
  <c r="C1380" i="1"/>
  <c r="D1380" i="1"/>
  <c r="E1380" i="1"/>
  <c r="F1380" i="1"/>
  <c r="G1380" i="1"/>
  <c r="H1380" i="1"/>
  <c r="J1380" i="1"/>
  <c r="K1380" i="1"/>
  <c r="L1380" i="1"/>
  <c r="M1380" i="1"/>
  <c r="AG1380" i="1"/>
  <c r="AH1380" i="1"/>
  <c r="AI1380" i="1"/>
  <c r="AJ1380" i="1"/>
  <c r="AK1380" i="1"/>
  <c r="AL1380" i="1"/>
  <c r="AM1380" i="1"/>
  <c r="AN1380" i="1"/>
  <c r="AV1380" i="1"/>
  <c r="C1381" i="1"/>
  <c r="D1381" i="1"/>
  <c r="E1381" i="1"/>
  <c r="F1381" i="1"/>
  <c r="G1381" i="1"/>
  <c r="H1381" i="1"/>
  <c r="J1381" i="1"/>
  <c r="K1381" i="1"/>
  <c r="L1381" i="1"/>
  <c r="M1381" i="1"/>
  <c r="AG1381" i="1"/>
  <c r="AH1381" i="1"/>
  <c r="AI1381" i="1"/>
  <c r="AJ1381" i="1"/>
  <c r="AK1381" i="1"/>
  <c r="AL1381" i="1"/>
  <c r="AM1381" i="1"/>
  <c r="AN1381" i="1"/>
  <c r="AV1381" i="1"/>
  <c r="C1382" i="1"/>
  <c r="D1382" i="1"/>
  <c r="E1382" i="1"/>
  <c r="F1382" i="1"/>
  <c r="G1382" i="1"/>
  <c r="H1382" i="1"/>
  <c r="J1382" i="1"/>
  <c r="K1382" i="1"/>
  <c r="L1382" i="1"/>
  <c r="M1382" i="1"/>
  <c r="AG1382" i="1"/>
  <c r="AH1382" i="1"/>
  <c r="AI1382" i="1"/>
  <c r="AJ1382" i="1"/>
  <c r="AK1382" i="1"/>
  <c r="AL1382" i="1"/>
  <c r="AM1382" i="1"/>
  <c r="AN1382" i="1"/>
  <c r="AV1382" i="1"/>
  <c r="C1383" i="1"/>
  <c r="D1383" i="1"/>
  <c r="E1383" i="1"/>
  <c r="F1383" i="1"/>
  <c r="G1383" i="1"/>
  <c r="H1383" i="1"/>
  <c r="J1383" i="1"/>
  <c r="K1383" i="1"/>
  <c r="L1383" i="1"/>
  <c r="M1383" i="1"/>
  <c r="AG1383" i="1"/>
  <c r="AH1383" i="1"/>
  <c r="AI1383" i="1"/>
  <c r="AJ1383" i="1"/>
  <c r="AK1383" i="1"/>
  <c r="AL1383" i="1"/>
  <c r="AM1383" i="1"/>
  <c r="AN1383" i="1"/>
  <c r="AV1383" i="1"/>
  <c r="C1384" i="1"/>
  <c r="D1384" i="1"/>
  <c r="E1384" i="1"/>
  <c r="F1384" i="1"/>
  <c r="G1384" i="1"/>
  <c r="H1384" i="1"/>
  <c r="J1384" i="1"/>
  <c r="K1384" i="1"/>
  <c r="L1384" i="1"/>
  <c r="M1384" i="1"/>
  <c r="AG1384" i="1"/>
  <c r="AH1384" i="1"/>
  <c r="AI1384" i="1"/>
  <c r="AJ1384" i="1"/>
  <c r="AK1384" i="1"/>
  <c r="AL1384" i="1"/>
  <c r="AM1384" i="1"/>
  <c r="AN1384" i="1"/>
  <c r="AV1384" i="1"/>
  <c r="C1385" i="1"/>
  <c r="D1385" i="1"/>
  <c r="E1385" i="1"/>
  <c r="F1385" i="1"/>
  <c r="G1385" i="1"/>
  <c r="H1385" i="1"/>
  <c r="J1385" i="1"/>
  <c r="K1385" i="1"/>
  <c r="L1385" i="1"/>
  <c r="M1385" i="1"/>
  <c r="AG1385" i="1"/>
  <c r="AH1385" i="1"/>
  <c r="AI1385" i="1"/>
  <c r="AJ1385" i="1"/>
  <c r="AK1385" i="1"/>
  <c r="AL1385" i="1"/>
  <c r="AM1385" i="1"/>
  <c r="AN1385" i="1"/>
  <c r="AV1385" i="1"/>
  <c r="C1386" i="1"/>
  <c r="D1386" i="1"/>
  <c r="E1386" i="1"/>
  <c r="F1386" i="1"/>
  <c r="G1386" i="1"/>
  <c r="H1386" i="1"/>
  <c r="J1386" i="1"/>
  <c r="K1386" i="1"/>
  <c r="L1386" i="1"/>
  <c r="M1386" i="1"/>
  <c r="AG1386" i="1"/>
  <c r="AH1386" i="1"/>
  <c r="AI1386" i="1"/>
  <c r="AJ1386" i="1"/>
  <c r="AK1386" i="1"/>
  <c r="AL1386" i="1"/>
  <c r="AM1386" i="1"/>
  <c r="AN1386" i="1"/>
  <c r="AV1386" i="1"/>
  <c r="C1387" i="1"/>
  <c r="D1387" i="1"/>
  <c r="E1387" i="1"/>
  <c r="F1387" i="1"/>
  <c r="G1387" i="1"/>
  <c r="H1387" i="1"/>
  <c r="J1387" i="1"/>
  <c r="K1387" i="1"/>
  <c r="L1387" i="1"/>
  <c r="M1387" i="1"/>
  <c r="AG1387" i="1"/>
  <c r="AH1387" i="1"/>
  <c r="AI1387" i="1"/>
  <c r="AJ1387" i="1"/>
  <c r="AK1387" i="1"/>
  <c r="AL1387" i="1"/>
  <c r="AM1387" i="1"/>
  <c r="AN1387" i="1"/>
  <c r="AV1387" i="1"/>
  <c r="C1388" i="1"/>
  <c r="D1388" i="1"/>
  <c r="E1388" i="1"/>
  <c r="F1388" i="1"/>
  <c r="G1388" i="1"/>
  <c r="H1388" i="1"/>
  <c r="J1388" i="1"/>
  <c r="K1388" i="1"/>
  <c r="L1388" i="1"/>
  <c r="M1388" i="1"/>
  <c r="AG1388" i="1"/>
  <c r="AH1388" i="1"/>
  <c r="AI1388" i="1"/>
  <c r="AJ1388" i="1"/>
  <c r="AK1388" i="1"/>
  <c r="AL1388" i="1"/>
  <c r="AM1388" i="1"/>
  <c r="AN1388" i="1"/>
  <c r="AV1388" i="1"/>
  <c r="C1389" i="1"/>
  <c r="D1389" i="1"/>
  <c r="E1389" i="1"/>
  <c r="F1389" i="1"/>
  <c r="G1389" i="1"/>
  <c r="H1389" i="1"/>
  <c r="J1389" i="1"/>
  <c r="K1389" i="1"/>
  <c r="L1389" i="1"/>
  <c r="M1389" i="1"/>
  <c r="AG1389" i="1"/>
  <c r="AH1389" i="1"/>
  <c r="AI1389" i="1"/>
  <c r="AJ1389" i="1"/>
  <c r="AK1389" i="1"/>
  <c r="AL1389" i="1"/>
  <c r="AM1389" i="1"/>
  <c r="AN1389" i="1"/>
  <c r="AV1389" i="1"/>
  <c r="C1390" i="1"/>
  <c r="D1390" i="1"/>
  <c r="E1390" i="1"/>
  <c r="F1390" i="1"/>
  <c r="G1390" i="1"/>
  <c r="H1390" i="1"/>
  <c r="J1390" i="1"/>
  <c r="K1390" i="1"/>
  <c r="L1390" i="1"/>
  <c r="M1390" i="1"/>
  <c r="AG1390" i="1"/>
  <c r="AH1390" i="1"/>
  <c r="AI1390" i="1"/>
  <c r="AJ1390" i="1"/>
  <c r="AK1390" i="1"/>
  <c r="AL1390" i="1"/>
  <c r="AM1390" i="1"/>
  <c r="AN1390" i="1"/>
  <c r="AV1390" i="1"/>
  <c r="C1391" i="1"/>
  <c r="D1391" i="1"/>
  <c r="E1391" i="1"/>
  <c r="F1391" i="1"/>
  <c r="G1391" i="1"/>
  <c r="H1391" i="1"/>
  <c r="J1391" i="1"/>
  <c r="K1391" i="1"/>
  <c r="L1391" i="1"/>
  <c r="M1391" i="1"/>
  <c r="AG1391" i="1"/>
  <c r="AH1391" i="1"/>
  <c r="AI1391" i="1"/>
  <c r="AJ1391" i="1"/>
  <c r="AK1391" i="1"/>
  <c r="AL1391" i="1"/>
  <c r="AM1391" i="1"/>
  <c r="AN1391" i="1"/>
  <c r="AV1391" i="1"/>
  <c r="C1392" i="1"/>
  <c r="D1392" i="1"/>
  <c r="E1392" i="1"/>
  <c r="F1392" i="1"/>
  <c r="G1392" i="1"/>
  <c r="H1392" i="1"/>
  <c r="J1392" i="1"/>
  <c r="K1392" i="1"/>
  <c r="L1392" i="1"/>
  <c r="M1392" i="1"/>
  <c r="AG1392" i="1"/>
  <c r="AH1392" i="1"/>
  <c r="AI1392" i="1"/>
  <c r="AJ1392" i="1"/>
  <c r="AK1392" i="1"/>
  <c r="AL1392" i="1"/>
  <c r="AM1392" i="1"/>
  <c r="AN1392" i="1"/>
  <c r="AV1392" i="1"/>
  <c r="C1393" i="1"/>
  <c r="D1393" i="1"/>
  <c r="E1393" i="1"/>
  <c r="F1393" i="1"/>
  <c r="G1393" i="1"/>
  <c r="H1393" i="1"/>
  <c r="J1393" i="1"/>
  <c r="K1393" i="1"/>
  <c r="L1393" i="1"/>
  <c r="M1393" i="1"/>
  <c r="AG1393" i="1"/>
  <c r="AH1393" i="1"/>
  <c r="AI1393" i="1"/>
  <c r="AJ1393" i="1"/>
  <c r="AK1393" i="1"/>
  <c r="AL1393" i="1"/>
  <c r="AM1393" i="1"/>
  <c r="AN1393" i="1"/>
  <c r="AV1393" i="1"/>
  <c r="C1394" i="1"/>
  <c r="D1394" i="1"/>
  <c r="E1394" i="1"/>
  <c r="F1394" i="1"/>
  <c r="G1394" i="1"/>
  <c r="H1394" i="1"/>
  <c r="J1394" i="1"/>
  <c r="K1394" i="1"/>
  <c r="L1394" i="1"/>
  <c r="M1394" i="1"/>
  <c r="AG1394" i="1"/>
  <c r="AH1394" i="1"/>
  <c r="AI1394" i="1"/>
  <c r="AJ1394" i="1"/>
  <c r="AK1394" i="1"/>
  <c r="AL1394" i="1"/>
  <c r="AM1394" i="1"/>
  <c r="AN1394" i="1"/>
  <c r="AV1394" i="1"/>
  <c r="C1395" i="1"/>
  <c r="D1395" i="1"/>
  <c r="E1395" i="1"/>
  <c r="F1395" i="1"/>
  <c r="G1395" i="1"/>
  <c r="H1395" i="1"/>
  <c r="J1395" i="1"/>
  <c r="K1395" i="1"/>
  <c r="L1395" i="1"/>
  <c r="M1395" i="1"/>
  <c r="AG1395" i="1"/>
  <c r="AH1395" i="1"/>
  <c r="AI1395" i="1"/>
  <c r="AJ1395" i="1"/>
  <c r="AK1395" i="1"/>
  <c r="AL1395" i="1"/>
  <c r="AM1395" i="1"/>
  <c r="AN1395" i="1"/>
  <c r="AV1395" i="1"/>
  <c r="C1396" i="1"/>
  <c r="D1396" i="1"/>
  <c r="E1396" i="1"/>
  <c r="F1396" i="1"/>
  <c r="G1396" i="1"/>
  <c r="H1396" i="1"/>
  <c r="J1396" i="1"/>
  <c r="K1396" i="1"/>
  <c r="L1396" i="1"/>
  <c r="M1396" i="1"/>
  <c r="AG1396" i="1"/>
  <c r="AH1396" i="1"/>
  <c r="AI1396" i="1"/>
  <c r="AJ1396" i="1"/>
  <c r="AK1396" i="1"/>
  <c r="AL1396" i="1"/>
  <c r="AM1396" i="1"/>
  <c r="AN1396" i="1"/>
  <c r="AV1396" i="1"/>
  <c r="C1397" i="1"/>
  <c r="D1397" i="1"/>
  <c r="E1397" i="1"/>
  <c r="F1397" i="1"/>
  <c r="G1397" i="1"/>
  <c r="H1397" i="1"/>
  <c r="J1397" i="1"/>
  <c r="K1397" i="1"/>
  <c r="L1397" i="1"/>
  <c r="M1397" i="1"/>
  <c r="AG1397" i="1"/>
  <c r="AH1397" i="1"/>
  <c r="AI1397" i="1"/>
  <c r="AJ1397" i="1"/>
  <c r="AK1397" i="1"/>
  <c r="AL1397" i="1"/>
  <c r="AM1397" i="1"/>
  <c r="AN1397" i="1"/>
  <c r="AV1397" i="1"/>
  <c r="C1398" i="1"/>
  <c r="D1398" i="1"/>
  <c r="E1398" i="1"/>
  <c r="F1398" i="1"/>
  <c r="G1398" i="1"/>
  <c r="H1398" i="1"/>
  <c r="J1398" i="1"/>
  <c r="K1398" i="1"/>
  <c r="L1398" i="1"/>
  <c r="M1398" i="1"/>
  <c r="AG1398" i="1"/>
  <c r="AH1398" i="1"/>
  <c r="AI1398" i="1"/>
  <c r="AJ1398" i="1"/>
  <c r="AK1398" i="1"/>
  <c r="AL1398" i="1"/>
  <c r="AM1398" i="1"/>
  <c r="AN1398" i="1"/>
  <c r="AV1398" i="1"/>
  <c r="C1399" i="1"/>
  <c r="D1399" i="1"/>
  <c r="E1399" i="1"/>
  <c r="F1399" i="1"/>
  <c r="G1399" i="1"/>
  <c r="H1399" i="1"/>
  <c r="J1399" i="1"/>
  <c r="K1399" i="1"/>
  <c r="L1399" i="1"/>
  <c r="M1399" i="1"/>
  <c r="AG1399" i="1"/>
  <c r="AH1399" i="1"/>
  <c r="AI1399" i="1"/>
  <c r="AJ1399" i="1"/>
  <c r="AK1399" i="1"/>
  <c r="AL1399" i="1"/>
  <c r="AM1399" i="1"/>
  <c r="AN1399" i="1"/>
  <c r="AV1399" i="1"/>
  <c r="C1400" i="1"/>
  <c r="D1400" i="1"/>
  <c r="E1400" i="1"/>
  <c r="F1400" i="1"/>
  <c r="G1400" i="1"/>
  <c r="H1400" i="1"/>
  <c r="J1400" i="1"/>
  <c r="K1400" i="1"/>
  <c r="L1400" i="1"/>
  <c r="M1400" i="1"/>
  <c r="AG1400" i="1"/>
  <c r="AH1400" i="1"/>
  <c r="AI1400" i="1"/>
  <c r="AJ1400" i="1"/>
  <c r="AK1400" i="1"/>
  <c r="AL1400" i="1"/>
  <c r="AM1400" i="1"/>
  <c r="AN1400" i="1"/>
  <c r="AV1400" i="1"/>
  <c r="C1401" i="1"/>
  <c r="D1401" i="1"/>
  <c r="E1401" i="1"/>
  <c r="F1401" i="1"/>
  <c r="G1401" i="1"/>
  <c r="H1401" i="1"/>
  <c r="J1401" i="1"/>
  <c r="K1401" i="1"/>
  <c r="L1401" i="1"/>
  <c r="M1401" i="1"/>
  <c r="AG1401" i="1"/>
  <c r="AH1401" i="1"/>
  <c r="AI1401" i="1"/>
  <c r="AJ1401" i="1"/>
  <c r="AK1401" i="1"/>
  <c r="AL1401" i="1"/>
  <c r="AM1401" i="1"/>
  <c r="AN1401" i="1"/>
  <c r="AV1401" i="1"/>
  <c r="C1402" i="1"/>
  <c r="D1402" i="1"/>
  <c r="E1402" i="1"/>
  <c r="F1402" i="1"/>
  <c r="G1402" i="1"/>
  <c r="H1402" i="1"/>
  <c r="J1402" i="1"/>
  <c r="K1402" i="1"/>
  <c r="L1402" i="1"/>
  <c r="M1402" i="1"/>
  <c r="AG1402" i="1"/>
  <c r="AH1402" i="1"/>
  <c r="AI1402" i="1"/>
  <c r="AJ1402" i="1"/>
  <c r="AK1402" i="1"/>
  <c r="AL1402" i="1"/>
  <c r="AM1402" i="1"/>
  <c r="AN1402" i="1"/>
  <c r="AV1402" i="1"/>
  <c r="C1403" i="1"/>
  <c r="D1403" i="1"/>
  <c r="E1403" i="1"/>
  <c r="F1403" i="1"/>
  <c r="G1403" i="1"/>
  <c r="H1403" i="1"/>
  <c r="J1403" i="1"/>
  <c r="K1403" i="1"/>
  <c r="L1403" i="1"/>
  <c r="M1403" i="1"/>
  <c r="AG1403" i="1"/>
  <c r="AH1403" i="1"/>
  <c r="AI1403" i="1"/>
  <c r="AJ1403" i="1"/>
  <c r="AK1403" i="1"/>
  <c r="AL1403" i="1"/>
  <c r="AM1403" i="1"/>
  <c r="AN1403" i="1"/>
  <c r="AV1403" i="1"/>
  <c r="C1404" i="1"/>
  <c r="D1404" i="1"/>
  <c r="E1404" i="1"/>
  <c r="F1404" i="1"/>
  <c r="G1404" i="1"/>
  <c r="H1404" i="1"/>
  <c r="J1404" i="1"/>
  <c r="K1404" i="1"/>
  <c r="L1404" i="1"/>
  <c r="M1404" i="1"/>
  <c r="AG1404" i="1"/>
  <c r="AH1404" i="1"/>
  <c r="AI1404" i="1"/>
  <c r="AJ1404" i="1"/>
  <c r="AK1404" i="1"/>
  <c r="AL1404" i="1"/>
  <c r="AM1404" i="1"/>
  <c r="AN1404" i="1"/>
  <c r="AV1404" i="1"/>
  <c r="C1405" i="1"/>
  <c r="D1405" i="1"/>
  <c r="E1405" i="1"/>
  <c r="F1405" i="1"/>
  <c r="G1405" i="1"/>
  <c r="H1405" i="1"/>
  <c r="J1405" i="1"/>
  <c r="K1405" i="1"/>
  <c r="L1405" i="1"/>
  <c r="M1405" i="1"/>
  <c r="AG1405" i="1"/>
  <c r="AH1405" i="1"/>
  <c r="AI1405" i="1"/>
  <c r="AJ1405" i="1"/>
  <c r="AK1405" i="1"/>
  <c r="AL1405" i="1"/>
  <c r="AM1405" i="1"/>
  <c r="AN1405" i="1"/>
  <c r="AV1405" i="1"/>
  <c r="C1406" i="1"/>
  <c r="D1406" i="1"/>
  <c r="E1406" i="1"/>
  <c r="F1406" i="1"/>
  <c r="G1406" i="1"/>
  <c r="H1406" i="1"/>
  <c r="J1406" i="1"/>
  <c r="K1406" i="1"/>
  <c r="L1406" i="1"/>
  <c r="M1406" i="1"/>
  <c r="AG1406" i="1"/>
  <c r="AH1406" i="1"/>
  <c r="AI1406" i="1"/>
  <c r="AJ1406" i="1"/>
  <c r="AK1406" i="1"/>
  <c r="AL1406" i="1"/>
  <c r="AM1406" i="1"/>
  <c r="AN1406" i="1"/>
  <c r="AV1406" i="1"/>
  <c r="C1407" i="1"/>
  <c r="D1407" i="1"/>
  <c r="E1407" i="1"/>
  <c r="F1407" i="1"/>
  <c r="G1407" i="1"/>
  <c r="H1407" i="1"/>
  <c r="J1407" i="1"/>
  <c r="K1407" i="1"/>
  <c r="L1407" i="1"/>
  <c r="M1407" i="1"/>
  <c r="AG1407" i="1"/>
  <c r="AH1407" i="1"/>
  <c r="AI1407" i="1"/>
  <c r="AJ1407" i="1"/>
  <c r="AK1407" i="1"/>
  <c r="AL1407" i="1"/>
  <c r="AM1407" i="1"/>
  <c r="AN1407" i="1"/>
  <c r="AV1407" i="1"/>
  <c r="C1408" i="1"/>
  <c r="D1408" i="1"/>
  <c r="E1408" i="1"/>
  <c r="F1408" i="1"/>
  <c r="G1408" i="1"/>
  <c r="H1408" i="1"/>
  <c r="J1408" i="1"/>
  <c r="K1408" i="1"/>
  <c r="L1408" i="1"/>
  <c r="M1408" i="1"/>
  <c r="AG1408" i="1"/>
  <c r="AH1408" i="1"/>
  <c r="AI1408" i="1"/>
  <c r="AJ1408" i="1"/>
  <c r="AK1408" i="1"/>
  <c r="AL1408" i="1"/>
  <c r="AM1408" i="1"/>
  <c r="AN1408" i="1"/>
  <c r="AV1408" i="1"/>
  <c r="C1409" i="1"/>
  <c r="D1409" i="1"/>
  <c r="E1409" i="1"/>
  <c r="F1409" i="1"/>
  <c r="G1409" i="1"/>
  <c r="H1409" i="1"/>
  <c r="J1409" i="1"/>
  <c r="K1409" i="1"/>
  <c r="L1409" i="1"/>
  <c r="M1409" i="1"/>
  <c r="AG1409" i="1"/>
  <c r="AH1409" i="1"/>
  <c r="AI1409" i="1"/>
  <c r="AJ1409" i="1"/>
  <c r="AK1409" i="1"/>
  <c r="AL1409" i="1"/>
  <c r="AM1409" i="1"/>
  <c r="AN1409" i="1"/>
  <c r="AV1409" i="1"/>
  <c r="C1410" i="1"/>
  <c r="D1410" i="1"/>
  <c r="E1410" i="1"/>
  <c r="F1410" i="1"/>
  <c r="G1410" i="1"/>
  <c r="H1410" i="1"/>
  <c r="J1410" i="1"/>
  <c r="K1410" i="1"/>
  <c r="L1410" i="1"/>
  <c r="M1410" i="1"/>
  <c r="AG1410" i="1"/>
  <c r="AH1410" i="1"/>
  <c r="AI1410" i="1"/>
  <c r="AJ1410" i="1"/>
  <c r="AK1410" i="1"/>
  <c r="AL1410" i="1"/>
  <c r="AM1410" i="1"/>
  <c r="AN1410" i="1"/>
  <c r="AV1410" i="1"/>
  <c r="C1411" i="1"/>
  <c r="D1411" i="1"/>
  <c r="E1411" i="1"/>
  <c r="F1411" i="1"/>
  <c r="G1411" i="1"/>
  <c r="H1411" i="1"/>
  <c r="J1411" i="1"/>
  <c r="K1411" i="1"/>
  <c r="L1411" i="1"/>
  <c r="M1411" i="1"/>
  <c r="AG1411" i="1"/>
  <c r="AH1411" i="1"/>
  <c r="AI1411" i="1"/>
  <c r="AJ1411" i="1"/>
  <c r="AK1411" i="1"/>
  <c r="AL1411" i="1"/>
  <c r="AM1411" i="1"/>
  <c r="AN1411" i="1"/>
  <c r="AV1411" i="1"/>
  <c r="C1412" i="1"/>
  <c r="D1412" i="1"/>
  <c r="E1412" i="1"/>
  <c r="F1412" i="1"/>
  <c r="G1412" i="1"/>
  <c r="H1412" i="1"/>
  <c r="J1412" i="1"/>
  <c r="K1412" i="1"/>
  <c r="L1412" i="1"/>
  <c r="M1412" i="1"/>
  <c r="AG1412" i="1"/>
  <c r="AH1412" i="1"/>
  <c r="AI1412" i="1"/>
  <c r="AJ1412" i="1"/>
  <c r="AK1412" i="1"/>
  <c r="AL1412" i="1"/>
  <c r="AM1412" i="1"/>
  <c r="AN1412" i="1"/>
  <c r="AV1412" i="1"/>
  <c r="C1413" i="1"/>
  <c r="D1413" i="1"/>
  <c r="E1413" i="1"/>
  <c r="F1413" i="1"/>
  <c r="G1413" i="1"/>
  <c r="H1413" i="1"/>
  <c r="J1413" i="1"/>
  <c r="K1413" i="1"/>
  <c r="L1413" i="1"/>
  <c r="M1413" i="1"/>
  <c r="AG1413" i="1"/>
  <c r="AH1413" i="1"/>
  <c r="AI1413" i="1"/>
  <c r="AJ1413" i="1"/>
  <c r="AK1413" i="1"/>
  <c r="AL1413" i="1"/>
  <c r="AM1413" i="1"/>
  <c r="AN1413" i="1"/>
  <c r="AV1413" i="1"/>
  <c r="C1414" i="1"/>
  <c r="D1414" i="1"/>
  <c r="E1414" i="1"/>
  <c r="F1414" i="1"/>
  <c r="G1414" i="1"/>
  <c r="H1414" i="1"/>
  <c r="J1414" i="1"/>
  <c r="K1414" i="1"/>
  <c r="L1414" i="1"/>
  <c r="M1414" i="1"/>
  <c r="AG1414" i="1"/>
  <c r="AH1414" i="1"/>
  <c r="AI1414" i="1"/>
  <c r="AJ1414" i="1"/>
  <c r="AK1414" i="1"/>
  <c r="AL1414" i="1"/>
  <c r="AM1414" i="1"/>
  <c r="AN1414" i="1"/>
  <c r="AV1414" i="1"/>
  <c r="C1415" i="1"/>
  <c r="D1415" i="1"/>
  <c r="E1415" i="1"/>
  <c r="F1415" i="1"/>
  <c r="G1415" i="1"/>
  <c r="H1415" i="1"/>
  <c r="J1415" i="1"/>
  <c r="K1415" i="1"/>
  <c r="L1415" i="1"/>
  <c r="M1415" i="1"/>
  <c r="AG1415" i="1"/>
  <c r="AH1415" i="1"/>
  <c r="AI1415" i="1"/>
  <c r="AJ1415" i="1"/>
  <c r="AK1415" i="1"/>
  <c r="AL1415" i="1"/>
  <c r="AM1415" i="1"/>
  <c r="AN1415" i="1"/>
  <c r="AV1415" i="1"/>
  <c r="C1416" i="1"/>
  <c r="D1416" i="1"/>
  <c r="E1416" i="1"/>
  <c r="F1416" i="1"/>
  <c r="G1416" i="1"/>
  <c r="H1416" i="1"/>
  <c r="J1416" i="1"/>
  <c r="K1416" i="1"/>
  <c r="L1416" i="1"/>
  <c r="M1416" i="1"/>
  <c r="AG1416" i="1"/>
  <c r="AH1416" i="1"/>
  <c r="AI1416" i="1"/>
  <c r="AJ1416" i="1"/>
  <c r="AK1416" i="1"/>
  <c r="AL1416" i="1"/>
  <c r="AM1416" i="1"/>
  <c r="AN1416" i="1"/>
  <c r="AV1416" i="1"/>
  <c r="C1417" i="1"/>
  <c r="D1417" i="1"/>
  <c r="E1417" i="1"/>
  <c r="F1417" i="1"/>
  <c r="G1417" i="1"/>
  <c r="H1417" i="1"/>
  <c r="J1417" i="1"/>
  <c r="K1417" i="1"/>
  <c r="L1417" i="1"/>
  <c r="M1417" i="1"/>
  <c r="AG1417" i="1"/>
  <c r="AH1417" i="1"/>
  <c r="AI1417" i="1"/>
  <c r="AJ1417" i="1"/>
  <c r="AK1417" i="1"/>
  <c r="AL1417" i="1"/>
  <c r="AM1417" i="1"/>
  <c r="AN1417" i="1"/>
  <c r="AV1417" i="1"/>
  <c r="C1418" i="1"/>
  <c r="D1418" i="1"/>
  <c r="E1418" i="1"/>
  <c r="F1418" i="1"/>
  <c r="G1418" i="1"/>
  <c r="H1418" i="1"/>
  <c r="J1418" i="1"/>
  <c r="K1418" i="1"/>
  <c r="L1418" i="1"/>
  <c r="M1418" i="1"/>
  <c r="AG1418" i="1"/>
  <c r="AH1418" i="1"/>
  <c r="AI1418" i="1"/>
  <c r="AJ1418" i="1"/>
  <c r="AK1418" i="1"/>
  <c r="AL1418" i="1"/>
  <c r="AM1418" i="1"/>
  <c r="AN1418" i="1"/>
  <c r="AV1418" i="1"/>
  <c r="C1419" i="1"/>
  <c r="D1419" i="1"/>
  <c r="E1419" i="1"/>
  <c r="F1419" i="1"/>
  <c r="G1419" i="1"/>
  <c r="H1419" i="1"/>
  <c r="J1419" i="1"/>
  <c r="K1419" i="1"/>
  <c r="L1419" i="1"/>
  <c r="M1419" i="1"/>
  <c r="AG1419" i="1"/>
  <c r="AH1419" i="1"/>
  <c r="AI1419" i="1"/>
  <c r="AJ1419" i="1"/>
  <c r="AK1419" i="1"/>
  <c r="AL1419" i="1"/>
  <c r="AM1419" i="1"/>
  <c r="AN1419" i="1"/>
  <c r="AV1419" i="1"/>
  <c r="C1420" i="1"/>
  <c r="D1420" i="1"/>
  <c r="E1420" i="1"/>
  <c r="F1420" i="1"/>
  <c r="G1420" i="1"/>
  <c r="H1420" i="1"/>
  <c r="J1420" i="1"/>
  <c r="K1420" i="1"/>
  <c r="L1420" i="1"/>
  <c r="M1420" i="1"/>
  <c r="AG1420" i="1"/>
  <c r="AH1420" i="1"/>
  <c r="AI1420" i="1"/>
  <c r="AJ1420" i="1"/>
  <c r="AK1420" i="1"/>
  <c r="AL1420" i="1"/>
  <c r="AM1420" i="1"/>
  <c r="AN1420" i="1"/>
  <c r="AV1420" i="1"/>
  <c r="C1421" i="1"/>
  <c r="D1421" i="1"/>
  <c r="E1421" i="1"/>
  <c r="F1421" i="1"/>
  <c r="G1421" i="1"/>
  <c r="H1421" i="1"/>
  <c r="J1421" i="1"/>
  <c r="K1421" i="1"/>
  <c r="L1421" i="1"/>
  <c r="M1421" i="1"/>
  <c r="AG1421" i="1"/>
  <c r="AH1421" i="1"/>
  <c r="AI1421" i="1"/>
  <c r="AJ1421" i="1"/>
  <c r="AK1421" i="1"/>
  <c r="AL1421" i="1"/>
  <c r="AM1421" i="1"/>
  <c r="AN1421" i="1"/>
  <c r="AV1421" i="1"/>
  <c r="C1422" i="1"/>
  <c r="D1422" i="1"/>
  <c r="E1422" i="1"/>
  <c r="F1422" i="1"/>
  <c r="G1422" i="1"/>
  <c r="H1422" i="1"/>
  <c r="J1422" i="1"/>
  <c r="K1422" i="1"/>
  <c r="L1422" i="1"/>
  <c r="M1422" i="1"/>
  <c r="AG1422" i="1"/>
  <c r="AH1422" i="1"/>
  <c r="AI1422" i="1"/>
  <c r="AJ1422" i="1"/>
  <c r="AK1422" i="1"/>
  <c r="AL1422" i="1"/>
  <c r="AM1422" i="1"/>
  <c r="AN1422" i="1"/>
  <c r="AV1422" i="1"/>
  <c r="C1423" i="1"/>
  <c r="D1423" i="1"/>
  <c r="E1423" i="1"/>
  <c r="F1423" i="1"/>
  <c r="G1423" i="1"/>
  <c r="H1423" i="1"/>
  <c r="J1423" i="1"/>
  <c r="K1423" i="1"/>
  <c r="L1423" i="1"/>
  <c r="M1423" i="1"/>
  <c r="AG1423" i="1"/>
  <c r="AH1423" i="1"/>
  <c r="AI1423" i="1"/>
  <c r="AJ1423" i="1"/>
  <c r="AK1423" i="1"/>
  <c r="AL1423" i="1"/>
  <c r="AM1423" i="1"/>
  <c r="AN1423" i="1"/>
  <c r="AV1423" i="1"/>
  <c r="C1424" i="1"/>
  <c r="D1424" i="1"/>
  <c r="E1424" i="1"/>
  <c r="F1424" i="1"/>
  <c r="G1424" i="1"/>
  <c r="H1424" i="1"/>
  <c r="J1424" i="1"/>
  <c r="K1424" i="1"/>
  <c r="L1424" i="1"/>
  <c r="M1424" i="1"/>
  <c r="AG1424" i="1"/>
  <c r="AH1424" i="1"/>
  <c r="AI1424" i="1"/>
  <c r="AJ1424" i="1"/>
  <c r="AK1424" i="1"/>
  <c r="AL1424" i="1"/>
  <c r="AM1424" i="1"/>
  <c r="AN1424" i="1"/>
  <c r="AV1424" i="1"/>
  <c r="C1425" i="1"/>
  <c r="D1425" i="1"/>
  <c r="E1425" i="1"/>
  <c r="F1425" i="1"/>
  <c r="G1425" i="1"/>
  <c r="H1425" i="1"/>
  <c r="J1425" i="1"/>
  <c r="K1425" i="1"/>
  <c r="L1425" i="1"/>
  <c r="M1425" i="1"/>
  <c r="AG1425" i="1"/>
  <c r="AH1425" i="1"/>
  <c r="AI1425" i="1"/>
  <c r="AJ1425" i="1"/>
  <c r="AK1425" i="1"/>
  <c r="AL1425" i="1"/>
  <c r="AM1425" i="1"/>
  <c r="AN1425" i="1"/>
  <c r="AV1425" i="1"/>
  <c r="C1426" i="1"/>
  <c r="D1426" i="1"/>
  <c r="E1426" i="1"/>
  <c r="F1426" i="1"/>
  <c r="G1426" i="1"/>
  <c r="H1426" i="1"/>
  <c r="J1426" i="1"/>
  <c r="K1426" i="1"/>
  <c r="L1426" i="1"/>
  <c r="M1426" i="1"/>
  <c r="AG1426" i="1"/>
  <c r="AH1426" i="1"/>
  <c r="AI1426" i="1"/>
  <c r="AJ1426" i="1"/>
  <c r="AK1426" i="1"/>
  <c r="AL1426" i="1"/>
  <c r="AM1426" i="1"/>
  <c r="AN1426" i="1"/>
  <c r="AV1426" i="1"/>
  <c r="C1427" i="1"/>
  <c r="D1427" i="1"/>
  <c r="E1427" i="1"/>
  <c r="F1427" i="1"/>
  <c r="G1427" i="1"/>
  <c r="H1427" i="1"/>
  <c r="J1427" i="1"/>
  <c r="K1427" i="1"/>
  <c r="L1427" i="1"/>
  <c r="M1427" i="1"/>
  <c r="AG1427" i="1"/>
  <c r="AH1427" i="1"/>
  <c r="AI1427" i="1"/>
  <c r="AJ1427" i="1"/>
  <c r="AK1427" i="1"/>
  <c r="AL1427" i="1"/>
  <c r="AM1427" i="1"/>
  <c r="AN1427" i="1"/>
  <c r="AV1427" i="1"/>
  <c r="C1428" i="1"/>
  <c r="D1428" i="1"/>
  <c r="E1428" i="1"/>
  <c r="F1428" i="1"/>
  <c r="G1428" i="1"/>
  <c r="H1428" i="1"/>
  <c r="J1428" i="1"/>
  <c r="K1428" i="1"/>
  <c r="L1428" i="1"/>
  <c r="M1428" i="1"/>
  <c r="AG1428" i="1"/>
  <c r="AH1428" i="1"/>
  <c r="AI1428" i="1"/>
  <c r="AJ1428" i="1"/>
  <c r="AK1428" i="1"/>
  <c r="AL1428" i="1"/>
  <c r="AM1428" i="1"/>
  <c r="AN1428" i="1"/>
  <c r="AV1428" i="1"/>
  <c r="C1429" i="1"/>
  <c r="D1429" i="1"/>
  <c r="E1429" i="1"/>
  <c r="F1429" i="1"/>
  <c r="G1429" i="1"/>
  <c r="H1429" i="1"/>
  <c r="J1429" i="1"/>
  <c r="K1429" i="1"/>
  <c r="L1429" i="1"/>
  <c r="M1429" i="1"/>
  <c r="AG1429" i="1"/>
  <c r="AH1429" i="1"/>
  <c r="AI1429" i="1"/>
  <c r="AJ1429" i="1"/>
  <c r="AK1429" i="1"/>
  <c r="AL1429" i="1"/>
  <c r="AM1429" i="1"/>
  <c r="AN1429" i="1"/>
  <c r="AV1429" i="1"/>
  <c r="C1430" i="1"/>
  <c r="D1430" i="1"/>
  <c r="E1430" i="1"/>
  <c r="F1430" i="1"/>
  <c r="G1430" i="1"/>
  <c r="H1430" i="1"/>
  <c r="J1430" i="1"/>
  <c r="K1430" i="1"/>
  <c r="L1430" i="1"/>
  <c r="M1430" i="1"/>
  <c r="AG1430" i="1"/>
  <c r="AH1430" i="1"/>
  <c r="AI1430" i="1"/>
  <c r="AJ1430" i="1"/>
  <c r="AK1430" i="1"/>
  <c r="AL1430" i="1"/>
  <c r="AM1430" i="1"/>
  <c r="AN1430" i="1"/>
  <c r="AV1430" i="1"/>
  <c r="C1431" i="1"/>
  <c r="D1431" i="1"/>
  <c r="E1431" i="1"/>
  <c r="F1431" i="1"/>
  <c r="G1431" i="1"/>
  <c r="H1431" i="1"/>
  <c r="J1431" i="1"/>
  <c r="K1431" i="1"/>
  <c r="L1431" i="1"/>
  <c r="M1431" i="1"/>
  <c r="AG1431" i="1"/>
  <c r="AH1431" i="1"/>
  <c r="AI1431" i="1"/>
  <c r="AJ1431" i="1"/>
  <c r="AK1431" i="1"/>
  <c r="AL1431" i="1"/>
  <c r="AM1431" i="1"/>
  <c r="AN1431" i="1"/>
  <c r="AV1431" i="1"/>
  <c r="C1432" i="1"/>
  <c r="D1432" i="1"/>
  <c r="E1432" i="1"/>
  <c r="F1432" i="1"/>
  <c r="G1432" i="1"/>
  <c r="H1432" i="1"/>
  <c r="J1432" i="1"/>
  <c r="K1432" i="1"/>
  <c r="L1432" i="1"/>
  <c r="M1432" i="1"/>
  <c r="AG1432" i="1"/>
  <c r="AH1432" i="1"/>
  <c r="AI1432" i="1"/>
  <c r="AJ1432" i="1"/>
  <c r="AK1432" i="1"/>
  <c r="AL1432" i="1"/>
  <c r="AM1432" i="1"/>
  <c r="AN1432" i="1"/>
  <c r="AV1432" i="1"/>
  <c r="C1433" i="1"/>
  <c r="D1433" i="1"/>
  <c r="E1433" i="1"/>
  <c r="F1433" i="1"/>
  <c r="G1433" i="1"/>
  <c r="H1433" i="1"/>
  <c r="J1433" i="1"/>
  <c r="K1433" i="1"/>
  <c r="L1433" i="1"/>
  <c r="M1433" i="1"/>
  <c r="AG1433" i="1"/>
  <c r="AH1433" i="1"/>
  <c r="AI1433" i="1"/>
  <c r="AJ1433" i="1"/>
  <c r="AK1433" i="1"/>
  <c r="AL1433" i="1"/>
  <c r="AM1433" i="1"/>
  <c r="AN1433" i="1"/>
  <c r="AV1433" i="1"/>
  <c r="C1434" i="1"/>
  <c r="D1434" i="1"/>
  <c r="E1434" i="1"/>
  <c r="F1434" i="1"/>
  <c r="G1434" i="1"/>
  <c r="H1434" i="1"/>
  <c r="J1434" i="1"/>
  <c r="K1434" i="1"/>
  <c r="L1434" i="1"/>
  <c r="M1434" i="1"/>
  <c r="AG1434" i="1"/>
  <c r="AH1434" i="1"/>
  <c r="AI1434" i="1"/>
  <c r="AJ1434" i="1"/>
  <c r="AK1434" i="1"/>
  <c r="AL1434" i="1"/>
  <c r="AM1434" i="1"/>
  <c r="AN1434" i="1"/>
  <c r="AV1434" i="1"/>
  <c r="C1435" i="1"/>
  <c r="D1435" i="1"/>
  <c r="E1435" i="1"/>
  <c r="F1435" i="1"/>
  <c r="G1435" i="1"/>
  <c r="H1435" i="1"/>
  <c r="J1435" i="1"/>
  <c r="K1435" i="1"/>
  <c r="L1435" i="1"/>
  <c r="M1435" i="1"/>
  <c r="AG1435" i="1"/>
  <c r="AH1435" i="1"/>
  <c r="AI1435" i="1"/>
  <c r="AJ1435" i="1"/>
  <c r="AK1435" i="1"/>
  <c r="AL1435" i="1"/>
  <c r="AM1435" i="1"/>
  <c r="AN1435" i="1"/>
  <c r="AV1435" i="1"/>
  <c r="C1436" i="1"/>
  <c r="D1436" i="1"/>
  <c r="E1436" i="1"/>
  <c r="F1436" i="1"/>
  <c r="G1436" i="1"/>
  <c r="H1436" i="1"/>
  <c r="J1436" i="1"/>
  <c r="K1436" i="1"/>
  <c r="L1436" i="1"/>
  <c r="M1436" i="1"/>
  <c r="AG1436" i="1"/>
  <c r="AH1436" i="1"/>
  <c r="AI1436" i="1"/>
  <c r="AJ1436" i="1"/>
  <c r="AK1436" i="1"/>
  <c r="AL1436" i="1"/>
  <c r="AM1436" i="1"/>
  <c r="AN1436" i="1"/>
  <c r="AV1436" i="1"/>
  <c r="C1437" i="1"/>
  <c r="D1437" i="1"/>
  <c r="E1437" i="1"/>
  <c r="F1437" i="1"/>
  <c r="G1437" i="1"/>
  <c r="H1437" i="1"/>
  <c r="J1437" i="1"/>
  <c r="K1437" i="1"/>
  <c r="L1437" i="1"/>
  <c r="M1437" i="1"/>
  <c r="AG1437" i="1"/>
  <c r="AH1437" i="1"/>
  <c r="AI1437" i="1"/>
  <c r="AJ1437" i="1"/>
  <c r="AK1437" i="1"/>
  <c r="AL1437" i="1"/>
  <c r="AM1437" i="1"/>
  <c r="AN1437" i="1"/>
  <c r="AV1437" i="1"/>
  <c r="C1438" i="1"/>
  <c r="D1438" i="1"/>
  <c r="E1438" i="1"/>
  <c r="F1438" i="1"/>
  <c r="G1438" i="1"/>
  <c r="H1438" i="1"/>
  <c r="J1438" i="1"/>
  <c r="K1438" i="1"/>
  <c r="L1438" i="1"/>
  <c r="M1438" i="1"/>
  <c r="AG1438" i="1"/>
  <c r="AH1438" i="1"/>
  <c r="AI1438" i="1"/>
  <c r="AJ1438" i="1"/>
  <c r="AK1438" i="1"/>
  <c r="AL1438" i="1"/>
  <c r="AM1438" i="1"/>
  <c r="AN1438" i="1"/>
  <c r="AV1438" i="1"/>
  <c r="C1439" i="1"/>
  <c r="D1439" i="1"/>
  <c r="E1439" i="1"/>
  <c r="F1439" i="1"/>
  <c r="G1439" i="1"/>
  <c r="H1439" i="1"/>
  <c r="J1439" i="1"/>
  <c r="K1439" i="1"/>
  <c r="L1439" i="1"/>
  <c r="M1439" i="1"/>
  <c r="AG1439" i="1"/>
  <c r="AH1439" i="1"/>
  <c r="AI1439" i="1"/>
  <c r="AJ1439" i="1"/>
  <c r="AK1439" i="1"/>
  <c r="AL1439" i="1"/>
  <c r="AM1439" i="1"/>
  <c r="AN1439" i="1"/>
  <c r="AV1439" i="1"/>
  <c r="C1440" i="1"/>
  <c r="D1440" i="1"/>
  <c r="E1440" i="1"/>
  <c r="F1440" i="1"/>
  <c r="G1440" i="1"/>
  <c r="H1440" i="1"/>
  <c r="J1440" i="1"/>
  <c r="K1440" i="1"/>
  <c r="L1440" i="1"/>
  <c r="M1440" i="1"/>
  <c r="AG1440" i="1"/>
  <c r="AH1440" i="1"/>
  <c r="AI1440" i="1"/>
  <c r="AJ1440" i="1"/>
  <c r="AK1440" i="1"/>
  <c r="AL1440" i="1"/>
  <c r="AM1440" i="1"/>
  <c r="AN1440" i="1"/>
  <c r="AV1440" i="1"/>
  <c r="C1441" i="1"/>
  <c r="D1441" i="1"/>
  <c r="E1441" i="1"/>
  <c r="F1441" i="1"/>
  <c r="G1441" i="1"/>
  <c r="H1441" i="1"/>
  <c r="J1441" i="1"/>
  <c r="K1441" i="1"/>
  <c r="L1441" i="1"/>
  <c r="M1441" i="1"/>
  <c r="AG1441" i="1"/>
  <c r="AH1441" i="1"/>
  <c r="AI1441" i="1"/>
  <c r="AJ1441" i="1"/>
  <c r="AK1441" i="1"/>
  <c r="AL1441" i="1"/>
  <c r="AM1441" i="1"/>
  <c r="AN1441" i="1"/>
  <c r="AV1441" i="1"/>
  <c r="C1442" i="1"/>
  <c r="D1442" i="1"/>
  <c r="E1442" i="1"/>
  <c r="F1442" i="1"/>
  <c r="G1442" i="1"/>
  <c r="H1442" i="1"/>
  <c r="J1442" i="1"/>
  <c r="K1442" i="1"/>
  <c r="L1442" i="1"/>
  <c r="M1442" i="1"/>
  <c r="AG1442" i="1"/>
  <c r="AH1442" i="1"/>
  <c r="AI1442" i="1"/>
  <c r="AJ1442" i="1"/>
  <c r="AK1442" i="1"/>
  <c r="AL1442" i="1"/>
  <c r="AM1442" i="1"/>
  <c r="AN1442" i="1"/>
  <c r="AV1442" i="1"/>
  <c r="C1443" i="1"/>
  <c r="D1443" i="1"/>
  <c r="E1443" i="1"/>
  <c r="F1443" i="1"/>
  <c r="G1443" i="1"/>
  <c r="H1443" i="1"/>
  <c r="J1443" i="1"/>
  <c r="K1443" i="1"/>
  <c r="L1443" i="1"/>
  <c r="M1443" i="1"/>
  <c r="AG1443" i="1"/>
  <c r="AH1443" i="1"/>
  <c r="AI1443" i="1"/>
  <c r="AJ1443" i="1"/>
  <c r="AK1443" i="1"/>
  <c r="AL1443" i="1"/>
  <c r="AM1443" i="1"/>
  <c r="AN1443" i="1"/>
  <c r="AV1443" i="1"/>
  <c r="C1444" i="1"/>
  <c r="D1444" i="1"/>
  <c r="E1444" i="1"/>
  <c r="F1444" i="1"/>
  <c r="G1444" i="1"/>
  <c r="H1444" i="1"/>
  <c r="J1444" i="1"/>
  <c r="K1444" i="1"/>
  <c r="L1444" i="1"/>
  <c r="M1444" i="1"/>
  <c r="AG1444" i="1"/>
  <c r="AH1444" i="1"/>
  <c r="AI1444" i="1"/>
  <c r="AJ1444" i="1"/>
  <c r="AK1444" i="1"/>
  <c r="AL1444" i="1"/>
  <c r="AM1444" i="1"/>
  <c r="AN1444" i="1"/>
  <c r="AV1444" i="1"/>
  <c r="C1445" i="1"/>
  <c r="D1445" i="1"/>
  <c r="E1445" i="1"/>
  <c r="F1445" i="1"/>
  <c r="G1445" i="1"/>
  <c r="H1445" i="1"/>
  <c r="J1445" i="1"/>
  <c r="K1445" i="1"/>
  <c r="L1445" i="1"/>
  <c r="M1445" i="1"/>
  <c r="AG1445" i="1"/>
  <c r="AH1445" i="1"/>
  <c r="AI1445" i="1"/>
  <c r="AJ1445" i="1"/>
  <c r="AK1445" i="1"/>
  <c r="AL1445" i="1"/>
  <c r="AM1445" i="1"/>
  <c r="AN1445" i="1"/>
  <c r="AV1445" i="1"/>
  <c r="C1446" i="1"/>
  <c r="D1446" i="1"/>
  <c r="E1446" i="1"/>
  <c r="F1446" i="1"/>
  <c r="G1446" i="1"/>
  <c r="H1446" i="1"/>
  <c r="J1446" i="1"/>
  <c r="K1446" i="1"/>
  <c r="L1446" i="1"/>
  <c r="M1446" i="1"/>
  <c r="AG1446" i="1"/>
  <c r="AH1446" i="1"/>
  <c r="AI1446" i="1"/>
  <c r="AJ1446" i="1"/>
  <c r="AK1446" i="1"/>
  <c r="AL1446" i="1"/>
  <c r="AM1446" i="1"/>
  <c r="AN1446" i="1"/>
  <c r="AV1446" i="1"/>
  <c r="C1447" i="1"/>
  <c r="D1447" i="1"/>
  <c r="E1447" i="1"/>
  <c r="F1447" i="1"/>
  <c r="G1447" i="1"/>
  <c r="H1447" i="1"/>
  <c r="J1447" i="1"/>
  <c r="K1447" i="1"/>
  <c r="L1447" i="1"/>
  <c r="M1447" i="1"/>
  <c r="AG1447" i="1"/>
  <c r="AH1447" i="1"/>
  <c r="AI1447" i="1"/>
  <c r="AJ1447" i="1"/>
  <c r="AK1447" i="1"/>
  <c r="AL1447" i="1"/>
  <c r="AM1447" i="1"/>
  <c r="AN1447" i="1"/>
  <c r="AV1447" i="1"/>
  <c r="C1448" i="1"/>
  <c r="D1448" i="1"/>
  <c r="E1448" i="1"/>
  <c r="F1448" i="1"/>
  <c r="G1448" i="1"/>
  <c r="H1448" i="1"/>
  <c r="J1448" i="1"/>
  <c r="K1448" i="1"/>
  <c r="L1448" i="1"/>
  <c r="M1448" i="1"/>
  <c r="AG1448" i="1"/>
  <c r="AH1448" i="1"/>
  <c r="AI1448" i="1"/>
  <c r="AJ1448" i="1"/>
  <c r="AK1448" i="1"/>
  <c r="AL1448" i="1"/>
  <c r="AM1448" i="1"/>
  <c r="AN1448" i="1"/>
  <c r="AV1448" i="1"/>
  <c r="C1449" i="1"/>
  <c r="D1449" i="1"/>
  <c r="E1449" i="1"/>
  <c r="F1449" i="1"/>
  <c r="G1449" i="1"/>
  <c r="H1449" i="1"/>
  <c r="J1449" i="1"/>
  <c r="K1449" i="1"/>
  <c r="L1449" i="1"/>
  <c r="M1449" i="1"/>
  <c r="AG1449" i="1"/>
  <c r="AH1449" i="1"/>
  <c r="AI1449" i="1"/>
  <c r="AJ1449" i="1"/>
  <c r="AK1449" i="1"/>
  <c r="AL1449" i="1"/>
  <c r="AM1449" i="1"/>
  <c r="AN1449" i="1"/>
  <c r="AV1449" i="1"/>
  <c r="C1450" i="1"/>
  <c r="D1450" i="1"/>
  <c r="E1450" i="1"/>
  <c r="F1450" i="1"/>
  <c r="G1450" i="1"/>
  <c r="H1450" i="1"/>
  <c r="J1450" i="1"/>
  <c r="K1450" i="1"/>
  <c r="L1450" i="1"/>
  <c r="M1450" i="1"/>
  <c r="AG1450" i="1"/>
  <c r="AH1450" i="1"/>
  <c r="AI1450" i="1"/>
  <c r="AJ1450" i="1"/>
  <c r="AK1450" i="1"/>
  <c r="AL1450" i="1"/>
  <c r="AM1450" i="1"/>
  <c r="AN1450" i="1"/>
  <c r="AV1450" i="1"/>
  <c r="C1451" i="1"/>
  <c r="D1451" i="1"/>
  <c r="E1451" i="1"/>
  <c r="F1451" i="1"/>
  <c r="G1451" i="1"/>
  <c r="H1451" i="1"/>
  <c r="J1451" i="1"/>
  <c r="K1451" i="1"/>
  <c r="L1451" i="1"/>
  <c r="M1451" i="1"/>
  <c r="AG1451" i="1"/>
  <c r="AH1451" i="1"/>
  <c r="AI1451" i="1"/>
  <c r="AJ1451" i="1"/>
  <c r="AK1451" i="1"/>
  <c r="AL1451" i="1"/>
  <c r="AM1451" i="1"/>
  <c r="AN1451" i="1"/>
  <c r="AV1451" i="1"/>
  <c r="C1452" i="1"/>
  <c r="D1452" i="1"/>
  <c r="E1452" i="1"/>
  <c r="F1452" i="1"/>
  <c r="G1452" i="1"/>
  <c r="H1452" i="1"/>
  <c r="J1452" i="1"/>
  <c r="K1452" i="1"/>
  <c r="L1452" i="1"/>
  <c r="M1452" i="1"/>
  <c r="AG1452" i="1"/>
  <c r="AH1452" i="1"/>
  <c r="AI1452" i="1"/>
  <c r="AJ1452" i="1"/>
  <c r="AK1452" i="1"/>
  <c r="AL1452" i="1"/>
  <c r="AM1452" i="1"/>
  <c r="AN1452" i="1"/>
  <c r="AV1452" i="1"/>
  <c r="C1453" i="1"/>
  <c r="D1453" i="1"/>
  <c r="E1453" i="1"/>
  <c r="F1453" i="1"/>
  <c r="G1453" i="1"/>
  <c r="H1453" i="1"/>
  <c r="J1453" i="1"/>
  <c r="K1453" i="1"/>
  <c r="L1453" i="1"/>
  <c r="M1453" i="1"/>
  <c r="AG1453" i="1"/>
  <c r="AH1453" i="1"/>
  <c r="AI1453" i="1"/>
  <c r="AJ1453" i="1"/>
  <c r="AK1453" i="1"/>
  <c r="AL1453" i="1"/>
  <c r="AM1453" i="1"/>
  <c r="AN1453" i="1"/>
  <c r="AV1453" i="1"/>
  <c r="C1454" i="1"/>
  <c r="D1454" i="1"/>
  <c r="E1454" i="1"/>
  <c r="F1454" i="1"/>
  <c r="G1454" i="1"/>
  <c r="H1454" i="1"/>
  <c r="J1454" i="1"/>
  <c r="K1454" i="1"/>
  <c r="L1454" i="1"/>
  <c r="M1454" i="1"/>
  <c r="AG1454" i="1"/>
  <c r="AH1454" i="1"/>
  <c r="AI1454" i="1"/>
  <c r="AJ1454" i="1"/>
  <c r="AK1454" i="1"/>
  <c r="AL1454" i="1"/>
  <c r="AM1454" i="1"/>
  <c r="AN1454" i="1"/>
  <c r="AV1454" i="1"/>
  <c r="C1455" i="1"/>
  <c r="D1455" i="1"/>
  <c r="E1455" i="1"/>
  <c r="F1455" i="1"/>
  <c r="G1455" i="1"/>
  <c r="H1455" i="1"/>
  <c r="J1455" i="1"/>
  <c r="K1455" i="1"/>
  <c r="L1455" i="1"/>
  <c r="M1455" i="1"/>
  <c r="AG1455" i="1"/>
  <c r="AH1455" i="1"/>
  <c r="AI1455" i="1"/>
  <c r="AJ1455" i="1"/>
  <c r="AK1455" i="1"/>
  <c r="AL1455" i="1"/>
  <c r="AM1455" i="1"/>
  <c r="AN1455" i="1"/>
  <c r="AV1455" i="1"/>
  <c r="C1456" i="1"/>
  <c r="D1456" i="1"/>
  <c r="E1456" i="1"/>
  <c r="F1456" i="1"/>
  <c r="G1456" i="1"/>
  <c r="H1456" i="1"/>
  <c r="J1456" i="1"/>
  <c r="K1456" i="1"/>
  <c r="L1456" i="1"/>
  <c r="M1456" i="1"/>
  <c r="AG1456" i="1"/>
  <c r="AH1456" i="1"/>
  <c r="AI1456" i="1"/>
  <c r="AJ1456" i="1"/>
  <c r="AK1456" i="1"/>
  <c r="AL1456" i="1"/>
  <c r="AM1456" i="1"/>
  <c r="AN1456" i="1"/>
  <c r="AV1456" i="1"/>
  <c r="C1457" i="1"/>
  <c r="D1457" i="1"/>
  <c r="E1457" i="1"/>
  <c r="F1457" i="1"/>
  <c r="G1457" i="1"/>
  <c r="H1457" i="1"/>
  <c r="J1457" i="1"/>
  <c r="K1457" i="1"/>
  <c r="L1457" i="1"/>
  <c r="M1457" i="1"/>
  <c r="AG1457" i="1"/>
  <c r="AH1457" i="1"/>
  <c r="AI1457" i="1"/>
  <c r="AJ1457" i="1"/>
  <c r="AK1457" i="1"/>
  <c r="AL1457" i="1"/>
  <c r="AM1457" i="1"/>
  <c r="AN1457" i="1"/>
  <c r="AV1457" i="1"/>
  <c r="C1458" i="1"/>
  <c r="D1458" i="1"/>
  <c r="E1458" i="1"/>
  <c r="F1458" i="1"/>
  <c r="G1458" i="1"/>
  <c r="H1458" i="1"/>
  <c r="J1458" i="1"/>
  <c r="K1458" i="1"/>
  <c r="L1458" i="1"/>
  <c r="M1458" i="1"/>
  <c r="AG1458" i="1"/>
  <c r="AH1458" i="1"/>
  <c r="AI1458" i="1"/>
  <c r="AJ1458" i="1"/>
  <c r="AK1458" i="1"/>
  <c r="AL1458" i="1"/>
  <c r="AM1458" i="1"/>
  <c r="AN1458" i="1"/>
  <c r="AV1458" i="1"/>
  <c r="C1459" i="1"/>
  <c r="D1459" i="1"/>
  <c r="E1459" i="1"/>
  <c r="F1459" i="1"/>
  <c r="G1459" i="1"/>
  <c r="H1459" i="1"/>
  <c r="J1459" i="1"/>
  <c r="K1459" i="1"/>
  <c r="L1459" i="1"/>
  <c r="M1459" i="1"/>
  <c r="AG1459" i="1"/>
  <c r="AH1459" i="1"/>
  <c r="AI1459" i="1"/>
  <c r="AJ1459" i="1"/>
  <c r="AK1459" i="1"/>
  <c r="AL1459" i="1"/>
  <c r="AM1459" i="1"/>
  <c r="AN1459" i="1"/>
  <c r="AV1459" i="1"/>
  <c r="C1460" i="1"/>
  <c r="D1460" i="1"/>
  <c r="E1460" i="1"/>
  <c r="F1460" i="1"/>
  <c r="G1460" i="1"/>
  <c r="H1460" i="1"/>
  <c r="J1460" i="1"/>
  <c r="K1460" i="1"/>
  <c r="L1460" i="1"/>
  <c r="M1460" i="1"/>
  <c r="AG1460" i="1"/>
  <c r="AH1460" i="1"/>
  <c r="AI1460" i="1"/>
  <c r="AJ1460" i="1"/>
  <c r="AK1460" i="1"/>
  <c r="AL1460" i="1"/>
  <c r="AM1460" i="1"/>
  <c r="AN1460" i="1"/>
  <c r="AV1460" i="1"/>
  <c r="C1462" i="1"/>
  <c r="D1462" i="1"/>
  <c r="E1462" i="1"/>
  <c r="F1462" i="1"/>
  <c r="G1462" i="1"/>
  <c r="H1462" i="1"/>
  <c r="J1462" i="1"/>
  <c r="K1462" i="1"/>
  <c r="L1462" i="1"/>
  <c r="M1462" i="1"/>
  <c r="AG1462" i="1"/>
  <c r="AH1462" i="1"/>
  <c r="AI1462" i="1"/>
  <c r="AJ1462" i="1"/>
  <c r="AK1462" i="1"/>
  <c r="AL1462" i="1"/>
  <c r="AM1462" i="1"/>
  <c r="AN1462" i="1"/>
  <c r="AV1462" i="1"/>
  <c r="C1463" i="1"/>
  <c r="D1463" i="1"/>
  <c r="E1463" i="1"/>
  <c r="F1463" i="1"/>
  <c r="G1463" i="1"/>
  <c r="H1463" i="1"/>
  <c r="J1463" i="1"/>
  <c r="K1463" i="1"/>
  <c r="L1463" i="1"/>
  <c r="M1463" i="1"/>
  <c r="AG1463" i="1"/>
  <c r="AH1463" i="1"/>
  <c r="AI1463" i="1"/>
  <c r="AJ1463" i="1"/>
  <c r="AK1463" i="1"/>
  <c r="AL1463" i="1"/>
  <c r="AM1463" i="1"/>
  <c r="AN1463" i="1"/>
  <c r="AV1463" i="1"/>
  <c r="C1464" i="1"/>
  <c r="D1464" i="1"/>
  <c r="E1464" i="1"/>
  <c r="F1464" i="1"/>
  <c r="G1464" i="1"/>
  <c r="H1464" i="1"/>
  <c r="J1464" i="1"/>
  <c r="K1464" i="1"/>
  <c r="L1464" i="1"/>
  <c r="M1464" i="1"/>
  <c r="AG1464" i="1"/>
  <c r="AH1464" i="1"/>
  <c r="AI1464" i="1"/>
  <c r="AJ1464" i="1"/>
  <c r="AK1464" i="1"/>
  <c r="AL1464" i="1"/>
  <c r="AM1464" i="1"/>
  <c r="AN1464" i="1"/>
  <c r="AV1464" i="1"/>
  <c r="C1465" i="1"/>
  <c r="D1465" i="1"/>
  <c r="E1465" i="1"/>
  <c r="F1465" i="1"/>
  <c r="G1465" i="1"/>
  <c r="H1465" i="1"/>
  <c r="J1465" i="1"/>
  <c r="K1465" i="1"/>
  <c r="L1465" i="1"/>
  <c r="M1465" i="1"/>
  <c r="AG1465" i="1"/>
  <c r="AH1465" i="1"/>
  <c r="AI1465" i="1"/>
  <c r="AJ1465" i="1"/>
  <c r="AK1465" i="1"/>
  <c r="AL1465" i="1"/>
  <c r="AM1465" i="1"/>
  <c r="AN1465" i="1"/>
  <c r="AV1465" i="1"/>
  <c r="C1466" i="1"/>
  <c r="D1466" i="1"/>
  <c r="E1466" i="1"/>
  <c r="F1466" i="1"/>
  <c r="G1466" i="1"/>
  <c r="H1466" i="1"/>
  <c r="J1466" i="1"/>
  <c r="K1466" i="1"/>
  <c r="L1466" i="1"/>
  <c r="M1466" i="1"/>
  <c r="AG1466" i="1"/>
  <c r="AH1466" i="1"/>
  <c r="AI1466" i="1"/>
  <c r="AJ1466" i="1"/>
  <c r="AK1466" i="1"/>
  <c r="AL1466" i="1"/>
  <c r="AM1466" i="1"/>
  <c r="AN1466" i="1"/>
  <c r="AV1466" i="1"/>
  <c r="C1467" i="1"/>
  <c r="D1467" i="1"/>
  <c r="E1467" i="1"/>
  <c r="F1467" i="1"/>
  <c r="G1467" i="1"/>
  <c r="H1467" i="1"/>
  <c r="J1467" i="1"/>
  <c r="K1467" i="1"/>
  <c r="L1467" i="1"/>
  <c r="M1467" i="1"/>
  <c r="AG1467" i="1"/>
  <c r="AH1467" i="1"/>
  <c r="AI1467" i="1"/>
  <c r="AJ1467" i="1"/>
  <c r="AK1467" i="1"/>
  <c r="AL1467" i="1"/>
  <c r="AM1467" i="1"/>
  <c r="AN1467" i="1"/>
  <c r="AV1467" i="1"/>
  <c r="C1468" i="1"/>
  <c r="D1468" i="1"/>
  <c r="E1468" i="1"/>
  <c r="F1468" i="1"/>
  <c r="G1468" i="1"/>
  <c r="H1468" i="1"/>
  <c r="J1468" i="1"/>
  <c r="K1468" i="1"/>
  <c r="L1468" i="1"/>
  <c r="M1468" i="1"/>
  <c r="AG1468" i="1"/>
  <c r="AH1468" i="1"/>
  <c r="AI1468" i="1"/>
  <c r="AJ1468" i="1"/>
  <c r="AK1468" i="1"/>
  <c r="AL1468" i="1"/>
  <c r="AM1468" i="1"/>
  <c r="AN1468" i="1"/>
  <c r="AV1468" i="1"/>
  <c r="C1469" i="1"/>
  <c r="D1469" i="1"/>
  <c r="E1469" i="1"/>
  <c r="F1469" i="1"/>
  <c r="G1469" i="1"/>
  <c r="H1469" i="1"/>
  <c r="J1469" i="1"/>
  <c r="K1469" i="1"/>
  <c r="L1469" i="1"/>
  <c r="M1469" i="1"/>
  <c r="AG1469" i="1"/>
  <c r="AH1469" i="1"/>
  <c r="AI1469" i="1"/>
  <c r="AJ1469" i="1"/>
  <c r="AK1469" i="1"/>
  <c r="AL1469" i="1"/>
  <c r="AM1469" i="1"/>
  <c r="AN1469" i="1"/>
  <c r="AV1469" i="1"/>
  <c r="C1470" i="1"/>
  <c r="D1470" i="1"/>
  <c r="E1470" i="1"/>
  <c r="F1470" i="1"/>
  <c r="G1470" i="1"/>
  <c r="H1470" i="1"/>
  <c r="J1470" i="1"/>
  <c r="K1470" i="1"/>
  <c r="L1470" i="1"/>
  <c r="M1470" i="1"/>
  <c r="AG1470" i="1"/>
  <c r="AH1470" i="1"/>
  <c r="AI1470" i="1"/>
  <c r="AJ1470" i="1"/>
  <c r="AK1470" i="1"/>
  <c r="AL1470" i="1"/>
  <c r="AM1470" i="1"/>
  <c r="AN1470" i="1"/>
  <c r="AV1470" i="1"/>
  <c r="C1471" i="1"/>
  <c r="D1471" i="1"/>
  <c r="E1471" i="1"/>
  <c r="F1471" i="1"/>
  <c r="G1471" i="1"/>
  <c r="H1471" i="1"/>
  <c r="J1471" i="1"/>
  <c r="K1471" i="1"/>
  <c r="L1471" i="1"/>
  <c r="M1471" i="1"/>
  <c r="AG1471" i="1"/>
  <c r="AH1471" i="1"/>
  <c r="AI1471" i="1"/>
  <c r="AJ1471" i="1"/>
  <c r="AK1471" i="1"/>
  <c r="AL1471" i="1"/>
  <c r="AM1471" i="1"/>
  <c r="AN1471" i="1"/>
  <c r="AV1471" i="1"/>
  <c r="C1472" i="1"/>
  <c r="D1472" i="1"/>
  <c r="E1472" i="1"/>
  <c r="F1472" i="1"/>
  <c r="G1472" i="1"/>
  <c r="H1472" i="1"/>
  <c r="J1472" i="1"/>
  <c r="K1472" i="1"/>
  <c r="L1472" i="1"/>
  <c r="M1472" i="1"/>
  <c r="AG1472" i="1"/>
  <c r="AH1472" i="1"/>
  <c r="AI1472" i="1"/>
  <c r="AJ1472" i="1"/>
  <c r="AK1472" i="1"/>
  <c r="AL1472" i="1"/>
  <c r="AM1472" i="1"/>
  <c r="AN1472" i="1"/>
  <c r="AV1472" i="1"/>
  <c r="C1473" i="1"/>
  <c r="D1473" i="1"/>
  <c r="E1473" i="1"/>
  <c r="F1473" i="1"/>
  <c r="G1473" i="1"/>
  <c r="H1473" i="1"/>
  <c r="J1473" i="1"/>
  <c r="K1473" i="1"/>
  <c r="L1473" i="1"/>
  <c r="M1473" i="1"/>
  <c r="AG1473" i="1"/>
  <c r="AH1473" i="1"/>
  <c r="AI1473" i="1"/>
  <c r="AJ1473" i="1"/>
  <c r="AK1473" i="1"/>
  <c r="AL1473" i="1"/>
  <c r="AM1473" i="1"/>
  <c r="AN1473" i="1"/>
  <c r="AV1473" i="1"/>
  <c r="C1474" i="1"/>
  <c r="D1474" i="1"/>
  <c r="E1474" i="1"/>
  <c r="F1474" i="1"/>
  <c r="G1474" i="1"/>
  <c r="H1474" i="1"/>
  <c r="J1474" i="1"/>
  <c r="K1474" i="1"/>
  <c r="L1474" i="1"/>
  <c r="M1474" i="1"/>
  <c r="AG1474" i="1"/>
  <c r="AH1474" i="1"/>
  <c r="AI1474" i="1"/>
  <c r="AJ1474" i="1"/>
  <c r="AK1474" i="1"/>
  <c r="AL1474" i="1"/>
  <c r="AM1474" i="1"/>
  <c r="AN1474" i="1"/>
  <c r="AV1474" i="1"/>
  <c r="C1475" i="1"/>
  <c r="D1475" i="1"/>
  <c r="E1475" i="1"/>
  <c r="F1475" i="1"/>
  <c r="G1475" i="1"/>
  <c r="H1475" i="1"/>
  <c r="J1475" i="1"/>
  <c r="K1475" i="1"/>
  <c r="L1475" i="1"/>
  <c r="M1475" i="1"/>
  <c r="AG1475" i="1"/>
  <c r="AH1475" i="1"/>
  <c r="AI1475" i="1"/>
  <c r="AJ1475" i="1"/>
  <c r="AK1475" i="1"/>
  <c r="AL1475" i="1"/>
  <c r="AM1475" i="1"/>
  <c r="AN1475" i="1"/>
  <c r="AV1475" i="1"/>
  <c r="C1476" i="1"/>
  <c r="D1476" i="1"/>
  <c r="E1476" i="1"/>
  <c r="F1476" i="1"/>
  <c r="G1476" i="1"/>
  <c r="H1476" i="1"/>
  <c r="J1476" i="1"/>
  <c r="K1476" i="1"/>
  <c r="L1476" i="1"/>
  <c r="M1476" i="1"/>
  <c r="AG1476" i="1"/>
  <c r="AH1476" i="1"/>
  <c r="AI1476" i="1"/>
  <c r="AJ1476" i="1"/>
  <c r="AK1476" i="1"/>
  <c r="AL1476" i="1"/>
  <c r="AM1476" i="1"/>
  <c r="AN1476" i="1"/>
  <c r="AV1476" i="1"/>
  <c r="C1477" i="1"/>
  <c r="D1477" i="1"/>
  <c r="E1477" i="1"/>
  <c r="F1477" i="1"/>
  <c r="G1477" i="1"/>
  <c r="H1477" i="1"/>
  <c r="J1477" i="1"/>
  <c r="K1477" i="1"/>
  <c r="L1477" i="1"/>
  <c r="M1477" i="1"/>
  <c r="AG1477" i="1"/>
  <c r="AH1477" i="1"/>
  <c r="AI1477" i="1"/>
  <c r="AJ1477" i="1"/>
  <c r="AK1477" i="1"/>
  <c r="AL1477" i="1"/>
  <c r="AM1477" i="1"/>
  <c r="AN1477" i="1"/>
  <c r="AV1477" i="1"/>
  <c r="C1478" i="1"/>
  <c r="D1478" i="1"/>
  <c r="E1478" i="1"/>
  <c r="F1478" i="1"/>
  <c r="G1478" i="1"/>
  <c r="H1478" i="1"/>
  <c r="J1478" i="1"/>
  <c r="K1478" i="1"/>
  <c r="L1478" i="1"/>
  <c r="M1478" i="1"/>
  <c r="AG1478" i="1"/>
  <c r="AH1478" i="1"/>
  <c r="AI1478" i="1"/>
  <c r="AJ1478" i="1"/>
  <c r="AK1478" i="1"/>
  <c r="AL1478" i="1"/>
  <c r="AM1478" i="1"/>
  <c r="AN1478" i="1"/>
  <c r="AV1478" i="1"/>
  <c r="C1479" i="1"/>
  <c r="D1479" i="1"/>
  <c r="E1479" i="1"/>
  <c r="F1479" i="1"/>
  <c r="G1479" i="1"/>
  <c r="H1479" i="1"/>
  <c r="J1479" i="1"/>
  <c r="K1479" i="1"/>
  <c r="L1479" i="1"/>
  <c r="M1479" i="1"/>
  <c r="AG1479" i="1"/>
  <c r="AH1479" i="1"/>
  <c r="AI1479" i="1"/>
  <c r="AJ1479" i="1"/>
  <c r="AK1479" i="1"/>
  <c r="AL1479" i="1"/>
  <c r="AM1479" i="1"/>
  <c r="AN1479" i="1"/>
  <c r="AV1479" i="1"/>
  <c r="C1480" i="1"/>
  <c r="D1480" i="1"/>
  <c r="E1480" i="1"/>
  <c r="F1480" i="1"/>
  <c r="G1480" i="1"/>
  <c r="H1480" i="1"/>
  <c r="J1480" i="1"/>
  <c r="K1480" i="1"/>
  <c r="L1480" i="1"/>
  <c r="M1480" i="1"/>
  <c r="AG1480" i="1"/>
  <c r="AH1480" i="1"/>
  <c r="AI1480" i="1"/>
  <c r="AJ1480" i="1"/>
  <c r="AK1480" i="1"/>
  <c r="AL1480" i="1"/>
  <c r="AM1480" i="1"/>
  <c r="AN1480" i="1"/>
  <c r="AV1480" i="1"/>
  <c r="C1481" i="1"/>
  <c r="D1481" i="1"/>
  <c r="E1481" i="1"/>
  <c r="F1481" i="1"/>
  <c r="G1481" i="1"/>
  <c r="H1481" i="1"/>
  <c r="J1481" i="1"/>
  <c r="K1481" i="1"/>
  <c r="L1481" i="1"/>
  <c r="M1481" i="1"/>
  <c r="AG1481" i="1"/>
  <c r="AH1481" i="1"/>
  <c r="AI1481" i="1"/>
  <c r="AJ1481" i="1"/>
  <c r="AK1481" i="1"/>
  <c r="AL1481" i="1"/>
  <c r="AM1481" i="1"/>
  <c r="AN1481" i="1"/>
  <c r="AV1481" i="1"/>
  <c r="C1482" i="1"/>
  <c r="D1482" i="1"/>
  <c r="E1482" i="1"/>
  <c r="F1482" i="1"/>
  <c r="G1482" i="1"/>
  <c r="H1482" i="1"/>
  <c r="J1482" i="1"/>
  <c r="K1482" i="1"/>
  <c r="L1482" i="1"/>
  <c r="M1482" i="1"/>
  <c r="AG1482" i="1"/>
  <c r="AH1482" i="1"/>
  <c r="AI1482" i="1"/>
  <c r="AJ1482" i="1"/>
  <c r="AK1482" i="1"/>
  <c r="AL1482" i="1"/>
  <c r="AM1482" i="1"/>
  <c r="AN1482" i="1"/>
  <c r="AV1482" i="1"/>
  <c r="C1483" i="1"/>
  <c r="D1483" i="1"/>
  <c r="E1483" i="1"/>
  <c r="F1483" i="1"/>
  <c r="G1483" i="1"/>
  <c r="H1483" i="1"/>
  <c r="J1483" i="1"/>
  <c r="K1483" i="1"/>
  <c r="L1483" i="1"/>
  <c r="M1483" i="1"/>
  <c r="AG1483" i="1"/>
  <c r="AH1483" i="1"/>
  <c r="AI1483" i="1"/>
  <c r="AJ1483" i="1"/>
  <c r="AK1483" i="1"/>
  <c r="AL1483" i="1"/>
  <c r="AM1483" i="1"/>
  <c r="AN1483" i="1"/>
  <c r="AV1483" i="1"/>
  <c r="C1484" i="1"/>
  <c r="D1484" i="1"/>
  <c r="E1484" i="1"/>
  <c r="F1484" i="1"/>
  <c r="G1484" i="1"/>
  <c r="H1484" i="1"/>
  <c r="J1484" i="1"/>
  <c r="K1484" i="1"/>
  <c r="L1484" i="1"/>
  <c r="M1484" i="1"/>
  <c r="AG1484" i="1"/>
  <c r="AH1484" i="1"/>
  <c r="AI1484" i="1"/>
  <c r="AJ1484" i="1"/>
  <c r="AK1484" i="1"/>
  <c r="AL1484" i="1"/>
  <c r="AM1484" i="1"/>
  <c r="AN1484" i="1"/>
  <c r="AV1484" i="1"/>
  <c r="C1485" i="1"/>
  <c r="D1485" i="1"/>
  <c r="E1485" i="1"/>
  <c r="F1485" i="1"/>
  <c r="G1485" i="1"/>
  <c r="H1485" i="1"/>
  <c r="J1485" i="1"/>
  <c r="K1485" i="1"/>
  <c r="L1485" i="1"/>
  <c r="M1485" i="1"/>
  <c r="AG1485" i="1"/>
  <c r="AH1485" i="1"/>
  <c r="AI1485" i="1"/>
  <c r="AJ1485" i="1"/>
  <c r="AK1485" i="1"/>
  <c r="AL1485" i="1"/>
  <c r="AM1485" i="1"/>
  <c r="AN1485" i="1"/>
  <c r="AV1485" i="1"/>
  <c r="C1486" i="1"/>
  <c r="D1486" i="1"/>
  <c r="E1486" i="1"/>
  <c r="F1486" i="1"/>
  <c r="G1486" i="1"/>
  <c r="H1486" i="1"/>
  <c r="J1486" i="1"/>
  <c r="K1486" i="1"/>
  <c r="L1486" i="1"/>
  <c r="M1486" i="1"/>
  <c r="AG1486" i="1"/>
  <c r="AH1486" i="1"/>
  <c r="AI1486" i="1"/>
  <c r="AJ1486" i="1"/>
  <c r="AK1486" i="1"/>
  <c r="AL1486" i="1"/>
  <c r="AM1486" i="1"/>
  <c r="AN1486" i="1"/>
  <c r="AV1486" i="1"/>
  <c r="C1487" i="1"/>
  <c r="D1487" i="1"/>
  <c r="E1487" i="1"/>
  <c r="F1487" i="1"/>
  <c r="G1487" i="1"/>
  <c r="H1487" i="1"/>
  <c r="J1487" i="1"/>
  <c r="K1487" i="1"/>
  <c r="L1487" i="1"/>
  <c r="M1487" i="1"/>
  <c r="AG1487" i="1"/>
  <c r="AH1487" i="1"/>
  <c r="AI1487" i="1"/>
  <c r="AJ1487" i="1"/>
  <c r="AK1487" i="1"/>
  <c r="AL1487" i="1"/>
  <c r="AM1487" i="1"/>
  <c r="AN1487" i="1"/>
  <c r="AV1487" i="1"/>
  <c r="C1488" i="1"/>
  <c r="D1488" i="1"/>
  <c r="E1488" i="1"/>
  <c r="F1488" i="1"/>
  <c r="G1488" i="1"/>
  <c r="H1488" i="1"/>
  <c r="J1488" i="1"/>
  <c r="K1488" i="1"/>
  <c r="L1488" i="1"/>
  <c r="M1488" i="1"/>
  <c r="AG1488" i="1"/>
  <c r="AH1488" i="1"/>
  <c r="AI1488" i="1"/>
  <c r="AJ1488" i="1"/>
  <c r="AK1488" i="1"/>
  <c r="AL1488" i="1"/>
  <c r="AM1488" i="1"/>
  <c r="AN1488" i="1"/>
  <c r="AV1488" i="1"/>
  <c r="C1489" i="1"/>
  <c r="D1489" i="1"/>
  <c r="E1489" i="1"/>
  <c r="F1489" i="1"/>
  <c r="G1489" i="1"/>
  <c r="H1489" i="1"/>
  <c r="J1489" i="1"/>
  <c r="K1489" i="1"/>
  <c r="L1489" i="1"/>
  <c r="M1489" i="1"/>
  <c r="AG1489" i="1"/>
  <c r="AH1489" i="1"/>
  <c r="AI1489" i="1"/>
  <c r="AJ1489" i="1"/>
  <c r="AK1489" i="1"/>
  <c r="AL1489" i="1"/>
  <c r="AM1489" i="1"/>
  <c r="AN1489" i="1"/>
  <c r="AV1489" i="1"/>
  <c r="C1490" i="1"/>
  <c r="D1490" i="1"/>
  <c r="E1490" i="1"/>
  <c r="F1490" i="1"/>
  <c r="G1490" i="1"/>
  <c r="H1490" i="1"/>
  <c r="J1490" i="1"/>
  <c r="K1490" i="1"/>
  <c r="L1490" i="1"/>
  <c r="M1490" i="1"/>
  <c r="AG1490" i="1"/>
  <c r="AH1490" i="1"/>
  <c r="AI1490" i="1"/>
  <c r="AJ1490" i="1"/>
  <c r="AK1490" i="1"/>
  <c r="AL1490" i="1"/>
  <c r="AM1490" i="1"/>
  <c r="AN1490" i="1"/>
  <c r="AV1490" i="1"/>
  <c r="C1491" i="1"/>
  <c r="D1491" i="1"/>
  <c r="E1491" i="1"/>
  <c r="F1491" i="1"/>
  <c r="G1491" i="1"/>
  <c r="H1491" i="1"/>
  <c r="J1491" i="1"/>
  <c r="K1491" i="1"/>
  <c r="L1491" i="1"/>
  <c r="M1491" i="1"/>
  <c r="AG1491" i="1"/>
  <c r="AH1491" i="1"/>
  <c r="AI1491" i="1"/>
  <c r="AJ1491" i="1"/>
  <c r="AK1491" i="1"/>
  <c r="AL1491" i="1"/>
  <c r="AM1491" i="1"/>
  <c r="AN1491" i="1"/>
  <c r="AV1491" i="1"/>
  <c r="C1492" i="1"/>
  <c r="D1492" i="1"/>
  <c r="E1492" i="1"/>
  <c r="F1492" i="1"/>
  <c r="G1492" i="1"/>
  <c r="H1492" i="1"/>
  <c r="J1492" i="1"/>
  <c r="K1492" i="1"/>
  <c r="L1492" i="1"/>
  <c r="M1492" i="1"/>
  <c r="AG1492" i="1"/>
  <c r="AH1492" i="1"/>
  <c r="AI1492" i="1"/>
  <c r="AJ1492" i="1"/>
  <c r="AK1492" i="1"/>
  <c r="AL1492" i="1"/>
  <c r="AM1492" i="1"/>
  <c r="AN1492" i="1"/>
  <c r="AV1492" i="1"/>
  <c r="C1493" i="1"/>
  <c r="D1493" i="1"/>
  <c r="E1493" i="1"/>
  <c r="F1493" i="1"/>
  <c r="G1493" i="1"/>
  <c r="H1493" i="1"/>
  <c r="J1493" i="1"/>
  <c r="K1493" i="1"/>
  <c r="L1493" i="1"/>
  <c r="M1493" i="1"/>
  <c r="AG1493" i="1"/>
  <c r="AH1493" i="1"/>
  <c r="AI1493" i="1"/>
  <c r="AJ1493" i="1"/>
  <c r="AK1493" i="1"/>
  <c r="AL1493" i="1"/>
  <c r="AM1493" i="1"/>
  <c r="AN1493" i="1"/>
  <c r="AV1493" i="1"/>
  <c r="C1494" i="1"/>
  <c r="D1494" i="1"/>
  <c r="E1494" i="1"/>
  <c r="F1494" i="1"/>
  <c r="G1494" i="1"/>
  <c r="H1494" i="1"/>
  <c r="J1494" i="1"/>
  <c r="K1494" i="1"/>
  <c r="L1494" i="1"/>
  <c r="M1494" i="1"/>
  <c r="AG1494" i="1"/>
  <c r="AH1494" i="1"/>
  <c r="AI1494" i="1"/>
  <c r="AJ1494" i="1"/>
  <c r="AK1494" i="1"/>
  <c r="AL1494" i="1"/>
  <c r="AM1494" i="1"/>
  <c r="AN1494" i="1"/>
  <c r="AV1494" i="1"/>
  <c r="C1495" i="1"/>
  <c r="D1495" i="1"/>
  <c r="E1495" i="1"/>
  <c r="F1495" i="1"/>
  <c r="G1495" i="1"/>
  <c r="H1495" i="1"/>
  <c r="J1495" i="1"/>
  <c r="K1495" i="1"/>
  <c r="L1495" i="1"/>
  <c r="M1495" i="1"/>
  <c r="AG1495" i="1"/>
  <c r="AH1495" i="1"/>
  <c r="AI1495" i="1"/>
  <c r="AJ1495" i="1"/>
  <c r="AK1495" i="1"/>
  <c r="AL1495" i="1"/>
  <c r="AM1495" i="1"/>
  <c r="AN1495" i="1"/>
  <c r="AV1495" i="1"/>
  <c r="C1496" i="1"/>
  <c r="D1496" i="1"/>
  <c r="E1496" i="1"/>
  <c r="F1496" i="1"/>
  <c r="G1496" i="1"/>
  <c r="H1496" i="1"/>
  <c r="J1496" i="1"/>
  <c r="K1496" i="1"/>
  <c r="L1496" i="1"/>
  <c r="M1496" i="1"/>
  <c r="AG1496" i="1"/>
  <c r="AH1496" i="1"/>
  <c r="AI1496" i="1"/>
  <c r="AJ1496" i="1"/>
  <c r="AK1496" i="1"/>
  <c r="AL1496" i="1"/>
  <c r="AM1496" i="1"/>
  <c r="AN1496" i="1"/>
  <c r="AV1496" i="1"/>
  <c r="C1497" i="1"/>
  <c r="D1497" i="1"/>
  <c r="E1497" i="1"/>
  <c r="F1497" i="1"/>
  <c r="G1497" i="1"/>
  <c r="H1497" i="1"/>
  <c r="J1497" i="1"/>
  <c r="K1497" i="1"/>
  <c r="L1497" i="1"/>
  <c r="M1497" i="1"/>
  <c r="AG1497" i="1"/>
  <c r="AH1497" i="1"/>
  <c r="AI1497" i="1"/>
  <c r="AJ1497" i="1"/>
  <c r="AK1497" i="1"/>
  <c r="AL1497" i="1"/>
  <c r="AM1497" i="1"/>
  <c r="AN1497" i="1"/>
  <c r="AV1497" i="1"/>
  <c r="C1498" i="1"/>
  <c r="D1498" i="1"/>
  <c r="E1498" i="1"/>
  <c r="F1498" i="1"/>
  <c r="G1498" i="1"/>
  <c r="H1498" i="1"/>
  <c r="J1498" i="1"/>
  <c r="K1498" i="1"/>
  <c r="L1498" i="1"/>
  <c r="M1498" i="1"/>
  <c r="AG1498" i="1"/>
  <c r="AH1498" i="1"/>
  <c r="AI1498" i="1"/>
  <c r="AJ1498" i="1"/>
  <c r="AK1498" i="1"/>
  <c r="AL1498" i="1"/>
  <c r="AM1498" i="1"/>
  <c r="AN1498" i="1"/>
  <c r="AV1498" i="1"/>
  <c r="C1499" i="1"/>
  <c r="D1499" i="1"/>
  <c r="E1499" i="1"/>
  <c r="F1499" i="1"/>
  <c r="G1499" i="1"/>
  <c r="H1499" i="1"/>
  <c r="J1499" i="1"/>
  <c r="K1499" i="1"/>
  <c r="L1499" i="1"/>
  <c r="M1499" i="1"/>
  <c r="AG1499" i="1"/>
  <c r="AH1499" i="1"/>
  <c r="AI1499" i="1"/>
  <c r="AJ1499" i="1"/>
  <c r="AK1499" i="1"/>
  <c r="AL1499" i="1"/>
  <c r="AM1499" i="1"/>
  <c r="AN1499" i="1"/>
  <c r="AV1499" i="1"/>
  <c r="C1500" i="1"/>
  <c r="D1500" i="1"/>
  <c r="E1500" i="1"/>
  <c r="F1500" i="1"/>
  <c r="G1500" i="1"/>
  <c r="H1500" i="1"/>
  <c r="J1500" i="1"/>
  <c r="K1500" i="1"/>
  <c r="L1500" i="1"/>
  <c r="M1500" i="1"/>
  <c r="AG1500" i="1"/>
  <c r="AH1500" i="1"/>
  <c r="AI1500" i="1"/>
  <c r="AJ1500" i="1"/>
  <c r="AK1500" i="1"/>
  <c r="AL1500" i="1"/>
  <c r="AM1500" i="1"/>
  <c r="AN1500" i="1"/>
  <c r="AV1500" i="1"/>
  <c r="C1501" i="1"/>
  <c r="D1501" i="1"/>
  <c r="E1501" i="1"/>
  <c r="F1501" i="1"/>
  <c r="G1501" i="1"/>
  <c r="H1501" i="1"/>
  <c r="J1501" i="1"/>
  <c r="K1501" i="1"/>
  <c r="L1501" i="1"/>
  <c r="M1501" i="1"/>
  <c r="AG1501" i="1"/>
  <c r="AH1501" i="1"/>
  <c r="AI1501" i="1"/>
  <c r="AJ1501" i="1"/>
  <c r="AK1501" i="1"/>
  <c r="AL1501" i="1"/>
  <c r="AM1501" i="1"/>
  <c r="AN1501" i="1"/>
  <c r="AV1501" i="1"/>
  <c r="C1502" i="1"/>
  <c r="D1502" i="1"/>
  <c r="E1502" i="1"/>
  <c r="F1502" i="1"/>
  <c r="G1502" i="1"/>
  <c r="H1502" i="1"/>
  <c r="J1502" i="1"/>
  <c r="K1502" i="1"/>
  <c r="L1502" i="1"/>
  <c r="M1502" i="1"/>
  <c r="AG1502" i="1"/>
  <c r="AH1502" i="1"/>
  <c r="AI1502" i="1"/>
  <c r="AJ1502" i="1"/>
  <c r="AK1502" i="1"/>
  <c r="AL1502" i="1"/>
  <c r="AM1502" i="1"/>
  <c r="AN1502" i="1"/>
  <c r="AV1502" i="1"/>
  <c r="C1503" i="1"/>
  <c r="D1503" i="1"/>
  <c r="E1503" i="1"/>
  <c r="F1503" i="1"/>
  <c r="G1503" i="1"/>
  <c r="H1503" i="1"/>
  <c r="J1503" i="1"/>
  <c r="K1503" i="1"/>
  <c r="L1503" i="1"/>
  <c r="M1503" i="1"/>
  <c r="AG1503" i="1"/>
  <c r="AH1503" i="1"/>
  <c r="AI1503" i="1"/>
  <c r="AJ1503" i="1"/>
  <c r="AK1503" i="1"/>
  <c r="AL1503" i="1"/>
  <c r="AM1503" i="1"/>
  <c r="AN1503" i="1"/>
  <c r="AV1503" i="1"/>
  <c r="C1504" i="1"/>
  <c r="D1504" i="1"/>
  <c r="E1504" i="1"/>
  <c r="F1504" i="1"/>
  <c r="G1504" i="1"/>
  <c r="H1504" i="1"/>
  <c r="J1504" i="1"/>
  <c r="K1504" i="1"/>
  <c r="L1504" i="1"/>
  <c r="M1504" i="1"/>
  <c r="AG1504" i="1"/>
  <c r="AH1504" i="1"/>
  <c r="AI1504" i="1"/>
  <c r="AJ1504" i="1"/>
  <c r="AK1504" i="1"/>
  <c r="AL1504" i="1"/>
  <c r="AM1504" i="1"/>
  <c r="AN1504" i="1"/>
  <c r="AV1504" i="1"/>
  <c r="C1505" i="1"/>
  <c r="D1505" i="1"/>
  <c r="E1505" i="1"/>
  <c r="F1505" i="1"/>
  <c r="G1505" i="1"/>
  <c r="H1505" i="1"/>
  <c r="J1505" i="1"/>
  <c r="K1505" i="1"/>
  <c r="L1505" i="1"/>
  <c r="M1505" i="1"/>
  <c r="AG1505" i="1"/>
  <c r="AH1505" i="1"/>
  <c r="AI1505" i="1"/>
  <c r="AJ1505" i="1"/>
  <c r="AK1505" i="1"/>
  <c r="AL1505" i="1"/>
  <c r="AM1505" i="1"/>
  <c r="AN1505" i="1"/>
  <c r="AV1505" i="1"/>
  <c r="C1506" i="1"/>
  <c r="D1506" i="1"/>
  <c r="E1506" i="1"/>
  <c r="F1506" i="1"/>
  <c r="G1506" i="1"/>
  <c r="H1506" i="1"/>
  <c r="J1506" i="1"/>
  <c r="K1506" i="1"/>
  <c r="L1506" i="1"/>
  <c r="M1506" i="1"/>
  <c r="AG1506" i="1"/>
  <c r="AH1506" i="1"/>
  <c r="AI1506" i="1"/>
  <c r="AJ1506" i="1"/>
  <c r="AK1506" i="1"/>
  <c r="AL1506" i="1"/>
  <c r="AM1506" i="1"/>
  <c r="AN1506" i="1"/>
  <c r="AV1506" i="1"/>
  <c r="C1507" i="1"/>
  <c r="D1507" i="1"/>
  <c r="E1507" i="1"/>
  <c r="F1507" i="1"/>
  <c r="G1507" i="1"/>
  <c r="H1507" i="1"/>
  <c r="J1507" i="1"/>
  <c r="K1507" i="1"/>
  <c r="L1507" i="1"/>
  <c r="M1507" i="1"/>
  <c r="AG1507" i="1"/>
  <c r="AH1507" i="1"/>
  <c r="AI1507" i="1"/>
  <c r="AJ1507" i="1"/>
  <c r="AK1507" i="1"/>
  <c r="AL1507" i="1"/>
  <c r="AM1507" i="1"/>
  <c r="AN1507" i="1"/>
  <c r="AV1507" i="1"/>
  <c r="C1508" i="1"/>
  <c r="D1508" i="1"/>
  <c r="E1508" i="1"/>
  <c r="F1508" i="1"/>
  <c r="G1508" i="1"/>
  <c r="H1508" i="1"/>
  <c r="J1508" i="1"/>
  <c r="K1508" i="1"/>
  <c r="L1508" i="1"/>
  <c r="M1508" i="1"/>
  <c r="AG1508" i="1"/>
  <c r="AH1508" i="1"/>
  <c r="AI1508" i="1"/>
  <c r="AJ1508" i="1"/>
  <c r="AK1508" i="1"/>
  <c r="AL1508" i="1"/>
  <c r="AM1508" i="1"/>
  <c r="AN1508" i="1"/>
  <c r="AV1508" i="1"/>
  <c r="C1509" i="1"/>
  <c r="D1509" i="1"/>
  <c r="E1509" i="1"/>
  <c r="F1509" i="1"/>
  <c r="G1509" i="1"/>
  <c r="H1509" i="1"/>
  <c r="J1509" i="1"/>
  <c r="K1509" i="1"/>
  <c r="L1509" i="1"/>
  <c r="M1509" i="1"/>
  <c r="AG1509" i="1"/>
  <c r="AH1509" i="1"/>
  <c r="AI1509" i="1"/>
  <c r="AJ1509" i="1"/>
  <c r="AK1509" i="1"/>
  <c r="AL1509" i="1"/>
  <c r="AM1509" i="1"/>
  <c r="AN1509" i="1"/>
  <c r="AV1509" i="1"/>
  <c r="C1510" i="1"/>
  <c r="D1510" i="1"/>
  <c r="E1510" i="1"/>
  <c r="F1510" i="1"/>
  <c r="G1510" i="1"/>
  <c r="H1510" i="1"/>
  <c r="J1510" i="1"/>
  <c r="K1510" i="1"/>
  <c r="L1510" i="1"/>
  <c r="M1510" i="1"/>
  <c r="AG1510" i="1"/>
  <c r="AH1510" i="1"/>
  <c r="AI1510" i="1"/>
  <c r="AJ1510" i="1"/>
  <c r="AK1510" i="1"/>
  <c r="AL1510" i="1"/>
  <c r="AM1510" i="1"/>
  <c r="AN1510" i="1"/>
  <c r="AV1510" i="1"/>
  <c r="C1511" i="1"/>
  <c r="D1511" i="1"/>
  <c r="E1511" i="1"/>
  <c r="F1511" i="1"/>
  <c r="G1511" i="1"/>
  <c r="H1511" i="1"/>
  <c r="J1511" i="1"/>
  <c r="K1511" i="1"/>
  <c r="L1511" i="1"/>
  <c r="M1511" i="1"/>
  <c r="AG1511" i="1"/>
  <c r="AH1511" i="1"/>
  <c r="AI1511" i="1"/>
  <c r="AJ1511" i="1"/>
  <c r="AK1511" i="1"/>
  <c r="AL1511" i="1"/>
  <c r="AM1511" i="1"/>
  <c r="AN1511" i="1"/>
  <c r="AV1511" i="1"/>
  <c r="C1512" i="1"/>
  <c r="D1512" i="1"/>
  <c r="E1512" i="1"/>
  <c r="F1512" i="1"/>
  <c r="G1512" i="1"/>
  <c r="H1512" i="1"/>
  <c r="J1512" i="1"/>
  <c r="K1512" i="1"/>
  <c r="L1512" i="1"/>
  <c r="M1512" i="1"/>
  <c r="AG1512" i="1"/>
  <c r="AH1512" i="1"/>
  <c r="AI1512" i="1"/>
  <c r="AJ1512" i="1"/>
  <c r="AK1512" i="1"/>
  <c r="AL1512" i="1"/>
  <c r="AM1512" i="1"/>
  <c r="AN1512" i="1"/>
  <c r="AV1512" i="1"/>
  <c r="C1513" i="1"/>
  <c r="D1513" i="1"/>
  <c r="E1513" i="1"/>
  <c r="F1513" i="1"/>
  <c r="G1513" i="1"/>
  <c r="H1513" i="1"/>
  <c r="J1513" i="1"/>
  <c r="K1513" i="1"/>
  <c r="L1513" i="1"/>
  <c r="M1513" i="1"/>
  <c r="AG1513" i="1"/>
  <c r="AH1513" i="1"/>
  <c r="AI1513" i="1"/>
  <c r="AJ1513" i="1"/>
  <c r="AK1513" i="1"/>
  <c r="AL1513" i="1"/>
  <c r="AM1513" i="1"/>
  <c r="AN1513" i="1"/>
  <c r="AV1513" i="1"/>
  <c r="C1514" i="1"/>
  <c r="D1514" i="1"/>
  <c r="E1514" i="1"/>
  <c r="F1514" i="1"/>
  <c r="G1514" i="1"/>
  <c r="H1514" i="1"/>
  <c r="J1514" i="1"/>
  <c r="K1514" i="1"/>
  <c r="L1514" i="1"/>
  <c r="M1514" i="1"/>
  <c r="AG1514" i="1"/>
  <c r="AH1514" i="1"/>
  <c r="AI1514" i="1"/>
  <c r="AJ1514" i="1"/>
  <c r="AK1514" i="1"/>
  <c r="AL1514" i="1"/>
  <c r="AM1514" i="1"/>
  <c r="AN1514" i="1"/>
  <c r="AV1514" i="1"/>
  <c r="C1515" i="1"/>
  <c r="D1515" i="1"/>
  <c r="E1515" i="1"/>
  <c r="F1515" i="1"/>
  <c r="G1515" i="1"/>
  <c r="H1515" i="1"/>
  <c r="J1515" i="1"/>
  <c r="K1515" i="1"/>
  <c r="L1515" i="1"/>
  <c r="M1515" i="1"/>
  <c r="AG1515" i="1"/>
  <c r="AH1515" i="1"/>
  <c r="AI1515" i="1"/>
  <c r="AJ1515" i="1"/>
  <c r="AK1515" i="1"/>
  <c r="AL1515" i="1"/>
  <c r="AM1515" i="1"/>
  <c r="AN1515" i="1"/>
  <c r="AV1515" i="1"/>
  <c r="C1516" i="1"/>
  <c r="D1516" i="1"/>
  <c r="E1516" i="1"/>
  <c r="F1516" i="1"/>
  <c r="G1516" i="1"/>
  <c r="H1516" i="1"/>
  <c r="J1516" i="1"/>
  <c r="K1516" i="1"/>
  <c r="L1516" i="1"/>
  <c r="M1516" i="1"/>
  <c r="AG1516" i="1"/>
  <c r="AH1516" i="1"/>
  <c r="AI1516" i="1"/>
  <c r="AJ1516" i="1"/>
  <c r="AK1516" i="1"/>
  <c r="AL1516" i="1"/>
  <c r="AM1516" i="1"/>
  <c r="AN1516" i="1"/>
  <c r="AV1516" i="1"/>
  <c r="C1517" i="1"/>
  <c r="D1517" i="1"/>
  <c r="E1517" i="1"/>
  <c r="F1517" i="1"/>
  <c r="G1517" i="1"/>
  <c r="H1517" i="1"/>
  <c r="J1517" i="1"/>
  <c r="K1517" i="1"/>
  <c r="L1517" i="1"/>
  <c r="M1517" i="1"/>
  <c r="AG1517" i="1"/>
  <c r="AH1517" i="1"/>
  <c r="AI1517" i="1"/>
  <c r="AJ1517" i="1"/>
  <c r="AK1517" i="1"/>
  <c r="AL1517" i="1"/>
  <c r="AM1517" i="1"/>
  <c r="AN1517" i="1"/>
  <c r="AV1517" i="1"/>
  <c r="C1518" i="1"/>
  <c r="D1518" i="1"/>
  <c r="E1518" i="1"/>
  <c r="F1518" i="1"/>
  <c r="G1518" i="1"/>
  <c r="H1518" i="1"/>
  <c r="J1518" i="1"/>
  <c r="K1518" i="1"/>
  <c r="L1518" i="1"/>
  <c r="M1518" i="1"/>
  <c r="AG1518" i="1"/>
  <c r="AH1518" i="1"/>
  <c r="AI1518" i="1"/>
  <c r="AJ1518" i="1"/>
  <c r="AK1518" i="1"/>
  <c r="AL1518" i="1"/>
  <c r="AM1518" i="1"/>
  <c r="AN1518" i="1"/>
  <c r="AV1518" i="1"/>
  <c r="C1519" i="1"/>
  <c r="D1519" i="1"/>
  <c r="E1519" i="1"/>
  <c r="F1519" i="1"/>
  <c r="G1519" i="1"/>
  <c r="H1519" i="1"/>
  <c r="J1519" i="1"/>
  <c r="K1519" i="1"/>
  <c r="L1519" i="1"/>
  <c r="M1519" i="1"/>
  <c r="AG1519" i="1"/>
  <c r="AH1519" i="1"/>
  <c r="AI1519" i="1"/>
  <c r="AJ1519" i="1"/>
  <c r="AK1519" i="1"/>
  <c r="AL1519" i="1"/>
  <c r="AM1519" i="1"/>
  <c r="AN1519" i="1"/>
  <c r="AV1519" i="1"/>
  <c r="C1520" i="1"/>
  <c r="D1520" i="1"/>
  <c r="E1520" i="1"/>
  <c r="F1520" i="1"/>
  <c r="G1520" i="1"/>
  <c r="H1520" i="1"/>
  <c r="J1520" i="1"/>
  <c r="K1520" i="1"/>
  <c r="L1520" i="1"/>
  <c r="M1520" i="1"/>
  <c r="AG1520" i="1"/>
  <c r="AH1520" i="1"/>
  <c r="AI1520" i="1"/>
  <c r="AJ1520" i="1"/>
  <c r="AK1520" i="1"/>
  <c r="AL1520" i="1"/>
  <c r="AM1520" i="1"/>
  <c r="AN1520" i="1"/>
  <c r="AV1520" i="1"/>
  <c r="C1521" i="1"/>
  <c r="D1521" i="1"/>
  <c r="E1521" i="1"/>
  <c r="F1521" i="1"/>
  <c r="G1521" i="1"/>
  <c r="H1521" i="1"/>
  <c r="J1521" i="1"/>
  <c r="K1521" i="1"/>
  <c r="L1521" i="1"/>
  <c r="M1521" i="1"/>
  <c r="AG1521" i="1"/>
  <c r="AH1521" i="1"/>
  <c r="AI1521" i="1"/>
  <c r="AJ1521" i="1"/>
  <c r="AK1521" i="1"/>
  <c r="AL1521" i="1"/>
  <c r="AM1521" i="1"/>
  <c r="AN1521" i="1"/>
  <c r="AV1521" i="1"/>
  <c r="C1522" i="1"/>
  <c r="D1522" i="1"/>
  <c r="E1522" i="1"/>
  <c r="F1522" i="1"/>
  <c r="G1522" i="1"/>
  <c r="H1522" i="1"/>
  <c r="J1522" i="1"/>
  <c r="K1522" i="1"/>
  <c r="L1522" i="1"/>
  <c r="M1522" i="1"/>
  <c r="AG1522" i="1"/>
  <c r="AH1522" i="1"/>
  <c r="AI1522" i="1"/>
  <c r="AJ1522" i="1"/>
  <c r="AK1522" i="1"/>
  <c r="AL1522" i="1"/>
  <c r="AM1522" i="1"/>
  <c r="AN1522" i="1"/>
  <c r="AV1522" i="1"/>
  <c r="C1523" i="1"/>
  <c r="D1523" i="1"/>
  <c r="E1523" i="1"/>
  <c r="F1523" i="1"/>
  <c r="G1523" i="1"/>
  <c r="H1523" i="1"/>
  <c r="J1523" i="1"/>
  <c r="K1523" i="1"/>
  <c r="L1523" i="1"/>
  <c r="M1523" i="1"/>
  <c r="AG1523" i="1"/>
  <c r="AH1523" i="1"/>
  <c r="AI1523" i="1"/>
  <c r="AJ1523" i="1"/>
  <c r="AK1523" i="1"/>
  <c r="AL1523" i="1"/>
  <c r="AM1523" i="1"/>
  <c r="AN1523" i="1"/>
  <c r="AV1523" i="1"/>
  <c r="C1524" i="1"/>
  <c r="D1524" i="1"/>
  <c r="E1524" i="1"/>
  <c r="F1524" i="1"/>
  <c r="G1524" i="1"/>
  <c r="H1524" i="1"/>
  <c r="J1524" i="1"/>
  <c r="K1524" i="1"/>
  <c r="L1524" i="1"/>
  <c r="M1524" i="1"/>
  <c r="AG1524" i="1"/>
  <c r="AH1524" i="1"/>
  <c r="AI1524" i="1"/>
  <c r="AJ1524" i="1"/>
  <c r="AK1524" i="1"/>
  <c r="AL1524" i="1"/>
  <c r="AM1524" i="1"/>
  <c r="AN1524" i="1"/>
  <c r="AV1524" i="1"/>
  <c r="C1525" i="1"/>
  <c r="D1525" i="1"/>
  <c r="E1525" i="1"/>
  <c r="F1525" i="1"/>
  <c r="G1525" i="1"/>
  <c r="H1525" i="1"/>
  <c r="J1525" i="1"/>
  <c r="K1525" i="1"/>
  <c r="L1525" i="1"/>
  <c r="M1525" i="1"/>
  <c r="AG1525" i="1"/>
  <c r="AH1525" i="1"/>
  <c r="AI1525" i="1"/>
  <c r="AJ1525" i="1"/>
  <c r="AK1525" i="1"/>
  <c r="AL1525" i="1"/>
  <c r="AM1525" i="1"/>
  <c r="AN1525" i="1"/>
  <c r="AV1525" i="1"/>
  <c r="C1526" i="1"/>
  <c r="D1526" i="1"/>
  <c r="E1526" i="1"/>
  <c r="F1526" i="1"/>
  <c r="G1526" i="1"/>
  <c r="H1526" i="1"/>
  <c r="J1526" i="1"/>
  <c r="K1526" i="1"/>
  <c r="L1526" i="1"/>
  <c r="M1526" i="1"/>
  <c r="AG1526" i="1"/>
  <c r="AH1526" i="1"/>
  <c r="AI1526" i="1"/>
  <c r="AJ1526" i="1"/>
  <c r="AK1526" i="1"/>
  <c r="AL1526" i="1"/>
  <c r="AM1526" i="1"/>
  <c r="AN1526" i="1"/>
  <c r="AV1526" i="1"/>
  <c r="C1527" i="1"/>
  <c r="D1527" i="1"/>
  <c r="E1527" i="1"/>
  <c r="F1527" i="1"/>
  <c r="G1527" i="1"/>
  <c r="H1527" i="1"/>
  <c r="J1527" i="1"/>
  <c r="K1527" i="1"/>
  <c r="L1527" i="1"/>
  <c r="M1527" i="1"/>
  <c r="AG1527" i="1"/>
  <c r="AH1527" i="1"/>
  <c r="AI1527" i="1"/>
  <c r="AJ1527" i="1"/>
  <c r="AK1527" i="1"/>
  <c r="AL1527" i="1"/>
  <c r="AM1527" i="1"/>
  <c r="AN1527" i="1"/>
  <c r="AV1527" i="1"/>
  <c r="C1528" i="1"/>
  <c r="D1528" i="1"/>
  <c r="E1528" i="1"/>
  <c r="F1528" i="1"/>
  <c r="G1528" i="1"/>
  <c r="H1528" i="1"/>
  <c r="J1528" i="1"/>
  <c r="K1528" i="1"/>
  <c r="L1528" i="1"/>
  <c r="M1528" i="1"/>
  <c r="AG1528" i="1"/>
  <c r="AH1528" i="1"/>
  <c r="AI1528" i="1"/>
  <c r="AJ1528" i="1"/>
  <c r="AK1528" i="1"/>
  <c r="AL1528" i="1"/>
  <c r="AM1528" i="1"/>
  <c r="AN1528" i="1"/>
  <c r="AV1528" i="1"/>
  <c r="C1529" i="1"/>
  <c r="D1529" i="1"/>
  <c r="E1529" i="1"/>
  <c r="F1529" i="1"/>
  <c r="G1529" i="1"/>
  <c r="H1529" i="1"/>
  <c r="J1529" i="1"/>
  <c r="K1529" i="1"/>
  <c r="L1529" i="1"/>
  <c r="M1529" i="1"/>
  <c r="AG1529" i="1"/>
  <c r="AH1529" i="1"/>
  <c r="AI1529" i="1"/>
  <c r="AJ1529" i="1"/>
  <c r="AK1529" i="1"/>
  <c r="AL1529" i="1"/>
  <c r="AM1529" i="1"/>
  <c r="AN1529" i="1"/>
  <c r="AV1529" i="1"/>
  <c r="C1530" i="1"/>
  <c r="D1530" i="1"/>
  <c r="E1530" i="1"/>
  <c r="F1530" i="1"/>
  <c r="G1530" i="1"/>
  <c r="H1530" i="1"/>
  <c r="J1530" i="1"/>
  <c r="K1530" i="1"/>
  <c r="L1530" i="1"/>
  <c r="M1530" i="1"/>
  <c r="AG1530" i="1"/>
  <c r="AH1530" i="1"/>
  <c r="AI1530" i="1"/>
  <c r="AJ1530" i="1"/>
  <c r="AK1530" i="1"/>
  <c r="AL1530" i="1"/>
  <c r="AM1530" i="1"/>
  <c r="AN1530" i="1"/>
  <c r="AV1530" i="1"/>
  <c r="C1531" i="1"/>
  <c r="D1531" i="1"/>
  <c r="E1531" i="1"/>
  <c r="F1531" i="1"/>
  <c r="G1531" i="1"/>
  <c r="H1531" i="1"/>
  <c r="J1531" i="1"/>
  <c r="K1531" i="1"/>
  <c r="L1531" i="1"/>
  <c r="M1531" i="1"/>
  <c r="AG1531" i="1"/>
  <c r="AH1531" i="1"/>
  <c r="AI1531" i="1"/>
  <c r="AJ1531" i="1"/>
  <c r="AK1531" i="1"/>
  <c r="AL1531" i="1"/>
  <c r="AM1531" i="1"/>
  <c r="AN1531" i="1"/>
  <c r="AV1531" i="1"/>
  <c r="C1532" i="1"/>
  <c r="D1532" i="1"/>
  <c r="E1532" i="1"/>
  <c r="F1532" i="1"/>
  <c r="G1532" i="1"/>
  <c r="H1532" i="1"/>
  <c r="J1532" i="1"/>
  <c r="K1532" i="1"/>
  <c r="L1532" i="1"/>
  <c r="M1532" i="1"/>
  <c r="AG1532" i="1"/>
  <c r="AH1532" i="1"/>
  <c r="AI1532" i="1"/>
  <c r="AJ1532" i="1"/>
  <c r="AK1532" i="1"/>
  <c r="AL1532" i="1"/>
  <c r="AM1532" i="1"/>
  <c r="AN1532" i="1"/>
  <c r="AV1532" i="1"/>
  <c r="C1533" i="1"/>
  <c r="D1533" i="1"/>
  <c r="E1533" i="1"/>
  <c r="F1533" i="1"/>
  <c r="G1533" i="1"/>
  <c r="H1533" i="1"/>
  <c r="J1533" i="1"/>
  <c r="K1533" i="1"/>
  <c r="L1533" i="1"/>
  <c r="M1533" i="1"/>
  <c r="AG1533" i="1"/>
  <c r="AH1533" i="1"/>
  <c r="AI1533" i="1"/>
  <c r="AJ1533" i="1"/>
  <c r="AK1533" i="1"/>
  <c r="AL1533" i="1"/>
  <c r="AM1533" i="1"/>
  <c r="AN1533" i="1"/>
  <c r="AV1533" i="1"/>
  <c r="C1534" i="1"/>
  <c r="D1534" i="1"/>
  <c r="E1534" i="1"/>
  <c r="F1534" i="1"/>
  <c r="G1534" i="1"/>
  <c r="H1534" i="1"/>
  <c r="J1534" i="1"/>
  <c r="K1534" i="1"/>
  <c r="L1534" i="1"/>
  <c r="M1534" i="1"/>
  <c r="AG1534" i="1"/>
  <c r="AH1534" i="1"/>
  <c r="AI1534" i="1"/>
  <c r="AJ1534" i="1"/>
  <c r="AK1534" i="1"/>
  <c r="AL1534" i="1"/>
  <c r="AM1534" i="1"/>
  <c r="AN1534" i="1"/>
  <c r="AV1534" i="1"/>
  <c r="C1535" i="1"/>
  <c r="D1535" i="1"/>
  <c r="E1535" i="1"/>
  <c r="F1535" i="1"/>
  <c r="G1535" i="1"/>
  <c r="H1535" i="1"/>
  <c r="J1535" i="1"/>
  <c r="K1535" i="1"/>
  <c r="L1535" i="1"/>
  <c r="M1535" i="1"/>
  <c r="AG1535" i="1"/>
  <c r="AH1535" i="1"/>
  <c r="AI1535" i="1"/>
  <c r="AJ1535" i="1"/>
  <c r="AK1535" i="1"/>
  <c r="AL1535" i="1"/>
  <c r="AM1535" i="1"/>
  <c r="AN1535" i="1"/>
  <c r="AV1535" i="1"/>
  <c r="C1536" i="1"/>
  <c r="D1536" i="1"/>
  <c r="E1536" i="1"/>
  <c r="F1536" i="1"/>
  <c r="G1536" i="1"/>
  <c r="H1536" i="1"/>
  <c r="J1536" i="1"/>
  <c r="K1536" i="1"/>
  <c r="L1536" i="1"/>
  <c r="M1536" i="1"/>
  <c r="AG1536" i="1"/>
  <c r="AH1536" i="1"/>
  <c r="AI1536" i="1"/>
  <c r="AJ1536" i="1"/>
  <c r="AK1536" i="1"/>
  <c r="AL1536" i="1"/>
  <c r="AM1536" i="1"/>
  <c r="AN1536" i="1"/>
  <c r="AV1536" i="1"/>
  <c r="C1537" i="1"/>
  <c r="D1537" i="1"/>
  <c r="E1537" i="1"/>
  <c r="F1537" i="1"/>
  <c r="G1537" i="1"/>
  <c r="H1537" i="1"/>
  <c r="J1537" i="1"/>
  <c r="K1537" i="1"/>
  <c r="L1537" i="1"/>
  <c r="M1537" i="1"/>
  <c r="AG1537" i="1"/>
  <c r="AH1537" i="1"/>
  <c r="AI1537" i="1"/>
  <c r="AJ1537" i="1"/>
  <c r="AK1537" i="1"/>
  <c r="AL1537" i="1"/>
  <c r="AM1537" i="1"/>
  <c r="AN1537" i="1"/>
  <c r="AV1537" i="1"/>
  <c r="C1538" i="1"/>
  <c r="D1538" i="1"/>
  <c r="E1538" i="1"/>
  <c r="F1538" i="1"/>
  <c r="G1538" i="1"/>
  <c r="H1538" i="1"/>
  <c r="J1538" i="1"/>
  <c r="K1538" i="1"/>
  <c r="L1538" i="1"/>
  <c r="M1538" i="1"/>
  <c r="AG1538" i="1"/>
  <c r="AH1538" i="1"/>
  <c r="AI1538" i="1"/>
  <c r="AJ1538" i="1"/>
  <c r="AK1538" i="1"/>
  <c r="AL1538" i="1"/>
  <c r="AM1538" i="1"/>
  <c r="AN1538" i="1"/>
  <c r="AV1538" i="1"/>
  <c r="C1539" i="1"/>
  <c r="D1539" i="1"/>
  <c r="E1539" i="1"/>
  <c r="F1539" i="1"/>
  <c r="G1539" i="1"/>
  <c r="H1539" i="1"/>
  <c r="J1539" i="1"/>
  <c r="K1539" i="1"/>
  <c r="L1539" i="1"/>
  <c r="M1539" i="1"/>
  <c r="AG1539" i="1"/>
  <c r="AH1539" i="1"/>
  <c r="AI1539" i="1"/>
  <c r="AJ1539" i="1"/>
  <c r="AK1539" i="1"/>
  <c r="AL1539" i="1"/>
  <c r="AM1539" i="1"/>
  <c r="AN1539" i="1"/>
  <c r="AV1539" i="1"/>
  <c r="C1540" i="1"/>
  <c r="D1540" i="1"/>
  <c r="E1540" i="1"/>
  <c r="F1540" i="1"/>
  <c r="G1540" i="1"/>
  <c r="H1540" i="1"/>
  <c r="J1540" i="1"/>
  <c r="K1540" i="1"/>
  <c r="L1540" i="1"/>
  <c r="M1540" i="1"/>
  <c r="AG1540" i="1"/>
  <c r="AH1540" i="1"/>
  <c r="AI1540" i="1"/>
  <c r="AJ1540" i="1"/>
  <c r="AK1540" i="1"/>
  <c r="AL1540" i="1"/>
  <c r="AM1540" i="1"/>
  <c r="AN1540" i="1"/>
  <c r="AV1540" i="1"/>
  <c r="C1541" i="1"/>
  <c r="D1541" i="1"/>
  <c r="E1541" i="1"/>
  <c r="F1541" i="1"/>
  <c r="G1541" i="1"/>
  <c r="H1541" i="1"/>
  <c r="J1541" i="1"/>
  <c r="K1541" i="1"/>
  <c r="L1541" i="1"/>
  <c r="M1541" i="1"/>
  <c r="AG1541" i="1"/>
  <c r="AH1541" i="1"/>
  <c r="AI1541" i="1"/>
  <c r="AJ1541" i="1"/>
  <c r="AK1541" i="1"/>
  <c r="AL1541" i="1"/>
  <c r="AM1541" i="1"/>
  <c r="AN1541" i="1"/>
  <c r="AV1541" i="1"/>
  <c r="C1542" i="1"/>
  <c r="D1542" i="1"/>
  <c r="E1542" i="1"/>
  <c r="F1542" i="1"/>
  <c r="G1542" i="1"/>
  <c r="H1542" i="1"/>
  <c r="J1542" i="1"/>
  <c r="K1542" i="1"/>
  <c r="L1542" i="1"/>
  <c r="M1542" i="1"/>
  <c r="AG1542" i="1"/>
  <c r="AH1542" i="1"/>
  <c r="AI1542" i="1"/>
  <c r="AJ1542" i="1"/>
  <c r="AK1542" i="1"/>
  <c r="AL1542" i="1"/>
  <c r="AM1542" i="1"/>
  <c r="AN1542" i="1"/>
  <c r="AV1542" i="1"/>
  <c r="C1543" i="1"/>
  <c r="D1543" i="1"/>
  <c r="E1543" i="1"/>
  <c r="F1543" i="1"/>
  <c r="G1543" i="1"/>
  <c r="H1543" i="1"/>
  <c r="J1543" i="1"/>
  <c r="K1543" i="1"/>
  <c r="L1543" i="1"/>
  <c r="M1543" i="1"/>
  <c r="AG1543" i="1"/>
  <c r="AH1543" i="1"/>
  <c r="AI1543" i="1"/>
  <c r="AJ1543" i="1"/>
  <c r="AK1543" i="1"/>
  <c r="AL1543" i="1"/>
  <c r="AM1543" i="1"/>
  <c r="AN1543" i="1"/>
  <c r="AV1543" i="1"/>
  <c r="C1544" i="1"/>
  <c r="D1544" i="1"/>
  <c r="E1544" i="1"/>
  <c r="F1544" i="1"/>
  <c r="G1544" i="1"/>
  <c r="H1544" i="1"/>
  <c r="J1544" i="1"/>
  <c r="K1544" i="1"/>
  <c r="L1544" i="1"/>
  <c r="M1544" i="1"/>
  <c r="AG1544" i="1"/>
  <c r="AH1544" i="1"/>
  <c r="AI1544" i="1"/>
  <c r="AJ1544" i="1"/>
  <c r="AK1544" i="1"/>
  <c r="AL1544" i="1"/>
  <c r="AM1544" i="1"/>
  <c r="AN1544" i="1"/>
  <c r="AV1544" i="1"/>
  <c r="C1546" i="1"/>
  <c r="D1546" i="1"/>
  <c r="E1546" i="1"/>
  <c r="F1546" i="1"/>
  <c r="G1546" i="1"/>
  <c r="H1546" i="1"/>
  <c r="J1546" i="1"/>
  <c r="K1546" i="1"/>
  <c r="L1546" i="1"/>
  <c r="M1546" i="1"/>
  <c r="AG1546" i="1"/>
  <c r="AH1546" i="1"/>
  <c r="AI1546" i="1"/>
  <c r="AJ1546" i="1"/>
  <c r="AK1546" i="1"/>
  <c r="AL1546" i="1"/>
  <c r="AM1546" i="1"/>
  <c r="AN1546" i="1"/>
  <c r="AV1546" i="1"/>
  <c r="C1547" i="1"/>
  <c r="D1547" i="1"/>
  <c r="E1547" i="1"/>
  <c r="F1547" i="1"/>
  <c r="G1547" i="1"/>
  <c r="H1547" i="1"/>
  <c r="J1547" i="1"/>
  <c r="K1547" i="1"/>
  <c r="L1547" i="1"/>
  <c r="M1547" i="1"/>
  <c r="AG1547" i="1"/>
  <c r="AH1547" i="1"/>
  <c r="AI1547" i="1"/>
  <c r="AJ1547" i="1"/>
  <c r="AK1547" i="1"/>
  <c r="AL1547" i="1"/>
  <c r="AM1547" i="1"/>
  <c r="AN1547" i="1"/>
  <c r="AV1547" i="1"/>
  <c r="C1548" i="1"/>
  <c r="D1548" i="1"/>
  <c r="E1548" i="1"/>
  <c r="F1548" i="1"/>
  <c r="G1548" i="1"/>
  <c r="H1548" i="1"/>
  <c r="J1548" i="1"/>
  <c r="K1548" i="1"/>
  <c r="L1548" i="1"/>
  <c r="M1548" i="1"/>
  <c r="AG1548" i="1"/>
  <c r="AH1548" i="1"/>
  <c r="AI1548" i="1"/>
  <c r="AJ1548" i="1"/>
  <c r="AK1548" i="1"/>
  <c r="AL1548" i="1"/>
  <c r="AM1548" i="1"/>
  <c r="AN1548" i="1"/>
  <c r="AV1548" i="1"/>
  <c r="C1549" i="1"/>
  <c r="D1549" i="1"/>
  <c r="E1549" i="1"/>
  <c r="F1549" i="1"/>
  <c r="G1549" i="1"/>
  <c r="H1549" i="1"/>
  <c r="J1549" i="1"/>
  <c r="K1549" i="1"/>
  <c r="L1549" i="1"/>
  <c r="M1549" i="1"/>
  <c r="AG1549" i="1"/>
  <c r="AH1549" i="1"/>
  <c r="AI1549" i="1"/>
  <c r="AJ1549" i="1"/>
  <c r="AK1549" i="1"/>
  <c r="AL1549" i="1"/>
  <c r="AM1549" i="1"/>
  <c r="AN1549" i="1"/>
  <c r="AV1549" i="1"/>
  <c r="C1550" i="1"/>
  <c r="D1550" i="1"/>
  <c r="E1550" i="1"/>
  <c r="F1550" i="1"/>
  <c r="G1550" i="1"/>
  <c r="H1550" i="1"/>
  <c r="J1550" i="1"/>
  <c r="K1550" i="1"/>
  <c r="L1550" i="1"/>
  <c r="M1550" i="1"/>
  <c r="AG1550" i="1"/>
  <c r="AH1550" i="1"/>
  <c r="AI1550" i="1"/>
  <c r="AJ1550" i="1"/>
  <c r="AK1550" i="1"/>
  <c r="AL1550" i="1"/>
  <c r="AM1550" i="1"/>
  <c r="AN1550" i="1"/>
  <c r="AV1550" i="1"/>
  <c r="C1551" i="1"/>
  <c r="D1551" i="1"/>
  <c r="E1551" i="1"/>
  <c r="F1551" i="1"/>
  <c r="G1551" i="1"/>
  <c r="H1551" i="1"/>
  <c r="J1551" i="1"/>
  <c r="K1551" i="1"/>
  <c r="L1551" i="1"/>
  <c r="M1551" i="1"/>
  <c r="AG1551" i="1"/>
  <c r="AH1551" i="1"/>
  <c r="AI1551" i="1"/>
  <c r="AJ1551" i="1"/>
  <c r="AK1551" i="1"/>
  <c r="AL1551" i="1"/>
  <c r="AM1551" i="1"/>
  <c r="AN1551" i="1"/>
  <c r="AV1551" i="1"/>
  <c r="C1552" i="1"/>
  <c r="D1552" i="1"/>
  <c r="E1552" i="1"/>
  <c r="F1552" i="1"/>
  <c r="G1552" i="1"/>
  <c r="H1552" i="1"/>
  <c r="J1552" i="1"/>
  <c r="K1552" i="1"/>
  <c r="L1552" i="1"/>
  <c r="M1552" i="1"/>
  <c r="AG1552" i="1"/>
  <c r="AH1552" i="1"/>
  <c r="AI1552" i="1"/>
  <c r="AJ1552" i="1"/>
  <c r="AK1552" i="1"/>
  <c r="AL1552" i="1"/>
  <c r="AM1552" i="1"/>
  <c r="AN1552" i="1"/>
  <c r="AV1552" i="1"/>
  <c r="C1553" i="1"/>
  <c r="D1553" i="1"/>
  <c r="E1553" i="1"/>
  <c r="F1553" i="1"/>
  <c r="G1553" i="1"/>
  <c r="H1553" i="1"/>
  <c r="J1553" i="1"/>
  <c r="K1553" i="1"/>
  <c r="L1553" i="1"/>
  <c r="M1553" i="1"/>
  <c r="AG1553" i="1"/>
  <c r="AH1553" i="1"/>
  <c r="AI1553" i="1"/>
  <c r="AJ1553" i="1"/>
  <c r="AK1553" i="1"/>
  <c r="AL1553" i="1"/>
  <c r="AM1553" i="1"/>
  <c r="AN1553" i="1"/>
  <c r="AV1553" i="1"/>
  <c r="C1554" i="1"/>
  <c r="D1554" i="1"/>
  <c r="E1554" i="1"/>
  <c r="F1554" i="1"/>
  <c r="G1554" i="1"/>
  <c r="H1554" i="1"/>
  <c r="J1554" i="1"/>
  <c r="K1554" i="1"/>
  <c r="L1554" i="1"/>
  <c r="M1554" i="1"/>
  <c r="AG1554" i="1"/>
  <c r="AH1554" i="1"/>
  <c r="AI1554" i="1"/>
  <c r="AJ1554" i="1"/>
  <c r="AK1554" i="1"/>
  <c r="AL1554" i="1"/>
  <c r="AM1554" i="1"/>
  <c r="AN1554" i="1"/>
  <c r="AV1554" i="1"/>
  <c r="C1555" i="1"/>
  <c r="D1555" i="1"/>
  <c r="E1555" i="1"/>
  <c r="F1555" i="1"/>
  <c r="G1555" i="1"/>
  <c r="H1555" i="1"/>
  <c r="J1555" i="1"/>
  <c r="K1555" i="1"/>
  <c r="L1555" i="1"/>
  <c r="M1555" i="1"/>
  <c r="AG1555" i="1"/>
  <c r="AH1555" i="1"/>
  <c r="AI1555" i="1"/>
  <c r="AJ1555" i="1"/>
  <c r="AK1555" i="1"/>
  <c r="AL1555" i="1"/>
  <c r="AM1555" i="1"/>
  <c r="AN1555" i="1"/>
  <c r="AV1555" i="1"/>
  <c r="C1556" i="1"/>
  <c r="D1556" i="1"/>
  <c r="E1556" i="1"/>
  <c r="F1556" i="1"/>
  <c r="G1556" i="1"/>
  <c r="H1556" i="1"/>
  <c r="J1556" i="1"/>
  <c r="K1556" i="1"/>
  <c r="L1556" i="1"/>
  <c r="M1556" i="1"/>
  <c r="AG1556" i="1"/>
  <c r="AH1556" i="1"/>
  <c r="AI1556" i="1"/>
  <c r="AJ1556" i="1"/>
  <c r="AK1556" i="1"/>
  <c r="AL1556" i="1"/>
  <c r="AM1556" i="1"/>
  <c r="AN1556" i="1"/>
  <c r="AV1556" i="1"/>
  <c r="C1557" i="1"/>
  <c r="D1557" i="1"/>
  <c r="E1557" i="1"/>
  <c r="F1557" i="1"/>
  <c r="G1557" i="1"/>
  <c r="H1557" i="1"/>
  <c r="J1557" i="1"/>
  <c r="K1557" i="1"/>
  <c r="L1557" i="1"/>
  <c r="M1557" i="1"/>
  <c r="AG1557" i="1"/>
  <c r="AH1557" i="1"/>
  <c r="AI1557" i="1"/>
  <c r="AJ1557" i="1"/>
  <c r="AK1557" i="1"/>
  <c r="AL1557" i="1"/>
  <c r="AM1557" i="1"/>
  <c r="AN1557" i="1"/>
  <c r="AV1557" i="1"/>
  <c r="C1558" i="1"/>
  <c r="D1558" i="1"/>
  <c r="E1558" i="1"/>
  <c r="F1558" i="1"/>
  <c r="G1558" i="1"/>
  <c r="H1558" i="1"/>
  <c r="J1558" i="1"/>
  <c r="K1558" i="1"/>
  <c r="L1558" i="1"/>
  <c r="M1558" i="1"/>
  <c r="AG1558" i="1"/>
  <c r="AH1558" i="1"/>
  <c r="AI1558" i="1"/>
  <c r="AJ1558" i="1"/>
  <c r="AK1558" i="1"/>
  <c r="AL1558" i="1"/>
  <c r="AM1558" i="1"/>
  <c r="AN1558" i="1"/>
  <c r="AV1558" i="1"/>
  <c r="C1559" i="1"/>
  <c r="D1559" i="1"/>
  <c r="E1559" i="1"/>
  <c r="F1559" i="1"/>
  <c r="G1559" i="1"/>
  <c r="H1559" i="1"/>
  <c r="J1559" i="1"/>
  <c r="K1559" i="1"/>
  <c r="L1559" i="1"/>
  <c r="M1559" i="1"/>
  <c r="AG1559" i="1"/>
  <c r="AH1559" i="1"/>
  <c r="AI1559" i="1"/>
  <c r="AJ1559" i="1"/>
  <c r="AK1559" i="1"/>
  <c r="AL1559" i="1"/>
  <c r="AM1559" i="1"/>
  <c r="AN1559" i="1"/>
  <c r="AV1559" i="1"/>
  <c r="C1560" i="1"/>
  <c r="D1560" i="1"/>
  <c r="E1560" i="1"/>
  <c r="F1560" i="1"/>
  <c r="G1560" i="1"/>
  <c r="H1560" i="1"/>
  <c r="J1560" i="1"/>
  <c r="K1560" i="1"/>
  <c r="L1560" i="1"/>
  <c r="M1560" i="1"/>
  <c r="AG1560" i="1"/>
  <c r="AH1560" i="1"/>
  <c r="AI1560" i="1"/>
  <c r="AJ1560" i="1"/>
  <c r="AK1560" i="1"/>
  <c r="AL1560" i="1"/>
  <c r="AM1560" i="1"/>
  <c r="AN1560" i="1"/>
  <c r="AV1560" i="1"/>
  <c r="C1561" i="1"/>
  <c r="D1561" i="1"/>
  <c r="E1561" i="1"/>
  <c r="F1561" i="1"/>
  <c r="G1561" i="1"/>
  <c r="H1561" i="1"/>
  <c r="J1561" i="1"/>
  <c r="K1561" i="1"/>
  <c r="L1561" i="1"/>
  <c r="M1561" i="1"/>
  <c r="AG1561" i="1"/>
  <c r="AH1561" i="1"/>
  <c r="AI1561" i="1"/>
  <c r="AJ1561" i="1"/>
  <c r="AK1561" i="1"/>
  <c r="AL1561" i="1"/>
  <c r="AM1561" i="1"/>
  <c r="AN1561" i="1"/>
  <c r="AV1561" i="1"/>
  <c r="C1562" i="1"/>
  <c r="D1562" i="1"/>
  <c r="E1562" i="1"/>
  <c r="F1562" i="1"/>
  <c r="G1562" i="1"/>
  <c r="H1562" i="1"/>
  <c r="J1562" i="1"/>
  <c r="K1562" i="1"/>
  <c r="L1562" i="1"/>
  <c r="M1562" i="1"/>
  <c r="AG1562" i="1"/>
  <c r="AH1562" i="1"/>
  <c r="AI1562" i="1"/>
  <c r="AJ1562" i="1"/>
  <c r="AK1562" i="1"/>
  <c r="AL1562" i="1"/>
  <c r="AM1562" i="1"/>
  <c r="AN1562" i="1"/>
  <c r="AV1562" i="1"/>
  <c r="C1563" i="1"/>
  <c r="D1563" i="1"/>
  <c r="E1563" i="1"/>
  <c r="F1563" i="1"/>
  <c r="G1563" i="1"/>
  <c r="H1563" i="1"/>
  <c r="J1563" i="1"/>
  <c r="K1563" i="1"/>
  <c r="L1563" i="1"/>
  <c r="M1563" i="1"/>
  <c r="AG1563" i="1"/>
  <c r="AH1563" i="1"/>
  <c r="AI1563" i="1"/>
  <c r="AJ1563" i="1"/>
  <c r="AK1563" i="1"/>
  <c r="AL1563" i="1"/>
  <c r="AM1563" i="1"/>
  <c r="AN1563" i="1"/>
  <c r="AV1563" i="1"/>
  <c r="C1564" i="1"/>
  <c r="D1564" i="1"/>
  <c r="E1564" i="1"/>
  <c r="F1564" i="1"/>
  <c r="G1564" i="1"/>
  <c r="H1564" i="1"/>
  <c r="J1564" i="1"/>
  <c r="K1564" i="1"/>
  <c r="L1564" i="1"/>
  <c r="M1564" i="1"/>
  <c r="AG1564" i="1"/>
  <c r="AH1564" i="1"/>
  <c r="AI1564" i="1"/>
  <c r="AJ1564" i="1"/>
  <c r="AK1564" i="1"/>
  <c r="AL1564" i="1"/>
  <c r="AM1564" i="1"/>
  <c r="AN1564" i="1"/>
  <c r="AV1564" i="1"/>
  <c r="C1565" i="1"/>
  <c r="D1565" i="1"/>
  <c r="E1565" i="1"/>
  <c r="F1565" i="1"/>
  <c r="G1565" i="1"/>
  <c r="H1565" i="1"/>
  <c r="J1565" i="1"/>
  <c r="K1565" i="1"/>
  <c r="L1565" i="1"/>
  <c r="M1565" i="1"/>
  <c r="AG1565" i="1"/>
  <c r="AH1565" i="1"/>
  <c r="AI1565" i="1"/>
  <c r="AJ1565" i="1"/>
  <c r="AK1565" i="1"/>
  <c r="AL1565" i="1"/>
  <c r="AM1565" i="1"/>
  <c r="AN1565" i="1"/>
  <c r="AV1565" i="1"/>
  <c r="C1566" i="1"/>
  <c r="D1566" i="1"/>
  <c r="E1566" i="1"/>
  <c r="F1566" i="1"/>
  <c r="G1566" i="1"/>
  <c r="H1566" i="1"/>
  <c r="J1566" i="1"/>
  <c r="K1566" i="1"/>
  <c r="L1566" i="1"/>
  <c r="M1566" i="1"/>
  <c r="AG1566" i="1"/>
  <c r="AH1566" i="1"/>
  <c r="AI1566" i="1"/>
  <c r="AJ1566" i="1"/>
  <c r="AK1566" i="1"/>
  <c r="AL1566" i="1"/>
  <c r="AM1566" i="1"/>
  <c r="AN1566" i="1"/>
  <c r="AV1566" i="1"/>
  <c r="C1567" i="1"/>
  <c r="D1567" i="1"/>
  <c r="E1567" i="1"/>
  <c r="F1567" i="1"/>
  <c r="G1567" i="1"/>
  <c r="H1567" i="1"/>
  <c r="J1567" i="1"/>
  <c r="K1567" i="1"/>
  <c r="L1567" i="1"/>
  <c r="M1567" i="1"/>
  <c r="AG1567" i="1"/>
  <c r="AH1567" i="1"/>
  <c r="AI1567" i="1"/>
  <c r="AJ1567" i="1"/>
  <c r="AK1567" i="1"/>
  <c r="AL1567" i="1"/>
  <c r="AM1567" i="1"/>
  <c r="AN1567" i="1"/>
  <c r="AV1567" i="1"/>
  <c r="C1568" i="1"/>
  <c r="D1568" i="1"/>
  <c r="E1568" i="1"/>
  <c r="F1568" i="1"/>
  <c r="G1568" i="1"/>
  <c r="H1568" i="1"/>
  <c r="J1568" i="1"/>
  <c r="K1568" i="1"/>
  <c r="L1568" i="1"/>
  <c r="M1568" i="1"/>
  <c r="AG1568" i="1"/>
  <c r="AH1568" i="1"/>
  <c r="AI1568" i="1"/>
  <c r="AJ1568" i="1"/>
  <c r="AK1568" i="1"/>
  <c r="AL1568" i="1"/>
  <c r="AM1568" i="1"/>
  <c r="AN1568" i="1"/>
  <c r="AV1568" i="1"/>
  <c r="C1569" i="1"/>
  <c r="D1569" i="1"/>
  <c r="E1569" i="1"/>
  <c r="F1569" i="1"/>
  <c r="G1569" i="1"/>
  <c r="H1569" i="1"/>
  <c r="J1569" i="1"/>
  <c r="K1569" i="1"/>
  <c r="L1569" i="1"/>
  <c r="M1569" i="1"/>
  <c r="AG1569" i="1"/>
  <c r="AH1569" i="1"/>
  <c r="AI1569" i="1"/>
  <c r="AJ1569" i="1"/>
  <c r="AK1569" i="1"/>
  <c r="AL1569" i="1"/>
  <c r="AM1569" i="1"/>
  <c r="AN1569" i="1"/>
  <c r="AV1569" i="1"/>
  <c r="C1570" i="1"/>
  <c r="D1570" i="1"/>
  <c r="E1570" i="1"/>
  <c r="F1570" i="1"/>
  <c r="G1570" i="1"/>
  <c r="H1570" i="1"/>
  <c r="J1570" i="1"/>
  <c r="K1570" i="1"/>
  <c r="L1570" i="1"/>
  <c r="M1570" i="1"/>
  <c r="AG1570" i="1"/>
  <c r="AH1570" i="1"/>
  <c r="AI1570" i="1"/>
  <c r="AJ1570" i="1"/>
  <c r="AK1570" i="1"/>
  <c r="AL1570" i="1"/>
  <c r="AM1570" i="1"/>
  <c r="AN1570" i="1"/>
  <c r="AV1570" i="1"/>
  <c r="C1571" i="1"/>
  <c r="D1571" i="1"/>
  <c r="E1571" i="1"/>
  <c r="F1571" i="1"/>
  <c r="G1571" i="1"/>
  <c r="H1571" i="1"/>
  <c r="J1571" i="1"/>
  <c r="K1571" i="1"/>
  <c r="L1571" i="1"/>
  <c r="M1571" i="1"/>
  <c r="AG1571" i="1"/>
  <c r="AH1571" i="1"/>
  <c r="AI1571" i="1"/>
  <c r="AJ1571" i="1"/>
  <c r="AK1571" i="1"/>
  <c r="AL1571" i="1"/>
  <c r="AM1571" i="1"/>
  <c r="AN1571" i="1"/>
  <c r="AV1571" i="1"/>
  <c r="C1572" i="1"/>
  <c r="D1572" i="1"/>
  <c r="E1572" i="1"/>
  <c r="F1572" i="1"/>
  <c r="G1572" i="1"/>
  <c r="H1572" i="1"/>
  <c r="J1572" i="1"/>
  <c r="K1572" i="1"/>
  <c r="L1572" i="1"/>
  <c r="M1572" i="1"/>
  <c r="AG1572" i="1"/>
  <c r="AH1572" i="1"/>
  <c r="AI1572" i="1"/>
  <c r="AJ1572" i="1"/>
  <c r="AK1572" i="1"/>
  <c r="AL1572" i="1"/>
  <c r="AM1572" i="1"/>
  <c r="AN1572" i="1"/>
  <c r="AV1572" i="1"/>
  <c r="C1573" i="1"/>
  <c r="D1573" i="1"/>
  <c r="E1573" i="1"/>
  <c r="F1573" i="1"/>
  <c r="G1573" i="1"/>
  <c r="H1573" i="1"/>
  <c r="J1573" i="1"/>
  <c r="K1573" i="1"/>
  <c r="L1573" i="1"/>
  <c r="M1573" i="1"/>
  <c r="AG1573" i="1"/>
  <c r="AH1573" i="1"/>
  <c r="AI1573" i="1"/>
  <c r="AJ1573" i="1"/>
  <c r="AK1573" i="1"/>
  <c r="AL1573" i="1"/>
  <c r="AM1573" i="1"/>
  <c r="AN1573" i="1"/>
  <c r="AV1573" i="1"/>
  <c r="C1574" i="1"/>
  <c r="D1574" i="1"/>
  <c r="E1574" i="1"/>
  <c r="F1574" i="1"/>
  <c r="G1574" i="1"/>
  <c r="H1574" i="1"/>
  <c r="J1574" i="1"/>
  <c r="K1574" i="1"/>
  <c r="L1574" i="1"/>
  <c r="M1574" i="1"/>
  <c r="AG1574" i="1"/>
  <c r="AH1574" i="1"/>
  <c r="AI1574" i="1"/>
  <c r="AJ1574" i="1"/>
  <c r="AK1574" i="1"/>
  <c r="AL1574" i="1"/>
  <c r="AM1574" i="1"/>
  <c r="AN1574" i="1"/>
  <c r="AV1574" i="1"/>
  <c r="C1575" i="1"/>
  <c r="D1575" i="1"/>
  <c r="E1575" i="1"/>
  <c r="F1575" i="1"/>
  <c r="G1575" i="1"/>
  <c r="H1575" i="1"/>
  <c r="J1575" i="1"/>
  <c r="K1575" i="1"/>
  <c r="L1575" i="1"/>
  <c r="M1575" i="1"/>
  <c r="AG1575" i="1"/>
  <c r="AH1575" i="1"/>
  <c r="AI1575" i="1"/>
  <c r="AJ1575" i="1"/>
  <c r="AK1575" i="1"/>
  <c r="AL1575" i="1"/>
  <c r="AM1575" i="1"/>
  <c r="AN1575" i="1"/>
  <c r="AV1575" i="1"/>
  <c r="C1576" i="1"/>
  <c r="D1576" i="1"/>
  <c r="E1576" i="1"/>
  <c r="F1576" i="1"/>
  <c r="G1576" i="1"/>
  <c r="H1576" i="1"/>
  <c r="J1576" i="1"/>
  <c r="K1576" i="1"/>
  <c r="L1576" i="1"/>
  <c r="M1576" i="1"/>
  <c r="AG1576" i="1"/>
  <c r="AH1576" i="1"/>
  <c r="AI1576" i="1"/>
  <c r="AJ1576" i="1"/>
  <c r="AK1576" i="1"/>
  <c r="AL1576" i="1"/>
  <c r="AM1576" i="1"/>
  <c r="AN1576" i="1"/>
  <c r="AV1576" i="1"/>
  <c r="C1577" i="1"/>
  <c r="D1577" i="1"/>
  <c r="E1577" i="1"/>
  <c r="F1577" i="1"/>
  <c r="G1577" i="1"/>
  <c r="H1577" i="1"/>
  <c r="J1577" i="1"/>
  <c r="K1577" i="1"/>
  <c r="L1577" i="1"/>
  <c r="M1577" i="1"/>
  <c r="AG1577" i="1"/>
  <c r="AH1577" i="1"/>
  <c r="AI1577" i="1"/>
  <c r="AJ1577" i="1"/>
  <c r="AK1577" i="1"/>
  <c r="AL1577" i="1"/>
  <c r="AM1577" i="1"/>
  <c r="AN1577" i="1"/>
  <c r="AV1577" i="1"/>
  <c r="C1578" i="1"/>
  <c r="D1578" i="1"/>
  <c r="E1578" i="1"/>
  <c r="F1578" i="1"/>
  <c r="G1578" i="1"/>
  <c r="H1578" i="1"/>
  <c r="J1578" i="1"/>
  <c r="K1578" i="1"/>
  <c r="L1578" i="1"/>
  <c r="M1578" i="1"/>
  <c r="AG1578" i="1"/>
  <c r="AH1578" i="1"/>
  <c r="AI1578" i="1"/>
  <c r="AJ1578" i="1"/>
  <c r="AK1578" i="1"/>
  <c r="AL1578" i="1"/>
  <c r="AM1578" i="1"/>
  <c r="AN1578" i="1"/>
  <c r="AV1578" i="1"/>
  <c r="C1579" i="1"/>
  <c r="D1579" i="1"/>
  <c r="E1579" i="1"/>
  <c r="F1579" i="1"/>
  <c r="G1579" i="1"/>
  <c r="H1579" i="1"/>
  <c r="J1579" i="1"/>
  <c r="K1579" i="1"/>
  <c r="L1579" i="1"/>
  <c r="M1579" i="1"/>
  <c r="AG1579" i="1"/>
  <c r="AH1579" i="1"/>
  <c r="AI1579" i="1"/>
  <c r="AJ1579" i="1"/>
  <c r="AK1579" i="1"/>
  <c r="AL1579" i="1"/>
  <c r="AM1579" i="1"/>
  <c r="AN1579" i="1"/>
  <c r="AV1579" i="1"/>
  <c r="C1580" i="1"/>
  <c r="D1580" i="1"/>
  <c r="E1580" i="1"/>
  <c r="F1580" i="1"/>
  <c r="G1580" i="1"/>
  <c r="H1580" i="1"/>
  <c r="J1580" i="1"/>
  <c r="K1580" i="1"/>
  <c r="L1580" i="1"/>
  <c r="M1580" i="1"/>
  <c r="AG1580" i="1"/>
  <c r="AH1580" i="1"/>
  <c r="AI1580" i="1"/>
  <c r="AJ1580" i="1"/>
  <c r="AK1580" i="1"/>
  <c r="AL1580" i="1"/>
  <c r="AM1580" i="1"/>
  <c r="AN1580" i="1"/>
  <c r="AV1580" i="1"/>
  <c r="C1581" i="1"/>
  <c r="D1581" i="1"/>
  <c r="E1581" i="1"/>
  <c r="F1581" i="1"/>
  <c r="G1581" i="1"/>
  <c r="H1581" i="1"/>
  <c r="J1581" i="1"/>
  <c r="K1581" i="1"/>
  <c r="L1581" i="1"/>
  <c r="M1581" i="1"/>
  <c r="AG1581" i="1"/>
  <c r="AH1581" i="1"/>
  <c r="AI1581" i="1"/>
  <c r="AJ1581" i="1"/>
  <c r="AK1581" i="1"/>
  <c r="AL1581" i="1"/>
  <c r="AM1581" i="1"/>
  <c r="AN1581" i="1"/>
  <c r="AV1581" i="1"/>
  <c r="C1582" i="1"/>
  <c r="D1582" i="1"/>
  <c r="E1582" i="1"/>
  <c r="F1582" i="1"/>
  <c r="G1582" i="1"/>
  <c r="H1582" i="1"/>
  <c r="J1582" i="1"/>
  <c r="K1582" i="1"/>
  <c r="L1582" i="1"/>
  <c r="M1582" i="1"/>
  <c r="AG1582" i="1"/>
  <c r="AH1582" i="1"/>
  <c r="AI1582" i="1"/>
  <c r="AJ1582" i="1"/>
  <c r="AK1582" i="1"/>
  <c r="AL1582" i="1"/>
  <c r="AM1582" i="1"/>
  <c r="AN1582" i="1"/>
  <c r="AV1582" i="1"/>
  <c r="C1583" i="1"/>
  <c r="D1583" i="1"/>
  <c r="E1583" i="1"/>
  <c r="F1583" i="1"/>
  <c r="G1583" i="1"/>
  <c r="H1583" i="1"/>
  <c r="J1583" i="1"/>
  <c r="K1583" i="1"/>
  <c r="L1583" i="1"/>
  <c r="M1583" i="1"/>
  <c r="AG1583" i="1"/>
  <c r="AH1583" i="1"/>
  <c r="AI1583" i="1"/>
  <c r="AJ1583" i="1"/>
  <c r="AK1583" i="1"/>
  <c r="AL1583" i="1"/>
  <c r="AM1583" i="1"/>
  <c r="AN1583" i="1"/>
  <c r="AV1583" i="1"/>
  <c r="C1584" i="1"/>
  <c r="D1584" i="1"/>
  <c r="E1584" i="1"/>
  <c r="F1584" i="1"/>
  <c r="G1584" i="1"/>
  <c r="H1584" i="1"/>
  <c r="J1584" i="1"/>
  <c r="K1584" i="1"/>
  <c r="L1584" i="1"/>
  <c r="M1584" i="1"/>
  <c r="AG1584" i="1"/>
  <c r="AH1584" i="1"/>
  <c r="AI1584" i="1"/>
  <c r="AJ1584" i="1"/>
  <c r="AK1584" i="1"/>
  <c r="AL1584" i="1"/>
  <c r="AM1584" i="1"/>
  <c r="AN1584" i="1"/>
  <c r="AV1584" i="1"/>
  <c r="C1585" i="1"/>
  <c r="D1585" i="1"/>
  <c r="E1585" i="1"/>
  <c r="F1585" i="1"/>
  <c r="G1585" i="1"/>
  <c r="H1585" i="1"/>
  <c r="J1585" i="1"/>
  <c r="K1585" i="1"/>
  <c r="L1585" i="1"/>
  <c r="M1585" i="1"/>
  <c r="AG1585" i="1"/>
  <c r="AH1585" i="1"/>
  <c r="AI1585" i="1"/>
  <c r="AJ1585" i="1"/>
  <c r="AK1585" i="1"/>
  <c r="AL1585" i="1"/>
  <c r="AM1585" i="1"/>
  <c r="AN1585" i="1"/>
  <c r="AV1585" i="1"/>
  <c r="C1586" i="1"/>
  <c r="D1586" i="1"/>
  <c r="E1586" i="1"/>
  <c r="F1586" i="1"/>
  <c r="G1586" i="1"/>
  <c r="H1586" i="1"/>
  <c r="J1586" i="1"/>
  <c r="K1586" i="1"/>
  <c r="L1586" i="1"/>
  <c r="M1586" i="1"/>
  <c r="AG1586" i="1"/>
  <c r="AH1586" i="1"/>
  <c r="AI1586" i="1"/>
  <c r="AJ1586" i="1"/>
  <c r="AK1586" i="1"/>
  <c r="AL1586" i="1"/>
  <c r="AM1586" i="1"/>
  <c r="AN1586" i="1"/>
  <c r="AV1586" i="1"/>
  <c r="C1587" i="1"/>
  <c r="D1587" i="1"/>
  <c r="E1587" i="1"/>
  <c r="F1587" i="1"/>
  <c r="G1587" i="1"/>
  <c r="H1587" i="1"/>
  <c r="J1587" i="1"/>
  <c r="K1587" i="1"/>
  <c r="L1587" i="1"/>
  <c r="M1587" i="1"/>
  <c r="AG1587" i="1"/>
  <c r="AH1587" i="1"/>
  <c r="AI1587" i="1"/>
  <c r="AJ1587" i="1"/>
  <c r="AK1587" i="1"/>
  <c r="AL1587" i="1"/>
  <c r="AM1587" i="1"/>
  <c r="AN1587" i="1"/>
  <c r="AV1587" i="1"/>
  <c r="C1588" i="1"/>
  <c r="D1588" i="1"/>
  <c r="E1588" i="1"/>
  <c r="F1588" i="1"/>
  <c r="G1588" i="1"/>
  <c r="H1588" i="1"/>
  <c r="J1588" i="1"/>
  <c r="K1588" i="1"/>
  <c r="L1588" i="1"/>
  <c r="M1588" i="1"/>
  <c r="AG1588" i="1"/>
  <c r="AH1588" i="1"/>
  <c r="AI1588" i="1"/>
  <c r="AJ1588" i="1"/>
  <c r="AK1588" i="1"/>
  <c r="AL1588" i="1"/>
  <c r="AM1588" i="1"/>
  <c r="AN1588" i="1"/>
  <c r="AV1588" i="1"/>
  <c r="C1589" i="1"/>
  <c r="D1589" i="1"/>
  <c r="E1589" i="1"/>
  <c r="F1589" i="1"/>
  <c r="G1589" i="1"/>
  <c r="H1589" i="1"/>
  <c r="J1589" i="1"/>
  <c r="K1589" i="1"/>
  <c r="L1589" i="1"/>
  <c r="M1589" i="1"/>
  <c r="AG1589" i="1"/>
  <c r="AH1589" i="1"/>
  <c r="AI1589" i="1"/>
  <c r="AJ1589" i="1"/>
  <c r="AK1589" i="1"/>
  <c r="AL1589" i="1"/>
  <c r="AM1589" i="1"/>
  <c r="AN1589" i="1"/>
  <c r="AV1589" i="1"/>
  <c r="C1590" i="1"/>
  <c r="D1590" i="1"/>
  <c r="E1590" i="1"/>
  <c r="F1590" i="1"/>
  <c r="G1590" i="1"/>
  <c r="H1590" i="1"/>
  <c r="J1590" i="1"/>
  <c r="K1590" i="1"/>
  <c r="L1590" i="1"/>
  <c r="M1590" i="1"/>
  <c r="AG1590" i="1"/>
  <c r="AH1590" i="1"/>
  <c r="AI1590" i="1"/>
  <c r="AJ1590" i="1"/>
  <c r="AK1590" i="1"/>
  <c r="AL1590" i="1"/>
  <c r="AM1590" i="1"/>
  <c r="AN1590" i="1"/>
  <c r="AV1590" i="1"/>
  <c r="C1591" i="1"/>
  <c r="D1591" i="1"/>
  <c r="E1591" i="1"/>
  <c r="F1591" i="1"/>
  <c r="G1591" i="1"/>
  <c r="H1591" i="1"/>
  <c r="J1591" i="1"/>
  <c r="K1591" i="1"/>
  <c r="L1591" i="1"/>
  <c r="M1591" i="1"/>
  <c r="AG1591" i="1"/>
  <c r="AH1591" i="1"/>
  <c r="AI1591" i="1"/>
  <c r="AJ1591" i="1"/>
  <c r="AK1591" i="1"/>
  <c r="AL1591" i="1"/>
  <c r="AM1591" i="1"/>
  <c r="AN1591" i="1"/>
  <c r="AV1591" i="1"/>
  <c r="C1592" i="1"/>
  <c r="D1592" i="1"/>
  <c r="E1592" i="1"/>
  <c r="F1592" i="1"/>
  <c r="G1592" i="1"/>
  <c r="H1592" i="1"/>
  <c r="J1592" i="1"/>
  <c r="K1592" i="1"/>
  <c r="L1592" i="1"/>
  <c r="M1592" i="1"/>
  <c r="AG1592" i="1"/>
  <c r="AH1592" i="1"/>
  <c r="AI1592" i="1"/>
  <c r="AJ1592" i="1"/>
  <c r="AK1592" i="1"/>
  <c r="AL1592" i="1"/>
  <c r="AM1592" i="1"/>
  <c r="AN1592" i="1"/>
  <c r="AV1592" i="1"/>
  <c r="C1593" i="1"/>
  <c r="D1593" i="1"/>
  <c r="E1593" i="1"/>
  <c r="F1593" i="1"/>
  <c r="G1593" i="1"/>
  <c r="H1593" i="1"/>
  <c r="J1593" i="1"/>
  <c r="K1593" i="1"/>
  <c r="L1593" i="1"/>
  <c r="M1593" i="1"/>
  <c r="AG1593" i="1"/>
  <c r="AH1593" i="1"/>
  <c r="AI1593" i="1"/>
  <c r="AJ1593" i="1"/>
  <c r="AK1593" i="1"/>
  <c r="AL1593" i="1"/>
  <c r="AM1593" i="1"/>
  <c r="AN1593" i="1"/>
  <c r="AV1593" i="1"/>
  <c r="C1594" i="1"/>
  <c r="D1594" i="1"/>
  <c r="E1594" i="1"/>
  <c r="F1594" i="1"/>
  <c r="G1594" i="1"/>
  <c r="H1594" i="1"/>
  <c r="J1594" i="1"/>
  <c r="K1594" i="1"/>
  <c r="L1594" i="1"/>
  <c r="M1594" i="1"/>
  <c r="AG1594" i="1"/>
  <c r="AH1594" i="1"/>
  <c r="AI1594" i="1"/>
  <c r="AJ1594" i="1"/>
  <c r="AK1594" i="1"/>
  <c r="AL1594" i="1"/>
  <c r="AM1594" i="1"/>
  <c r="AN1594" i="1"/>
  <c r="AV1594" i="1"/>
  <c r="C1595" i="1"/>
  <c r="D1595" i="1"/>
  <c r="E1595" i="1"/>
  <c r="F1595" i="1"/>
  <c r="G1595" i="1"/>
  <c r="H1595" i="1"/>
  <c r="J1595" i="1"/>
  <c r="K1595" i="1"/>
  <c r="L1595" i="1"/>
  <c r="M1595" i="1"/>
  <c r="AG1595" i="1"/>
  <c r="AH1595" i="1"/>
  <c r="AI1595" i="1"/>
  <c r="AJ1595" i="1"/>
  <c r="AK1595" i="1"/>
  <c r="AL1595" i="1"/>
  <c r="AM1595" i="1"/>
  <c r="AN1595" i="1"/>
  <c r="AV1595" i="1"/>
  <c r="C1596" i="1"/>
  <c r="D1596" i="1"/>
  <c r="E1596" i="1"/>
  <c r="F1596" i="1"/>
  <c r="G1596" i="1"/>
  <c r="H1596" i="1"/>
  <c r="J1596" i="1"/>
  <c r="K1596" i="1"/>
  <c r="L1596" i="1"/>
  <c r="M1596" i="1"/>
  <c r="AG1596" i="1"/>
  <c r="AH1596" i="1"/>
  <c r="AI1596" i="1"/>
  <c r="AJ1596" i="1"/>
  <c r="AK1596" i="1"/>
  <c r="AL1596" i="1"/>
  <c r="AM1596" i="1"/>
  <c r="AN1596" i="1"/>
  <c r="AV1596" i="1"/>
  <c r="C1597" i="1"/>
  <c r="D1597" i="1"/>
  <c r="E1597" i="1"/>
  <c r="F1597" i="1"/>
  <c r="G1597" i="1"/>
  <c r="H1597" i="1"/>
  <c r="J1597" i="1"/>
  <c r="K1597" i="1"/>
  <c r="L1597" i="1"/>
  <c r="M1597" i="1"/>
  <c r="AG1597" i="1"/>
  <c r="AH1597" i="1"/>
  <c r="AI1597" i="1"/>
  <c r="AJ1597" i="1"/>
  <c r="AK1597" i="1"/>
  <c r="AL1597" i="1"/>
  <c r="AM1597" i="1"/>
  <c r="AN1597" i="1"/>
  <c r="AV1597" i="1"/>
  <c r="C1598" i="1"/>
  <c r="D1598" i="1"/>
  <c r="E1598" i="1"/>
  <c r="F1598" i="1"/>
  <c r="G1598" i="1"/>
  <c r="H1598" i="1"/>
  <c r="J1598" i="1"/>
  <c r="K1598" i="1"/>
  <c r="L1598" i="1"/>
  <c r="M1598" i="1"/>
  <c r="AG1598" i="1"/>
  <c r="AH1598" i="1"/>
  <c r="AI1598" i="1"/>
  <c r="AJ1598" i="1"/>
  <c r="AK1598" i="1"/>
  <c r="AL1598" i="1"/>
  <c r="AM1598" i="1"/>
  <c r="AN1598" i="1"/>
  <c r="AV1598" i="1"/>
  <c r="C1599" i="1"/>
  <c r="D1599" i="1"/>
  <c r="E1599" i="1"/>
  <c r="F1599" i="1"/>
  <c r="G1599" i="1"/>
  <c r="H1599" i="1"/>
  <c r="J1599" i="1"/>
  <c r="K1599" i="1"/>
  <c r="L1599" i="1"/>
  <c r="M1599" i="1"/>
  <c r="AG1599" i="1"/>
  <c r="AH1599" i="1"/>
  <c r="AI1599" i="1"/>
  <c r="AJ1599" i="1"/>
  <c r="AK1599" i="1"/>
  <c r="AL1599" i="1"/>
  <c r="AM1599" i="1"/>
  <c r="AN1599" i="1"/>
  <c r="AV1599" i="1"/>
  <c r="C1600" i="1"/>
  <c r="D1600" i="1"/>
  <c r="E1600" i="1"/>
  <c r="F1600" i="1"/>
  <c r="G1600" i="1"/>
  <c r="H1600" i="1"/>
  <c r="J1600" i="1"/>
  <c r="K1600" i="1"/>
  <c r="L1600" i="1"/>
  <c r="M1600" i="1"/>
  <c r="AG1600" i="1"/>
  <c r="AH1600" i="1"/>
  <c r="AI1600" i="1"/>
  <c r="AJ1600" i="1"/>
  <c r="AK1600" i="1"/>
  <c r="AL1600" i="1"/>
  <c r="AM1600" i="1"/>
  <c r="AN1600" i="1"/>
  <c r="AV1600" i="1"/>
  <c r="C1601" i="1"/>
  <c r="D1601" i="1"/>
  <c r="E1601" i="1"/>
  <c r="F1601" i="1"/>
  <c r="G1601" i="1"/>
  <c r="H1601" i="1"/>
  <c r="J1601" i="1"/>
  <c r="K1601" i="1"/>
  <c r="L1601" i="1"/>
  <c r="M1601" i="1"/>
  <c r="AG1601" i="1"/>
  <c r="AH1601" i="1"/>
  <c r="AI1601" i="1"/>
  <c r="AJ1601" i="1"/>
  <c r="AK1601" i="1"/>
  <c r="AL1601" i="1"/>
  <c r="AM1601" i="1"/>
  <c r="AN1601" i="1"/>
  <c r="AV1601" i="1"/>
  <c r="C1602" i="1"/>
  <c r="D1602" i="1"/>
  <c r="E1602" i="1"/>
  <c r="F1602" i="1"/>
  <c r="G1602" i="1"/>
  <c r="H1602" i="1"/>
  <c r="J1602" i="1"/>
  <c r="K1602" i="1"/>
  <c r="L1602" i="1"/>
  <c r="M1602" i="1"/>
  <c r="AG1602" i="1"/>
  <c r="AH1602" i="1"/>
  <c r="AI1602" i="1"/>
  <c r="AJ1602" i="1"/>
  <c r="AK1602" i="1"/>
  <c r="AL1602" i="1"/>
  <c r="AM1602" i="1"/>
  <c r="AN1602" i="1"/>
  <c r="AV1602" i="1"/>
  <c r="C1603" i="1"/>
  <c r="D1603" i="1"/>
  <c r="E1603" i="1"/>
  <c r="F1603" i="1"/>
  <c r="G1603" i="1"/>
  <c r="H1603" i="1"/>
  <c r="J1603" i="1"/>
  <c r="K1603" i="1"/>
  <c r="L1603" i="1"/>
  <c r="M1603" i="1"/>
  <c r="AG1603" i="1"/>
  <c r="AH1603" i="1"/>
  <c r="AI1603" i="1"/>
  <c r="AJ1603" i="1"/>
  <c r="AK1603" i="1"/>
  <c r="AL1603" i="1"/>
  <c r="AM1603" i="1"/>
  <c r="AN1603" i="1"/>
  <c r="AV1603" i="1"/>
  <c r="C1604" i="1"/>
  <c r="D1604" i="1"/>
  <c r="E1604" i="1"/>
  <c r="F1604" i="1"/>
  <c r="G1604" i="1"/>
  <c r="H1604" i="1"/>
  <c r="J1604" i="1"/>
  <c r="K1604" i="1"/>
  <c r="L1604" i="1"/>
  <c r="M1604" i="1"/>
  <c r="AG1604" i="1"/>
  <c r="AH1604" i="1"/>
  <c r="AI1604" i="1"/>
  <c r="AJ1604" i="1"/>
  <c r="AK1604" i="1"/>
  <c r="AL1604" i="1"/>
  <c r="AM1604" i="1"/>
  <c r="AN1604" i="1"/>
  <c r="AV1604" i="1"/>
  <c r="C1605" i="1"/>
  <c r="D1605" i="1"/>
  <c r="E1605" i="1"/>
  <c r="F1605" i="1"/>
  <c r="G1605" i="1"/>
  <c r="H1605" i="1"/>
  <c r="J1605" i="1"/>
  <c r="K1605" i="1"/>
  <c r="L1605" i="1"/>
  <c r="M1605" i="1"/>
  <c r="AG1605" i="1"/>
  <c r="AH1605" i="1"/>
  <c r="AI1605" i="1"/>
  <c r="AJ1605" i="1"/>
  <c r="AK1605" i="1"/>
  <c r="AL1605" i="1"/>
  <c r="AM1605" i="1"/>
  <c r="AN1605" i="1"/>
  <c r="AV1605" i="1"/>
  <c r="C1606" i="1"/>
  <c r="D1606" i="1"/>
  <c r="E1606" i="1"/>
  <c r="F1606" i="1"/>
  <c r="G1606" i="1"/>
  <c r="H1606" i="1"/>
  <c r="J1606" i="1"/>
  <c r="K1606" i="1"/>
  <c r="L1606" i="1"/>
  <c r="M1606" i="1"/>
  <c r="AG1606" i="1"/>
  <c r="AH1606" i="1"/>
  <c r="AI1606" i="1"/>
  <c r="AJ1606" i="1"/>
  <c r="AK1606" i="1"/>
  <c r="AL1606" i="1"/>
  <c r="AM1606" i="1"/>
  <c r="AN1606" i="1"/>
  <c r="AV1606" i="1"/>
  <c r="C1607" i="1"/>
  <c r="D1607" i="1"/>
  <c r="E1607" i="1"/>
  <c r="F1607" i="1"/>
  <c r="G1607" i="1"/>
  <c r="H1607" i="1"/>
  <c r="J1607" i="1"/>
  <c r="K1607" i="1"/>
  <c r="L1607" i="1"/>
  <c r="M1607" i="1"/>
  <c r="AG1607" i="1"/>
  <c r="AH1607" i="1"/>
  <c r="AI1607" i="1"/>
  <c r="AJ1607" i="1"/>
  <c r="AK1607" i="1"/>
  <c r="AL1607" i="1"/>
  <c r="AM1607" i="1"/>
  <c r="AN1607" i="1"/>
  <c r="AV1607" i="1"/>
  <c r="C1608" i="1"/>
  <c r="D1608" i="1"/>
  <c r="E1608" i="1"/>
  <c r="F1608" i="1"/>
  <c r="G1608" i="1"/>
  <c r="H1608" i="1"/>
  <c r="J1608" i="1"/>
  <c r="K1608" i="1"/>
  <c r="L1608" i="1"/>
  <c r="M1608" i="1"/>
  <c r="AG1608" i="1"/>
  <c r="AH1608" i="1"/>
  <c r="AI1608" i="1"/>
  <c r="AJ1608" i="1"/>
  <c r="AK1608" i="1"/>
  <c r="AL1608" i="1"/>
  <c r="AM1608" i="1"/>
  <c r="AN1608" i="1"/>
  <c r="AV1608" i="1"/>
  <c r="C1609" i="1"/>
  <c r="D1609" i="1"/>
  <c r="E1609" i="1"/>
  <c r="F1609" i="1"/>
  <c r="G1609" i="1"/>
  <c r="H1609" i="1"/>
  <c r="J1609" i="1"/>
  <c r="K1609" i="1"/>
  <c r="L1609" i="1"/>
  <c r="M1609" i="1"/>
  <c r="AG1609" i="1"/>
  <c r="AH1609" i="1"/>
  <c r="AI1609" i="1"/>
  <c r="AJ1609" i="1"/>
  <c r="AK1609" i="1"/>
  <c r="AL1609" i="1"/>
  <c r="AM1609" i="1"/>
  <c r="AN1609" i="1"/>
  <c r="AV1609" i="1"/>
  <c r="C1610" i="1"/>
  <c r="D1610" i="1"/>
  <c r="E1610" i="1"/>
  <c r="F1610" i="1"/>
  <c r="G1610" i="1"/>
  <c r="H1610" i="1"/>
  <c r="J1610" i="1"/>
  <c r="K1610" i="1"/>
  <c r="L1610" i="1"/>
  <c r="M1610" i="1"/>
  <c r="AG1610" i="1"/>
  <c r="AH1610" i="1"/>
  <c r="AI1610" i="1"/>
  <c r="AJ1610" i="1"/>
  <c r="AK1610" i="1"/>
  <c r="AL1610" i="1"/>
  <c r="AM1610" i="1"/>
  <c r="AN1610" i="1"/>
  <c r="AV1610" i="1"/>
  <c r="C1611" i="1"/>
  <c r="D1611" i="1"/>
  <c r="E1611" i="1"/>
  <c r="F1611" i="1"/>
  <c r="G1611" i="1"/>
  <c r="H1611" i="1"/>
  <c r="J1611" i="1"/>
  <c r="K1611" i="1"/>
  <c r="L1611" i="1"/>
  <c r="M1611" i="1"/>
  <c r="AG1611" i="1"/>
  <c r="AH1611" i="1"/>
  <c r="AI1611" i="1"/>
  <c r="AJ1611" i="1"/>
  <c r="AK1611" i="1"/>
  <c r="AL1611" i="1"/>
  <c r="AM1611" i="1"/>
  <c r="AN1611" i="1"/>
  <c r="AV1611" i="1"/>
  <c r="C1612" i="1"/>
  <c r="D1612" i="1"/>
  <c r="E1612" i="1"/>
  <c r="F1612" i="1"/>
  <c r="G1612" i="1"/>
  <c r="H1612" i="1"/>
  <c r="J1612" i="1"/>
  <c r="K1612" i="1"/>
  <c r="L1612" i="1"/>
  <c r="M1612" i="1"/>
  <c r="AG1612" i="1"/>
  <c r="AH1612" i="1"/>
  <c r="AI1612" i="1"/>
  <c r="AJ1612" i="1"/>
  <c r="AK1612" i="1"/>
  <c r="AL1612" i="1"/>
  <c r="AM1612" i="1"/>
  <c r="AN1612" i="1"/>
  <c r="AV1612" i="1"/>
  <c r="C1613" i="1"/>
  <c r="D1613" i="1"/>
  <c r="E1613" i="1"/>
  <c r="F1613" i="1"/>
  <c r="G1613" i="1"/>
  <c r="H1613" i="1"/>
  <c r="J1613" i="1"/>
  <c r="K1613" i="1"/>
  <c r="L1613" i="1"/>
  <c r="M1613" i="1"/>
  <c r="AG1613" i="1"/>
  <c r="AH1613" i="1"/>
  <c r="AI1613" i="1"/>
  <c r="AJ1613" i="1"/>
  <c r="AK1613" i="1"/>
  <c r="AL1613" i="1"/>
  <c r="AM1613" i="1"/>
  <c r="AN1613" i="1"/>
  <c r="AV1613" i="1"/>
  <c r="C1614" i="1"/>
  <c r="D1614" i="1"/>
  <c r="E1614" i="1"/>
  <c r="F1614" i="1"/>
  <c r="G1614" i="1"/>
  <c r="H1614" i="1"/>
  <c r="J1614" i="1"/>
  <c r="K1614" i="1"/>
  <c r="L1614" i="1"/>
  <c r="M1614" i="1"/>
  <c r="AG1614" i="1"/>
  <c r="AH1614" i="1"/>
  <c r="AI1614" i="1"/>
  <c r="AJ1614" i="1"/>
  <c r="AK1614" i="1"/>
  <c r="AL1614" i="1"/>
  <c r="AM1614" i="1"/>
  <c r="AN1614" i="1"/>
  <c r="AV1614" i="1"/>
  <c r="C1615" i="1"/>
  <c r="D1615" i="1"/>
  <c r="E1615" i="1"/>
  <c r="F1615" i="1"/>
  <c r="G1615" i="1"/>
  <c r="H1615" i="1"/>
  <c r="J1615" i="1"/>
  <c r="K1615" i="1"/>
  <c r="L1615" i="1"/>
  <c r="M1615" i="1"/>
  <c r="AG1615" i="1"/>
  <c r="AH1615" i="1"/>
  <c r="AI1615" i="1"/>
  <c r="AJ1615" i="1"/>
  <c r="AK1615" i="1"/>
  <c r="AL1615" i="1"/>
  <c r="AM1615" i="1"/>
  <c r="AN1615" i="1"/>
  <c r="AV1615" i="1"/>
  <c r="C1616" i="1"/>
  <c r="D1616" i="1"/>
  <c r="E1616" i="1"/>
  <c r="F1616" i="1"/>
  <c r="G1616" i="1"/>
  <c r="H1616" i="1"/>
  <c r="J1616" i="1"/>
  <c r="K1616" i="1"/>
  <c r="L1616" i="1"/>
  <c r="M1616" i="1"/>
  <c r="AG1616" i="1"/>
  <c r="AH1616" i="1"/>
  <c r="AI1616" i="1"/>
  <c r="AJ1616" i="1"/>
  <c r="AK1616" i="1"/>
  <c r="AL1616" i="1"/>
  <c r="AM1616" i="1"/>
  <c r="AN1616" i="1"/>
  <c r="AV1616" i="1"/>
  <c r="C1617" i="1"/>
  <c r="D1617" i="1"/>
  <c r="E1617" i="1"/>
  <c r="F1617" i="1"/>
  <c r="G1617" i="1"/>
  <c r="H1617" i="1"/>
  <c r="J1617" i="1"/>
  <c r="K1617" i="1"/>
  <c r="L1617" i="1"/>
  <c r="M1617" i="1"/>
  <c r="AG1617" i="1"/>
  <c r="AH1617" i="1"/>
  <c r="AI1617" i="1"/>
  <c r="AJ1617" i="1"/>
  <c r="AK1617" i="1"/>
  <c r="AL1617" i="1"/>
  <c r="AM1617" i="1"/>
  <c r="AN1617" i="1"/>
  <c r="AV1617" i="1"/>
  <c r="C1618" i="1"/>
  <c r="D1618" i="1"/>
  <c r="E1618" i="1"/>
  <c r="F1618" i="1"/>
  <c r="G1618" i="1"/>
  <c r="H1618" i="1"/>
  <c r="J1618" i="1"/>
  <c r="K1618" i="1"/>
  <c r="L1618" i="1"/>
  <c r="M1618" i="1"/>
  <c r="AG1618" i="1"/>
  <c r="AH1618" i="1"/>
  <c r="AI1618" i="1"/>
  <c r="AJ1618" i="1"/>
  <c r="AK1618" i="1"/>
  <c r="AL1618" i="1"/>
  <c r="AM1618" i="1"/>
  <c r="AN1618" i="1"/>
  <c r="AV1618" i="1"/>
  <c r="C1619" i="1"/>
  <c r="D1619" i="1"/>
  <c r="E1619" i="1"/>
  <c r="F1619" i="1"/>
  <c r="G1619" i="1"/>
  <c r="H1619" i="1"/>
  <c r="J1619" i="1"/>
  <c r="K1619" i="1"/>
  <c r="L1619" i="1"/>
  <c r="M1619" i="1"/>
  <c r="AG1619" i="1"/>
  <c r="AH1619" i="1"/>
  <c r="AI1619" i="1"/>
  <c r="AJ1619" i="1"/>
  <c r="AK1619" i="1"/>
  <c r="AL1619" i="1"/>
  <c r="AM1619" i="1"/>
  <c r="AN1619" i="1"/>
  <c r="AV1619" i="1"/>
  <c r="C1620" i="1"/>
  <c r="D1620" i="1"/>
  <c r="E1620" i="1"/>
  <c r="F1620" i="1"/>
  <c r="G1620" i="1"/>
  <c r="H1620" i="1"/>
  <c r="J1620" i="1"/>
  <c r="K1620" i="1"/>
  <c r="L1620" i="1"/>
  <c r="M1620" i="1"/>
  <c r="AG1620" i="1"/>
  <c r="AH1620" i="1"/>
  <c r="AI1620" i="1"/>
  <c r="AJ1620" i="1"/>
  <c r="AK1620" i="1"/>
  <c r="AL1620" i="1"/>
  <c r="AM1620" i="1"/>
  <c r="AN1620" i="1"/>
  <c r="AV1620" i="1"/>
  <c r="C1621" i="1"/>
  <c r="D1621" i="1"/>
  <c r="E1621" i="1"/>
  <c r="F1621" i="1"/>
  <c r="G1621" i="1"/>
  <c r="H1621" i="1"/>
  <c r="J1621" i="1"/>
  <c r="K1621" i="1"/>
  <c r="L1621" i="1"/>
  <c r="M1621" i="1"/>
  <c r="AG1621" i="1"/>
  <c r="AH1621" i="1"/>
  <c r="AI1621" i="1"/>
  <c r="AJ1621" i="1"/>
  <c r="AK1621" i="1"/>
  <c r="AL1621" i="1"/>
  <c r="AM1621" i="1"/>
  <c r="AN1621" i="1"/>
  <c r="AV1621" i="1"/>
  <c r="C1622" i="1"/>
  <c r="D1622" i="1"/>
  <c r="E1622" i="1"/>
  <c r="F1622" i="1"/>
  <c r="G1622" i="1"/>
  <c r="H1622" i="1"/>
  <c r="J1622" i="1"/>
  <c r="K1622" i="1"/>
  <c r="L1622" i="1"/>
  <c r="M1622" i="1"/>
  <c r="AG1622" i="1"/>
  <c r="AH1622" i="1"/>
  <c r="AI1622" i="1"/>
  <c r="AJ1622" i="1"/>
  <c r="AK1622" i="1"/>
  <c r="AL1622" i="1"/>
  <c r="AM1622" i="1"/>
  <c r="AN1622" i="1"/>
  <c r="AV1622" i="1"/>
  <c r="C1623" i="1"/>
  <c r="D1623" i="1"/>
  <c r="E1623" i="1"/>
  <c r="F1623" i="1"/>
  <c r="G1623" i="1"/>
  <c r="H1623" i="1"/>
  <c r="J1623" i="1"/>
  <c r="K1623" i="1"/>
  <c r="L1623" i="1"/>
  <c r="M1623" i="1"/>
  <c r="AG1623" i="1"/>
  <c r="AH1623" i="1"/>
  <c r="AI1623" i="1"/>
  <c r="AJ1623" i="1"/>
  <c r="AK1623" i="1"/>
  <c r="AL1623" i="1"/>
  <c r="AM1623" i="1"/>
  <c r="AN1623" i="1"/>
  <c r="AV1623" i="1"/>
  <c r="C1624" i="1"/>
  <c r="D1624" i="1"/>
  <c r="E1624" i="1"/>
  <c r="F1624" i="1"/>
  <c r="G1624" i="1"/>
  <c r="H1624" i="1"/>
  <c r="J1624" i="1"/>
  <c r="K1624" i="1"/>
  <c r="L1624" i="1"/>
  <c r="M1624" i="1"/>
  <c r="AG1624" i="1"/>
  <c r="AH1624" i="1"/>
  <c r="AI1624" i="1"/>
  <c r="AJ1624" i="1"/>
  <c r="AK1624" i="1"/>
  <c r="AL1624" i="1"/>
  <c r="AM1624" i="1"/>
  <c r="AN1624" i="1"/>
  <c r="AV1624" i="1"/>
  <c r="C1625" i="1"/>
  <c r="D1625" i="1"/>
  <c r="E1625" i="1"/>
  <c r="F1625" i="1"/>
  <c r="G1625" i="1"/>
  <c r="H1625" i="1"/>
  <c r="J1625" i="1"/>
  <c r="K1625" i="1"/>
  <c r="L1625" i="1"/>
  <c r="M1625" i="1"/>
  <c r="AG1625" i="1"/>
  <c r="AH1625" i="1"/>
  <c r="AI1625" i="1"/>
  <c r="AJ1625" i="1"/>
  <c r="AK1625" i="1"/>
  <c r="AL1625" i="1"/>
  <c r="AM1625" i="1"/>
  <c r="AN1625" i="1"/>
  <c r="AV1625" i="1"/>
  <c r="C1626" i="1"/>
  <c r="D1626" i="1"/>
  <c r="E1626" i="1"/>
  <c r="F1626" i="1"/>
  <c r="G1626" i="1"/>
  <c r="H1626" i="1"/>
  <c r="J1626" i="1"/>
  <c r="K1626" i="1"/>
  <c r="L1626" i="1"/>
  <c r="M1626" i="1"/>
  <c r="AG1626" i="1"/>
  <c r="AH1626" i="1"/>
  <c r="AI1626" i="1"/>
  <c r="AJ1626" i="1"/>
  <c r="AK1626" i="1"/>
  <c r="AL1626" i="1"/>
  <c r="AM1626" i="1"/>
  <c r="AN1626" i="1"/>
  <c r="AV1626" i="1"/>
  <c r="C1627" i="1"/>
  <c r="D1627" i="1"/>
  <c r="E1627" i="1"/>
  <c r="F1627" i="1"/>
  <c r="G1627" i="1"/>
  <c r="H1627" i="1"/>
  <c r="J1627" i="1"/>
  <c r="K1627" i="1"/>
  <c r="L1627" i="1"/>
  <c r="M1627" i="1"/>
  <c r="AG1627" i="1"/>
  <c r="AH1627" i="1"/>
  <c r="AI1627" i="1"/>
  <c r="AJ1627" i="1"/>
  <c r="AK1627" i="1"/>
  <c r="AL1627" i="1"/>
  <c r="AM1627" i="1"/>
  <c r="AN1627" i="1"/>
  <c r="AV1627" i="1"/>
  <c r="C1628" i="1"/>
  <c r="D1628" i="1"/>
  <c r="E1628" i="1"/>
  <c r="F1628" i="1"/>
  <c r="G1628" i="1"/>
  <c r="H1628" i="1"/>
  <c r="J1628" i="1"/>
  <c r="K1628" i="1"/>
  <c r="L1628" i="1"/>
  <c r="M1628" i="1"/>
  <c r="AG1628" i="1"/>
  <c r="AH1628" i="1"/>
  <c r="AI1628" i="1"/>
  <c r="AJ1628" i="1"/>
  <c r="AK1628" i="1"/>
  <c r="AL1628" i="1"/>
  <c r="AM1628" i="1"/>
  <c r="AN1628" i="1"/>
  <c r="AV1628" i="1"/>
  <c r="C1629" i="1"/>
  <c r="D1629" i="1"/>
  <c r="E1629" i="1"/>
  <c r="F1629" i="1"/>
  <c r="G1629" i="1"/>
  <c r="H1629" i="1"/>
  <c r="J1629" i="1"/>
  <c r="K1629" i="1"/>
  <c r="L1629" i="1"/>
  <c r="M1629" i="1"/>
  <c r="AG1629" i="1"/>
  <c r="AH1629" i="1"/>
  <c r="AI1629" i="1"/>
  <c r="AJ1629" i="1"/>
  <c r="AK1629" i="1"/>
  <c r="AL1629" i="1"/>
  <c r="AM1629" i="1"/>
  <c r="AN1629" i="1"/>
  <c r="AV1629" i="1"/>
  <c r="C1630" i="1"/>
  <c r="D1630" i="1"/>
  <c r="E1630" i="1"/>
  <c r="F1630" i="1"/>
  <c r="G1630" i="1"/>
  <c r="H1630" i="1"/>
  <c r="J1630" i="1"/>
  <c r="K1630" i="1"/>
  <c r="L1630" i="1"/>
  <c r="M1630" i="1"/>
  <c r="AG1630" i="1"/>
  <c r="AH1630" i="1"/>
  <c r="AI1630" i="1"/>
  <c r="AJ1630" i="1"/>
  <c r="AK1630" i="1"/>
  <c r="AL1630" i="1"/>
  <c r="AM1630" i="1"/>
  <c r="AN1630" i="1"/>
  <c r="AV1630" i="1"/>
  <c r="C1631" i="1"/>
  <c r="D1631" i="1"/>
  <c r="E1631" i="1"/>
  <c r="F1631" i="1"/>
  <c r="G1631" i="1"/>
  <c r="H1631" i="1"/>
  <c r="J1631" i="1"/>
  <c r="K1631" i="1"/>
  <c r="L1631" i="1"/>
  <c r="M1631" i="1"/>
  <c r="AG1631" i="1"/>
  <c r="AH1631" i="1"/>
  <c r="AI1631" i="1"/>
  <c r="AJ1631" i="1"/>
  <c r="AK1631" i="1"/>
  <c r="AL1631" i="1"/>
  <c r="AM1631" i="1"/>
  <c r="AN1631" i="1"/>
  <c r="AV1631" i="1"/>
  <c r="C1632" i="1"/>
  <c r="D1632" i="1"/>
  <c r="E1632" i="1"/>
  <c r="F1632" i="1"/>
  <c r="G1632" i="1"/>
  <c r="H1632" i="1"/>
  <c r="J1632" i="1"/>
  <c r="K1632" i="1"/>
  <c r="L1632" i="1"/>
  <c r="M1632" i="1"/>
  <c r="AG1632" i="1"/>
  <c r="AH1632" i="1"/>
  <c r="AI1632" i="1"/>
  <c r="AJ1632" i="1"/>
  <c r="AK1632" i="1"/>
  <c r="AL1632" i="1"/>
  <c r="AM1632" i="1"/>
  <c r="AN1632" i="1"/>
  <c r="AV1632" i="1"/>
  <c r="C1633" i="1"/>
  <c r="D1633" i="1"/>
  <c r="E1633" i="1"/>
  <c r="F1633" i="1"/>
  <c r="G1633" i="1"/>
  <c r="H1633" i="1"/>
  <c r="J1633" i="1"/>
  <c r="K1633" i="1"/>
  <c r="L1633" i="1"/>
  <c r="M1633" i="1"/>
  <c r="AG1633" i="1"/>
  <c r="AH1633" i="1"/>
  <c r="AI1633" i="1"/>
  <c r="AJ1633" i="1"/>
  <c r="AK1633" i="1"/>
  <c r="AL1633" i="1"/>
  <c r="AM1633" i="1"/>
  <c r="AN1633" i="1"/>
  <c r="AV1633" i="1"/>
  <c r="C1634" i="1"/>
  <c r="D1634" i="1"/>
  <c r="E1634" i="1"/>
  <c r="F1634" i="1"/>
  <c r="G1634" i="1"/>
  <c r="H1634" i="1"/>
  <c r="J1634" i="1"/>
  <c r="K1634" i="1"/>
  <c r="L1634" i="1"/>
  <c r="M1634" i="1"/>
  <c r="AG1634" i="1"/>
  <c r="AH1634" i="1"/>
  <c r="AI1634" i="1"/>
  <c r="AJ1634" i="1"/>
  <c r="AK1634" i="1"/>
  <c r="AL1634" i="1"/>
  <c r="AM1634" i="1"/>
  <c r="AN1634" i="1"/>
  <c r="AV1634" i="1"/>
  <c r="C1635" i="1"/>
  <c r="D1635" i="1"/>
  <c r="E1635" i="1"/>
  <c r="F1635" i="1"/>
  <c r="G1635" i="1"/>
  <c r="H1635" i="1"/>
  <c r="J1635" i="1"/>
  <c r="K1635" i="1"/>
  <c r="L1635" i="1"/>
  <c r="M1635" i="1"/>
  <c r="AG1635" i="1"/>
  <c r="AH1635" i="1"/>
  <c r="AI1635" i="1"/>
  <c r="AJ1635" i="1"/>
  <c r="AK1635" i="1"/>
  <c r="AL1635" i="1"/>
  <c r="AM1635" i="1"/>
  <c r="AN1635" i="1"/>
  <c r="AV1635" i="1"/>
  <c r="C1636" i="1"/>
  <c r="D1636" i="1"/>
  <c r="E1636" i="1"/>
  <c r="F1636" i="1"/>
  <c r="G1636" i="1"/>
  <c r="H1636" i="1"/>
  <c r="J1636" i="1"/>
  <c r="K1636" i="1"/>
  <c r="L1636" i="1"/>
  <c r="M1636" i="1"/>
  <c r="AG1636" i="1"/>
  <c r="AH1636" i="1"/>
  <c r="AI1636" i="1"/>
  <c r="AJ1636" i="1"/>
  <c r="AK1636" i="1"/>
  <c r="AL1636" i="1"/>
  <c r="AM1636" i="1"/>
  <c r="AN1636" i="1"/>
  <c r="AV1636" i="1"/>
  <c r="C1637" i="1"/>
  <c r="D1637" i="1"/>
  <c r="E1637" i="1"/>
  <c r="F1637" i="1"/>
  <c r="G1637" i="1"/>
  <c r="H1637" i="1"/>
  <c r="J1637" i="1"/>
  <c r="K1637" i="1"/>
  <c r="L1637" i="1"/>
  <c r="M1637" i="1"/>
  <c r="AG1637" i="1"/>
  <c r="AH1637" i="1"/>
  <c r="AI1637" i="1"/>
  <c r="AJ1637" i="1"/>
  <c r="AK1637" i="1"/>
  <c r="AL1637" i="1"/>
  <c r="AM1637" i="1"/>
  <c r="AN1637" i="1"/>
  <c r="AV1637" i="1"/>
  <c r="C1638" i="1"/>
  <c r="D1638" i="1"/>
  <c r="E1638" i="1"/>
  <c r="F1638" i="1"/>
  <c r="G1638" i="1"/>
  <c r="H1638" i="1"/>
  <c r="J1638" i="1"/>
  <c r="K1638" i="1"/>
  <c r="L1638" i="1"/>
  <c r="M1638" i="1"/>
  <c r="AG1638" i="1"/>
  <c r="AH1638" i="1"/>
  <c r="AI1638" i="1"/>
  <c r="AJ1638" i="1"/>
  <c r="AK1638" i="1"/>
  <c r="AL1638" i="1"/>
  <c r="AM1638" i="1"/>
  <c r="AN1638" i="1"/>
  <c r="AV1638" i="1"/>
  <c r="C1639" i="1"/>
  <c r="D1639" i="1"/>
  <c r="E1639" i="1"/>
  <c r="F1639" i="1"/>
  <c r="G1639" i="1"/>
  <c r="H1639" i="1"/>
  <c r="J1639" i="1"/>
  <c r="K1639" i="1"/>
  <c r="L1639" i="1"/>
  <c r="M1639" i="1"/>
  <c r="AG1639" i="1"/>
  <c r="AH1639" i="1"/>
  <c r="AI1639" i="1"/>
  <c r="AJ1639" i="1"/>
  <c r="AK1639" i="1"/>
  <c r="AL1639" i="1"/>
  <c r="AM1639" i="1"/>
  <c r="AN1639" i="1"/>
  <c r="AV1639" i="1"/>
  <c r="C1640" i="1"/>
  <c r="D1640" i="1"/>
  <c r="E1640" i="1"/>
  <c r="F1640" i="1"/>
  <c r="G1640" i="1"/>
  <c r="H1640" i="1"/>
  <c r="J1640" i="1"/>
  <c r="K1640" i="1"/>
  <c r="L1640" i="1"/>
  <c r="M1640" i="1"/>
  <c r="AG1640" i="1"/>
  <c r="AH1640" i="1"/>
  <c r="AI1640" i="1"/>
  <c r="AJ1640" i="1"/>
  <c r="AK1640" i="1"/>
  <c r="AL1640" i="1"/>
  <c r="AM1640" i="1"/>
  <c r="AN1640" i="1"/>
  <c r="AV1640" i="1"/>
  <c r="C1641" i="1"/>
  <c r="D1641" i="1"/>
  <c r="E1641" i="1"/>
  <c r="F1641" i="1"/>
  <c r="G1641" i="1"/>
  <c r="H1641" i="1"/>
  <c r="J1641" i="1"/>
  <c r="K1641" i="1"/>
  <c r="L1641" i="1"/>
  <c r="M1641" i="1"/>
  <c r="AG1641" i="1"/>
  <c r="AH1641" i="1"/>
  <c r="AI1641" i="1"/>
  <c r="AJ1641" i="1"/>
  <c r="AK1641" i="1"/>
  <c r="AL1641" i="1"/>
  <c r="AM1641" i="1"/>
  <c r="AN1641" i="1"/>
  <c r="AV1641" i="1"/>
  <c r="C1642" i="1"/>
  <c r="D1642" i="1"/>
  <c r="E1642" i="1"/>
  <c r="F1642" i="1"/>
  <c r="G1642" i="1"/>
  <c r="H1642" i="1"/>
  <c r="J1642" i="1"/>
  <c r="K1642" i="1"/>
  <c r="L1642" i="1"/>
  <c r="M1642" i="1"/>
  <c r="AG1642" i="1"/>
  <c r="AH1642" i="1"/>
  <c r="AI1642" i="1"/>
  <c r="AJ1642" i="1"/>
  <c r="AK1642" i="1"/>
  <c r="AL1642" i="1"/>
  <c r="AM1642" i="1"/>
  <c r="AN1642" i="1"/>
  <c r="AV1642" i="1"/>
  <c r="C1643" i="1"/>
  <c r="D1643" i="1"/>
  <c r="E1643" i="1"/>
  <c r="F1643" i="1"/>
  <c r="G1643" i="1"/>
  <c r="H1643" i="1"/>
  <c r="J1643" i="1"/>
  <c r="K1643" i="1"/>
  <c r="L1643" i="1"/>
  <c r="M1643" i="1"/>
  <c r="AG1643" i="1"/>
  <c r="AH1643" i="1"/>
  <c r="AI1643" i="1"/>
  <c r="AJ1643" i="1"/>
  <c r="AK1643" i="1"/>
  <c r="AL1643" i="1"/>
  <c r="AM1643" i="1"/>
  <c r="AN1643" i="1"/>
  <c r="AV1643" i="1"/>
  <c r="C1644" i="1"/>
  <c r="D1644" i="1"/>
  <c r="E1644" i="1"/>
  <c r="F1644" i="1"/>
  <c r="G1644" i="1"/>
  <c r="H1644" i="1"/>
  <c r="J1644" i="1"/>
  <c r="K1644" i="1"/>
  <c r="L1644" i="1"/>
  <c r="M1644" i="1"/>
  <c r="AG1644" i="1"/>
  <c r="AH1644" i="1"/>
  <c r="AI1644" i="1"/>
  <c r="AJ1644" i="1"/>
  <c r="AK1644" i="1"/>
  <c r="AL1644" i="1"/>
  <c r="AM1644" i="1"/>
  <c r="AN1644" i="1"/>
  <c r="AV1644" i="1"/>
  <c r="C1645" i="1"/>
  <c r="D1645" i="1"/>
  <c r="E1645" i="1"/>
  <c r="F1645" i="1"/>
  <c r="G1645" i="1"/>
  <c r="H1645" i="1"/>
  <c r="J1645" i="1"/>
  <c r="K1645" i="1"/>
  <c r="L1645" i="1"/>
  <c r="M1645" i="1"/>
  <c r="AG1645" i="1"/>
  <c r="AH1645" i="1"/>
  <c r="AI1645" i="1"/>
  <c r="AJ1645" i="1"/>
  <c r="AK1645" i="1"/>
  <c r="AL1645" i="1"/>
  <c r="AM1645" i="1"/>
  <c r="AN1645" i="1"/>
  <c r="AV1645" i="1"/>
  <c r="C1646" i="1"/>
  <c r="D1646" i="1"/>
  <c r="E1646" i="1"/>
  <c r="F1646" i="1"/>
  <c r="G1646" i="1"/>
  <c r="H1646" i="1"/>
  <c r="J1646" i="1"/>
  <c r="K1646" i="1"/>
  <c r="L1646" i="1"/>
  <c r="M1646" i="1"/>
  <c r="AG1646" i="1"/>
  <c r="AH1646" i="1"/>
  <c r="AI1646" i="1"/>
  <c r="AJ1646" i="1"/>
  <c r="AK1646" i="1"/>
  <c r="AL1646" i="1"/>
  <c r="AM1646" i="1"/>
  <c r="AN1646" i="1"/>
  <c r="AV1646" i="1"/>
  <c r="C1647" i="1"/>
  <c r="D1647" i="1"/>
  <c r="E1647" i="1"/>
  <c r="F1647" i="1"/>
  <c r="G1647" i="1"/>
  <c r="H1647" i="1"/>
  <c r="J1647" i="1"/>
  <c r="K1647" i="1"/>
  <c r="L1647" i="1"/>
  <c r="M1647" i="1"/>
  <c r="AG1647" i="1"/>
  <c r="AH1647" i="1"/>
  <c r="AI1647" i="1"/>
  <c r="AJ1647" i="1"/>
  <c r="AK1647" i="1"/>
  <c r="AL1647" i="1"/>
  <c r="AM1647" i="1"/>
  <c r="AN1647" i="1"/>
  <c r="AV1647" i="1"/>
  <c r="C1648" i="1"/>
  <c r="D1648" i="1"/>
  <c r="E1648" i="1"/>
  <c r="F1648" i="1"/>
  <c r="G1648" i="1"/>
  <c r="H1648" i="1"/>
  <c r="J1648" i="1"/>
  <c r="K1648" i="1"/>
  <c r="L1648" i="1"/>
  <c r="M1648" i="1"/>
  <c r="AG1648" i="1"/>
  <c r="AH1648" i="1"/>
  <c r="AI1648" i="1"/>
  <c r="AJ1648" i="1"/>
  <c r="AK1648" i="1"/>
  <c r="AL1648" i="1"/>
  <c r="AM1648" i="1"/>
  <c r="AN1648" i="1"/>
  <c r="AV1648" i="1"/>
  <c r="C1649" i="1"/>
  <c r="D1649" i="1"/>
  <c r="E1649" i="1"/>
  <c r="F1649" i="1"/>
  <c r="G1649" i="1"/>
  <c r="H1649" i="1"/>
  <c r="J1649" i="1"/>
  <c r="K1649" i="1"/>
  <c r="L1649" i="1"/>
  <c r="M1649" i="1"/>
  <c r="AG1649" i="1"/>
  <c r="AH1649" i="1"/>
  <c r="AI1649" i="1"/>
  <c r="AJ1649" i="1"/>
  <c r="AK1649" i="1"/>
  <c r="AL1649" i="1"/>
  <c r="AM1649" i="1"/>
  <c r="AN1649" i="1"/>
  <c r="AV1649" i="1"/>
  <c r="C1650" i="1"/>
  <c r="D1650" i="1"/>
  <c r="E1650" i="1"/>
  <c r="F1650" i="1"/>
  <c r="G1650" i="1"/>
  <c r="H1650" i="1"/>
  <c r="J1650" i="1"/>
  <c r="K1650" i="1"/>
  <c r="L1650" i="1"/>
  <c r="M1650" i="1"/>
  <c r="AG1650" i="1"/>
  <c r="AH1650" i="1"/>
  <c r="AI1650" i="1"/>
  <c r="AJ1650" i="1"/>
  <c r="AK1650" i="1"/>
  <c r="AL1650" i="1"/>
  <c r="AM1650" i="1"/>
  <c r="AN1650" i="1"/>
  <c r="AV1650" i="1"/>
  <c r="C1651" i="1"/>
  <c r="D1651" i="1"/>
  <c r="E1651" i="1"/>
  <c r="F1651" i="1"/>
  <c r="G1651" i="1"/>
  <c r="H1651" i="1"/>
  <c r="J1651" i="1"/>
  <c r="K1651" i="1"/>
  <c r="L1651" i="1"/>
  <c r="M1651" i="1"/>
  <c r="AG1651" i="1"/>
  <c r="AH1651" i="1"/>
  <c r="AI1651" i="1"/>
  <c r="AJ1651" i="1"/>
  <c r="AK1651" i="1"/>
  <c r="AL1651" i="1"/>
  <c r="AM1651" i="1"/>
  <c r="AN1651" i="1"/>
  <c r="AV1651" i="1"/>
  <c r="C1652" i="1"/>
  <c r="D1652" i="1"/>
  <c r="E1652" i="1"/>
  <c r="F1652" i="1"/>
  <c r="G1652" i="1"/>
  <c r="H1652" i="1"/>
  <c r="J1652" i="1"/>
  <c r="K1652" i="1"/>
  <c r="L1652" i="1"/>
  <c r="M1652" i="1"/>
  <c r="AG1652" i="1"/>
  <c r="AH1652" i="1"/>
  <c r="AI1652" i="1"/>
  <c r="AJ1652" i="1"/>
  <c r="AK1652" i="1"/>
  <c r="AL1652" i="1"/>
  <c r="AM1652" i="1"/>
  <c r="AN1652" i="1"/>
  <c r="AV1652" i="1"/>
  <c r="C1653" i="1"/>
  <c r="D1653" i="1"/>
  <c r="E1653" i="1"/>
  <c r="F1653" i="1"/>
  <c r="G1653" i="1"/>
  <c r="H1653" i="1"/>
  <c r="J1653" i="1"/>
  <c r="K1653" i="1"/>
  <c r="L1653" i="1"/>
  <c r="M1653" i="1"/>
  <c r="AG1653" i="1"/>
  <c r="AH1653" i="1"/>
  <c r="AI1653" i="1"/>
  <c r="AJ1653" i="1"/>
  <c r="AK1653" i="1"/>
  <c r="AL1653" i="1"/>
  <c r="AM1653" i="1"/>
  <c r="AN1653" i="1"/>
  <c r="AV1653" i="1"/>
  <c r="C1654" i="1"/>
  <c r="D1654" i="1"/>
  <c r="E1654" i="1"/>
  <c r="F1654" i="1"/>
  <c r="G1654" i="1"/>
  <c r="H1654" i="1"/>
  <c r="J1654" i="1"/>
  <c r="K1654" i="1"/>
  <c r="L1654" i="1"/>
  <c r="M1654" i="1"/>
  <c r="AG1654" i="1"/>
  <c r="AH1654" i="1"/>
  <c r="AI1654" i="1"/>
  <c r="AJ1654" i="1"/>
  <c r="AK1654" i="1"/>
  <c r="AL1654" i="1"/>
  <c r="AM1654" i="1"/>
  <c r="AN1654" i="1"/>
  <c r="AV1654" i="1"/>
  <c r="C1655" i="1"/>
  <c r="D1655" i="1"/>
  <c r="E1655" i="1"/>
  <c r="F1655" i="1"/>
  <c r="G1655" i="1"/>
  <c r="H1655" i="1"/>
  <c r="J1655" i="1"/>
  <c r="K1655" i="1"/>
  <c r="L1655" i="1"/>
  <c r="M1655" i="1"/>
  <c r="AG1655" i="1"/>
  <c r="AH1655" i="1"/>
  <c r="AI1655" i="1"/>
  <c r="AJ1655" i="1"/>
  <c r="AK1655" i="1"/>
  <c r="AL1655" i="1"/>
  <c r="AM1655" i="1"/>
  <c r="AN1655" i="1"/>
  <c r="AV1655" i="1"/>
  <c r="C1656" i="1"/>
  <c r="D1656" i="1"/>
  <c r="E1656" i="1"/>
  <c r="F1656" i="1"/>
  <c r="G1656" i="1"/>
  <c r="H1656" i="1"/>
  <c r="J1656" i="1"/>
  <c r="K1656" i="1"/>
  <c r="L1656" i="1"/>
  <c r="M1656" i="1"/>
  <c r="AG1656" i="1"/>
  <c r="AH1656" i="1"/>
  <c r="AI1656" i="1"/>
  <c r="AJ1656" i="1"/>
  <c r="AK1656" i="1"/>
  <c r="AL1656" i="1"/>
  <c r="AM1656" i="1"/>
  <c r="AN1656" i="1"/>
  <c r="AV1656" i="1"/>
  <c r="C1657" i="1"/>
  <c r="D1657" i="1"/>
  <c r="E1657" i="1"/>
  <c r="F1657" i="1"/>
  <c r="G1657" i="1"/>
  <c r="H1657" i="1"/>
  <c r="J1657" i="1"/>
  <c r="K1657" i="1"/>
  <c r="L1657" i="1"/>
  <c r="M1657" i="1"/>
  <c r="AG1657" i="1"/>
  <c r="AH1657" i="1"/>
  <c r="AI1657" i="1"/>
  <c r="AJ1657" i="1"/>
  <c r="AK1657" i="1"/>
  <c r="AL1657" i="1"/>
  <c r="AM1657" i="1"/>
  <c r="AN1657" i="1"/>
  <c r="AV1657" i="1"/>
  <c r="C1658" i="1"/>
  <c r="D1658" i="1"/>
  <c r="E1658" i="1"/>
  <c r="F1658" i="1"/>
  <c r="G1658" i="1"/>
  <c r="H1658" i="1"/>
  <c r="J1658" i="1"/>
  <c r="K1658" i="1"/>
  <c r="L1658" i="1"/>
  <c r="M1658" i="1"/>
  <c r="AG1658" i="1"/>
  <c r="AH1658" i="1"/>
  <c r="AI1658" i="1"/>
  <c r="AJ1658" i="1"/>
  <c r="AK1658" i="1"/>
  <c r="AL1658" i="1"/>
  <c r="AM1658" i="1"/>
  <c r="AN1658" i="1"/>
  <c r="AV1658" i="1"/>
  <c r="C1659" i="1"/>
  <c r="D1659" i="1"/>
  <c r="E1659" i="1"/>
  <c r="F1659" i="1"/>
  <c r="G1659" i="1"/>
  <c r="H1659" i="1"/>
  <c r="J1659" i="1"/>
  <c r="K1659" i="1"/>
  <c r="L1659" i="1"/>
  <c r="M1659" i="1"/>
  <c r="AG1659" i="1"/>
  <c r="AH1659" i="1"/>
  <c r="AI1659" i="1"/>
  <c r="AJ1659" i="1"/>
  <c r="AK1659" i="1"/>
  <c r="AL1659" i="1"/>
  <c r="AM1659" i="1"/>
  <c r="AN1659" i="1"/>
  <c r="AV1659" i="1"/>
  <c r="C1660" i="1"/>
  <c r="D1660" i="1"/>
  <c r="E1660" i="1"/>
  <c r="F1660" i="1"/>
  <c r="G1660" i="1"/>
  <c r="H1660" i="1"/>
  <c r="J1660" i="1"/>
  <c r="K1660" i="1"/>
  <c r="L1660" i="1"/>
  <c r="M1660" i="1"/>
  <c r="AG1660" i="1"/>
  <c r="AH1660" i="1"/>
  <c r="AI1660" i="1"/>
  <c r="AJ1660" i="1"/>
  <c r="AK1660" i="1"/>
  <c r="AL1660" i="1"/>
  <c r="AM1660" i="1"/>
  <c r="AN1660" i="1"/>
  <c r="AV1660" i="1"/>
  <c r="C1661" i="1"/>
  <c r="D1661" i="1"/>
  <c r="E1661" i="1"/>
  <c r="F1661" i="1"/>
  <c r="G1661" i="1"/>
  <c r="H1661" i="1"/>
  <c r="J1661" i="1"/>
  <c r="K1661" i="1"/>
  <c r="L1661" i="1"/>
  <c r="M1661" i="1"/>
  <c r="AG1661" i="1"/>
  <c r="AH1661" i="1"/>
  <c r="AI1661" i="1"/>
  <c r="AJ1661" i="1"/>
  <c r="AK1661" i="1"/>
  <c r="AL1661" i="1"/>
  <c r="AM1661" i="1"/>
  <c r="AN1661" i="1"/>
  <c r="AV1661" i="1"/>
  <c r="C1663" i="1"/>
  <c r="D1663" i="1"/>
  <c r="E1663" i="1"/>
  <c r="F1663" i="1"/>
  <c r="G1663" i="1"/>
  <c r="H1663" i="1"/>
  <c r="J1663" i="1"/>
  <c r="K1663" i="1"/>
  <c r="L1663" i="1"/>
  <c r="M1663" i="1"/>
  <c r="AG1663" i="1"/>
  <c r="AH1663" i="1"/>
  <c r="AI1663" i="1"/>
  <c r="AJ1663" i="1"/>
  <c r="AK1663" i="1"/>
  <c r="AL1663" i="1"/>
  <c r="AM1663" i="1"/>
  <c r="AN1663" i="1"/>
  <c r="AV1663" i="1"/>
  <c r="C1664" i="1"/>
  <c r="D1664" i="1"/>
  <c r="E1664" i="1"/>
  <c r="F1664" i="1"/>
  <c r="G1664" i="1"/>
  <c r="H1664" i="1"/>
  <c r="J1664" i="1"/>
  <c r="K1664" i="1"/>
  <c r="L1664" i="1"/>
  <c r="M1664" i="1"/>
  <c r="AG1664" i="1"/>
  <c r="AH1664" i="1"/>
  <c r="AI1664" i="1"/>
  <c r="AJ1664" i="1"/>
  <c r="AK1664" i="1"/>
  <c r="AL1664" i="1"/>
  <c r="AM1664" i="1"/>
  <c r="AN1664" i="1"/>
  <c r="AV1664" i="1"/>
  <c r="C1665" i="1"/>
  <c r="D1665" i="1"/>
  <c r="E1665" i="1"/>
  <c r="F1665" i="1"/>
  <c r="G1665" i="1"/>
  <c r="H1665" i="1"/>
  <c r="J1665" i="1"/>
  <c r="K1665" i="1"/>
  <c r="L1665" i="1"/>
  <c r="M1665" i="1"/>
  <c r="AG1665" i="1"/>
  <c r="AH1665" i="1"/>
  <c r="AI1665" i="1"/>
  <c r="AJ1665" i="1"/>
  <c r="AK1665" i="1"/>
  <c r="AL1665" i="1"/>
  <c r="AM1665" i="1"/>
  <c r="AN1665" i="1"/>
  <c r="AV1665" i="1"/>
  <c r="C1666" i="1"/>
  <c r="D1666" i="1"/>
  <c r="E1666" i="1"/>
  <c r="F1666" i="1"/>
  <c r="G1666" i="1"/>
  <c r="H1666" i="1"/>
  <c r="J1666" i="1"/>
  <c r="K1666" i="1"/>
  <c r="L1666" i="1"/>
  <c r="M1666" i="1"/>
  <c r="AG1666" i="1"/>
  <c r="AH1666" i="1"/>
  <c r="AI1666" i="1"/>
  <c r="AJ1666" i="1"/>
  <c r="AK1666" i="1"/>
  <c r="AL1666" i="1"/>
  <c r="AM1666" i="1"/>
  <c r="AN1666" i="1"/>
  <c r="AV1666" i="1"/>
  <c r="C1667" i="1"/>
  <c r="D1667" i="1"/>
  <c r="E1667" i="1"/>
  <c r="F1667" i="1"/>
  <c r="G1667" i="1"/>
  <c r="H1667" i="1"/>
  <c r="J1667" i="1"/>
  <c r="K1667" i="1"/>
  <c r="L1667" i="1"/>
  <c r="M1667" i="1"/>
  <c r="AG1667" i="1"/>
  <c r="AH1667" i="1"/>
  <c r="AI1667" i="1"/>
  <c r="AJ1667" i="1"/>
  <c r="AK1667" i="1"/>
  <c r="AL1667" i="1"/>
  <c r="AM1667" i="1"/>
  <c r="AN1667" i="1"/>
  <c r="AV1667" i="1"/>
  <c r="C1668" i="1"/>
  <c r="D1668" i="1"/>
  <c r="E1668" i="1"/>
  <c r="F1668" i="1"/>
  <c r="G1668" i="1"/>
  <c r="H1668" i="1"/>
  <c r="J1668" i="1"/>
  <c r="K1668" i="1"/>
  <c r="L1668" i="1"/>
  <c r="M1668" i="1"/>
  <c r="AG1668" i="1"/>
  <c r="AH1668" i="1"/>
  <c r="AI1668" i="1"/>
  <c r="AJ1668" i="1"/>
  <c r="AK1668" i="1"/>
  <c r="AL1668" i="1"/>
  <c r="AM1668" i="1"/>
  <c r="AN1668" i="1"/>
  <c r="AV1668" i="1"/>
  <c r="C1669" i="1"/>
  <c r="D1669" i="1"/>
  <c r="E1669" i="1"/>
  <c r="F1669" i="1"/>
  <c r="G1669" i="1"/>
  <c r="H1669" i="1"/>
  <c r="J1669" i="1"/>
  <c r="K1669" i="1"/>
  <c r="L1669" i="1"/>
  <c r="M1669" i="1"/>
  <c r="AG1669" i="1"/>
  <c r="AH1669" i="1"/>
  <c r="AI1669" i="1"/>
  <c r="AJ1669" i="1"/>
  <c r="AK1669" i="1"/>
  <c r="AL1669" i="1"/>
  <c r="AM1669" i="1"/>
  <c r="AN1669" i="1"/>
  <c r="AV1669" i="1"/>
  <c r="C1670" i="1"/>
  <c r="D1670" i="1"/>
  <c r="E1670" i="1"/>
  <c r="F1670" i="1"/>
  <c r="G1670" i="1"/>
  <c r="H1670" i="1"/>
  <c r="J1670" i="1"/>
  <c r="K1670" i="1"/>
  <c r="L1670" i="1"/>
  <c r="M1670" i="1"/>
  <c r="AG1670" i="1"/>
  <c r="AH1670" i="1"/>
  <c r="AI1670" i="1"/>
  <c r="AJ1670" i="1"/>
  <c r="AK1670" i="1"/>
  <c r="AL1670" i="1"/>
  <c r="AM1670" i="1"/>
  <c r="AN1670" i="1"/>
  <c r="AV1670" i="1"/>
  <c r="C1671" i="1"/>
  <c r="D1671" i="1"/>
  <c r="E1671" i="1"/>
  <c r="F1671" i="1"/>
  <c r="G1671" i="1"/>
  <c r="H1671" i="1"/>
  <c r="J1671" i="1"/>
  <c r="K1671" i="1"/>
  <c r="L1671" i="1"/>
  <c r="M1671" i="1"/>
  <c r="AG1671" i="1"/>
  <c r="AH1671" i="1"/>
  <c r="AI1671" i="1"/>
  <c r="AJ1671" i="1"/>
  <c r="AK1671" i="1"/>
  <c r="AL1671" i="1"/>
  <c r="AM1671" i="1"/>
  <c r="AN1671" i="1"/>
  <c r="AV1671" i="1"/>
  <c r="C1672" i="1"/>
  <c r="D1672" i="1"/>
  <c r="E1672" i="1"/>
  <c r="F1672" i="1"/>
  <c r="G1672" i="1"/>
  <c r="H1672" i="1"/>
  <c r="J1672" i="1"/>
  <c r="K1672" i="1"/>
  <c r="L1672" i="1"/>
  <c r="M1672" i="1"/>
  <c r="AG1672" i="1"/>
  <c r="AH1672" i="1"/>
  <c r="AI1672" i="1"/>
  <c r="AJ1672" i="1"/>
  <c r="AK1672" i="1"/>
  <c r="AL1672" i="1"/>
  <c r="AM1672" i="1"/>
  <c r="AN1672" i="1"/>
  <c r="AV1672" i="1"/>
  <c r="C1673" i="1"/>
  <c r="D1673" i="1"/>
  <c r="E1673" i="1"/>
  <c r="F1673" i="1"/>
  <c r="G1673" i="1"/>
  <c r="H1673" i="1"/>
  <c r="J1673" i="1"/>
  <c r="K1673" i="1"/>
  <c r="L1673" i="1"/>
  <c r="M1673" i="1"/>
  <c r="AG1673" i="1"/>
  <c r="AH1673" i="1"/>
  <c r="AI1673" i="1"/>
  <c r="AJ1673" i="1"/>
  <c r="AK1673" i="1"/>
  <c r="AL1673" i="1"/>
  <c r="AM1673" i="1"/>
  <c r="AN1673" i="1"/>
  <c r="AV1673" i="1"/>
  <c r="C1674" i="1"/>
  <c r="D1674" i="1"/>
  <c r="E1674" i="1"/>
  <c r="F1674" i="1"/>
  <c r="G1674" i="1"/>
  <c r="H1674" i="1"/>
  <c r="J1674" i="1"/>
  <c r="K1674" i="1"/>
  <c r="L1674" i="1"/>
  <c r="M1674" i="1"/>
  <c r="AG1674" i="1"/>
  <c r="AH1674" i="1"/>
  <c r="AI1674" i="1"/>
  <c r="AJ1674" i="1"/>
  <c r="AK1674" i="1"/>
  <c r="AL1674" i="1"/>
  <c r="AM1674" i="1"/>
  <c r="AN1674" i="1"/>
  <c r="AV1674" i="1"/>
  <c r="C1675" i="1"/>
  <c r="D1675" i="1"/>
  <c r="E1675" i="1"/>
  <c r="F1675" i="1"/>
  <c r="G1675" i="1"/>
  <c r="H1675" i="1"/>
  <c r="J1675" i="1"/>
  <c r="K1675" i="1"/>
  <c r="L1675" i="1"/>
  <c r="M1675" i="1"/>
  <c r="AG1675" i="1"/>
  <c r="AH1675" i="1"/>
  <c r="AI1675" i="1"/>
  <c r="AJ1675" i="1"/>
  <c r="AK1675" i="1"/>
  <c r="AL1675" i="1"/>
  <c r="AM1675" i="1"/>
  <c r="AN1675" i="1"/>
  <c r="AV1675" i="1"/>
  <c r="C1676" i="1"/>
  <c r="D1676" i="1"/>
  <c r="E1676" i="1"/>
  <c r="F1676" i="1"/>
  <c r="G1676" i="1"/>
  <c r="H1676" i="1"/>
  <c r="J1676" i="1"/>
  <c r="K1676" i="1"/>
  <c r="L1676" i="1"/>
  <c r="M1676" i="1"/>
  <c r="AG1676" i="1"/>
  <c r="AH1676" i="1"/>
  <c r="AI1676" i="1"/>
  <c r="AJ1676" i="1"/>
  <c r="AK1676" i="1"/>
  <c r="AL1676" i="1"/>
  <c r="AM1676" i="1"/>
  <c r="AN1676" i="1"/>
  <c r="AV1676" i="1"/>
  <c r="C1677" i="1"/>
  <c r="D1677" i="1"/>
  <c r="E1677" i="1"/>
  <c r="F1677" i="1"/>
  <c r="G1677" i="1"/>
  <c r="H1677" i="1"/>
  <c r="J1677" i="1"/>
  <c r="K1677" i="1"/>
  <c r="L1677" i="1"/>
  <c r="M1677" i="1"/>
  <c r="AG1677" i="1"/>
  <c r="AH1677" i="1"/>
  <c r="AI1677" i="1"/>
  <c r="AJ1677" i="1"/>
  <c r="AK1677" i="1"/>
  <c r="AL1677" i="1"/>
  <c r="AM1677" i="1"/>
  <c r="AN1677" i="1"/>
  <c r="AV1677" i="1"/>
  <c r="C1678" i="1"/>
  <c r="D1678" i="1"/>
  <c r="E1678" i="1"/>
  <c r="F1678" i="1"/>
  <c r="G1678" i="1"/>
  <c r="H1678" i="1"/>
  <c r="J1678" i="1"/>
  <c r="K1678" i="1"/>
  <c r="L1678" i="1"/>
  <c r="M1678" i="1"/>
  <c r="AG1678" i="1"/>
  <c r="AH1678" i="1"/>
  <c r="AI1678" i="1"/>
  <c r="AJ1678" i="1"/>
  <c r="AK1678" i="1"/>
  <c r="AL1678" i="1"/>
  <c r="AM1678" i="1"/>
  <c r="AN1678" i="1"/>
  <c r="AV1678" i="1"/>
  <c r="C1679" i="1"/>
  <c r="D1679" i="1"/>
  <c r="E1679" i="1"/>
  <c r="F1679" i="1"/>
  <c r="G1679" i="1"/>
  <c r="H1679" i="1"/>
  <c r="J1679" i="1"/>
  <c r="K1679" i="1"/>
  <c r="L1679" i="1"/>
  <c r="M1679" i="1"/>
  <c r="AG1679" i="1"/>
  <c r="AH1679" i="1"/>
  <c r="AI1679" i="1"/>
  <c r="AJ1679" i="1"/>
  <c r="AK1679" i="1"/>
  <c r="AL1679" i="1"/>
  <c r="AM1679" i="1"/>
  <c r="AN1679" i="1"/>
  <c r="AV1679" i="1"/>
  <c r="C1680" i="1"/>
  <c r="D1680" i="1"/>
  <c r="E1680" i="1"/>
  <c r="F1680" i="1"/>
  <c r="G1680" i="1"/>
  <c r="H1680" i="1"/>
  <c r="J1680" i="1"/>
  <c r="K1680" i="1"/>
  <c r="L1680" i="1"/>
  <c r="M1680" i="1"/>
  <c r="AG1680" i="1"/>
  <c r="AH1680" i="1"/>
  <c r="AI1680" i="1"/>
  <c r="AJ1680" i="1"/>
  <c r="AK1680" i="1"/>
  <c r="AL1680" i="1"/>
  <c r="AM1680" i="1"/>
  <c r="AN1680" i="1"/>
  <c r="AV1680" i="1"/>
  <c r="C1681" i="1"/>
  <c r="D1681" i="1"/>
  <c r="E1681" i="1"/>
  <c r="F1681" i="1"/>
  <c r="G1681" i="1"/>
  <c r="H1681" i="1"/>
  <c r="J1681" i="1"/>
  <c r="K1681" i="1"/>
  <c r="L1681" i="1"/>
  <c r="M1681" i="1"/>
  <c r="AG1681" i="1"/>
  <c r="AH1681" i="1"/>
  <c r="AI1681" i="1"/>
  <c r="AJ1681" i="1"/>
  <c r="AK1681" i="1"/>
  <c r="AL1681" i="1"/>
  <c r="AM1681" i="1"/>
  <c r="AN1681" i="1"/>
  <c r="AV1681" i="1"/>
  <c r="C1682" i="1"/>
  <c r="D1682" i="1"/>
  <c r="E1682" i="1"/>
  <c r="F1682" i="1"/>
  <c r="G1682" i="1"/>
  <c r="H1682" i="1"/>
  <c r="J1682" i="1"/>
  <c r="K1682" i="1"/>
  <c r="L1682" i="1"/>
  <c r="M1682" i="1"/>
  <c r="AG1682" i="1"/>
  <c r="AH1682" i="1"/>
  <c r="AI1682" i="1"/>
  <c r="AJ1682" i="1"/>
  <c r="AK1682" i="1"/>
  <c r="AL1682" i="1"/>
  <c r="AM1682" i="1"/>
  <c r="AN1682" i="1"/>
  <c r="AV1682" i="1"/>
  <c r="C1683" i="1"/>
  <c r="D1683" i="1"/>
  <c r="E1683" i="1"/>
  <c r="F1683" i="1"/>
  <c r="G1683" i="1"/>
  <c r="H1683" i="1"/>
  <c r="J1683" i="1"/>
  <c r="K1683" i="1"/>
  <c r="L1683" i="1"/>
  <c r="M1683" i="1"/>
  <c r="AG1683" i="1"/>
  <c r="AH1683" i="1"/>
  <c r="AI1683" i="1"/>
  <c r="AJ1683" i="1"/>
  <c r="AK1683" i="1"/>
  <c r="AL1683" i="1"/>
  <c r="AM1683" i="1"/>
  <c r="AN1683" i="1"/>
  <c r="AV1683" i="1"/>
  <c r="C1684" i="1"/>
  <c r="D1684" i="1"/>
  <c r="E1684" i="1"/>
  <c r="F1684" i="1"/>
  <c r="G1684" i="1"/>
  <c r="H1684" i="1"/>
  <c r="J1684" i="1"/>
  <c r="K1684" i="1"/>
  <c r="L1684" i="1"/>
  <c r="M1684" i="1"/>
  <c r="AG1684" i="1"/>
  <c r="AH1684" i="1"/>
  <c r="AI1684" i="1"/>
  <c r="AJ1684" i="1"/>
  <c r="AK1684" i="1"/>
  <c r="AL1684" i="1"/>
  <c r="AM1684" i="1"/>
  <c r="AN1684" i="1"/>
  <c r="AV1684" i="1"/>
  <c r="C1685" i="1"/>
  <c r="D1685" i="1"/>
  <c r="E1685" i="1"/>
  <c r="F1685" i="1"/>
  <c r="G1685" i="1"/>
  <c r="H1685" i="1"/>
  <c r="J1685" i="1"/>
  <c r="K1685" i="1"/>
  <c r="L1685" i="1"/>
  <c r="M1685" i="1"/>
  <c r="AG1685" i="1"/>
  <c r="AH1685" i="1"/>
  <c r="AI1685" i="1"/>
  <c r="AJ1685" i="1"/>
  <c r="AK1685" i="1"/>
  <c r="AL1685" i="1"/>
  <c r="AM1685" i="1"/>
  <c r="AN1685" i="1"/>
  <c r="AV1685" i="1"/>
  <c r="C1686" i="1"/>
  <c r="D1686" i="1"/>
  <c r="E1686" i="1"/>
  <c r="F1686" i="1"/>
  <c r="G1686" i="1"/>
  <c r="H1686" i="1"/>
  <c r="J1686" i="1"/>
  <c r="K1686" i="1"/>
  <c r="L1686" i="1"/>
  <c r="M1686" i="1"/>
  <c r="AG1686" i="1"/>
  <c r="AH1686" i="1"/>
  <c r="AI1686" i="1"/>
  <c r="AJ1686" i="1"/>
  <c r="AK1686" i="1"/>
  <c r="AL1686" i="1"/>
  <c r="AM1686" i="1"/>
  <c r="AN1686" i="1"/>
  <c r="AV1686" i="1"/>
  <c r="C1687" i="1"/>
  <c r="D1687" i="1"/>
  <c r="E1687" i="1"/>
  <c r="F1687" i="1"/>
  <c r="G1687" i="1"/>
  <c r="H1687" i="1"/>
  <c r="J1687" i="1"/>
  <c r="K1687" i="1"/>
  <c r="L1687" i="1"/>
  <c r="M1687" i="1"/>
  <c r="AG1687" i="1"/>
  <c r="AH1687" i="1"/>
  <c r="AI1687" i="1"/>
  <c r="AJ1687" i="1"/>
  <c r="AK1687" i="1"/>
  <c r="AL1687" i="1"/>
  <c r="AM1687" i="1"/>
  <c r="AN1687" i="1"/>
  <c r="AV1687" i="1"/>
  <c r="C1688" i="1"/>
  <c r="D1688" i="1"/>
  <c r="E1688" i="1"/>
  <c r="F1688" i="1"/>
  <c r="G1688" i="1"/>
  <c r="H1688" i="1"/>
  <c r="J1688" i="1"/>
  <c r="K1688" i="1"/>
  <c r="L1688" i="1"/>
  <c r="M1688" i="1"/>
  <c r="AG1688" i="1"/>
  <c r="AH1688" i="1"/>
  <c r="AI1688" i="1"/>
  <c r="AJ1688" i="1"/>
  <c r="AK1688" i="1"/>
  <c r="AL1688" i="1"/>
  <c r="AM1688" i="1"/>
  <c r="AN1688" i="1"/>
  <c r="AV1688" i="1"/>
  <c r="C1689" i="1"/>
  <c r="D1689" i="1"/>
  <c r="E1689" i="1"/>
  <c r="F1689" i="1"/>
  <c r="G1689" i="1"/>
  <c r="H1689" i="1"/>
  <c r="J1689" i="1"/>
  <c r="K1689" i="1"/>
  <c r="L1689" i="1"/>
  <c r="M1689" i="1"/>
  <c r="AG1689" i="1"/>
  <c r="AH1689" i="1"/>
  <c r="AI1689" i="1"/>
  <c r="AJ1689" i="1"/>
  <c r="AK1689" i="1"/>
  <c r="AL1689" i="1"/>
  <c r="AM1689" i="1"/>
  <c r="AN1689" i="1"/>
  <c r="AV1689" i="1"/>
  <c r="C1690" i="1"/>
  <c r="D1690" i="1"/>
  <c r="E1690" i="1"/>
  <c r="F1690" i="1"/>
  <c r="G1690" i="1"/>
  <c r="H1690" i="1"/>
  <c r="J1690" i="1"/>
  <c r="K1690" i="1"/>
  <c r="L1690" i="1"/>
  <c r="M1690" i="1"/>
  <c r="AG1690" i="1"/>
  <c r="AH1690" i="1"/>
  <c r="AI1690" i="1"/>
  <c r="AJ1690" i="1"/>
  <c r="AK1690" i="1"/>
  <c r="AL1690" i="1"/>
  <c r="AM1690" i="1"/>
  <c r="AN1690" i="1"/>
  <c r="AV1690" i="1"/>
  <c r="C1691" i="1"/>
  <c r="D1691" i="1"/>
  <c r="E1691" i="1"/>
  <c r="F1691" i="1"/>
  <c r="G1691" i="1"/>
  <c r="H1691" i="1"/>
  <c r="J1691" i="1"/>
  <c r="K1691" i="1"/>
  <c r="L1691" i="1"/>
  <c r="M1691" i="1"/>
  <c r="AG1691" i="1"/>
  <c r="AH1691" i="1"/>
  <c r="AI1691" i="1"/>
  <c r="AJ1691" i="1"/>
  <c r="AK1691" i="1"/>
  <c r="AL1691" i="1"/>
  <c r="AM1691" i="1"/>
  <c r="AN1691" i="1"/>
  <c r="AV1691" i="1"/>
  <c r="C1692" i="1"/>
  <c r="D1692" i="1"/>
  <c r="E1692" i="1"/>
  <c r="F1692" i="1"/>
  <c r="G1692" i="1"/>
  <c r="H1692" i="1"/>
  <c r="J1692" i="1"/>
  <c r="K1692" i="1"/>
  <c r="L1692" i="1"/>
  <c r="M1692" i="1"/>
  <c r="AG1692" i="1"/>
  <c r="AH1692" i="1"/>
  <c r="AI1692" i="1"/>
  <c r="AJ1692" i="1"/>
  <c r="AK1692" i="1"/>
  <c r="AL1692" i="1"/>
  <c r="AM1692" i="1"/>
  <c r="AN1692" i="1"/>
  <c r="AV1692" i="1"/>
  <c r="C1693" i="1"/>
  <c r="D1693" i="1"/>
  <c r="E1693" i="1"/>
  <c r="F1693" i="1"/>
  <c r="G1693" i="1"/>
  <c r="H1693" i="1"/>
  <c r="J1693" i="1"/>
  <c r="K1693" i="1"/>
  <c r="L1693" i="1"/>
  <c r="M1693" i="1"/>
  <c r="AG1693" i="1"/>
  <c r="AH1693" i="1"/>
  <c r="AI1693" i="1"/>
  <c r="AJ1693" i="1"/>
  <c r="AK1693" i="1"/>
  <c r="AL1693" i="1"/>
  <c r="AM1693" i="1"/>
  <c r="AN1693" i="1"/>
  <c r="AV1693" i="1"/>
  <c r="C1694" i="1"/>
  <c r="D1694" i="1"/>
  <c r="E1694" i="1"/>
  <c r="F1694" i="1"/>
  <c r="G1694" i="1"/>
  <c r="H1694" i="1"/>
  <c r="J1694" i="1"/>
  <c r="K1694" i="1"/>
  <c r="L1694" i="1"/>
  <c r="M1694" i="1"/>
  <c r="AG1694" i="1"/>
  <c r="AH1694" i="1"/>
  <c r="AI1694" i="1"/>
  <c r="AJ1694" i="1"/>
  <c r="AK1694" i="1"/>
  <c r="AL1694" i="1"/>
  <c r="AM1694" i="1"/>
  <c r="AN1694" i="1"/>
  <c r="AV1694" i="1"/>
  <c r="C1695" i="1"/>
  <c r="D1695" i="1"/>
  <c r="E1695" i="1"/>
  <c r="F1695" i="1"/>
  <c r="G1695" i="1"/>
  <c r="H1695" i="1"/>
  <c r="J1695" i="1"/>
  <c r="K1695" i="1"/>
  <c r="L1695" i="1"/>
  <c r="M1695" i="1"/>
  <c r="AG1695" i="1"/>
  <c r="AH1695" i="1"/>
  <c r="AI1695" i="1"/>
  <c r="AJ1695" i="1"/>
  <c r="AK1695" i="1"/>
  <c r="AL1695" i="1"/>
  <c r="AM1695" i="1"/>
  <c r="AN1695" i="1"/>
  <c r="AV1695" i="1"/>
  <c r="C1696" i="1"/>
  <c r="D1696" i="1"/>
  <c r="E1696" i="1"/>
  <c r="F1696" i="1"/>
  <c r="G1696" i="1"/>
  <c r="H1696" i="1"/>
  <c r="J1696" i="1"/>
  <c r="K1696" i="1"/>
  <c r="L1696" i="1"/>
  <c r="M1696" i="1"/>
  <c r="AG1696" i="1"/>
  <c r="AH1696" i="1"/>
  <c r="AI1696" i="1"/>
  <c r="AJ1696" i="1"/>
  <c r="AK1696" i="1"/>
  <c r="AL1696" i="1"/>
  <c r="AM1696" i="1"/>
  <c r="AN1696" i="1"/>
  <c r="AV1696" i="1"/>
  <c r="C1697" i="1"/>
  <c r="D1697" i="1"/>
  <c r="E1697" i="1"/>
  <c r="F1697" i="1"/>
  <c r="G1697" i="1"/>
  <c r="H1697" i="1"/>
  <c r="J1697" i="1"/>
  <c r="K1697" i="1"/>
  <c r="L1697" i="1"/>
  <c r="M1697" i="1"/>
  <c r="AG1697" i="1"/>
  <c r="AH1697" i="1"/>
  <c r="AI1697" i="1"/>
  <c r="AJ1697" i="1"/>
  <c r="AK1697" i="1"/>
  <c r="AL1697" i="1"/>
  <c r="AM1697" i="1"/>
  <c r="AN1697" i="1"/>
  <c r="AV1697" i="1"/>
  <c r="C1698" i="1"/>
  <c r="D1698" i="1"/>
  <c r="E1698" i="1"/>
  <c r="F1698" i="1"/>
  <c r="G1698" i="1"/>
  <c r="H1698" i="1"/>
  <c r="J1698" i="1"/>
  <c r="K1698" i="1"/>
  <c r="L1698" i="1"/>
  <c r="M1698" i="1"/>
  <c r="AG1698" i="1"/>
  <c r="AH1698" i="1"/>
  <c r="AI1698" i="1"/>
  <c r="AJ1698" i="1"/>
  <c r="AK1698" i="1"/>
  <c r="AL1698" i="1"/>
  <c r="AM1698" i="1"/>
  <c r="AN1698" i="1"/>
  <c r="AV1698" i="1"/>
  <c r="C1699" i="1"/>
  <c r="D1699" i="1"/>
  <c r="E1699" i="1"/>
  <c r="F1699" i="1"/>
  <c r="G1699" i="1"/>
  <c r="H1699" i="1"/>
  <c r="J1699" i="1"/>
  <c r="K1699" i="1"/>
  <c r="L1699" i="1"/>
  <c r="M1699" i="1"/>
  <c r="AG1699" i="1"/>
  <c r="AH1699" i="1"/>
  <c r="AI1699" i="1"/>
  <c r="AJ1699" i="1"/>
  <c r="AK1699" i="1"/>
  <c r="AL1699" i="1"/>
  <c r="AM1699" i="1"/>
  <c r="AN1699" i="1"/>
  <c r="AV1699" i="1"/>
  <c r="C1700" i="1"/>
  <c r="D1700" i="1"/>
  <c r="E1700" i="1"/>
  <c r="F1700" i="1"/>
  <c r="G1700" i="1"/>
  <c r="H1700" i="1"/>
  <c r="J1700" i="1"/>
  <c r="K1700" i="1"/>
  <c r="L1700" i="1"/>
  <c r="M1700" i="1"/>
  <c r="AG1700" i="1"/>
  <c r="AH1700" i="1"/>
  <c r="AI1700" i="1"/>
  <c r="AJ1700" i="1"/>
  <c r="AK1700" i="1"/>
  <c r="AL1700" i="1"/>
  <c r="AM1700" i="1"/>
  <c r="AN1700" i="1"/>
  <c r="AV1700" i="1"/>
  <c r="C1701" i="1"/>
  <c r="D1701" i="1"/>
  <c r="E1701" i="1"/>
  <c r="F1701" i="1"/>
  <c r="G1701" i="1"/>
  <c r="H1701" i="1"/>
  <c r="J1701" i="1"/>
  <c r="K1701" i="1"/>
  <c r="L1701" i="1"/>
  <c r="M1701" i="1"/>
  <c r="AG1701" i="1"/>
  <c r="AH1701" i="1"/>
  <c r="AI1701" i="1"/>
  <c r="AJ1701" i="1"/>
  <c r="AK1701" i="1"/>
  <c r="AL1701" i="1"/>
  <c r="AM1701" i="1"/>
  <c r="AN1701" i="1"/>
  <c r="AV1701" i="1"/>
  <c r="C1702" i="1"/>
  <c r="D1702" i="1"/>
  <c r="E1702" i="1"/>
  <c r="F1702" i="1"/>
  <c r="G1702" i="1"/>
  <c r="H1702" i="1"/>
  <c r="J1702" i="1"/>
  <c r="K1702" i="1"/>
  <c r="L1702" i="1"/>
  <c r="M1702" i="1"/>
  <c r="AG1702" i="1"/>
  <c r="AH1702" i="1"/>
  <c r="AI1702" i="1"/>
  <c r="AJ1702" i="1"/>
  <c r="AK1702" i="1"/>
  <c r="AL1702" i="1"/>
  <c r="AM1702" i="1"/>
  <c r="AN1702" i="1"/>
  <c r="AV1702" i="1"/>
  <c r="C1703" i="1"/>
  <c r="D1703" i="1"/>
  <c r="E1703" i="1"/>
  <c r="F1703" i="1"/>
  <c r="G1703" i="1"/>
  <c r="H1703" i="1"/>
  <c r="J1703" i="1"/>
  <c r="K1703" i="1"/>
  <c r="L1703" i="1"/>
  <c r="M1703" i="1"/>
  <c r="AG1703" i="1"/>
  <c r="AH1703" i="1"/>
  <c r="AI1703" i="1"/>
  <c r="AJ1703" i="1"/>
  <c r="AK1703" i="1"/>
  <c r="AL1703" i="1"/>
  <c r="AM1703" i="1"/>
  <c r="AN1703" i="1"/>
  <c r="AV1703" i="1"/>
  <c r="C1704" i="1"/>
  <c r="D1704" i="1"/>
  <c r="E1704" i="1"/>
  <c r="F1704" i="1"/>
  <c r="G1704" i="1"/>
  <c r="H1704" i="1"/>
  <c r="J1704" i="1"/>
  <c r="K1704" i="1"/>
  <c r="L1704" i="1"/>
  <c r="M1704" i="1"/>
  <c r="AG1704" i="1"/>
  <c r="AH1704" i="1"/>
  <c r="AI1704" i="1"/>
  <c r="AJ1704" i="1"/>
  <c r="AK1704" i="1"/>
  <c r="AL1704" i="1"/>
  <c r="AM1704" i="1"/>
  <c r="AN1704" i="1"/>
  <c r="AV1704" i="1"/>
  <c r="C1705" i="1"/>
  <c r="D1705" i="1"/>
  <c r="E1705" i="1"/>
  <c r="F1705" i="1"/>
  <c r="G1705" i="1"/>
  <c r="H1705" i="1"/>
  <c r="J1705" i="1"/>
  <c r="K1705" i="1"/>
  <c r="L1705" i="1"/>
  <c r="M1705" i="1"/>
  <c r="AG1705" i="1"/>
  <c r="AH1705" i="1"/>
  <c r="AI1705" i="1"/>
  <c r="AJ1705" i="1"/>
  <c r="AK1705" i="1"/>
  <c r="AL1705" i="1"/>
  <c r="AM1705" i="1"/>
  <c r="AN1705" i="1"/>
  <c r="AV1705" i="1"/>
  <c r="C1706" i="1"/>
  <c r="D1706" i="1"/>
  <c r="E1706" i="1"/>
  <c r="F1706" i="1"/>
  <c r="G1706" i="1"/>
  <c r="H1706" i="1"/>
  <c r="J1706" i="1"/>
  <c r="K1706" i="1"/>
  <c r="L1706" i="1"/>
  <c r="M1706" i="1"/>
  <c r="AG1706" i="1"/>
  <c r="AH1706" i="1"/>
  <c r="AI1706" i="1"/>
  <c r="AJ1706" i="1"/>
  <c r="AK1706" i="1"/>
  <c r="AL1706" i="1"/>
  <c r="AM1706" i="1"/>
  <c r="AN1706" i="1"/>
  <c r="AV1706" i="1"/>
  <c r="C1707" i="1"/>
  <c r="D1707" i="1"/>
  <c r="E1707" i="1"/>
  <c r="F1707" i="1"/>
  <c r="G1707" i="1"/>
  <c r="H1707" i="1"/>
  <c r="J1707" i="1"/>
  <c r="K1707" i="1"/>
  <c r="L1707" i="1"/>
  <c r="M1707" i="1"/>
  <c r="AG1707" i="1"/>
  <c r="AH1707" i="1"/>
  <c r="AI1707" i="1"/>
  <c r="AJ1707" i="1"/>
  <c r="AK1707" i="1"/>
  <c r="AL1707" i="1"/>
  <c r="AM1707" i="1"/>
  <c r="AN1707" i="1"/>
  <c r="AV1707" i="1"/>
  <c r="C1708" i="1"/>
  <c r="D1708" i="1"/>
  <c r="E1708" i="1"/>
  <c r="F1708" i="1"/>
  <c r="G1708" i="1"/>
  <c r="H1708" i="1"/>
  <c r="J1708" i="1"/>
  <c r="K1708" i="1"/>
  <c r="L1708" i="1"/>
  <c r="M1708" i="1"/>
  <c r="AG1708" i="1"/>
  <c r="AH1708" i="1"/>
  <c r="AI1708" i="1"/>
  <c r="AJ1708" i="1"/>
  <c r="AK1708" i="1"/>
  <c r="AL1708" i="1"/>
  <c r="AM1708" i="1"/>
  <c r="AN1708" i="1"/>
  <c r="AV1708" i="1"/>
  <c r="C1709" i="1"/>
  <c r="D1709" i="1"/>
  <c r="E1709" i="1"/>
  <c r="F1709" i="1"/>
  <c r="G1709" i="1"/>
  <c r="H1709" i="1"/>
  <c r="J1709" i="1"/>
  <c r="K1709" i="1"/>
  <c r="L1709" i="1"/>
  <c r="M1709" i="1"/>
  <c r="AG1709" i="1"/>
  <c r="AH1709" i="1"/>
  <c r="AI1709" i="1"/>
  <c r="AJ1709" i="1"/>
  <c r="AK1709" i="1"/>
  <c r="AL1709" i="1"/>
  <c r="AM1709" i="1"/>
  <c r="AN1709" i="1"/>
  <c r="AV1709" i="1"/>
  <c r="C1710" i="1"/>
  <c r="D1710" i="1"/>
  <c r="E1710" i="1"/>
  <c r="F1710" i="1"/>
  <c r="G1710" i="1"/>
  <c r="H1710" i="1"/>
  <c r="J1710" i="1"/>
  <c r="K1710" i="1"/>
  <c r="L1710" i="1"/>
  <c r="M1710" i="1"/>
  <c r="AG1710" i="1"/>
  <c r="AH1710" i="1"/>
  <c r="AI1710" i="1"/>
  <c r="AJ1710" i="1"/>
  <c r="AK1710" i="1"/>
  <c r="AL1710" i="1"/>
  <c r="AM1710" i="1"/>
  <c r="AN1710" i="1"/>
  <c r="AV1710" i="1"/>
  <c r="C1711" i="1"/>
  <c r="D1711" i="1"/>
  <c r="E1711" i="1"/>
  <c r="F1711" i="1"/>
  <c r="G1711" i="1"/>
  <c r="H1711" i="1"/>
  <c r="J1711" i="1"/>
  <c r="K1711" i="1"/>
  <c r="L1711" i="1"/>
  <c r="M1711" i="1"/>
  <c r="AG1711" i="1"/>
  <c r="AH1711" i="1"/>
  <c r="AI1711" i="1"/>
  <c r="AJ1711" i="1"/>
  <c r="AK1711" i="1"/>
  <c r="AL1711" i="1"/>
  <c r="AM1711" i="1"/>
  <c r="AN1711" i="1"/>
  <c r="AV1711" i="1"/>
  <c r="C1712" i="1"/>
  <c r="D1712" i="1"/>
  <c r="E1712" i="1"/>
  <c r="F1712" i="1"/>
  <c r="G1712" i="1"/>
  <c r="H1712" i="1"/>
  <c r="J1712" i="1"/>
  <c r="K1712" i="1"/>
  <c r="L1712" i="1"/>
  <c r="M1712" i="1"/>
  <c r="AG1712" i="1"/>
  <c r="AH1712" i="1"/>
  <c r="AI1712" i="1"/>
  <c r="AJ1712" i="1"/>
  <c r="AK1712" i="1"/>
  <c r="AL1712" i="1"/>
  <c r="AM1712" i="1"/>
  <c r="AN1712" i="1"/>
  <c r="AV1712" i="1"/>
  <c r="C1713" i="1"/>
  <c r="D1713" i="1"/>
  <c r="E1713" i="1"/>
  <c r="F1713" i="1"/>
  <c r="G1713" i="1"/>
  <c r="H1713" i="1"/>
  <c r="J1713" i="1"/>
  <c r="K1713" i="1"/>
  <c r="L1713" i="1"/>
  <c r="M1713" i="1"/>
  <c r="AG1713" i="1"/>
  <c r="AH1713" i="1"/>
  <c r="AI1713" i="1"/>
  <c r="AJ1713" i="1"/>
  <c r="AK1713" i="1"/>
  <c r="AL1713" i="1"/>
  <c r="AM1713" i="1"/>
  <c r="AN1713" i="1"/>
  <c r="AV1713" i="1"/>
  <c r="C1714" i="1"/>
  <c r="D1714" i="1"/>
  <c r="E1714" i="1"/>
  <c r="F1714" i="1"/>
  <c r="G1714" i="1"/>
  <c r="H1714" i="1"/>
  <c r="J1714" i="1"/>
  <c r="K1714" i="1"/>
  <c r="L1714" i="1"/>
  <c r="M1714" i="1"/>
  <c r="AG1714" i="1"/>
  <c r="AH1714" i="1"/>
  <c r="AI1714" i="1"/>
  <c r="AJ1714" i="1"/>
  <c r="AK1714" i="1"/>
  <c r="AL1714" i="1"/>
  <c r="AM1714" i="1"/>
  <c r="AN1714" i="1"/>
  <c r="AV1714" i="1"/>
  <c r="C1715" i="1"/>
  <c r="D1715" i="1"/>
  <c r="E1715" i="1"/>
  <c r="F1715" i="1"/>
  <c r="G1715" i="1"/>
  <c r="H1715" i="1"/>
  <c r="J1715" i="1"/>
  <c r="K1715" i="1"/>
  <c r="L1715" i="1"/>
  <c r="M1715" i="1"/>
  <c r="AG1715" i="1"/>
  <c r="AH1715" i="1"/>
  <c r="AI1715" i="1"/>
  <c r="AJ1715" i="1"/>
  <c r="AK1715" i="1"/>
  <c r="AL1715" i="1"/>
  <c r="AM1715" i="1"/>
  <c r="AN1715" i="1"/>
  <c r="AV1715" i="1"/>
  <c r="C1716" i="1"/>
  <c r="D1716" i="1"/>
  <c r="E1716" i="1"/>
  <c r="F1716" i="1"/>
  <c r="G1716" i="1"/>
  <c r="H1716" i="1"/>
  <c r="J1716" i="1"/>
  <c r="K1716" i="1"/>
  <c r="L1716" i="1"/>
  <c r="M1716" i="1"/>
  <c r="AG1716" i="1"/>
  <c r="AH1716" i="1"/>
  <c r="AI1716" i="1"/>
  <c r="AJ1716" i="1"/>
  <c r="AK1716" i="1"/>
  <c r="AL1716" i="1"/>
  <c r="AM1716" i="1"/>
  <c r="AN1716" i="1"/>
  <c r="AV1716" i="1"/>
  <c r="C1717" i="1"/>
  <c r="D1717" i="1"/>
  <c r="E1717" i="1"/>
  <c r="F1717" i="1"/>
  <c r="G1717" i="1"/>
  <c r="H1717" i="1"/>
  <c r="J1717" i="1"/>
  <c r="K1717" i="1"/>
  <c r="L1717" i="1"/>
  <c r="M1717" i="1"/>
  <c r="AG1717" i="1"/>
  <c r="AH1717" i="1"/>
  <c r="AI1717" i="1"/>
  <c r="AJ1717" i="1"/>
  <c r="AK1717" i="1"/>
  <c r="AL1717" i="1"/>
  <c r="AM1717" i="1"/>
  <c r="AN1717" i="1"/>
  <c r="AV1717" i="1"/>
  <c r="C1718" i="1"/>
  <c r="D1718" i="1"/>
  <c r="E1718" i="1"/>
  <c r="F1718" i="1"/>
  <c r="G1718" i="1"/>
  <c r="H1718" i="1"/>
  <c r="J1718" i="1"/>
  <c r="K1718" i="1"/>
  <c r="L1718" i="1"/>
  <c r="M1718" i="1"/>
  <c r="AG1718" i="1"/>
  <c r="AH1718" i="1"/>
  <c r="AI1718" i="1"/>
  <c r="AJ1718" i="1"/>
  <c r="AK1718" i="1"/>
  <c r="AL1718" i="1"/>
  <c r="AM1718" i="1"/>
  <c r="AN1718" i="1"/>
  <c r="AV1718" i="1"/>
  <c r="C1719" i="1"/>
  <c r="D1719" i="1"/>
  <c r="E1719" i="1"/>
  <c r="F1719" i="1"/>
  <c r="G1719" i="1"/>
  <c r="H1719" i="1"/>
  <c r="J1719" i="1"/>
  <c r="K1719" i="1"/>
  <c r="L1719" i="1"/>
  <c r="M1719" i="1"/>
  <c r="AG1719" i="1"/>
  <c r="AH1719" i="1"/>
  <c r="AI1719" i="1"/>
  <c r="AJ1719" i="1"/>
  <c r="AK1719" i="1"/>
  <c r="AL1719" i="1"/>
  <c r="AM1719" i="1"/>
  <c r="AN1719" i="1"/>
  <c r="AV1719" i="1"/>
  <c r="C1721" i="1"/>
  <c r="D1721" i="1"/>
  <c r="E1721" i="1"/>
  <c r="F1721" i="1"/>
  <c r="G1721" i="1"/>
  <c r="H1721" i="1"/>
  <c r="J1721" i="1"/>
  <c r="K1721" i="1"/>
  <c r="L1721" i="1"/>
  <c r="M1721" i="1"/>
  <c r="AG1721" i="1"/>
  <c r="AH1721" i="1"/>
  <c r="AI1721" i="1"/>
  <c r="AJ1721" i="1"/>
  <c r="AK1721" i="1"/>
  <c r="AL1721" i="1"/>
  <c r="AM1721" i="1"/>
  <c r="AN1721" i="1"/>
  <c r="AV1721" i="1"/>
  <c r="C1722" i="1"/>
  <c r="D1722" i="1"/>
  <c r="E1722" i="1"/>
  <c r="F1722" i="1"/>
  <c r="G1722" i="1"/>
  <c r="H1722" i="1"/>
  <c r="J1722" i="1"/>
  <c r="K1722" i="1"/>
  <c r="L1722" i="1"/>
  <c r="M1722" i="1"/>
  <c r="AG1722" i="1"/>
  <c r="AH1722" i="1"/>
  <c r="AI1722" i="1"/>
  <c r="AJ1722" i="1"/>
  <c r="AK1722" i="1"/>
  <c r="AL1722" i="1"/>
  <c r="AM1722" i="1"/>
  <c r="AN1722" i="1"/>
  <c r="AV1722" i="1"/>
  <c r="C1723" i="1"/>
  <c r="D1723" i="1"/>
  <c r="E1723" i="1"/>
  <c r="F1723" i="1"/>
  <c r="G1723" i="1"/>
  <c r="H1723" i="1"/>
  <c r="J1723" i="1"/>
  <c r="K1723" i="1"/>
  <c r="L1723" i="1"/>
  <c r="M1723" i="1"/>
  <c r="AG1723" i="1"/>
  <c r="AH1723" i="1"/>
  <c r="AI1723" i="1"/>
  <c r="AJ1723" i="1"/>
  <c r="AK1723" i="1"/>
  <c r="AL1723" i="1"/>
  <c r="AM1723" i="1"/>
  <c r="AN1723" i="1"/>
  <c r="AV1723" i="1"/>
  <c r="C1724" i="1"/>
  <c r="D1724" i="1"/>
  <c r="E1724" i="1"/>
  <c r="F1724" i="1"/>
  <c r="G1724" i="1"/>
  <c r="H1724" i="1"/>
  <c r="J1724" i="1"/>
  <c r="K1724" i="1"/>
  <c r="L1724" i="1"/>
  <c r="M1724" i="1"/>
  <c r="AG1724" i="1"/>
  <c r="AH1724" i="1"/>
  <c r="AI1724" i="1"/>
  <c r="AJ1724" i="1"/>
  <c r="AK1724" i="1"/>
  <c r="AL1724" i="1"/>
  <c r="AM1724" i="1"/>
  <c r="AN1724" i="1"/>
  <c r="AV1724" i="1"/>
  <c r="C1725" i="1"/>
  <c r="D1725" i="1"/>
  <c r="E1725" i="1"/>
  <c r="F1725" i="1"/>
  <c r="G1725" i="1"/>
  <c r="H1725" i="1"/>
  <c r="J1725" i="1"/>
  <c r="K1725" i="1"/>
  <c r="L1725" i="1"/>
  <c r="M1725" i="1"/>
  <c r="AG1725" i="1"/>
  <c r="AH1725" i="1"/>
  <c r="AI1725" i="1"/>
  <c r="AJ1725" i="1"/>
  <c r="AK1725" i="1"/>
  <c r="AL1725" i="1"/>
  <c r="AM1725" i="1"/>
  <c r="AN1725" i="1"/>
  <c r="AV1725" i="1"/>
  <c r="C1726" i="1"/>
  <c r="D1726" i="1"/>
  <c r="E1726" i="1"/>
  <c r="F1726" i="1"/>
  <c r="G1726" i="1"/>
  <c r="H1726" i="1"/>
  <c r="J1726" i="1"/>
  <c r="K1726" i="1"/>
  <c r="L1726" i="1"/>
  <c r="M1726" i="1"/>
  <c r="AG1726" i="1"/>
  <c r="AH1726" i="1"/>
  <c r="AI1726" i="1"/>
  <c r="AJ1726" i="1"/>
  <c r="AK1726" i="1"/>
  <c r="AL1726" i="1"/>
  <c r="AM1726" i="1"/>
  <c r="AN1726" i="1"/>
  <c r="AV1726" i="1"/>
  <c r="C1727" i="1"/>
  <c r="D1727" i="1"/>
  <c r="E1727" i="1"/>
  <c r="F1727" i="1"/>
  <c r="G1727" i="1"/>
  <c r="H1727" i="1"/>
  <c r="J1727" i="1"/>
  <c r="K1727" i="1"/>
  <c r="L1727" i="1"/>
  <c r="M1727" i="1"/>
  <c r="AG1727" i="1"/>
  <c r="AH1727" i="1"/>
  <c r="AI1727" i="1"/>
  <c r="AJ1727" i="1"/>
  <c r="AK1727" i="1"/>
  <c r="AL1727" i="1"/>
  <c r="AM1727" i="1"/>
  <c r="AN1727" i="1"/>
  <c r="AV1727" i="1"/>
  <c r="C1728" i="1"/>
  <c r="D1728" i="1"/>
  <c r="E1728" i="1"/>
  <c r="F1728" i="1"/>
  <c r="G1728" i="1"/>
  <c r="H1728" i="1"/>
  <c r="J1728" i="1"/>
  <c r="K1728" i="1"/>
  <c r="L1728" i="1"/>
  <c r="M1728" i="1"/>
  <c r="AG1728" i="1"/>
  <c r="AH1728" i="1"/>
  <c r="AI1728" i="1"/>
  <c r="AJ1728" i="1"/>
  <c r="AK1728" i="1"/>
  <c r="AL1728" i="1"/>
  <c r="AM1728" i="1"/>
  <c r="AN1728" i="1"/>
  <c r="AV1728" i="1"/>
  <c r="C1729" i="1"/>
  <c r="D1729" i="1"/>
  <c r="E1729" i="1"/>
  <c r="F1729" i="1"/>
  <c r="G1729" i="1"/>
  <c r="H1729" i="1"/>
  <c r="J1729" i="1"/>
  <c r="K1729" i="1"/>
  <c r="L1729" i="1"/>
  <c r="M1729" i="1"/>
  <c r="AG1729" i="1"/>
  <c r="AH1729" i="1"/>
  <c r="AI1729" i="1"/>
  <c r="AJ1729" i="1"/>
  <c r="AK1729" i="1"/>
  <c r="AL1729" i="1"/>
  <c r="AM1729" i="1"/>
  <c r="AN1729" i="1"/>
  <c r="AV1729" i="1"/>
  <c r="C1730" i="1"/>
  <c r="D1730" i="1"/>
  <c r="E1730" i="1"/>
  <c r="F1730" i="1"/>
  <c r="G1730" i="1"/>
  <c r="H1730" i="1"/>
  <c r="J1730" i="1"/>
  <c r="K1730" i="1"/>
  <c r="L1730" i="1"/>
  <c r="M1730" i="1"/>
  <c r="AG1730" i="1"/>
  <c r="AH1730" i="1"/>
  <c r="AI1730" i="1"/>
  <c r="AJ1730" i="1"/>
  <c r="AK1730" i="1"/>
  <c r="AL1730" i="1"/>
  <c r="AM1730" i="1"/>
  <c r="AN1730" i="1"/>
  <c r="AV1730" i="1"/>
  <c r="C1731" i="1"/>
  <c r="D1731" i="1"/>
  <c r="E1731" i="1"/>
  <c r="F1731" i="1"/>
  <c r="G1731" i="1"/>
  <c r="H1731" i="1"/>
  <c r="J1731" i="1"/>
  <c r="K1731" i="1"/>
  <c r="L1731" i="1"/>
  <c r="M1731" i="1"/>
  <c r="AG1731" i="1"/>
  <c r="AH1731" i="1"/>
  <c r="AI1731" i="1"/>
  <c r="AJ1731" i="1"/>
  <c r="AK1731" i="1"/>
  <c r="AL1731" i="1"/>
  <c r="AM1731" i="1"/>
  <c r="AN1731" i="1"/>
  <c r="AV1731" i="1"/>
  <c r="C1732" i="1"/>
  <c r="D1732" i="1"/>
  <c r="E1732" i="1"/>
  <c r="F1732" i="1"/>
  <c r="G1732" i="1"/>
  <c r="H1732" i="1"/>
  <c r="J1732" i="1"/>
  <c r="K1732" i="1"/>
  <c r="L1732" i="1"/>
  <c r="M1732" i="1"/>
  <c r="AG1732" i="1"/>
  <c r="AH1732" i="1"/>
  <c r="AI1732" i="1"/>
  <c r="AJ1732" i="1"/>
  <c r="AK1732" i="1"/>
  <c r="AL1732" i="1"/>
  <c r="AM1732" i="1"/>
  <c r="AN1732" i="1"/>
  <c r="AV1732" i="1"/>
  <c r="C1733" i="1"/>
  <c r="D1733" i="1"/>
  <c r="E1733" i="1"/>
  <c r="F1733" i="1"/>
  <c r="G1733" i="1"/>
  <c r="H1733" i="1"/>
  <c r="J1733" i="1"/>
  <c r="K1733" i="1"/>
  <c r="L1733" i="1"/>
  <c r="M1733" i="1"/>
  <c r="AG1733" i="1"/>
  <c r="AH1733" i="1"/>
  <c r="AI1733" i="1"/>
  <c r="AJ1733" i="1"/>
  <c r="AK1733" i="1"/>
  <c r="AL1733" i="1"/>
  <c r="AM1733" i="1"/>
  <c r="AN1733" i="1"/>
  <c r="AV1733" i="1"/>
  <c r="C1734" i="1"/>
  <c r="D1734" i="1"/>
  <c r="E1734" i="1"/>
  <c r="F1734" i="1"/>
  <c r="G1734" i="1"/>
  <c r="H1734" i="1"/>
  <c r="J1734" i="1"/>
  <c r="K1734" i="1"/>
  <c r="L1734" i="1"/>
  <c r="M1734" i="1"/>
  <c r="AG1734" i="1"/>
  <c r="AH1734" i="1"/>
  <c r="AI1734" i="1"/>
  <c r="AJ1734" i="1"/>
  <c r="AK1734" i="1"/>
  <c r="AL1734" i="1"/>
  <c r="AM1734" i="1"/>
  <c r="AN1734" i="1"/>
  <c r="AV1734" i="1"/>
  <c r="C1735" i="1"/>
  <c r="D1735" i="1"/>
  <c r="E1735" i="1"/>
  <c r="F1735" i="1"/>
  <c r="G1735" i="1"/>
  <c r="H1735" i="1"/>
  <c r="J1735" i="1"/>
  <c r="K1735" i="1"/>
  <c r="L1735" i="1"/>
  <c r="M1735" i="1"/>
  <c r="AG1735" i="1"/>
  <c r="AH1735" i="1"/>
  <c r="AI1735" i="1"/>
  <c r="AJ1735" i="1"/>
  <c r="AK1735" i="1"/>
  <c r="AL1735" i="1"/>
  <c r="AM1735" i="1"/>
  <c r="AN1735" i="1"/>
  <c r="AV1735" i="1"/>
  <c r="C1736" i="1"/>
  <c r="D1736" i="1"/>
  <c r="E1736" i="1"/>
  <c r="F1736" i="1"/>
  <c r="G1736" i="1"/>
  <c r="H1736" i="1"/>
  <c r="J1736" i="1"/>
  <c r="K1736" i="1"/>
  <c r="L1736" i="1"/>
  <c r="M1736" i="1"/>
  <c r="AG1736" i="1"/>
  <c r="AH1736" i="1"/>
  <c r="AI1736" i="1"/>
  <c r="AJ1736" i="1"/>
  <c r="AK1736" i="1"/>
  <c r="AL1736" i="1"/>
  <c r="AM1736" i="1"/>
  <c r="AN1736" i="1"/>
  <c r="AV1736" i="1"/>
  <c r="C1737" i="1"/>
  <c r="D1737" i="1"/>
  <c r="E1737" i="1"/>
  <c r="F1737" i="1"/>
  <c r="G1737" i="1"/>
  <c r="H1737" i="1"/>
  <c r="J1737" i="1"/>
  <c r="K1737" i="1"/>
  <c r="L1737" i="1"/>
  <c r="M1737" i="1"/>
  <c r="AG1737" i="1"/>
  <c r="AH1737" i="1"/>
  <c r="AI1737" i="1"/>
  <c r="AJ1737" i="1"/>
  <c r="AK1737" i="1"/>
  <c r="AL1737" i="1"/>
  <c r="AM1737" i="1"/>
  <c r="AN1737" i="1"/>
  <c r="AV1737" i="1"/>
  <c r="C1738" i="1"/>
  <c r="D1738" i="1"/>
  <c r="E1738" i="1"/>
  <c r="F1738" i="1"/>
  <c r="G1738" i="1"/>
  <c r="H1738" i="1"/>
  <c r="J1738" i="1"/>
  <c r="K1738" i="1"/>
  <c r="L1738" i="1"/>
  <c r="M1738" i="1"/>
  <c r="AG1738" i="1"/>
  <c r="AH1738" i="1"/>
  <c r="AI1738" i="1"/>
  <c r="AJ1738" i="1"/>
  <c r="AK1738" i="1"/>
  <c r="AL1738" i="1"/>
  <c r="AM1738" i="1"/>
  <c r="AN1738" i="1"/>
  <c r="AV1738" i="1"/>
  <c r="C1739" i="1"/>
  <c r="D1739" i="1"/>
  <c r="E1739" i="1"/>
  <c r="F1739" i="1"/>
  <c r="G1739" i="1"/>
  <c r="H1739" i="1"/>
  <c r="J1739" i="1"/>
  <c r="K1739" i="1"/>
  <c r="L1739" i="1"/>
  <c r="M1739" i="1"/>
  <c r="AG1739" i="1"/>
  <c r="AH1739" i="1"/>
  <c r="AI1739" i="1"/>
  <c r="AJ1739" i="1"/>
  <c r="AK1739" i="1"/>
  <c r="AL1739" i="1"/>
  <c r="AM1739" i="1"/>
  <c r="AN1739" i="1"/>
  <c r="AV1739" i="1"/>
  <c r="C1740" i="1"/>
  <c r="D1740" i="1"/>
  <c r="E1740" i="1"/>
  <c r="F1740" i="1"/>
  <c r="G1740" i="1"/>
  <c r="H1740" i="1"/>
  <c r="J1740" i="1"/>
  <c r="K1740" i="1"/>
  <c r="L1740" i="1"/>
  <c r="M1740" i="1"/>
  <c r="AG1740" i="1"/>
  <c r="AH1740" i="1"/>
  <c r="AI1740" i="1"/>
  <c r="AJ1740" i="1"/>
  <c r="AK1740" i="1"/>
  <c r="AL1740" i="1"/>
  <c r="AM1740" i="1"/>
  <c r="AN1740" i="1"/>
  <c r="AV1740" i="1"/>
  <c r="C1741" i="1"/>
  <c r="D1741" i="1"/>
  <c r="E1741" i="1"/>
  <c r="F1741" i="1"/>
  <c r="G1741" i="1"/>
  <c r="H1741" i="1"/>
  <c r="J1741" i="1"/>
  <c r="K1741" i="1"/>
  <c r="L1741" i="1"/>
  <c r="M1741" i="1"/>
  <c r="AG1741" i="1"/>
  <c r="AH1741" i="1"/>
  <c r="AI1741" i="1"/>
  <c r="AJ1741" i="1"/>
  <c r="AK1741" i="1"/>
  <c r="AL1741" i="1"/>
  <c r="AM1741" i="1"/>
  <c r="AN1741" i="1"/>
  <c r="AV1741" i="1"/>
  <c r="C1742" i="1"/>
  <c r="D1742" i="1"/>
  <c r="E1742" i="1"/>
  <c r="F1742" i="1"/>
  <c r="G1742" i="1"/>
  <c r="H1742" i="1"/>
  <c r="J1742" i="1"/>
  <c r="K1742" i="1"/>
  <c r="L1742" i="1"/>
  <c r="M1742" i="1"/>
  <c r="AG1742" i="1"/>
  <c r="AH1742" i="1"/>
  <c r="AI1742" i="1"/>
  <c r="AJ1742" i="1"/>
  <c r="AK1742" i="1"/>
  <c r="AL1742" i="1"/>
  <c r="AM1742" i="1"/>
  <c r="AN1742" i="1"/>
  <c r="AV1742" i="1"/>
  <c r="C1743" i="1"/>
  <c r="D1743" i="1"/>
  <c r="E1743" i="1"/>
  <c r="F1743" i="1"/>
  <c r="G1743" i="1"/>
  <c r="H1743" i="1"/>
  <c r="J1743" i="1"/>
  <c r="K1743" i="1"/>
  <c r="L1743" i="1"/>
  <c r="M1743" i="1"/>
  <c r="AG1743" i="1"/>
  <c r="AH1743" i="1"/>
  <c r="AI1743" i="1"/>
  <c r="AJ1743" i="1"/>
  <c r="AK1743" i="1"/>
  <c r="AL1743" i="1"/>
  <c r="AM1743" i="1"/>
  <c r="AN1743" i="1"/>
  <c r="AV1743" i="1"/>
  <c r="C1744" i="1"/>
  <c r="D1744" i="1"/>
  <c r="E1744" i="1"/>
  <c r="F1744" i="1"/>
  <c r="G1744" i="1"/>
  <c r="H1744" i="1"/>
  <c r="J1744" i="1"/>
  <c r="K1744" i="1"/>
  <c r="L1744" i="1"/>
  <c r="M1744" i="1"/>
  <c r="AG1744" i="1"/>
  <c r="AH1744" i="1"/>
  <c r="AI1744" i="1"/>
  <c r="AJ1744" i="1"/>
  <c r="AK1744" i="1"/>
  <c r="AL1744" i="1"/>
  <c r="AM1744" i="1"/>
  <c r="AN1744" i="1"/>
  <c r="AV1744" i="1"/>
  <c r="C1745" i="1"/>
  <c r="D1745" i="1"/>
  <c r="E1745" i="1"/>
  <c r="F1745" i="1"/>
  <c r="G1745" i="1"/>
  <c r="H1745" i="1"/>
  <c r="J1745" i="1"/>
  <c r="K1745" i="1"/>
  <c r="L1745" i="1"/>
  <c r="M1745" i="1"/>
  <c r="AG1745" i="1"/>
  <c r="AH1745" i="1"/>
  <c r="AI1745" i="1"/>
  <c r="AJ1745" i="1"/>
  <c r="AK1745" i="1"/>
  <c r="AL1745" i="1"/>
  <c r="AM1745" i="1"/>
  <c r="AN1745" i="1"/>
  <c r="AV1745" i="1"/>
  <c r="C1746" i="1"/>
  <c r="D1746" i="1"/>
  <c r="E1746" i="1"/>
  <c r="F1746" i="1"/>
  <c r="G1746" i="1"/>
  <c r="H1746" i="1"/>
  <c r="J1746" i="1"/>
  <c r="K1746" i="1"/>
  <c r="L1746" i="1"/>
  <c r="M1746" i="1"/>
  <c r="AG1746" i="1"/>
  <c r="AH1746" i="1"/>
  <c r="AI1746" i="1"/>
  <c r="AJ1746" i="1"/>
  <c r="AK1746" i="1"/>
  <c r="AL1746" i="1"/>
  <c r="AM1746" i="1"/>
  <c r="AN1746" i="1"/>
  <c r="AV1746" i="1"/>
  <c r="C1747" i="1"/>
  <c r="D1747" i="1"/>
  <c r="E1747" i="1"/>
  <c r="F1747" i="1"/>
  <c r="G1747" i="1"/>
  <c r="H1747" i="1"/>
  <c r="J1747" i="1"/>
  <c r="K1747" i="1"/>
  <c r="L1747" i="1"/>
  <c r="M1747" i="1"/>
  <c r="AG1747" i="1"/>
  <c r="AH1747" i="1"/>
  <c r="AI1747" i="1"/>
  <c r="AJ1747" i="1"/>
  <c r="AK1747" i="1"/>
  <c r="AL1747" i="1"/>
  <c r="AM1747" i="1"/>
  <c r="AN1747" i="1"/>
  <c r="AV1747" i="1"/>
  <c r="C1748" i="1"/>
  <c r="D1748" i="1"/>
  <c r="E1748" i="1"/>
  <c r="F1748" i="1"/>
  <c r="G1748" i="1"/>
  <c r="H1748" i="1"/>
  <c r="J1748" i="1"/>
  <c r="K1748" i="1"/>
  <c r="L1748" i="1"/>
  <c r="M1748" i="1"/>
  <c r="AG1748" i="1"/>
  <c r="AH1748" i="1"/>
  <c r="AI1748" i="1"/>
  <c r="AJ1748" i="1"/>
  <c r="AK1748" i="1"/>
  <c r="AL1748" i="1"/>
  <c r="AM1748" i="1"/>
  <c r="AN1748" i="1"/>
  <c r="AV1748" i="1"/>
  <c r="C1749" i="1"/>
  <c r="D1749" i="1"/>
  <c r="E1749" i="1"/>
  <c r="F1749" i="1"/>
  <c r="G1749" i="1"/>
  <c r="H1749" i="1"/>
  <c r="J1749" i="1"/>
  <c r="K1749" i="1"/>
  <c r="L1749" i="1"/>
  <c r="M1749" i="1"/>
  <c r="AG1749" i="1"/>
  <c r="AH1749" i="1"/>
  <c r="AI1749" i="1"/>
  <c r="AJ1749" i="1"/>
  <c r="AK1749" i="1"/>
  <c r="AL1749" i="1"/>
  <c r="AM1749" i="1"/>
  <c r="AN1749" i="1"/>
  <c r="AV1749" i="1"/>
  <c r="C1750" i="1"/>
  <c r="D1750" i="1"/>
  <c r="E1750" i="1"/>
  <c r="F1750" i="1"/>
  <c r="G1750" i="1"/>
  <c r="H1750" i="1"/>
  <c r="J1750" i="1"/>
  <c r="K1750" i="1"/>
  <c r="L1750" i="1"/>
  <c r="M1750" i="1"/>
  <c r="AG1750" i="1"/>
  <c r="AH1750" i="1"/>
  <c r="AI1750" i="1"/>
  <c r="AJ1750" i="1"/>
  <c r="AK1750" i="1"/>
  <c r="AL1750" i="1"/>
  <c r="AM1750" i="1"/>
  <c r="AN1750" i="1"/>
  <c r="AV1750" i="1"/>
  <c r="C1751" i="1"/>
  <c r="D1751" i="1"/>
  <c r="E1751" i="1"/>
  <c r="F1751" i="1"/>
  <c r="G1751" i="1"/>
  <c r="H1751" i="1"/>
  <c r="J1751" i="1"/>
  <c r="K1751" i="1"/>
  <c r="L1751" i="1"/>
  <c r="M1751" i="1"/>
  <c r="AG1751" i="1"/>
  <c r="AH1751" i="1"/>
  <c r="AI1751" i="1"/>
  <c r="AJ1751" i="1"/>
  <c r="AK1751" i="1"/>
  <c r="AL1751" i="1"/>
  <c r="AM1751" i="1"/>
  <c r="AN1751" i="1"/>
  <c r="AV1751" i="1"/>
  <c r="C1752" i="1"/>
  <c r="D1752" i="1"/>
  <c r="E1752" i="1"/>
  <c r="F1752" i="1"/>
  <c r="G1752" i="1"/>
  <c r="H1752" i="1"/>
  <c r="J1752" i="1"/>
  <c r="K1752" i="1"/>
  <c r="L1752" i="1"/>
  <c r="M1752" i="1"/>
  <c r="AG1752" i="1"/>
  <c r="AH1752" i="1"/>
  <c r="AI1752" i="1"/>
  <c r="AJ1752" i="1"/>
  <c r="AK1752" i="1"/>
  <c r="AL1752" i="1"/>
  <c r="AM1752" i="1"/>
  <c r="AN1752" i="1"/>
  <c r="AV1752" i="1"/>
  <c r="C1753" i="1"/>
  <c r="D1753" i="1"/>
  <c r="E1753" i="1"/>
  <c r="F1753" i="1"/>
  <c r="G1753" i="1"/>
  <c r="H1753" i="1"/>
  <c r="J1753" i="1"/>
  <c r="K1753" i="1"/>
  <c r="L1753" i="1"/>
  <c r="M1753" i="1"/>
  <c r="AG1753" i="1"/>
  <c r="AH1753" i="1"/>
  <c r="AI1753" i="1"/>
  <c r="AJ1753" i="1"/>
  <c r="AK1753" i="1"/>
  <c r="AL1753" i="1"/>
  <c r="AM1753" i="1"/>
  <c r="AN1753" i="1"/>
  <c r="AV1753" i="1"/>
  <c r="C1754" i="1"/>
  <c r="D1754" i="1"/>
  <c r="E1754" i="1"/>
  <c r="F1754" i="1"/>
  <c r="G1754" i="1"/>
  <c r="H1754" i="1"/>
  <c r="J1754" i="1"/>
  <c r="K1754" i="1"/>
  <c r="L1754" i="1"/>
  <c r="M1754" i="1"/>
  <c r="AG1754" i="1"/>
  <c r="AH1754" i="1"/>
  <c r="AI1754" i="1"/>
  <c r="AJ1754" i="1"/>
  <c r="AK1754" i="1"/>
  <c r="AL1754" i="1"/>
  <c r="AM1754" i="1"/>
  <c r="AN1754" i="1"/>
  <c r="AV1754" i="1"/>
  <c r="C1755" i="1"/>
  <c r="D1755" i="1"/>
  <c r="E1755" i="1"/>
  <c r="F1755" i="1"/>
  <c r="G1755" i="1"/>
  <c r="H1755" i="1"/>
  <c r="J1755" i="1"/>
  <c r="K1755" i="1"/>
  <c r="L1755" i="1"/>
  <c r="M1755" i="1"/>
  <c r="AG1755" i="1"/>
  <c r="AH1755" i="1"/>
  <c r="AI1755" i="1"/>
  <c r="AJ1755" i="1"/>
  <c r="AK1755" i="1"/>
  <c r="AL1755" i="1"/>
  <c r="AM1755" i="1"/>
  <c r="AN1755" i="1"/>
  <c r="AV1755" i="1"/>
  <c r="C1756" i="1"/>
  <c r="D1756" i="1"/>
  <c r="E1756" i="1"/>
  <c r="F1756" i="1"/>
  <c r="G1756" i="1"/>
  <c r="H1756" i="1"/>
  <c r="J1756" i="1"/>
  <c r="K1756" i="1"/>
  <c r="L1756" i="1"/>
  <c r="M1756" i="1"/>
  <c r="AG1756" i="1"/>
  <c r="AH1756" i="1"/>
  <c r="AI1756" i="1"/>
  <c r="AJ1756" i="1"/>
  <c r="AK1756" i="1"/>
  <c r="AL1756" i="1"/>
  <c r="AM1756" i="1"/>
  <c r="AN1756" i="1"/>
  <c r="AV1756" i="1"/>
  <c r="C1757" i="1"/>
  <c r="D1757" i="1"/>
  <c r="E1757" i="1"/>
  <c r="F1757" i="1"/>
  <c r="G1757" i="1"/>
  <c r="H1757" i="1"/>
  <c r="J1757" i="1"/>
  <c r="K1757" i="1"/>
  <c r="L1757" i="1"/>
  <c r="M1757" i="1"/>
  <c r="AG1757" i="1"/>
  <c r="AH1757" i="1"/>
  <c r="AI1757" i="1"/>
  <c r="AJ1757" i="1"/>
  <c r="AK1757" i="1"/>
  <c r="AL1757" i="1"/>
  <c r="AM1757" i="1"/>
  <c r="AN1757" i="1"/>
  <c r="AV1757" i="1"/>
  <c r="C1758" i="1"/>
  <c r="D1758" i="1"/>
  <c r="E1758" i="1"/>
  <c r="F1758" i="1"/>
  <c r="G1758" i="1"/>
  <c r="H1758" i="1"/>
  <c r="J1758" i="1"/>
  <c r="K1758" i="1"/>
  <c r="L1758" i="1"/>
  <c r="M1758" i="1"/>
  <c r="AG1758" i="1"/>
  <c r="AH1758" i="1"/>
  <c r="AI1758" i="1"/>
  <c r="AJ1758" i="1"/>
  <c r="AK1758" i="1"/>
  <c r="AL1758" i="1"/>
  <c r="AM1758" i="1"/>
  <c r="AN1758" i="1"/>
  <c r="AV1758" i="1"/>
  <c r="C1759" i="1"/>
  <c r="D1759" i="1"/>
  <c r="E1759" i="1"/>
  <c r="F1759" i="1"/>
  <c r="G1759" i="1"/>
  <c r="H1759" i="1"/>
  <c r="J1759" i="1"/>
  <c r="K1759" i="1"/>
  <c r="L1759" i="1"/>
  <c r="M1759" i="1"/>
  <c r="AG1759" i="1"/>
  <c r="AH1759" i="1"/>
  <c r="AI1759" i="1"/>
  <c r="AJ1759" i="1"/>
  <c r="AK1759" i="1"/>
  <c r="AL1759" i="1"/>
  <c r="AM1759" i="1"/>
  <c r="AN1759" i="1"/>
  <c r="AV1759" i="1"/>
  <c r="C1760" i="1"/>
  <c r="D1760" i="1"/>
  <c r="E1760" i="1"/>
  <c r="F1760" i="1"/>
  <c r="G1760" i="1"/>
  <c r="H1760" i="1"/>
  <c r="J1760" i="1"/>
  <c r="K1760" i="1"/>
  <c r="L1760" i="1"/>
  <c r="M1760" i="1"/>
  <c r="AG1760" i="1"/>
  <c r="AH1760" i="1"/>
  <c r="AI1760" i="1"/>
  <c r="AJ1760" i="1"/>
  <c r="AK1760" i="1"/>
  <c r="AL1760" i="1"/>
  <c r="AM1760" i="1"/>
  <c r="AN1760" i="1"/>
  <c r="AV1760" i="1"/>
  <c r="C1761" i="1"/>
  <c r="D1761" i="1"/>
  <c r="E1761" i="1"/>
  <c r="F1761" i="1"/>
  <c r="G1761" i="1"/>
  <c r="H1761" i="1"/>
  <c r="J1761" i="1"/>
  <c r="K1761" i="1"/>
  <c r="L1761" i="1"/>
  <c r="M1761" i="1"/>
  <c r="AG1761" i="1"/>
  <c r="AH1761" i="1"/>
  <c r="AI1761" i="1"/>
  <c r="AJ1761" i="1"/>
  <c r="AK1761" i="1"/>
  <c r="AL1761" i="1"/>
  <c r="AM1761" i="1"/>
  <c r="AN1761" i="1"/>
  <c r="AV1761" i="1"/>
  <c r="C1762" i="1"/>
  <c r="D1762" i="1"/>
  <c r="E1762" i="1"/>
  <c r="F1762" i="1"/>
  <c r="G1762" i="1"/>
  <c r="H1762" i="1"/>
  <c r="J1762" i="1"/>
  <c r="K1762" i="1"/>
  <c r="L1762" i="1"/>
  <c r="M1762" i="1"/>
  <c r="AG1762" i="1"/>
  <c r="AH1762" i="1"/>
  <c r="AI1762" i="1"/>
  <c r="AJ1762" i="1"/>
  <c r="AK1762" i="1"/>
  <c r="AL1762" i="1"/>
  <c r="AM1762" i="1"/>
  <c r="AN1762" i="1"/>
  <c r="AV1762" i="1"/>
  <c r="C1763" i="1"/>
  <c r="D1763" i="1"/>
  <c r="E1763" i="1"/>
  <c r="F1763" i="1"/>
  <c r="G1763" i="1"/>
  <c r="H1763" i="1"/>
  <c r="J1763" i="1"/>
  <c r="K1763" i="1"/>
  <c r="L1763" i="1"/>
  <c r="M1763" i="1"/>
  <c r="AG1763" i="1"/>
  <c r="AH1763" i="1"/>
  <c r="AI1763" i="1"/>
  <c r="AJ1763" i="1"/>
  <c r="AK1763" i="1"/>
  <c r="AL1763" i="1"/>
  <c r="AM1763" i="1"/>
  <c r="AN1763" i="1"/>
  <c r="AV1763" i="1"/>
  <c r="C1764" i="1"/>
  <c r="D1764" i="1"/>
  <c r="E1764" i="1"/>
  <c r="F1764" i="1"/>
  <c r="G1764" i="1"/>
  <c r="H1764" i="1"/>
  <c r="J1764" i="1"/>
  <c r="K1764" i="1"/>
  <c r="L1764" i="1"/>
  <c r="M1764" i="1"/>
  <c r="AG1764" i="1"/>
  <c r="AH1764" i="1"/>
  <c r="AI1764" i="1"/>
  <c r="AJ1764" i="1"/>
  <c r="AK1764" i="1"/>
  <c r="AL1764" i="1"/>
  <c r="AM1764" i="1"/>
  <c r="AN1764" i="1"/>
  <c r="AV1764" i="1"/>
  <c r="C1765" i="1"/>
  <c r="D1765" i="1"/>
  <c r="E1765" i="1"/>
  <c r="F1765" i="1"/>
  <c r="G1765" i="1"/>
  <c r="H1765" i="1"/>
  <c r="J1765" i="1"/>
  <c r="K1765" i="1"/>
  <c r="L1765" i="1"/>
  <c r="M1765" i="1"/>
  <c r="AG1765" i="1"/>
  <c r="AH1765" i="1"/>
  <c r="AI1765" i="1"/>
  <c r="AJ1765" i="1"/>
  <c r="AK1765" i="1"/>
  <c r="AL1765" i="1"/>
  <c r="AM1765" i="1"/>
  <c r="AN1765" i="1"/>
  <c r="AV1765" i="1"/>
  <c r="C1766" i="1"/>
  <c r="D1766" i="1"/>
  <c r="E1766" i="1"/>
  <c r="F1766" i="1"/>
  <c r="G1766" i="1"/>
  <c r="H1766" i="1"/>
  <c r="J1766" i="1"/>
  <c r="K1766" i="1"/>
  <c r="L1766" i="1"/>
  <c r="M1766" i="1"/>
  <c r="AG1766" i="1"/>
  <c r="AH1766" i="1"/>
  <c r="AI1766" i="1"/>
  <c r="AJ1766" i="1"/>
  <c r="AK1766" i="1"/>
  <c r="AL1766" i="1"/>
  <c r="AM1766" i="1"/>
  <c r="AN1766" i="1"/>
  <c r="AV1766" i="1"/>
  <c r="C1767" i="1"/>
  <c r="D1767" i="1"/>
  <c r="E1767" i="1"/>
  <c r="F1767" i="1"/>
  <c r="G1767" i="1"/>
  <c r="H1767" i="1"/>
  <c r="J1767" i="1"/>
  <c r="K1767" i="1"/>
  <c r="L1767" i="1"/>
  <c r="M1767" i="1"/>
  <c r="AG1767" i="1"/>
  <c r="AH1767" i="1"/>
  <c r="AI1767" i="1"/>
  <c r="AJ1767" i="1"/>
  <c r="AK1767" i="1"/>
  <c r="AL1767" i="1"/>
  <c r="AM1767" i="1"/>
  <c r="AN1767" i="1"/>
  <c r="AV1767" i="1"/>
  <c r="C1768" i="1"/>
  <c r="D1768" i="1"/>
  <c r="E1768" i="1"/>
  <c r="F1768" i="1"/>
  <c r="G1768" i="1"/>
  <c r="H1768" i="1"/>
  <c r="J1768" i="1"/>
  <c r="K1768" i="1"/>
  <c r="L1768" i="1"/>
  <c r="M1768" i="1"/>
  <c r="AG1768" i="1"/>
  <c r="AH1768" i="1"/>
  <c r="AI1768" i="1"/>
  <c r="AJ1768" i="1"/>
  <c r="AK1768" i="1"/>
  <c r="AL1768" i="1"/>
  <c r="AM1768" i="1"/>
  <c r="AN1768" i="1"/>
  <c r="AV1768" i="1"/>
  <c r="C1769" i="1"/>
  <c r="D1769" i="1"/>
  <c r="E1769" i="1"/>
  <c r="F1769" i="1"/>
  <c r="G1769" i="1"/>
  <c r="H1769" i="1"/>
  <c r="J1769" i="1"/>
  <c r="K1769" i="1"/>
  <c r="L1769" i="1"/>
  <c r="M1769" i="1"/>
  <c r="AG1769" i="1"/>
  <c r="AH1769" i="1"/>
  <c r="AI1769" i="1"/>
  <c r="AJ1769" i="1"/>
  <c r="AK1769" i="1"/>
  <c r="AL1769" i="1"/>
  <c r="AM1769" i="1"/>
  <c r="AN1769" i="1"/>
  <c r="AV1769" i="1"/>
  <c r="C1770" i="1"/>
  <c r="D1770" i="1"/>
  <c r="E1770" i="1"/>
  <c r="F1770" i="1"/>
  <c r="G1770" i="1"/>
  <c r="H1770" i="1"/>
  <c r="J1770" i="1"/>
  <c r="K1770" i="1"/>
  <c r="L1770" i="1"/>
  <c r="M1770" i="1"/>
  <c r="AG1770" i="1"/>
  <c r="AH1770" i="1"/>
  <c r="AI1770" i="1"/>
  <c r="AJ1770" i="1"/>
  <c r="AK1770" i="1"/>
  <c r="AL1770" i="1"/>
  <c r="AM1770" i="1"/>
  <c r="AN1770" i="1"/>
  <c r="AV1770" i="1"/>
  <c r="C1771" i="1"/>
  <c r="D1771" i="1"/>
  <c r="E1771" i="1"/>
  <c r="F1771" i="1"/>
  <c r="G1771" i="1"/>
  <c r="H1771" i="1"/>
  <c r="J1771" i="1"/>
  <c r="K1771" i="1"/>
  <c r="L1771" i="1"/>
  <c r="M1771" i="1"/>
  <c r="AG1771" i="1"/>
  <c r="AH1771" i="1"/>
  <c r="AI1771" i="1"/>
  <c r="AJ1771" i="1"/>
  <c r="AK1771" i="1"/>
  <c r="AL1771" i="1"/>
  <c r="AM1771" i="1"/>
  <c r="AN1771" i="1"/>
  <c r="AV1771" i="1"/>
  <c r="C1772" i="1"/>
  <c r="D1772" i="1"/>
  <c r="E1772" i="1"/>
  <c r="F1772" i="1"/>
  <c r="G1772" i="1"/>
  <c r="H1772" i="1"/>
  <c r="J1772" i="1"/>
  <c r="K1772" i="1"/>
  <c r="L1772" i="1"/>
  <c r="M1772" i="1"/>
  <c r="AG1772" i="1"/>
  <c r="AH1772" i="1"/>
  <c r="AI1772" i="1"/>
  <c r="AJ1772" i="1"/>
  <c r="AK1772" i="1"/>
  <c r="AL1772" i="1"/>
  <c r="AM1772" i="1"/>
  <c r="AN1772" i="1"/>
  <c r="AV1772" i="1"/>
  <c r="C1773" i="1"/>
  <c r="D1773" i="1"/>
  <c r="E1773" i="1"/>
  <c r="F1773" i="1"/>
  <c r="G1773" i="1"/>
  <c r="H1773" i="1"/>
  <c r="J1773" i="1"/>
  <c r="K1773" i="1"/>
  <c r="L1773" i="1"/>
  <c r="M1773" i="1"/>
  <c r="AG1773" i="1"/>
  <c r="AH1773" i="1"/>
  <c r="AI1773" i="1"/>
  <c r="AJ1773" i="1"/>
  <c r="AK1773" i="1"/>
  <c r="AL1773" i="1"/>
  <c r="AM1773" i="1"/>
  <c r="AN1773" i="1"/>
  <c r="AV1773" i="1"/>
  <c r="C1774" i="1"/>
  <c r="D1774" i="1"/>
  <c r="E1774" i="1"/>
  <c r="F1774" i="1"/>
  <c r="G1774" i="1"/>
  <c r="H1774" i="1"/>
  <c r="J1774" i="1"/>
  <c r="K1774" i="1"/>
  <c r="L1774" i="1"/>
  <c r="M1774" i="1"/>
  <c r="AG1774" i="1"/>
  <c r="AH1774" i="1"/>
  <c r="AI1774" i="1"/>
  <c r="AJ1774" i="1"/>
  <c r="AK1774" i="1"/>
  <c r="AL1774" i="1"/>
  <c r="AM1774" i="1"/>
  <c r="AN1774" i="1"/>
  <c r="AV1774" i="1"/>
  <c r="C1775" i="1"/>
  <c r="D1775" i="1"/>
  <c r="E1775" i="1"/>
  <c r="F1775" i="1"/>
  <c r="G1775" i="1"/>
  <c r="H1775" i="1"/>
  <c r="J1775" i="1"/>
  <c r="K1775" i="1"/>
  <c r="L1775" i="1"/>
  <c r="M1775" i="1"/>
  <c r="AG1775" i="1"/>
  <c r="AH1775" i="1"/>
  <c r="AI1775" i="1"/>
  <c r="AJ1775" i="1"/>
  <c r="AK1775" i="1"/>
  <c r="AL1775" i="1"/>
  <c r="AM1775" i="1"/>
  <c r="AN1775" i="1"/>
  <c r="AV1775" i="1"/>
  <c r="C1776" i="1"/>
  <c r="D1776" i="1"/>
  <c r="E1776" i="1"/>
  <c r="F1776" i="1"/>
  <c r="G1776" i="1"/>
  <c r="H1776" i="1"/>
  <c r="J1776" i="1"/>
  <c r="K1776" i="1"/>
  <c r="L1776" i="1"/>
  <c r="M1776" i="1"/>
  <c r="AG1776" i="1"/>
  <c r="AH1776" i="1"/>
  <c r="AI1776" i="1"/>
  <c r="AJ1776" i="1"/>
  <c r="AK1776" i="1"/>
  <c r="AL1776" i="1"/>
  <c r="AM1776" i="1"/>
  <c r="AN1776" i="1"/>
  <c r="AV1776" i="1"/>
  <c r="C1777" i="1"/>
  <c r="D1777" i="1"/>
  <c r="E1777" i="1"/>
  <c r="F1777" i="1"/>
  <c r="G1777" i="1"/>
  <c r="H1777" i="1"/>
  <c r="J1777" i="1"/>
  <c r="K1777" i="1"/>
  <c r="L1777" i="1"/>
  <c r="M1777" i="1"/>
  <c r="AG1777" i="1"/>
  <c r="AH1777" i="1"/>
  <c r="AI1777" i="1"/>
  <c r="AJ1777" i="1"/>
  <c r="AK1777" i="1"/>
  <c r="AL1777" i="1"/>
  <c r="AM1777" i="1"/>
  <c r="AN1777" i="1"/>
  <c r="AV1777" i="1"/>
  <c r="C1778" i="1"/>
  <c r="D1778" i="1"/>
  <c r="E1778" i="1"/>
  <c r="F1778" i="1"/>
  <c r="G1778" i="1"/>
  <c r="H1778" i="1"/>
  <c r="J1778" i="1"/>
  <c r="K1778" i="1"/>
  <c r="L1778" i="1"/>
  <c r="M1778" i="1"/>
  <c r="AG1778" i="1"/>
  <c r="AH1778" i="1"/>
  <c r="AI1778" i="1"/>
  <c r="AJ1778" i="1"/>
  <c r="AK1778" i="1"/>
  <c r="AL1778" i="1"/>
  <c r="AM1778" i="1"/>
  <c r="AN1778" i="1"/>
  <c r="AV1778" i="1"/>
  <c r="C1779" i="1"/>
  <c r="D1779" i="1"/>
  <c r="E1779" i="1"/>
  <c r="F1779" i="1"/>
  <c r="G1779" i="1"/>
  <c r="H1779" i="1"/>
  <c r="J1779" i="1"/>
  <c r="K1779" i="1"/>
  <c r="L1779" i="1"/>
  <c r="M1779" i="1"/>
  <c r="AG1779" i="1"/>
  <c r="AH1779" i="1"/>
  <c r="AI1779" i="1"/>
  <c r="AJ1779" i="1"/>
  <c r="AK1779" i="1"/>
  <c r="AL1779" i="1"/>
  <c r="AM1779" i="1"/>
  <c r="AN1779" i="1"/>
  <c r="AV1779" i="1"/>
  <c r="C1780" i="1"/>
  <c r="D1780" i="1"/>
  <c r="E1780" i="1"/>
  <c r="F1780" i="1"/>
  <c r="G1780" i="1"/>
  <c r="H1780" i="1"/>
  <c r="J1780" i="1"/>
  <c r="K1780" i="1"/>
  <c r="L1780" i="1"/>
  <c r="M1780" i="1"/>
  <c r="AG1780" i="1"/>
  <c r="AH1780" i="1"/>
  <c r="AI1780" i="1"/>
  <c r="AJ1780" i="1"/>
  <c r="AK1780" i="1"/>
  <c r="AL1780" i="1"/>
  <c r="AM1780" i="1"/>
  <c r="AN1780" i="1"/>
  <c r="AV1780" i="1"/>
  <c r="C1781" i="1"/>
  <c r="D1781" i="1"/>
  <c r="E1781" i="1"/>
  <c r="F1781" i="1"/>
  <c r="G1781" i="1"/>
  <c r="H1781" i="1"/>
  <c r="J1781" i="1"/>
  <c r="K1781" i="1"/>
  <c r="L1781" i="1"/>
  <c r="M1781" i="1"/>
  <c r="AG1781" i="1"/>
  <c r="AH1781" i="1"/>
  <c r="AI1781" i="1"/>
  <c r="AJ1781" i="1"/>
  <c r="AK1781" i="1"/>
  <c r="AL1781" i="1"/>
  <c r="AM1781" i="1"/>
  <c r="AN1781" i="1"/>
  <c r="AV1781" i="1"/>
  <c r="C1782" i="1"/>
  <c r="D1782" i="1"/>
  <c r="E1782" i="1"/>
  <c r="F1782" i="1"/>
  <c r="G1782" i="1"/>
  <c r="H1782" i="1"/>
  <c r="J1782" i="1"/>
  <c r="K1782" i="1"/>
  <c r="L1782" i="1"/>
  <c r="M1782" i="1"/>
  <c r="AG1782" i="1"/>
  <c r="AH1782" i="1"/>
  <c r="AI1782" i="1"/>
  <c r="AJ1782" i="1"/>
  <c r="AK1782" i="1"/>
  <c r="AL1782" i="1"/>
  <c r="AM1782" i="1"/>
  <c r="AN1782" i="1"/>
  <c r="AV1782" i="1"/>
  <c r="C1783" i="1"/>
  <c r="D1783" i="1"/>
  <c r="E1783" i="1"/>
  <c r="F1783" i="1"/>
  <c r="G1783" i="1"/>
  <c r="H1783" i="1"/>
  <c r="J1783" i="1"/>
  <c r="K1783" i="1"/>
  <c r="L1783" i="1"/>
  <c r="M1783" i="1"/>
  <c r="AG1783" i="1"/>
  <c r="AH1783" i="1"/>
  <c r="AI1783" i="1"/>
  <c r="AJ1783" i="1"/>
  <c r="AK1783" i="1"/>
  <c r="AL1783" i="1"/>
  <c r="AM1783" i="1"/>
  <c r="AN1783" i="1"/>
  <c r="AV1783" i="1"/>
  <c r="C1784" i="1"/>
  <c r="D1784" i="1"/>
  <c r="E1784" i="1"/>
  <c r="F1784" i="1"/>
  <c r="G1784" i="1"/>
  <c r="H1784" i="1"/>
  <c r="J1784" i="1"/>
  <c r="K1784" i="1"/>
  <c r="L1784" i="1"/>
  <c r="M1784" i="1"/>
  <c r="AG1784" i="1"/>
  <c r="AH1784" i="1"/>
  <c r="AI1784" i="1"/>
  <c r="AJ1784" i="1"/>
  <c r="AK1784" i="1"/>
  <c r="AL1784" i="1"/>
  <c r="AM1784" i="1"/>
  <c r="AN1784" i="1"/>
  <c r="AV1784" i="1"/>
  <c r="C1785" i="1"/>
  <c r="D1785" i="1"/>
  <c r="E1785" i="1"/>
  <c r="F1785" i="1"/>
  <c r="G1785" i="1"/>
  <c r="H1785" i="1"/>
  <c r="J1785" i="1"/>
  <c r="K1785" i="1"/>
  <c r="L1785" i="1"/>
  <c r="M1785" i="1"/>
  <c r="AG1785" i="1"/>
  <c r="AH1785" i="1"/>
  <c r="AI1785" i="1"/>
  <c r="AJ1785" i="1"/>
  <c r="AK1785" i="1"/>
  <c r="AL1785" i="1"/>
  <c r="AM1785" i="1"/>
  <c r="AN1785" i="1"/>
  <c r="AV1785" i="1"/>
  <c r="C1786" i="1"/>
  <c r="D1786" i="1"/>
  <c r="E1786" i="1"/>
  <c r="F1786" i="1"/>
  <c r="G1786" i="1"/>
  <c r="H1786" i="1"/>
  <c r="J1786" i="1"/>
  <c r="K1786" i="1"/>
  <c r="L1786" i="1"/>
  <c r="M1786" i="1"/>
  <c r="AG1786" i="1"/>
  <c r="AH1786" i="1"/>
  <c r="AI1786" i="1"/>
  <c r="AJ1786" i="1"/>
  <c r="AK1786" i="1"/>
  <c r="AL1786" i="1"/>
  <c r="AM1786" i="1"/>
  <c r="AN1786" i="1"/>
  <c r="AV1786" i="1"/>
  <c r="C1787" i="1"/>
  <c r="D1787" i="1"/>
  <c r="E1787" i="1"/>
  <c r="F1787" i="1"/>
  <c r="G1787" i="1"/>
  <c r="H1787" i="1"/>
  <c r="J1787" i="1"/>
  <c r="K1787" i="1"/>
  <c r="L1787" i="1"/>
  <c r="M1787" i="1"/>
  <c r="AG1787" i="1"/>
  <c r="AH1787" i="1"/>
  <c r="AI1787" i="1"/>
  <c r="AJ1787" i="1"/>
  <c r="AK1787" i="1"/>
  <c r="AL1787" i="1"/>
  <c r="AM1787" i="1"/>
  <c r="AN1787" i="1"/>
  <c r="AV1787" i="1"/>
  <c r="C1788" i="1"/>
  <c r="D1788" i="1"/>
  <c r="E1788" i="1"/>
  <c r="F1788" i="1"/>
  <c r="G1788" i="1"/>
  <c r="H1788" i="1"/>
  <c r="J1788" i="1"/>
  <c r="K1788" i="1"/>
  <c r="L1788" i="1"/>
  <c r="M1788" i="1"/>
  <c r="AG1788" i="1"/>
  <c r="AH1788" i="1"/>
  <c r="AI1788" i="1"/>
  <c r="AJ1788" i="1"/>
  <c r="AK1788" i="1"/>
  <c r="AL1788" i="1"/>
  <c r="AM1788" i="1"/>
  <c r="AN1788" i="1"/>
  <c r="AV1788" i="1"/>
  <c r="C1789" i="1"/>
  <c r="D1789" i="1"/>
  <c r="E1789" i="1"/>
  <c r="F1789" i="1"/>
  <c r="G1789" i="1"/>
  <c r="H1789" i="1"/>
  <c r="J1789" i="1"/>
  <c r="K1789" i="1"/>
  <c r="L1789" i="1"/>
  <c r="M1789" i="1"/>
  <c r="AG1789" i="1"/>
  <c r="AH1789" i="1"/>
  <c r="AI1789" i="1"/>
  <c r="AJ1789" i="1"/>
  <c r="AK1789" i="1"/>
  <c r="AL1789" i="1"/>
  <c r="AM1789" i="1"/>
  <c r="AN1789" i="1"/>
  <c r="AV1789" i="1"/>
  <c r="C1790" i="1"/>
  <c r="D1790" i="1"/>
  <c r="E1790" i="1"/>
  <c r="F1790" i="1"/>
  <c r="G1790" i="1"/>
  <c r="H1790" i="1"/>
  <c r="J1790" i="1"/>
  <c r="K1790" i="1"/>
  <c r="L1790" i="1"/>
  <c r="M1790" i="1"/>
  <c r="AG1790" i="1"/>
  <c r="AH1790" i="1"/>
  <c r="AI1790" i="1"/>
  <c r="AJ1790" i="1"/>
  <c r="AK1790" i="1"/>
  <c r="AL1790" i="1"/>
  <c r="AM1790" i="1"/>
  <c r="AN1790" i="1"/>
  <c r="AV1790" i="1"/>
  <c r="C1791" i="1"/>
  <c r="D1791" i="1"/>
  <c r="E1791" i="1"/>
  <c r="F1791" i="1"/>
  <c r="G1791" i="1"/>
  <c r="H1791" i="1"/>
  <c r="J1791" i="1"/>
  <c r="K1791" i="1"/>
  <c r="L1791" i="1"/>
  <c r="M1791" i="1"/>
  <c r="AG1791" i="1"/>
  <c r="AH1791" i="1"/>
  <c r="AI1791" i="1"/>
  <c r="AJ1791" i="1"/>
  <c r="AK1791" i="1"/>
  <c r="AL1791" i="1"/>
  <c r="AM1791" i="1"/>
  <c r="AN1791" i="1"/>
  <c r="AV1791" i="1"/>
  <c r="C1792" i="1"/>
  <c r="D1792" i="1"/>
  <c r="E1792" i="1"/>
  <c r="F1792" i="1"/>
  <c r="G1792" i="1"/>
  <c r="H1792" i="1"/>
  <c r="J1792" i="1"/>
  <c r="K1792" i="1"/>
  <c r="L1792" i="1"/>
  <c r="M1792" i="1"/>
  <c r="AG1792" i="1"/>
  <c r="AH1792" i="1"/>
  <c r="AI1792" i="1"/>
  <c r="AJ1792" i="1"/>
  <c r="AK1792" i="1"/>
  <c r="AL1792" i="1"/>
  <c r="AM1792" i="1"/>
  <c r="AN1792" i="1"/>
  <c r="AV1792" i="1"/>
  <c r="C1793" i="1"/>
  <c r="D1793" i="1"/>
  <c r="E1793" i="1"/>
  <c r="F1793" i="1"/>
  <c r="G1793" i="1"/>
  <c r="H1793" i="1"/>
  <c r="J1793" i="1"/>
  <c r="K1793" i="1"/>
  <c r="L1793" i="1"/>
  <c r="M1793" i="1"/>
  <c r="AG1793" i="1"/>
  <c r="AH1793" i="1"/>
  <c r="AI1793" i="1"/>
  <c r="AJ1793" i="1"/>
  <c r="AK1793" i="1"/>
  <c r="AL1793" i="1"/>
  <c r="AM1793" i="1"/>
  <c r="AN1793" i="1"/>
  <c r="AV1793" i="1"/>
  <c r="C1794" i="1"/>
  <c r="D1794" i="1"/>
  <c r="E1794" i="1"/>
  <c r="F1794" i="1"/>
  <c r="G1794" i="1"/>
  <c r="H1794" i="1"/>
  <c r="J1794" i="1"/>
  <c r="K1794" i="1"/>
  <c r="L1794" i="1"/>
  <c r="M1794" i="1"/>
  <c r="AG1794" i="1"/>
  <c r="AH1794" i="1"/>
  <c r="AI1794" i="1"/>
  <c r="AJ1794" i="1"/>
  <c r="AK1794" i="1"/>
  <c r="AL1794" i="1"/>
  <c r="AM1794" i="1"/>
  <c r="AN1794" i="1"/>
  <c r="AV1794" i="1"/>
  <c r="C1795" i="1"/>
  <c r="D1795" i="1"/>
  <c r="E1795" i="1"/>
  <c r="F1795" i="1"/>
  <c r="G1795" i="1"/>
  <c r="H1795" i="1"/>
  <c r="J1795" i="1"/>
  <c r="K1795" i="1"/>
  <c r="L1795" i="1"/>
  <c r="M1795" i="1"/>
  <c r="AG1795" i="1"/>
  <c r="AH1795" i="1"/>
  <c r="AI1795" i="1"/>
  <c r="AJ1795" i="1"/>
  <c r="AK1795" i="1"/>
  <c r="AL1795" i="1"/>
  <c r="AM1795" i="1"/>
  <c r="AN1795" i="1"/>
  <c r="AV1795" i="1"/>
  <c r="C1796" i="1"/>
  <c r="D1796" i="1"/>
  <c r="E1796" i="1"/>
  <c r="F1796" i="1"/>
  <c r="G1796" i="1"/>
  <c r="H1796" i="1"/>
  <c r="J1796" i="1"/>
  <c r="K1796" i="1"/>
  <c r="L1796" i="1"/>
  <c r="M1796" i="1"/>
  <c r="AG1796" i="1"/>
  <c r="AH1796" i="1"/>
  <c r="AI1796" i="1"/>
  <c r="AJ1796" i="1"/>
  <c r="AK1796" i="1"/>
  <c r="AL1796" i="1"/>
  <c r="AM1796" i="1"/>
  <c r="AN1796" i="1"/>
  <c r="AV1796" i="1"/>
  <c r="C1797" i="1"/>
  <c r="D1797" i="1"/>
  <c r="E1797" i="1"/>
  <c r="F1797" i="1"/>
  <c r="G1797" i="1"/>
  <c r="H1797" i="1"/>
  <c r="J1797" i="1"/>
  <c r="K1797" i="1"/>
  <c r="L1797" i="1"/>
  <c r="M1797" i="1"/>
  <c r="AG1797" i="1"/>
  <c r="AH1797" i="1"/>
  <c r="AI1797" i="1"/>
  <c r="AJ1797" i="1"/>
  <c r="AK1797" i="1"/>
  <c r="AL1797" i="1"/>
  <c r="AM1797" i="1"/>
  <c r="AN1797" i="1"/>
  <c r="AV1797" i="1"/>
  <c r="C1798" i="1"/>
  <c r="D1798" i="1"/>
  <c r="E1798" i="1"/>
  <c r="F1798" i="1"/>
  <c r="G1798" i="1"/>
  <c r="H1798" i="1"/>
  <c r="J1798" i="1"/>
  <c r="K1798" i="1"/>
  <c r="L1798" i="1"/>
  <c r="M1798" i="1"/>
  <c r="AG1798" i="1"/>
  <c r="AH1798" i="1"/>
  <c r="AI1798" i="1"/>
  <c r="AJ1798" i="1"/>
  <c r="AK1798" i="1"/>
  <c r="AL1798" i="1"/>
  <c r="AM1798" i="1"/>
  <c r="AN1798" i="1"/>
  <c r="AV1798" i="1"/>
  <c r="C1799" i="1"/>
  <c r="D1799" i="1"/>
  <c r="E1799" i="1"/>
  <c r="F1799" i="1"/>
  <c r="G1799" i="1"/>
  <c r="H1799" i="1"/>
  <c r="J1799" i="1"/>
  <c r="K1799" i="1"/>
  <c r="L1799" i="1"/>
  <c r="M1799" i="1"/>
  <c r="AG1799" i="1"/>
  <c r="AH1799" i="1"/>
  <c r="AI1799" i="1"/>
  <c r="AJ1799" i="1"/>
  <c r="AK1799" i="1"/>
  <c r="AL1799" i="1"/>
  <c r="AM1799" i="1"/>
  <c r="AN1799" i="1"/>
  <c r="AV1799" i="1"/>
  <c r="C1800" i="1"/>
  <c r="D1800" i="1"/>
  <c r="E1800" i="1"/>
  <c r="F1800" i="1"/>
  <c r="G1800" i="1"/>
  <c r="H1800" i="1"/>
  <c r="J1800" i="1"/>
  <c r="K1800" i="1"/>
  <c r="L1800" i="1"/>
  <c r="M1800" i="1"/>
  <c r="AG1800" i="1"/>
  <c r="AH1800" i="1"/>
  <c r="AI1800" i="1"/>
  <c r="AJ1800" i="1"/>
  <c r="AK1800" i="1"/>
  <c r="AL1800" i="1"/>
  <c r="AM1800" i="1"/>
  <c r="AN1800" i="1"/>
  <c r="AV1800" i="1"/>
  <c r="C1801" i="1"/>
  <c r="D1801" i="1"/>
  <c r="E1801" i="1"/>
  <c r="F1801" i="1"/>
  <c r="G1801" i="1"/>
  <c r="H1801" i="1"/>
  <c r="J1801" i="1"/>
  <c r="K1801" i="1"/>
  <c r="L1801" i="1"/>
  <c r="M1801" i="1"/>
  <c r="AG1801" i="1"/>
  <c r="AH1801" i="1"/>
  <c r="AI1801" i="1"/>
  <c r="AJ1801" i="1"/>
  <c r="AK1801" i="1"/>
  <c r="AL1801" i="1"/>
  <c r="AM1801" i="1"/>
  <c r="AN1801" i="1"/>
  <c r="AV1801" i="1"/>
  <c r="C1802" i="1"/>
  <c r="D1802" i="1"/>
  <c r="E1802" i="1"/>
  <c r="F1802" i="1"/>
  <c r="G1802" i="1"/>
  <c r="H1802" i="1"/>
  <c r="J1802" i="1"/>
  <c r="K1802" i="1"/>
  <c r="L1802" i="1"/>
  <c r="M1802" i="1"/>
  <c r="AG1802" i="1"/>
  <c r="AH1802" i="1"/>
  <c r="AI1802" i="1"/>
  <c r="AJ1802" i="1"/>
  <c r="AK1802" i="1"/>
  <c r="AL1802" i="1"/>
  <c r="AM1802" i="1"/>
  <c r="AN1802" i="1"/>
  <c r="AV1802" i="1"/>
  <c r="C1803" i="1"/>
  <c r="D1803" i="1"/>
  <c r="E1803" i="1"/>
  <c r="F1803" i="1"/>
  <c r="G1803" i="1"/>
  <c r="H1803" i="1"/>
  <c r="J1803" i="1"/>
  <c r="K1803" i="1"/>
  <c r="L1803" i="1"/>
  <c r="M1803" i="1"/>
  <c r="AG1803" i="1"/>
  <c r="AH1803" i="1"/>
  <c r="AI1803" i="1"/>
  <c r="AJ1803" i="1"/>
  <c r="AK1803" i="1"/>
  <c r="AL1803" i="1"/>
  <c r="AM1803" i="1"/>
  <c r="AN1803" i="1"/>
  <c r="AV1803" i="1"/>
  <c r="C1804" i="1"/>
  <c r="D1804" i="1"/>
  <c r="E1804" i="1"/>
  <c r="F1804" i="1"/>
  <c r="G1804" i="1"/>
  <c r="H1804" i="1"/>
  <c r="J1804" i="1"/>
  <c r="K1804" i="1"/>
  <c r="L1804" i="1"/>
  <c r="M1804" i="1"/>
  <c r="AG1804" i="1"/>
  <c r="AH1804" i="1"/>
  <c r="AI1804" i="1"/>
  <c r="AJ1804" i="1"/>
  <c r="AK1804" i="1"/>
  <c r="AL1804" i="1"/>
  <c r="AM1804" i="1"/>
  <c r="AN1804" i="1"/>
  <c r="AV1804" i="1"/>
  <c r="C1805" i="1"/>
  <c r="D1805" i="1"/>
  <c r="E1805" i="1"/>
  <c r="F1805" i="1"/>
  <c r="G1805" i="1"/>
  <c r="H1805" i="1"/>
  <c r="J1805" i="1"/>
  <c r="K1805" i="1"/>
  <c r="L1805" i="1"/>
  <c r="M1805" i="1"/>
  <c r="AG1805" i="1"/>
  <c r="AH1805" i="1"/>
  <c r="AI1805" i="1"/>
  <c r="AJ1805" i="1"/>
  <c r="AK1805" i="1"/>
  <c r="AL1805" i="1"/>
  <c r="AM1805" i="1"/>
  <c r="AN1805" i="1"/>
  <c r="AV1805" i="1"/>
  <c r="C1806" i="1"/>
  <c r="D1806" i="1"/>
  <c r="E1806" i="1"/>
  <c r="F1806" i="1"/>
  <c r="G1806" i="1"/>
  <c r="H1806" i="1"/>
  <c r="J1806" i="1"/>
  <c r="K1806" i="1"/>
  <c r="L1806" i="1"/>
  <c r="M1806" i="1"/>
  <c r="AG1806" i="1"/>
  <c r="AH1806" i="1"/>
  <c r="AI1806" i="1"/>
  <c r="AJ1806" i="1"/>
  <c r="AK1806" i="1"/>
  <c r="AL1806" i="1"/>
  <c r="AM1806" i="1"/>
  <c r="AN1806" i="1"/>
  <c r="AV1806" i="1"/>
  <c r="C1807" i="1"/>
  <c r="D1807" i="1"/>
  <c r="E1807" i="1"/>
  <c r="F1807" i="1"/>
  <c r="G1807" i="1"/>
  <c r="H1807" i="1"/>
  <c r="J1807" i="1"/>
  <c r="K1807" i="1"/>
  <c r="L1807" i="1"/>
  <c r="M1807" i="1"/>
  <c r="AG1807" i="1"/>
  <c r="AH1807" i="1"/>
  <c r="AI1807" i="1"/>
  <c r="AJ1807" i="1"/>
  <c r="AK1807" i="1"/>
  <c r="AL1807" i="1"/>
  <c r="AM1807" i="1"/>
  <c r="AN1807" i="1"/>
  <c r="AV1807" i="1"/>
  <c r="C1808" i="1"/>
  <c r="D1808" i="1"/>
  <c r="E1808" i="1"/>
  <c r="F1808" i="1"/>
  <c r="G1808" i="1"/>
  <c r="H1808" i="1"/>
  <c r="J1808" i="1"/>
  <c r="K1808" i="1"/>
  <c r="L1808" i="1"/>
  <c r="M1808" i="1"/>
  <c r="AG1808" i="1"/>
  <c r="AH1808" i="1"/>
  <c r="AI1808" i="1"/>
  <c r="AJ1808" i="1"/>
  <c r="AK1808" i="1"/>
  <c r="AL1808" i="1"/>
  <c r="AM1808" i="1"/>
  <c r="AN1808" i="1"/>
  <c r="AV1808" i="1"/>
  <c r="C1809" i="1"/>
  <c r="D1809" i="1"/>
  <c r="E1809" i="1"/>
  <c r="F1809" i="1"/>
  <c r="G1809" i="1"/>
  <c r="H1809" i="1"/>
  <c r="J1809" i="1"/>
  <c r="K1809" i="1"/>
  <c r="L1809" i="1"/>
  <c r="M1809" i="1"/>
  <c r="AG1809" i="1"/>
  <c r="AH1809" i="1"/>
  <c r="AI1809" i="1"/>
  <c r="AJ1809" i="1"/>
  <c r="AK1809" i="1"/>
  <c r="AL1809" i="1"/>
  <c r="AM1809" i="1"/>
  <c r="AN1809" i="1"/>
  <c r="AV1809" i="1"/>
  <c r="C1810" i="1"/>
  <c r="D1810" i="1"/>
  <c r="E1810" i="1"/>
  <c r="F1810" i="1"/>
  <c r="G1810" i="1"/>
  <c r="H1810" i="1"/>
  <c r="J1810" i="1"/>
  <c r="K1810" i="1"/>
  <c r="L1810" i="1"/>
  <c r="M1810" i="1"/>
  <c r="AG1810" i="1"/>
  <c r="AH1810" i="1"/>
  <c r="AI1810" i="1"/>
  <c r="AJ1810" i="1"/>
  <c r="AK1810" i="1"/>
  <c r="AL1810" i="1"/>
  <c r="AM1810" i="1"/>
  <c r="AN1810" i="1"/>
  <c r="AV1810" i="1"/>
  <c r="C1811" i="1"/>
  <c r="D1811" i="1"/>
  <c r="E1811" i="1"/>
  <c r="F1811" i="1"/>
  <c r="G1811" i="1"/>
  <c r="H1811" i="1"/>
  <c r="J1811" i="1"/>
  <c r="K1811" i="1"/>
  <c r="L1811" i="1"/>
  <c r="M1811" i="1"/>
  <c r="AG1811" i="1"/>
  <c r="AH1811" i="1"/>
  <c r="AI1811" i="1"/>
  <c r="AJ1811" i="1"/>
  <c r="AK1811" i="1"/>
  <c r="AL1811" i="1"/>
  <c r="AM1811" i="1"/>
  <c r="AN1811" i="1"/>
  <c r="AV1811" i="1"/>
  <c r="C1812" i="1"/>
  <c r="D1812" i="1"/>
  <c r="E1812" i="1"/>
  <c r="F1812" i="1"/>
  <c r="G1812" i="1"/>
  <c r="H1812" i="1"/>
  <c r="J1812" i="1"/>
  <c r="K1812" i="1"/>
  <c r="L1812" i="1"/>
  <c r="M1812" i="1"/>
  <c r="AG1812" i="1"/>
  <c r="AH1812" i="1"/>
  <c r="AI1812" i="1"/>
  <c r="AJ1812" i="1"/>
  <c r="AK1812" i="1"/>
  <c r="AL1812" i="1"/>
  <c r="AM1812" i="1"/>
  <c r="AN1812" i="1"/>
  <c r="AV1812" i="1"/>
  <c r="C1813" i="1"/>
  <c r="D1813" i="1"/>
  <c r="E1813" i="1"/>
  <c r="F1813" i="1"/>
  <c r="G1813" i="1"/>
  <c r="H1813" i="1"/>
  <c r="J1813" i="1"/>
  <c r="K1813" i="1"/>
  <c r="L1813" i="1"/>
  <c r="M1813" i="1"/>
  <c r="AG1813" i="1"/>
  <c r="AH1813" i="1"/>
  <c r="AI1813" i="1"/>
  <c r="AJ1813" i="1"/>
  <c r="AK1813" i="1"/>
  <c r="AL1813" i="1"/>
  <c r="AM1813" i="1"/>
  <c r="AN1813" i="1"/>
  <c r="AV1813" i="1"/>
  <c r="C1814" i="1"/>
  <c r="D1814" i="1"/>
  <c r="E1814" i="1"/>
  <c r="F1814" i="1"/>
  <c r="G1814" i="1"/>
  <c r="H1814" i="1"/>
  <c r="J1814" i="1"/>
  <c r="K1814" i="1"/>
  <c r="L1814" i="1"/>
  <c r="M1814" i="1"/>
  <c r="AG1814" i="1"/>
  <c r="AH1814" i="1"/>
  <c r="AI1814" i="1"/>
  <c r="AJ1814" i="1"/>
  <c r="AK1814" i="1"/>
  <c r="AL1814" i="1"/>
  <c r="AM1814" i="1"/>
  <c r="AN1814" i="1"/>
  <c r="AV1814" i="1"/>
  <c r="C1816" i="1"/>
  <c r="D1816" i="1"/>
  <c r="E1816" i="1"/>
  <c r="F1816" i="1"/>
  <c r="G1816" i="1"/>
  <c r="H1816" i="1"/>
  <c r="J1816" i="1"/>
  <c r="K1816" i="1"/>
  <c r="L1816" i="1"/>
  <c r="M1816" i="1"/>
  <c r="AG1816" i="1"/>
  <c r="AH1816" i="1"/>
  <c r="AI1816" i="1"/>
  <c r="AJ1816" i="1"/>
  <c r="AK1816" i="1"/>
  <c r="AL1816" i="1"/>
  <c r="AM1816" i="1"/>
  <c r="AN1816" i="1"/>
  <c r="AV1816" i="1"/>
  <c r="C1817" i="1"/>
  <c r="D1817" i="1"/>
  <c r="E1817" i="1"/>
  <c r="F1817" i="1"/>
  <c r="G1817" i="1"/>
  <c r="H1817" i="1"/>
  <c r="J1817" i="1"/>
  <c r="K1817" i="1"/>
  <c r="L1817" i="1"/>
  <c r="M1817" i="1"/>
  <c r="AG1817" i="1"/>
  <c r="AH1817" i="1"/>
  <c r="AI1817" i="1"/>
  <c r="AJ1817" i="1"/>
  <c r="AK1817" i="1"/>
  <c r="AL1817" i="1"/>
  <c r="AM1817" i="1"/>
  <c r="AN1817" i="1"/>
  <c r="AV1817" i="1"/>
  <c r="C1818" i="1"/>
  <c r="D1818" i="1"/>
  <c r="E1818" i="1"/>
  <c r="F1818" i="1"/>
  <c r="G1818" i="1"/>
  <c r="H1818" i="1"/>
  <c r="J1818" i="1"/>
  <c r="K1818" i="1"/>
  <c r="L1818" i="1"/>
  <c r="M1818" i="1"/>
  <c r="AG1818" i="1"/>
  <c r="AH1818" i="1"/>
  <c r="AI1818" i="1"/>
  <c r="AJ1818" i="1"/>
  <c r="AK1818" i="1"/>
  <c r="AL1818" i="1"/>
  <c r="AM1818" i="1"/>
  <c r="AN1818" i="1"/>
  <c r="AV1818" i="1"/>
  <c r="C1819" i="1"/>
  <c r="D1819" i="1"/>
  <c r="E1819" i="1"/>
  <c r="F1819" i="1"/>
  <c r="G1819" i="1"/>
  <c r="H1819" i="1"/>
  <c r="J1819" i="1"/>
  <c r="K1819" i="1"/>
  <c r="L1819" i="1"/>
  <c r="M1819" i="1"/>
  <c r="AG1819" i="1"/>
  <c r="AH1819" i="1"/>
  <c r="AI1819" i="1"/>
  <c r="AJ1819" i="1"/>
  <c r="AK1819" i="1"/>
  <c r="AL1819" i="1"/>
  <c r="AM1819" i="1"/>
  <c r="AN1819" i="1"/>
  <c r="AV1819" i="1"/>
  <c r="C1820" i="1"/>
  <c r="D1820" i="1"/>
  <c r="E1820" i="1"/>
  <c r="F1820" i="1"/>
  <c r="G1820" i="1"/>
  <c r="H1820" i="1"/>
  <c r="J1820" i="1"/>
  <c r="K1820" i="1"/>
  <c r="L1820" i="1"/>
  <c r="M1820" i="1"/>
  <c r="AG1820" i="1"/>
  <c r="AH1820" i="1"/>
  <c r="AI1820" i="1"/>
  <c r="AJ1820" i="1"/>
  <c r="AK1820" i="1"/>
  <c r="AL1820" i="1"/>
  <c r="AM1820" i="1"/>
  <c r="AN1820" i="1"/>
  <c r="AV1820" i="1"/>
  <c r="C1821" i="1"/>
  <c r="D1821" i="1"/>
  <c r="E1821" i="1"/>
  <c r="F1821" i="1"/>
  <c r="G1821" i="1"/>
  <c r="H1821" i="1"/>
  <c r="J1821" i="1"/>
  <c r="K1821" i="1"/>
  <c r="L1821" i="1"/>
  <c r="M1821" i="1"/>
  <c r="AG1821" i="1"/>
  <c r="AH1821" i="1"/>
  <c r="AI1821" i="1"/>
  <c r="AJ1821" i="1"/>
  <c r="AK1821" i="1"/>
  <c r="AL1821" i="1"/>
  <c r="AM1821" i="1"/>
  <c r="AN1821" i="1"/>
  <c r="AV1821" i="1"/>
  <c r="C1822" i="1"/>
  <c r="D1822" i="1"/>
  <c r="E1822" i="1"/>
  <c r="F1822" i="1"/>
  <c r="G1822" i="1"/>
  <c r="H1822" i="1"/>
  <c r="J1822" i="1"/>
  <c r="K1822" i="1"/>
  <c r="L1822" i="1"/>
  <c r="M1822" i="1"/>
  <c r="AG1822" i="1"/>
  <c r="AH1822" i="1"/>
  <c r="AI1822" i="1"/>
  <c r="AJ1822" i="1"/>
  <c r="AK1822" i="1"/>
  <c r="AL1822" i="1"/>
  <c r="AM1822" i="1"/>
  <c r="AN1822" i="1"/>
  <c r="AV1822" i="1"/>
  <c r="C1823" i="1"/>
  <c r="D1823" i="1"/>
  <c r="E1823" i="1"/>
  <c r="F1823" i="1"/>
  <c r="G1823" i="1"/>
  <c r="H1823" i="1"/>
  <c r="J1823" i="1"/>
  <c r="K1823" i="1"/>
  <c r="L1823" i="1"/>
  <c r="M1823" i="1"/>
  <c r="AG1823" i="1"/>
  <c r="AH1823" i="1"/>
  <c r="AI1823" i="1"/>
  <c r="AJ1823" i="1"/>
  <c r="AK1823" i="1"/>
  <c r="AL1823" i="1"/>
  <c r="AM1823" i="1"/>
  <c r="AN1823" i="1"/>
  <c r="AV1823" i="1"/>
  <c r="C1824" i="1"/>
  <c r="D1824" i="1"/>
  <c r="E1824" i="1"/>
  <c r="F1824" i="1"/>
  <c r="G1824" i="1"/>
  <c r="H1824" i="1"/>
  <c r="J1824" i="1"/>
  <c r="K1824" i="1"/>
  <c r="L1824" i="1"/>
  <c r="M1824" i="1"/>
  <c r="AG1824" i="1"/>
  <c r="AH1824" i="1"/>
  <c r="AI1824" i="1"/>
  <c r="AJ1824" i="1"/>
  <c r="AK1824" i="1"/>
  <c r="AL1824" i="1"/>
  <c r="AM1824" i="1"/>
  <c r="AN1824" i="1"/>
  <c r="AV1824" i="1"/>
  <c r="C1825" i="1"/>
  <c r="D1825" i="1"/>
  <c r="E1825" i="1"/>
  <c r="F1825" i="1"/>
  <c r="G1825" i="1"/>
  <c r="H1825" i="1"/>
  <c r="J1825" i="1"/>
  <c r="K1825" i="1"/>
  <c r="L1825" i="1"/>
  <c r="M1825" i="1"/>
  <c r="AG1825" i="1"/>
  <c r="AH1825" i="1"/>
  <c r="AI1825" i="1"/>
  <c r="AJ1825" i="1"/>
  <c r="AK1825" i="1"/>
  <c r="AL1825" i="1"/>
  <c r="AM1825" i="1"/>
  <c r="AN1825" i="1"/>
  <c r="AV1825" i="1"/>
  <c r="C1826" i="1"/>
  <c r="D1826" i="1"/>
  <c r="E1826" i="1"/>
  <c r="F1826" i="1"/>
  <c r="G1826" i="1"/>
  <c r="H1826" i="1"/>
  <c r="J1826" i="1"/>
  <c r="K1826" i="1"/>
  <c r="L1826" i="1"/>
  <c r="M1826" i="1"/>
  <c r="AG1826" i="1"/>
  <c r="AH1826" i="1"/>
  <c r="AI1826" i="1"/>
  <c r="AJ1826" i="1"/>
  <c r="AK1826" i="1"/>
  <c r="AL1826" i="1"/>
  <c r="AM1826" i="1"/>
  <c r="AN1826" i="1"/>
  <c r="AV1826" i="1"/>
  <c r="C1827" i="1"/>
  <c r="D1827" i="1"/>
  <c r="E1827" i="1"/>
  <c r="F1827" i="1"/>
  <c r="G1827" i="1"/>
  <c r="H1827" i="1"/>
  <c r="J1827" i="1"/>
  <c r="K1827" i="1"/>
  <c r="L1827" i="1"/>
  <c r="M1827" i="1"/>
  <c r="AG1827" i="1"/>
  <c r="AH1827" i="1"/>
  <c r="AI1827" i="1"/>
  <c r="AJ1827" i="1"/>
  <c r="AK1827" i="1"/>
  <c r="AL1827" i="1"/>
  <c r="AM1827" i="1"/>
  <c r="AN1827" i="1"/>
  <c r="AV1827" i="1"/>
  <c r="C1828" i="1"/>
  <c r="D1828" i="1"/>
  <c r="E1828" i="1"/>
  <c r="F1828" i="1"/>
  <c r="G1828" i="1"/>
  <c r="H1828" i="1"/>
  <c r="J1828" i="1"/>
  <c r="K1828" i="1"/>
  <c r="L1828" i="1"/>
  <c r="M1828" i="1"/>
  <c r="AG1828" i="1"/>
  <c r="AH1828" i="1"/>
  <c r="AI1828" i="1"/>
  <c r="AJ1828" i="1"/>
  <c r="AK1828" i="1"/>
  <c r="AL1828" i="1"/>
  <c r="AM1828" i="1"/>
  <c r="AN1828" i="1"/>
  <c r="AV1828" i="1"/>
  <c r="C1829" i="1"/>
  <c r="D1829" i="1"/>
  <c r="E1829" i="1"/>
  <c r="F1829" i="1"/>
  <c r="G1829" i="1"/>
  <c r="H1829" i="1"/>
  <c r="J1829" i="1"/>
  <c r="K1829" i="1"/>
  <c r="L1829" i="1"/>
  <c r="M1829" i="1"/>
  <c r="AG1829" i="1"/>
  <c r="AH1829" i="1"/>
  <c r="AI1829" i="1"/>
  <c r="AJ1829" i="1"/>
  <c r="AK1829" i="1"/>
  <c r="AL1829" i="1"/>
  <c r="AM1829" i="1"/>
  <c r="AN1829" i="1"/>
  <c r="AV1829" i="1"/>
  <c r="C1830" i="1"/>
  <c r="D1830" i="1"/>
  <c r="E1830" i="1"/>
  <c r="F1830" i="1"/>
  <c r="G1830" i="1"/>
  <c r="H1830" i="1"/>
  <c r="J1830" i="1"/>
  <c r="K1830" i="1"/>
  <c r="L1830" i="1"/>
  <c r="M1830" i="1"/>
  <c r="AG1830" i="1"/>
  <c r="AH1830" i="1"/>
  <c r="AI1830" i="1"/>
  <c r="AJ1830" i="1"/>
  <c r="AK1830" i="1"/>
  <c r="AL1830" i="1"/>
  <c r="AM1830" i="1"/>
  <c r="AN1830" i="1"/>
  <c r="AV1830" i="1"/>
  <c r="C1831" i="1"/>
  <c r="D1831" i="1"/>
  <c r="E1831" i="1"/>
  <c r="F1831" i="1"/>
  <c r="G1831" i="1"/>
  <c r="H1831" i="1"/>
  <c r="J1831" i="1"/>
  <c r="K1831" i="1"/>
  <c r="L1831" i="1"/>
  <c r="M1831" i="1"/>
  <c r="AG1831" i="1"/>
  <c r="AH1831" i="1"/>
  <c r="AI1831" i="1"/>
  <c r="AJ1831" i="1"/>
  <c r="AK1831" i="1"/>
  <c r="AL1831" i="1"/>
  <c r="AM1831" i="1"/>
  <c r="AN1831" i="1"/>
  <c r="AV1831" i="1"/>
  <c r="C1832" i="1"/>
  <c r="D1832" i="1"/>
  <c r="E1832" i="1"/>
  <c r="F1832" i="1"/>
  <c r="G1832" i="1"/>
  <c r="H1832" i="1"/>
  <c r="J1832" i="1"/>
  <c r="K1832" i="1"/>
  <c r="L1832" i="1"/>
  <c r="M1832" i="1"/>
  <c r="AG1832" i="1"/>
  <c r="AH1832" i="1"/>
  <c r="AI1832" i="1"/>
  <c r="AJ1832" i="1"/>
  <c r="AK1832" i="1"/>
  <c r="AL1832" i="1"/>
  <c r="AM1832" i="1"/>
  <c r="AN1832" i="1"/>
  <c r="AV1832" i="1"/>
  <c r="C1833" i="1"/>
  <c r="D1833" i="1"/>
  <c r="E1833" i="1"/>
  <c r="F1833" i="1"/>
  <c r="G1833" i="1"/>
  <c r="H1833" i="1"/>
  <c r="J1833" i="1"/>
  <c r="K1833" i="1"/>
  <c r="L1833" i="1"/>
  <c r="M1833" i="1"/>
  <c r="AG1833" i="1"/>
  <c r="AH1833" i="1"/>
  <c r="AI1833" i="1"/>
  <c r="AJ1833" i="1"/>
  <c r="AK1833" i="1"/>
  <c r="AL1833" i="1"/>
  <c r="AM1833" i="1"/>
  <c r="AN1833" i="1"/>
  <c r="AV1833" i="1"/>
  <c r="C1835" i="1"/>
  <c r="D1835" i="1"/>
  <c r="E1835" i="1"/>
  <c r="F1835" i="1"/>
  <c r="G1835" i="1"/>
  <c r="H1835" i="1"/>
  <c r="J1835" i="1"/>
  <c r="K1835" i="1"/>
  <c r="L1835" i="1"/>
  <c r="M1835" i="1"/>
  <c r="AG1835" i="1"/>
  <c r="AH1835" i="1"/>
  <c r="AI1835" i="1"/>
  <c r="AJ1835" i="1"/>
  <c r="AK1835" i="1"/>
  <c r="AL1835" i="1"/>
  <c r="AM1835" i="1"/>
  <c r="AN1835" i="1"/>
  <c r="AV1835" i="1"/>
  <c r="C1836" i="1"/>
  <c r="D1836" i="1"/>
  <c r="E1836" i="1"/>
  <c r="F1836" i="1"/>
  <c r="G1836" i="1"/>
  <c r="H1836" i="1"/>
  <c r="J1836" i="1"/>
  <c r="K1836" i="1"/>
  <c r="L1836" i="1"/>
  <c r="M1836" i="1"/>
  <c r="AG1836" i="1"/>
  <c r="AH1836" i="1"/>
  <c r="AI1836" i="1"/>
  <c r="AJ1836" i="1"/>
  <c r="AK1836" i="1"/>
  <c r="AL1836" i="1"/>
  <c r="AM1836" i="1"/>
  <c r="AN1836" i="1"/>
  <c r="AV1836" i="1"/>
  <c r="C1837" i="1"/>
  <c r="D1837" i="1"/>
  <c r="E1837" i="1"/>
  <c r="F1837" i="1"/>
  <c r="G1837" i="1"/>
  <c r="H1837" i="1"/>
  <c r="J1837" i="1"/>
  <c r="K1837" i="1"/>
  <c r="L1837" i="1"/>
  <c r="M1837" i="1"/>
  <c r="AG1837" i="1"/>
  <c r="AH1837" i="1"/>
  <c r="AI1837" i="1"/>
  <c r="AJ1837" i="1"/>
  <c r="AK1837" i="1"/>
  <c r="AL1837" i="1"/>
  <c r="AM1837" i="1"/>
  <c r="AN1837" i="1"/>
  <c r="AV1837" i="1"/>
  <c r="C1838" i="1"/>
  <c r="D1838" i="1"/>
  <c r="E1838" i="1"/>
  <c r="F1838" i="1"/>
  <c r="G1838" i="1"/>
  <c r="H1838" i="1"/>
  <c r="J1838" i="1"/>
  <c r="K1838" i="1"/>
  <c r="L1838" i="1"/>
  <c r="M1838" i="1"/>
  <c r="AG1838" i="1"/>
  <c r="AH1838" i="1"/>
  <c r="AI1838" i="1"/>
  <c r="AJ1838" i="1"/>
  <c r="AK1838" i="1"/>
  <c r="AL1838" i="1"/>
  <c r="AM1838" i="1"/>
  <c r="AN1838" i="1"/>
  <c r="AV1838" i="1"/>
  <c r="C1839" i="1"/>
  <c r="D1839" i="1"/>
  <c r="E1839" i="1"/>
  <c r="F1839" i="1"/>
  <c r="G1839" i="1"/>
  <c r="H1839" i="1"/>
  <c r="J1839" i="1"/>
  <c r="K1839" i="1"/>
  <c r="L1839" i="1"/>
  <c r="M1839" i="1"/>
  <c r="AG1839" i="1"/>
  <c r="AH1839" i="1"/>
  <c r="AI1839" i="1"/>
  <c r="AJ1839" i="1"/>
  <c r="AK1839" i="1"/>
  <c r="AL1839" i="1"/>
  <c r="AM1839" i="1"/>
  <c r="AN1839" i="1"/>
  <c r="AV1839" i="1"/>
  <c r="C1840" i="1"/>
  <c r="D1840" i="1"/>
  <c r="E1840" i="1"/>
  <c r="F1840" i="1"/>
  <c r="G1840" i="1"/>
  <c r="H1840" i="1"/>
  <c r="J1840" i="1"/>
  <c r="K1840" i="1"/>
  <c r="L1840" i="1"/>
  <c r="M1840" i="1"/>
  <c r="AG1840" i="1"/>
  <c r="AH1840" i="1"/>
  <c r="AI1840" i="1"/>
  <c r="AJ1840" i="1"/>
  <c r="AK1840" i="1"/>
  <c r="AL1840" i="1"/>
  <c r="AM1840" i="1"/>
  <c r="AN1840" i="1"/>
  <c r="AV1840" i="1"/>
  <c r="C1841" i="1"/>
  <c r="D1841" i="1"/>
  <c r="E1841" i="1"/>
  <c r="F1841" i="1"/>
  <c r="G1841" i="1"/>
  <c r="H1841" i="1"/>
  <c r="J1841" i="1"/>
  <c r="K1841" i="1"/>
  <c r="L1841" i="1"/>
  <c r="M1841" i="1"/>
  <c r="AG1841" i="1"/>
  <c r="AH1841" i="1"/>
  <c r="AI1841" i="1"/>
  <c r="AJ1841" i="1"/>
  <c r="AK1841" i="1"/>
  <c r="AL1841" i="1"/>
  <c r="AM1841" i="1"/>
  <c r="AN1841" i="1"/>
  <c r="AV1841" i="1"/>
  <c r="C1842" i="1"/>
  <c r="D1842" i="1"/>
  <c r="E1842" i="1"/>
  <c r="F1842" i="1"/>
  <c r="G1842" i="1"/>
  <c r="H1842" i="1"/>
  <c r="J1842" i="1"/>
  <c r="K1842" i="1"/>
  <c r="L1842" i="1"/>
  <c r="M1842" i="1"/>
  <c r="AG1842" i="1"/>
  <c r="AH1842" i="1"/>
  <c r="AI1842" i="1"/>
  <c r="AJ1842" i="1"/>
  <c r="AK1842" i="1"/>
  <c r="AL1842" i="1"/>
  <c r="AM1842" i="1"/>
  <c r="AN1842" i="1"/>
  <c r="AV1842" i="1"/>
  <c r="C1843" i="1"/>
  <c r="D1843" i="1"/>
  <c r="E1843" i="1"/>
  <c r="F1843" i="1"/>
  <c r="G1843" i="1"/>
  <c r="H1843" i="1"/>
  <c r="J1843" i="1"/>
  <c r="K1843" i="1"/>
  <c r="L1843" i="1"/>
  <c r="M1843" i="1"/>
  <c r="AG1843" i="1"/>
  <c r="AH1843" i="1"/>
  <c r="AI1843" i="1"/>
  <c r="AJ1843" i="1"/>
  <c r="AK1843" i="1"/>
  <c r="AL1843" i="1"/>
  <c r="AM1843" i="1"/>
  <c r="AN1843" i="1"/>
  <c r="AV1843" i="1"/>
  <c r="C1844" i="1"/>
  <c r="D1844" i="1"/>
  <c r="E1844" i="1"/>
  <c r="F1844" i="1"/>
  <c r="G1844" i="1"/>
  <c r="H1844" i="1"/>
  <c r="J1844" i="1"/>
  <c r="K1844" i="1"/>
  <c r="L1844" i="1"/>
  <c r="M1844" i="1"/>
  <c r="AG1844" i="1"/>
  <c r="AH1844" i="1"/>
  <c r="AI1844" i="1"/>
  <c r="AJ1844" i="1"/>
  <c r="AK1844" i="1"/>
  <c r="AL1844" i="1"/>
  <c r="AM1844" i="1"/>
  <c r="AN1844" i="1"/>
  <c r="AV1844" i="1"/>
  <c r="C1845" i="1"/>
  <c r="D1845" i="1"/>
  <c r="E1845" i="1"/>
  <c r="F1845" i="1"/>
  <c r="G1845" i="1"/>
  <c r="H1845" i="1"/>
  <c r="J1845" i="1"/>
  <c r="K1845" i="1"/>
  <c r="L1845" i="1"/>
  <c r="M1845" i="1"/>
  <c r="AG1845" i="1"/>
  <c r="AH1845" i="1"/>
  <c r="AI1845" i="1"/>
  <c r="AJ1845" i="1"/>
  <c r="AK1845" i="1"/>
  <c r="AL1845" i="1"/>
  <c r="AM1845" i="1"/>
  <c r="AN1845" i="1"/>
  <c r="AV1845" i="1"/>
  <c r="AV1846" i="1"/>
  <c r="C1847" i="1"/>
  <c r="D1847" i="1"/>
  <c r="E1847" i="1"/>
  <c r="F1847" i="1"/>
  <c r="G1847" i="1"/>
  <c r="H1847" i="1"/>
  <c r="J1847" i="1"/>
  <c r="K1847" i="1"/>
  <c r="L1847" i="1"/>
  <c r="M1847" i="1"/>
  <c r="AG1847" i="1"/>
  <c r="AH1847" i="1"/>
  <c r="AI1847" i="1"/>
  <c r="AJ1847" i="1"/>
  <c r="AK1847" i="1"/>
  <c r="AL1847" i="1"/>
  <c r="AM1847" i="1"/>
  <c r="AN1847" i="1"/>
  <c r="AV1847" i="1"/>
  <c r="C1848" i="1"/>
  <c r="D1848" i="1"/>
  <c r="E1848" i="1"/>
  <c r="F1848" i="1"/>
  <c r="G1848" i="1"/>
  <c r="H1848" i="1"/>
  <c r="J1848" i="1"/>
  <c r="K1848" i="1"/>
  <c r="L1848" i="1"/>
  <c r="M1848" i="1"/>
  <c r="AG1848" i="1"/>
  <c r="AH1848" i="1"/>
  <c r="AI1848" i="1"/>
  <c r="AJ1848" i="1"/>
  <c r="AK1848" i="1"/>
  <c r="AL1848" i="1"/>
  <c r="AM1848" i="1"/>
  <c r="AN1848" i="1"/>
  <c r="AV1848" i="1"/>
  <c r="C1849" i="1"/>
  <c r="D1849" i="1"/>
  <c r="E1849" i="1"/>
  <c r="F1849" i="1"/>
  <c r="G1849" i="1"/>
  <c r="H1849" i="1"/>
  <c r="J1849" i="1"/>
  <c r="K1849" i="1"/>
  <c r="L1849" i="1"/>
  <c r="M1849" i="1"/>
  <c r="AG1849" i="1"/>
  <c r="AH1849" i="1"/>
  <c r="AI1849" i="1"/>
  <c r="AJ1849" i="1"/>
  <c r="AK1849" i="1"/>
  <c r="AL1849" i="1"/>
  <c r="AM1849" i="1"/>
  <c r="AN1849" i="1"/>
  <c r="AV1849" i="1"/>
  <c r="C1850" i="1"/>
  <c r="D1850" i="1"/>
  <c r="E1850" i="1"/>
  <c r="F1850" i="1"/>
  <c r="G1850" i="1"/>
  <c r="H1850" i="1"/>
  <c r="J1850" i="1"/>
  <c r="K1850" i="1"/>
  <c r="L1850" i="1"/>
  <c r="M1850" i="1"/>
  <c r="AG1850" i="1"/>
  <c r="AH1850" i="1"/>
  <c r="AI1850" i="1"/>
  <c r="AJ1850" i="1"/>
  <c r="AK1850" i="1"/>
  <c r="AL1850" i="1"/>
  <c r="AM1850" i="1"/>
  <c r="AN1850" i="1"/>
  <c r="AV1850" i="1"/>
  <c r="C1851" i="1"/>
  <c r="D1851" i="1"/>
  <c r="E1851" i="1"/>
  <c r="F1851" i="1"/>
  <c r="G1851" i="1"/>
  <c r="H1851" i="1"/>
  <c r="J1851" i="1"/>
  <c r="K1851" i="1"/>
  <c r="L1851" i="1"/>
  <c r="M1851" i="1"/>
  <c r="AG1851" i="1"/>
  <c r="AH1851" i="1"/>
  <c r="AI1851" i="1"/>
  <c r="AJ1851" i="1"/>
  <c r="AK1851" i="1"/>
  <c r="AL1851" i="1"/>
  <c r="AM1851" i="1"/>
  <c r="AN1851" i="1"/>
  <c r="AV1851" i="1"/>
  <c r="C1852" i="1"/>
  <c r="D1852" i="1"/>
  <c r="E1852" i="1"/>
  <c r="F1852" i="1"/>
  <c r="G1852" i="1"/>
  <c r="H1852" i="1"/>
  <c r="J1852" i="1"/>
  <c r="K1852" i="1"/>
  <c r="L1852" i="1"/>
  <c r="M1852" i="1"/>
  <c r="AG1852" i="1"/>
  <c r="AH1852" i="1"/>
  <c r="AI1852" i="1"/>
  <c r="AJ1852" i="1"/>
  <c r="AK1852" i="1"/>
  <c r="AL1852" i="1"/>
  <c r="AM1852" i="1"/>
  <c r="AN1852" i="1"/>
  <c r="AV1852" i="1"/>
  <c r="C1853" i="1"/>
  <c r="D1853" i="1"/>
  <c r="E1853" i="1"/>
  <c r="F1853" i="1"/>
  <c r="G1853" i="1"/>
  <c r="H1853" i="1"/>
  <c r="J1853" i="1"/>
  <c r="K1853" i="1"/>
  <c r="L1853" i="1"/>
  <c r="M1853" i="1"/>
  <c r="AG1853" i="1"/>
  <c r="AH1853" i="1"/>
  <c r="AI1853" i="1"/>
  <c r="AJ1853" i="1"/>
  <c r="AK1853" i="1"/>
  <c r="AL1853" i="1"/>
  <c r="AM1853" i="1"/>
  <c r="AN1853" i="1"/>
  <c r="AV1853" i="1"/>
  <c r="C1854" i="1"/>
  <c r="D1854" i="1"/>
  <c r="E1854" i="1"/>
  <c r="F1854" i="1"/>
  <c r="G1854" i="1"/>
  <c r="H1854" i="1"/>
  <c r="J1854" i="1"/>
  <c r="K1854" i="1"/>
  <c r="L1854" i="1"/>
  <c r="M1854" i="1"/>
  <c r="AG1854" i="1"/>
  <c r="AH1854" i="1"/>
  <c r="AI1854" i="1"/>
  <c r="AJ1854" i="1"/>
  <c r="AK1854" i="1"/>
  <c r="AL1854" i="1"/>
  <c r="AM1854" i="1"/>
  <c r="AN1854" i="1"/>
  <c r="AV1854" i="1"/>
  <c r="C1855" i="1"/>
  <c r="D1855" i="1"/>
  <c r="E1855" i="1"/>
  <c r="F1855" i="1"/>
  <c r="G1855" i="1"/>
  <c r="H1855" i="1"/>
  <c r="J1855" i="1"/>
  <c r="K1855" i="1"/>
  <c r="L1855" i="1"/>
  <c r="M1855" i="1"/>
  <c r="AG1855" i="1"/>
  <c r="AH1855" i="1"/>
  <c r="AI1855" i="1"/>
  <c r="AJ1855" i="1"/>
  <c r="AK1855" i="1"/>
  <c r="AL1855" i="1"/>
  <c r="AM1855" i="1"/>
  <c r="AN1855" i="1"/>
  <c r="AV1855" i="1"/>
  <c r="C1856" i="1"/>
  <c r="D1856" i="1"/>
  <c r="E1856" i="1"/>
  <c r="F1856" i="1"/>
  <c r="G1856" i="1"/>
  <c r="H1856" i="1"/>
  <c r="J1856" i="1"/>
  <c r="K1856" i="1"/>
  <c r="L1856" i="1"/>
  <c r="M1856" i="1"/>
  <c r="AG1856" i="1"/>
  <c r="AH1856" i="1"/>
  <c r="AI1856" i="1"/>
  <c r="AJ1856" i="1"/>
  <c r="AK1856" i="1"/>
  <c r="AL1856" i="1"/>
  <c r="AM1856" i="1"/>
  <c r="AN1856" i="1"/>
  <c r="AV1856" i="1"/>
  <c r="C1857" i="1"/>
  <c r="D1857" i="1"/>
  <c r="E1857" i="1"/>
  <c r="F1857" i="1"/>
  <c r="G1857" i="1"/>
  <c r="H1857" i="1"/>
  <c r="J1857" i="1"/>
  <c r="K1857" i="1"/>
  <c r="L1857" i="1"/>
  <c r="M1857" i="1"/>
  <c r="AG1857" i="1"/>
  <c r="AH1857" i="1"/>
  <c r="AI1857" i="1"/>
  <c r="AJ1857" i="1"/>
  <c r="AK1857" i="1"/>
  <c r="AL1857" i="1"/>
  <c r="AM1857" i="1"/>
  <c r="AN1857" i="1"/>
  <c r="AV1857" i="1"/>
  <c r="C1858" i="1"/>
  <c r="D1858" i="1"/>
  <c r="E1858" i="1"/>
  <c r="F1858" i="1"/>
  <c r="G1858" i="1"/>
  <c r="H1858" i="1"/>
  <c r="J1858" i="1"/>
  <c r="K1858" i="1"/>
  <c r="L1858" i="1"/>
  <c r="M1858" i="1"/>
  <c r="AG1858" i="1"/>
  <c r="AH1858" i="1"/>
  <c r="AI1858" i="1"/>
  <c r="AJ1858" i="1"/>
  <c r="AK1858" i="1"/>
  <c r="AL1858" i="1"/>
  <c r="AM1858" i="1"/>
  <c r="AN1858" i="1"/>
  <c r="AV1858" i="1"/>
  <c r="C1859" i="1"/>
  <c r="D1859" i="1"/>
  <c r="E1859" i="1"/>
  <c r="F1859" i="1"/>
  <c r="G1859" i="1"/>
  <c r="H1859" i="1"/>
  <c r="J1859" i="1"/>
  <c r="K1859" i="1"/>
  <c r="L1859" i="1"/>
  <c r="M1859" i="1"/>
  <c r="AG1859" i="1"/>
  <c r="AH1859" i="1"/>
  <c r="AI1859" i="1"/>
  <c r="AJ1859" i="1"/>
  <c r="AK1859" i="1"/>
  <c r="AL1859" i="1"/>
  <c r="AM1859" i="1"/>
  <c r="AN1859" i="1"/>
  <c r="AV1859" i="1"/>
  <c r="C1860" i="1"/>
  <c r="D1860" i="1"/>
  <c r="E1860" i="1"/>
  <c r="F1860" i="1"/>
  <c r="G1860" i="1"/>
  <c r="H1860" i="1"/>
  <c r="J1860" i="1"/>
  <c r="K1860" i="1"/>
  <c r="L1860" i="1"/>
  <c r="M1860" i="1"/>
  <c r="AG1860" i="1"/>
  <c r="AH1860" i="1"/>
  <c r="AI1860" i="1"/>
  <c r="AJ1860" i="1"/>
  <c r="AK1860" i="1"/>
  <c r="AL1860" i="1"/>
  <c r="AM1860" i="1"/>
  <c r="AN1860" i="1"/>
  <c r="AV1860" i="1"/>
  <c r="C1861" i="1"/>
  <c r="D1861" i="1"/>
  <c r="E1861" i="1"/>
  <c r="F1861" i="1"/>
  <c r="G1861" i="1"/>
  <c r="H1861" i="1"/>
  <c r="J1861" i="1"/>
  <c r="K1861" i="1"/>
  <c r="L1861" i="1"/>
  <c r="M1861" i="1"/>
  <c r="AG1861" i="1"/>
  <c r="AH1861" i="1"/>
  <c r="AI1861" i="1"/>
  <c r="AJ1861" i="1"/>
  <c r="AK1861" i="1"/>
  <c r="AL1861" i="1"/>
  <c r="AM1861" i="1"/>
  <c r="AN1861" i="1"/>
  <c r="AV1861" i="1"/>
  <c r="C1862" i="1"/>
  <c r="D1862" i="1"/>
  <c r="E1862" i="1"/>
  <c r="F1862" i="1"/>
  <c r="G1862" i="1"/>
  <c r="H1862" i="1"/>
  <c r="J1862" i="1"/>
  <c r="K1862" i="1"/>
  <c r="L1862" i="1"/>
  <c r="M1862" i="1"/>
  <c r="AG1862" i="1"/>
  <c r="AH1862" i="1"/>
  <c r="AI1862" i="1"/>
  <c r="AJ1862" i="1"/>
  <c r="AK1862" i="1"/>
  <c r="AL1862" i="1"/>
  <c r="AM1862" i="1"/>
  <c r="AN1862" i="1"/>
  <c r="AV1862" i="1"/>
  <c r="C1863" i="1"/>
  <c r="D1863" i="1"/>
  <c r="E1863" i="1"/>
  <c r="F1863" i="1"/>
  <c r="G1863" i="1"/>
  <c r="H1863" i="1"/>
  <c r="J1863" i="1"/>
  <c r="K1863" i="1"/>
  <c r="L1863" i="1"/>
  <c r="M1863" i="1"/>
  <c r="AG1863" i="1"/>
  <c r="AH1863" i="1"/>
  <c r="AI1863" i="1"/>
  <c r="AJ1863" i="1"/>
  <c r="AK1863" i="1"/>
  <c r="AL1863" i="1"/>
  <c r="AM1863" i="1"/>
  <c r="AN1863" i="1"/>
  <c r="AV1863" i="1"/>
  <c r="C1864" i="1"/>
  <c r="D1864" i="1"/>
  <c r="E1864" i="1"/>
  <c r="F1864" i="1"/>
  <c r="G1864" i="1"/>
  <c r="H1864" i="1"/>
  <c r="J1864" i="1"/>
  <c r="K1864" i="1"/>
  <c r="L1864" i="1"/>
  <c r="M1864" i="1"/>
  <c r="AG1864" i="1"/>
  <c r="AH1864" i="1"/>
  <c r="AI1864" i="1"/>
  <c r="AJ1864" i="1"/>
  <c r="AK1864" i="1"/>
  <c r="AL1864" i="1"/>
  <c r="AM1864" i="1"/>
  <c r="AN1864" i="1"/>
  <c r="AV1864" i="1"/>
  <c r="C1865" i="1"/>
  <c r="D1865" i="1"/>
  <c r="E1865" i="1"/>
  <c r="F1865" i="1"/>
  <c r="G1865" i="1"/>
  <c r="H1865" i="1"/>
  <c r="J1865" i="1"/>
  <c r="K1865" i="1"/>
  <c r="L1865" i="1"/>
  <c r="M1865" i="1"/>
  <c r="AG1865" i="1"/>
  <c r="AH1865" i="1"/>
  <c r="AI1865" i="1"/>
  <c r="AJ1865" i="1"/>
  <c r="AK1865" i="1"/>
  <c r="AL1865" i="1"/>
  <c r="AM1865" i="1"/>
  <c r="AN1865" i="1"/>
  <c r="AV1865" i="1"/>
  <c r="C1866" i="1"/>
  <c r="D1866" i="1"/>
  <c r="E1866" i="1"/>
  <c r="F1866" i="1"/>
  <c r="G1866" i="1"/>
  <c r="H1866" i="1"/>
  <c r="J1866" i="1"/>
  <c r="K1866" i="1"/>
  <c r="L1866" i="1"/>
  <c r="M1866" i="1"/>
  <c r="AG1866" i="1"/>
  <c r="AH1866" i="1"/>
  <c r="AI1866" i="1"/>
  <c r="AJ1866" i="1"/>
  <c r="AK1866" i="1"/>
  <c r="AL1866" i="1"/>
  <c r="AM1866" i="1"/>
  <c r="AN1866" i="1"/>
  <c r="AV1866" i="1"/>
  <c r="C1867" i="1"/>
  <c r="D1867" i="1"/>
  <c r="E1867" i="1"/>
  <c r="F1867" i="1"/>
  <c r="G1867" i="1"/>
  <c r="H1867" i="1"/>
  <c r="J1867" i="1"/>
  <c r="K1867" i="1"/>
  <c r="L1867" i="1"/>
  <c r="M1867" i="1"/>
  <c r="AG1867" i="1"/>
  <c r="AH1867" i="1"/>
  <c r="AI1867" i="1"/>
  <c r="AJ1867" i="1"/>
  <c r="AK1867" i="1"/>
  <c r="AL1867" i="1"/>
  <c r="AM1867" i="1"/>
  <c r="AN1867" i="1"/>
  <c r="AV1867" i="1"/>
  <c r="C1868" i="1"/>
  <c r="D1868" i="1"/>
  <c r="E1868" i="1"/>
  <c r="F1868" i="1"/>
  <c r="G1868" i="1"/>
  <c r="H1868" i="1"/>
  <c r="J1868" i="1"/>
  <c r="K1868" i="1"/>
  <c r="L1868" i="1"/>
  <c r="M1868" i="1"/>
  <c r="AG1868" i="1"/>
  <c r="AH1868" i="1"/>
  <c r="AI1868" i="1"/>
  <c r="AJ1868" i="1"/>
  <c r="AK1868" i="1"/>
  <c r="AL1868" i="1"/>
  <c r="AM1868" i="1"/>
  <c r="AN1868" i="1"/>
  <c r="AV1868" i="1"/>
  <c r="C1870" i="1"/>
  <c r="D1870" i="1"/>
  <c r="E1870" i="1"/>
  <c r="F1870" i="1"/>
  <c r="G1870" i="1"/>
  <c r="H1870" i="1"/>
  <c r="J1870" i="1"/>
  <c r="K1870" i="1"/>
  <c r="L1870" i="1"/>
  <c r="M1870" i="1"/>
  <c r="AG1870" i="1"/>
  <c r="AH1870" i="1"/>
  <c r="AI1870" i="1"/>
  <c r="AJ1870" i="1"/>
  <c r="AK1870" i="1"/>
  <c r="AL1870" i="1"/>
  <c r="AM1870" i="1"/>
  <c r="AN1870" i="1"/>
  <c r="AV1870" i="1"/>
  <c r="C1871" i="1"/>
  <c r="D1871" i="1"/>
  <c r="E1871" i="1"/>
  <c r="F1871" i="1"/>
  <c r="G1871" i="1"/>
  <c r="H1871" i="1"/>
  <c r="J1871" i="1"/>
  <c r="K1871" i="1"/>
  <c r="L1871" i="1"/>
  <c r="M1871" i="1"/>
  <c r="AG1871" i="1"/>
  <c r="AH1871" i="1"/>
  <c r="AI1871" i="1"/>
  <c r="AJ1871" i="1"/>
  <c r="AK1871" i="1"/>
  <c r="AL1871" i="1"/>
  <c r="AM1871" i="1"/>
  <c r="AN1871" i="1"/>
  <c r="AV1871" i="1"/>
  <c r="C1872" i="1"/>
  <c r="D1872" i="1"/>
  <c r="E1872" i="1"/>
  <c r="F1872" i="1"/>
  <c r="G1872" i="1"/>
  <c r="H1872" i="1"/>
  <c r="J1872" i="1"/>
  <c r="K1872" i="1"/>
  <c r="L1872" i="1"/>
  <c r="M1872" i="1"/>
  <c r="AG1872" i="1"/>
  <c r="AH1872" i="1"/>
  <c r="AI1872" i="1"/>
  <c r="AJ1872" i="1"/>
  <c r="AK1872" i="1"/>
  <c r="AL1872" i="1"/>
  <c r="AM1872" i="1"/>
  <c r="AN1872" i="1"/>
  <c r="AV1872" i="1"/>
  <c r="C1873" i="1"/>
  <c r="D1873" i="1"/>
  <c r="E1873" i="1"/>
  <c r="F1873" i="1"/>
  <c r="G1873" i="1"/>
  <c r="H1873" i="1"/>
  <c r="J1873" i="1"/>
  <c r="K1873" i="1"/>
  <c r="L1873" i="1"/>
  <c r="M1873" i="1"/>
  <c r="AG1873" i="1"/>
  <c r="AH1873" i="1"/>
  <c r="AI1873" i="1"/>
  <c r="AJ1873" i="1"/>
  <c r="AK1873" i="1"/>
  <c r="AL1873" i="1"/>
  <c r="AM1873" i="1"/>
  <c r="AN1873" i="1"/>
  <c r="AV1873" i="1"/>
  <c r="C1874" i="1"/>
  <c r="D1874" i="1"/>
  <c r="E1874" i="1"/>
  <c r="F1874" i="1"/>
  <c r="G1874" i="1"/>
  <c r="H1874" i="1"/>
  <c r="J1874" i="1"/>
  <c r="K1874" i="1"/>
  <c r="L1874" i="1"/>
  <c r="M1874" i="1"/>
  <c r="AG1874" i="1"/>
  <c r="AH1874" i="1"/>
  <c r="AI1874" i="1"/>
  <c r="AJ1874" i="1"/>
  <c r="AK1874" i="1"/>
  <c r="AL1874" i="1"/>
  <c r="AM1874" i="1"/>
  <c r="AN1874" i="1"/>
  <c r="AV1874" i="1"/>
  <c r="C1875" i="1"/>
  <c r="D1875" i="1"/>
  <c r="E1875" i="1"/>
  <c r="F1875" i="1"/>
  <c r="G1875" i="1"/>
  <c r="H1875" i="1"/>
  <c r="J1875" i="1"/>
  <c r="K1875" i="1"/>
  <c r="L1875" i="1"/>
  <c r="M1875" i="1"/>
  <c r="AG1875" i="1"/>
  <c r="AH1875" i="1"/>
  <c r="AI1875" i="1"/>
  <c r="AJ1875" i="1"/>
  <c r="AK1875" i="1"/>
  <c r="AL1875" i="1"/>
  <c r="AM1875" i="1"/>
  <c r="AN1875" i="1"/>
  <c r="AV1875" i="1"/>
  <c r="C1876" i="1"/>
  <c r="D1876" i="1"/>
  <c r="E1876" i="1"/>
  <c r="F1876" i="1"/>
  <c r="G1876" i="1"/>
  <c r="H1876" i="1"/>
  <c r="J1876" i="1"/>
  <c r="K1876" i="1"/>
  <c r="L1876" i="1"/>
  <c r="M1876" i="1"/>
  <c r="AG1876" i="1"/>
  <c r="AH1876" i="1"/>
  <c r="AI1876" i="1"/>
  <c r="AJ1876" i="1"/>
  <c r="AK1876" i="1"/>
  <c r="AL1876" i="1"/>
  <c r="AM1876" i="1"/>
  <c r="AN1876" i="1"/>
  <c r="AV1876" i="1"/>
  <c r="C1877" i="1"/>
  <c r="D1877" i="1"/>
  <c r="E1877" i="1"/>
  <c r="F1877" i="1"/>
  <c r="G1877" i="1"/>
  <c r="H1877" i="1"/>
  <c r="J1877" i="1"/>
  <c r="K1877" i="1"/>
  <c r="L1877" i="1"/>
  <c r="M1877" i="1"/>
  <c r="AG1877" i="1"/>
  <c r="AH1877" i="1"/>
  <c r="AI1877" i="1"/>
  <c r="AJ1877" i="1"/>
  <c r="AK1877" i="1"/>
  <c r="AL1877" i="1"/>
  <c r="AM1877" i="1"/>
  <c r="AN1877" i="1"/>
  <c r="AV1877" i="1"/>
  <c r="C1878" i="1"/>
  <c r="D1878" i="1"/>
  <c r="E1878" i="1"/>
  <c r="F1878" i="1"/>
  <c r="G1878" i="1"/>
  <c r="H1878" i="1"/>
  <c r="J1878" i="1"/>
  <c r="K1878" i="1"/>
  <c r="L1878" i="1"/>
  <c r="M1878" i="1"/>
  <c r="AG1878" i="1"/>
  <c r="AH1878" i="1"/>
  <c r="AI1878" i="1"/>
  <c r="AJ1878" i="1"/>
  <c r="AK1878" i="1"/>
  <c r="AL1878" i="1"/>
  <c r="AM1878" i="1"/>
  <c r="AN1878" i="1"/>
  <c r="AV1878" i="1"/>
  <c r="C1879" i="1"/>
  <c r="D1879" i="1"/>
  <c r="E1879" i="1"/>
  <c r="F1879" i="1"/>
  <c r="G1879" i="1"/>
  <c r="H1879" i="1"/>
  <c r="J1879" i="1"/>
  <c r="K1879" i="1"/>
  <c r="L1879" i="1"/>
  <c r="M1879" i="1"/>
  <c r="AG1879" i="1"/>
  <c r="AH1879" i="1"/>
  <c r="AI1879" i="1"/>
  <c r="AJ1879" i="1"/>
  <c r="AK1879" i="1"/>
  <c r="AL1879" i="1"/>
  <c r="AM1879" i="1"/>
  <c r="AN1879" i="1"/>
  <c r="AV1879" i="1"/>
  <c r="C1880" i="1"/>
  <c r="D1880" i="1"/>
  <c r="E1880" i="1"/>
  <c r="F1880" i="1"/>
  <c r="G1880" i="1"/>
  <c r="H1880" i="1"/>
  <c r="J1880" i="1"/>
  <c r="K1880" i="1"/>
  <c r="L1880" i="1"/>
  <c r="M1880" i="1"/>
  <c r="AG1880" i="1"/>
  <c r="AH1880" i="1"/>
  <c r="AI1880" i="1"/>
  <c r="AJ1880" i="1"/>
  <c r="AK1880" i="1"/>
  <c r="AL1880" i="1"/>
  <c r="AM1880" i="1"/>
  <c r="AN1880" i="1"/>
  <c r="AV1880" i="1"/>
  <c r="C1881" i="1"/>
  <c r="D1881" i="1"/>
  <c r="E1881" i="1"/>
  <c r="F1881" i="1"/>
  <c r="G1881" i="1"/>
  <c r="H1881" i="1"/>
  <c r="J1881" i="1"/>
  <c r="K1881" i="1"/>
  <c r="L1881" i="1"/>
  <c r="M1881" i="1"/>
  <c r="AG1881" i="1"/>
  <c r="AH1881" i="1"/>
  <c r="AI1881" i="1"/>
  <c r="AJ1881" i="1"/>
  <c r="AK1881" i="1"/>
  <c r="AL1881" i="1"/>
  <c r="AM1881" i="1"/>
  <c r="AN1881" i="1"/>
  <c r="AV1881" i="1"/>
  <c r="C1882" i="1"/>
  <c r="D1882" i="1"/>
  <c r="E1882" i="1"/>
  <c r="F1882" i="1"/>
  <c r="G1882" i="1"/>
  <c r="H1882" i="1"/>
  <c r="J1882" i="1"/>
  <c r="K1882" i="1"/>
  <c r="L1882" i="1"/>
  <c r="M1882" i="1"/>
  <c r="AG1882" i="1"/>
  <c r="AH1882" i="1"/>
  <c r="AI1882" i="1"/>
  <c r="AJ1882" i="1"/>
  <c r="AK1882" i="1"/>
  <c r="AL1882" i="1"/>
  <c r="AM1882" i="1"/>
  <c r="AN1882" i="1"/>
  <c r="AV1882" i="1"/>
  <c r="C1883" i="1"/>
  <c r="D1883" i="1"/>
  <c r="E1883" i="1"/>
  <c r="F1883" i="1"/>
  <c r="G1883" i="1"/>
  <c r="H1883" i="1"/>
  <c r="J1883" i="1"/>
  <c r="K1883" i="1"/>
  <c r="L1883" i="1"/>
  <c r="M1883" i="1"/>
  <c r="AG1883" i="1"/>
  <c r="AH1883" i="1"/>
  <c r="AI1883" i="1"/>
  <c r="AJ1883" i="1"/>
  <c r="AK1883" i="1"/>
  <c r="AL1883" i="1"/>
  <c r="AM1883" i="1"/>
  <c r="AN1883" i="1"/>
  <c r="AV1883" i="1"/>
  <c r="C1884" i="1"/>
  <c r="D1884" i="1"/>
  <c r="E1884" i="1"/>
  <c r="F1884" i="1"/>
  <c r="G1884" i="1"/>
  <c r="H1884" i="1"/>
  <c r="J1884" i="1"/>
  <c r="K1884" i="1"/>
  <c r="L1884" i="1"/>
  <c r="M1884" i="1"/>
  <c r="AG1884" i="1"/>
  <c r="AH1884" i="1"/>
  <c r="AI1884" i="1"/>
  <c r="AJ1884" i="1"/>
  <c r="AK1884" i="1"/>
  <c r="AL1884" i="1"/>
  <c r="AM1884" i="1"/>
  <c r="AN1884" i="1"/>
  <c r="AV1884" i="1"/>
  <c r="C1885" i="1"/>
  <c r="D1885" i="1"/>
  <c r="E1885" i="1"/>
  <c r="F1885" i="1"/>
  <c r="G1885" i="1"/>
  <c r="H1885" i="1"/>
  <c r="J1885" i="1"/>
  <c r="K1885" i="1"/>
  <c r="L1885" i="1"/>
  <c r="M1885" i="1"/>
  <c r="AG1885" i="1"/>
  <c r="AH1885" i="1"/>
  <c r="AI1885" i="1"/>
  <c r="AJ1885" i="1"/>
  <c r="AK1885" i="1"/>
  <c r="AL1885" i="1"/>
  <c r="AM1885" i="1"/>
  <c r="AN1885" i="1"/>
  <c r="AV1885" i="1"/>
  <c r="C1886" i="1"/>
  <c r="D1886" i="1"/>
  <c r="E1886" i="1"/>
  <c r="F1886" i="1"/>
  <c r="G1886" i="1"/>
  <c r="H1886" i="1"/>
  <c r="J1886" i="1"/>
  <c r="K1886" i="1"/>
  <c r="L1886" i="1"/>
  <c r="M1886" i="1"/>
  <c r="AG1886" i="1"/>
  <c r="AH1886" i="1"/>
  <c r="AI1886" i="1"/>
  <c r="AJ1886" i="1"/>
  <c r="AK1886" i="1"/>
  <c r="AL1886" i="1"/>
  <c r="AM1886" i="1"/>
  <c r="AN1886" i="1"/>
  <c r="AV1886" i="1"/>
  <c r="C1887" i="1"/>
  <c r="D1887" i="1"/>
  <c r="E1887" i="1"/>
  <c r="F1887" i="1"/>
  <c r="G1887" i="1"/>
  <c r="H1887" i="1"/>
  <c r="J1887" i="1"/>
  <c r="K1887" i="1"/>
  <c r="L1887" i="1"/>
  <c r="M1887" i="1"/>
  <c r="AG1887" i="1"/>
  <c r="AH1887" i="1"/>
  <c r="AI1887" i="1"/>
  <c r="AJ1887" i="1"/>
  <c r="AK1887" i="1"/>
  <c r="AL1887" i="1"/>
  <c r="AM1887" i="1"/>
  <c r="AN1887" i="1"/>
  <c r="AV1887" i="1"/>
  <c r="C1888" i="1"/>
  <c r="D1888" i="1"/>
  <c r="E1888" i="1"/>
  <c r="F1888" i="1"/>
  <c r="G1888" i="1"/>
  <c r="H1888" i="1"/>
  <c r="J1888" i="1"/>
  <c r="K1888" i="1"/>
  <c r="L1888" i="1"/>
  <c r="M1888" i="1"/>
  <c r="AG1888" i="1"/>
  <c r="AH1888" i="1"/>
  <c r="AI1888" i="1"/>
  <c r="AJ1888" i="1"/>
  <c r="AK1888" i="1"/>
  <c r="AL1888" i="1"/>
  <c r="AM1888" i="1"/>
  <c r="AN1888" i="1"/>
  <c r="AV1888" i="1"/>
  <c r="C1889" i="1"/>
  <c r="D1889" i="1"/>
  <c r="E1889" i="1"/>
  <c r="F1889" i="1"/>
  <c r="G1889" i="1"/>
  <c r="H1889" i="1"/>
  <c r="J1889" i="1"/>
  <c r="K1889" i="1"/>
  <c r="L1889" i="1"/>
  <c r="M1889" i="1"/>
  <c r="AG1889" i="1"/>
  <c r="AH1889" i="1"/>
  <c r="AI1889" i="1"/>
  <c r="AJ1889" i="1"/>
  <c r="AK1889" i="1"/>
  <c r="AL1889" i="1"/>
  <c r="AM1889" i="1"/>
  <c r="AN1889" i="1"/>
  <c r="AV1889" i="1"/>
  <c r="C1890" i="1"/>
  <c r="D1890" i="1"/>
  <c r="E1890" i="1"/>
  <c r="F1890" i="1"/>
  <c r="G1890" i="1"/>
  <c r="H1890" i="1"/>
  <c r="J1890" i="1"/>
  <c r="K1890" i="1"/>
  <c r="L1890" i="1"/>
  <c r="M1890" i="1"/>
  <c r="AG1890" i="1"/>
  <c r="AH1890" i="1"/>
  <c r="AI1890" i="1"/>
  <c r="AJ1890" i="1"/>
  <c r="AK1890" i="1"/>
  <c r="AL1890" i="1"/>
  <c r="AM1890" i="1"/>
  <c r="AN1890" i="1"/>
  <c r="AV1890" i="1"/>
  <c r="C1891" i="1"/>
  <c r="D1891" i="1"/>
  <c r="E1891" i="1"/>
  <c r="F1891" i="1"/>
  <c r="G1891" i="1"/>
  <c r="H1891" i="1"/>
  <c r="J1891" i="1"/>
  <c r="K1891" i="1"/>
  <c r="L1891" i="1"/>
  <c r="M1891" i="1"/>
  <c r="AG1891" i="1"/>
  <c r="AH1891" i="1"/>
  <c r="AI1891" i="1"/>
  <c r="AJ1891" i="1"/>
  <c r="AK1891" i="1"/>
  <c r="AL1891" i="1"/>
  <c r="AM1891" i="1"/>
  <c r="AN1891" i="1"/>
  <c r="AV1891" i="1"/>
  <c r="C1892" i="1"/>
  <c r="D1892" i="1"/>
  <c r="E1892" i="1"/>
  <c r="F1892" i="1"/>
  <c r="G1892" i="1"/>
  <c r="H1892" i="1"/>
  <c r="J1892" i="1"/>
  <c r="K1892" i="1"/>
  <c r="L1892" i="1"/>
  <c r="M1892" i="1"/>
  <c r="AG1892" i="1"/>
  <c r="AH1892" i="1"/>
  <c r="AI1892" i="1"/>
  <c r="AJ1892" i="1"/>
  <c r="AK1892" i="1"/>
  <c r="AL1892" i="1"/>
  <c r="AM1892" i="1"/>
  <c r="AN1892" i="1"/>
  <c r="AV1892" i="1"/>
  <c r="C1893" i="1"/>
  <c r="D1893" i="1"/>
  <c r="E1893" i="1"/>
  <c r="F1893" i="1"/>
  <c r="G1893" i="1"/>
  <c r="H1893" i="1"/>
  <c r="J1893" i="1"/>
  <c r="K1893" i="1"/>
  <c r="L1893" i="1"/>
  <c r="M1893" i="1"/>
  <c r="AG1893" i="1"/>
  <c r="AH1893" i="1"/>
  <c r="AI1893" i="1"/>
  <c r="AJ1893" i="1"/>
  <c r="AK1893" i="1"/>
  <c r="AL1893" i="1"/>
  <c r="AM1893" i="1"/>
  <c r="AN1893" i="1"/>
  <c r="AV1893" i="1"/>
  <c r="C1894" i="1"/>
  <c r="D1894" i="1"/>
  <c r="E1894" i="1"/>
  <c r="F1894" i="1"/>
  <c r="G1894" i="1"/>
  <c r="H1894" i="1"/>
  <c r="J1894" i="1"/>
  <c r="K1894" i="1"/>
  <c r="L1894" i="1"/>
  <c r="M1894" i="1"/>
  <c r="AG1894" i="1"/>
  <c r="AH1894" i="1"/>
  <c r="AI1894" i="1"/>
  <c r="AJ1894" i="1"/>
  <c r="AK1894" i="1"/>
  <c r="AL1894" i="1"/>
  <c r="AM1894" i="1"/>
  <c r="AN1894" i="1"/>
  <c r="AV1894" i="1"/>
  <c r="C1895" i="1"/>
  <c r="D1895" i="1"/>
  <c r="E1895" i="1"/>
  <c r="F1895" i="1"/>
  <c r="G1895" i="1"/>
  <c r="H1895" i="1"/>
  <c r="J1895" i="1"/>
  <c r="K1895" i="1"/>
  <c r="L1895" i="1"/>
  <c r="M1895" i="1"/>
  <c r="AG1895" i="1"/>
  <c r="AH1895" i="1"/>
  <c r="AI1895" i="1"/>
  <c r="AJ1895" i="1"/>
  <c r="AK1895" i="1"/>
  <c r="AL1895" i="1"/>
  <c r="AM1895" i="1"/>
  <c r="AN1895" i="1"/>
  <c r="AV1895" i="1"/>
  <c r="C1896" i="1"/>
  <c r="D1896" i="1"/>
  <c r="E1896" i="1"/>
  <c r="F1896" i="1"/>
  <c r="G1896" i="1"/>
  <c r="H1896" i="1"/>
  <c r="J1896" i="1"/>
  <c r="K1896" i="1"/>
  <c r="L1896" i="1"/>
  <c r="M1896" i="1"/>
  <c r="AG1896" i="1"/>
  <c r="AH1896" i="1"/>
  <c r="AI1896" i="1"/>
  <c r="AJ1896" i="1"/>
  <c r="AK1896" i="1"/>
  <c r="AL1896" i="1"/>
  <c r="AM1896" i="1"/>
  <c r="AN1896" i="1"/>
  <c r="AV1896" i="1"/>
  <c r="C1897" i="1"/>
  <c r="D1897" i="1"/>
  <c r="E1897" i="1"/>
  <c r="F1897" i="1"/>
  <c r="G1897" i="1"/>
  <c r="H1897" i="1"/>
  <c r="J1897" i="1"/>
  <c r="K1897" i="1"/>
  <c r="L1897" i="1"/>
  <c r="M1897" i="1"/>
  <c r="AG1897" i="1"/>
  <c r="AH1897" i="1"/>
  <c r="AI1897" i="1"/>
  <c r="AJ1897" i="1"/>
  <c r="AK1897" i="1"/>
  <c r="AL1897" i="1"/>
  <c r="AM1897" i="1"/>
  <c r="AN1897" i="1"/>
  <c r="AV1897" i="1"/>
  <c r="C1898" i="1"/>
  <c r="D1898" i="1"/>
  <c r="E1898" i="1"/>
  <c r="F1898" i="1"/>
  <c r="G1898" i="1"/>
  <c r="H1898" i="1"/>
  <c r="J1898" i="1"/>
  <c r="K1898" i="1"/>
  <c r="L1898" i="1"/>
  <c r="M1898" i="1"/>
  <c r="AG1898" i="1"/>
  <c r="AH1898" i="1"/>
  <c r="AI1898" i="1"/>
  <c r="AJ1898" i="1"/>
  <c r="AK1898" i="1"/>
  <c r="AL1898" i="1"/>
  <c r="AM1898" i="1"/>
  <c r="AN1898" i="1"/>
  <c r="AV1898" i="1"/>
  <c r="C1899" i="1"/>
  <c r="D1899" i="1"/>
  <c r="E1899" i="1"/>
  <c r="F1899" i="1"/>
  <c r="G1899" i="1"/>
  <c r="H1899" i="1"/>
  <c r="J1899" i="1"/>
  <c r="K1899" i="1"/>
  <c r="L1899" i="1"/>
  <c r="M1899" i="1"/>
  <c r="AG1899" i="1"/>
  <c r="AH1899" i="1"/>
  <c r="AI1899" i="1"/>
  <c r="AJ1899" i="1"/>
  <c r="AK1899" i="1"/>
  <c r="AL1899" i="1"/>
  <c r="AM1899" i="1"/>
  <c r="AN1899" i="1"/>
  <c r="AV1899" i="1"/>
  <c r="C1900" i="1"/>
  <c r="D1900" i="1"/>
  <c r="E1900" i="1"/>
  <c r="F1900" i="1"/>
  <c r="G1900" i="1"/>
  <c r="H1900" i="1"/>
  <c r="J1900" i="1"/>
  <c r="K1900" i="1"/>
  <c r="L1900" i="1"/>
  <c r="M1900" i="1"/>
  <c r="AG1900" i="1"/>
  <c r="AH1900" i="1"/>
  <c r="AI1900" i="1"/>
  <c r="AJ1900" i="1"/>
  <c r="AK1900" i="1"/>
  <c r="AL1900" i="1"/>
  <c r="AM1900" i="1"/>
  <c r="AN1900" i="1"/>
  <c r="AV1900" i="1"/>
  <c r="C1901" i="1"/>
  <c r="D1901" i="1"/>
  <c r="E1901" i="1"/>
  <c r="F1901" i="1"/>
  <c r="G1901" i="1"/>
  <c r="H1901" i="1"/>
  <c r="J1901" i="1"/>
  <c r="K1901" i="1"/>
  <c r="L1901" i="1"/>
  <c r="M1901" i="1"/>
  <c r="AG1901" i="1"/>
  <c r="AH1901" i="1"/>
  <c r="AI1901" i="1"/>
  <c r="AJ1901" i="1"/>
  <c r="AK1901" i="1"/>
  <c r="AL1901" i="1"/>
  <c r="AM1901" i="1"/>
  <c r="AN1901" i="1"/>
  <c r="AV1901" i="1"/>
  <c r="C1902" i="1"/>
  <c r="D1902" i="1"/>
  <c r="E1902" i="1"/>
  <c r="F1902" i="1"/>
  <c r="G1902" i="1"/>
  <c r="H1902" i="1"/>
  <c r="J1902" i="1"/>
  <c r="K1902" i="1"/>
  <c r="L1902" i="1"/>
  <c r="M1902" i="1"/>
  <c r="AG1902" i="1"/>
  <c r="AH1902" i="1"/>
  <c r="AI1902" i="1"/>
  <c r="AJ1902" i="1"/>
  <c r="AK1902" i="1"/>
  <c r="AL1902" i="1"/>
  <c r="AM1902" i="1"/>
  <c r="AN1902" i="1"/>
  <c r="AV1902" i="1"/>
  <c r="C1903" i="1"/>
  <c r="D1903" i="1"/>
  <c r="E1903" i="1"/>
  <c r="F1903" i="1"/>
  <c r="G1903" i="1"/>
  <c r="H1903" i="1"/>
  <c r="J1903" i="1"/>
  <c r="K1903" i="1"/>
  <c r="L1903" i="1"/>
  <c r="M1903" i="1"/>
  <c r="AG1903" i="1"/>
  <c r="AH1903" i="1"/>
  <c r="AI1903" i="1"/>
  <c r="AJ1903" i="1"/>
  <c r="AK1903" i="1"/>
  <c r="AL1903" i="1"/>
  <c r="AM1903" i="1"/>
  <c r="AN1903" i="1"/>
  <c r="AV1903" i="1"/>
  <c r="C1905" i="1"/>
  <c r="D1905" i="1"/>
  <c r="E1905" i="1"/>
  <c r="F1905" i="1"/>
  <c r="G1905" i="1"/>
  <c r="H1905" i="1"/>
  <c r="J1905" i="1"/>
  <c r="K1905" i="1"/>
  <c r="L1905" i="1"/>
  <c r="M1905" i="1"/>
  <c r="AG1905" i="1"/>
  <c r="AH1905" i="1"/>
  <c r="AI1905" i="1"/>
  <c r="AJ1905" i="1"/>
  <c r="AK1905" i="1"/>
  <c r="AL1905" i="1"/>
  <c r="AM1905" i="1"/>
  <c r="AN1905" i="1"/>
  <c r="AV1905" i="1"/>
  <c r="C1906" i="1"/>
  <c r="D1906" i="1"/>
  <c r="E1906" i="1"/>
  <c r="F1906" i="1"/>
  <c r="G1906" i="1"/>
  <c r="H1906" i="1"/>
  <c r="J1906" i="1"/>
  <c r="K1906" i="1"/>
  <c r="L1906" i="1"/>
  <c r="M1906" i="1"/>
  <c r="AG1906" i="1"/>
  <c r="AH1906" i="1"/>
  <c r="AI1906" i="1"/>
  <c r="AJ1906" i="1"/>
  <c r="AK1906" i="1"/>
  <c r="AL1906" i="1"/>
  <c r="AM1906" i="1"/>
  <c r="AN1906" i="1"/>
  <c r="AV1906" i="1"/>
  <c r="C1907" i="1"/>
  <c r="D1907" i="1"/>
  <c r="E1907" i="1"/>
  <c r="F1907" i="1"/>
  <c r="G1907" i="1"/>
  <c r="H1907" i="1"/>
  <c r="J1907" i="1"/>
  <c r="K1907" i="1"/>
  <c r="L1907" i="1"/>
  <c r="M1907" i="1"/>
  <c r="AG1907" i="1"/>
  <c r="AH1907" i="1"/>
  <c r="AI1907" i="1"/>
  <c r="AJ1907" i="1"/>
  <c r="AK1907" i="1"/>
  <c r="AL1907" i="1"/>
  <c r="AM1907" i="1"/>
  <c r="AN1907" i="1"/>
  <c r="AV1907" i="1"/>
  <c r="C1908" i="1"/>
  <c r="D1908" i="1"/>
  <c r="E1908" i="1"/>
  <c r="F1908" i="1"/>
  <c r="G1908" i="1"/>
  <c r="H1908" i="1"/>
  <c r="J1908" i="1"/>
  <c r="K1908" i="1"/>
  <c r="L1908" i="1"/>
  <c r="M1908" i="1"/>
  <c r="AG1908" i="1"/>
  <c r="AH1908" i="1"/>
  <c r="AI1908" i="1"/>
  <c r="AJ1908" i="1"/>
  <c r="AK1908" i="1"/>
  <c r="AL1908" i="1"/>
  <c r="AM1908" i="1"/>
  <c r="AN1908" i="1"/>
  <c r="AV1908" i="1"/>
  <c r="C1909" i="1"/>
  <c r="D1909" i="1"/>
  <c r="E1909" i="1"/>
  <c r="F1909" i="1"/>
  <c r="G1909" i="1"/>
  <c r="H1909" i="1"/>
  <c r="J1909" i="1"/>
  <c r="K1909" i="1"/>
  <c r="L1909" i="1"/>
  <c r="M1909" i="1"/>
  <c r="AG1909" i="1"/>
  <c r="AH1909" i="1"/>
  <c r="AI1909" i="1"/>
  <c r="AJ1909" i="1"/>
  <c r="AK1909" i="1"/>
  <c r="AL1909" i="1"/>
  <c r="AM1909" i="1"/>
  <c r="AN1909" i="1"/>
  <c r="AV1909" i="1"/>
  <c r="C1910" i="1"/>
  <c r="D1910" i="1"/>
  <c r="E1910" i="1"/>
  <c r="F1910" i="1"/>
  <c r="G1910" i="1"/>
  <c r="H1910" i="1"/>
  <c r="J1910" i="1"/>
  <c r="K1910" i="1"/>
  <c r="L1910" i="1"/>
  <c r="M1910" i="1"/>
  <c r="AG1910" i="1"/>
  <c r="AH1910" i="1"/>
  <c r="AI1910" i="1"/>
  <c r="AJ1910" i="1"/>
  <c r="AK1910" i="1"/>
  <c r="AL1910" i="1"/>
  <c r="AM1910" i="1"/>
  <c r="AN1910" i="1"/>
  <c r="AV1910" i="1"/>
  <c r="C1911" i="1"/>
  <c r="D1911" i="1"/>
  <c r="E1911" i="1"/>
  <c r="F1911" i="1"/>
  <c r="G1911" i="1"/>
  <c r="H1911" i="1"/>
  <c r="J1911" i="1"/>
  <c r="K1911" i="1"/>
  <c r="L1911" i="1"/>
  <c r="M1911" i="1"/>
  <c r="AG1911" i="1"/>
  <c r="AH1911" i="1"/>
  <c r="AI1911" i="1"/>
  <c r="AJ1911" i="1"/>
  <c r="AK1911" i="1"/>
  <c r="AL1911" i="1"/>
  <c r="AM1911" i="1"/>
  <c r="AN1911" i="1"/>
  <c r="AV1911" i="1"/>
  <c r="C1912" i="1"/>
  <c r="D1912" i="1"/>
  <c r="E1912" i="1"/>
  <c r="F1912" i="1"/>
  <c r="G1912" i="1"/>
  <c r="H1912" i="1"/>
  <c r="J1912" i="1"/>
  <c r="K1912" i="1"/>
  <c r="L1912" i="1"/>
  <c r="M1912" i="1"/>
  <c r="AG1912" i="1"/>
  <c r="AH1912" i="1"/>
  <c r="AI1912" i="1"/>
  <c r="AJ1912" i="1"/>
  <c r="AK1912" i="1"/>
  <c r="AL1912" i="1"/>
  <c r="AM1912" i="1"/>
  <c r="AN1912" i="1"/>
  <c r="AV1912" i="1"/>
  <c r="C1913" i="1"/>
  <c r="D1913" i="1"/>
  <c r="E1913" i="1"/>
  <c r="F1913" i="1"/>
  <c r="G1913" i="1"/>
  <c r="H1913" i="1"/>
  <c r="J1913" i="1"/>
  <c r="K1913" i="1"/>
  <c r="L1913" i="1"/>
  <c r="M1913" i="1"/>
  <c r="AG1913" i="1"/>
  <c r="AH1913" i="1"/>
  <c r="AI1913" i="1"/>
  <c r="AJ1913" i="1"/>
  <c r="AK1913" i="1"/>
  <c r="AL1913" i="1"/>
  <c r="AM1913" i="1"/>
  <c r="AN1913" i="1"/>
  <c r="AV1913" i="1"/>
  <c r="C1914" i="1"/>
  <c r="D1914" i="1"/>
  <c r="E1914" i="1"/>
  <c r="F1914" i="1"/>
  <c r="G1914" i="1"/>
  <c r="H1914" i="1"/>
  <c r="J1914" i="1"/>
  <c r="K1914" i="1"/>
  <c r="L1914" i="1"/>
  <c r="M1914" i="1"/>
  <c r="AG1914" i="1"/>
  <c r="AH1914" i="1"/>
  <c r="AI1914" i="1"/>
  <c r="AJ1914" i="1"/>
  <c r="AK1914" i="1"/>
  <c r="AL1914" i="1"/>
  <c r="AM1914" i="1"/>
  <c r="AN1914" i="1"/>
  <c r="AV1914" i="1"/>
  <c r="C1915" i="1"/>
  <c r="D1915" i="1"/>
  <c r="E1915" i="1"/>
  <c r="F1915" i="1"/>
  <c r="G1915" i="1"/>
  <c r="H1915" i="1"/>
  <c r="J1915" i="1"/>
  <c r="K1915" i="1"/>
  <c r="L1915" i="1"/>
  <c r="M1915" i="1"/>
  <c r="AG1915" i="1"/>
  <c r="AH1915" i="1"/>
  <c r="AI1915" i="1"/>
  <c r="AJ1915" i="1"/>
  <c r="AK1915" i="1"/>
  <c r="AL1915" i="1"/>
  <c r="AM1915" i="1"/>
  <c r="AN1915" i="1"/>
  <c r="AV1915" i="1"/>
  <c r="C1916" i="1"/>
  <c r="D1916" i="1"/>
  <c r="E1916" i="1"/>
  <c r="F1916" i="1"/>
  <c r="G1916" i="1"/>
  <c r="H1916" i="1"/>
  <c r="J1916" i="1"/>
  <c r="K1916" i="1"/>
  <c r="L1916" i="1"/>
  <c r="M1916" i="1"/>
  <c r="AG1916" i="1"/>
  <c r="AH1916" i="1"/>
  <c r="AI1916" i="1"/>
  <c r="AJ1916" i="1"/>
  <c r="AK1916" i="1"/>
  <c r="AL1916" i="1"/>
  <c r="AM1916" i="1"/>
  <c r="AN1916" i="1"/>
  <c r="AV1916" i="1"/>
  <c r="C1917" i="1"/>
  <c r="D1917" i="1"/>
  <c r="E1917" i="1"/>
  <c r="F1917" i="1"/>
  <c r="G1917" i="1"/>
  <c r="H1917" i="1"/>
  <c r="J1917" i="1"/>
  <c r="K1917" i="1"/>
  <c r="L1917" i="1"/>
  <c r="M1917" i="1"/>
  <c r="AG1917" i="1"/>
  <c r="AH1917" i="1"/>
  <c r="AI1917" i="1"/>
  <c r="AJ1917" i="1"/>
  <c r="AK1917" i="1"/>
  <c r="AL1917" i="1"/>
  <c r="AM1917" i="1"/>
  <c r="AN1917" i="1"/>
  <c r="AV1917" i="1"/>
  <c r="C1918" i="1"/>
  <c r="D1918" i="1"/>
  <c r="E1918" i="1"/>
  <c r="F1918" i="1"/>
  <c r="G1918" i="1"/>
  <c r="H1918" i="1"/>
  <c r="J1918" i="1"/>
  <c r="K1918" i="1"/>
  <c r="L1918" i="1"/>
  <c r="M1918" i="1"/>
  <c r="AG1918" i="1"/>
  <c r="AH1918" i="1"/>
  <c r="AI1918" i="1"/>
  <c r="AJ1918" i="1"/>
  <c r="AK1918" i="1"/>
  <c r="AL1918" i="1"/>
  <c r="AM1918" i="1"/>
  <c r="AN1918" i="1"/>
  <c r="AV1918" i="1"/>
  <c r="C1919" i="1"/>
  <c r="D1919" i="1"/>
  <c r="E1919" i="1"/>
  <c r="F1919" i="1"/>
  <c r="G1919" i="1"/>
  <c r="H1919" i="1"/>
  <c r="J1919" i="1"/>
  <c r="K1919" i="1"/>
  <c r="L1919" i="1"/>
  <c r="M1919" i="1"/>
  <c r="AG1919" i="1"/>
  <c r="AH1919" i="1"/>
  <c r="AI1919" i="1"/>
  <c r="AJ1919" i="1"/>
  <c r="AK1919" i="1"/>
  <c r="AL1919" i="1"/>
  <c r="AM1919" i="1"/>
  <c r="AN1919" i="1"/>
  <c r="AV1919" i="1"/>
  <c r="C1920" i="1"/>
  <c r="D1920" i="1"/>
  <c r="E1920" i="1"/>
  <c r="F1920" i="1"/>
  <c r="G1920" i="1"/>
  <c r="H1920" i="1"/>
  <c r="J1920" i="1"/>
  <c r="K1920" i="1"/>
  <c r="L1920" i="1"/>
  <c r="M1920" i="1"/>
  <c r="AG1920" i="1"/>
  <c r="AH1920" i="1"/>
  <c r="AI1920" i="1"/>
  <c r="AJ1920" i="1"/>
  <c r="AK1920" i="1"/>
  <c r="AL1920" i="1"/>
  <c r="AM1920" i="1"/>
  <c r="AN1920" i="1"/>
  <c r="AV1920" i="1"/>
  <c r="C1921" i="1"/>
  <c r="D1921" i="1"/>
  <c r="E1921" i="1"/>
  <c r="F1921" i="1"/>
  <c r="G1921" i="1"/>
  <c r="H1921" i="1"/>
  <c r="J1921" i="1"/>
  <c r="K1921" i="1"/>
  <c r="L1921" i="1"/>
  <c r="M1921" i="1"/>
  <c r="AG1921" i="1"/>
  <c r="AH1921" i="1"/>
  <c r="AI1921" i="1"/>
  <c r="AJ1921" i="1"/>
  <c r="AK1921" i="1"/>
  <c r="AL1921" i="1"/>
  <c r="AM1921" i="1"/>
  <c r="AN1921" i="1"/>
  <c r="AV1921" i="1"/>
  <c r="C1922" i="1"/>
  <c r="D1922" i="1"/>
  <c r="E1922" i="1"/>
  <c r="F1922" i="1"/>
  <c r="G1922" i="1"/>
  <c r="H1922" i="1"/>
  <c r="J1922" i="1"/>
  <c r="K1922" i="1"/>
  <c r="L1922" i="1"/>
  <c r="M1922" i="1"/>
  <c r="AG1922" i="1"/>
  <c r="AH1922" i="1"/>
  <c r="AI1922" i="1"/>
  <c r="AJ1922" i="1"/>
  <c r="AK1922" i="1"/>
  <c r="AL1922" i="1"/>
  <c r="AM1922" i="1"/>
  <c r="AN1922" i="1"/>
  <c r="AV1922" i="1"/>
  <c r="C1923" i="1"/>
  <c r="D1923" i="1"/>
  <c r="E1923" i="1"/>
  <c r="F1923" i="1"/>
  <c r="G1923" i="1"/>
  <c r="H1923" i="1"/>
  <c r="J1923" i="1"/>
  <c r="K1923" i="1"/>
  <c r="L1923" i="1"/>
  <c r="M1923" i="1"/>
  <c r="AG1923" i="1"/>
  <c r="AH1923" i="1"/>
  <c r="AI1923" i="1"/>
  <c r="AJ1923" i="1"/>
  <c r="AK1923" i="1"/>
  <c r="AL1923" i="1"/>
  <c r="AM1923" i="1"/>
  <c r="AN1923" i="1"/>
  <c r="AV1923" i="1"/>
  <c r="C1924" i="1"/>
  <c r="D1924" i="1"/>
  <c r="E1924" i="1"/>
  <c r="F1924" i="1"/>
  <c r="G1924" i="1"/>
  <c r="H1924" i="1"/>
  <c r="J1924" i="1"/>
  <c r="K1924" i="1"/>
  <c r="L1924" i="1"/>
  <c r="M1924" i="1"/>
  <c r="AG1924" i="1"/>
  <c r="AH1924" i="1"/>
  <c r="AI1924" i="1"/>
  <c r="AJ1924" i="1"/>
  <c r="AK1924" i="1"/>
  <c r="AL1924" i="1"/>
  <c r="AM1924" i="1"/>
  <c r="AN1924" i="1"/>
  <c r="AV1924" i="1"/>
  <c r="C1925" i="1"/>
  <c r="D1925" i="1"/>
  <c r="E1925" i="1"/>
  <c r="F1925" i="1"/>
  <c r="G1925" i="1"/>
  <c r="H1925" i="1"/>
  <c r="J1925" i="1"/>
  <c r="K1925" i="1"/>
  <c r="L1925" i="1"/>
  <c r="M1925" i="1"/>
  <c r="AG1925" i="1"/>
  <c r="AH1925" i="1"/>
  <c r="AI1925" i="1"/>
  <c r="AJ1925" i="1"/>
  <c r="AK1925" i="1"/>
  <c r="AL1925" i="1"/>
  <c r="AM1925" i="1"/>
  <c r="AN1925" i="1"/>
  <c r="AV1925" i="1"/>
  <c r="C1926" i="1"/>
  <c r="D1926" i="1"/>
  <c r="E1926" i="1"/>
  <c r="F1926" i="1"/>
  <c r="G1926" i="1"/>
  <c r="H1926" i="1"/>
  <c r="J1926" i="1"/>
  <c r="K1926" i="1"/>
  <c r="L1926" i="1"/>
  <c r="M1926" i="1"/>
  <c r="AG1926" i="1"/>
  <c r="AH1926" i="1"/>
  <c r="AI1926" i="1"/>
  <c r="AJ1926" i="1"/>
  <c r="AK1926" i="1"/>
  <c r="AL1926" i="1"/>
  <c r="AM1926" i="1"/>
  <c r="AN1926" i="1"/>
  <c r="AV1926" i="1"/>
  <c r="C1927" i="1"/>
  <c r="D1927" i="1"/>
  <c r="E1927" i="1"/>
  <c r="F1927" i="1"/>
  <c r="G1927" i="1"/>
  <c r="H1927" i="1"/>
  <c r="J1927" i="1"/>
  <c r="K1927" i="1"/>
  <c r="L1927" i="1"/>
  <c r="M1927" i="1"/>
  <c r="AG1927" i="1"/>
  <c r="AH1927" i="1"/>
  <c r="AI1927" i="1"/>
  <c r="AJ1927" i="1"/>
  <c r="AK1927" i="1"/>
  <c r="AL1927" i="1"/>
  <c r="AM1927" i="1"/>
  <c r="AN1927" i="1"/>
  <c r="AV1927" i="1"/>
  <c r="C1928" i="1"/>
  <c r="D1928" i="1"/>
  <c r="E1928" i="1"/>
  <c r="F1928" i="1"/>
  <c r="G1928" i="1"/>
  <c r="H1928" i="1"/>
  <c r="J1928" i="1"/>
  <c r="K1928" i="1"/>
  <c r="L1928" i="1"/>
  <c r="M1928" i="1"/>
  <c r="AG1928" i="1"/>
  <c r="AH1928" i="1"/>
  <c r="AI1928" i="1"/>
  <c r="AJ1928" i="1"/>
  <c r="AK1928" i="1"/>
  <c r="AL1928" i="1"/>
  <c r="AM1928" i="1"/>
  <c r="AN1928" i="1"/>
  <c r="AV1928" i="1"/>
  <c r="C1929" i="1"/>
  <c r="D1929" i="1"/>
  <c r="E1929" i="1"/>
  <c r="F1929" i="1"/>
  <c r="G1929" i="1"/>
  <c r="H1929" i="1"/>
  <c r="J1929" i="1"/>
  <c r="K1929" i="1"/>
  <c r="L1929" i="1"/>
  <c r="M1929" i="1"/>
  <c r="AG1929" i="1"/>
  <c r="AH1929" i="1"/>
  <c r="AI1929" i="1"/>
  <c r="AJ1929" i="1"/>
  <c r="AK1929" i="1"/>
  <c r="AL1929" i="1"/>
  <c r="AM1929" i="1"/>
  <c r="AN1929" i="1"/>
  <c r="AV1929" i="1"/>
  <c r="C1930" i="1"/>
  <c r="D1930" i="1"/>
  <c r="E1930" i="1"/>
  <c r="F1930" i="1"/>
  <c r="G1930" i="1"/>
  <c r="H1930" i="1"/>
  <c r="J1930" i="1"/>
  <c r="K1930" i="1"/>
  <c r="L1930" i="1"/>
  <c r="M1930" i="1"/>
  <c r="AG1930" i="1"/>
  <c r="AH1930" i="1"/>
  <c r="AI1930" i="1"/>
  <c r="AJ1930" i="1"/>
  <c r="AK1930" i="1"/>
  <c r="AL1930" i="1"/>
  <c r="AM1930" i="1"/>
  <c r="AN1930" i="1"/>
  <c r="AV1930" i="1"/>
  <c r="C1931" i="1"/>
  <c r="D1931" i="1"/>
  <c r="E1931" i="1"/>
  <c r="F1931" i="1"/>
  <c r="G1931" i="1"/>
  <c r="H1931" i="1"/>
  <c r="J1931" i="1"/>
  <c r="K1931" i="1"/>
  <c r="L1931" i="1"/>
  <c r="M1931" i="1"/>
  <c r="AG1931" i="1"/>
  <c r="AH1931" i="1"/>
  <c r="AI1931" i="1"/>
  <c r="AJ1931" i="1"/>
  <c r="AK1931" i="1"/>
  <c r="AL1931" i="1"/>
  <c r="AM1931" i="1"/>
  <c r="AN1931" i="1"/>
  <c r="AV1931" i="1"/>
  <c r="C1932" i="1"/>
  <c r="D1932" i="1"/>
  <c r="E1932" i="1"/>
  <c r="F1932" i="1"/>
  <c r="G1932" i="1"/>
  <c r="H1932" i="1"/>
  <c r="J1932" i="1"/>
  <c r="K1932" i="1"/>
  <c r="L1932" i="1"/>
  <c r="M1932" i="1"/>
  <c r="AG1932" i="1"/>
  <c r="AH1932" i="1"/>
  <c r="AI1932" i="1"/>
  <c r="AJ1932" i="1"/>
  <c r="AK1932" i="1"/>
  <c r="AL1932" i="1"/>
  <c r="AM1932" i="1"/>
  <c r="AN1932" i="1"/>
  <c r="AV1932" i="1"/>
  <c r="C1933" i="1"/>
  <c r="D1933" i="1"/>
  <c r="E1933" i="1"/>
  <c r="F1933" i="1"/>
  <c r="G1933" i="1"/>
  <c r="H1933" i="1"/>
  <c r="J1933" i="1"/>
  <c r="K1933" i="1"/>
  <c r="L1933" i="1"/>
  <c r="M1933" i="1"/>
  <c r="AG1933" i="1"/>
  <c r="AH1933" i="1"/>
  <c r="AI1933" i="1"/>
  <c r="AJ1933" i="1"/>
  <c r="AK1933" i="1"/>
  <c r="AL1933" i="1"/>
  <c r="AM1933" i="1"/>
  <c r="AN1933" i="1"/>
  <c r="AV1933" i="1"/>
  <c r="C1934" i="1"/>
  <c r="D1934" i="1"/>
  <c r="E1934" i="1"/>
  <c r="F1934" i="1"/>
  <c r="G1934" i="1"/>
  <c r="H1934" i="1"/>
  <c r="J1934" i="1"/>
  <c r="K1934" i="1"/>
  <c r="L1934" i="1"/>
  <c r="M1934" i="1"/>
  <c r="AG1934" i="1"/>
  <c r="AH1934" i="1"/>
  <c r="AI1934" i="1"/>
  <c r="AJ1934" i="1"/>
  <c r="AK1934" i="1"/>
  <c r="AL1934" i="1"/>
  <c r="AM1934" i="1"/>
  <c r="AN1934" i="1"/>
  <c r="AV1934" i="1"/>
  <c r="C1935" i="1"/>
  <c r="D1935" i="1"/>
  <c r="E1935" i="1"/>
  <c r="F1935" i="1"/>
  <c r="G1935" i="1"/>
  <c r="H1935" i="1"/>
  <c r="J1935" i="1"/>
  <c r="K1935" i="1"/>
  <c r="L1935" i="1"/>
  <c r="M1935" i="1"/>
  <c r="AG1935" i="1"/>
  <c r="AH1935" i="1"/>
  <c r="AI1935" i="1"/>
  <c r="AJ1935" i="1"/>
  <c r="AK1935" i="1"/>
  <c r="AL1935" i="1"/>
  <c r="AM1935" i="1"/>
  <c r="AN1935" i="1"/>
  <c r="AV1935" i="1"/>
  <c r="C1936" i="1"/>
  <c r="D1936" i="1"/>
  <c r="E1936" i="1"/>
  <c r="F1936" i="1"/>
  <c r="G1936" i="1"/>
  <c r="H1936" i="1"/>
  <c r="J1936" i="1"/>
  <c r="K1936" i="1"/>
  <c r="L1936" i="1"/>
  <c r="M1936" i="1"/>
  <c r="AG1936" i="1"/>
  <c r="AH1936" i="1"/>
  <c r="AI1936" i="1"/>
  <c r="AJ1936" i="1"/>
  <c r="AK1936" i="1"/>
  <c r="AL1936" i="1"/>
  <c r="AM1936" i="1"/>
  <c r="AN1936" i="1"/>
  <c r="AV1936" i="1"/>
  <c r="C1937" i="1"/>
  <c r="D1937" i="1"/>
  <c r="E1937" i="1"/>
  <c r="F1937" i="1"/>
  <c r="G1937" i="1"/>
  <c r="H1937" i="1"/>
  <c r="J1937" i="1"/>
  <c r="K1937" i="1"/>
  <c r="L1937" i="1"/>
  <c r="M1937" i="1"/>
  <c r="AG1937" i="1"/>
  <c r="AH1937" i="1"/>
  <c r="AI1937" i="1"/>
  <c r="AJ1937" i="1"/>
  <c r="AK1937" i="1"/>
  <c r="AL1937" i="1"/>
  <c r="AM1937" i="1"/>
  <c r="AN1937" i="1"/>
  <c r="AV1937" i="1"/>
  <c r="C1938" i="1"/>
  <c r="D1938" i="1"/>
  <c r="E1938" i="1"/>
  <c r="F1938" i="1"/>
  <c r="G1938" i="1"/>
  <c r="H1938" i="1"/>
  <c r="J1938" i="1"/>
  <c r="K1938" i="1"/>
  <c r="L1938" i="1"/>
  <c r="M1938" i="1"/>
  <c r="AG1938" i="1"/>
  <c r="AH1938" i="1"/>
  <c r="AI1938" i="1"/>
  <c r="AJ1938" i="1"/>
  <c r="AK1938" i="1"/>
  <c r="AL1938" i="1"/>
  <c r="AM1938" i="1"/>
  <c r="AN1938" i="1"/>
  <c r="AV1938" i="1"/>
  <c r="C1939" i="1"/>
  <c r="D1939" i="1"/>
  <c r="E1939" i="1"/>
  <c r="F1939" i="1"/>
  <c r="G1939" i="1"/>
  <c r="H1939" i="1"/>
  <c r="J1939" i="1"/>
  <c r="K1939" i="1"/>
  <c r="L1939" i="1"/>
  <c r="M1939" i="1"/>
  <c r="AG1939" i="1"/>
  <c r="AH1939" i="1"/>
  <c r="AI1939" i="1"/>
  <c r="AJ1939" i="1"/>
  <c r="AK1939" i="1"/>
  <c r="AL1939" i="1"/>
  <c r="AM1939" i="1"/>
  <c r="AN1939" i="1"/>
  <c r="AV1939" i="1"/>
  <c r="C1940" i="1"/>
  <c r="D1940" i="1"/>
  <c r="E1940" i="1"/>
  <c r="F1940" i="1"/>
  <c r="G1940" i="1"/>
  <c r="H1940" i="1"/>
  <c r="J1940" i="1"/>
  <c r="K1940" i="1"/>
  <c r="L1940" i="1"/>
  <c r="M1940" i="1"/>
  <c r="AG1940" i="1"/>
  <c r="AH1940" i="1"/>
  <c r="AI1940" i="1"/>
  <c r="AJ1940" i="1"/>
  <c r="AK1940" i="1"/>
  <c r="AL1940" i="1"/>
  <c r="AM1940" i="1"/>
  <c r="AN1940" i="1"/>
  <c r="AV1940" i="1"/>
  <c r="C1941" i="1"/>
  <c r="D1941" i="1"/>
  <c r="E1941" i="1"/>
  <c r="F1941" i="1"/>
  <c r="G1941" i="1"/>
  <c r="H1941" i="1"/>
  <c r="J1941" i="1"/>
  <c r="K1941" i="1"/>
  <c r="L1941" i="1"/>
  <c r="M1941" i="1"/>
  <c r="AG1941" i="1"/>
  <c r="AH1941" i="1"/>
  <c r="AI1941" i="1"/>
  <c r="AJ1941" i="1"/>
  <c r="AK1941" i="1"/>
  <c r="AL1941" i="1"/>
  <c r="AM1941" i="1"/>
  <c r="AN1941" i="1"/>
  <c r="AV1941" i="1"/>
  <c r="C1942" i="1"/>
  <c r="D1942" i="1"/>
  <c r="E1942" i="1"/>
  <c r="F1942" i="1"/>
  <c r="G1942" i="1"/>
  <c r="H1942" i="1"/>
  <c r="J1942" i="1"/>
  <c r="K1942" i="1"/>
  <c r="L1942" i="1"/>
  <c r="M1942" i="1"/>
  <c r="AG1942" i="1"/>
  <c r="AH1942" i="1"/>
  <c r="AI1942" i="1"/>
  <c r="AJ1942" i="1"/>
  <c r="AK1942" i="1"/>
  <c r="AL1942" i="1"/>
  <c r="AM1942" i="1"/>
  <c r="AN1942" i="1"/>
  <c r="AV1942" i="1"/>
  <c r="C1943" i="1"/>
  <c r="D1943" i="1"/>
  <c r="E1943" i="1"/>
  <c r="F1943" i="1"/>
  <c r="G1943" i="1"/>
  <c r="H1943" i="1"/>
  <c r="J1943" i="1"/>
  <c r="K1943" i="1"/>
  <c r="L1943" i="1"/>
  <c r="M1943" i="1"/>
  <c r="AG1943" i="1"/>
  <c r="AH1943" i="1"/>
  <c r="AI1943" i="1"/>
  <c r="AJ1943" i="1"/>
  <c r="AK1943" i="1"/>
  <c r="AL1943" i="1"/>
  <c r="AM1943" i="1"/>
  <c r="AN1943" i="1"/>
  <c r="AV1943" i="1"/>
  <c r="C1944" i="1"/>
  <c r="D1944" i="1"/>
  <c r="E1944" i="1"/>
  <c r="F1944" i="1"/>
  <c r="G1944" i="1"/>
  <c r="H1944" i="1"/>
  <c r="J1944" i="1"/>
  <c r="K1944" i="1"/>
  <c r="L1944" i="1"/>
  <c r="M1944" i="1"/>
  <c r="AG1944" i="1"/>
  <c r="AH1944" i="1"/>
  <c r="AI1944" i="1"/>
  <c r="AJ1944" i="1"/>
  <c r="AK1944" i="1"/>
  <c r="AL1944" i="1"/>
  <c r="AM1944" i="1"/>
  <c r="AN1944" i="1"/>
  <c r="AV1944" i="1"/>
  <c r="C1945" i="1"/>
  <c r="D1945" i="1"/>
  <c r="E1945" i="1"/>
  <c r="F1945" i="1"/>
  <c r="G1945" i="1"/>
  <c r="H1945" i="1"/>
  <c r="J1945" i="1"/>
  <c r="K1945" i="1"/>
  <c r="L1945" i="1"/>
  <c r="M1945" i="1"/>
  <c r="AG1945" i="1"/>
  <c r="AH1945" i="1"/>
  <c r="AI1945" i="1"/>
  <c r="AJ1945" i="1"/>
  <c r="AK1945" i="1"/>
  <c r="AL1945" i="1"/>
  <c r="AM1945" i="1"/>
  <c r="AN1945" i="1"/>
  <c r="AV1945" i="1"/>
  <c r="C1946" i="1"/>
  <c r="D1946" i="1"/>
  <c r="E1946" i="1"/>
  <c r="F1946" i="1"/>
  <c r="G1946" i="1"/>
  <c r="H1946" i="1"/>
  <c r="J1946" i="1"/>
  <c r="K1946" i="1"/>
  <c r="L1946" i="1"/>
  <c r="M1946" i="1"/>
  <c r="AG1946" i="1"/>
  <c r="AH1946" i="1"/>
  <c r="AI1946" i="1"/>
  <c r="AJ1946" i="1"/>
  <c r="AK1946" i="1"/>
  <c r="AL1946" i="1"/>
  <c r="AM1946" i="1"/>
  <c r="AN1946" i="1"/>
  <c r="AV1946" i="1"/>
  <c r="C1947" i="1"/>
  <c r="D1947" i="1"/>
  <c r="E1947" i="1"/>
  <c r="F1947" i="1"/>
  <c r="G1947" i="1"/>
  <c r="H1947" i="1"/>
  <c r="J1947" i="1"/>
  <c r="K1947" i="1"/>
  <c r="L1947" i="1"/>
  <c r="M1947" i="1"/>
  <c r="AG1947" i="1"/>
  <c r="AH1947" i="1"/>
  <c r="AI1947" i="1"/>
  <c r="AJ1947" i="1"/>
  <c r="AK1947" i="1"/>
  <c r="AL1947" i="1"/>
  <c r="AM1947" i="1"/>
  <c r="AN1947" i="1"/>
  <c r="AV1947" i="1"/>
  <c r="C1948" i="1"/>
  <c r="D1948" i="1"/>
  <c r="E1948" i="1"/>
  <c r="F1948" i="1"/>
  <c r="G1948" i="1"/>
  <c r="H1948" i="1"/>
  <c r="J1948" i="1"/>
  <c r="K1948" i="1"/>
  <c r="L1948" i="1"/>
  <c r="M1948" i="1"/>
  <c r="AG1948" i="1"/>
  <c r="AH1948" i="1"/>
  <c r="AI1948" i="1"/>
  <c r="AJ1948" i="1"/>
  <c r="AK1948" i="1"/>
  <c r="AL1948" i="1"/>
  <c r="AM1948" i="1"/>
  <c r="AN1948" i="1"/>
  <c r="AV1948" i="1"/>
  <c r="C1949" i="1"/>
  <c r="D1949" i="1"/>
  <c r="E1949" i="1"/>
  <c r="F1949" i="1"/>
  <c r="G1949" i="1"/>
  <c r="H1949" i="1"/>
  <c r="J1949" i="1"/>
  <c r="K1949" i="1"/>
  <c r="L1949" i="1"/>
  <c r="M1949" i="1"/>
  <c r="AG1949" i="1"/>
  <c r="AH1949" i="1"/>
  <c r="AI1949" i="1"/>
  <c r="AJ1949" i="1"/>
  <c r="AK1949" i="1"/>
  <c r="AL1949" i="1"/>
  <c r="AM1949" i="1"/>
  <c r="AN1949" i="1"/>
  <c r="AV1949" i="1"/>
  <c r="C1950" i="1"/>
  <c r="D1950" i="1"/>
  <c r="E1950" i="1"/>
  <c r="F1950" i="1"/>
  <c r="G1950" i="1"/>
  <c r="H1950" i="1"/>
  <c r="J1950" i="1"/>
  <c r="K1950" i="1"/>
  <c r="L1950" i="1"/>
  <c r="M1950" i="1"/>
  <c r="AG1950" i="1"/>
  <c r="AH1950" i="1"/>
  <c r="AI1950" i="1"/>
  <c r="AJ1950" i="1"/>
  <c r="AK1950" i="1"/>
  <c r="AL1950" i="1"/>
  <c r="AM1950" i="1"/>
  <c r="AN1950" i="1"/>
  <c r="AV1950" i="1"/>
  <c r="C1951" i="1"/>
  <c r="D1951" i="1"/>
  <c r="E1951" i="1"/>
  <c r="F1951" i="1"/>
  <c r="G1951" i="1"/>
  <c r="H1951" i="1"/>
  <c r="J1951" i="1"/>
  <c r="K1951" i="1"/>
  <c r="L1951" i="1"/>
  <c r="M1951" i="1"/>
  <c r="AG1951" i="1"/>
  <c r="AH1951" i="1"/>
  <c r="AI1951" i="1"/>
  <c r="AJ1951" i="1"/>
  <c r="AK1951" i="1"/>
  <c r="AL1951" i="1"/>
  <c r="AM1951" i="1"/>
  <c r="AN1951" i="1"/>
  <c r="AV1951" i="1"/>
  <c r="C1952" i="1"/>
  <c r="D1952" i="1"/>
  <c r="E1952" i="1"/>
  <c r="F1952" i="1"/>
  <c r="G1952" i="1"/>
  <c r="H1952" i="1"/>
  <c r="J1952" i="1"/>
  <c r="K1952" i="1"/>
  <c r="L1952" i="1"/>
  <c r="M1952" i="1"/>
  <c r="AG1952" i="1"/>
  <c r="AH1952" i="1"/>
  <c r="AI1952" i="1"/>
  <c r="AJ1952" i="1"/>
  <c r="AK1952" i="1"/>
  <c r="AL1952" i="1"/>
  <c r="AM1952" i="1"/>
  <c r="AN1952" i="1"/>
  <c r="AV1952" i="1"/>
  <c r="C1953" i="1"/>
  <c r="D1953" i="1"/>
  <c r="E1953" i="1"/>
  <c r="F1953" i="1"/>
  <c r="G1953" i="1"/>
  <c r="H1953" i="1"/>
  <c r="J1953" i="1"/>
  <c r="K1953" i="1"/>
  <c r="L1953" i="1"/>
  <c r="M1953" i="1"/>
  <c r="AG1953" i="1"/>
  <c r="AH1953" i="1"/>
  <c r="AI1953" i="1"/>
  <c r="AJ1953" i="1"/>
  <c r="AK1953" i="1"/>
  <c r="AL1953" i="1"/>
  <c r="AM1953" i="1"/>
  <c r="AN1953" i="1"/>
  <c r="AV1953" i="1"/>
  <c r="C1954" i="1"/>
  <c r="D1954" i="1"/>
  <c r="E1954" i="1"/>
  <c r="F1954" i="1"/>
  <c r="G1954" i="1"/>
  <c r="H1954" i="1"/>
  <c r="J1954" i="1"/>
  <c r="K1954" i="1"/>
  <c r="L1954" i="1"/>
  <c r="M1954" i="1"/>
  <c r="AG1954" i="1"/>
  <c r="AH1954" i="1"/>
  <c r="AI1954" i="1"/>
  <c r="AJ1954" i="1"/>
  <c r="AK1954" i="1"/>
  <c r="AL1954" i="1"/>
  <c r="AM1954" i="1"/>
  <c r="AN1954" i="1"/>
  <c r="AV1954" i="1"/>
  <c r="C1955" i="1"/>
  <c r="D1955" i="1"/>
  <c r="E1955" i="1"/>
  <c r="F1955" i="1"/>
  <c r="G1955" i="1"/>
  <c r="H1955" i="1"/>
  <c r="J1955" i="1"/>
  <c r="K1955" i="1"/>
  <c r="L1955" i="1"/>
  <c r="M1955" i="1"/>
  <c r="AG1955" i="1"/>
  <c r="AH1955" i="1"/>
  <c r="AI1955" i="1"/>
  <c r="AJ1955" i="1"/>
  <c r="AK1955" i="1"/>
  <c r="AL1955" i="1"/>
  <c r="AM1955" i="1"/>
  <c r="AN1955" i="1"/>
  <c r="AV1955" i="1"/>
  <c r="C1956" i="1"/>
  <c r="D1956" i="1"/>
  <c r="E1956" i="1"/>
  <c r="F1956" i="1"/>
  <c r="G1956" i="1"/>
  <c r="H1956" i="1"/>
  <c r="J1956" i="1"/>
  <c r="K1956" i="1"/>
  <c r="L1956" i="1"/>
  <c r="M1956" i="1"/>
  <c r="AG1956" i="1"/>
  <c r="AH1956" i="1"/>
  <c r="AI1956" i="1"/>
  <c r="AJ1956" i="1"/>
  <c r="AK1956" i="1"/>
  <c r="AL1956" i="1"/>
  <c r="AM1956" i="1"/>
  <c r="AN1956" i="1"/>
  <c r="AV1956" i="1"/>
  <c r="C1957" i="1"/>
  <c r="D1957" i="1"/>
  <c r="E1957" i="1"/>
  <c r="F1957" i="1"/>
  <c r="G1957" i="1"/>
  <c r="H1957" i="1"/>
  <c r="J1957" i="1"/>
  <c r="K1957" i="1"/>
  <c r="L1957" i="1"/>
  <c r="M1957" i="1"/>
  <c r="AG1957" i="1"/>
  <c r="AH1957" i="1"/>
  <c r="AI1957" i="1"/>
  <c r="AJ1957" i="1"/>
  <c r="AK1957" i="1"/>
  <c r="AL1957" i="1"/>
  <c r="AM1957" i="1"/>
  <c r="AN1957" i="1"/>
  <c r="AV1957" i="1"/>
  <c r="C1958" i="1"/>
  <c r="D1958" i="1"/>
  <c r="E1958" i="1"/>
  <c r="F1958" i="1"/>
  <c r="G1958" i="1"/>
  <c r="H1958" i="1"/>
  <c r="J1958" i="1"/>
  <c r="K1958" i="1"/>
  <c r="L1958" i="1"/>
  <c r="M1958" i="1"/>
  <c r="AG1958" i="1"/>
  <c r="AH1958" i="1"/>
  <c r="AI1958" i="1"/>
  <c r="AJ1958" i="1"/>
  <c r="AK1958" i="1"/>
  <c r="AL1958" i="1"/>
  <c r="AM1958" i="1"/>
  <c r="AN1958" i="1"/>
  <c r="AV1958" i="1"/>
  <c r="C1959" i="1"/>
  <c r="D1959" i="1"/>
  <c r="E1959" i="1"/>
  <c r="F1959" i="1"/>
  <c r="G1959" i="1"/>
  <c r="H1959" i="1"/>
  <c r="J1959" i="1"/>
  <c r="K1959" i="1"/>
  <c r="L1959" i="1"/>
  <c r="M1959" i="1"/>
  <c r="AG1959" i="1"/>
  <c r="AH1959" i="1"/>
  <c r="AI1959" i="1"/>
  <c r="AJ1959" i="1"/>
  <c r="AK1959" i="1"/>
  <c r="AL1959" i="1"/>
  <c r="AM1959" i="1"/>
  <c r="AN1959" i="1"/>
  <c r="AV1959" i="1"/>
  <c r="C1960" i="1"/>
  <c r="D1960" i="1"/>
  <c r="E1960" i="1"/>
  <c r="F1960" i="1"/>
  <c r="G1960" i="1"/>
  <c r="H1960" i="1"/>
  <c r="J1960" i="1"/>
  <c r="K1960" i="1"/>
  <c r="L1960" i="1"/>
  <c r="M1960" i="1"/>
  <c r="AG1960" i="1"/>
  <c r="AH1960" i="1"/>
  <c r="AI1960" i="1"/>
  <c r="AJ1960" i="1"/>
  <c r="AK1960" i="1"/>
  <c r="AL1960" i="1"/>
  <c r="AM1960" i="1"/>
  <c r="AN1960" i="1"/>
  <c r="AV1960" i="1"/>
  <c r="C1961" i="1"/>
  <c r="D1961" i="1"/>
  <c r="E1961" i="1"/>
  <c r="F1961" i="1"/>
  <c r="G1961" i="1"/>
  <c r="H1961" i="1"/>
  <c r="J1961" i="1"/>
  <c r="K1961" i="1"/>
  <c r="L1961" i="1"/>
  <c r="M1961" i="1"/>
  <c r="AG1961" i="1"/>
  <c r="AH1961" i="1"/>
  <c r="AI1961" i="1"/>
  <c r="AJ1961" i="1"/>
  <c r="AK1961" i="1"/>
  <c r="AL1961" i="1"/>
  <c r="AM1961" i="1"/>
  <c r="AN1961" i="1"/>
  <c r="AV1961" i="1"/>
  <c r="C1962" i="1"/>
  <c r="D1962" i="1"/>
  <c r="E1962" i="1"/>
  <c r="F1962" i="1"/>
  <c r="G1962" i="1"/>
  <c r="H1962" i="1"/>
  <c r="J1962" i="1"/>
  <c r="K1962" i="1"/>
  <c r="L1962" i="1"/>
  <c r="M1962" i="1"/>
  <c r="AG1962" i="1"/>
  <c r="AH1962" i="1"/>
  <c r="AI1962" i="1"/>
  <c r="AJ1962" i="1"/>
  <c r="AK1962" i="1"/>
  <c r="AL1962" i="1"/>
  <c r="AM1962" i="1"/>
  <c r="AN1962" i="1"/>
  <c r="AV1962" i="1"/>
  <c r="C1963" i="1"/>
  <c r="D1963" i="1"/>
  <c r="E1963" i="1"/>
  <c r="F1963" i="1"/>
  <c r="G1963" i="1"/>
  <c r="H1963" i="1"/>
  <c r="J1963" i="1"/>
  <c r="K1963" i="1"/>
  <c r="L1963" i="1"/>
  <c r="M1963" i="1"/>
  <c r="AG1963" i="1"/>
  <c r="AH1963" i="1"/>
  <c r="AI1963" i="1"/>
  <c r="AJ1963" i="1"/>
  <c r="AK1963" i="1"/>
  <c r="AL1963" i="1"/>
  <c r="AM1963" i="1"/>
  <c r="AN1963" i="1"/>
  <c r="AV1963" i="1"/>
  <c r="C1964" i="1"/>
  <c r="D1964" i="1"/>
  <c r="E1964" i="1"/>
  <c r="F1964" i="1"/>
  <c r="G1964" i="1"/>
  <c r="H1964" i="1"/>
  <c r="J1964" i="1"/>
  <c r="K1964" i="1"/>
  <c r="L1964" i="1"/>
  <c r="M1964" i="1"/>
  <c r="AG1964" i="1"/>
  <c r="AH1964" i="1"/>
  <c r="AI1964" i="1"/>
  <c r="AJ1964" i="1"/>
  <c r="AK1964" i="1"/>
  <c r="AL1964" i="1"/>
  <c r="AM1964" i="1"/>
  <c r="AN1964" i="1"/>
  <c r="AV1964" i="1"/>
  <c r="C1965" i="1"/>
  <c r="D1965" i="1"/>
  <c r="E1965" i="1"/>
  <c r="F1965" i="1"/>
  <c r="G1965" i="1"/>
  <c r="H1965" i="1"/>
  <c r="J1965" i="1"/>
  <c r="K1965" i="1"/>
  <c r="L1965" i="1"/>
  <c r="M1965" i="1"/>
  <c r="AG1965" i="1"/>
  <c r="AH1965" i="1"/>
  <c r="AI1965" i="1"/>
  <c r="AJ1965" i="1"/>
  <c r="AK1965" i="1"/>
  <c r="AL1965" i="1"/>
  <c r="AM1965" i="1"/>
  <c r="AN1965" i="1"/>
  <c r="AV1965" i="1"/>
  <c r="C1966" i="1"/>
  <c r="D1966" i="1"/>
  <c r="E1966" i="1"/>
  <c r="F1966" i="1"/>
  <c r="G1966" i="1"/>
  <c r="H1966" i="1"/>
  <c r="J1966" i="1"/>
  <c r="K1966" i="1"/>
  <c r="L1966" i="1"/>
  <c r="M1966" i="1"/>
  <c r="AG1966" i="1"/>
  <c r="AH1966" i="1"/>
  <c r="AI1966" i="1"/>
  <c r="AJ1966" i="1"/>
  <c r="AK1966" i="1"/>
  <c r="AL1966" i="1"/>
  <c r="AM1966" i="1"/>
  <c r="AN1966" i="1"/>
  <c r="AV1966" i="1"/>
  <c r="C1967" i="1"/>
  <c r="D1967" i="1"/>
  <c r="E1967" i="1"/>
  <c r="F1967" i="1"/>
  <c r="G1967" i="1"/>
  <c r="H1967" i="1"/>
  <c r="J1967" i="1"/>
  <c r="K1967" i="1"/>
  <c r="L1967" i="1"/>
  <c r="M1967" i="1"/>
  <c r="AG1967" i="1"/>
  <c r="AH1967" i="1"/>
  <c r="AI1967" i="1"/>
  <c r="AJ1967" i="1"/>
  <c r="AK1967" i="1"/>
  <c r="AL1967" i="1"/>
  <c r="AM1967" i="1"/>
  <c r="AN1967" i="1"/>
  <c r="AV1967" i="1"/>
  <c r="C1969" i="1"/>
  <c r="D1969" i="1"/>
  <c r="E1969" i="1"/>
  <c r="F1969" i="1"/>
  <c r="G1969" i="1"/>
  <c r="H1969" i="1"/>
  <c r="J1969" i="1"/>
  <c r="K1969" i="1"/>
  <c r="L1969" i="1"/>
  <c r="M1969" i="1"/>
  <c r="AG1969" i="1"/>
  <c r="AH1969" i="1"/>
  <c r="AI1969" i="1"/>
  <c r="AJ1969" i="1"/>
  <c r="AK1969" i="1"/>
  <c r="AL1969" i="1"/>
  <c r="AM1969" i="1"/>
  <c r="AN1969" i="1"/>
  <c r="AV1969" i="1"/>
  <c r="C1970" i="1"/>
  <c r="D1970" i="1"/>
  <c r="E1970" i="1"/>
  <c r="F1970" i="1"/>
  <c r="G1970" i="1"/>
  <c r="H1970" i="1"/>
  <c r="J1970" i="1"/>
  <c r="K1970" i="1"/>
  <c r="L1970" i="1"/>
  <c r="M1970" i="1"/>
  <c r="AG1970" i="1"/>
  <c r="AH1970" i="1"/>
  <c r="AI1970" i="1"/>
  <c r="AJ1970" i="1"/>
  <c r="AK1970" i="1"/>
  <c r="AL1970" i="1"/>
  <c r="AM1970" i="1"/>
  <c r="AN1970" i="1"/>
  <c r="AV1970" i="1"/>
  <c r="C1971" i="1"/>
  <c r="D1971" i="1"/>
  <c r="E1971" i="1"/>
  <c r="F1971" i="1"/>
  <c r="G1971" i="1"/>
  <c r="H1971" i="1"/>
  <c r="J1971" i="1"/>
  <c r="K1971" i="1"/>
  <c r="L1971" i="1"/>
  <c r="M1971" i="1"/>
  <c r="AG1971" i="1"/>
  <c r="AH1971" i="1"/>
  <c r="AI1971" i="1"/>
  <c r="AJ1971" i="1"/>
  <c r="AK1971" i="1"/>
  <c r="AL1971" i="1"/>
  <c r="AM1971" i="1"/>
  <c r="AN1971" i="1"/>
  <c r="AV1971" i="1"/>
  <c r="C1972" i="1"/>
  <c r="D1972" i="1"/>
  <c r="E1972" i="1"/>
  <c r="F1972" i="1"/>
  <c r="G1972" i="1"/>
  <c r="H1972" i="1"/>
  <c r="J1972" i="1"/>
  <c r="K1972" i="1"/>
  <c r="L1972" i="1"/>
  <c r="M1972" i="1"/>
  <c r="AG1972" i="1"/>
  <c r="AH1972" i="1"/>
  <c r="AI1972" i="1"/>
  <c r="AJ1972" i="1"/>
  <c r="AK1972" i="1"/>
  <c r="AL1972" i="1"/>
  <c r="AM1972" i="1"/>
  <c r="AN1972" i="1"/>
  <c r="AV1972" i="1"/>
  <c r="C1973" i="1"/>
  <c r="D1973" i="1"/>
  <c r="E1973" i="1"/>
  <c r="F1973" i="1"/>
  <c r="G1973" i="1"/>
  <c r="H1973" i="1"/>
  <c r="J1973" i="1"/>
  <c r="K1973" i="1"/>
  <c r="L1973" i="1"/>
  <c r="M1973" i="1"/>
  <c r="AG1973" i="1"/>
  <c r="AH1973" i="1"/>
  <c r="AI1973" i="1"/>
  <c r="AJ1973" i="1"/>
  <c r="AK1973" i="1"/>
  <c r="AL1973" i="1"/>
  <c r="AM1973" i="1"/>
  <c r="AN1973" i="1"/>
  <c r="AV1973" i="1"/>
  <c r="C1974" i="1"/>
  <c r="D1974" i="1"/>
  <c r="E1974" i="1"/>
  <c r="F1974" i="1"/>
  <c r="G1974" i="1"/>
  <c r="H1974" i="1"/>
  <c r="J1974" i="1"/>
  <c r="K1974" i="1"/>
  <c r="L1974" i="1"/>
  <c r="M1974" i="1"/>
  <c r="AG1974" i="1"/>
  <c r="AH1974" i="1"/>
  <c r="AI1974" i="1"/>
  <c r="AJ1974" i="1"/>
  <c r="AK1974" i="1"/>
  <c r="AL1974" i="1"/>
  <c r="AM1974" i="1"/>
  <c r="AN1974" i="1"/>
  <c r="AV1974" i="1"/>
  <c r="C1975" i="1"/>
  <c r="D1975" i="1"/>
  <c r="E1975" i="1"/>
  <c r="F1975" i="1"/>
  <c r="G1975" i="1"/>
  <c r="H1975" i="1"/>
  <c r="J1975" i="1"/>
  <c r="K1975" i="1"/>
  <c r="L1975" i="1"/>
  <c r="M1975" i="1"/>
  <c r="AG1975" i="1"/>
  <c r="AH1975" i="1"/>
  <c r="AI1975" i="1"/>
  <c r="AJ1975" i="1"/>
  <c r="AK1975" i="1"/>
  <c r="AL1975" i="1"/>
  <c r="AM1975" i="1"/>
  <c r="AN1975" i="1"/>
  <c r="AV1975" i="1"/>
  <c r="C1976" i="1"/>
  <c r="D1976" i="1"/>
  <c r="E1976" i="1"/>
  <c r="F1976" i="1"/>
  <c r="G1976" i="1"/>
  <c r="H1976" i="1"/>
  <c r="J1976" i="1"/>
  <c r="K1976" i="1"/>
  <c r="L1976" i="1"/>
  <c r="M1976" i="1"/>
  <c r="AG1976" i="1"/>
  <c r="AH1976" i="1"/>
  <c r="AI1976" i="1"/>
  <c r="AJ1976" i="1"/>
  <c r="AK1976" i="1"/>
  <c r="AL1976" i="1"/>
  <c r="AM1976" i="1"/>
  <c r="AN1976" i="1"/>
  <c r="AV1976" i="1"/>
  <c r="C1977" i="1"/>
  <c r="D1977" i="1"/>
  <c r="E1977" i="1"/>
  <c r="F1977" i="1"/>
  <c r="G1977" i="1"/>
  <c r="H1977" i="1"/>
  <c r="J1977" i="1"/>
  <c r="K1977" i="1"/>
  <c r="L1977" i="1"/>
  <c r="M1977" i="1"/>
  <c r="AG1977" i="1"/>
  <c r="AH1977" i="1"/>
  <c r="AI1977" i="1"/>
  <c r="AJ1977" i="1"/>
  <c r="AK1977" i="1"/>
  <c r="AL1977" i="1"/>
  <c r="AM1977" i="1"/>
  <c r="AN1977" i="1"/>
  <c r="AV1977" i="1"/>
  <c r="C1978" i="1"/>
  <c r="D1978" i="1"/>
  <c r="E1978" i="1"/>
  <c r="F1978" i="1"/>
  <c r="G1978" i="1"/>
  <c r="H1978" i="1"/>
  <c r="J1978" i="1"/>
  <c r="K1978" i="1"/>
  <c r="L1978" i="1"/>
  <c r="M1978" i="1"/>
  <c r="AG1978" i="1"/>
  <c r="AH1978" i="1"/>
  <c r="AI1978" i="1"/>
  <c r="AJ1978" i="1"/>
  <c r="AK1978" i="1"/>
  <c r="AL1978" i="1"/>
  <c r="AM1978" i="1"/>
  <c r="AN1978" i="1"/>
  <c r="AV1978" i="1"/>
  <c r="C1979" i="1"/>
  <c r="D1979" i="1"/>
  <c r="E1979" i="1"/>
  <c r="F1979" i="1"/>
  <c r="G1979" i="1"/>
  <c r="H1979" i="1"/>
  <c r="J1979" i="1"/>
  <c r="K1979" i="1"/>
  <c r="L1979" i="1"/>
  <c r="M1979" i="1"/>
  <c r="AG1979" i="1"/>
  <c r="AH1979" i="1"/>
  <c r="AI1979" i="1"/>
  <c r="AJ1979" i="1"/>
  <c r="AK1979" i="1"/>
  <c r="AL1979" i="1"/>
  <c r="AM1979" i="1"/>
  <c r="AN1979" i="1"/>
  <c r="AV1979" i="1"/>
  <c r="C1980" i="1"/>
  <c r="D1980" i="1"/>
  <c r="E1980" i="1"/>
  <c r="F1980" i="1"/>
  <c r="G1980" i="1"/>
  <c r="H1980" i="1"/>
  <c r="J1980" i="1"/>
  <c r="K1980" i="1"/>
  <c r="L1980" i="1"/>
  <c r="M1980" i="1"/>
  <c r="AG1980" i="1"/>
  <c r="AH1980" i="1"/>
  <c r="AI1980" i="1"/>
  <c r="AJ1980" i="1"/>
  <c r="AK1980" i="1"/>
  <c r="AL1980" i="1"/>
  <c r="AM1980" i="1"/>
  <c r="AN1980" i="1"/>
  <c r="AV1980" i="1"/>
  <c r="C1981" i="1"/>
  <c r="D1981" i="1"/>
  <c r="E1981" i="1"/>
  <c r="F1981" i="1"/>
  <c r="G1981" i="1"/>
  <c r="H1981" i="1"/>
  <c r="J1981" i="1"/>
  <c r="K1981" i="1"/>
  <c r="L1981" i="1"/>
  <c r="M1981" i="1"/>
  <c r="AG1981" i="1"/>
  <c r="AH1981" i="1"/>
  <c r="AI1981" i="1"/>
  <c r="AJ1981" i="1"/>
  <c r="AK1981" i="1"/>
  <c r="AL1981" i="1"/>
  <c r="AM1981" i="1"/>
  <c r="AN1981" i="1"/>
  <c r="AV1981" i="1"/>
  <c r="C1982" i="1"/>
  <c r="D1982" i="1"/>
  <c r="E1982" i="1"/>
  <c r="F1982" i="1"/>
  <c r="G1982" i="1"/>
  <c r="H1982" i="1"/>
  <c r="J1982" i="1"/>
  <c r="K1982" i="1"/>
  <c r="L1982" i="1"/>
  <c r="M1982" i="1"/>
  <c r="AG1982" i="1"/>
  <c r="AH1982" i="1"/>
  <c r="AI1982" i="1"/>
  <c r="AJ1982" i="1"/>
  <c r="AK1982" i="1"/>
  <c r="AL1982" i="1"/>
  <c r="AM1982" i="1"/>
  <c r="AN1982" i="1"/>
  <c r="AV1982" i="1"/>
  <c r="C1983" i="1"/>
  <c r="D1983" i="1"/>
  <c r="E1983" i="1"/>
  <c r="F1983" i="1"/>
  <c r="G1983" i="1"/>
  <c r="H1983" i="1"/>
  <c r="J1983" i="1"/>
  <c r="K1983" i="1"/>
  <c r="L1983" i="1"/>
  <c r="M1983" i="1"/>
  <c r="AG1983" i="1"/>
  <c r="AH1983" i="1"/>
  <c r="AI1983" i="1"/>
  <c r="AJ1983" i="1"/>
  <c r="AK1983" i="1"/>
  <c r="AL1983" i="1"/>
  <c r="AM1983" i="1"/>
  <c r="AN1983" i="1"/>
  <c r="AV1983" i="1"/>
  <c r="C1984" i="1"/>
  <c r="D1984" i="1"/>
  <c r="E1984" i="1"/>
  <c r="F1984" i="1"/>
  <c r="G1984" i="1"/>
  <c r="H1984" i="1"/>
  <c r="J1984" i="1"/>
  <c r="K1984" i="1"/>
  <c r="L1984" i="1"/>
  <c r="M1984" i="1"/>
  <c r="AG1984" i="1"/>
  <c r="AH1984" i="1"/>
  <c r="AI1984" i="1"/>
  <c r="AJ1984" i="1"/>
  <c r="AK1984" i="1"/>
  <c r="AL1984" i="1"/>
  <c r="AM1984" i="1"/>
  <c r="AN1984" i="1"/>
  <c r="AV1984" i="1"/>
  <c r="C1985" i="1"/>
  <c r="D1985" i="1"/>
  <c r="E1985" i="1"/>
  <c r="F1985" i="1"/>
  <c r="G1985" i="1"/>
  <c r="H1985" i="1"/>
  <c r="J1985" i="1"/>
  <c r="K1985" i="1"/>
  <c r="L1985" i="1"/>
  <c r="M1985" i="1"/>
  <c r="AG1985" i="1"/>
  <c r="AH1985" i="1"/>
  <c r="AI1985" i="1"/>
  <c r="AJ1985" i="1"/>
  <c r="AK1985" i="1"/>
  <c r="AL1985" i="1"/>
  <c r="AM1985" i="1"/>
  <c r="AN1985" i="1"/>
  <c r="AV1985" i="1"/>
  <c r="C1986" i="1"/>
  <c r="D1986" i="1"/>
  <c r="E1986" i="1"/>
  <c r="F1986" i="1"/>
  <c r="G1986" i="1"/>
  <c r="H1986" i="1"/>
  <c r="J1986" i="1"/>
  <c r="K1986" i="1"/>
  <c r="L1986" i="1"/>
  <c r="M1986" i="1"/>
  <c r="AG1986" i="1"/>
  <c r="AH1986" i="1"/>
  <c r="AI1986" i="1"/>
  <c r="AJ1986" i="1"/>
  <c r="AK1986" i="1"/>
  <c r="AL1986" i="1"/>
  <c r="AM1986" i="1"/>
  <c r="AN1986" i="1"/>
  <c r="AV1986" i="1"/>
  <c r="C1987" i="1"/>
  <c r="D1987" i="1"/>
  <c r="E1987" i="1"/>
  <c r="F1987" i="1"/>
  <c r="G1987" i="1"/>
  <c r="H1987" i="1"/>
  <c r="J1987" i="1"/>
  <c r="K1987" i="1"/>
  <c r="L1987" i="1"/>
  <c r="M1987" i="1"/>
  <c r="AG1987" i="1"/>
  <c r="AH1987" i="1"/>
  <c r="AI1987" i="1"/>
  <c r="AJ1987" i="1"/>
  <c r="AK1987" i="1"/>
  <c r="AL1987" i="1"/>
  <c r="AM1987" i="1"/>
  <c r="AN1987" i="1"/>
  <c r="AV1987" i="1"/>
  <c r="C1988" i="1"/>
  <c r="D1988" i="1"/>
  <c r="E1988" i="1"/>
  <c r="F1988" i="1"/>
  <c r="G1988" i="1"/>
  <c r="H1988" i="1"/>
  <c r="J1988" i="1"/>
  <c r="K1988" i="1"/>
  <c r="L1988" i="1"/>
  <c r="M1988" i="1"/>
  <c r="AG1988" i="1"/>
  <c r="AH1988" i="1"/>
  <c r="AI1988" i="1"/>
  <c r="AJ1988" i="1"/>
  <c r="AK1988" i="1"/>
  <c r="AL1988" i="1"/>
  <c r="AM1988" i="1"/>
  <c r="AN1988" i="1"/>
  <c r="AV1988" i="1"/>
  <c r="C1989" i="1"/>
  <c r="D1989" i="1"/>
  <c r="E1989" i="1"/>
  <c r="F1989" i="1"/>
  <c r="G1989" i="1"/>
  <c r="H1989" i="1"/>
  <c r="J1989" i="1"/>
  <c r="K1989" i="1"/>
  <c r="L1989" i="1"/>
  <c r="M1989" i="1"/>
  <c r="AG1989" i="1"/>
  <c r="AH1989" i="1"/>
  <c r="AI1989" i="1"/>
  <c r="AJ1989" i="1"/>
  <c r="AK1989" i="1"/>
  <c r="AL1989" i="1"/>
  <c r="AM1989" i="1"/>
  <c r="AN1989" i="1"/>
  <c r="AV1989" i="1"/>
  <c r="C1990" i="1"/>
  <c r="D1990" i="1"/>
  <c r="E1990" i="1"/>
  <c r="F1990" i="1"/>
  <c r="G1990" i="1"/>
  <c r="H1990" i="1"/>
  <c r="J1990" i="1"/>
  <c r="K1990" i="1"/>
  <c r="L1990" i="1"/>
  <c r="M1990" i="1"/>
  <c r="AG1990" i="1"/>
  <c r="AH1990" i="1"/>
  <c r="AI1990" i="1"/>
  <c r="AJ1990" i="1"/>
  <c r="AK1990" i="1"/>
  <c r="AL1990" i="1"/>
  <c r="AM1990" i="1"/>
  <c r="AN1990" i="1"/>
  <c r="AV1990" i="1"/>
  <c r="C1991" i="1"/>
  <c r="D1991" i="1"/>
  <c r="E1991" i="1"/>
  <c r="F1991" i="1"/>
  <c r="G1991" i="1"/>
  <c r="H1991" i="1"/>
  <c r="J1991" i="1"/>
  <c r="K1991" i="1"/>
  <c r="L1991" i="1"/>
  <c r="M1991" i="1"/>
  <c r="AG1991" i="1"/>
  <c r="AH1991" i="1"/>
  <c r="AI1991" i="1"/>
  <c r="AJ1991" i="1"/>
  <c r="AK1991" i="1"/>
  <c r="AL1991" i="1"/>
  <c r="AM1991" i="1"/>
  <c r="AN1991" i="1"/>
  <c r="AV1991" i="1"/>
  <c r="C1992" i="1"/>
  <c r="D1992" i="1"/>
  <c r="E1992" i="1"/>
  <c r="F1992" i="1"/>
  <c r="G1992" i="1"/>
  <c r="H1992" i="1"/>
  <c r="J1992" i="1"/>
  <c r="K1992" i="1"/>
  <c r="L1992" i="1"/>
  <c r="M1992" i="1"/>
  <c r="AG1992" i="1"/>
  <c r="AH1992" i="1"/>
  <c r="AI1992" i="1"/>
  <c r="AJ1992" i="1"/>
  <c r="AK1992" i="1"/>
  <c r="AL1992" i="1"/>
  <c r="AM1992" i="1"/>
  <c r="AN1992" i="1"/>
  <c r="AV1992" i="1"/>
  <c r="C1993" i="1"/>
  <c r="D1993" i="1"/>
  <c r="E1993" i="1"/>
  <c r="F1993" i="1"/>
  <c r="G1993" i="1"/>
  <c r="H1993" i="1"/>
  <c r="J1993" i="1"/>
  <c r="K1993" i="1"/>
  <c r="L1993" i="1"/>
  <c r="M1993" i="1"/>
  <c r="AG1993" i="1"/>
  <c r="AH1993" i="1"/>
  <c r="AI1993" i="1"/>
  <c r="AJ1993" i="1"/>
  <c r="AK1993" i="1"/>
  <c r="AL1993" i="1"/>
  <c r="AM1993" i="1"/>
  <c r="AN1993" i="1"/>
  <c r="AV1993" i="1"/>
  <c r="C1994" i="1"/>
  <c r="D1994" i="1"/>
  <c r="E1994" i="1"/>
  <c r="F1994" i="1"/>
  <c r="G1994" i="1"/>
  <c r="H1994" i="1"/>
  <c r="J1994" i="1"/>
  <c r="K1994" i="1"/>
  <c r="L1994" i="1"/>
  <c r="M1994" i="1"/>
  <c r="AG1994" i="1"/>
  <c r="AH1994" i="1"/>
  <c r="AI1994" i="1"/>
  <c r="AJ1994" i="1"/>
  <c r="AK1994" i="1"/>
  <c r="AL1994" i="1"/>
  <c r="AM1994" i="1"/>
  <c r="AN1994" i="1"/>
  <c r="AV1994" i="1"/>
  <c r="C1995" i="1"/>
  <c r="D1995" i="1"/>
  <c r="E1995" i="1"/>
  <c r="F1995" i="1"/>
  <c r="G1995" i="1"/>
  <c r="H1995" i="1"/>
  <c r="J1995" i="1"/>
  <c r="K1995" i="1"/>
  <c r="L1995" i="1"/>
  <c r="M1995" i="1"/>
  <c r="AG1995" i="1"/>
  <c r="AH1995" i="1"/>
  <c r="AI1995" i="1"/>
  <c r="AJ1995" i="1"/>
  <c r="AK1995" i="1"/>
  <c r="AL1995" i="1"/>
  <c r="AM1995" i="1"/>
  <c r="AN1995" i="1"/>
  <c r="AV1995" i="1"/>
  <c r="C1996" i="1"/>
  <c r="D1996" i="1"/>
  <c r="E1996" i="1"/>
  <c r="F1996" i="1"/>
  <c r="G1996" i="1"/>
  <c r="H1996" i="1"/>
  <c r="J1996" i="1"/>
  <c r="K1996" i="1"/>
  <c r="L1996" i="1"/>
  <c r="M1996" i="1"/>
  <c r="AG1996" i="1"/>
  <c r="AH1996" i="1"/>
  <c r="AI1996" i="1"/>
  <c r="AJ1996" i="1"/>
  <c r="AK1996" i="1"/>
  <c r="AL1996" i="1"/>
  <c r="AM1996" i="1"/>
  <c r="AN1996" i="1"/>
  <c r="AV1996" i="1"/>
  <c r="C1997" i="1"/>
  <c r="D1997" i="1"/>
  <c r="E1997" i="1"/>
  <c r="F1997" i="1"/>
  <c r="G1997" i="1"/>
  <c r="H1997" i="1"/>
  <c r="J1997" i="1"/>
  <c r="K1997" i="1"/>
  <c r="L1997" i="1"/>
  <c r="M1997" i="1"/>
  <c r="AG1997" i="1"/>
  <c r="AH1997" i="1"/>
  <c r="AI1997" i="1"/>
  <c r="AJ1997" i="1"/>
  <c r="AK1997" i="1"/>
  <c r="AL1997" i="1"/>
  <c r="AM1997" i="1"/>
  <c r="AN1997" i="1"/>
  <c r="AV1997" i="1"/>
  <c r="C1998" i="1"/>
  <c r="D1998" i="1"/>
  <c r="E1998" i="1"/>
  <c r="F1998" i="1"/>
  <c r="G1998" i="1"/>
  <c r="H1998" i="1"/>
  <c r="J1998" i="1"/>
  <c r="K1998" i="1"/>
  <c r="L1998" i="1"/>
  <c r="M1998" i="1"/>
  <c r="AG1998" i="1"/>
  <c r="AH1998" i="1"/>
  <c r="AI1998" i="1"/>
  <c r="AJ1998" i="1"/>
  <c r="AK1998" i="1"/>
  <c r="AL1998" i="1"/>
  <c r="AM1998" i="1"/>
  <c r="AN1998" i="1"/>
  <c r="AV1998" i="1"/>
  <c r="C1999" i="1"/>
  <c r="D1999" i="1"/>
  <c r="E1999" i="1"/>
  <c r="F1999" i="1"/>
  <c r="G1999" i="1"/>
  <c r="H1999" i="1"/>
  <c r="J1999" i="1"/>
  <c r="K1999" i="1"/>
  <c r="L1999" i="1"/>
  <c r="M1999" i="1"/>
  <c r="AG1999" i="1"/>
  <c r="AH1999" i="1"/>
  <c r="AI1999" i="1"/>
  <c r="AJ1999" i="1"/>
  <c r="AK1999" i="1"/>
  <c r="AL1999" i="1"/>
  <c r="AM1999" i="1"/>
  <c r="AN1999" i="1"/>
  <c r="AV1999" i="1"/>
  <c r="C2000" i="1"/>
  <c r="D2000" i="1"/>
  <c r="E2000" i="1"/>
  <c r="F2000" i="1"/>
  <c r="G2000" i="1"/>
  <c r="H2000" i="1"/>
  <c r="J2000" i="1"/>
  <c r="K2000" i="1"/>
  <c r="L2000" i="1"/>
  <c r="M2000" i="1"/>
  <c r="AG2000" i="1"/>
  <c r="AH2000" i="1"/>
  <c r="AI2000" i="1"/>
  <c r="AJ2000" i="1"/>
  <c r="AK2000" i="1"/>
  <c r="AL2000" i="1"/>
  <c r="AM2000" i="1"/>
  <c r="AN2000" i="1"/>
  <c r="AV2000" i="1"/>
  <c r="C2001" i="1"/>
  <c r="D2001" i="1"/>
  <c r="E2001" i="1"/>
  <c r="F2001" i="1"/>
  <c r="G2001" i="1"/>
  <c r="H2001" i="1"/>
  <c r="J2001" i="1"/>
  <c r="K2001" i="1"/>
  <c r="L2001" i="1"/>
  <c r="M2001" i="1"/>
  <c r="AG2001" i="1"/>
  <c r="AH2001" i="1"/>
  <c r="AI2001" i="1"/>
  <c r="AJ2001" i="1"/>
  <c r="AK2001" i="1"/>
  <c r="AL2001" i="1"/>
  <c r="AM2001" i="1"/>
  <c r="AN2001" i="1"/>
  <c r="AV2001" i="1"/>
  <c r="C2002" i="1"/>
  <c r="D2002" i="1"/>
  <c r="E2002" i="1"/>
  <c r="F2002" i="1"/>
  <c r="G2002" i="1"/>
  <c r="H2002" i="1"/>
  <c r="J2002" i="1"/>
  <c r="K2002" i="1"/>
  <c r="L2002" i="1"/>
  <c r="M2002" i="1"/>
  <c r="AG2002" i="1"/>
  <c r="AH2002" i="1"/>
  <c r="AI2002" i="1"/>
  <c r="AJ2002" i="1"/>
  <c r="AK2002" i="1"/>
  <c r="AL2002" i="1"/>
  <c r="AM2002" i="1"/>
  <c r="AN2002" i="1"/>
  <c r="AV2002" i="1"/>
  <c r="C2003" i="1"/>
  <c r="D2003" i="1"/>
  <c r="E2003" i="1"/>
  <c r="F2003" i="1"/>
  <c r="G2003" i="1"/>
  <c r="H2003" i="1"/>
  <c r="J2003" i="1"/>
  <c r="K2003" i="1"/>
  <c r="L2003" i="1"/>
  <c r="M2003" i="1"/>
  <c r="AG2003" i="1"/>
  <c r="AH2003" i="1"/>
  <c r="AI2003" i="1"/>
  <c r="AJ2003" i="1"/>
  <c r="AK2003" i="1"/>
  <c r="AL2003" i="1"/>
  <c r="AM2003" i="1"/>
  <c r="AN2003" i="1"/>
  <c r="AV2003" i="1"/>
  <c r="C2004" i="1"/>
  <c r="D2004" i="1"/>
  <c r="E2004" i="1"/>
  <c r="F2004" i="1"/>
  <c r="G2004" i="1"/>
  <c r="H2004" i="1"/>
  <c r="J2004" i="1"/>
  <c r="K2004" i="1"/>
  <c r="L2004" i="1"/>
  <c r="M2004" i="1"/>
  <c r="AG2004" i="1"/>
  <c r="AH2004" i="1"/>
  <c r="AI2004" i="1"/>
  <c r="AJ2004" i="1"/>
  <c r="AK2004" i="1"/>
  <c r="AL2004" i="1"/>
  <c r="AM2004" i="1"/>
  <c r="AN2004" i="1"/>
  <c r="AV2004" i="1"/>
  <c r="C2005" i="1"/>
  <c r="D2005" i="1"/>
  <c r="E2005" i="1"/>
  <c r="F2005" i="1"/>
  <c r="G2005" i="1"/>
  <c r="H2005" i="1"/>
  <c r="J2005" i="1"/>
  <c r="K2005" i="1"/>
  <c r="L2005" i="1"/>
  <c r="M2005" i="1"/>
  <c r="AG2005" i="1"/>
  <c r="AH2005" i="1"/>
  <c r="AI2005" i="1"/>
  <c r="AJ2005" i="1"/>
  <c r="AK2005" i="1"/>
  <c r="AL2005" i="1"/>
  <c r="AM2005" i="1"/>
  <c r="AN2005" i="1"/>
  <c r="AV2005" i="1"/>
  <c r="C2006" i="1"/>
  <c r="D2006" i="1"/>
  <c r="E2006" i="1"/>
  <c r="F2006" i="1"/>
  <c r="G2006" i="1"/>
  <c r="H2006" i="1"/>
  <c r="J2006" i="1"/>
  <c r="K2006" i="1"/>
  <c r="L2006" i="1"/>
  <c r="M2006" i="1"/>
  <c r="AG2006" i="1"/>
  <c r="AH2006" i="1"/>
  <c r="AI2006" i="1"/>
  <c r="AJ2006" i="1"/>
  <c r="AK2006" i="1"/>
  <c r="AL2006" i="1"/>
  <c r="AM2006" i="1"/>
  <c r="AN2006" i="1"/>
  <c r="AV2006" i="1"/>
  <c r="C2007" i="1"/>
  <c r="D2007" i="1"/>
  <c r="E2007" i="1"/>
  <c r="F2007" i="1"/>
  <c r="G2007" i="1"/>
  <c r="H2007" i="1"/>
  <c r="J2007" i="1"/>
  <c r="K2007" i="1"/>
  <c r="L2007" i="1"/>
  <c r="M2007" i="1"/>
  <c r="AG2007" i="1"/>
  <c r="AH2007" i="1"/>
  <c r="AI2007" i="1"/>
  <c r="AJ2007" i="1"/>
  <c r="AK2007" i="1"/>
  <c r="AL2007" i="1"/>
  <c r="AM2007" i="1"/>
  <c r="AN2007" i="1"/>
  <c r="AV2007" i="1"/>
  <c r="C2008" i="1"/>
  <c r="D2008" i="1"/>
  <c r="E2008" i="1"/>
  <c r="F2008" i="1"/>
  <c r="G2008" i="1"/>
  <c r="H2008" i="1"/>
  <c r="J2008" i="1"/>
  <c r="K2008" i="1"/>
  <c r="L2008" i="1"/>
  <c r="M2008" i="1"/>
  <c r="AG2008" i="1"/>
  <c r="AH2008" i="1"/>
  <c r="AI2008" i="1"/>
  <c r="AJ2008" i="1"/>
  <c r="AK2008" i="1"/>
  <c r="AL2008" i="1"/>
  <c r="AM2008" i="1"/>
  <c r="AN2008" i="1"/>
  <c r="AV2008" i="1"/>
  <c r="C2009" i="1"/>
  <c r="D2009" i="1"/>
  <c r="E2009" i="1"/>
  <c r="F2009" i="1"/>
  <c r="G2009" i="1"/>
  <c r="H2009" i="1"/>
  <c r="J2009" i="1"/>
  <c r="K2009" i="1"/>
  <c r="L2009" i="1"/>
  <c r="M2009" i="1"/>
  <c r="AG2009" i="1"/>
  <c r="AH2009" i="1"/>
  <c r="AI2009" i="1"/>
  <c r="AJ2009" i="1"/>
  <c r="AK2009" i="1"/>
  <c r="AL2009" i="1"/>
  <c r="AM2009" i="1"/>
  <c r="AN2009" i="1"/>
  <c r="AV2009" i="1"/>
  <c r="C2010" i="1"/>
  <c r="D2010" i="1"/>
  <c r="E2010" i="1"/>
  <c r="F2010" i="1"/>
  <c r="G2010" i="1"/>
  <c r="H2010" i="1"/>
  <c r="J2010" i="1"/>
  <c r="K2010" i="1"/>
  <c r="L2010" i="1"/>
  <c r="M2010" i="1"/>
  <c r="AG2010" i="1"/>
  <c r="AH2010" i="1"/>
  <c r="AI2010" i="1"/>
  <c r="AJ2010" i="1"/>
  <c r="AK2010" i="1"/>
  <c r="AL2010" i="1"/>
  <c r="AM2010" i="1"/>
  <c r="AN2010" i="1"/>
  <c r="AV2010" i="1"/>
  <c r="C2011" i="1"/>
  <c r="D2011" i="1"/>
  <c r="E2011" i="1"/>
  <c r="F2011" i="1"/>
  <c r="G2011" i="1"/>
  <c r="H2011" i="1"/>
  <c r="J2011" i="1"/>
  <c r="K2011" i="1"/>
  <c r="L2011" i="1"/>
  <c r="M2011" i="1"/>
  <c r="AG2011" i="1"/>
  <c r="AH2011" i="1"/>
  <c r="AI2011" i="1"/>
  <c r="AJ2011" i="1"/>
  <c r="AK2011" i="1"/>
  <c r="AL2011" i="1"/>
  <c r="AM2011" i="1"/>
  <c r="AN2011" i="1"/>
  <c r="AV2011" i="1"/>
  <c r="C2012" i="1"/>
  <c r="D2012" i="1"/>
  <c r="E2012" i="1"/>
  <c r="F2012" i="1"/>
  <c r="G2012" i="1"/>
  <c r="H2012" i="1"/>
  <c r="J2012" i="1"/>
  <c r="K2012" i="1"/>
  <c r="L2012" i="1"/>
  <c r="M2012" i="1"/>
  <c r="AG2012" i="1"/>
  <c r="AH2012" i="1"/>
  <c r="AI2012" i="1"/>
  <c r="AJ2012" i="1"/>
  <c r="AK2012" i="1"/>
  <c r="AL2012" i="1"/>
  <c r="AM2012" i="1"/>
  <c r="AN2012" i="1"/>
  <c r="AV2012" i="1"/>
  <c r="C2013" i="1"/>
  <c r="D2013" i="1"/>
  <c r="E2013" i="1"/>
  <c r="F2013" i="1"/>
  <c r="G2013" i="1"/>
  <c r="H2013" i="1"/>
  <c r="J2013" i="1"/>
  <c r="K2013" i="1"/>
  <c r="L2013" i="1"/>
  <c r="M2013" i="1"/>
  <c r="AG2013" i="1"/>
  <c r="AH2013" i="1"/>
  <c r="AI2013" i="1"/>
  <c r="AJ2013" i="1"/>
  <c r="AK2013" i="1"/>
  <c r="AL2013" i="1"/>
  <c r="AM2013" i="1"/>
  <c r="AN2013" i="1"/>
  <c r="AV2013" i="1"/>
  <c r="C2014" i="1"/>
  <c r="D2014" i="1"/>
  <c r="E2014" i="1"/>
  <c r="F2014" i="1"/>
  <c r="G2014" i="1"/>
  <c r="H2014" i="1"/>
  <c r="J2014" i="1"/>
  <c r="K2014" i="1"/>
  <c r="L2014" i="1"/>
  <c r="M2014" i="1"/>
  <c r="AG2014" i="1"/>
  <c r="AH2014" i="1"/>
  <c r="AI2014" i="1"/>
  <c r="AJ2014" i="1"/>
  <c r="AK2014" i="1"/>
  <c r="AL2014" i="1"/>
  <c r="AM2014" i="1"/>
  <c r="AN2014" i="1"/>
  <c r="AV2014" i="1"/>
  <c r="C2015" i="1"/>
  <c r="D2015" i="1"/>
  <c r="E2015" i="1"/>
  <c r="F2015" i="1"/>
  <c r="G2015" i="1"/>
  <c r="H2015" i="1"/>
  <c r="J2015" i="1"/>
  <c r="K2015" i="1"/>
  <c r="L2015" i="1"/>
  <c r="M2015" i="1"/>
  <c r="AG2015" i="1"/>
  <c r="AH2015" i="1"/>
  <c r="AI2015" i="1"/>
  <c r="AJ2015" i="1"/>
  <c r="AK2015" i="1"/>
  <c r="AL2015" i="1"/>
  <c r="AM2015" i="1"/>
  <c r="AN2015" i="1"/>
  <c r="AV2015" i="1"/>
  <c r="C2016" i="1"/>
  <c r="D2016" i="1"/>
  <c r="E2016" i="1"/>
  <c r="F2016" i="1"/>
  <c r="G2016" i="1"/>
  <c r="H2016" i="1"/>
  <c r="J2016" i="1"/>
  <c r="K2016" i="1"/>
  <c r="L2016" i="1"/>
  <c r="M2016" i="1"/>
  <c r="AG2016" i="1"/>
  <c r="AH2016" i="1"/>
  <c r="AI2016" i="1"/>
  <c r="AJ2016" i="1"/>
  <c r="AK2016" i="1"/>
  <c r="AL2016" i="1"/>
  <c r="AM2016" i="1"/>
  <c r="AN2016" i="1"/>
  <c r="AV2016" i="1"/>
  <c r="C2017" i="1"/>
  <c r="D2017" i="1"/>
  <c r="E2017" i="1"/>
  <c r="F2017" i="1"/>
  <c r="G2017" i="1"/>
  <c r="H2017" i="1"/>
  <c r="J2017" i="1"/>
  <c r="K2017" i="1"/>
  <c r="L2017" i="1"/>
  <c r="M2017" i="1"/>
  <c r="AG2017" i="1"/>
  <c r="AH2017" i="1"/>
  <c r="AI2017" i="1"/>
  <c r="AJ2017" i="1"/>
  <c r="AK2017" i="1"/>
  <c r="AL2017" i="1"/>
  <c r="AM2017" i="1"/>
  <c r="AN2017" i="1"/>
  <c r="AV2017" i="1"/>
  <c r="C2018" i="1"/>
  <c r="D2018" i="1"/>
  <c r="E2018" i="1"/>
  <c r="F2018" i="1"/>
  <c r="G2018" i="1"/>
  <c r="H2018" i="1"/>
  <c r="J2018" i="1"/>
  <c r="K2018" i="1"/>
  <c r="L2018" i="1"/>
  <c r="M2018" i="1"/>
  <c r="AG2018" i="1"/>
  <c r="AH2018" i="1"/>
  <c r="AI2018" i="1"/>
  <c r="AJ2018" i="1"/>
  <c r="AK2018" i="1"/>
  <c r="AL2018" i="1"/>
  <c r="AM2018" i="1"/>
  <c r="AN2018" i="1"/>
  <c r="AV2018" i="1"/>
  <c r="C2019" i="1"/>
  <c r="D2019" i="1"/>
  <c r="E2019" i="1"/>
  <c r="F2019" i="1"/>
  <c r="G2019" i="1"/>
  <c r="H2019" i="1"/>
  <c r="J2019" i="1"/>
  <c r="K2019" i="1"/>
  <c r="L2019" i="1"/>
  <c r="M2019" i="1"/>
  <c r="AG2019" i="1"/>
  <c r="AH2019" i="1"/>
  <c r="AI2019" i="1"/>
  <c r="AJ2019" i="1"/>
  <c r="AK2019" i="1"/>
  <c r="AL2019" i="1"/>
  <c r="AM2019" i="1"/>
  <c r="AN2019" i="1"/>
  <c r="AV2019" i="1"/>
  <c r="C2020" i="1"/>
  <c r="D2020" i="1"/>
  <c r="E2020" i="1"/>
  <c r="F2020" i="1"/>
  <c r="G2020" i="1"/>
  <c r="H2020" i="1"/>
  <c r="J2020" i="1"/>
  <c r="K2020" i="1"/>
  <c r="L2020" i="1"/>
  <c r="M2020" i="1"/>
  <c r="AG2020" i="1"/>
  <c r="AH2020" i="1"/>
  <c r="AI2020" i="1"/>
  <c r="AJ2020" i="1"/>
  <c r="AK2020" i="1"/>
  <c r="AL2020" i="1"/>
  <c r="AM2020" i="1"/>
  <c r="AN2020" i="1"/>
  <c r="AV2020" i="1"/>
  <c r="C2021" i="1"/>
  <c r="D2021" i="1"/>
  <c r="E2021" i="1"/>
  <c r="F2021" i="1"/>
  <c r="G2021" i="1"/>
  <c r="H2021" i="1"/>
  <c r="J2021" i="1"/>
  <c r="K2021" i="1"/>
  <c r="L2021" i="1"/>
  <c r="M2021" i="1"/>
  <c r="AG2021" i="1"/>
  <c r="AH2021" i="1"/>
  <c r="AI2021" i="1"/>
  <c r="AJ2021" i="1"/>
  <c r="AK2021" i="1"/>
  <c r="AL2021" i="1"/>
  <c r="AM2021" i="1"/>
  <c r="AN2021" i="1"/>
  <c r="AV2021" i="1"/>
  <c r="C2022" i="1"/>
  <c r="D2022" i="1"/>
  <c r="E2022" i="1"/>
  <c r="F2022" i="1"/>
  <c r="G2022" i="1"/>
  <c r="H2022" i="1"/>
  <c r="J2022" i="1"/>
  <c r="K2022" i="1"/>
  <c r="L2022" i="1"/>
  <c r="M2022" i="1"/>
  <c r="AG2022" i="1"/>
  <c r="AH2022" i="1"/>
  <c r="AI2022" i="1"/>
  <c r="AJ2022" i="1"/>
  <c r="AK2022" i="1"/>
  <c r="AL2022" i="1"/>
  <c r="AM2022" i="1"/>
  <c r="AN2022" i="1"/>
  <c r="AV2022" i="1"/>
  <c r="C2023" i="1"/>
  <c r="D2023" i="1"/>
  <c r="E2023" i="1"/>
  <c r="F2023" i="1"/>
  <c r="G2023" i="1"/>
  <c r="H2023" i="1"/>
  <c r="J2023" i="1"/>
  <c r="K2023" i="1"/>
  <c r="L2023" i="1"/>
  <c r="M2023" i="1"/>
  <c r="AG2023" i="1"/>
  <c r="AH2023" i="1"/>
  <c r="AI2023" i="1"/>
  <c r="AJ2023" i="1"/>
  <c r="AK2023" i="1"/>
  <c r="AL2023" i="1"/>
  <c r="AM2023" i="1"/>
  <c r="AN2023" i="1"/>
  <c r="AV2023" i="1"/>
  <c r="C2024" i="1"/>
  <c r="D2024" i="1"/>
  <c r="E2024" i="1"/>
  <c r="F2024" i="1"/>
  <c r="G2024" i="1"/>
  <c r="H2024" i="1"/>
  <c r="J2024" i="1"/>
  <c r="K2024" i="1"/>
  <c r="L2024" i="1"/>
  <c r="M2024" i="1"/>
  <c r="AG2024" i="1"/>
  <c r="AH2024" i="1"/>
  <c r="AI2024" i="1"/>
  <c r="AJ2024" i="1"/>
  <c r="AK2024" i="1"/>
  <c r="AL2024" i="1"/>
  <c r="AM2024" i="1"/>
  <c r="AN2024" i="1"/>
  <c r="AV2024" i="1"/>
  <c r="C2025" i="1"/>
  <c r="D2025" i="1"/>
  <c r="E2025" i="1"/>
  <c r="F2025" i="1"/>
  <c r="G2025" i="1"/>
  <c r="H2025" i="1"/>
  <c r="J2025" i="1"/>
  <c r="K2025" i="1"/>
  <c r="L2025" i="1"/>
  <c r="M2025" i="1"/>
  <c r="AG2025" i="1"/>
  <c r="AH2025" i="1"/>
  <c r="AI2025" i="1"/>
  <c r="AJ2025" i="1"/>
  <c r="AK2025" i="1"/>
  <c r="AL2025" i="1"/>
  <c r="AM2025" i="1"/>
  <c r="AN2025" i="1"/>
  <c r="AV2025" i="1"/>
  <c r="C2026" i="1"/>
  <c r="D2026" i="1"/>
  <c r="E2026" i="1"/>
  <c r="F2026" i="1"/>
  <c r="G2026" i="1"/>
  <c r="H2026" i="1"/>
  <c r="J2026" i="1"/>
  <c r="K2026" i="1"/>
  <c r="L2026" i="1"/>
  <c r="M2026" i="1"/>
  <c r="AG2026" i="1"/>
  <c r="AH2026" i="1"/>
  <c r="AI2026" i="1"/>
  <c r="AJ2026" i="1"/>
  <c r="AK2026" i="1"/>
  <c r="AL2026" i="1"/>
  <c r="AM2026" i="1"/>
  <c r="AN2026" i="1"/>
  <c r="AV2026" i="1"/>
  <c r="C2027" i="1"/>
  <c r="D2027" i="1"/>
  <c r="E2027" i="1"/>
  <c r="F2027" i="1"/>
  <c r="G2027" i="1"/>
  <c r="H2027" i="1"/>
  <c r="J2027" i="1"/>
  <c r="K2027" i="1"/>
  <c r="L2027" i="1"/>
  <c r="M2027" i="1"/>
  <c r="AG2027" i="1"/>
  <c r="AH2027" i="1"/>
  <c r="AI2027" i="1"/>
  <c r="AJ2027" i="1"/>
  <c r="AK2027" i="1"/>
  <c r="AL2027" i="1"/>
  <c r="AM2027" i="1"/>
  <c r="AN2027" i="1"/>
  <c r="AV2027" i="1"/>
  <c r="C2028" i="1"/>
  <c r="D2028" i="1"/>
  <c r="E2028" i="1"/>
  <c r="F2028" i="1"/>
  <c r="G2028" i="1"/>
  <c r="H2028" i="1"/>
  <c r="J2028" i="1"/>
  <c r="K2028" i="1"/>
  <c r="L2028" i="1"/>
  <c r="M2028" i="1"/>
  <c r="AG2028" i="1"/>
  <c r="AH2028" i="1"/>
  <c r="AI2028" i="1"/>
  <c r="AJ2028" i="1"/>
  <c r="AK2028" i="1"/>
  <c r="AL2028" i="1"/>
  <c r="AM2028" i="1"/>
  <c r="AN2028" i="1"/>
  <c r="AV2028" i="1"/>
  <c r="C2029" i="1"/>
  <c r="D2029" i="1"/>
  <c r="E2029" i="1"/>
  <c r="F2029" i="1"/>
  <c r="G2029" i="1"/>
  <c r="H2029" i="1"/>
  <c r="J2029" i="1"/>
  <c r="K2029" i="1"/>
  <c r="L2029" i="1"/>
  <c r="M2029" i="1"/>
  <c r="AG2029" i="1"/>
  <c r="AH2029" i="1"/>
  <c r="AI2029" i="1"/>
  <c r="AJ2029" i="1"/>
  <c r="AK2029" i="1"/>
  <c r="AL2029" i="1"/>
  <c r="AM2029" i="1"/>
  <c r="AN2029" i="1"/>
  <c r="AV2029" i="1"/>
  <c r="C2030" i="1"/>
  <c r="D2030" i="1"/>
  <c r="E2030" i="1"/>
  <c r="F2030" i="1"/>
  <c r="G2030" i="1"/>
  <c r="H2030" i="1"/>
  <c r="J2030" i="1"/>
  <c r="K2030" i="1"/>
  <c r="L2030" i="1"/>
  <c r="M2030" i="1"/>
  <c r="AG2030" i="1"/>
  <c r="AH2030" i="1"/>
  <c r="AI2030" i="1"/>
  <c r="AJ2030" i="1"/>
  <c r="AK2030" i="1"/>
  <c r="AL2030" i="1"/>
  <c r="AM2030" i="1"/>
  <c r="AN2030" i="1"/>
  <c r="AV2030" i="1"/>
  <c r="C2031" i="1"/>
  <c r="D2031" i="1"/>
  <c r="E2031" i="1"/>
  <c r="F2031" i="1"/>
  <c r="G2031" i="1"/>
  <c r="H2031" i="1"/>
  <c r="J2031" i="1"/>
  <c r="K2031" i="1"/>
  <c r="L2031" i="1"/>
  <c r="M2031" i="1"/>
  <c r="AG2031" i="1"/>
  <c r="AH2031" i="1"/>
  <c r="AI2031" i="1"/>
  <c r="AJ2031" i="1"/>
  <c r="AK2031" i="1"/>
  <c r="AL2031" i="1"/>
  <c r="AM2031" i="1"/>
  <c r="AN2031" i="1"/>
  <c r="AV2031" i="1"/>
  <c r="C2032" i="1"/>
  <c r="D2032" i="1"/>
  <c r="E2032" i="1"/>
  <c r="F2032" i="1"/>
  <c r="G2032" i="1"/>
  <c r="H2032" i="1"/>
  <c r="J2032" i="1"/>
  <c r="K2032" i="1"/>
  <c r="L2032" i="1"/>
  <c r="M2032" i="1"/>
  <c r="AG2032" i="1"/>
  <c r="AH2032" i="1"/>
  <c r="AI2032" i="1"/>
  <c r="AJ2032" i="1"/>
  <c r="AK2032" i="1"/>
  <c r="AL2032" i="1"/>
  <c r="AM2032" i="1"/>
  <c r="AN2032" i="1"/>
  <c r="AV2032" i="1"/>
  <c r="C2033" i="1"/>
  <c r="D2033" i="1"/>
  <c r="E2033" i="1"/>
  <c r="F2033" i="1"/>
  <c r="G2033" i="1"/>
  <c r="H2033" i="1"/>
  <c r="J2033" i="1"/>
  <c r="K2033" i="1"/>
  <c r="L2033" i="1"/>
  <c r="M2033" i="1"/>
  <c r="AG2033" i="1"/>
  <c r="AH2033" i="1"/>
  <c r="AI2033" i="1"/>
  <c r="AJ2033" i="1"/>
  <c r="AK2033" i="1"/>
  <c r="AL2033" i="1"/>
  <c r="AM2033" i="1"/>
  <c r="AN2033" i="1"/>
  <c r="AV2033" i="1"/>
  <c r="C2034" i="1"/>
  <c r="D2034" i="1"/>
  <c r="E2034" i="1"/>
  <c r="F2034" i="1"/>
  <c r="G2034" i="1"/>
  <c r="H2034" i="1"/>
  <c r="J2034" i="1"/>
  <c r="K2034" i="1"/>
  <c r="L2034" i="1"/>
  <c r="M2034" i="1"/>
  <c r="AG2034" i="1"/>
  <c r="AH2034" i="1"/>
  <c r="AI2034" i="1"/>
  <c r="AJ2034" i="1"/>
  <c r="AK2034" i="1"/>
  <c r="AL2034" i="1"/>
  <c r="AM2034" i="1"/>
  <c r="AN2034" i="1"/>
  <c r="AV2034" i="1"/>
  <c r="C2035" i="1"/>
  <c r="D2035" i="1"/>
  <c r="E2035" i="1"/>
  <c r="F2035" i="1"/>
  <c r="G2035" i="1"/>
  <c r="H2035" i="1"/>
  <c r="J2035" i="1"/>
  <c r="K2035" i="1"/>
  <c r="L2035" i="1"/>
  <c r="M2035" i="1"/>
  <c r="AG2035" i="1"/>
  <c r="AH2035" i="1"/>
  <c r="AI2035" i="1"/>
  <c r="AJ2035" i="1"/>
  <c r="AK2035" i="1"/>
  <c r="AL2035" i="1"/>
  <c r="AM2035" i="1"/>
  <c r="AN2035" i="1"/>
  <c r="AV2035" i="1"/>
  <c r="C2036" i="1"/>
  <c r="D2036" i="1"/>
  <c r="E2036" i="1"/>
  <c r="F2036" i="1"/>
  <c r="G2036" i="1"/>
  <c r="H2036" i="1"/>
  <c r="J2036" i="1"/>
  <c r="K2036" i="1"/>
  <c r="L2036" i="1"/>
  <c r="M2036" i="1"/>
  <c r="AG2036" i="1"/>
  <c r="AH2036" i="1"/>
  <c r="AI2036" i="1"/>
  <c r="AJ2036" i="1"/>
  <c r="AK2036" i="1"/>
  <c r="AL2036" i="1"/>
  <c r="AM2036" i="1"/>
  <c r="AN2036" i="1"/>
  <c r="AV2036" i="1"/>
  <c r="C2037" i="1"/>
  <c r="D2037" i="1"/>
  <c r="E2037" i="1"/>
  <c r="F2037" i="1"/>
  <c r="G2037" i="1"/>
  <c r="H2037" i="1"/>
  <c r="J2037" i="1"/>
  <c r="K2037" i="1"/>
  <c r="L2037" i="1"/>
  <c r="M2037" i="1"/>
  <c r="AG2037" i="1"/>
  <c r="AH2037" i="1"/>
  <c r="AI2037" i="1"/>
  <c r="AJ2037" i="1"/>
  <c r="AK2037" i="1"/>
  <c r="AL2037" i="1"/>
  <c r="AM2037" i="1"/>
  <c r="AN2037" i="1"/>
  <c r="AV2037" i="1"/>
  <c r="C2038" i="1"/>
  <c r="D2038" i="1"/>
  <c r="E2038" i="1"/>
  <c r="F2038" i="1"/>
  <c r="G2038" i="1"/>
  <c r="H2038" i="1"/>
  <c r="J2038" i="1"/>
  <c r="K2038" i="1"/>
  <c r="L2038" i="1"/>
  <c r="M2038" i="1"/>
  <c r="AG2038" i="1"/>
  <c r="AH2038" i="1"/>
  <c r="AI2038" i="1"/>
  <c r="AJ2038" i="1"/>
  <c r="AK2038" i="1"/>
  <c r="AL2038" i="1"/>
  <c r="AM2038" i="1"/>
  <c r="AN2038" i="1"/>
  <c r="AV2038" i="1"/>
  <c r="C2039" i="1"/>
  <c r="D2039" i="1"/>
  <c r="E2039" i="1"/>
  <c r="F2039" i="1"/>
  <c r="G2039" i="1"/>
  <c r="H2039" i="1"/>
  <c r="J2039" i="1"/>
  <c r="K2039" i="1"/>
  <c r="L2039" i="1"/>
  <c r="M2039" i="1"/>
  <c r="AG2039" i="1"/>
  <c r="AH2039" i="1"/>
  <c r="AI2039" i="1"/>
  <c r="AJ2039" i="1"/>
  <c r="AK2039" i="1"/>
  <c r="AL2039" i="1"/>
  <c r="AM2039" i="1"/>
  <c r="AN2039" i="1"/>
  <c r="AV2039" i="1"/>
  <c r="C2040" i="1"/>
  <c r="D2040" i="1"/>
  <c r="E2040" i="1"/>
  <c r="F2040" i="1"/>
  <c r="G2040" i="1"/>
  <c r="H2040" i="1"/>
  <c r="J2040" i="1"/>
  <c r="K2040" i="1"/>
  <c r="L2040" i="1"/>
  <c r="M2040" i="1"/>
  <c r="AG2040" i="1"/>
  <c r="AH2040" i="1"/>
  <c r="AI2040" i="1"/>
  <c r="AJ2040" i="1"/>
  <c r="AK2040" i="1"/>
  <c r="AL2040" i="1"/>
  <c r="AM2040" i="1"/>
  <c r="AN2040" i="1"/>
  <c r="AV2040" i="1"/>
  <c r="C2041" i="1"/>
  <c r="D2041" i="1"/>
  <c r="E2041" i="1"/>
  <c r="F2041" i="1"/>
  <c r="G2041" i="1"/>
  <c r="H2041" i="1"/>
  <c r="J2041" i="1"/>
  <c r="K2041" i="1"/>
  <c r="L2041" i="1"/>
  <c r="M2041" i="1"/>
  <c r="AG2041" i="1"/>
  <c r="AH2041" i="1"/>
  <c r="AI2041" i="1"/>
  <c r="AJ2041" i="1"/>
  <c r="AK2041" i="1"/>
  <c r="AL2041" i="1"/>
  <c r="AM2041" i="1"/>
  <c r="AN2041" i="1"/>
  <c r="AV2041" i="1"/>
  <c r="C2042" i="1"/>
  <c r="D2042" i="1"/>
  <c r="E2042" i="1"/>
  <c r="F2042" i="1"/>
  <c r="G2042" i="1"/>
  <c r="H2042" i="1"/>
  <c r="J2042" i="1"/>
  <c r="K2042" i="1"/>
  <c r="L2042" i="1"/>
  <c r="M2042" i="1"/>
  <c r="AG2042" i="1"/>
  <c r="AH2042" i="1"/>
  <c r="AI2042" i="1"/>
  <c r="AJ2042" i="1"/>
  <c r="AK2042" i="1"/>
  <c r="AL2042" i="1"/>
  <c r="AM2042" i="1"/>
  <c r="AN2042" i="1"/>
  <c r="AV2042" i="1"/>
  <c r="C2043" i="1"/>
  <c r="D2043" i="1"/>
  <c r="E2043" i="1"/>
  <c r="F2043" i="1"/>
  <c r="G2043" i="1"/>
  <c r="H2043" i="1"/>
  <c r="J2043" i="1"/>
  <c r="K2043" i="1"/>
  <c r="L2043" i="1"/>
  <c r="M2043" i="1"/>
  <c r="AG2043" i="1"/>
  <c r="AH2043" i="1"/>
  <c r="AI2043" i="1"/>
  <c r="AJ2043" i="1"/>
  <c r="AK2043" i="1"/>
  <c r="AL2043" i="1"/>
  <c r="AM2043" i="1"/>
  <c r="AN2043" i="1"/>
  <c r="AV2043" i="1"/>
  <c r="C2044" i="1"/>
  <c r="D2044" i="1"/>
  <c r="E2044" i="1"/>
  <c r="F2044" i="1"/>
  <c r="G2044" i="1"/>
  <c r="H2044" i="1"/>
  <c r="J2044" i="1"/>
  <c r="K2044" i="1"/>
  <c r="L2044" i="1"/>
  <c r="M2044" i="1"/>
  <c r="AG2044" i="1"/>
  <c r="AH2044" i="1"/>
  <c r="AI2044" i="1"/>
  <c r="AJ2044" i="1"/>
  <c r="AK2044" i="1"/>
  <c r="AL2044" i="1"/>
  <c r="AM2044" i="1"/>
  <c r="AN2044" i="1"/>
  <c r="AV2044" i="1"/>
  <c r="C2045" i="1"/>
  <c r="D2045" i="1"/>
  <c r="E2045" i="1"/>
  <c r="F2045" i="1"/>
  <c r="G2045" i="1"/>
  <c r="H2045" i="1"/>
  <c r="J2045" i="1"/>
  <c r="K2045" i="1"/>
  <c r="L2045" i="1"/>
  <c r="M2045" i="1"/>
  <c r="AG2045" i="1"/>
  <c r="AH2045" i="1"/>
  <c r="AI2045" i="1"/>
  <c r="AJ2045" i="1"/>
  <c r="AK2045" i="1"/>
  <c r="AL2045" i="1"/>
  <c r="AM2045" i="1"/>
  <c r="AN2045" i="1"/>
  <c r="AV2045" i="1"/>
  <c r="C2046" i="1"/>
  <c r="D2046" i="1"/>
  <c r="E2046" i="1"/>
  <c r="F2046" i="1"/>
  <c r="G2046" i="1"/>
  <c r="H2046" i="1"/>
  <c r="J2046" i="1"/>
  <c r="K2046" i="1"/>
  <c r="L2046" i="1"/>
  <c r="M2046" i="1"/>
  <c r="AG2046" i="1"/>
  <c r="AH2046" i="1"/>
  <c r="AI2046" i="1"/>
  <c r="AJ2046" i="1"/>
  <c r="AK2046" i="1"/>
  <c r="AL2046" i="1"/>
  <c r="AM2046" i="1"/>
  <c r="AN2046" i="1"/>
  <c r="AV2046" i="1"/>
  <c r="C2047" i="1"/>
  <c r="D2047" i="1"/>
  <c r="E2047" i="1"/>
  <c r="F2047" i="1"/>
  <c r="G2047" i="1"/>
  <c r="H2047" i="1"/>
  <c r="J2047" i="1"/>
  <c r="K2047" i="1"/>
  <c r="L2047" i="1"/>
  <c r="M2047" i="1"/>
  <c r="AG2047" i="1"/>
  <c r="AH2047" i="1"/>
  <c r="AI2047" i="1"/>
  <c r="AJ2047" i="1"/>
  <c r="AK2047" i="1"/>
  <c r="AL2047" i="1"/>
  <c r="AM2047" i="1"/>
  <c r="AN2047" i="1"/>
  <c r="AV2047" i="1"/>
  <c r="C2048" i="1"/>
  <c r="D2048" i="1"/>
  <c r="E2048" i="1"/>
  <c r="F2048" i="1"/>
  <c r="G2048" i="1"/>
  <c r="H2048" i="1"/>
  <c r="J2048" i="1"/>
  <c r="K2048" i="1"/>
  <c r="L2048" i="1"/>
  <c r="M2048" i="1"/>
  <c r="AG2048" i="1"/>
  <c r="AH2048" i="1"/>
  <c r="AI2048" i="1"/>
  <c r="AJ2048" i="1"/>
  <c r="AK2048" i="1"/>
  <c r="AL2048" i="1"/>
  <c r="AM2048" i="1"/>
  <c r="AN2048" i="1"/>
  <c r="AV2048" i="1"/>
  <c r="C2049" i="1"/>
  <c r="D2049" i="1"/>
  <c r="E2049" i="1"/>
  <c r="F2049" i="1"/>
  <c r="G2049" i="1"/>
  <c r="H2049" i="1"/>
  <c r="J2049" i="1"/>
  <c r="K2049" i="1"/>
  <c r="L2049" i="1"/>
  <c r="M2049" i="1"/>
  <c r="AG2049" i="1"/>
  <c r="AH2049" i="1"/>
  <c r="AI2049" i="1"/>
  <c r="AJ2049" i="1"/>
  <c r="AK2049" i="1"/>
  <c r="AL2049" i="1"/>
  <c r="AM2049" i="1"/>
  <c r="AN2049" i="1"/>
  <c r="AV2049" i="1"/>
  <c r="C2050" i="1"/>
  <c r="D2050" i="1"/>
  <c r="E2050" i="1"/>
  <c r="F2050" i="1"/>
  <c r="G2050" i="1"/>
  <c r="H2050" i="1"/>
  <c r="J2050" i="1"/>
  <c r="K2050" i="1"/>
  <c r="L2050" i="1"/>
  <c r="M2050" i="1"/>
  <c r="AG2050" i="1"/>
  <c r="AH2050" i="1"/>
  <c r="AI2050" i="1"/>
  <c r="AJ2050" i="1"/>
  <c r="AK2050" i="1"/>
  <c r="AL2050" i="1"/>
  <c r="AM2050" i="1"/>
  <c r="AN2050" i="1"/>
  <c r="AV2050" i="1"/>
  <c r="C2051" i="1"/>
  <c r="D2051" i="1"/>
  <c r="E2051" i="1"/>
  <c r="F2051" i="1"/>
  <c r="G2051" i="1"/>
  <c r="H2051" i="1"/>
  <c r="J2051" i="1"/>
  <c r="K2051" i="1"/>
  <c r="L2051" i="1"/>
  <c r="M2051" i="1"/>
  <c r="AG2051" i="1"/>
  <c r="AH2051" i="1"/>
  <c r="AI2051" i="1"/>
  <c r="AJ2051" i="1"/>
  <c r="AK2051" i="1"/>
  <c r="AL2051" i="1"/>
  <c r="AM2051" i="1"/>
  <c r="AN2051" i="1"/>
  <c r="AV2051" i="1"/>
  <c r="C2052" i="1"/>
  <c r="D2052" i="1"/>
  <c r="E2052" i="1"/>
  <c r="F2052" i="1"/>
  <c r="G2052" i="1"/>
  <c r="H2052" i="1"/>
  <c r="J2052" i="1"/>
  <c r="K2052" i="1"/>
  <c r="L2052" i="1"/>
  <c r="M2052" i="1"/>
  <c r="AG2052" i="1"/>
  <c r="AH2052" i="1"/>
  <c r="AI2052" i="1"/>
  <c r="AJ2052" i="1"/>
  <c r="AK2052" i="1"/>
  <c r="AL2052" i="1"/>
  <c r="AM2052" i="1"/>
  <c r="AN2052" i="1"/>
  <c r="AV2052" i="1"/>
  <c r="C2053" i="1"/>
  <c r="D2053" i="1"/>
  <c r="E2053" i="1"/>
  <c r="F2053" i="1"/>
  <c r="G2053" i="1"/>
  <c r="H2053" i="1"/>
  <c r="J2053" i="1"/>
  <c r="K2053" i="1"/>
  <c r="L2053" i="1"/>
  <c r="M2053" i="1"/>
  <c r="AG2053" i="1"/>
  <c r="AH2053" i="1"/>
  <c r="AI2053" i="1"/>
  <c r="AJ2053" i="1"/>
  <c r="AK2053" i="1"/>
  <c r="AL2053" i="1"/>
  <c r="AM2053" i="1"/>
  <c r="AN2053" i="1"/>
  <c r="AV2053" i="1"/>
  <c r="C2054" i="1"/>
  <c r="D2054" i="1"/>
  <c r="E2054" i="1"/>
  <c r="F2054" i="1"/>
  <c r="G2054" i="1"/>
  <c r="H2054" i="1"/>
  <c r="J2054" i="1"/>
  <c r="K2054" i="1"/>
  <c r="L2054" i="1"/>
  <c r="M2054" i="1"/>
  <c r="AG2054" i="1"/>
  <c r="AH2054" i="1"/>
  <c r="AI2054" i="1"/>
  <c r="AJ2054" i="1"/>
  <c r="AK2054" i="1"/>
  <c r="AL2054" i="1"/>
  <c r="AM2054" i="1"/>
  <c r="AN2054" i="1"/>
  <c r="AV2054" i="1"/>
  <c r="C2055" i="1"/>
  <c r="D2055" i="1"/>
  <c r="E2055" i="1"/>
  <c r="F2055" i="1"/>
  <c r="G2055" i="1"/>
  <c r="H2055" i="1"/>
  <c r="J2055" i="1"/>
  <c r="K2055" i="1"/>
  <c r="L2055" i="1"/>
  <c r="M2055" i="1"/>
  <c r="AG2055" i="1"/>
  <c r="AH2055" i="1"/>
  <c r="AI2055" i="1"/>
  <c r="AJ2055" i="1"/>
  <c r="AK2055" i="1"/>
  <c r="AL2055" i="1"/>
  <c r="AM2055" i="1"/>
  <c r="AN2055" i="1"/>
  <c r="AV2055" i="1"/>
  <c r="C2056" i="1"/>
  <c r="D2056" i="1"/>
  <c r="E2056" i="1"/>
  <c r="F2056" i="1"/>
  <c r="G2056" i="1"/>
  <c r="H2056" i="1"/>
  <c r="J2056" i="1"/>
  <c r="K2056" i="1"/>
  <c r="L2056" i="1"/>
  <c r="M2056" i="1"/>
  <c r="AG2056" i="1"/>
  <c r="AH2056" i="1"/>
  <c r="AI2056" i="1"/>
  <c r="AJ2056" i="1"/>
  <c r="AK2056" i="1"/>
  <c r="AL2056" i="1"/>
  <c r="AM2056" i="1"/>
  <c r="AN2056" i="1"/>
  <c r="AV2056" i="1"/>
  <c r="C2057" i="1"/>
  <c r="D2057" i="1"/>
  <c r="E2057" i="1"/>
  <c r="F2057" i="1"/>
  <c r="G2057" i="1"/>
  <c r="H2057" i="1"/>
  <c r="J2057" i="1"/>
  <c r="K2057" i="1"/>
  <c r="L2057" i="1"/>
  <c r="M2057" i="1"/>
  <c r="AG2057" i="1"/>
  <c r="AH2057" i="1"/>
  <c r="AI2057" i="1"/>
  <c r="AJ2057" i="1"/>
  <c r="AK2057" i="1"/>
  <c r="AL2057" i="1"/>
  <c r="AM2057" i="1"/>
  <c r="AN2057" i="1"/>
  <c r="AV2057" i="1"/>
  <c r="C2058" i="1"/>
  <c r="D2058" i="1"/>
  <c r="E2058" i="1"/>
  <c r="F2058" i="1"/>
  <c r="G2058" i="1"/>
  <c r="H2058" i="1"/>
  <c r="J2058" i="1"/>
  <c r="K2058" i="1"/>
  <c r="L2058" i="1"/>
  <c r="M2058" i="1"/>
  <c r="AG2058" i="1"/>
  <c r="AH2058" i="1"/>
  <c r="AI2058" i="1"/>
  <c r="AJ2058" i="1"/>
  <c r="AK2058" i="1"/>
  <c r="AL2058" i="1"/>
  <c r="AM2058" i="1"/>
  <c r="AN2058" i="1"/>
  <c r="AV2058" i="1"/>
  <c r="C2059" i="1"/>
  <c r="D2059" i="1"/>
  <c r="E2059" i="1"/>
  <c r="F2059" i="1"/>
  <c r="G2059" i="1"/>
  <c r="H2059" i="1"/>
  <c r="J2059" i="1"/>
  <c r="K2059" i="1"/>
  <c r="L2059" i="1"/>
  <c r="M2059" i="1"/>
  <c r="AG2059" i="1"/>
  <c r="AH2059" i="1"/>
  <c r="AI2059" i="1"/>
  <c r="AJ2059" i="1"/>
  <c r="AK2059" i="1"/>
  <c r="AL2059" i="1"/>
  <c r="AM2059" i="1"/>
  <c r="AN2059" i="1"/>
  <c r="AV2059" i="1"/>
  <c r="C2060" i="1"/>
  <c r="D2060" i="1"/>
  <c r="E2060" i="1"/>
  <c r="F2060" i="1"/>
  <c r="G2060" i="1"/>
  <c r="H2060" i="1"/>
  <c r="J2060" i="1"/>
  <c r="K2060" i="1"/>
  <c r="L2060" i="1"/>
  <c r="M2060" i="1"/>
  <c r="AG2060" i="1"/>
  <c r="AH2060" i="1"/>
  <c r="AI2060" i="1"/>
  <c r="AJ2060" i="1"/>
  <c r="AK2060" i="1"/>
  <c r="AL2060" i="1"/>
  <c r="AM2060" i="1"/>
  <c r="AN2060" i="1"/>
  <c r="AV2060" i="1"/>
  <c r="C2061" i="1"/>
  <c r="D2061" i="1"/>
  <c r="E2061" i="1"/>
  <c r="F2061" i="1"/>
  <c r="G2061" i="1"/>
  <c r="H2061" i="1"/>
  <c r="J2061" i="1"/>
  <c r="K2061" i="1"/>
  <c r="L2061" i="1"/>
  <c r="M2061" i="1"/>
  <c r="AG2061" i="1"/>
  <c r="AH2061" i="1"/>
  <c r="AI2061" i="1"/>
  <c r="AJ2061" i="1"/>
  <c r="AK2061" i="1"/>
  <c r="AL2061" i="1"/>
  <c r="AM2061" i="1"/>
  <c r="AN2061" i="1"/>
  <c r="AV2061" i="1"/>
  <c r="C2062" i="1"/>
  <c r="D2062" i="1"/>
  <c r="E2062" i="1"/>
  <c r="F2062" i="1"/>
  <c r="G2062" i="1"/>
  <c r="H2062" i="1"/>
  <c r="J2062" i="1"/>
  <c r="K2062" i="1"/>
  <c r="L2062" i="1"/>
  <c r="M2062" i="1"/>
  <c r="AG2062" i="1"/>
  <c r="AH2062" i="1"/>
  <c r="AI2062" i="1"/>
  <c r="AJ2062" i="1"/>
  <c r="AK2062" i="1"/>
  <c r="AL2062" i="1"/>
  <c r="AM2062" i="1"/>
  <c r="AN2062" i="1"/>
  <c r="AV2062" i="1"/>
  <c r="C2063" i="1"/>
  <c r="D2063" i="1"/>
  <c r="E2063" i="1"/>
  <c r="F2063" i="1"/>
  <c r="G2063" i="1"/>
  <c r="H2063" i="1"/>
  <c r="J2063" i="1"/>
  <c r="K2063" i="1"/>
  <c r="L2063" i="1"/>
  <c r="M2063" i="1"/>
  <c r="AG2063" i="1"/>
  <c r="AH2063" i="1"/>
  <c r="AI2063" i="1"/>
  <c r="AJ2063" i="1"/>
  <c r="AK2063" i="1"/>
  <c r="AL2063" i="1"/>
  <c r="AM2063" i="1"/>
  <c r="AN2063" i="1"/>
  <c r="AV2063" i="1"/>
  <c r="C2064" i="1"/>
  <c r="D2064" i="1"/>
  <c r="E2064" i="1"/>
  <c r="F2064" i="1"/>
  <c r="G2064" i="1"/>
  <c r="H2064" i="1"/>
  <c r="J2064" i="1"/>
  <c r="K2064" i="1"/>
  <c r="L2064" i="1"/>
  <c r="M2064" i="1"/>
  <c r="AG2064" i="1"/>
  <c r="AH2064" i="1"/>
  <c r="AI2064" i="1"/>
  <c r="AJ2064" i="1"/>
  <c r="AK2064" i="1"/>
  <c r="AL2064" i="1"/>
  <c r="AM2064" i="1"/>
  <c r="AN2064" i="1"/>
  <c r="AV2064" i="1"/>
  <c r="C2065" i="1"/>
  <c r="D2065" i="1"/>
  <c r="E2065" i="1"/>
  <c r="F2065" i="1"/>
  <c r="G2065" i="1"/>
  <c r="H2065" i="1"/>
  <c r="J2065" i="1"/>
  <c r="K2065" i="1"/>
  <c r="L2065" i="1"/>
  <c r="M2065" i="1"/>
  <c r="AG2065" i="1"/>
  <c r="AH2065" i="1"/>
  <c r="AI2065" i="1"/>
  <c r="AJ2065" i="1"/>
  <c r="AK2065" i="1"/>
  <c r="AL2065" i="1"/>
  <c r="AM2065" i="1"/>
  <c r="AN2065" i="1"/>
  <c r="AV2065" i="1"/>
  <c r="C2066" i="1"/>
  <c r="D2066" i="1"/>
  <c r="E2066" i="1"/>
  <c r="F2066" i="1"/>
  <c r="G2066" i="1"/>
  <c r="H2066" i="1"/>
  <c r="J2066" i="1"/>
  <c r="K2066" i="1"/>
  <c r="L2066" i="1"/>
  <c r="M2066" i="1"/>
  <c r="AG2066" i="1"/>
  <c r="AH2066" i="1"/>
  <c r="AI2066" i="1"/>
  <c r="AJ2066" i="1"/>
  <c r="AK2066" i="1"/>
  <c r="AL2066" i="1"/>
  <c r="AM2066" i="1"/>
  <c r="AN2066" i="1"/>
  <c r="AV2066" i="1"/>
  <c r="C2067" i="1"/>
  <c r="D2067" i="1"/>
  <c r="E2067" i="1"/>
  <c r="F2067" i="1"/>
  <c r="G2067" i="1"/>
  <c r="H2067" i="1"/>
  <c r="J2067" i="1"/>
  <c r="K2067" i="1"/>
  <c r="L2067" i="1"/>
  <c r="M2067" i="1"/>
  <c r="AG2067" i="1"/>
  <c r="AH2067" i="1"/>
  <c r="AI2067" i="1"/>
  <c r="AJ2067" i="1"/>
  <c r="AK2067" i="1"/>
  <c r="AL2067" i="1"/>
  <c r="AM2067" i="1"/>
  <c r="AN2067" i="1"/>
  <c r="AV2067" i="1"/>
  <c r="C2068" i="1"/>
  <c r="D2068" i="1"/>
  <c r="E2068" i="1"/>
  <c r="F2068" i="1"/>
  <c r="G2068" i="1"/>
  <c r="H2068" i="1"/>
  <c r="J2068" i="1"/>
  <c r="K2068" i="1"/>
  <c r="L2068" i="1"/>
  <c r="M2068" i="1"/>
  <c r="AG2068" i="1"/>
  <c r="AH2068" i="1"/>
  <c r="AI2068" i="1"/>
  <c r="AJ2068" i="1"/>
  <c r="AK2068" i="1"/>
  <c r="AL2068" i="1"/>
  <c r="AM2068" i="1"/>
  <c r="AN2068" i="1"/>
  <c r="AV2068" i="1"/>
  <c r="C2069" i="1"/>
  <c r="D2069" i="1"/>
  <c r="E2069" i="1"/>
  <c r="F2069" i="1"/>
  <c r="G2069" i="1"/>
  <c r="H2069" i="1"/>
  <c r="J2069" i="1"/>
  <c r="K2069" i="1"/>
  <c r="L2069" i="1"/>
  <c r="M2069" i="1"/>
  <c r="AG2069" i="1"/>
  <c r="AH2069" i="1"/>
  <c r="AI2069" i="1"/>
  <c r="AJ2069" i="1"/>
  <c r="AK2069" i="1"/>
  <c r="AL2069" i="1"/>
  <c r="AM2069" i="1"/>
  <c r="AN2069" i="1"/>
  <c r="AV2069" i="1"/>
  <c r="C2071" i="1"/>
  <c r="D2071" i="1"/>
  <c r="E2071" i="1"/>
  <c r="F2071" i="1"/>
  <c r="G2071" i="1"/>
  <c r="H2071" i="1"/>
  <c r="J2071" i="1"/>
  <c r="K2071" i="1"/>
  <c r="L2071" i="1"/>
  <c r="M2071" i="1"/>
  <c r="AG2071" i="1"/>
  <c r="AH2071" i="1"/>
  <c r="AI2071" i="1"/>
  <c r="AJ2071" i="1"/>
  <c r="AK2071" i="1"/>
  <c r="AL2071" i="1"/>
  <c r="AM2071" i="1"/>
  <c r="AN2071" i="1"/>
  <c r="AV2071" i="1"/>
  <c r="C2072" i="1"/>
  <c r="D2072" i="1"/>
  <c r="E2072" i="1"/>
  <c r="F2072" i="1"/>
  <c r="G2072" i="1"/>
  <c r="H2072" i="1"/>
  <c r="J2072" i="1"/>
  <c r="K2072" i="1"/>
  <c r="L2072" i="1"/>
  <c r="M2072" i="1"/>
  <c r="AG2072" i="1"/>
  <c r="AH2072" i="1"/>
  <c r="AI2072" i="1"/>
  <c r="AJ2072" i="1"/>
  <c r="AK2072" i="1"/>
  <c r="AL2072" i="1"/>
  <c r="AM2072" i="1"/>
  <c r="AN2072" i="1"/>
  <c r="AV2072" i="1"/>
  <c r="C2073" i="1"/>
  <c r="D2073" i="1"/>
  <c r="E2073" i="1"/>
  <c r="F2073" i="1"/>
  <c r="G2073" i="1"/>
  <c r="H2073" i="1"/>
  <c r="J2073" i="1"/>
  <c r="K2073" i="1"/>
  <c r="L2073" i="1"/>
  <c r="M2073" i="1"/>
  <c r="AG2073" i="1"/>
  <c r="AH2073" i="1"/>
  <c r="AI2073" i="1"/>
  <c r="AJ2073" i="1"/>
  <c r="AK2073" i="1"/>
  <c r="AL2073" i="1"/>
  <c r="AM2073" i="1"/>
  <c r="AN2073" i="1"/>
  <c r="AV2073" i="1"/>
  <c r="C2074" i="1"/>
  <c r="D2074" i="1"/>
  <c r="E2074" i="1"/>
  <c r="F2074" i="1"/>
  <c r="G2074" i="1"/>
  <c r="H2074" i="1"/>
  <c r="J2074" i="1"/>
  <c r="K2074" i="1"/>
  <c r="L2074" i="1"/>
  <c r="M2074" i="1"/>
  <c r="AG2074" i="1"/>
  <c r="AH2074" i="1"/>
  <c r="AI2074" i="1"/>
  <c r="AJ2074" i="1"/>
  <c r="AK2074" i="1"/>
  <c r="AL2074" i="1"/>
  <c r="AM2074" i="1"/>
  <c r="AN2074" i="1"/>
  <c r="AV2074" i="1"/>
  <c r="C2075" i="1"/>
  <c r="D2075" i="1"/>
  <c r="E2075" i="1"/>
  <c r="F2075" i="1"/>
  <c r="G2075" i="1"/>
  <c r="H2075" i="1"/>
  <c r="J2075" i="1"/>
  <c r="K2075" i="1"/>
  <c r="L2075" i="1"/>
  <c r="M2075" i="1"/>
  <c r="AG2075" i="1"/>
  <c r="AH2075" i="1"/>
  <c r="AI2075" i="1"/>
  <c r="AJ2075" i="1"/>
  <c r="AK2075" i="1"/>
  <c r="AL2075" i="1"/>
  <c r="AM2075" i="1"/>
  <c r="AN2075" i="1"/>
  <c r="AV2075" i="1"/>
  <c r="C2076" i="1"/>
  <c r="D2076" i="1"/>
  <c r="E2076" i="1"/>
  <c r="F2076" i="1"/>
  <c r="G2076" i="1"/>
  <c r="H2076" i="1"/>
  <c r="J2076" i="1"/>
  <c r="K2076" i="1"/>
  <c r="L2076" i="1"/>
  <c r="M2076" i="1"/>
  <c r="AG2076" i="1"/>
  <c r="AH2076" i="1"/>
  <c r="AI2076" i="1"/>
  <c r="AJ2076" i="1"/>
  <c r="AK2076" i="1"/>
  <c r="AL2076" i="1"/>
  <c r="AM2076" i="1"/>
  <c r="AN2076" i="1"/>
  <c r="AV2076" i="1"/>
  <c r="C2077" i="1"/>
  <c r="D2077" i="1"/>
  <c r="E2077" i="1"/>
  <c r="F2077" i="1"/>
  <c r="G2077" i="1"/>
  <c r="H2077" i="1"/>
  <c r="J2077" i="1"/>
  <c r="K2077" i="1"/>
  <c r="L2077" i="1"/>
  <c r="M2077" i="1"/>
  <c r="AG2077" i="1"/>
  <c r="AH2077" i="1"/>
  <c r="AI2077" i="1"/>
  <c r="AJ2077" i="1"/>
  <c r="AK2077" i="1"/>
  <c r="AL2077" i="1"/>
  <c r="AM2077" i="1"/>
  <c r="AN2077" i="1"/>
  <c r="AV2077" i="1"/>
  <c r="C2078" i="1"/>
  <c r="D2078" i="1"/>
  <c r="E2078" i="1"/>
  <c r="F2078" i="1"/>
  <c r="G2078" i="1"/>
  <c r="H2078" i="1"/>
  <c r="J2078" i="1"/>
  <c r="K2078" i="1"/>
  <c r="L2078" i="1"/>
  <c r="M2078" i="1"/>
  <c r="AG2078" i="1"/>
  <c r="AH2078" i="1"/>
  <c r="AI2078" i="1"/>
  <c r="AJ2078" i="1"/>
  <c r="AK2078" i="1"/>
  <c r="AL2078" i="1"/>
  <c r="AM2078" i="1"/>
  <c r="AN2078" i="1"/>
  <c r="AV2078" i="1"/>
  <c r="C2079" i="1"/>
  <c r="D2079" i="1"/>
  <c r="E2079" i="1"/>
  <c r="F2079" i="1"/>
  <c r="G2079" i="1"/>
  <c r="H2079" i="1"/>
  <c r="J2079" i="1"/>
  <c r="K2079" i="1"/>
  <c r="L2079" i="1"/>
  <c r="M2079" i="1"/>
  <c r="AG2079" i="1"/>
  <c r="AH2079" i="1"/>
  <c r="AI2079" i="1"/>
  <c r="AJ2079" i="1"/>
  <c r="AK2079" i="1"/>
  <c r="AL2079" i="1"/>
  <c r="AM2079" i="1"/>
  <c r="AN2079" i="1"/>
  <c r="AV2079" i="1"/>
  <c r="C2080" i="1"/>
  <c r="D2080" i="1"/>
  <c r="E2080" i="1"/>
  <c r="F2080" i="1"/>
  <c r="G2080" i="1"/>
  <c r="H2080" i="1"/>
  <c r="J2080" i="1"/>
  <c r="K2080" i="1"/>
  <c r="L2080" i="1"/>
  <c r="M2080" i="1"/>
  <c r="AG2080" i="1"/>
  <c r="AH2080" i="1"/>
  <c r="AI2080" i="1"/>
  <c r="AJ2080" i="1"/>
  <c r="AK2080" i="1"/>
  <c r="AL2080" i="1"/>
  <c r="AM2080" i="1"/>
  <c r="AN2080" i="1"/>
  <c r="AV2080" i="1"/>
  <c r="C2081" i="1"/>
  <c r="D2081" i="1"/>
  <c r="E2081" i="1"/>
  <c r="F2081" i="1"/>
  <c r="G2081" i="1"/>
  <c r="H2081" i="1"/>
  <c r="J2081" i="1"/>
  <c r="K2081" i="1"/>
  <c r="L2081" i="1"/>
  <c r="M2081" i="1"/>
  <c r="AG2081" i="1"/>
  <c r="AH2081" i="1"/>
  <c r="AI2081" i="1"/>
  <c r="AJ2081" i="1"/>
  <c r="AK2081" i="1"/>
  <c r="AL2081" i="1"/>
  <c r="AM2081" i="1"/>
  <c r="AN2081" i="1"/>
  <c r="AV2081" i="1"/>
  <c r="C2082" i="1"/>
  <c r="D2082" i="1"/>
  <c r="E2082" i="1"/>
  <c r="F2082" i="1"/>
  <c r="G2082" i="1"/>
  <c r="H2082" i="1"/>
  <c r="J2082" i="1"/>
  <c r="K2082" i="1"/>
  <c r="L2082" i="1"/>
  <c r="M2082" i="1"/>
  <c r="AG2082" i="1"/>
  <c r="AH2082" i="1"/>
  <c r="AI2082" i="1"/>
  <c r="AJ2082" i="1"/>
  <c r="AK2082" i="1"/>
  <c r="AL2082" i="1"/>
  <c r="AM2082" i="1"/>
  <c r="AN2082" i="1"/>
  <c r="AV2082" i="1"/>
  <c r="C2083" i="1"/>
  <c r="D2083" i="1"/>
  <c r="E2083" i="1"/>
  <c r="F2083" i="1"/>
  <c r="G2083" i="1"/>
  <c r="H2083" i="1"/>
  <c r="J2083" i="1"/>
  <c r="K2083" i="1"/>
  <c r="L2083" i="1"/>
  <c r="M2083" i="1"/>
  <c r="AG2083" i="1"/>
  <c r="AH2083" i="1"/>
  <c r="AI2083" i="1"/>
  <c r="AJ2083" i="1"/>
  <c r="AK2083" i="1"/>
  <c r="AL2083" i="1"/>
  <c r="AM2083" i="1"/>
  <c r="AN2083" i="1"/>
  <c r="AV2083" i="1"/>
  <c r="C2084" i="1"/>
  <c r="D2084" i="1"/>
  <c r="E2084" i="1"/>
  <c r="F2084" i="1"/>
  <c r="G2084" i="1"/>
  <c r="H2084" i="1"/>
  <c r="J2084" i="1"/>
  <c r="K2084" i="1"/>
  <c r="L2084" i="1"/>
  <c r="M2084" i="1"/>
  <c r="AG2084" i="1"/>
  <c r="AH2084" i="1"/>
  <c r="AI2084" i="1"/>
  <c r="AJ2084" i="1"/>
  <c r="AK2084" i="1"/>
  <c r="AL2084" i="1"/>
  <c r="AM2084" i="1"/>
  <c r="AN2084" i="1"/>
  <c r="AV2084" i="1"/>
  <c r="C2085" i="1"/>
  <c r="D2085" i="1"/>
  <c r="E2085" i="1"/>
  <c r="F2085" i="1"/>
  <c r="G2085" i="1"/>
  <c r="H2085" i="1"/>
  <c r="J2085" i="1"/>
  <c r="K2085" i="1"/>
  <c r="L2085" i="1"/>
  <c r="M2085" i="1"/>
  <c r="AG2085" i="1"/>
  <c r="AH2085" i="1"/>
  <c r="AI2085" i="1"/>
  <c r="AJ2085" i="1"/>
  <c r="AK2085" i="1"/>
  <c r="AL2085" i="1"/>
  <c r="AM2085" i="1"/>
  <c r="AN2085" i="1"/>
  <c r="AV2085" i="1"/>
  <c r="C2086" i="1"/>
  <c r="D2086" i="1"/>
  <c r="E2086" i="1"/>
  <c r="F2086" i="1"/>
  <c r="G2086" i="1"/>
  <c r="H2086" i="1"/>
  <c r="J2086" i="1"/>
  <c r="K2086" i="1"/>
  <c r="L2086" i="1"/>
  <c r="M2086" i="1"/>
  <c r="AG2086" i="1"/>
  <c r="AH2086" i="1"/>
  <c r="AI2086" i="1"/>
  <c r="AJ2086" i="1"/>
  <c r="AK2086" i="1"/>
  <c r="AL2086" i="1"/>
  <c r="AM2086" i="1"/>
  <c r="AN2086" i="1"/>
  <c r="AV2086" i="1"/>
  <c r="C2087" i="1"/>
  <c r="D2087" i="1"/>
  <c r="E2087" i="1"/>
  <c r="F2087" i="1"/>
  <c r="G2087" i="1"/>
  <c r="H2087" i="1"/>
  <c r="J2087" i="1"/>
  <c r="K2087" i="1"/>
  <c r="L2087" i="1"/>
  <c r="M2087" i="1"/>
  <c r="AG2087" i="1"/>
  <c r="AH2087" i="1"/>
  <c r="AI2087" i="1"/>
  <c r="AJ2087" i="1"/>
  <c r="AK2087" i="1"/>
  <c r="AL2087" i="1"/>
  <c r="AM2087" i="1"/>
  <c r="AN2087" i="1"/>
  <c r="AV2087" i="1"/>
  <c r="C2088" i="1"/>
  <c r="D2088" i="1"/>
  <c r="E2088" i="1"/>
  <c r="F2088" i="1"/>
  <c r="G2088" i="1"/>
  <c r="H2088" i="1"/>
  <c r="J2088" i="1"/>
  <c r="K2088" i="1"/>
  <c r="L2088" i="1"/>
  <c r="M2088" i="1"/>
  <c r="AG2088" i="1"/>
  <c r="AH2088" i="1"/>
  <c r="AI2088" i="1"/>
  <c r="AJ2088" i="1"/>
  <c r="AK2088" i="1"/>
  <c r="AL2088" i="1"/>
  <c r="AM2088" i="1"/>
  <c r="AN2088" i="1"/>
  <c r="AV2088" i="1"/>
  <c r="C2089" i="1"/>
  <c r="D2089" i="1"/>
  <c r="E2089" i="1"/>
  <c r="F2089" i="1"/>
  <c r="G2089" i="1"/>
  <c r="H2089" i="1"/>
  <c r="J2089" i="1"/>
  <c r="K2089" i="1"/>
  <c r="L2089" i="1"/>
  <c r="M2089" i="1"/>
  <c r="AG2089" i="1"/>
  <c r="AH2089" i="1"/>
  <c r="AI2089" i="1"/>
  <c r="AJ2089" i="1"/>
  <c r="AK2089" i="1"/>
  <c r="AL2089" i="1"/>
  <c r="AM2089" i="1"/>
  <c r="AN2089" i="1"/>
  <c r="AV2089" i="1"/>
  <c r="C2090" i="1"/>
  <c r="D2090" i="1"/>
  <c r="E2090" i="1"/>
  <c r="F2090" i="1"/>
  <c r="G2090" i="1"/>
  <c r="H2090" i="1"/>
  <c r="J2090" i="1"/>
  <c r="K2090" i="1"/>
  <c r="L2090" i="1"/>
  <c r="M2090" i="1"/>
  <c r="AG2090" i="1"/>
  <c r="AH2090" i="1"/>
  <c r="AI2090" i="1"/>
  <c r="AJ2090" i="1"/>
  <c r="AK2090" i="1"/>
  <c r="AL2090" i="1"/>
  <c r="AM2090" i="1"/>
  <c r="AN2090" i="1"/>
  <c r="AV2090" i="1"/>
  <c r="C2091" i="1"/>
  <c r="D2091" i="1"/>
  <c r="E2091" i="1"/>
  <c r="F2091" i="1"/>
  <c r="G2091" i="1"/>
  <c r="H2091" i="1"/>
  <c r="J2091" i="1"/>
  <c r="K2091" i="1"/>
  <c r="L2091" i="1"/>
  <c r="M2091" i="1"/>
  <c r="AG2091" i="1"/>
  <c r="AH2091" i="1"/>
  <c r="AI2091" i="1"/>
  <c r="AJ2091" i="1"/>
  <c r="AK2091" i="1"/>
  <c r="AL2091" i="1"/>
  <c r="AM2091" i="1"/>
  <c r="AN2091" i="1"/>
  <c r="AV2091" i="1"/>
  <c r="C2092" i="1"/>
  <c r="D2092" i="1"/>
  <c r="E2092" i="1"/>
  <c r="F2092" i="1"/>
  <c r="G2092" i="1"/>
  <c r="H2092" i="1"/>
  <c r="J2092" i="1"/>
  <c r="K2092" i="1"/>
  <c r="L2092" i="1"/>
  <c r="M2092" i="1"/>
  <c r="AG2092" i="1"/>
  <c r="AH2092" i="1"/>
  <c r="AI2092" i="1"/>
  <c r="AJ2092" i="1"/>
  <c r="AK2092" i="1"/>
  <c r="AL2092" i="1"/>
  <c r="AM2092" i="1"/>
  <c r="AN2092" i="1"/>
  <c r="AV2092" i="1"/>
  <c r="C2093" i="1"/>
  <c r="D2093" i="1"/>
  <c r="E2093" i="1"/>
  <c r="F2093" i="1"/>
  <c r="G2093" i="1"/>
  <c r="H2093" i="1"/>
  <c r="J2093" i="1"/>
  <c r="K2093" i="1"/>
  <c r="L2093" i="1"/>
  <c r="M2093" i="1"/>
  <c r="AG2093" i="1"/>
  <c r="AH2093" i="1"/>
  <c r="AI2093" i="1"/>
  <c r="AJ2093" i="1"/>
  <c r="AK2093" i="1"/>
  <c r="AL2093" i="1"/>
  <c r="AM2093" i="1"/>
  <c r="AN2093" i="1"/>
  <c r="AV2093" i="1"/>
  <c r="C2094" i="1"/>
  <c r="D2094" i="1"/>
  <c r="E2094" i="1"/>
  <c r="F2094" i="1"/>
  <c r="G2094" i="1"/>
  <c r="H2094" i="1"/>
  <c r="J2094" i="1"/>
  <c r="K2094" i="1"/>
  <c r="L2094" i="1"/>
  <c r="M2094" i="1"/>
  <c r="AG2094" i="1"/>
  <c r="AH2094" i="1"/>
  <c r="AI2094" i="1"/>
  <c r="AJ2094" i="1"/>
  <c r="AK2094" i="1"/>
  <c r="AL2094" i="1"/>
  <c r="AM2094" i="1"/>
  <c r="AN2094" i="1"/>
  <c r="AV2094" i="1"/>
  <c r="C2095" i="1"/>
  <c r="D2095" i="1"/>
  <c r="E2095" i="1"/>
  <c r="F2095" i="1"/>
  <c r="G2095" i="1"/>
  <c r="H2095" i="1"/>
  <c r="J2095" i="1"/>
  <c r="K2095" i="1"/>
  <c r="L2095" i="1"/>
  <c r="M2095" i="1"/>
  <c r="AG2095" i="1"/>
  <c r="AH2095" i="1"/>
  <c r="AI2095" i="1"/>
  <c r="AJ2095" i="1"/>
  <c r="AK2095" i="1"/>
  <c r="AL2095" i="1"/>
  <c r="AM2095" i="1"/>
  <c r="AN2095" i="1"/>
  <c r="AV2095" i="1"/>
  <c r="C2096" i="1"/>
  <c r="D2096" i="1"/>
  <c r="E2096" i="1"/>
  <c r="F2096" i="1"/>
  <c r="G2096" i="1"/>
  <c r="H2096" i="1"/>
  <c r="J2096" i="1"/>
  <c r="K2096" i="1"/>
  <c r="L2096" i="1"/>
  <c r="M2096" i="1"/>
  <c r="AG2096" i="1"/>
  <c r="AH2096" i="1"/>
  <c r="AI2096" i="1"/>
  <c r="AJ2096" i="1"/>
  <c r="AK2096" i="1"/>
  <c r="AL2096" i="1"/>
  <c r="AM2096" i="1"/>
  <c r="AN2096" i="1"/>
  <c r="AV2096" i="1"/>
  <c r="C2097" i="1"/>
  <c r="D2097" i="1"/>
  <c r="E2097" i="1"/>
  <c r="F2097" i="1"/>
  <c r="G2097" i="1"/>
  <c r="H2097" i="1"/>
  <c r="J2097" i="1"/>
  <c r="K2097" i="1"/>
  <c r="L2097" i="1"/>
  <c r="M2097" i="1"/>
  <c r="AG2097" i="1"/>
  <c r="AH2097" i="1"/>
  <c r="AI2097" i="1"/>
  <c r="AJ2097" i="1"/>
  <c r="AK2097" i="1"/>
  <c r="AL2097" i="1"/>
  <c r="AM2097" i="1"/>
  <c r="AN2097" i="1"/>
  <c r="AV2097" i="1"/>
  <c r="C2098" i="1"/>
  <c r="D2098" i="1"/>
  <c r="E2098" i="1"/>
  <c r="F2098" i="1"/>
  <c r="G2098" i="1"/>
  <c r="H2098" i="1"/>
  <c r="J2098" i="1"/>
  <c r="K2098" i="1"/>
  <c r="L2098" i="1"/>
  <c r="M2098" i="1"/>
  <c r="AG2098" i="1"/>
  <c r="AH2098" i="1"/>
  <c r="AI2098" i="1"/>
  <c r="AJ2098" i="1"/>
  <c r="AK2098" i="1"/>
  <c r="AL2098" i="1"/>
  <c r="AM2098" i="1"/>
  <c r="AN2098" i="1"/>
  <c r="AV2098" i="1"/>
  <c r="C2099" i="1"/>
  <c r="D2099" i="1"/>
  <c r="E2099" i="1"/>
  <c r="F2099" i="1"/>
  <c r="G2099" i="1"/>
  <c r="H2099" i="1"/>
  <c r="J2099" i="1"/>
  <c r="K2099" i="1"/>
  <c r="L2099" i="1"/>
  <c r="M2099" i="1"/>
  <c r="AG2099" i="1"/>
  <c r="AH2099" i="1"/>
  <c r="AI2099" i="1"/>
  <c r="AJ2099" i="1"/>
  <c r="AK2099" i="1"/>
  <c r="AL2099" i="1"/>
  <c r="AM2099" i="1"/>
  <c r="AN2099" i="1"/>
  <c r="AV2099" i="1"/>
  <c r="C2100" i="1"/>
  <c r="D2100" i="1"/>
  <c r="E2100" i="1"/>
  <c r="F2100" i="1"/>
  <c r="G2100" i="1"/>
  <c r="H2100" i="1"/>
  <c r="J2100" i="1"/>
  <c r="K2100" i="1"/>
  <c r="L2100" i="1"/>
  <c r="M2100" i="1"/>
  <c r="AG2100" i="1"/>
  <c r="AH2100" i="1"/>
  <c r="AI2100" i="1"/>
  <c r="AJ2100" i="1"/>
  <c r="AK2100" i="1"/>
  <c r="AL2100" i="1"/>
  <c r="AM2100" i="1"/>
  <c r="AN2100" i="1"/>
  <c r="AV2100" i="1"/>
  <c r="C2101" i="1"/>
  <c r="D2101" i="1"/>
  <c r="E2101" i="1"/>
  <c r="F2101" i="1"/>
  <c r="G2101" i="1"/>
  <c r="H2101" i="1"/>
  <c r="J2101" i="1"/>
  <c r="K2101" i="1"/>
  <c r="L2101" i="1"/>
  <c r="M2101" i="1"/>
  <c r="AG2101" i="1"/>
  <c r="AH2101" i="1"/>
  <c r="AI2101" i="1"/>
  <c r="AJ2101" i="1"/>
  <c r="AK2101" i="1"/>
  <c r="AL2101" i="1"/>
  <c r="AM2101" i="1"/>
  <c r="AN2101" i="1"/>
  <c r="AV2101" i="1"/>
  <c r="C2102" i="1"/>
  <c r="D2102" i="1"/>
  <c r="E2102" i="1"/>
  <c r="F2102" i="1"/>
  <c r="G2102" i="1"/>
  <c r="H2102" i="1"/>
  <c r="J2102" i="1"/>
  <c r="K2102" i="1"/>
  <c r="L2102" i="1"/>
  <c r="M2102" i="1"/>
  <c r="AG2102" i="1"/>
  <c r="AH2102" i="1"/>
  <c r="AI2102" i="1"/>
  <c r="AJ2102" i="1"/>
  <c r="AK2102" i="1"/>
  <c r="AL2102" i="1"/>
  <c r="AM2102" i="1"/>
  <c r="AN2102" i="1"/>
  <c r="AV2102" i="1"/>
  <c r="C2103" i="1"/>
  <c r="D2103" i="1"/>
  <c r="E2103" i="1"/>
  <c r="F2103" i="1"/>
  <c r="G2103" i="1"/>
  <c r="H2103" i="1"/>
  <c r="J2103" i="1"/>
  <c r="K2103" i="1"/>
  <c r="L2103" i="1"/>
  <c r="M2103" i="1"/>
  <c r="AG2103" i="1"/>
  <c r="AH2103" i="1"/>
  <c r="AI2103" i="1"/>
  <c r="AJ2103" i="1"/>
  <c r="AK2103" i="1"/>
  <c r="AL2103" i="1"/>
  <c r="AM2103" i="1"/>
  <c r="AN2103" i="1"/>
  <c r="AV2103" i="1"/>
  <c r="C2104" i="1"/>
  <c r="D2104" i="1"/>
  <c r="E2104" i="1"/>
  <c r="F2104" i="1"/>
  <c r="G2104" i="1"/>
  <c r="H2104" i="1"/>
  <c r="J2104" i="1"/>
  <c r="K2104" i="1"/>
  <c r="L2104" i="1"/>
  <c r="M2104" i="1"/>
  <c r="AG2104" i="1"/>
  <c r="AH2104" i="1"/>
  <c r="AI2104" i="1"/>
  <c r="AJ2104" i="1"/>
  <c r="AK2104" i="1"/>
  <c r="AL2104" i="1"/>
  <c r="AM2104" i="1"/>
  <c r="AN2104" i="1"/>
  <c r="AV2104" i="1"/>
  <c r="C2105" i="1"/>
  <c r="D2105" i="1"/>
  <c r="E2105" i="1"/>
  <c r="F2105" i="1"/>
  <c r="G2105" i="1"/>
  <c r="H2105" i="1"/>
  <c r="J2105" i="1"/>
  <c r="K2105" i="1"/>
  <c r="L2105" i="1"/>
  <c r="M2105" i="1"/>
  <c r="AG2105" i="1"/>
  <c r="AH2105" i="1"/>
  <c r="AI2105" i="1"/>
  <c r="AJ2105" i="1"/>
  <c r="AK2105" i="1"/>
  <c r="AL2105" i="1"/>
  <c r="AM2105" i="1"/>
  <c r="AN2105" i="1"/>
  <c r="AV2105" i="1"/>
  <c r="C2106" i="1"/>
  <c r="D2106" i="1"/>
  <c r="E2106" i="1"/>
  <c r="F2106" i="1"/>
  <c r="G2106" i="1"/>
  <c r="H2106" i="1"/>
  <c r="J2106" i="1"/>
  <c r="K2106" i="1"/>
  <c r="L2106" i="1"/>
  <c r="M2106" i="1"/>
  <c r="AG2106" i="1"/>
  <c r="AH2106" i="1"/>
  <c r="AI2106" i="1"/>
  <c r="AJ2106" i="1"/>
  <c r="AK2106" i="1"/>
  <c r="AL2106" i="1"/>
  <c r="AM2106" i="1"/>
  <c r="AN2106" i="1"/>
  <c r="AV2106" i="1"/>
  <c r="C2107" i="1"/>
  <c r="D2107" i="1"/>
  <c r="E2107" i="1"/>
  <c r="F2107" i="1"/>
  <c r="G2107" i="1"/>
  <c r="H2107" i="1"/>
  <c r="J2107" i="1"/>
  <c r="K2107" i="1"/>
  <c r="L2107" i="1"/>
  <c r="M2107" i="1"/>
  <c r="AG2107" i="1"/>
  <c r="AH2107" i="1"/>
  <c r="AI2107" i="1"/>
  <c r="AJ2107" i="1"/>
  <c r="AK2107" i="1"/>
  <c r="AL2107" i="1"/>
  <c r="AM2107" i="1"/>
  <c r="AN2107" i="1"/>
  <c r="AV2107" i="1"/>
  <c r="C2108" i="1"/>
  <c r="D2108" i="1"/>
  <c r="E2108" i="1"/>
  <c r="F2108" i="1"/>
  <c r="G2108" i="1"/>
  <c r="H2108" i="1"/>
  <c r="J2108" i="1"/>
  <c r="K2108" i="1"/>
  <c r="L2108" i="1"/>
  <c r="M2108" i="1"/>
  <c r="AG2108" i="1"/>
  <c r="AH2108" i="1"/>
  <c r="AI2108" i="1"/>
  <c r="AJ2108" i="1"/>
  <c r="AK2108" i="1"/>
  <c r="AL2108" i="1"/>
  <c r="AM2108" i="1"/>
  <c r="AN2108" i="1"/>
  <c r="AV2108" i="1"/>
  <c r="C2109" i="1"/>
  <c r="D2109" i="1"/>
  <c r="E2109" i="1"/>
  <c r="F2109" i="1"/>
  <c r="G2109" i="1"/>
  <c r="H2109" i="1"/>
  <c r="J2109" i="1"/>
  <c r="K2109" i="1"/>
  <c r="L2109" i="1"/>
  <c r="M2109" i="1"/>
  <c r="AG2109" i="1"/>
  <c r="AH2109" i="1"/>
  <c r="AI2109" i="1"/>
  <c r="AJ2109" i="1"/>
  <c r="AK2109" i="1"/>
  <c r="AL2109" i="1"/>
  <c r="AM2109" i="1"/>
  <c r="AN2109" i="1"/>
  <c r="AV2109" i="1"/>
  <c r="C2110" i="1"/>
  <c r="D2110" i="1"/>
  <c r="E2110" i="1"/>
  <c r="F2110" i="1"/>
  <c r="G2110" i="1"/>
  <c r="H2110" i="1"/>
  <c r="J2110" i="1"/>
  <c r="K2110" i="1"/>
  <c r="L2110" i="1"/>
  <c r="M2110" i="1"/>
  <c r="AG2110" i="1"/>
  <c r="AH2110" i="1"/>
  <c r="AI2110" i="1"/>
  <c r="AJ2110" i="1"/>
  <c r="AK2110" i="1"/>
  <c r="AL2110" i="1"/>
  <c r="AM2110" i="1"/>
  <c r="AN2110" i="1"/>
  <c r="AV2110" i="1"/>
  <c r="C2111" i="1"/>
  <c r="D2111" i="1"/>
  <c r="E2111" i="1"/>
  <c r="F2111" i="1"/>
  <c r="G2111" i="1"/>
  <c r="H2111" i="1"/>
  <c r="J2111" i="1"/>
  <c r="K2111" i="1"/>
  <c r="L2111" i="1"/>
  <c r="M2111" i="1"/>
  <c r="AG2111" i="1"/>
  <c r="AH2111" i="1"/>
  <c r="AI2111" i="1"/>
  <c r="AJ2111" i="1"/>
  <c r="AK2111" i="1"/>
  <c r="AL2111" i="1"/>
  <c r="AM2111" i="1"/>
  <c r="AN2111" i="1"/>
  <c r="AV2111" i="1"/>
  <c r="C2112" i="1"/>
  <c r="D2112" i="1"/>
  <c r="E2112" i="1"/>
  <c r="F2112" i="1"/>
  <c r="G2112" i="1"/>
  <c r="H2112" i="1"/>
  <c r="J2112" i="1"/>
  <c r="K2112" i="1"/>
  <c r="L2112" i="1"/>
  <c r="M2112" i="1"/>
  <c r="AG2112" i="1"/>
  <c r="AH2112" i="1"/>
  <c r="AI2112" i="1"/>
  <c r="AJ2112" i="1"/>
  <c r="AK2112" i="1"/>
  <c r="AL2112" i="1"/>
  <c r="AM2112" i="1"/>
  <c r="AN2112" i="1"/>
  <c r="AV2112" i="1"/>
  <c r="C2113" i="1"/>
  <c r="D2113" i="1"/>
  <c r="E2113" i="1"/>
  <c r="F2113" i="1"/>
  <c r="G2113" i="1"/>
  <c r="H2113" i="1"/>
  <c r="J2113" i="1"/>
  <c r="K2113" i="1"/>
  <c r="L2113" i="1"/>
  <c r="M2113" i="1"/>
  <c r="AG2113" i="1"/>
  <c r="AH2113" i="1"/>
  <c r="AI2113" i="1"/>
  <c r="AJ2113" i="1"/>
  <c r="AK2113" i="1"/>
  <c r="AL2113" i="1"/>
  <c r="AM2113" i="1"/>
  <c r="AN2113" i="1"/>
  <c r="AV2113" i="1"/>
  <c r="C2114" i="1"/>
  <c r="D2114" i="1"/>
  <c r="E2114" i="1"/>
  <c r="F2114" i="1"/>
  <c r="G2114" i="1"/>
  <c r="H2114" i="1"/>
  <c r="J2114" i="1"/>
  <c r="K2114" i="1"/>
  <c r="L2114" i="1"/>
  <c r="M2114" i="1"/>
  <c r="AG2114" i="1"/>
  <c r="AH2114" i="1"/>
  <c r="AI2114" i="1"/>
  <c r="AJ2114" i="1"/>
  <c r="AK2114" i="1"/>
  <c r="AL2114" i="1"/>
  <c r="AM2114" i="1"/>
  <c r="AN2114" i="1"/>
  <c r="AV2114" i="1"/>
  <c r="C2115" i="1"/>
  <c r="D2115" i="1"/>
  <c r="E2115" i="1"/>
  <c r="F2115" i="1"/>
  <c r="G2115" i="1"/>
  <c r="H2115" i="1"/>
  <c r="J2115" i="1"/>
  <c r="K2115" i="1"/>
  <c r="L2115" i="1"/>
  <c r="M2115" i="1"/>
  <c r="AG2115" i="1"/>
  <c r="AH2115" i="1"/>
  <c r="AI2115" i="1"/>
  <c r="AJ2115" i="1"/>
  <c r="AK2115" i="1"/>
  <c r="AL2115" i="1"/>
  <c r="AM2115" i="1"/>
  <c r="AN2115" i="1"/>
  <c r="AV2115" i="1"/>
  <c r="C2116" i="1"/>
  <c r="D2116" i="1"/>
  <c r="E2116" i="1"/>
  <c r="F2116" i="1"/>
  <c r="G2116" i="1"/>
  <c r="H2116" i="1"/>
  <c r="J2116" i="1"/>
  <c r="K2116" i="1"/>
  <c r="L2116" i="1"/>
  <c r="M2116" i="1"/>
  <c r="AG2116" i="1"/>
  <c r="AH2116" i="1"/>
  <c r="AI2116" i="1"/>
  <c r="AJ2116" i="1"/>
  <c r="AK2116" i="1"/>
  <c r="AL2116" i="1"/>
  <c r="AM2116" i="1"/>
  <c r="AN2116" i="1"/>
  <c r="AV2116" i="1"/>
  <c r="C2117" i="1"/>
  <c r="D2117" i="1"/>
  <c r="E2117" i="1"/>
  <c r="F2117" i="1"/>
  <c r="G2117" i="1"/>
  <c r="H2117" i="1"/>
  <c r="J2117" i="1"/>
  <c r="K2117" i="1"/>
  <c r="L2117" i="1"/>
  <c r="M2117" i="1"/>
  <c r="AG2117" i="1"/>
  <c r="AH2117" i="1"/>
  <c r="AI2117" i="1"/>
  <c r="AJ2117" i="1"/>
  <c r="AK2117" i="1"/>
  <c r="AL2117" i="1"/>
  <c r="AM2117" i="1"/>
  <c r="AN2117" i="1"/>
  <c r="AV2117" i="1"/>
  <c r="C2118" i="1"/>
  <c r="D2118" i="1"/>
  <c r="E2118" i="1"/>
  <c r="F2118" i="1"/>
  <c r="G2118" i="1"/>
  <c r="H2118" i="1"/>
  <c r="J2118" i="1"/>
  <c r="K2118" i="1"/>
  <c r="L2118" i="1"/>
  <c r="M2118" i="1"/>
  <c r="AG2118" i="1"/>
  <c r="AH2118" i="1"/>
  <c r="AI2118" i="1"/>
  <c r="AJ2118" i="1"/>
  <c r="AK2118" i="1"/>
  <c r="AL2118" i="1"/>
  <c r="AM2118" i="1"/>
  <c r="AN2118" i="1"/>
  <c r="AV2118" i="1"/>
  <c r="C2119" i="1"/>
  <c r="D2119" i="1"/>
  <c r="E2119" i="1"/>
  <c r="F2119" i="1"/>
  <c r="G2119" i="1"/>
  <c r="H2119" i="1"/>
  <c r="J2119" i="1"/>
  <c r="K2119" i="1"/>
  <c r="L2119" i="1"/>
  <c r="M2119" i="1"/>
  <c r="AG2119" i="1"/>
  <c r="AH2119" i="1"/>
  <c r="AI2119" i="1"/>
  <c r="AJ2119" i="1"/>
  <c r="AK2119" i="1"/>
  <c r="AL2119" i="1"/>
  <c r="AM2119" i="1"/>
  <c r="AN2119" i="1"/>
  <c r="AV2119" i="1"/>
  <c r="C2120" i="1"/>
  <c r="D2120" i="1"/>
  <c r="E2120" i="1"/>
  <c r="F2120" i="1"/>
  <c r="G2120" i="1"/>
  <c r="H2120" i="1"/>
  <c r="J2120" i="1"/>
  <c r="K2120" i="1"/>
  <c r="L2120" i="1"/>
  <c r="M2120" i="1"/>
  <c r="AG2120" i="1"/>
  <c r="AH2120" i="1"/>
  <c r="AI2120" i="1"/>
  <c r="AJ2120" i="1"/>
  <c r="AK2120" i="1"/>
  <c r="AL2120" i="1"/>
  <c r="AM2120" i="1"/>
  <c r="AN2120" i="1"/>
  <c r="AV2120" i="1"/>
  <c r="C2121" i="1"/>
  <c r="D2121" i="1"/>
  <c r="E2121" i="1"/>
  <c r="F2121" i="1"/>
  <c r="G2121" i="1"/>
  <c r="H2121" i="1"/>
  <c r="J2121" i="1"/>
  <c r="K2121" i="1"/>
  <c r="L2121" i="1"/>
  <c r="M2121" i="1"/>
  <c r="AG2121" i="1"/>
  <c r="AH2121" i="1"/>
  <c r="AI2121" i="1"/>
  <c r="AJ2121" i="1"/>
  <c r="AK2121" i="1"/>
  <c r="AL2121" i="1"/>
  <c r="AM2121" i="1"/>
  <c r="AN2121" i="1"/>
  <c r="AV2121" i="1"/>
  <c r="C2122" i="1"/>
  <c r="D2122" i="1"/>
  <c r="E2122" i="1"/>
  <c r="F2122" i="1"/>
  <c r="G2122" i="1"/>
  <c r="H2122" i="1"/>
  <c r="J2122" i="1"/>
  <c r="K2122" i="1"/>
  <c r="L2122" i="1"/>
  <c r="M2122" i="1"/>
  <c r="AG2122" i="1"/>
  <c r="AH2122" i="1"/>
  <c r="AI2122" i="1"/>
  <c r="AJ2122" i="1"/>
  <c r="AK2122" i="1"/>
  <c r="AL2122" i="1"/>
  <c r="AM2122" i="1"/>
  <c r="AN2122" i="1"/>
  <c r="AV2122" i="1"/>
  <c r="C2123" i="1"/>
  <c r="D2123" i="1"/>
  <c r="E2123" i="1"/>
  <c r="F2123" i="1"/>
  <c r="G2123" i="1"/>
  <c r="H2123" i="1"/>
  <c r="J2123" i="1"/>
  <c r="K2123" i="1"/>
  <c r="L2123" i="1"/>
  <c r="M2123" i="1"/>
  <c r="AG2123" i="1"/>
  <c r="AH2123" i="1"/>
  <c r="AI2123" i="1"/>
  <c r="AJ2123" i="1"/>
  <c r="AK2123" i="1"/>
  <c r="AL2123" i="1"/>
  <c r="AM2123" i="1"/>
  <c r="AN2123" i="1"/>
  <c r="AV2123" i="1"/>
  <c r="C2124" i="1"/>
  <c r="D2124" i="1"/>
  <c r="E2124" i="1"/>
  <c r="F2124" i="1"/>
  <c r="G2124" i="1"/>
  <c r="H2124" i="1"/>
  <c r="J2124" i="1"/>
  <c r="K2124" i="1"/>
  <c r="L2124" i="1"/>
  <c r="M2124" i="1"/>
  <c r="AG2124" i="1"/>
  <c r="AH2124" i="1"/>
  <c r="AI2124" i="1"/>
  <c r="AJ2124" i="1"/>
  <c r="AK2124" i="1"/>
  <c r="AL2124" i="1"/>
  <c r="AM2124" i="1"/>
  <c r="AN2124" i="1"/>
  <c r="AV2124" i="1"/>
  <c r="C2126" i="1"/>
  <c r="D2126" i="1"/>
  <c r="E2126" i="1"/>
  <c r="F2126" i="1"/>
  <c r="G2126" i="1"/>
  <c r="H2126" i="1"/>
  <c r="J2126" i="1"/>
  <c r="K2126" i="1"/>
  <c r="L2126" i="1"/>
  <c r="M2126" i="1"/>
  <c r="AG2126" i="1"/>
  <c r="AH2126" i="1"/>
  <c r="AI2126" i="1"/>
  <c r="AJ2126" i="1"/>
  <c r="AK2126" i="1"/>
  <c r="AL2126" i="1"/>
  <c r="AM2126" i="1"/>
  <c r="AN2126" i="1"/>
  <c r="AV2126" i="1"/>
  <c r="C2127" i="1"/>
  <c r="D2127" i="1"/>
  <c r="E2127" i="1"/>
  <c r="F2127" i="1"/>
  <c r="G2127" i="1"/>
  <c r="H2127" i="1"/>
  <c r="J2127" i="1"/>
  <c r="K2127" i="1"/>
  <c r="L2127" i="1"/>
  <c r="M2127" i="1"/>
  <c r="AG2127" i="1"/>
  <c r="AH2127" i="1"/>
  <c r="AI2127" i="1"/>
  <c r="AJ2127" i="1"/>
  <c r="AK2127" i="1"/>
  <c r="AL2127" i="1"/>
  <c r="AM2127" i="1"/>
  <c r="AN2127" i="1"/>
  <c r="AV2127" i="1"/>
  <c r="C2128" i="1"/>
  <c r="D2128" i="1"/>
  <c r="E2128" i="1"/>
  <c r="F2128" i="1"/>
  <c r="G2128" i="1"/>
  <c r="H2128" i="1"/>
  <c r="J2128" i="1"/>
  <c r="K2128" i="1"/>
  <c r="L2128" i="1"/>
  <c r="M2128" i="1"/>
  <c r="AG2128" i="1"/>
  <c r="AH2128" i="1"/>
  <c r="AI2128" i="1"/>
  <c r="AJ2128" i="1"/>
  <c r="AK2128" i="1"/>
  <c r="AL2128" i="1"/>
  <c r="AM2128" i="1"/>
  <c r="AN2128" i="1"/>
  <c r="AV2128" i="1"/>
  <c r="C2129" i="1"/>
  <c r="D2129" i="1"/>
  <c r="E2129" i="1"/>
  <c r="F2129" i="1"/>
  <c r="G2129" i="1"/>
  <c r="H2129" i="1"/>
  <c r="J2129" i="1"/>
  <c r="K2129" i="1"/>
  <c r="L2129" i="1"/>
  <c r="M2129" i="1"/>
  <c r="AG2129" i="1"/>
  <c r="AH2129" i="1"/>
  <c r="AI2129" i="1"/>
  <c r="AJ2129" i="1"/>
  <c r="AK2129" i="1"/>
  <c r="AL2129" i="1"/>
  <c r="AM2129" i="1"/>
  <c r="AN2129" i="1"/>
  <c r="AV2129" i="1"/>
  <c r="C2130" i="1"/>
  <c r="D2130" i="1"/>
  <c r="E2130" i="1"/>
  <c r="F2130" i="1"/>
  <c r="G2130" i="1"/>
  <c r="H2130" i="1"/>
  <c r="J2130" i="1"/>
  <c r="K2130" i="1"/>
  <c r="L2130" i="1"/>
  <c r="M2130" i="1"/>
  <c r="AG2130" i="1"/>
  <c r="AH2130" i="1"/>
  <c r="AI2130" i="1"/>
  <c r="AJ2130" i="1"/>
  <c r="AK2130" i="1"/>
  <c r="AL2130" i="1"/>
  <c r="AM2130" i="1"/>
  <c r="AN2130" i="1"/>
  <c r="AV2130" i="1"/>
  <c r="C2131" i="1"/>
  <c r="D2131" i="1"/>
  <c r="E2131" i="1"/>
  <c r="F2131" i="1"/>
  <c r="G2131" i="1"/>
  <c r="H2131" i="1"/>
  <c r="J2131" i="1"/>
  <c r="K2131" i="1"/>
  <c r="L2131" i="1"/>
  <c r="M2131" i="1"/>
  <c r="AG2131" i="1"/>
  <c r="AH2131" i="1"/>
  <c r="AI2131" i="1"/>
  <c r="AJ2131" i="1"/>
  <c r="AK2131" i="1"/>
  <c r="AL2131" i="1"/>
  <c r="AM2131" i="1"/>
  <c r="AN2131" i="1"/>
  <c r="AV2131" i="1"/>
  <c r="C2132" i="1"/>
  <c r="D2132" i="1"/>
  <c r="E2132" i="1"/>
  <c r="F2132" i="1"/>
  <c r="G2132" i="1"/>
  <c r="H2132" i="1"/>
  <c r="J2132" i="1"/>
  <c r="K2132" i="1"/>
  <c r="L2132" i="1"/>
  <c r="M2132" i="1"/>
  <c r="AG2132" i="1"/>
  <c r="AH2132" i="1"/>
  <c r="AI2132" i="1"/>
  <c r="AJ2132" i="1"/>
  <c r="AK2132" i="1"/>
  <c r="AL2132" i="1"/>
  <c r="AM2132" i="1"/>
  <c r="AN2132" i="1"/>
  <c r="AV2132" i="1"/>
  <c r="C2133" i="1"/>
  <c r="D2133" i="1"/>
  <c r="E2133" i="1"/>
  <c r="F2133" i="1"/>
  <c r="G2133" i="1"/>
  <c r="H2133" i="1"/>
  <c r="J2133" i="1"/>
  <c r="K2133" i="1"/>
  <c r="L2133" i="1"/>
  <c r="M2133" i="1"/>
  <c r="AG2133" i="1"/>
  <c r="AH2133" i="1"/>
  <c r="AI2133" i="1"/>
  <c r="AJ2133" i="1"/>
  <c r="AK2133" i="1"/>
  <c r="AL2133" i="1"/>
  <c r="AM2133" i="1"/>
  <c r="AN2133" i="1"/>
  <c r="AV2133" i="1"/>
  <c r="C2134" i="1"/>
  <c r="D2134" i="1"/>
  <c r="E2134" i="1"/>
  <c r="F2134" i="1"/>
  <c r="G2134" i="1"/>
  <c r="H2134" i="1"/>
  <c r="J2134" i="1"/>
  <c r="K2134" i="1"/>
  <c r="L2134" i="1"/>
  <c r="M2134" i="1"/>
  <c r="AG2134" i="1"/>
  <c r="AH2134" i="1"/>
  <c r="AI2134" i="1"/>
  <c r="AJ2134" i="1"/>
  <c r="AK2134" i="1"/>
  <c r="AL2134" i="1"/>
  <c r="AM2134" i="1"/>
  <c r="AN2134" i="1"/>
  <c r="AV2134" i="1"/>
  <c r="C2135" i="1"/>
  <c r="D2135" i="1"/>
  <c r="E2135" i="1"/>
  <c r="F2135" i="1"/>
  <c r="G2135" i="1"/>
  <c r="H2135" i="1"/>
  <c r="J2135" i="1"/>
  <c r="K2135" i="1"/>
  <c r="L2135" i="1"/>
  <c r="M2135" i="1"/>
  <c r="AG2135" i="1"/>
  <c r="AH2135" i="1"/>
  <c r="AI2135" i="1"/>
  <c r="AJ2135" i="1"/>
  <c r="AK2135" i="1"/>
  <c r="AL2135" i="1"/>
  <c r="AM2135" i="1"/>
  <c r="AN2135" i="1"/>
  <c r="AV2135" i="1"/>
  <c r="C2136" i="1"/>
  <c r="D2136" i="1"/>
  <c r="E2136" i="1"/>
  <c r="F2136" i="1"/>
  <c r="G2136" i="1"/>
  <c r="H2136" i="1"/>
  <c r="J2136" i="1"/>
  <c r="K2136" i="1"/>
  <c r="L2136" i="1"/>
  <c r="M2136" i="1"/>
  <c r="AG2136" i="1"/>
  <c r="AH2136" i="1"/>
  <c r="AI2136" i="1"/>
  <c r="AJ2136" i="1"/>
  <c r="AK2136" i="1"/>
  <c r="AL2136" i="1"/>
  <c r="AM2136" i="1"/>
  <c r="AN2136" i="1"/>
  <c r="AV2136" i="1"/>
  <c r="C2137" i="1"/>
  <c r="D2137" i="1"/>
  <c r="E2137" i="1"/>
  <c r="F2137" i="1"/>
  <c r="G2137" i="1"/>
  <c r="H2137" i="1"/>
  <c r="J2137" i="1"/>
  <c r="K2137" i="1"/>
  <c r="L2137" i="1"/>
  <c r="M2137" i="1"/>
  <c r="AG2137" i="1"/>
  <c r="AH2137" i="1"/>
  <c r="AI2137" i="1"/>
  <c r="AJ2137" i="1"/>
  <c r="AK2137" i="1"/>
  <c r="AL2137" i="1"/>
  <c r="AM2137" i="1"/>
  <c r="AN2137" i="1"/>
  <c r="AV2137" i="1"/>
  <c r="C2138" i="1"/>
  <c r="D2138" i="1"/>
  <c r="E2138" i="1"/>
  <c r="F2138" i="1"/>
  <c r="G2138" i="1"/>
  <c r="H2138" i="1"/>
  <c r="J2138" i="1"/>
  <c r="K2138" i="1"/>
  <c r="L2138" i="1"/>
  <c r="M2138" i="1"/>
  <c r="AG2138" i="1"/>
  <c r="AH2138" i="1"/>
  <c r="AI2138" i="1"/>
  <c r="AJ2138" i="1"/>
  <c r="AK2138" i="1"/>
  <c r="AL2138" i="1"/>
  <c r="AM2138" i="1"/>
  <c r="AN2138" i="1"/>
  <c r="AV2138" i="1"/>
  <c r="C2139" i="1"/>
  <c r="D2139" i="1"/>
  <c r="E2139" i="1"/>
  <c r="F2139" i="1"/>
  <c r="G2139" i="1"/>
  <c r="H2139" i="1"/>
  <c r="J2139" i="1"/>
  <c r="K2139" i="1"/>
  <c r="L2139" i="1"/>
  <c r="M2139" i="1"/>
  <c r="AG2139" i="1"/>
  <c r="AH2139" i="1"/>
  <c r="AI2139" i="1"/>
  <c r="AJ2139" i="1"/>
  <c r="AK2139" i="1"/>
  <c r="AL2139" i="1"/>
  <c r="AM2139" i="1"/>
  <c r="AN2139" i="1"/>
  <c r="AV2139" i="1"/>
  <c r="C2140" i="1"/>
  <c r="D2140" i="1"/>
  <c r="E2140" i="1"/>
  <c r="F2140" i="1"/>
  <c r="G2140" i="1"/>
  <c r="H2140" i="1"/>
  <c r="J2140" i="1"/>
  <c r="K2140" i="1"/>
  <c r="L2140" i="1"/>
  <c r="M2140" i="1"/>
  <c r="AG2140" i="1"/>
  <c r="AH2140" i="1"/>
  <c r="AI2140" i="1"/>
  <c r="AJ2140" i="1"/>
  <c r="AK2140" i="1"/>
  <c r="AL2140" i="1"/>
  <c r="AM2140" i="1"/>
  <c r="AN2140" i="1"/>
  <c r="AV2140" i="1"/>
  <c r="C2141" i="1"/>
  <c r="D2141" i="1"/>
  <c r="E2141" i="1"/>
  <c r="F2141" i="1"/>
  <c r="G2141" i="1"/>
  <c r="H2141" i="1"/>
  <c r="J2141" i="1"/>
  <c r="K2141" i="1"/>
  <c r="L2141" i="1"/>
  <c r="M2141" i="1"/>
  <c r="AG2141" i="1"/>
  <c r="AH2141" i="1"/>
  <c r="AI2141" i="1"/>
  <c r="AJ2141" i="1"/>
  <c r="AK2141" i="1"/>
  <c r="AL2141" i="1"/>
  <c r="AM2141" i="1"/>
  <c r="AN2141" i="1"/>
  <c r="AV2141" i="1"/>
  <c r="C2142" i="1"/>
  <c r="D2142" i="1"/>
  <c r="E2142" i="1"/>
  <c r="F2142" i="1"/>
  <c r="G2142" i="1"/>
  <c r="H2142" i="1"/>
  <c r="J2142" i="1"/>
  <c r="K2142" i="1"/>
  <c r="L2142" i="1"/>
  <c r="M2142" i="1"/>
  <c r="AG2142" i="1"/>
  <c r="AH2142" i="1"/>
  <c r="AI2142" i="1"/>
  <c r="AJ2142" i="1"/>
  <c r="AK2142" i="1"/>
  <c r="AL2142" i="1"/>
  <c r="AM2142" i="1"/>
  <c r="AN2142" i="1"/>
  <c r="AV2142" i="1"/>
  <c r="C2143" i="1"/>
  <c r="D2143" i="1"/>
  <c r="E2143" i="1"/>
  <c r="F2143" i="1"/>
  <c r="G2143" i="1"/>
  <c r="H2143" i="1"/>
  <c r="J2143" i="1"/>
  <c r="K2143" i="1"/>
  <c r="L2143" i="1"/>
  <c r="M2143" i="1"/>
  <c r="AG2143" i="1"/>
  <c r="AH2143" i="1"/>
  <c r="AI2143" i="1"/>
  <c r="AJ2143" i="1"/>
  <c r="AK2143" i="1"/>
  <c r="AL2143" i="1"/>
  <c r="AM2143" i="1"/>
  <c r="AN2143" i="1"/>
  <c r="AV2143" i="1"/>
  <c r="C2144" i="1"/>
  <c r="D2144" i="1"/>
  <c r="E2144" i="1"/>
  <c r="F2144" i="1"/>
  <c r="G2144" i="1"/>
  <c r="H2144" i="1"/>
  <c r="J2144" i="1"/>
  <c r="K2144" i="1"/>
  <c r="L2144" i="1"/>
  <c r="M2144" i="1"/>
  <c r="AG2144" i="1"/>
  <c r="AH2144" i="1"/>
  <c r="AI2144" i="1"/>
  <c r="AJ2144" i="1"/>
  <c r="AK2144" i="1"/>
  <c r="AL2144" i="1"/>
  <c r="AM2144" i="1"/>
  <c r="AN2144" i="1"/>
  <c r="AV2144" i="1"/>
  <c r="C2145" i="1"/>
  <c r="D2145" i="1"/>
  <c r="E2145" i="1"/>
  <c r="F2145" i="1"/>
  <c r="G2145" i="1"/>
  <c r="H2145" i="1"/>
  <c r="J2145" i="1"/>
  <c r="K2145" i="1"/>
  <c r="L2145" i="1"/>
  <c r="M2145" i="1"/>
  <c r="AG2145" i="1"/>
  <c r="AH2145" i="1"/>
  <c r="AI2145" i="1"/>
  <c r="AJ2145" i="1"/>
  <c r="AK2145" i="1"/>
  <c r="AL2145" i="1"/>
  <c r="AM2145" i="1"/>
  <c r="AN2145" i="1"/>
  <c r="AV2145" i="1"/>
  <c r="C2146" i="1"/>
  <c r="D2146" i="1"/>
  <c r="E2146" i="1"/>
  <c r="F2146" i="1"/>
  <c r="G2146" i="1"/>
  <c r="H2146" i="1"/>
  <c r="J2146" i="1"/>
  <c r="K2146" i="1"/>
  <c r="L2146" i="1"/>
  <c r="M2146" i="1"/>
  <c r="AG2146" i="1"/>
  <c r="AH2146" i="1"/>
  <c r="AI2146" i="1"/>
  <c r="AJ2146" i="1"/>
  <c r="AK2146" i="1"/>
  <c r="AL2146" i="1"/>
  <c r="AM2146" i="1"/>
  <c r="AN2146" i="1"/>
  <c r="AV2146" i="1"/>
  <c r="C2147" i="1"/>
  <c r="D2147" i="1"/>
  <c r="E2147" i="1"/>
  <c r="F2147" i="1"/>
  <c r="G2147" i="1"/>
  <c r="H2147" i="1"/>
  <c r="J2147" i="1"/>
  <c r="K2147" i="1"/>
  <c r="L2147" i="1"/>
  <c r="M2147" i="1"/>
  <c r="AG2147" i="1"/>
  <c r="AH2147" i="1"/>
  <c r="AI2147" i="1"/>
  <c r="AJ2147" i="1"/>
  <c r="AK2147" i="1"/>
  <c r="AL2147" i="1"/>
  <c r="AM2147" i="1"/>
  <c r="AN2147" i="1"/>
  <c r="AV2147" i="1"/>
  <c r="C2148" i="1"/>
  <c r="D2148" i="1"/>
  <c r="E2148" i="1"/>
  <c r="F2148" i="1"/>
  <c r="G2148" i="1"/>
  <c r="H2148" i="1"/>
  <c r="J2148" i="1"/>
  <c r="K2148" i="1"/>
  <c r="L2148" i="1"/>
  <c r="M2148" i="1"/>
  <c r="AG2148" i="1"/>
  <c r="AH2148" i="1"/>
  <c r="AI2148" i="1"/>
  <c r="AJ2148" i="1"/>
  <c r="AK2148" i="1"/>
  <c r="AL2148" i="1"/>
  <c r="AM2148" i="1"/>
  <c r="AN2148" i="1"/>
  <c r="AV2148" i="1"/>
  <c r="C2149" i="1"/>
  <c r="D2149" i="1"/>
  <c r="E2149" i="1"/>
  <c r="F2149" i="1"/>
  <c r="G2149" i="1"/>
  <c r="H2149" i="1"/>
  <c r="J2149" i="1"/>
  <c r="K2149" i="1"/>
  <c r="L2149" i="1"/>
  <c r="M2149" i="1"/>
  <c r="AG2149" i="1"/>
  <c r="AH2149" i="1"/>
  <c r="AI2149" i="1"/>
  <c r="AJ2149" i="1"/>
  <c r="AK2149" i="1"/>
  <c r="AL2149" i="1"/>
  <c r="AM2149" i="1"/>
  <c r="AN2149" i="1"/>
  <c r="AV2149" i="1"/>
  <c r="C2150" i="1"/>
  <c r="D2150" i="1"/>
  <c r="E2150" i="1"/>
  <c r="F2150" i="1"/>
  <c r="G2150" i="1"/>
  <c r="H2150" i="1"/>
  <c r="J2150" i="1"/>
  <c r="K2150" i="1"/>
  <c r="L2150" i="1"/>
  <c r="M2150" i="1"/>
  <c r="AG2150" i="1"/>
  <c r="AH2150" i="1"/>
  <c r="AI2150" i="1"/>
  <c r="AJ2150" i="1"/>
  <c r="AK2150" i="1"/>
  <c r="AL2150" i="1"/>
  <c r="AM2150" i="1"/>
  <c r="AN2150" i="1"/>
  <c r="AV2150" i="1"/>
  <c r="C2151" i="1"/>
  <c r="D2151" i="1"/>
  <c r="E2151" i="1"/>
  <c r="F2151" i="1"/>
  <c r="G2151" i="1"/>
  <c r="H2151" i="1"/>
  <c r="J2151" i="1"/>
  <c r="K2151" i="1"/>
  <c r="L2151" i="1"/>
  <c r="M2151" i="1"/>
  <c r="AG2151" i="1"/>
  <c r="AH2151" i="1"/>
  <c r="AI2151" i="1"/>
  <c r="AJ2151" i="1"/>
  <c r="AK2151" i="1"/>
  <c r="AL2151" i="1"/>
  <c r="AM2151" i="1"/>
  <c r="AN2151" i="1"/>
  <c r="AV2151" i="1"/>
  <c r="C2152" i="1"/>
  <c r="D2152" i="1"/>
  <c r="E2152" i="1"/>
  <c r="F2152" i="1"/>
  <c r="G2152" i="1"/>
  <c r="H2152" i="1"/>
  <c r="J2152" i="1"/>
  <c r="K2152" i="1"/>
  <c r="L2152" i="1"/>
  <c r="M2152" i="1"/>
  <c r="AG2152" i="1"/>
  <c r="AH2152" i="1"/>
  <c r="AI2152" i="1"/>
  <c r="AJ2152" i="1"/>
  <c r="AK2152" i="1"/>
  <c r="AL2152" i="1"/>
  <c r="AM2152" i="1"/>
  <c r="AN2152" i="1"/>
  <c r="AV2152" i="1"/>
  <c r="C2153" i="1"/>
  <c r="D2153" i="1"/>
  <c r="E2153" i="1"/>
  <c r="F2153" i="1"/>
  <c r="G2153" i="1"/>
  <c r="H2153" i="1"/>
  <c r="J2153" i="1"/>
  <c r="K2153" i="1"/>
  <c r="L2153" i="1"/>
  <c r="M2153" i="1"/>
  <c r="AG2153" i="1"/>
  <c r="AH2153" i="1"/>
  <c r="AI2153" i="1"/>
  <c r="AJ2153" i="1"/>
  <c r="AK2153" i="1"/>
  <c r="AL2153" i="1"/>
  <c r="AM2153" i="1"/>
  <c r="AN2153" i="1"/>
  <c r="AV2153" i="1"/>
  <c r="C2154" i="1"/>
  <c r="D2154" i="1"/>
  <c r="E2154" i="1"/>
  <c r="F2154" i="1"/>
  <c r="G2154" i="1"/>
  <c r="H2154" i="1"/>
  <c r="J2154" i="1"/>
  <c r="K2154" i="1"/>
  <c r="L2154" i="1"/>
  <c r="M2154" i="1"/>
  <c r="AG2154" i="1"/>
  <c r="AH2154" i="1"/>
  <c r="AI2154" i="1"/>
  <c r="AJ2154" i="1"/>
  <c r="AK2154" i="1"/>
  <c r="AL2154" i="1"/>
  <c r="AM2154" i="1"/>
  <c r="AN2154" i="1"/>
  <c r="AV2154" i="1"/>
  <c r="C2155" i="1"/>
  <c r="D2155" i="1"/>
  <c r="E2155" i="1"/>
  <c r="F2155" i="1"/>
  <c r="G2155" i="1"/>
  <c r="H2155" i="1"/>
  <c r="J2155" i="1"/>
  <c r="K2155" i="1"/>
  <c r="L2155" i="1"/>
  <c r="M2155" i="1"/>
  <c r="AG2155" i="1"/>
  <c r="AH2155" i="1"/>
  <c r="AI2155" i="1"/>
  <c r="AJ2155" i="1"/>
  <c r="AK2155" i="1"/>
  <c r="AL2155" i="1"/>
  <c r="AM2155" i="1"/>
  <c r="AN2155" i="1"/>
  <c r="AV2155" i="1"/>
  <c r="C2156" i="1"/>
  <c r="D2156" i="1"/>
  <c r="E2156" i="1"/>
  <c r="F2156" i="1"/>
  <c r="G2156" i="1"/>
  <c r="H2156" i="1"/>
  <c r="J2156" i="1"/>
  <c r="K2156" i="1"/>
  <c r="L2156" i="1"/>
  <c r="M2156" i="1"/>
  <c r="AG2156" i="1"/>
  <c r="AH2156" i="1"/>
  <c r="AI2156" i="1"/>
  <c r="AJ2156" i="1"/>
  <c r="AK2156" i="1"/>
  <c r="AL2156" i="1"/>
  <c r="AM2156" i="1"/>
  <c r="AN2156" i="1"/>
  <c r="AV2156" i="1"/>
  <c r="C2157" i="1"/>
  <c r="D2157" i="1"/>
  <c r="E2157" i="1"/>
  <c r="F2157" i="1"/>
  <c r="G2157" i="1"/>
  <c r="H2157" i="1"/>
  <c r="J2157" i="1"/>
  <c r="K2157" i="1"/>
  <c r="L2157" i="1"/>
  <c r="M2157" i="1"/>
  <c r="AG2157" i="1"/>
  <c r="AH2157" i="1"/>
  <c r="AI2157" i="1"/>
  <c r="AJ2157" i="1"/>
  <c r="AK2157" i="1"/>
  <c r="AL2157" i="1"/>
  <c r="AM2157" i="1"/>
  <c r="AN2157" i="1"/>
  <c r="AV2157" i="1"/>
  <c r="C2158" i="1"/>
  <c r="D2158" i="1"/>
  <c r="E2158" i="1"/>
  <c r="F2158" i="1"/>
  <c r="G2158" i="1"/>
  <c r="H2158" i="1"/>
  <c r="J2158" i="1"/>
  <c r="K2158" i="1"/>
  <c r="L2158" i="1"/>
  <c r="M2158" i="1"/>
  <c r="AG2158" i="1"/>
  <c r="AH2158" i="1"/>
  <c r="AI2158" i="1"/>
  <c r="AJ2158" i="1"/>
  <c r="AK2158" i="1"/>
  <c r="AL2158" i="1"/>
  <c r="AM2158" i="1"/>
  <c r="AN2158" i="1"/>
  <c r="AV2158" i="1"/>
  <c r="C2159" i="1"/>
  <c r="D2159" i="1"/>
  <c r="E2159" i="1"/>
  <c r="F2159" i="1"/>
  <c r="G2159" i="1"/>
  <c r="H2159" i="1"/>
  <c r="J2159" i="1"/>
  <c r="K2159" i="1"/>
  <c r="L2159" i="1"/>
  <c r="M2159" i="1"/>
  <c r="AG2159" i="1"/>
  <c r="AH2159" i="1"/>
  <c r="AI2159" i="1"/>
  <c r="AJ2159" i="1"/>
  <c r="AK2159" i="1"/>
  <c r="AL2159" i="1"/>
  <c r="AM2159" i="1"/>
  <c r="AN2159" i="1"/>
  <c r="AV2159" i="1"/>
  <c r="C2160" i="1"/>
  <c r="D2160" i="1"/>
  <c r="E2160" i="1"/>
  <c r="F2160" i="1"/>
  <c r="G2160" i="1"/>
  <c r="H2160" i="1"/>
  <c r="J2160" i="1"/>
  <c r="K2160" i="1"/>
  <c r="L2160" i="1"/>
  <c r="M2160" i="1"/>
  <c r="AG2160" i="1"/>
  <c r="AH2160" i="1"/>
  <c r="AI2160" i="1"/>
  <c r="AJ2160" i="1"/>
  <c r="AK2160" i="1"/>
  <c r="AL2160" i="1"/>
  <c r="AM2160" i="1"/>
  <c r="AN2160" i="1"/>
  <c r="AV2160" i="1"/>
  <c r="C2161" i="1"/>
  <c r="D2161" i="1"/>
  <c r="E2161" i="1"/>
  <c r="F2161" i="1"/>
  <c r="G2161" i="1"/>
  <c r="H2161" i="1"/>
  <c r="J2161" i="1"/>
  <c r="K2161" i="1"/>
  <c r="L2161" i="1"/>
  <c r="M2161" i="1"/>
  <c r="AG2161" i="1"/>
  <c r="AH2161" i="1"/>
  <c r="AI2161" i="1"/>
  <c r="AJ2161" i="1"/>
  <c r="AK2161" i="1"/>
  <c r="AL2161" i="1"/>
  <c r="AM2161" i="1"/>
  <c r="AN2161" i="1"/>
  <c r="AV2161" i="1"/>
  <c r="C2162" i="1"/>
  <c r="D2162" i="1"/>
  <c r="E2162" i="1"/>
  <c r="F2162" i="1"/>
  <c r="G2162" i="1"/>
  <c r="H2162" i="1"/>
  <c r="J2162" i="1"/>
  <c r="K2162" i="1"/>
  <c r="L2162" i="1"/>
  <c r="M2162" i="1"/>
  <c r="AG2162" i="1"/>
  <c r="AH2162" i="1"/>
  <c r="AI2162" i="1"/>
  <c r="AJ2162" i="1"/>
  <c r="AK2162" i="1"/>
  <c r="AL2162" i="1"/>
  <c r="AM2162" i="1"/>
  <c r="AN2162" i="1"/>
  <c r="AV2162" i="1"/>
  <c r="C2163" i="1"/>
  <c r="D2163" i="1"/>
  <c r="E2163" i="1"/>
  <c r="F2163" i="1"/>
  <c r="G2163" i="1"/>
  <c r="H2163" i="1"/>
  <c r="J2163" i="1"/>
  <c r="K2163" i="1"/>
  <c r="L2163" i="1"/>
  <c r="M2163" i="1"/>
  <c r="AG2163" i="1"/>
  <c r="AH2163" i="1"/>
  <c r="AI2163" i="1"/>
  <c r="AJ2163" i="1"/>
  <c r="AK2163" i="1"/>
  <c r="AL2163" i="1"/>
  <c r="AM2163" i="1"/>
  <c r="AN2163" i="1"/>
  <c r="AV2163" i="1"/>
  <c r="C2164" i="1"/>
  <c r="D2164" i="1"/>
  <c r="E2164" i="1"/>
  <c r="F2164" i="1"/>
  <c r="G2164" i="1"/>
  <c r="H2164" i="1"/>
  <c r="J2164" i="1"/>
  <c r="K2164" i="1"/>
  <c r="L2164" i="1"/>
  <c r="M2164" i="1"/>
  <c r="AG2164" i="1"/>
  <c r="AH2164" i="1"/>
  <c r="AI2164" i="1"/>
  <c r="AJ2164" i="1"/>
  <c r="AK2164" i="1"/>
  <c r="AL2164" i="1"/>
  <c r="AM2164" i="1"/>
  <c r="AN2164" i="1"/>
  <c r="AV2164" i="1"/>
  <c r="C2165" i="1"/>
  <c r="D2165" i="1"/>
  <c r="E2165" i="1"/>
  <c r="F2165" i="1"/>
  <c r="G2165" i="1"/>
  <c r="H2165" i="1"/>
  <c r="J2165" i="1"/>
  <c r="K2165" i="1"/>
  <c r="L2165" i="1"/>
  <c r="M2165" i="1"/>
  <c r="AG2165" i="1"/>
  <c r="AH2165" i="1"/>
  <c r="AI2165" i="1"/>
  <c r="AJ2165" i="1"/>
  <c r="AK2165" i="1"/>
  <c r="AL2165" i="1"/>
  <c r="AM2165" i="1"/>
  <c r="AN2165" i="1"/>
  <c r="AV2165" i="1"/>
  <c r="C2166" i="1"/>
  <c r="D2166" i="1"/>
  <c r="E2166" i="1"/>
  <c r="F2166" i="1"/>
  <c r="G2166" i="1"/>
  <c r="H2166" i="1"/>
  <c r="J2166" i="1"/>
  <c r="K2166" i="1"/>
  <c r="L2166" i="1"/>
  <c r="M2166" i="1"/>
  <c r="AG2166" i="1"/>
  <c r="AH2166" i="1"/>
  <c r="AI2166" i="1"/>
  <c r="AJ2166" i="1"/>
  <c r="AK2166" i="1"/>
  <c r="AL2166" i="1"/>
  <c r="AM2166" i="1"/>
  <c r="AN2166" i="1"/>
  <c r="AV2166" i="1"/>
  <c r="C2167" i="1"/>
  <c r="D2167" i="1"/>
  <c r="E2167" i="1"/>
  <c r="F2167" i="1"/>
  <c r="G2167" i="1"/>
  <c r="H2167" i="1"/>
  <c r="J2167" i="1"/>
  <c r="K2167" i="1"/>
  <c r="L2167" i="1"/>
  <c r="M2167" i="1"/>
  <c r="AG2167" i="1"/>
  <c r="AH2167" i="1"/>
  <c r="AI2167" i="1"/>
  <c r="AJ2167" i="1"/>
  <c r="AK2167" i="1"/>
  <c r="AL2167" i="1"/>
  <c r="AM2167" i="1"/>
  <c r="AN2167" i="1"/>
  <c r="AV2167" i="1"/>
  <c r="C2168" i="1"/>
  <c r="D2168" i="1"/>
  <c r="E2168" i="1"/>
  <c r="F2168" i="1"/>
  <c r="G2168" i="1"/>
  <c r="H2168" i="1"/>
  <c r="J2168" i="1"/>
  <c r="K2168" i="1"/>
  <c r="L2168" i="1"/>
  <c r="M2168" i="1"/>
  <c r="AG2168" i="1"/>
  <c r="AH2168" i="1"/>
  <c r="AI2168" i="1"/>
  <c r="AJ2168" i="1"/>
  <c r="AK2168" i="1"/>
  <c r="AL2168" i="1"/>
  <c r="AM2168" i="1"/>
  <c r="AN2168" i="1"/>
  <c r="AV2168" i="1"/>
  <c r="C2169" i="1"/>
  <c r="D2169" i="1"/>
  <c r="E2169" i="1"/>
  <c r="F2169" i="1"/>
  <c r="G2169" i="1"/>
  <c r="H2169" i="1"/>
  <c r="J2169" i="1"/>
  <c r="K2169" i="1"/>
  <c r="L2169" i="1"/>
  <c r="M2169" i="1"/>
  <c r="AG2169" i="1"/>
  <c r="AH2169" i="1"/>
  <c r="AI2169" i="1"/>
  <c r="AJ2169" i="1"/>
  <c r="AK2169" i="1"/>
  <c r="AL2169" i="1"/>
  <c r="AM2169" i="1"/>
  <c r="AN2169" i="1"/>
  <c r="AV2169" i="1"/>
  <c r="C2170" i="1"/>
  <c r="D2170" i="1"/>
  <c r="E2170" i="1"/>
  <c r="F2170" i="1"/>
  <c r="G2170" i="1"/>
  <c r="H2170" i="1"/>
  <c r="J2170" i="1"/>
  <c r="K2170" i="1"/>
  <c r="L2170" i="1"/>
  <c r="M2170" i="1"/>
  <c r="AG2170" i="1"/>
  <c r="AH2170" i="1"/>
  <c r="AI2170" i="1"/>
  <c r="AJ2170" i="1"/>
  <c r="AK2170" i="1"/>
  <c r="AL2170" i="1"/>
  <c r="AM2170" i="1"/>
  <c r="AN2170" i="1"/>
  <c r="AV2170" i="1"/>
  <c r="C2171" i="1"/>
  <c r="D2171" i="1"/>
  <c r="E2171" i="1"/>
  <c r="F2171" i="1"/>
  <c r="G2171" i="1"/>
  <c r="H2171" i="1"/>
  <c r="J2171" i="1"/>
  <c r="K2171" i="1"/>
  <c r="L2171" i="1"/>
  <c r="M2171" i="1"/>
  <c r="AG2171" i="1"/>
  <c r="AH2171" i="1"/>
  <c r="AI2171" i="1"/>
  <c r="AJ2171" i="1"/>
  <c r="AK2171" i="1"/>
  <c r="AL2171" i="1"/>
  <c r="AM2171" i="1"/>
  <c r="AN2171" i="1"/>
  <c r="AV2171" i="1"/>
  <c r="C2172" i="1"/>
  <c r="D2172" i="1"/>
  <c r="E2172" i="1"/>
  <c r="F2172" i="1"/>
  <c r="G2172" i="1"/>
  <c r="H2172" i="1"/>
  <c r="J2172" i="1"/>
  <c r="K2172" i="1"/>
  <c r="L2172" i="1"/>
  <c r="M2172" i="1"/>
  <c r="AG2172" i="1"/>
  <c r="AH2172" i="1"/>
  <c r="AI2172" i="1"/>
  <c r="AJ2172" i="1"/>
  <c r="AK2172" i="1"/>
  <c r="AL2172" i="1"/>
  <c r="AM2172" i="1"/>
  <c r="AN2172" i="1"/>
  <c r="AV2172" i="1"/>
  <c r="C2173" i="1"/>
  <c r="D2173" i="1"/>
  <c r="E2173" i="1"/>
  <c r="F2173" i="1"/>
  <c r="G2173" i="1"/>
  <c r="H2173" i="1"/>
  <c r="J2173" i="1"/>
  <c r="K2173" i="1"/>
  <c r="L2173" i="1"/>
  <c r="M2173" i="1"/>
  <c r="AG2173" i="1"/>
  <c r="AH2173" i="1"/>
  <c r="AI2173" i="1"/>
  <c r="AJ2173" i="1"/>
  <c r="AK2173" i="1"/>
  <c r="AL2173" i="1"/>
  <c r="AM2173" i="1"/>
  <c r="AN2173" i="1"/>
  <c r="AV2173" i="1"/>
  <c r="C2174" i="1"/>
  <c r="D2174" i="1"/>
  <c r="E2174" i="1"/>
  <c r="F2174" i="1"/>
  <c r="G2174" i="1"/>
  <c r="H2174" i="1"/>
  <c r="J2174" i="1"/>
  <c r="K2174" i="1"/>
  <c r="L2174" i="1"/>
  <c r="M2174" i="1"/>
  <c r="AG2174" i="1"/>
  <c r="AH2174" i="1"/>
  <c r="AI2174" i="1"/>
  <c r="AJ2174" i="1"/>
  <c r="AK2174" i="1"/>
  <c r="AL2174" i="1"/>
  <c r="AM2174" i="1"/>
  <c r="AN2174" i="1"/>
  <c r="AV2174" i="1"/>
  <c r="C2175" i="1"/>
  <c r="D2175" i="1"/>
  <c r="E2175" i="1"/>
  <c r="F2175" i="1"/>
  <c r="G2175" i="1"/>
  <c r="H2175" i="1"/>
  <c r="J2175" i="1"/>
  <c r="K2175" i="1"/>
  <c r="L2175" i="1"/>
  <c r="M2175" i="1"/>
  <c r="AG2175" i="1"/>
  <c r="AH2175" i="1"/>
  <c r="AI2175" i="1"/>
  <c r="AJ2175" i="1"/>
  <c r="AK2175" i="1"/>
  <c r="AL2175" i="1"/>
  <c r="AM2175" i="1"/>
  <c r="AN2175" i="1"/>
  <c r="AV2175" i="1"/>
  <c r="C2176" i="1"/>
  <c r="D2176" i="1"/>
  <c r="E2176" i="1"/>
  <c r="F2176" i="1"/>
  <c r="G2176" i="1"/>
  <c r="H2176" i="1"/>
  <c r="J2176" i="1"/>
  <c r="K2176" i="1"/>
  <c r="L2176" i="1"/>
  <c r="M2176" i="1"/>
  <c r="AG2176" i="1"/>
  <c r="AH2176" i="1"/>
  <c r="AI2176" i="1"/>
  <c r="AJ2176" i="1"/>
  <c r="AK2176" i="1"/>
  <c r="AL2176" i="1"/>
  <c r="AM2176" i="1"/>
  <c r="AN2176" i="1"/>
  <c r="AV2176" i="1"/>
  <c r="C2177" i="1"/>
  <c r="D2177" i="1"/>
  <c r="E2177" i="1"/>
  <c r="F2177" i="1"/>
  <c r="G2177" i="1"/>
  <c r="H2177" i="1"/>
  <c r="J2177" i="1"/>
  <c r="K2177" i="1"/>
  <c r="L2177" i="1"/>
  <c r="M2177" i="1"/>
  <c r="AG2177" i="1"/>
  <c r="AH2177" i="1"/>
  <c r="AI2177" i="1"/>
  <c r="AJ2177" i="1"/>
  <c r="AK2177" i="1"/>
  <c r="AL2177" i="1"/>
  <c r="AM2177" i="1"/>
  <c r="AN2177" i="1"/>
  <c r="AV2177" i="1"/>
  <c r="C2178" i="1"/>
  <c r="D2178" i="1"/>
  <c r="E2178" i="1"/>
  <c r="F2178" i="1"/>
  <c r="G2178" i="1"/>
  <c r="H2178" i="1"/>
  <c r="J2178" i="1"/>
  <c r="K2178" i="1"/>
  <c r="L2178" i="1"/>
  <c r="M2178" i="1"/>
  <c r="AG2178" i="1"/>
  <c r="AH2178" i="1"/>
  <c r="AI2178" i="1"/>
  <c r="AJ2178" i="1"/>
  <c r="AK2178" i="1"/>
  <c r="AL2178" i="1"/>
  <c r="AM2178" i="1"/>
  <c r="AN2178" i="1"/>
  <c r="AV2178" i="1"/>
  <c r="C2179" i="1"/>
  <c r="D2179" i="1"/>
  <c r="E2179" i="1"/>
  <c r="F2179" i="1"/>
  <c r="G2179" i="1"/>
  <c r="H2179" i="1"/>
  <c r="J2179" i="1"/>
  <c r="K2179" i="1"/>
  <c r="L2179" i="1"/>
  <c r="M2179" i="1"/>
  <c r="AG2179" i="1"/>
  <c r="AH2179" i="1"/>
  <c r="AI2179" i="1"/>
  <c r="AJ2179" i="1"/>
  <c r="AK2179" i="1"/>
  <c r="AL2179" i="1"/>
  <c r="AM2179" i="1"/>
  <c r="AN2179" i="1"/>
  <c r="AV2179" i="1"/>
  <c r="C2180" i="1"/>
  <c r="D2180" i="1"/>
  <c r="E2180" i="1"/>
  <c r="F2180" i="1"/>
  <c r="G2180" i="1"/>
  <c r="H2180" i="1"/>
  <c r="J2180" i="1"/>
  <c r="K2180" i="1"/>
  <c r="L2180" i="1"/>
  <c r="M2180" i="1"/>
  <c r="AG2180" i="1"/>
  <c r="AH2180" i="1"/>
  <c r="AI2180" i="1"/>
  <c r="AJ2180" i="1"/>
  <c r="AK2180" i="1"/>
  <c r="AL2180" i="1"/>
  <c r="AM2180" i="1"/>
  <c r="AN2180" i="1"/>
  <c r="AV2180" i="1"/>
  <c r="C2181" i="1"/>
  <c r="D2181" i="1"/>
  <c r="E2181" i="1"/>
  <c r="F2181" i="1"/>
  <c r="G2181" i="1"/>
  <c r="H2181" i="1"/>
  <c r="J2181" i="1"/>
  <c r="K2181" i="1"/>
  <c r="L2181" i="1"/>
  <c r="M2181" i="1"/>
  <c r="AG2181" i="1"/>
  <c r="AH2181" i="1"/>
  <c r="AI2181" i="1"/>
  <c r="AJ2181" i="1"/>
  <c r="AK2181" i="1"/>
  <c r="AL2181" i="1"/>
  <c r="AM2181" i="1"/>
  <c r="AN2181" i="1"/>
  <c r="AV2181" i="1"/>
  <c r="C2182" i="1"/>
  <c r="D2182" i="1"/>
  <c r="E2182" i="1"/>
  <c r="F2182" i="1"/>
  <c r="G2182" i="1"/>
  <c r="H2182" i="1"/>
  <c r="J2182" i="1"/>
  <c r="K2182" i="1"/>
  <c r="L2182" i="1"/>
  <c r="M2182" i="1"/>
  <c r="AG2182" i="1"/>
  <c r="AH2182" i="1"/>
  <c r="AI2182" i="1"/>
  <c r="AJ2182" i="1"/>
  <c r="AK2182" i="1"/>
  <c r="AL2182" i="1"/>
  <c r="AM2182" i="1"/>
  <c r="AN2182" i="1"/>
  <c r="AV2182" i="1"/>
  <c r="C2183" i="1"/>
  <c r="D2183" i="1"/>
  <c r="E2183" i="1"/>
  <c r="F2183" i="1"/>
  <c r="G2183" i="1"/>
  <c r="H2183" i="1"/>
  <c r="J2183" i="1"/>
  <c r="K2183" i="1"/>
  <c r="L2183" i="1"/>
  <c r="M2183" i="1"/>
  <c r="AG2183" i="1"/>
  <c r="AH2183" i="1"/>
  <c r="AI2183" i="1"/>
  <c r="AJ2183" i="1"/>
  <c r="AK2183" i="1"/>
  <c r="AL2183" i="1"/>
  <c r="AM2183" i="1"/>
  <c r="AN2183" i="1"/>
  <c r="AV2183" i="1"/>
  <c r="C2184" i="1"/>
  <c r="D2184" i="1"/>
  <c r="E2184" i="1"/>
  <c r="F2184" i="1"/>
  <c r="G2184" i="1"/>
  <c r="H2184" i="1"/>
  <c r="J2184" i="1"/>
  <c r="K2184" i="1"/>
  <c r="L2184" i="1"/>
  <c r="M2184" i="1"/>
  <c r="AG2184" i="1"/>
  <c r="AH2184" i="1"/>
  <c r="AI2184" i="1"/>
  <c r="AJ2184" i="1"/>
  <c r="AK2184" i="1"/>
  <c r="AL2184" i="1"/>
  <c r="AM2184" i="1"/>
  <c r="AN2184" i="1"/>
  <c r="AV2184" i="1"/>
  <c r="C2185" i="1"/>
  <c r="D2185" i="1"/>
  <c r="E2185" i="1"/>
  <c r="F2185" i="1"/>
  <c r="G2185" i="1"/>
  <c r="H2185" i="1"/>
  <c r="J2185" i="1"/>
  <c r="K2185" i="1"/>
  <c r="L2185" i="1"/>
  <c r="M2185" i="1"/>
  <c r="AG2185" i="1"/>
  <c r="AH2185" i="1"/>
  <c r="AI2185" i="1"/>
  <c r="AJ2185" i="1"/>
  <c r="AK2185" i="1"/>
  <c r="AL2185" i="1"/>
  <c r="AM2185" i="1"/>
  <c r="AN2185" i="1"/>
  <c r="AV2185" i="1"/>
  <c r="C2186" i="1"/>
  <c r="D2186" i="1"/>
  <c r="E2186" i="1"/>
  <c r="F2186" i="1"/>
  <c r="G2186" i="1"/>
  <c r="H2186" i="1"/>
  <c r="J2186" i="1"/>
  <c r="K2186" i="1"/>
  <c r="L2186" i="1"/>
  <c r="M2186" i="1"/>
  <c r="AG2186" i="1"/>
  <c r="AH2186" i="1"/>
  <c r="AI2186" i="1"/>
  <c r="AJ2186" i="1"/>
  <c r="AK2186" i="1"/>
  <c r="AL2186" i="1"/>
  <c r="AM2186" i="1"/>
  <c r="AN2186" i="1"/>
  <c r="AV2186" i="1"/>
  <c r="C2187" i="1"/>
  <c r="D2187" i="1"/>
  <c r="E2187" i="1"/>
  <c r="F2187" i="1"/>
  <c r="G2187" i="1"/>
  <c r="H2187" i="1"/>
  <c r="J2187" i="1"/>
  <c r="K2187" i="1"/>
  <c r="L2187" i="1"/>
  <c r="M2187" i="1"/>
  <c r="AG2187" i="1"/>
  <c r="AH2187" i="1"/>
  <c r="AI2187" i="1"/>
  <c r="AJ2187" i="1"/>
  <c r="AK2187" i="1"/>
  <c r="AL2187" i="1"/>
  <c r="AM2187" i="1"/>
  <c r="AN2187" i="1"/>
  <c r="AV2187" i="1"/>
  <c r="C2188" i="1"/>
  <c r="D2188" i="1"/>
  <c r="E2188" i="1"/>
  <c r="F2188" i="1"/>
  <c r="G2188" i="1"/>
  <c r="H2188" i="1"/>
  <c r="J2188" i="1"/>
  <c r="K2188" i="1"/>
  <c r="L2188" i="1"/>
  <c r="M2188" i="1"/>
  <c r="AG2188" i="1"/>
  <c r="AH2188" i="1"/>
  <c r="AI2188" i="1"/>
  <c r="AJ2188" i="1"/>
  <c r="AK2188" i="1"/>
  <c r="AL2188" i="1"/>
  <c r="AM2188" i="1"/>
  <c r="AN2188" i="1"/>
  <c r="AV2188" i="1"/>
  <c r="C2189" i="1"/>
  <c r="D2189" i="1"/>
  <c r="E2189" i="1"/>
  <c r="F2189" i="1"/>
  <c r="G2189" i="1"/>
  <c r="H2189" i="1"/>
  <c r="J2189" i="1"/>
  <c r="K2189" i="1"/>
  <c r="L2189" i="1"/>
  <c r="M2189" i="1"/>
  <c r="AG2189" i="1"/>
  <c r="AH2189" i="1"/>
  <c r="AI2189" i="1"/>
  <c r="AJ2189" i="1"/>
  <c r="AK2189" i="1"/>
  <c r="AL2189" i="1"/>
  <c r="AM2189" i="1"/>
  <c r="AN2189" i="1"/>
  <c r="AV2189" i="1"/>
  <c r="C2190" i="1"/>
  <c r="D2190" i="1"/>
  <c r="E2190" i="1"/>
  <c r="F2190" i="1"/>
  <c r="G2190" i="1"/>
  <c r="H2190" i="1"/>
  <c r="J2190" i="1"/>
  <c r="K2190" i="1"/>
  <c r="L2190" i="1"/>
  <c r="M2190" i="1"/>
  <c r="AG2190" i="1"/>
  <c r="AH2190" i="1"/>
  <c r="AI2190" i="1"/>
  <c r="AJ2190" i="1"/>
  <c r="AK2190" i="1"/>
  <c r="AL2190" i="1"/>
  <c r="AM2190" i="1"/>
  <c r="AN2190" i="1"/>
  <c r="AV2190" i="1"/>
  <c r="C2191" i="1"/>
  <c r="D2191" i="1"/>
  <c r="E2191" i="1"/>
  <c r="F2191" i="1"/>
  <c r="G2191" i="1"/>
  <c r="H2191" i="1"/>
  <c r="J2191" i="1"/>
  <c r="K2191" i="1"/>
  <c r="L2191" i="1"/>
  <c r="M2191" i="1"/>
  <c r="AG2191" i="1"/>
  <c r="AH2191" i="1"/>
  <c r="AI2191" i="1"/>
  <c r="AJ2191" i="1"/>
  <c r="AK2191" i="1"/>
  <c r="AL2191" i="1"/>
  <c r="AM2191" i="1"/>
  <c r="AN2191" i="1"/>
  <c r="AV2191" i="1"/>
  <c r="C2192" i="1"/>
  <c r="D2192" i="1"/>
  <c r="E2192" i="1"/>
  <c r="F2192" i="1"/>
  <c r="G2192" i="1"/>
  <c r="H2192" i="1"/>
  <c r="J2192" i="1"/>
  <c r="K2192" i="1"/>
  <c r="L2192" i="1"/>
  <c r="M2192" i="1"/>
  <c r="AG2192" i="1"/>
  <c r="AH2192" i="1"/>
  <c r="AI2192" i="1"/>
  <c r="AJ2192" i="1"/>
  <c r="AK2192" i="1"/>
  <c r="AL2192" i="1"/>
  <c r="AM2192" i="1"/>
  <c r="AN2192" i="1"/>
  <c r="AV2192" i="1"/>
  <c r="C2193" i="1"/>
  <c r="D2193" i="1"/>
  <c r="E2193" i="1"/>
  <c r="F2193" i="1"/>
  <c r="G2193" i="1"/>
  <c r="H2193" i="1"/>
  <c r="J2193" i="1"/>
  <c r="K2193" i="1"/>
  <c r="L2193" i="1"/>
  <c r="M2193" i="1"/>
  <c r="AG2193" i="1"/>
  <c r="AH2193" i="1"/>
  <c r="AI2193" i="1"/>
  <c r="AJ2193" i="1"/>
  <c r="AK2193" i="1"/>
  <c r="AL2193" i="1"/>
  <c r="AM2193" i="1"/>
  <c r="AN2193" i="1"/>
  <c r="AV2193" i="1"/>
  <c r="C2194" i="1"/>
  <c r="D2194" i="1"/>
  <c r="E2194" i="1"/>
  <c r="F2194" i="1"/>
  <c r="G2194" i="1"/>
  <c r="H2194" i="1"/>
  <c r="J2194" i="1"/>
  <c r="K2194" i="1"/>
  <c r="L2194" i="1"/>
  <c r="M2194" i="1"/>
  <c r="AG2194" i="1"/>
  <c r="AH2194" i="1"/>
  <c r="AI2194" i="1"/>
  <c r="AJ2194" i="1"/>
  <c r="AK2194" i="1"/>
  <c r="AL2194" i="1"/>
  <c r="AM2194" i="1"/>
  <c r="AN2194" i="1"/>
  <c r="AV2194" i="1"/>
  <c r="C2195" i="1"/>
  <c r="D2195" i="1"/>
  <c r="E2195" i="1"/>
  <c r="F2195" i="1"/>
  <c r="G2195" i="1"/>
  <c r="H2195" i="1"/>
  <c r="J2195" i="1"/>
  <c r="K2195" i="1"/>
  <c r="L2195" i="1"/>
  <c r="M2195" i="1"/>
  <c r="AG2195" i="1"/>
  <c r="AH2195" i="1"/>
  <c r="AI2195" i="1"/>
  <c r="AJ2195" i="1"/>
  <c r="AK2195" i="1"/>
  <c r="AL2195" i="1"/>
  <c r="AM2195" i="1"/>
  <c r="AN2195" i="1"/>
  <c r="AV2195" i="1"/>
  <c r="C2196" i="1"/>
  <c r="D2196" i="1"/>
  <c r="E2196" i="1"/>
  <c r="F2196" i="1"/>
  <c r="G2196" i="1"/>
  <c r="H2196" i="1"/>
  <c r="J2196" i="1"/>
  <c r="K2196" i="1"/>
  <c r="L2196" i="1"/>
  <c r="M2196" i="1"/>
  <c r="AG2196" i="1"/>
  <c r="AH2196" i="1"/>
  <c r="AI2196" i="1"/>
  <c r="AJ2196" i="1"/>
  <c r="AK2196" i="1"/>
  <c r="AL2196" i="1"/>
  <c r="AM2196" i="1"/>
  <c r="AN2196" i="1"/>
  <c r="AV2196" i="1"/>
  <c r="C2197" i="1"/>
  <c r="D2197" i="1"/>
  <c r="E2197" i="1"/>
  <c r="F2197" i="1"/>
  <c r="G2197" i="1"/>
  <c r="H2197" i="1"/>
  <c r="J2197" i="1"/>
  <c r="K2197" i="1"/>
  <c r="L2197" i="1"/>
  <c r="M2197" i="1"/>
  <c r="AG2197" i="1"/>
  <c r="AH2197" i="1"/>
  <c r="AI2197" i="1"/>
  <c r="AJ2197" i="1"/>
  <c r="AK2197" i="1"/>
  <c r="AL2197" i="1"/>
  <c r="AM2197" i="1"/>
  <c r="AN2197" i="1"/>
  <c r="AV2197" i="1"/>
  <c r="C2198" i="1"/>
  <c r="D2198" i="1"/>
  <c r="E2198" i="1"/>
  <c r="F2198" i="1"/>
  <c r="G2198" i="1"/>
  <c r="H2198" i="1"/>
  <c r="J2198" i="1"/>
  <c r="K2198" i="1"/>
  <c r="L2198" i="1"/>
  <c r="M2198" i="1"/>
  <c r="AG2198" i="1"/>
  <c r="AH2198" i="1"/>
  <c r="AI2198" i="1"/>
  <c r="AJ2198" i="1"/>
  <c r="AK2198" i="1"/>
  <c r="AL2198" i="1"/>
  <c r="AM2198" i="1"/>
  <c r="AN2198" i="1"/>
  <c r="AV2198" i="1"/>
  <c r="C2199" i="1"/>
  <c r="D2199" i="1"/>
  <c r="E2199" i="1"/>
  <c r="F2199" i="1"/>
  <c r="G2199" i="1"/>
  <c r="H2199" i="1"/>
  <c r="J2199" i="1"/>
  <c r="K2199" i="1"/>
  <c r="L2199" i="1"/>
  <c r="M2199" i="1"/>
  <c r="AG2199" i="1"/>
  <c r="AH2199" i="1"/>
  <c r="AI2199" i="1"/>
  <c r="AJ2199" i="1"/>
  <c r="AK2199" i="1"/>
  <c r="AL2199" i="1"/>
  <c r="AM2199" i="1"/>
  <c r="AN2199" i="1"/>
  <c r="AV2199" i="1"/>
  <c r="C2200" i="1"/>
  <c r="D2200" i="1"/>
  <c r="E2200" i="1"/>
  <c r="F2200" i="1"/>
  <c r="G2200" i="1"/>
  <c r="H2200" i="1"/>
  <c r="J2200" i="1"/>
  <c r="K2200" i="1"/>
  <c r="L2200" i="1"/>
  <c r="M2200" i="1"/>
  <c r="AG2200" i="1"/>
  <c r="AH2200" i="1"/>
  <c r="AI2200" i="1"/>
  <c r="AJ2200" i="1"/>
  <c r="AK2200" i="1"/>
  <c r="AL2200" i="1"/>
  <c r="AM2200" i="1"/>
  <c r="AN2200" i="1"/>
  <c r="AV2200" i="1"/>
  <c r="C2201" i="1"/>
  <c r="D2201" i="1"/>
  <c r="E2201" i="1"/>
  <c r="F2201" i="1"/>
  <c r="G2201" i="1"/>
  <c r="H2201" i="1"/>
  <c r="J2201" i="1"/>
  <c r="K2201" i="1"/>
  <c r="L2201" i="1"/>
  <c r="M2201" i="1"/>
  <c r="AG2201" i="1"/>
  <c r="AH2201" i="1"/>
  <c r="AI2201" i="1"/>
  <c r="AJ2201" i="1"/>
  <c r="AK2201" i="1"/>
  <c r="AL2201" i="1"/>
  <c r="AM2201" i="1"/>
  <c r="AN2201" i="1"/>
  <c r="AV2201" i="1"/>
  <c r="C2202" i="1"/>
  <c r="D2202" i="1"/>
  <c r="E2202" i="1"/>
  <c r="F2202" i="1"/>
  <c r="G2202" i="1"/>
  <c r="H2202" i="1"/>
  <c r="J2202" i="1"/>
  <c r="K2202" i="1"/>
  <c r="L2202" i="1"/>
  <c r="M2202" i="1"/>
  <c r="AG2202" i="1"/>
  <c r="AH2202" i="1"/>
  <c r="AI2202" i="1"/>
  <c r="AJ2202" i="1"/>
  <c r="AK2202" i="1"/>
  <c r="AL2202" i="1"/>
  <c r="AM2202" i="1"/>
  <c r="AN2202" i="1"/>
  <c r="AV2202" i="1"/>
  <c r="C2203" i="1"/>
  <c r="D2203" i="1"/>
  <c r="E2203" i="1"/>
  <c r="F2203" i="1"/>
  <c r="G2203" i="1"/>
  <c r="H2203" i="1"/>
  <c r="J2203" i="1"/>
  <c r="K2203" i="1"/>
  <c r="L2203" i="1"/>
  <c r="M2203" i="1"/>
  <c r="AG2203" i="1"/>
  <c r="AH2203" i="1"/>
  <c r="AI2203" i="1"/>
  <c r="AJ2203" i="1"/>
  <c r="AK2203" i="1"/>
  <c r="AL2203" i="1"/>
  <c r="AM2203" i="1"/>
  <c r="AN2203" i="1"/>
  <c r="AV2203" i="1"/>
  <c r="C2204" i="1"/>
  <c r="D2204" i="1"/>
  <c r="E2204" i="1"/>
  <c r="F2204" i="1"/>
  <c r="G2204" i="1"/>
  <c r="H2204" i="1"/>
  <c r="J2204" i="1"/>
  <c r="K2204" i="1"/>
  <c r="L2204" i="1"/>
  <c r="M2204" i="1"/>
  <c r="AG2204" i="1"/>
  <c r="AH2204" i="1"/>
  <c r="AI2204" i="1"/>
  <c r="AJ2204" i="1"/>
  <c r="AK2204" i="1"/>
  <c r="AL2204" i="1"/>
  <c r="AM2204" i="1"/>
  <c r="AN2204" i="1"/>
  <c r="AV2204" i="1"/>
  <c r="C2205" i="1"/>
  <c r="D2205" i="1"/>
  <c r="E2205" i="1"/>
  <c r="F2205" i="1"/>
  <c r="G2205" i="1"/>
  <c r="H2205" i="1"/>
  <c r="J2205" i="1"/>
  <c r="K2205" i="1"/>
  <c r="L2205" i="1"/>
  <c r="M2205" i="1"/>
  <c r="AG2205" i="1"/>
  <c r="AH2205" i="1"/>
  <c r="AI2205" i="1"/>
  <c r="AJ2205" i="1"/>
  <c r="AK2205" i="1"/>
  <c r="AL2205" i="1"/>
  <c r="AM2205" i="1"/>
  <c r="AN2205" i="1"/>
  <c r="AV2205" i="1"/>
  <c r="C2206" i="1"/>
  <c r="D2206" i="1"/>
  <c r="E2206" i="1"/>
  <c r="F2206" i="1"/>
  <c r="G2206" i="1"/>
  <c r="H2206" i="1"/>
  <c r="J2206" i="1"/>
  <c r="K2206" i="1"/>
  <c r="L2206" i="1"/>
  <c r="M2206" i="1"/>
  <c r="AG2206" i="1"/>
  <c r="AH2206" i="1"/>
  <c r="AI2206" i="1"/>
  <c r="AJ2206" i="1"/>
  <c r="AK2206" i="1"/>
  <c r="AL2206" i="1"/>
  <c r="AM2206" i="1"/>
  <c r="AN2206" i="1"/>
  <c r="AV2206" i="1"/>
  <c r="C2207" i="1"/>
  <c r="D2207" i="1"/>
  <c r="E2207" i="1"/>
  <c r="F2207" i="1"/>
  <c r="G2207" i="1"/>
  <c r="H2207" i="1"/>
  <c r="J2207" i="1"/>
  <c r="K2207" i="1"/>
  <c r="L2207" i="1"/>
  <c r="M2207" i="1"/>
  <c r="AG2207" i="1"/>
  <c r="AH2207" i="1"/>
  <c r="AI2207" i="1"/>
  <c r="AJ2207" i="1"/>
  <c r="AK2207" i="1"/>
  <c r="AL2207" i="1"/>
  <c r="AM2207" i="1"/>
  <c r="AN2207" i="1"/>
  <c r="AV2207" i="1"/>
  <c r="C2208" i="1"/>
  <c r="D2208" i="1"/>
  <c r="E2208" i="1"/>
  <c r="F2208" i="1"/>
  <c r="G2208" i="1"/>
  <c r="H2208" i="1"/>
  <c r="J2208" i="1"/>
  <c r="K2208" i="1"/>
  <c r="L2208" i="1"/>
  <c r="M2208" i="1"/>
  <c r="AG2208" i="1"/>
  <c r="AH2208" i="1"/>
  <c r="AI2208" i="1"/>
  <c r="AJ2208" i="1"/>
  <c r="AK2208" i="1"/>
  <c r="AL2208" i="1"/>
  <c r="AM2208" i="1"/>
  <c r="AN2208" i="1"/>
  <c r="AV2208" i="1"/>
  <c r="C2209" i="1"/>
  <c r="D2209" i="1"/>
  <c r="E2209" i="1"/>
  <c r="F2209" i="1"/>
  <c r="G2209" i="1"/>
  <c r="H2209" i="1"/>
  <c r="J2209" i="1"/>
  <c r="K2209" i="1"/>
  <c r="L2209" i="1"/>
  <c r="M2209" i="1"/>
  <c r="AG2209" i="1"/>
  <c r="AH2209" i="1"/>
  <c r="AI2209" i="1"/>
  <c r="AJ2209" i="1"/>
  <c r="AK2209" i="1"/>
  <c r="AL2209" i="1"/>
  <c r="AM2209" i="1"/>
  <c r="AN2209" i="1"/>
  <c r="AV2209" i="1"/>
  <c r="C2210" i="1"/>
  <c r="D2210" i="1"/>
  <c r="E2210" i="1"/>
  <c r="F2210" i="1"/>
  <c r="G2210" i="1"/>
  <c r="H2210" i="1"/>
  <c r="J2210" i="1"/>
  <c r="K2210" i="1"/>
  <c r="L2210" i="1"/>
  <c r="M2210" i="1"/>
  <c r="AG2210" i="1"/>
  <c r="AH2210" i="1"/>
  <c r="AI2210" i="1"/>
  <c r="AJ2210" i="1"/>
  <c r="AK2210" i="1"/>
  <c r="AL2210" i="1"/>
  <c r="AM2210" i="1"/>
  <c r="AN2210" i="1"/>
  <c r="AV2210" i="1"/>
  <c r="C2211" i="1"/>
  <c r="D2211" i="1"/>
  <c r="E2211" i="1"/>
  <c r="F2211" i="1"/>
  <c r="G2211" i="1"/>
  <c r="H2211" i="1"/>
  <c r="J2211" i="1"/>
  <c r="K2211" i="1"/>
  <c r="L2211" i="1"/>
  <c r="M2211" i="1"/>
  <c r="AG2211" i="1"/>
  <c r="AH2211" i="1"/>
  <c r="AI2211" i="1"/>
  <c r="AJ2211" i="1"/>
  <c r="AK2211" i="1"/>
  <c r="AL2211" i="1"/>
  <c r="AM2211" i="1"/>
  <c r="AN2211" i="1"/>
  <c r="AV2211" i="1"/>
  <c r="C2212" i="1"/>
  <c r="D2212" i="1"/>
  <c r="E2212" i="1"/>
  <c r="F2212" i="1"/>
  <c r="G2212" i="1"/>
  <c r="H2212" i="1"/>
  <c r="J2212" i="1"/>
  <c r="K2212" i="1"/>
  <c r="L2212" i="1"/>
  <c r="M2212" i="1"/>
  <c r="AG2212" i="1"/>
  <c r="AH2212" i="1"/>
  <c r="AI2212" i="1"/>
  <c r="AJ2212" i="1"/>
  <c r="AK2212" i="1"/>
  <c r="AL2212" i="1"/>
  <c r="AM2212" i="1"/>
  <c r="AN2212" i="1"/>
  <c r="AV2212" i="1"/>
  <c r="C2213" i="1"/>
  <c r="D2213" i="1"/>
  <c r="E2213" i="1"/>
  <c r="F2213" i="1"/>
  <c r="G2213" i="1"/>
  <c r="H2213" i="1"/>
  <c r="J2213" i="1"/>
  <c r="K2213" i="1"/>
  <c r="L2213" i="1"/>
  <c r="M2213" i="1"/>
  <c r="AG2213" i="1"/>
  <c r="AH2213" i="1"/>
  <c r="AI2213" i="1"/>
  <c r="AJ2213" i="1"/>
  <c r="AK2213" i="1"/>
  <c r="AL2213" i="1"/>
  <c r="AM2213" i="1"/>
  <c r="AN2213" i="1"/>
  <c r="AV2213" i="1"/>
  <c r="C2214" i="1"/>
  <c r="D2214" i="1"/>
  <c r="E2214" i="1"/>
  <c r="F2214" i="1"/>
  <c r="G2214" i="1"/>
  <c r="H2214" i="1"/>
  <c r="J2214" i="1"/>
  <c r="K2214" i="1"/>
  <c r="L2214" i="1"/>
  <c r="M2214" i="1"/>
  <c r="AG2214" i="1"/>
  <c r="AH2214" i="1"/>
  <c r="AI2214" i="1"/>
  <c r="AJ2214" i="1"/>
  <c r="AK2214" i="1"/>
  <c r="AL2214" i="1"/>
  <c r="AM2214" i="1"/>
  <c r="AN2214" i="1"/>
  <c r="AV2214" i="1"/>
  <c r="C2216" i="1"/>
  <c r="D2216" i="1"/>
  <c r="E2216" i="1"/>
  <c r="F2216" i="1"/>
  <c r="G2216" i="1"/>
  <c r="H2216" i="1"/>
  <c r="J2216" i="1"/>
  <c r="K2216" i="1"/>
  <c r="L2216" i="1"/>
  <c r="M2216" i="1"/>
  <c r="AG2216" i="1"/>
  <c r="AH2216" i="1"/>
  <c r="AI2216" i="1"/>
  <c r="AJ2216" i="1"/>
  <c r="AK2216" i="1"/>
  <c r="AL2216" i="1"/>
  <c r="AM2216" i="1"/>
  <c r="AN2216" i="1"/>
  <c r="AV2216" i="1"/>
  <c r="C2217" i="1"/>
  <c r="D2217" i="1"/>
  <c r="E2217" i="1"/>
  <c r="F2217" i="1"/>
  <c r="G2217" i="1"/>
  <c r="H2217" i="1"/>
  <c r="J2217" i="1"/>
  <c r="K2217" i="1"/>
  <c r="L2217" i="1"/>
  <c r="M2217" i="1"/>
  <c r="AG2217" i="1"/>
  <c r="AH2217" i="1"/>
  <c r="AI2217" i="1"/>
  <c r="AJ2217" i="1"/>
  <c r="AK2217" i="1"/>
  <c r="AL2217" i="1"/>
  <c r="AM2217" i="1"/>
  <c r="AN2217" i="1"/>
  <c r="AV2217" i="1"/>
  <c r="C2218" i="1"/>
  <c r="D2218" i="1"/>
  <c r="E2218" i="1"/>
  <c r="F2218" i="1"/>
  <c r="G2218" i="1"/>
  <c r="H2218" i="1"/>
  <c r="J2218" i="1"/>
  <c r="K2218" i="1"/>
  <c r="L2218" i="1"/>
  <c r="M2218" i="1"/>
  <c r="AG2218" i="1"/>
  <c r="AH2218" i="1"/>
  <c r="AI2218" i="1"/>
  <c r="AJ2218" i="1"/>
  <c r="AK2218" i="1"/>
  <c r="AL2218" i="1"/>
  <c r="AM2218" i="1"/>
  <c r="AN2218" i="1"/>
  <c r="AV2218" i="1"/>
  <c r="C2219" i="1"/>
  <c r="D2219" i="1"/>
  <c r="E2219" i="1"/>
  <c r="F2219" i="1"/>
  <c r="G2219" i="1"/>
  <c r="H2219" i="1"/>
  <c r="J2219" i="1"/>
  <c r="K2219" i="1"/>
  <c r="L2219" i="1"/>
  <c r="M2219" i="1"/>
  <c r="AG2219" i="1"/>
  <c r="AH2219" i="1"/>
  <c r="AI2219" i="1"/>
  <c r="AJ2219" i="1"/>
  <c r="AK2219" i="1"/>
  <c r="AL2219" i="1"/>
  <c r="AM2219" i="1"/>
  <c r="AN2219" i="1"/>
  <c r="AV2219" i="1"/>
  <c r="C2220" i="1"/>
  <c r="D2220" i="1"/>
  <c r="E2220" i="1"/>
  <c r="F2220" i="1"/>
  <c r="G2220" i="1"/>
  <c r="H2220" i="1"/>
  <c r="J2220" i="1"/>
  <c r="K2220" i="1"/>
  <c r="L2220" i="1"/>
  <c r="M2220" i="1"/>
  <c r="AG2220" i="1"/>
  <c r="AH2220" i="1"/>
  <c r="AI2220" i="1"/>
  <c r="AJ2220" i="1"/>
  <c r="AK2220" i="1"/>
  <c r="AL2220" i="1"/>
  <c r="AM2220" i="1"/>
  <c r="AN2220" i="1"/>
  <c r="AV2220" i="1"/>
  <c r="C2221" i="1"/>
  <c r="D2221" i="1"/>
  <c r="E2221" i="1"/>
  <c r="F2221" i="1"/>
  <c r="G2221" i="1"/>
  <c r="H2221" i="1"/>
  <c r="J2221" i="1"/>
  <c r="K2221" i="1"/>
  <c r="L2221" i="1"/>
  <c r="M2221" i="1"/>
  <c r="AG2221" i="1"/>
  <c r="AH2221" i="1"/>
  <c r="AI2221" i="1"/>
  <c r="AJ2221" i="1"/>
  <c r="AK2221" i="1"/>
  <c r="AL2221" i="1"/>
  <c r="AM2221" i="1"/>
  <c r="AN2221" i="1"/>
  <c r="AV2221" i="1"/>
  <c r="C2222" i="1"/>
  <c r="D2222" i="1"/>
  <c r="E2222" i="1"/>
  <c r="F2222" i="1"/>
  <c r="G2222" i="1"/>
  <c r="H2222" i="1"/>
  <c r="J2222" i="1"/>
  <c r="K2222" i="1"/>
  <c r="L2222" i="1"/>
  <c r="M2222" i="1"/>
  <c r="AG2222" i="1"/>
  <c r="AH2222" i="1"/>
  <c r="AI2222" i="1"/>
  <c r="AJ2222" i="1"/>
  <c r="AK2222" i="1"/>
  <c r="AL2222" i="1"/>
  <c r="AM2222" i="1"/>
  <c r="AN2222" i="1"/>
  <c r="AV2222" i="1"/>
  <c r="C2223" i="1"/>
  <c r="D2223" i="1"/>
  <c r="E2223" i="1"/>
  <c r="F2223" i="1"/>
  <c r="G2223" i="1"/>
  <c r="H2223" i="1"/>
  <c r="J2223" i="1"/>
  <c r="K2223" i="1"/>
  <c r="L2223" i="1"/>
  <c r="M2223" i="1"/>
  <c r="AG2223" i="1"/>
  <c r="AH2223" i="1"/>
  <c r="AI2223" i="1"/>
  <c r="AJ2223" i="1"/>
  <c r="AK2223" i="1"/>
  <c r="AL2223" i="1"/>
  <c r="AM2223" i="1"/>
  <c r="AN2223" i="1"/>
  <c r="AV2223" i="1"/>
  <c r="C2224" i="1"/>
  <c r="D2224" i="1"/>
  <c r="E2224" i="1"/>
  <c r="F2224" i="1"/>
  <c r="G2224" i="1"/>
  <c r="H2224" i="1"/>
  <c r="J2224" i="1"/>
  <c r="K2224" i="1"/>
  <c r="L2224" i="1"/>
  <c r="M2224" i="1"/>
  <c r="AG2224" i="1"/>
  <c r="AH2224" i="1"/>
  <c r="AI2224" i="1"/>
  <c r="AJ2224" i="1"/>
  <c r="AK2224" i="1"/>
  <c r="AL2224" i="1"/>
  <c r="AM2224" i="1"/>
  <c r="AN2224" i="1"/>
  <c r="AV2224" i="1"/>
  <c r="C2225" i="1"/>
  <c r="D2225" i="1"/>
  <c r="E2225" i="1"/>
  <c r="F2225" i="1"/>
  <c r="G2225" i="1"/>
  <c r="H2225" i="1"/>
  <c r="J2225" i="1"/>
  <c r="K2225" i="1"/>
  <c r="L2225" i="1"/>
  <c r="M2225" i="1"/>
  <c r="AG2225" i="1"/>
  <c r="AH2225" i="1"/>
  <c r="AI2225" i="1"/>
  <c r="AJ2225" i="1"/>
  <c r="AK2225" i="1"/>
  <c r="AL2225" i="1"/>
  <c r="AM2225" i="1"/>
  <c r="AN2225" i="1"/>
  <c r="AV2225" i="1"/>
  <c r="C2226" i="1"/>
  <c r="D2226" i="1"/>
  <c r="E2226" i="1"/>
  <c r="F2226" i="1"/>
  <c r="G2226" i="1"/>
  <c r="H2226" i="1"/>
  <c r="J2226" i="1"/>
  <c r="K2226" i="1"/>
  <c r="L2226" i="1"/>
  <c r="M2226" i="1"/>
  <c r="AG2226" i="1"/>
  <c r="AH2226" i="1"/>
  <c r="AI2226" i="1"/>
  <c r="AJ2226" i="1"/>
  <c r="AK2226" i="1"/>
  <c r="AL2226" i="1"/>
  <c r="AM2226" i="1"/>
  <c r="AN2226" i="1"/>
  <c r="AV2226" i="1"/>
  <c r="C2227" i="1"/>
  <c r="D2227" i="1"/>
  <c r="E2227" i="1"/>
  <c r="F2227" i="1"/>
  <c r="G2227" i="1"/>
  <c r="H2227" i="1"/>
  <c r="J2227" i="1"/>
  <c r="K2227" i="1"/>
  <c r="L2227" i="1"/>
  <c r="M2227" i="1"/>
  <c r="AG2227" i="1"/>
  <c r="AH2227" i="1"/>
  <c r="AI2227" i="1"/>
  <c r="AJ2227" i="1"/>
  <c r="AK2227" i="1"/>
  <c r="AL2227" i="1"/>
  <c r="AM2227" i="1"/>
  <c r="AN2227" i="1"/>
  <c r="AV2227" i="1"/>
  <c r="C2228" i="1"/>
  <c r="D2228" i="1"/>
  <c r="E2228" i="1"/>
  <c r="F2228" i="1"/>
  <c r="G2228" i="1"/>
  <c r="H2228" i="1"/>
  <c r="J2228" i="1"/>
  <c r="K2228" i="1"/>
  <c r="L2228" i="1"/>
  <c r="M2228" i="1"/>
  <c r="AG2228" i="1"/>
  <c r="AH2228" i="1"/>
  <c r="AI2228" i="1"/>
  <c r="AJ2228" i="1"/>
  <c r="AK2228" i="1"/>
  <c r="AL2228" i="1"/>
  <c r="AM2228" i="1"/>
  <c r="AN2228" i="1"/>
  <c r="AV2228" i="1"/>
  <c r="C2229" i="1"/>
  <c r="D2229" i="1"/>
  <c r="E2229" i="1"/>
  <c r="F2229" i="1"/>
  <c r="G2229" i="1"/>
  <c r="H2229" i="1"/>
  <c r="J2229" i="1"/>
  <c r="K2229" i="1"/>
  <c r="L2229" i="1"/>
  <c r="M2229" i="1"/>
  <c r="AG2229" i="1"/>
  <c r="AH2229" i="1"/>
  <c r="AI2229" i="1"/>
  <c r="AJ2229" i="1"/>
  <c r="AK2229" i="1"/>
  <c r="AL2229" i="1"/>
  <c r="AM2229" i="1"/>
  <c r="AN2229" i="1"/>
  <c r="AV2229" i="1"/>
  <c r="C2230" i="1"/>
  <c r="D2230" i="1"/>
  <c r="E2230" i="1"/>
  <c r="F2230" i="1"/>
  <c r="G2230" i="1"/>
  <c r="H2230" i="1"/>
  <c r="J2230" i="1"/>
  <c r="K2230" i="1"/>
  <c r="L2230" i="1"/>
  <c r="M2230" i="1"/>
  <c r="AG2230" i="1"/>
  <c r="AH2230" i="1"/>
  <c r="AI2230" i="1"/>
  <c r="AJ2230" i="1"/>
  <c r="AK2230" i="1"/>
  <c r="AL2230" i="1"/>
  <c r="AM2230" i="1"/>
  <c r="AN2230" i="1"/>
  <c r="AV2230" i="1"/>
  <c r="C2231" i="1"/>
  <c r="D2231" i="1"/>
  <c r="E2231" i="1"/>
  <c r="F2231" i="1"/>
  <c r="G2231" i="1"/>
  <c r="H2231" i="1"/>
  <c r="J2231" i="1"/>
  <c r="K2231" i="1"/>
  <c r="L2231" i="1"/>
  <c r="M2231" i="1"/>
  <c r="AG2231" i="1"/>
  <c r="AH2231" i="1"/>
  <c r="AI2231" i="1"/>
  <c r="AJ2231" i="1"/>
  <c r="AK2231" i="1"/>
  <c r="AL2231" i="1"/>
  <c r="AM2231" i="1"/>
  <c r="AN2231" i="1"/>
  <c r="AV2231" i="1"/>
  <c r="C2232" i="1"/>
  <c r="D2232" i="1"/>
  <c r="E2232" i="1"/>
  <c r="F2232" i="1"/>
  <c r="G2232" i="1"/>
  <c r="H2232" i="1"/>
  <c r="J2232" i="1"/>
  <c r="K2232" i="1"/>
  <c r="L2232" i="1"/>
  <c r="M2232" i="1"/>
  <c r="AG2232" i="1"/>
  <c r="AH2232" i="1"/>
  <c r="AI2232" i="1"/>
  <c r="AJ2232" i="1"/>
  <c r="AK2232" i="1"/>
  <c r="AL2232" i="1"/>
  <c r="AM2232" i="1"/>
  <c r="AN2232" i="1"/>
  <c r="AV2232" i="1"/>
  <c r="C2233" i="1"/>
  <c r="D2233" i="1"/>
  <c r="E2233" i="1"/>
  <c r="F2233" i="1"/>
  <c r="G2233" i="1"/>
  <c r="H2233" i="1"/>
  <c r="J2233" i="1"/>
  <c r="K2233" i="1"/>
  <c r="L2233" i="1"/>
  <c r="M2233" i="1"/>
  <c r="AG2233" i="1"/>
  <c r="AH2233" i="1"/>
  <c r="AI2233" i="1"/>
  <c r="AJ2233" i="1"/>
  <c r="AK2233" i="1"/>
  <c r="AL2233" i="1"/>
  <c r="AM2233" i="1"/>
  <c r="AN2233" i="1"/>
  <c r="AV2233" i="1"/>
  <c r="C2234" i="1"/>
  <c r="D2234" i="1"/>
  <c r="E2234" i="1"/>
  <c r="F2234" i="1"/>
  <c r="G2234" i="1"/>
  <c r="H2234" i="1"/>
  <c r="J2234" i="1"/>
  <c r="K2234" i="1"/>
  <c r="L2234" i="1"/>
  <c r="M2234" i="1"/>
  <c r="AG2234" i="1"/>
  <c r="AH2234" i="1"/>
  <c r="AI2234" i="1"/>
  <c r="AJ2234" i="1"/>
  <c r="AK2234" i="1"/>
  <c r="AL2234" i="1"/>
  <c r="AM2234" i="1"/>
  <c r="AN2234" i="1"/>
  <c r="AV2234" i="1"/>
  <c r="C2235" i="1"/>
  <c r="D2235" i="1"/>
  <c r="E2235" i="1"/>
  <c r="F2235" i="1"/>
  <c r="G2235" i="1"/>
  <c r="H2235" i="1"/>
  <c r="J2235" i="1"/>
  <c r="K2235" i="1"/>
  <c r="L2235" i="1"/>
  <c r="M2235" i="1"/>
  <c r="AG2235" i="1"/>
  <c r="AH2235" i="1"/>
  <c r="AI2235" i="1"/>
  <c r="AJ2235" i="1"/>
  <c r="AK2235" i="1"/>
  <c r="AL2235" i="1"/>
  <c r="AM2235" i="1"/>
  <c r="AN2235" i="1"/>
  <c r="AV2235" i="1"/>
  <c r="C2236" i="1"/>
  <c r="D2236" i="1"/>
  <c r="E2236" i="1"/>
  <c r="F2236" i="1"/>
  <c r="G2236" i="1"/>
  <c r="H2236" i="1"/>
  <c r="J2236" i="1"/>
  <c r="K2236" i="1"/>
  <c r="L2236" i="1"/>
  <c r="M2236" i="1"/>
  <c r="AG2236" i="1"/>
  <c r="AH2236" i="1"/>
  <c r="AI2236" i="1"/>
  <c r="AJ2236" i="1"/>
  <c r="AK2236" i="1"/>
  <c r="AL2236" i="1"/>
  <c r="AM2236" i="1"/>
  <c r="AN2236" i="1"/>
  <c r="AV2236" i="1"/>
  <c r="C2237" i="1"/>
  <c r="D2237" i="1"/>
  <c r="E2237" i="1"/>
  <c r="F2237" i="1"/>
  <c r="G2237" i="1"/>
  <c r="H2237" i="1"/>
  <c r="J2237" i="1"/>
  <c r="K2237" i="1"/>
  <c r="L2237" i="1"/>
  <c r="M2237" i="1"/>
  <c r="AG2237" i="1"/>
  <c r="AH2237" i="1"/>
  <c r="AI2237" i="1"/>
  <c r="AJ2237" i="1"/>
  <c r="AK2237" i="1"/>
  <c r="AL2237" i="1"/>
  <c r="AM2237" i="1"/>
  <c r="AN2237" i="1"/>
  <c r="AV2237" i="1"/>
  <c r="C2238" i="1"/>
  <c r="D2238" i="1"/>
  <c r="E2238" i="1"/>
  <c r="F2238" i="1"/>
  <c r="G2238" i="1"/>
  <c r="H2238" i="1"/>
  <c r="J2238" i="1"/>
  <c r="K2238" i="1"/>
  <c r="L2238" i="1"/>
  <c r="M2238" i="1"/>
  <c r="AG2238" i="1"/>
  <c r="AH2238" i="1"/>
  <c r="AI2238" i="1"/>
  <c r="AJ2238" i="1"/>
  <c r="AK2238" i="1"/>
  <c r="AL2238" i="1"/>
  <c r="AM2238" i="1"/>
  <c r="AN2238" i="1"/>
  <c r="AV2238" i="1"/>
  <c r="C2239" i="1"/>
  <c r="D2239" i="1"/>
  <c r="E2239" i="1"/>
  <c r="F2239" i="1"/>
  <c r="G2239" i="1"/>
  <c r="H2239" i="1"/>
  <c r="J2239" i="1"/>
  <c r="K2239" i="1"/>
  <c r="L2239" i="1"/>
  <c r="M2239" i="1"/>
  <c r="AG2239" i="1"/>
  <c r="AH2239" i="1"/>
  <c r="AI2239" i="1"/>
  <c r="AJ2239" i="1"/>
  <c r="AK2239" i="1"/>
  <c r="AL2239" i="1"/>
  <c r="AM2239" i="1"/>
  <c r="AN2239" i="1"/>
  <c r="AV2239" i="1"/>
  <c r="C2240" i="1"/>
  <c r="D2240" i="1"/>
  <c r="E2240" i="1"/>
  <c r="F2240" i="1"/>
  <c r="G2240" i="1"/>
  <c r="H2240" i="1"/>
  <c r="J2240" i="1"/>
  <c r="K2240" i="1"/>
  <c r="L2240" i="1"/>
  <c r="M2240" i="1"/>
  <c r="AG2240" i="1"/>
  <c r="AH2240" i="1"/>
  <c r="AI2240" i="1"/>
  <c r="AJ2240" i="1"/>
  <c r="AK2240" i="1"/>
  <c r="AL2240" i="1"/>
  <c r="AM2240" i="1"/>
  <c r="AN2240" i="1"/>
  <c r="AV2240" i="1"/>
  <c r="C2241" i="1"/>
  <c r="D2241" i="1"/>
  <c r="E2241" i="1"/>
  <c r="F2241" i="1"/>
  <c r="G2241" i="1"/>
  <c r="H2241" i="1"/>
  <c r="J2241" i="1"/>
  <c r="K2241" i="1"/>
  <c r="L2241" i="1"/>
  <c r="M2241" i="1"/>
  <c r="AG2241" i="1"/>
  <c r="AH2241" i="1"/>
  <c r="AI2241" i="1"/>
  <c r="AJ2241" i="1"/>
  <c r="AK2241" i="1"/>
  <c r="AL2241" i="1"/>
  <c r="AM2241" i="1"/>
  <c r="AN2241" i="1"/>
  <c r="AV2241" i="1"/>
  <c r="C2242" i="1"/>
  <c r="D2242" i="1"/>
  <c r="E2242" i="1"/>
  <c r="F2242" i="1"/>
  <c r="G2242" i="1"/>
  <c r="H2242" i="1"/>
  <c r="J2242" i="1"/>
  <c r="K2242" i="1"/>
  <c r="L2242" i="1"/>
  <c r="M2242" i="1"/>
  <c r="AG2242" i="1"/>
  <c r="AH2242" i="1"/>
  <c r="AI2242" i="1"/>
  <c r="AJ2242" i="1"/>
  <c r="AK2242" i="1"/>
  <c r="AL2242" i="1"/>
  <c r="AM2242" i="1"/>
  <c r="AN2242" i="1"/>
  <c r="AV2242" i="1"/>
  <c r="C2243" i="1"/>
  <c r="D2243" i="1"/>
  <c r="E2243" i="1"/>
  <c r="F2243" i="1"/>
  <c r="G2243" i="1"/>
  <c r="H2243" i="1"/>
  <c r="J2243" i="1"/>
  <c r="K2243" i="1"/>
  <c r="L2243" i="1"/>
  <c r="M2243" i="1"/>
  <c r="AG2243" i="1"/>
  <c r="AH2243" i="1"/>
  <c r="AI2243" i="1"/>
  <c r="AJ2243" i="1"/>
  <c r="AK2243" i="1"/>
  <c r="AL2243" i="1"/>
  <c r="AM2243" i="1"/>
  <c r="AN2243" i="1"/>
  <c r="AV2243" i="1"/>
  <c r="C2244" i="1"/>
  <c r="D2244" i="1"/>
  <c r="E2244" i="1"/>
  <c r="F2244" i="1"/>
  <c r="G2244" i="1"/>
  <c r="H2244" i="1"/>
  <c r="J2244" i="1"/>
  <c r="K2244" i="1"/>
  <c r="L2244" i="1"/>
  <c r="M2244" i="1"/>
  <c r="AG2244" i="1"/>
  <c r="AH2244" i="1"/>
  <c r="AI2244" i="1"/>
  <c r="AJ2244" i="1"/>
  <c r="AK2244" i="1"/>
  <c r="AL2244" i="1"/>
  <c r="AM2244" i="1"/>
  <c r="AN2244" i="1"/>
  <c r="AV2244" i="1"/>
  <c r="C2245" i="1"/>
  <c r="D2245" i="1"/>
  <c r="E2245" i="1"/>
  <c r="F2245" i="1"/>
  <c r="G2245" i="1"/>
  <c r="H2245" i="1"/>
  <c r="J2245" i="1"/>
  <c r="K2245" i="1"/>
  <c r="L2245" i="1"/>
  <c r="M2245" i="1"/>
  <c r="AG2245" i="1"/>
  <c r="AH2245" i="1"/>
  <c r="AI2245" i="1"/>
  <c r="AJ2245" i="1"/>
  <c r="AK2245" i="1"/>
  <c r="AL2245" i="1"/>
  <c r="AM2245" i="1"/>
  <c r="AN2245" i="1"/>
  <c r="AV2245" i="1"/>
  <c r="C2246" i="1"/>
  <c r="D2246" i="1"/>
  <c r="E2246" i="1"/>
  <c r="F2246" i="1"/>
  <c r="G2246" i="1"/>
  <c r="H2246" i="1"/>
  <c r="J2246" i="1"/>
  <c r="K2246" i="1"/>
  <c r="L2246" i="1"/>
  <c r="M2246" i="1"/>
  <c r="AG2246" i="1"/>
  <c r="AH2246" i="1"/>
  <c r="AI2246" i="1"/>
  <c r="AJ2246" i="1"/>
  <c r="AK2246" i="1"/>
  <c r="AL2246" i="1"/>
  <c r="AM2246" i="1"/>
  <c r="AN2246" i="1"/>
  <c r="AV2246" i="1"/>
  <c r="C2247" i="1"/>
  <c r="D2247" i="1"/>
  <c r="E2247" i="1"/>
  <c r="F2247" i="1"/>
  <c r="G2247" i="1"/>
  <c r="H2247" i="1"/>
  <c r="J2247" i="1"/>
  <c r="K2247" i="1"/>
  <c r="L2247" i="1"/>
  <c r="M2247" i="1"/>
  <c r="AG2247" i="1"/>
  <c r="AH2247" i="1"/>
  <c r="AI2247" i="1"/>
  <c r="AJ2247" i="1"/>
  <c r="AK2247" i="1"/>
  <c r="AL2247" i="1"/>
  <c r="AM2247" i="1"/>
  <c r="AN2247" i="1"/>
  <c r="AV2247" i="1"/>
  <c r="C2248" i="1"/>
  <c r="D2248" i="1"/>
  <c r="E2248" i="1"/>
  <c r="F2248" i="1"/>
  <c r="G2248" i="1"/>
  <c r="H2248" i="1"/>
  <c r="J2248" i="1"/>
  <c r="K2248" i="1"/>
  <c r="L2248" i="1"/>
  <c r="M2248" i="1"/>
  <c r="AG2248" i="1"/>
  <c r="AH2248" i="1"/>
  <c r="AI2248" i="1"/>
  <c r="AJ2248" i="1"/>
  <c r="AK2248" i="1"/>
  <c r="AL2248" i="1"/>
  <c r="AM2248" i="1"/>
  <c r="AN2248" i="1"/>
  <c r="AV2248" i="1"/>
  <c r="C2249" i="1"/>
  <c r="D2249" i="1"/>
  <c r="E2249" i="1"/>
  <c r="F2249" i="1"/>
  <c r="G2249" i="1"/>
  <c r="H2249" i="1"/>
  <c r="J2249" i="1"/>
  <c r="K2249" i="1"/>
  <c r="L2249" i="1"/>
  <c r="M2249" i="1"/>
  <c r="AG2249" i="1"/>
  <c r="AH2249" i="1"/>
  <c r="AI2249" i="1"/>
  <c r="AJ2249" i="1"/>
  <c r="AK2249" i="1"/>
  <c r="AL2249" i="1"/>
  <c r="AM2249" i="1"/>
  <c r="AN2249" i="1"/>
  <c r="AV2249" i="1"/>
  <c r="C2250" i="1"/>
  <c r="D2250" i="1"/>
  <c r="E2250" i="1"/>
  <c r="F2250" i="1"/>
  <c r="G2250" i="1"/>
  <c r="H2250" i="1"/>
  <c r="J2250" i="1"/>
  <c r="K2250" i="1"/>
  <c r="L2250" i="1"/>
  <c r="M2250" i="1"/>
  <c r="AG2250" i="1"/>
  <c r="AH2250" i="1"/>
  <c r="AI2250" i="1"/>
  <c r="AJ2250" i="1"/>
  <c r="AK2250" i="1"/>
  <c r="AL2250" i="1"/>
  <c r="AM2250" i="1"/>
  <c r="AN2250" i="1"/>
  <c r="AV2250" i="1"/>
  <c r="C2251" i="1"/>
  <c r="D2251" i="1"/>
  <c r="E2251" i="1"/>
  <c r="F2251" i="1"/>
  <c r="G2251" i="1"/>
  <c r="H2251" i="1"/>
  <c r="J2251" i="1"/>
  <c r="K2251" i="1"/>
  <c r="L2251" i="1"/>
  <c r="M2251" i="1"/>
  <c r="AG2251" i="1"/>
  <c r="AH2251" i="1"/>
  <c r="AI2251" i="1"/>
  <c r="AJ2251" i="1"/>
  <c r="AK2251" i="1"/>
  <c r="AL2251" i="1"/>
  <c r="AM2251" i="1"/>
  <c r="AN2251" i="1"/>
  <c r="AV2251" i="1"/>
  <c r="C2252" i="1"/>
  <c r="D2252" i="1"/>
  <c r="E2252" i="1"/>
  <c r="F2252" i="1"/>
  <c r="G2252" i="1"/>
  <c r="H2252" i="1"/>
  <c r="J2252" i="1"/>
  <c r="K2252" i="1"/>
  <c r="L2252" i="1"/>
  <c r="M2252" i="1"/>
  <c r="AG2252" i="1"/>
  <c r="AH2252" i="1"/>
  <c r="AI2252" i="1"/>
  <c r="AJ2252" i="1"/>
  <c r="AK2252" i="1"/>
  <c r="AL2252" i="1"/>
  <c r="AM2252" i="1"/>
  <c r="AN2252" i="1"/>
  <c r="AV2252" i="1"/>
  <c r="C2253" i="1"/>
  <c r="D2253" i="1"/>
  <c r="E2253" i="1"/>
  <c r="F2253" i="1"/>
  <c r="G2253" i="1"/>
  <c r="H2253" i="1"/>
  <c r="J2253" i="1"/>
  <c r="K2253" i="1"/>
  <c r="L2253" i="1"/>
  <c r="M2253" i="1"/>
  <c r="AG2253" i="1"/>
  <c r="AH2253" i="1"/>
  <c r="AI2253" i="1"/>
  <c r="AJ2253" i="1"/>
  <c r="AK2253" i="1"/>
  <c r="AL2253" i="1"/>
  <c r="AM2253" i="1"/>
  <c r="AN2253" i="1"/>
  <c r="AV2253" i="1"/>
  <c r="C2254" i="1"/>
  <c r="D2254" i="1"/>
  <c r="E2254" i="1"/>
  <c r="F2254" i="1"/>
  <c r="G2254" i="1"/>
  <c r="H2254" i="1"/>
  <c r="J2254" i="1"/>
  <c r="K2254" i="1"/>
  <c r="L2254" i="1"/>
  <c r="M2254" i="1"/>
  <c r="AG2254" i="1"/>
  <c r="AH2254" i="1"/>
  <c r="AI2254" i="1"/>
  <c r="AJ2254" i="1"/>
  <c r="AK2254" i="1"/>
  <c r="AL2254" i="1"/>
  <c r="AM2254" i="1"/>
  <c r="AN2254" i="1"/>
  <c r="AV2254" i="1"/>
  <c r="C2255" i="1"/>
  <c r="D2255" i="1"/>
  <c r="E2255" i="1"/>
  <c r="F2255" i="1"/>
  <c r="G2255" i="1"/>
  <c r="H2255" i="1"/>
  <c r="J2255" i="1"/>
  <c r="K2255" i="1"/>
  <c r="L2255" i="1"/>
  <c r="M2255" i="1"/>
  <c r="AG2255" i="1"/>
  <c r="AH2255" i="1"/>
  <c r="AI2255" i="1"/>
  <c r="AJ2255" i="1"/>
  <c r="AK2255" i="1"/>
  <c r="AL2255" i="1"/>
  <c r="AM2255" i="1"/>
  <c r="AN2255" i="1"/>
  <c r="AV2255" i="1"/>
  <c r="C2256" i="1"/>
  <c r="D2256" i="1"/>
  <c r="E2256" i="1"/>
  <c r="F2256" i="1"/>
  <c r="G2256" i="1"/>
  <c r="H2256" i="1"/>
  <c r="J2256" i="1"/>
  <c r="K2256" i="1"/>
  <c r="L2256" i="1"/>
  <c r="M2256" i="1"/>
  <c r="AG2256" i="1"/>
  <c r="AH2256" i="1"/>
  <c r="AI2256" i="1"/>
  <c r="AJ2256" i="1"/>
  <c r="AK2256" i="1"/>
  <c r="AL2256" i="1"/>
  <c r="AM2256" i="1"/>
  <c r="AN2256" i="1"/>
  <c r="AV2256" i="1"/>
  <c r="C2257" i="1"/>
  <c r="D2257" i="1"/>
  <c r="E2257" i="1"/>
  <c r="F2257" i="1"/>
  <c r="G2257" i="1"/>
  <c r="H2257" i="1"/>
  <c r="J2257" i="1"/>
  <c r="K2257" i="1"/>
  <c r="L2257" i="1"/>
  <c r="M2257" i="1"/>
  <c r="AG2257" i="1"/>
  <c r="AH2257" i="1"/>
  <c r="AI2257" i="1"/>
  <c r="AJ2257" i="1"/>
  <c r="AK2257" i="1"/>
  <c r="AL2257" i="1"/>
  <c r="AM2257" i="1"/>
  <c r="AN2257" i="1"/>
  <c r="AV2257" i="1"/>
  <c r="C2258" i="1"/>
  <c r="D2258" i="1"/>
  <c r="E2258" i="1"/>
  <c r="F2258" i="1"/>
  <c r="G2258" i="1"/>
  <c r="H2258" i="1"/>
  <c r="J2258" i="1"/>
  <c r="K2258" i="1"/>
  <c r="L2258" i="1"/>
  <c r="M2258" i="1"/>
  <c r="AG2258" i="1"/>
  <c r="AH2258" i="1"/>
  <c r="AI2258" i="1"/>
  <c r="AJ2258" i="1"/>
  <c r="AK2258" i="1"/>
  <c r="AL2258" i="1"/>
  <c r="AM2258" i="1"/>
  <c r="AN2258" i="1"/>
  <c r="AV2258" i="1"/>
  <c r="C2259" i="1"/>
  <c r="D2259" i="1"/>
  <c r="E2259" i="1"/>
  <c r="F2259" i="1"/>
  <c r="G2259" i="1"/>
  <c r="H2259" i="1"/>
  <c r="J2259" i="1"/>
  <c r="K2259" i="1"/>
  <c r="L2259" i="1"/>
  <c r="M2259" i="1"/>
  <c r="AG2259" i="1"/>
  <c r="AH2259" i="1"/>
  <c r="AI2259" i="1"/>
  <c r="AJ2259" i="1"/>
  <c r="AK2259" i="1"/>
  <c r="AL2259" i="1"/>
  <c r="AM2259" i="1"/>
  <c r="AN2259" i="1"/>
  <c r="AV2259" i="1"/>
  <c r="C2260" i="1"/>
  <c r="D2260" i="1"/>
  <c r="E2260" i="1"/>
  <c r="F2260" i="1"/>
  <c r="G2260" i="1"/>
  <c r="H2260" i="1"/>
  <c r="J2260" i="1"/>
  <c r="K2260" i="1"/>
  <c r="L2260" i="1"/>
  <c r="M2260" i="1"/>
  <c r="AG2260" i="1"/>
  <c r="AH2260" i="1"/>
  <c r="AI2260" i="1"/>
  <c r="AJ2260" i="1"/>
  <c r="AK2260" i="1"/>
  <c r="AL2260" i="1"/>
  <c r="AM2260" i="1"/>
  <c r="AN2260" i="1"/>
  <c r="AV2260" i="1"/>
  <c r="C2261" i="1"/>
  <c r="D2261" i="1"/>
  <c r="E2261" i="1"/>
  <c r="F2261" i="1"/>
  <c r="G2261" i="1"/>
  <c r="H2261" i="1"/>
  <c r="J2261" i="1"/>
  <c r="K2261" i="1"/>
  <c r="L2261" i="1"/>
  <c r="M2261" i="1"/>
  <c r="AG2261" i="1"/>
  <c r="AH2261" i="1"/>
  <c r="AI2261" i="1"/>
  <c r="AJ2261" i="1"/>
  <c r="AK2261" i="1"/>
  <c r="AL2261" i="1"/>
  <c r="AM2261" i="1"/>
  <c r="AN2261" i="1"/>
  <c r="AV2261" i="1"/>
  <c r="C2262" i="1"/>
  <c r="D2262" i="1"/>
  <c r="E2262" i="1"/>
  <c r="F2262" i="1"/>
  <c r="G2262" i="1"/>
  <c r="H2262" i="1"/>
  <c r="J2262" i="1"/>
  <c r="K2262" i="1"/>
  <c r="L2262" i="1"/>
  <c r="M2262" i="1"/>
  <c r="AG2262" i="1"/>
  <c r="AH2262" i="1"/>
  <c r="AI2262" i="1"/>
  <c r="AJ2262" i="1"/>
  <c r="AK2262" i="1"/>
  <c r="AL2262" i="1"/>
  <c r="AM2262" i="1"/>
  <c r="AN2262" i="1"/>
  <c r="AV2262" i="1"/>
  <c r="C2263" i="1"/>
  <c r="D2263" i="1"/>
  <c r="E2263" i="1"/>
  <c r="F2263" i="1"/>
  <c r="G2263" i="1"/>
  <c r="H2263" i="1"/>
  <c r="J2263" i="1"/>
  <c r="K2263" i="1"/>
  <c r="L2263" i="1"/>
  <c r="M2263" i="1"/>
  <c r="AG2263" i="1"/>
  <c r="AH2263" i="1"/>
  <c r="AI2263" i="1"/>
  <c r="AJ2263" i="1"/>
  <c r="AK2263" i="1"/>
  <c r="AL2263" i="1"/>
  <c r="AM2263" i="1"/>
  <c r="AN2263" i="1"/>
  <c r="AV2263" i="1"/>
  <c r="C2264" i="1"/>
  <c r="D2264" i="1"/>
  <c r="E2264" i="1"/>
  <c r="F2264" i="1"/>
  <c r="G2264" i="1"/>
  <c r="H2264" i="1"/>
  <c r="J2264" i="1"/>
  <c r="K2264" i="1"/>
  <c r="L2264" i="1"/>
  <c r="M2264" i="1"/>
  <c r="AG2264" i="1"/>
  <c r="AH2264" i="1"/>
  <c r="AI2264" i="1"/>
  <c r="AJ2264" i="1"/>
  <c r="AK2264" i="1"/>
  <c r="AL2264" i="1"/>
  <c r="AM2264" i="1"/>
  <c r="AN2264" i="1"/>
  <c r="AV2264" i="1"/>
  <c r="C2265" i="1"/>
  <c r="D2265" i="1"/>
  <c r="E2265" i="1"/>
  <c r="F2265" i="1"/>
  <c r="G2265" i="1"/>
  <c r="H2265" i="1"/>
  <c r="J2265" i="1"/>
  <c r="K2265" i="1"/>
  <c r="L2265" i="1"/>
  <c r="M2265" i="1"/>
  <c r="AG2265" i="1"/>
  <c r="AH2265" i="1"/>
  <c r="AI2265" i="1"/>
  <c r="AJ2265" i="1"/>
  <c r="AK2265" i="1"/>
  <c r="AL2265" i="1"/>
  <c r="AM2265" i="1"/>
  <c r="AN2265" i="1"/>
  <c r="AV2265" i="1"/>
  <c r="C2266" i="1"/>
  <c r="D2266" i="1"/>
  <c r="E2266" i="1"/>
  <c r="F2266" i="1"/>
  <c r="G2266" i="1"/>
  <c r="H2266" i="1"/>
  <c r="J2266" i="1"/>
  <c r="K2266" i="1"/>
  <c r="L2266" i="1"/>
  <c r="M2266" i="1"/>
  <c r="AG2266" i="1"/>
  <c r="AH2266" i="1"/>
  <c r="AI2266" i="1"/>
  <c r="AJ2266" i="1"/>
  <c r="AK2266" i="1"/>
  <c r="AL2266" i="1"/>
  <c r="AM2266" i="1"/>
  <c r="AN2266" i="1"/>
  <c r="AV2266" i="1"/>
  <c r="C2267" i="1"/>
  <c r="D2267" i="1"/>
  <c r="E2267" i="1"/>
  <c r="F2267" i="1"/>
  <c r="G2267" i="1"/>
  <c r="H2267" i="1"/>
  <c r="J2267" i="1"/>
  <c r="K2267" i="1"/>
  <c r="L2267" i="1"/>
  <c r="M2267" i="1"/>
  <c r="AG2267" i="1"/>
  <c r="AH2267" i="1"/>
  <c r="AI2267" i="1"/>
  <c r="AJ2267" i="1"/>
  <c r="AK2267" i="1"/>
  <c r="AL2267" i="1"/>
  <c r="AM2267" i="1"/>
  <c r="AN2267" i="1"/>
  <c r="AV2267" i="1"/>
  <c r="C2268" i="1"/>
  <c r="D2268" i="1"/>
  <c r="E2268" i="1"/>
  <c r="F2268" i="1"/>
  <c r="G2268" i="1"/>
  <c r="H2268" i="1"/>
  <c r="J2268" i="1"/>
  <c r="K2268" i="1"/>
  <c r="L2268" i="1"/>
  <c r="M2268" i="1"/>
  <c r="AG2268" i="1"/>
  <c r="AH2268" i="1"/>
  <c r="AI2268" i="1"/>
  <c r="AJ2268" i="1"/>
  <c r="AK2268" i="1"/>
  <c r="AL2268" i="1"/>
  <c r="AM2268" i="1"/>
  <c r="AN2268" i="1"/>
  <c r="AV2268" i="1"/>
  <c r="C2269" i="1"/>
  <c r="D2269" i="1"/>
  <c r="E2269" i="1"/>
  <c r="F2269" i="1"/>
  <c r="G2269" i="1"/>
  <c r="H2269" i="1"/>
  <c r="J2269" i="1"/>
  <c r="K2269" i="1"/>
  <c r="L2269" i="1"/>
  <c r="M2269" i="1"/>
  <c r="AG2269" i="1"/>
  <c r="AH2269" i="1"/>
  <c r="AI2269" i="1"/>
  <c r="AJ2269" i="1"/>
  <c r="AK2269" i="1"/>
  <c r="AL2269" i="1"/>
  <c r="AM2269" i="1"/>
  <c r="AN2269" i="1"/>
  <c r="AV2269" i="1"/>
  <c r="C2270" i="1"/>
  <c r="D2270" i="1"/>
  <c r="E2270" i="1"/>
  <c r="F2270" i="1"/>
  <c r="G2270" i="1"/>
  <c r="H2270" i="1"/>
  <c r="J2270" i="1"/>
  <c r="K2270" i="1"/>
  <c r="L2270" i="1"/>
  <c r="M2270" i="1"/>
  <c r="AG2270" i="1"/>
  <c r="AH2270" i="1"/>
  <c r="AI2270" i="1"/>
  <c r="AJ2270" i="1"/>
  <c r="AK2270" i="1"/>
  <c r="AL2270" i="1"/>
  <c r="AM2270" i="1"/>
  <c r="AN2270" i="1"/>
  <c r="AV2270" i="1"/>
  <c r="C2271" i="1"/>
  <c r="D2271" i="1"/>
  <c r="E2271" i="1"/>
  <c r="F2271" i="1"/>
  <c r="G2271" i="1"/>
  <c r="H2271" i="1"/>
  <c r="J2271" i="1"/>
  <c r="K2271" i="1"/>
  <c r="L2271" i="1"/>
  <c r="M2271" i="1"/>
  <c r="AG2271" i="1"/>
  <c r="AH2271" i="1"/>
  <c r="AI2271" i="1"/>
  <c r="AJ2271" i="1"/>
  <c r="AK2271" i="1"/>
  <c r="AL2271" i="1"/>
  <c r="AM2271" i="1"/>
  <c r="AN2271" i="1"/>
  <c r="AV2271" i="1"/>
  <c r="C2272" i="1"/>
  <c r="D2272" i="1"/>
  <c r="E2272" i="1"/>
  <c r="F2272" i="1"/>
  <c r="G2272" i="1"/>
  <c r="H2272" i="1"/>
  <c r="J2272" i="1"/>
  <c r="K2272" i="1"/>
  <c r="L2272" i="1"/>
  <c r="M2272" i="1"/>
  <c r="AG2272" i="1"/>
  <c r="AH2272" i="1"/>
  <c r="AI2272" i="1"/>
  <c r="AJ2272" i="1"/>
  <c r="AK2272" i="1"/>
  <c r="AL2272" i="1"/>
  <c r="AM2272" i="1"/>
  <c r="AN2272" i="1"/>
  <c r="AV2272" i="1"/>
  <c r="C2273" i="1"/>
  <c r="D2273" i="1"/>
  <c r="E2273" i="1"/>
  <c r="F2273" i="1"/>
  <c r="G2273" i="1"/>
  <c r="H2273" i="1"/>
  <c r="J2273" i="1"/>
  <c r="K2273" i="1"/>
  <c r="L2273" i="1"/>
  <c r="M2273" i="1"/>
  <c r="AG2273" i="1"/>
  <c r="AH2273" i="1"/>
  <c r="AI2273" i="1"/>
  <c r="AJ2273" i="1"/>
  <c r="AK2273" i="1"/>
  <c r="AL2273" i="1"/>
  <c r="AM2273" i="1"/>
  <c r="AN2273" i="1"/>
  <c r="AV2273" i="1"/>
  <c r="C2274" i="1"/>
  <c r="D2274" i="1"/>
  <c r="E2274" i="1"/>
  <c r="F2274" i="1"/>
  <c r="G2274" i="1"/>
  <c r="H2274" i="1"/>
  <c r="J2274" i="1"/>
  <c r="K2274" i="1"/>
  <c r="L2274" i="1"/>
  <c r="M2274" i="1"/>
  <c r="AG2274" i="1"/>
  <c r="AH2274" i="1"/>
  <c r="AI2274" i="1"/>
  <c r="AJ2274" i="1"/>
  <c r="AK2274" i="1"/>
  <c r="AL2274" i="1"/>
  <c r="AM2274" i="1"/>
  <c r="AN2274" i="1"/>
  <c r="AV2274" i="1"/>
  <c r="C2275" i="1"/>
  <c r="D2275" i="1"/>
  <c r="E2275" i="1"/>
  <c r="F2275" i="1"/>
  <c r="G2275" i="1"/>
  <c r="H2275" i="1"/>
  <c r="J2275" i="1"/>
  <c r="K2275" i="1"/>
  <c r="L2275" i="1"/>
  <c r="M2275" i="1"/>
  <c r="AG2275" i="1"/>
  <c r="AH2275" i="1"/>
  <c r="AI2275" i="1"/>
  <c r="AJ2275" i="1"/>
  <c r="AK2275" i="1"/>
  <c r="AL2275" i="1"/>
  <c r="AM2275" i="1"/>
  <c r="AN2275" i="1"/>
  <c r="AV2275" i="1"/>
  <c r="C2276" i="1"/>
  <c r="D2276" i="1"/>
  <c r="E2276" i="1"/>
  <c r="F2276" i="1"/>
  <c r="G2276" i="1"/>
  <c r="H2276" i="1"/>
  <c r="J2276" i="1"/>
  <c r="K2276" i="1"/>
  <c r="L2276" i="1"/>
  <c r="M2276" i="1"/>
  <c r="AG2276" i="1"/>
  <c r="AH2276" i="1"/>
  <c r="AI2276" i="1"/>
  <c r="AJ2276" i="1"/>
  <c r="AK2276" i="1"/>
  <c r="AL2276" i="1"/>
  <c r="AM2276" i="1"/>
  <c r="AN2276" i="1"/>
  <c r="AV2276" i="1"/>
  <c r="C2277" i="1"/>
  <c r="D2277" i="1"/>
  <c r="E2277" i="1"/>
  <c r="F2277" i="1"/>
  <c r="G2277" i="1"/>
  <c r="H2277" i="1"/>
  <c r="J2277" i="1"/>
  <c r="K2277" i="1"/>
  <c r="L2277" i="1"/>
  <c r="M2277" i="1"/>
  <c r="AG2277" i="1"/>
  <c r="AH2277" i="1"/>
  <c r="AI2277" i="1"/>
  <c r="AJ2277" i="1"/>
  <c r="AK2277" i="1"/>
  <c r="AL2277" i="1"/>
  <c r="AM2277" i="1"/>
  <c r="AN2277" i="1"/>
  <c r="AV2277" i="1"/>
  <c r="C2278" i="1"/>
  <c r="D2278" i="1"/>
  <c r="E2278" i="1"/>
  <c r="F2278" i="1"/>
  <c r="G2278" i="1"/>
  <c r="H2278" i="1"/>
  <c r="J2278" i="1"/>
  <c r="K2278" i="1"/>
  <c r="L2278" i="1"/>
  <c r="M2278" i="1"/>
  <c r="AG2278" i="1"/>
  <c r="AH2278" i="1"/>
  <c r="AI2278" i="1"/>
  <c r="AJ2278" i="1"/>
  <c r="AK2278" i="1"/>
  <c r="AL2278" i="1"/>
  <c r="AM2278" i="1"/>
  <c r="AN2278" i="1"/>
  <c r="AV2278" i="1"/>
  <c r="C2279" i="1"/>
  <c r="D2279" i="1"/>
  <c r="E2279" i="1"/>
  <c r="F2279" i="1"/>
  <c r="G2279" i="1"/>
  <c r="H2279" i="1"/>
  <c r="J2279" i="1"/>
  <c r="K2279" i="1"/>
  <c r="L2279" i="1"/>
  <c r="M2279" i="1"/>
  <c r="AG2279" i="1"/>
  <c r="AH2279" i="1"/>
  <c r="AI2279" i="1"/>
  <c r="AJ2279" i="1"/>
  <c r="AK2279" i="1"/>
  <c r="AL2279" i="1"/>
  <c r="AM2279" i="1"/>
  <c r="AN2279" i="1"/>
  <c r="AV2279" i="1"/>
  <c r="C2280" i="1"/>
  <c r="D2280" i="1"/>
  <c r="E2280" i="1"/>
  <c r="F2280" i="1"/>
  <c r="G2280" i="1"/>
  <c r="H2280" i="1"/>
  <c r="J2280" i="1"/>
  <c r="K2280" i="1"/>
  <c r="L2280" i="1"/>
  <c r="M2280" i="1"/>
  <c r="AG2280" i="1"/>
  <c r="AH2280" i="1"/>
  <c r="AI2280" i="1"/>
  <c r="AJ2280" i="1"/>
  <c r="AK2280" i="1"/>
  <c r="AL2280" i="1"/>
  <c r="AM2280" i="1"/>
  <c r="AN2280" i="1"/>
  <c r="AV2280" i="1"/>
  <c r="C2281" i="1"/>
  <c r="D2281" i="1"/>
  <c r="E2281" i="1"/>
  <c r="F2281" i="1"/>
  <c r="G2281" i="1"/>
  <c r="H2281" i="1"/>
  <c r="J2281" i="1"/>
  <c r="K2281" i="1"/>
  <c r="L2281" i="1"/>
  <c r="M2281" i="1"/>
  <c r="AG2281" i="1"/>
  <c r="AH2281" i="1"/>
  <c r="AI2281" i="1"/>
  <c r="AJ2281" i="1"/>
  <c r="AK2281" i="1"/>
  <c r="AL2281" i="1"/>
  <c r="AM2281" i="1"/>
  <c r="AN2281" i="1"/>
  <c r="AV2281" i="1"/>
  <c r="C2282" i="1"/>
  <c r="D2282" i="1"/>
  <c r="E2282" i="1"/>
  <c r="F2282" i="1"/>
  <c r="G2282" i="1"/>
  <c r="H2282" i="1"/>
  <c r="J2282" i="1"/>
  <c r="K2282" i="1"/>
  <c r="L2282" i="1"/>
  <c r="M2282" i="1"/>
  <c r="AG2282" i="1"/>
  <c r="AH2282" i="1"/>
  <c r="AI2282" i="1"/>
  <c r="AJ2282" i="1"/>
  <c r="AK2282" i="1"/>
  <c r="AL2282" i="1"/>
  <c r="AM2282" i="1"/>
  <c r="AN2282" i="1"/>
  <c r="AV2282" i="1"/>
  <c r="C2283" i="1"/>
  <c r="D2283" i="1"/>
  <c r="E2283" i="1"/>
  <c r="F2283" i="1"/>
  <c r="G2283" i="1"/>
  <c r="H2283" i="1"/>
  <c r="J2283" i="1"/>
  <c r="K2283" i="1"/>
  <c r="L2283" i="1"/>
  <c r="M2283" i="1"/>
  <c r="AG2283" i="1"/>
  <c r="AH2283" i="1"/>
  <c r="AI2283" i="1"/>
  <c r="AJ2283" i="1"/>
  <c r="AK2283" i="1"/>
  <c r="AL2283" i="1"/>
  <c r="AM2283" i="1"/>
  <c r="AN2283" i="1"/>
  <c r="AV2283" i="1"/>
  <c r="C2284" i="1"/>
  <c r="D2284" i="1"/>
  <c r="E2284" i="1"/>
  <c r="F2284" i="1"/>
  <c r="G2284" i="1"/>
  <c r="H2284" i="1"/>
  <c r="J2284" i="1"/>
  <c r="K2284" i="1"/>
  <c r="L2284" i="1"/>
  <c r="M2284" i="1"/>
  <c r="AG2284" i="1"/>
  <c r="AH2284" i="1"/>
  <c r="AI2284" i="1"/>
  <c r="AJ2284" i="1"/>
  <c r="AK2284" i="1"/>
  <c r="AL2284" i="1"/>
  <c r="AM2284" i="1"/>
  <c r="AN2284" i="1"/>
  <c r="AV2284" i="1"/>
  <c r="C2285" i="1"/>
  <c r="D2285" i="1"/>
  <c r="E2285" i="1"/>
  <c r="F2285" i="1"/>
  <c r="G2285" i="1"/>
  <c r="H2285" i="1"/>
  <c r="J2285" i="1"/>
  <c r="K2285" i="1"/>
  <c r="L2285" i="1"/>
  <c r="M2285" i="1"/>
  <c r="AG2285" i="1"/>
  <c r="AH2285" i="1"/>
  <c r="AI2285" i="1"/>
  <c r="AJ2285" i="1"/>
  <c r="AK2285" i="1"/>
  <c r="AL2285" i="1"/>
  <c r="AM2285" i="1"/>
  <c r="AN2285" i="1"/>
  <c r="AV2285" i="1"/>
  <c r="C2286" i="1"/>
  <c r="D2286" i="1"/>
  <c r="E2286" i="1"/>
  <c r="F2286" i="1"/>
  <c r="G2286" i="1"/>
  <c r="H2286" i="1"/>
  <c r="J2286" i="1"/>
  <c r="K2286" i="1"/>
  <c r="L2286" i="1"/>
  <c r="M2286" i="1"/>
  <c r="AG2286" i="1"/>
  <c r="AH2286" i="1"/>
  <c r="AI2286" i="1"/>
  <c r="AJ2286" i="1"/>
  <c r="AK2286" i="1"/>
  <c r="AL2286" i="1"/>
  <c r="AM2286" i="1"/>
  <c r="AN2286" i="1"/>
  <c r="AV2286" i="1"/>
  <c r="C2287" i="1"/>
  <c r="D2287" i="1"/>
  <c r="E2287" i="1"/>
  <c r="F2287" i="1"/>
  <c r="G2287" i="1"/>
  <c r="H2287" i="1"/>
  <c r="J2287" i="1"/>
  <c r="K2287" i="1"/>
  <c r="L2287" i="1"/>
  <c r="M2287" i="1"/>
  <c r="AG2287" i="1"/>
  <c r="AH2287" i="1"/>
  <c r="AI2287" i="1"/>
  <c r="AJ2287" i="1"/>
  <c r="AK2287" i="1"/>
  <c r="AL2287" i="1"/>
  <c r="AM2287" i="1"/>
  <c r="AN2287" i="1"/>
  <c r="AV2287" i="1"/>
  <c r="C2288" i="1"/>
  <c r="D2288" i="1"/>
  <c r="E2288" i="1"/>
  <c r="F2288" i="1"/>
  <c r="G2288" i="1"/>
  <c r="H2288" i="1"/>
  <c r="J2288" i="1"/>
  <c r="K2288" i="1"/>
  <c r="L2288" i="1"/>
  <c r="M2288" i="1"/>
  <c r="AG2288" i="1"/>
  <c r="AH2288" i="1"/>
  <c r="AI2288" i="1"/>
  <c r="AJ2288" i="1"/>
  <c r="AK2288" i="1"/>
  <c r="AL2288" i="1"/>
  <c r="AM2288" i="1"/>
  <c r="AN2288" i="1"/>
  <c r="AV2288" i="1"/>
  <c r="C2289" i="1"/>
  <c r="D2289" i="1"/>
  <c r="E2289" i="1"/>
  <c r="F2289" i="1"/>
  <c r="G2289" i="1"/>
  <c r="H2289" i="1"/>
  <c r="J2289" i="1"/>
  <c r="K2289" i="1"/>
  <c r="L2289" i="1"/>
  <c r="M2289" i="1"/>
  <c r="AG2289" i="1"/>
  <c r="AH2289" i="1"/>
  <c r="AI2289" i="1"/>
  <c r="AJ2289" i="1"/>
  <c r="AK2289" i="1"/>
  <c r="AL2289" i="1"/>
  <c r="AM2289" i="1"/>
  <c r="AN2289" i="1"/>
  <c r="AV2289" i="1"/>
  <c r="C2290" i="1"/>
  <c r="D2290" i="1"/>
  <c r="E2290" i="1"/>
  <c r="F2290" i="1"/>
  <c r="G2290" i="1"/>
  <c r="H2290" i="1"/>
  <c r="J2290" i="1"/>
  <c r="K2290" i="1"/>
  <c r="L2290" i="1"/>
  <c r="M2290" i="1"/>
  <c r="AG2290" i="1"/>
  <c r="AH2290" i="1"/>
  <c r="AI2290" i="1"/>
  <c r="AJ2290" i="1"/>
  <c r="AK2290" i="1"/>
  <c r="AL2290" i="1"/>
  <c r="AM2290" i="1"/>
  <c r="AN2290" i="1"/>
  <c r="AV2290" i="1"/>
  <c r="C2291" i="1"/>
  <c r="D2291" i="1"/>
  <c r="E2291" i="1"/>
  <c r="F2291" i="1"/>
  <c r="G2291" i="1"/>
  <c r="H2291" i="1"/>
  <c r="J2291" i="1"/>
  <c r="K2291" i="1"/>
  <c r="L2291" i="1"/>
  <c r="M2291" i="1"/>
  <c r="AG2291" i="1"/>
  <c r="AH2291" i="1"/>
  <c r="AI2291" i="1"/>
  <c r="AJ2291" i="1"/>
  <c r="AK2291" i="1"/>
  <c r="AL2291" i="1"/>
  <c r="AM2291" i="1"/>
  <c r="AN2291" i="1"/>
  <c r="AV2291" i="1"/>
  <c r="C2292" i="1"/>
  <c r="D2292" i="1"/>
  <c r="E2292" i="1"/>
  <c r="F2292" i="1"/>
  <c r="G2292" i="1"/>
  <c r="H2292" i="1"/>
  <c r="J2292" i="1"/>
  <c r="K2292" i="1"/>
  <c r="L2292" i="1"/>
  <c r="M2292" i="1"/>
  <c r="AG2292" i="1"/>
  <c r="AH2292" i="1"/>
  <c r="AI2292" i="1"/>
  <c r="AJ2292" i="1"/>
  <c r="AK2292" i="1"/>
  <c r="AL2292" i="1"/>
  <c r="AM2292" i="1"/>
  <c r="AN2292" i="1"/>
  <c r="AV2292" i="1"/>
  <c r="C2293" i="1"/>
  <c r="D2293" i="1"/>
  <c r="E2293" i="1"/>
  <c r="F2293" i="1"/>
  <c r="G2293" i="1"/>
  <c r="H2293" i="1"/>
  <c r="J2293" i="1"/>
  <c r="K2293" i="1"/>
  <c r="L2293" i="1"/>
  <c r="M2293" i="1"/>
  <c r="AG2293" i="1"/>
  <c r="AH2293" i="1"/>
  <c r="AI2293" i="1"/>
  <c r="AJ2293" i="1"/>
  <c r="AK2293" i="1"/>
  <c r="AL2293" i="1"/>
  <c r="AM2293" i="1"/>
  <c r="AN2293" i="1"/>
  <c r="AV2293" i="1"/>
  <c r="C2295" i="1"/>
  <c r="D2295" i="1"/>
  <c r="E2295" i="1"/>
  <c r="F2295" i="1"/>
  <c r="G2295" i="1"/>
  <c r="H2295" i="1"/>
  <c r="J2295" i="1"/>
  <c r="K2295" i="1"/>
  <c r="L2295" i="1"/>
  <c r="M2295" i="1"/>
  <c r="AG2295" i="1"/>
  <c r="AH2295" i="1"/>
  <c r="AI2295" i="1"/>
  <c r="AJ2295" i="1"/>
  <c r="AK2295" i="1"/>
  <c r="AL2295" i="1"/>
  <c r="AM2295" i="1"/>
  <c r="AN2295" i="1"/>
  <c r="AV2295" i="1"/>
  <c r="C2296" i="1"/>
  <c r="D2296" i="1"/>
  <c r="E2296" i="1"/>
  <c r="F2296" i="1"/>
  <c r="G2296" i="1"/>
  <c r="H2296" i="1"/>
  <c r="J2296" i="1"/>
  <c r="K2296" i="1"/>
  <c r="L2296" i="1"/>
  <c r="M2296" i="1"/>
  <c r="AG2296" i="1"/>
  <c r="AH2296" i="1"/>
  <c r="AI2296" i="1"/>
  <c r="AJ2296" i="1"/>
  <c r="AK2296" i="1"/>
  <c r="AL2296" i="1"/>
  <c r="AM2296" i="1"/>
  <c r="AN2296" i="1"/>
  <c r="AV2296" i="1"/>
  <c r="C2297" i="1"/>
  <c r="D2297" i="1"/>
  <c r="E2297" i="1"/>
  <c r="F2297" i="1"/>
  <c r="G2297" i="1"/>
  <c r="H2297" i="1"/>
  <c r="J2297" i="1"/>
  <c r="K2297" i="1"/>
  <c r="L2297" i="1"/>
  <c r="M2297" i="1"/>
  <c r="AG2297" i="1"/>
  <c r="AH2297" i="1"/>
  <c r="AI2297" i="1"/>
  <c r="AJ2297" i="1"/>
  <c r="AK2297" i="1"/>
  <c r="AL2297" i="1"/>
  <c r="AM2297" i="1"/>
  <c r="AN2297" i="1"/>
  <c r="AV2297" i="1"/>
  <c r="C2298" i="1"/>
  <c r="D2298" i="1"/>
  <c r="E2298" i="1"/>
  <c r="F2298" i="1"/>
  <c r="G2298" i="1"/>
  <c r="H2298" i="1"/>
  <c r="J2298" i="1"/>
  <c r="K2298" i="1"/>
  <c r="L2298" i="1"/>
  <c r="M2298" i="1"/>
  <c r="AG2298" i="1"/>
  <c r="AH2298" i="1"/>
  <c r="AI2298" i="1"/>
  <c r="AJ2298" i="1"/>
  <c r="AK2298" i="1"/>
  <c r="AL2298" i="1"/>
  <c r="AM2298" i="1"/>
  <c r="AN2298" i="1"/>
  <c r="AV2298" i="1"/>
  <c r="C2299" i="1"/>
  <c r="D2299" i="1"/>
  <c r="E2299" i="1"/>
  <c r="F2299" i="1"/>
  <c r="G2299" i="1"/>
  <c r="H2299" i="1"/>
  <c r="J2299" i="1"/>
  <c r="K2299" i="1"/>
  <c r="L2299" i="1"/>
  <c r="M2299" i="1"/>
  <c r="AG2299" i="1"/>
  <c r="AH2299" i="1"/>
  <c r="AI2299" i="1"/>
  <c r="AJ2299" i="1"/>
  <c r="AK2299" i="1"/>
  <c r="AL2299" i="1"/>
  <c r="AM2299" i="1"/>
  <c r="AN2299" i="1"/>
  <c r="AV2299" i="1"/>
  <c r="C2300" i="1"/>
  <c r="D2300" i="1"/>
  <c r="E2300" i="1"/>
  <c r="F2300" i="1"/>
  <c r="G2300" i="1"/>
  <c r="H2300" i="1"/>
  <c r="J2300" i="1"/>
  <c r="K2300" i="1"/>
  <c r="L2300" i="1"/>
  <c r="M2300" i="1"/>
  <c r="AG2300" i="1"/>
  <c r="AH2300" i="1"/>
  <c r="AI2300" i="1"/>
  <c r="AJ2300" i="1"/>
  <c r="AK2300" i="1"/>
  <c r="AL2300" i="1"/>
  <c r="AM2300" i="1"/>
  <c r="AN2300" i="1"/>
  <c r="AV2300" i="1"/>
  <c r="C2301" i="1"/>
  <c r="D2301" i="1"/>
  <c r="E2301" i="1"/>
  <c r="F2301" i="1"/>
  <c r="G2301" i="1"/>
  <c r="H2301" i="1"/>
  <c r="J2301" i="1"/>
  <c r="K2301" i="1"/>
  <c r="L2301" i="1"/>
  <c r="M2301" i="1"/>
  <c r="AG2301" i="1"/>
  <c r="AH2301" i="1"/>
  <c r="AI2301" i="1"/>
  <c r="AJ2301" i="1"/>
  <c r="AK2301" i="1"/>
  <c r="AL2301" i="1"/>
  <c r="AM2301" i="1"/>
  <c r="AN2301" i="1"/>
  <c r="AV2301" i="1"/>
  <c r="C2302" i="1"/>
  <c r="D2302" i="1"/>
  <c r="E2302" i="1"/>
  <c r="F2302" i="1"/>
  <c r="G2302" i="1"/>
  <c r="H2302" i="1"/>
  <c r="J2302" i="1"/>
  <c r="K2302" i="1"/>
  <c r="L2302" i="1"/>
  <c r="M2302" i="1"/>
  <c r="AG2302" i="1"/>
  <c r="AH2302" i="1"/>
  <c r="AI2302" i="1"/>
  <c r="AJ2302" i="1"/>
  <c r="AK2302" i="1"/>
  <c r="AL2302" i="1"/>
  <c r="AM2302" i="1"/>
  <c r="AN2302" i="1"/>
  <c r="AV2302" i="1"/>
  <c r="C2303" i="1"/>
  <c r="D2303" i="1"/>
  <c r="E2303" i="1"/>
  <c r="F2303" i="1"/>
  <c r="G2303" i="1"/>
  <c r="H2303" i="1"/>
  <c r="J2303" i="1"/>
  <c r="K2303" i="1"/>
  <c r="L2303" i="1"/>
  <c r="M2303" i="1"/>
  <c r="AG2303" i="1"/>
  <c r="AH2303" i="1"/>
  <c r="AI2303" i="1"/>
  <c r="AJ2303" i="1"/>
  <c r="AK2303" i="1"/>
  <c r="AL2303" i="1"/>
  <c r="AM2303" i="1"/>
  <c r="AN2303" i="1"/>
  <c r="AV2303" i="1"/>
  <c r="C2304" i="1"/>
  <c r="D2304" i="1"/>
  <c r="E2304" i="1"/>
  <c r="F2304" i="1"/>
  <c r="G2304" i="1"/>
  <c r="H2304" i="1"/>
  <c r="J2304" i="1"/>
  <c r="K2304" i="1"/>
  <c r="L2304" i="1"/>
  <c r="M2304" i="1"/>
  <c r="AG2304" i="1"/>
  <c r="AH2304" i="1"/>
  <c r="AI2304" i="1"/>
  <c r="AJ2304" i="1"/>
  <c r="AK2304" i="1"/>
  <c r="AL2304" i="1"/>
  <c r="AM2304" i="1"/>
  <c r="AN2304" i="1"/>
  <c r="AV2304" i="1"/>
  <c r="C2305" i="1"/>
  <c r="D2305" i="1"/>
  <c r="E2305" i="1"/>
  <c r="F2305" i="1"/>
  <c r="G2305" i="1"/>
  <c r="H2305" i="1"/>
  <c r="J2305" i="1"/>
  <c r="K2305" i="1"/>
  <c r="L2305" i="1"/>
  <c r="M2305" i="1"/>
  <c r="AG2305" i="1"/>
  <c r="AH2305" i="1"/>
  <c r="AI2305" i="1"/>
  <c r="AJ2305" i="1"/>
  <c r="AK2305" i="1"/>
  <c r="AL2305" i="1"/>
  <c r="AM2305" i="1"/>
  <c r="AN2305" i="1"/>
  <c r="AV2305" i="1"/>
  <c r="C2306" i="1"/>
  <c r="D2306" i="1"/>
  <c r="E2306" i="1"/>
  <c r="F2306" i="1"/>
  <c r="G2306" i="1"/>
  <c r="H2306" i="1"/>
  <c r="J2306" i="1"/>
  <c r="K2306" i="1"/>
  <c r="L2306" i="1"/>
  <c r="M2306" i="1"/>
  <c r="AG2306" i="1"/>
  <c r="AH2306" i="1"/>
  <c r="AI2306" i="1"/>
  <c r="AJ2306" i="1"/>
  <c r="AK2306" i="1"/>
  <c r="AL2306" i="1"/>
  <c r="AM2306" i="1"/>
  <c r="AN2306" i="1"/>
  <c r="AV2306" i="1"/>
  <c r="C2307" i="1"/>
  <c r="D2307" i="1"/>
  <c r="E2307" i="1"/>
  <c r="F2307" i="1"/>
  <c r="G2307" i="1"/>
  <c r="H2307" i="1"/>
  <c r="J2307" i="1"/>
  <c r="K2307" i="1"/>
  <c r="L2307" i="1"/>
  <c r="M2307" i="1"/>
  <c r="AG2307" i="1"/>
  <c r="AH2307" i="1"/>
  <c r="AI2307" i="1"/>
  <c r="AJ2307" i="1"/>
  <c r="AK2307" i="1"/>
  <c r="AL2307" i="1"/>
  <c r="AM2307" i="1"/>
  <c r="AN2307" i="1"/>
  <c r="AV2307" i="1"/>
  <c r="C2308" i="1"/>
  <c r="D2308" i="1"/>
  <c r="E2308" i="1"/>
  <c r="F2308" i="1"/>
  <c r="G2308" i="1"/>
  <c r="H2308" i="1"/>
  <c r="J2308" i="1"/>
  <c r="K2308" i="1"/>
  <c r="L2308" i="1"/>
  <c r="M2308" i="1"/>
  <c r="AG2308" i="1"/>
  <c r="AH2308" i="1"/>
  <c r="AI2308" i="1"/>
  <c r="AJ2308" i="1"/>
  <c r="AK2308" i="1"/>
  <c r="AL2308" i="1"/>
  <c r="AM2308" i="1"/>
  <c r="AN2308" i="1"/>
  <c r="AV2308" i="1"/>
  <c r="C2309" i="1"/>
  <c r="D2309" i="1"/>
  <c r="E2309" i="1"/>
  <c r="F2309" i="1"/>
  <c r="G2309" i="1"/>
  <c r="H2309" i="1"/>
  <c r="J2309" i="1"/>
  <c r="K2309" i="1"/>
  <c r="L2309" i="1"/>
  <c r="M2309" i="1"/>
  <c r="AG2309" i="1"/>
  <c r="AH2309" i="1"/>
  <c r="AI2309" i="1"/>
  <c r="AJ2309" i="1"/>
  <c r="AK2309" i="1"/>
  <c r="AL2309" i="1"/>
  <c r="AM2309" i="1"/>
  <c r="AN2309" i="1"/>
  <c r="AV2309" i="1"/>
  <c r="C2310" i="1"/>
  <c r="D2310" i="1"/>
  <c r="E2310" i="1"/>
  <c r="F2310" i="1"/>
  <c r="G2310" i="1"/>
  <c r="H2310" i="1"/>
  <c r="J2310" i="1"/>
  <c r="K2310" i="1"/>
  <c r="L2310" i="1"/>
  <c r="M2310" i="1"/>
  <c r="AG2310" i="1"/>
  <c r="AH2310" i="1"/>
  <c r="AI2310" i="1"/>
  <c r="AJ2310" i="1"/>
  <c r="AK2310" i="1"/>
  <c r="AL2310" i="1"/>
  <c r="AM2310" i="1"/>
  <c r="AN2310" i="1"/>
  <c r="AV2310" i="1"/>
  <c r="C2311" i="1"/>
  <c r="D2311" i="1"/>
  <c r="E2311" i="1"/>
  <c r="F2311" i="1"/>
  <c r="G2311" i="1"/>
  <c r="H2311" i="1"/>
  <c r="J2311" i="1"/>
  <c r="K2311" i="1"/>
  <c r="L2311" i="1"/>
  <c r="M2311" i="1"/>
  <c r="AG2311" i="1"/>
  <c r="AH2311" i="1"/>
  <c r="AI2311" i="1"/>
  <c r="AJ2311" i="1"/>
  <c r="AK2311" i="1"/>
  <c r="AL2311" i="1"/>
  <c r="AM2311" i="1"/>
  <c r="AN2311" i="1"/>
  <c r="AV2311" i="1"/>
  <c r="C2312" i="1"/>
  <c r="D2312" i="1"/>
  <c r="E2312" i="1"/>
  <c r="F2312" i="1"/>
  <c r="G2312" i="1"/>
  <c r="H2312" i="1"/>
  <c r="J2312" i="1"/>
  <c r="K2312" i="1"/>
  <c r="L2312" i="1"/>
  <c r="M2312" i="1"/>
  <c r="AG2312" i="1"/>
  <c r="AH2312" i="1"/>
  <c r="AI2312" i="1"/>
  <c r="AJ2312" i="1"/>
  <c r="AK2312" i="1"/>
  <c r="AL2312" i="1"/>
  <c r="AM2312" i="1"/>
  <c r="AN2312" i="1"/>
  <c r="AV2312" i="1"/>
  <c r="C2313" i="1"/>
  <c r="D2313" i="1"/>
  <c r="E2313" i="1"/>
  <c r="F2313" i="1"/>
  <c r="G2313" i="1"/>
  <c r="H2313" i="1"/>
  <c r="J2313" i="1"/>
  <c r="K2313" i="1"/>
  <c r="L2313" i="1"/>
  <c r="M2313" i="1"/>
  <c r="AG2313" i="1"/>
  <c r="AH2313" i="1"/>
  <c r="AI2313" i="1"/>
  <c r="AJ2313" i="1"/>
  <c r="AK2313" i="1"/>
  <c r="AL2313" i="1"/>
  <c r="AM2313" i="1"/>
  <c r="AN2313" i="1"/>
  <c r="AV2313" i="1"/>
  <c r="C2314" i="1"/>
  <c r="D2314" i="1"/>
  <c r="E2314" i="1"/>
  <c r="F2314" i="1"/>
  <c r="G2314" i="1"/>
  <c r="H2314" i="1"/>
  <c r="J2314" i="1"/>
  <c r="K2314" i="1"/>
  <c r="L2314" i="1"/>
  <c r="M2314" i="1"/>
  <c r="AG2314" i="1"/>
  <c r="AH2314" i="1"/>
  <c r="AI2314" i="1"/>
  <c r="AJ2314" i="1"/>
  <c r="AK2314" i="1"/>
  <c r="AL2314" i="1"/>
  <c r="AM2314" i="1"/>
  <c r="AN2314" i="1"/>
  <c r="AV2314" i="1"/>
  <c r="C2315" i="1"/>
  <c r="D2315" i="1"/>
  <c r="E2315" i="1"/>
  <c r="F2315" i="1"/>
  <c r="G2315" i="1"/>
  <c r="H2315" i="1"/>
  <c r="J2315" i="1"/>
  <c r="K2315" i="1"/>
  <c r="L2315" i="1"/>
  <c r="M2315" i="1"/>
  <c r="AG2315" i="1"/>
  <c r="AH2315" i="1"/>
  <c r="AI2315" i="1"/>
  <c r="AJ2315" i="1"/>
  <c r="AK2315" i="1"/>
  <c r="AL2315" i="1"/>
  <c r="AM2315" i="1"/>
  <c r="AN2315" i="1"/>
  <c r="AV2315" i="1"/>
  <c r="C2316" i="1"/>
  <c r="D2316" i="1"/>
  <c r="E2316" i="1"/>
  <c r="F2316" i="1"/>
  <c r="G2316" i="1"/>
  <c r="H2316" i="1"/>
  <c r="J2316" i="1"/>
  <c r="K2316" i="1"/>
  <c r="L2316" i="1"/>
  <c r="M2316" i="1"/>
  <c r="AG2316" i="1"/>
  <c r="AH2316" i="1"/>
  <c r="AI2316" i="1"/>
  <c r="AJ2316" i="1"/>
  <c r="AK2316" i="1"/>
  <c r="AL2316" i="1"/>
  <c r="AM2316" i="1"/>
  <c r="AN2316" i="1"/>
  <c r="AV2316" i="1"/>
  <c r="C2317" i="1"/>
  <c r="D2317" i="1"/>
  <c r="E2317" i="1"/>
  <c r="F2317" i="1"/>
  <c r="G2317" i="1"/>
  <c r="H2317" i="1"/>
  <c r="J2317" i="1"/>
  <c r="K2317" i="1"/>
  <c r="L2317" i="1"/>
  <c r="M2317" i="1"/>
  <c r="AG2317" i="1"/>
  <c r="AH2317" i="1"/>
  <c r="AI2317" i="1"/>
  <c r="AJ2317" i="1"/>
  <c r="AK2317" i="1"/>
  <c r="AL2317" i="1"/>
  <c r="AM2317" i="1"/>
  <c r="AN2317" i="1"/>
  <c r="AV2317" i="1"/>
  <c r="C2318" i="1"/>
  <c r="D2318" i="1"/>
  <c r="E2318" i="1"/>
  <c r="F2318" i="1"/>
  <c r="G2318" i="1"/>
  <c r="H2318" i="1"/>
  <c r="J2318" i="1"/>
  <c r="K2318" i="1"/>
  <c r="L2318" i="1"/>
  <c r="M2318" i="1"/>
  <c r="AG2318" i="1"/>
  <c r="AH2318" i="1"/>
  <c r="AI2318" i="1"/>
  <c r="AJ2318" i="1"/>
  <c r="AK2318" i="1"/>
  <c r="AL2318" i="1"/>
  <c r="AM2318" i="1"/>
  <c r="AN2318" i="1"/>
  <c r="AV2318" i="1"/>
  <c r="C2319" i="1"/>
  <c r="D2319" i="1"/>
  <c r="E2319" i="1"/>
  <c r="F2319" i="1"/>
  <c r="G2319" i="1"/>
  <c r="H2319" i="1"/>
  <c r="J2319" i="1"/>
  <c r="K2319" i="1"/>
  <c r="L2319" i="1"/>
  <c r="M2319" i="1"/>
  <c r="AG2319" i="1"/>
  <c r="AH2319" i="1"/>
  <c r="AI2319" i="1"/>
  <c r="AJ2319" i="1"/>
  <c r="AK2319" i="1"/>
  <c r="AL2319" i="1"/>
  <c r="AM2319" i="1"/>
  <c r="AN2319" i="1"/>
  <c r="AV2319" i="1"/>
  <c r="C2320" i="1"/>
  <c r="D2320" i="1"/>
  <c r="E2320" i="1"/>
  <c r="F2320" i="1"/>
  <c r="G2320" i="1"/>
  <c r="H2320" i="1"/>
  <c r="J2320" i="1"/>
  <c r="K2320" i="1"/>
  <c r="L2320" i="1"/>
  <c r="M2320" i="1"/>
  <c r="AG2320" i="1"/>
  <c r="AH2320" i="1"/>
  <c r="AI2320" i="1"/>
  <c r="AJ2320" i="1"/>
  <c r="AK2320" i="1"/>
  <c r="AL2320" i="1"/>
  <c r="AM2320" i="1"/>
  <c r="AN2320" i="1"/>
  <c r="AV2320" i="1"/>
  <c r="C2321" i="1"/>
  <c r="D2321" i="1"/>
  <c r="E2321" i="1"/>
  <c r="F2321" i="1"/>
  <c r="G2321" i="1"/>
  <c r="H2321" i="1"/>
  <c r="J2321" i="1"/>
  <c r="K2321" i="1"/>
  <c r="L2321" i="1"/>
  <c r="M2321" i="1"/>
  <c r="AG2321" i="1"/>
  <c r="AH2321" i="1"/>
  <c r="AI2321" i="1"/>
  <c r="AJ2321" i="1"/>
  <c r="AK2321" i="1"/>
  <c r="AL2321" i="1"/>
  <c r="AM2321" i="1"/>
  <c r="AN2321" i="1"/>
  <c r="AV2321" i="1"/>
  <c r="C2322" i="1"/>
  <c r="D2322" i="1"/>
  <c r="E2322" i="1"/>
  <c r="F2322" i="1"/>
  <c r="G2322" i="1"/>
  <c r="H2322" i="1"/>
  <c r="J2322" i="1"/>
  <c r="K2322" i="1"/>
  <c r="L2322" i="1"/>
  <c r="M2322" i="1"/>
  <c r="AG2322" i="1"/>
  <c r="AH2322" i="1"/>
  <c r="AI2322" i="1"/>
  <c r="AJ2322" i="1"/>
  <c r="AK2322" i="1"/>
  <c r="AL2322" i="1"/>
  <c r="AM2322" i="1"/>
  <c r="AN2322" i="1"/>
  <c r="AV2322" i="1"/>
  <c r="C2323" i="1"/>
  <c r="D2323" i="1"/>
  <c r="E2323" i="1"/>
  <c r="F2323" i="1"/>
  <c r="G2323" i="1"/>
  <c r="H2323" i="1"/>
  <c r="J2323" i="1"/>
  <c r="K2323" i="1"/>
  <c r="L2323" i="1"/>
  <c r="M2323" i="1"/>
  <c r="AG2323" i="1"/>
  <c r="AH2323" i="1"/>
  <c r="AI2323" i="1"/>
  <c r="AJ2323" i="1"/>
  <c r="AK2323" i="1"/>
  <c r="AL2323" i="1"/>
  <c r="AM2323" i="1"/>
  <c r="AN2323" i="1"/>
  <c r="AV2323" i="1"/>
  <c r="C2324" i="1"/>
  <c r="D2324" i="1"/>
  <c r="E2324" i="1"/>
  <c r="F2324" i="1"/>
  <c r="G2324" i="1"/>
  <c r="H2324" i="1"/>
  <c r="J2324" i="1"/>
  <c r="K2324" i="1"/>
  <c r="L2324" i="1"/>
  <c r="M2324" i="1"/>
  <c r="AG2324" i="1"/>
  <c r="AH2324" i="1"/>
  <c r="AI2324" i="1"/>
  <c r="AJ2324" i="1"/>
  <c r="AK2324" i="1"/>
  <c r="AL2324" i="1"/>
  <c r="AM2324" i="1"/>
  <c r="AN2324" i="1"/>
  <c r="AV2324" i="1"/>
  <c r="C2325" i="1"/>
  <c r="D2325" i="1"/>
  <c r="E2325" i="1"/>
  <c r="F2325" i="1"/>
  <c r="G2325" i="1"/>
  <c r="H2325" i="1"/>
  <c r="J2325" i="1"/>
  <c r="K2325" i="1"/>
  <c r="L2325" i="1"/>
  <c r="M2325" i="1"/>
  <c r="AG2325" i="1"/>
  <c r="AH2325" i="1"/>
  <c r="AI2325" i="1"/>
  <c r="AJ2325" i="1"/>
  <c r="AK2325" i="1"/>
  <c r="AL2325" i="1"/>
  <c r="AM2325" i="1"/>
  <c r="AN2325" i="1"/>
  <c r="AV2325" i="1"/>
  <c r="C2326" i="1"/>
  <c r="D2326" i="1"/>
  <c r="E2326" i="1"/>
  <c r="F2326" i="1"/>
  <c r="G2326" i="1"/>
  <c r="H2326" i="1"/>
  <c r="J2326" i="1"/>
  <c r="K2326" i="1"/>
  <c r="L2326" i="1"/>
  <c r="M2326" i="1"/>
  <c r="AG2326" i="1"/>
  <c r="AH2326" i="1"/>
  <c r="AI2326" i="1"/>
  <c r="AJ2326" i="1"/>
  <c r="AK2326" i="1"/>
  <c r="AL2326" i="1"/>
  <c r="AM2326" i="1"/>
  <c r="AN2326" i="1"/>
  <c r="AV2326" i="1"/>
  <c r="C2327" i="1"/>
  <c r="D2327" i="1"/>
  <c r="E2327" i="1"/>
  <c r="F2327" i="1"/>
  <c r="G2327" i="1"/>
  <c r="H2327" i="1"/>
  <c r="J2327" i="1"/>
  <c r="K2327" i="1"/>
  <c r="L2327" i="1"/>
  <c r="M2327" i="1"/>
  <c r="AG2327" i="1"/>
  <c r="AH2327" i="1"/>
  <c r="AI2327" i="1"/>
  <c r="AJ2327" i="1"/>
  <c r="AK2327" i="1"/>
  <c r="AL2327" i="1"/>
  <c r="AM2327" i="1"/>
  <c r="AN2327" i="1"/>
  <c r="AV2327" i="1"/>
  <c r="C2328" i="1"/>
  <c r="D2328" i="1"/>
  <c r="E2328" i="1"/>
  <c r="F2328" i="1"/>
  <c r="G2328" i="1"/>
  <c r="H2328" i="1"/>
  <c r="J2328" i="1"/>
  <c r="K2328" i="1"/>
  <c r="L2328" i="1"/>
  <c r="M2328" i="1"/>
  <c r="AG2328" i="1"/>
  <c r="AH2328" i="1"/>
  <c r="AI2328" i="1"/>
  <c r="AJ2328" i="1"/>
  <c r="AK2328" i="1"/>
  <c r="AL2328" i="1"/>
  <c r="AM2328" i="1"/>
  <c r="AN2328" i="1"/>
  <c r="AV2328" i="1"/>
  <c r="C2329" i="1"/>
  <c r="D2329" i="1"/>
  <c r="E2329" i="1"/>
  <c r="F2329" i="1"/>
  <c r="G2329" i="1"/>
  <c r="H2329" i="1"/>
  <c r="J2329" i="1"/>
  <c r="K2329" i="1"/>
  <c r="L2329" i="1"/>
  <c r="M2329" i="1"/>
  <c r="AG2329" i="1"/>
  <c r="AH2329" i="1"/>
  <c r="AI2329" i="1"/>
  <c r="AJ2329" i="1"/>
  <c r="AK2329" i="1"/>
  <c r="AL2329" i="1"/>
  <c r="AM2329" i="1"/>
  <c r="AN2329" i="1"/>
  <c r="AV2329" i="1"/>
  <c r="C2330" i="1"/>
  <c r="D2330" i="1"/>
  <c r="E2330" i="1"/>
  <c r="F2330" i="1"/>
  <c r="G2330" i="1"/>
  <c r="H2330" i="1"/>
  <c r="J2330" i="1"/>
  <c r="K2330" i="1"/>
  <c r="L2330" i="1"/>
  <c r="M2330" i="1"/>
  <c r="AG2330" i="1"/>
  <c r="AH2330" i="1"/>
  <c r="AI2330" i="1"/>
  <c r="AJ2330" i="1"/>
  <c r="AK2330" i="1"/>
  <c r="AL2330" i="1"/>
  <c r="AM2330" i="1"/>
  <c r="AN2330" i="1"/>
  <c r="AV2330" i="1"/>
  <c r="C2331" i="1"/>
  <c r="D2331" i="1"/>
  <c r="E2331" i="1"/>
  <c r="F2331" i="1"/>
  <c r="G2331" i="1"/>
  <c r="H2331" i="1"/>
  <c r="J2331" i="1"/>
  <c r="K2331" i="1"/>
  <c r="L2331" i="1"/>
  <c r="M2331" i="1"/>
  <c r="AG2331" i="1"/>
  <c r="AH2331" i="1"/>
  <c r="AI2331" i="1"/>
  <c r="AJ2331" i="1"/>
  <c r="AK2331" i="1"/>
  <c r="AL2331" i="1"/>
  <c r="AM2331" i="1"/>
  <c r="AN2331" i="1"/>
  <c r="AV2331" i="1"/>
  <c r="C2333" i="1"/>
  <c r="D2333" i="1"/>
  <c r="E2333" i="1"/>
  <c r="F2333" i="1"/>
  <c r="G2333" i="1"/>
  <c r="H2333" i="1"/>
  <c r="J2333" i="1"/>
  <c r="K2333" i="1"/>
  <c r="L2333" i="1"/>
  <c r="M2333" i="1"/>
  <c r="AG2333" i="1"/>
  <c r="AH2333" i="1"/>
  <c r="AI2333" i="1"/>
  <c r="AJ2333" i="1"/>
  <c r="AK2333" i="1"/>
  <c r="AL2333" i="1"/>
  <c r="AM2333" i="1"/>
  <c r="AN2333" i="1"/>
  <c r="AV2333" i="1"/>
  <c r="C2334" i="1"/>
  <c r="D2334" i="1"/>
  <c r="E2334" i="1"/>
  <c r="F2334" i="1"/>
  <c r="G2334" i="1"/>
  <c r="H2334" i="1"/>
  <c r="J2334" i="1"/>
  <c r="K2334" i="1"/>
  <c r="L2334" i="1"/>
  <c r="M2334" i="1"/>
  <c r="AG2334" i="1"/>
  <c r="AH2334" i="1"/>
  <c r="AI2334" i="1"/>
  <c r="AJ2334" i="1"/>
  <c r="AK2334" i="1"/>
  <c r="AL2334" i="1"/>
  <c r="AM2334" i="1"/>
  <c r="AN2334" i="1"/>
  <c r="AV2334" i="1"/>
  <c r="C2335" i="1"/>
  <c r="D2335" i="1"/>
  <c r="E2335" i="1"/>
  <c r="F2335" i="1"/>
  <c r="G2335" i="1"/>
  <c r="H2335" i="1"/>
  <c r="J2335" i="1"/>
  <c r="K2335" i="1"/>
  <c r="L2335" i="1"/>
  <c r="M2335" i="1"/>
  <c r="AG2335" i="1"/>
  <c r="AH2335" i="1"/>
  <c r="AI2335" i="1"/>
  <c r="AJ2335" i="1"/>
  <c r="AK2335" i="1"/>
  <c r="AL2335" i="1"/>
  <c r="AM2335" i="1"/>
  <c r="AN2335" i="1"/>
  <c r="AV2335" i="1"/>
  <c r="C2336" i="1"/>
  <c r="D2336" i="1"/>
  <c r="E2336" i="1"/>
  <c r="F2336" i="1"/>
  <c r="G2336" i="1"/>
  <c r="H2336" i="1"/>
  <c r="J2336" i="1"/>
  <c r="K2336" i="1"/>
  <c r="L2336" i="1"/>
  <c r="M2336" i="1"/>
  <c r="AG2336" i="1"/>
  <c r="AH2336" i="1"/>
  <c r="AI2336" i="1"/>
  <c r="AJ2336" i="1"/>
  <c r="AK2336" i="1"/>
  <c r="AL2336" i="1"/>
  <c r="AM2336" i="1"/>
  <c r="AN2336" i="1"/>
  <c r="AV2336" i="1"/>
  <c r="C2337" i="1"/>
  <c r="D2337" i="1"/>
  <c r="E2337" i="1"/>
  <c r="F2337" i="1"/>
  <c r="G2337" i="1"/>
  <c r="H2337" i="1"/>
  <c r="J2337" i="1"/>
  <c r="K2337" i="1"/>
  <c r="L2337" i="1"/>
  <c r="M2337" i="1"/>
  <c r="AG2337" i="1"/>
  <c r="AH2337" i="1"/>
  <c r="AI2337" i="1"/>
  <c r="AJ2337" i="1"/>
  <c r="AK2337" i="1"/>
  <c r="AL2337" i="1"/>
  <c r="AM2337" i="1"/>
  <c r="AN2337" i="1"/>
  <c r="AV2337" i="1"/>
  <c r="C2338" i="1"/>
  <c r="D2338" i="1"/>
  <c r="E2338" i="1"/>
  <c r="F2338" i="1"/>
  <c r="G2338" i="1"/>
  <c r="H2338" i="1"/>
  <c r="J2338" i="1"/>
  <c r="K2338" i="1"/>
  <c r="L2338" i="1"/>
  <c r="M2338" i="1"/>
  <c r="AG2338" i="1"/>
  <c r="AH2338" i="1"/>
  <c r="AI2338" i="1"/>
  <c r="AJ2338" i="1"/>
  <c r="AK2338" i="1"/>
  <c r="AL2338" i="1"/>
  <c r="AM2338" i="1"/>
  <c r="AN2338" i="1"/>
  <c r="AV2338" i="1"/>
  <c r="C2339" i="1"/>
  <c r="D2339" i="1"/>
  <c r="E2339" i="1"/>
  <c r="F2339" i="1"/>
  <c r="G2339" i="1"/>
  <c r="H2339" i="1"/>
  <c r="J2339" i="1"/>
  <c r="K2339" i="1"/>
  <c r="L2339" i="1"/>
  <c r="M2339" i="1"/>
  <c r="AG2339" i="1"/>
  <c r="AH2339" i="1"/>
  <c r="AI2339" i="1"/>
  <c r="AJ2339" i="1"/>
  <c r="AK2339" i="1"/>
  <c r="AL2339" i="1"/>
  <c r="AM2339" i="1"/>
  <c r="AN2339" i="1"/>
  <c r="AV2339" i="1"/>
  <c r="C2340" i="1"/>
  <c r="D2340" i="1"/>
  <c r="E2340" i="1"/>
  <c r="F2340" i="1"/>
  <c r="G2340" i="1"/>
  <c r="H2340" i="1"/>
  <c r="J2340" i="1"/>
  <c r="K2340" i="1"/>
  <c r="L2340" i="1"/>
  <c r="M2340" i="1"/>
  <c r="AG2340" i="1"/>
  <c r="AH2340" i="1"/>
  <c r="AI2340" i="1"/>
  <c r="AJ2340" i="1"/>
  <c r="AK2340" i="1"/>
  <c r="AL2340" i="1"/>
  <c r="AM2340" i="1"/>
  <c r="AN2340" i="1"/>
  <c r="AV2340" i="1"/>
  <c r="C2341" i="1"/>
  <c r="D2341" i="1"/>
  <c r="E2341" i="1"/>
  <c r="F2341" i="1"/>
  <c r="G2341" i="1"/>
  <c r="H2341" i="1"/>
  <c r="J2341" i="1"/>
  <c r="K2341" i="1"/>
  <c r="L2341" i="1"/>
  <c r="M2341" i="1"/>
  <c r="AG2341" i="1"/>
  <c r="AH2341" i="1"/>
  <c r="AI2341" i="1"/>
  <c r="AJ2341" i="1"/>
  <c r="AK2341" i="1"/>
  <c r="AL2341" i="1"/>
  <c r="AM2341" i="1"/>
  <c r="AN2341" i="1"/>
  <c r="AV2341" i="1"/>
  <c r="C2342" i="1"/>
  <c r="D2342" i="1"/>
  <c r="E2342" i="1"/>
  <c r="F2342" i="1"/>
  <c r="G2342" i="1"/>
  <c r="H2342" i="1"/>
  <c r="J2342" i="1"/>
  <c r="K2342" i="1"/>
  <c r="L2342" i="1"/>
  <c r="M2342" i="1"/>
  <c r="AG2342" i="1"/>
  <c r="AH2342" i="1"/>
  <c r="AI2342" i="1"/>
  <c r="AJ2342" i="1"/>
  <c r="AK2342" i="1"/>
  <c r="AL2342" i="1"/>
  <c r="AM2342" i="1"/>
  <c r="AN2342" i="1"/>
  <c r="AV2342" i="1"/>
  <c r="C2343" i="1"/>
  <c r="D2343" i="1"/>
  <c r="E2343" i="1"/>
  <c r="F2343" i="1"/>
  <c r="G2343" i="1"/>
  <c r="H2343" i="1"/>
  <c r="J2343" i="1"/>
  <c r="K2343" i="1"/>
  <c r="L2343" i="1"/>
  <c r="M2343" i="1"/>
  <c r="AG2343" i="1"/>
  <c r="AH2343" i="1"/>
  <c r="AI2343" i="1"/>
  <c r="AJ2343" i="1"/>
  <c r="AK2343" i="1"/>
  <c r="AL2343" i="1"/>
  <c r="AM2343" i="1"/>
  <c r="AN2343" i="1"/>
  <c r="AV2343" i="1"/>
  <c r="C2344" i="1"/>
  <c r="D2344" i="1"/>
  <c r="E2344" i="1"/>
  <c r="F2344" i="1"/>
  <c r="G2344" i="1"/>
  <c r="H2344" i="1"/>
  <c r="J2344" i="1"/>
  <c r="K2344" i="1"/>
  <c r="L2344" i="1"/>
  <c r="M2344" i="1"/>
  <c r="AG2344" i="1"/>
  <c r="AH2344" i="1"/>
  <c r="AI2344" i="1"/>
  <c r="AJ2344" i="1"/>
  <c r="AK2344" i="1"/>
  <c r="AL2344" i="1"/>
  <c r="AM2344" i="1"/>
  <c r="AN2344" i="1"/>
  <c r="AV2344" i="1"/>
  <c r="C2345" i="1"/>
  <c r="D2345" i="1"/>
  <c r="E2345" i="1"/>
  <c r="F2345" i="1"/>
  <c r="G2345" i="1"/>
  <c r="H2345" i="1"/>
  <c r="J2345" i="1"/>
  <c r="K2345" i="1"/>
  <c r="L2345" i="1"/>
  <c r="M2345" i="1"/>
  <c r="AG2345" i="1"/>
  <c r="AH2345" i="1"/>
  <c r="AI2345" i="1"/>
  <c r="AJ2345" i="1"/>
  <c r="AK2345" i="1"/>
  <c r="AL2345" i="1"/>
  <c r="AM2345" i="1"/>
  <c r="AN2345" i="1"/>
  <c r="AV2345" i="1"/>
  <c r="C2346" i="1"/>
  <c r="D2346" i="1"/>
  <c r="E2346" i="1"/>
  <c r="F2346" i="1"/>
  <c r="G2346" i="1"/>
  <c r="H2346" i="1"/>
  <c r="J2346" i="1"/>
  <c r="K2346" i="1"/>
  <c r="L2346" i="1"/>
  <c r="M2346" i="1"/>
  <c r="AG2346" i="1"/>
  <c r="AH2346" i="1"/>
  <c r="AI2346" i="1"/>
  <c r="AJ2346" i="1"/>
  <c r="AK2346" i="1"/>
  <c r="AL2346" i="1"/>
  <c r="AM2346" i="1"/>
  <c r="AN2346" i="1"/>
  <c r="AV2346" i="1"/>
  <c r="C2347" i="1"/>
  <c r="D2347" i="1"/>
  <c r="E2347" i="1"/>
  <c r="F2347" i="1"/>
  <c r="G2347" i="1"/>
  <c r="H2347" i="1"/>
  <c r="J2347" i="1"/>
  <c r="K2347" i="1"/>
  <c r="L2347" i="1"/>
  <c r="M2347" i="1"/>
  <c r="AG2347" i="1"/>
  <c r="AH2347" i="1"/>
  <c r="AI2347" i="1"/>
  <c r="AJ2347" i="1"/>
  <c r="AK2347" i="1"/>
  <c r="AL2347" i="1"/>
  <c r="AM2347" i="1"/>
  <c r="AN2347" i="1"/>
  <c r="AV2347" i="1"/>
  <c r="C2348" i="1"/>
  <c r="D2348" i="1"/>
  <c r="E2348" i="1"/>
  <c r="F2348" i="1"/>
  <c r="G2348" i="1"/>
  <c r="H2348" i="1"/>
  <c r="J2348" i="1"/>
  <c r="K2348" i="1"/>
  <c r="L2348" i="1"/>
  <c r="M2348" i="1"/>
  <c r="AG2348" i="1"/>
  <c r="AH2348" i="1"/>
  <c r="AI2348" i="1"/>
  <c r="AJ2348" i="1"/>
  <c r="AK2348" i="1"/>
  <c r="AL2348" i="1"/>
  <c r="AM2348" i="1"/>
  <c r="AN2348" i="1"/>
  <c r="AV2348" i="1"/>
  <c r="C2349" i="1"/>
  <c r="D2349" i="1"/>
  <c r="E2349" i="1"/>
  <c r="F2349" i="1"/>
  <c r="G2349" i="1"/>
  <c r="H2349" i="1"/>
  <c r="J2349" i="1"/>
  <c r="K2349" i="1"/>
  <c r="L2349" i="1"/>
  <c r="M2349" i="1"/>
  <c r="AG2349" i="1"/>
  <c r="AH2349" i="1"/>
  <c r="AI2349" i="1"/>
  <c r="AJ2349" i="1"/>
  <c r="AK2349" i="1"/>
  <c r="AL2349" i="1"/>
  <c r="AM2349" i="1"/>
  <c r="AN2349" i="1"/>
  <c r="AV2349" i="1"/>
  <c r="C2350" i="1"/>
  <c r="D2350" i="1"/>
  <c r="E2350" i="1"/>
  <c r="F2350" i="1"/>
  <c r="G2350" i="1"/>
  <c r="H2350" i="1"/>
  <c r="J2350" i="1"/>
  <c r="K2350" i="1"/>
  <c r="L2350" i="1"/>
  <c r="M2350" i="1"/>
  <c r="AG2350" i="1"/>
  <c r="AH2350" i="1"/>
  <c r="AI2350" i="1"/>
  <c r="AJ2350" i="1"/>
  <c r="AK2350" i="1"/>
  <c r="AL2350" i="1"/>
  <c r="AM2350" i="1"/>
  <c r="AN2350" i="1"/>
  <c r="AV2350" i="1"/>
  <c r="C2351" i="1"/>
  <c r="D2351" i="1"/>
  <c r="E2351" i="1"/>
  <c r="F2351" i="1"/>
  <c r="G2351" i="1"/>
  <c r="H2351" i="1"/>
  <c r="J2351" i="1"/>
  <c r="K2351" i="1"/>
  <c r="L2351" i="1"/>
  <c r="M2351" i="1"/>
  <c r="AG2351" i="1"/>
  <c r="AH2351" i="1"/>
  <c r="AI2351" i="1"/>
  <c r="AJ2351" i="1"/>
  <c r="AK2351" i="1"/>
  <c r="AL2351" i="1"/>
  <c r="AM2351" i="1"/>
  <c r="AN2351" i="1"/>
  <c r="AV2351" i="1"/>
  <c r="C2352" i="1"/>
  <c r="D2352" i="1"/>
  <c r="E2352" i="1"/>
  <c r="F2352" i="1"/>
  <c r="G2352" i="1"/>
  <c r="H2352" i="1"/>
  <c r="J2352" i="1"/>
  <c r="K2352" i="1"/>
  <c r="L2352" i="1"/>
  <c r="M2352" i="1"/>
  <c r="AG2352" i="1"/>
  <c r="AH2352" i="1"/>
  <c r="AI2352" i="1"/>
  <c r="AJ2352" i="1"/>
  <c r="AK2352" i="1"/>
  <c r="AL2352" i="1"/>
  <c r="AM2352" i="1"/>
  <c r="AN2352" i="1"/>
  <c r="AV2352" i="1"/>
  <c r="C2353" i="1"/>
  <c r="D2353" i="1"/>
  <c r="E2353" i="1"/>
  <c r="F2353" i="1"/>
  <c r="G2353" i="1"/>
  <c r="H2353" i="1"/>
  <c r="J2353" i="1"/>
  <c r="K2353" i="1"/>
  <c r="L2353" i="1"/>
  <c r="M2353" i="1"/>
  <c r="AG2353" i="1"/>
  <c r="AH2353" i="1"/>
  <c r="AI2353" i="1"/>
  <c r="AJ2353" i="1"/>
  <c r="AK2353" i="1"/>
  <c r="AL2353" i="1"/>
  <c r="AM2353" i="1"/>
  <c r="AN2353" i="1"/>
  <c r="AV2353" i="1"/>
  <c r="C2354" i="1"/>
  <c r="D2354" i="1"/>
  <c r="E2354" i="1"/>
  <c r="F2354" i="1"/>
  <c r="G2354" i="1"/>
  <c r="H2354" i="1"/>
  <c r="J2354" i="1"/>
  <c r="K2354" i="1"/>
  <c r="L2354" i="1"/>
  <c r="M2354" i="1"/>
  <c r="AG2354" i="1"/>
  <c r="AH2354" i="1"/>
  <c r="AI2354" i="1"/>
  <c r="AJ2354" i="1"/>
  <c r="AK2354" i="1"/>
  <c r="AL2354" i="1"/>
  <c r="AM2354" i="1"/>
  <c r="AN2354" i="1"/>
  <c r="AV2354" i="1"/>
  <c r="C2355" i="1"/>
  <c r="D2355" i="1"/>
  <c r="E2355" i="1"/>
  <c r="F2355" i="1"/>
  <c r="G2355" i="1"/>
  <c r="H2355" i="1"/>
  <c r="J2355" i="1"/>
  <c r="K2355" i="1"/>
  <c r="L2355" i="1"/>
  <c r="M2355" i="1"/>
  <c r="AG2355" i="1"/>
  <c r="AH2355" i="1"/>
  <c r="AI2355" i="1"/>
  <c r="AJ2355" i="1"/>
  <c r="AK2355" i="1"/>
  <c r="AL2355" i="1"/>
  <c r="AM2355" i="1"/>
  <c r="AN2355" i="1"/>
  <c r="AV2355" i="1"/>
  <c r="C2356" i="1"/>
  <c r="D2356" i="1"/>
  <c r="E2356" i="1"/>
  <c r="F2356" i="1"/>
  <c r="G2356" i="1"/>
  <c r="H2356" i="1"/>
  <c r="J2356" i="1"/>
  <c r="K2356" i="1"/>
  <c r="L2356" i="1"/>
  <c r="M2356" i="1"/>
  <c r="AG2356" i="1"/>
  <c r="AH2356" i="1"/>
  <c r="AI2356" i="1"/>
  <c r="AJ2356" i="1"/>
  <c r="AK2356" i="1"/>
  <c r="AL2356" i="1"/>
  <c r="AM2356" i="1"/>
  <c r="AN2356" i="1"/>
  <c r="AV2356" i="1"/>
  <c r="C2357" i="1"/>
  <c r="D2357" i="1"/>
  <c r="E2357" i="1"/>
  <c r="F2357" i="1"/>
  <c r="G2357" i="1"/>
  <c r="H2357" i="1"/>
  <c r="J2357" i="1"/>
  <c r="K2357" i="1"/>
  <c r="L2357" i="1"/>
  <c r="M2357" i="1"/>
  <c r="AG2357" i="1"/>
  <c r="AH2357" i="1"/>
  <c r="AI2357" i="1"/>
  <c r="AJ2357" i="1"/>
  <c r="AK2357" i="1"/>
  <c r="AL2357" i="1"/>
  <c r="AM2357" i="1"/>
  <c r="AN2357" i="1"/>
  <c r="AV2357" i="1"/>
  <c r="C2358" i="1"/>
  <c r="D2358" i="1"/>
  <c r="E2358" i="1"/>
  <c r="F2358" i="1"/>
  <c r="G2358" i="1"/>
  <c r="H2358" i="1"/>
  <c r="J2358" i="1"/>
  <c r="K2358" i="1"/>
  <c r="L2358" i="1"/>
  <c r="M2358" i="1"/>
  <c r="AG2358" i="1"/>
  <c r="AH2358" i="1"/>
  <c r="AI2358" i="1"/>
  <c r="AJ2358" i="1"/>
  <c r="AK2358" i="1"/>
  <c r="AL2358" i="1"/>
  <c r="AM2358" i="1"/>
  <c r="AN2358" i="1"/>
  <c r="AV2358" i="1"/>
  <c r="C2359" i="1"/>
  <c r="D2359" i="1"/>
  <c r="E2359" i="1"/>
  <c r="F2359" i="1"/>
  <c r="G2359" i="1"/>
  <c r="H2359" i="1"/>
  <c r="J2359" i="1"/>
  <c r="K2359" i="1"/>
  <c r="L2359" i="1"/>
  <c r="M2359" i="1"/>
  <c r="AG2359" i="1"/>
  <c r="AH2359" i="1"/>
  <c r="AI2359" i="1"/>
  <c r="AJ2359" i="1"/>
  <c r="AK2359" i="1"/>
  <c r="AL2359" i="1"/>
  <c r="AM2359" i="1"/>
  <c r="AN2359" i="1"/>
  <c r="AV2359" i="1"/>
  <c r="C2360" i="1"/>
  <c r="D2360" i="1"/>
  <c r="E2360" i="1"/>
  <c r="F2360" i="1"/>
  <c r="G2360" i="1"/>
  <c r="H2360" i="1"/>
  <c r="J2360" i="1"/>
  <c r="K2360" i="1"/>
  <c r="L2360" i="1"/>
  <c r="M2360" i="1"/>
  <c r="AG2360" i="1"/>
  <c r="AH2360" i="1"/>
  <c r="AI2360" i="1"/>
  <c r="AJ2360" i="1"/>
  <c r="AK2360" i="1"/>
  <c r="AL2360" i="1"/>
  <c r="AM2360" i="1"/>
  <c r="AN2360" i="1"/>
  <c r="AV2360" i="1"/>
  <c r="C2361" i="1"/>
  <c r="D2361" i="1"/>
  <c r="E2361" i="1"/>
  <c r="F2361" i="1"/>
  <c r="G2361" i="1"/>
  <c r="H2361" i="1"/>
  <c r="J2361" i="1"/>
  <c r="K2361" i="1"/>
  <c r="L2361" i="1"/>
  <c r="M2361" i="1"/>
  <c r="AG2361" i="1"/>
  <c r="AH2361" i="1"/>
  <c r="AI2361" i="1"/>
  <c r="AJ2361" i="1"/>
  <c r="AK2361" i="1"/>
  <c r="AL2361" i="1"/>
  <c r="AM2361" i="1"/>
  <c r="AN2361" i="1"/>
  <c r="AV2361" i="1"/>
  <c r="C2362" i="1"/>
  <c r="D2362" i="1"/>
  <c r="E2362" i="1"/>
  <c r="F2362" i="1"/>
  <c r="G2362" i="1"/>
  <c r="H2362" i="1"/>
  <c r="J2362" i="1"/>
  <c r="K2362" i="1"/>
  <c r="L2362" i="1"/>
  <c r="M2362" i="1"/>
  <c r="AG2362" i="1"/>
  <c r="AH2362" i="1"/>
  <c r="AI2362" i="1"/>
  <c r="AJ2362" i="1"/>
  <c r="AK2362" i="1"/>
  <c r="AL2362" i="1"/>
  <c r="AM2362" i="1"/>
  <c r="AN2362" i="1"/>
  <c r="AV2362" i="1"/>
  <c r="C2363" i="1"/>
  <c r="D2363" i="1"/>
  <c r="E2363" i="1"/>
  <c r="F2363" i="1"/>
  <c r="G2363" i="1"/>
  <c r="H2363" i="1"/>
  <c r="J2363" i="1"/>
  <c r="K2363" i="1"/>
  <c r="L2363" i="1"/>
  <c r="M2363" i="1"/>
  <c r="AG2363" i="1"/>
  <c r="AH2363" i="1"/>
  <c r="AI2363" i="1"/>
  <c r="AJ2363" i="1"/>
  <c r="AK2363" i="1"/>
  <c r="AL2363" i="1"/>
  <c r="AM2363" i="1"/>
  <c r="AN2363" i="1"/>
  <c r="AV2363" i="1"/>
  <c r="C2364" i="1"/>
  <c r="D2364" i="1"/>
  <c r="E2364" i="1"/>
  <c r="F2364" i="1"/>
  <c r="G2364" i="1"/>
  <c r="H2364" i="1"/>
  <c r="J2364" i="1"/>
  <c r="K2364" i="1"/>
  <c r="L2364" i="1"/>
  <c r="M2364" i="1"/>
  <c r="AG2364" i="1"/>
  <c r="AH2364" i="1"/>
  <c r="AI2364" i="1"/>
  <c r="AJ2364" i="1"/>
  <c r="AK2364" i="1"/>
  <c r="AL2364" i="1"/>
  <c r="AM2364" i="1"/>
  <c r="AN2364" i="1"/>
  <c r="AV2364" i="1"/>
  <c r="C2365" i="1"/>
  <c r="D2365" i="1"/>
  <c r="E2365" i="1"/>
  <c r="F2365" i="1"/>
  <c r="G2365" i="1"/>
  <c r="H2365" i="1"/>
  <c r="J2365" i="1"/>
  <c r="K2365" i="1"/>
  <c r="L2365" i="1"/>
  <c r="M2365" i="1"/>
  <c r="AG2365" i="1"/>
  <c r="AH2365" i="1"/>
  <c r="AI2365" i="1"/>
  <c r="AJ2365" i="1"/>
  <c r="AK2365" i="1"/>
  <c r="AL2365" i="1"/>
  <c r="AM2365" i="1"/>
  <c r="AN2365" i="1"/>
  <c r="AV2365" i="1"/>
  <c r="C2366" i="1"/>
  <c r="D2366" i="1"/>
  <c r="E2366" i="1"/>
  <c r="F2366" i="1"/>
  <c r="G2366" i="1"/>
  <c r="H2366" i="1"/>
  <c r="J2366" i="1"/>
  <c r="K2366" i="1"/>
  <c r="L2366" i="1"/>
  <c r="M2366" i="1"/>
  <c r="AG2366" i="1"/>
  <c r="AH2366" i="1"/>
  <c r="AI2366" i="1"/>
  <c r="AJ2366" i="1"/>
  <c r="AK2366" i="1"/>
  <c r="AL2366" i="1"/>
  <c r="AM2366" i="1"/>
  <c r="AN2366" i="1"/>
  <c r="AV2366" i="1"/>
  <c r="C2367" i="1"/>
  <c r="D2367" i="1"/>
  <c r="E2367" i="1"/>
  <c r="F2367" i="1"/>
  <c r="G2367" i="1"/>
  <c r="H2367" i="1"/>
  <c r="J2367" i="1"/>
  <c r="K2367" i="1"/>
  <c r="L2367" i="1"/>
  <c r="M2367" i="1"/>
  <c r="AG2367" i="1"/>
  <c r="AH2367" i="1"/>
  <c r="AI2367" i="1"/>
  <c r="AJ2367" i="1"/>
  <c r="AK2367" i="1"/>
  <c r="AL2367" i="1"/>
  <c r="AM2367" i="1"/>
  <c r="AN2367" i="1"/>
  <c r="AV2367" i="1"/>
  <c r="C2368" i="1"/>
  <c r="D2368" i="1"/>
  <c r="E2368" i="1"/>
  <c r="F2368" i="1"/>
  <c r="G2368" i="1"/>
  <c r="H2368" i="1"/>
  <c r="J2368" i="1"/>
  <c r="K2368" i="1"/>
  <c r="L2368" i="1"/>
  <c r="M2368" i="1"/>
  <c r="AG2368" i="1"/>
  <c r="AH2368" i="1"/>
  <c r="AI2368" i="1"/>
  <c r="AJ2368" i="1"/>
  <c r="AK2368" i="1"/>
  <c r="AL2368" i="1"/>
  <c r="AM2368" i="1"/>
  <c r="AN2368" i="1"/>
  <c r="AV2368" i="1"/>
  <c r="C2369" i="1"/>
  <c r="D2369" i="1"/>
  <c r="E2369" i="1"/>
  <c r="F2369" i="1"/>
  <c r="G2369" i="1"/>
  <c r="H2369" i="1"/>
  <c r="J2369" i="1"/>
  <c r="K2369" i="1"/>
  <c r="L2369" i="1"/>
  <c r="M2369" i="1"/>
  <c r="AG2369" i="1"/>
  <c r="AH2369" i="1"/>
  <c r="AI2369" i="1"/>
  <c r="AJ2369" i="1"/>
  <c r="AK2369" i="1"/>
  <c r="AL2369" i="1"/>
  <c r="AM2369" i="1"/>
  <c r="AN2369" i="1"/>
  <c r="AV2369" i="1"/>
  <c r="C2370" i="1"/>
  <c r="D2370" i="1"/>
  <c r="E2370" i="1"/>
  <c r="F2370" i="1"/>
  <c r="G2370" i="1"/>
  <c r="H2370" i="1"/>
  <c r="J2370" i="1"/>
  <c r="K2370" i="1"/>
  <c r="L2370" i="1"/>
  <c r="M2370" i="1"/>
  <c r="AG2370" i="1"/>
  <c r="AH2370" i="1"/>
  <c r="AI2370" i="1"/>
  <c r="AJ2370" i="1"/>
  <c r="AK2370" i="1"/>
  <c r="AL2370" i="1"/>
  <c r="AM2370" i="1"/>
  <c r="AN2370" i="1"/>
  <c r="AV2370" i="1"/>
  <c r="C2371" i="1"/>
  <c r="D2371" i="1"/>
  <c r="E2371" i="1"/>
  <c r="F2371" i="1"/>
  <c r="G2371" i="1"/>
  <c r="H2371" i="1"/>
  <c r="J2371" i="1"/>
  <c r="K2371" i="1"/>
  <c r="L2371" i="1"/>
  <c r="M2371" i="1"/>
  <c r="AG2371" i="1"/>
  <c r="AH2371" i="1"/>
  <c r="AI2371" i="1"/>
  <c r="AJ2371" i="1"/>
  <c r="AK2371" i="1"/>
  <c r="AL2371" i="1"/>
  <c r="AM2371" i="1"/>
  <c r="AN2371" i="1"/>
  <c r="AV2371" i="1"/>
  <c r="C2372" i="1"/>
  <c r="D2372" i="1"/>
  <c r="E2372" i="1"/>
  <c r="F2372" i="1"/>
  <c r="G2372" i="1"/>
  <c r="H2372" i="1"/>
  <c r="J2372" i="1"/>
  <c r="K2372" i="1"/>
  <c r="L2372" i="1"/>
  <c r="M2372" i="1"/>
  <c r="AG2372" i="1"/>
  <c r="AH2372" i="1"/>
  <c r="AI2372" i="1"/>
  <c r="AJ2372" i="1"/>
  <c r="AK2372" i="1"/>
  <c r="AL2372" i="1"/>
  <c r="AM2372" i="1"/>
  <c r="AN2372" i="1"/>
  <c r="AV2372" i="1"/>
  <c r="C2373" i="1"/>
  <c r="D2373" i="1"/>
  <c r="E2373" i="1"/>
  <c r="F2373" i="1"/>
  <c r="G2373" i="1"/>
  <c r="H2373" i="1"/>
  <c r="J2373" i="1"/>
  <c r="K2373" i="1"/>
  <c r="L2373" i="1"/>
  <c r="M2373" i="1"/>
  <c r="AG2373" i="1"/>
  <c r="AH2373" i="1"/>
  <c r="AI2373" i="1"/>
  <c r="AJ2373" i="1"/>
  <c r="AK2373" i="1"/>
  <c r="AL2373" i="1"/>
  <c r="AM2373" i="1"/>
  <c r="AN2373" i="1"/>
  <c r="AV2373" i="1"/>
  <c r="C2374" i="1"/>
  <c r="D2374" i="1"/>
  <c r="E2374" i="1"/>
  <c r="F2374" i="1"/>
  <c r="G2374" i="1"/>
  <c r="H2374" i="1"/>
  <c r="J2374" i="1"/>
  <c r="K2374" i="1"/>
  <c r="L2374" i="1"/>
  <c r="M2374" i="1"/>
  <c r="AG2374" i="1"/>
  <c r="AH2374" i="1"/>
  <c r="AI2374" i="1"/>
  <c r="AJ2374" i="1"/>
  <c r="AK2374" i="1"/>
  <c r="AL2374" i="1"/>
  <c r="AM2374" i="1"/>
  <c r="AN2374" i="1"/>
  <c r="AV2374" i="1"/>
  <c r="C2375" i="1"/>
  <c r="D2375" i="1"/>
  <c r="E2375" i="1"/>
  <c r="F2375" i="1"/>
  <c r="G2375" i="1"/>
  <c r="H2375" i="1"/>
  <c r="J2375" i="1"/>
  <c r="K2375" i="1"/>
  <c r="L2375" i="1"/>
  <c r="M2375" i="1"/>
  <c r="AG2375" i="1"/>
  <c r="AH2375" i="1"/>
  <c r="AI2375" i="1"/>
  <c r="AJ2375" i="1"/>
  <c r="AK2375" i="1"/>
  <c r="AL2375" i="1"/>
  <c r="AM2375" i="1"/>
  <c r="AN2375" i="1"/>
  <c r="AV2375" i="1"/>
  <c r="C2376" i="1"/>
  <c r="D2376" i="1"/>
  <c r="E2376" i="1"/>
  <c r="F2376" i="1"/>
  <c r="G2376" i="1"/>
  <c r="H2376" i="1"/>
  <c r="J2376" i="1"/>
  <c r="K2376" i="1"/>
  <c r="L2376" i="1"/>
  <c r="M2376" i="1"/>
  <c r="AG2376" i="1"/>
  <c r="AH2376" i="1"/>
  <c r="AI2376" i="1"/>
  <c r="AJ2376" i="1"/>
  <c r="AK2376" i="1"/>
  <c r="AL2376" i="1"/>
  <c r="AM2376" i="1"/>
  <c r="AN2376" i="1"/>
  <c r="AV2376" i="1"/>
  <c r="C2377" i="1"/>
  <c r="D2377" i="1"/>
  <c r="E2377" i="1"/>
  <c r="F2377" i="1"/>
  <c r="G2377" i="1"/>
  <c r="H2377" i="1"/>
  <c r="J2377" i="1"/>
  <c r="K2377" i="1"/>
  <c r="L2377" i="1"/>
  <c r="M2377" i="1"/>
  <c r="AG2377" i="1"/>
  <c r="AH2377" i="1"/>
  <c r="AI2377" i="1"/>
  <c r="AJ2377" i="1"/>
  <c r="AK2377" i="1"/>
  <c r="AL2377" i="1"/>
  <c r="AM2377" i="1"/>
  <c r="AN2377" i="1"/>
  <c r="AV2377" i="1"/>
  <c r="C2378" i="1"/>
  <c r="D2378" i="1"/>
  <c r="E2378" i="1"/>
  <c r="F2378" i="1"/>
  <c r="G2378" i="1"/>
  <c r="H2378" i="1"/>
  <c r="J2378" i="1"/>
  <c r="K2378" i="1"/>
  <c r="L2378" i="1"/>
  <c r="M2378" i="1"/>
  <c r="AG2378" i="1"/>
  <c r="AH2378" i="1"/>
  <c r="AI2378" i="1"/>
  <c r="AJ2378" i="1"/>
  <c r="AK2378" i="1"/>
  <c r="AL2378" i="1"/>
  <c r="AM2378" i="1"/>
  <c r="AN2378" i="1"/>
  <c r="AV2378" i="1"/>
  <c r="C2379" i="1"/>
  <c r="D2379" i="1"/>
  <c r="E2379" i="1"/>
  <c r="F2379" i="1"/>
  <c r="G2379" i="1"/>
  <c r="H2379" i="1"/>
  <c r="J2379" i="1"/>
  <c r="K2379" i="1"/>
  <c r="L2379" i="1"/>
  <c r="M2379" i="1"/>
  <c r="AG2379" i="1"/>
  <c r="AH2379" i="1"/>
  <c r="AI2379" i="1"/>
  <c r="AJ2379" i="1"/>
  <c r="AK2379" i="1"/>
  <c r="AL2379" i="1"/>
  <c r="AM2379" i="1"/>
  <c r="AN2379" i="1"/>
  <c r="AV2379" i="1"/>
  <c r="C2380" i="1"/>
  <c r="D2380" i="1"/>
  <c r="E2380" i="1"/>
  <c r="F2380" i="1"/>
  <c r="G2380" i="1"/>
  <c r="H2380" i="1"/>
  <c r="J2380" i="1"/>
  <c r="K2380" i="1"/>
  <c r="L2380" i="1"/>
  <c r="M2380" i="1"/>
  <c r="AG2380" i="1"/>
  <c r="AH2380" i="1"/>
  <c r="AI2380" i="1"/>
  <c r="AJ2380" i="1"/>
  <c r="AK2380" i="1"/>
  <c r="AL2380" i="1"/>
  <c r="AM2380" i="1"/>
  <c r="AN2380" i="1"/>
  <c r="AV2380" i="1"/>
  <c r="C2381" i="1"/>
  <c r="D2381" i="1"/>
  <c r="E2381" i="1"/>
  <c r="F2381" i="1"/>
  <c r="G2381" i="1"/>
  <c r="H2381" i="1"/>
  <c r="J2381" i="1"/>
  <c r="K2381" i="1"/>
  <c r="L2381" i="1"/>
  <c r="M2381" i="1"/>
  <c r="AG2381" i="1"/>
  <c r="AH2381" i="1"/>
  <c r="AI2381" i="1"/>
  <c r="AJ2381" i="1"/>
  <c r="AK2381" i="1"/>
  <c r="AL2381" i="1"/>
  <c r="AM2381" i="1"/>
  <c r="AN2381" i="1"/>
  <c r="AV2381" i="1"/>
  <c r="C2382" i="1"/>
  <c r="D2382" i="1"/>
  <c r="E2382" i="1"/>
  <c r="F2382" i="1"/>
  <c r="G2382" i="1"/>
  <c r="H2382" i="1"/>
  <c r="J2382" i="1"/>
  <c r="K2382" i="1"/>
  <c r="L2382" i="1"/>
  <c r="M2382" i="1"/>
  <c r="AG2382" i="1"/>
  <c r="AH2382" i="1"/>
  <c r="AI2382" i="1"/>
  <c r="AJ2382" i="1"/>
  <c r="AK2382" i="1"/>
  <c r="AL2382" i="1"/>
  <c r="AM2382" i="1"/>
  <c r="AN2382" i="1"/>
  <c r="AV2382" i="1"/>
  <c r="C2383" i="1"/>
  <c r="D2383" i="1"/>
  <c r="E2383" i="1"/>
  <c r="F2383" i="1"/>
  <c r="G2383" i="1"/>
  <c r="H2383" i="1"/>
  <c r="J2383" i="1"/>
  <c r="K2383" i="1"/>
  <c r="L2383" i="1"/>
  <c r="M2383" i="1"/>
  <c r="AG2383" i="1"/>
  <c r="AH2383" i="1"/>
  <c r="AI2383" i="1"/>
  <c r="AJ2383" i="1"/>
  <c r="AK2383" i="1"/>
  <c r="AL2383" i="1"/>
  <c r="AM2383" i="1"/>
  <c r="AN2383" i="1"/>
  <c r="AV2383" i="1"/>
  <c r="C2384" i="1"/>
  <c r="D2384" i="1"/>
  <c r="E2384" i="1"/>
  <c r="F2384" i="1"/>
  <c r="G2384" i="1"/>
  <c r="H2384" i="1"/>
  <c r="J2384" i="1"/>
  <c r="K2384" i="1"/>
  <c r="L2384" i="1"/>
  <c r="M2384" i="1"/>
  <c r="AG2384" i="1"/>
  <c r="AH2384" i="1"/>
  <c r="AI2384" i="1"/>
  <c r="AJ2384" i="1"/>
  <c r="AK2384" i="1"/>
  <c r="AL2384" i="1"/>
  <c r="AM2384" i="1"/>
  <c r="AN2384" i="1"/>
  <c r="AV2384" i="1"/>
  <c r="C2385" i="1"/>
  <c r="D2385" i="1"/>
  <c r="E2385" i="1"/>
  <c r="F2385" i="1"/>
  <c r="G2385" i="1"/>
  <c r="H2385" i="1"/>
  <c r="J2385" i="1"/>
  <c r="K2385" i="1"/>
  <c r="L2385" i="1"/>
  <c r="M2385" i="1"/>
  <c r="AG2385" i="1"/>
  <c r="AH2385" i="1"/>
  <c r="AI2385" i="1"/>
  <c r="AJ2385" i="1"/>
  <c r="AK2385" i="1"/>
  <c r="AL2385" i="1"/>
  <c r="AM2385" i="1"/>
  <c r="AN2385" i="1"/>
  <c r="AV2385" i="1"/>
  <c r="C2386" i="1"/>
  <c r="D2386" i="1"/>
  <c r="E2386" i="1"/>
  <c r="F2386" i="1"/>
  <c r="G2386" i="1"/>
  <c r="H2386" i="1"/>
  <c r="J2386" i="1"/>
  <c r="K2386" i="1"/>
  <c r="L2386" i="1"/>
  <c r="M2386" i="1"/>
  <c r="AG2386" i="1"/>
  <c r="AH2386" i="1"/>
  <c r="AI2386" i="1"/>
  <c r="AJ2386" i="1"/>
  <c r="AK2386" i="1"/>
  <c r="AL2386" i="1"/>
  <c r="AM2386" i="1"/>
  <c r="AN2386" i="1"/>
  <c r="AV2386" i="1"/>
  <c r="C2387" i="1"/>
  <c r="D2387" i="1"/>
  <c r="E2387" i="1"/>
  <c r="F2387" i="1"/>
  <c r="G2387" i="1"/>
  <c r="H2387" i="1"/>
  <c r="J2387" i="1"/>
  <c r="K2387" i="1"/>
  <c r="L2387" i="1"/>
  <c r="M2387" i="1"/>
  <c r="AG2387" i="1"/>
  <c r="AH2387" i="1"/>
  <c r="AI2387" i="1"/>
  <c r="AJ2387" i="1"/>
  <c r="AK2387" i="1"/>
  <c r="AL2387" i="1"/>
  <c r="AM2387" i="1"/>
  <c r="AN2387" i="1"/>
  <c r="AV2387" i="1"/>
  <c r="C2388" i="1"/>
  <c r="D2388" i="1"/>
  <c r="E2388" i="1"/>
  <c r="F2388" i="1"/>
  <c r="G2388" i="1"/>
  <c r="H2388" i="1"/>
  <c r="J2388" i="1"/>
  <c r="K2388" i="1"/>
  <c r="L2388" i="1"/>
  <c r="M2388" i="1"/>
  <c r="AG2388" i="1"/>
  <c r="AH2388" i="1"/>
  <c r="AI2388" i="1"/>
  <c r="AJ2388" i="1"/>
  <c r="AK2388" i="1"/>
  <c r="AL2388" i="1"/>
  <c r="AM2388" i="1"/>
  <c r="AN2388" i="1"/>
  <c r="AV2388" i="1"/>
  <c r="C2389" i="1"/>
  <c r="D2389" i="1"/>
  <c r="E2389" i="1"/>
  <c r="F2389" i="1"/>
  <c r="G2389" i="1"/>
  <c r="H2389" i="1"/>
  <c r="J2389" i="1"/>
  <c r="K2389" i="1"/>
  <c r="L2389" i="1"/>
  <c r="M2389" i="1"/>
  <c r="AG2389" i="1"/>
  <c r="AH2389" i="1"/>
  <c r="AI2389" i="1"/>
  <c r="AJ2389" i="1"/>
  <c r="AK2389" i="1"/>
  <c r="AL2389" i="1"/>
  <c r="AM2389" i="1"/>
  <c r="AN2389" i="1"/>
  <c r="AV2389" i="1"/>
  <c r="C2390" i="1"/>
  <c r="D2390" i="1"/>
  <c r="E2390" i="1"/>
  <c r="F2390" i="1"/>
  <c r="G2390" i="1"/>
  <c r="H2390" i="1"/>
  <c r="J2390" i="1"/>
  <c r="K2390" i="1"/>
  <c r="L2390" i="1"/>
  <c r="M2390" i="1"/>
  <c r="AG2390" i="1"/>
  <c r="AH2390" i="1"/>
  <c r="AI2390" i="1"/>
  <c r="AJ2390" i="1"/>
  <c r="AK2390" i="1"/>
  <c r="AL2390" i="1"/>
  <c r="AM2390" i="1"/>
  <c r="AN2390" i="1"/>
  <c r="AV2390" i="1"/>
  <c r="C2391" i="1"/>
  <c r="D2391" i="1"/>
  <c r="E2391" i="1"/>
  <c r="F2391" i="1"/>
  <c r="G2391" i="1"/>
  <c r="H2391" i="1"/>
  <c r="J2391" i="1"/>
  <c r="K2391" i="1"/>
  <c r="L2391" i="1"/>
  <c r="M2391" i="1"/>
  <c r="AG2391" i="1"/>
  <c r="AH2391" i="1"/>
  <c r="AI2391" i="1"/>
  <c r="AJ2391" i="1"/>
  <c r="AK2391" i="1"/>
  <c r="AL2391" i="1"/>
  <c r="AM2391" i="1"/>
  <c r="AN2391" i="1"/>
  <c r="AV2391" i="1"/>
  <c r="C2392" i="1"/>
  <c r="D2392" i="1"/>
  <c r="E2392" i="1"/>
  <c r="F2392" i="1"/>
  <c r="G2392" i="1"/>
  <c r="H2392" i="1"/>
  <c r="J2392" i="1"/>
  <c r="K2392" i="1"/>
  <c r="L2392" i="1"/>
  <c r="M2392" i="1"/>
  <c r="AG2392" i="1"/>
  <c r="AH2392" i="1"/>
  <c r="AI2392" i="1"/>
  <c r="AJ2392" i="1"/>
  <c r="AK2392" i="1"/>
  <c r="AL2392" i="1"/>
  <c r="AM2392" i="1"/>
  <c r="AN2392" i="1"/>
  <c r="AV2392" i="1"/>
  <c r="C2393" i="1"/>
  <c r="D2393" i="1"/>
  <c r="E2393" i="1"/>
  <c r="F2393" i="1"/>
  <c r="G2393" i="1"/>
  <c r="H2393" i="1"/>
  <c r="J2393" i="1"/>
  <c r="K2393" i="1"/>
  <c r="L2393" i="1"/>
  <c r="M2393" i="1"/>
  <c r="AG2393" i="1"/>
  <c r="AH2393" i="1"/>
  <c r="AI2393" i="1"/>
  <c r="AJ2393" i="1"/>
  <c r="AK2393" i="1"/>
  <c r="AL2393" i="1"/>
  <c r="AM2393" i="1"/>
  <c r="AN2393" i="1"/>
  <c r="AV2393" i="1"/>
  <c r="C2394" i="1"/>
  <c r="D2394" i="1"/>
  <c r="E2394" i="1"/>
  <c r="F2394" i="1"/>
  <c r="G2394" i="1"/>
  <c r="H2394" i="1"/>
  <c r="J2394" i="1"/>
  <c r="K2394" i="1"/>
  <c r="L2394" i="1"/>
  <c r="M2394" i="1"/>
  <c r="AG2394" i="1"/>
  <c r="AH2394" i="1"/>
  <c r="AI2394" i="1"/>
  <c r="AJ2394" i="1"/>
  <c r="AK2394" i="1"/>
  <c r="AL2394" i="1"/>
  <c r="AM2394" i="1"/>
  <c r="AN2394" i="1"/>
  <c r="AV2394" i="1"/>
  <c r="C2395" i="1"/>
  <c r="D2395" i="1"/>
  <c r="E2395" i="1"/>
  <c r="F2395" i="1"/>
  <c r="G2395" i="1"/>
  <c r="H2395" i="1"/>
  <c r="J2395" i="1"/>
  <c r="K2395" i="1"/>
  <c r="L2395" i="1"/>
  <c r="M2395" i="1"/>
  <c r="AG2395" i="1"/>
  <c r="AH2395" i="1"/>
  <c r="AI2395" i="1"/>
  <c r="AJ2395" i="1"/>
  <c r="AK2395" i="1"/>
  <c r="AL2395" i="1"/>
  <c r="AM2395" i="1"/>
  <c r="AN2395" i="1"/>
  <c r="AV2395" i="1"/>
  <c r="C2396" i="1"/>
  <c r="D2396" i="1"/>
  <c r="E2396" i="1"/>
  <c r="F2396" i="1"/>
  <c r="G2396" i="1"/>
  <c r="H2396" i="1"/>
  <c r="J2396" i="1"/>
  <c r="K2396" i="1"/>
  <c r="L2396" i="1"/>
  <c r="M2396" i="1"/>
  <c r="AG2396" i="1"/>
  <c r="AH2396" i="1"/>
  <c r="AI2396" i="1"/>
  <c r="AJ2396" i="1"/>
  <c r="AK2396" i="1"/>
  <c r="AL2396" i="1"/>
  <c r="AM2396" i="1"/>
  <c r="AN2396" i="1"/>
  <c r="AV2396" i="1"/>
  <c r="C2397" i="1"/>
  <c r="D2397" i="1"/>
  <c r="E2397" i="1"/>
  <c r="F2397" i="1"/>
  <c r="G2397" i="1"/>
  <c r="H2397" i="1"/>
  <c r="J2397" i="1"/>
  <c r="K2397" i="1"/>
  <c r="L2397" i="1"/>
  <c r="M2397" i="1"/>
  <c r="AG2397" i="1"/>
  <c r="AH2397" i="1"/>
  <c r="AI2397" i="1"/>
  <c r="AJ2397" i="1"/>
  <c r="AK2397" i="1"/>
  <c r="AL2397" i="1"/>
  <c r="AM2397" i="1"/>
  <c r="AN2397" i="1"/>
  <c r="AV2397" i="1"/>
  <c r="C2398" i="1"/>
  <c r="D2398" i="1"/>
  <c r="E2398" i="1"/>
  <c r="F2398" i="1"/>
  <c r="G2398" i="1"/>
  <c r="H2398" i="1"/>
  <c r="J2398" i="1"/>
  <c r="K2398" i="1"/>
  <c r="L2398" i="1"/>
  <c r="M2398" i="1"/>
  <c r="AG2398" i="1"/>
  <c r="AH2398" i="1"/>
  <c r="AI2398" i="1"/>
  <c r="AJ2398" i="1"/>
  <c r="AK2398" i="1"/>
  <c r="AL2398" i="1"/>
  <c r="AM2398" i="1"/>
  <c r="AN2398" i="1"/>
  <c r="AV2398" i="1"/>
  <c r="C2399" i="1"/>
  <c r="D2399" i="1"/>
  <c r="E2399" i="1"/>
  <c r="F2399" i="1"/>
  <c r="G2399" i="1"/>
  <c r="H2399" i="1"/>
  <c r="J2399" i="1"/>
  <c r="K2399" i="1"/>
  <c r="L2399" i="1"/>
  <c r="M2399" i="1"/>
  <c r="AG2399" i="1"/>
  <c r="AH2399" i="1"/>
  <c r="AI2399" i="1"/>
  <c r="AJ2399" i="1"/>
  <c r="AK2399" i="1"/>
  <c r="AL2399" i="1"/>
  <c r="AM2399" i="1"/>
  <c r="AN2399" i="1"/>
  <c r="AV2399" i="1"/>
  <c r="C2400" i="1"/>
  <c r="D2400" i="1"/>
  <c r="E2400" i="1"/>
  <c r="F2400" i="1"/>
  <c r="G2400" i="1"/>
  <c r="H2400" i="1"/>
  <c r="J2400" i="1"/>
  <c r="K2400" i="1"/>
  <c r="L2400" i="1"/>
  <c r="M2400" i="1"/>
  <c r="AG2400" i="1"/>
  <c r="AH2400" i="1"/>
  <c r="AI2400" i="1"/>
  <c r="AJ2400" i="1"/>
  <c r="AK2400" i="1"/>
  <c r="AL2400" i="1"/>
  <c r="AM2400" i="1"/>
  <c r="AN2400" i="1"/>
  <c r="AV2400" i="1"/>
  <c r="C2402" i="1"/>
  <c r="D2402" i="1"/>
  <c r="E2402" i="1"/>
  <c r="F2402" i="1"/>
  <c r="G2402" i="1"/>
  <c r="H2402" i="1"/>
  <c r="J2402" i="1"/>
  <c r="K2402" i="1"/>
  <c r="L2402" i="1"/>
  <c r="M2402" i="1"/>
  <c r="AG2402" i="1"/>
  <c r="AH2402" i="1"/>
  <c r="AI2402" i="1"/>
  <c r="AJ2402" i="1"/>
  <c r="AK2402" i="1"/>
  <c r="AL2402" i="1"/>
  <c r="AM2402" i="1"/>
  <c r="AN2402" i="1"/>
  <c r="AV2402" i="1"/>
  <c r="C2403" i="1"/>
  <c r="D2403" i="1"/>
  <c r="E2403" i="1"/>
  <c r="F2403" i="1"/>
  <c r="G2403" i="1"/>
  <c r="H2403" i="1"/>
  <c r="J2403" i="1"/>
  <c r="K2403" i="1"/>
  <c r="L2403" i="1"/>
  <c r="M2403" i="1"/>
  <c r="AG2403" i="1"/>
  <c r="AH2403" i="1"/>
  <c r="AI2403" i="1"/>
  <c r="AJ2403" i="1"/>
  <c r="AK2403" i="1"/>
  <c r="AL2403" i="1"/>
  <c r="AM2403" i="1"/>
  <c r="AN2403" i="1"/>
  <c r="AV2403" i="1"/>
  <c r="C2404" i="1"/>
  <c r="D2404" i="1"/>
  <c r="E2404" i="1"/>
  <c r="F2404" i="1"/>
  <c r="G2404" i="1"/>
  <c r="H2404" i="1"/>
  <c r="J2404" i="1"/>
  <c r="K2404" i="1"/>
  <c r="L2404" i="1"/>
  <c r="M2404" i="1"/>
  <c r="AG2404" i="1"/>
  <c r="AH2404" i="1"/>
  <c r="AI2404" i="1"/>
  <c r="AJ2404" i="1"/>
  <c r="AK2404" i="1"/>
  <c r="AL2404" i="1"/>
  <c r="AM2404" i="1"/>
  <c r="AN2404" i="1"/>
  <c r="AV2404" i="1"/>
  <c r="C2405" i="1"/>
  <c r="D2405" i="1"/>
  <c r="E2405" i="1"/>
  <c r="F2405" i="1"/>
  <c r="G2405" i="1"/>
  <c r="H2405" i="1"/>
  <c r="J2405" i="1"/>
  <c r="K2405" i="1"/>
  <c r="L2405" i="1"/>
  <c r="M2405" i="1"/>
  <c r="AG2405" i="1"/>
  <c r="AH2405" i="1"/>
  <c r="AI2405" i="1"/>
  <c r="AJ2405" i="1"/>
  <c r="AK2405" i="1"/>
  <c r="AL2405" i="1"/>
  <c r="AM2405" i="1"/>
  <c r="AN2405" i="1"/>
  <c r="AV2405" i="1"/>
  <c r="C2406" i="1"/>
  <c r="D2406" i="1"/>
  <c r="E2406" i="1"/>
  <c r="F2406" i="1"/>
  <c r="G2406" i="1"/>
  <c r="H2406" i="1"/>
  <c r="J2406" i="1"/>
  <c r="K2406" i="1"/>
  <c r="L2406" i="1"/>
  <c r="M2406" i="1"/>
  <c r="AG2406" i="1"/>
  <c r="AH2406" i="1"/>
  <c r="AI2406" i="1"/>
  <c r="AJ2406" i="1"/>
  <c r="AK2406" i="1"/>
  <c r="AL2406" i="1"/>
  <c r="AM2406" i="1"/>
  <c r="AN2406" i="1"/>
  <c r="AV2406" i="1"/>
  <c r="C2407" i="1"/>
  <c r="D2407" i="1"/>
  <c r="E2407" i="1"/>
  <c r="F2407" i="1"/>
  <c r="G2407" i="1"/>
  <c r="H2407" i="1"/>
  <c r="J2407" i="1"/>
  <c r="K2407" i="1"/>
  <c r="L2407" i="1"/>
  <c r="M2407" i="1"/>
  <c r="AG2407" i="1"/>
  <c r="AH2407" i="1"/>
  <c r="AI2407" i="1"/>
  <c r="AJ2407" i="1"/>
  <c r="AK2407" i="1"/>
  <c r="AL2407" i="1"/>
  <c r="AM2407" i="1"/>
  <c r="AN2407" i="1"/>
  <c r="AV2407" i="1"/>
  <c r="C2409" i="1"/>
  <c r="D2409" i="1"/>
  <c r="E2409" i="1"/>
  <c r="F2409" i="1"/>
  <c r="G2409" i="1"/>
  <c r="H2409" i="1"/>
  <c r="J2409" i="1"/>
  <c r="K2409" i="1"/>
  <c r="L2409" i="1"/>
  <c r="M2409" i="1"/>
  <c r="AG2409" i="1"/>
  <c r="AH2409" i="1"/>
  <c r="AI2409" i="1"/>
  <c r="AJ2409" i="1"/>
  <c r="AK2409" i="1"/>
  <c r="AL2409" i="1"/>
  <c r="AM2409" i="1"/>
  <c r="AN2409" i="1"/>
  <c r="AV2409" i="1"/>
  <c r="C2410" i="1"/>
  <c r="D2410" i="1"/>
  <c r="E2410" i="1"/>
  <c r="F2410" i="1"/>
  <c r="G2410" i="1"/>
  <c r="H2410" i="1"/>
  <c r="J2410" i="1"/>
  <c r="K2410" i="1"/>
  <c r="L2410" i="1"/>
  <c r="M2410" i="1"/>
  <c r="AG2410" i="1"/>
  <c r="AH2410" i="1"/>
  <c r="AI2410" i="1"/>
  <c r="AJ2410" i="1"/>
  <c r="AK2410" i="1"/>
  <c r="AL2410" i="1"/>
  <c r="AM2410" i="1"/>
  <c r="AN2410" i="1"/>
  <c r="AV2410" i="1"/>
  <c r="C2411" i="1"/>
  <c r="D2411" i="1"/>
  <c r="E2411" i="1"/>
  <c r="F2411" i="1"/>
  <c r="G2411" i="1"/>
  <c r="H2411" i="1"/>
  <c r="J2411" i="1"/>
  <c r="K2411" i="1"/>
  <c r="L2411" i="1"/>
  <c r="M2411" i="1"/>
  <c r="AG2411" i="1"/>
  <c r="AH2411" i="1"/>
  <c r="AI2411" i="1"/>
  <c r="AJ2411" i="1"/>
  <c r="AK2411" i="1"/>
  <c r="AL2411" i="1"/>
  <c r="AM2411" i="1"/>
  <c r="AN2411" i="1"/>
  <c r="AV2411" i="1"/>
  <c r="C2412" i="1"/>
  <c r="D2412" i="1"/>
  <c r="E2412" i="1"/>
  <c r="F2412" i="1"/>
  <c r="G2412" i="1"/>
  <c r="H2412" i="1"/>
  <c r="J2412" i="1"/>
  <c r="K2412" i="1"/>
  <c r="L2412" i="1"/>
  <c r="M2412" i="1"/>
  <c r="AG2412" i="1"/>
  <c r="AH2412" i="1"/>
  <c r="AI2412" i="1"/>
  <c r="AJ2412" i="1"/>
  <c r="AK2412" i="1"/>
  <c r="AL2412" i="1"/>
  <c r="AM2412" i="1"/>
  <c r="AN2412" i="1"/>
  <c r="AV2412" i="1"/>
  <c r="C2413" i="1"/>
  <c r="D2413" i="1"/>
  <c r="E2413" i="1"/>
  <c r="F2413" i="1"/>
  <c r="G2413" i="1"/>
  <c r="H2413" i="1"/>
  <c r="J2413" i="1"/>
  <c r="K2413" i="1"/>
  <c r="L2413" i="1"/>
  <c r="M2413" i="1"/>
  <c r="AG2413" i="1"/>
  <c r="AH2413" i="1"/>
  <c r="AI2413" i="1"/>
  <c r="AJ2413" i="1"/>
  <c r="AK2413" i="1"/>
  <c r="AL2413" i="1"/>
  <c r="AM2413" i="1"/>
  <c r="AN2413" i="1"/>
  <c r="AV2413" i="1"/>
  <c r="C2414" i="1"/>
  <c r="D2414" i="1"/>
  <c r="E2414" i="1"/>
  <c r="F2414" i="1"/>
  <c r="G2414" i="1"/>
  <c r="H2414" i="1"/>
  <c r="J2414" i="1"/>
  <c r="K2414" i="1"/>
  <c r="L2414" i="1"/>
  <c r="M2414" i="1"/>
  <c r="AG2414" i="1"/>
  <c r="AH2414" i="1"/>
  <c r="AI2414" i="1"/>
  <c r="AJ2414" i="1"/>
  <c r="AK2414" i="1"/>
  <c r="AL2414" i="1"/>
  <c r="AM2414" i="1"/>
  <c r="AN2414" i="1"/>
  <c r="AV2414" i="1"/>
  <c r="C2415" i="1"/>
  <c r="D2415" i="1"/>
  <c r="E2415" i="1"/>
  <c r="F2415" i="1"/>
  <c r="G2415" i="1"/>
  <c r="H2415" i="1"/>
  <c r="J2415" i="1"/>
  <c r="K2415" i="1"/>
  <c r="L2415" i="1"/>
  <c r="M2415" i="1"/>
  <c r="AG2415" i="1"/>
  <c r="AH2415" i="1"/>
  <c r="AI2415" i="1"/>
  <c r="AJ2415" i="1"/>
  <c r="AK2415" i="1"/>
  <c r="AL2415" i="1"/>
  <c r="AM2415" i="1"/>
  <c r="AN2415" i="1"/>
  <c r="AV2415" i="1"/>
  <c r="C2416" i="1"/>
  <c r="D2416" i="1"/>
  <c r="E2416" i="1"/>
  <c r="F2416" i="1"/>
  <c r="G2416" i="1"/>
  <c r="H2416" i="1"/>
  <c r="J2416" i="1"/>
  <c r="K2416" i="1"/>
  <c r="L2416" i="1"/>
  <c r="M2416" i="1"/>
  <c r="AG2416" i="1"/>
  <c r="AH2416" i="1"/>
  <c r="AI2416" i="1"/>
  <c r="AJ2416" i="1"/>
  <c r="AK2416" i="1"/>
  <c r="AL2416" i="1"/>
  <c r="AM2416" i="1"/>
  <c r="AN2416" i="1"/>
  <c r="AV2416" i="1"/>
  <c r="C2417" i="1"/>
  <c r="D2417" i="1"/>
  <c r="E2417" i="1"/>
  <c r="F2417" i="1"/>
  <c r="G2417" i="1"/>
  <c r="H2417" i="1"/>
  <c r="J2417" i="1"/>
  <c r="K2417" i="1"/>
  <c r="L2417" i="1"/>
  <c r="M2417" i="1"/>
  <c r="AG2417" i="1"/>
  <c r="AH2417" i="1"/>
  <c r="AI2417" i="1"/>
  <c r="AJ2417" i="1"/>
  <c r="AK2417" i="1"/>
  <c r="AL2417" i="1"/>
  <c r="AM2417" i="1"/>
  <c r="AN2417" i="1"/>
  <c r="AV2417" i="1"/>
  <c r="C2418" i="1"/>
  <c r="D2418" i="1"/>
  <c r="E2418" i="1"/>
  <c r="F2418" i="1"/>
  <c r="G2418" i="1"/>
  <c r="H2418" i="1"/>
  <c r="J2418" i="1"/>
  <c r="K2418" i="1"/>
  <c r="L2418" i="1"/>
  <c r="M2418" i="1"/>
  <c r="AG2418" i="1"/>
  <c r="AH2418" i="1"/>
  <c r="AI2418" i="1"/>
  <c r="AJ2418" i="1"/>
  <c r="AK2418" i="1"/>
  <c r="AL2418" i="1"/>
  <c r="AM2418" i="1"/>
  <c r="AN2418" i="1"/>
  <c r="AV2418" i="1"/>
  <c r="C2419" i="1"/>
  <c r="D2419" i="1"/>
  <c r="E2419" i="1"/>
  <c r="F2419" i="1"/>
  <c r="G2419" i="1"/>
  <c r="H2419" i="1"/>
  <c r="J2419" i="1"/>
  <c r="K2419" i="1"/>
  <c r="L2419" i="1"/>
  <c r="M2419" i="1"/>
  <c r="AG2419" i="1"/>
  <c r="AH2419" i="1"/>
  <c r="AI2419" i="1"/>
  <c r="AJ2419" i="1"/>
  <c r="AK2419" i="1"/>
  <c r="AL2419" i="1"/>
  <c r="AM2419" i="1"/>
  <c r="AN2419" i="1"/>
  <c r="AV2419" i="1"/>
  <c r="C2420" i="1"/>
  <c r="D2420" i="1"/>
  <c r="E2420" i="1"/>
  <c r="F2420" i="1"/>
  <c r="G2420" i="1"/>
  <c r="H2420" i="1"/>
  <c r="J2420" i="1"/>
  <c r="K2420" i="1"/>
  <c r="L2420" i="1"/>
  <c r="M2420" i="1"/>
  <c r="AG2420" i="1"/>
  <c r="AH2420" i="1"/>
  <c r="AI2420" i="1"/>
  <c r="AJ2420" i="1"/>
  <c r="AK2420" i="1"/>
  <c r="AL2420" i="1"/>
  <c r="AM2420" i="1"/>
  <c r="AN2420" i="1"/>
  <c r="AV2420" i="1"/>
  <c r="C2421" i="1"/>
  <c r="D2421" i="1"/>
  <c r="E2421" i="1"/>
  <c r="F2421" i="1"/>
  <c r="G2421" i="1"/>
  <c r="H2421" i="1"/>
  <c r="J2421" i="1"/>
  <c r="K2421" i="1"/>
  <c r="L2421" i="1"/>
  <c r="M2421" i="1"/>
  <c r="AG2421" i="1"/>
  <c r="AH2421" i="1"/>
  <c r="AI2421" i="1"/>
  <c r="AJ2421" i="1"/>
  <c r="AK2421" i="1"/>
  <c r="AL2421" i="1"/>
  <c r="AM2421" i="1"/>
  <c r="AN2421" i="1"/>
  <c r="AV2421" i="1"/>
  <c r="C2422" i="1"/>
  <c r="D2422" i="1"/>
  <c r="E2422" i="1"/>
  <c r="F2422" i="1"/>
  <c r="G2422" i="1"/>
  <c r="H2422" i="1"/>
  <c r="J2422" i="1"/>
  <c r="K2422" i="1"/>
  <c r="L2422" i="1"/>
  <c r="M2422" i="1"/>
  <c r="AG2422" i="1"/>
  <c r="AH2422" i="1"/>
  <c r="AI2422" i="1"/>
  <c r="AJ2422" i="1"/>
  <c r="AK2422" i="1"/>
  <c r="AL2422" i="1"/>
  <c r="AM2422" i="1"/>
  <c r="AN2422" i="1"/>
  <c r="AV2422" i="1"/>
  <c r="C2423" i="1"/>
  <c r="D2423" i="1"/>
  <c r="E2423" i="1"/>
  <c r="F2423" i="1"/>
  <c r="G2423" i="1"/>
  <c r="H2423" i="1"/>
  <c r="J2423" i="1"/>
  <c r="K2423" i="1"/>
  <c r="L2423" i="1"/>
  <c r="M2423" i="1"/>
  <c r="AG2423" i="1"/>
  <c r="AH2423" i="1"/>
  <c r="AI2423" i="1"/>
  <c r="AJ2423" i="1"/>
  <c r="AK2423" i="1"/>
  <c r="AL2423" i="1"/>
  <c r="AM2423" i="1"/>
  <c r="AN2423" i="1"/>
  <c r="AV2423" i="1"/>
  <c r="C2424" i="1"/>
  <c r="D2424" i="1"/>
  <c r="E2424" i="1"/>
  <c r="F2424" i="1"/>
  <c r="G2424" i="1"/>
  <c r="H2424" i="1"/>
  <c r="J2424" i="1"/>
  <c r="K2424" i="1"/>
  <c r="L2424" i="1"/>
  <c r="M2424" i="1"/>
  <c r="AG2424" i="1"/>
  <c r="AH2424" i="1"/>
  <c r="AI2424" i="1"/>
  <c r="AJ2424" i="1"/>
  <c r="AK2424" i="1"/>
  <c r="AL2424" i="1"/>
  <c r="AM2424" i="1"/>
  <c r="AN2424" i="1"/>
  <c r="AV2424" i="1"/>
  <c r="C2425" i="1"/>
  <c r="D2425" i="1"/>
  <c r="E2425" i="1"/>
  <c r="F2425" i="1"/>
  <c r="G2425" i="1"/>
  <c r="H2425" i="1"/>
  <c r="J2425" i="1"/>
  <c r="K2425" i="1"/>
  <c r="L2425" i="1"/>
  <c r="M2425" i="1"/>
  <c r="AG2425" i="1"/>
  <c r="AH2425" i="1"/>
  <c r="AI2425" i="1"/>
  <c r="AJ2425" i="1"/>
  <c r="AK2425" i="1"/>
  <c r="AL2425" i="1"/>
  <c r="AM2425" i="1"/>
  <c r="AN2425" i="1"/>
  <c r="AV2425" i="1"/>
  <c r="C2426" i="1"/>
  <c r="D2426" i="1"/>
  <c r="E2426" i="1"/>
  <c r="F2426" i="1"/>
  <c r="G2426" i="1"/>
  <c r="H2426" i="1"/>
  <c r="J2426" i="1"/>
  <c r="K2426" i="1"/>
  <c r="L2426" i="1"/>
  <c r="M2426" i="1"/>
  <c r="AG2426" i="1"/>
  <c r="AH2426" i="1"/>
  <c r="AI2426" i="1"/>
  <c r="AJ2426" i="1"/>
  <c r="AK2426" i="1"/>
  <c r="AL2426" i="1"/>
  <c r="AM2426" i="1"/>
  <c r="AN2426" i="1"/>
  <c r="AV2426" i="1"/>
  <c r="C2427" i="1"/>
  <c r="D2427" i="1"/>
  <c r="E2427" i="1"/>
  <c r="F2427" i="1"/>
  <c r="G2427" i="1"/>
  <c r="H2427" i="1"/>
  <c r="J2427" i="1"/>
  <c r="K2427" i="1"/>
  <c r="L2427" i="1"/>
  <c r="M2427" i="1"/>
  <c r="AG2427" i="1"/>
  <c r="AH2427" i="1"/>
  <c r="AI2427" i="1"/>
  <c r="AJ2427" i="1"/>
  <c r="AK2427" i="1"/>
  <c r="AL2427" i="1"/>
  <c r="AM2427" i="1"/>
  <c r="AN2427" i="1"/>
  <c r="AV2427" i="1"/>
  <c r="C2428" i="1"/>
  <c r="D2428" i="1"/>
  <c r="E2428" i="1"/>
  <c r="F2428" i="1"/>
  <c r="G2428" i="1"/>
  <c r="H2428" i="1"/>
  <c r="J2428" i="1"/>
  <c r="K2428" i="1"/>
  <c r="L2428" i="1"/>
  <c r="M2428" i="1"/>
  <c r="AG2428" i="1"/>
  <c r="AH2428" i="1"/>
  <c r="AI2428" i="1"/>
  <c r="AJ2428" i="1"/>
  <c r="AK2428" i="1"/>
  <c r="AL2428" i="1"/>
  <c r="AM2428" i="1"/>
  <c r="AN2428" i="1"/>
  <c r="AV2428" i="1"/>
  <c r="C2429" i="1"/>
  <c r="D2429" i="1"/>
  <c r="E2429" i="1"/>
  <c r="F2429" i="1"/>
  <c r="G2429" i="1"/>
  <c r="H2429" i="1"/>
  <c r="J2429" i="1"/>
  <c r="K2429" i="1"/>
  <c r="L2429" i="1"/>
  <c r="M2429" i="1"/>
  <c r="AG2429" i="1"/>
  <c r="AH2429" i="1"/>
  <c r="AI2429" i="1"/>
  <c r="AJ2429" i="1"/>
  <c r="AK2429" i="1"/>
  <c r="AL2429" i="1"/>
  <c r="AM2429" i="1"/>
  <c r="AN2429" i="1"/>
  <c r="AV2429" i="1"/>
  <c r="C2430" i="1"/>
  <c r="D2430" i="1"/>
  <c r="E2430" i="1"/>
  <c r="F2430" i="1"/>
  <c r="G2430" i="1"/>
  <c r="H2430" i="1"/>
  <c r="J2430" i="1"/>
  <c r="K2430" i="1"/>
  <c r="L2430" i="1"/>
  <c r="M2430" i="1"/>
  <c r="AG2430" i="1"/>
  <c r="AH2430" i="1"/>
  <c r="AI2430" i="1"/>
  <c r="AJ2430" i="1"/>
  <c r="AK2430" i="1"/>
  <c r="AL2430" i="1"/>
  <c r="AM2430" i="1"/>
  <c r="AN2430" i="1"/>
  <c r="AV2430" i="1"/>
  <c r="C2431" i="1"/>
  <c r="D2431" i="1"/>
  <c r="E2431" i="1"/>
  <c r="F2431" i="1"/>
  <c r="G2431" i="1"/>
  <c r="H2431" i="1"/>
  <c r="J2431" i="1"/>
  <c r="K2431" i="1"/>
  <c r="L2431" i="1"/>
  <c r="M2431" i="1"/>
  <c r="AG2431" i="1"/>
  <c r="AH2431" i="1"/>
  <c r="AI2431" i="1"/>
  <c r="AJ2431" i="1"/>
  <c r="AK2431" i="1"/>
  <c r="AL2431" i="1"/>
  <c r="AM2431" i="1"/>
  <c r="AN2431" i="1"/>
  <c r="AV2431" i="1"/>
  <c r="C2432" i="1"/>
  <c r="D2432" i="1"/>
  <c r="E2432" i="1"/>
  <c r="F2432" i="1"/>
  <c r="G2432" i="1"/>
  <c r="H2432" i="1"/>
  <c r="J2432" i="1"/>
  <c r="K2432" i="1"/>
  <c r="L2432" i="1"/>
  <c r="M2432" i="1"/>
  <c r="AG2432" i="1"/>
  <c r="AH2432" i="1"/>
  <c r="AI2432" i="1"/>
  <c r="AJ2432" i="1"/>
  <c r="AK2432" i="1"/>
  <c r="AL2432" i="1"/>
  <c r="AM2432" i="1"/>
  <c r="AN2432" i="1"/>
  <c r="AV2432" i="1"/>
  <c r="C2433" i="1"/>
  <c r="D2433" i="1"/>
  <c r="E2433" i="1"/>
  <c r="F2433" i="1"/>
  <c r="G2433" i="1"/>
  <c r="H2433" i="1"/>
  <c r="J2433" i="1"/>
  <c r="K2433" i="1"/>
  <c r="L2433" i="1"/>
  <c r="M2433" i="1"/>
  <c r="AG2433" i="1"/>
  <c r="AH2433" i="1"/>
  <c r="AI2433" i="1"/>
  <c r="AJ2433" i="1"/>
  <c r="AK2433" i="1"/>
  <c r="AL2433" i="1"/>
  <c r="AM2433" i="1"/>
  <c r="AN2433" i="1"/>
  <c r="AV2433" i="1"/>
  <c r="C2434" i="1"/>
  <c r="D2434" i="1"/>
  <c r="E2434" i="1"/>
  <c r="F2434" i="1"/>
  <c r="G2434" i="1"/>
  <c r="H2434" i="1"/>
  <c r="J2434" i="1"/>
  <c r="K2434" i="1"/>
  <c r="L2434" i="1"/>
  <c r="M2434" i="1"/>
  <c r="AG2434" i="1"/>
  <c r="AH2434" i="1"/>
  <c r="AI2434" i="1"/>
  <c r="AJ2434" i="1"/>
  <c r="AK2434" i="1"/>
  <c r="AL2434" i="1"/>
  <c r="AM2434" i="1"/>
  <c r="AN2434" i="1"/>
  <c r="AV2434" i="1"/>
  <c r="C2435" i="1"/>
  <c r="D2435" i="1"/>
  <c r="E2435" i="1"/>
  <c r="F2435" i="1"/>
  <c r="G2435" i="1"/>
  <c r="H2435" i="1"/>
  <c r="J2435" i="1"/>
  <c r="K2435" i="1"/>
  <c r="L2435" i="1"/>
  <c r="M2435" i="1"/>
  <c r="AG2435" i="1"/>
  <c r="AH2435" i="1"/>
  <c r="AI2435" i="1"/>
  <c r="AJ2435" i="1"/>
  <c r="AK2435" i="1"/>
  <c r="AL2435" i="1"/>
  <c r="AM2435" i="1"/>
  <c r="AN2435" i="1"/>
  <c r="AV2435" i="1"/>
  <c r="C2436" i="1"/>
  <c r="D2436" i="1"/>
  <c r="E2436" i="1"/>
  <c r="F2436" i="1"/>
  <c r="G2436" i="1"/>
  <c r="H2436" i="1"/>
  <c r="J2436" i="1"/>
  <c r="K2436" i="1"/>
  <c r="L2436" i="1"/>
  <c r="M2436" i="1"/>
  <c r="AG2436" i="1"/>
  <c r="AH2436" i="1"/>
  <c r="AI2436" i="1"/>
  <c r="AJ2436" i="1"/>
  <c r="AK2436" i="1"/>
  <c r="AL2436" i="1"/>
  <c r="AM2436" i="1"/>
  <c r="AN2436" i="1"/>
  <c r="AV2436" i="1"/>
  <c r="C2437" i="1"/>
  <c r="D2437" i="1"/>
  <c r="E2437" i="1"/>
  <c r="F2437" i="1"/>
  <c r="G2437" i="1"/>
  <c r="H2437" i="1"/>
  <c r="J2437" i="1"/>
  <c r="K2437" i="1"/>
  <c r="L2437" i="1"/>
  <c r="M2437" i="1"/>
  <c r="AG2437" i="1"/>
  <c r="AH2437" i="1"/>
  <c r="AI2437" i="1"/>
  <c r="AJ2437" i="1"/>
  <c r="AK2437" i="1"/>
  <c r="AL2437" i="1"/>
  <c r="AM2437" i="1"/>
  <c r="AN2437" i="1"/>
  <c r="AV2437" i="1"/>
  <c r="C2438" i="1"/>
  <c r="D2438" i="1"/>
  <c r="E2438" i="1"/>
  <c r="F2438" i="1"/>
  <c r="G2438" i="1"/>
  <c r="H2438" i="1"/>
  <c r="J2438" i="1"/>
  <c r="K2438" i="1"/>
  <c r="L2438" i="1"/>
  <c r="M2438" i="1"/>
  <c r="AG2438" i="1"/>
  <c r="AH2438" i="1"/>
  <c r="AI2438" i="1"/>
  <c r="AJ2438" i="1"/>
  <c r="AK2438" i="1"/>
  <c r="AL2438" i="1"/>
  <c r="AM2438" i="1"/>
  <c r="AN2438" i="1"/>
  <c r="AV2438" i="1"/>
  <c r="C2439" i="1"/>
  <c r="D2439" i="1"/>
  <c r="E2439" i="1"/>
  <c r="F2439" i="1"/>
  <c r="G2439" i="1"/>
  <c r="H2439" i="1"/>
  <c r="J2439" i="1"/>
  <c r="K2439" i="1"/>
  <c r="L2439" i="1"/>
  <c r="M2439" i="1"/>
  <c r="AG2439" i="1"/>
  <c r="AH2439" i="1"/>
  <c r="AI2439" i="1"/>
  <c r="AJ2439" i="1"/>
  <c r="AK2439" i="1"/>
  <c r="AL2439" i="1"/>
  <c r="AM2439" i="1"/>
  <c r="AN2439" i="1"/>
  <c r="AV2439" i="1"/>
  <c r="C2440" i="1"/>
  <c r="D2440" i="1"/>
  <c r="E2440" i="1"/>
  <c r="F2440" i="1"/>
  <c r="G2440" i="1"/>
  <c r="H2440" i="1"/>
  <c r="J2440" i="1"/>
  <c r="K2440" i="1"/>
  <c r="L2440" i="1"/>
  <c r="M2440" i="1"/>
  <c r="AG2440" i="1"/>
  <c r="AH2440" i="1"/>
  <c r="AI2440" i="1"/>
  <c r="AJ2440" i="1"/>
  <c r="AK2440" i="1"/>
  <c r="AL2440" i="1"/>
  <c r="AM2440" i="1"/>
  <c r="AN2440" i="1"/>
  <c r="AV2440" i="1"/>
  <c r="C2441" i="1"/>
  <c r="D2441" i="1"/>
  <c r="E2441" i="1"/>
  <c r="F2441" i="1"/>
  <c r="G2441" i="1"/>
  <c r="H2441" i="1"/>
  <c r="J2441" i="1"/>
  <c r="K2441" i="1"/>
  <c r="L2441" i="1"/>
  <c r="M2441" i="1"/>
  <c r="AG2441" i="1"/>
  <c r="AH2441" i="1"/>
  <c r="AI2441" i="1"/>
  <c r="AJ2441" i="1"/>
  <c r="AK2441" i="1"/>
  <c r="AL2441" i="1"/>
  <c r="AM2441" i="1"/>
  <c r="AN2441" i="1"/>
  <c r="AV2441" i="1"/>
  <c r="C2442" i="1"/>
  <c r="D2442" i="1"/>
  <c r="E2442" i="1"/>
  <c r="F2442" i="1"/>
  <c r="G2442" i="1"/>
  <c r="H2442" i="1"/>
  <c r="J2442" i="1"/>
  <c r="K2442" i="1"/>
  <c r="L2442" i="1"/>
  <c r="M2442" i="1"/>
  <c r="AG2442" i="1"/>
  <c r="AH2442" i="1"/>
  <c r="AI2442" i="1"/>
  <c r="AJ2442" i="1"/>
  <c r="AK2442" i="1"/>
  <c r="AL2442" i="1"/>
  <c r="AM2442" i="1"/>
  <c r="AN2442" i="1"/>
  <c r="AV2442" i="1"/>
  <c r="C2443" i="1"/>
  <c r="D2443" i="1"/>
  <c r="E2443" i="1"/>
  <c r="F2443" i="1"/>
  <c r="G2443" i="1"/>
  <c r="H2443" i="1"/>
  <c r="J2443" i="1"/>
  <c r="K2443" i="1"/>
  <c r="L2443" i="1"/>
  <c r="M2443" i="1"/>
  <c r="AG2443" i="1"/>
  <c r="AH2443" i="1"/>
  <c r="AI2443" i="1"/>
  <c r="AJ2443" i="1"/>
  <c r="AK2443" i="1"/>
  <c r="AL2443" i="1"/>
  <c r="AM2443" i="1"/>
  <c r="AN2443" i="1"/>
  <c r="AV2443" i="1"/>
  <c r="C2444" i="1"/>
  <c r="D2444" i="1"/>
  <c r="E2444" i="1"/>
  <c r="F2444" i="1"/>
  <c r="G2444" i="1"/>
  <c r="H2444" i="1"/>
  <c r="J2444" i="1"/>
  <c r="K2444" i="1"/>
  <c r="L2444" i="1"/>
  <c r="M2444" i="1"/>
  <c r="AG2444" i="1"/>
  <c r="AH2444" i="1"/>
  <c r="AI2444" i="1"/>
  <c r="AJ2444" i="1"/>
  <c r="AK2444" i="1"/>
  <c r="AL2444" i="1"/>
  <c r="AM2444" i="1"/>
  <c r="AN2444" i="1"/>
  <c r="AV2444" i="1"/>
  <c r="C2445" i="1"/>
  <c r="D2445" i="1"/>
  <c r="E2445" i="1"/>
  <c r="F2445" i="1"/>
  <c r="G2445" i="1"/>
  <c r="H2445" i="1"/>
  <c r="J2445" i="1"/>
  <c r="K2445" i="1"/>
  <c r="L2445" i="1"/>
  <c r="M2445" i="1"/>
  <c r="AG2445" i="1"/>
  <c r="AH2445" i="1"/>
  <c r="AI2445" i="1"/>
  <c r="AJ2445" i="1"/>
  <c r="AK2445" i="1"/>
  <c r="AL2445" i="1"/>
  <c r="AM2445" i="1"/>
  <c r="AN2445" i="1"/>
  <c r="AV2445" i="1"/>
  <c r="C2446" i="1"/>
  <c r="D2446" i="1"/>
  <c r="E2446" i="1"/>
  <c r="F2446" i="1"/>
  <c r="G2446" i="1"/>
  <c r="H2446" i="1"/>
  <c r="J2446" i="1"/>
  <c r="K2446" i="1"/>
  <c r="L2446" i="1"/>
  <c r="M2446" i="1"/>
  <c r="AG2446" i="1"/>
  <c r="AH2446" i="1"/>
  <c r="AI2446" i="1"/>
  <c r="AJ2446" i="1"/>
  <c r="AK2446" i="1"/>
  <c r="AL2446" i="1"/>
  <c r="AM2446" i="1"/>
  <c r="AN2446" i="1"/>
  <c r="AV2446" i="1"/>
  <c r="C2447" i="1"/>
  <c r="D2447" i="1"/>
  <c r="E2447" i="1"/>
  <c r="F2447" i="1"/>
  <c r="G2447" i="1"/>
  <c r="H2447" i="1"/>
  <c r="J2447" i="1"/>
  <c r="K2447" i="1"/>
  <c r="L2447" i="1"/>
  <c r="M2447" i="1"/>
  <c r="AG2447" i="1"/>
  <c r="AH2447" i="1"/>
  <c r="AI2447" i="1"/>
  <c r="AJ2447" i="1"/>
  <c r="AK2447" i="1"/>
  <c r="AL2447" i="1"/>
  <c r="AM2447" i="1"/>
  <c r="AN2447" i="1"/>
  <c r="AV2447" i="1"/>
  <c r="C2448" i="1"/>
  <c r="D2448" i="1"/>
  <c r="E2448" i="1"/>
  <c r="F2448" i="1"/>
  <c r="G2448" i="1"/>
  <c r="H2448" i="1"/>
  <c r="J2448" i="1"/>
  <c r="K2448" i="1"/>
  <c r="L2448" i="1"/>
  <c r="M2448" i="1"/>
  <c r="AG2448" i="1"/>
  <c r="AH2448" i="1"/>
  <c r="AI2448" i="1"/>
  <c r="AJ2448" i="1"/>
  <c r="AK2448" i="1"/>
  <c r="AL2448" i="1"/>
  <c r="AM2448" i="1"/>
  <c r="AN2448" i="1"/>
  <c r="AV2448" i="1"/>
  <c r="C2449" i="1"/>
  <c r="D2449" i="1"/>
  <c r="E2449" i="1"/>
  <c r="F2449" i="1"/>
  <c r="G2449" i="1"/>
  <c r="H2449" i="1"/>
  <c r="J2449" i="1"/>
  <c r="K2449" i="1"/>
  <c r="L2449" i="1"/>
  <c r="M2449" i="1"/>
  <c r="AG2449" i="1"/>
  <c r="AH2449" i="1"/>
  <c r="AI2449" i="1"/>
  <c r="AJ2449" i="1"/>
  <c r="AK2449" i="1"/>
  <c r="AL2449" i="1"/>
  <c r="AM2449" i="1"/>
  <c r="AN2449" i="1"/>
  <c r="AV2449" i="1"/>
  <c r="C2450" i="1"/>
  <c r="D2450" i="1"/>
  <c r="E2450" i="1"/>
  <c r="F2450" i="1"/>
  <c r="G2450" i="1"/>
  <c r="H2450" i="1"/>
  <c r="J2450" i="1"/>
  <c r="K2450" i="1"/>
  <c r="L2450" i="1"/>
  <c r="M2450" i="1"/>
  <c r="AG2450" i="1"/>
  <c r="AH2450" i="1"/>
  <c r="AI2450" i="1"/>
  <c r="AJ2450" i="1"/>
  <c r="AK2450" i="1"/>
  <c r="AL2450" i="1"/>
  <c r="AM2450" i="1"/>
  <c r="AN2450" i="1"/>
  <c r="AV2450" i="1"/>
  <c r="C2451" i="1"/>
  <c r="D2451" i="1"/>
  <c r="E2451" i="1"/>
  <c r="F2451" i="1"/>
  <c r="G2451" i="1"/>
  <c r="H2451" i="1"/>
  <c r="J2451" i="1"/>
  <c r="K2451" i="1"/>
  <c r="L2451" i="1"/>
  <c r="M2451" i="1"/>
  <c r="AG2451" i="1"/>
  <c r="AH2451" i="1"/>
  <c r="AI2451" i="1"/>
  <c r="AJ2451" i="1"/>
  <c r="AK2451" i="1"/>
  <c r="AL2451" i="1"/>
  <c r="AM2451" i="1"/>
  <c r="AN2451" i="1"/>
  <c r="AV2451" i="1"/>
  <c r="C2452" i="1"/>
  <c r="D2452" i="1"/>
  <c r="E2452" i="1"/>
  <c r="F2452" i="1"/>
  <c r="G2452" i="1"/>
  <c r="H2452" i="1"/>
  <c r="J2452" i="1"/>
  <c r="K2452" i="1"/>
  <c r="L2452" i="1"/>
  <c r="M2452" i="1"/>
  <c r="AG2452" i="1"/>
  <c r="AH2452" i="1"/>
  <c r="AI2452" i="1"/>
  <c r="AJ2452" i="1"/>
  <c r="AK2452" i="1"/>
  <c r="AL2452" i="1"/>
  <c r="AM2452" i="1"/>
  <c r="AN2452" i="1"/>
  <c r="AV2452" i="1"/>
  <c r="C2453" i="1"/>
  <c r="D2453" i="1"/>
  <c r="E2453" i="1"/>
  <c r="F2453" i="1"/>
  <c r="G2453" i="1"/>
  <c r="H2453" i="1"/>
  <c r="J2453" i="1"/>
  <c r="K2453" i="1"/>
  <c r="L2453" i="1"/>
  <c r="M2453" i="1"/>
  <c r="AG2453" i="1"/>
  <c r="AH2453" i="1"/>
  <c r="AI2453" i="1"/>
  <c r="AJ2453" i="1"/>
  <c r="AK2453" i="1"/>
  <c r="AL2453" i="1"/>
  <c r="AM2453" i="1"/>
  <c r="AN2453" i="1"/>
  <c r="AV2453" i="1"/>
  <c r="C2454" i="1"/>
  <c r="D2454" i="1"/>
  <c r="E2454" i="1"/>
  <c r="F2454" i="1"/>
  <c r="G2454" i="1"/>
  <c r="H2454" i="1"/>
  <c r="J2454" i="1"/>
  <c r="K2454" i="1"/>
  <c r="L2454" i="1"/>
  <c r="M2454" i="1"/>
  <c r="AG2454" i="1"/>
  <c r="AH2454" i="1"/>
  <c r="AI2454" i="1"/>
  <c r="AJ2454" i="1"/>
  <c r="AK2454" i="1"/>
  <c r="AL2454" i="1"/>
  <c r="AM2454" i="1"/>
  <c r="AN2454" i="1"/>
  <c r="AV2454" i="1"/>
  <c r="C2455" i="1"/>
  <c r="D2455" i="1"/>
  <c r="E2455" i="1"/>
  <c r="F2455" i="1"/>
  <c r="G2455" i="1"/>
  <c r="H2455" i="1"/>
  <c r="J2455" i="1"/>
  <c r="K2455" i="1"/>
  <c r="L2455" i="1"/>
  <c r="M2455" i="1"/>
  <c r="AG2455" i="1"/>
  <c r="AH2455" i="1"/>
  <c r="AI2455" i="1"/>
  <c r="AJ2455" i="1"/>
  <c r="AK2455" i="1"/>
  <c r="AL2455" i="1"/>
  <c r="AM2455" i="1"/>
  <c r="AN2455" i="1"/>
  <c r="AV2455" i="1"/>
  <c r="C2457" i="1"/>
  <c r="D2457" i="1"/>
  <c r="E2457" i="1"/>
  <c r="F2457" i="1"/>
  <c r="G2457" i="1"/>
  <c r="H2457" i="1"/>
  <c r="J2457" i="1"/>
  <c r="K2457" i="1"/>
  <c r="L2457" i="1"/>
  <c r="M2457" i="1"/>
  <c r="AG2457" i="1"/>
  <c r="AH2457" i="1"/>
  <c r="AI2457" i="1"/>
  <c r="AJ2457" i="1"/>
  <c r="AK2457" i="1"/>
  <c r="AL2457" i="1"/>
  <c r="AM2457" i="1"/>
  <c r="AN2457" i="1"/>
  <c r="AV2457" i="1"/>
  <c r="C2458" i="1"/>
  <c r="D2458" i="1"/>
  <c r="E2458" i="1"/>
  <c r="F2458" i="1"/>
  <c r="G2458" i="1"/>
  <c r="H2458" i="1"/>
  <c r="J2458" i="1"/>
  <c r="K2458" i="1"/>
  <c r="L2458" i="1"/>
  <c r="M2458" i="1"/>
  <c r="AG2458" i="1"/>
  <c r="AH2458" i="1"/>
  <c r="AI2458" i="1"/>
  <c r="AJ2458" i="1"/>
  <c r="AK2458" i="1"/>
  <c r="AL2458" i="1"/>
  <c r="AM2458" i="1"/>
  <c r="AN2458" i="1"/>
  <c r="AV2458" i="1"/>
  <c r="C2459" i="1"/>
  <c r="D2459" i="1"/>
  <c r="E2459" i="1"/>
  <c r="F2459" i="1"/>
  <c r="G2459" i="1"/>
  <c r="H2459" i="1"/>
  <c r="J2459" i="1"/>
  <c r="K2459" i="1"/>
  <c r="L2459" i="1"/>
  <c r="M2459" i="1"/>
  <c r="AG2459" i="1"/>
  <c r="AH2459" i="1"/>
  <c r="AI2459" i="1"/>
  <c r="AJ2459" i="1"/>
  <c r="AK2459" i="1"/>
  <c r="AL2459" i="1"/>
  <c r="AM2459" i="1"/>
  <c r="AN2459" i="1"/>
  <c r="AV2459" i="1"/>
  <c r="C2460" i="1"/>
  <c r="D2460" i="1"/>
  <c r="E2460" i="1"/>
  <c r="F2460" i="1"/>
  <c r="G2460" i="1"/>
  <c r="H2460" i="1"/>
  <c r="J2460" i="1"/>
  <c r="K2460" i="1"/>
  <c r="L2460" i="1"/>
  <c r="M2460" i="1"/>
  <c r="AG2460" i="1"/>
  <c r="AH2460" i="1"/>
  <c r="AI2460" i="1"/>
  <c r="AJ2460" i="1"/>
  <c r="AK2460" i="1"/>
  <c r="AL2460" i="1"/>
  <c r="AM2460" i="1"/>
  <c r="AN2460" i="1"/>
  <c r="AV2460" i="1"/>
  <c r="C2461" i="1"/>
  <c r="D2461" i="1"/>
  <c r="E2461" i="1"/>
  <c r="F2461" i="1"/>
  <c r="G2461" i="1"/>
  <c r="H2461" i="1"/>
  <c r="J2461" i="1"/>
  <c r="K2461" i="1"/>
  <c r="L2461" i="1"/>
  <c r="M2461" i="1"/>
  <c r="AG2461" i="1"/>
  <c r="AH2461" i="1"/>
  <c r="AI2461" i="1"/>
  <c r="AJ2461" i="1"/>
  <c r="AK2461" i="1"/>
  <c r="AL2461" i="1"/>
  <c r="AM2461" i="1"/>
  <c r="AN2461" i="1"/>
  <c r="AV2461" i="1"/>
  <c r="C2462" i="1"/>
  <c r="D2462" i="1"/>
  <c r="E2462" i="1"/>
  <c r="F2462" i="1"/>
  <c r="G2462" i="1"/>
  <c r="H2462" i="1"/>
  <c r="J2462" i="1"/>
  <c r="K2462" i="1"/>
  <c r="L2462" i="1"/>
  <c r="M2462" i="1"/>
  <c r="AG2462" i="1"/>
  <c r="AH2462" i="1"/>
  <c r="AI2462" i="1"/>
  <c r="AJ2462" i="1"/>
  <c r="AK2462" i="1"/>
  <c r="AL2462" i="1"/>
  <c r="AM2462" i="1"/>
  <c r="AN2462" i="1"/>
  <c r="AV2462" i="1"/>
  <c r="C2463" i="1"/>
  <c r="D2463" i="1"/>
  <c r="E2463" i="1"/>
  <c r="F2463" i="1"/>
  <c r="G2463" i="1"/>
  <c r="H2463" i="1"/>
  <c r="J2463" i="1"/>
  <c r="K2463" i="1"/>
  <c r="L2463" i="1"/>
  <c r="M2463" i="1"/>
  <c r="AG2463" i="1"/>
  <c r="AH2463" i="1"/>
  <c r="AI2463" i="1"/>
  <c r="AJ2463" i="1"/>
  <c r="AK2463" i="1"/>
  <c r="AL2463" i="1"/>
  <c r="AM2463" i="1"/>
  <c r="AN2463" i="1"/>
  <c r="AV2463" i="1"/>
  <c r="C2464" i="1"/>
  <c r="D2464" i="1"/>
  <c r="E2464" i="1"/>
  <c r="F2464" i="1"/>
  <c r="G2464" i="1"/>
  <c r="H2464" i="1"/>
  <c r="J2464" i="1"/>
  <c r="K2464" i="1"/>
  <c r="L2464" i="1"/>
  <c r="M2464" i="1"/>
  <c r="AG2464" i="1"/>
  <c r="AH2464" i="1"/>
  <c r="AI2464" i="1"/>
  <c r="AJ2464" i="1"/>
  <c r="AK2464" i="1"/>
  <c r="AL2464" i="1"/>
  <c r="AM2464" i="1"/>
  <c r="AN2464" i="1"/>
  <c r="AV2464" i="1"/>
  <c r="C2465" i="1"/>
  <c r="D2465" i="1"/>
  <c r="E2465" i="1"/>
  <c r="F2465" i="1"/>
  <c r="G2465" i="1"/>
  <c r="H2465" i="1"/>
  <c r="J2465" i="1"/>
  <c r="K2465" i="1"/>
  <c r="L2465" i="1"/>
  <c r="M2465" i="1"/>
  <c r="AG2465" i="1"/>
  <c r="AH2465" i="1"/>
  <c r="AI2465" i="1"/>
  <c r="AJ2465" i="1"/>
  <c r="AK2465" i="1"/>
  <c r="AL2465" i="1"/>
  <c r="AM2465" i="1"/>
  <c r="AN2465" i="1"/>
  <c r="AV2465" i="1"/>
  <c r="C2466" i="1"/>
  <c r="D2466" i="1"/>
  <c r="E2466" i="1"/>
  <c r="F2466" i="1"/>
  <c r="G2466" i="1"/>
  <c r="H2466" i="1"/>
  <c r="J2466" i="1"/>
  <c r="K2466" i="1"/>
  <c r="L2466" i="1"/>
  <c r="M2466" i="1"/>
  <c r="AG2466" i="1"/>
  <c r="AH2466" i="1"/>
  <c r="AI2466" i="1"/>
  <c r="AJ2466" i="1"/>
  <c r="AK2466" i="1"/>
  <c r="AL2466" i="1"/>
  <c r="AM2466" i="1"/>
  <c r="AN2466" i="1"/>
  <c r="AV2466" i="1"/>
  <c r="C2467" i="1"/>
  <c r="D2467" i="1"/>
  <c r="E2467" i="1"/>
  <c r="F2467" i="1"/>
  <c r="G2467" i="1"/>
  <c r="H2467" i="1"/>
  <c r="J2467" i="1"/>
  <c r="K2467" i="1"/>
  <c r="L2467" i="1"/>
  <c r="M2467" i="1"/>
  <c r="AG2467" i="1"/>
  <c r="AH2467" i="1"/>
  <c r="AI2467" i="1"/>
  <c r="AJ2467" i="1"/>
  <c r="AK2467" i="1"/>
  <c r="AL2467" i="1"/>
  <c r="AM2467" i="1"/>
  <c r="AN2467" i="1"/>
  <c r="AV2467" i="1"/>
  <c r="C2468" i="1"/>
  <c r="D2468" i="1"/>
  <c r="E2468" i="1"/>
  <c r="F2468" i="1"/>
  <c r="G2468" i="1"/>
  <c r="H2468" i="1"/>
  <c r="J2468" i="1"/>
  <c r="K2468" i="1"/>
  <c r="L2468" i="1"/>
  <c r="M2468" i="1"/>
  <c r="AG2468" i="1"/>
  <c r="AH2468" i="1"/>
  <c r="AI2468" i="1"/>
  <c r="AJ2468" i="1"/>
  <c r="AK2468" i="1"/>
  <c r="AL2468" i="1"/>
  <c r="AM2468" i="1"/>
  <c r="AN2468" i="1"/>
  <c r="AV2468" i="1"/>
  <c r="C2469" i="1"/>
  <c r="D2469" i="1"/>
  <c r="E2469" i="1"/>
  <c r="F2469" i="1"/>
  <c r="G2469" i="1"/>
  <c r="H2469" i="1"/>
  <c r="J2469" i="1"/>
  <c r="K2469" i="1"/>
  <c r="L2469" i="1"/>
  <c r="M2469" i="1"/>
  <c r="AG2469" i="1"/>
  <c r="AH2469" i="1"/>
  <c r="AI2469" i="1"/>
  <c r="AJ2469" i="1"/>
  <c r="AK2469" i="1"/>
  <c r="AL2469" i="1"/>
  <c r="AM2469" i="1"/>
  <c r="AN2469" i="1"/>
  <c r="AV2469" i="1"/>
  <c r="C2470" i="1"/>
  <c r="D2470" i="1"/>
  <c r="E2470" i="1"/>
  <c r="F2470" i="1"/>
  <c r="G2470" i="1"/>
  <c r="H2470" i="1"/>
  <c r="J2470" i="1"/>
  <c r="K2470" i="1"/>
  <c r="L2470" i="1"/>
  <c r="M2470" i="1"/>
  <c r="AG2470" i="1"/>
  <c r="AH2470" i="1"/>
  <c r="AI2470" i="1"/>
  <c r="AJ2470" i="1"/>
  <c r="AK2470" i="1"/>
  <c r="AL2470" i="1"/>
  <c r="AM2470" i="1"/>
  <c r="AN2470" i="1"/>
  <c r="AV2470" i="1"/>
  <c r="C2471" i="1"/>
  <c r="D2471" i="1"/>
  <c r="E2471" i="1"/>
  <c r="F2471" i="1"/>
  <c r="G2471" i="1"/>
  <c r="H2471" i="1"/>
  <c r="J2471" i="1"/>
  <c r="K2471" i="1"/>
  <c r="L2471" i="1"/>
  <c r="M2471" i="1"/>
  <c r="AG2471" i="1"/>
  <c r="AH2471" i="1"/>
  <c r="AI2471" i="1"/>
  <c r="AJ2471" i="1"/>
  <c r="AK2471" i="1"/>
  <c r="AL2471" i="1"/>
  <c r="AM2471" i="1"/>
  <c r="AN2471" i="1"/>
  <c r="AV2471" i="1"/>
  <c r="C2472" i="1"/>
  <c r="D2472" i="1"/>
  <c r="E2472" i="1"/>
  <c r="F2472" i="1"/>
  <c r="G2472" i="1"/>
  <c r="H2472" i="1"/>
  <c r="J2472" i="1"/>
  <c r="K2472" i="1"/>
  <c r="L2472" i="1"/>
  <c r="M2472" i="1"/>
  <c r="AG2472" i="1"/>
  <c r="AH2472" i="1"/>
  <c r="AI2472" i="1"/>
  <c r="AJ2472" i="1"/>
  <c r="AK2472" i="1"/>
  <c r="AL2472" i="1"/>
  <c r="AM2472" i="1"/>
  <c r="AN2472" i="1"/>
  <c r="AV2472" i="1"/>
  <c r="C2473" i="1"/>
  <c r="D2473" i="1"/>
  <c r="E2473" i="1"/>
  <c r="F2473" i="1"/>
  <c r="G2473" i="1"/>
  <c r="H2473" i="1"/>
  <c r="J2473" i="1"/>
  <c r="K2473" i="1"/>
  <c r="L2473" i="1"/>
  <c r="M2473" i="1"/>
  <c r="AG2473" i="1"/>
  <c r="AH2473" i="1"/>
  <c r="AI2473" i="1"/>
  <c r="AJ2473" i="1"/>
  <c r="AK2473" i="1"/>
  <c r="AL2473" i="1"/>
  <c r="AM2473" i="1"/>
  <c r="AN2473" i="1"/>
  <c r="AV2473" i="1"/>
  <c r="C2474" i="1"/>
  <c r="D2474" i="1"/>
  <c r="E2474" i="1"/>
  <c r="F2474" i="1"/>
  <c r="G2474" i="1"/>
  <c r="H2474" i="1"/>
  <c r="J2474" i="1"/>
  <c r="K2474" i="1"/>
  <c r="L2474" i="1"/>
  <c r="M2474" i="1"/>
  <c r="AG2474" i="1"/>
  <c r="AH2474" i="1"/>
  <c r="AI2474" i="1"/>
  <c r="AJ2474" i="1"/>
  <c r="AK2474" i="1"/>
  <c r="AL2474" i="1"/>
  <c r="AM2474" i="1"/>
  <c r="AN2474" i="1"/>
  <c r="AV2474" i="1"/>
  <c r="C2475" i="1"/>
  <c r="D2475" i="1"/>
  <c r="E2475" i="1"/>
  <c r="F2475" i="1"/>
  <c r="G2475" i="1"/>
  <c r="H2475" i="1"/>
  <c r="J2475" i="1"/>
  <c r="K2475" i="1"/>
  <c r="L2475" i="1"/>
  <c r="M2475" i="1"/>
  <c r="AG2475" i="1"/>
  <c r="AH2475" i="1"/>
  <c r="AI2475" i="1"/>
  <c r="AJ2475" i="1"/>
  <c r="AK2475" i="1"/>
  <c r="AL2475" i="1"/>
  <c r="AM2475" i="1"/>
  <c r="AN2475" i="1"/>
  <c r="AV2475" i="1"/>
  <c r="C2476" i="1"/>
  <c r="D2476" i="1"/>
  <c r="E2476" i="1"/>
  <c r="F2476" i="1"/>
  <c r="G2476" i="1"/>
  <c r="H2476" i="1"/>
  <c r="J2476" i="1"/>
  <c r="K2476" i="1"/>
  <c r="L2476" i="1"/>
  <c r="M2476" i="1"/>
  <c r="AG2476" i="1"/>
  <c r="AH2476" i="1"/>
  <c r="AI2476" i="1"/>
  <c r="AJ2476" i="1"/>
  <c r="AK2476" i="1"/>
  <c r="AL2476" i="1"/>
  <c r="AM2476" i="1"/>
  <c r="AN2476" i="1"/>
  <c r="AV2476" i="1"/>
  <c r="C2477" i="1"/>
  <c r="D2477" i="1"/>
  <c r="E2477" i="1"/>
  <c r="F2477" i="1"/>
  <c r="G2477" i="1"/>
  <c r="H2477" i="1"/>
  <c r="J2477" i="1"/>
  <c r="K2477" i="1"/>
  <c r="L2477" i="1"/>
  <c r="M2477" i="1"/>
  <c r="AG2477" i="1"/>
  <c r="AH2477" i="1"/>
  <c r="AI2477" i="1"/>
  <c r="AJ2477" i="1"/>
  <c r="AK2477" i="1"/>
  <c r="AL2477" i="1"/>
  <c r="AM2477" i="1"/>
  <c r="AN2477" i="1"/>
  <c r="AV2477" i="1"/>
  <c r="C2478" i="1"/>
  <c r="D2478" i="1"/>
  <c r="E2478" i="1"/>
  <c r="F2478" i="1"/>
  <c r="G2478" i="1"/>
  <c r="H2478" i="1"/>
  <c r="J2478" i="1"/>
  <c r="K2478" i="1"/>
  <c r="L2478" i="1"/>
  <c r="M2478" i="1"/>
  <c r="AG2478" i="1"/>
  <c r="AH2478" i="1"/>
  <c r="AI2478" i="1"/>
  <c r="AJ2478" i="1"/>
  <c r="AK2478" i="1"/>
  <c r="AL2478" i="1"/>
  <c r="AM2478" i="1"/>
  <c r="AN2478" i="1"/>
  <c r="AV2478" i="1"/>
  <c r="C2479" i="1"/>
  <c r="D2479" i="1"/>
  <c r="E2479" i="1"/>
  <c r="F2479" i="1"/>
  <c r="G2479" i="1"/>
  <c r="H2479" i="1"/>
  <c r="J2479" i="1"/>
  <c r="K2479" i="1"/>
  <c r="L2479" i="1"/>
  <c r="M2479" i="1"/>
  <c r="AG2479" i="1"/>
  <c r="AH2479" i="1"/>
  <c r="AI2479" i="1"/>
  <c r="AJ2479" i="1"/>
  <c r="AK2479" i="1"/>
  <c r="AL2479" i="1"/>
  <c r="AM2479" i="1"/>
  <c r="AN2479" i="1"/>
  <c r="AV2479" i="1"/>
  <c r="C2480" i="1"/>
  <c r="D2480" i="1"/>
  <c r="E2480" i="1"/>
  <c r="F2480" i="1"/>
  <c r="G2480" i="1"/>
  <c r="H2480" i="1"/>
  <c r="J2480" i="1"/>
  <c r="K2480" i="1"/>
  <c r="L2480" i="1"/>
  <c r="M2480" i="1"/>
  <c r="AG2480" i="1"/>
  <c r="AH2480" i="1"/>
  <c r="AI2480" i="1"/>
  <c r="AJ2480" i="1"/>
  <c r="AK2480" i="1"/>
  <c r="AL2480" i="1"/>
  <c r="AM2480" i="1"/>
  <c r="AN2480" i="1"/>
  <c r="AV2480" i="1"/>
  <c r="C2481" i="1"/>
  <c r="D2481" i="1"/>
  <c r="E2481" i="1"/>
  <c r="F2481" i="1"/>
  <c r="G2481" i="1"/>
  <c r="H2481" i="1"/>
  <c r="J2481" i="1"/>
  <c r="K2481" i="1"/>
  <c r="L2481" i="1"/>
  <c r="M2481" i="1"/>
  <c r="AG2481" i="1"/>
  <c r="AH2481" i="1"/>
  <c r="AI2481" i="1"/>
  <c r="AJ2481" i="1"/>
  <c r="AK2481" i="1"/>
  <c r="AL2481" i="1"/>
  <c r="AM2481" i="1"/>
  <c r="AN2481" i="1"/>
  <c r="AV2481" i="1"/>
  <c r="C2482" i="1"/>
  <c r="D2482" i="1"/>
  <c r="E2482" i="1"/>
  <c r="F2482" i="1"/>
  <c r="G2482" i="1"/>
  <c r="H2482" i="1"/>
  <c r="J2482" i="1"/>
  <c r="K2482" i="1"/>
  <c r="L2482" i="1"/>
  <c r="M2482" i="1"/>
  <c r="AG2482" i="1"/>
  <c r="AH2482" i="1"/>
  <c r="AI2482" i="1"/>
  <c r="AJ2482" i="1"/>
  <c r="AK2482" i="1"/>
  <c r="AL2482" i="1"/>
  <c r="AM2482" i="1"/>
  <c r="AN2482" i="1"/>
  <c r="AV2482" i="1"/>
  <c r="C2483" i="1"/>
  <c r="D2483" i="1"/>
  <c r="E2483" i="1"/>
  <c r="F2483" i="1"/>
  <c r="G2483" i="1"/>
  <c r="H2483" i="1"/>
  <c r="J2483" i="1"/>
  <c r="K2483" i="1"/>
  <c r="L2483" i="1"/>
  <c r="M2483" i="1"/>
  <c r="AG2483" i="1"/>
  <c r="AH2483" i="1"/>
  <c r="AI2483" i="1"/>
  <c r="AJ2483" i="1"/>
  <c r="AK2483" i="1"/>
  <c r="AL2483" i="1"/>
  <c r="AM2483" i="1"/>
  <c r="AN2483" i="1"/>
  <c r="AV2483" i="1"/>
  <c r="C2484" i="1"/>
  <c r="D2484" i="1"/>
  <c r="E2484" i="1"/>
  <c r="F2484" i="1"/>
  <c r="G2484" i="1"/>
  <c r="H2484" i="1"/>
  <c r="J2484" i="1"/>
  <c r="K2484" i="1"/>
  <c r="L2484" i="1"/>
  <c r="M2484" i="1"/>
  <c r="AG2484" i="1"/>
  <c r="AH2484" i="1"/>
  <c r="AI2484" i="1"/>
  <c r="AJ2484" i="1"/>
  <c r="AK2484" i="1"/>
  <c r="AL2484" i="1"/>
  <c r="AM2484" i="1"/>
  <c r="AN2484" i="1"/>
  <c r="AV2484" i="1"/>
  <c r="C2485" i="1"/>
  <c r="D2485" i="1"/>
  <c r="E2485" i="1"/>
  <c r="F2485" i="1"/>
  <c r="G2485" i="1"/>
  <c r="H2485" i="1"/>
  <c r="J2485" i="1"/>
  <c r="K2485" i="1"/>
  <c r="L2485" i="1"/>
  <c r="M2485" i="1"/>
  <c r="AG2485" i="1"/>
  <c r="AH2485" i="1"/>
  <c r="AI2485" i="1"/>
  <c r="AJ2485" i="1"/>
  <c r="AK2485" i="1"/>
  <c r="AL2485" i="1"/>
  <c r="AM2485" i="1"/>
  <c r="AN2485" i="1"/>
  <c r="AV2485" i="1"/>
  <c r="C2486" i="1"/>
  <c r="D2486" i="1"/>
  <c r="E2486" i="1"/>
  <c r="F2486" i="1"/>
  <c r="G2486" i="1"/>
  <c r="H2486" i="1"/>
  <c r="J2486" i="1"/>
  <c r="K2486" i="1"/>
  <c r="L2486" i="1"/>
  <c r="M2486" i="1"/>
  <c r="AG2486" i="1"/>
  <c r="AH2486" i="1"/>
  <c r="AI2486" i="1"/>
  <c r="AJ2486" i="1"/>
  <c r="AK2486" i="1"/>
  <c r="AL2486" i="1"/>
  <c r="AM2486" i="1"/>
  <c r="AN2486" i="1"/>
  <c r="AV2486" i="1"/>
  <c r="C2487" i="1"/>
  <c r="D2487" i="1"/>
  <c r="E2487" i="1"/>
  <c r="F2487" i="1"/>
  <c r="G2487" i="1"/>
  <c r="H2487" i="1"/>
  <c r="J2487" i="1"/>
  <c r="K2487" i="1"/>
  <c r="L2487" i="1"/>
  <c r="M2487" i="1"/>
  <c r="AG2487" i="1"/>
  <c r="AH2487" i="1"/>
  <c r="AI2487" i="1"/>
  <c r="AJ2487" i="1"/>
  <c r="AK2487" i="1"/>
  <c r="AL2487" i="1"/>
  <c r="AM2487" i="1"/>
  <c r="AN2487" i="1"/>
  <c r="AV2487" i="1"/>
  <c r="C2488" i="1"/>
  <c r="D2488" i="1"/>
  <c r="E2488" i="1"/>
  <c r="F2488" i="1"/>
  <c r="G2488" i="1"/>
  <c r="H2488" i="1"/>
  <c r="J2488" i="1"/>
  <c r="K2488" i="1"/>
  <c r="L2488" i="1"/>
  <c r="M2488" i="1"/>
  <c r="AG2488" i="1"/>
  <c r="AH2488" i="1"/>
  <c r="AI2488" i="1"/>
  <c r="AJ2488" i="1"/>
  <c r="AK2488" i="1"/>
  <c r="AL2488" i="1"/>
  <c r="AM2488" i="1"/>
  <c r="AN2488" i="1"/>
  <c r="AV2488" i="1"/>
  <c r="C2489" i="1"/>
  <c r="D2489" i="1"/>
  <c r="E2489" i="1"/>
  <c r="F2489" i="1"/>
  <c r="G2489" i="1"/>
  <c r="H2489" i="1"/>
  <c r="J2489" i="1"/>
  <c r="K2489" i="1"/>
  <c r="L2489" i="1"/>
  <c r="M2489" i="1"/>
  <c r="AG2489" i="1"/>
  <c r="AH2489" i="1"/>
  <c r="AI2489" i="1"/>
  <c r="AJ2489" i="1"/>
  <c r="AK2489" i="1"/>
  <c r="AL2489" i="1"/>
  <c r="AM2489" i="1"/>
  <c r="AN2489" i="1"/>
  <c r="AV2489" i="1"/>
  <c r="C2490" i="1"/>
  <c r="D2490" i="1"/>
  <c r="E2490" i="1"/>
  <c r="F2490" i="1"/>
  <c r="G2490" i="1"/>
  <c r="H2490" i="1"/>
  <c r="J2490" i="1"/>
  <c r="K2490" i="1"/>
  <c r="L2490" i="1"/>
  <c r="M2490" i="1"/>
  <c r="AG2490" i="1"/>
  <c r="AH2490" i="1"/>
  <c r="AI2490" i="1"/>
  <c r="AJ2490" i="1"/>
  <c r="AK2490" i="1"/>
  <c r="AL2490" i="1"/>
  <c r="AM2490" i="1"/>
  <c r="AN2490" i="1"/>
  <c r="AV2490" i="1"/>
  <c r="C2491" i="1"/>
  <c r="D2491" i="1"/>
  <c r="E2491" i="1"/>
  <c r="F2491" i="1"/>
  <c r="G2491" i="1"/>
  <c r="H2491" i="1"/>
  <c r="J2491" i="1"/>
  <c r="K2491" i="1"/>
  <c r="L2491" i="1"/>
  <c r="M2491" i="1"/>
  <c r="AG2491" i="1"/>
  <c r="AH2491" i="1"/>
  <c r="AI2491" i="1"/>
  <c r="AJ2491" i="1"/>
  <c r="AK2491" i="1"/>
  <c r="AL2491" i="1"/>
  <c r="AM2491" i="1"/>
  <c r="AN2491" i="1"/>
  <c r="AV2491" i="1"/>
  <c r="C2492" i="1"/>
  <c r="D2492" i="1"/>
  <c r="E2492" i="1"/>
  <c r="F2492" i="1"/>
  <c r="G2492" i="1"/>
  <c r="H2492" i="1"/>
  <c r="J2492" i="1"/>
  <c r="K2492" i="1"/>
  <c r="L2492" i="1"/>
  <c r="M2492" i="1"/>
  <c r="AG2492" i="1"/>
  <c r="AH2492" i="1"/>
  <c r="AI2492" i="1"/>
  <c r="AJ2492" i="1"/>
  <c r="AK2492" i="1"/>
  <c r="AL2492" i="1"/>
  <c r="AM2492" i="1"/>
  <c r="AN2492" i="1"/>
  <c r="AV2492" i="1"/>
  <c r="C2493" i="1"/>
  <c r="D2493" i="1"/>
  <c r="E2493" i="1"/>
  <c r="F2493" i="1"/>
  <c r="G2493" i="1"/>
  <c r="H2493" i="1"/>
  <c r="J2493" i="1"/>
  <c r="K2493" i="1"/>
  <c r="L2493" i="1"/>
  <c r="M2493" i="1"/>
  <c r="AG2493" i="1"/>
  <c r="AH2493" i="1"/>
  <c r="AI2493" i="1"/>
  <c r="AJ2493" i="1"/>
  <c r="AK2493" i="1"/>
  <c r="AL2493" i="1"/>
  <c r="AM2493" i="1"/>
  <c r="AN2493" i="1"/>
  <c r="AV2493" i="1"/>
  <c r="C2494" i="1"/>
  <c r="D2494" i="1"/>
  <c r="E2494" i="1"/>
  <c r="F2494" i="1"/>
  <c r="G2494" i="1"/>
  <c r="H2494" i="1"/>
  <c r="J2494" i="1"/>
  <c r="K2494" i="1"/>
  <c r="L2494" i="1"/>
  <c r="M2494" i="1"/>
  <c r="AG2494" i="1"/>
  <c r="AH2494" i="1"/>
  <c r="AI2494" i="1"/>
  <c r="AJ2494" i="1"/>
  <c r="AK2494" i="1"/>
  <c r="AL2494" i="1"/>
  <c r="AM2494" i="1"/>
  <c r="AN2494" i="1"/>
  <c r="AV2494" i="1"/>
  <c r="C2495" i="1"/>
  <c r="D2495" i="1"/>
  <c r="E2495" i="1"/>
  <c r="F2495" i="1"/>
  <c r="G2495" i="1"/>
  <c r="H2495" i="1"/>
  <c r="J2495" i="1"/>
  <c r="K2495" i="1"/>
  <c r="L2495" i="1"/>
  <c r="M2495" i="1"/>
  <c r="AG2495" i="1"/>
  <c r="AH2495" i="1"/>
  <c r="AI2495" i="1"/>
  <c r="AJ2495" i="1"/>
  <c r="AK2495" i="1"/>
  <c r="AL2495" i="1"/>
  <c r="AM2495" i="1"/>
  <c r="AN2495" i="1"/>
  <c r="AV2495" i="1"/>
  <c r="C2496" i="1"/>
  <c r="D2496" i="1"/>
  <c r="E2496" i="1"/>
  <c r="F2496" i="1"/>
  <c r="G2496" i="1"/>
  <c r="H2496" i="1"/>
  <c r="J2496" i="1"/>
  <c r="K2496" i="1"/>
  <c r="L2496" i="1"/>
  <c r="M2496" i="1"/>
  <c r="AG2496" i="1"/>
  <c r="AH2496" i="1"/>
  <c r="AI2496" i="1"/>
  <c r="AJ2496" i="1"/>
  <c r="AK2496" i="1"/>
  <c r="AL2496" i="1"/>
  <c r="AM2496" i="1"/>
  <c r="AN2496" i="1"/>
  <c r="AV2496" i="1"/>
  <c r="C2497" i="1"/>
  <c r="D2497" i="1"/>
  <c r="E2497" i="1"/>
  <c r="F2497" i="1"/>
  <c r="G2497" i="1"/>
  <c r="H2497" i="1"/>
  <c r="J2497" i="1"/>
  <c r="K2497" i="1"/>
  <c r="L2497" i="1"/>
  <c r="M2497" i="1"/>
  <c r="AG2497" i="1"/>
  <c r="AH2497" i="1"/>
  <c r="AI2497" i="1"/>
  <c r="AJ2497" i="1"/>
  <c r="AK2497" i="1"/>
  <c r="AL2497" i="1"/>
  <c r="AM2497" i="1"/>
  <c r="AN2497" i="1"/>
  <c r="AV2497" i="1"/>
  <c r="C2498" i="1"/>
  <c r="D2498" i="1"/>
  <c r="E2498" i="1"/>
  <c r="F2498" i="1"/>
  <c r="G2498" i="1"/>
  <c r="H2498" i="1"/>
  <c r="J2498" i="1"/>
  <c r="K2498" i="1"/>
  <c r="L2498" i="1"/>
  <c r="M2498" i="1"/>
  <c r="AG2498" i="1"/>
  <c r="AH2498" i="1"/>
  <c r="AI2498" i="1"/>
  <c r="AJ2498" i="1"/>
  <c r="AK2498" i="1"/>
  <c r="AL2498" i="1"/>
  <c r="AM2498" i="1"/>
  <c r="AN2498" i="1"/>
  <c r="AV2498" i="1"/>
  <c r="C2499" i="1"/>
  <c r="D2499" i="1"/>
  <c r="E2499" i="1"/>
  <c r="F2499" i="1"/>
  <c r="G2499" i="1"/>
  <c r="H2499" i="1"/>
  <c r="J2499" i="1"/>
  <c r="K2499" i="1"/>
  <c r="L2499" i="1"/>
  <c r="M2499" i="1"/>
  <c r="AG2499" i="1"/>
  <c r="AH2499" i="1"/>
  <c r="AI2499" i="1"/>
  <c r="AJ2499" i="1"/>
  <c r="AK2499" i="1"/>
  <c r="AL2499" i="1"/>
  <c r="AM2499" i="1"/>
  <c r="AN2499" i="1"/>
  <c r="AV2499" i="1"/>
  <c r="C2500" i="1"/>
  <c r="D2500" i="1"/>
  <c r="E2500" i="1"/>
  <c r="F2500" i="1"/>
  <c r="G2500" i="1"/>
  <c r="H2500" i="1"/>
  <c r="J2500" i="1"/>
  <c r="K2500" i="1"/>
  <c r="L2500" i="1"/>
  <c r="M2500" i="1"/>
  <c r="AG2500" i="1"/>
  <c r="AH2500" i="1"/>
  <c r="AI2500" i="1"/>
  <c r="AJ2500" i="1"/>
  <c r="AK2500" i="1"/>
  <c r="AL2500" i="1"/>
  <c r="AM2500" i="1"/>
  <c r="AN2500" i="1"/>
  <c r="AV2500" i="1"/>
  <c r="C2501" i="1"/>
  <c r="D2501" i="1"/>
  <c r="E2501" i="1"/>
  <c r="F2501" i="1"/>
  <c r="G2501" i="1"/>
  <c r="H2501" i="1"/>
  <c r="J2501" i="1"/>
  <c r="K2501" i="1"/>
  <c r="L2501" i="1"/>
  <c r="M2501" i="1"/>
  <c r="AG2501" i="1"/>
  <c r="AH2501" i="1"/>
  <c r="AI2501" i="1"/>
  <c r="AJ2501" i="1"/>
  <c r="AK2501" i="1"/>
  <c r="AL2501" i="1"/>
  <c r="AM2501" i="1"/>
  <c r="AN2501" i="1"/>
  <c r="AV2501" i="1"/>
  <c r="C2502" i="1"/>
  <c r="D2502" i="1"/>
  <c r="E2502" i="1"/>
  <c r="F2502" i="1"/>
  <c r="G2502" i="1"/>
  <c r="H2502" i="1"/>
  <c r="J2502" i="1"/>
  <c r="K2502" i="1"/>
  <c r="L2502" i="1"/>
  <c r="M2502" i="1"/>
  <c r="AG2502" i="1"/>
  <c r="AH2502" i="1"/>
  <c r="AI2502" i="1"/>
  <c r="AJ2502" i="1"/>
  <c r="AK2502" i="1"/>
  <c r="AL2502" i="1"/>
  <c r="AM2502" i="1"/>
  <c r="AN2502" i="1"/>
  <c r="AV2502" i="1"/>
  <c r="C2503" i="1"/>
  <c r="D2503" i="1"/>
  <c r="E2503" i="1"/>
  <c r="F2503" i="1"/>
  <c r="G2503" i="1"/>
  <c r="H2503" i="1"/>
  <c r="J2503" i="1"/>
  <c r="K2503" i="1"/>
  <c r="L2503" i="1"/>
  <c r="M2503" i="1"/>
  <c r="AG2503" i="1"/>
  <c r="AH2503" i="1"/>
  <c r="AI2503" i="1"/>
  <c r="AJ2503" i="1"/>
  <c r="AK2503" i="1"/>
  <c r="AL2503" i="1"/>
  <c r="AM2503" i="1"/>
  <c r="AN2503" i="1"/>
  <c r="AV2503" i="1"/>
  <c r="C2504" i="1"/>
  <c r="D2504" i="1"/>
  <c r="E2504" i="1"/>
  <c r="F2504" i="1"/>
  <c r="G2504" i="1"/>
  <c r="H2504" i="1"/>
  <c r="J2504" i="1"/>
  <c r="K2504" i="1"/>
  <c r="L2504" i="1"/>
  <c r="M2504" i="1"/>
  <c r="AG2504" i="1"/>
  <c r="AH2504" i="1"/>
  <c r="AI2504" i="1"/>
  <c r="AJ2504" i="1"/>
  <c r="AK2504" i="1"/>
  <c r="AL2504" i="1"/>
  <c r="AM2504" i="1"/>
  <c r="AN2504" i="1"/>
  <c r="AV2504" i="1"/>
  <c r="C2505" i="1"/>
  <c r="D2505" i="1"/>
  <c r="E2505" i="1"/>
  <c r="F2505" i="1"/>
  <c r="G2505" i="1"/>
  <c r="H2505" i="1"/>
  <c r="J2505" i="1"/>
  <c r="K2505" i="1"/>
  <c r="L2505" i="1"/>
  <c r="M2505" i="1"/>
  <c r="AG2505" i="1"/>
  <c r="AH2505" i="1"/>
  <c r="AI2505" i="1"/>
  <c r="AJ2505" i="1"/>
  <c r="AK2505" i="1"/>
  <c r="AL2505" i="1"/>
  <c r="AM2505" i="1"/>
  <c r="AN2505" i="1"/>
  <c r="AV2505" i="1"/>
  <c r="C2506" i="1"/>
  <c r="D2506" i="1"/>
  <c r="E2506" i="1"/>
  <c r="F2506" i="1"/>
  <c r="G2506" i="1"/>
  <c r="H2506" i="1"/>
  <c r="J2506" i="1"/>
  <c r="K2506" i="1"/>
  <c r="L2506" i="1"/>
  <c r="M2506" i="1"/>
  <c r="AG2506" i="1"/>
  <c r="AH2506" i="1"/>
  <c r="AI2506" i="1"/>
  <c r="AJ2506" i="1"/>
  <c r="AK2506" i="1"/>
  <c r="AL2506" i="1"/>
  <c r="AM2506" i="1"/>
  <c r="AN2506" i="1"/>
  <c r="AV2506" i="1"/>
  <c r="C2507" i="1"/>
  <c r="D2507" i="1"/>
  <c r="E2507" i="1"/>
  <c r="F2507" i="1"/>
  <c r="G2507" i="1"/>
  <c r="H2507" i="1"/>
  <c r="J2507" i="1"/>
  <c r="K2507" i="1"/>
  <c r="L2507" i="1"/>
  <c r="M2507" i="1"/>
  <c r="AG2507" i="1"/>
  <c r="AH2507" i="1"/>
  <c r="AI2507" i="1"/>
  <c r="AJ2507" i="1"/>
  <c r="AK2507" i="1"/>
  <c r="AL2507" i="1"/>
  <c r="AM2507" i="1"/>
  <c r="AN2507" i="1"/>
  <c r="AV2507" i="1"/>
  <c r="C2508" i="1"/>
  <c r="D2508" i="1"/>
  <c r="E2508" i="1"/>
  <c r="F2508" i="1"/>
  <c r="G2508" i="1"/>
  <c r="H2508" i="1"/>
  <c r="J2508" i="1"/>
  <c r="K2508" i="1"/>
  <c r="L2508" i="1"/>
  <c r="M2508" i="1"/>
  <c r="AG2508" i="1"/>
  <c r="AH2508" i="1"/>
  <c r="AI2508" i="1"/>
  <c r="AJ2508" i="1"/>
  <c r="AK2508" i="1"/>
  <c r="AL2508" i="1"/>
  <c r="AM2508" i="1"/>
  <c r="AN2508" i="1"/>
  <c r="AV2508" i="1"/>
  <c r="C2509" i="1"/>
  <c r="D2509" i="1"/>
  <c r="E2509" i="1"/>
  <c r="F2509" i="1"/>
  <c r="G2509" i="1"/>
  <c r="H2509" i="1"/>
  <c r="J2509" i="1"/>
  <c r="K2509" i="1"/>
  <c r="L2509" i="1"/>
  <c r="M2509" i="1"/>
  <c r="AG2509" i="1"/>
  <c r="AH2509" i="1"/>
  <c r="AI2509" i="1"/>
  <c r="AJ2509" i="1"/>
  <c r="AK2509" i="1"/>
  <c r="AL2509" i="1"/>
  <c r="AM2509" i="1"/>
  <c r="AN2509" i="1"/>
  <c r="AV2509" i="1"/>
  <c r="C2510" i="1"/>
  <c r="D2510" i="1"/>
  <c r="E2510" i="1"/>
  <c r="F2510" i="1"/>
  <c r="G2510" i="1"/>
  <c r="H2510" i="1"/>
  <c r="J2510" i="1"/>
  <c r="K2510" i="1"/>
  <c r="L2510" i="1"/>
  <c r="M2510" i="1"/>
  <c r="AG2510" i="1"/>
  <c r="AH2510" i="1"/>
  <c r="AI2510" i="1"/>
  <c r="AJ2510" i="1"/>
  <c r="AK2510" i="1"/>
  <c r="AL2510" i="1"/>
  <c r="AM2510" i="1"/>
  <c r="AN2510" i="1"/>
  <c r="AV2510" i="1"/>
  <c r="C2511" i="1"/>
  <c r="D2511" i="1"/>
  <c r="E2511" i="1"/>
  <c r="F2511" i="1"/>
  <c r="G2511" i="1"/>
  <c r="H2511" i="1"/>
  <c r="J2511" i="1"/>
  <c r="K2511" i="1"/>
  <c r="L2511" i="1"/>
  <c r="M2511" i="1"/>
  <c r="AG2511" i="1"/>
  <c r="AH2511" i="1"/>
  <c r="AI2511" i="1"/>
  <c r="AJ2511" i="1"/>
  <c r="AK2511" i="1"/>
  <c r="AL2511" i="1"/>
  <c r="AM2511" i="1"/>
  <c r="AN2511" i="1"/>
  <c r="AV2511" i="1"/>
  <c r="C2512" i="1"/>
  <c r="D2512" i="1"/>
  <c r="E2512" i="1"/>
  <c r="F2512" i="1"/>
  <c r="G2512" i="1"/>
  <c r="H2512" i="1"/>
  <c r="J2512" i="1"/>
  <c r="K2512" i="1"/>
  <c r="L2512" i="1"/>
  <c r="M2512" i="1"/>
  <c r="AG2512" i="1"/>
  <c r="AH2512" i="1"/>
  <c r="AI2512" i="1"/>
  <c r="AJ2512" i="1"/>
  <c r="AK2512" i="1"/>
  <c r="AL2512" i="1"/>
  <c r="AM2512" i="1"/>
  <c r="AN2512" i="1"/>
  <c r="AV2512" i="1"/>
  <c r="C2513" i="1"/>
  <c r="D2513" i="1"/>
  <c r="E2513" i="1"/>
  <c r="F2513" i="1"/>
  <c r="G2513" i="1"/>
  <c r="H2513" i="1"/>
  <c r="J2513" i="1"/>
  <c r="K2513" i="1"/>
  <c r="L2513" i="1"/>
  <c r="M2513" i="1"/>
  <c r="AG2513" i="1"/>
  <c r="AH2513" i="1"/>
  <c r="AI2513" i="1"/>
  <c r="AJ2513" i="1"/>
  <c r="AK2513" i="1"/>
  <c r="AL2513" i="1"/>
  <c r="AM2513" i="1"/>
  <c r="AN2513" i="1"/>
  <c r="AV2513" i="1"/>
  <c r="C2514" i="1"/>
  <c r="D2514" i="1"/>
  <c r="E2514" i="1"/>
  <c r="F2514" i="1"/>
  <c r="G2514" i="1"/>
  <c r="H2514" i="1"/>
  <c r="J2514" i="1"/>
  <c r="K2514" i="1"/>
  <c r="L2514" i="1"/>
  <c r="M2514" i="1"/>
  <c r="AG2514" i="1"/>
  <c r="AH2514" i="1"/>
  <c r="AI2514" i="1"/>
  <c r="AJ2514" i="1"/>
  <c r="AK2514" i="1"/>
  <c r="AL2514" i="1"/>
  <c r="AM2514" i="1"/>
  <c r="AN2514" i="1"/>
  <c r="AV2514" i="1"/>
  <c r="C2515" i="1"/>
  <c r="D2515" i="1"/>
  <c r="E2515" i="1"/>
  <c r="F2515" i="1"/>
  <c r="G2515" i="1"/>
  <c r="H2515" i="1"/>
  <c r="J2515" i="1"/>
  <c r="K2515" i="1"/>
  <c r="L2515" i="1"/>
  <c r="M2515" i="1"/>
  <c r="AG2515" i="1"/>
  <c r="AH2515" i="1"/>
  <c r="AI2515" i="1"/>
  <c r="AJ2515" i="1"/>
  <c r="AK2515" i="1"/>
  <c r="AL2515" i="1"/>
  <c r="AM2515" i="1"/>
  <c r="AN2515" i="1"/>
  <c r="AV2515" i="1"/>
  <c r="C2516" i="1"/>
  <c r="D2516" i="1"/>
  <c r="E2516" i="1"/>
  <c r="F2516" i="1"/>
  <c r="G2516" i="1"/>
  <c r="H2516" i="1"/>
  <c r="J2516" i="1"/>
  <c r="K2516" i="1"/>
  <c r="L2516" i="1"/>
  <c r="M2516" i="1"/>
  <c r="AG2516" i="1"/>
  <c r="AH2516" i="1"/>
  <c r="AI2516" i="1"/>
  <c r="AJ2516" i="1"/>
  <c r="AK2516" i="1"/>
  <c r="AL2516" i="1"/>
  <c r="AM2516" i="1"/>
  <c r="AN2516" i="1"/>
  <c r="AV2516" i="1"/>
  <c r="C2517" i="1"/>
  <c r="D2517" i="1"/>
  <c r="E2517" i="1"/>
  <c r="F2517" i="1"/>
  <c r="G2517" i="1"/>
  <c r="H2517" i="1"/>
  <c r="J2517" i="1"/>
  <c r="K2517" i="1"/>
  <c r="L2517" i="1"/>
  <c r="M2517" i="1"/>
  <c r="AG2517" i="1"/>
  <c r="AH2517" i="1"/>
  <c r="AI2517" i="1"/>
  <c r="AJ2517" i="1"/>
  <c r="AK2517" i="1"/>
  <c r="AL2517" i="1"/>
  <c r="AM2517" i="1"/>
  <c r="AN2517" i="1"/>
  <c r="AV2517" i="1"/>
  <c r="C2518" i="1"/>
  <c r="D2518" i="1"/>
  <c r="E2518" i="1"/>
  <c r="F2518" i="1"/>
  <c r="G2518" i="1"/>
  <c r="H2518" i="1"/>
  <c r="J2518" i="1"/>
  <c r="K2518" i="1"/>
  <c r="L2518" i="1"/>
  <c r="M2518" i="1"/>
  <c r="AG2518" i="1"/>
  <c r="AH2518" i="1"/>
  <c r="AI2518" i="1"/>
  <c r="AJ2518" i="1"/>
  <c r="AK2518" i="1"/>
  <c r="AL2518" i="1"/>
  <c r="AM2518" i="1"/>
  <c r="AN2518" i="1"/>
  <c r="AV2518" i="1"/>
  <c r="C2519" i="1"/>
  <c r="D2519" i="1"/>
  <c r="E2519" i="1"/>
  <c r="F2519" i="1"/>
  <c r="G2519" i="1"/>
  <c r="H2519" i="1"/>
  <c r="J2519" i="1"/>
  <c r="K2519" i="1"/>
  <c r="L2519" i="1"/>
  <c r="M2519" i="1"/>
  <c r="AG2519" i="1"/>
  <c r="AH2519" i="1"/>
  <c r="AI2519" i="1"/>
  <c r="AJ2519" i="1"/>
  <c r="AK2519" i="1"/>
  <c r="AL2519" i="1"/>
  <c r="AM2519" i="1"/>
  <c r="AN2519" i="1"/>
  <c r="AV2519" i="1"/>
  <c r="C2520" i="1"/>
  <c r="D2520" i="1"/>
  <c r="E2520" i="1"/>
  <c r="F2520" i="1"/>
  <c r="G2520" i="1"/>
  <c r="H2520" i="1"/>
  <c r="J2520" i="1"/>
  <c r="K2520" i="1"/>
  <c r="L2520" i="1"/>
  <c r="M2520" i="1"/>
  <c r="AG2520" i="1"/>
  <c r="AH2520" i="1"/>
  <c r="AI2520" i="1"/>
  <c r="AJ2520" i="1"/>
  <c r="AK2520" i="1"/>
  <c r="AL2520" i="1"/>
  <c r="AM2520" i="1"/>
  <c r="AN2520" i="1"/>
  <c r="AV2520" i="1"/>
  <c r="C2521" i="1"/>
  <c r="D2521" i="1"/>
  <c r="E2521" i="1"/>
  <c r="F2521" i="1"/>
  <c r="G2521" i="1"/>
  <c r="H2521" i="1"/>
  <c r="J2521" i="1"/>
  <c r="K2521" i="1"/>
  <c r="L2521" i="1"/>
  <c r="M2521" i="1"/>
  <c r="AG2521" i="1"/>
  <c r="AH2521" i="1"/>
  <c r="AI2521" i="1"/>
  <c r="AJ2521" i="1"/>
  <c r="AK2521" i="1"/>
  <c r="AL2521" i="1"/>
  <c r="AM2521" i="1"/>
  <c r="AN2521" i="1"/>
  <c r="AV2521" i="1"/>
  <c r="C2522" i="1"/>
  <c r="D2522" i="1"/>
  <c r="E2522" i="1"/>
  <c r="F2522" i="1"/>
  <c r="G2522" i="1"/>
  <c r="H2522" i="1"/>
  <c r="J2522" i="1"/>
  <c r="K2522" i="1"/>
  <c r="L2522" i="1"/>
  <c r="M2522" i="1"/>
  <c r="AG2522" i="1"/>
  <c r="AH2522" i="1"/>
  <c r="AI2522" i="1"/>
  <c r="AJ2522" i="1"/>
  <c r="AK2522" i="1"/>
  <c r="AL2522" i="1"/>
  <c r="AM2522" i="1"/>
  <c r="AN2522" i="1"/>
  <c r="AV2522" i="1"/>
  <c r="C2523" i="1"/>
  <c r="D2523" i="1"/>
  <c r="E2523" i="1"/>
  <c r="F2523" i="1"/>
  <c r="G2523" i="1"/>
  <c r="H2523" i="1"/>
  <c r="J2523" i="1"/>
  <c r="K2523" i="1"/>
  <c r="L2523" i="1"/>
  <c r="M2523" i="1"/>
  <c r="AG2523" i="1"/>
  <c r="AH2523" i="1"/>
  <c r="AI2523" i="1"/>
  <c r="AJ2523" i="1"/>
  <c r="AK2523" i="1"/>
  <c r="AL2523" i="1"/>
  <c r="AM2523" i="1"/>
  <c r="AN2523" i="1"/>
  <c r="AV2523" i="1"/>
  <c r="C2525" i="1"/>
  <c r="D2525" i="1"/>
  <c r="E2525" i="1"/>
  <c r="F2525" i="1"/>
  <c r="G2525" i="1"/>
  <c r="H2525" i="1"/>
  <c r="J2525" i="1"/>
  <c r="K2525" i="1"/>
  <c r="L2525" i="1"/>
  <c r="M2525" i="1"/>
  <c r="AG2525" i="1"/>
  <c r="AH2525" i="1"/>
  <c r="AI2525" i="1"/>
  <c r="AJ2525" i="1"/>
  <c r="AK2525" i="1"/>
  <c r="AL2525" i="1"/>
  <c r="AM2525" i="1"/>
  <c r="AN2525" i="1"/>
  <c r="AV2525" i="1"/>
  <c r="C2526" i="1"/>
  <c r="D2526" i="1"/>
  <c r="E2526" i="1"/>
  <c r="F2526" i="1"/>
  <c r="G2526" i="1"/>
  <c r="H2526" i="1"/>
  <c r="J2526" i="1"/>
  <c r="K2526" i="1"/>
  <c r="L2526" i="1"/>
  <c r="M2526" i="1"/>
  <c r="AG2526" i="1"/>
  <c r="AH2526" i="1"/>
  <c r="AI2526" i="1"/>
  <c r="AJ2526" i="1"/>
  <c r="AK2526" i="1"/>
  <c r="AL2526" i="1"/>
  <c r="AM2526" i="1"/>
  <c r="AN2526" i="1"/>
  <c r="AV2526" i="1"/>
  <c r="C2527" i="1"/>
  <c r="D2527" i="1"/>
  <c r="E2527" i="1"/>
  <c r="F2527" i="1"/>
  <c r="G2527" i="1"/>
  <c r="H2527" i="1"/>
  <c r="J2527" i="1"/>
  <c r="K2527" i="1"/>
  <c r="L2527" i="1"/>
  <c r="M2527" i="1"/>
  <c r="AG2527" i="1"/>
  <c r="AH2527" i="1"/>
  <c r="AI2527" i="1"/>
  <c r="AJ2527" i="1"/>
  <c r="AK2527" i="1"/>
  <c r="AL2527" i="1"/>
  <c r="AM2527" i="1"/>
  <c r="AN2527" i="1"/>
  <c r="AV2527" i="1"/>
  <c r="C2528" i="1"/>
  <c r="D2528" i="1"/>
  <c r="E2528" i="1"/>
  <c r="F2528" i="1"/>
  <c r="G2528" i="1"/>
  <c r="H2528" i="1"/>
  <c r="J2528" i="1"/>
  <c r="K2528" i="1"/>
  <c r="L2528" i="1"/>
  <c r="M2528" i="1"/>
  <c r="AG2528" i="1"/>
  <c r="AH2528" i="1"/>
  <c r="AI2528" i="1"/>
  <c r="AJ2528" i="1"/>
  <c r="AK2528" i="1"/>
  <c r="AL2528" i="1"/>
  <c r="AM2528" i="1"/>
  <c r="AN2528" i="1"/>
  <c r="AV2528" i="1"/>
  <c r="C2529" i="1"/>
  <c r="D2529" i="1"/>
  <c r="E2529" i="1"/>
  <c r="F2529" i="1"/>
  <c r="G2529" i="1"/>
  <c r="H2529" i="1"/>
  <c r="J2529" i="1"/>
  <c r="K2529" i="1"/>
  <c r="L2529" i="1"/>
  <c r="M2529" i="1"/>
  <c r="AG2529" i="1"/>
  <c r="AH2529" i="1"/>
  <c r="AI2529" i="1"/>
  <c r="AJ2529" i="1"/>
  <c r="AK2529" i="1"/>
  <c r="AL2529" i="1"/>
  <c r="AM2529" i="1"/>
  <c r="AN2529" i="1"/>
  <c r="AV2529" i="1"/>
  <c r="C2530" i="1"/>
  <c r="D2530" i="1"/>
  <c r="E2530" i="1"/>
  <c r="F2530" i="1"/>
  <c r="G2530" i="1"/>
  <c r="H2530" i="1"/>
  <c r="J2530" i="1"/>
  <c r="K2530" i="1"/>
  <c r="L2530" i="1"/>
  <c r="M2530" i="1"/>
  <c r="AG2530" i="1"/>
  <c r="AH2530" i="1"/>
  <c r="AI2530" i="1"/>
  <c r="AJ2530" i="1"/>
  <c r="AK2530" i="1"/>
  <c r="AL2530" i="1"/>
  <c r="AM2530" i="1"/>
  <c r="AN2530" i="1"/>
  <c r="AV2530" i="1"/>
  <c r="C2531" i="1"/>
  <c r="D2531" i="1"/>
  <c r="E2531" i="1"/>
  <c r="F2531" i="1"/>
  <c r="G2531" i="1"/>
  <c r="H2531" i="1"/>
  <c r="J2531" i="1"/>
  <c r="K2531" i="1"/>
  <c r="L2531" i="1"/>
  <c r="M2531" i="1"/>
  <c r="AG2531" i="1"/>
  <c r="AH2531" i="1"/>
  <c r="AI2531" i="1"/>
  <c r="AJ2531" i="1"/>
  <c r="AK2531" i="1"/>
  <c r="AL2531" i="1"/>
  <c r="AM2531" i="1"/>
  <c r="AN2531" i="1"/>
  <c r="AV2531" i="1"/>
  <c r="C2532" i="1"/>
  <c r="D2532" i="1"/>
  <c r="E2532" i="1"/>
  <c r="F2532" i="1"/>
  <c r="G2532" i="1"/>
  <c r="H2532" i="1"/>
  <c r="J2532" i="1"/>
  <c r="K2532" i="1"/>
  <c r="L2532" i="1"/>
  <c r="M2532" i="1"/>
  <c r="AG2532" i="1"/>
  <c r="AH2532" i="1"/>
  <c r="AI2532" i="1"/>
  <c r="AJ2532" i="1"/>
  <c r="AK2532" i="1"/>
  <c r="AL2532" i="1"/>
  <c r="AM2532" i="1"/>
  <c r="AN2532" i="1"/>
  <c r="AV2532" i="1"/>
  <c r="C2533" i="1"/>
  <c r="D2533" i="1"/>
  <c r="E2533" i="1"/>
  <c r="F2533" i="1"/>
  <c r="G2533" i="1"/>
  <c r="H2533" i="1"/>
  <c r="J2533" i="1"/>
  <c r="K2533" i="1"/>
  <c r="L2533" i="1"/>
  <c r="M2533" i="1"/>
  <c r="AG2533" i="1"/>
  <c r="AH2533" i="1"/>
  <c r="AI2533" i="1"/>
  <c r="AJ2533" i="1"/>
  <c r="AK2533" i="1"/>
  <c r="AL2533" i="1"/>
  <c r="AM2533" i="1"/>
  <c r="AN2533" i="1"/>
  <c r="AV2533" i="1"/>
  <c r="C2534" i="1"/>
  <c r="D2534" i="1"/>
  <c r="E2534" i="1"/>
  <c r="F2534" i="1"/>
  <c r="G2534" i="1"/>
  <c r="H2534" i="1"/>
  <c r="J2534" i="1"/>
  <c r="K2534" i="1"/>
  <c r="L2534" i="1"/>
  <c r="M2534" i="1"/>
  <c r="AG2534" i="1"/>
  <c r="AH2534" i="1"/>
  <c r="AI2534" i="1"/>
  <c r="AJ2534" i="1"/>
  <c r="AK2534" i="1"/>
  <c r="AL2534" i="1"/>
  <c r="AM2534" i="1"/>
  <c r="AN2534" i="1"/>
  <c r="AV2534" i="1"/>
  <c r="C2535" i="1"/>
  <c r="D2535" i="1"/>
  <c r="E2535" i="1"/>
  <c r="F2535" i="1"/>
  <c r="G2535" i="1"/>
  <c r="H2535" i="1"/>
  <c r="J2535" i="1"/>
  <c r="K2535" i="1"/>
  <c r="L2535" i="1"/>
  <c r="M2535" i="1"/>
  <c r="AG2535" i="1"/>
  <c r="AH2535" i="1"/>
  <c r="AI2535" i="1"/>
  <c r="AJ2535" i="1"/>
  <c r="AK2535" i="1"/>
  <c r="AL2535" i="1"/>
  <c r="AM2535" i="1"/>
  <c r="AN2535" i="1"/>
  <c r="AV2535" i="1"/>
  <c r="C2536" i="1"/>
  <c r="D2536" i="1"/>
  <c r="E2536" i="1"/>
  <c r="F2536" i="1"/>
  <c r="G2536" i="1"/>
  <c r="H2536" i="1"/>
  <c r="J2536" i="1"/>
  <c r="K2536" i="1"/>
  <c r="L2536" i="1"/>
  <c r="M2536" i="1"/>
  <c r="AG2536" i="1"/>
  <c r="AH2536" i="1"/>
  <c r="AI2536" i="1"/>
  <c r="AJ2536" i="1"/>
  <c r="AK2536" i="1"/>
  <c r="AL2536" i="1"/>
  <c r="AM2536" i="1"/>
  <c r="AN2536" i="1"/>
  <c r="AV2536" i="1"/>
  <c r="C2537" i="1"/>
  <c r="D2537" i="1"/>
  <c r="E2537" i="1"/>
  <c r="F2537" i="1"/>
  <c r="G2537" i="1"/>
  <c r="H2537" i="1"/>
  <c r="J2537" i="1"/>
  <c r="K2537" i="1"/>
  <c r="L2537" i="1"/>
  <c r="M2537" i="1"/>
  <c r="AG2537" i="1"/>
  <c r="AH2537" i="1"/>
  <c r="AI2537" i="1"/>
  <c r="AJ2537" i="1"/>
  <c r="AK2537" i="1"/>
  <c r="AL2537" i="1"/>
  <c r="AM2537" i="1"/>
  <c r="AN2537" i="1"/>
  <c r="AV2537" i="1"/>
  <c r="C2538" i="1"/>
  <c r="D2538" i="1"/>
  <c r="E2538" i="1"/>
  <c r="F2538" i="1"/>
  <c r="G2538" i="1"/>
  <c r="H2538" i="1"/>
  <c r="J2538" i="1"/>
  <c r="K2538" i="1"/>
  <c r="L2538" i="1"/>
  <c r="M2538" i="1"/>
  <c r="AG2538" i="1"/>
  <c r="AH2538" i="1"/>
  <c r="AI2538" i="1"/>
  <c r="AJ2538" i="1"/>
  <c r="AK2538" i="1"/>
  <c r="AL2538" i="1"/>
  <c r="AM2538" i="1"/>
  <c r="AN2538" i="1"/>
  <c r="AV2538" i="1"/>
  <c r="C2539" i="1"/>
  <c r="D2539" i="1"/>
  <c r="E2539" i="1"/>
  <c r="F2539" i="1"/>
  <c r="G2539" i="1"/>
  <c r="H2539" i="1"/>
  <c r="J2539" i="1"/>
  <c r="K2539" i="1"/>
  <c r="L2539" i="1"/>
  <c r="M2539" i="1"/>
  <c r="AG2539" i="1"/>
  <c r="AH2539" i="1"/>
  <c r="AI2539" i="1"/>
  <c r="AJ2539" i="1"/>
  <c r="AK2539" i="1"/>
  <c r="AL2539" i="1"/>
  <c r="AM2539" i="1"/>
  <c r="AN2539" i="1"/>
  <c r="AV2539" i="1"/>
  <c r="C2540" i="1"/>
  <c r="D2540" i="1"/>
  <c r="E2540" i="1"/>
  <c r="F2540" i="1"/>
  <c r="G2540" i="1"/>
  <c r="H2540" i="1"/>
  <c r="J2540" i="1"/>
  <c r="K2540" i="1"/>
  <c r="L2540" i="1"/>
  <c r="M2540" i="1"/>
  <c r="AG2540" i="1"/>
  <c r="AH2540" i="1"/>
  <c r="AI2540" i="1"/>
  <c r="AJ2540" i="1"/>
  <c r="AK2540" i="1"/>
  <c r="AL2540" i="1"/>
  <c r="AM2540" i="1"/>
  <c r="AN2540" i="1"/>
  <c r="AV2540" i="1"/>
  <c r="C2541" i="1"/>
  <c r="D2541" i="1"/>
  <c r="E2541" i="1"/>
  <c r="F2541" i="1"/>
  <c r="G2541" i="1"/>
  <c r="H2541" i="1"/>
  <c r="J2541" i="1"/>
  <c r="K2541" i="1"/>
  <c r="L2541" i="1"/>
  <c r="M2541" i="1"/>
  <c r="AG2541" i="1"/>
  <c r="AH2541" i="1"/>
  <c r="AI2541" i="1"/>
  <c r="AJ2541" i="1"/>
  <c r="AK2541" i="1"/>
  <c r="AL2541" i="1"/>
  <c r="AM2541" i="1"/>
  <c r="AN2541" i="1"/>
  <c r="AV2541" i="1"/>
  <c r="C2542" i="1"/>
  <c r="D2542" i="1"/>
  <c r="E2542" i="1"/>
  <c r="F2542" i="1"/>
  <c r="G2542" i="1"/>
  <c r="H2542" i="1"/>
  <c r="J2542" i="1"/>
  <c r="K2542" i="1"/>
  <c r="L2542" i="1"/>
  <c r="M2542" i="1"/>
  <c r="AG2542" i="1"/>
  <c r="AH2542" i="1"/>
  <c r="AI2542" i="1"/>
  <c r="AJ2542" i="1"/>
  <c r="AK2542" i="1"/>
  <c r="AL2542" i="1"/>
  <c r="AM2542" i="1"/>
  <c r="AN2542" i="1"/>
  <c r="AV2542" i="1"/>
  <c r="C2543" i="1"/>
  <c r="D2543" i="1"/>
  <c r="E2543" i="1"/>
  <c r="F2543" i="1"/>
  <c r="G2543" i="1"/>
  <c r="H2543" i="1"/>
  <c r="J2543" i="1"/>
  <c r="K2543" i="1"/>
  <c r="L2543" i="1"/>
  <c r="M2543" i="1"/>
  <c r="AG2543" i="1"/>
  <c r="AH2543" i="1"/>
  <c r="AI2543" i="1"/>
  <c r="AJ2543" i="1"/>
  <c r="AK2543" i="1"/>
  <c r="AL2543" i="1"/>
  <c r="AM2543" i="1"/>
  <c r="AN2543" i="1"/>
  <c r="AV2543" i="1"/>
  <c r="C2544" i="1"/>
  <c r="D2544" i="1"/>
  <c r="E2544" i="1"/>
  <c r="F2544" i="1"/>
  <c r="G2544" i="1"/>
  <c r="H2544" i="1"/>
  <c r="J2544" i="1"/>
  <c r="K2544" i="1"/>
  <c r="L2544" i="1"/>
  <c r="M2544" i="1"/>
  <c r="AG2544" i="1"/>
  <c r="AH2544" i="1"/>
  <c r="AI2544" i="1"/>
  <c r="AJ2544" i="1"/>
  <c r="AK2544" i="1"/>
  <c r="AL2544" i="1"/>
  <c r="AM2544" i="1"/>
  <c r="AN2544" i="1"/>
  <c r="AV2544" i="1"/>
  <c r="C2545" i="1"/>
  <c r="D2545" i="1"/>
  <c r="E2545" i="1"/>
  <c r="F2545" i="1"/>
  <c r="G2545" i="1"/>
  <c r="H2545" i="1"/>
  <c r="J2545" i="1"/>
  <c r="K2545" i="1"/>
  <c r="L2545" i="1"/>
  <c r="M2545" i="1"/>
  <c r="AG2545" i="1"/>
  <c r="AH2545" i="1"/>
  <c r="AI2545" i="1"/>
  <c r="AJ2545" i="1"/>
  <c r="AK2545" i="1"/>
  <c r="AL2545" i="1"/>
  <c r="AM2545" i="1"/>
  <c r="AN2545" i="1"/>
  <c r="AV2545" i="1"/>
  <c r="C2546" i="1"/>
  <c r="D2546" i="1"/>
  <c r="E2546" i="1"/>
  <c r="F2546" i="1"/>
  <c r="G2546" i="1"/>
  <c r="H2546" i="1"/>
  <c r="J2546" i="1"/>
  <c r="K2546" i="1"/>
  <c r="L2546" i="1"/>
  <c r="M2546" i="1"/>
  <c r="AG2546" i="1"/>
  <c r="AH2546" i="1"/>
  <c r="AI2546" i="1"/>
  <c r="AJ2546" i="1"/>
  <c r="AK2546" i="1"/>
  <c r="AL2546" i="1"/>
  <c r="AM2546" i="1"/>
  <c r="AN2546" i="1"/>
  <c r="AV2546" i="1"/>
  <c r="C2547" i="1"/>
  <c r="D2547" i="1"/>
  <c r="E2547" i="1"/>
  <c r="F2547" i="1"/>
  <c r="G2547" i="1"/>
  <c r="H2547" i="1"/>
  <c r="J2547" i="1"/>
  <c r="K2547" i="1"/>
  <c r="L2547" i="1"/>
  <c r="M2547" i="1"/>
  <c r="AG2547" i="1"/>
  <c r="AH2547" i="1"/>
  <c r="AI2547" i="1"/>
  <c r="AJ2547" i="1"/>
  <c r="AK2547" i="1"/>
  <c r="AL2547" i="1"/>
  <c r="AM2547" i="1"/>
  <c r="AN2547" i="1"/>
  <c r="AV2547" i="1"/>
  <c r="C2548" i="1"/>
  <c r="D2548" i="1"/>
  <c r="E2548" i="1"/>
  <c r="F2548" i="1"/>
  <c r="G2548" i="1"/>
  <c r="H2548" i="1"/>
  <c r="J2548" i="1"/>
  <c r="K2548" i="1"/>
  <c r="L2548" i="1"/>
  <c r="M2548" i="1"/>
  <c r="AG2548" i="1"/>
  <c r="AH2548" i="1"/>
  <c r="AI2548" i="1"/>
  <c r="AJ2548" i="1"/>
  <c r="AK2548" i="1"/>
  <c r="AL2548" i="1"/>
  <c r="AM2548" i="1"/>
  <c r="AN2548" i="1"/>
  <c r="AV2548" i="1"/>
  <c r="C2549" i="1"/>
  <c r="D2549" i="1"/>
  <c r="E2549" i="1"/>
  <c r="F2549" i="1"/>
  <c r="G2549" i="1"/>
  <c r="H2549" i="1"/>
  <c r="J2549" i="1"/>
  <c r="K2549" i="1"/>
  <c r="L2549" i="1"/>
  <c r="M2549" i="1"/>
  <c r="AG2549" i="1"/>
  <c r="AH2549" i="1"/>
  <c r="AI2549" i="1"/>
  <c r="AJ2549" i="1"/>
  <c r="AK2549" i="1"/>
  <c r="AL2549" i="1"/>
  <c r="AM2549" i="1"/>
  <c r="AN2549" i="1"/>
  <c r="AV2549" i="1"/>
  <c r="C2550" i="1"/>
  <c r="D2550" i="1"/>
  <c r="E2550" i="1"/>
  <c r="F2550" i="1"/>
  <c r="G2550" i="1"/>
  <c r="H2550" i="1"/>
  <c r="J2550" i="1"/>
  <c r="K2550" i="1"/>
  <c r="L2550" i="1"/>
  <c r="M2550" i="1"/>
  <c r="AG2550" i="1"/>
  <c r="AH2550" i="1"/>
  <c r="AI2550" i="1"/>
  <c r="AJ2550" i="1"/>
  <c r="AK2550" i="1"/>
  <c r="AL2550" i="1"/>
  <c r="AM2550" i="1"/>
  <c r="AN2550" i="1"/>
  <c r="AV2550" i="1"/>
  <c r="C2551" i="1"/>
  <c r="D2551" i="1"/>
  <c r="E2551" i="1"/>
  <c r="F2551" i="1"/>
  <c r="G2551" i="1"/>
  <c r="H2551" i="1"/>
  <c r="J2551" i="1"/>
  <c r="K2551" i="1"/>
  <c r="L2551" i="1"/>
  <c r="M2551" i="1"/>
  <c r="AG2551" i="1"/>
  <c r="AH2551" i="1"/>
  <c r="AI2551" i="1"/>
  <c r="AJ2551" i="1"/>
  <c r="AK2551" i="1"/>
  <c r="AL2551" i="1"/>
  <c r="AM2551" i="1"/>
  <c r="AN2551" i="1"/>
  <c r="AV2551" i="1"/>
  <c r="C2552" i="1"/>
  <c r="D2552" i="1"/>
  <c r="E2552" i="1"/>
  <c r="F2552" i="1"/>
  <c r="G2552" i="1"/>
  <c r="H2552" i="1"/>
  <c r="J2552" i="1"/>
  <c r="K2552" i="1"/>
  <c r="L2552" i="1"/>
  <c r="M2552" i="1"/>
  <c r="AG2552" i="1"/>
  <c r="AH2552" i="1"/>
  <c r="AI2552" i="1"/>
  <c r="AJ2552" i="1"/>
  <c r="AK2552" i="1"/>
  <c r="AL2552" i="1"/>
  <c r="AM2552" i="1"/>
  <c r="AN2552" i="1"/>
  <c r="AV2552" i="1"/>
  <c r="C2553" i="1"/>
  <c r="D2553" i="1"/>
  <c r="E2553" i="1"/>
  <c r="F2553" i="1"/>
  <c r="G2553" i="1"/>
  <c r="H2553" i="1"/>
  <c r="J2553" i="1"/>
  <c r="K2553" i="1"/>
  <c r="L2553" i="1"/>
  <c r="M2553" i="1"/>
  <c r="AG2553" i="1"/>
  <c r="AH2553" i="1"/>
  <c r="AI2553" i="1"/>
  <c r="AJ2553" i="1"/>
  <c r="AK2553" i="1"/>
  <c r="AL2553" i="1"/>
  <c r="AM2553" i="1"/>
  <c r="AN2553" i="1"/>
  <c r="AV2553" i="1"/>
  <c r="C2554" i="1"/>
  <c r="D2554" i="1"/>
  <c r="E2554" i="1"/>
  <c r="F2554" i="1"/>
  <c r="G2554" i="1"/>
  <c r="H2554" i="1"/>
  <c r="J2554" i="1"/>
  <c r="K2554" i="1"/>
  <c r="L2554" i="1"/>
  <c r="M2554" i="1"/>
  <c r="AG2554" i="1"/>
  <c r="AH2554" i="1"/>
  <c r="AI2554" i="1"/>
  <c r="AJ2554" i="1"/>
  <c r="AK2554" i="1"/>
  <c r="AL2554" i="1"/>
  <c r="AM2554" i="1"/>
  <c r="AN2554" i="1"/>
  <c r="AV2554" i="1"/>
  <c r="C2555" i="1"/>
  <c r="D2555" i="1"/>
  <c r="E2555" i="1"/>
  <c r="F2555" i="1"/>
  <c r="G2555" i="1"/>
  <c r="H2555" i="1"/>
  <c r="J2555" i="1"/>
  <c r="K2555" i="1"/>
  <c r="L2555" i="1"/>
  <c r="M2555" i="1"/>
  <c r="AG2555" i="1"/>
  <c r="AH2555" i="1"/>
  <c r="AI2555" i="1"/>
  <c r="AJ2555" i="1"/>
  <c r="AK2555" i="1"/>
  <c r="AL2555" i="1"/>
  <c r="AM2555" i="1"/>
  <c r="AN2555" i="1"/>
  <c r="AV2555" i="1"/>
  <c r="C2556" i="1"/>
  <c r="D2556" i="1"/>
  <c r="E2556" i="1"/>
  <c r="F2556" i="1"/>
  <c r="G2556" i="1"/>
  <c r="H2556" i="1"/>
  <c r="J2556" i="1"/>
  <c r="K2556" i="1"/>
  <c r="L2556" i="1"/>
  <c r="M2556" i="1"/>
  <c r="AG2556" i="1"/>
  <c r="AH2556" i="1"/>
  <c r="AI2556" i="1"/>
  <c r="AJ2556" i="1"/>
  <c r="AK2556" i="1"/>
  <c r="AL2556" i="1"/>
  <c r="AM2556" i="1"/>
  <c r="AN2556" i="1"/>
  <c r="AV2556" i="1"/>
  <c r="C2557" i="1"/>
  <c r="D2557" i="1"/>
  <c r="E2557" i="1"/>
  <c r="F2557" i="1"/>
  <c r="G2557" i="1"/>
  <c r="H2557" i="1"/>
  <c r="J2557" i="1"/>
  <c r="K2557" i="1"/>
  <c r="L2557" i="1"/>
  <c r="M2557" i="1"/>
  <c r="AG2557" i="1"/>
  <c r="AH2557" i="1"/>
  <c r="AI2557" i="1"/>
  <c r="AJ2557" i="1"/>
  <c r="AK2557" i="1"/>
  <c r="AL2557" i="1"/>
  <c r="AM2557" i="1"/>
  <c r="AN2557" i="1"/>
  <c r="AV2557" i="1"/>
  <c r="C2558" i="1"/>
  <c r="D2558" i="1"/>
  <c r="E2558" i="1"/>
  <c r="F2558" i="1"/>
  <c r="G2558" i="1"/>
  <c r="H2558" i="1"/>
  <c r="J2558" i="1"/>
  <c r="K2558" i="1"/>
  <c r="L2558" i="1"/>
  <c r="M2558" i="1"/>
  <c r="AG2558" i="1"/>
  <c r="AH2558" i="1"/>
  <c r="AI2558" i="1"/>
  <c r="AJ2558" i="1"/>
  <c r="AK2558" i="1"/>
  <c r="AL2558" i="1"/>
  <c r="AM2558" i="1"/>
  <c r="AN2558" i="1"/>
  <c r="AV2558" i="1"/>
  <c r="C2559" i="1"/>
  <c r="D2559" i="1"/>
  <c r="E2559" i="1"/>
  <c r="F2559" i="1"/>
  <c r="G2559" i="1"/>
  <c r="H2559" i="1"/>
  <c r="J2559" i="1"/>
  <c r="K2559" i="1"/>
  <c r="L2559" i="1"/>
  <c r="M2559" i="1"/>
  <c r="AG2559" i="1"/>
  <c r="AH2559" i="1"/>
  <c r="AI2559" i="1"/>
  <c r="AJ2559" i="1"/>
  <c r="AK2559" i="1"/>
  <c r="AL2559" i="1"/>
  <c r="AM2559" i="1"/>
  <c r="AN2559" i="1"/>
  <c r="AV2559" i="1"/>
  <c r="C2560" i="1"/>
  <c r="D2560" i="1"/>
  <c r="E2560" i="1"/>
  <c r="F2560" i="1"/>
  <c r="G2560" i="1"/>
  <c r="H2560" i="1"/>
  <c r="J2560" i="1"/>
  <c r="K2560" i="1"/>
  <c r="L2560" i="1"/>
  <c r="M2560" i="1"/>
  <c r="AG2560" i="1"/>
  <c r="AH2560" i="1"/>
  <c r="AI2560" i="1"/>
  <c r="AJ2560" i="1"/>
  <c r="AK2560" i="1"/>
  <c r="AL2560" i="1"/>
  <c r="AM2560" i="1"/>
  <c r="AN2560" i="1"/>
  <c r="AV2560" i="1"/>
  <c r="C2561" i="1"/>
  <c r="D2561" i="1"/>
  <c r="E2561" i="1"/>
  <c r="F2561" i="1"/>
  <c r="G2561" i="1"/>
  <c r="H2561" i="1"/>
  <c r="J2561" i="1"/>
  <c r="K2561" i="1"/>
  <c r="L2561" i="1"/>
  <c r="M2561" i="1"/>
  <c r="AG2561" i="1"/>
  <c r="AH2561" i="1"/>
  <c r="AI2561" i="1"/>
  <c r="AJ2561" i="1"/>
  <c r="AK2561" i="1"/>
  <c r="AL2561" i="1"/>
  <c r="AM2561" i="1"/>
  <c r="AN2561" i="1"/>
  <c r="AV2561" i="1"/>
  <c r="C2562" i="1"/>
  <c r="D2562" i="1"/>
  <c r="E2562" i="1"/>
  <c r="F2562" i="1"/>
  <c r="G2562" i="1"/>
  <c r="H2562" i="1"/>
  <c r="J2562" i="1"/>
  <c r="K2562" i="1"/>
  <c r="L2562" i="1"/>
  <c r="M2562" i="1"/>
  <c r="AG2562" i="1"/>
  <c r="AH2562" i="1"/>
  <c r="AI2562" i="1"/>
  <c r="AJ2562" i="1"/>
  <c r="AK2562" i="1"/>
  <c r="AL2562" i="1"/>
  <c r="AM2562" i="1"/>
  <c r="AN2562" i="1"/>
  <c r="AV2562" i="1"/>
  <c r="C2563" i="1"/>
  <c r="D2563" i="1"/>
  <c r="E2563" i="1"/>
  <c r="F2563" i="1"/>
  <c r="G2563" i="1"/>
  <c r="H2563" i="1"/>
  <c r="J2563" i="1"/>
  <c r="K2563" i="1"/>
  <c r="L2563" i="1"/>
  <c r="M2563" i="1"/>
  <c r="AG2563" i="1"/>
  <c r="AH2563" i="1"/>
  <c r="AI2563" i="1"/>
  <c r="AJ2563" i="1"/>
  <c r="AK2563" i="1"/>
  <c r="AL2563" i="1"/>
  <c r="AM2563" i="1"/>
  <c r="AN2563" i="1"/>
  <c r="AV2563" i="1"/>
  <c r="C2564" i="1"/>
  <c r="D2564" i="1"/>
  <c r="E2564" i="1"/>
  <c r="F2564" i="1"/>
  <c r="G2564" i="1"/>
  <c r="H2564" i="1"/>
  <c r="J2564" i="1"/>
  <c r="K2564" i="1"/>
  <c r="L2564" i="1"/>
  <c r="M2564" i="1"/>
  <c r="AG2564" i="1"/>
  <c r="AH2564" i="1"/>
  <c r="AI2564" i="1"/>
  <c r="AJ2564" i="1"/>
  <c r="AK2564" i="1"/>
  <c r="AL2564" i="1"/>
  <c r="AM2564" i="1"/>
  <c r="AN2564" i="1"/>
  <c r="AV2564" i="1"/>
  <c r="C2565" i="1"/>
  <c r="D2565" i="1"/>
  <c r="E2565" i="1"/>
  <c r="F2565" i="1"/>
  <c r="G2565" i="1"/>
  <c r="H2565" i="1"/>
  <c r="J2565" i="1"/>
  <c r="K2565" i="1"/>
  <c r="L2565" i="1"/>
  <c r="M2565" i="1"/>
  <c r="AG2565" i="1"/>
  <c r="AH2565" i="1"/>
  <c r="AI2565" i="1"/>
  <c r="AJ2565" i="1"/>
  <c r="AK2565" i="1"/>
  <c r="AL2565" i="1"/>
  <c r="AM2565" i="1"/>
  <c r="AN2565" i="1"/>
  <c r="AV2565" i="1"/>
  <c r="C2566" i="1"/>
  <c r="D2566" i="1"/>
  <c r="E2566" i="1"/>
  <c r="F2566" i="1"/>
  <c r="G2566" i="1"/>
  <c r="H2566" i="1"/>
  <c r="J2566" i="1"/>
  <c r="K2566" i="1"/>
  <c r="L2566" i="1"/>
  <c r="M2566" i="1"/>
  <c r="AG2566" i="1"/>
  <c r="AH2566" i="1"/>
  <c r="AI2566" i="1"/>
  <c r="AJ2566" i="1"/>
  <c r="AK2566" i="1"/>
  <c r="AL2566" i="1"/>
  <c r="AM2566" i="1"/>
  <c r="AN2566" i="1"/>
  <c r="AV2566" i="1"/>
  <c r="C2567" i="1"/>
  <c r="D2567" i="1"/>
  <c r="E2567" i="1"/>
  <c r="F2567" i="1"/>
  <c r="G2567" i="1"/>
  <c r="H2567" i="1"/>
  <c r="J2567" i="1"/>
  <c r="K2567" i="1"/>
  <c r="L2567" i="1"/>
  <c r="M2567" i="1"/>
  <c r="AG2567" i="1"/>
  <c r="AH2567" i="1"/>
  <c r="AI2567" i="1"/>
  <c r="AJ2567" i="1"/>
  <c r="AK2567" i="1"/>
  <c r="AL2567" i="1"/>
  <c r="AM2567" i="1"/>
  <c r="AN2567" i="1"/>
  <c r="AV2567" i="1"/>
  <c r="C2568" i="1"/>
  <c r="D2568" i="1"/>
  <c r="E2568" i="1"/>
  <c r="F2568" i="1"/>
  <c r="G2568" i="1"/>
  <c r="H2568" i="1"/>
  <c r="J2568" i="1"/>
  <c r="K2568" i="1"/>
  <c r="L2568" i="1"/>
  <c r="M2568" i="1"/>
  <c r="AG2568" i="1"/>
  <c r="AH2568" i="1"/>
  <c r="AI2568" i="1"/>
  <c r="AJ2568" i="1"/>
  <c r="AK2568" i="1"/>
  <c r="AL2568" i="1"/>
  <c r="AM2568" i="1"/>
  <c r="AN2568" i="1"/>
  <c r="AV2568" i="1"/>
  <c r="C2569" i="1"/>
  <c r="D2569" i="1"/>
  <c r="E2569" i="1"/>
  <c r="F2569" i="1"/>
  <c r="G2569" i="1"/>
  <c r="H2569" i="1"/>
  <c r="J2569" i="1"/>
  <c r="K2569" i="1"/>
  <c r="L2569" i="1"/>
  <c r="M2569" i="1"/>
  <c r="AG2569" i="1"/>
  <c r="AH2569" i="1"/>
  <c r="AI2569" i="1"/>
  <c r="AJ2569" i="1"/>
  <c r="AK2569" i="1"/>
  <c r="AL2569" i="1"/>
  <c r="AM2569" i="1"/>
  <c r="AN2569" i="1"/>
  <c r="AV2569" i="1"/>
  <c r="AY2569" i="1"/>
  <c r="C2570" i="1"/>
  <c r="D2570" i="1"/>
  <c r="E2570" i="1"/>
  <c r="F2570" i="1"/>
  <c r="G2570" i="1"/>
  <c r="H2570" i="1"/>
  <c r="J2570" i="1"/>
  <c r="K2570" i="1"/>
  <c r="L2570" i="1"/>
  <c r="M2570" i="1"/>
  <c r="AG2570" i="1"/>
  <c r="AH2570" i="1"/>
  <c r="AI2570" i="1"/>
  <c r="AJ2570" i="1"/>
  <c r="AK2570" i="1"/>
  <c r="AL2570" i="1"/>
  <c r="AM2570" i="1"/>
  <c r="AN2570" i="1"/>
  <c r="AV2570" i="1"/>
  <c r="C2571" i="1"/>
  <c r="D2571" i="1"/>
  <c r="E2571" i="1"/>
  <c r="F2571" i="1"/>
  <c r="G2571" i="1"/>
  <c r="H2571" i="1"/>
  <c r="J2571" i="1"/>
  <c r="K2571" i="1"/>
  <c r="L2571" i="1"/>
  <c r="M2571" i="1"/>
  <c r="AG2571" i="1"/>
  <c r="AH2571" i="1"/>
  <c r="AI2571" i="1"/>
  <c r="AJ2571" i="1"/>
  <c r="AK2571" i="1"/>
  <c r="AL2571" i="1"/>
  <c r="AM2571" i="1"/>
  <c r="AN2571" i="1"/>
  <c r="AV2571" i="1"/>
  <c r="C2572" i="1"/>
  <c r="D2572" i="1"/>
  <c r="E2572" i="1"/>
  <c r="F2572" i="1"/>
  <c r="G2572" i="1"/>
  <c r="H2572" i="1"/>
  <c r="J2572" i="1"/>
  <c r="K2572" i="1"/>
  <c r="L2572" i="1"/>
  <c r="M2572" i="1"/>
  <c r="AG2572" i="1"/>
  <c r="AH2572" i="1"/>
  <c r="AI2572" i="1"/>
  <c r="AJ2572" i="1"/>
  <c r="AK2572" i="1"/>
  <c r="AL2572" i="1"/>
  <c r="AM2572" i="1"/>
  <c r="AN2572" i="1"/>
  <c r="AV2572" i="1"/>
  <c r="C2573" i="1"/>
  <c r="D2573" i="1"/>
  <c r="E2573" i="1"/>
  <c r="F2573" i="1"/>
  <c r="G2573" i="1"/>
  <c r="H2573" i="1"/>
  <c r="J2573" i="1"/>
  <c r="K2573" i="1"/>
  <c r="L2573" i="1"/>
  <c r="M2573" i="1"/>
  <c r="AG2573" i="1"/>
  <c r="AH2573" i="1"/>
  <c r="AI2573" i="1"/>
  <c r="AJ2573" i="1"/>
  <c r="AK2573" i="1"/>
  <c r="AL2573" i="1"/>
  <c r="AM2573" i="1"/>
  <c r="AN2573" i="1"/>
  <c r="AV2573" i="1"/>
  <c r="C2574" i="1"/>
  <c r="D2574" i="1"/>
  <c r="E2574" i="1"/>
  <c r="F2574" i="1"/>
  <c r="G2574" i="1"/>
  <c r="H2574" i="1"/>
  <c r="J2574" i="1"/>
  <c r="K2574" i="1"/>
  <c r="L2574" i="1"/>
  <c r="M2574" i="1"/>
  <c r="AG2574" i="1"/>
  <c r="AH2574" i="1"/>
  <c r="AI2574" i="1"/>
  <c r="AJ2574" i="1"/>
  <c r="AK2574" i="1"/>
  <c r="AL2574" i="1"/>
  <c r="AM2574" i="1"/>
  <c r="AN2574" i="1"/>
  <c r="AV2574" i="1"/>
  <c r="C2575" i="1"/>
  <c r="D2575" i="1"/>
  <c r="E2575" i="1"/>
  <c r="F2575" i="1"/>
  <c r="G2575" i="1"/>
  <c r="H2575" i="1"/>
  <c r="J2575" i="1"/>
  <c r="K2575" i="1"/>
  <c r="L2575" i="1"/>
  <c r="M2575" i="1"/>
  <c r="AG2575" i="1"/>
  <c r="AH2575" i="1"/>
  <c r="AI2575" i="1"/>
  <c r="AJ2575" i="1"/>
  <c r="AK2575" i="1"/>
  <c r="AL2575" i="1"/>
  <c r="AM2575" i="1"/>
  <c r="AN2575" i="1"/>
  <c r="AV2575" i="1"/>
  <c r="C2576" i="1"/>
  <c r="D2576" i="1"/>
  <c r="E2576" i="1"/>
  <c r="F2576" i="1"/>
  <c r="G2576" i="1"/>
  <c r="H2576" i="1"/>
  <c r="J2576" i="1"/>
  <c r="K2576" i="1"/>
  <c r="L2576" i="1"/>
  <c r="M2576" i="1"/>
  <c r="AG2576" i="1"/>
  <c r="AH2576" i="1"/>
  <c r="AI2576" i="1"/>
  <c r="AJ2576" i="1"/>
  <c r="AK2576" i="1"/>
  <c r="AL2576" i="1"/>
  <c r="AM2576" i="1"/>
  <c r="AN2576" i="1"/>
  <c r="AV2576" i="1"/>
  <c r="C2577" i="1"/>
  <c r="D2577" i="1"/>
  <c r="E2577" i="1"/>
  <c r="F2577" i="1"/>
  <c r="G2577" i="1"/>
  <c r="H2577" i="1"/>
  <c r="J2577" i="1"/>
  <c r="K2577" i="1"/>
  <c r="L2577" i="1"/>
  <c r="M2577" i="1"/>
  <c r="AG2577" i="1"/>
  <c r="AH2577" i="1"/>
  <c r="AI2577" i="1"/>
  <c r="AJ2577" i="1"/>
  <c r="AK2577" i="1"/>
  <c r="AL2577" i="1"/>
  <c r="AM2577" i="1"/>
  <c r="AN2577" i="1"/>
  <c r="AV2577" i="1"/>
  <c r="C2578" i="1"/>
  <c r="D2578" i="1"/>
  <c r="E2578" i="1"/>
  <c r="F2578" i="1"/>
  <c r="G2578" i="1"/>
  <c r="H2578" i="1"/>
  <c r="J2578" i="1"/>
  <c r="K2578" i="1"/>
  <c r="L2578" i="1"/>
  <c r="M2578" i="1"/>
  <c r="AG2578" i="1"/>
  <c r="AH2578" i="1"/>
  <c r="AI2578" i="1"/>
  <c r="AJ2578" i="1"/>
  <c r="AK2578" i="1"/>
  <c r="AL2578" i="1"/>
  <c r="AM2578" i="1"/>
  <c r="AN2578" i="1"/>
  <c r="AV2578" i="1"/>
  <c r="C2579" i="1"/>
  <c r="D2579" i="1"/>
  <c r="E2579" i="1"/>
  <c r="F2579" i="1"/>
  <c r="G2579" i="1"/>
  <c r="H2579" i="1"/>
  <c r="J2579" i="1"/>
  <c r="K2579" i="1"/>
  <c r="L2579" i="1"/>
  <c r="M2579" i="1"/>
  <c r="AG2579" i="1"/>
  <c r="AH2579" i="1"/>
  <c r="AI2579" i="1"/>
  <c r="AJ2579" i="1"/>
  <c r="AK2579" i="1"/>
  <c r="AL2579" i="1"/>
  <c r="AM2579" i="1"/>
  <c r="AN2579" i="1"/>
  <c r="AV2579" i="1"/>
  <c r="C2580" i="1"/>
  <c r="D2580" i="1"/>
  <c r="E2580" i="1"/>
  <c r="F2580" i="1"/>
  <c r="G2580" i="1"/>
  <c r="H2580" i="1"/>
  <c r="J2580" i="1"/>
  <c r="K2580" i="1"/>
  <c r="L2580" i="1"/>
  <c r="M2580" i="1"/>
  <c r="AG2580" i="1"/>
  <c r="AH2580" i="1"/>
  <c r="AI2580" i="1"/>
  <c r="AJ2580" i="1"/>
  <c r="AK2580" i="1"/>
  <c r="AL2580" i="1"/>
  <c r="AM2580" i="1"/>
  <c r="AN2580" i="1"/>
  <c r="AV2580" i="1"/>
  <c r="C2581" i="1"/>
  <c r="D2581" i="1"/>
  <c r="E2581" i="1"/>
  <c r="F2581" i="1"/>
  <c r="G2581" i="1"/>
  <c r="H2581" i="1"/>
  <c r="J2581" i="1"/>
  <c r="K2581" i="1"/>
  <c r="L2581" i="1"/>
  <c r="M2581" i="1"/>
  <c r="AG2581" i="1"/>
  <c r="AH2581" i="1"/>
  <c r="AI2581" i="1"/>
  <c r="AJ2581" i="1"/>
  <c r="AK2581" i="1"/>
  <c r="AL2581" i="1"/>
  <c r="AM2581" i="1"/>
  <c r="AN2581" i="1"/>
  <c r="AV2581" i="1"/>
  <c r="C2582" i="1"/>
  <c r="D2582" i="1"/>
  <c r="E2582" i="1"/>
  <c r="F2582" i="1"/>
  <c r="G2582" i="1"/>
  <c r="H2582" i="1"/>
  <c r="J2582" i="1"/>
  <c r="K2582" i="1"/>
  <c r="L2582" i="1"/>
  <c r="M2582" i="1"/>
  <c r="AG2582" i="1"/>
  <c r="AH2582" i="1"/>
  <c r="AI2582" i="1"/>
  <c r="AJ2582" i="1"/>
  <c r="AK2582" i="1"/>
  <c r="AL2582" i="1"/>
  <c r="AM2582" i="1"/>
  <c r="AN2582" i="1"/>
  <c r="AV2582" i="1"/>
  <c r="C2583" i="1"/>
  <c r="D2583" i="1"/>
  <c r="E2583" i="1"/>
  <c r="F2583" i="1"/>
  <c r="G2583" i="1"/>
  <c r="H2583" i="1"/>
  <c r="J2583" i="1"/>
  <c r="K2583" i="1"/>
  <c r="L2583" i="1"/>
  <c r="M2583" i="1"/>
  <c r="AG2583" i="1"/>
  <c r="AH2583" i="1"/>
  <c r="AI2583" i="1"/>
  <c r="AJ2583" i="1"/>
  <c r="AK2583" i="1"/>
  <c r="AL2583" i="1"/>
  <c r="AM2583" i="1"/>
  <c r="AN2583" i="1"/>
  <c r="AV2583" i="1"/>
  <c r="C2584" i="1"/>
  <c r="D2584" i="1"/>
  <c r="E2584" i="1"/>
  <c r="F2584" i="1"/>
  <c r="G2584" i="1"/>
  <c r="H2584" i="1"/>
  <c r="J2584" i="1"/>
  <c r="K2584" i="1"/>
  <c r="L2584" i="1"/>
  <c r="M2584" i="1"/>
  <c r="AG2584" i="1"/>
  <c r="AH2584" i="1"/>
  <c r="AI2584" i="1"/>
  <c r="AJ2584" i="1"/>
  <c r="AK2584" i="1"/>
  <c r="AL2584" i="1"/>
  <c r="AM2584" i="1"/>
  <c r="AN2584" i="1"/>
  <c r="AV2584" i="1"/>
  <c r="C2585" i="1"/>
  <c r="D2585" i="1"/>
  <c r="E2585" i="1"/>
  <c r="F2585" i="1"/>
  <c r="G2585" i="1"/>
  <c r="H2585" i="1"/>
  <c r="J2585" i="1"/>
  <c r="K2585" i="1"/>
  <c r="L2585" i="1"/>
  <c r="M2585" i="1"/>
  <c r="AG2585" i="1"/>
  <c r="AH2585" i="1"/>
  <c r="AI2585" i="1"/>
  <c r="AJ2585" i="1"/>
  <c r="AK2585" i="1"/>
  <c r="AL2585" i="1"/>
  <c r="AM2585" i="1"/>
  <c r="AN2585" i="1"/>
  <c r="AV2585" i="1"/>
  <c r="C2586" i="1"/>
  <c r="D2586" i="1"/>
  <c r="E2586" i="1"/>
  <c r="F2586" i="1"/>
  <c r="G2586" i="1"/>
  <c r="H2586" i="1"/>
  <c r="J2586" i="1"/>
  <c r="K2586" i="1"/>
  <c r="L2586" i="1"/>
  <c r="M2586" i="1"/>
  <c r="AG2586" i="1"/>
  <c r="AH2586" i="1"/>
  <c r="AI2586" i="1"/>
  <c r="AJ2586" i="1"/>
  <c r="AK2586" i="1"/>
  <c r="AL2586" i="1"/>
  <c r="AM2586" i="1"/>
  <c r="AN2586" i="1"/>
  <c r="AV2586" i="1"/>
  <c r="C2587" i="1"/>
  <c r="D2587" i="1"/>
  <c r="E2587" i="1"/>
  <c r="F2587" i="1"/>
  <c r="G2587" i="1"/>
  <c r="H2587" i="1"/>
  <c r="J2587" i="1"/>
  <c r="K2587" i="1"/>
  <c r="L2587" i="1"/>
  <c r="M2587" i="1"/>
  <c r="AG2587" i="1"/>
  <c r="AH2587" i="1"/>
  <c r="AI2587" i="1"/>
  <c r="AJ2587" i="1"/>
  <c r="AK2587" i="1"/>
  <c r="AL2587" i="1"/>
  <c r="AM2587" i="1"/>
  <c r="AN2587" i="1"/>
  <c r="AV2587" i="1"/>
  <c r="C2588" i="1"/>
  <c r="D2588" i="1"/>
  <c r="E2588" i="1"/>
  <c r="F2588" i="1"/>
  <c r="G2588" i="1"/>
  <c r="H2588" i="1"/>
  <c r="J2588" i="1"/>
  <c r="K2588" i="1"/>
  <c r="L2588" i="1"/>
  <c r="M2588" i="1"/>
  <c r="AG2588" i="1"/>
  <c r="AH2588" i="1"/>
  <c r="AI2588" i="1"/>
  <c r="AJ2588" i="1"/>
  <c r="AK2588" i="1"/>
  <c r="AL2588" i="1"/>
  <c r="AM2588" i="1"/>
  <c r="AN2588" i="1"/>
  <c r="AV2588" i="1"/>
  <c r="C2589" i="1"/>
  <c r="D2589" i="1"/>
  <c r="E2589" i="1"/>
  <c r="F2589" i="1"/>
  <c r="G2589" i="1"/>
  <c r="H2589" i="1"/>
  <c r="J2589" i="1"/>
  <c r="K2589" i="1"/>
  <c r="L2589" i="1"/>
  <c r="M2589" i="1"/>
  <c r="AG2589" i="1"/>
  <c r="AH2589" i="1"/>
  <c r="AI2589" i="1"/>
  <c r="AJ2589" i="1"/>
  <c r="AK2589" i="1"/>
  <c r="AL2589" i="1"/>
  <c r="AM2589" i="1"/>
  <c r="AN2589" i="1"/>
  <c r="AV2589" i="1"/>
  <c r="C2590" i="1"/>
  <c r="D2590" i="1"/>
  <c r="E2590" i="1"/>
  <c r="F2590" i="1"/>
  <c r="G2590" i="1"/>
  <c r="H2590" i="1"/>
  <c r="J2590" i="1"/>
  <c r="K2590" i="1"/>
  <c r="L2590" i="1"/>
  <c r="M2590" i="1"/>
  <c r="AG2590" i="1"/>
  <c r="AH2590" i="1"/>
  <c r="AI2590" i="1"/>
  <c r="AJ2590" i="1"/>
  <c r="AK2590" i="1"/>
  <c r="AL2590" i="1"/>
  <c r="AM2590" i="1"/>
  <c r="AN2590" i="1"/>
  <c r="AV2590" i="1"/>
  <c r="C2591" i="1"/>
  <c r="D2591" i="1"/>
  <c r="E2591" i="1"/>
  <c r="F2591" i="1"/>
  <c r="G2591" i="1"/>
  <c r="H2591" i="1"/>
  <c r="J2591" i="1"/>
  <c r="K2591" i="1"/>
  <c r="L2591" i="1"/>
  <c r="M2591" i="1"/>
  <c r="AG2591" i="1"/>
  <c r="AH2591" i="1"/>
  <c r="AI2591" i="1"/>
  <c r="AJ2591" i="1"/>
  <c r="AK2591" i="1"/>
  <c r="AL2591" i="1"/>
  <c r="AM2591" i="1"/>
  <c r="AN2591" i="1"/>
  <c r="AV2591" i="1"/>
  <c r="C2592" i="1"/>
  <c r="D2592" i="1"/>
  <c r="E2592" i="1"/>
  <c r="F2592" i="1"/>
  <c r="G2592" i="1"/>
  <c r="H2592" i="1"/>
  <c r="J2592" i="1"/>
  <c r="K2592" i="1"/>
  <c r="L2592" i="1"/>
  <c r="M2592" i="1"/>
  <c r="AG2592" i="1"/>
  <c r="AH2592" i="1"/>
  <c r="AI2592" i="1"/>
  <c r="AJ2592" i="1"/>
  <c r="AK2592" i="1"/>
  <c r="AL2592" i="1"/>
  <c r="AM2592" i="1"/>
  <c r="AN2592" i="1"/>
  <c r="AV2592" i="1"/>
  <c r="C2593" i="1"/>
  <c r="D2593" i="1"/>
  <c r="E2593" i="1"/>
  <c r="F2593" i="1"/>
  <c r="G2593" i="1"/>
  <c r="H2593" i="1"/>
  <c r="J2593" i="1"/>
  <c r="K2593" i="1"/>
  <c r="L2593" i="1"/>
  <c r="M2593" i="1"/>
  <c r="AG2593" i="1"/>
  <c r="AH2593" i="1"/>
  <c r="AI2593" i="1"/>
  <c r="AJ2593" i="1"/>
  <c r="AK2593" i="1"/>
  <c r="AL2593" i="1"/>
  <c r="AM2593" i="1"/>
  <c r="AN2593" i="1"/>
  <c r="AV2593" i="1"/>
  <c r="C2594" i="1"/>
  <c r="D2594" i="1"/>
  <c r="E2594" i="1"/>
  <c r="F2594" i="1"/>
  <c r="G2594" i="1"/>
  <c r="H2594" i="1"/>
  <c r="J2594" i="1"/>
  <c r="K2594" i="1"/>
  <c r="L2594" i="1"/>
  <c r="M2594" i="1"/>
  <c r="AG2594" i="1"/>
  <c r="AH2594" i="1"/>
  <c r="AI2594" i="1"/>
  <c r="AJ2594" i="1"/>
  <c r="AK2594" i="1"/>
  <c r="AL2594" i="1"/>
  <c r="AM2594" i="1"/>
  <c r="AN2594" i="1"/>
  <c r="AV2594" i="1"/>
  <c r="C2595" i="1"/>
  <c r="D2595" i="1"/>
  <c r="E2595" i="1"/>
  <c r="F2595" i="1"/>
  <c r="G2595" i="1"/>
  <c r="H2595" i="1"/>
  <c r="J2595" i="1"/>
  <c r="K2595" i="1"/>
  <c r="L2595" i="1"/>
  <c r="M2595" i="1"/>
  <c r="AG2595" i="1"/>
  <c r="AH2595" i="1"/>
  <c r="AI2595" i="1"/>
  <c r="AJ2595" i="1"/>
  <c r="AK2595" i="1"/>
  <c r="AL2595" i="1"/>
  <c r="AM2595" i="1"/>
  <c r="AN2595" i="1"/>
  <c r="AV2595" i="1"/>
  <c r="C2596" i="1"/>
  <c r="D2596" i="1"/>
  <c r="E2596" i="1"/>
  <c r="F2596" i="1"/>
  <c r="G2596" i="1"/>
  <c r="H2596" i="1"/>
  <c r="J2596" i="1"/>
  <c r="K2596" i="1"/>
  <c r="L2596" i="1"/>
  <c r="M2596" i="1"/>
  <c r="AG2596" i="1"/>
  <c r="AH2596" i="1"/>
  <c r="AI2596" i="1"/>
  <c r="AJ2596" i="1"/>
  <c r="AK2596" i="1"/>
  <c r="AL2596" i="1"/>
  <c r="AM2596" i="1"/>
  <c r="AN2596" i="1"/>
  <c r="AV2596" i="1"/>
  <c r="C2597" i="1"/>
  <c r="D2597" i="1"/>
  <c r="E2597" i="1"/>
  <c r="F2597" i="1"/>
  <c r="G2597" i="1"/>
  <c r="H2597" i="1"/>
  <c r="J2597" i="1"/>
  <c r="K2597" i="1"/>
  <c r="L2597" i="1"/>
  <c r="M2597" i="1"/>
  <c r="AG2597" i="1"/>
  <c r="AH2597" i="1"/>
  <c r="AI2597" i="1"/>
  <c r="AJ2597" i="1"/>
  <c r="AK2597" i="1"/>
  <c r="AL2597" i="1"/>
  <c r="AM2597" i="1"/>
  <c r="AN2597" i="1"/>
  <c r="AV2597" i="1"/>
  <c r="C2598" i="1"/>
  <c r="D2598" i="1"/>
  <c r="E2598" i="1"/>
  <c r="F2598" i="1"/>
  <c r="G2598" i="1"/>
  <c r="H2598" i="1"/>
  <c r="J2598" i="1"/>
  <c r="K2598" i="1"/>
  <c r="L2598" i="1"/>
  <c r="M2598" i="1"/>
  <c r="AG2598" i="1"/>
  <c r="AH2598" i="1"/>
  <c r="AI2598" i="1"/>
  <c r="AJ2598" i="1"/>
  <c r="AK2598" i="1"/>
  <c r="AL2598" i="1"/>
  <c r="AM2598" i="1"/>
  <c r="AN2598" i="1"/>
  <c r="AV2598" i="1"/>
  <c r="C2599" i="1"/>
  <c r="D2599" i="1"/>
  <c r="E2599" i="1"/>
  <c r="F2599" i="1"/>
  <c r="G2599" i="1"/>
  <c r="H2599" i="1"/>
  <c r="J2599" i="1"/>
  <c r="K2599" i="1"/>
  <c r="L2599" i="1"/>
  <c r="M2599" i="1"/>
  <c r="AG2599" i="1"/>
  <c r="AH2599" i="1"/>
  <c r="AI2599" i="1"/>
  <c r="AJ2599" i="1"/>
  <c r="AK2599" i="1"/>
  <c r="AL2599" i="1"/>
  <c r="AM2599" i="1"/>
  <c r="AN2599" i="1"/>
  <c r="AV2599" i="1"/>
  <c r="C2600" i="1"/>
  <c r="D2600" i="1"/>
  <c r="E2600" i="1"/>
  <c r="F2600" i="1"/>
  <c r="G2600" i="1"/>
  <c r="H2600" i="1"/>
  <c r="J2600" i="1"/>
  <c r="K2600" i="1"/>
  <c r="L2600" i="1"/>
  <c r="M2600" i="1"/>
  <c r="AG2600" i="1"/>
  <c r="AH2600" i="1"/>
  <c r="AI2600" i="1"/>
  <c r="AJ2600" i="1"/>
  <c r="AK2600" i="1"/>
  <c r="AL2600" i="1"/>
  <c r="AM2600" i="1"/>
  <c r="AN2600" i="1"/>
  <c r="AV2600" i="1"/>
  <c r="C2601" i="1"/>
  <c r="D2601" i="1"/>
  <c r="E2601" i="1"/>
  <c r="F2601" i="1"/>
  <c r="G2601" i="1"/>
  <c r="H2601" i="1"/>
  <c r="J2601" i="1"/>
  <c r="K2601" i="1"/>
  <c r="L2601" i="1"/>
  <c r="M2601" i="1"/>
  <c r="AG2601" i="1"/>
  <c r="AH2601" i="1"/>
  <c r="AI2601" i="1"/>
  <c r="AJ2601" i="1"/>
  <c r="AK2601" i="1"/>
  <c r="AL2601" i="1"/>
  <c r="AM2601" i="1"/>
  <c r="AN2601" i="1"/>
  <c r="AV2601" i="1"/>
  <c r="C2602" i="1"/>
  <c r="D2602" i="1"/>
  <c r="E2602" i="1"/>
  <c r="F2602" i="1"/>
  <c r="G2602" i="1"/>
  <c r="H2602" i="1"/>
  <c r="J2602" i="1"/>
  <c r="K2602" i="1"/>
  <c r="L2602" i="1"/>
  <c r="M2602" i="1"/>
  <c r="AG2602" i="1"/>
  <c r="AH2602" i="1"/>
  <c r="AI2602" i="1"/>
  <c r="AJ2602" i="1"/>
  <c r="AK2602" i="1"/>
  <c r="AL2602" i="1"/>
  <c r="AM2602" i="1"/>
  <c r="AN2602" i="1"/>
  <c r="AV2602" i="1"/>
  <c r="C2603" i="1"/>
  <c r="D2603" i="1"/>
  <c r="E2603" i="1"/>
  <c r="F2603" i="1"/>
  <c r="G2603" i="1"/>
  <c r="H2603" i="1"/>
  <c r="J2603" i="1"/>
  <c r="K2603" i="1"/>
  <c r="L2603" i="1"/>
  <c r="M2603" i="1"/>
  <c r="AG2603" i="1"/>
  <c r="AH2603" i="1"/>
  <c r="AI2603" i="1"/>
  <c r="AJ2603" i="1"/>
  <c r="AK2603" i="1"/>
  <c r="AL2603" i="1"/>
  <c r="AM2603" i="1"/>
  <c r="AN2603" i="1"/>
  <c r="AV2603" i="1"/>
  <c r="C2604" i="1"/>
  <c r="D2604" i="1"/>
  <c r="E2604" i="1"/>
  <c r="F2604" i="1"/>
  <c r="G2604" i="1"/>
  <c r="H2604" i="1"/>
  <c r="J2604" i="1"/>
  <c r="K2604" i="1"/>
  <c r="L2604" i="1"/>
  <c r="M2604" i="1"/>
  <c r="AG2604" i="1"/>
  <c r="AH2604" i="1"/>
  <c r="AI2604" i="1"/>
  <c r="AJ2604" i="1"/>
  <c r="AK2604" i="1"/>
  <c r="AL2604" i="1"/>
  <c r="AM2604" i="1"/>
  <c r="AN2604" i="1"/>
  <c r="AV2604" i="1"/>
  <c r="C2605" i="1"/>
  <c r="D2605" i="1"/>
  <c r="E2605" i="1"/>
  <c r="F2605" i="1"/>
  <c r="G2605" i="1"/>
  <c r="H2605" i="1"/>
  <c r="J2605" i="1"/>
  <c r="K2605" i="1"/>
  <c r="L2605" i="1"/>
  <c r="M2605" i="1"/>
  <c r="AG2605" i="1"/>
  <c r="AH2605" i="1"/>
  <c r="AI2605" i="1"/>
  <c r="AJ2605" i="1"/>
  <c r="AK2605" i="1"/>
  <c r="AL2605" i="1"/>
  <c r="AM2605" i="1"/>
  <c r="AN2605" i="1"/>
  <c r="AV2605" i="1"/>
  <c r="C2606" i="1"/>
  <c r="D2606" i="1"/>
  <c r="E2606" i="1"/>
  <c r="F2606" i="1"/>
  <c r="G2606" i="1"/>
  <c r="H2606" i="1"/>
  <c r="J2606" i="1"/>
  <c r="K2606" i="1"/>
  <c r="L2606" i="1"/>
  <c r="M2606" i="1"/>
  <c r="AG2606" i="1"/>
  <c r="AH2606" i="1"/>
  <c r="AI2606" i="1"/>
  <c r="AJ2606" i="1"/>
  <c r="AK2606" i="1"/>
  <c r="AL2606" i="1"/>
  <c r="AM2606" i="1"/>
  <c r="AN2606" i="1"/>
  <c r="AV2606" i="1"/>
  <c r="C2607" i="1"/>
  <c r="D2607" i="1"/>
  <c r="E2607" i="1"/>
  <c r="F2607" i="1"/>
  <c r="G2607" i="1"/>
  <c r="H2607" i="1"/>
  <c r="J2607" i="1"/>
  <c r="K2607" i="1"/>
  <c r="L2607" i="1"/>
  <c r="M2607" i="1"/>
  <c r="AG2607" i="1"/>
  <c r="AH2607" i="1"/>
  <c r="AI2607" i="1"/>
  <c r="AJ2607" i="1"/>
  <c r="AK2607" i="1"/>
  <c r="AL2607" i="1"/>
  <c r="AM2607" i="1"/>
  <c r="AN2607" i="1"/>
  <c r="AV2607" i="1"/>
  <c r="C2608" i="1"/>
  <c r="D2608" i="1"/>
  <c r="E2608" i="1"/>
  <c r="F2608" i="1"/>
  <c r="G2608" i="1"/>
  <c r="H2608" i="1"/>
  <c r="J2608" i="1"/>
  <c r="K2608" i="1"/>
  <c r="L2608" i="1"/>
  <c r="M2608" i="1"/>
  <c r="AG2608" i="1"/>
  <c r="AH2608" i="1"/>
  <c r="AI2608" i="1"/>
  <c r="AJ2608" i="1"/>
  <c r="AK2608" i="1"/>
  <c r="AL2608" i="1"/>
  <c r="AM2608" i="1"/>
  <c r="AN2608" i="1"/>
  <c r="AV2608" i="1"/>
  <c r="C2609" i="1"/>
  <c r="D2609" i="1"/>
  <c r="E2609" i="1"/>
  <c r="F2609" i="1"/>
  <c r="G2609" i="1"/>
  <c r="H2609" i="1"/>
  <c r="J2609" i="1"/>
  <c r="K2609" i="1"/>
  <c r="L2609" i="1"/>
  <c r="M2609" i="1"/>
  <c r="AG2609" i="1"/>
  <c r="AH2609" i="1"/>
  <c r="AI2609" i="1"/>
  <c r="AJ2609" i="1"/>
  <c r="AK2609" i="1"/>
  <c r="AL2609" i="1"/>
  <c r="AM2609" i="1"/>
  <c r="AN2609" i="1"/>
  <c r="AV2609" i="1"/>
  <c r="C2610" i="1"/>
  <c r="D2610" i="1"/>
  <c r="E2610" i="1"/>
  <c r="F2610" i="1"/>
  <c r="G2610" i="1"/>
  <c r="H2610" i="1"/>
  <c r="J2610" i="1"/>
  <c r="K2610" i="1"/>
  <c r="L2610" i="1"/>
  <c r="M2610" i="1"/>
  <c r="AG2610" i="1"/>
  <c r="AH2610" i="1"/>
  <c r="AI2610" i="1"/>
  <c r="AJ2610" i="1"/>
  <c r="AK2610" i="1"/>
  <c r="AL2610" i="1"/>
  <c r="AM2610" i="1"/>
  <c r="AN2610" i="1"/>
  <c r="AV2610" i="1"/>
  <c r="C2611" i="1"/>
  <c r="D2611" i="1"/>
  <c r="E2611" i="1"/>
  <c r="F2611" i="1"/>
  <c r="G2611" i="1"/>
  <c r="H2611" i="1"/>
  <c r="J2611" i="1"/>
  <c r="K2611" i="1"/>
  <c r="L2611" i="1"/>
  <c r="M2611" i="1"/>
  <c r="AG2611" i="1"/>
  <c r="AH2611" i="1"/>
  <c r="AI2611" i="1"/>
  <c r="AJ2611" i="1"/>
  <c r="AK2611" i="1"/>
  <c r="AL2611" i="1"/>
  <c r="AM2611" i="1"/>
  <c r="AN2611" i="1"/>
  <c r="AV2611" i="1"/>
  <c r="C2612" i="1"/>
  <c r="D2612" i="1"/>
  <c r="E2612" i="1"/>
  <c r="F2612" i="1"/>
  <c r="G2612" i="1"/>
  <c r="H2612" i="1"/>
  <c r="J2612" i="1"/>
  <c r="K2612" i="1"/>
  <c r="L2612" i="1"/>
  <c r="M2612" i="1"/>
  <c r="AG2612" i="1"/>
  <c r="AH2612" i="1"/>
  <c r="AI2612" i="1"/>
  <c r="AJ2612" i="1"/>
  <c r="AK2612" i="1"/>
  <c r="AL2612" i="1"/>
  <c r="AM2612" i="1"/>
  <c r="AN2612" i="1"/>
  <c r="AV2612" i="1"/>
  <c r="C2613" i="1"/>
  <c r="D2613" i="1"/>
  <c r="E2613" i="1"/>
  <c r="F2613" i="1"/>
  <c r="G2613" i="1"/>
  <c r="H2613" i="1"/>
  <c r="J2613" i="1"/>
  <c r="K2613" i="1"/>
  <c r="L2613" i="1"/>
  <c r="M2613" i="1"/>
  <c r="AG2613" i="1"/>
  <c r="AH2613" i="1"/>
  <c r="AI2613" i="1"/>
  <c r="AJ2613" i="1"/>
  <c r="AK2613" i="1"/>
  <c r="AL2613" i="1"/>
  <c r="AM2613" i="1"/>
  <c r="AN2613" i="1"/>
  <c r="AV2613" i="1"/>
  <c r="C2614" i="1"/>
  <c r="D2614" i="1"/>
  <c r="E2614" i="1"/>
  <c r="F2614" i="1"/>
  <c r="G2614" i="1"/>
  <c r="H2614" i="1"/>
  <c r="J2614" i="1"/>
  <c r="K2614" i="1"/>
  <c r="L2614" i="1"/>
  <c r="M2614" i="1"/>
  <c r="AG2614" i="1"/>
  <c r="AH2614" i="1"/>
  <c r="AI2614" i="1"/>
  <c r="AJ2614" i="1"/>
  <c r="AK2614" i="1"/>
  <c r="AL2614" i="1"/>
  <c r="AM2614" i="1"/>
  <c r="AN2614" i="1"/>
  <c r="AV2614" i="1"/>
  <c r="C2615" i="1"/>
  <c r="D2615" i="1"/>
  <c r="E2615" i="1"/>
  <c r="F2615" i="1"/>
  <c r="G2615" i="1"/>
  <c r="H2615" i="1"/>
  <c r="J2615" i="1"/>
  <c r="K2615" i="1"/>
  <c r="L2615" i="1"/>
  <c r="M2615" i="1"/>
  <c r="AG2615" i="1"/>
  <c r="AH2615" i="1"/>
  <c r="AI2615" i="1"/>
  <c r="AJ2615" i="1"/>
  <c r="AK2615" i="1"/>
  <c r="AL2615" i="1"/>
  <c r="AM2615" i="1"/>
  <c r="AN2615" i="1"/>
  <c r="AV2615" i="1"/>
  <c r="C2616" i="1"/>
  <c r="D2616" i="1"/>
  <c r="E2616" i="1"/>
  <c r="F2616" i="1"/>
  <c r="G2616" i="1"/>
  <c r="H2616" i="1"/>
  <c r="J2616" i="1"/>
  <c r="K2616" i="1"/>
  <c r="L2616" i="1"/>
  <c r="M2616" i="1"/>
  <c r="AG2616" i="1"/>
  <c r="AH2616" i="1"/>
  <c r="AI2616" i="1"/>
  <c r="AJ2616" i="1"/>
  <c r="AK2616" i="1"/>
  <c r="AL2616" i="1"/>
  <c r="AM2616" i="1"/>
  <c r="AN2616" i="1"/>
  <c r="AV2616" i="1"/>
  <c r="C2617" i="1"/>
  <c r="D2617" i="1"/>
  <c r="E2617" i="1"/>
  <c r="F2617" i="1"/>
  <c r="G2617" i="1"/>
  <c r="H2617" i="1"/>
  <c r="J2617" i="1"/>
  <c r="K2617" i="1"/>
  <c r="L2617" i="1"/>
  <c r="M2617" i="1"/>
  <c r="AG2617" i="1"/>
  <c r="AH2617" i="1"/>
  <c r="AI2617" i="1"/>
  <c r="AJ2617" i="1"/>
  <c r="AK2617" i="1"/>
  <c r="AL2617" i="1"/>
  <c r="AM2617" i="1"/>
  <c r="AN2617" i="1"/>
  <c r="AV2617" i="1"/>
  <c r="C2618" i="1"/>
  <c r="D2618" i="1"/>
  <c r="E2618" i="1"/>
  <c r="F2618" i="1"/>
  <c r="G2618" i="1"/>
  <c r="H2618" i="1"/>
  <c r="J2618" i="1"/>
  <c r="K2618" i="1"/>
  <c r="L2618" i="1"/>
  <c r="M2618" i="1"/>
  <c r="AG2618" i="1"/>
  <c r="AH2618" i="1"/>
  <c r="AI2618" i="1"/>
  <c r="AJ2618" i="1"/>
  <c r="AK2618" i="1"/>
  <c r="AL2618" i="1"/>
  <c r="AM2618" i="1"/>
  <c r="AN2618" i="1"/>
  <c r="AV2618" i="1"/>
  <c r="C2619" i="1"/>
  <c r="D2619" i="1"/>
  <c r="E2619" i="1"/>
  <c r="F2619" i="1"/>
  <c r="G2619" i="1"/>
  <c r="H2619" i="1"/>
  <c r="J2619" i="1"/>
  <c r="K2619" i="1"/>
  <c r="L2619" i="1"/>
  <c r="M2619" i="1"/>
  <c r="AG2619" i="1"/>
  <c r="AH2619" i="1"/>
  <c r="AI2619" i="1"/>
  <c r="AJ2619" i="1"/>
  <c r="AK2619" i="1"/>
  <c r="AL2619" i="1"/>
  <c r="AM2619" i="1"/>
  <c r="AN2619" i="1"/>
  <c r="AV2619" i="1"/>
  <c r="C2620" i="1"/>
  <c r="D2620" i="1"/>
  <c r="E2620" i="1"/>
  <c r="F2620" i="1"/>
  <c r="G2620" i="1"/>
  <c r="H2620" i="1"/>
  <c r="J2620" i="1"/>
  <c r="K2620" i="1"/>
  <c r="L2620" i="1"/>
  <c r="M2620" i="1"/>
  <c r="AG2620" i="1"/>
  <c r="AH2620" i="1"/>
  <c r="AI2620" i="1"/>
  <c r="AJ2620" i="1"/>
  <c r="AK2620" i="1"/>
  <c r="AL2620" i="1"/>
  <c r="AM2620" i="1"/>
  <c r="AN2620" i="1"/>
  <c r="AV2620" i="1"/>
  <c r="C2622" i="1"/>
  <c r="D2622" i="1"/>
  <c r="E2622" i="1"/>
  <c r="F2622" i="1"/>
  <c r="G2622" i="1"/>
  <c r="H2622" i="1"/>
  <c r="J2622" i="1"/>
  <c r="K2622" i="1"/>
  <c r="L2622" i="1"/>
  <c r="M2622" i="1"/>
  <c r="AG2622" i="1"/>
  <c r="AH2622" i="1"/>
  <c r="AI2622" i="1"/>
  <c r="AJ2622" i="1"/>
  <c r="AK2622" i="1"/>
  <c r="AL2622" i="1"/>
  <c r="AM2622" i="1"/>
  <c r="AN2622" i="1"/>
  <c r="AV2622" i="1"/>
  <c r="C2623" i="1"/>
  <c r="D2623" i="1"/>
  <c r="E2623" i="1"/>
  <c r="F2623" i="1"/>
  <c r="G2623" i="1"/>
  <c r="H2623" i="1"/>
  <c r="J2623" i="1"/>
  <c r="K2623" i="1"/>
  <c r="L2623" i="1"/>
  <c r="M2623" i="1"/>
  <c r="AG2623" i="1"/>
  <c r="AH2623" i="1"/>
  <c r="AI2623" i="1"/>
  <c r="AJ2623" i="1"/>
  <c r="AK2623" i="1"/>
  <c r="AL2623" i="1"/>
  <c r="AM2623" i="1"/>
  <c r="AN2623" i="1"/>
  <c r="AV2623" i="1"/>
  <c r="C2624" i="1"/>
  <c r="D2624" i="1"/>
  <c r="E2624" i="1"/>
  <c r="F2624" i="1"/>
  <c r="G2624" i="1"/>
  <c r="H2624" i="1"/>
  <c r="J2624" i="1"/>
  <c r="K2624" i="1"/>
  <c r="L2624" i="1"/>
  <c r="M2624" i="1"/>
  <c r="AG2624" i="1"/>
  <c r="AH2624" i="1"/>
  <c r="AI2624" i="1"/>
  <c r="AJ2624" i="1"/>
  <c r="AK2624" i="1"/>
  <c r="AL2624" i="1"/>
  <c r="AM2624" i="1"/>
  <c r="AN2624" i="1"/>
  <c r="AV2624" i="1"/>
  <c r="C2625" i="1"/>
  <c r="D2625" i="1"/>
  <c r="E2625" i="1"/>
  <c r="F2625" i="1"/>
  <c r="G2625" i="1"/>
  <c r="H2625" i="1"/>
  <c r="J2625" i="1"/>
  <c r="K2625" i="1"/>
  <c r="L2625" i="1"/>
  <c r="M2625" i="1"/>
  <c r="AG2625" i="1"/>
  <c r="AH2625" i="1"/>
  <c r="AI2625" i="1"/>
  <c r="AJ2625" i="1"/>
  <c r="AK2625" i="1"/>
  <c r="AL2625" i="1"/>
  <c r="AM2625" i="1"/>
  <c r="AN2625" i="1"/>
  <c r="AV2625" i="1"/>
  <c r="C2626" i="1"/>
  <c r="D2626" i="1"/>
  <c r="E2626" i="1"/>
  <c r="F2626" i="1"/>
  <c r="G2626" i="1"/>
  <c r="H2626" i="1"/>
  <c r="J2626" i="1"/>
  <c r="K2626" i="1"/>
  <c r="L2626" i="1"/>
  <c r="M2626" i="1"/>
  <c r="AG2626" i="1"/>
  <c r="AH2626" i="1"/>
  <c r="AI2626" i="1"/>
  <c r="AJ2626" i="1"/>
  <c r="AK2626" i="1"/>
  <c r="AL2626" i="1"/>
  <c r="AM2626" i="1"/>
  <c r="AN2626" i="1"/>
  <c r="AV2626" i="1"/>
  <c r="C2627" i="1"/>
  <c r="D2627" i="1"/>
  <c r="E2627" i="1"/>
  <c r="F2627" i="1"/>
  <c r="G2627" i="1"/>
  <c r="H2627" i="1"/>
  <c r="J2627" i="1"/>
  <c r="K2627" i="1"/>
  <c r="L2627" i="1"/>
  <c r="M2627" i="1"/>
  <c r="AG2627" i="1"/>
  <c r="AH2627" i="1"/>
  <c r="AI2627" i="1"/>
  <c r="AJ2627" i="1"/>
  <c r="AK2627" i="1"/>
  <c r="AL2627" i="1"/>
  <c r="AM2627" i="1"/>
  <c r="AN2627" i="1"/>
  <c r="AV2627" i="1"/>
  <c r="C2628" i="1"/>
  <c r="D2628" i="1"/>
  <c r="E2628" i="1"/>
  <c r="F2628" i="1"/>
  <c r="G2628" i="1"/>
  <c r="H2628" i="1"/>
  <c r="J2628" i="1"/>
  <c r="K2628" i="1"/>
  <c r="L2628" i="1"/>
  <c r="M2628" i="1"/>
  <c r="AG2628" i="1"/>
  <c r="AH2628" i="1"/>
  <c r="AI2628" i="1"/>
  <c r="AJ2628" i="1"/>
  <c r="AK2628" i="1"/>
  <c r="AL2628" i="1"/>
  <c r="AM2628" i="1"/>
  <c r="AN2628" i="1"/>
  <c r="AV2628" i="1"/>
  <c r="C2629" i="1"/>
  <c r="D2629" i="1"/>
  <c r="E2629" i="1"/>
  <c r="F2629" i="1"/>
  <c r="G2629" i="1"/>
  <c r="H2629" i="1"/>
  <c r="J2629" i="1"/>
  <c r="K2629" i="1"/>
  <c r="L2629" i="1"/>
  <c r="M2629" i="1"/>
  <c r="AG2629" i="1"/>
  <c r="AH2629" i="1"/>
  <c r="AI2629" i="1"/>
  <c r="AJ2629" i="1"/>
  <c r="AK2629" i="1"/>
  <c r="AL2629" i="1"/>
  <c r="AM2629" i="1"/>
  <c r="AN2629" i="1"/>
  <c r="AV2629" i="1"/>
  <c r="C2630" i="1"/>
  <c r="D2630" i="1"/>
  <c r="E2630" i="1"/>
  <c r="F2630" i="1"/>
  <c r="G2630" i="1"/>
  <c r="H2630" i="1"/>
  <c r="J2630" i="1"/>
  <c r="K2630" i="1"/>
  <c r="L2630" i="1"/>
  <c r="M2630" i="1"/>
  <c r="AG2630" i="1"/>
  <c r="AH2630" i="1"/>
  <c r="AI2630" i="1"/>
  <c r="AJ2630" i="1"/>
  <c r="AK2630" i="1"/>
  <c r="AL2630" i="1"/>
  <c r="AM2630" i="1"/>
  <c r="AN2630" i="1"/>
  <c r="AV2630" i="1"/>
  <c r="C2631" i="1"/>
  <c r="D2631" i="1"/>
  <c r="E2631" i="1"/>
  <c r="F2631" i="1"/>
  <c r="G2631" i="1"/>
  <c r="H2631" i="1"/>
  <c r="J2631" i="1"/>
  <c r="K2631" i="1"/>
  <c r="L2631" i="1"/>
  <c r="M2631" i="1"/>
  <c r="AG2631" i="1"/>
  <c r="AH2631" i="1"/>
  <c r="AI2631" i="1"/>
  <c r="AJ2631" i="1"/>
  <c r="AK2631" i="1"/>
  <c r="AL2631" i="1"/>
  <c r="AM2631" i="1"/>
  <c r="AN2631" i="1"/>
  <c r="AV2631" i="1"/>
  <c r="C2632" i="1"/>
  <c r="D2632" i="1"/>
  <c r="E2632" i="1"/>
  <c r="F2632" i="1"/>
  <c r="G2632" i="1"/>
  <c r="H2632" i="1"/>
  <c r="J2632" i="1"/>
  <c r="K2632" i="1"/>
  <c r="L2632" i="1"/>
  <c r="M2632" i="1"/>
  <c r="AG2632" i="1"/>
  <c r="AH2632" i="1"/>
  <c r="AI2632" i="1"/>
  <c r="AJ2632" i="1"/>
  <c r="AK2632" i="1"/>
  <c r="AL2632" i="1"/>
  <c r="AM2632" i="1"/>
  <c r="AN2632" i="1"/>
  <c r="AV2632" i="1"/>
  <c r="C2633" i="1"/>
  <c r="D2633" i="1"/>
  <c r="E2633" i="1"/>
  <c r="F2633" i="1"/>
  <c r="G2633" i="1"/>
  <c r="H2633" i="1"/>
  <c r="J2633" i="1"/>
  <c r="K2633" i="1"/>
  <c r="L2633" i="1"/>
  <c r="M2633" i="1"/>
  <c r="AG2633" i="1"/>
  <c r="AH2633" i="1"/>
  <c r="AI2633" i="1"/>
  <c r="AJ2633" i="1"/>
  <c r="AK2633" i="1"/>
  <c r="AL2633" i="1"/>
  <c r="AM2633" i="1"/>
  <c r="AN2633" i="1"/>
  <c r="AV2633" i="1"/>
  <c r="C2634" i="1"/>
  <c r="D2634" i="1"/>
  <c r="E2634" i="1"/>
  <c r="F2634" i="1"/>
  <c r="G2634" i="1"/>
  <c r="H2634" i="1"/>
  <c r="J2634" i="1"/>
  <c r="K2634" i="1"/>
  <c r="L2634" i="1"/>
  <c r="M2634" i="1"/>
  <c r="AG2634" i="1"/>
  <c r="AH2634" i="1"/>
  <c r="AI2634" i="1"/>
  <c r="AJ2634" i="1"/>
  <c r="AK2634" i="1"/>
  <c r="AL2634" i="1"/>
  <c r="AM2634" i="1"/>
  <c r="AN2634" i="1"/>
  <c r="AV2634" i="1"/>
  <c r="C2635" i="1"/>
  <c r="D2635" i="1"/>
  <c r="E2635" i="1"/>
  <c r="F2635" i="1"/>
  <c r="G2635" i="1"/>
  <c r="H2635" i="1"/>
  <c r="J2635" i="1"/>
  <c r="K2635" i="1"/>
  <c r="L2635" i="1"/>
  <c r="M2635" i="1"/>
  <c r="AG2635" i="1"/>
  <c r="AH2635" i="1"/>
  <c r="AI2635" i="1"/>
  <c r="AJ2635" i="1"/>
  <c r="AK2635" i="1"/>
  <c r="AL2635" i="1"/>
  <c r="AM2635" i="1"/>
  <c r="AN2635" i="1"/>
  <c r="AV2635" i="1"/>
  <c r="C2636" i="1"/>
  <c r="D2636" i="1"/>
  <c r="E2636" i="1"/>
  <c r="F2636" i="1"/>
  <c r="G2636" i="1"/>
  <c r="H2636" i="1"/>
  <c r="J2636" i="1"/>
  <c r="K2636" i="1"/>
  <c r="L2636" i="1"/>
  <c r="M2636" i="1"/>
  <c r="AG2636" i="1"/>
  <c r="AH2636" i="1"/>
  <c r="AI2636" i="1"/>
  <c r="AJ2636" i="1"/>
  <c r="AK2636" i="1"/>
  <c r="AL2636" i="1"/>
  <c r="AM2636" i="1"/>
  <c r="AN2636" i="1"/>
  <c r="AV2636" i="1"/>
  <c r="C2637" i="1"/>
  <c r="D2637" i="1"/>
  <c r="E2637" i="1"/>
  <c r="F2637" i="1"/>
  <c r="G2637" i="1"/>
  <c r="H2637" i="1"/>
  <c r="J2637" i="1"/>
  <c r="K2637" i="1"/>
  <c r="L2637" i="1"/>
  <c r="M2637" i="1"/>
  <c r="AG2637" i="1"/>
  <c r="AH2637" i="1"/>
  <c r="AI2637" i="1"/>
  <c r="AJ2637" i="1"/>
  <c r="AK2637" i="1"/>
  <c r="AL2637" i="1"/>
  <c r="AM2637" i="1"/>
  <c r="AN2637" i="1"/>
  <c r="AV2637" i="1"/>
  <c r="C2638" i="1"/>
  <c r="D2638" i="1"/>
  <c r="E2638" i="1"/>
  <c r="F2638" i="1"/>
  <c r="G2638" i="1"/>
  <c r="H2638" i="1"/>
  <c r="J2638" i="1"/>
  <c r="K2638" i="1"/>
  <c r="L2638" i="1"/>
  <c r="M2638" i="1"/>
  <c r="AG2638" i="1"/>
  <c r="AH2638" i="1"/>
  <c r="AI2638" i="1"/>
  <c r="AJ2638" i="1"/>
  <c r="AK2638" i="1"/>
  <c r="AL2638" i="1"/>
  <c r="AM2638" i="1"/>
  <c r="AN2638" i="1"/>
  <c r="AV2638" i="1"/>
  <c r="C2639" i="1"/>
  <c r="D2639" i="1"/>
  <c r="E2639" i="1"/>
  <c r="F2639" i="1"/>
  <c r="G2639" i="1"/>
  <c r="H2639" i="1"/>
  <c r="J2639" i="1"/>
  <c r="K2639" i="1"/>
  <c r="L2639" i="1"/>
  <c r="M2639" i="1"/>
  <c r="AG2639" i="1"/>
  <c r="AH2639" i="1"/>
  <c r="AI2639" i="1"/>
  <c r="AJ2639" i="1"/>
  <c r="AK2639" i="1"/>
  <c r="AL2639" i="1"/>
  <c r="AM2639" i="1"/>
  <c r="AN2639" i="1"/>
  <c r="AV2639" i="1"/>
  <c r="C2640" i="1"/>
  <c r="D2640" i="1"/>
  <c r="E2640" i="1"/>
  <c r="F2640" i="1"/>
  <c r="G2640" i="1"/>
  <c r="H2640" i="1"/>
  <c r="J2640" i="1"/>
  <c r="K2640" i="1"/>
  <c r="L2640" i="1"/>
  <c r="M2640" i="1"/>
  <c r="AG2640" i="1"/>
  <c r="AH2640" i="1"/>
  <c r="AI2640" i="1"/>
  <c r="AJ2640" i="1"/>
  <c r="AK2640" i="1"/>
  <c r="AL2640" i="1"/>
  <c r="AM2640" i="1"/>
  <c r="AN2640" i="1"/>
  <c r="AV2640" i="1"/>
  <c r="C2641" i="1"/>
  <c r="D2641" i="1"/>
  <c r="E2641" i="1"/>
  <c r="F2641" i="1"/>
  <c r="G2641" i="1"/>
  <c r="H2641" i="1"/>
  <c r="J2641" i="1"/>
  <c r="K2641" i="1"/>
  <c r="L2641" i="1"/>
  <c r="M2641" i="1"/>
  <c r="AG2641" i="1"/>
  <c r="AH2641" i="1"/>
  <c r="AI2641" i="1"/>
  <c r="AJ2641" i="1"/>
  <c r="AK2641" i="1"/>
  <c r="AL2641" i="1"/>
  <c r="AM2641" i="1"/>
  <c r="AN2641" i="1"/>
  <c r="AV2641" i="1"/>
  <c r="C2642" i="1"/>
  <c r="D2642" i="1"/>
  <c r="E2642" i="1"/>
  <c r="F2642" i="1"/>
  <c r="G2642" i="1"/>
  <c r="H2642" i="1"/>
  <c r="J2642" i="1"/>
  <c r="K2642" i="1"/>
  <c r="L2642" i="1"/>
  <c r="M2642" i="1"/>
  <c r="AG2642" i="1"/>
  <c r="AH2642" i="1"/>
  <c r="AI2642" i="1"/>
  <c r="AJ2642" i="1"/>
  <c r="AK2642" i="1"/>
  <c r="AL2642" i="1"/>
  <c r="AM2642" i="1"/>
  <c r="AN2642" i="1"/>
  <c r="AV2642" i="1"/>
  <c r="C2643" i="1"/>
  <c r="D2643" i="1"/>
  <c r="E2643" i="1"/>
  <c r="F2643" i="1"/>
  <c r="G2643" i="1"/>
  <c r="H2643" i="1"/>
  <c r="J2643" i="1"/>
  <c r="K2643" i="1"/>
  <c r="L2643" i="1"/>
  <c r="M2643" i="1"/>
  <c r="AG2643" i="1"/>
  <c r="AH2643" i="1"/>
  <c r="AI2643" i="1"/>
  <c r="AJ2643" i="1"/>
  <c r="AK2643" i="1"/>
  <c r="AL2643" i="1"/>
  <c r="AM2643" i="1"/>
  <c r="AN2643" i="1"/>
  <c r="AV2643" i="1"/>
  <c r="C2644" i="1"/>
  <c r="D2644" i="1"/>
  <c r="E2644" i="1"/>
  <c r="F2644" i="1"/>
  <c r="G2644" i="1"/>
  <c r="H2644" i="1"/>
  <c r="J2644" i="1"/>
  <c r="K2644" i="1"/>
  <c r="L2644" i="1"/>
  <c r="M2644" i="1"/>
  <c r="AG2644" i="1"/>
  <c r="AH2644" i="1"/>
  <c r="AI2644" i="1"/>
  <c r="AJ2644" i="1"/>
  <c r="AK2644" i="1"/>
  <c r="AL2644" i="1"/>
  <c r="AM2644" i="1"/>
  <c r="AN2644" i="1"/>
  <c r="AV2644" i="1"/>
  <c r="C2645" i="1"/>
  <c r="D2645" i="1"/>
  <c r="E2645" i="1"/>
  <c r="F2645" i="1"/>
  <c r="G2645" i="1"/>
  <c r="H2645" i="1"/>
  <c r="J2645" i="1"/>
  <c r="K2645" i="1"/>
  <c r="L2645" i="1"/>
  <c r="M2645" i="1"/>
  <c r="AG2645" i="1"/>
  <c r="AH2645" i="1"/>
  <c r="AI2645" i="1"/>
  <c r="AJ2645" i="1"/>
  <c r="AK2645" i="1"/>
  <c r="AL2645" i="1"/>
  <c r="AM2645" i="1"/>
  <c r="AN2645" i="1"/>
  <c r="AV2645" i="1"/>
  <c r="C2646" i="1"/>
  <c r="D2646" i="1"/>
  <c r="E2646" i="1"/>
  <c r="F2646" i="1"/>
  <c r="G2646" i="1"/>
  <c r="H2646" i="1"/>
  <c r="J2646" i="1"/>
  <c r="K2646" i="1"/>
  <c r="L2646" i="1"/>
  <c r="M2646" i="1"/>
  <c r="AG2646" i="1"/>
  <c r="AH2646" i="1"/>
  <c r="AI2646" i="1"/>
  <c r="AJ2646" i="1"/>
  <c r="AK2646" i="1"/>
  <c r="AL2646" i="1"/>
  <c r="AM2646" i="1"/>
  <c r="AN2646" i="1"/>
  <c r="AV2646" i="1"/>
  <c r="C2647" i="1"/>
  <c r="D2647" i="1"/>
  <c r="E2647" i="1"/>
  <c r="F2647" i="1"/>
  <c r="G2647" i="1"/>
  <c r="H2647" i="1"/>
  <c r="J2647" i="1"/>
  <c r="K2647" i="1"/>
  <c r="L2647" i="1"/>
  <c r="M2647" i="1"/>
  <c r="AG2647" i="1"/>
  <c r="AH2647" i="1"/>
  <c r="AI2647" i="1"/>
  <c r="AJ2647" i="1"/>
  <c r="AK2647" i="1"/>
  <c r="AL2647" i="1"/>
  <c r="AM2647" i="1"/>
  <c r="AN2647" i="1"/>
  <c r="AV2647" i="1"/>
  <c r="C2648" i="1"/>
  <c r="D2648" i="1"/>
  <c r="E2648" i="1"/>
  <c r="F2648" i="1"/>
  <c r="G2648" i="1"/>
  <c r="H2648" i="1"/>
  <c r="J2648" i="1"/>
  <c r="K2648" i="1"/>
  <c r="L2648" i="1"/>
  <c r="M2648" i="1"/>
  <c r="AG2648" i="1"/>
  <c r="AH2648" i="1"/>
  <c r="AI2648" i="1"/>
  <c r="AJ2648" i="1"/>
  <c r="AK2648" i="1"/>
  <c r="AL2648" i="1"/>
  <c r="AM2648" i="1"/>
  <c r="AN2648" i="1"/>
  <c r="AV2648" i="1"/>
  <c r="C2649" i="1"/>
  <c r="D2649" i="1"/>
  <c r="E2649" i="1"/>
  <c r="F2649" i="1"/>
  <c r="G2649" i="1"/>
  <c r="H2649" i="1"/>
  <c r="J2649" i="1"/>
  <c r="K2649" i="1"/>
  <c r="L2649" i="1"/>
  <c r="M2649" i="1"/>
  <c r="AG2649" i="1"/>
  <c r="AH2649" i="1"/>
  <c r="AI2649" i="1"/>
  <c r="AJ2649" i="1"/>
  <c r="AK2649" i="1"/>
  <c r="AL2649" i="1"/>
  <c r="AM2649" i="1"/>
  <c r="AN2649" i="1"/>
  <c r="AV2649" i="1"/>
  <c r="C2650" i="1"/>
  <c r="D2650" i="1"/>
  <c r="E2650" i="1"/>
  <c r="F2650" i="1"/>
  <c r="G2650" i="1"/>
  <c r="H2650" i="1"/>
  <c r="J2650" i="1"/>
  <c r="K2650" i="1"/>
  <c r="L2650" i="1"/>
  <c r="M2650" i="1"/>
  <c r="AG2650" i="1"/>
  <c r="AH2650" i="1"/>
  <c r="AI2650" i="1"/>
  <c r="AJ2650" i="1"/>
  <c r="AK2650" i="1"/>
  <c r="AL2650" i="1"/>
  <c r="AM2650" i="1"/>
  <c r="AN2650" i="1"/>
  <c r="AV2650" i="1"/>
  <c r="C2651" i="1"/>
  <c r="D2651" i="1"/>
  <c r="E2651" i="1"/>
  <c r="F2651" i="1"/>
  <c r="G2651" i="1"/>
  <c r="H2651" i="1"/>
  <c r="J2651" i="1"/>
  <c r="K2651" i="1"/>
  <c r="L2651" i="1"/>
  <c r="M2651" i="1"/>
  <c r="AG2651" i="1"/>
  <c r="AH2651" i="1"/>
  <c r="AI2651" i="1"/>
  <c r="AJ2651" i="1"/>
  <c r="AK2651" i="1"/>
  <c r="AL2651" i="1"/>
  <c r="AM2651" i="1"/>
  <c r="AN2651" i="1"/>
  <c r="AV2651" i="1"/>
  <c r="C2652" i="1"/>
  <c r="D2652" i="1"/>
  <c r="E2652" i="1"/>
  <c r="F2652" i="1"/>
  <c r="G2652" i="1"/>
  <c r="H2652" i="1"/>
  <c r="J2652" i="1"/>
  <c r="K2652" i="1"/>
  <c r="L2652" i="1"/>
  <c r="M2652" i="1"/>
  <c r="AG2652" i="1"/>
  <c r="AH2652" i="1"/>
  <c r="AI2652" i="1"/>
  <c r="AJ2652" i="1"/>
  <c r="AK2652" i="1"/>
  <c r="AL2652" i="1"/>
  <c r="AM2652" i="1"/>
  <c r="AN2652" i="1"/>
  <c r="AV2652" i="1"/>
  <c r="C2653" i="1"/>
  <c r="D2653" i="1"/>
  <c r="E2653" i="1"/>
  <c r="F2653" i="1"/>
  <c r="G2653" i="1"/>
  <c r="H2653" i="1"/>
  <c r="J2653" i="1"/>
  <c r="K2653" i="1"/>
  <c r="L2653" i="1"/>
  <c r="M2653" i="1"/>
  <c r="AG2653" i="1"/>
  <c r="AH2653" i="1"/>
  <c r="AI2653" i="1"/>
  <c r="AJ2653" i="1"/>
  <c r="AK2653" i="1"/>
  <c r="AL2653" i="1"/>
  <c r="AM2653" i="1"/>
  <c r="AN2653" i="1"/>
  <c r="AV2653" i="1"/>
  <c r="C2654" i="1"/>
  <c r="D2654" i="1"/>
  <c r="E2654" i="1"/>
  <c r="F2654" i="1"/>
  <c r="G2654" i="1"/>
  <c r="H2654" i="1"/>
  <c r="J2654" i="1"/>
  <c r="K2654" i="1"/>
  <c r="L2654" i="1"/>
  <c r="M2654" i="1"/>
  <c r="AG2654" i="1"/>
  <c r="AH2654" i="1"/>
  <c r="AI2654" i="1"/>
  <c r="AJ2654" i="1"/>
  <c r="AK2654" i="1"/>
  <c r="AL2654" i="1"/>
  <c r="AM2654" i="1"/>
  <c r="AN2654" i="1"/>
  <c r="AV2654" i="1"/>
  <c r="C2655" i="1"/>
  <c r="D2655" i="1"/>
  <c r="E2655" i="1"/>
  <c r="F2655" i="1"/>
  <c r="G2655" i="1"/>
  <c r="H2655" i="1"/>
  <c r="J2655" i="1"/>
  <c r="K2655" i="1"/>
  <c r="L2655" i="1"/>
  <c r="M2655" i="1"/>
  <c r="AG2655" i="1"/>
  <c r="AH2655" i="1"/>
  <c r="AI2655" i="1"/>
  <c r="AJ2655" i="1"/>
  <c r="AK2655" i="1"/>
  <c r="AL2655" i="1"/>
  <c r="AM2655" i="1"/>
  <c r="AN2655" i="1"/>
  <c r="AV2655" i="1"/>
  <c r="C2656" i="1"/>
  <c r="D2656" i="1"/>
  <c r="E2656" i="1"/>
  <c r="F2656" i="1"/>
  <c r="G2656" i="1"/>
  <c r="H2656" i="1"/>
  <c r="J2656" i="1"/>
  <c r="K2656" i="1"/>
  <c r="L2656" i="1"/>
  <c r="M2656" i="1"/>
  <c r="AG2656" i="1"/>
  <c r="AH2656" i="1"/>
  <c r="AI2656" i="1"/>
  <c r="AJ2656" i="1"/>
  <c r="AK2656" i="1"/>
  <c r="AL2656" i="1"/>
  <c r="AM2656" i="1"/>
  <c r="AN2656" i="1"/>
  <c r="AV2656" i="1"/>
  <c r="C2657" i="1"/>
  <c r="D2657" i="1"/>
  <c r="E2657" i="1"/>
  <c r="F2657" i="1"/>
  <c r="G2657" i="1"/>
  <c r="H2657" i="1"/>
  <c r="J2657" i="1"/>
  <c r="K2657" i="1"/>
  <c r="L2657" i="1"/>
  <c r="M2657" i="1"/>
  <c r="AG2657" i="1"/>
  <c r="AH2657" i="1"/>
  <c r="AI2657" i="1"/>
  <c r="AJ2657" i="1"/>
  <c r="AK2657" i="1"/>
  <c r="AL2657" i="1"/>
  <c r="AM2657" i="1"/>
  <c r="AN2657" i="1"/>
  <c r="AV2657" i="1"/>
  <c r="C2658" i="1"/>
  <c r="D2658" i="1"/>
  <c r="E2658" i="1"/>
  <c r="F2658" i="1"/>
  <c r="G2658" i="1"/>
  <c r="H2658" i="1"/>
  <c r="J2658" i="1"/>
  <c r="K2658" i="1"/>
  <c r="L2658" i="1"/>
  <c r="M2658" i="1"/>
  <c r="AG2658" i="1"/>
  <c r="AH2658" i="1"/>
  <c r="AI2658" i="1"/>
  <c r="AJ2658" i="1"/>
  <c r="AK2658" i="1"/>
  <c r="AL2658" i="1"/>
  <c r="AM2658" i="1"/>
  <c r="AN2658" i="1"/>
  <c r="AV2658" i="1"/>
  <c r="C2659" i="1"/>
  <c r="D2659" i="1"/>
  <c r="E2659" i="1"/>
  <c r="F2659" i="1"/>
  <c r="G2659" i="1"/>
  <c r="H2659" i="1"/>
  <c r="J2659" i="1"/>
  <c r="K2659" i="1"/>
  <c r="L2659" i="1"/>
  <c r="M2659" i="1"/>
  <c r="AG2659" i="1"/>
  <c r="AH2659" i="1"/>
  <c r="AI2659" i="1"/>
  <c r="AJ2659" i="1"/>
  <c r="AK2659" i="1"/>
  <c r="AL2659" i="1"/>
  <c r="AM2659" i="1"/>
  <c r="AN2659" i="1"/>
  <c r="AV2659" i="1"/>
  <c r="C2660" i="1"/>
  <c r="D2660" i="1"/>
  <c r="E2660" i="1"/>
  <c r="F2660" i="1"/>
  <c r="G2660" i="1"/>
  <c r="H2660" i="1"/>
  <c r="J2660" i="1"/>
  <c r="K2660" i="1"/>
  <c r="L2660" i="1"/>
  <c r="M2660" i="1"/>
  <c r="AG2660" i="1"/>
  <c r="AH2660" i="1"/>
  <c r="AI2660" i="1"/>
  <c r="AJ2660" i="1"/>
  <c r="AK2660" i="1"/>
  <c r="AL2660" i="1"/>
  <c r="AM2660" i="1"/>
  <c r="AN2660" i="1"/>
  <c r="AV2660" i="1"/>
  <c r="C2661" i="1"/>
  <c r="D2661" i="1"/>
  <c r="E2661" i="1"/>
  <c r="F2661" i="1"/>
  <c r="G2661" i="1"/>
  <c r="H2661" i="1"/>
  <c r="J2661" i="1"/>
  <c r="K2661" i="1"/>
  <c r="L2661" i="1"/>
  <c r="M2661" i="1"/>
  <c r="AG2661" i="1"/>
  <c r="AH2661" i="1"/>
  <c r="AI2661" i="1"/>
  <c r="AJ2661" i="1"/>
  <c r="AK2661" i="1"/>
  <c r="AL2661" i="1"/>
  <c r="AM2661" i="1"/>
  <c r="AN2661" i="1"/>
  <c r="AV2661" i="1"/>
  <c r="C2662" i="1"/>
  <c r="D2662" i="1"/>
  <c r="E2662" i="1"/>
  <c r="F2662" i="1"/>
  <c r="G2662" i="1"/>
  <c r="H2662" i="1"/>
  <c r="J2662" i="1"/>
  <c r="K2662" i="1"/>
  <c r="L2662" i="1"/>
  <c r="M2662" i="1"/>
  <c r="AG2662" i="1"/>
  <c r="AH2662" i="1"/>
  <c r="AI2662" i="1"/>
  <c r="AJ2662" i="1"/>
  <c r="AK2662" i="1"/>
  <c r="AL2662" i="1"/>
  <c r="AM2662" i="1"/>
  <c r="AN2662" i="1"/>
  <c r="AV2662" i="1"/>
  <c r="C2663" i="1"/>
  <c r="D2663" i="1"/>
  <c r="E2663" i="1"/>
  <c r="F2663" i="1"/>
  <c r="G2663" i="1"/>
  <c r="H2663" i="1"/>
  <c r="J2663" i="1"/>
  <c r="K2663" i="1"/>
  <c r="L2663" i="1"/>
  <c r="M2663" i="1"/>
  <c r="AG2663" i="1"/>
  <c r="AH2663" i="1"/>
  <c r="AI2663" i="1"/>
  <c r="AJ2663" i="1"/>
  <c r="AK2663" i="1"/>
  <c r="AL2663" i="1"/>
  <c r="AM2663" i="1"/>
  <c r="AN2663" i="1"/>
  <c r="AV2663" i="1"/>
  <c r="C2664" i="1"/>
  <c r="D2664" i="1"/>
  <c r="E2664" i="1"/>
  <c r="F2664" i="1"/>
  <c r="G2664" i="1"/>
  <c r="H2664" i="1"/>
  <c r="J2664" i="1"/>
  <c r="K2664" i="1"/>
  <c r="L2664" i="1"/>
  <c r="M2664" i="1"/>
  <c r="AG2664" i="1"/>
  <c r="AH2664" i="1"/>
  <c r="AI2664" i="1"/>
  <c r="AJ2664" i="1"/>
  <c r="AK2664" i="1"/>
  <c r="AL2664" i="1"/>
  <c r="AM2664" i="1"/>
  <c r="AN2664" i="1"/>
  <c r="AV2664" i="1"/>
  <c r="C2665" i="1"/>
  <c r="D2665" i="1"/>
  <c r="E2665" i="1"/>
  <c r="F2665" i="1"/>
  <c r="G2665" i="1"/>
  <c r="H2665" i="1"/>
  <c r="J2665" i="1"/>
  <c r="K2665" i="1"/>
  <c r="L2665" i="1"/>
  <c r="M2665" i="1"/>
  <c r="AG2665" i="1"/>
  <c r="AH2665" i="1"/>
  <c r="AI2665" i="1"/>
  <c r="AJ2665" i="1"/>
  <c r="AK2665" i="1"/>
  <c r="AL2665" i="1"/>
  <c r="AM2665" i="1"/>
  <c r="AN2665" i="1"/>
  <c r="AV2665" i="1"/>
  <c r="C2666" i="1"/>
  <c r="D2666" i="1"/>
  <c r="E2666" i="1"/>
  <c r="F2666" i="1"/>
  <c r="G2666" i="1"/>
  <c r="H2666" i="1"/>
  <c r="J2666" i="1"/>
  <c r="K2666" i="1"/>
  <c r="L2666" i="1"/>
  <c r="M2666" i="1"/>
  <c r="AG2666" i="1"/>
  <c r="AH2666" i="1"/>
  <c r="AI2666" i="1"/>
  <c r="AJ2666" i="1"/>
  <c r="AK2666" i="1"/>
  <c r="AL2666" i="1"/>
  <c r="AM2666" i="1"/>
  <c r="AN2666" i="1"/>
  <c r="AV2666" i="1"/>
  <c r="C2667" i="1"/>
  <c r="D2667" i="1"/>
  <c r="E2667" i="1"/>
  <c r="F2667" i="1"/>
  <c r="G2667" i="1"/>
  <c r="H2667" i="1"/>
  <c r="J2667" i="1"/>
  <c r="K2667" i="1"/>
  <c r="L2667" i="1"/>
  <c r="M2667" i="1"/>
  <c r="AG2667" i="1"/>
  <c r="AH2667" i="1"/>
  <c r="AI2667" i="1"/>
  <c r="AJ2667" i="1"/>
  <c r="AK2667" i="1"/>
  <c r="AL2667" i="1"/>
  <c r="AM2667" i="1"/>
  <c r="AN2667" i="1"/>
  <c r="AV2667" i="1"/>
  <c r="C2668" i="1"/>
  <c r="D2668" i="1"/>
  <c r="E2668" i="1"/>
  <c r="F2668" i="1"/>
  <c r="G2668" i="1"/>
  <c r="H2668" i="1"/>
  <c r="J2668" i="1"/>
  <c r="K2668" i="1"/>
  <c r="L2668" i="1"/>
  <c r="M2668" i="1"/>
  <c r="AG2668" i="1"/>
  <c r="AH2668" i="1"/>
  <c r="AI2668" i="1"/>
  <c r="AJ2668" i="1"/>
  <c r="AK2668" i="1"/>
  <c r="AL2668" i="1"/>
  <c r="AM2668" i="1"/>
  <c r="AN2668" i="1"/>
  <c r="AV2668" i="1"/>
  <c r="C2669" i="1"/>
  <c r="D2669" i="1"/>
  <c r="E2669" i="1"/>
  <c r="F2669" i="1"/>
  <c r="G2669" i="1"/>
  <c r="H2669" i="1"/>
  <c r="J2669" i="1"/>
  <c r="K2669" i="1"/>
  <c r="L2669" i="1"/>
  <c r="M2669" i="1"/>
  <c r="AG2669" i="1"/>
  <c r="AH2669" i="1"/>
  <c r="AI2669" i="1"/>
  <c r="AJ2669" i="1"/>
  <c r="AK2669" i="1"/>
  <c r="AL2669" i="1"/>
  <c r="AM2669" i="1"/>
  <c r="AN2669" i="1"/>
  <c r="AV2669" i="1"/>
  <c r="C2670" i="1"/>
  <c r="D2670" i="1"/>
  <c r="E2670" i="1"/>
  <c r="F2670" i="1"/>
  <c r="G2670" i="1"/>
  <c r="H2670" i="1"/>
  <c r="J2670" i="1"/>
  <c r="K2670" i="1"/>
  <c r="L2670" i="1"/>
  <c r="M2670" i="1"/>
  <c r="AG2670" i="1"/>
  <c r="AH2670" i="1"/>
  <c r="AI2670" i="1"/>
  <c r="AJ2670" i="1"/>
  <c r="AK2670" i="1"/>
  <c r="AL2670" i="1"/>
  <c r="AM2670" i="1"/>
  <c r="AN2670" i="1"/>
  <c r="AV2670" i="1"/>
  <c r="C2671" i="1"/>
  <c r="D2671" i="1"/>
  <c r="E2671" i="1"/>
  <c r="F2671" i="1"/>
  <c r="G2671" i="1"/>
  <c r="H2671" i="1"/>
  <c r="J2671" i="1"/>
  <c r="K2671" i="1"/>
  <c r="L2671" i="1"/>
  <c r="M2671" i="1"/>
  <c r="AG2671" i="1"/>
  <c r="AH2671" i="1"/>
  <c r="AI2671" i="1"/>
  <c r="AJ2671" i="1"/>
  <c r="AK2671" i="1"/>
  <c r="AL2671" i="1"/>
  <c r="AM2671" i="1"/>
  <c r="AN2671" i="1"/>
  <c r="AV2671" i="1"/>
  <c r="C2672" i="1"/>
  <c r="D2672" i="1"/>
  <c r="E2672" i="1"/>
  <c r="F2672" i="1"/>
  <c r="G2672" i="1"/>
  <c r="H2672" i="1"/>
  <c r="J2672" i="1"/>
  <c r="K2672" i="1"/>
  <c r="L2672" i="1"/>
  <c r="M2672" i="1"/>
  <c r="AG2672" i="1"/>
  <c r="AH2672" i="1"/>
  <c r="AI2672" i="1"/>
  <c r="AJ2672" i="1"/>
  <c r="AK2672" i="1"/>
  <c r="AL2672" i="1"/>
  <c r="AM2672" i="1"/>
  <c r="AN2672" i="1"/>
  <c r="AV2672" i="1"/>
  <c r="C2673" i="1"/>
  <c r="D2673" i="1"/>
  <c r="E2673" i="1"/>
  <c r="F2673" i="1"/>
  <c r="G2673" i="1"/>
  <c r="H2673" i="1"/>
  <c r="J2673" i="1"/>
  <c r="K2673" i="1"/>
  <c r="L2673" i="1"/>
  <c r="M2673" i="1"/>
  <c r="AG2673" i="1"/>
  <c r="AH2673" i="1"/>
  <c r="AI2673" i="1"/>
  <c r="AJ2673" i="1"/>
  <c r="AK2673" i="1"/>
  <c r="AL2673" i="1"/>
  <c r="AM2673" i="1"/>
  <c r="AN2673" i="1"/>
  <c r="AV2673" i="1"/>
  <c r="C2674" i="1"/>
  <c r="D2674" i="1"/>
  <c r="E2674" i="1"/>
  <c r="F2674" i="1"/>
  <c r="G2674" i="1"/>
  <c r="H2674" i="1"/>
  <c r="J2674" i="1"/>
  <c r="K2674" i="1"/>
  <c r="L2674" i="1"/>
  <c r="M2674" i="1"/>
  <c r="AG2674" i="1"/>
  <c r="AH2674" i="1"/>
  <c r="AI2674" i="1"/>
  <c r="AJ2674" i="1"/>
  <c r="AK2674" i="1"/>
  <c r="AL2674" i="1"/>
  <c r="AM2674" i="1"/>
  <c r="AN2674" i="1"/>
  <c r="AV2674" i="1"/>
  <c r="C2675" i="1"/>
  <c r="D2675" i="1"/>
  <c r="E2675" i="1"/>
  <c r="F2675" i="1"/>
  <c r="G2675" i="1"/>
  <c r="H2675" i="1"/>
  <c r="J2675" i="1"/>
  <c r="K2675" i="1"/>
  <c r="L2675" i="1"/>
  <c r="M2675" i="1"/>
  <c r="AG2675" i="1"/>
  <c r="AH2675" i="1"/>
  <c r="AI2675" i="1"/>
  <c r="AJ2675" i="1"/>
  <c r="AK2675" i="1"/>
  <c r="AL2675" i="1"/>
  <c r="AM2675" i="1"/>
  <c r="AN2675" i="1"/>
  <c r="AV2675" i="1"/>
  <c r="C2676" i="1"/>
  <c r="D2676" i="1"/>
  <c r="E2676" i="1"/>
  <c r="F2676" i="1"/>
  <c r="G2676" i="1"/>
  <c r="H2676" i="1"/>
  <c r="J2676" i="1"/>
  <c r="K2676" i="1"/>
  <c r="L2676" i="1"/>
  <c r="M2676" i="1"/>
  <c r="AG2676" i="1"/>
  <c r="AH2676" i="1"/>
  <c r="AI2676" i="1"/>
  <c r="AJ2676" i="1"/>
  <c r="AK2676" i="1"/>
  <c r="AL2676" i="1"/>
  <c r="AM2676" i="1"/>
  <c r="AN2676" i="1"/>
  <c r="AV2676" i="1"/>
  <c r="C2677" i="1"/>
  <c r="D2677" i="1"/>
  <c r="E2677" i="1"/>
  <c r="F2677" i="1"/>
  <c r="G2677" i="1"/>
  <c r="H2677" i="1"/>
  <c r="J2677" i="1"/>
  <c r="K2677" i="1"/>
  <c r="L2677" i="1"/>
  <c r="M2677" i="1"/>
  <c r="AG2677" i="1"/>
  <c r="AH2677" i="1"/>
  <c r="AI2677" i="1"/>
  <c r="AJ2677" i="1"/>
  <c r="AK2677" i="1"/>
  <c r="AL2677" i="1"/>
  <c r="AM2677" i="1"/>
  <c r="AN2677" i="1"/>
  <c r="AV2677" i="1"/>
  <c r="C2678" i="1"/>
  <c r="D2678" i="1"/>
  <c r="E2678" i="1"/>
  <c r="F2678" i="1"/>
  <c r="G2678" i="1"/>
  <c r="H2678" i="1"/>
  <c r="J2678" i="1"/>
  <c r="K2678" i="1"/>
  <c r="L2678" i="1"/>
  <c r="M2678" i="1"/>
  <c r="AG2678" i="1"/>
  <c r="AH2678" i="1"/>
  <c r="AI2678" i="1"/>
  <c r="AJ2678" i="1"/>
  <c r="AK2678" i="1"/>
  <c r="AL2678" i="1"/>
  <c r="AM2678" i="1"/>
  <c r="AN2678" i="1"/>
  <c r="AV2678" i="1"/>
  <c r="C2679" i="1"/>
  <c r="D2679" i="1"/>
  <c r="E2679" i="1"/>
  <c r="F2679" i="1"/>
  <c r="G2679" i="1"/>
  <c r="H2679" i="1"/>
  <c r="J2679" i="1"/>
  <c r="K2679" i="1"/>
  <c r="L2679" i="1"/>
  <c r="M2679" i="1"/>
  <c r="AG2679" i="1"/>
  <c r="AH2679" i="1"/>
  <c r="AI2679" i="1"/>
  <c r="AJ2679" i="1"/>
  <c r="AK2679" i="1"/>
  <c r="AL2679" i="1"/>
  <c r="AM2679" i="1"/>
  <c r="AN2679" i="1"/>
  <c r="AV2679" i="1"/>
  <c r="C2680" i="1"/>
  <c r="D2680" i="1"/>
  <c r="E2680" i="1"/>
  <c r="F2680" i="1"/>
  <c r="G2680" i="1"/>
  <c r="H2680" i="1"/>
  <c r="J2680" i="1"/>
  <c r="K2680" i="1"/>
  <c r="L2680" i="1"/>
  <c r="M2680" i="1"/>
  <c r="AG2680" i="1"/>
  <c r="AH2680" i="1"/>
  <c r="AI2680" i="1"/>
  <c r="AJ2680" i="1"/>
  <c r="AK2680" i="1"/>
  <c r="AL2680" i="1"/>
  <c r="AM2680" i="1"/>
  <c r="AN2680" i="1"/>
  <c r="AV2680" i="1"/>
  <c r="C2681" i="1"/>
  <c r="D2681" i="1"/>
  <c r="E2681" i="1"/>
  <c r="F2681" i="1"/>
  <c r="G2681" i="1"/>
  <c r="H2681" i="1"/>
  <c r="J2681" i="1"/>
  <c r="K2681" i="1"/>
  <c r="L2681" i="1"/>
  <c r="M2681" i="1"/>
  <c r="AG2681" i="1"/>
  <c r="AH2681" i="1"/>
  <c r="AI2681" i="1"/>
  <c r="AJ2681" i="1"/>
  <c r="AK2681" i="1"/>
  <c r="AL2681" i="1"/>
  <c r="AM2681" i="1"/>
  <c r="AN2681" i="1"/>
  <c r="AV2681" i="1"/>
  <c r="C2682" i="1"/>
  <c r="D2682" i="1"/>
  <c r="E2682" i="1"/>
  <c r="F2682" i="1"/>
  <c r="G2682" i="1"/>
  <c r="H2682" i="1"/>
  <c r="J2682" i="1"/>
  <c r="K2682" i="1"/>
  <c r="L2682" i="1"/>
  <c r="M2682" i="1"/>
  <c r="AG2682" i="1"/>
  <c r="AH2682" i="1"/>
  <c r="AI2682" i="1"/>
  <c r="AJ2682" i="1"/>
  <c r="AK2682" i="1"/>
  <c r="AL2682" i="1"/>
  <c r="AM2682" i="1"/>
  <c r="AN2682" i="1"/>
  <c r="AV2682" i="1"/>
  <c r="C2683" i="1"/>
  <c r="D2683" i="1"/>
  <c r="E2683" i="1"/>
  <c r="F2683" i="1"/>
  <c r="G2683" i="1"/>
  <c r="H2683" i="1"/>
  <c r="J2683" i="1"/>
  <c r="K2683" i="1"/>
  <c r="L2683" i="1"/>
  <c r="M2683" i="1"/>
  <c r="AG2683" i="1"/>
  <c r="AH2683" i="1"/>
  <c r="AI2683" i="1"/>
  <c r="AJ2683" i="1"/>
  <c r="AK2683" i="1"/>
  <c r="AL2683" i="1"/>
  <c r="AM2683" i="1"/>
  <c r="AN2683" i="1"/>
  <c r="AV2683" i="1"/>
  <c r="C2684" i="1"/>
  <c r="D2684" i="1"/>
  <c r="E2684" i="1"/>
  <c r="F2684" i="1"/>
  <c r="G2684" i="1"/>
  <c r="H2684" i="1"/>
  <c r="J2684" i="1"/>
  <c r="K2684" i="1"/>
  <c r="L2684" i="1"/>
  <c r="M2684" i="1"/>
  <c r="AG2684" i="1"/>
  <c r="AH2684" i="1"/>
  <c r="AI2684" i="1"/>
  <c r="AJ2684" i="1"/>
  <c r="AK2684" i="1"/>
  <c r="AL2684" i="1"/>
  <c r="AM2684" i="1"/>
  <c r="AN2684" i="1"/>
  <c r="AV2684" i="1"/>
  <c r="C2685" i="1"/>
  <c r="D2685" i="1"/>
  <c r="E2685" i="1"/>
  <c r="F2685" i="1"/>
  <c r="G2685" i="1"/>
  <c r="H2685" i="1"/>
  <c r="J2685" i="1"/>
  <c r="K2685" i="1"/>
  <c r="L2685" i="1"/>
  <c r="M2685" i="1"/>
  <c r="AG2685" i="1"/>
  <c r="AH2685" i="1"/>
  <c r="AI2685" i="1"/>
  <c r="AJ2685" i="1"/>
  <c r="AK2685" i="1"/>
  <c r="AL2685" i="1"/>
  <c r="AM2685" i="1"/>
  <c r="AN2685" i="1"/>
  <c r="AV2685" i="1"/>
  <c r="C2686" i="1"/>
  <c r="D2686" i="1"/>
  <c r="E2686" i="1"/>
  <c r="F2686" i="1"/>
  <c r="G2686" i="1"/>
  <c r="H2686" i="1"/>
  <c r="J2686" i="1"/>
  <c r="K2686" i="1"/>
  <c r="L2686" i="1"/>
  <c r="M2686" i="1"/>
  <c r="AG2686" i="1"/>
  <c r="AH2686" i="1"/>
  <c r="AI2686" i="1"/>
  <c r="AJ2686" i="1"/>
  <c r="AK2686" i="1"/>
  <c r="AL2686" i="1"/>
  <c r="AM2686" i="1"/>
  <c r="AN2686" i="1"/>
  <c r="AV2686" i="1"/>
  <c r="C2687" i="1"/>
  <c r="D2687" i="1"/>
  <c r="E2687" i="1"/>
  <c r="F2687" i="1"/>
  <c r="G2687" i="1"/>
  <c r="H2687" i="1"/>
  <c r="J2687" i="1"/>
  <c r="K2687" i="1"/>
  <c r="L2687" i="1"/>
  <c r="M2687" i="1"/>
  <c r="AG2687" i="1"/>
  <c r="AH2687" i="1"/>
  <c r="AI2687" i="1"/>
  <c r="AJ2687" i="1"/>
  <c r="AK2687" i="1"/>
  <c r="AL2687" i="1"/>
  <c r="AM2687" i="1"/>
  <c r="AN2687" i="1"/>
  <c r="AV2687" i="1"/>
  <c r="C2688" i="1"/>
  <c r="D2688" i="1"/>
  <c r="E2688" i="1"/>
  <c r="F2688" i="1"/>
  <c r="G2688" i="1"/>
  <c r="H2688" i="1"/>
  <c r="J2688" i="1"/>
  <c r="K2688" i="1"/>
  <c r="L2688" i="1"/>
  <c r="M2688" i="1"/>
  <c r="AG2688" i="1"/>
  <c r="AH2688" i="1"/>
  <c r="AI2688" i="1"/>
  <c r="AJ2688" i="1"/>
  <c r="AK2688" i="1"/>
  <c r="AL2688" i="1"/>
  <c r="AM2688" i="1"/>
  <c r="AN2688" i="1"/>
  <c r="AV2688" i="1"/>
  <c r="C2689" i="1"/>
  <c r="D2689" i="1"/>
  <c r="E2689" i="1"/>
  <c r="F2689" i="1"/>
  <c r="G2689" i="1"/>
  <c r="H2689" i="1"/>
  <c r="J2689" i="1"/>
  <c r="K2689" i="1"/>
  <c r="L2689" i="1"/>
  <c r="M2689" i="1"/>
  <c r="AG2689" i="1"/>
  <c r="AH2689" i="1"/>
  <c r="AI2689" i="1"/>
  <c r="AJ2689" i="1"/>
  <c r="AK2689" i="1"/>
  <c r="AL2689" i="1"/>
  <c r="AM2689" i="1"/>
  <c r="AN2689" i="1"/>
  <c r="AV2689" i="1"/>
  <c r="C2690" i="1"/>
  <c r="D2690" i="1"/>
  <c r="E2690" i="1"/>
  <c r="F2690" i="1"/>
  <c r="G2690" i="1"/>
  <c r="H2690" i="1"/>
  <c r="J2690" i="1"/>
  <c r="K2690" i="1"/>
  <c r="L2690" i="1"/>
  <c r="M2690" i="1"/>
  <c r="AG2690" i="1"/>
  <c r="AH2690" i="1"/>
  <c r="AI2690" i="1"/>
  <c r="AJ2690" i="1"/>
  <c r="AK2690" i="1"/>
  <c r="AL2690" i="1"/>
  <c r="AM2690" i="1"/>
  <c r="AN2690" i="1"/>
  <c r="AV2690" i="1"/>
  <c r="C2691" i="1"/>
  <c r="D2691" i="1"/>
  <c r="E2691" i="1"/>
  <c r="F2691" i="1"/>
  <c r="G2691" i="1"/>
  <c r="H2691" i="1"/>
  <c r="J2691" i="1"/>
  <c r="K2691" i="1"/>
  <c r="L2691" i="1"/>
  <c r="M2691" i="1"/>
  <c r="AG2691" i="1"/>
  <c r="AH2691" i="1"/>
  <c r="AI2691" i="1"/>
  <c r="AJ2691" i="1"/>
  <c r="AK2691" i="1"/>
  <c r="AL2691" i="1"/>
  <c r="AM2691" i="1"/>
  <c r="AN2691" i="1"/>
  <c r="AV2691" i="1"/>
  <c r="C2692" i="1"/>
  <c r="D2692" i="1"/>
  <c r="E2692" i="1"/>
  <c r="F2692" i="1"/>
  <c r="G2692" i="1"/>
  <c r="H2692" i="1"/>
  <c r="J2692" i="1"/>
  <c r="K2692" i="1"/>
  <c r="L2692" i="1"/>
  <c r="M2692" i="1"/>
  <c r="AG2692" i="1"/>
  <c r="AH2692" i="1"/>
  <c r="AI2692" i="1"/>
  <c r="AJ2692" i="1"/>
  <c r="AK2692" i="1"/>
  <c r="AL2692" i="1"/>
  <c r="AM2692" i="1"/>
  <c r="AN2692" i="1"/>
  <c r="AV2692" i="1"/>
  <c r="C2693" i="1"/>
  <c r="D2693" i="1"/>
  <c r="E2693" i="1"/>
  <c r="F2693" i="1"/>
  <c r="G2693" i="1"/>
  <c r="H2693" i="1"/>
  <c r="J2693" i="1"/>
  <c r="K2693" i="1"/>
  <c r="L2693" i="1"/>
  <c r="M2693" i="1"/>
  <c r="AG2693" i="1"/>
  <c r="AH2693" i="1"/>
  <c r="AI2693" i="1"/>
  <c r="AJ2693" i="1"/>
  <c r="AK2693" i="1"/>
  <c r="AL2693" i="1"/>
  <c r="AM2693" i="1"/>
  <c r="AN2693" i="1"/>
  <c r="AV2693" i="1"/>
  <c r="C2694" i="1"/>
  <c r="D2694" i="1"/>
  <c r="E2694" i="1"/>
  <c r="F2694" i="1"/>
  <c r="G2694" i="1"/>
  <c r="H2694" i="1"/>
  <c r="J2694" i="1"/>
  <c r="K2694" i="1"/>
  <c r="L2694" i="1"/>
  <c r="M2694" i="1"/>
  <c r="AG2694" i="1"/>
  <c r="AH2694" i="1"/>
  <c r="AI2694" i="1"/>
  <c r="AJ2694" i="1"/>
  <c r="AK2694" i="1"/>
  <c r="AL2694" i="1"/>
  <c r="AM2694" i="1"/>
  <c r="AN2694" i="1"/>
  <c r="AV2694" i="1"/>
  <c r="C2695" i="1"/>
  <c r="D2695" i="1"/>
  <c r="E2695" i="1"/>
  <c r="F2695" i="1"/>
  <c r="G2695" i="1"/>
  <c r="H2695" i="1"/>
  <c r="J2695" i="1"/>
  <c r="K2695" i="1"/>
  <c r="L2695" i="1"/>
  <c r="M2695" i="1"/>
  <c r="AG2695" i="1"/>
  <c r="AH2695" i="1"/>
  <c r="AI2695" i="1"/>
  <c r="AJ2695" i="1"/>
  <c r="AK2695" i="1"/>
  <c r="AL2695" i="1"/>
  <c r="AM2695" i="1"/>
  <c r="AN2695" i="1"/>
  <c r="AV2695" i="1"/>
  <c r="C2696" i="1"/>
  <c r="D2696" i="1"/>
  <c r="E2696" i="1"/>
  <c r="F2696" i="1"/>
  <c r="G2696" i="1"/>
  <c r="H2696" i="1"/>
  <c r="J2696" i="1"/>
  <c r="K2696" i="1"/>
  <c r="L2696" i="1"/>
  <c r="M2696" i="1"/>
  <c r="AG2696" i="1"/>
  <c r="AH2696" i="1"/>
  <c r="AI2696" i="1"/>
  <c r="AJ2696" i="1"/>
  <c r="AK2696" i="1"/>
  <c r="AL2696" i="1"/>
  <c r="AM2696" i="1"/>
  <c r="AN2696" i="1"/>
  <c r="AV2696" i="1"/>
  <c r="C2697" i="1"/>
  <c r="D2697" i="1"/>
  <c r="E2697" i="1"/>
  <c r="F2697" i="1"/>
  <c r="G2697" i="1"/>
  <c r="H2697" i="1"/>
  <c r="J2697" i="1"/>
  <c r="K2697" i="1"/>
  <c r="L2697" i="1"/>
  <c r="M2697" i="1"/>
  <c r="AG2697" i="1"/>
  <c r="AH2697" i="1"/>
  <c r="AI2697" i="1"/>
  <c r="AJ2697" i="1"/>
  <c r="AK2697" i="1"/>
  <c r="AL2697" i="1"/>
  <c r="AM2697" i="1"/>
  <c r="AN2697" i="1"/>
  <c r="AV2697" i="1"/>
  <c r="C2698" i="1"/>
  <c r="D2698" i="1"/>
  <c r="E2698" i="1"/>
  <c r="F2698" i="1"/>
  <c r="G2698" i="1"/>
  <c r="H2698" i="1"/>
  <c r="J2698" i="1"/>
  <c r="K2698" i="1"/>
  <c r="L2698" i="1"/>
  <c r="M2698" i="1"/>
  <c r="AG2698" i="1"/>
  <c r="AH2698" i="1"/>
  <c r="AI2698" i="1"/>
  <c r="AJ2698" i="1"/>
  <c r="AK2698" i="1"/>
  <c r="AL2698" i="1"/>
  <c r="AM2698" i="1"/>
  <c r="AN2698" i="1"/>
  <c r="AV2698" i="1"/>
  <c r="C2699" i="1"/>
  <c r="D2699" i="1"/>
  <c r="E2699" i="1"/>
  <c r="F2699" i="1"/>
  <c r="G2699" i="1"/>
  <c r="H2699" i="1"/>
  <c r="J2699" i="1"/>
  <c r="K2699" i="1"/>
  <c r="L2699" i="1"/>
  <c r="M2699" i="1"/>
  <c r="AG2699" i="1"/>
  <c r="AH2699" i="1"/>
  <c r="AI2699" i="1"/>
  <c r="AJ2699" i="1"/>
  <c r="AK2699" i="1"/>
  <c r="AL2699" i="1"/>
  <c r="AM2699" i="1"/>
  <c r="AN2699" i="1"/>
  <c r="AV2699" i="1"/>
  <c r="C2700" i="1"/>
  <c r="D2700" i="1"/>
  <c r="E2700" i="1"/>
  <c r="F2700" i="1"/>
  <c r="G2700" i="1"/>
  <c r="H2700" i="1"/>
  <c r="J2700" i="1"/>
  <c r="K2700" i="1"/>
  <c r="L2700" i="1"/>
  <c r="M2700" i="1"/>
  <c r="AG2700" i="1"/>
  <c r="AH2700" i="1"/>
  <c r="AI2700" i="1"/>
  <c r="AJ2700" i="1"/>
  <c r="AK2700" i="1"/>
  <c r="AL2700" i="1"/>
  <c r="AM2700" i="1"/>
  <c r="AN2700" i="1"/>
  <c r="AV2700" i="1"/>
  <c r="C2701" i="1"/>
  <c r="D2701" i="1"/>
  <c r="E2701" i="1"/>
  <c r="F2701" i="1"/>
  <c r="G2701" i="1"/>
  <c r="H2701" i="1"/>
  <c r="J2701" i="1"/>
  <c r="K2701" i="1"/>
  <c r="L2701" i="1"/>
  <c r="M2701" i="1"/>
  <c r="AG2701" i="1"/>
  <c r="AH2701" i="1"/>
  <c r="AI2701" i="1"/>
  <c r="AJ2701" i="1"/>
  <c r="AK2701" i="1"/>
  <c r="AL2701" i="1"/>
  <c r="AM2701" i="1"/>
  <c r="AN2701" i="1"/>
  <c r="AV2701" i="1"/>
  <c r="C2702" i="1"/>
  <c r="D2702" i="1"/>
  <c r="E2702" i="1"/>
  <c r="F2702" i="1"/>
  <c r="G2702" i="1"/>
  <c r="H2702" i="1"/>
  <c r="J2702" i="1"/>
  <c r="K2702" i="1"/>
  <c r="L2702" i="1"/>
  <c r="M2702" i="1"/>
  <c r="AG2702" i="1"/>
  <c r="AH2702" i="1"/>
  <c r="AI2702" i="1"/>
  <c r="AJ2702" i="1"/>
  <c r="AK2702" i="1"/>
  <c r="AL2702" i="1"/>
  <c r="AM2702" i="1"/>
  <c r="AN2702" i="1"/>
  <c r="AV2702" i="1"/>
  <c r="C2703" i="1"/>
  <c r="D2703" i="1"/>
  <c r="E2703" i="1"/>
  <c r="F2703" i="1"/>
  <c r="G2703" i="1"/>
  <c r="H2703" i="1"/>
  <c r="J2703" i="1"/>
  <c r="K2703" i="1"/>
  <c r="L2703" i="1"/>
  <c r="M2703" i="1"/>
  <c r="AG2703" i="1"/>
  <c r="AH2703" i="1"/>
  <c r="AI2703" i="1"/>
  <c r="AJ2703" i="1"/>
  <c r="AK2703" i="1"/>
  <c r="AL2703" i="1"/>
  <c r="AM2703" i="1"/>
  <c r="AN2703" i="1"/>
  <c r="AV2703" i="1"/>
  <c r="C2704" i="1"/>
  <c r="D2704" i="1"/>
  <c r="E2704" i="1"/>
  <c r="F2704" i="1"/>
  <c r="G2704" i="1"/>
  <c r="H2704" i="1"/>
  <c r="J2704" i="1"/>
  <c r="K2704" i="1"/>
  <c r="L2704" i="1"/>
  <c r="M2704" i="1"/>
  <c r="AG2704" i="1"/>
  <c r="AH2704" i="1"/>
  <c r="AI2704" i="1"/>
  <c r="AJ2704" i="1"/>
  <c r="AK2704" i="1"/>
  <c r="AL2704" i="1"/>
  <c r="AM2704" i="1"/>
  <c r="AN2704" i="1"/>
  <c r="AV2704" i="1"/>
  <c r="C2705" i="1"/>
  <c r="D2705" i="1"/>
  <c r="E2705" i="1"/>
  <c r="F2705" i="1"/>
  <c r="G2705" i="1"/>
  <c r="H2705" i="1"/>
  <c r="J2705" i="1"/>
  <c r="K2705" i="1"/>
  <c r="L2705" i="1"/>
  <c r="M2705" i="1"/>
  <c r="AG2705" i="1"/>
  <c r="AH2705" i="1"/>
  <c r="AI2705" i="1"/>
  <c r="AJ2705" i="1"/>
  <c r="AK2705" i="1"/>
  <c r="AL2705" i="1"/>
  <c r="AM2705" i="1"/>
  <c r="AN2705" i="1"/>
  <c r="AV2705" i="1"/>
  <c r="C2706" i="1"/>
  <c r="D2706" i="1"/>
  <c r="E2706" i="1"/>
  <c r="F2706" i="1"/>
  <c r="G2706" i="1"/>
  <c r="H2706" i="1"/>
  <c r="J2706" i="1"/>
  <c r="K2706" i="1"/>
  <c r="L2706" i="1"/>
  <c r="M2706" i="1"/>
  <c r="AG2706" i="1"/>
  <c r="AH2706" i="1"/>
  <c r="AI2706" i="1"/>
  <c r="AJ2706" i="1"/>
  <c r="AK2706" i="1"/>
  <c r="AL2706" i="1"/>
  <c r="AM2706" i="1"/>
  <c r="AN2706" i="1"/>
  <c r="AV2706" i="1"/>
  <c r="C2707" i="1"/>
  <c r="D2707" i="1"/>
  <c r="E2707" i="1"/>
  <c r="F2707" i="1"/>
  <c r="G2707" i="1"/>
  <c r="H2707" i="1"/>
  <c r="J2707" i="1"/>
  <c r="K2707" i="1"/>
  <c r="L2707" i="1"/>
  <c r="M2707" i="1"/>
  <c r="AG2707" i="1"/>
  <c r="AH2707" i="1"/>
  <c r="AI2707" i="1"/>
  <c r="AJ2707" i="1"/>
  <c r="AK2707" i="1"/>
  <c r="AL2707" i="1"/>
  <c r="AM2707" i="1"/>
  <c r="AN2707" i="1"/>
  <c r="AV2707" i="1"/>
  <c r="C2708" i="1"/>
  <c r="D2708" i="1"/>
  <c r="E2708" i="1"/>
  <c r="F2708" i="1"/>
  <c r="G2708" i="1"/>
  <c r="H2708" i="1"/>
  <c r="J2708" i="1"/>
  <c r="K2708" i="1"/>
  <c r="L2708" i="1"/>
  <c r="M2708" i="1"/>
  <c r="AG2708" i="1"/>
  <c r="AH2708" i="1"/>
  <c r="AI2708" i="1"/>
  <c r="AJ2708" i="1"/>
  <c r="AK2708" i="1"/>
  <c r="AL2708" i="1"/>
  <c r="AM2708" i="1"/>
  <c r="AN2708" i="1"/>
  <c r="AV2708" i="1"/>
  <c r="C2709" i="1"/>
  <c r="D2709" i="1"/>
  <c r="E2709" i="1"/>
  <c r="F2709" i="1"/>
  <c r="G2709" i="1"/>
  <c r="H2709" i="1"/>
  <c r="J2709" i="1"/>
  <c r="K2709" i="1"/>
  <c r="L2709" i="1"/>
  <c r="M2709" i="1"/>
  <c r="AG2709" i="1"/>
  <c r="AH2709" i="1"/>
  <c r="AI2709" i="1"/>
  <c r="AJ2709" i="1"/>
  <c r="AK2709" i="1"/>
  <c r="AL2709" i="1"/>
  <c r="AM2709" i="1"/>
  <c r="AN2709" i="1"/>
  <c r="AV2709" i="1"/>
  <c r="C2710" i="1"/>
  <c r="D2710" i="1"/>
  <c r="E2710" i="1"/>
  <c r="F2710" i="1"/>
  <c r="G2710" i="1"/>
  <c r="H2710" i="1"/>
  <c r="J2710" i="1"/>
  <c r="K2710" i="1"/>
  <c r="L2710" i="1"/>
  <c r="M2710" i="1"/>
  <c r="AG2710" i="1"/>
  <c r="AH2710" i="1"/>
  <c r="AI2710" i="1"/>
  <c r="AJ2710" i="1"/>
  <c r="AK2710" i="1"/>
  <c r="AL2710" i="1"/>
  <c r="AM2710" i="1"/>
  <c r="AN2710" i="1"/>
  <c r="AV2710" i="1"/>
  <c r="C2711" i="1"/>
  <c r="D2711" i="1"/>
  <c r="E2711" i="1"/>
  <c r="F2711" i="1"/>
  <c r="G2711" i="1"/>
  <c r="H2711" i="1"/>
  <c r="J2711" i="1"/>
  <c r="K2711" i="1"/>
  <c r="L2711" i="1"/>
  <c r="M2711" i="1"/>
  <c r="AG2711" i="1"/>
  <c r="AH2711" i="1"/>
  <c r="AI2711" i="1"/>
  <c r="AJ2711" i="1"/>
  <c r="AK2711" i="1"/>
  <c r="AL2711" i="1"/>
  <c r="AM2711" i="1"/>
  <c r="AN2711" i="1"/>
  <c r="AV2711" i="1"/>
  <c r="C2712" i="1"/>
  <c r="D2712" i="1"/>
  <c r="E2712" i="1"/>
  <c r="F2712" i="1"/>
  <c r="G2712" i="1"/>
  <c r="H2712" i="1"/>
  <c r="J2712" i="1"/>
  <c r="K2712" i="1"/>
  <c r="L2712" i="1"/>
  <c r="M2712" i="1"/>
  <c r="AG2712" i="1"/>
  <c r="AH2712" i="1"/>
  <c r="AI2712" i="1"/>
  <c r="AJ2712" i="1"/>
  <c r="AK2712" i="1"/>
  <c r="AL2712" i="1"/>
  <c r="AM2712" i="1"/>
  <c r="AN2712" i="1"/>
  <c r="AV2712" i="1"/>
  <c r="C2713" i="1"/>
  <c r="D2713" i="1"/>
  <c r="E2713" i="1"/>
  <c r="F2713" i="1"/>
  <c r="G2713" i="1"/>
  <c r="H2713" i="1"/>
  <c r="J2713" i="1"/>
  <c r="K2713" i="1"/>
  <c r="L2713" i="1"/>
  <c r="M2713" i="1"/>
  <c r="AG2713" i="1"/>
  <c r="AH2713" i="1"/>
  <c r="AI2713" i="1"/>
  <c r="AJ2713" i="1"/>
  <c r="AK2713" i="1"/>
  <c r="AL2713" i="1"/>
  <c r="AM2713" i="1"/>
  <c r="AN2713" i="1"/>
  <c r="AV2713" i="1"/>
  <c r="C2714" i="1"/>
  <c r="D2714" i="1"/>
  <c r="E2714" i="1"/>
  <c r="F2714" i="1"/>
  <c r="G2714" i="1"/>
  <c r="H2714" i="1"/>
  <c r="J2714" i="1"/>
  <c r="K2714" i="1"/>
  <c r="L2714" i="1"/>
  <c r="M2714" i="1"/>
  <c r="AG2714" i="1"/>
  <c r="AH2714" i="1"/>
  <c r="AI2714" i="1"/>
  <c r="AJ2714" i="1"/>
  <c r="AK2714" i="1"/>
  <c r="AL2714" i="1"/>
  <c r="AM2714" i="1"/>
  <c r="AN2714" i="1"/>
  <c r="AV2714" i="1"/>
  <c r="C2715" i="1"/>
  <c r="D2715" i="1"/>
  <c r="E2715" i="1"/>
  <c r="F2715" i="1"/>
  <c r="G2715" i="1"/>
  <c r="H2715" i="1"/>
  <c r="J2715" i="1"/>
  <c r="K2715" i="1"/>
  <c r="L2715" i="1"/>
  <c r="M2715" i="1"/>
  <c r="AG2715" i="1"/>
  <c r="AH2715" i="1"/>
  <c r="AI2715" i="1"/>
  <c r="AJ2715" i="1"/>
  <c r="AK2715" i="1"/>
  <c r="AL2715" i="1"/>
  <c r="AM2715" i="1"/>
  <c r="AN2715" i="1"/>
  <c r="AV2715" i="1"/>
  <c r="C2716" i="1"/>
  <c r="D2716" i="1"/>
  <c r="E2716" i="1"/>
  <c r="F2716" i="1"/>
  <c r="G2716" i="1"/>
  <c r="H2716" i="1"/>
  <c r="J2716" i="1"/>
  <c r="K2716" i="1"/>
  <c r="L2716" i="1"/>
  <c r="M2716" i="1"/>
  <c r="AG2716" i="1"/>
  <c r="AH2716" i="1"/>
  <c r="AI2716" i="1"/>
  <c r="AJ2716" i="1"/>
  <c r="AK2716" i="1"/>
  <c r="AL2716" i="1"/>
  <c r="AM2716" i="1"/>
  <c r="AN2716" i="1"/>
  <c r="AV2716" i="1"/>
  <c r="C2717" i="1"/>
  <c r="D2717" i="1"/>
  <c r="E2717" i="1"/>
  <c r="F2717" i="1"/>
  <c r="G2717" i="1"/>
  <c r="H2717" i="1"/>
  <c r="J2717" i="1"/>
  <c r="K2717" i="1"/>
  <c r="L2717" i="1"/>
  <c r="M2717" i="1"/>
  <c r="AG2717" i="1"/>
  <c r="AH2717" i="1"/>
  <c r="AI2717" i="1"/>
  <c r="AJ2717" i="1"/>
  <c r="AK2717" i="1"/>
  <c r="AL2717" i="1"/>
  <c r="AM2717" i="1"/>
  <c r="AN2717" i="1"/>
  <c r="AV2717" i="1"/>
  <c r="C2718" i="1"/>
  <c r="D2718" i="1"/>
  <c r="E2718" i="1"/>
  <c r="F2718" i="1"/>
  <c r="G2718" i="1"/>
  <c r="H2718" i="1"/>
  <c r="J2718" i="1"/>
  <c r="K2718" i="1"/>
  <c r="L2718" i="1"/>
  <c r="M2718" i="1"/>
  <c r="AG2718" i="1"/>
  <c r="AH2718" i="1"/>
  <c r="AI2718" i="1"/>
  <c r="AJ2718" i="1"/>
  <c r="AK2718" i="1"/>
  <c r="AL2718" i="1"/>
  <c r="AM2718" i="1"/>
  <c r="AN2718" i="1"/>
  <c r="AV2718" i="1"/>
  <c r="C2719" i="1"/>
  <c r="D2719" i="1"/>
  <c r="E2719" i="1"/>
  <c r="F2719" i="1"/>
  <c r="G2719" i="1"/>
  <c r="H2719" i="1"/>
  <c r="J2719" i="1"/>
  <c r="K2719" i="1"/>
  <c r="L2719" i="1"/>
  <c r="M2719" i="1"/>
  <c r="AG2719" i="1"/>
  <c r="AH2719" i="1"/>
  <c r="AI2719" i="1"/>
  <c r="AJ2719" i="1"/>
  <c r="AK2719" i="1"/>
  <c r="AL2719" i="1"/>
  <c r="AM2719" i="1"/>
  <c r="AN2719" i="1"/>
  <c r="AV2719" i="1"/>
  <c r="C2720" i="1"/>
  <c r="D2720" i="1"/>
  <c r="E2720" i="1"/>
  <c r="F2720" i="1"/>
  <c r="G2720" i="1"/>
  <c r="H2720" i="1"/>
  <c r="J2720" i="1"/>
  <c r="K2720" i="1"/>
  <c r="L2720" i="1"/>
  <c r="M2720" i="1"/>
  <c r="AG2720" i="1"/>
  <c r="AH2720" i="1"/>
  <c r="AI2720" i="1"/>
  <c r="AJ2720" i="1"/>
  <c r="AK2720" i="1"/>
  <c r="AL2720" i="1"/>
  <c r="AM2720" i="1"/>
  <c r="AN2720" i="1"/>
  <c r="AV2720" i="1"/>
  <c r="C2721" i="1"/>
  <c r="D2721" i="1"/>
  <c r="E2721" i="1"/>
  <c r="F2721" i="1"/>
  <c r="G2721" i="1"/>
  <c r="H2721" i="1"/>
  <c r="J2721" i="1"/>
  <c r="K2721" i="1"/>
  <c r="L2721" i="1"/>
  <c r="M2721" i="1"/>
  <c r="AG2721" i="1"/>
  <c r="AH2721" i="1"/>
  <c r="AI2721" i="1"/>
  <c r="AJ2721" i="1"/>
  <c r="AK2721" i="1"/>
  <c r="AL2721" i="1"/>
  <c r="AM2721" i="1"/>
  <c r="AN2721" i="1"/>
  <c r="AV2721" i="1"/>
  <c r="C2722" i="1"/>
  <c r="D2722" i="1"/>
  <c r="E2722" i="1"/>
  <c r="F2722" i="1"/>
  <c r="G2722" i="1"/>
  <c r="H2722" i="1"/>
  <c r="J2722" i="1"/>
  <c r="K2722" i="1"/>
  <c r="L2722" i="1"/>
  <c r="M2722" i="1"/>
  <c r="AG2722" i="1"/>
  <c r="AH2722" i="1"/>
  <c r="AI2722" i="1"/>
  <c r="AJ2722" i="1"/>
  <c r="AK2722" i="1"/>
  <c r="AL2722" i="1"/>
  <c r="AM2722" i="1"/>
  <c r="AN2722" i="1"/>
  <c r="AV2722" i="1"/>
  <c r="C2723" i="1"/>
  <c r="D2723" i="1"/>
  <c r="E2723" i="1"/>
  <c r="F2723" i="1"/>
  <c r="G2723" i="1"/>
  <c r="H2723" i="1"/>
  <c r="J2723" i="1"/>
  <c r="K2723" i="1"/>
  <c r="L2723" i="1"/>
  <c r="M2723" i="1"/>
  <c r="AG2723" i="1"/>
  <c r="AH2723" i="1"/>
  <c r="AI2723" i="1"/>
  <c r="AJ2723" i="1"/>
  <c r="AK2723" i="1"/>
  <c r="AL2723" i="1"/>
  <c r="AM2723" i="1"/>
  <c r="AN2723" i="1"/>
  <c r="AV2723" i="1"/>
  <c r="C2724" i="1"/>
  <c r="D2724" i="1"/>
  <c r="E2724" i="1"/>
  <c r="F2724" i="1"/>
  <c r="G2724" i="1"/>
  <c r="H2724" i="1"/>
  <c r="J2724" i="1"/>
  <c r="K2724" i="1"/>
  <c r="L2724" i="1"/>
  <c r="M2724" i="1"/>
  <c r="AG2724" i="1"/>
  <c r="AH2724" i="1"/>
  <c r="AI2724" i="1"/>
  <c r="AJ2724" i="1"/>
  <c r="AK2724" i="1"/>
  <c r="AL2724" i="1"/>
  <c r="AM2724" i="1"/>
  <c r="AN2724" i="1"/>
  <c r="AV2724" i="1"/>
  <c r="C2725" i="1"/>
  <c r="D2725" i="1"/>
  <c r="E2725" i="1"/>
  <c r="F2725" i="1"/>
  <c r="G2725" i="1"/>
  <c r="H2725" i="1"/>
  <c r="J2725" i="1"/>
  <c r="K2725" i="1"/>
  <c r="L2725" i="1"/>
  <c r="M2725" i="1"/>
  <c r="AG2725" i="1"/>
  <c r="AH2725" i="1"/>
  <c r="AI2725" i="1"/>
  <c r="AJ2725" i="1"/>
  <c r="AK2725" i="1"/>
  <c r="AL2725" i="1"/>
  <c r="AM2725" i="1"/>
  <c r="AN2725" i="1"/>
  <c r="AV2725" i="1"/>
  <c r="C2726" i="1"/>
  <c r="D2726" i="1"/>
  <c r="E2726" i="1"/>
  <c r="F2726" i="1"/>
  <c r="G2726" i="1"/>
  <c r="H2726" i="1"/>
  <c r="J2726" i="1"/>
  <c r="K2726" i="1"/>
  <c r="L2726" i="1"/>
  <c r="M2726" i="1"/>
  <c r="AG2726" i="1"/>
  <c r="AH2726" i="1"/>
  <c r="AI2726" i="1"/>
  <c r="AJ2726" i="1"/>
  <c r="AK2726" i="1"/>
  <c r="AL2726" i="1"/>
  <c r="AM2726" i="1"/>
  <c r="AN2726" i="1"/>
  <c r="AV2726" i="1"/>
  <c r="C2727" i="1"/>
  <c r="D2727" i="1"/>
  <c r="E2727" i="1"/>
  <c r="F2727" i="1"/>
  <c r="G2727" i="1"/>
  <c r="H2727" i="1"/>
  <c r="J2727" i="1"/>
  <c r="K2727" i="1"/>
  <c r="L2727" i="1"/>
  <c r="M2727" i="1"/>
  <c r="AG2727" i="1"/>
  <c r="AH2727" i="1"/>
  <c r="AI2727" i="1"/>
  <c r="AJ2727" i="1"/>
  <c r="AK2727" i="1"/>
  <c r="AL2727" i="1"/>
  <c r="AM2727" i="1"/>
  <c r="AN2727" i="1"/>
  <c r="AV2727" i="1"/>
  <c r="C2728" i="1"/>
  <c r="D2728" i="1"/>
  <c r="E2728" i="1"/>
  <c r="F2728" i="1"/>
  <c r="G2728" i="1"/>
  <c r="H2728" i="1"/>
  <c r="J2728" i="1"/>
  <c r="K2728" i="1"/>
  <c r="L2728" i="1"/>
  <c r="M2728" i="1"/>
  <c r="AG2728" i="1"/>
  <c r="AH2728" i="1"/>
  <c r="AI2728" i="1"/>
  <c r="AJ2728" i="1"/>
  <c r="AK2728" i="1"/>
  <c r="AL2728" i="1"/>
  <c r="AM2728" i="1"/>
  <c r="AN2728" i="1"/>
  <c r="AV2728" i="1"/>
  <c r="C2729" i="1"/>
  <c r="D2729" i="1"/>
  <c r="E2729" i="1"/>
  <c r="F2729" i="1"/>
  <c r="G2729" i="1"/>
  <c r="H2729" i="1"/>
  <c r="J2729" i="1"/>
  <c r="K2729" i="1"/>
  <c r="L2729" i="1"/>
  <c r="M2729" i="1"/>
  <c r="AG2729" i="1"/>
  <c r="AH2729" i="1"/>
  <c r="AI2729" i="1"/>
  <c r="AJ2729" i="1"/>
  <c r="AK2729" i="1"/>
  <c r="AL2729" i="1"/>
  <c r="AM2729" i="1"/>
  <c r="AN2729" i="1"/>
  <c r="AV2729" i="1"/>
  <c r="C2730" i="1"/>
  <c r="D2730" i="1"/>
  <c r="E2730" i="1"/>
  <c r="F2730" i="1"/>
  <c r="G2730" i="1"/>
  <c r="H2730" i="1"/>
  <c r="J2730" i="1"/>
  <c r="K2730" i="1"/>
  <c r="L2730" i="1"/>
  <c r="M2730" i="1"/>
  <c r="AG2730" i="1"/>
  <c r="AH2730" i="1"/>
  <c r="AI2730" i="1"/>
  <c r="AJ2730" i="1"/>
  <c r="AK2730" i="1"/>
  <c r="AL2730" i="1"/>
  <c r="AM2730" i="1"/>
  <c r="AN2730" i="1"/>
  <c r="AV2730" i="1"/>
  <c r="C2731" i="1"/>
  <c r="D2731" i="1"/>
  <c r="E2731" i="1"/>
  <c r="F2731" i="1"/>
  <c r="G2731" i="1"/>
  <c r="H2731" i="1"/>
  <c r="J2731" i="1"/>
  <c r="K2731" i="1"/>
  <c r="L2731" i="1"/>
  <c r="M2731" i="1"/>
  <c r="AG2731" i="1"/>
  <c r="AH2731" i="1"/>
  <c r="AI2731" i="1"/>
  <c r="AJ2731" i="1"/>
  <c r="AK2731" i="1"/>
  <c r="AL2731" i="1"/>
  <c r="AM2731" i="1"/>
  <c r="AN2731" i="1"/>
  <c r="AV2731" i="1"/>
  <c r="C2732" i="1"/>
  <c r="D2732" i="1"/>
  <c r="E2732" i="1"/>
  <c r="F2732" i="1"/>
  <c r="G2732" i="1"/>
  <c r="H2732" i="1"/>
  <c r="J2732" i="1"/>
  <c r="K2732" i="1"/>
  <c r="L2732" i="1"/>
  <c r="M2732" i="1"/>
  <c r="AG2732" i="1"/>
  <c r="AH2732" i="1"/>
  <c r="AI2732" i="1"/>
  <c r="AJ2732" i="1"/>
  <c r="AK2732" i="1"/>
  <c r="AL2732" i="1"/>
  <c r="AM2732" i="1"/>
  <c r="AN2732" i="1"/>
  <c r="AV2732" i="1"/>
  <c r="C2733" i="1"/>
  <c r="D2733" i="1"/>
  <c r="E2733" i="1"/>
  <c r="F2733" i="1"/>
  <c r="G2733" i="1"/>
  <c r="H2733" i="1"/>
  <c r="J2733" i="1"/>
  <c r="K2733" i="1"/>
  <c r="L2733" i="1"/>
  <c r="M2733" i="1"/>
  <c r="AG2733" i="1"/>
  <c r="AH2733" i="1"/>
  <c r="AI2733" i="1"/>
  <c r="AJ2733" i="1"/>
  <c r="AK2733" i="1"/>
  <c r="AL2733" i="1"/>
  <c r="AM2733" i="1"/>
  <c r="AN2733" i="1"/>
  <c r="AV2733" i="1"/>
  <c r="C2734" i="1"/>
  <c r="D2734" i="1"/>
  <c r="E2734" i="1"/>
  <c r="F2734" i="1"/>
  <c r="G2734" i="1"/>
  <c r="H2734" i="1"/>
  <c r="J2734" i="1"/>
  <c r="K2734" i="1"/>
  <c r="L2734" i="1"/>
  <c r="M2734" i="1"/>
  <c r="AG2734" i="1"/>
  <c r="AH2734" i="1"/>
  <c r="AI2734" i="1"/>
  <c r="AJ2734" i="1"/>
  <c r="AK2734" i="1"/>
  <c r="AL2734" i="1"/>
  <c r="AM2734" i="1"/>
  <c r="AN2734" i="1"/>
  <c r="AV2734" i="1"/>
  <c r="C2735" i="1"/>
  <c r="D2735" i="1"/>
  <c r="E2735" i="1"/>
  <c r="F2735" i="1"/>
  <c r="G2735" i="1"/>
  <c r="H2735" i="1"/>
  <c r="J2735" i="1"/>
  <c r="K2735" i="1"/>
  <c r="L2735" i="1"/>
  <c r="M2735" i="1"/>
  <c r="AG2735" i="1"/>
  <c r="AH2735" i="1"/>
  <c r="AI2735" i="1"/>
  <c r="AJ2735" i="1"/>
  <c r="AK2735" i="1"/>
  <c r="AL2735" i="1"/>
  <c r="AM2735" i="1"/>
  <c r="AN2735" i="1"/>
  <c r="AV2735" i="1"/>
  <c r="C2736" i="1"/>
  <c r="D2736" i="1"/>
  <c r="E2736" i="1"/>
  <c r="F2736" i="1"/>
  <c r="G2736" i="1"/>
  <c r="H2736" i="1"/>
  <c r="J2736" i="1"/>
  <c r="K2736" i="1"/>
  <c r="L2736" i="1"/>
  <c r="M2736" i="1"/>
  <c r="AG2736" i="1"/>
  <c r="AH2736" i="1"/>
  <c r="AI2736" i="1"/>
  <c r="AJ2736" i="1"/>
  <c r="AK2736" i="1"/>
  <c r="AL2736" i="1"/>
  <c r="AM2736" i="1"/>
  <c r="AN2736" i="1"/>
  <c r="AV2736" i="1"/>
  <c r="C2737" i="1"/>
  <c r="D2737" i="1"/>
  <c r="E2737" i="1"/>
  <c r="F2737" i="1"/>
  <c r="G2737" i="1"/>
  <c r="H2737" i="1"/>
  <c r="J2737" i="1"/>
  <c r="K2737" i="1"/>
  <c r="L2737" i="1"/>
  <c r="M2737" i="1"/>
  <c r="AG2737" i="1"/>
  <c r="AH2737" i="1"/>
  <c r="AI2737" i="1"/>
  <c r="AJ2737" i="1"/>
  <c r="AK2737" i="1"/>
  <c r="AL2737" i="1"/>
  <c r="AM2737" i="1"/>
  <c r="AN2737" i="1"/>
  <c r="AV2737" i="1"/>
  <c r="C2738" i="1"/>
  <c r="D2738" i="1"/>
  <c r="E2738" i="1"/>
  <c r="F2738" i="1"/>
  <c r="G2738" i="1"/>
  <c r="H2738" i="1"/>
  <c r="J2738" i="1"/>
  <c r="K2738" i="1"/>
  <c r="L2738" i="1"/>
  <c r="M2738" i="1"/>
  <c r="AG2738" i="1"/>
  <c r="AH2738" i="1"/>
  <c r="AI2738" i="1"/>
  <c r="AJ2738" i="1"/>
  <c r="AK2738" i="1"/>
  <c r="AL2738" i="1"/>
  <c r="AM2738" i="1"/>
  <c r="AN2738" i="1"/>
  <c r="AV2738" i="1"/>
  <c r="C2739" i="1"/>
  <c r="D2739" i="1"/>
  <c r="E2739" i="1"/>
  <c r="F2739" i="1"/>
  <c r="G2739" i="1"/>
  <c r="H2739" i="1"/>
  <c r="J2739" i="1"/>
  <c r="K2739" i="1"/>
  <c r="L2739" i="1"/>
  <c r="M2739" i="1"/>
  <c r="AG2739" i="1"/>
  <c r="AH2739" i="1"/>
  <c r="AI2739" i="1"/>
  <c r="AJ2739" i="1"/>
  <c r="AK2739" i="1"/>
  <c r="AL2739" i="1"/>
  <c r="AM2739" i="1"/>
  <c r="AN2739" i="1"/>
  <c r="AV2739" i="1"/>
  <c r="C2740" i="1"/>
  <c r="D2740" i="1"/>
  <c r="E2740" i="1"/>
  <c r="F2740" i="1"/>
  <c r="G2740" i="1"/>
  <c r="H2740" i="1"/>
  <c r="J2740" i="1"/>
  <c r="K2740" i="1"/>
  <c r="L2740" i="1"/>
  <c r="M2740" i="1"/>
  <c r="AG2740" i="1"/>
  <c r="AH2740" i="1"/>
  <c r="AI2740" i="1"/>
  <c r="AJ2740" i="1"/>
  <c r="AK2740" i="1"/>
  <c r="AL2740" i="1"/>
  <c r="AM2740" i="1"/>
  <c r="AN2740" i="1"/>
  <c r="AV2740" i="1"/>
  <c r="C2741" i="1"/>
  <c r="D2741" i="1"/>
  <c r="E2741" i="1"/>
  <c r="F2741" i="1"/>
  <c r="G2741" i="1"/>
  <c r="H2741" i="1"/>
  <c r="J2741" i="1"/>
  <c r="K2741" i="1"/>
  <c r="L2741" i="1"/>
  <c r="M2741" i="1"/>
  <c r="AG2741" i="1"/>
  <c r="AH2741" i="1"/>
  <c r="AI2741" i="1"/>
  <c r="AJ2741" i="1"/>
  <c r="AK2741" i="1"/>
  <c r="AL2741" i="1"/>
  <c r="AM2741" i="1"/>
  <c r="AN2741" i="1"/>
  <c r="AV2741" i="1"/>
  <c r="C2742" i="1"/>
  <c r="D2742" i="1"/>
  <c r="E2742" i="1"/>
  <c r="F2742" i="1"/>
  <c r="G2742" i="1"/>
  <c r="H2742" i="1"/>
  <c r="J2742" i="1"/>
  <c r="K2742" i="1"/>
  <c r="L2742" i="1"/>
  <c r="M2742" i="1"/>
  <c r="AG2742" i="1"/>
  <c r="AH2742" i="1"/>
  <c r="AI2742" i="1"/>
  <c r="AJ2742" i="1"/>
  <c r="AK2742" i="1"/>
  <c r="AL2742" i="1"/>
  <c r="AM2742" i="1"/>
  <c r="AN2742" i="1"/>
  <c r="AV2742" i="1"/>
  <c r="C2743" i="1"/>
  <c r="D2743" i="1"/>
  <c r="E2743" i="1"/>
  <c r="F2743" i="1"/>
  <c r="G2743" i="1"/>
  <c r="H2743" i="1"/>
  <c r="J2743" i="1"/>
  <c r="K2743" i="1"/>
  <c r="L2743" i="1"/>
  <c r="M2743" i="1"/>
  <c r="AG2743" i="1"/>
  <c r="AH2743" i="1"/>
  <c r="AI2743" i="1"/>
  <c r="AJ2743" i="1"/>
  <c r="AK2743" i="1"/>
  <c r="AL2743" i="1"/>
  <c r="AM2743" i="1"/>
  <c r="AN2743" i="1"/>
  <c r="AV2743" i="1"/>
  <c r="C2744" i="1"/>
  <c r="D2744" i="1"/>
  <c r="E2744" i="1"/>
  <c r="F2744" i="1"/>
  <c r="G2744" i="1"/>
  <c r="H2744" i="1"/>
  <c r="J2744" i="1"/>
  <c r="K2744" i="1"/>
  <c r="L2744" i="1"/>
  <c r="M2744" i="1"/>
  <c r="AG2744" i="1"/>
  <c r="AH2744" i="1"/>
  <c r="AI2744" i="1"/>
  <c r="AJ2744" i="1"/>
  <c r="AK2744" i="1"/>
  <c r="AL2744" i="1"/>
  <c r="AM2744" i="1"/>
  <c r="AN2744" i="1"/>
  <c r="AV2744" i="1"/>
  <c r="C2745" i="1"/>
  <c r="D2745" i="1"/>
  <c r="E2745" i="1"/>
  <c r="F2745" i="1"/>
  <c r="G2745" i="1"/>
  <c r="H2745" i="1"/>
  <c r="J2745" i="1"/>
  <c r="K2745" i="1"/>
  <c r="L2745" i="1"/>
  <c r="M2745" i="1"/>
  <c r="AG2745" i="1"/>
  <c r="AH2745" i="1"/>
  <c r="AI2745" i="1"/>
  <c r="AJ2745" i="1"/>
  <c r="AK2745" i="1"/>
  <c r="AL2745" i="1"/>
  <c r="AM2745" i="1"/>
  <c r="AN2745" i="1"/>
  <c r="AV2745" i="1"/>
  <c r="C2746" i="1"/>
  <c r="D2746" i="1"/>
  <c r="E2746" i="1"/>
  <c r="F2746" i="1"/>
  <c r="G2746" i="1"/>
  <c r="H2746" i="1"/>
  <c r="J2746" i="1"/>
  <c r="K2746" i="1"/>
  <c r="L2746" i="1"/>
  <c r="M2746" i="1"/>
  <c r="AG2746" i="1"/>
  <c r="AH2746" i="1"/>
  <c r="AI2746" i="1"/>
  <c r="AJ2746" i="1"/>
  <c r="AK2746" i="1"/>
  <c r="AL2746" i="1"/>
  <c r="AM2746" i="1"/>
  <c r="AN2746" i="1"/>
  <c r="AV2746" i="1"/>
  <c r="C2747" i="1"/>
  <c r="D2747" i="1"/>
  <c r="E2747" i="1"/>
  <c r="F2747" i="1"/>
  <c r="G2747" i="1"/>
  <c r="H2747" i="1"/>
  <c r="J2747" i="1"/>
  <c r="K2747" i="1"/>
  <c r="L2747" i="1"/>
  <c r="M2747" i="1"/>
  <c r="AG2747" i="1"/>
  <c r="AH2747" i="1"/>
  <c r="AI2747" i="1"/>
  <c r="AJ2747" i="1"/>
  <c r="AK2747" i="1"/>
  <c r="AL2747" i="1"/>
  <c r="AM2747" i="1"/>
  <c r="AN2747" i="1"/>
  <c r="AV2747" i="1"/>
  <c r="C2748" i="1"/>
  <c r="D2748" i="1"/>
  <c r="E2748" i="1"/>
  <c r="F2748" i="1"/>
  <c r="G2748" i="1"/>
  <c r="H2748" i="1"/>
  <c r="J2748" i="1"/>
  <c r="K2748" i="1"/>
  <c r="L2748" i="1"/>
  <c r="M2748" i="1"/>
  <c r="AG2748" i="1"/>
  <c r="AH2748" i="1"/>
  <c r="AI2748" i="1"/>
  <c r="AJ2748" i="1"/>
  <c r="AK2748" i="1"/>
  <c r="AL2748" i="1"/>
  <c r="AM2748" i="1"/>
  <c r="AN2748" i="1"/>
  <c r="AV2748" i="1"/>
  <c r="C2749" i="1"/>
  <c r="D2749" i="1"/>
  <c r="E2749" i="1"/>
  <c r="F2749" i="1"/>
  <c r="G2749" i="1"/>
  <c r="H2749" i="1"/>
  <c r="J2749" i="1"/>
  <c r="K2749" i="1"/>
  <c r="L2749" i="1"/>
  <c r="M2749" i="1"/>
  <c r="AG2749" i="1"/>
  <c r="AH2749" i="1"/>
  <c r="AI2749" i="1"/>
  <c r="AJ2749" i="1"/>
  <c r="AK2749" i="1"/>
  <c r="AL2749" i="1"/>
  <c r="AM2749" i="1"/>
  <c r="AN2749" i="1"/>
  <c r="AV2749" i="1"/>
  <c r="C2750" i="1"/>
  <c r="D2750" i="1"/>
  <c r="E2750" i="1"/>
  <c r="F2750" i="1"/>
  <c r="G2750" i="1"/>
  <c r="H2750" i="1"/>
  <c r="J2750" i="1"/>
  <c r="K2750" i="1"/>
  <c r="L2750" i="1"/>
  <c r="M2750" i="1"/>
  <c r="AG2750" i="1"/>
  <c r="AH2750" i="1"/>
  <c r="AI2750" i="1"/>
  <c r="AJ2750" i="1"/>
  <c r="AK2750" i="1"/>
  <c r="AL2750" i="1"/>
  <c r="AM2750" i="1"/>
  <c r="AN2750" i="1"/>
  <c r="AV2750" i="1"/>
  <c r="C2751" i="1"/>
  <c r="D2751" i="1"/>
  <c r="E2751" i="1"/>
  <c r="F2751" i="1"/>
  <c r="G2751" i="1"/>
  <c r="H2751" i="1"/>
  <c r="J2751" i="1"/>
  <c r="K2751" i="1"/>
  <c r="L2751" i="1"/>
  <c r="M2751" i="1"/>
  <c r="AG2751" i="1"/>
  <c r="AH2751" i="1"/>
  <c r="AI2751" i="1"/>
  <c r="AJ2751" i="1"/>
  <c r="AK2751" i="1"/>
  <c r="AL2751" i="1"/>
  <c r="AM2751" i="1"/>
  <c r="AN2751" i="1"/>
  <c r="AV2751" i="1"/>
  <c r="C2752" i="1"/>
  <c r="D2752" i="1"/>
  <c r="E2752" i="1"/>
  <c r="F2752" i="1"/>
  <c r="G2752" i="1"/>
  <c r="H2752" i="1"/>
  <c r="J2752" i="1"/>
  <c r="K2752" i="1"/>
  <c r="L2752" i="1"/>
  <c r="M2752" i="1"/>
  <c r="AG2752" i="1"/>
  <c r="AH2752" i="1"/>
  <c r="AI2752" i="1"/>
  <c r="AJ2752" i="1"/>
  <c r="AK2752" i="1"/>
  <c r="AL2752" i="1"/>
  <c r="AM2752" i="1"/>
  <c r="AN2752" i="1"/>
  <c r="AV2752" i="1"/>
  <c r="C2753" i="1"/>
  <c r="D2753" i="1"/>
  <c r="E2753" i="1"/>
  <c r="F2753" i="1"/>
  <c r="G2753" i="1"/>
  <c r="H2753" i="1"/>
  <c r="J2753" i="1"/>
  <c r="K2753" i="1"/>
  <c r="L2753" i="1"/>
  <c r="M2753" i="1"/>
  <c r="AG2753" i="1"/>
  <c r="AH2753" i="1"/>
  <c r="AI2753" i="1"/>
  <c r="AJ2753" i="1"/>
  <c r="AK2753" i="1"/>
  <c r="AL2753" i="1"/>
  <c r="AM2753" i="1"/>
  <c r="AN2753" i="1"/>
  <c r="AV2753" i="1"/>
  <c r="C2754" i="1"/>
  <c r="D2754" i="1"/>
  <c r="E2754" i="1"/>
  <c r="F2754" i="1"/>
  <c r="G2754" i="1"/>
  <c r="H2754" i="1"/>
  <c r="J2754" i="1"/>
  <c r="K2754" i="1"/>
  <c r="L2754" i="1"/>
  <c r="M2754" i="1"/>
  <c r="AG2754" i="1"/>
  <c r="AH2754" i="1"/>
  <c r="AI2754" i="1"/>
  <c r="AJ2754" i="1"/>
  <c r="AK2754" i="1"/>
  <c r="AL2754" i="1"/>
  <c r="AM2754" i="1"/>
  <c r="AN2754" i="1"/>
  <c r="AV2754" i="1"/>
  <c r="C2755" i="1"/>
  <c r="D2755" i="1"/>
  <c r="E2755" i="1"/>
  <c r="F2755" i="1"/>
  <c r="G2755" i="1"/>
  <c r="H2755" i="1"/>
  <c r="J2755" i="1"/>
  <c r="K2755" i="1"/>
  <c r="L2755" i="1"/>
  <c r="M2755" i="1"/>
  <c r="AG2755" i="1"/>
  <c r="AH2755" i="1"/>
  <c r="AI2755" i="1"/>
  <c r="AJ2755" i="1"/>
  <c r="AK2755" i="1"/>
  <c r="AL2755" i="1"/>
  <c r="AM2755" i="1"/>
  <c r="AN2755" i="1"/>
  <c r="AV2755" i="1"/>
  <c r="C2756" i="1"/>
  <c r="D2756" i="1"/>
  <c r="E2756" i="1"/>
  <c r="F2756" i="1"/>
  <c r="G2756" i="1"/>
  <c r="H2756" i="1"/>
  <c r="J2756" i="1"/>
  <c r="K2756" i="1"/>
  <c r="L2756" i="1"/>
  <c r="M2756" i="1"/>
  <c r="AG2756" i="1"/>
  <c r="AH2756" i="1"/>
  <c r="AI2756" i="1"/>
  <c r="AJ2756" i="1"/>
  <c r="AK2756" i="1"/>
  <c r="AL2756" i="1"/>
  <c r="AM2756" i="1"/>
  <c r="AN2756" i="1"/>
  <c r="AV2756" i="1"/>
  <c r="C2757" i="1"/>
  <c r="D2757" i="1"/>
  <c r="E2757" i="1"/>
  <c r="F2757" i="1"/>
  <c r="G2757" i="1"/>
  <c r="H2757" i="1"/>
  <c r="J2757" i="1"/>
  <c r="K2757" i="1"/>
  <c r="L2757" i="1"/>
  <c r="M2757" i="1"/>
  <c r="AG2757" i="1"/>
  <c r="AH2757" i="1"/>
  <c r="AI2757" i="1"/>
  <c r="AJ2757" i="1"/>
  <c r="AK2757" i="1"/>
  <c r="AL2757" i="1"/>
  <c r="AM2757" i="1"/>
  <c r="AN2757" i="1"/>
  <c r="AV2757" i="1"/>
  <c r="C2758" i="1"/>
  <c r="D2758" i="1"/>
  <c r="E2758" i="1"/>
  <c r="F2758" i="1"/>
  <c r="G2758" i="1"/>
  <c r="H2758" i="1"/>
  <c r="J2758" i="1"/>
  <c r="K2758" i="1"/>
  <c r="L2758" i="1"/>
  <c r="M2758" i="1"/>
  <c r="AG2758" i="1"/>
  <c r="AH2758" i="1"/>
  <c r="AI2758" i="1"/>
  <c r="AJ2758" i="1"/>
  <c r="AK2758" i="1"/>
  <c r="AL2758" i="1"/>
  <c r="AM2758" i="1"/>
  <c r="AN2758" i="1"/>
  <c r="AV2758" i="1"/>
  <c r="C2759" i="1"/>
  <c r="D2759" i="1"/>
  <c r="E2759" i="1"/>
  <c r="F2759" i="1"/>
  <c r="G2759" i="1"/>
  <c r="H2759" i="1"/>
  <c r="J2759" i="1"/>
  <c r="K2759" i="1"/>
  <c r="L2759" i="1"/>
  <c r="M2759" i="1"/>
  <c r="AG2759" i="1"/>
  <c r="AH2759" i="1"/>
  <c r="AI2759" i="1"/>
  <c r="AJ2759" i="1"/>
  <c r="AK2759" i="1"/>
  <c r="AL2759" i="1"/>
  <c r="AM2759" i="1"/>
  <c r="AN2759" i="1"/>
  <c r="AV2759" i="1"/>
  <c r="C2760" i="1"/>
  <c r="D2760" i="1"/>
  <c r="E2760" i="1"/>
  <c r="F2760" i="1"/>
  <c r="G2760" i="1"/>
  <c r="H2760" i="1"/>
  <c r="J2760" i="1"/>
  <c r="K2760" i="1"/>
  <c r="L2760" i="1"/>
  <c r="M2760" i="1"/>
  <c r="AG2760" i="1"/>
  <c r="AH2760" i="1"/>
  <c r="AI2760" i="1"/>
  <c r="AJ2760" i="1"/>
  <c r="AK2760" i="1"/>
  <c r="AL2760" i="1"/>
  <c r="AM2760" i="1"/>
  <c r="AN2760" i="1"/>
  <c r="AV2760" i="1"/>
  <c r="C2761" i="1"/>
  <c r="D2761" i="1"/>
  <c r="E2761" i="1"/>
  <c r="F2761" i="1"/>
  <c r="G2761" i="1"/>
  <c r="H2761" i="1"/>
  <c r="J2761" i="1"/>
  <c r="K2761" i="1"/>
  <c r="L2761" i="1"/>
  <c r="M2761" i="1"/>
  <c r="AG2761" i="1"/>
  <c r="AH2761" i="1"/>
  <c r="AI2761" i="1"/>
  <c r="AJ2761" i="1"/>
  <c r="AK2761" i="1"/>
  <c r="AL2761" i="1"/>
  <c r="AM2761" i="1"/>
  <c r="AN2761" i="1"/>
  <c r="AV2761" i="1"/>
  <c r="C2762" i="1"/>
  <c r="D2762" i="1"/>
  <c r="E2762" i="1"/>
  <c r="F2762" i="1"/>
  <c r="G2762" i="1"/>
  <c r="H2762" i="1"/>
  <c r="J2762" i="1"/>
  <c r="K2762" i="1"/>
  <c r="L2762" i="1"/>
  <c r="M2762" i="1"/>
  <c r="AG2762" i="1"/>
  <c r="AH2762" i="1"/>
  <c r="AI2762" i="1"/>
  <c r="AJ2762" i="1"/>
  <c r="AK2762" i="1"/>
  <c r="AL2762" i="1"/>
  <c r="AM2762" i="1"/>
  <c r="AN2762" i="1"/>
  <c r="AV2762" i="1"/>
  <c r="C2763" i="1"/>
  <c r="D2763" i="1"/>
  <c r="E2763" i="1"/>
  <c r="F2763" i="1"/>
  <c r="G2763" i="1"/>
  <c r="H2763" i="1"/>
  <c r="J2763" i="1"/>
  <c r="K2763" i="1"/>
  <c r="L2763" i="1"/>
  <c r="M2763" i="1"/>
  <c r="AG2763" i="1"/>
  <c r="AH2763" i="1"/>
  <c r="AI2763" i="1"/>
  <c r="AJ2763" i="1"/>
  <c r="AK2763" i="1"/>
  <c r="AL2763" i="1"/>
  <c r="AM2763" i="1"/>
  <c r="AN2763" i="1"/>
  <c r="AV2763" i="1"/>
  <c r="C2764" i="1"/>
  <c r="D2764" i="1"/>
  <c r="E2764" i="1"/>
  <c r="F2764" i="1"/>
  <c r="G2764" i="1"/>
  <c r="H2764" i="1"/>
  <c r="J2764" i="1"/>
  <c r="K2764" i="1"/>
  <c r="L2764" i="1"/>
  <c r="M2764" i="1"/>
  <c r="AG2764" i="1"/>
  <c r="AH2764" i="1"/>
  <c r="AI2764" i="1"/>
  <c r="AJ2764" i="1"/>
  <c r="AK2764" i="1"/>
  <c r="AL2764" i="1"/>
  <c r="AM2764" i="1"/>
  <c r="AN2764" i="1"/>
  <c r="AV2764" i="1"/>
  <c r="C2765" i="1"/>
  <c r="D2765" i="1"/>
  <c r="E2765" i="1"/>
  <c r="F2765" i="1"/>
  <c r="G2765" i="1"/>
  <c r="H2765" i="1"/>
  <c r="J2765" i="1"/>
  <c r="K2765" i="1"/>
  <c r="L2765" i="1"/>
  <c r="M2765" i="1"/>
  <c r="AG2765" i="1"/>
  <c r="AH2765" i="1"/>
  <c r="AI2765" i="1"/>
  <c r="AJ2765" i="1"/>
  <c r="AK2765" i="1"/>
  <c r="AL2765" i="1"/>
  <c r="AM2765" i="1"/>
  <c r="AN2765" i="1"/>
  <c r="AV2765" i="1"/>
  <c r="C2766" i="1"/>
  <c r="D2766" i="1"/>
  <c r="E2766" i="1"/>
  <c r="F2766" i="1"/>
  <c r="G2766" i="1"/>
  <c r="H2766" i="1"/>
  <c r="J2766" i="1"/>
  <c r="K2766" i="1"/>
  <c r="L2766" i="1"/>
  <c r="M2766" i="1"/>
  <c r="AG2766" i="1"/>
  <c r="AH2766" i="1"/>
  <c r="AI2766" i="1"/>
  <c r="AJ2766" i="1"/>
  <c r="AK2766" i="1"/>
  <c r="AL2766" i="1"/>
  <c r="AM2766" i="1"/>
  <c r="AN2766" i="1"/>
  <c r="AV2766" i="1"/>
  <c r="C2767" i="1"/>
  <c r="D2767" i="1"/>
  <c r="E2767" i="1"/>
  <c r="F2767" i="1"/>
  <c r="G2767" i="1"/>
  <c r="H2767" i="1"/>
  <c r="J2767" i="1"/>
  <c r="K2767" i="1"/>
  <c r="L2767" i="1"/>
  <c r="M2767" i="1"/>
  <c r="AG2767" i="1"/>
  <c r="AH2767" i="1"/>
  <c r="AI2767" i="1"/>
  <c r="AJ2767" i="1"/>
  <c r="AK2767" i="1"/>
  <c r="AL2767" i="1"/>
  <c r="AM2767" i="1"/>
  <c r="AN2767" i="1"/>
  <c r="AV2767" i="1"/>
  <c r="C2768" i="1"/>
  <c r="D2768" i="1"/>
  <c r="E2768" i="1"/>
  <c r="F2768" i="1"/>
  <c r="G2768" i="1"/>
  <c r="H2768" i="1"/>
  <c r="J2768" i="1"/>
  <c r="K2768" i="1"/>
  <c r="L2768" i="1"/>
  <c r="M2768" i="1"/>
  <c r="AG2768" i="1"/>
  <c r="AH2768" i="1"/>
  <c r="AI2768" i="1"/>
  <c r="AJ2768" i="1"/>
  <c r="AK2768" i="1"/>
  <c r="AL2768" i="1"/>
  <c r="AM2768" i="1"/>
  <c r="AN2768" i="1"/>
  <c r="AV2768" i="1"/>
  <c r="C2769" i="1"/>
  <c r="D2769" i="1"/>
  <c r="E2769" i="1"/>
  <c r="F2769" i="1"/>
  <c r="G2769" i="1"/>
  <c r="H2769" i="1"/>
  <c r="J2769" i="1"/>
  <c r="K2769" i="1"/>
  <c r="L2769" i="1"/>
  <c r="M2769" i="1"/>
  <c r="AG2769" i="1"/>
  <c r="AH2769" i="1"/>
  <c r="AI2769" i="1"/>
  <c r="AJ2769" i="1"/>
  <c r="AK2769" i="1"/>
  <c r="AL2769" i="1"/>
  <c r="AM2769" i="1"/>
  <c r="AN2769" i="1"/>
  <c r="AV2769" i="1"/>
  <c r="C2770" i="1"/>
  <c r="D2770" i="1"/>
  <c r="E2770" i="1"/>
  <c r="F2770" i="1"/>
  <c r="G2770" i="1"/>
  <c r="H2770" i="1"/>
  <c r="J2770" i="1"/>
  <c r="K2770" i="1"/>
  <c r="L2770" i="1"/>
  <c r="M2770" i="1"/>
  <c r="AG2770" i="1"/>
  <c r="AH2770" i="1"/>
  <c r="AI2770" i="1"/>
  <c r="AJ2770" i="1"/>
  <c r="AK2770" i="1"/>
  <c r="AL2770" i="1"/>
  <c r="AM2770" i="1"/>
  <c r="AN2770" i="1"/>
  <c r="AV2770" i="1"/>
  <c r="C2771" i="1"/>
  <c r="D2771" i="1"/>
  <c r="E2771" i="1"/>
  <c r="F2771" i="1"/>
  <c r="G2771" i="1"/>
  <c r="H2771" i="1"/>
  <c r="J2771" i="1"/>
  <c r="K2771" i="1"/>
  <c r="L2771" i="1"/>
  <c r="M2771" i="1"/>
  <c r="AG2771" i="1"/>
  <c r="AH2771" i="1"/>
  <c r="AI2771" i="1"/>
  <c r="AJ2771" i="1"/>
  <c r="AK2771" i="1"/>
  <c r="AL2771" i="1"/>
  <c r="AM2771" i="1"/>
  <c r="AN2771" i="1"/>
  <c r="AV2771" i="1"/>
  <c r="C2772" i="1"/>
  <c r="D2772" i="1"/>
  <c r="E2772" i="1"/>
  <c r="F2772" i="1"/>
  <c r="G2772" i="1"/>
  <c r="H2772" i="1"/>
  <c r="J2772" i="1"/>
  <c r="K2772" i="1"/>
  <c r="L2772" i="1"/>
  <c r="M2772" i="1"/>
  <c r="AG2772" i="1"/>
  <c r="AH2772" i="1"/>
  <c r="AI2772" i="1"/>
  <c r="AJ2772" i="1"/>
  <c r="AK2772" i="1"/>
  <c r="AL2772" i="1"/>
  <c r="AM2772" i="1"/>
  <c r="AN2772" i="1"/>
  <c r="AV2772" i="1"/>
  <c r="C2773" i="1"/>
  <c r="D2773" i="1"/>
  <c r="E2773" i="1"/>
  <c r="F2773" i="1"/>
  <c r="G2773" i="1"/>
  <c r="H2773" i="1"/>
  <c r="J2773" i="1"/>
  <c r="K2773" i="1"/>
  <c r="L2773" i="1"/>
  <c r="M2773" i="1"/>
  <c r="AG2773" i="1"/>
  <c r="AH2773" i="1"/>
  <c r="AI2773" i="1"/>
  <c r="AJ2773" i="1"/>
  <c r="AK2773" i="1"/>
  <c r="AL2773" i="1"/>
  <c r="AM2773" i="1"/>
  <c r="AN2773" i="1"/>
  <c r="AV2773" i="1"/>
  <c r="C2774" i="1"/>
  <c r="D2774" i="1"/>
  <c r="E2774" i="1"/>
  <c r="F2774" i="1"/>
  <c r="G2774" i="1"/>
  <c r="H2774" i="1"/>
  <c r="J2774" i="1"/>
  <c r="K2774" i="1"/>
  <c r="L2774" i="1"/>
  <c r="M2774" i="1"/>
  <c r="AG2774" i="1"/>
  <c r="AH2774" i="1"/>
  <c r="AI2774" i="1"/>
  <c r="AJ2774" i="1"/>
  <c r="AK2774" i="1"/>
  <c r="AL2774" i="1"/>
  <c r="AM2774" i="1"/>
  <c r="AN2774" i="1"/>
  <c r="AV2774" i="1"/>
  <c r="C2775" i="1"/>
  <c r="D2775" i="1"/>
  <c r="E2775" i="1"/>
  <c r="F2775" i="1"/>
  <c r="G2775" i="1"/>
  <c r="H2775" i="1"/>
  <c r="J2775" i="1"/>
  <c r="K2775" i="1"/>
  <c r="L2775" i="1"/>
  <c r="M2775" i="1"/>
  <c r="AG2775" i="1"/>
  <c r="AH2775" i="1"/>
  <c r="AI2775" i="1"/>
  <c r="AJ2775" i="1"/>
  <c r="AK2775" i="1"/>
  <c r="AL2775" i="1"/>
  <c r="AM2775" i="1"/>
  <c r="AN2775" i="1"/>
  <c r="AV2775" i="1"/>
  <c r="C2776" i="1"/>
  <c r="D2776" i="1"/>
  <c r="E2776" i="1"/>
  <c r="F2776" i="1"/>
  <c r="G2776" i="1"/>
  <c r="H2776" i="1"/>
  <c r="J2776" i="1"/>
  <c r="K2776" i="1"/>
  <c r="L2776" i="1"/>
  <c r="M2776" i="1"/>
  <c r="AG2776" i="1"/>
  <c r="AH2776" i="1"/>
  <c r="AI2776" i="1"/>
  <c r="AJ2776" i="1"/>
  <c r="AK2776" i="1"/>
  <c r="AL2776" i="1"/>
  <c r="AM2776" i="1"/>
  <c r="AN2776" i="1"/>
  <c r="AV2776" i="1"/>
  <c r="C2777" i="1"/>
  <c r="D2777" i="1"/>
  <c r="E2777" i="1"/>
  <c r="F2777" i="1"/>
  <c r="G2777" i="1"/>
  <c r="H2777" i="1"/>
  <c r="J2777" i="1"/>
  <c r="K2777" i="1"/>
  <c r="L2777" i="1"/>
  <c r="M2777" i="1"/>
  <c r="AG2777" i="1"/>
  <c r="AH2777" i="1"/>
  <c r="AI2777" i="1"/>
  <c r="AJ2777" i="1"/>
  <c r="AK2777" i="1"/>
  <c r="AL2777" i="1"/>
  <c r="AM2777" i="1"/>
  <c r="AN2777" i="1"/>
  <c r="AV2777" i="1"/>
  <c r="C2778" i="1"/>
  <c r="D2778" i="1"/>
  <c r="E2778" i="1"/>
  <c r="F2778" i="1"/>
  <c r="G2778" i="1"/>
  <c r="H2778" i="1"/>
  <c r="J2778" i="1"/>
  <c r="K2778" i="1"/>
  <c r="L2778" i="1"/>
  <c r="M2778" i="1"/>
  <c r="AG2778" i="1"/>
  <c r="AH2778" i="1"/>
  <c r="AI2778" i="1"/>
  <c r="AJ2778" i="1"/>
  <c r="AK2778" i="1"/>
  <c r="AL2778" i="1"/>
  <c r="AM2778" i="1"/>
  <c r="AN2778" i="1"/>
  <c r="AV2778" i="1"/>
  <c r="C2779" i="1"/>
  <c r="D2779" i="1"/>
  <c r="E2779" i="1"/>
  <c r="F2779" i="1"/>
  <c r="G2779" i="1"/>
  <c r="H2779" i="1"/>
  <c r="J2779" i="1"/>
  <c r="K2779" i="1"/>
  <c r="L2779" i="1"/>
  <c r="M2779" i="1"/>
  <c r="AG2779" i="1"/>
  <c r="AH2779" i="1"/>
  <c r="AI2779" i="1"/>
  <c r="AJ2779" i="1"/>
  <c r="AK2779" i="1"/>
  <c r="AL2779" i="1"/>
  <c r="AM2779" i="1"/>
  <c r="AN2779" i="1"/>
  <c r="AV2779" i="1"/>
  <c r="C2780" i="1"/>
  <c r="D2780" i="1"/>
  <c r="E2780" i="1"/>
  <c r="F2780" i="1"/>
  <c r="G2780" i="1"/>
  <c r="H2780" i="1"/>
  <c r="J2780" i="1"/>
  <c r="K2780" i="1"/>
  <c r="L2780" i="1"/>
  <c r="M2780" i="1"/>
  <c r="AG2780" i="1"/>
  <c r="AH2780" i="1"/>
  <c r="AI2780" i="1"/>
  <c r="AJ2780" i="1"/>
  <c r="AK2780" i="1"/>
  <c r="AL2780" i="1"/>
  <c r="AM2780" i="1"/>
  <c r="AN2780" i="1"/>
  <c r="AV2780" i="1"/>
  <c r="C2781" i="1"/>
  <c r="D2781" i="1"/>
  <c r="E2781" i="1"/>
  <c r="F2781" i="1"/>
  <c r="G2781" i="1"/>
  <c r="H2781" i="1"/>
  <c r="J2781" i="1"/>
  <c r="K2781" i="1"/>
  <c r="L2781" i="1"/>
  <c r="M2781" i="1"/>
  <c r="AG2781" i="1"/>
  <c r="AH2781" i="1"/>
  <c r="AI2781" i="1"/>
  <c r="AJ2781" i="1"/>
  <c r="AK2781" i="1"/>
  <c r="AL2781" i="1"/>
  <c r="AM2781" i="1"/>
  <c r="AN2781" i="1"/>
  <c r="AV2781" i="1"/>
  <c r="C2782" i="1"/>
  <c r="D2782" i="1"/>
  <c r="E2782" i="1"/>
  <c r="F2782" i="1"/>
  <c r="G2782" i="1"/>
  <c r="H2782" i="1"/>
  <c r="J2782" i="1"/>
  <c r="K2782" i="1"/>
  <c r="L2782" i="1"/>
  <c r="M2782" i="1"/>
  <c r="AG2782" i="1"/>
  <c r="AH2782" i="1"/>
  <c r="AI2782" i="1"/>
  <c r="AJ2782" i="1"/>
  <c r="AK2782" i="1"/>
  <c r="AL2782" i="1"/>
  <c r="AM2782" i="1"/>
  <c r="AN2782" i="1"/>
  <c r="AV2782" i="1"/>
  <c r="C2783" i="1"/>
  <c r="D2783" i="1"/>
  <c r="E2783" i="1"/>
  <c r="F2783" i="1"/>
  <c r="G2783" i="1"/>
  <c r="H2783" i="1"/>
  <c r="J2783" i="1"/>
  <c r="K2783" i="1"/>
  <c r="L2783" i="1"/>
  <c r="M2783" i="1"/>
  <c r="AG2783" i="1"/>
  <c r="AH2783" i="1"/>
  <c r="AI2783" i="1"/>
  <c r="AJ2783" i="1"/>
  <c r="AK2783" i="1"/>
  <c r="AL2783" i="1"/>
  <c r="AM2783" i="1"/>
  <c r="AN2783" i="1"/>
  <c r="AV2783" i="1"/>
  <c r="C2784" i="1"/>
  <c r="D2784" i="1"/>
  <c r="E2784" i="1"/>
  <c r="F2784" i="1"/>
  <c r="G2784" i="1"/>
  <c r="H2784" i="1"/>
  <c r="J2784" i="1"/>
  <c r="K2784" i="1"/>
  <c r="L2784" i="1"/>
  <c r="M2784" i="1"/>
  <c r="AG2784" i="1"/>
  <c r="AH2784" i="1"/>
  <c r="AI2784" i="1"/>
  <c r="AJ2784" i="1"/>
  <c r="AK2784" i="1"/>
  <c r="AL2784" i="1"/>
  <c r="AM2784" i="1"/>
  <c r="AN2784" i="1"/>
  <c r="AV2784" i="1"/>
  <c r="C2785" i="1"/>
  <c r="D2785" i="1"/>
  <c r="E2785" i="1"/>
  <c r="F2785" i="1"/>
  <c r="G2785" i="1"/>
  <c r="H2785" i="1"/>
  <c r="J2785" i="1"/>
  <c r="K2785" i="1"/>
  <c r="L2785" i="1"/>
  <c r="M2785" i="1"/>
  <c r="AG2785" i="1"/>
  <c r="AH2785" i="1"/>
  <c r="AI2785" i="1"/>
  <c r="AJ2785" i="1"/>
  <c r="AK2785" i="1"/>
  <c r="AL2785" i="1"/>
  <c r="AM2785" i="1"/>
  <c r="AN2785" i="1"/>
  <c r="AV2785" i="1"/>
  <c r="C2786" i="1"/>
  <c r="D2786" i="1"/>
  <c r="E2786" i="1"/>
  <c r="F2786" i="1"/>
  <c r="G2786" i="1"/>
  <c r="H2786" i="1"/>
  <c r="J2786" i="1"/>
  <c r="K2786" i="1"/>
  <c r="L2786" i="1"/>
  <c r="M2786" i="1"/>
  <c r="AG2786" i="1"/>
  <c r="AH2786" i="1"/>
  <c r="AI2786" i="1"/>
  <c r="AJ2786" i="1"/>
  <c r="AK2786" i="1"/>
  <c r="AL2786" i="1"/>
  <c r="AM2786" i="1"/>
  <c r="AN2786" i="1"/>
  <c r="AV2786" i="1"/>
  <c r="C2787" i="1"/>
  <c r="D2787" i="1"/>
  <c r="E2787" i="1"/>
  <c r="F2787" i="1"/>
  <c r="G2787" i="1"/>
  <c r="H2787" i="1"/>
  <c r="J2787" i="1"/>
  <c r="K2787" i="1"/>
  <c r="L2787" i="1"/>
  <c r="M2787" i="1"/>
  <c r="AG2787" i="1"/>
  <c r="AH2787" i="1"/>
  <c r="AI2787" i="1"/>
  <c r="AJ2787" i="1"/>
  <c r="AK2787" i="1"/>
  <c r="AL2787" i="1"/>
  <c r="AM2787" i="1"/>
  <c r="AN2787" i="1"/>
  <c r="AV2787" i="1"/>
  <c r="C2788" i="1"/>
  <c r="D2788" i="1"/>
  <c r="E2788" i="1"/>
  <c r="F2788" i="1"/>
  <c r="G2788" i="1"/>
  <c r="H2788" i="1"/>
  <c r="J2788" i="1"/>
  <c r="K2788" i="1"/>
  <c r="L2788" i="1"/>
  <c r="M2788" i="1"/>
  <c r="AG2788" i="1"/>
  <c r="AH2788" i="1"/>
  <c r="AI2788" i="1"/>
  <c r="AJ2788" i="1"/>
  <c r="AK2788" i="1"/>
  <c r="AL2788" i="1"/>
  <c r="AM2788" i="1"/>
  <c r="AN2788" i="1"/>
  <c r="AV2788" i="1"/>
  <c r="C2789" i="1"/>
  <c r="D2789" i="1"/>
  <c r="E2789" i="1"/>
  <c r="F2789" i="1"/>
  <c r="G2789" i="1"/>
  <c r="H2789" i="1"/>
  <c r="J2789" i="1"/>
  <c r="K2789" i="1"/>
  <c r="L2789" i="1"/>
  <c r="M2789" i="1"/>
  <c r="AG2789" i="1"/>
  <c r="AH2789" i="1"/>
  <c r="AI2789" i="1"/>
  <c r="AJ2789" i="1"/>
  <c r="AK2789" i="1"/>
  <c r="AL2789" i="1"/>
  <c r="AM2789" i="1"/>
  <c r="AN2789" i="1"/>
  <c r="AV2789" i="1"/>
  <c r="C2790" i="1"/>
  <c r="D2790" i="1"/>
  <c r="E2790" i="1"/>
  <c r="F2790" i="1"/>
  <c r="G2790" i="1"/>
  <c r="H2790" i="1"/>
  <c r="J2790" i="1"/>
  <c r="K2790" i="1"/>
  <c r="L2790" i="1"/>
  <c r="M2790" i="1"/>
  <c r="AG2790" i="1"/>
  <c r="AH2790" i="1"/>
  <c r="AI2790" i="1"/>
  <c r="AJ2790" i="1"/>
  <c r="AK2790" i="1"/>
  <c r="AL2790" i="1"/>
  <c r="AM2790" i="1"/>
  <c r="AN2790" i="1"/>
  <c r="AV2790" i="1"/>
  <c r="C2791" i="1"/>
  <c r="D2791" i="1"/>
  <c r="E2791" i="1"/>
  <c r="F2791" i="1"/>
  <c r="G2791" i="1"/>
  <c r="H2791" i="1"/>
  <c r="J2791" i="1"/>
  <c r="K2791" i="1"/>
  <c r="L2791" i="1"/>
  <c r="M2791" i="1"/>
  <c r="AG2791" i="1"/>
  <c r="AH2791" i="1"/>
  <c r="AI2791" i="1"/>
  <c r="AJ2791" i="1"/>
  <c r="AK2791" i="1"/>
  <c r="AL2791" i="1"/>
  <c r="AM2791" i="1"/>
  <c r="AN2791" i="1"/>
  <c r="AV2791" i="1"/>
  <c r="C2792" i="1"/>
  <c r="D2792" i="1"/>
  <c r="E2792" i="1"/>
  <c r="F2792" i="1"/>
  <c r="G2792" i="1"/>
  <c r="H2792" i="1"/>
  <c r="J2792" i="1"/>
  <c r="K2792" i="1"/>
  <c r="L2792" i="1"/>
  <c r="M2792" i="1"/>
  <c r="AG2792" i="1"/>
  <c r="AH2792" i="1"/>
  <c r="AI2792" i="1"/>
  <c r="AJ2792" i="1"/>
  <c r="AK2792" i="1"/>
  <c r="AL2792" i="1"/>
  <c r="AM2792" i="1"/>
  <c r="AN2792" i="1"/>
  <c r="AV2792" i="1"/>
  <c r="C2793" i="1"/>
  <c r="D2793" i="1"/>
  <c r="E2793" i="1"/>
  <c r="F2793" i="1"/>
  <c r="G2793" i="1"/>
  <c r="H2793" i="1"/>
  <c r="J2793" i="1"/>
  <c r="K2793" i="1"/>
  <c r="L2793" i="1"/>
  <c r="M2793" i="1"/>
  <c r="AG2793" i="1"/>
  <c r="AH2793" i="1"/>
  <c r="AI2793" i="1"/>
  <c r="AJ2793" i="1"/>
  <c r="AK2793" i="1"/>
  <c r="AL2793" i="1"/>
  <c r="AM2793" i="1"/>
  <c r="AN2793" i="1"/>
  <c r="AV2793" i="1"/>
  <c r="C2794" i="1"/>
  <c r="D2794" i="1"/>
  <c r="E2794" i="1"/>
  <c r="F2794" i="1"/>
  <c r="G2794" i="1"/>
  <c r="H2794" i="1"/>
  <c r="J2794" i="1"/>
  <c r="K2794" i="1"/>
  <c r="L2794" i="1"/>
  <c r="M2794" i="1"/>
  <c r="AG2794" i="1"/>
  <c r="AH2794" i="1"/>
  <c r="AI2794" i="1"/>
  <c r="AJ2794" i="1"/>
  <c r="AK2794" i="1"/>
  <c r="AL2794" i="1"/>
  <c r="AM2794" i="1"/>
  <c r="AN2794" i="1"/>
  <c r="AV2794" i="1"/>
  <c r="C2795" i="1"/>
  <c r="D2795" i="1"/>
  <c r="E2795" i="1"/>
  <c r="F2795" i="1"/>
  <c r="G2795" i="1"/>
  <c r="H2795" i="1"/>
  <c r="J2795" i="1"/>
  <c r="K2795" i="1"/>
  <c r="L2795" i="1"/>
  <c r="M2795" i="1"/>
  <c r="AG2795" i="1"/>
  <c r="AH2795" i="1"/>
  <c r="AI2795" i="1"/>
  <c r="AJ2795" i="1"/>
  <c r="AK2795" i="1"/>
  <c r="AL2795" i="1"/>
  <c r="AM2795" i="1"/>
  <c r="AN2795" i="1"/>
  <c r="AV2795" i="1"/>
  <c r="C2796" i="1"/>
  <c r="D2796" i="1"/>
  <c r="E2796" i="1"/>
  <c r="F2796" i="1"/>
  <c r="G2796" i="1"/>
  <c r="H2796" i="1"/>
  <c r="J2796" i="1"/>
  <c r="K2796" i="1"/>
  <c r="L2796" i="1"/>
  <c r="M2796" i="1"/>
  <c r="AG2796" i="1"/>
  <c r="AH2796" i="1"/>
  <c r="AI2796" i="1"/>
  <c r="AJ2796" i="1"/>
  <c r="AK2796" i="1"/>
  <c r="AL2796" i="1"/>
  <c r="AM2796" i="1"/>
  <c r="AN2796" i="1"/>
  <c r="AV2796" i="1"/>
  <c r="C2797" i="1"/>
  <c r="D2797" i="1"/>
  <c r="E2797" i="1"/>
  <c r="F2797" i="1"/>
  <c r="G2797" i="1"/>
  <c r="H2797" i="1"/>
  <c r="J2797" i="1"/>
  <c r="K2797" i="1"/>
  <c r="L2797" i="1"/>
  <c r="M2797" i="1"/>
  <c r="AG2797" i="1"/>
  <c r="AH2797" i="1"/>
  <c r="AI2797" i="1"/>
  <c r="AJ2797" i="1"/>
  <c r="AK2797" i="1"/>
  <c r="AL2797" i="1"/>
  <c r="AM2797" i="1"/>
  <c r="AN2797" i="1"/>
  <c r="AV2797" i="1"/>
  <c r="C2798" i="1"/>
  <c r="D2798" i="1"/>
  <c r="E2798" i="1"/>
  <c r="F2798" i="1"/>
  <c r="G2798" i="1"/>
  <c r="H2798" i="1"/>
  <c r="J2798" i="1"/>
  <c r="K2798" i="1"/>
  <c r="L2798" i="1"/>
  <c r="M2798" i="1"/>
  <c r="AG2798" i="1"/>
  <c r="AH2798" i="1"/>
  <c r="AI2798" i="1"/>
  <c r="AJ2798" i="1"/>
  <c r="AK2798" i="1"/>
  <c r="AL2798" i="1"/>
  <c r="AM2798" i="1"/>
  <c r="AN2798" i="1"/>
  <c r="AV2798" i="1"/>
  <c r="C2799" i="1"/>
  <c r="D2799" i="1"/>
  <c r="E2799" i="1"/>
  <c r="F2799" i="1"/>
  <c r="G2799" i="1"/>
  <c r="H2799" i="1"/>
  <c r="J2799" i="1"/>
  <c r="K2799" i="1"/>
  <c r="L2799" i="1"/>
  <c r="M2799" i="1"/>
  <c r="AG2799" i="1"/>
  <c r="AH2799" i="1"/>
  <c r="AI2799" i="1"/>
  <c r="AJ2799" i="1"/>
  <c r="AK2799" i="1"/>
  <c r="AL2799" i="1"/>
  <c r="AM2799" i="1"/>
  <c r="AN2799" i="1"/>
  <c r="AV2799" i="1"/>
  <c r="C2800" i="1"/>
  <c r="D2800" i="1"/>
  <c r="E2800" i="1"/>
  <c r="F2800" i="1"/>
  <c r="G2800" i="1"/>
  <c r="H2800" i="1"/>
  <c r="J2800" i="1"/>
  <c r="K2800" i="1"/>
  <c r="L2800" i="1"/>
  <c r="M2800" i="1"/>
  <c r="AG2800" i="1"/>
  <c r="AH2800" i="1"/>
  <c r="AI2800" i="1"/>
  <c r="AJ2800" i="1"/>
  <c r="AK2800" i="1"/>
  <c r="AL2800" i="1"/>
  <c r="AM2800" i="1"/>
  <c r="AN2800" i="1"/>
  <c r="AV2800" i="1"/>
  <c r="C2801" i="1"/>
  <c r="D2801" i="1"/>
  <c r="E2801" i="1"/>
  <c r="F2801" i="1"/>
  <c r="G2801" i="1"/>
  <c r="H2801" i="1"/>
  <c r="J2801" i="1"/>
  <c r="K2801" i="1"/>
  <c r="L2801" i="1"/>
  <c r="M2801" i="1"/>
  <c r="AG2801" i="1"/>
  <c r="AH2801" i="1"/>
  <c r="AI2801" i="1"/>
  <c r="AJ2801" i="1"/>
  <c r="AK2801" i="1"/>
  <c r="AL2801" i="1"/>
  <c r="AM2801" i="1"/>
  <c r="AN2801" i="1"/>
  <c r="AV2801" i="1"/>
  <c r="C2802" i="1"/>
  <c r="D2802" i="1"/>
  <c r="E2802" i="1"/>
  <c r="F2802" i="1"/>
  <c r="G2802" i="1"/>
  <c r="H2802" i="1"/>
  <c r="J2802" i="1"/>
  <c r="K2802" i="1"/>
  <c r="L2802" i="1"/>
  <c r="M2802" i="1"/>
  <c r="AG2802" i="1"/>
  <c r="AH2802" i="1"/>
  <c r="AI2802" i="1"/>
  <c r="AJ2802" i="1"/>
  <c r="AK2802" i="1"/>
  <c r="AL2802" i="1"/>
  <c r="AM2802" i="1"/>
  <c r="AN2802" i="1"/>
  <c r="AV2802" i="1"/>
  <c r="C2803" i="1"/>
  <c r="D2803" i="1"/>
  <c r="E2803" i="1"/>
  <c r="F2803" i="1"/>
  <c r="G2803" i="1"/>
  <c r="H2803" i="1"/>
  <c r="J2803" i="1"/>
  <c r="K2803" i="1"/>
  <c r="L2803" i="1"/>
  <c r="M2803" i="1"/>
  <c r="AG2803" i="1"/>
  <c r="AH2803" i="1"/>
  <c r="AI2803" i="1"/>
  <c r="AJ2803" i="1"/>
  <c r="AK2803" i="1"/>
  <c r="AL2803" i="1"/>
  <c r="AM2803" i="1"/>
  <c r="AN2803" i="1"/>
  <c r="AV2803" i="1"/>
  <c r="C2804" i="1"/>
  <c r="D2804" i="1"/>
  <c r="E2804" i="1"/>
  <c r="F2804" i="1"/>
  <c r="G2804" i="1"/>
  <c r="H2804" i="1"/>
  <c r="J2804" i="1"/>
  <c r="K2804" i="1"/>
  <c r="L2804" i="1"/>
  <c r="M2804" i="1"/>
  <c r="AG2804" i="1"/>
  <c r="AH2804" i="1"/>
  <c r="AI2804" i="1"/>
  <c r="AJ2804" i="1"/>
  <c r="AK2804" i="1"/>
  <c r="AL2804" i="1"/>
  <c r="AM2804" i="1"/>
  <c r="AN2804" i="1"/>
  <c r="AV2804" i="1"/>
  <c r="C2805" i="1"/>
  <c r="D2805" i="1"/>
  <c r="E2805" i="1"/>
  <c r="F2805" i="1"/>
  <c r="G2805" i="1"/>
  <c r="H2805" i="1"/>
  <c r="J2805" i="1"/>
  <c r="K2805" i="1"/>
  <c r="L2805" i="1"/>
  <c r="M2805" i="1"/>
  <c r="AG2805" i="1"/>
  <c r="AH2805" i="1"/>
  <c r="AI2805" i="1"/>
  <c r="AJ2805" i="1"/>
  <c r="AK2805" i="1"/>
  <c r="AL2805" i="1"/>
  <c r="AM2805" i="1"/>
  <c r="AN2805" i="1"/>
  <c r="AV2805" i="1"/>
  <c r="C2806" i="1"/>
  <c r="D2806" i="1"/>
  <c r="E2806" i="1"/>
  <c r="F2806" i="1"/>
  <c r="G2806" i="1"/>
  <c r="H2806" i="1"/>
  <c r="J2806" i="1"/>
  <c r="K2806" i="1"/>
  <c r="L2806" i="1"/>
  <c r="M2806" i="1"/>
  <c r="AG2806" i="1"/>
  <c r="AH2806" i="1"/>
  <c r="AI2806" i="1"/>
  <c r="AJ2806" i="1"/>
  <c r="AK2806" i="1"/>
  <c r="AL2806" i="1"/>
  <c r="AM2806" i="1"/>
  <c r="AN2806" i="1"/>
  <c r="AV2806" i="1"/>
  <c r="C2807" i="1"/>
  <c r="D2807" i="1"/>
  <c r="E2807" i="1"/>
  <c r="F2807" i="1"/>
  <c r="G2807" i="1"/>
  <c r="H2807" i="1"/>
  <c r="J2807" i="1"/>
  <c r="K2807" i="1"/>
  <c r="L2807" i="1"/>
  <c r="M2807" i="1"/>
  <c r="AG2807" i="1"/>
  <c r="AH2807" i="1"/>
  <c r="AI2807" i="1"/>
  <c r="AJ2807" i="1"/>
  <c r="AK2807" i="1"/>
  <c r="AL2807" i="1"/>
  <c r="AM2807" i="1"/>
  <c r="AN2807" i="1"/>
  <c r="AV2807" i="1"/>
  <c r="C2808" i="1"/>
  <c r="D2808" i="1"/>
  <c r="E2808" i="1"/>
  <c r="F2808" i="1"/>
  <c r="G2808" i="1"/>
  <c r="H2808" i="1"/>
  <c r="J2808" i="1"/>
  <c r="K2808" i="1"/>
  <c r="L2808" i="1"/>
  <c r="M2808" i="1"/>
  <c r="AG2808" i="1"/>
  <c r="AH2808" i="1"/>
  <c r="AI2808" i="1"/>
  <c r="AJ2808" i="1"/>
  <c r="AK2808" i="1"/>
  <c r="AL2808" i="1"/>
  <c r="AM2808" i="1"/>
  <c r="AN2808" i="1"/>
  <c r="AV2808" i="1"/>
  <c r="C2809" i="1"/>
  <c r="D2809" i="1"/>
  <c r="E2809" i="1"/>
  <c r="F2809" i="1"/>
  <c r="G2809" i="1"/>
  <c r="H2809" i="1"/>
  <c r="J2809" i="1"/>
  <c r="K2809" i="1"/>
  <c r="L2809" i="1"/>
  <c r="M2809" i="1"/>
  <c r="AG2809" i="1"/>
  <c r="AH2809" i="1"/>
  <c r="AI2809" i="1"/>
  <c r="AJ2809" i="1"/>
  <c r="AK2809" i="1"/>
  <c r="AL2809" i="1"/>
  <c r="AM2809" i="1"/>
  <c r="AN2809" i="1"/>
  <c r="AV2809" i="1"/>
  <c r="C2810" i="1"/>
  <c r="D2810" i="1"/>
  <c r="E2810" i="1"/>
  <c r="F2810" i="1"/>
  <c r="G2810" i="1"/>
  <c r="H2810" i="1"/>
  <c r="J2810" i="1"/>
  <c r="K2810" i="1"/>
  <c r="L2810" i="1"/>
  <c r="M2810" i="1"/>
  <c r="AG2810" i="1"/>
  <c r="AH2810" i="1"/>
  <c r="AI2810" i="1"/>
  <c r="AJ2810" i="1"/>
  <c r="AK2810" i="1"/>
  <c r="AL2810" i="1"/>
  <c r="AM2810" i="1"/>
  <c r="AN2810" i="1"/>
  <c r="AV2810" i="1"/>
  <c r="C2811" i="1"/>
  <c r="D2811" i="1"/>
  <c r="E2811" i="1"/>
  <c r="F2811" i="1"/>
  <c r="G2811" i="1"/>
  <c r="H2811" i="1"/>
  <c r="J2811" i="1"/>
  <c r="K2811" i="1"/>
  <c r="L2811" i="1"/>
  <c r="M2811" i="1"/>
  <c r="AG2811" i="1"/>
  <c r="AH2811" i="1"/>
  <c r="AI2811" i="1"/>
  <c r="AJ2811" i="1"/>
  <c r="AK2811" i="1"/>
  <c r="AL2811" i="1"/>
  <c r="AM2811" i="1"/>
  <c r="AN2811" i="1"/>
  <c r="AV2811" i="1"/>
  <c r="C2812" i="1"/>
  <c r="D2812" i="1"/>
  <c r="E2812" i="1"/>
  <c r="F2812" i="1"/>
  <c r="G2812" i="1"/>
  <c r="H2812" i="1"/>
  <c r="J2812" i="1"/>
  <c r="K2812" i="1"/>
  <c r="L2812" i="1"/>
  <c r="M2812" i="1"/>
  <c r="AG2812" i="1"/>
  <c r="AH2812" i="1"/>
  <c r="AI2812" i="1"/>
  <c r="AJ2812" i="1"/>
  <c r="AK2812" i="1"/>
  <c r="AL2812" i="1"/>
  <c r="AM2812" i="1"/>
  <c r="AN2812" i="1"/>
  <c r="AV2812" i="1"/>
  <c r="C2813" i="1"/>
  <c r="D2813" i="1"/>
  <c r="E2813" i="1"/>
  <c r="F2813" i="1"/>
  <c r="G2813" i="1"/>
  <c r="H2813" i="1"/>
  <c r="J2813" i="1"/>
  <c r="K2813" i="1"/>
  <c r="L2813" i="1"/>
  <c r="M2813" i="1"/>
  <c r="AG2813" i="1"/>
  <c r="AH2813" i="1"/>
  <c r="AI2813" i="1"/>
  <c r="AJ2813" i="1"/>
  <c r="AK2813" i="1"/>
  <c r="AL2813" i="1"/>
  <c r="AM2813" i="1"/>
  <c r="AN2813" i="1"/>
  <c r="AV2813" i="1"/>
  <c r="C2814" i="1"/>
  <c r="D2814" i="1"/>
  <c r="E2814" i="1"/>
  <c r="F2814" i="1"/>
  <c r="G2814" i="1"/>
  <c r="H2814" i="1"/>
  <c r="J2814" i="1"/>
  <c r="K2814" i="1"/>
  <c r="L2814" i="1"/>
  <c r="M2814" i="1"/>
  <c r="AG2814" i="1"/>
  <c r="AH2814" i="1"/>
  <c r="AI2814" i="1"/>
  <c r="AJ2814" i="1"/>
  <c r="AK2814" i="1"/>
  <c r="AL2814" i="1"/>
  <c r="AM2814" i="1"/>
  <c r="AN2814" i="1"/>
  <c r="AV2814" i="1"/>
  <c r="C2815" i="1"/>
  <c r="D2815" i="1"/>
  <c r="E2815" i="1"/>
  <c r="F2815" i="1"/>
  <c r="G2815" i="1"/>
  <c r="H2815" i="1"/>
  <c r="J2815" i="1"/>
  <c r="K2815" i="1"/>
  <c r="L2815" i="1"/>
  <c r="M2815" i="1"/>
  <c r="AG2815" i="1"/>
  <c r="AH2815" i="1"/>
  <c r="AI2815" i="1"/>
  <c r="AJ2815" i="1"/>
  <c r="AK2815" i="1"/>
  <c r="AL2815" i="1"/>
  <c r="AM2815" i="1"/>
  <c r="AN2815" i="1"/>
  <c r="AV2815" i="1"/>
  <c r="C2816" i="1"/>
  <c r="D2816" i="1"/>
  <c r="E2816" i="1"/>
  <c r="F2816" i="1"/>
  <c r="G2816" i="1"/>
  <c r="H2816" i="1"/>
  <c r="J2816" i="1"/>
  <c r="K2816" i="1"/>
  <c r="L2816" i="1"/>
  <c r="M2816" i="1"/>
  <c r="AG2816" i="1"/>
  <c r="AH2816" i="1"/>
  <c r="AI2816" i="1"/>
  <c r="AJ2816" i="1"/>
  <c r="AK2816" i="1"/>
  <c r="AL2816" i="1"/>
  <c r="AM2816" i="1"/>
  <c r="AN2816" i="1"/>
  <c r="AV2816" i="1"/>
  <c r="C2817" i="1"/>
  <c r="D2817" i="1"/>
  <c r="E2817" i="1"/>
  <c r="F2817" i="1"/>
  <c r="G2817" i="1"/>
  <c r="H2817" i="1"/>
  <c r="J2817" i="1"/>
  <c r="K2817" i="1"/>
  <c r="L2817" i="1"/>
  <c r="M2817" i="1"/>
  <c r="AG2817" i="1"/>
  <c r="AH2817" i="1"/>
  <c r="AI2817" i="1"/>
  <c r="AJ2817" i="1"/>
  <c r="AK2817" i="1"/>
  <c r="AL2817" i="1"/>
  <c r="AM2817" i="1"/>
  <c r="AN2817" i="1"/>
  <c r="AV2817" i="1"/>
  <c r="C2818" i="1"/>
  <c r="D2818" i="1"/>
  <c r="E2818" i="1"/>
  <c r="F2818" i="1"/>
  <c r="G2818" i="1"/>
  <c r="H2818" i="1"/>
  <c r="J2818" i="1"/>
  <c r="K2818" i="1"/>
  <c r="L2818" i="1"/>
  <c r="M2818" i="1"/>
  <c r="AG2818" i="1"/>
  <c r="AH2818" i="1"/>
  <c r="AI2818" i="1"/>
  <c r="AJ2818" i="1"/>
  <c r="AK2818" i="1"/>
  <c r="AL2818" i="1"/>
  <c r="AM2818" i="1"/>
  <c r="AN2818" i="1"/>
  <c r="AV2818" i="1"/>
  <c r="C2819" i="1"/>
  <c r="D2819" i="1"/>
  <c r="E2819" i="1"/>
  <c r="F2819" i="1"/>
  <c r="G2819" i="1"/>
  <c r="H2819" i="1"/>
  <c r="J2819" i="1"/>
  <c r="K2819" i="1"/>
  <c r="L2819" i="1"/>
  <c r="M2819" i="1"/>
  <c r="AG2819" i="1"/>
  <c r="AH2819" i="1"/>
  <c r="AI2819" i="1"/>
  <c r="AJ2819" i="1"/>
  <c r="AK2819" i="1"/>
  <c r="AL2819" i="1"/>
  <c r="AM2819" i="1"/>
  <c r="AN2819" i="1"/>
  <c r="AV2819" i="1"/>
  <c r="C2820" i="1"/>
  <c r="D2820" i="1"/>
  <c r="E2820" i="1"/>
  <c r="F2820" i="1"/>
  <c r="G2820" i="1"/>
  <c r="H2820" i="1"/>
  <c r="J2820" i="1"/>
  <c r="K2820" i="1"/>
  <c r="L2820" i="1"/>
  <c r="M2820" i="1"/>
  <c r="AG2820" i="1"/>
  <c r="AH2820" i="1"/>
  <c r="AI2820" i="1"/>
  <c r="AJ2820" i="1"/>
  <c r="AK2820" i="1"/>
  <c r="AL2820" i="1"/>
  <c r="AM2820" i="1"/>
  <c r="AN2820" i="1"/>
  <c r="AV2820" i="1"/>
  <c r="C2821" i="1"/>
  <c r="D2821" i="1"/>
  <c r="E2821" i="1"/>
  <c r="F2821" i="1"/>
  <c r="G2821" i="1"/>
  <c r="H2821" i="1"/>
  <c r="J2821" i="1"/>
  <c r="K2821" i="1"/>
  <c r="L2821" i="1"/>
  <c r="M2821" i="1"/>
  <c r="AG2821" i="1"/>
  <c r="AH2821" i="1"/>
  <c r="AI2821" i="1"/>
  <c r="AJ2821" i="1"/>
  <c r="AK2821" i="1"/>
  <c r="AL2821" i="1"/>
  <c r="AM2821" i="1"/>
  <c r="AN2821" i="1"/>
  <c r="AV2821" i="1"/>
  <c r="C2822" i="1"/>
  <c r="D2822" i="1"/>
  <c r="E2822" i="1"/>
  <c r="F2822" i="1"/>
  <c r="G2822" i="1"/>
  <c r="H2822" i="1"/>
  <c r="J2822" i="1"/>
  <c r="K2822" i="1"/>
  <c r="L2822" i="1"/>
  <c r="M2822" i="1"/>
  <c r="AG2822" i="1"/>
  <c r="AH2822" i="1"/>
  <c r="AI2822" i="1"/>
  <c r="AJ2822" i="1"/>
  <c r="AK2822" i="1"/>
  <c r="AL2822" i="1"/>
  <c r="AM2822" i="1"/>
  <c r="AN2822" i="1"/>
  <c r="AV2822" i="1"/>
  <c r="C2823" i="1"/>
  <c r="D2823" i="1"/>
  <c r="E2823" i="1"/>
  <c r="F2823" i="1"/>
  <c r="G2823" i="1"/>
  <c r="H2823" i="1"/>
  <c r="J2823" i="1"/>
  <c r="K2823" i="1"/>
  <c r="L2823" i="1"/>
  <c r="M2823" i="1"/>
  <c r="AG2823" i="1"/>
  <c r="AH2823" i="1"/>
  <c r="AI2823" i="1"/>
  <c r="AJ2823" i="1"/>
  <c r="AK2823" i="1"/>
  <c r="AL2823" i="1"/>
  <c r="AM2823" i="1"/>
  <c r="AN2823" i="1"/>
  <c r="AV2823" i="1"/>
  <c r="C2824" i="1"/>
  <c r="D2824" i="1"/>
  <c r="E2824" i="1"/>
  <c r="F2824" i="1"/>
  <c r="G2824" i="1"/>
  <c r="H2824" i="1"/>
  <c r="J2824" i="1"/>
  <c r="K2824" i="1"/>
  <c r="L2824" i="1"/>
  <c r="M2824" i="1"/>
  <c r="AG2824" i="1"/>
  <c r="AH2824" i="1"/>
  <c r="AI2824" i="1"/>
  <c r="AJ2824" i="1"/>
  <c r="AK2824" i="1"/>
  <c r="AL2824" i="1"/>
  <c r="AM2824" i="1"/>
  <c r="AN2824" i="1"/>
  <c r="AV2824" i="1"/>
  <c r="C2825" i="1"/>
  <c r="D2825" i="1"/>
  <c r="E2825" i="1"/>
  <c r="F2825" i="1"/>
  <c r="G2825" i="1"/>
  <c r="H2825" i="1"/>
  <c r="J2825" i="1"/>
  <c r="K2825" i="1"/>
  <c r="L2825" i="1"/>
  <c r="M2825" i="1"/>
  <c r="AG2825" i="1"/>
  <c r="AH2825" i="1"/>
  <c r="AI2825" i="1"/>
  <c r="AJ2825" i="1"/>
  <c r="AK2825" i="1"/>
  <c r="AL2825" i="1"/>
  <c r="AM2825" i="1"/>
  <c r="AN2825" i="1"/>
  <c r="AV2825" i="1"/>
  <c r="C2826" i="1"/>
  <c r="D2826" i="1"/>
  <c r="E2826" i="1"/>
  <c r="F2826" i="1"/>
  <c r="G2826" i="1"/>
  <c r="H2826" i="1"/>
  <c r="J2826" i="1"/>
  <c r="K2826" i="1"/>
  <c r="L2826" i="1"/>
  <c r="M2826" i="1"/>
  <c r="AG2826" i="1"/>
  <c r="AH2826" i="1"/>
  <c r="AI2826" i="1"/>
  <c r="AJ2826" i="1"/>
  <c r="AK2826" i="1"/>
  <c r="AL2826" i="1"/>
  <c r="AM2826" i="1"/>
  <c r="AN2826" i="1"/>
  <c r="AV2826" i="1"/>
  <c r="C2827" i="1"/>
  <c r="D2827" i="1"/>
  <c r="E2827" i="1"/>
  <c r="F2827" i="1"/>
  <c r="G2827" i="1"/>
  <c r="H2827" i="1"/>
  <c r="J2827" i="1"/>
  <c r="K2827" i="1"/>
  <c r="L2827" i="1"/>
  <c r="M2827" i="1"/>
  <c r="AG2827" i="1"/>
  <c r="AH2827" i="1"/>
  <c r="AI2827" i="1"/>
  <c r="AJ2827" i="1"/>
  <c r="AK2827" i="1"/>
  <c r="AL2827" i="1"/>
  <c r="AM2827" i="1"/>
  <c r="AN2827" i="1"/>
  <c r="AV2827" i="1"/>
  <c r="C2828" i="1"/>
  <c r="D2828" i="1"/>
  <c r="E2828" i="1"/>
  <c r="F2828" i="1"/>
  <c r="G2828" i="1"/>
  <c r="H2828" i="1"/>
  <c r="J2828" i="1"/>
  <c r="K2828" i="1"/>
  <c r="L2828" i="1"/>
  <c r="M2828" i="1"/>
  <c r="AG2828" i="1"/>
  <c r="AH2828" i="1"/>
  <c r="AI2828" i="1"/>
  <c r="AJ2828" i="1"/>
  <c r="AK2828" i="1"/>
  <c r="AL2828" i="1"/>
  <c r="AM2828" i="1"/>
  <c r="AN2828" i="1"/>
  <c r="AV2828" i="1"/>
  <c r="C2829" i="1"/>
  <c r="D2829" i="1"/>
  <c r="E2829" i="1"/>
  <c r="F2829" i="1"/>
  <c r="G2829" i="1"/>
  <c r="H2829" i="1"/>
  <c r="J2829" i="1"/>
  <c r="K2829" i="1"/>
  <c r="L2829" i="1"/>
  <c r="M2829" i="1"/>
  <c r="AG2829" i="1"/>
  <c r="AH2829" i="1"/>
  <c r="AI2829" i="1"/>
  <c r="AJ2829" i="1"/>
  <c r="AK2829" i="1"/>
  <c r="AL2829" i="1"/>
  <c r="AM2829" i="1"/>
  <c r="AN2829" i="1"/>
  <c r="AV2829" i="1"/>
  <c r="C2830" i="1"/>
  <c r="D2830" i="1"/>
  <c r="E2830" i="1"/>
  <c r="F2830" i="1"/>
  <c r="G2830" i="1"/>
  <c r="H2830" i="1"/>
  <c r="J2830" i="1"/>
  <c r="K2830" i="1"/>
  <c r="L2830" i="1"/>
  <c r="M2830" i="1"/>
  <c r="AG2830" i="1"/>
  <c r="AH2830" i="1"/>
  <c r="AI2830" i="1"/>
  <c r="AJ2830" i="1"/>
  <c r="AK2830" i="1"/>
  <c r="AL2830" i="1"/>
  <c r="AM2830" i="1"/>
  <c r="AN2830" i="1"/>
  <c r="AV2830" i="1"/>
  <c r="C2831" i="1"/>
  <c r="D2831" i="1"/>
  <c r="E2831" i="1"/>
  <c r="F2831" i="1"/>
  <c r="G2831" i="1"/>
  <c r="H2831" i="1"/>
  <c r="J2831" i="1"/>
  <c r="K2831" i="1"/>
  <c r="L2831" i="1"/>
  <c r="M2831" i="1"/>
  <c r="AG2831" i="1"/>
  <c r="AH2831" i="1"/>
  <c r="AI2831" i="1"/>
  <c r="AJ2831" i="1"/>
  <c r="AK2831" i="1"/>
  <c r="AL2831" i="1"/>
  <c r="AM2831" i="1"/>
  <c r="AN2831" i="1"/>
  <c r="AV2831" i="1"/>
  <c r="C2832" i="1"/>
  <c r="D2832" i="1"/>
  <c r="E2832" i="1"/>
  <c r="F2832" i="1"/>
  <c r="G2832" i="1"/>
  <c r="H2832" i="1"/>
  <c r="J2832" i="1"/>
  <c r="K2832" i="1"/>
  <c r="L2832" i="1"/>
  <c r="M2832" i="1"/>
  <c r="AG2832" i="1"/>
  <c r="AH2832" i="1"/>
  <c r="AI2832" i="1"/>
  <c r="AJ2832" i="1"/>
  <c r="AK2832" i="1"/>
  <c r="AL2832" i="1"/>
  <c r="AM2832" i="1"/>
  <c r="AN2832" i="1"/>
  <c r="AV2832" i="1"/>
  <c r="C2833" i="1"/>
  <c r="D2833" i="1"/>
  <c r="E2833" i="1"/>
  <c r="F2833" i="1"/>
  <c r="G2833" i="1"/>
  <c r="H2833" i="1"/>
  <c r="J2833" i="1"/>
  <c r="K2833" i="1"/>
  <c r="L2833" i="1"/>
  <c r="M2833" i="1"/>
  <c r="AG2833" i="1"/>
  <c r="AH2833" i="1"/>
  <c r="AI2833" i="1"/>
  <c r="AJ2833" i="1"/>
  <c r="AK2833" i="1"/>
  <c r="AL2833" i="1"/>
  <c r="AM2833" i="1"/>
  <c r="AN2833" i="1"/>
  <c r="AV2833" i="1"/>
  <c r="C2834" i="1"/>
  <c r="D2834" i="1"/>
  <c r="E2834" i="1"/>
  <c r="F2834" i="1"/>
  <c r="G2834" i="1"/>
  <c r="H2834" i="1"/>
  <c r="J2834" i="1"/>
  <c r="K2834" i="1"/>
  <c r="L2834" i="1"/>
  <c r="M2834" i="1"/>
  <c r="AG2834" i="1"/>
  <c r="AH2834" i="1"/>
  <c r="AI2834" i="1"/>
  <c r="AJ2834" i="1"/>
  <c r="AK2834" i="1"/>
  <c r="AL2834" i="1"/>
  <c r="AM2834" i="1"/>
  <c r="AN2834" i="1"/>
  <c r="AV2834" i="1"/>
  <c r="C2835" i="1"/>
  <c r="D2835" i="1"/>
  <c r="E2835" i="1"/>
  <c r="F2835" i="1"/>
  <c r="G2835" i="1"/>
  <c r="H2835" i="1"/>
  <c r="J2835" i="1"/>
  <c r="K2835" i="1"/>
  <c r="L2835" i="1"/>
  <c r="M2835" i="1"/>
  <c r="AG2835" i="1"/>
  <c r="AH2835" i="1"/>
  <c r="AI2835" i="1"/>
  <c r="AJ2835" i="1"/>
  <c r="AK2835" i="1"/>
  <c r="AL2835" i="1"/>
  <c r="AM2835" i="1"/>
  <c r="AN2835" i="1"/>
  <c r="AV2835" i="1"/>
  <c r="C2836" i="1"/>
  <c r="D2836" i="1"/>
  <c r="E2836" i="1"/>
  <c r="F2836" i="1"/>
  <c r="G2836" i="1"/>
  <c r="H2836" i="1"/>
  <c r="J2836" i="1"/>
  <c r="K2836" i="1"/>
  <c r="L2836" i="1"/>
  <c r="M2836" i="1"/>
  <c r="AG2836" i="1"/>
  <c r="AH2836" i="1"/>
  <c r="AI2836" i="1"/>
  <c r="AJ2836" i="1"/>
  <c r="AK2836" i="1"/>
  <c r="AL2836" i="1"/>
  <c r="AM2836" i="1"/>
  <c r="AN2836" i="1"/>
  <c r="AV2836" i="1"/>
  <c r="C2837" i="1"/>
  <c r="D2837" i="1"/>
  <c r="E2837" i="1"/>
  <c r="F2837" i="1"/>
  <c r="G2837" i="1"/>
  <c r="H2837" i="1"/>
  <c r="J2837" i="1"/>
  <c r="K2837" i="1"/>
  <c r="L2837" i="1"/>
  <c r="M2837" i="1"/>
  <c r="AG2837" i="1"/>
  <c r="AH2837" i="1"/>
  <c r="AI2837" i="1"/>
  <c r="AJ2837" i="1"/>
  <c r="AK2837" i="1"/>
  <c r="AL2837" i="1"/>
  <c r="AM2837" i="1"/>
  <c r="AN2837" i="1"/>
  <c r="AV2837" i="1"/>
  <c r="C2838" i="1"/>
  <c r="D2838" i="1"/>
  <c r="E2838" i="1"/>
  <c r="F2838" i="1"/>
  <c r="G2838" i="1"/>
  <c r="H2838" i="1"/>
  <c r="J2838" i="1"/>
  <c r="K2838" i="1"/>
  <c r="L2838" i="1"/>
  <c r="M2838" i="1"/>
  <c r="AG2838" i="1"/>
  <c r="AH2838" i="1"/>
  <c r="AI2838" i="1"/>
  <c r="AJ2838" i="1"/>
  <c r="AK2838" i="1"/>
  <c r="AL2838" i="1"/>
  <c r="AM2838" i="1"/>
  <c r="AN2838" i="1"/>
  <c r="AV2838" i="1"/>
  <c r="C2839" i="1"/>
  <c r="D2839" i="1"/>
  <c r="E2839" i="1"/>
  <c r="F2839" i="1"/>
  <c r="G2839" i="1"/>
  <c r="H2839" i="1"/>
  <c r="J2839" i="1"/>
  <c r="K2839" i="1"/>
  <c r="L2839" i="1"/>
  <c r="M2839" i="1"/>
  <c r="AG2839" i="1"/>
  <c r="AH2839" i="1"/>
  <c r="AI2839" i="1"/>
  <c r="AJ2839" i="1"/>
  <c r="AK2839" i="1"/>
  <c r="AL2839" i="1"/>
  <c r="AM2839" i="1"/>
  <c r="AN2839" i="1"/>
  <c r="AV2839" i="1"/>
  <c r="C2840" i="1"/>
  <c r="D2840" i="1"/>
  <c r="E2840" i="1"/>
  <c r="F2840" i="1"/>
  <c r="G2840" i="1"/>
  <c r="H2840" i="1"/>
  <c r="J2840" i="1"/>
  <c r="K2840" i="1"/>
  <c r="L2840" i="1"/>
  <c r="M2840" i="1"/>
  <c r="AG2840" i="1"/>
  <c r="AH2840" i="1"/>
  <c r="AI2840" i="1"/>
  <c r="AJ2840" i="1"/>
  <c r="AK2840" i="1"/>
  <c r="AL2840" i="1"/>
  <c r="AM2840" i="1"/>
  <c r="AN2840" i="1"/>
  <c r="AV2840" i="1"/>
  <c r="C2841" i="1"/>
  <c r="D2841" i="1"/>
  <c r="E2841" i="1"/>
  <c r="F2841" i="1"/>
  <c r="G2841" i="1"/>
  <c r="H2841" i="1"/>
  <c r="J2841" i="1"/>
  <c r="K2841" i="1"/>
  <c r="L2841" i="1"/>
  <c r="M2841" i="1"/>
  <c r="AG2841" i="1"/>
  <c r="AH2841" i="1"/>
  <c r="AI2841" i="1"/>
  <c r="AJ2841" i="1"/>
  <c r="AK2841" i="1"/>
  <c r="AL2841" i="1"/>
  <c r="AM2841" i="1"/>
  <c r="AN2841" i="1"/>
  <c r="AV2841" i="1"/>
  <c r="C2842" i="1"/>
  <c r="D2842" i="1"/>
  <c r="E2842" i="1"/>
  <c r="F2842" i="1"/>
  <c r="G2842" i="1"/>
  <c r="H2842" i="1"/>
  <c r="J2842" i="1"/>
  <c r="K2842" i="1"/>
  <c r="L2842" i="1"/>
  <c r="M2842" i="1"/>
  <c r="AG2842" i="1"/>
  <c r="AH2842" i="1"/>
  <c r="AI2842" i="1"/>
  <c r="AJ2842" i="1"/>
  <c r="AK2842" i="1"/>
  <c r="AL2842" i="1"/>
  <c r="AM2842" i="1"/>
  <c r="AN2842" i="1"/>
  <c r="AV2842" i="1"/>
  <c r="C2843" i="1"/>
  <c r="D2843" i="1"/>
  <c r="E2843" i="1"/>
  <c r="F2843" i="1"/>
  <c r="G2843" i="1"/>
  <c r="H2843" i="1"/>
  <c r="J2843" i="1"/>
  <c r="K2843" i="1"/>
  <c r="L2843" i="1"/>
  <c r="M2843" i="1"/>
  <c r="AG2843" i="1"/>
  <c r="AH2843" i="1"/>
  <c r="AI2843" i="1"/>
  <c r="AJ2843" i="1"/>
  <c r="AK2843" i="1"/>
  <c r="AL2843" i="1"/>
  <c r="AM2843" i="1"/>
  <c r="AN2843" i="1"/>
  <c r="AV2843" i="1"/>
  <c r="C2844" i="1"/>
  <c r="D2844" i="1"/>
  <c r="E2844" i="1"/>
  <c r="F2844" i="1"/>
  <c r="G2844" i="1"/>
  <c r="H2844" i="1"/>
  <c r="J2844" i="1"/>
  <c r="K2844" i="1"/>
  <c r="L2844" i="1"/>
  <c r="M2844" i="1"/>
  <c r="AG2844" i="1"/>
  <c r="AH2844" i="1"/>
  <c r="AI2844" i="1"/>
  <c r="AJ2844" i="1"/>
  <c r="AK2844" i="1"/>
  <c r="AL2844" i="1"/>
  <c r="AM2844" i="1"/>
  <c r="AN2844" i="1"/>
  <c r="AV2844" i="1"/>
  <c r="C2845" i="1"/>
  <c r="D2845" i="1"/>
  <c r="E2845" i="1"/>
  <c r="F2845" i="1"/>
  <c r="G2845" i="1"/>
  <c r="H2845" i="1"/>
  <c r="J2845" i="1"/>
  <c r="K2845" i="1"/>
  <c r="L2845" i="1"/>
  <c r="M2845" i="1"/>
  <c r="AG2845" i="1"/>
  <c r="AH2845" i="1"/>
  <c r="AI2845" i="1"/>
  <c r="AJ2845" i="1"/>
  <c r="AK2845" i="1"/>
  <c r="AL2845" i="1"/>
  <c r="AM2845" i="1"/>
  <c r="AN2845" i="1"/>
  <c r="AV2845" i="1"/>
  <c r="C2846" i="1"/>
  <c r="D2846" i="1"/>
  <c r="E2846" i="1"/>
  <c r="F2846" i="1"/>
  <c r="G2846" i="1"/>
  <c r="H2846" i="1"/>
  <c r="J2846" i="1"/>
  <c r="K2846" i="1"/>
  <c r="L2846" i="1"/>
  <c r="M2846" i="1"/>
  <c r="AG2846" i="1"/>
  <c r="AH2846" i="1"/>
  <c r="AI2846" i="1"/>
  <c r="AJ2846" i="1"/>
  <c r="AK2846" i="1"/>
  <c r="AL2846" i="1"/>
  <c r="AM2846" i="1"/>
  <c r="AN2846" i="1"/>
  <c r="AV2846" i="1"/>
  <c r="C2847" i="1"/>
  <c r="D2847" i="1"/>
  <c r="E2847" i="1"/>
  <c r="F2847" i="1"/>
  <c r="G2847" i="1"/>
  <c r="H2847" i="1"/>
  <c r="J2847" i="1"/>
  <c r="K2847" i="1"/>
  <c r="L2847" i="1"/>
  <c r="M2847" i="1"/>
  <c r="AG2847" i="1"/>
  <c r="AH2847" i="1"/>
  <c r="AI2847" i="1"/>
  <c r="AJ2847" i="1"/>
  <c r="AK2847" i="1"/>
  <c r="AL2847" i="1"/>
  <c r="AM2847" i="1"/>
  <c r="AN2847" i="1"/>
  <c r="AV2847" i="1"/>
  <c r="C2848" i="1"/>
  <c r="D2848" i="1"/>
  <c r="E2848" i="1"/>
  <c r="F2848" i="1"/>
  <c r="G2848" i="1"/>
  <c r="H2848" i="1"/>
  <c r="J2848" i="1"/>
  <c r="K2848" i="1"/>
  <c r="L2848" i="1"/>
  <c r="M2848" i="1"/>
  <c r="AG2848" i="1"/>
  <c r="AH2848" i="1"/>
  <c r="AI2848" i="1"/>
  <c r="AJ2848" i="1"/>
  <c r="AK2848" i="1"/>
  <c r="AL2848" i="1"/>
  <c r="AM2848" i="1"/>
  <c r="AN2848" i="1"/>
  <c r="AV2848" i="1"/>
  <c r="C2849" i="1"/>
  <c r="D2849" i="1"/>
  <c r="E2849" i="1"/>
  <c r="F2849" i="1"/>
  <c r="G2849" i="1"/>
  <c r="H2849" i="1"/>
  <c r="J2849" i="1"/>
  <c r="K2849" i="1"/>
  <c r="L2849" i="1"/>
  <c r="M2849" i="1"/>
  <c r="AG2849" i="1"/>
  <c r="AH2849" i="1"/>
  <c r="AI2849" i="1"/>
  <c r="AJ2849" i="1"/>
  <c r="AK2849" i="1"/>
  <c r="AL2849" i="1"/>
  <c r="AM2849" i="1"/>
  <c r="AN2849" i="1"/>
  <c r="AV2849" i="1"/>
  <c r="C2850" i="1"/>
  <c r="D2850" i="1"/>
  <c r="E2850" i="1"/>
  <c r="F2850" i="1"/>
  <c r="G2850" i="1"/>
  <c r="H2850" i="1"/>
  <c r="J2850" i="1"/>
  <c r="K2850" i="1"/>
  <c r="L2850" i="1"/>
  <c r="M2850" i="1"/>
  <c r="AG2850" i="1"/>
  <c r="AH2850" i="1"/>
  <c r="AI2850" i="1"/>
  <c r="AJ2850" i="1"/>
  <c r="AK2850" i="1"/>
  <c r="AL2850" i="1"/>
  <c r="AM2850" i="1"/>
  <c r="AN2850" i="1"/>
  <c r="AV2850" i="1"/>
  <c r="C2851" i="1"/>
  <c r="D2851" i="1"/>
  <c r="E2851" i="1"/>
  <c r="F2851" i="1"/>
  <c r="G2851" i="1"/>
  <c r="H2851" i="1"/>
  <c r="J2851" i="1"/>
  <c r="K2851" i="1"/>
  <c r="L2851" i="1"/>
  <c r="M2851" i="1"/>
  <c r="AG2851" i="1"/>
  <c r="AH2851" i="1"/>
  <c r="AI2851" i="1"/>
  <c r="AJ2851" i="1"/>
  <c r="AK2851" i="1"/>
  <c r="AL2851" i="1"/>
  <c r="AM2851" i="1"/>
  <c r="AN2851" i="1"/>
  <c r="AV2851" i="1"/>
  <c r="C2852" i="1"/>
  <c r="D2852" i="1"/>
  <c r="E2852" i="1"/>
  <c r="F2852" i="1"/>
  <c r="G2852" i="1"/>
  <c r="H2852" i="1"/>
  <c r="J2852" i="1"/>
  <c r="K2852" i="1"/>
  <c r="L2852" i="1"/>
  <c r="M2852" i="1"/>
  <c r="AG2852" i="1"/>
  <c r="AH2852" i="1"/>
  <c r="AI2852" i="1"/>
  <c r="AJ2852" i="1"/>
  <c r="AK2852" i="1"/>
  <c r="AL2852" i="1"/>
  <c r="AM2852" i="1"/>
  <c r="AN2852" i="1"/>
  <c r="AV2852" i="1"/>
  <c r="C2853" i="1"/>
  <c r="D2853" i="1"/>
  <c r="E2853" i="1"/>
  <c r="F2853" i="1"/>
  <c r="G2853" i="1"/>
  <c r="H2853" i="1"/>
  <c r="J2853" i="1"/>
  <c r="K2853" i="1"/>
  <c r="L2853" i="1"/>
  <c r="M2853" i="1"/>
  <c r="AG2853" i="1"/>
  <c r="AH2853" i="1"/>
  <c r="AI2853" i="1"/>
  <c r="AJ2853" i="1"/>
  <c r="AK2853" i="1"/>
  <c r="AL2853" i="1"/>
  <c r="AM2853" i="1"/>
  <c r="AN2853" i="1"/>
  <c r="AV2853" i="1"/>
  <c r="C2854" i="1"/>
  <c r="D2854" i="1"/>
  <c r="E2854" i="1"/>
  <c r="F2854" i="1"/>
  <c r="G2854" i="1"/>
  <c r="H2854" i="1"/>
  <c r="J2854" i="1"/>
  <c r="K2854" i="1"/>
  <c r="L2854" i="1"/>
  <c r="M2854" i="1"/>
  <c r="AG2854" i="1"/>
  <c r="AH2854" i="1"/>
  <c r="AI2854" i="1"/>
  <c r="AJ2854" i="1"/>
  <c r="AK2854" i="1"/>
  <c r="AL2854" i="1"/>
  <c r="AM2854" i="1"/>
  <c r="AN2854" i="1"/>
  <c r="AV2854" i="1"/>
  <c r="C2855" i="1"/>
  <c r="D2855" i="1"/>
  <c r="E2855" i="1"/>
  <c r="F2855" i="1"/>
  <c r="G2855" i="1"/>
  <c r="H2855" i="1"/>
  <c r="J2855" i="1"/>
  <c r="K2855" i="1"/>
  <c r="L2855" i="1"/>
  <c r="M2855" i="1"/>
  <c r="AG2855" i="1"/>
  <c r="AH2855" i="1"/>
  <c r="AI2855" i="1"/>
  <c r="AJ2855" i="1"/>
  <c r="AK2855" i="1"/>
  <c r="AL2855" i="1"/>
  <c r="AM2855" i="1"/>
  <c r="AN2855" i="1"/>
  <c r="AV2855" i="1"/>
  <c r="C2856" i="1"/>
  <c r="D2856" i="1"/>
  <c r="E2856" i="1"/>
  <c r="F2856" i="1"/>
  <c r="G2856" i="1"/>
  <c r="H2856" i="1"/>
  <c r="J2856" i="1"/>
  <c r="K2856" i="1"/>
  <c r="L2856" i="1"/>
  <c r="M2856" i="1"/>
  <c r="AG2856" i="1"/>
  <c r="AH2856" i="1"/>
  <c r="AI2856" i="1"/>
  <c r="AJ2856" i="1"/>
  <c r="AK2856" i="1"/>
  <c r="AL2856" i="1"/>
  <c r="AM2856" i="1"/>
  <c r="AN2856" i="1"/>
  <c r="AV2856" i="1"/>
  <c r="C2857" i="1"/>
  <c r="D2857" i="1"/>
  <c r="E2857" i="1"/>
  <c r="F2857" i="1"/>
  <c r="G2857" i="1"/>
  <c r="H2857" i="1"/>
  <c r="J2857" i="1"/>
  <c r="K2857" i="1"/>
  <c r="L2857" i="1"/>
  <c r="M2857" i="1"/>
  <c r="AG2857" i="1"/>
  <c r="AH2857" i="1"/>
  <c r="AI2857" i="1"/>
  <c r="AJ2857" i="1"/>
  <c r="AK2857" i="1"/>
  <c r="AL2857" i="1"/>
  <c r="AM2857" i="1"/>
  <c r="AN2857" i="1"/>
  <c r="AV2857" i="1"/>
  <c r="C2858" i="1"/>
  <c r="D2858" i="1"/>
  <c r="E2858" i="1"/>
  <c r="F2858" i="1"/>
  <c r="G2858" i="1"/>
  <c r="H2858" i="1"/>
  <c r="J2858" i="1"/>
  <c r="K2858" i="1"/>
  <c r="L2858" i="1"/>
  <c r="M2858" i="1"/>
  <c r="AG2858" i="1"/>
  <c r="AH2858" i="1"/>
  <c r="AI2858" i="1"/>
  <c r="AJ2858" i="1"/>
  <c r="AK2858" i="1"/>
  <c r="AL2858" i="1"/>
  <c r="AM2858" i="1"/>
  <c r="AN2858" i="1"/>
  <c r="AV2858" i="1"/>
  <c r="C2859" i="1"/>
  <c r="D2859" i="1"/>
  <c r="E2859" i="1"/>
  <c r="F2859" i="1"/>
  <c r="G2859" i="1"/>
  <c r="H2859" i="1"/>
  <c r="J2859" i="1"/>
  <c r="K2859" i="1"/>
  <c r="L2859" i="1"/>
  <c r="M2859" i="1"/>
  <c r="AG2859" i="1"/>
  <c r="AH2859" i="1"/>
  <c r="AI2859" i="1"/>
  <c r="AJ2859" i="1"/>
  <c r="AK2859" i="1"/>
  <c r="AL2859" i="1"/>
  <c r="AM2859" i="1"/>
  <c r="AN2859" i="1"/>
  <c r="AV2859" i="1"/>
  <c r="C2860" i="1"/>
  <c r="D2860" i="1"/>
  <c r="E2860" i="1"/>
  <c r="F2860" i="1"/>
  <c r="G2860" i="1"/>
  <c r="H2860" i="1"/>
  <c r="J2860" i="1"/>
  <c r="K2860" i="1"/>
  <c r="L2860" i="1"/>
  <c r="M2860" i="1"/>
  <c r="AG2860" i="1"/>
  <c r="AH2860" i="1"/>
  <c r="AI2860" i="1"/>
  <c r="AJ2860" i="1"/>
  <c r="AK2860" i="1"/>
  <c r="AL2860" i="1"/>
  <c r="AM2860" i="1"/>
  <c r="AN2860" i="1"/>
  <c r="AV2860" i="1"/>
  <c r="C2861" i="1"/>
  <c r="D2861" i="1"/>
  <c r="E2861" i="1"/>
  <c r="F2861" i="1"/>
  <c r="G2861" i="1"/>
  <c r="H2861" i="1"/>
  <c r="J2861" i="1"/>
  <c r="K2861" i="1"/>
  <c r="L2861" i="1"/>
  <c r="M2861" i="1"/>
  <c r="AG2861" i="1"/>
  <c r="AH2861" i="1"/>
  <c r="AI2861" i="1"/>
  <c r="AJ2861" i="1"/>
  <c r="AK2861" i="1"/>
  <c r="AL2861" i="1"/>
  <c r="AM2861" i="1"/>
  <c r="AN2861" i="1"/>
  <c r="AV2861" i="1"/>
  <c r="C2862" i="1"/>
  <c r="D2862" i="1"/>
  <c r="E2862" i="1"/>
  <c r="F2862" i="1"/>
  <c r="G2862" i="1"/>
  <c r="H2862" i="1"/>
  <c r="J2862" i="1"/>
  <c r="K2862" i="1"/>
  <c r="L2862" i="1"/>
  <c r="M2862" i="1"/>
  <c r="AG2862" i="1"/>
  <c r="AH2862" i="1"/>
  <c r="AI2862" i="1"/>
  <c r="AJ2862" i="1"/>
  <c r="AK2862" i="1"/>
  <c r="AL2862" i="1"/>
  <c r="AM2862" i="1"/>
  <c r="AN2862" i="1"/>
  <c r="AV2862" i="1"/>
  <c r="C2863" i="1"/>
  <c r="D2863" i="1"/>
  <c r="E2863" i="1"/>
  <c r="F2863" i="1"/>
  <c r="G2863" i="1"/>
  <c r="H2863" i="1"/>
  <c r="J2863" i="1"/>
  <c r="K2863" i="1"/>
  <c r="L2863" i="1"/>
  <c r="M2863" i="1"/>
  <c r="AG2863" i="1"/>
  <c r="AH2863" i="1"/>
  <c r="AI2863" i="1"/>
  <c r="AJ2863" i="1"/>
  <c r="AK2863" i="1"/>
  <c r="AL2863" i="1"/>
  <c r="AM2863" i="1"/>
  <c r="AN2863" i="1"/>
  <c r="AV2863" i="1"/>
  <c r="C2864" i="1"/>
  <c r="D2864" i="1"/>
  <c r="E2864" i="1"/>
  <c r="F2864" i="1"/>
  <c r="G2864" i="1"/>
  <c r="H2864" i="1"/>
  <c r="J2864" i="1"/>
  <c r="K2864" i="1"/>
  <c r="L2864" i="1"/>
  <c r="M2864" i="1"/>
  <c r="AG2864" i="1"/>
  <c r="AH2864" i="1"/>
  <c r="AI2864" i="1"/>
  <c r="AJ2864" i="1"/>
  <c r="AK2864" i="1"/>
  <c r="AL2864" i="1"/>
  <c r="AM2864" i="1"/>
  <c r="AN2864" i="1"/>
  <c r="AV2864" i="1"/>
  <c r="C2865" i="1"/>
  <c r="D2865" i="1"/>
  <c r="E2865" i="1"/>
  <c r="F2865" i="1"/>
  <c r="G2865" i="1"/>
  <c r="H2865" i="1"/>
  <c r="J2865" i="1"/>
  <c r="K2865" i="1"/>
  <c r="L2865" i="1"/>
  <c r="M2865" i="1"/>
  <c r="AG2865" i="1"/>
  <c r="AH2865" i="1"/>
  <c r="AI2865" i="1"/>
  <c r="AJ2865" i="1"/>
  <c r="AK2865" i="1"/>
  <c r="AL2865" i="1"/>
  <c r="AM2865" i="1"/>
  <c r="AN2865" i="1"/>
  <c r="AV2865" i="1"/>
  <c r="C2866" i="1"/>
  <c r="D2866" i="1"/>
  <c r="E2866" i="1"/>
  <c r="F2866" i="1"/>
  <c r="G2866" i="1"/>
  <c r="H2866" i="1"/>
  <c r="J2866" i="1"/>
  <c r="K2866" i="1"/>
  <c r="L2866" i="1"/>
  <c r="M2866" i="1"/>
  <c r="AG2866" i="1"/>
  <c r="AH2866" i="1"/>
  <c r="AI2866" i="1"/>
  <c r="AJ2866" i="1"/>
  <c r="AK2866" i="1"/>
  <c r="AL2866" i="1"/>
  <c r="AM2866" i="1"/>
  <c r="AN2866" i="1"/>
  <c r="AV2866" i="1"/>
  <c r="C2867" i="1"/>
  <c r="D2867" i="1"/>
  <c r="E2867" i="1"/>
  <c r="F2867" i="1"/>
  <c r="G2867" i="1"/>
  <c r="H2867" i="1"/>
  <c r="J2867" i="1"/>
  <c r="K2867" i="1"/>
  <c r="L2867" i="1"/>
  <c r="M2867" i="1"/>
  <c r="AG2867" i="1"/>
  <c r="AH2867" i="1"/>
  <c r="AI2867" i="1"/>
  <c r="AJ2867" i="1"/>
  <c r="AK2867" i="1"/>
  <c r="AL2867" i="1"/>
  <c r="AM2867" i="1"/>
  <c r="AN2867" i="1"/>
  <c r="AV2867" i="1"/>
  <c r="C2868" i="1"/>
  <c r="D2868" i="1"/>
  <c r="E2868" i="1"/>
  <c r="F2868" i="1"/>
  <c r="G2868" i="1"/>
  <c r="H2868" i="1"/>
  <c r="J2868" i="1"/>
  <c r="K2868" i="1"/>
  <c r="L2868" i="1"/>
  <c r="M2868" i="1"/>
  <c r="AG2868" i="1"/>
  <c r="AH2868" i="1"/>
  <c r="AI2868" i="1"/>
  <c r="AJ2868" i="1"/>
  <c r="AK2868" i="1"/>
  <c r="AL2868" i="1"/>
  <c r="AM2868" i="1"/>
  <c r="AN2868" i="1"/>
  <c r="AV2868" i="1"/>
  <c r="C2869" i="1"/>
  <c r="D2869" i="1"/>
  <c r="E2869" i="1"/>
  <c r="F2869" i="1"/>
  <c r="G2869" i="1"/>
  <c r="H2869" i="1"/>
  <c r="J2869" i="1"/>
  <c r="K2869" i="1"/>
  <c r="L2869" i="1"/>
  <c r="M2869" i="1"/>
  <c r="AG2869" i="1"/>
  <c r="AH2869" i="1"/>
  <c r="AI2869" i="1"/>
  <c r="AJ2869" i="1"/>
  <c r="AK2869" i="1"/>
  <c r="AL2869" i="1"/>
  <c r="AM2869" i="1"/>
  <c r="AN2869" i="1"/>
  <c r="AV2869" i="1"/>
  <c r="C2870" i="1"/>
  <c r="D2870" i="1"/>
  <c r="E2870" i="1"/>
  <c r="F2870" i="1"/>
  <c r="G2870" i="1"/>
  <c r="H2870" i="1"/>
  <c r="J2870" i="1"/>
  <c r="K2870" i="1"/>
  <c r="L2870" i="1"/>
  <c r="M2870" i="1"/>
  <c r="AG2870" i="1"/>
  <c r="AH2870" i="1"/>
  <c r="AI2870" i="1"/>
  <c r="AJ2870" i="1"/>
  <c r="AK2870" i="1"/>
  <c r="AL2870" i="1"/>
  <c r="AM2870" i="1"/>
  <c r="AN2870" i="1"/>
  <c r="AV2870" i="1"/>
  <c r="C2871" i="1"/>
  <c r="D2871" i="1"/>
  <c r="E2871" i="1"/>
  <c r="F2871" i="1"/>
  <c r="G2871" i="1"/>
  <c r="H2871" i="1"/>
  <c r="J2871" i="1"/>
  <c r="K2871" i="1"/>
  <c r="L2871" i="1"/>
  <c r="M2871" i="1"/>
  <c r="AG2871" i="1"/>
  <c r="AH2871" i="1"/>
  <c r="AI2871" i="1"/>
  <c r="AJ2871" i="1"/>
  <c r="AK2871" i="1"/>
  <c r="AL2871" i="1"/>
  <c r="AM2871" i="1"/>
  <c r="AN2871" i="1"/>
  <c r="AV2871" i="1"/>
  <c r="C2872" i="1"/>
  <c r="D2872" i="1"/>
  <c r="E2872" i="1"/>
  <c r="F2872" i="1"/>
  <c r="G2872" i="1"/>
  <c r="H2872" i="1"/>
  <c r="J2872" i="1"/>
  <c r="K2872" i="1"/>
  <c r="L2872" i="1"/>
  <c r="M2872" i="1"/>
  <c r="AG2872" i="1"/>
  <c r="AH2872" i="1"/>
  <c r="AI2872" i="1"/>
  <c r="AJ2872" i="1"/>
  <c r="AK2872" i="1"/>
  <c r="AL2872" i="1"/>
  <c r="AM2872" i="1"/>
  <c r="AN2872" i="1"/>
  <c r="AV2872" i="1"/>
  <c r="C2873" i="1"/>
  <c r="D2873" i="1"/>
  <c r="E2873" i="1"/>
  <c r="F2873" i="1"/>
  <c r="G2873" i="1"/>
  <c r="H2873" i="1"/>
  <c r="J2873" i="1"/>
  <c r="K2873" i="1"/>
  <c r="L2873" i="1"/>
  <c r="M2873" i="1"/>
  <c r="AG2873" i="1"/>
  <c r="AH2873" i="1"/>
  <c r="AI2873" i="1"/>
  <c r="AJ2873" i="1"/>
  <c r="AK2873" i="1"/>
  <c r="AL2873" i="1"/>
  <c r="AM2873" i="1"/>
  <c r="AN2873" i="1"/>
  <c r="AV2873" i="1"/>
  <c r="C2874" i="1"/>
  <c r="D2874" i="1"/>
  <c r="E2874" i="1"/>
  <c r="F2874" i="1"/>
  <c r="G2874" i="1"/>
  <c r="H2874" i="1"/>
  <c r="J2874" i="1"/>
  <c r="K2874" i="1"/>
  <c r="L2874" i="1"/>
  <c r="M2874" i="1"/>
  <c r="AG2874" i="1"/>
  <c r="AH2874" i="1"/>
  <c r="AI2874" i="1"/>
  <c r="AJ2874" i="1"/>
  <c r="AK2874" i="1"/>
  <c r="AL2874" i="1"/>
  <c r="AM2874" i="1"/>
  <c r="AN2874" i="1"/>
  <c r="AV2874" i="1"/>
  <c r="C2875" i="1"/>
  <c r="D2875" i="1"/>
  <c r="E2875" i="1"/>
  <c r="F2875" i="1"/>
  <c r="G2875" i="1"/>
  <c r="H2875" i="1"/>
  <c r="J2875" i="1"/>
  <c r="K2875" i="1"/>
  <c r="L2875" i="1"/>
  <c r="M2875" i="1"/>
  <c r="AG2875" i="1"/>
  <c r="AH2875" i="1"/>
  <c r="AI2875" i="1"/>
  <c r="AJ2875" i="1"/>
  <c r="AK2875" i="1"/>
  <c r="AL2875" i="1"/>
  <c r="AM2875" i="1"/>
  <c r="AN2875" i="1"/>
  <c r="AV2875" i="1"/>
  <c r="C2876" i="1"/>
  <c r="D2876" i="1"/>
  <c r="E2876" i="1"/>
  <c r="F2876" i="1"/>
  <c r="G2876" i="1"/>
  <c r="H2876" i="1"/>
  <c r="J2876" i="1"/>
  <c r="K2876" i="1"/>
  <c r="L2876" i="1"/>
  <c r="M2876" i="1"/>
  <c r="AG2876" i="1"/>
  <c r="AH2876" i="1"/>
  <c r="AI2876" i="1"/>
  <c r="AJ2876" i="1"/>
  <c r="AK2876" i="1"/>
  <c r="AL2876" i="1"/>
  <c r="AM2876" i="1"/>
  <c r="AN2876" i="1"/>
  <c r="AV2876" i="1"/>
  <c r="C2878" i="1"/>
  <c r="D2878" i="1"/>
  <c r="E2878" i="1"/>
  <c r="F2878" i="1"/>
  <c r="G2878" i="1"/>
  <c r="H2878" i="1"/>
  <c r="J2878" i="1"/>
  <c r="K2878" i="1"/>
  <c r="L2878" i="1"/>
  <c r="M2878" i="1"/>
  <c r="AG2878" i="1"/>
  <c r="AH2878" i="1"/>
  <c r="AI2878" i="1"/>
  <c r="AJ2878" i="1"/>
  <c r="AK2878" i="1"/>
  <c r="AL2878" i="1"/>
  <c r="AM2878" i="1"/>
  <c r="AN2878" i="1"/>
  <c r="AV2878" i="1"/>
  <c r="C2879" i="1"/>
  <c r="D2879" i="1"/>
  <c r="E2879" i="1"/>
  <c r="F2879" i="1"/>
  <c r="G2879" i="1"/>
  <c r="H2879" i="1"/>
  <c r="J2879" i="1"/>
  <c r="K2879" i="1"/>
  <c r="L2879" i="1"/>
  <c r="M2879" i="1"/>
  <c r="AG2879" i="1"/>
  <c r="AH2879" i="1"/>
  <c r="AI2879" i="1"/>
  <c r="AJ2879" i="1"/>
  <c r="AK2879" i="1"/>
  <c r="AL2879" i="1"/>
  <c r="AM2879" i="1"/>
  <c r="AN2879" i="1"/>
  <c r="AV2879" i="1"/>
  <c r="C2880" i="1"/>
  <c r="D2880" i="1"/>
  <c r="E2880" i="1"/>
  <c r="F2880" i="1"/>
  <c r="G2880" i="1"/>
  <c r="H2880" i="1"/>
  <c r="J2880" i="1"/>
  <c r="K2880" i="1"/>
  <c r="L2880" i="1"/>
  <c r="M2880" i="1"/>
  <c r="AG2880" i="1"/>
  <c r="AH2880" i="1"/>
  <c r="AI2880" i="1"/>
  <c r="AJ2880" i="1"/>
  <c r="AK2880" i="1"/>
  <c r="AL2880" i="1"/>
  <c r="AM2880" i="1"/>
  <c r="AN2880" i="1"/>
  <c r="AV2880" i="1"/>
  <c r="C2881" i="1"/>
  <c r="D2881" i="1"/>
  <c r="E2881" i="1"/>
  <c r="F2881" i="1"/>
  <c r="G2881" i="1"/>
  <c r="H2881" i="1"/>
  <c r="J2881" i="1"/>
  <c r="K2881" i="1"/>
  <c r="L2881" i="1"/>
  <c r="M2881" i="1"/>
  <c r="AG2881" i="1"/>
  <c r="AH2881" i="1"/>
  <c r="AI2881" i="1"/>
  <c r="AJ2881" i="1"/>
  <c r="AK2881" i="1"/>
  <c r="AL2881" i="1"/>
  <c r="AM2881" i="1"/>
  <c r="AN2881" i="1"/>
  <c r="AV2881" i="1"/>
  <c r="C2882" i="1"/>
  <c r="D2882" i="1"/>
  <c r="E2882" i="1"/>
  <c r="F2882" i="1"/>
  <c r="G2882" i="1"/>
  <c r="H2882" i="1"/>
  <c r="J2882" i="1"/>
  <c r="K2882" i="1"/>
  <c r="L2882" i="1"/>
  <c r="M2882" i="1"/>
  <c r="AG2882" i="1"/>
  <c r="AH2882" i="1"/>
  <c r="AI2882" i="1"/>
  <c r="AJ2882" i="1"/>
  <c r="AK2882" i="1"/>
  <c r="AL2882" i="1"/>
  <c r="AM2882" i="1"/>
  <c r="AN2882" i="1"/>
  <c r="AV2882" i="1"/>
  <c r="C2883" i="1"/>
  <c r="D2883" i="1"/>
  <c r="E2883" i="1"/>
  <c r="F2883" i="1"/>
  <c r="G2883" i="1"/>
  <c r="H2883" i="1"/>
  <c r="J2883" i="1"/>
  <c r="K2883" i="1"/>
  <c r="L2883" i="1"/>
  <c r="M2883" i="1"/>
  <c r="AG2883" i="1"/>
  <c r="AH2883" i="1"/>
  <c r="AI2883" i="1"/>
  <c r="AJ2883" i="1"/>
  <c r="AK2883" i="1"/>
  <c r="AL2883" i="1"/>
  <c r="AM2883" i="1"/>
  <c r="AN2883" i="1"/>
  <c r="AV2883" i="1"/>
  <c r="C2884" i="1"/>
  <c r="D2884" i="1"/>
  <c r="E2884" i="1"/>
  <c r="F2884" i="1"/>
  <c r="G2884" i="1"/>
  <c r="H2884" i="1"/>
  <c r="J2884" i="1"/>
  <c r="K2884" i="1"/>
  <c r="L2884" i="1"/>
  <c r="M2884" i="1"/>
  <c r="AG2884" i="1"/>
  <c r="AH2884" i="1"/>
  <c r="AI2884" i="1"/>
  <c r="AJ2884" i="1"/>
  <c r="AK2884" i="1"/>
  <c r="AL2884" i="1"/>
  <c r="AM2884" i="1"/>
  <c r="AN2884" i="1"/>
  <c r="AV2884" i="1"/>
  <c r="C2885" i="1"/>
  <c r="D2885" i="1"/>
  <c r="E2885" i="1"/>
  <c r="F2885" i="1"/>
  <c r="G2885" i="1"/>
  <c r="H2885" i="1"/>
  <c r="J2885" i="1"/>
  <c r="K2885" i="1"/>
  <c r="L2885" i="1"/>
  <c r="M2885" i="1"/>
  <c r="AG2885" i="1"/>
  <c r="AH2885" i="1"/>
  <c r="AI2885" i="1"/>
  <c r="AJ2885" i="1"/>
  <c r="AK2885" i="1"/>
  <c r="AL2885" i="1"/>
  <c r="AM2885" i="1"/>
  <c r="AN2885" i="1"/>
  <c r="AV2885" i="1"/>
  <c r="C2886" i="1"/>
  <c r="D2886" i="1"/>
  <c r="E2886" i="1"/>
  <c r="F2886" i="1"/>
  <c r="G2886" i="1"/>
  <c r="H2886" i="1"/>
  <c r="J2886" i="1"/>
  <c r="K2886" i="1"/>
  <c r="L2886" i="1"/>
  <c r="M2886" i="1"/>
  <c r="AG2886" i="1"/>
  <c r="AH2886" i="1"/>
  <c r="AI2886" i="1"/>
  <c r="AJ2886" i="1"/>
  <c r="AK2886" i="1"/>
  <c r="AL2886" i="1"/>
  <c r="AM2886" i="1"/>
  <c r="AN2886" i="1"/>
  <c r="AV2886" i="1"/>
  <c r="C2887" i="1"/>
  <c r="D2887" i="1"/>
  <c r="E2887" i="1"/>
  <c r="F2887" i="1"/>
  <c r="G2887" i="1"/>
  <c r="H2887" i="1"/>
  <c r="J2887" i="1"/>
  <c r="K2887" i="1"/>
  <c r="L2887" i="1"/>
  <c r="M2887" i="1"/>
  <c r="AG2887" i="1"/>
  <c r="AH2887" i="1"/>
  <c r="AI2887" i="1"/>
  <c r="AJ2887" i="1"/>
  <c r="AK2887" i="1"/>
  <c r="AL2887" i="1"/>
  <c r="AM2887" i="1"/>
  <c r="AN2887" i="1"/>
  <c r="AV2887" i="1"/>
  <c r="C2888" i="1"/>
  <c r="D2888" i="1"/>
  <c r="E2888" i="1"/>
  <c r="F2888" i="1"/>
  <c r="G2888" i="1"/>
  <c r="H2888" i="1"/>
  <c r="J2888" i="1"/>
  <c r="K2888" i="1"/>
  <c r="L2888" i="1"/>
  <c r="M2888" i="1"/>
  <c r="AG2888" i="1"/>
  <c r="AH2888" i="1"/>
  <c r="AI2888" i="1"/>
  <c r="AJ2888" i="1"/>
  <c r="AK2888" i="1"/>
  <c r="AL2888" i="1"/>
  <c r="AM2888" i="1"/>
  <c r="AN2888" i="1"/>
  <c r="AV2888" i="1"/>
  <c r="C2889" i="1"/>
  <c r="D2889" i="1"/>
  <c r="E2889" i="1"/>
  <c r="F2889" i="1"/>
  <c r="G2889" i="1"/>
  <c r="H2889" i="1"/>
  <c r="J2889" i="1"/>
  <c r="K2889" i="1"/>
  <c r="L2889" i="1"/>
  <c r="M2889" i="1"/>
  <c r="AG2889" i="1"/>
  <c r="AH2889" i="1"/>
  <c r="AI2889" i="1"/>
  <c r="AJ2889" i="1"/>
  <c r="AK2889" i="1"/>
  <c r="AL2889" i="1"/>
  <c r="AM2889" i="1"/>
  <c r="AN2889" i="1"/>
  <c r="AV2889" i="1"/>
  <c r="C2890" i="1"/>
  <c r="D2890" i="1"/>
  <c r="E2890" i="1"/>
  <c r="F2890" i="1"/>
  <c r="G2890" i="1"/>
  <c r="H2890" i="1"/>
  <c r="J2890" i="1"/>
  <c r="K2890" i="1"/>
  <c r="L2890" i="1"/>
  <c r="M2890" i="1"/>
  <c r="AG2890" i="1"/>
  <c r="AH2890" i="1"/>
  <c r="AI2890" i="1"/>
  <c r="AJ2890" i="1"/>
  <c r="AK2890" i="1"/>
  <c r="AL2890" i="1"/>
  <c r="AM2890" i="1"/>
  <c r="AN2890" i="1"/>
  <c r="AV2890" i="1"/>
  <c r="C2891" i="1"/>
  <c r="D2891" i="1"/>
  <c r="E2891" i="1"/>
  <c r="F2891" i="1"/>
  <c r="G2891" i="1"/>
  <c r="H2891" i="1"/>
  <c r="J2891" i="1"/>
  <c r="K2891" i="1"/>
  <c r="L2891" i="1"/>
  <c r="M2891" i="1"/>
  <c r="AG2891" i="1"/>
  <c r="AH2891" i="1"/>
  <c r="AI2891" i="1"/>
  <c r="AJ2891" i="1"/>
  <c r="AK2891" i="1"/>
  <c r="AL2891" i="1"/>
  <c r="AM2891" i="1"/>
  <c r="AN2891" i="1"/>
  <c r="AV2891" i="1"/>
  <c r="C2892" i="1"/>
  <c r="D2892" i="1"/>
  <c r="E2892" i="1"/>
  <c r="F2892" i="1"/>
  <c r="G2892" i="1"/>
  <c r="H2892" i="1"/>
  <c r="J2892" i="1"/>
  <c r="K2892" i="1"/>
  <c r="L2892" i="1"/>
  <c r="M2892" i="1"/>
  <c r="AG2892" i="1"/>
  <c r="AH2892" i="1"/>
  <c r="AI2892" i="1"/>
  <c r="AJ2892" i="1"/>
  <c r="AK2892" i="1"/>
  <c r="AL2892" i="1"/>
  <c r="AM2892" i="1"/>
  <c r="AN2892" i="1"/>
  <c r="AV2892" i="1"/>
  <c r="C2893" i="1"/>
  <c r="D2893" i="1"/>
  <c r="E2893" i="1"/>
  <c r="F2893" i="1"/>
  <c r="G2893" i="1"/>
  <c r="H2893" i="1"/>
  <c r="J2893" i="1"/>
  <c r="K2893" i="1"/>
  <c r="L2893" i="1"/>
  <c r="M2893" i="1"/>
  <c r="AG2893" i="1"/>
  <c r="AH2893" i="1"/>
  <c r="AI2893" i="1"/>
  <c r="AJ2893" i="1"/>
  <c r="AK2893" i="1"/>
  <c r="AL2893" i="1"/>
  <c r="AM2893" i="1"/>
  <c r="AN2893" i="1"/>
  <c r="AV2893" i="1"/>
  <c r="C2894" i="1"/>
  <c r="D2894" i="1"/>
  <c r="E2894" i="1"/>
  <c r="F2894" i="1"/>
  <c r="G2894" i="1"/>
  <c r="H2894" i="1"/>
  <c r="J2894" i="1"/>
  <c r="K2894" i="1"/>
  <c r="L2894" i="1"/>
  <c r="M2894" i="1"/>
  <c r="AG2894" i="1"/>
  <c r="AH2894" i="1"/>
  <c r="AI2894" i="1"/>
  <c r="AJ2894" i="1"/>
  <c r="AK2894" i="1"/>
  <c r="AL2894" i="1"/>
  <c r="AM2894" i="1"/>
  <c r="AN2894" i="1"/>
  <c r="AV2894" i="1"/>
  <c r="C2895" i="1"/>
  <c r="D2895" i="1"/>
  <c r="E2895" i="1"/>
  <c r="F2895" i="1"/>
  <c r="G2895" i="1"/>
  <c r="H2895" i="1"/>
  <c r="J2895" i="1"/>
  <c r="K2895" i="1"/>
  <c r="L2895" i="1"/>
  <c r="M2895" i="1"/>
  <c r="AG2895" i="1"/>
  <c r="AH2895" i="1"/>
  <c r="AI2895" i="1"/>
  <c r="AJ2895" i="1"/>
  <c r="AK2895" i="1"/>
  <c r="AL2895" i="1"/>
  <c r="AM2895" i="1"/>
  <c r="AN2895" i="1"/>
  <c r="AV2895" i="1"/>
  <c r="C2896" i="1"/>
  <c r="D2896" i="1"/>
  <c r="E2896" i="1"/>
  <c r="F2896" i="1"/>
  <c r="G2896" i="1"/>
  <c r="H2896" i="1"/>
  <c r="J2896" i="1"/>
  <c r="K2896" i="1"/>
  <c r="L2896" i="1"/>
  <c r="M2896" i="1"/>
  <c r="AG2896" i="1"/>
  <c r="AH2896" i="1"/>
  <c r="AI2896" i="1"/>
  <c r="AJ2896" i="1"/>
  <c r="AK2896" i="1"/>
  <c r="AL2896" i="1"/>
  <c r="AM2896" i="1"/>
  <c r="AN2896" i="1"/>
  <c r="AV2896" i="1"/>
  <c r="C2897" i="1"/>
  <c r="D2897" i="1"/>
  <c r="E2897" i="1"/>
  <c r="F2897" i="1"/>
  <c r="G2897" i="1"/>
  <c r="H2897" i="1"/>
  <c r="J2897" i="1"/>
  <c r="K2897" i="1"/>
  <c r="L2897" i="1"/>
  <c r="M2897" i="1"/>
  <c r="AG2897" i="1"/>
  <c r="AH2897" i="1"/>
  <c r="AI2897" i="1"/>
  <c r="AJ2897" i="1"/>
  <c r="AK2897" i="1"/>
  <c r="AL2897" i="1"/>
  <c r="AM2897" i="1"/>
  <c r="AN2897" i="1"/>
  <c r="AV2897" i="1"/>
  <c r="C2898" i="1"/>
  <c r="D2898" i="1"/>
  <c r="E2898" i="1"/>
  <c r="F2898" i="1"/>
  <c r="G2898" i="1"/>
  <c r="H2898" i="1"/>
  <c r="J2898" i="1"/>
  <c r="K2898" i="1"/>
  <c r="L2898" i="1"/>
  <c r="M2898" i="1"/>
  <c r="AG2898" i="1"/>
  <c r="AH2898" i="1"/>
  <c r="AI2898" i="1"/>
  <c r="AJ2898" i="1"/>
  <c r="AK2898" i="1"/>
  <c r="AL2898" i="1"/>
  <c r="AM2898" i="1"/>
  <c r="AN2898" i="1"/>
  <c r="AV2898" i="1"/>
  <c r="C2899" i="1"/>
  <c r="D2899" i="1"/>
  <c r="E2899" i="1"/>
  <c r="F2899" i="1"/>
  <c r="G2899" i="1"/>
  <c r="H2899" i="1"/>
  <c r="J2899" i="1"/>
  <c r="K2899" i="1"/>
  <c r="L2899" i="1"/>
  <c r="M2899" i="1"/>
  <c r="AG2899" i="1"/>
  <c r="AH2899" i="1"/>
  <c r="AI2899" i="1"/>
  <c r="AJ2899" i="1"/>
  <c r="AK2899" i="1"/>
  <c r="AL2899" i="1"/>
  <c r="AM2899" i="1"/>
  <c r="AN2899" i="1"/>
  <c r="AV2899" i="1"/>
  <c r="C2900" i="1"/>
  <c r="D2900" i="1"/>
  <c r="E2900" i="1"/>
  <c r="F2900" i="1"/>
  <c r="G2900" i="1"/>
  <c r="H2900" i="1"/>
  <c r="J2900" i="1"/>
  <c r="K2900" i="1"/>
  <c r="L2900" i="1"/>
  <c r="M2900" i="1"/>
  <c r="AG2900" i="1"/>
  <c r="AH2900" i="1"/>
  <c r="AI2900" i="1"/>
  <c r="AJ2900" i="1"/>
  <c r="AK2900" i="1"/>
  <c r="AL2900" i="1"/>
  <c r="AM2900" i="1"/>
  <c r="AN2900" i="1"/>
  <c r="AV2900" i="1"/>
  <c r="C2901" i="1"/>
  <c r="D2901" i="1"/>
  <c r="E2901" i="1"/>
  <c r="F2901" i="1"/>
  <c r="G2901" i="1"/>
  <c r="H2901" i="1"/>
  <c r="J2901" i="1"/>
  <c r="K2901" i="1"/>
  <c r="L2901" i="1"/>
  <c r="M2901" i="1"/>
  <c r="AG2901" i="1"/>
  <c r="AH2901" i="1"/>
  <c r="AI2901" i="1"/>
  <c r="AJ2901" i="1"/>
  <c r="AK2901" i="1"/>
  <c r="AL2901" i="1"/>
  <c r="AM2901" i="1"/>
  <c r="AN2901" i="1"/>
  <c r="AV2901" i="1"/>
  <c r="C2902" i="1"/>
  <c r="D2902" i="1"/>
  <c r="E2902" i="1"/>
  <c r="F2902" i="1"/>
  <c r="G2902" i="1"/>
  <c r="H2902" i="1"/>
  <c r="J2902" i="1"/>
  <c r="K2902" i="1"/>
  <c r="L2902" i="1"/>
  <c r="M2902" i="1"/>
  <c r="AG2902" i="1"/>
  <c r="AH2902" i="1"/>
  <c r="AI2902" i="1"/>
  <c r="AJ2902" i="1"/>
  <c r="AK2902" i="1"/>
  <c r="AL2902" i="1"/>
  <c r="AM2902" i="1"/>
  <c r="AN2902" i="1"/>
  <c r="AV2902" i="1"/>
  <c r="C2903" i="1"/>
  <c r="D2903" i="1"/>
  <c r="E2903" i="1"/>
  <c r="F2903" i="1"/>
  <c r="G2903" i="1"/>
  <c r="H2903" i="1"/>
  <c r="J2903" i="1"/>
  <c r="K2903" i="1"/>
  <c r="L2903" i="1"/>
  <c r="M2903" i="1"/>
  <c r="AG2903" i="1"/>
  <c r="AH2903" i="1"/>
  <c r="AI2903" i="1"/>
  <c r="AJ2903" i="1"/>
  <c r="AK2903" i="1"/>
  <c r="AL2903" i="1"/>
  <c r="AM2903" i="1"/>
  <c r="AN2903" i="1"/>
  <c r="AV2903" i="1"/>
  <c r="C2904" i="1"/>
  <c r="D2904" i="1"/>
  <c r="E2904" i="1"/>
  <c r="F2904" i="1"/>
  <c r="G2904" i="1"/>
  <c r="H2904" i="1"/>
  <c r="J2904" i="1"/>
  <c r="K2904" i="1"/>
  <c r="L2904" i="1"/>
  <c r="M2904" i="1"/>
  <c r="AG2904" i="1"/>
  <c r="AH2904" i="1"/>
  <c r="AI2904" i="1"/>
  <c r="AJ2904" i="1"/>
  <c r="AK2904" i="1"/>
  <c r="AL2904" i="1"/>
  <c r="AM2904" i="1"/>
  <c r="AN2904" i="1"/>
  <c r="AV2904" i="1"/>
  <c r="C2905" i="1"/>
  <c r="D2905" i="1"/>
  <c r="E2905" i="1"/>
  <c r="F2905" i="1"/>
  <c r="G2905" i="1"/>
  <c r="H2905" i="1"/>
  <c r="J2905" i="1"/>
  <c r="K2905" i="1"/>
  <c r="L2905" i="1"/>
  <c r="M2905" i="1"/>
  <c r="AG2905" i="1"/>
  <c r="AH2905" i="1"/>
  <c r="AI2905" i="1"/>
  <c r="AJ2905" i="1"/>
  <c r="AK2905" i="1"/>
  <c r="AL2905" i="1"/>
  <c r="AM2905" i="1"/>
  <c r="AN2905" i="1"/>
  <c r="AV2905" i="1"/>
  <c r="C2906" i="1"/>
  <c r="D2906" i="1"/>
  <c r="E2906" i="1"/>
  <c r="F2906" i="1"/>
  <c r="G2906" i="1"/>
  <c r="H2906" i="1"/>
  <c r="J2906" i="1"/>
  <c r="K2906" i="1"/>
  <c r="L2906" i="1"/>
  <c r="M2906" i="1"/>
  <c r="AG2906" i="1"/>
  <c r="AH2906" i="1"/>
  <c r="AI2906" i="1"/>
  <c r="AJ2906" i="1"/>
  <c r="AK2906" i="1"/>
  <c r="AL2906" i="1"/>
  <c r="AM2906" i="1"/>
  <c r="AN2906" i="1"/>
  <c r="AV2906" i="1"/>
  <c r="C2907" i="1"/>
  <c r="D2907" i="1"/>
  <c r="E2907" i="1"/>
  <c r="F2907" i="1"/>
  <c r="G2907" i="1"/>
  <c r="H2907" i="1"/>
  <c r="J2907" i="1"/>
  <c r="K2907" i="1"/>
  <c r="L2907" i="1"/>
  <c r="M2907" i="1"/>
  <c r="AG2907" i="1"/>
  <c r="AH2907" i="1"/>
  <c r="AI2907" i="1"/>
  <c r="AJ2907" i="1"/>
  <c r="AK2907" i="1"/>
  <c r="AL2907" i="1"/>
  <c r="AM2907" i="1"/>
  <c r="AN2907" i="1"/>
  <c r="AV2907" i="1"/>
  <c r="C2909" i="1"/>
  <c r="D2909" i="1"/>
  <c r="E2909" i="1"/>
  <c r="F2909" i="1"/>
  <c r="G2909" i="1"/>
  <c r="H2909" i="1"/>
  <c r="J2909" i="1"/>
  <c r="K2909" i="1"/>
  <c r="L2909" i="1"/>
  <c r="M2909" i="1"/>
  <c r="AG2909" i="1"/>
  <c r="AH2909" i="1"/>
  <c r="AI2909" i="1"/>
  <c r="AJ2909" i="1"/>
  <c r="AK2909" i="1"/>
  <c r="AL2909" i="1"/>
  <c r="AM2909" i="1"/>
  <c r="AN2909" i="1"/>
  <c r="AV2909" i="1"/>
  <c r="C2910" i="1"/>
  <c r="D2910" i="1"/>
  <c r="E2910" i="1"/>
  <c r="F2910" i="1"/>
  <c r="G2910" i="1"/>
  <c r="H2910" i="1"/>
  <c r="J2910" i="1"/>
  <c r="K2910" i="1"/>
  <c r="L2910" i="1"/>
  <c r="M2910" i="1"/>
  <c r="AG2910" i="1"/>
  <c r="AH2910" i="1"/>
  <c r="AI2910" i="1"/>
  <c r="AJ2910" i="1"/>
  <c r="AK2910" i="1"/>
  <c r="AL2910" i="1"/>
  <c r="AM2910" i="1"/>
  <c r="AN2910" i="1"/>
  <c r="AV2910" i="1"/>
  <c r="C2911" i="1"/>
  <c r="D2911" i="1"/>
  <c r="E2911" i="1"/>
  <c r="F2911" i="1"/>
  <c r="G2911" i="1"/>
  <c r="H2911" i="1"/>
  <c r="J2911" i="1"/>
  <c r="K2911" i="1"/>
  <c r="L2911" i="1"/>
  <c r="M2911" i="1"/>
  <c r="AG2911" i="1"/>
  <c r="AH2911" i="1"/>
  <c r="AI2911" i="1"/>
  <c r="AJ2911" i="1"/>
  <c r="AK2911" i="1"/>
  <c r="AL2911" i="1"/>
  <c r="AM2911" i="1"/>
  <c r="AN2911" i="1"/>
  <c r="AV2911" i="1"/>
  <c r="C2912" i="1"/>
  <c r="D2912" i="1"/>
  <c r="E2912" i="1"/>
  <c r="F2912" i="1"/>
  <c r="G2912" i="1"/>
  <c r="H2912" i="1"/>
  <c r="J2912" i="1"/>
  <c r="K2912" i="1"/>
  <c r="L2912" i="1"/>
  <c r="M2912" i="1"/>
  <c r="AG2912" i="1"/>
  <c r="AH2912" i="1"/>
  <c r="AI2912" i="1"/>
  <c r="AJ2912" i="1"/>
  <c r="AK2912" i="1"/>
  <c r="AL2912" i="1"/>
  <c r="AM2912" i="1"/>
  <c r="AN2912" i="1"/>
  <c r="AV2912" i="1"/>
  <c r="C2913" i="1"/>
  <c r="D2913" i="1"/>
  <c r="E2913" i="1"/>
  <c r="F2913" i="1"/>
  <c r="G2913" i="1"/>
  <c r="H2913" i="1"/>
  <c r="J2913" i="1"/>
  <c r="K2913" i="1"/>
  <c r="L2913" i="1"/>
  <c r="M2913" i="1"/>
  <c r="AG2913" i="1"/>
  <c r="AH2913" i="1"/>
  <c r="AI2913" i="1"/>
  <c r="AJ2913" i="1"/>
  <c r="AK2913" i="1"/>
  <c r="AL2913" i="1"/>
  <c r="AM2913" i="1"/>
  <c r="AN2913" i="1"/>
  <c r="AV2913" i="1"/>
  <c r="C2914" i="1"/>
  <c r="D2914" i="1"/>
  <c r="E2914" i="1"/>
  <c r="F2914" i="1"/>
  <c r="G2914" i="1"/>
  <c r="H2914" i="1"/>
  <c r="J2914" i="1"/>
  <c r="K2914" i="1"/>
  <c r="L2914" i="1"/>
  <c r="M2914" i="1"/>
  <c r="AG2914" i="1"/>
  <c r="AH2914" i="1"/>
  <c r="AI2914" i="1"/>
  <c r="AJ2914" i="1"/>
  <c r="AK2914" i="1"/>
  <c r="AL2914" i="1"/>
  <c r="AM2914" i="1"/>
  <c r="AN2914" i="1"/>
  <c r="AV2914" i="1"/>
  <c r="C2915" i="1"/>
  <c r="D2915" i="1"/>
  <c r="E2915" i="1"/>
  <c r="F2915" i="1"/>
  <c r="G2915" i="1"/>
  <c r="H2915" i="1"/>
  <c r="J2915" i="1"/>
  <c r="K2915" i="1"/>
  <c r="L2915" i="1"/>
  <c r="M2915" i="1"/>
  <c r="AG2915" i="1"/>
  <c r="AH2915" i="1"/>
  <c r="AI2915" i="1"/>
  <c r="AJ2915" i="1"/>
  <c r="AK2915" i="1"/>
  <c r="AL2915" i="1"/>
  <c r="AM2915" i="1"/>
  <c r="AN2915" i="1"/>
  <c r="AV2915" i="1"/>
  <c r="C2916" i="1"/>
  <c r="D2916" i="1"/>
  <c r="E2916" i="1"/>
  <c r="F2916" i="1"/>
  <c r="G2916" i="1"/>
  <c r="H2916" i="1"/>
  <c r="J2916" i="1"/>
  <c r="K2916" i="1"/>
  <c r="L2916" i="1"/>
  <c r="M2916" i="1"/>
  <c r="AG2916" i="1"/>
  <c r="AH2916" i="1"/>
  <c r="AI2916" i="1"/>
  <c r="AJ2916" i="1"/>
  <c r="AK2916" i="1"/>
  <c r="AL2916" i="1"/>
  <c r="AM2916" i="1"/>
  <c r="AN2916" i="1"/>
  <c r="AV2916" i="1"/>
  <c r="C2917" i="1"/>
  <c r="D2917" i="1"/>
  <c r="E2917" i="1"/>
  <c r="F2917" i="1"/>
  <c r="G2917" i="1"/>
  <c r="H2917" i="1"/>
  <c r="J2917" i="1"/>
  <c r="K2917" i="1"/>
  <c r="L2917" i="1"/>
  <c r="M2917" i="1"/>
  <c r="AG2917" i="1"/>
  <c r="AH2917" i="1"/>
  <c r="AI2917" i="1"/>
  <c r="AJ2917" i="1"/>
  <c r="AK2917" i="1"/>
  <c r="AL2917" i="1"/>
  <c r="AM2917" i="1"/>
  <c r="AN2917" i="1"/>
  <c r="AV2917" i="1"/>
  <c r="C2918" i="1"/>
  <c r="D2918" i="1"/>
  <c r="E2918" i="1"/>
  <c r="F2918" i="1"/>
  <c r="G2918" i="1"/>
  <c r="H2918" i="1"/>
  <c r="J2918" i="1"/>
  <c r="K2918" i="1"/>
  <c r="L2918" i="1"/>
  <c r="M2918" i="1"/>
  <c r="AG2918" i="1"/>
  <c r="AH2918" i="1"/>
  <c r="AI2918" i="1"/>
  <c r="AJ2918" i="1"/>
  <c r="AK2918" i="1"/>
  <c r="AL2918" i="1"/>
  <c r="AM2918" i="1"/>
  <c r="AN2918" i="1"/>
  <c r="AV2918" i="1"/>
  <c r="C2919" i="1"/>
  <c r="D2919" i="1"/>
  <c r="E2919" i="1"/>
  <c r="F2919" i="1"/>
  <c r="G2919" i="1"/>
  <c r="H2919" i="1"/>
  <c r="J2919" i="1"/>
  <c r="K2919" i="1"/>
  <c r="L2919" i="1"/>
  <c r="M2919" i="1"/>
  <c r="AG2919" i="1"/>
  <c r="AH2919" i="1"/>
  <c r="AI2919" i="1"/>
  <c r="AJ2919" i="1"/>
  <c r="AK2919" i="1"/>
  <c r="AL2919" i="1"/>
  <c r="AM2919" i="1"/>
  <c r="AN2919" i="1"/>
  <c r="AV2919" i="1"/>
  <c r="C2920" i="1"/>
  <c r="D2920" i="1"/>
  <c r="E2920" i="1"/>
  <c r="F2920" i="1"/>
  <c r="G2920" i="1"/>
  <c r="H2920" i="1"/>
  <c r="J2920" i="1"/>
  <c r="K2920" i="1"/>
  <c r="L2920" i="1"/>
  <c r="M2920" i="1"/>
  <c r="AG2920" i="1"/>
  <c r="AH2920" i="1"/>
  <c r="AI2920" i="1"/>
  <c r="AJ2920" i="1"/>
  <c r="AK2920" i="1"/>
  <c r="AL2920" i="1"/>
  <c r="AM2920" i="1"/>
  <c r="AN2920" i="1"/>
  <c r="AV2920" i="1"/>
  <c r="C2921" i="1"/>
  <c r="D2921" i="1"/>
  <c r="E2921" i="1"/>
  <c r="F2921" i="1"/>
  <c r="G2921" i="1"/>
  <c r="H2921" i="1"/>
  <c r="J2921" i="1"/>
  <c r="K2921" i="1"/>
  <c r="L2921" i="1"/>
  <c r="M2921" i="1"/>
  <c r="AG2921" i="1"/>
  <c r="AH2921" i="1"/>
  <c r="AI2921" i="1"/>
  <c r="AJ2921" i="1"/>
  <c r="AK2921" i="1"/>
  <c r="AL2921" i="1"/>
  <c r="AM2921" i="1"/>
  <c r="AN2921" i="1"/>
  <c r="AV2921" i="1"/>
  <c r="C2922" i="1"/>
  <c r="D2922" i="1"/>
  <c r="E2922" i="1"/>
  <c r="F2922" i="1"/>
  <c r="G2922" i="1"/>
  <c r="H2922" i="1"/>
  <c r="J2922" i="1"/>
  <c r="K2922" i="1"/>
  <c r="L2922" i="1"/>
  <c r="M2922" i="1"/>
  <c r="AG2922" i="1"/>
  <c r="AH2922" i="1"/>
  <c r="AI2922" i="1"/>
  <c r="AJ2922" i="1"/>
  <c r="AK2922" i="1"/>
  <c r="AL2922" i="1"/>
  <c r="AM2922" i="1"/>
  <c r="AN2922" i="1"/>
  <c r="AV2922" i="1"/>
  <c r="C2923" i="1"/>
  <c r="D2923" i="1"/>
  <c r="E2923" i="1"/>
  <c r="F2923" i="1"/>
  <c r="G2923" i="1"/>
  <c r="H2923" i="1"/>
  <c r="J2923" i="1"/>
  <c r="K2923" i="1"/>
  <c r="L2923" i="1"/>
  <c r="M2923" i="1"/>
  <c r="AG2923" i="1"/>
  <c r="AH2923" i="1"/>
  <c r="AI2923" i="1"/>
  <c r="AJ2923" i="1"/>
  <c r="AK2923" i="1"/>
  <c r="AL2923" i="1"/>
  <c r="AM2923" i="1"/>
  <c r="AN2923" i="1"/>
  <c r="AV2923" i="1"/>
  <c r="C2925" i="1"/>
  <c r="D2925" i="1"/>
  <c r="E2925" i="1"/>
  <c r="F2925" i="1"/>
  <c r="G2925" i="1"/>
  <c r="H2925" i="1"/>
  <c r="J2925" i="1"/>
  <c r="K2925" i="1"/>
  <c r="L2925" i="1"/>
  <c r="M2925" i="1"/>
  <c r="AG2925" i="1"/>
  <c r="AH2925" i="1"/>
  <c r="AI2925" i="1"/>
  <c r="AJ2925" i="1"/>
  <c r="AK2925" i="1"/>
  <c r="AL2925" i="1"/>
  <c r="AM2925" i="1"/>
  <c r="AN2925" i="1"/>
  <c r="AV2925" i="1"/>
  <c r="C2926" i="1"/>
  <c r="D2926" i="1"/>
  <c r="E2926" i="1"/>
  <c r="F2926" i="1"/>
  <c r="G2926" i="1"/>
  <c r="H2926" i="1"/>
  <c r="J2926" i="1"/>
  <c r="K2926" i="1"/>
  <c r="L2926" i="1"/>
  <c r="M2926" i="1"/>
  <c r="AG2926" i="1"/>
  <c r="AH2926" i="1"/>
  <c r="AI2926" i="1"/>
  <c r="AJ2926" i="1"/>
  <c r="AK2926" i="1"/>
  <c r="AL2926" i="1"/>
  <c r="AM2926" i="1"/>
  <c r="AN2926" i="1"/>
  <c r="AV2926" i="1"/>
  <c r="C2927" i="1"/>
  <c r="D2927" i="1"/>
  <c r="E2927" i="1"/>
  <c r="F2927" i="1"/>
  <c r="G2927" i="1"/>
  <c r="H2927" i="1"/>
  <c r="J2927" i="1"/>
  <c r="K2927" i="1"/>
  <c r="L2927" i="1"/>
  <c r="M2927" i="1"/>
  <c r="AG2927" i="1"/>
  <c r="AH2927" i="1"/>
  <c r="AI2927" i="1"/>
  <c r="AJ2927" i="1"/>
  <c r="AK2927" i="1"/>
  <c r="AL2927" i="1"/>
  <c r="AM2927" i="1"/>
  <c r="AN2927" i="1"/>
  <c r="AV2927" i="1"/>
  <c r="C2928" i="1"/>
  <c r="D2928" i="1"/>
  <c r="E2928" i="1"/>
  <c r="F2928" i="1"/>
  <c r="G2928" i="1"/>
  <c r="H2928" i="1"/>
  <c r="J2928" i="1"/>
  <c r="K2928" i="1"/>
  <c r="L2928" i="1"/>
  <c r="M2928" i="1"/>
  <c r="AG2928" i="1"/>
  <c r="AH2928" i="1"/>
  <c r="AI2928" i="1"/>
  <c r="AJ2928" i="1"/>
  <c r="AK2928" i="1"/>
  <c r="AL2928" i="1"/>
  <c r="AM2928" i="1"/>
  <c r="AN2928" i="1"/>
  <c r="AV2928" i="1"/>
  <c r="C2929" i="1"/>
  <c r="D2929" i="1"/>
  <c r="E2929" i="1"/>
  <c r="F2929" i="1"/>
  <c r="G2929" i="1"/>
  <c r="H2929" i="1"/>
  <c r="J2929" i="1"/>
  <c r="K2929" i="1"/>
  <c r="L2929" i="1"/>
  <c r="M2929" i="1"/>
  <c r="AG2929" i="1"/>
  <c r="AH2929" i="1"/>
  <c r="AI2929" i="1"/>
  <c r="AJ2929" i="1"/>
  <c r="AK2929" i="1"/>
  <c r="AL2929" i="1"/>
  <c r="AM2929" i="1"/>
  <c r="AN2929" i="1"/>
  <c r="AV2929" i="1"/>
  <c r="C2930" i="1"/>
  <c r="D2930" i="1"/>
  <c r="E2930" i="1"/>
  <c r="F2930" i="1"/>
  <c r="G2930" i="1"/>
  <c r="H2930" i="1"/>
  <c r="J2930" i="1"/>
  <c r="K2930" i="1"/>
  <c r="L2930" i="1"/>
  <c r="M2930" i="1"/>
  <c r="AG2930" i="1"/>
  <c r="AH2930" i="1"/>
  <c r="AI2930" i="1"/>
  <c r="AJ2930" i="1"/>
  <c r="AK2930" i="1"/>
  <c r="AL2930" i="1"/>
  <c r="AM2930" i="1"/>
  <c r="AN2930" i="1"/>
  <c r="AV2930" i="1"/>
  <c r="C2931" i="1"/>
  <c r="D2931" i="1"/>
  <c r="E2931" i="1"/>
  <c r="F2931" i="1"/>
  <c r="G2931" i="1"/>
  <c r="H2931" i="1"/>
  <c r="J2931" i="1"/>
  <c r="K2931" i="1"/>
  <c r="L2931" i="1"/>
  <c r="M2931" i="1"/>
  <c r="AG2931" i="1"/>
  <c r="AH2931" i="1"/>
  <c r="AI2931" i="1"/>
  <c r="AJ2931" i="1"/>
  <c r="AK2931" i="1"/>
  <c r="AL2931" i="1"/>
  <c r="AM2931" i="1"/>
  <c r="AN2931" i="1"/>
  <c r="AV2931" i="1"/>
  <c r="C2932" i="1"/>
  <c r="D2932" i="1"/>
  <c r="E2932" i="1"/>
  <c r="F2932" i="1"/>
  <c r="G2932" i="1"/>
  <c r="H2932" i="1"/>
  <c r="J2932" i="1"/>
  <c r="K2932" i="1"/>
  <c r="L2932" i="1"/>
  <c r="M2932" i="1"/>
  <c r="AG2932" i="1"/>
  <c r="AH2932" i="1"/>
  <c r="AI2932" i="1"/>
  <c r="AJ2932" i="1"/>
  <c r="AK2932" i="1"/>
  <c r="AL2932" i="1"/>
  <c r="AM2932" i="1"/>
  <c r="AN2932" i="1"/>
  <c r="AV2932" i="1"/>
  <c r="C2933" i="1"/>
  <c r="D2933" i="1"/>
  <c r="E2933" i="1"/>
  <c r="F2933" i="1"/>
  <c r="G2933" i="1"/>
  <c r="H2933" i="1"/>
  <c r="J2933" i="1"/>
  <c r="K2933" i="1"/>
  <c r="L2933" i="1"/>
  <c r="M2933" i="1"/>
  <c r="AG2933" i="1"/>
  <c r="AH2933" i="1"/>
  <c r="AI2933" i="1"/>
  <c r="AJ2933" i="1"/>
  <c r="AK2933" i="1"/>
  <c r="AL2933" i="1"/>
  <c r="AM2933" i="1"/>
  <c r="AN2933" i="1"/>
  <c r="AV2933" i="1"/>
  <c r="C2934" i="1"/>
  <c r="D2934" i="1"/>
  <c r="E2934" i="1"/>
  <c r="F2934" i="1"/>
  <c r="G2934" i="1"/>
  <c r="H2934" i="1"/>
  <c r="J2934" i="1"/>
  <c r="K2934" i="1"/>
  <c r="L2934" i="1"/>
  <c r="M2934" i="1"/>
  <c r="AG2934" i="1"/>
  <c r="AH2934" i="1"/>
  <c r="AI2934" i="1"/>
  <c r="AJ2934" i="1"/>
  <c r="AK2934" i="1"/>
  <c r="AL2934" i="1"/>
  <c r="AM2934" i="1"/>
  <c r="AN2934" i="1"/>
  <c r="AV2934" i="1"/>
  <c r="C2935" i="1"/>
  <c r="D2935" i="1"/>
  <c r="E2935" i="1"/>
  <c r="F2935" i="1"/>
  <c r="G2935" i="1"/>
  <c r="H2935" i="1"/>
  <c r="J2935" i="1"/>
  <c r="K2935" i="1"/>
  <c r="L2935" i="1"/>
  <c r="M2935" i="1"/>
  <c r="AG2935" i="1"/>
  <c r="AH2935" i="1"/>
  <c r="AI2935" i="1"/>
  <c r="AJ2935" i="1"/>
  <c r="AK2935" i="1"/>
  <c r="AL2935" i="1"/>
  <c r="AM2935" i="1"/>
  <c r="AN2935" i="1"/>
  <c r="AV2935" i="1"/>
  <c r="C2936" i="1"/>
  <c r="D2936" i="1"/>
  <c r="E2936" i="1"/>
  <c r="F2936" i="1"/>
  <c r="G2936" i="1"/>
  <c r="H2936" i="1"/>
  <c r="J2936" i="1"/>
  <c r="K2936" i="1"/>
  <c r="L2936" i="1"/>
  <c r="M2936" i="1"/>
  <c r="AG2936" i="1"/>
  <c r="AH2936" i="1"/>
  <c r="AI2936" i="1"/>
  <c r="AJ2936" i="1"/>
  <c r="AK2936" i="1"/>
  <c r="AL2936" i="1"/>
  <c r="AM2936" i="1"/>
  <c r="AN2936" i="1"/>
  <c r="AV2936" i="1"/>
  <c r="C2937" i="1"/>
  <c r="D2937" i="1"/>
  <c r="E2937" i="1"/>
  <c r="F2937" i="1"/>
  <c r="G2937" i="1"/>
  <c r="H2937" i="1"/>
  <c r="J2937" i="1"/>
  <c r="K2937" i="1"/>
  <c r="L2937" i="1"/>
  <c r="M2937" i="1"/>
  <c r="AG2937" i="1"/>
  <c r="AH2937" i="1"/>
  <c r="AI2937" i="1"/>
  <c r="AJ2937" i="1"/>
  <c r="AK2937" i="1"/>
  <c r="AL2937" i="1"/>
  <c r="AM2937" i="1"/>
  <c r="AN2937" i="1"/>
  <c r="AV2937" i="1"/>
  <c r="C2938" i="1"/>
  <c r="D2938" i="1"/>
  <c r="E2938" i="1"/>
  <c r="F2938" i="1"/>
  <c r="G2938" i="1"/>
  <c r="H2938" i="1"/>
  <c r="J2938" i="1"/>
  <c r="K2938" i="1"/>
  <c r="L2938" i="1"/>
  <c r="M2938" i="1"/>
  <c r="AG2938" i="1"/>
  <c r="AH2938" i="1"/>
  <c r="AI2938" i="1"/>
  <c r="AJ2938" i="1"/>
  <c r="AK2938" i="1"/>
  <c r="AL2938" i="1"/>
  <c r="AM2938" i="1"/>
  <c r="AN2938" i="1"/>
  <c r="AV2938" i="1"/>
  <c r="C2939" i="1"/>
  <c r="D2939" i="1"/>
  <c r="E2939" i="1"/>
  <c r="F2939" i="1"/>
  <c r="G2939" i="1"/>
  <c r="H2939" i="1"/>
  <c r="J2939" i="1"/>
  <c r="K2939" i="1"/>
  <c r="L2939" i="1"/>
  <c r="M2939" i="1"/>
  <c r="AG2939" i="1"/>
  <c r="AH2939" i="1"/>
  <c r="AI2939" i="1"/>
  <c r="AJ2939" i="1"/>
  <c r="AK2939" i="1"/>
  <c r="AL2939" i="1"/>
  <c r="AM2939" i="1"/>
  <c r="AN2939" i="1"/>
  <c r="AV2939" i="1"/>
  <c r="C2940" i="1"/>
  <c r="D2940" i="1"/>
  <c r="E2940" i="1"/>
  <c r="F2940" i="1"/>
  <c r="G2940" i="1"/>
  <c r="H2940" i="1"/>
  <c r="J2940" i="1"/>
  <c r="K2940" i="1"/>
  <c r="L2940" i="1"/>
  <c r="M2940" i="1"/>
  <c r="AG2940" i="1"/>
  <c r="AH2940" i="1"/>
  <c r="AI2940" i="1"/>
  <c r="AJ2940" i="1"/>
  <c r="AK2940" i="1"/>
  <c r="AL2940" i="1"/>
  <c r="AM2940" i="1"/>
  <c r="AN2940" i="1"/>
  <c r="AV2940" i="1"/>
  <c r="C2941" i="1"/>
  <c r="D2941" i="1"/>
  <c r="E2941" i="1"/>
  <c r="F2941" i="1"/>
  <c r="G2941" i="1"/>
  <c r="H2941" i="1"/>
  <c r="J2941" i="1"/>
  <c r="K2941" i="1"/>
  <c r="L2941" i="1"/>
  <c r="M2941" i="1"/>
  <c r="AG2941" i="1"/>
  <c r="AH2941" i="1"/>
  <c r="AI2941" i="1"/>
  <c r="AJ2941" i="1"/>
  <c r="AK2941" i="1"/>
  <c r="AL2941" i="1"/>
  <c r="AM2941" i="1"/>
  <c r="AN2941" i="1"/>
  <c r="AV2941" i="1"/>
  <c r="C2942" i="1"/>
  <c r="D2942" i="1"/>
  <c r="E2942" i="1"/>
  <c r="F2942" i="1"/>
  <c r="G2942" i="1"/>
  <c r="H2942" i="1"/>
  <c r="J2942" i="1"/>
  <c r="K2942" i="1"/>
  <c r="L2942" i="1"/>
  <c r="M2942" i="1"/>
  <c r="AG2942" i="1"/>
  <c r="AH2942" i="1"/>
  <c r="AI2942" i="1"/>
  <c r="AJ2942" i="1"/>
  <c r="AK2942" i="1"/>
  <c r="AL2942" i="1"/>
  <c r="AM2942" i="1"/>
  <c r="AN2942" i="1"/>
  <c r="AV2942" i="1"/>
  <c r="C2943" i="1"/>
  <c r="D2943" i="1"/>
  <c r="E2943" i="1"/>
  <c r="F2943" i="1"/>
  <c r="G2943" i="1"/>
  <c r="H2943" i="1"/>
  <c r="J2943" i="1"/>
  <c r="K2943" i="1"/>
  <c r="L2943" i="1"/>
  <c r="M2943" i="1"/>
  <c r="AG2943" i="1"/>
  <c r="AH2943" i="1"/>
  <c r="AI2943" i="1"/>
  <c r="AJ2943" i="1"/>
  <c r="AK2943" i="1"/>
  <c r="AL2943" i="1"/>
  <c r="AM2943" i="1"/>
  <c r="AN2943" i="1"/>
  <c r="AV2943" i="1"/>
  <c r="C2944" i="1"/>
  <c r="D2944" i="1"/>
  <c r="E2944" i="1"/>
  <c r="F2944" i="1"/>
  <c r="G2944" i="1"/>
  <c r="H2944" i="1"/>
  <c r="J2944" i="1"/>
  <c r="K2944" i="1"/>
  <c r="L2944" i="1"/>
  <c r="M2944" i="1"/>
  <c r="AG2944" i="1"/>
  <c r="AH2944" i="1"/>
  <c r="AI2944" i="1"/>
  <c r="AJ2944" i="1"/>
  <c r="AK2944" i="1"/>
  <c r="AL2944" i="1"/>
  <c r="AM2944" i="1"/>
  <c r="AN2944" i="1"/>
  <c r="AV2944" i="1"/>
  <c r="C2945" i="1"/>
  <c r="D2945" i="1"/>
  <c r="E2945" i="1"/>
  <c r="F2945" i="1"/>
  <c r="G2945" i="1"/>
  <c r="H2945" i="1"/>
  <c r="J2945" i="1"/>
  <c r="K2945" i="1"/>
  <c r="L2945" i="1"/>
  <c r="M2945" i="1"/>
  <c r="AG2945" i="1"/>
  <c r="AH2945" i="1"/>
  <c r="AI2945" i="1"/>
  <c r="AJ2945" i="1"/>
  <c r="AK2945" i="1"/>
  <c r="AL2945" i="1"/>
  <c r="AM2945" i="1"/>
  <c r="AN2945" i="1"/>
  <c r="AV2945" i="1"/>
  <c r="C2946" i="1"/>
  <c r="D2946" i="1"/>
  <c r="E2946" i="1"/>
  <c r="F2946" i="1"/>
  <c r="G2946" i="1"/>
  <c r="H2946" i="1"/>
  <c r="J2946" i="1"/>
  <c r="K2946" i="1"/>
  <c r="L2946" i="1"/>
  <c r="M2946" i="1"/>
  <c r="AG2946" i="1"/>
  <c r="AH2946" i="1"/>
  <c r="AI2946" i="1"/>
  <c r="AJ2946" i="1"/>
  <c r="AK2946" i="1"/>
  <c r="AL2946" i="1"/>
  <c r="AM2946" i="1"/>
  <c r="AN2946" i="1"/>
  <c r="AV2946" i="1"/>
  <c r="C2947" i="1"/>
  <c r="D2947" i="1"/>
  <c r="E2947" i="1"/>
  <c r="F2947" i="1"/>
  <c r="G2947" i="1"/>
  <c r="H2947" i="1"/>
  <c r="J2947" i="1"/>
  <c r="K2947" i="1"/>
  <c r="L2947" i="1"/>
  <c r="M2947" i="1"/>
  <c r="AG2947" i="1"/>
  <c r="AH2947" i="1"/>
  <c r="AI2947" i="1"/>
  <c r="AJ2947" i="1"/>
  <c r="AK2947" i="1"/>
  <c r="AL2947" i="1"/>
  <c r="AM2947" i="1"/>
  <c r="AN2947" i="1"/>
  <c r="AV2947" i="1"/>
  <c r="C2948" i="1"/>
  <c r="D2948" i="1"/>
  <c r="E2948" i="1"/>
  <c r="F2948" i="1"/>
  <c r="G2948" i="1"/>
  <c r="H2948" i="1"/>
  <c r="J2948" i="1"/>
  <c r="K2948" i="1"/>
  <c r="L2948" i="1"/>
  <c r="M2948" i="1"/>
  <c r="AG2948" i="1"/>
  <c r="AH2948" i="1"/>
  <c r="AI2948" i="1"/>
  <c r="AJ2948" i="1"/>
  <c r="AK2948" i="1"/>
  <c r="AL2948" i="1"/>
  <c r="AM2948" i="1"/>
  <c r="AN2948" i="1"/>
  <c r="AV2948" i="1"/>
  <c r="C2949" i="1"/>
  <c r="D2949" i="1"/>
  <c r="E2949" i="1"/>
  <c r="F2949" i="1"/>
  <c r="G2949" i="1"/>
  <c r="H2949" i="1"/>
  <c r="J2949" i="1"/>
  <c r="K2949" i="1"/>
  <c r="L2949" i="1"/>
  <c r="M2949" i="1"/>
  <c r="AG2949" i="1"/>
  <c r="AH2949" i="1"/>
  <c r="AI2949" i="1"/>
  <c r="AJ2949" i="1"/>
  <c r="AK2949" i="1"/>
  <c r="AL2949" i="1"/>
  <c r="AM2949" i="1"/>
  <c r="AN2949" i="1"/>
  <c r="AV2949" i="1"/>
  <c r="C2950" i="1"/>
  <c r="D2950" i="1"/>
  <c r="E2950" i="1"/>
  <c r="F2950" i="1"/>
  <c r="G2950" i="1"/>
  <c r="H2950" i="1"/>
  <c r="J2950" i="1"/>
  <c r="K2950" i="1"/>
  <c r="L2950" i="1"/>
  <c r="M2950" i="1"/>
  <c r="AG2950" i="1"/>
  <c r="AH2950" i="1"/>
  <c r="AI2950" i="1"/>
  <c r="AJ2950" i="1"/>
  <c r="AK2950" i="1"/>
  <c r="AL2950" i="1"/>
  <c r="AM2950" i="1"/>
  <c r="AN2950" i="1"/>
  <c r="AV2950" i="1"/>
  <c r="C2951" i="1"/>
  <c r="D2951" i="1"/>
  <c r="E2951" i="1"/>
  <c r="F2951" i="1"/>
  <c r="G2951" i="1"/>
  <c r="H2951" i="1"/>
  <c r="J2951" i="1"/>
  <c r="K2951" i="1"/>
  <c r="L2951" i="1"/>
  <c r="M2951" i="1"/>
  <c r="AG2951" i="1"/>
  <c r="AH2951" i="1"/>
  <c r="AI2951" i="1"/>
  <c r="AJ2951" i="1"/>
  <c r="AK2951" i="1"/>
  <c r="AL2951" i="1"/>
  <c r="AM2951" i="1"/>
  <c r="AN2951" i="1"/>
  <c r="AV2951" i="1"/>
  <c r="C2952" i="1"/>
  <c r="D2952" i="1"/>
  <c r="E2952" i="1"/>
  <c r="F2952" i="1"/>
  <c r="G2952" i="1"/>
  <c r="H2952" i="1"/>
  <c r="J2952" i="1"/>
  <c r="K2952" i="1"/>
  <c r="L2952" i="1"/>
  <c r="M2952" i="1"/>
  <c r="AG2952" i="1"/>
  <c r="AH2952" i="1"/>
  <c r="AI2952" i="1"/>
  <c r="AJ2952" i="1"/>
  <c r="AK2952" i="1"/>
  <c r="AL2952" i="1"/>
  <c r="AM2952" i="1"/>
  <c r="AN2952" i="1"/>
  <c r="AV2952" i="1"/>
  <c r="C2953" i="1"/>
  <c r="D2953" i="1"/>
  <c r="E2953" i="1"/>
  <c r="F2953" i="1"/>
  <c r="G2953" i="1"/>
  <c r="H2953" i="1"/>
  <c r="J2953" i="1"/>
  <c r="K2953" i="1"/>
  <c r="L2953" i="1"/>
  <c r="M2953" i="1"/>
  <c r="AG2953" i="1"/>
  <c r="AH2953" i="1"/>
  <c r="AI2953" i="1"/>
  <c r="AJ2953" i="1"/>
  <c r="AK2953" i="1"/>
  <c r="AL2953" i="1"/>
  <c r="AM2953" i="1"/>
  <c r="AN2953" i="1"/>
  <c r="AV2953" i="1"/>
  <c r="C2954" i="1"/>
  <c r="D2954" i="1"/>
  <c r="E2954" i="1"/>
  <c r="F2954" i="1"/>
  <c r="G2954" i="1"/>
  <c r="H2954" i="1"/>
  <c r="J2954" i="1"/>
  <c r="K2954" i="1"/>
  <c r="L2954" i="1"/>
  <c r="M2954" i="1"/>
  <c r="AG2954" i="1"/>
  <c r="AH2954" i="1"/>
  <c r="AI2954" i="1"/>
  <c r="AJ2954" i="1"/>
  <c r="AK2954" i="1"/>
  <c r="AL2954" i="1"/>
  <c r="AM2954" i="1"/>
  <c r="AN2954" i="1"/>
  <c r="AV2954" i="1"/>
  <c r="C2955" i="1"/>
  <c r="D2955" i="1"/>
  <c r="E2955" i="1"/>
  <c r="F2955" i="1"/>
  <c r="G2955" i="1"/>
  <c r="H2955" i="1"/>
  <c r="J2955" i="1"/>
  <c r="K2955" i="1"/>
  <c r="L2955" i="1"/>
  <c r="M2955" i="1"/>
  <c r="AG2955" i="1"/>
  <c r="AH2955" i="1"/>
  <c r="AI2955" i="1"/>
  <c r="AJ2955" i="1"/>
  <c r="AK2955" i="1"/>
  <c r="AL2955" i="1"/>
  <c r="AM2955" i="1"/>
  <c r="AN2955" i="1"/>
  <c r="AV2955" i="1"/>
  <c r="C2956" i="1"/>
  <c r="D2956" i="1"/>
  <c r="E2956" i="1"/>
  <c r="F2956" i="1"/>
  <c r="G2956" i="1"/>
  <c r="H2956" i="1"/>
  <c r="J2956" i="1"/>
  <c r="K2956" i="1"/>
  <c r="L2956" i="1"/>
  <c r="M2956" i="1"/>
  <c r="AG2956" i="1"/>
  <c r="AH2956" i="1"/>
  <c r="AI2956" i="1"/>
  <c r="AJ2956" i="1"/>
  <c r="AK2956" i="1"/>
  <c r="AL2956" i="1"/>
  <c r="AM2956" i="1"/>
  <c r="AN2956" i="1"/>
  <c r="AV2956" i="1"/>
  <c r="C2957" i="1"/>
  <c r="D2957" i="1"/>
  <c r="E2957" i="1"/>
  <c r="F2957" i="1"/>
  <c r="G2957" i="1"/>
  <c r="H2957" i="1"/>
  <c r="J2957" i="1"/>
  <c r="K2957" i="1"/>
  <c r="L2957" i="1"/>
  <c r="M2957" i="1"/>
  <c r="AG2957" i="1"/>
  <c r="AH2957" i="1"/>
  <c r="AI2957" i="1"/>
  <c r="AJ2957" i="1"/>
  <c r="AK2957" i="1"/>
  <c r="AL2957" i="1"/>
  <c r="AM2957" i="1"/>
  <c r="AN2957" i="1"/>
  <c r="AV2957" i="1"/>
  <c r="C2958" i="1"/>
  <c r="D2958" i="1"/>
  <c r="E2958" i="1"/>
  <c r="F2958" i="1"/>
  <c r="G2958" i="1"/>
  <c r="H2958" i="1"/>
  <c r="J2958" i="1"/>
  <c r="K2958" i="1"/>
  <c r="L2958" i="1"/>
  <c r="M2958" i="1"/>
  <c r="AG2958" i="1"/>
  <c r="AH2958" i="1"/>
  <c r="AI2958" i="1"/>
  <c r="AJ2958" i="1"/>
  <c r="AK2958" i="1"/>
  <c r="AL2958" i="1"/>
  <c r="AM2958" i="1"/>
  <c r="AN2958" i="1"/>
  <c r="AV2958" i="1"/>
  <c r="C2959" i="1"/>
  <c r="D2959" i="1"/>
  <c r="E2959" i="1"/>
  <c r="F2959" i="1"/>
  <c r="G2959" i="1"/>
  <c r="H2959" i="1"/>
  <c r="J2959" i="1"/>
  <c r="K2959" i="1"/>
  <c r="L2959" i="1"/>
  <c r="M2959" i="1"/>
  <c r="AG2959" i="1"/>
  <c r="AH2959" i="1"/>
  <c r="AI2959" i="1"/>
  <c r="AJ2959" i="1"/>
  <c r="AK2959" i="1"/>
  <c r="AL2959" i="1"/>
  <c r="AM2959" i="1"/>
  <c r="AN2959" i="1"/>
  <c r="AV2959" i="1"/>
  <c r="C2960" i="1"/>
  <c r="D2960" i="1"/>
  <c r="E2960" i="1"/>
  <c r="F2960" i="1"/>
  <c r="G2960" i="1"/>
  <c r="H2960" i="1"/>
  <c r="J2960" i="1"/>
  <c r="K2960" i="1"/>
  <c r="L2960" i="1"/>
  <c r="M2960" i="1"/>
  <c r="AG2960" i="1"/>
  <c r="AH2960" i="1"/>
  <c r="AI2960" i="1"/>
  <c r="AJ2960" i="1"/>
  <c r="AK2960" i="1"/>
  <c r="AL2960" i="1"/>
  <c r="AM2960" i="1"/>
  <c r="AN2960" i="1"/>
  <c r="AV2960" i="1"/>
  <c r="C2961" i="1"/>
  <c r="D2961" i="1"/>
  <c r="E2961" i="1"/>
  <c r="F2961" i="1"/>
  <c r="G2961" i="1"/>
  <c r="H2961" i="1"/>
  <c r="J2961" i="1"/>
  <c r="K2961" i="1"/>
  <c r="L2961" i="1"/>
  <c r="M2961" i="1"/>
  <c r="AG2961" i="1"/>
  <c r="AH2961" i="1"/>
  <c r="AI2961" i="1"/>
  <c r="AJ2961" i="1"/>
  <c r="AK2961" i="1"/>
  <c r="AL2961" i="1"/>
  <c r="AM2961" i="1"/>
  <c r="AN2961" i="1"/>
  <c r="AV2961" i="1"/>
  <c r="C2962" i="1"/>
  <c r="D2962" i="1"/>
  <c r="E2962" i="1"/>
  <c r="F2962" i="1"/>
  <c r="G2962" i="1"/>
  <c r="H2962" i="1"/>
  <c r="J2962" i="1"/>
  <c r="K2962" i="1"/>
  <c r="L2962" i="1"/>
  <c r="M2962" i="1"/>
  <c r="AG2962" i="1"/>
  <c r="AH2962" i="1"/>
  <c r="AI2962" i="1"/>
  <c r="AJ2962" i="1"/>
  <c r="AK2962" i="1"/>
  <c r="AL2962" i="1"/>
  <c r="AM2962" i="1"/>
  <c r="AN2962" i="1"/>
  <c r="AV2962" i="1"/>
  <c r="C2963" i="1"/>
  <c r="D2963" i="1"/>
  <c r="E2963" i="1"/>
  <c r="F2963" i="1"/>
  <c r="G2963" i="1"/>
  <c r="H2963" i="1"/>
  <c r="J2963" i="1"/>
  <c r="K2963" i="1"/>
  <c r="L2963" i="1"/>
  <c r="M2963" i="1"/>
  <c r="AG2963" i="1"/>
  <c r="AH2963" i="1"/>
  <c r="AI2963" i="1"/>
  <c r="AJ2963" i="1"/>
  <c r="AK2963" i="1"/>
  <c r="AL2963" i="1"/>
  <c r="AM2963" i="1"/>
  <c r="AN2963" i="1"/>
  <c r="AV2963" i="1"/>
  <c r="C2964" i="1"/>
  <c r="D2964" i="1"/>
  <c r="E2964" i="1"/>
  <c r="F2964" i="1"/>
  <c r="G2964" i="1"/>
  <c r="H2964" i="1"/>
  <c r="J2964" i="1"/>
  <c r="K2964" i="1"/>
  <c r="L2964" i="1"/>
  <c r="M2964" i="1"/>
  <c r="AG2964" i="1"/>
  <c r="AH2964" i="1"/>
  <c r="AI2964" i="1"/>
  <c r="AJ2964" i="1"/>
  <c r="AK2964" i="1"/>
  <c r="AL2964" i="1"/>
  <c r="AM2964" i="1"/>
  <c r="AN2964" i="1"/>
  <c r="AV2964" i="1"/>
  <c r="C2965" i="1"/>
  <c r="D2965" i="1"/>
  <c r="E2965" i="1"/>
  <c r="F2965" i="1"/>
  <c r="G2965" i="1"/>
  <c r="H2965" i="1"/>
  <c r="J2965" i="1"/>
  <c r="K2965" i="1"/>
  <c r="L2965" i="1"/>
  <c r="M2965" i="1"/>
  <c r="AG2965" i="1"/>
  <c r="AH2965" i="1"/>
  <c r="AI2965" i="1"/>
  <c r="AJ2965" i="1"/>
  <c r="AK2965" i="1"/>
  <c r="AL2965" i="1"/>
  <c r="AM2965" i="1"/>
  <c r="AN2965" i="1"/>
  <c r="AV2965" i="1"/>
  <c r="C2966" i="1"/>
  <c r="D2966" i="1"/>
  <c r="E2966" i="1"/>
  <c r="F2966" i="1"/>
  <c r="G2966" i="1"/>
  <c r="H2966" i="1"/>
  <c r="J2966" i="1"/>
  <c r="K2966" i="1"/>
  <c r="L2966" i="1"/>
  <c r="M2966" i="1"/>
  <c r="AG2966" i="1"/>
  <c r="AH2966" i="1"/>
  <c r="AI2966" i="1"/>
  <c r="AJ2966" i="1"/>
  <c r="AK2966" i="1"/>
  <c r="AL2966" i="1"/>
  <c r="AM2966" i="1"/>
  <c r="AN2966" i="1"/>
  <c r="AV2966" i="1"/>
  <c r="C2967" i="1"/>
  <c r="D2967" i="1"/>
  <c r="E2967" i="1"/>
  <c r="F2967" i="1"/>
  <c r="G2967" i="1"/>
  <c r="H2967" i="1"/>
  <c r="J2967" i="1"/>
  <c r="K2967" i="1"/>
  <c r="L2967" i="1"/>
  <c r="M2967" i="1"/>
  <c r="AG2967" i="1"/>
  <c r="AH2967" i="1"/>
  <c r="AI2967" i="1"/>
  <c r="AJ2967" i="1"/>
  <c r="AK2967" i="1"/>
  <c r="AL2967" i="1"/>
  <c r="AM2967" i="1"/>
  <c r="AN2967" i="1"/>
  <c r="AV2967" i="1"/>
  <c r="C2968" i="1"/>
  <c r="D2968" i="1"/>
  <c r="E2968" i="1"/>
  <c r="F2968" i="1"/>
  <c r="G2968" i="1"/>
  <c r="H2968" i="1"/>
  <c r="J2968" i="1"/>
  <c r="K2968" i="1"/>
  <c r="L2968" i="1"/>
  <c r="M2968" i="1"/>
  <c r="AG2968" i="1"/>
  <c r="AH2968" i="1"/>
  <c r="AI2968" i="1"/>
  <c r="AJ2968" i="1"/>
  <c r="AK2968" i="1"/>
  <c r="AL2968" i="1"/>
  <c r="AM2968" i="1"/>
  <c r="AN2968" i="1"/>
  <c r="AV2968" i="1"/>
  <c r="C2969" i="1"/>
  <c r="D2969" i="1"/>
  <c r="E2969" i="1"/>
  <c r="F2969" i="1"/>
  <c r="G2969" i="1"/>
  <c r="H2969" i="1"/>
  <c r="J2969" i="1"/>
  <c r="K2969" i="1"/>
  <c r="L2969" i="1"/>
  <c r="M2969" i="1"/>
  <c r="AG2969" i="1"/>
  <c r="AH2969" i="1"/>
  <c r="AI2969" i="1"/>
  <c r="AJ2969" i="1"/>
  <c r="AK2969" i="1"/>
  <c r="AL2969" i="1"/>
  <c r="AM2969" i="1"/>
  <c r="AN2969" i="1"/>
  <c r="AV2969" i="1"/>
  <c r="C2970" i="1"/>
  <c r="D2970" i="1"/>
  <c r="E2970" i="1"/>
  <c r="F2970" i="1"/>
  <c r="G2970" i="1"/>
  <c r="H2970" i="1"/>
  <c r="J2970" i="1"/>
  <c r="K2970" i="1"/>
  <c r="L2970" i="1"/>
  <c r="M2970" i="1"/>
  <c r="AG2970" i="1"/>
  <c r="AH2970" i="1"/>
  <c r="AI2970" i="1"/>
  <c r="AJ2970" i="1"/>
  <c r="AK2970" i="1"/>
  <c r="AL2970" i="1"/>
  <c r="AM2970" i="1"/>
  <c r="AN2970" i="1"/>
  <c r="AV2970" i="1"/>
  <c r="C2971" i="1"/>
  <c r="D2971" i="1"/>
  <c r="E2971" i="1"/>
  <c r="F2971" i="1"/>
  <c r="G2971" i="1"/>
  <c r="H2971" i="1"/>
  <c r="J2971" i="1"/>
  <c r="K2971" i="1"/>
  <c r="L2971" i="1"/>
  <c r="M2971" i="1"/>
  <c r="AG2971" i="1"/>
  <c r="AH2971" i="1"/>
  <c r="AI2971" i="1"/>
  <c r="AJ2971" i="1"/>
  <c r="AK2971" i="1"/>
  <c r="AL2971" i="1"/>
  <c r="AM2971" i="1"/>
  <c r="AN2971" i="1"/>
  <c r="AV2971" i="1"/>
  <c r="C2972" i="1"/>
  <c r="D2972" i="1"/>
  <c r="E2972" i="1"/>
  <c r="F2972" i="1"/>
  <c r="G2972" i="1"/>
  <c r="H2972" i="1"/>
  <c r="J2972" i="1"/>
  <c r="K2972" i="1"/>
  <c r="L2972" i="1"/>
  <c r="M2972" i="1"/>
  <c r="AG2972" i="1"/>
  <c r="AH2972" i="1"/>
  <c r="AI2972" i="1"/>
  <c r="AJ2972" i="1"/>
  <c r="AK2972" i="1"/>
  <c r="AL2972" i="1"/>
  <c r="AM2972" i="1"/>
  <c r="AN2972" i="1"/>
  <c r="AV2972" i="1"/>
  <c r="C2973" i="1"/>
  <c r="D2973" i="1"/>
  <c r="E2973" i="1"/>
  <c r="F2973" i="1"/>
  <c r="G2973" i="1"/>
  <c r="H2973" i="1"/>
  <c r="J2973" i="1"/>
  <c r="K2973" i="1"/>
  <c r="L2973" i="1"/>
  <c r="M2973" i="1"/>
  <c r="AG2973" i="1"/>
  <c r="AH2973" i="1"/>
  <c r="AI2973" i="1"/>
  <c r="AJ2973" i="1"/>
  <c r="AK2973" i="1"/>
  <c r="AL2973" i="1"/>
  <c r="AM2973" i="1"/>
  <c r="AN2973" i="1"/>
  <c r="AV2973" i="1"/>
  <c r="C2974" i="1"/>
  <c r="D2974" i="1"/>
  <c r="E2974" i="1"/>
  <c r="F2974" i="1"/>
  <c r="G2974" i="1"/>
  <c r="H2974" i="1"/>
  <c r="J2974" i="1"/>
  <c r="K2974" i="1"/>
  <c r="L2974" i="1"/>
  <c r="M2974" i="1"/>
  <c r="AG2974" i="1"/>
  <c r="AH2974" i="1"/>
  <c r="AI2974" i="1"/>
  <c r="AJ2974" i="1"/>
  <c r="AK2974" i="1"/>
  <c r="AL2974" i="1"/>
  <c r="AM2974" i="1"/>
  <c r="AN2974" i="1"/>
  <c r="AV2974" i="1"/>
  <c r="C2975" i="1"/>
  <c r="D2975" i="1"/>
  <c r="E2975" i="1"/>
  <c r="F2975" i="1"/>
  <c r="G2975" i="1"/>
  <c r="H2975" i="1"/>
  <c r="J2975" i="1"/>
  <c r="K2975" i="1"/>
  <c r="L2975" i="1"/>
  <c r="M2975" i="1"/>
  <c r="AG2975" i="1"/>
  <c r="AH2975" i="1"/>
  <c r="AI2975" i="1"/>
  <c r="AJ2975" i="1"/>
  <c r="AK2975" i="1"/>
  <c r="AL2975" i="1"/>
  <c r="AM2975" i="1"/>
  <c r="AN2975" i="1"/>
  <c r="AV2975" i="1"/>
  <c r="C2976" i="1"/>
  <c r="D2976" i="1"/>
  <c r="E2976" i="1"/>
  <c r="F2976" i="1"/>
  <c r="G2976" i="1"/>
  <c r="H2976" i="1"/>
  <c r="J2976" i="1"/>
  <c r="K2976" i="1"/>
  <c r="L2976" i="1"/>
  <c r="M2976" i="1"/>
  <c r="AG2976" i="1"/>
  <c r="AH2976" i="1"/>
  <c r="AI2976" i="1"/>
  <c r="AJ2976" i="1"/>
  <c r="AK2976" i="1"/>
  <c r="AL2976" i="1"/>
  <c r="AM2976" i="1"/>
  <c r="AN2976" i="1"/>
  <c r="AV2976" i="1"/>
  <c r="C2977" i="1"/>
  <c r="D2977" i="1"/>
  <c r="E2977" i="1"/>
  <c r="F2977" i="1"/>
  <c r="G2977" i="1"/>
  <c r="H2977" i="1"/>
  <c r="J2977" i="1"/>
  <c r="K2977" i="1"/>
  <c r="L2977" i="1"/>
  <c r="M2977" i="1"/>
  <c r="AG2977" i="1"/>
  <c r="AH2977" i="1"/>
  <c r="AI2977" i="1"/>
  <c r="AJ2977" i="1"/>
  <c r="AK2977" i="1"/>
  <c r="AL2977" i="1"/>
  <c r="AM2977" i="1"/>
  <c r="AN2977" i="1"/>
  <c r="AV2977" i="1"/>
  <c r="C2978" i="1"/>
  <c r="D2978" i="1"/>
  <c r="E2978" i="1"/>
  <c r="F2978" i="1"/>
  <c r="G2978" i="1"/>
  <c r="H2978" i="1"/>
  <c r="J2978" i="1"/>
  <c r="K2978" i="1"/>
  <c r="L2978" i="1"/>
  <c r="M2978" i="1"/>
  <c r="AG2978" i="1"/>
  <c r="AH2978" i="1"/>
  <c r="AI2978" i="1"/>
  <c r="AJ2978" i="1"/>
  <c r="AK2978" i="1"/>
  <c r="AL2978" i="1"/>
  <c r="AM2978" i="1"/>
  <c r="AN2978" i="1"/>
  <c r="AV2978" i="1"/>
  <c r="C2979" i="1"/>
  <c r="D2979" i="1"/>
  <c r="E2979" i="1"/>
  <c r="F2979" i="1"/>
  <c r="G2979" i="1"/>
  <c r="H2979" i="1"/>
  <c r="J2979" i="1"/>
  <c r="K2979" i="1"/>
  <c r="L2979" i="1"/>
  <c r="M2979" i="1"/>
  <c r="AG2979" i="1"/>
  <c r="AH2979" i="1"/>
  <c r="AI2979" i="1"/>
  <c r="AJ2979" i="1"/>
  <c r="AK2979" i="1"/>
  <c r="AL2979" i="1"/>
  <c r="AM2979" i="1"/>
  <c r="AN2979" i="1"/>
  <c r="AV2979" i="1"/>
  <c r="C2980" i="1"/>
  <c r="D2980" i="1"/>
  <c r="E2980" i="1"/>
  <c r="F2980" i="1"/>
  <c r="G2980" i="1"/>
  <c r="H2980" i="1"/>
  <c r="J2980" i="1"/>
  <c r="K2980" i="1"/>
  <c r="L2980" i="1"/>
  <c r="M2980" i="1"/>
  <c r="AG2980" i="1"/>
  <c r="AH2980" i="1"/>
  <c r="AI2980" i="1"/>
  <c r="AJ2980" i="1"/>
  <c r="AK2980" i="1"/>
  <c r="AL2980" i="1"/>
  <c r="AM2980" i="1"/>
  <c r="AN2980" i="1"/>
  <c r="AV2980" i="1"/>
  <c r="C2981" i="1"/>
  <c r="D2981" i="1"/>
  <c r="E2981" i="1"/>
  <c r="F2981" i="1"/>
  <c r="G2981" i="1"/>
  <c r="H2981" i="1"/>
  <c r="J2981" i="1"/>
  <c r="K2981" i="1"/>
  <c r="L2981" i="1"/>
  <c r="M2981" i="1"/>
  <c r="AG2981" i="1"/>
  <c r="AH2981" i="1"/>
  <c r="AI2981" i="1"/>
  <c r="AJ2981" i="1"/>
  <c r="AK2981" i="1"/>
  <c r="AL2981" i="1"/>
  <c r="AM2981" i="1"/>
  <c r="AN2981" i="1"/>
  <c r="AV2981" i="1"/>
  <c r="C2982" i="1"/>
  <c r="D2982" i="1"/>
  <c r="E2982" i="1"/>
  <c r="F2982" i="1"/>
  <c r="G2982" i="1"/>
  <c r="H2982" i="1"/>
  <c r="J2982" i="1"/>
  <c r="K2982" i="1"/>
  <c r="L2982" i="1"/>
  <c r="M2982" i="1"/>
  <c r="AG2982" i="1"/>
  <c r="AH2982" i="1"/>
  <c r="AI2982" i="1"/>
  <c r="AJ2982" i="1"/>
  <c r="AK2982" i="1"/>
  <c r="AL2982" i="1"/>
  <c r="AM2982" i="1"/>
  <c r="AN2982" i="1"/>
  <c r="AV2982" i="1"/>
  <c r="C2983" i="1"/>
  <c r="D2983" i="1"/>
  <c r="E2983" i="1"/>
  <c r="F2983" i="1"/>
  <c r="G2983" i="1"/>
  <c r="H2983" i="1"/>
  <c r="J2983" i="1"/>
  <c r="K2983" i="1"/>
  <c r="L2983" i="1"/>
  <c r="M2983" i="1"/>
  <c r="AG2983" i="1"/>
  <c r="AH2983" i="1"/>
  <c r="AI2983" i="1"/>
  <c r="AJ2983" i="1"/>
  <c r="AK2983" i="1"/>
  <c r="AL2983" i="1"/>
  <c r="AM2983" i="1"/>
  <c r="AN2983" i="1"/>
  <c r="AV2983" i="1"/>
  <c r="C2984" i="1"/>
  <c r="D2984" i="1"/>
  <c r="E2984" i="1"/>
  <c r="F2984" i="1"/>
  <c r="G2984" i="1"/>
  <c r="H2984" i="1"/>
  <c r="J2984" i="1"/>
  <c r="K2984" i="1"/>
  <c r="L2984" i="1"/>
  <c r="M2984" i="1"/>
  <c r="AG2984" i="1"/>
  <c r="AH2984" i="1"/>
  <c r="AI2984" i="1"/>
  <c r="AJ2984" i="1"/>
  <c r="AK2984" i="1"/>
  <c r="AL2984" i="1"/>
  <c r="AM2984" i="1"/>
  <c r="AN2984" i="1"/>
  <c r="AV2984" i="1"/>
  <c r="C2985" i="1"/>
  <c r="D2985" i="1"/>
  <c r="E2985" i="1"/>
  <c r="F2985" i="1"/>
  <c r="G2985" i="1"/>
  <c r="H2985" i="1"/>
  <c r="J2985" i="1"/>
  <c r="K2985" i="1"/>
  <c r="L2985" i="1"/>
  <c r="M2985" i="1"/>
  <c r="AG2985" i="1"/>
  <c r="AH2985" i="1"/>
  <c r="AI2985" i="1"/>
  <c r="AJ2985" i="1"/>
  <c r="AK2985" i="1"/>
  <c r="AL2985" i="1"/>
  <c r="AM2985" i="1"/>
  <c r="AN2985" i="1"/>
  <c r="AV2985" i="1"/>
  <c r="C2986" i="1"/>
  <c r="D2986" i="1"/>
  <c r="E2986" i="1"/>
  <c r="F2986" i="1"/>
  <c r="G2986" i="1"/>
  <c r="H2986" i="1"/>
  <c r="J2986" i="1"/>
  <c r="K2986" i="1"/>
  <c r="L2986" i="1"/>
  <c r="M2986" i="1"/>
  <c r="AG2986" i="1"/>
  <c r="AH2986" i="1"/>
  <c r="AI2986" i="1"/>
  <c r="AJ2986" i="1"/>
  <c r="AK2986" i="1"/>
  <c r="AL2986" i="1"/>
  <c r="AM2986" i="1"/>
  <c r="AN2986" i="1"/>
  <c r="AV2986" i="1"/>
  <c r="C2987" i="1"/>
  <c r="D2987" i="1"/>
  <c r="E2987" i="1"/>
  <c r="F2987" i="1"/>
  <c r="G2987" i="1"/>
  <c r="H2987" i="1"/>
  <c r="J2987" i="1"/>
  <c r="K2987" i="1"/>
  <c r="L2987" i="1"/>
  <c r="M2987" i="1"/>
  <c r="AG2987" i="1"/>
  <c r="AH2987" i="1"/>
  <c r="AI2987" i="1"/>
  <c r="AJ2987" i="1"/>
  <c r="AK2987" i="1"/>
  <c r="AL2987" i="1"/>
  <c r="AM2987" i="1"/>
  <c r="AN2987" i="1"/>
  <c r="AV2987" i="1"/>
  <c r="C2988" i="1"/>
  <c r="D2988" i="1"/>
  <c r="E2988" i="1"/>
  <c r="F2988" i="1"/>
  <c r="G2988" i="1"/>
  <c r="H2988" i="1"/>
  <c r="J2988" i="1"/>
  <c r="K2988" i="1"/>
  <c r="L2988" i="1"/>
  <c r="M2988" i="1"/>
  <c r="AG2988" i="1"/>
  <c r="AH2988" i="1"/>
  <c r="AI2988" i="1"/>
  <c r="AJ2988" i="1"/>
  <c r="AK2988" i="1"/>
  <c r="AL2988" i="1"/>
  <c r="AM2988" i="1"/>
  <c r="AN2988" i="1"/>
  <c r="AV2988" i="1"/>
  <c r="C2989" i="1"/>
  <c r="D2989" i="1"/>
  <c r="E2989" i="1"/>
  <c r="F2989" i="1"/>
  <c r="G2989" i="1"/>
  <c r="H2989" i="1"/>
  <c r="J2989" i="1"/>
  <c r="K2989" i="1"/>
  <c r="L2989" i="1"/>
  <c r="M2989" i="1"/>
  <c r="AG2989" i="1"/>
  <c r="AH2989" i="1"/>
  <c r="AI2989" i="1"/>
  <c r="AJ2989" i="1"/>
  <c r="AK2989" i="1"/>
  <c r="AL2989" i="1"/>
  <c r="AM2989" i="1"/>
  <c r="AN2989" i="1"/>
  <c r="AV2989" i="1"/>
  <c r="C2990" i="1"/>
  <c r="D2990" i="1"/>
  <c r="E2990" i="1"/>
  <c r="F2990" i="1"/>
  <c r="G2990" i="1"/>
  <c r="H2990" i="1"/>
  <c r="J2990" i="1"/>
  <c r="K2990" i="1"/>
  <c r="L2990" i="1"/>
  <c r="M2990" i="1"/>
  <c r="AG2990" i="1"/>
  <c r="AH2990" i="1"/>
  <c r="AI2990" i="1"/>
  <c r="AJ2990" i="1"/>
  <c r="AK2990" i="1"/>
  <c r="AL2990" i="1"/>
  <c r="AM2990" i="1"/>
  <c r="AN2990" i="1"/>
  <c r="AV2990" i="1"/>
  <c r="C2991" i="1"/>
  <c r="D2991" i="1"/>
  <c r="E2991" i="1"/>
  <c r="F2991" i="1"/>
  <c r="G2991" i="1"/>
  <c r="H2991" i="1"/>
  <c r="J2991" i="1"/>
  <c r="K2991" i="1"/>
  <c r="L2991" i="1"/>
  <c r="M2991" i="1"/>
  <c r="AG2991" i="1"/>
  <c r="AH2991" i="1"/>
  <c r="AI2991" i="1"/>
  <c r="AJ2991" i="1"/>
  <c r="AK2991" i="1"/>
  <c r="AL2991" i="1"/>
  <c r="AM2991" i="1"/>
  <c r="AN2991" i="1"/>
  <c r="AV2991" i="1"/>
  <c r="C2992" i="1"/>
  <c r="D2992" i="1"/>
  <c r="E2992" i="1"/>
  <c r="F2992" i="1"/>
  <c r="G2992" i="1"/>
  <c r="H2992" i="1"/>
  <c r="J2992" i="1"/>
  <c r="K2992" i="1"/>
  <c r="L2992" i="1"/>
  <c r="M2992" i="1"/>
  <c r="AG2992" i="1"/>
  <c r="AH2992" i="1"/>
  <c r="AI2992" i="1"/>
  <c r="AJ2992" i="1"/>
  <c r="AK2992" i="1"/>
  <c r="AL2992" i="1"/>
  <c r="AM2992" i="1"/>
  <c r="AN2992" i="1"/>
  <c r="AV2992" i="1"/>
  <c r="C2993" i="1"/>
  <c r="D2993" i="1"/>
  <c r="E2993" i="1"/>
  <c r="F2993" i="1"/>
  <c r="G2993" i="1"/>
  <c r="H2993" i="1"/>
  <c r="J2993" i="1"/>
  <c r="K2993" i="1"/>
  <c r="L2993" i="1"/>
  <c r="M2993" i="1"/>
  <c r="AG2993" i="1"/>
  <c r="AH2993" i="1"/>
  <c r="AI2993" i="1"/>
  <c r="AJ2993" i="1"/>
  <c r="AK2993" i="1"/>
  <c r="AL2993" i="1"/>
  <c r="AM2993" i="1"/>
  <c r="AN2993" i="1"/>
  <c r="AV2993" i="1"/>
  <c r="C2994" i="1"/>
  <c r="D2994" i="1"/>
  <c r="E2994" i="1"/>
  <c r="F2994" i="1"/>
  <c r="G2994" i="1"/>
  <c r="H2994" i="1"/>
  <c r="J2994" i="1"/>
  <c r="K2994" i="1"/>
  <c r="L2994" i="1"/>
  <c r="M2994" i="1"/>
  <c r="AG2994" i="1"/>
  <c r="AH2994" i="1"/>
  <c r="AI2994" i="1"/>
  <c r="AJ2994" i="1"/>
  <c r="AK2994" i="1"/>
  <c r="AL2994" i="1"/>
  <c r="AM2994" i="1"/>
  <c r="AN2994" i="1"/>
  <c r="AV2994" i="1"/>
  <c r="C2995" i="1"/>
  <c r="D2995" i="1"/>
  <c r="E2995" i="1"/>
  <c r="F2995" i="1"/>
  <c r="G2995" i="1"/>
  <c r="H2995" i="1"/>
  <c r="J2995" i="1"/>
  <c r="K2995" i="1"/>
  <c r="L2995" i="1"/>
  <c r="M2995" i="1"/>
  <c r="AG2995" i="1"/>
  <c r="AH2995" i="1"/>
  <c r="AI2995" i="1"/>
  <c r="AJ2995" i="1"/>
  <c r="AK2995" i="1"/>
  <c r="AL2995" i="1"/>
  <c r="AM2995" i="1"/>
  <c r="AN2995" i="1"/>
  <c r="AV2995" i="1"/>
  <c r="C2996" i="1"/>
  <c r="D2996" i="1"/>
  <c r="E2996" i="1"/>
  <c r="F2996" i="1"/>
  <c r="G2996" i="1"/>
  <c r="H2996" i="1"/>
  <c r="J2996" i="1"/>
  <c r="K2996" i="1"/>
  <c r="L2996" i="1"/>
  <c r="M2996" i="1"/>
  <c r="AG2996" i="1"/>
  <c r="AH2996" i="1"/>
  <c r="AI2996" i="1"/>
  <c r="AJ2996" i="1"/>
  <c r="AK2996" i="1"/>
  <c r="AL2996" i="1"/>
  <c r="AM2996" i="1"/>
  <c r="AN2996" i="1"/>
  <c r="AV2996" i="1"/>
  <c r="C2997" i="1"/>
  <c r="D2997" i="1"/>
  <c r="E2997" i="1"/>
  <c r="F2997" i="1"/>
  <c r="G2997" i="1"/>
  <c r="H2997" i="1"/>
  <c r="J2997" i="1"/>
  <c r="K2997" i="1"/>
  <c r="L2997" i="1"/>
  <c r="M2997" i="1"/>
  <c r="AG2997" i="1"/>
  <c r="AH2997" i="1"/>
  <c r="AI2997" i="1"/>
  <c r="AJ2997" i="1"/>
  <c r="AK2997" i="1"/>
  <c r="AL2997" i="1"/>
  <c r="AM2997" i="1"/>
  <c r="AN2997" i="1"/>
  <c r="AV2997" i="1"/>
  <c r="C2998" i="1"/>
  <c r="D2998" i="1"/>
  <c r="E2998" i="1"/>
  <c r="F2998" i="1"/>
  <c r="G2998" i="1"/>
  <c r="H2998" i="1"/>
  <c r="J2998" i="1"/>
  <c r="K2998" i="1"/>
  <c r="L2998" i="1"/>
  <c r="M2998" i="1"/>
  <c r="AG2998" i="1"/>
  <c r="AH2998" i="1"/>
  <c r="AI2998" i="1"/>
  <c r="AJ2998" i="1"/>
  <c r="AK2998" i="1"/>
  <c r="AL2998" i="1"/>
  <c r="AM2998" i="1"/>
  <c r="AN2998" i="1"/>
  <c r="AV2998" i="1"/>
  <c r="C2999" i="1"/>
  <c r="D2999" i="1"/>
  <c r="E2999" i="1"/>
  <c r="F2999" i="1"/>
  <c r="G2999" i="1"/>
  <c r="H2999" i="1"/>
  <c r="J2999" i="1"/>
  <c r="K2999" i="1"/>
  <c r="L2999" i="1"/>
  <c r="M2999" i="1"/>
  <c r="AG2999" i="1"/>
  <c r="AH2999" i="1"/>
  <c r="AI2999" i="1"/>
  <c r="AJ2999" i="1"/>
  <c r="AK2999" i="1"/>
  <c r="AL2999" i="1"/>
  <c r="AM2999" i="1"/>
  <c r="AN2999" i="1"/>
  <c r="AV2999" i="1"/>
  <c r="C3000" i="1"/>
  <c r="D3000" i="1"/>
  <c r="E3000" i="1"/>
  <c r="F3000" i="1"/>
  <c r="G3000" i="1"/>
  <c r="H3000" i="1"/>
  <c r="J3000" i="1"/>
  <c r="K3000" i="1"/>
  <c r="L3000" i="1"/>
  <c r="M3000" i="1"/>
  <c r="AG3000" i="1"/>
  <c r="AH3000" i="1"/>
  <c r="AI3000" i="1"/>
  <c r="AJ3000" i="1"/>
  <c r="AK3000" i="1"/>
  <c r="AL3000" i="1"/>
  <c r="AM3000" i="1"/>
  <c r="AN3000" i="1"/>
  <c r="AV3000" i="1"/>
  <c r="C3001" i="1"/>
  <c r="D3001" i="1"/>
  <c r="E3001" i="1"/>
  <c r="F3001" i="1"/>
  <c r="G3001" i="1"/>
  <c r="H3001" i="1"/>
  <c r="J3001" i="1"/>
  <c r="K3001" i="1"/>
  <c r="L3001" i="1"/>
  <c r="M3001" i="1"/>
  <c r="AG3001" i="1"/>
  <c r="AH3001" i="1"/>
  <c r="AI3001" i="1"/>
  <c r="AJ3001" i="1"/>
  <c r="AK3001" i="1"/>
  <c r="AL3001" i="1"/>
  <c r="AM3001" i="1"/>
  <c r="AN3001" i="1"/>
  <c r="AV3001" i="1"/>
  <c r="C3002" i="1"/>
  <c r="D3002" i="1"/>
  <c r="E3002" i="1"/>
  <c r="F3002" i="1"/>
  <c r="G3002" i="1"/>
  <c r="H3002" i="1"/>
  <c r="J3002" i="1"/>
  <c r="K3002" i="1"/>
  <c r="L3002" i="1"/>
  <c r="M3002" i="1"/>
  <c r="AG3002" i="1"/>
  <c r="AH3002" i="1"/>
  <c r="AI3002" i="1"/>
  <c r="AJ3002" i="1"/>
  <c r="AK3002" i="1"/>
  <c r="AL3002" i="1"/>
  <c r="AM3002" i="1"/>
  <c r="AN3002" i="1"/>
  <c r="AV3002" i="1"/>
  <c r="C3003" i="1"/>
  <c r="D3003" i="1"/>
  <c r="E3003" i="1"/>
  <c r="F3003" i="1"/>
  <c r="G3003" i="1"/>
  <c r="H3003" i="1"/>
  <c r="J3003" i="1"/>
  <c r="K3003" i="1"/>
  <c r="L3003" i="1"/>
  <c r="M3003" i="1"/>
  <c r="AG3003" i="1"/>
  <c r="AH3003" i="1"/>
  <c r="AI3003" i="1"/>
  <c r="AJ3003" i="1"/>
  <c r="AK3003" i="1"/>
  <c r="AL3003" i="1"/>
  <c r="AM3003" i="1"/>
  <c r="AN3003" i="1"/>
  <c r="AV3003" i="1"/>
  <c r="C3004" i="1"/>
  <c r="D3004" i="1"/>
  <c r="E3004" i="1"/>
  <c r="F3004" i="1"/>
  <c r="G3004" i="1"/>
  <c r="H3004" i="1"/>
  <c r="J3004" i="1"/>
  <c r="K3004" i="1"/>
  <c r="L3004" i="1"/>
  <c r="M3004" i="1"/>
  <c r="AG3004" i="1"/>
  <c r="AH3004" i="1"/>
  <c r="AI3004" i="1"/>
  <c r="AJ3004" i="1"/>
  <c r="AK3004" i="1"/>
  <c r="AL3004" i="1"/>
  <c r="AM3004" i="1"/>
  <c r="AN3004" i="1"/>
  <c r="AV3004" i="1"/>
  <c r="C3005" i="1"/>
  <c r="D3005" i="1"/>
  <c r="E3005" i="1"/>
  <c r="F3005" i="1"/>
  <c r="G3005" i="1"/>
  <c r="H3005" i="1"/>
  <c r="J3005" i="1"/>
  <c r="K3005" i="1"/>
  <c r="L3005" i="1"/>
  <c r="M3005" i="1"/>
  <c r="AG3005" i="1"/>
  <c r="AH3005" i="1"/>
  <c r="AI3005" i="1"/>
  <c r="AJ3005" i="1"/>
  <c r="AK3005" i="1"/>
  <c r="AL3005" i="1"/>
  <c r="AM3005" i="1"/>
  <c r="AN3005" i="1"/>
  <c r="AV3005" i="1"/>
  <c r="C3006" i="1"/>
  <c r="D3006" i="1"/>
  <c r="E3006" i="1"/>
  <c r="F3006" i="1"/>
  <c r="G3006" i="1"/>
  <c r="H3006" i="1"/>
  <c r="J3006" i="1"/>
  <c r="K3006" i="1"/>
  <c r="L3006" i="1"/>
  <c r="M3006" i="1"/>
  <c r="AG3006" i="1"/>
  <c r="AH3006" i="1"/>
  <c r="AI3006" i="1"/>
  <c r="AJ3006" i="1"/>
  <c r="AK3006" i="1"/>
  <c r="AL3006" i="1"/>
  <c r="AM3006" i="1"/>
  <c r="AN3006" i="1"/>
  <c r="AV3006" i="1"/>
  <c r="C3007" i="1"/>
  <c r="D3007" i="1"/>
  <c r="E3007" i="1"/>
  <c r="F3007" i="1"/>
  <c r="G3007" i="1"/>
  <c r="H3007" i="1"/>
  <c r="J3007" i="1"/>
  <c r="K3007" i="1"/>
  <c r="L3007" i="1"/>
  <c r="M3007" i="1"/>
  <c r="AG3007" i="1"/>
  <c r="AH3007" i="1"/>
  <c r="AI3007" i="1"/>
  <c r="AJ3007" i="1"/>
  <c r="AK3007" i="1"/>
  <c r="AL3007" i="1"/>
  <c r="AM3007" i="1"/>
  <c r="AN3007" i="1"/>
  <c r="AV3007" i="1"/>
  <c r="C3008" i="1"/>
  <c r="D3008" i="1"/>
  <c r="E3008" i="1"/>
  <c r="F3008" i="1"/>
  <c r="G3008" i="1"/>
  <c r="H3008" i="1"/>
  <c r="J3008" i="1"/>
  <c r="K3008" i="1"/>
  <c r="L3008" i="1"/>
  <c r="M3008" i="1"/>
  <c r="AG3008" i="1"/>
  <c r="AH3008" i="1"/>
  <c r="AI3008" i="1"/>
  <c r="AJ3008" i="1"/>
  <c r="AK3008" i="1"/>
  <c r="AL3008" i="1"/>
  <c r="AM3008" i="1"/>
  <c r="AN3008" i="1"/>
  <c r="AV3008" i="1"/>
  <c r="C3009" i="1"/>
  <c r="D3009" i="1"/>
  <c r="E3009" i="1"/>
  <c r="F3009" i="1"/>
  <c r="G3009" i="1"/>
  <c r="H3009" i="1"/>
  <c r="J3009" i="1"/>
  <c r="K3009" i="1"/>
  <c r="L3009" i="1"/>
  <c r="M3009" i="1"/>
  <c r="AG3009" i="1"/>
  <c r="AH3009" i="1"/>
  <c r="AI3009" i="1"/>
  <c r="AJ3009" i="1"/>
  <c r="AK3009" i="1"/>
  <c r="AL3009" i="1"/>
  <c r="AM3009" i="1"/>
  <c r="AN3009" i="1"/>
  <c r="AV3009" i="1"/>
  <c r="C3010" i="1"/>
  <c r="D3010" i="1"/>
  <c r="E3010" i="1"/>
  <c r="F3010" i="1"/>
  <c r="G3010" i="1"/>
  <c r="H3010" i="1"/>
  <c r="J3010" i="1"/>
  <c r="K3010" i="1"/>
  <c r="L3010" i="1"/>
  <c r="M3010" i="1"/>
  <c r="AG3010" i="1"/>
  <c r="AH3010" i="1"/>
  <c r="AI3010" i="1"/>
  <c r="AJ3010" i="1"/>
  <c r="AK3010" i="1"/>
  <c r="AL3010" i="1"/>
  <c r="AM3010" i="1"/>
  <c r="AN3010" i="1"/>
  <c r="AV3010" i="1"/>
  <c r="C3011" i="1"/>
  <c r="D3011" i="1"/>
  <c r="E3011" i="1"/>
  <c r="F3011" i="1"/>
  <c r="G3011" i="1"/>
  <c r="H3011" i="1"/>
  <c r="J3011" i="1"/>
  <c r="K3011" i="1"/>
  <c r="L3011" i="1"/>
  <c r="M3011" i="1"/>
  <c r="AG3011" i="1"/>
  <c r="AH3011" i="1"/>
  <c r="AI3011" i="1"/>
  <c r="AJ3011" i="1"/>
  <c r="AK3011" i="1"/>
  <c r="AL3011" i="1"/>
  <c r="AM3011" i="1"/>
  <c r="AN3011" i="1"/>
  <c r="AV3011" i="1"/>
  <c r="C3012" i="1"/>
  <c r="D3012" i="1"/>
  <c r="E3012" i="1"/>
  <c r="F3012" i="1"/>
  <c r="G3012" i="1"/>
  <c r="H3012" i="1"/>
  <c r="J3012" i="1"/>
  <c r="K3012" i="1"/>
  <c r="L3012" i="1"/>
  <c r="M3012" i="1"/>
  <c r="AG3012" i="1"/>
  <c r="AH3012" i="1"/>
  <c r="AI3012" i="1"/>
  <c r="AJ3012" i="1"/>
  <c r="AK3012" i="1"/>
  <c r="AL3012" i="1"/>
  <c r="AM3012" i="1"/>
  <c r="AN3012" i="1"/>
  <c r="AV3012" i="1"/>
  <c r="C3013" i="1"/>
  <c r="D3013" i="1"/>
  <c r="E3013" i="1"/>
  <c r="F3013" i="1"/>
  <c r="G3013" i="1"/>
  <c r="H3013" i="1"/>
  <c r="J3013" i="1"/>
  <c r="K3013" i="1"/>
  <c r="L3013" i="1"/>
  <c r="M3013" i="1"/>
  <c r="AG3013" i="1"/>
  <c r="AH3013" i="1"/>
  <c r="AI3013" i="1"/>
  <c r="AJ3013" i="1"/>
  <c r="AK3013" i="1"/>
  <c r="AL3013" i="1"/>
  <c r="AM3013" i="1"/>
  <c r="AN3013" i="1"/>
  <c r="AV3013" i="1"/>
  <c r="C3014" i="1"/>
  <c r="D3014" i="1"/>
  <c r="E3014" i="1"/>
  <c r="F3014" i="1"/>
  <c r="G3014" i="1"/>
  <c r="H3014" i="1"/>
  <c r="J3014" i="1"/>
  <c r="K3014" i="1"/>
  <c r="L3014" i="1"/>
  <c r="M3014" i="1"/>
  <c r="AG3014" i="1"/>
  <c r="AH3014" i="1"/>
  <c r="AI3014" i="1"/>
  <c r="AJ3014" i="1"/>
  <c r="AK3014" i="1"/>
  <c r="AL3014" i="1"/>
  <c r="AM3014" i="1"/>
  <c r="AN3014" i="1"/>
  <c r="AV3014" i="1"/>
  <c r="C3015" i="1"/>
  <c r="D3015" i="1"/>
  <c r="E3015" i="1"/>
  <c r="F3015" i="1"/>
  <c r="G3015" i="1"/>
  <c r="H3015" i="1"/>
  <c r="J3015" i="1"/>
  <c r="K3015" i="1"/>
  <c r="L3015" i="1"/>
  <c r="M3015" i="1"/>
  <c r="AG3015" i="1"/>
  <c r="AH3015" i="1"/>
  <c r="AI3015" i="1"/>
  <c r="AJ3015" i="1"/>
  <c r="AK3015" i="1"/>
  <c r="AL3015" i="1"/>
  <c r="AM3015" i="1"/>
  <c r="AN3015" i="1"/>
  <c r="AV3015" i="1"/>
  <c r="C3016" i="1"/>
  <c r="D3016" i="1"/>
  <c r="E3016" i="1"/>
  <c r="F3016" i="1"/>
  <c r="G3016" i="1"/>
  <c r="H3016" i="1"/>
  <c r="J3016" i="1"/>
  <c r="K3016" i="1"/>
  <c r="L3016" i="1"/>
  <c r="M3016" i="1"/>
  <c r="AG3016" i="1"/>
  <c r="AH3016" i="1"/>
  <c r="AI3016" i="1"/>
  <c r="AJ3016" i="1"/>
  <c r="AK3016" i="1"/>
  <c r="AL3016" i="1"/>
  <c r="AM3016" i="1"/>
  <c r="AN3016" i="1"/>
  <c r="AV3016" i="1"/>
  <c r="C3017" i="1"/>
  <c r="D3017" i="1"/>
  <c r="E3017" i="1"/>
  <c r="F3017" i="1"/>
  <c r="G3017" i="1"/>
  <c r="H3017" i="1"/>
  <c r="J3017" i="1"/>
  <c r="K3017" i="1"/>
  <c r="L3017" i="1"/>
  <c r="M3017" i="1"/>
  <c r="AG3017" i="1"/>
  <c r="AH3017" i="1"/>
  <c r="AI3017" i="1"/>
  <c r="AJ3017" i="1"/>
  <c r="AK3017" i="1"/>
  <c r="AL3017" i="1"/>
  <c r="AM3017" i="1"/>
  <c r="AN3017" i="1"/>
  <c r="AV3017" i="1"/>
  <c r="C3018" i="1"/>
  <c r="D3018" i="1"/>
  <c r="E3018" i="1"/>
  <c r="F3018" i="1"/>
  <c r="G3018" i="1"/>
  <c r="H3018" i="1"/>
  <c r="J3018" i="1"/>
  <c r="K3018" i="1"/>
  <c r="L3018" i="1"/>
  <c r="M3018" i="1"/>
  <c r="AG3018" i="1"/>
  <c r="AH3018" i="1"/>
  <c r="AI3018" i="1"/>
  <c r="AJ3018" i="1"/>
  <c r="AK3018" i="1"/>
  <c r="AL3018" i="1"/>
  <c r="AM3018" i="1"/>
  <c r="AN3018" i="1"/>
  <c r="AV3018" i="1"/>
  <c r="C3019" i="1"/>
  <c r="D3019" i="1"/>
  <c r="E3019" i="1"/>
  <c r="F3019" i="1"/>
  <c r="G3019" i="1"/>
  <c r="H3019" i="1"/>
  <c r="J3019" i="1"/>
  <c r="K3019" i="1"/>
  <c r="L3019" i="1"/>
  <c r="M3019" i="1"/>
  <c r="AG3019" i="1"/>
  <c r="AH3019" i="1"/>
  <c r="AI3019" i="1"/>
  <c r="AJ3019" i="1"/>
  <c r="AK3019" i="1"/>
  <c r="AL3019" i="1"/>
  <c r="AM3019" i="1"/>
  <c r="AN3019" i="1"/>
  <c r="AV3019" i="1"/>
  <c r="C3020" i="1"/>
  <c r="D3020" i="1"/>
  <c r="E3020" i="1"/>
  <c r="F3020" i="1"/>
  <c r="G3020" i="1"/>
  <c r="H3020" i="1"/>
  <c r="J3020" i="1"/>
  <c r="K3020" i="1"/>
  <c r="L3020" i="1"/>
  <c r="M3020" i="1"/>
  <c r="AG3020" i="1"/>
  <c r="AH3020" i="1"/>
  <c r="AI3020" i="1"/>
  <c r="AJ3020" i="1"/>
  <c r="AK3020" i="1"/>
  <c r="AL3020" i="1"/>
  <c r="AM3020" i="1"/>
  <c r="AN3020" i="1"/>
  <c r="AV3020" i="1"/>
  <c r="C3021" i="1"/>
  <c r="D3021" i="1"/>
  <c r="E3021" i="1"/>
  <c r="F3021" i="1"/>
  <c r="G3021" i="1"/>
  <c r="H3021" i="1"/>
  <c r="J3021" i="1"/>
  <c r="K3021" i="1"/>
  <c r="L3021" i="1"/>
  <c r="M3021" i="1"/>
  <c r="AG3021" i="1"/>
  <c r="AH3021" i="1"/>
  <c r="AI3021" i="1"/>
  <c r="AJ3021" i="1"/>
  <c r="AK3021" i="1"/>
  <c r="AL3021" i="1"/>
  <c r="AM3021" i="1"/>
  <c r="AN3021" i="1"/>
  <c r="AV3021" i="1"/>
  <c r="C3022" i="1"/>
  <c r="D3022" i="1"/>
  <c r="E3022" i="1"/>
  <c r="F3022" i="1"/>
  <c r="G3022" i="1"/>
  <c r="H3022" i="1"/>
  <c r="J3022" i="1"/>
  <c r="K3022" i="1"/>
  <c r="L3022" i="1"/>
  <c r="M3022" i="1"/>
  <c r="AG3022" i="1"/>
  <c r="AH3022" i="1"/>
  <c r="AI3022" i="1"/>
  <c r="AJ3022" i="1"/>
  <c r="AK3022" i="1"/>
  <c r="AL3022" i="1"/>
  <c r="AM3022" i="1"/>
  <c r="AN3022" i="1"/>
  <c r="AV3022" i="1"/>
  <c r="C3023" i="1"/>
  <c r="D3023" i="1"/>
  <c r="E3023" i="1"/>
  <c r="F3023" i="1"/>
  <c r="G3023" i="1"/>
  <c r="H3023" i="1"/>
  <c r="J3023" i="1"/>
  <c r="K3023" i="1"/>
  <c r="L3023" i="1"/>
  <c r="M3023" i="1"/>
  <c r="AG3023" i="1"/>
  <c r="AH3023" i="1"/>
  <c r="AI3023" i="1"/>
  <c r="AJ3023" i="1"/>
  <c r="AK3023" i="1"/>
  <c r="AL3023" i="1"/>
  <c r="AM3023" i="1"/>
  <c r="AN3023" i="1"/>
  <c r="AV3023" i="1"/>
  <c r="C3024" i="1"/>
  <c r="D3024" i="1"/>
  <c r="E3024" i="1"/>
  <c r="F3024" i="1"/>
  <c r="G3024" i="1"/>
  <c r="H3024" i="1"/>
  <c r="J3024" i="1"/>
  <c r="K3024" i="1"/>
  <c r="L3024" i="1"/>
  <c r="M3024" i="1"/>
  <c r="AG3024" i="1"/>
  <c r="AH3024" i="1"/>
  <c r="AI3024" i="1"/>
  <c r="AJ3024" i="1"/>
  <c r="AK3024" i="1"/>
  <c r="AL3024" i="1"/>
  <c r="AM3024" i="1"/>
  <c r="AN3024" i="1"/>
  <c r="AV3024" i="1"/>
  <c r="C3025" i="1"/>
  <c r="D3025" i="1"/>
  <c r="E3025" i="1"/>
  <c r="F3025" i="1"/>
  <c r="G3025" i="1"/>
  <c r="H3025" i="1"/>
  <c r="J3025" i="1"/>
  <c r="K3025" i="1"/>
  <c r="L3025" i="1"/>
  <c r="M3025" i="1"/>
  <c r="AG3025" i="1"/>
  <c r="AH3025" i="1"/>
  <c r="AI3025" i="1"/>
  <c r="AJ3025" i="1"/>
  <c r="AK3025" i="1"/>
  <c r="AL3025" i="1"/>
  <c r="AM3025" i="1"/>
  <c r="AN3025" i="1"/>
  <c r="AV3025" i="1"/>
  <c r="C3026" i="1"/>
  <c r="D3026" i="1"/>
  <c r="E3026" i="1"/>
  <c r="F3026" i="1"/>
  <c r="G3026" i="1"/>
  <c r="H3026" i="1"/>
  <c r="J3026" i="1"/>
  <c r="K3026" i="1"/>
  <c r="L3026" i="1"/>
  <c r="M3026" i="1"/>
  <c r="AG3026" i="1"/>
  <c r="AH3026" i="1"/>
  <c r="AI3026" i="1"/>
  <c r="AJ3026" i="1"/>
  <c r="AK3026" i="1"/>
  <c r="AL3026" i="1"/>
  <c r="AM3026" i="1"/>
  <c r="AN3026" i="1"/>
  <c r="AV3026" i="1"/>
  <c r="C3027" i="1"/>
  <c r="D3027" i="1"/>
  <c r="E3027" i="1"/>
  <c r="F3027" i="1"/>
  <c r="G3027" i="1"/>
  <c r="H3027" i="1"/>
  <c r="J3027" i="1"/>
  <c r="K3027" i="1"/>
  <c r="L3027" i="1"/>
  <c r="M3027" i="1"/>
  <c r="AG3027" i="1"/>
  <c r="AH3027" i="1"/>
  <c r="AI3027" i="1"/>
  <c r="AJ3027" i="1"/>
  <c r="AK3027" i="1"/>
  <c r="AL3027" i="1"/>
  <c r="AM3027" i="1"/>
  <c r="AN3027" i="1"/>
  <c r="AV3027" i="1"/>
  <c r="C3028" i="1"/>
  <c r="D3028" i="1"/>
  <c r="E3028" i="1"/>
  <c r="F3028" i="1"/>
  <c r="G3028" i="1"/>
  <c r="H3028" i="1"/>
  <c r="J3028" i="1"/>
  <c r="K3028" i="1"/>
  <c r="L3028" i="1"/>
  <c r="M3028" i="1"/>
  <c r="AG3028" i="1"/>
  <c r="AH3028" i="1"/>
  <c r="AI3028" i="1"/>
  <c r="AJ3028" i="1"/>
  <c r="AK3028" i="1"/>
  <c r="AL3028" i="1"/>
  <c r="AM3028" i="1"/>
  <c r="AN3028" i="1"/>
  <c r="AV3028" i="1"/>
  <c r="C3029" i="1"/>
  <c r="D3029" i="1"/>
  <c r="E3029" i="1"/>
  <c r="F3029" i="1"/>
  <c r="G3029" i="1"/>
  <c r="H3029" i="1"/>
  <c r="J3029" i="1"/>
  <c r="K3029" i="1"/>
  <c r="L3029" i="1"/>
  <c r="M3029" i="1"/>
  <c r="AG3029" i="1"/>
  <c r="AH3029" i="1"/>
  <c r="AI3029" i="1"/>
  <c r="AJ3029" i="1"/>
  <c r="AK3029" i="1"/>
  <c r="AL3029" i="1"/>
  <c r="AM3029" i="1"/>
  <c r="AN3029" i="1"/>
  <c r="AV3029" i="1"/>
  <c r="C3030" i="1"/>
  <c r="D3030" i="1"/>
  <c r="E3030" i="1"/>
  <c r="F3030" i="1"/>
  <c r="G3030" i="1"/>
  <c r="H3030" i="1"/>
  <c r="J3030" i="1"/>
  <c r="K3030" i="1"/>
  <c r="L3030" i="1"/>
  <c r="M3030" i="1"/>
  <c r="AG3030" i="1"/>
  <c r="AH3030" i="1"/>
  <c r="AI3030" i="1"/>
  <c r="AJ3030" i="1"/>
  <c r="AK3030" i="1"/>
  <c r="AL3030" i="1"/>
  <c r="AM3030" i="1"/>
  <c r="AN3030" i="1"/>
  <c r="AV3030" i="1"/>
  <c r="C3031" i="1"/>
  <c r="D3031" i="1"/>
  <c r="E3031" i="1"/>
  <c r="F3031" i="1"/>
  <c r="G3031" i="1"/>
  <c r="H3031" i="1"/>
  <c r="J3031" i="1"/>
  <c r="K3031" i="1"/>
  <c r="L3031" i="1"/>
  <c r="M3031" i="1"/>
  <c r="AG3031" i="1"/>
  <c r="AH3031" i="1"/>
  <c r="AI3031" i="1"/>
  <c r="AJ3031" i="1"/>
  <c r="AK3031" i="1"/>
  <c r="AL3031" i="1"/>
  <c r="AM3031" i="1"/>
  <c r="AN3031" i="1"/>
  <c r="AV3031" i="1"/>
  <c r="C3032" i="1"/>
  <c r="D3032" i="1"/>
  <c r="E3032" i="1"/>
  <c r="F3032" i="1"/>
  <c r="G3032" i="1"/>
  <c r="H3032" i="1"/>
  <c r="J3032" i="1"/>
  <c r="K3032" i="1"/>
  <c r="L3032" i="1"/>
  <c r="M3032" i="1"/>
  <c r="AG3032" i="1"/>
  <c r="AH3032" i="1"/>
  <c r="AI3032" i="1"/>
  <c r="AJ3032" i="1"/>
  <c r="AK3032" i="1"/>
  <c r="AL3032" i="1"/>
  <c r="AM3032" i="1"/>
  <c r="AN3032" i="1"/>
  <c r="AV3032" i="1"/>
  <c r="C3033" i="1"/>
  <c r="D3033" i="1"/>
  <c r="E3033" i="1"/>
  <c r="F3033" i="1"/>
  <c r="G3033" i="1"/>
  <c r="H3033" i="1"/>
  <c r="J3033" i="1"/>
  <c r="K3033" i="1"/>
  <c r="L3033" i="1"/>
  <c r="M3033" i="1"/>
  <c r="AG3033" i="1"/>
  <c r="AH3033" i="1"/>
  <c r="AI3033" i="1"/>
  <c r="AJ3033" i="1"/>
  <c r="AK3033" i="1"/>
  <c r="AL3033" i="1"/>
  <c r="AM3033" i="1"/>
  <c r="AN3033" i="1"/>
  <c r="AV3033" i="1"/>
  <c r="C3034" i="1"/>
  <c r="D3034" i="1"/>
  <c r="E3034" i="1"/>
  <c r="F3034" i="1"/>
  <c r="G3034" i="1"/>
  <c r="H3034" i="1"/>
  <c r="J3034" i="1"/>
  <c r="K3034" i="1"/>
  <c r="L3034" i="1"/>
  <c r="M3034" i="1"/>
  <c r="AG3034" i="1"/>
  <c r="AH3034" i="1"/>
  <c r="AI3034" i="1"/>
  <c r="AJ3034" i="1"/>
  <c r="AK3034" i="1"/>
  <c r="AL3034" i="1"/>
  <c r="AM3034" i="1"/>
  <c r="AN3034" i="1"/>
  <c r="AV3034" i="1"/>
  <c r="C3035" i="1"/>
  <c r="D3035" i="1"/>
  <c r="E3035" i="1"/>
  <c r="F3035" i="1"/>
  <c r="G3035" i="1"/>
  <c r="H3035" i="1"/>
  <c r="J3035" i="1"/>
  <c r="K3035" i="1"/>
  <c r="L3035" i="1"/>
  <c r="M3035" i="1"/>
  <c r="AG3035" i="1"/>
  <c r="AH3035" i="1"/>
  <c r="AI3035" i="1"/>
  <c r="AJ3035" i="1"/>
  <c r="AK3035" i="1"/>
  <c r="AL3035" i="1"/>
  <c r="AM3035" i="1"/>
  <c r="AN3035" i="1"/>
  <c r="AV3035" i="1"/>
  <c r="C3036" i="1"/>
  <c r="D3036" i="1"/>
  <c r="E3036" i="1"/>
  <c r="F3036" i="1"/>
  <c r="G3036" i="1"/>
  <c r="H3036" i="1"/>
  <c r="J3036" i="1"/>
  <c r="K3036" i="1"/>
  <c r="L3036" i="1"/>
  <c r="M3036" i="1"/>
  <c r="AG3036" i="1"/>
  <c r="AH3036" i="1"/>
  <c r="AI3036" i="1"/>
  <c r="AJ3036" i="1"/>
  <c r="AK3036" i="1"/>
  <c r="AL3036" i="1"/>
  <c r="AM3036" i="1"/>
  <c r="AN3036" i="1"/>
  <c r="AV3036" i="1"/>
  <c r="C3037" i="1"/>
  <c r="D3037" i="1"/>
  <c r="E3037" i="1"/>
  <c r="F3037" i="1"/>
  <c r="G3037" i="1"/>
  <c r="H3037" i="1"/>
  <c r="J3037" i="1"/>
  <c r="K3037" i="1"/>
  <c r="L3037" i="1"/>
  <c r="M3037" i="1"/>
  <c r="AG3037" i="1"/>
  <c r="AH3037" i="1"/>
  <c r="AI3037" i="1"/>
  <c r="AJ3037" i="1"/>
  <c r="AK3037" i="1"/>
  <c r="AL3037" i="1"/>
  <c r="AM3037" i="1"/>
  <c r="AN3037" i="1"/>
  <c r="AV3037" i="1"/>
  <c r="C3038" i="1"/>
  <c r="D3038" i="1"/>
  <c r="E3038" i="1"/>
  <c r="F3038" i="1"/>
  <c r="G3038" i="1"/>
  <c r="H3038" i="1"/>
  <c r="J3038" i="1"/>
  <c r="K3038" i="1"/>
  <c r="L3038" i="1"/>
  <c r="M3038" i="1"/>
  <c r="AG3038" i="1"/>
  <c r="AH3038" i="1"/>
  <c r="AI3038" i="1"/>
  <c r="AJ3038" i="1"/>
  <c r="AK3038" i="1"/>
  <c r="AL3038" i="1"/>
  <c r="AM3038" i="1"/>
  <c r="AN3038" i="1"/>
  <c r="AV3038" i="1"/>
  <c r="C3039" i="1"/>
  <c r="D3039" i="1"/>
  <c r="E3039" i="1"/>
  <c r="F3039" i="1"/>
  <c r="G3039" i="1"/>
  <c r="H3039" i="1"/>
  <c r="J3039" i="1"/>
  <c r="K3039" i="1"/>
  <c r="L3039" i="1"/>
  <c r="M3039" i="1"/>
  <c r="AG3039" i="1"/>
  <c r="AH3039" i="1"/>
  <c r="AI3039" i="1"/>
  <c r="AJ3039" i="1"/>
  <c r="AK3039" i="1"/>
  <c r="AL3039" i="1"/>
  <c r="AM3039" i="1"/>
  <c r="AN3039" i="1"/>
  <c r="AV3039" i="1"/>
  <c r="C3040" i="1"/>
  <c r="D3040" i="1"/>
  <c r="E3040" i="1"/>
  <c r="F3040" i="1"/>
  <c r="G3040" i="1"/>
  <c r="H3040" i="1"/>
  <c r="J3040" i="1"/>
  <c r="K3040" i="1"/>
  <c r="L3040" i="1"/>
  <c r="M3040" i="1"/>
  <c r="AG3040" i="1"/>
  <c r="AH3040" i="1"/>
  <c r="AI3040" i="1"/>
  <c r="AJ3040" i="1"/>
  <c r="AK3040" i="1"/>
  <c r="AL3040" i="1"/>
  <c r="AM3040" i="1"/>
  <c r="AN3040" i="1"/>
  <c r="AV3040" i="1"/>
  <c r="C3041" i="1"/>
  <c r="D3041" i="1"/>
  <c r="E3041" i="1"/>
  <c r="F3041" i="1"/>
  <c r="G3041" i="1"/>
  <c r="H3041" i="1"/>
  <c r="J3041" i="1"/>
  <c r="K3041" i="1"/>
  <c r="L3041" i="1"/>
  <c r="M3041" i="1"/>
  <c r="AG3041" i="1"/>
  <c r="AH3041" i="1"/>
  <c r="AI3041" i="1"/>
  <c r="AJ3041" i="1"/>
  <c r="AK3041" i="1"/>
  <c r="AL3041" i="1"/>
  <c r="AM3041" i="1"/>
  <c r="AN3041" i="1"/>
  <c r="AV3041" i="1"/>
  <c r="C3042" i="1"/>
  <c r="D3042" i="1"/>
  <c r="E3042" i="1"/>
  <c r="F3042" i="1"/>
  <c r="G3042" i="1"/>
  <c r="H3042" i="1"/>
  <c r="J3042" i="1"/>
  <c r="K3042" i="1"/>
  <c r="L3042" i="1"/>
  <c r="M3042" i="1"/>
  <c r="AG3042" i="1"/>
  <c r="AH3042" i="1"/>
  <c r="AI3042" i="1"/>
  <c r="AJ3042" i="1"/>
  <c r="AK3042" i="1"/>
  <c r="AL3042" i="1"/>
  <c r="AM3042" i="1"/>
  <c r="AN3042" i="1"/>
  <c r="AV3042" i="1"/>
  <c r="C3043" i="1"/>
  <c r="D3043" i="1"/>
  <c r="E3043" i="1"/>
  <c r="F3043" i="1"/>
  <c r="G3043" i="1"/>
  <c r="H3043" i="1"/>
  <c r="J3043" i="1"/>
  <c r="K3043" i="1"/>
  <c r="L3043" i="1"/>
  <c r="M3043" i="1"/>
  <c r="AG3043" i="1"/>
  <c r="AH3043" i="1"/>
  <c r="AI3043" i="1"/>
  <c r="AJ3043" i="1"/>
  <c r="AK3043" i="1"/>
  <c r="AL3043" i="1"/>
  <c r="AM3043" i="1"/>
  <c r="AN3043" i="1"/>
  <c r="AV3043" i="1"/>
  <c r="C3044" i="1"/>
  <c r="D3044" i="1"/>
  <c r="E3044" i="1"/>
  <c r="F3044" i="1"/>
  <c r="G3044" i="1"/>
  <c r="H3044" i="1"/>
  <c r="J3044" i="1"/>
  <c r="K3044" i="1"/>
  <c r="L3044" i="1"/>
  <c r="M3044" i="1"/>
  <c r="AG3044" i="1"/>
  <c r="AH3044" i="1"/>
  <c r="AI3044" i="1"/>
  <c r="AJ3044" i="1"/>
  <c r="AK3044" i="1"/>
  <c r="AL3044" i="1"/>
  <c r="AM3044" i="1"/>
  <c r="AN3044" i="1"/>
  <c r="AV3044" i="1"/>
  <c r="C3045" i="1"/>
  <c r="D3045" i="1"/>
  <c r="E3045" i="1"/>
  <c r="F3045" i="1"/>
  <c r="G3045" i="1"/>
  <c r="H3045" i="1"/>
  <c r="J3045" i="1"/>
  <c r="K3045" i="1"/>
  <c r="L3045" i="1"/>
  <c r="M3045" i="1"/>
  <c r="AG3045" i="1"/>
  <c r="AH3045" i="1"/>
  <c r="AI3045" i="1"/>
  <c r="AJ3045" i="1"/>
  <c r="AK3045" i="1"/>
  <c r="AL3045" i="1"/>
  <c r="AM3045" i="1"/>
  <c r="AN3045" i="1"/>
  <c r="AV3045" i="1"/>
  <c r="C3046" i="1"/>
  <c r="D3046" i="1"/>
  <c r="E3046" i="1"/>
  <c r="F3046" i="1"/>
  <c r="G3046" i="1"/>
  <c r="H3046" i="1"/>
  <c r="J3046" i="1"/>
  <c r="K3046" i="1"/>
  <c r="L3046" i="1"/>
  <c r="M3046" i="1"/>
  <c r="AG3046" i="1"/>
  <c r="AH3046" i="1"/>
  <c r="AI3046" i="1"/>
  <c r="AJ3046" i="1"/>
  <c r="AK3046" i="1"/>
  <c r="AL3046" i="1"/>
  <c r="AM3046" i="1"/>
  <c r="AN3046" i="1"/>
  <c r="AV3046" i="1"/>
  <c r="C3047" i="1"/>
  <c r="D3047" i="1"/>
  <c r="E3047" i="1"/>
  <c r="F3047" i="1"/>
  <c r="G3047" i="1"/>
  <c r="H3047" i="1"/>
  <c r="J3047" i="1"/>
  <c r="K3047" i="1"/>
  <c r="L3047" i="1"/>
  <c r="M3047" i="1"/>
  <c r="AG3047" i="1"/>
  <c r="AH3047" i="1"/>
  <c r="AI3047" i="1"/>
  <c r="AJ3047" i="1"/>
  <c r="AK3047" i="1"/>
  <c r="AL3047" i="1"/>
  <c r="AM3047" i="1"/>
  <c r="AN3047" i="1"/>
  <c r="AV3047" i="1"/>
  <c r="C3048" i="1"/>
  <c r="D3048" i="1"/>
  <c r="E3048" i="1"/>
  <c r="F3048" i="1"/>
  <c r="G3048" i="1"/>
  <c r="H3048" i="1"/>
  <c r="J3048" i="1"/>
  <c r="K3048" i="1"/>
  <c r="L3048" i="1"/>
  <c r="M3048" i="1"/>
  <c r="AG3048" i="1"/>
  <c r="AH3048" i="1"/>
  <c r="AI3048" i="1"/>
  <c r="AJ3048" i="1"/>
  <c r="AK3048" i="1"/>
  <c r="AL3048" i="1"/>
  <c r="AM3048" i="1"/>
  <c r="AN3048" i="1"/>
  <c r="AV3048" i="1"/>
  <c r="C3049" i="1"/>
  <c r="D3049" i="1"/>
  <c r="E3049" i="1"/>
  <c r="F3049" i="1"/>
  <c r="G3049" i="1"/>
  <c r="H3049" i="1"/>
  <c r="J3049" i="1"/>
  <c r="K3049" i="1"/>
  <c r="L3049" i="1"/>
  <c r="M3049" i="1"/>
  <c r="AG3049" i="1"/>
  <c r="AH3049" i="1"/>
  <c r="AI3049" i="1"/>
  <c r="AJ3049" i="1"/>
  <c r="AK3049" i="1"/>
  <c r="AL3049" i="1"/>
  <c r="AM3049" i="1"/>
  <c r="AN3049" i="1"/>
  <c r="AV3049" i="1"/>
  <c r="C3050" i="1"/>
  <c r="D3050" i="1"/>
  <c r="E3050" i="1"/>
  <c r="F3050" i="1"/>
  <c r="G3050" i="1"/>
  <c r="H3050" i="1"/>
  <c r="J3050" i="1"/>
  <c r="K3050" i="1"/>
  <c r="L3050" i="1"/>
  <c r="M3050" i="1"/>
  <c r="AG3050" i="1"/>
  <c r="AH3050" i="1"/>
  <c r="AI3050" i="1"/>
  <c r="AJ3050" i="1"/>
  <c r="AK3050" i="1"/>
  <c r="AL3050" i="1"/>
  <c r="AM3050" i="1"/>
  <c r="AN3050" i="1"/>
  <c r="AV3050" i="1"/>
  <c r="C3051" i="1"/>
  <c r="D3051" i="1"/>
  <c r="E3051" i="1"/>
  <c r="F3051" i="1"/>
  <c r="G3051" i="1"/>
  <c r="H3051" i="1"/>
  <c r="J3051" i="1"/>
  <c r="K3051" i="1"/>
  <c r="L3051" i="1"/>
  <c r="M3051" i="1"/>
  <c r="AG3051" i="1"/>
  <c r="AH3051" i="1"/>
  <c r="AI3051" i="1"/>
  <c r="AJ3051" i="1"/>
  <c r="AK3051" i="1"/>
  <c r="AL3051" i="1"/>
  <c r="AM3051" i="1"/>
  <c r="AN3051" i="1"/>
  <c r="AV3051" i="1"/>
  <c r="C3052" i="1"/>
  <c r="D3052" i="1"/>
  <c r="E3052" i="1"/>
  <c r="F3052" i="1"/>
  <c r="G3052" i="1"/>
  <c r="H3052" i="1"/>
  <c r="J3052" i="1"/>
  <c r="K3052" i="1"/>
  <c r="L3052" i="1"/>
  <c r="M3052" i="1"/>
  <c r="AG3052" i="1"/>
  <c r="AH3052" i="1"/>
  <c r="AI3052" i="1"/>
  <c r="AJ3052" i="1"/>
  <c r="AK3052" i="1"/>
  <c r="AL3052" i="1"/>
  <c r="AM3052" i="1"/>
  <c r="AN3052" i="1"/>
  <c r="AV3052" i="1"/>
  <c r="C3053" i="1"/>
  <c r="D3053" i="1"/>
  <c r="E3053" i="1"/>
  <c r="F3053" i="1"/>
  <c r="G3053" i="1"/>
  <c r="H3053" i="1"/>
  <c r="J3053" i="1"/>
  <c r="K3053" i="1"/>
  <c r="L3053" i="1"/>
  <c r="M3053" i="1"/>
  <c r="AG3053" i="1"/>
  <c r="AH3053" i="1"/>
  <c r="AI3053" i="1"/>
  <c r="AJ3053" i="1"/>
  <c r="AK3053" i="1"/>
  <c r="AL3053" i="1"/>
  <c r="AM3053" i="1"/>
  <c r="AN3053" i="1"/>
  <c r="AV3053" i="1"/>
  <c r="C3054" i="1"/>
  <c r="D3054" i="1"/>
  <c r="E3054" i="1"/>
  <c r="F3054" i="1"/>
  <c r="G3054" i="1"/>
  <c r="H3054" i="1"/>
  <c r="J3054" i="1"/>
  <c r="K3054" i="1"/>
  <c r="L3054" i="1"/>
  <c r="M3054" i="1"/>
  <c r="AG3054" i="1"/>
  <c r="AH3054" i="1"/>
  <c r="AI3054" i="1"/>
  <c r="AJ3054" i="1"/>
  <c r="AK3054" i="1"/>
  <c r="AL3054" i="1"/>
  <c r="AM3054" i="1"/>
  <c r="AN3054" i="1"/>
  <c r="AV3054" i="1"/>
  <c r="C3055" i="1"/>
  <c r="D3055" i="1"/>
  <c r="E3055" i="1"/>
  <c r="F3055" i="1"/>
  <c r="G3055" i="1"/>
  <c r="H3055" i="1"/>
  <c r="J3055" i="1"/>
  <c r="K3055" i="1"/>
  <c r="L3055" i="1"/>
  <c r="M3055" i="1"/>
  <c r="AG3055" i="1"/>
  <c r="AH3055" i="1"/>
  <c r="AI3055" i="1"/>
  <c r="AJ3055" i="1"/>
  <c r="AK3055" i="1"/>
  <c r="AL3055" i="1"/>
  <c r="AM3055" i="1"/>
  <c r="AN3055" i="1"/>
  <c r="AV3055" i="1"/>
  <c r="C3056" i="1"/>
  <c r="D3056" i="1"/>
  <c r="E3056" i="1"/>
  <c r="F3056" i="1"/>
  <c r="G3056" i="1"/>
  <c r="H3056" i="1"/>
  <c r="J3056" i="1"/>
  <c r="K3056" i="1"/>
  <c r="L3056" i="1"/>
  <c r="M3056" i="1"/>
  <c r="AG3056" i="1"/>
  <c r="AH3056" i="1"/>
  <c r="AI3056" i="1"/>
  <c r="AJ3056" i="1"/>
  <c r="AK3056" i="1"/>
  <c r="AL3056" i="1"/>
  <c r="AM3056" i="1"/>
  <c r="AN3056" i="1"/>
  <c r="AV3056" i="1"/>
  <c r="C3057" i="1"/>
  <c r="D3057" i="1"/>
  <c r="E3057" i="1"/>
  <c r="F3057" i="1"/>
  <c r="G3057" i="1"/>
  <c r="H3057" i="1"/>
  <c r="J3057" i="1"/>
  <c r="K3057" i="1"/>
  <c r="L3057" i="1"/>
  <c r="M3057" i="1"/>
  <c r="AG3057" i="1"/>
  <c r="AH3057" i="1"/>
  <c r="AI3057" i="1"/>
  <c r="AJ3057" i="1"/>
  <c r="AK3057" i="1"/>
  <c r="AL3057" i="1"/>
  <c r="AM3057" i="1"/>
  <c r="AN3057" i="1"/>
  <c r="AV3057" i="1"/>
  <c r="C3058" i="1"/>
  <c r="D3058" i="1"/>
  <c r="E3058" i="1"/>
  <c r="F3058" i="1"/>
  <c r="G3058" i="1"/>
  <c r="H3058" i="1"/>
  <c r="J3058" i="1"/>
  <c r="K3058" i="1"/>
  <c r="L3058" i="1"/>
  <c r="M3058" i="1"/>
  <c r="AG3058" i="1"/>
  <c r="AH3058" i="1"/>
  <c r="AI3058" i="1"/>
  <c r="AJ3058" i="1"/>
  <c r="AK3058" i="1"/>
  <c r="AL3058" i="1"/>
  <c r="AM3058" i="1"/>
  <c r="AN3058" i="1"/>
  <c r="AV3058" i="1"/>
  <c r="C3059" i="1"/>
  <c r="D3059" i="1"/>
  <c r="E3059" i="1"/>
  <c r="F3059" i="1"/>
  <c r="G3059" i="1"/>
  <c r="H3059" i="1"/>
  <c r="J3059" i="1"/>
  <c r="K3059" i="1"/>
  <c r="L3059" i="1"/>
  <c r="M3059" i="1"/>
  <c r="AG3059" i="1"/>
  <c r="AH3059" i="1"/>
  <c r="AI3059" i="1"/>
  <c r="AJ3059" i="1"/>
  <c r="AK3059" i="1"/>
  <c r="AL3059" i="1"/>
  <c r="AM3059" i="1"/>
  <c r="AN3059" i="1"/>
  <c r="AV3059" i="1"/>
  <c r="C3060" i="1"/>
  <c r="D3060" i="1"/>
  <c r="E3060" i="1"/>
  <c r="F3060" i="1"/>
  <c r="G3060" i="1"/>
  <c r="H3060" i="1"/>
  <c r="J3060" i="1"/>
  <c r="K3060" i="1"/>
  <c r="L3060" i="1"/>
  <c r="M3060" i="1"/>
  <c r="AG3060" i="1"/>
  <c r="AH3060" i="1"/>
  <c r="AI3060" i="1"/>
  <c r="AJ3060" i="1"/>
  <c r="AK3060" i="1"/>
  <c r="AL3060" i="1"/>
  <c r="AM3060" i="1"/>
  <c r="AN3060" i="1"/>
  <c r="AV3060" i="1"/>
  <c r="C3062" i="1"/>
  <c r="D3062" i="1"/>
  <c r="E3062" i="1"/>
  <c r="F3062" i="1"/>
  <c r="G3062" i="1"/>
  <c r="H3062" i="1"/>
  <c r="J3062" i="1"/>
  <c r="K3062" i="1"/>
  <c r="L3062" i="1"/>
  <c r="M3062" i="1"/>
  <c r="AG3062" i="1"/>
  <c r="AH3062" i="1"/>
  <c r="AI3062" i="1"/>
  <c r="AJ3062" i="1"/>
  <c r="AK3062" i="1"/>
  <c r="AL3062" i="1"/>
  <c r="AM3062" i="1"/>
  <c r="AN3062" i="1"/>
  <c r="AV3062" i="1"/>
  <c r="C3063" i="1"/>
  <c r="D3063" i="1"/>
  <c r="E3063" i="1"/>
  <c r="F3063" i="1"/>
  <c r="G3063" i="1"/>
  <c r="H3063" i="1"/>
  <c r="J3063" i="1"/>
  <c r="K3063" i="1"/>
  <c r="L3063" i="1"/>
  <c r="M3063" i="1"/>
  <c r="AG3063" i="1"/>
  <c r="AH3063" i="1"/>
  <c r="AI3063" i="1"/>
  <c r="AJ3063" i="1"/>
  <c r="AK3063" i="1"/>
  <c r="AL3063" i="1"/>
  <c r="AM3063" i="1"/>
  <c r="AN3063" i="1"/>
  <c r="AV3063" i="1"/>
  <c r="C3064" i="1"/>
  <c r="D3064" i="1"/>
  <c r="E3064" i="1"/>
  <c r="F3064" i="1"/>
  <c r="G3064" i="1"/>
  <c r="H3064" i="1"/>
  <c r="J3064" i="1"/>
  <c r="K3064" i="1"/>
  <c r="L3064" i="1"/>
  <c r="M3064" i="1"/>
  <c r="AG3064" i="1"/>
  <c r="AH3064" i="1"/>
  <c r="AI3064" i="1"/>
  <c r="AJ3064" i="1"/>
  <c r="AK3064" i="1"/>
  <c r="AL3064" i="1"/>
  <c r="AM3064" i="1"/>
  <c r="AN3064" i="1"/>
  <c r="AV3064" i="1"/>
  <c r="C3065" i="1"/>
  <c r="D3065" i="1"/>
  <c r="E3065" i="1"/>
  <c r="F3065" i="1"/>
  <c r="G3065" i="1"/>
  <c r="H3065" i="1"/>
  <c r="J3065" i="1"/>
  <c r="K3065" i="1"/>
  <c r="L3065" i="1"/>
  <c r="M3065" i="1"/>
  <c r="AG3065" i="1"/>
  <c r="AH3065" i="1"/>
  <c r="AI3065" i="1"/>
  <c r="AJ3065" i="1"/>
  <c r="AK3065" i="1"/>
  <c r="AL3065" i="1"/>
  <c r="AM3065" i="1"/>
  <c r="AN3065" i="1"/>
  <c r="AV3065" i="1"/>
  <c r="C3066" i="1"/>
  <c r="D3066" i="1"/>
  <c r="E3066" i="1"/>
  <c r="F3066" i="1"/>
  <c r="G3066" i="1"/>
  <c r="H3066" i="1"/>
  <c r="J3066" i="1"/>
  <c r="K3066" i="1"/>
  <c r="L3066" i="1"/>
  <c r="M3066" i="1"/>
  <c r="AG3066" i="1"/>
  <c r="AH3066" i="1"/>
  <c r="AI3066" i="1"/>
  <c r="AJ3066" i="1"/>
  <c r="AK3066" i="1"/>
  <c r="AL3066" i="1"/>
  <c r="AM3066" i="1"/>
  <c r="AN3066" i="1"/>
  <c r="AV3066" i="1"/>
  <c r="C3067" i="1"/>
  <c r="D3067" i="1"/>
  <c r="E3067" i="1"/>
  <c r="F3067" i="1"/>
  <c r="G3067" i="1"/>
  <c r="H3067" i="1"/>
  <c r="J3067" i="1"/>
  <c r="K3067" i="1"/>
  <c r="L3067" i="1"/>
  <c r="M3067" i="1"/>
  <c r="AG3067" i="1"/>
  <c r="AH3067" i="1"/>
  <c r="AI3067" i="1"/>
  <c r="AJ3067" i="1"/>
  <c r="AK3067" i="1"/>
  <c r="AL3067" i="1"/>
  <c r="AM3067" i="1"/>
  <c r="AN3067" i="1"/>
  <c r="AV3067" i="1"/>
  <c r="C3068" i="1"/>
  <c r="D3068" i="1"/>
  <c r="E3068" i="1"/>
  <c r="F3068" i="1"/>
  <c r="G3068" i="1"/>
  <c r="H3068" i="1"/>
  <c r="J3068" i="1"/>
  <c r="K3068" i="1"/>
  <c r="L3068" i="1"/>
  <c r="M3068" i="1"/>
  <c r="AG3068" i="1"/>
  <c r="AH3068" i="1"/>
  <c r="AI3068" i="1"/>
  <c r="AJ3068" i="1"/>
  <c r="AK3068" i="1"/>
  <c r="AL3068" i="1"/>
  <c r="AM3068" i="1"/>
  <c r="AN3068" i="1"/>
  <c r="AV3068" i="1"/>
  <c r="C3069" i="1"/>
  <c r="D3069" i="1"/>
  <c r="E3069" i="1"/>
  <c r="F3069" i="1"/>
  <c r="G3069" i="1"/>
  <c r="H3069" i="1"/>
  <c r="J3069" i="1"/>
  <c r="K3069" i="1"/>
  <c r="L3069" i="1"/>
  <c r="M3069" i="1"/>
  <c r="AG3069" i="1"/>
  <c r="AH3069" i="1"/>
  <c r="AI3069" i="1"/>
  <c r="AJ3069" i="1"/>
  <c r="AK3069" i="1"/>
  <c r="AL3069" i="1"/>
  <c r="AM3069" i="1"/>
  <c r="AN3069" i="1"/>
  <c r="AV3069" i="1"/>
  <c r="C3070" i="1"/>
  <c r="D3070" i="1"/>
  <c r="E3070" i="1"/>
  <c r="F3070" i="1"/>
  <c r="G3070" i="1"/>
  <c r="H3070" i="1"/>
  <c r="J3070" i="1"/>
  <c r="K3070" i="1"/>
  <c r="L3070" i="1"/>
  <c r="M3070" i="1"/>
  <c r="AG3070" i="1"/>
  <c r="AH3070" i="1"/>
  <c r="AI3070" i="1"/>
  <c r="AJ3070" i="1"/>
  <c r="AK3070" i="1"/>
  <c r="AL3070" i="1"/>
  <c r="AM3070" i="1"/>
  <c r="AN3070" i="1"/>
  <c r="AV3070" i="1"/>
  <c r="C3071" i="1"/>
  <c r="D3071" i="1"/>
  <c r="E3071" i="1"/>
  <c r="F3071" i="1"/>
  <c r="G3071" i="1"/>
  <c r="H3071" i="1"/>
  <c r="J3071" i="1"/>
  <c r="K3071" i="1"/>
  <c r="L3071" i="1"/>
  <c r="M3071" i="1"/>
  <c r="AG3071" i="1"/>
  <c r="AH3071" i="1"/>
  <c r="AI3071" i="1"/>
  <c r="AJ3071" i="1"/>
  <c r="AK3071" i="1"/>
  <c r="AL3071" i="1"/>
  <c r="AM3071" i="1"/>
  <c r="AN3071" i="1"/>
  <c r="AV3071" i="1"/>
  <c r="C3072" i="1"/>
  <c r="D3072" i="1"/>
  <c r="E3072" i="1"/>
  <c r="F3072" i="1"/>
  <c r="G3072" i="1"/>
  <c r="H3072" i="1"/>
  <c r="J3072" i="1"/>
  <c r="K3072" i="1"/>
  <c r="L3072" i="1"/>
  <c r="M3072" i="1"/>
  <c r="AG3072" i="1"/>
  <c r="AH3072" i="1"/>
  <c r="AI3072" i="1"/>
  <c r="AJ3072" i="1"/>
  <c r="AK3072" i="1"/>
  <c r="AL3072" i="1"/>
  <c r="AM3072" i="1"/>
  <c r="AN3072" i="1"/>
  <c r="AV3072" i="1"/>
  <c r="C3073" i="1"/>
  <c r="D3073" i="1"/>
  <c r="E3073" i="1"/>
  <c r="F3073" i="1"/>
  <c r="G3073" i="1"/>
  <c r="H3073" i="1"/>
  <c r="J3073" i="1"/>
  <c r="K3073" i="1"/>
  <c r="L3073" i="1"/>
  <c r="M3073" i="1"/>
  <c r="AG3073" i="1"/>
  <c r="AH3073" i="1"/>
  <c r="AI3073" i="1"/>
  <c r="AJ3073" i="1"/>
  <c r="AK3073" i="1"/>
  <c r="AL3073" i="1"/>
  <c r="AM3073" i="1"/>
  <c r="AN3073" i="1"/>
  <c r="AV3073" i="1"/>
  <c r="C3074" i="1"/>
  <c r="D3074" i="1"/>
  <c r="E3074" i="1"/>
  <c r="F3074" i="1"/>
  <c r="G3074" i="1"/>
  <c r="H3074" i="1"/>
  <c r="J3074" i="1"/>
  <c r="K3074" i="1"/>
  <c r="L3074" i="1"/>
  <c r="M3074" i="1"/>
  <c r="AG3074" i="1"/>
  <c r="AH3074" i="1"/>
  <c r="AI3074" i="1"/>
  <c r="AJ3074" i="1"/>
  <c r="AK3074" i="1"/>
  <c r="AL3074" i="1"/>
  <c r="AM3074" i="1"/>
  <c r="AN3074" i="1"/>
  <c r="AV3074" i="1"/>
  <c r="C3075" i="1"/>
  <c r="D3075" i="1"/>
  <c r="E3075" i="1"/>
  <c r="F3075" i="1"/>
  <c r="G3075" i="1"/>
  <c r="H3075" i="1"/>
  <c r="J3075" i="1"/>
  <c r="K3075" i="1"/>
  <c r="L3075" i="1"/>
  <c r="M3075" i="1"/>
  <c r="AG3075" i="1"/>
  <c r="AH3075" i="1"/>
  <c r="AI3075" i="1"/>
  <c r="AJ3075" i="1"/>
  <c r="AK3075" i="1"/>
  <c r="AL3075" i="1"/>
  <c r="AM3075" i="1"/>
  <c r="AN3075" i="1"/>
  <c r="AV3075" i="1"/>
  <c r="C3076" i="1"/>
  <c r="D3076" i="1"/>
  <c r="E3076" i="1"/>
  <c r="F3076" i="1"/>
  <c r="G3076" i="1"/>
  <c r="H3076" i="1"/>
  <c r="J3076" i="1"/>
  <c r="K3076" i="1"/>
  <c r="L3076" i="1"/>
  <c r="M3076" i="1"/>
  <c r="AG3076" i="1"/>
  <c r="AH3076" i="1"/>
  <c r="AI3076" i="1"/>
  <c r="AJ3076" i="1"/>
  <c r="AK3076" i="1"/>
  <c r="AL3076" i="1"/>
  <c r="AM3076" i="1"/>
  <c r="AN3076" i="1"/>
  <c r="AV3076" i="1"/>
  <c r="C3077" i="1"/>
  <c r="D3077" i="1"/>
  <c r="E3077" i="1"/>
  <c r="F3077" i="1"/>
  <c r="G3077" i="1"/>
  <c r="H3077" i="1"/>
  <c r="J3077" i="1"/>
  <c r="K3077" i="1"/>
  <c r="L3077" i="1"/>
  <c r="M3077" i="1"/>
  <c r="AG3077" i="1"/>
  <c r="AH3077" i="1"/>
  <c r="AI3077" i="1"/>
  <c r="AJ3077" i="1"/>
  <c r="AK3077" i="1"/>
  <c r="AL3077" i="1"/>
  <c r="AM3077" i="1"/>
  <c r="AN3077" i="1"/>
  <c r="AV3077" i="1"/>
  <c r="C3078" i="1"/>
  <c r="D3078" i="1"/>
  <c r="E3078" i="1"/>
  <c r="F3078" i="1"/>
  <c r="G3078" i="1"/>
  <c r="H3078" i="1"/>
  <c r="J3078" i="1"/>
  <c r="K3078" i="1"/>
  <c r="L3078" i="1"/>
  <c r="M3078" i="1"/>
  <c r="AG3078" i="1"/>
  <c r="AH3078" i="1"/>
  <c r="AI3078" i="1"/>
  <c r="AJ3078" i="1"/>
  <c r="AK3078" i="1"/>
  <c r="AL3078" i="1"/>
  <c r="AM3078" i="1"/>
  <c r="AN3078" i="1"/>
  <c r="AV3078" i="1"/>
  <c r="C3079" i="1"/>
  <c r="D3079" i="1"/>
  <c r="E3079" i="1"/>
  <c r="F3079" i="1"/>
  <c r="G3079" i="1"/>
  <c r="H3079" i="1"/>
  <c r="J3079" i="1"/>
  <c r="K3079" i="1"/>
  <c r="L3079" i="1"/>
  <c r="M3079" i="1"/>
  <c r="AG3079" i="1"/>
  <c r="AH3079" i="1"/>
  <c r="AI3079" i="1"/>
  <c r="AJ3079" i="1"/>
  <c r="AK3079" i="1"/>
  <c r="AL3079" i="1"/>
  <c r="AM3079" i="1"/>
  <c r="AN3079" i="1"/>
  <c r="AV3079" i="1"/>
  <c r="C3080" i="1"/>
  <c r="D3080" i="1"/>
  <c r="E3080" i="1"/>
  <c r="F3080" i="1"/>
  <c r="G3080" i="1"/>
  <c r="H3080" i="1"/>
  <c r="J3080" i="1"/>
  <c r="K3080" i="1"/>
  <c r="L3080" i="1"/>
  <c r="M3080" i="1"/>
  <c r="AG3080" i="1"/>
  <c r="AH3080" i="1"/>
  <c r="AI3080" i="1"/>
  <c r="AJ3080" i="1"/>
  <c r="AK3080" i="1"/>
  <c r="AL3080" i="1"/>
  <c r="AM3080" i="1"/>
  <c r="AN3080" i="1"/>
  <c r="AV3080" i="1"/>
  <c r="C3081" i="1"/>
  <c r="D3081" i="1"/>
  <c r="E3081" i="1"/>
  <c r="F3081" i="1"/>
  <c r="G3081" i="1"/>
  <c r="H3081" i="1"/>
  <c r="J3081" i="1"/>
  <c r="K3081" i="1"/>
  <c r="L3081" i="1"/>
  <c r="M3081" i="1"/>
  <c r="AG3081" i="1"/>
  <c r="AH3081" i="1"/>
  <c r="AI3081" i="1"/>
  <c r="AJ3081" i="1"/>
  <c r="AK3081" i="1"/>
  <c r="AL3081" i="1"/>
  <c r="AM3081" i="1"/>
  <c r="AN3081" i="1"/>
  <c r="AV3081" i="1"/>
  <c r="C3082" i="1"/>
  <c r="D3082" i="1"/>
  <c r="E3082" i="1"/>
  <c r="F3082" i="1"/>
  <c r="G3082" i="1"/>
  <c r="H3082" i="1"/>
  <c r="J3082" i="1"/>
  <c r="K3082" i="1"/>
  <c r="L3082" i="1"/>
  <c r="M3082" i="1"/>
  <c r="AG3082" i="1"/>
  <c r="AH3082" i="1"/>
  <c r="AI3082" i="1"/>
  <c r="AJ3082" i="1"/>
  <c r="AK3082" i="1"/>
  <c r="AL3082" i="1"/>
  <c r="AM3082" i="1"/>
  <c r="AN3082" i="1"/>
  <c r="AV3082" i="1"/>
  <c r="C3083" i="1"/>
  <c r="D3083" i="1"/>
  <c r="E3083" i="1"/>
  <c r="F3083" i="1"/>
  <c r="G3083" i="1"/>
  <c r="H3083" i="1"/>
  <c r="J3083" i="1"/>
  <c r="K3083" i="1"/>
  <c r="L3083" i="1"/>
  <c r="M3083" i="1"/>
  <c r="AG3083" i="1"/>
  <c r="AH3083" i="1"/>
  <c r="AI3083" i="1"/>
  <c r="AJ3083" i="1"/>
  <c r="AK3083" i="1"/>
  <c r="AL3083" i="1"/>
  <c r="AM3083" i="1"/>
  <c r="AN3083" i="1"/>
  <c r="AV3083" i="1"/>
  <c r="C3084" i="1"/>
  <c r="D3084" i="1"/>
  <c r="E3084" i="1"/>
  <c r="F3084" i="1"/>
  <c r="G3084" i="1"/>
  <c r="H3084" i="1"/>
  <c r="J3084" i="1"/>
  <c r="K3084" i="1"/>
  <c r="L3084" i="1"/>
  <c r="M3084" i="1"/>
  <c r="AG3084" i="1"/>
  <c r="AH3084" i="1"/>
  <c r="AI3084" i="1"/>
  <c r="AJ3084" i="1"/>
  <c r="AK3084" i="1"/>
  <c r="AL3084" i="1"/>
  <c r="AM3084" i="1"/>
  <c r="AN3084" i="1"/>
  <c r="AV3084" i="1"/>
  <c r="C3085" i="1"/>
  <c r="D3085" i="1"/>
  <c r="E3085" i="1"/>
  <c r="F3085" i="1"/>
  <c r="G3085" i="1"/>
  <c r="H3085" i="1"/>
  <c r="J3085" i="1"/>
  <c r="K3085" i="1"/>
  <c r="L3085" i="1"/>
  <c r="M3085" i="1"/>
  <c r="AG3085" i="1"/>
  <c r="AH3085" i="1"/>
  <c r="AI3085" i="1"/>
  <c r="AJ3085" i="1"/>
  <c r="AK3085" i="1"/>
  <c r="AL3085" i="1"/>
  <c r="AM3085" i="1"/>
  <c r="AN3085" i="1"/>
  <c r="AV3085" i="1"/>
  <c r="C3086" i="1"/>
  <c r="D3086" i="1"/>
  <c r="E3086" i="1"/>
  <c r="F3086" i="1"/>
  <c r="G3086" i="1"/>
  <c r="H3086" i="1"/>
  <c r="J3086" i="1"/>
  <c r="K3086" i="1"/>
  <c r="L3086" i="1"/>
  <c r="M3086" i="1"/>
  <c r="AG3086" i="1"/>
  <c r="AH3086" i="1"/>
  <c r="AI3086" i="1"/>
  <c r="AJ3086" i="1"/>
  <c r="AK3086" i="1"/>
  <c r="AL3086" i="1"/>
  <c r="AM3086" i="1"/>
  <c r="AN3086" i="1"/>
  <c r="AV3086" i="1"/>
  <c r="C3087" i="1"/>
  <c r="D3087" i="1"/>
  <c r="E3087" i="1"/>
  <c r="F3087" i="1"/>
  <c r="G3087" i="1"/>
  <c r="H3087" i="1"/>
  <c r="J3087" i="1"/>
  <c r="K3087" i="1"/>
  <c r="L3087" i="1"/>
  <c r="M3087" i="1"/>
  <c r="AG3087" i="1"/>
  <c r="AH3087" i="1"/>
  <c r="AI3087" i="1"/>
  <c r="AJ3087" i="1"/>
  <c r="AK3087" i="1"/>
  <c r="AL3087" i="1"/>
  <c r="AM3087" i="1"/>
  <c r="AN3087" i="1"/>
  <c r="AV3087" i="1"/>
  <c r="C3088" i="1"/>
  <c r="D3088" i="1"/>
  <c r="E3088" i="1"/>
  <c r="F3088" i="1"/>
  <c r="G3088" i="1"/>
  <c r="H3088" i="1"/>
  <c r="J3088" i="1"/>
  <c r="K3088" i="1"/>
  <c r="L3088" i="1"/>
  <c r="M3088" i="1"/>
  <c r="AG3088" i="1"/>
  <c r="AH3088" i="1"/>
  <c r="AI3088" i="1"/>
  <c r="AJ3088" i="1"/>
  <c r="AK3088" i="1"/>
  <c r="AL3088" i="1"/>
  <c r="AM3088" i="1"/>
  <c r="AN3088" i="1"/>
  <c r="AV3088" i="1"/>
  <c r="C3089" i="1"/>
  <c r="D3089" i="1"/>
  <c r="E3089" i="1"/>
  <c r="F3089" i="1"/>
  <c r="G3089" i="1"/>
  <c r="H3089" i="1"/>
  <c r="J3089" i="1"/>
  <c r="K3089" i="1"/>
  <c r="L3089" i="1"/>
  <c r="M3089" i="1"/>
  <c r="AG3089" i="1"/>
  <c r="AH3089" i="1"/>
  <c r="AI3089" i="1"/>
  <c r="AJ3089" i="1"/>
  <c r="AK3089" i="1"/>
  <c r="AL3089" i="1"/>
  <c r="AM3089" i="1"/>
  <c r="AN3089" i="1"/>
  <c r="AV3089" i="1"/>
  <c r="C3090" i="1"/>
  <c r="D3090" i="1"/>
  <c r="E3090" i="1"/>
  <c r="F3090" i="1"/>
  <c r="G3090" i="1"/>
  <c r="H3090" i="1"/>
  <c r="J3090" i="1"/>
  <c r="K3090" i="1"/>
  <c r="L3090" i="1"/>
  <c r="M3090" i="1"/>
  <c r="AG3090" i="1"/>
  <c r="AH3090" i="1"/>
  <c r="AI3090" i="1"/>
  <c r="AJ3090" i="1"/>
  <c r="AK3090" i="1"/>
  <c r="AL3090" i="1"/>
  <c r="AM3090" i="1"/>
  <c r="AN3090" i="1"/>
  <c r="AV3090" i="1"/>
  <c r="C3091" i="1"/>
  <c r="D3091" i="1"/>
  <c r="E3091" i="1"/>
  <c r="F3091" i="1"/>
  <c r="G3091" i="1"/>
  <c r="H3091" i="1"/>
  <c r="J3091" i="1"/>
  <c r="K3091" i="1"/>
  <c r="L3091" i="1"/>
  <c r="M3091" i="1"/>
  <c r="AG3091" i="1"/>
  <c r="AH3091" i="1"/>
  <c r="AI3091" i="1"/>
  <c r="AJ3091" i="1"/>
  <c r="AK3091" i="1"/>
  <c r="AL3091" i="1"/>
  <c r="AM3091" i="1"/>
  <c r="AN3091" i="1"/>
  <c r="AV3091" i="1"/>
  <c r="C3092" i="1"/>
  <c r="D3092" i="1"/>
  <c r="E3092" i="1"/>
  <c r="F3092" i="1"/>
  <c r="G3092" i="1"/>
  <c r="H3092" i="1"/>
  <c r="J3092" i="1"/>
  <c r="K3092" i="1"/>
  <c r="L3092" i="1"/>
  <c r="M3092" i="1"/>
  <c r="AG3092" i="1"/>
  <c r="AH3092" i="1"/>
  <c r="AI3092" i="1"/>
  <c r="AJ3092" i="1"/>
  <c r="AK3092" i="1"/>
  <c r="AL3092" i="1"/>
  <c r="AM3092" i="1"/>
  <c r="AN3092" i="1"/>
  <c r="AV3092" i="1"/>
  <c r="C3093" i="1"/>
  <c r="D3093" i="1"/>
  <c r="E3093" i="1"/>
  <c r="F3093" i="1"/>
  <c r="G3093" i="1"/>
  <c r="H3093" i="1"/>
  <c r="J3093" i="1"/>
  <c r="K3093" i="1"/>
  <c r="L3093" i="1"/>
  <c r="M3093" i="1"/>
  <c r="AG3093" i="1"/>
  <c r="AH3093" i="1"/>
  <c r="AI3093" i="1"/>
  <c r="AJ3093" i="1"/>
  <c r="AK3093" i="1"/>
  <c r="AL3093" i="1"/>
  <c r="AM3093" i="1"/>
  <c r="AN3093" i="1"/>
  <c r="AV3093" i="1"/>
  <c r="C3094" i="1"/>
  <c r="D3094" i="1"/>
  <c r="E3094" i="1"/>
  <c r="F3094" i="1"/>
  <c r="G3094" i="1"/>
  <c r="H3094" i="1"/>
  <c r="J3094" i="1"/>
  <c r="K3094" i="1"/>
  <c r="L3094" i="1"/>
  <c r="M3094" i="1"/>
  <c r="AG3094" i="1"/>
  <c r="AH3094" i="1"/>
  <c r="AI3094" i="1"/>
  <c r="AJ3094" i="1"/>
  <c r="AK3094" i="1"/>
  <c r="AL3094" i="1"/>
  <c r="AM3094" i="1"/>
  <c r="AN3094" i="1"/>
  <c r="AV3094" i="1"/>
  <c r="C3095" i="1"/>
  <c r="D3095" i="1"/>
  <c r="E3095" i="1"/>
  <c r="F3095" i="1"/>
  <c r="G3095" i="1"/>
  <c r="H3095" i="1"/>
  <c r="J3095" i="1"/>
  <c r="K3095" i="1"/>
  <c r="L3095" i="1"/>
  <c r="M3095" i="1"/>
  <c r="AG3095" i="1"/>
  <c r="AH3095" i="1"/>
  <c r="AI3095" i="1"/>
  <c r="AJ3095" i="1"/>
  <c r="AK3095" i="1"/>
  <c r="AL3095" i="1"/>
  <c r="AM3095" i="1"/>
  <c r="AN3095" i="1"/>
  <c r="AV3095" i="1"/>
  <c r="C3096" i="1"/>
  <c r="D3096" i="1"/>
  <c r="E3096" i="1"/>
  <c r="F3096" i="1"/>
  <c r="G3096" i="1"/>
  <c r="H3096" i="1"/>
  <c r="J3096" i="1"/>
  <c r="K3096" i="1"/>
  <c r="L3096" i="1"/>
  <c r="M3096" i="1"/>
  <c r="AG3096" i="1"/>
  <c r="AH3096" i="1"/>
  <c r="AI3096" i="1"/>
  <c r="AJ3096" i="1"/>
  <c r="AK3096" i="1"/>
  <c r="AL3096" i="1"/>
  <c r="AM3096" i="1"/>
  <c r="AN3096" i="1"/>
  <c r="AV3096" i="1"/>
  <c r="C3097" i="1"/>
  <c r="D3097" i="1"/>
  <c r="E3097" i="1"/>
  <c r="F3097" i="1"/>
  <c r="G3097" i="1"/>
  <c r="H3097" i="1"/>
  <c r="J3097" i="1"/>
  <c r="K3097" i="1"/>
  <c r="L3097" i="1"/>
  <c r="M3097" i="1"/>
  <c r="AG3097" i="1"/>
  <c r="AH3097" i="1"/>
  <c r="AI3097" i="1"/>
  <c r="AJ3097" i="1"/>
  <c r="AK3097" i="1"/>
  <c r="AL3097" i="1"/>
  <c r="AM3097" i="1"/>
  <c r="AN3097" i="1"/>
  <c r="AV3097" i="1"/>
  <c r="C3098" i="1"/>
  <c r="D3098" i="1"/>
  <c r="E3098" i="1"/>
  <c r="F3098" i="1"/>
  <c r="G3098" i="1"/>
  <c r="H3098" i="1"/>
  <c r="J3098" i="1"/>
  <c r="K3098" i="1"/>
  <c r="L3098" i="1"/>
  <c r="M3098" i="1"/>
  <c r="AG3098" i="1"/>
  <c r="AH3098" i="1"/>
  <c r="AI3098" i="1"/>
  <c r="AJ3098" i="1"/>
  <c r="AK3098" i="1"/>
  <c r="AL3098" i="1"/>
  <c r="AM3098" i="1"/>
  <c r="AN3098" i="1"/>
  <c r="AV3098" i="1"/>
  <c r="C3099" i="1"/>
  <c r="D3099" i="1"/>
  <c r="E3099" i="1"/>
  <c r="F3099" i="1"/>
  <c r="G3099" i="1"/>
  <c r="H3099" i="1"/>
  <c r="J3099" i="1"/>
  <c r="K3099" i="1"/>
  <c r="L3099" i="1"/>
  <c r="M3099" i="1"/>
  <c r="AG3099" i="1"/>
  <c r="AH3099" i="1"/>
  <c r="AI3099" i="1"/>
  <c r="AJ3099" i="1"/>
  <c r="AK3099" i="1"/>
  <c r="AL3099" i="1"/>
  <c r="AM3099" i="1"/>
  <c r="AN3099" i="1"/>
  <c r="AV3099" i="1"/>
  <c r="C3100" i="1"/>
  <c r="D3100" i="1"/>
  <c r="E3100" i="1"/>
  <c r="F3100" i="1"/>
  <c r="G3100" i="1"/>
  <c r="H3100" i="1"/>
  <c r="J3100" i="1"/>
  <c r="K3100" i="1"/>
  <c r="L3100" i="1"/>
  <c r="M3100" i="1"/>
  <c r="AG3100" i="1"/>
  <c r="AH3100" i="1"/>
  <c r="AI3100" i="1"/>
  <c r="AJ3100" i="1"/>
  <c r="AK3100" i="1"/>
  <c r="AL3100" i="1"/>
  <c r="AM3100" i="1"/>
  <c r="AN3100" i="1"/>
  <c r="AV3100" i="1"/>
  <c r="C3101" i="1"/>
  <c r="D3101" i="1"/>
  <c r="E3101" i="1"/>
  <c r="F3101" i="1"/>
  <c r="G3101" i="1"/>
  <c r="H3101" i="1"/>
  <c r="J3101" i="1"/>
  <c r="K3101" i="1"/>
  <c r="L3101" i="1"/>
  <c r="M3101" i="1"/>
  <c r="AG3101" i="1"/>
  <c r="AH3101" i="1"/>
  <c r="AI3101" i="1"/>
  <c r="AJ3101" i="1"/>
  <c r="AK3101" i="1"/>
  <c r="AL3101" i="1"/>
  <c r="AM3101" i="1"/>
  <c r="AN3101" i="1"/>
  <c r="AV3101" i="1"/>
  <c r="C3103" i="1"/>
  <c r="D3103" i="1"/>
  <c r="E3103" i="1"/>
  <c r="F3103" i="1"/>
  <c r="G3103" i="1"/>
  <c r="H3103" i="1"/>
  <c r="J3103" i="1"/>
  <c r="K3103" i="1"/>
  <c r="L3103" i="1"/>
  <c r="M3103" i="1"/>
  <c r="AG3103" i="1"/>
  <c r="AH3103" i="1"/>
  <c r="AI3103" i="1"/>
  <c r="AJ3103" i="1"/>
  <c r="AK3103" i="1"/>
  <c r="AL3103" i="1"/>
  <c r="AM3103" i="1"/>
  <c r="AN3103" i="1"/>
  <c r="AV3103" i="1"/>
  <c r="C3104" i="1"/>
  <c r="D3104" i="1"/>
  <c r="E3104" i="1"/>
  <c r="F3104" i="1"/>
  <c r="G3104" i="1"/>
  <c r="H3104" i="1"/>
  <c r="J3104" i="1"/>
  <c r="K3104" i="1"/>
  <c r="L3104" i="1"/>
  <c r="M3104" i="1"/>
  <c r="AG3104" i="1"/>
  <c r="AH3104" i="1"/>
  <c r="AI3104" i="1"/>
  <c r="AJ3104" i="1"/>
  <c r="AK3104" i="1"/>
  <c r="AL3104" i="1"/>
  <c r="AM3104" i="1"/>
  <c r="AN3104" i="1"/>
  <c r="AV3104" i="1"/>
  <c r="C3105" i="1"/>
  <c r="D3105" i="1"/>
  <c r="E3105" i="1"/>
  <c r="F3105" i="1"/>
  <c r="G3105" i="1"/>
  <c r="H3105" i="1"/>
  <c r="J3105" i="1"/>
  <c r="K3105" i="1"/>
  <c r="L3105" i="1"/>
  <c r="M3105" i="1"/>
  <c r="AG3105" i="1"/>
  <c r="AH3105" i="1"/>
  <c r="AI3105" i="1"/>
  <c r="AJ3105" i="1"/>
  <c r="AK3105" i="1"/>
  <c r="AL3105" i="1"/>
  <c r="AM3105" i="1"/>
  <c r="AN3105" i="1"/>
  <c r="AV3105" i="1"/>
  <c r="C3106" i="1"/>
  <c r="D3106" i="1"/>
  <c r="E3106" i="1"/>
  <c r="F3106" i="1"/>
  <c r="G3106" i="1"/>
  <c r="H3106" i="1"/>
  <c r="J3106" i="1"/>
  <c r="K3106" i="1"/>
  <c r="L3106" i="1"/>
  <c r="M3106" i="1"/>
  <c r="AG3106" i="1"/>
  <c r="AH3106" i="1"/>
  <c r="AI3106" i="1"/>
  <c r="AJ3106" i="1"/>
  <c r="AK3106" i="1"/>
  <c r="AL3106" i="1"/>
  <c r="AM3106" i="1"/>
  <c r="AN3106" i="1"/>
  <c r="AV3106" i="1"/>
  <c r="C3107" i="1"/>
  <c r="D3107" i="1"/>
  <c r="E3107" i="1"/>
  <c r="F3107" i="1"/>
  <c r="G3107" i="1"/>
  <c r="H3107" i="1"/>
  <c r="J3107" i="1"/>
  <c r="K3107" i="1"/>
  <c r="L3107" i="1"/>
  <c r="M3107" i="1"/>
  <c r="AG3107" i="1"/>
  <c r="AH3107" i="1"/>
  <c r="AI3107" i="1"/>
  <c r="AJ3107" i="1"/>
  <c r="AK3107" i="1"/>
  <c r="AL3107" i="1"/>
  <c r="AM3107" i="1"/>
  <c r="AN3107" i="1"/>
  <c r="AV3107" i="1"/>
  <c r="C3108" i="1"/>
  <c r="D3108" i="1"/>
  <c r="E3108" i="1"/>
  <c r="F3108" i="1"/>
  <c r="G3108" i="1"/>
  <c r="H3108" i="1"/>
  <c r="J3108" i="1"/>
  <c r="K3108" i="1"/>
  <c r="L3108" i="1"/>
  <c r="M3108" i="1"/>
  <c r="AG3108" i="1"/>
  <c r="AH3108" i="1"/>
  <c r="AI3108" i="1"/>
  <c r="AJ3108" i="1"/>
  <c r="AK3108" i="1"/>
  <c r="AL3108" i="1"/>
  <c r="AM3108" i="1"/>
  <c r="AN3108" i="1"/>
  <c r="AV3108" i="1"/>
  <c r="C3109" i="1"/>
  <c r="D3109" i="1"/>
  <c r="E3109" i="1"/>
  <c r="F3109" i="1"/>
  <c r="G3109" i="1"/>
  <c r="H3109" i="1"/>
  <c r="J3109" i="1"/>
  <c r="K3109" i="1"/>
  <c r="L3109" i="1"/>
  <c r="M3109" i="1"/>
  <c r="AG3109" i="1"/>
  <c r="AH3109" i="1"/>
  <c r="AI3109" i="1"/>
  <c r="AJ3109" i="1"/>
  <c r="AK3109" i="1"/>
  <c r="AL3109" i="1"/>
  <c r="AM3109" i="1"/>
  <c r="AN3109" i="1"/>
  <c r="AV3109" i="1"/>
  <c r="C3110" i="1"/>
  <c r="D3110" i="1"/>
  <c r="E3110" i="1"/>
  <c r="F3110" i="1"/>
  <c r="G3110" i="1"/>
  <c r="H3110" i="1"/>
  <c r="J3110" i="1"/>
  <c r="K3110" i="1"/>
  <c r="L3110" i="1"/>
  <c r="M3110" i="1"/>
  <c r="AG3110" i="1"/>
  <c r="AH3110" i="1"/>
  <c r="AI3110" i="1"/>
  <c r="AJ3110" i="1"/>
  <c r="AK3110" i="1"/>
  <c r="AL3110" i="1"/>
  <c r="AM3110" i="1"/>
  <c r="AN3110" i="1"/>
  <c r="AV3110" i="1"/>
  <c r="C3111" i="1"/>
  <c r="D3111" i="1"/>
  <c r="E3111" i="1"/>
  <c r="F3111" i="1"/>
  <c r="G3111" i="1"/>
  <c r="H3111" i="1"/>
  <c r="J3111" i="1"/>
  <c r="K3111" i="1"/>
  <c r="L3111" i="1"/>
  <c r="M3111" i="1"/>
  <c r="AG3111" i="1"/>
  <c r="AH3111" i="1"/>
  <c r="AI3111" i="1"/>
  <c r="AJ3111" i="1"/>
  <c r="AK3111" i="1"/>
  <c r="AL3111" i="1"/>
  <c r="AM3111" i="1"/>
  <c r="AN3111" i="1"/>
  <c r="AV3111" i="1"/>
  <c r="C3112" i="1"/>
  <c r="D3112" i="1"/>
  <c r="E3112" i="1"/>
  <c r="F3112" i="1"/>
  <c r="G3112" i="1"/>
  <c r="H3112" i="1"/>
  <c r="J3112" i="1"/>
  <c r="K3112" i="1"/>
  <c r="L3112" i="1"/>
  <c r="M3112" i="1"/>
  <c r="AG3112" i="1"/>
  <c r="AH3112" i="1"/>
  <c r="AI3112" i="1"/>
  <c r="AJ3112" i="1"/>
  <c r="AK3112" i="1"/>
  <c r="AL3112" i="1"/>
  <c r="AM3112" i="1"/>
  <c r="AN3112" i="1"/>
  <c r="AV3112" i="1"/>
  <c r="C3113" i="1"/>
  <c r="D3113" i="1"/>
  <c r="E3113" i="1"/>
  <c r="F3113" i="1"/>
  <c r="G3113" i="1"/>
  <c r="H3113" i="1"/>
  <c r="J3113" i="1"/>
  <c r="K3113" i="1"/>
  <c r="L3113" i="1"/>
  <c r="M3113" i="1"/>
  <c r="AG3113" i="1"/>
  <c r="AH3113" i="1"/>
  <c r="AI3113" i="1"/>
  <c r="AJ3113" i="1"/>
  <c r="AK3113" i="1"/>
  <c r="AL3113" i="1"/>
  <c r="AM3113" i="1"/>
  <c r="AN3113" i="1"/>
  <c r="AV3113" i="1"/>
  <c r="C3114" i="1"/>
  <c r="D3114" i="1"/>
  <c r="E3114" i="1"/>
  <c r="F3114" i="1"/>
  <c r="G3114" i="1"/>
  <c r="H3114" i="1"/>
  <c r="J3114" i="1"/>
  <c r="K3114" i="1"/>
  <c r="L3114" i="1"/>
  <c r="M3114" i="1"/>
  <c r="AG3114" i="1"/>
  <c r="AH3114" i="1"/>
  <c r="AI3114" i="1"/>
  <c r="AJ3114" i="1"/>
  <c r="AK3114" i="1"/>
  <c r="AL3114" i="1"/>
  <c r="AM3114" i="1"/>
  <c r="AN3114" i="1"/>
  <c r="AV3114" i="1"/>
  <c r="C3115" i="1"/>
  <c r="D3115" i="1"/>
  <c r="E3115" i="1"/>
  <c r="F3115" i="1"/>
  <c r="G3115" i="1"/>
  <c r="H3115" i="1"/>
  <c r="J3115" i="1"/>
  <c r="K3115" i="1"/>
  <c r="L3115" i="1"/>
  <c r="M3115" i="1"/>
  <c r="AG3115" i="1"/>
  <c r="AH3115" i="1"/>
  <c r="AI3115" i="1"/>
  <c r="AJ3115" i="1"/>
  <c r="AK3115" i="1"/>
  <c r="AL3115" i="1"/>
  <c r="AM3115" i="1"/>
  <c r="AN3115" i="1"/>
  <c r="AV3115" i="1"/>
  <c r="C3116" i="1"/>
  <c r="D3116" i="1"/>
  <c r="E3116" i="1"/>
  <c r="F3116" i="1"/>
  <c r="G3116" i="1"/>
  <c r="H3116" i="1"/>
  <c r="J3116" i="1"/>
  <c r="K3116" i="1"/>
  <c r="L3116" i="1"/>
  <c r="M3116" i="1"/>
  <c r="AG3116" i="1"/>
  <c r="AH3116" i="1"/>
  <c r="AI3116" i="1"/>
  <c r="AJ3116" i="1"/>
  <c r="AK3116" i="1"/>
  <c r="AL3116" i="1"/>
  <c r="AM3116" i="1"/>
  <c r="AN3116" i="1"/>
  <c r="AV3116" i="1"/>
  <c r="C3117" i="1"/>
  <c r="D3117" i="1"/>
  <c r="E3117" i="1"/>
  <c r="F3117" i="1"/>
  <c r="G3117" i="1"/>
  <c r="H3117" i="1"/>
  <c r="J3117" i="1"/>
  <c r="K3117" i="1"/>
  <c r="L3117" i="1"/>
  <c r="M3117" i="1"/>
  <c r="AG3117" i="1"/>
  <c r="AH3117" i="1"/>
  <c r="AI3117" i="1"/>
  <c r="AJ3117" i="1"/>
  <c r="AK3117" i="1"/>
  <c r="AL3117" i="1"/>
  <c r="AM3117" i="1"/>
  <c r="AN3117" i="1"/>
  <c r="AV3117" i="1"/>
  <c r="C3118" i="1"/>
  <c r="D3118" i="1"/>
  <c r="E3118" i="1"/>
  <c r="F3118" i="1"/>
  <c r="G3118" i="1"/>
  <c r="H3118" i="1"/>
  <c r="J3118" i="1"/>
  <c r="K3118" i="1"/>
  <c r="L3118" i="1"/>
  <c r="M3118" i="1"/>
  <c r="AG3118" i="1"/>
  <c r="AH3118" i="1"/>
  <c r="AI3118" i="1"/>
  <c r="AJ3118" i="1"/>
  <c r="AK3118" i="1"/>
  <c r="AL3118" i="1"/>
  <c r="AM3118" i="1"/>
  <c r="AN3118" i="1"/>
  <c r="AV3118" i="1"/>
  <c r="C3119" i="1"/>
  <c r="D3119" i="1"/>
  <c r="E3119" i="1"/>
  <c r="F3119" i="1"/>
  <c r="G3119" i="1"/>
  <c r="H3119" i="1"/>
  <c r="J3119" i="1"/>
  <c r="K3119" i="1"/>
  <c r="L3119" i="1"/>
  <c r="M3119" i="1"/>
  <c r="AG3119" i="1"/>
  <c r="AH3119" i="1"/>
  <c r="AI3119" i="1"/>
  <c r="AJ3119" i="1"/>
  <c r="AK3119" i="1"/>
  <c r="AL3119" i="1"/>
  <c r="AM3119" i="1"/>
  <c r="AN3119" i="1"/>
  <c r="AV3119" i="1"/>
  <c r="C3120" i="1"/>
  <c r="D3120" i="1"/>
  <c r="E3120" i="1"/>
  <c r="F3120" i="1"/>
  <c r="G3120" i="1"/>
  <c r="H3120" i="1"/>
  <c r="J3120" i="1"/>
  <c r="K3120" i="1"/>
  <c r="L3120" i="1"/>
  <c r="M3120" i="1"/>
  <c r="AG3120" i="1"/>
  <c r="AH3120" i="1"/>
  <c r="AI3120" i="1"/>
  <c r="AJ3120" i="1"/>
  <c r="AK3120" i="1"/>
  <c r="AL3120" i="1"/>
  <c r="AM3120" i="1"/>
  <c r="AN3120" i="1"/>
  <c r="AV3120" i="1"/>
  <c r="C3121" i="1"/>
  <c r="D3121" i="1"/>
  <c r="E3121" i="1"/>
  <c r="F3121" i="1"/>
  <c r="G3121" i="1"/>
  <c r="H3121" i="1"/>
  <c r="J3121" i="1"/>
  <c r="K3121" i="1"/>
  <c r="L3121" i="1"/>
  <c r="M3121" i="1"/>
  <c r="AG3121" i="1"/>
  <c r="AH3121" i="1"/>
  <c r="AI3121" i="1"/>
  <c r="AJ3121" i="1"/>
  <c r="AK3121" i="1"/>
  <c r="AL3121" i="1"/>
  <c r="AM3121" i="1"/>
  <c r="AN3121" i="1"/>
  <c r="AV3121" i="1"/>
  <c r="C3122" i="1"/>
  <c r="D3122" i="1"/>
  <c r="E3122" i="1"/>
  <c r="F3122" i="1"/>
  <c r="G3122" i="1"/>
  <c r="H3122" i="1"/>
  <c r="J3122" i="1"/>
  <c r="K3122" i="1"/>
  <c r="L3122" i="1"/>
  <c r="M3122" i="1"/>
  <c r="AG3122" i="1"/>
  <c r="AH3122" i="1"/>
  <c r="AI3122" i="1"/>
  <c r="AJ3122" i="1"/>
  <c r="AK3122" i="1"/>
  <c r="AL3122" i="1"/>
  <c r="AM3122" i="1"/>
  <c r="AN3122" i="1"/>
  <c r="AV3122" i="1"/>
  <c r="C3123" i="1"/>
  <c r="D3123" i="1"/>
  <c r="E3123" i="1"/>
  <c r="F3123" i="1"/>
  <c r="G3123" i="1"/>
  <c r="H3123" i="1"/>
  <c r="J3123" i="1"/>
  <c r="K3123" i="1"/>
  <c r="L3123" i="1"/>
  <c r="M3123" i="1"/>
  <c r="AG3123" i="1"/>
  <c r="AH3123" i="1"/>
  <c r="AI3123" i="1"/>
  <c r="AJ3123" i="1"/>
  <c r="AK3123" i="1"/>
  <c r="AL3123" i="1"/>
  <c r="AM3123" i="1"/>
  <c r="AN3123" i="1"/>
  <c r="AV3123" i="1"/>
  <c r="C3124" i="1"/>
  <c r="D3124" i="1"/>
  <c r="E3124" i="1"/>
  <c r="F3124" i="1"/>
  <c r="G3124" i="1"/>
  <c r="H3124" i="1"/>
  <c r="J3124" i="1"/>
  <c r="K3124" i="1"/>
  <c r="L3124" i="1"/>
  <c r="M3124" i="1"/>
  <c r="AG3124" i="1"/>
  <c r="AH3124" i="1"/>
  <c r="AI3124" i="1"/>
  <c r="AJ3124" i="1"/>
  <c r="AK3124" i="1"/>
  <c r="AL3124" i="1"/>
  <c r="AM3124" i="1"/>
  <c r="AN3124" i="1"/>
  <c r="AV3124" i="1"/>
  <c r="C3125" i="1"/>
  <c r="D3125" i="1"/>
  <c r="E3125" i="1"/>
  <c r="F3125" i="1"/>
  <c r="G3125" i="1"/>
  <c r="H3125" i="1"/>
  <c r="J3125" i="1"/>
  <c r="K3125" i="1"/>
  <c r="L3125" i="1"/>
  <c r="M3125" i="1"/>
  <c r="AG3125" i="1"/>
  <c r="AH3125" i="1"/>
  <c r="AI3125" i="1"/>
  <c r="AJ3125" i="1"/>
  <c r="AK3125" i="1"/>
  <c r="AL3125" i="1"/>
  <c r="AM3125" i="1"/>
  <c r="AN3125" i="1"/>
  <c r="AV3125" i="1"/>
  <c r="C3126" i="1"/>
  <c r="D3126" i="1"/>
  <c r="E3126" i="1"/>
  <c r="F3126" i="1"/>
  <c r="G3126" i="1"/>
  <c r="H3126" i="1"/>
  <c r="J3126" i="1"/>
  <c r="K3126" i="1"/>
  <c r="L3126" i="1"/>
  <c r="M3126" i="1"/>
  <c r="AG3126" i="1"/>
  <c r="AH3126" i="1"/>
  <c r="AI3126" i="1"/>
  <c r="AJ3126" i="1"/>
  <c r="AK3126" i="1"/>
  <c r="AL3126" i="1"/>
  <c r="AM3126" i="1"/>
  <c r="AN3126" i="1"/>
  <c r="AV3126" i="1"/>
  <c r="C3127" i="1"/>
  <c r="D3127" i="1"/>
  <c r="E3127" i="1"/>
  <c r="F3127" i="1"/>
  <c r="G3127" i="1"/>
  <c r="H3127" i="1"/>
  <c r="J3127" i="1"/>
  <c r="K3127" i="1"/>
  <c r="L3127" i="1"/>
  <c r="M3127" i="1"/>
  <c r="AG3127" i="1"/>
  <c r="AH3127" i="1"/>
  <c r="AI3127" i="1"/>
  <c r="AJ3127" i="1"/>
  <c r="AK3127" i="1"/>
  <c r="AL3127" i="1"/>
  <c r="AM3127" i="1"/>
  <c r="AN3127" i="1"/>
  <c r="AV3127" i="1"/>
  <c r="C3128" i="1"/>
  <c r="D3128" i="1"/>
  <c r="E3128" i="1"/>
  <c r="F3128" i="1"/>
  <c r="G3128" i="1"/>
  <c r="H3128" i="1"/>
  <c r="J3128" i="1"/>
  <c r="K3128" i="1"/>
  <c r="L3128" i="1"/>
  <c r="M3128" i="1"/>
  <c r="AG3128" i="1"/>
  <c r="AH3128" i="1"/>
  <c r="AI3128" i="1"/>
  <c r="AJ3128" i="1"/>
  <c r="AK3128" i="1"/>
  <c r="AL3128" i="1"/>
  <c r="AM3128" i="1"/>
  <c r="AN3128" i="1"/>
  <c r="AV3128" i="1"/>
  <c r="C3129" i="1"/>
  <c r="D3129" i="1"/>
  <c r="E3129" i="1"/>
  <c r="F3129" i="1"/>
  <c r="G3129" i="1"/>
  <c r="H3129" i="1"/>
  <c r="J3129" i="1"/>
  <c r="K3129" i="1"/>
  <c r="L3129" i="1"/>
  <c r="M3129" i="1"/>
  <c r="AG3129" i="1"/>
  <c r="AH3129" i="1"/>
  <c r="AI3129" i="1"/>
  <c r="AJ3129" i="1"/>
  <c r="AK3129" i="1"/>
  <c r="AL3129" i="1"/>
  <c r="AM3129" i="1"/>
  <c r="AN3129" i="1"/>
  <c r="AV3129" i="1"/>
  <c r="C3130" i="1"/>
  <c r="D3130" i="1"/>
  <c r="E3130" i="1"/>
  <c r="F3130" i="1"/>
  <c r="G3130" i="1"/>
  <c r="H3130" i="1"/>
  <c r="J3130" i="1"/>
  <c r="K3130" i="1"/>
  <c r="L3130" i="1"/>
  <c r="M3130" i="1"/>
  <c r="AG3130" i="1"/>
  <c r="AH3130" i="1"/>
  <c r="AI3130" i="1"/>
  <c r="AJ3130" i="1"/>
  <c r="AK3130" i="1"/>
  <c r="AL3130" i="1"/>
  <c r="AM3130" i="1"/>
  <c r="AN3130" i="1"/>
  <c r="AV3130" i="1"/>
  <c r="C3131" i="1"/>
  <c r="D3131" i="1"/>
  <c r="E3131" i="1"/>
  <c r="F3131" i="1"/>
  <c r="G3131" i="1"/>
  <c r="H3131" i="1"/>
  <c r="J3131" i="1"/>
  <c r="K3131" i="1"/>
  <c r="L3131" i="1"/>
  <c r="M3131" i="1"/>
  <c r="AG3131" i="1"/>
  <c r="AH3131" i="1"/>
  <c r="AI3131" i="1"/>
  <c r="AJ3131" i="1"/>
  <c r="AK3131" i="1"/>
  <c r="AL3131" i="1"/>
  <c r="AM3131" i="1"/>
  <c r="AN3131" i="1"/>
  <c r="AV3131" i="1"/>
  <c r="C3132" i="1"/>
  <c r="D3132" i="1"/>
  <c r="E3132" i="1"/>
  <c r="F3132" i="1"/>
  <c r="G3132" i="1"/>
  <c r="H3132" i="1"/>
  <c r="J3132" i="1"/>
  <c r="K3132" i="1"/>
  <c r="L3132" i="1"/>
  <c r="M3132" i="1"/>
  <c r="AG3132" i="1"/>
  <c r="AH3132" i="1"/>
  <c r="AI3132" i="1"/>
  <c r="AJ3132" i="1"/>
  <c r="AK3132" i="1"/>
  <c r="AL3132" i="1"/>
  <c r="AM3132" i="1"/>
  <c r="AN3132" i="1"/>
  <c r="AV3132" i="1"/>
  <c r="C3133" i="1"/>
  <c r="D3133" i="1"/>
  <c r="E3133" i="1"/>
  <c r="F3133" i="1"/>
  <c r="G3133" i="1"/>
  <c r="H3133" i="1"/>
  <c r="J3133" i="1"/>
  <c r="K3133" i="1"/>
  <c r="L3133" i="1"/>
  <c r="M3133" i="1"/>
  <c r="AG3133" i="1"/>
  <c r="AH3133" i="1"/>
  <c r="AI3133" i="1"/>
  <c r="AJ3133" i="1"/>
  <c r="AK3133" i="1"/>
  <c r="AL3133" i="1"/>
  <c r="AM3133" i="1"/>
  <c r="AN3133" i="1"/>
  <c r="AV3133" i="1"/>
  <c r="C3134" i="1"/>
  <c r="D3134" i="1"/>
  <c r="E3134" i="1"/>
  <c r="F3134" i="1"/>
  <c r="G3134" i="1"/>
  <c r="H3134" i="1"/>
  <c r="J3134" i="1"/>
  <c r="K3134" i="1"/>
  <c r="L3134" i="1"/>
  <c r="M3134" i="1"/>
  <c r="AG3134" i="1"/>
  <c r="AH3134" i="1"/>
  <c r="AI3134" i="1"/>
  <c r="AJ3134" i="1"/>
  <c r="AK3134" i="1"/>
  <c r="AL3134" i="1"/>
  <c r="AM3134" i="1"/>
  <c r="AN3134" i="1"/>
  <c r="AV3134" i="1"/>
  <c r="C3135" i="1"/>
  <c r="D3135" i="1"/>
  <c r="E3135" i="1"/>
  <c r="F3135" i="1"/>
  <c r="G3135" i="1"/>
  <c r="H3135" i="1"/>
  <c r="J3135" i="1"/>
  <c r="K3135" i="1"/>
  <c r="L3135" i="1"/>
  <c r="M3135" i="1"/>
  <c r="AG3135" i="1"/>
  <c r="AH3135" i="1"/>
  <c r="AI3135" i="1"/>
  <c r="AJ3135" i="1"/>
  <c r="AK3135" i="1"/>
  <c r="AL3135" i="1"/>
  <c r="AM3135" i="1"/>
  <c r="AN3135" i="1"/>
  <c r="AV3135" i="1"/>
  <c r="C3136" i="1"/>
  <c r="D3136" i="1"/>
  <c r="E3136" i="1"/>
  <c r="F3136" i="1"/>
  <c r="G3136" i="1"/>
  <c r="H3136" i="1"/>
  <c r="J3136" i="1"/>
  <c r="K3136" i="1"/>
  <c r="L3136" i="1"/>
  <c r="M3136" i="1"/>
  <c r="AG3136" i="1"/>
  <c r="AH3136" i="1"/>
  <c r="AI3136" i="1"/>
  <c r="AJ3136" i="1"/>
  <c r="AK3136" i="1"/>
  <c r="AL3136" i="1"/>
  <c r="AM3136" i="1"/>
  <c r="AN3136" i="1"/>
  <c r="AV3136" i="1"/>
  <c r="C3137" i="1"/>
  <c r="D3137" i="1"/>
  <c r="E3137" i="1"/>
  <c r="F3137" i="1"/>
  <c r="G3137" i="1"/>
  <c r="H3137" i="1"/>
  <c r="J3137" i="1"/>
  <c r="K3137" i="1"/>
  <c r="L3137" i="1"/>
  <c r="M3137" i="1"/>
  <c r="AG3137" i="1"/>
  <c r="AH3137" i="1"/>
  <c r="AI3137" i="1"/>
  <c r="AJ3137" i="1"/>
  <c r="AK3137" i="1"/>
  <c r="AL3137" i="1"/>
  <c r="AM3137" i="1"/>
  <c r="AN3137" i="1"/>
  <c r="AV3137" i="1"/>
  <c r="C3138" i="1"/>
  <c r="D3138" i="1"/>
  <c r="E3138" i="1"/>
  <c r="F3138" i="1"/>
  <c r="G3138" i="1"/>
  <c r="H3138" i="1"/>
  <c r="J3138" i="1"/>
  <c r="K3138" i="1"/>
  <c r="L3138" i="1"/>
  <c r="M3138" i="1"/>
  <c r="AG3138" i="1"/>
  <c r="AH3138" i="1"/>
  <c r="AI3138" i="1"/>
  <c r="AJ3138" i="1"/>
  <c r="AK3138" i="1"/>
  <c r="AL3138" i="1"/>
  <c r="AM3138" i="1"/>
  <c r="AN3138" i="1"/>
  <c r="AV3138" i="1"/>
  <c r="C3139" i="1"/>
  <c r="D3139" i="1"/>
  <c r="E3139" i="1"/>
  <c r="F3139" i="1"/>
  <c r="G3139" i="1"/>
  <c r="H3139" i="1"/>
  <c r="J3139" i="1"/>
  <c r="K3139" i="1"/>
  <c r="L3139" i="1"/>
  <c r="M3139" i="1"/>
  <c r="AG3139" i="1"/>
  <c r="AH3139" i="1"/>
  <c r="AI3139" i="1"/>
  <c r="AJ3139" i="1"/>
  <c r="AK3139" i="1"/>
  <c r="AL3139" i="1"/>
  <c r="AM3139" i="1"/>
  <c r="AN3139" i="1"/>
  <c r="AV3139" i="1"/>
  <c r="C3140" i="1"/>
  <c r="D3140" i="1"/>
  <c r="E3140" i="1"/>
  <c r="F3140" i="1"/>
  <c r="G3140" i="1"/>
  <c r="H3140" i="1"/>
  <c r="J3140" i="1"/>
  <c r="K3140" i="1"/>
  <c r="L3140" i="1"/>
  <c r="M3140" i="1"/>
  <c r="AG3140" i="1"/>
  <c r="AH3140" i="1"/>
  <c r="AI3140" i="1"/>
  <c r="AJ3140" i="1"/>
  <c r="AK3140" i="1"/>
  <c r="AL3140" i="1"/>
  <c r="AM3140" i="1"/>
  <c r="AN3140" i="1"/>
  <c r="AV3140" i="1"/>
  <c r="C3141" i="1"/>
  <c r="D3141" i="1"/>
  <c r="E3141" i="1"/>
  <c r="F3141" i="1"/>
  <c r="G3141" i="1"/>
  <c r="H3141" i="1"/>
  <c r="J3141" i="1"/>
  <c r="K3141" i="1"/>
  <c r="L3141" i="1"/>
  <c r="M3141" i="1"/>
  <c r="AG3141" i="1"/>
  <c r="AH3141" i="1"/>
  <c r="AI3141" i="1"/>
  <c r="AJ3141" i="1"/>
  <c r="AK3141" i="1"/>
  <c r="AL3141" i="1"/>
  <c r="AM3141" i="1"/>
  <c r="AN3141" i="1"/>
  <c r="AV3141" i="1"/>
  <c r="C3142" i="1"/>
  <c r="D3142" i="1"/>
  <c r="E3142" i="1"/>
  <c r="F3142" i="1"/>
  <c r="G3142" i="1"/>
  <c r="H3142" i="1"/>
  <c r="J3142" i="1"/>
  <c r="K3142" i="1"/>
  <c r="L3142" i="1"/>
  <c r="M3142" i="1"/>
  <c r="AG3142" i="1"/>
  <c r="AH3142" i="1"/>
  <c r="AI3142" i="1"/>
  <c r="AJ3142" i="1"/>
  <c r="AK3142" i="1"/>
  <c r="AL3142" i="1"/>
  <c r="AM3142" i="1"/>
  <c r="AN3142" i="1"/>
  <c r="AV3142" i="1"/>
  <c r="C3143" i="1"/>
  <c r="D3143" i="1"/>
  <c r="E3143" i="1"/>
  <c r="F3143" i="1"/>
  <c r="G3143" i="1"/>
  <c r="H3143" i="1"/>
  <c r="J3143" i="1"/>
  <c r="K3143" i="1"/>
  <c r="L3143" i="1"/>
  <c r="M3143" i="1"/>
  <c r="AG3143" i="1"/>
  <c r="AH3143" i="1"/>
  <c r="AI3143" i="1"/>
  <c r="AJ3143" i="1"/>
  <c r="AK3143" i="1"/>
  <c r="AL3143" i="1"/>
  <c r="AM3143" i="1"/>
  <c r="AN3143" i="1"/>
  <c r="AV3143" i="1"/>
  <c r="C3144" i="1"/>
  <c r="D3144" i="1"/>
  <c r="E3144" i="1"/>
  <c r="F3144" i="1"/>
  <c r="G3144" i="1"/>
  <c r="H3144" i="1"/>
  <c r="J3144" i="1"/>
  <c r="K3144" i="1"/>
  <c r="L3144" i="1"/>
  <c r="M3144" i="1"/>
  <c r="AG3144" i="1"/>
  <c r="AH3144" i="1"/>
  <c r="AI3144" i="1"/>
  <c r="AJ3144" i="1"/>
  <c r="AK3144" i="1"/>
  <c r="AL3144" i="1"/>
  <c r="AM3144" i="1"/>
  <c r="AN3144" i="1"/>
  <c r="AV3144" i="1"/>
  <c r="C3145" i="1"/>
  <c r="D3145" i="1"/>
  <c r="E3145" i="1"/>
  <c r="F3145" i="1"/>
  <c r="G3145" i="1"/>
  <c r="H3145" i="1"/>
  <c r="J3145" i="1"/>
  <c r="K3145" i="1"/>
  <c r="L3145" i="1"/>
  <c r="M3145" i="1"/>
  <c r="AG3145" i="1"/>
  <c r="AH3145" i="1"/>
  <c r="AI3145" i="1"/>
  <c r="AJ3145" i="1"/>
  <c r="AK3145" i="1"/>
  <c r="AL3145" i="1"/>
  <c r="AM3145" i="1"/>
  <c r="AN3145" i="1"/>
  <c r="AV3145" i="1"/>
  <c r="C3146" i="1"/>
  <c r="D3146" i="1"/>
  <c r="E3146" i="1"/>
  <c r="F3146" i="1"/>
  <c r="G3146" i="1"/>
  <c r="H3146" i="1"/>
  <c r="J3146" i="1"/>
  <c r="K3146" i="1"/>
  <c r="L3146" i="1"/>
  <c r="M3146" i="1"/>
  <c r="AG3146" i="1"/>
  <c r="AH3146" i="1"/>
  <c r="AI3146" i="1"/>
  <c r="AJ3146" i="1"/>
  <c r="AK3146" i="1"/>
  <c r="AL3146" i="1"/>
  <c r="AM3146" i="1"/>
  <c r="AN3146" i="1"/>
  <c r="AV3146" i="1"/>
  <c r="C3147" i="1"/>
  <c r="D3147" i="1"/>
  <c r="E3147" i="1"/>
  <c r="F3147" i="1"/>
  <c r="G3147" i="1"/>
  <c r="H3147" i="1"/>
  <c r="J3147" i="1"/>
  <c r="K3147" i="1"/>
  <c r="L3147" i="1"/>
  <c r="M3147" i="1"/>
  <c r="AG3147" i="1"/>
  <c r="AH3147" i="1"/>
  <c r="AI3147" i="1"/>
  <c r="AJ3147" i="1"/>
  <c r="AK3147" i="1"/>
  <c r="AL3147" i="1"/>
  <c r="AM3147" i="1"/>
  <c r="AN3147" i="1"/>
  <c r="AV3147" i="1"/>
  <c r="C3148" i="1"/>
  <c r="D3148" i="1"/>
  <c r="E3148" i="1"/>
  <c r="F3148" i="1"/>
  <c r="G3148" i="1"/>
  <c r="H3148" i="1"/>
  <c r="J3148" i="1"/>
  <c r="K3148" i="1"/>
  <c r="L3148" i="1"/>
  <c r="M3148" i="1"/>
  <c r="AG3148" i="1"/>
  <c r="AH3148" i="1"/>
  <c r="AI3148" i="1"/>
  <c r="AJ3148" i="1"/>
  <c r="AK3148" i="1"/>
  <c r="AL3148" i="1"/>
  <c r="AM3148" i="1"/>
  <c r="AN3148" i="1"/>
  <c r="AV3148" i="1"/>
  <c r="C3149" i="1"/>
  <c r="D3149" i="1"/>
  <c r="E3149" i="1"/>
  <c r="F3149" i="1"/>
  <c r="G3149" i="1"/>
  <c r="H3149" i="1"/>
  <c r="J3149" i="1"/>
  <c r="K3149" i="1"/>
  <c r="L3149" i="1"/>
  <c r="M3149" i="1"/>
  <c r="AG3149" i="1"/>
  <c r="AH3149" i="1"/>
  <c r="AI3149" i="1"/>
  <c r="AJ3149" i="1"/>
  <c r="AK3149" i="1"/>
  <c r="AL3149" i="1"/>
  <c r="AM3149" i="1"/>
  <c r="AN3149" i="1"/>
  <c r="AV3149" i="1"/>
  <c r="C3150" i="1"/>
  <c r="D3150" i="1"/>
  <c r="E3150" i="1"/>
  <c r="F3150" i="1"/>
  <c r="G3150" i="1"/>
  <c r="H3150" i="1"/>
  <c r="J3150" i="1"/>
  <c r="K3150" i="1"/>
  <c r="L3150" i="1"/>
  <c r="M3150" i="1"/>
  <c r="AG3150" i="1"/>
  <c r="AH3150" i="1"/>
  <c r="AI3150" i="1"/>
  <c r="AJ3150" i="1"/>
  <c r="AK3150" i="1"/>
  <c r="AL3150" i="1"/>
  <c r="AM3150" i="1"/>
  <c r="AN3150" i="1"/>
  <c r="AV3150" i="1"/>
  <c r="C3151" i="1"/>
  <c r="D3151" i="1"/>
  <c r="E3151" i="1"/>
  <c r="F3151" i="1"/>
  <c r="G3151" i="1"/>
  <c r="H3151" i="1"/>
  <c r="J3151" i="1"/>
  <c r="K3151" i="1"/>
  <c r="L3151" i="1"/>
  <c r="M3151" i="1"/>
  <c r="AG3151" i="1"/>
  <c r="AH3151" i="1"/>
  <c r="AI3151" i="1"/>
  <c r="AJ3151" i="1"/>
  <c r="AK3151" i="1"/>
  <c r="AL3151" i="1"/>
  <c r="AM3151" i="1"/>
  <c r="AN3151" i="1"/>
  <c r="AV3151" i="1"/>
  <c r="C3152" i="1"/>
  <c r="D3152" i="1"/>
  <c r="E3152" i="1"/>
  <c r="F3152" i="1"/>
  <c r="G3152" i="1"/>
  <c r="H3152" i="1"/>
  <c r="J3152" i="1"/>
  <c r="K3152" i="1"/>
  <c r="L3152" i="1"/>
  <c r="M3152" i="1"/>
  <c r="AG3152" i="1"/>
  <c r="AH3152" i="1"/>
  <c r="AI3152" i="1"/>
  <c r="AJ3152" i="1"/>
  <c r="AK3152" i="1"/>
  <c r="AL3152" i="1"/>
  <c r="AM3152" i="1"/>
  <c r="AN3152" i="1"/>
  <c r="AV3152" i="1"/>
  <c r="C3153" i="1"/>
  <c r="D3153" i="1"/>
  <c r="E3153" i="1"/>
  <c r="F3153" i="1"/>
  <c r="G3153" i="1"/>
  <c r="H3153" i="1"/>
  <c r="J3153" i="1"/>
  <c r="K3153" i="1"/>
  <c r="L3153" i="1"/>
  <c r="M3153" i="1"/>
  <c r="AG3153" i="1"/>
  <c r="AH3153" i="1"/>
  <c r="AI3153" i="1"/>
  <c r="AJ3153" i="1"/>
  <c r="AK3153" i="1"/>
  <c r="AL3153" i="1"/>
  <c r="AM3153" i="1"/>
  <c r="AN3153" i="1"/>
  <c r="AV3153" i="1"/>
  <c r="C3154" i="1"/>
  <c r="D3154" i="1"/>
  <c r="E3154" i="1"/>
  <c r="F3154" i="1"/>
  <c r="G3154" i="1"/>
  <c r="H3154" i="1"/>
  <c r="J3154" i="1"/>
  <c r="K3154" i="1"/>
  <c r="L3154" i="1"/>
  <c r="M3154" i="1"/>
  <c r="AG3154" i="1"/>
  <c r="AH3154" i="1"/>
  <c r="AI3154" i="1"/>
  <c r="AJ3154" i="1"/>
  <c r="AK3154" i="1"/>
  <c r="AL3154" i="1"/>
  <c r="AM3154" i="1"/>
  <c r="AN3154" i="1"/>
  <c r="AV3154" i="1"/>
  <c r="C3155" i="1"/>
  <c r="D3155" i="1"/>
  <c r="E3155" i="1"/>
  <c r="F3155" i="1"/>
  <c r="G3155" i="1"/>
  <c r="H3155" i="1"/>
  <c r="J3155" i="1"/>
  <c r="K3155" i="1"/>
  <c r="L3155" i="1"/>
  <c r="M3155" i="1"/>
  <c r="AG3155" i="1"/>
  <c r="AH3155" i="1"/>
  <c r="AI3155" i="1"/>
  <c r="AJ3155" i="1"/>
  <c r="AK3155" i="1"/>
  <c r="AL3155" i="1"/>
  <c r="AM3155" i="1"/>
  <c r="AN3155" i="1"/>
  <c r="AV3155" i="1"/>
  <c r="C3156" i="1"/>
  <c r="D3156" i="1"/>
  <c r="E3156" i="1"/>
  <c r="F3156" i="1"/>
  <c r="G3156" i="1"/>
  <c r="H3156" i="1"/>
  <c r="J3156" i="1"/>
  <c r="K3156" i="1"/>
  <c r="L3156" i="1"/>
  <c r="M3156" i="1"/>
  <c r="AG3156" i="1"/>
  <c r="AH3156" i="1"/>
  <c r="AI3156" i="1"/>
  <c r="AJ3156" i="1"/>
  <c r="AK3156" i="1"/>
  <c r="AL3156" i="1"/>
  <c r="AM3156" i="1"/>
  <c r="AN3156" i="1"/>
  <c r="AV3156" i="1"/>
  <c r="C3157" i="1"/>
  <c r="D3157" i="1"/>
  <c r="E3157" i="1"/>
  <c r="F3157" i="1"/>
  <c r="G3157" i="1"/>
  <c r="H3157" i="1"/>
  <c r="J3157" i="1"/>
  <c r="K3157" i="1"/>
  <c r="L3157" i="1"/>
  <c r="M3157" i="1"/>
  <c r="AG3157" i="1"/>
  <c r="AH3157" i="1"/>
  <c r="AI3157" i="1"/>
  <c r="AJ3157" i="1"/>
  <c r="AK3157" i="1"/>
  <c r="AL3157" i="1"/>
  <c r="AM3157" i="1"/>
  <c r="AN3157" i="1"/>
  <c r="AV3157" i="1"/>
  <c r="C3158" i="1"/>
  <c r="D3158" i="1"/>
  <c r="E3158" i="1"/>
  <c r="F3158" i="1"/>
  <c r="G3158" i="1"/>
  <c r="H3158" i="1"/>
  <c r="J3158" i="1"/>
  <c r="K3158" i="1"/>
  <c r="L3158" i="1"/>
  <c r="M3158" i="1"/>
  <c r="AG3158" i="1"/>
  <c r="AH3158" i="1"/>
  <c r="AI3158" i="1"/>
  <c r="AJ3158" i="1"/>
  <c r="AK3158" i="1"/>
  <c r="AL3158" i="1"/>
  <c r="AM3158" i="1"/>
  <c r="AN3158" i="1"/>
  <c r="AV3158" i="1"/>
  <c r="C3160" i="1"/>
  <c r="D3160" i="1"/>
  <c r="E3160" i="1"/>
  <c r="F3160" i="1"/>
  <c r="G3160" i="1"/>
  <c r="H3160" i="1"/>
  <c r="J3160" i="1"/>
  <c r="K3160" i="1"/>
  <c r="L3160" i="1"/>
  <c r="M3160" i="1"/>
  <c r="AG3160" i="1"/>
  <c r="AH3160" i="1"/>
  <c r="AI3160" i="1"/>
  <c r="AJ3160" i="1"/>
  <c r="AK3160" i="1"/>
  <c r="AL3160" i="1"/>
  <c r="AM3160" i="1"/>
  <c r="AN3160" i="1"/>
  <c r="AV3160" i="1"/>
  <c r="C3161" i="1"/>
  <c r="D3161" i="1"/>
  <c r="E3161" i="1"/>
  <c r="F3161" i="1"/>
  <c r="G3161" i="1"/>
  <c r="H3161" i="1"/>
  <c r="J3161" i="1"/>
  <c r="K3161" i="1"/>
  <c r="L3161" i="1"/>
  <c r="M3161" i="1"/>
  <c r="AG3161" i="1"/>
  <c r="AH3161" i="1"/>
  <c r="AI3161" i="1"/>
  <c r="AJ3161" i="1"/>
  <c r="AK3161" i="1"/>
  <c r="AL3161" i="1"/>
  <c r="AM3161" i="1"/>
  <c r="AN3161" i="1"/>
  <c r="AV3161" i="1"/>
  <c r="C3162" i="1"/>
  <c r="D3162" i="1"/>
  <c r="E3162" i="1"/>
  <c r="F3162" i="1"/>
  <c r="G3162" i="1"/>
  <c r="H3162" i="1"/>
  <c r="J3162" i="1"/>
  <c r="K3162" i="1"/>
  <c r="L3162" i="1"/>
  <c r="M3162" i="1"/>
  <c r="AG3162" i="1"/>
  <c r="AH3162" i="1"/>
  <c r="AI3162" i="1"/>
  <c r="AJ3162" i="1"/>
  <c r="AK3162" i="1"/>
  <c r="AL3162" i="1"/>
  <c r="AM3162" i="1"/>
  <c r="AN3162" i="1"/>
  <c r="AV3162" i="1"/>
  <c r="C3163" i="1"/>
  <c r="D3163" i="1"/>
  <c r="E3163" i="1"/>
  <c r="F3163" i="1"/>
  <c r="G3163" i="1"/>
  <c r="H3163" i="1"/>
  <c r="J3163" i="1"/>
  <c r="K3163" i="1"/>
  <c r="L3163" i="1"/>
  <c r="M3163" i="1"/>
  <c r="AG3163" i="1"/>
  <c r="AH3163" i="1"/>
  <c r="AI3163" i="1"/>
  <c r="AJ3163" i="1"/>
  <c r="AK3163" i="1"/>
  <c r="AL3163" i="1"/>
  <c r="AM3163" i="1"/>
  <c r="AN3163" i="1"/>
  <c r="AV3163" i="1"/>
  <c r="C3164" i="1"/>
  <c r="D3164" i="1"/>
  <c r="E3164" i="1"/>
  <c r="F3164" i="1"/>
  <c r="G3164" i="1"/>
  <c r="H3164" i="1"/>
  <c r="J3164" i="1"/>
  <c r="K3164" i="1"/>
  <c r="L3164" i="1"/>
  <c r="M3164" i="1"/>
  <c r="AG3164" i="1"/>
  <c r="AH3164" i="1"/>
  <c r="AI3164" i="1"/>
  <c r="AJ3164" i="1"/>
  <c r="AK3164" i="1"/>
  <c r="AL3164" i="1"/>
  <c r="AM3164" i="1"/>
  <c r="AN3164" i="1"/>
  <c r="AV3164" i="1"/>
  <c r="C3165" i="1"/>
  <c r="D3165" i="1"/>
  <c r="E3165" i="1"/>
  <c r="F3165" i="1"/>
  <c r="G3165" i="1"/>
  <c r="H3165" i="1"/>
  <c r="J3165" i="1"/>
  <c r="K3165" i="1"/>
  <c r="L3165" i="1"/>
  <c r="M3165" i="1"/>
  <c r="AG3165" i="1"/>
  <c r="AH3165" i="1"/>
  <c r="AI3165" i="1"/>
  <c r="AJ3165" i="1"/>
  <c r="AK3165" i="1"/>
  <c r="AL3165" i="1"/>
  <c r="AM3165" i="1"/>
  <c r="AN3165" i="1"/>
  <c r="AV3165" i="1"/>
  <c r="C3166" i="1"/>
  <c r="D3166" i="1"/>
  <c r="E3166" i="1"/>
  <c r="F3166" i="1"/>
  <c r="G3166" i="1"/>
  <c r="H3166" i="1"/>
  <c r="J3166" i="1"/>
  <c r="K3166" i="1"/>
  <c r="L3166" i="1"/>
  <c r="M3166" i="1"/>
  <c r="AG3166" i="1"/>
  <c r="AH3166" i="1"/>
  <c r="AI3166" i="1"/>
  <c r="AJ3166" i="1"/>
  <c r="AK3166" i="1"/>
  <c r="AL3166" i="1"/>
  <c r="AM3166" i="1"/>
  <c r="AN3166" i="1"/>
  <c r="AV3166" i="1"/>
  <c r="C3167" i="1"/>
  <c r="D3167" i="1"/>
  <c r="E3167" i="1"/>
  <c r="F3167" i="1"/>
  <c r="G3167" i="1"/>
  <c r="H3167" i="1"/>
  <c r="J3167" i="1"/>
  <c r="K3167" i="1"/>
  <c r="L3167" i="1"/>
  <c r="M3167" i="1"/>
  <c r="AG3167" i="1"/>
  <c r="AH3167" i="1"/>
  <c r="AI3167" i="1"/>
  <c r="AJ3167" i="1"/>
  <c r="AK3167" i="1"/>
  <c r="AL3167" i="1"/>
  <c r="AM3167" i="1"/>
  <c r="AN3167" i="1"/>
  <c r="AV3167" i="1"/>
  <c r="C3168" i="1"/>
  <c r="D3168" i="1"/>
  <c r="E3168" i="1"/>
  <c r="F3168" i="1"/>
  <c r="G3168" i="1"/>
  <c r="H3168" i="1"/>
  <c r="J3168" i="1"/>
  <c r="K3168" i="1"/>
  <c r="L3168" i="1"/>
  <c r="M3168" i="1"/>
  <c r="AG3168" i="1"/>
  <c r="AH3168" i="1"/>
  <c r="AI3168" i="1"/>
  <c r="AJ3168" i="1"/>
  <c r="AK3168" i="1"/>
  <c r="AL3168" i="1"/>
  <c r="AM3168" i="1"/>
  <c r="AN3168" i="1"/>
  <c r="AV3168" i="1"/>
  <c r="C3169" i="1"/>
  <c r="D3169" i="1"/>
  <c r="E3169" i="1"/>
  <c r="F3169" i="1"/>
  <c r="G3169" i="1"/>
  <c r="H3169" i="1"/>
  <c r="J3169" i="1"/>
  <c r="K3169" i="1"/>
  <c r="L3169" i="1"/>
  <c r="M3169" i="1"/>
  <c r="AG3169" i="1"/>
  <c r="AH3169" i="1"/>
  <c r="AI3169" i="1"/>
  <c r="AJ3169" i="1"/>
  <c r="AK3169" i="1"/>
  <c r="AL3169" i="1"/>
  <c r="AM3169" i="1"/>
  <c r="AN3169" i="1"/>
  <c r="AV3169" i="1"/>
  <c r="C3170" i="1"/>
  <c r="D3170" i="1"/>
  <c r="E3170" i="1"/>
  <c r="F3170" i="1"/>
  <c r="G3170" i="1"/>
  <c r="H3170" i="1"/>
  <c r="J3170" i="1"/>
  <c r="K3170" i="1"/>
  <c r="L3170" i="1"/>
  <c r="M3170" i="1"/>
  <c r="AG3170" i="1"/>
  <c r="AH3170" i="1"/>
  <c r="AI3170" i="1"/>
  <c r="AJ3170" i="1"/>
  <c r="AK3170" i="1"/>
  <c r="AL3170" i="1"/>
  <c r="AM3170" i="1"/>
  <c r="AN3170" i="1"/>
  <c r="AV3170" i="1"/>
  <c r="C3171" i="1"/>
  <c r="D3171" i="1"/>
  <c r="E3171" i="1"/>
  <c r="F3171" i="1"/>
  <c r="G3171" i="1"/>
  <c r="H3171" i="1"/>
  <c r="J3171" i="1"/>
  <c r="K3171" i="1"/>
  <c r="L3171" i="1"/>
  <c r="M3171" i="1"/>
  <c r="AG3171" i="1"/>
  <c r="AH3171" i="1"/>
  <c r="AI3171" i="1"/>
  <c r="AJ3171" i="1"/>
  <c r="AK3171" i="1"/>
  <c r="AL3171" i="1"/>
  <c r="AM3171" i="1"/>
  <c r="AN3171" i="1"/>
  <c r="AV3171" i="1"/>
  <c r="C3172" i="1"/>
  <c r="D3172" i="1"/>
  <c r="E3172" i="1"/>
  <c r="F3172" i="1"/>
  <c r="G3172" i="1"/>
  <c r="H3172" i="1"/>
  <c r="J3172" i="1"/>
  <c r="K3172" i="1"/>
  <c r="L3172" i="1"/>
  <c r="M3172" i="1"/>
  <c r="AG3172" i="1"/>
  <c r="AH3172" i="1"/>
  <c r="AI3172" i="1"/>
  <c r="AJ3172" i="1"/>
  <c r="AK3172" i="1"/>
  <c r="AL3172" i="1"/>
  <c r="AM3172" i="1"/>
  <c r="AN3172" i="1"/>
  <c r="AV3172" i="1"/>
  <c r="C3173" i="1"/>
  <c r="D3173" i="1"/>
  <c r="E3173" i="1"/>
  <c r="F3173" i="1"/>
  <c r="G3173" i="1"/>
  <c r="H3173" i="1"/>
  <c r="J3173" i="1"/>
  <c r="K3173" i="1"/>
  <c r="L3173" i="1"/>
  <c r="M3173" i="1"/>
  <c r="AG3173" i="1"/>
  <c r="AH3173" i="1"/>
  <c r="AI3173" i="1"/>
  <c r="AJ3173" i="1"/>
  <c r="AK3173" i="1"/>
  <c r="AL3173" i="1"/>
  <c r="AM3173" i="1"/>
  <c r="AN3173" i="1"/>
  <c r="AV3173" i="1"/>
  <c r="C3174" i="1"/>
  <c r="D3174" i="1"/>
  <c r="E3174" i="1"/>
  <c r="F3174" i="1"/>
  <c r="G3174" i="1"/>
  <c r="H3174" i="1"/>
  <c r="J3174" i="1"/>
  <c r="K3174" i="1"/>
  <c r="L3174" i="1"/>
  <c r="M3174" i="1"/>
  <c r="AG3174" i="1"/>
  <c r="AH3174" i="1"/>
  <c r="AI3174" i="1"/>
  <c r="AJ3174" i="1"/>
  <c r="AK3174" i="1"/>
  <c r="AL3174" i="1"/>
  <c r="AM3174" i="1"/>
  <c r="AN3174" i="1"/>
  <c r="AV3174" i="1"/>
  <c r="C3175" i="1"/>
  <c r="D3175" i="1"/>
  <c r="E3175" i="1"/>
  <c r="F3175" i="1"/>
  <c r="G3175" i="1"/>
  <c r="H3175" i="1"/>
  <c r="J3175" i="1"/>
  <c r="K3175" i="1"/>
  <c r="L3175" i="1"/>
  <c r="M3175" i="1"/>
  <c r="AG3175" i="1"/>
  <c r="AH3175" i="1"/>
  <c r="AI3175" i="1"/>
  <c r="AJ3175" i="1"/>
  <c r="AK3175" i="1"/>
  <c r="AL3175" i="1"/>
  <c r="AM3175" i="1"/>
  <c r="AN3175" i="1"/>
  <c r="AV3175" i="1"/>
  <c r="C3176" i="1"/>
  <c r="D3176" i="1"/>
  <c r="E3176" i="1"/>
  <c r="F3176" i="1"/>
  <c r="G3176" i="1"/>
  <c r="H3176" i="1"/>
  <c r="J3176" i="1"/>
  <c r="K3176" i="1"/>
  <c r="L3176" i="1"/>
  <c r="M3176" i="1"/>
  <c r="AG3176" i="1"/>
  <c r="AH3176" i="1"/>
  <c r="AI3176" i="1"/>
  <c r="AJ3176" i="1"/>
  <c r="AK3176" i="1"/>
  <c r="AL3176" i="1"/>
  <c r="AM3176" i="1"/>
  <c r="AN3176" i="1"/>
  <c r="AV3176" i="1"/>
  <c r="C3177" i="1"/>
  <c r="D3177" i="1"/>
  <c r="E3177" i="1"/>
  <c r="F3177" i="1"/>
  <c r="G3177" i="1"/>
  <c r="H3177" i="1"/>
  <c r="J3177" i="1"/>
  <c r="K3177" i="1"/>
  <c r="L3177" i="1"/>
  <c r="M3177" i="1"/>
  <c r="AG3177" i="1"/>
  <c r="AH3177" i="1"/>
  <c r="AI3177" i="1"/>
  <c r="AJ3177" i="1"/>
  <c r="AK3177" i="1"/>
  <c r="AL3177" i="1"/>
  <c r="AM3177" i="1"/>
  <c r="AN3177" i="1"/>
  <c r="AV3177" i="1"/>
  <c r="C3178" i="1"/>
  <c r="D3178" i="1"/>
  <c r="E3178" i="1"/>
  <c r="F3178" i="1"/>
  <c r="G3178" i="1"/>
  <c r="H3178" i="1"/>
  <c r="J3178" i="1"/>
  <c r="K3178" i="1"/>
  <c r="L3178" i="1"/>
  <c r="M3178" i="1"/>
  <c r="AG3178" i="1"/>
  <c r="AH3178" i="1"/>
  <c r="AI3178" i="1"/>
  <c r="AJ3178" i="1"/>
  <c r="AK3178" i="1"/>
  <c r="AL3178" i="1"/>
  <c r="AM3178" i="1"/>
  <c r="AN3178" i="1"/>
  <c r="AV3178" i="1"/>
  <c r="C3179" i="1"/>
  <c r="D3179" i="1"/>
  <c r="E3179" i="1"/>
  <c r="F3179" i="1"/>
  <c r="G3179" i="1"/>
  <c r="H3179" i="1"/>
  <c r="J3179" i="1"/>
  <c r="K3179" i="1"/>
  <c r="L3179" i="1"/>
  <c r="M3179" i="1"/>
  <c r="AG3179" i="1"/>
  <c r="AH3179" i="1"/>
  <c r="AI3179" i="1"/>
  <c r="AJ3179" i="1"/>
  <c r="AK3179" i="1"/>
  <c r="AL3179" i="1"/>
  <c r="AM3179" i="1"/>
  <c r="AN3179" i="1"/>
  <c r="AV3179" i="1"/>
  <c r="C3180" i="1"/>
  <c r="D3180" i="1"/>
  <c r="E3180" i="1"/>
  <c r="F3180" i="1"/>
  <c r="G3180" i="1"/>
  <c r="H3180" i="1"/>
  <c r="J3180" i="1"/>
  <c r="K3180" i="1"/>
  <c r="L3180" i="1"/>
  <c r="M3180" i="1"/>
  <c r="AG3180" i="1"/>
  <c r="AH3180" i="1"/>
  <c r="AI3180" i="1"/>
  <c r="AJ3180" i="1"/>
  <c r="AK3180" i="1"/>
  <c r="AL3180" i="1"/>
  <c r="AM3180" i="1"/>
  <c r="AN3180" i="1"/>
  <c r="AV3180" i="1"/>
  <c r="C3181" i="1"/>
  <c r="D3181" i="1"/>
  <c r="E3181" i="1"/>
  <c r="F3181" i="1"/>
  <c r="G3181" i="1"/>
  <c r="H3181" i="1"/>
  <c r="J3181" i="1"/>
  <c r="K3181" i="1"/>
  <c r="L3181" i="1"/>
  <c r="M3181" i="1"/>
  <c r="AG3181" i="1"/>
  <c r="AH3181" i="1"/>
  <c r="AI3181" i="1"/>
  <c r="AJ3181" i="1"/>
  <c r="AK3181" i="1"/>
  <c r="AL3181" i="1"/>
  <c r="AM3181" i="1"/>
  <c r="AN3181" i="1"/>
  <c r="AV3181" i="1"/>
  <c r="C3182" i="1"/>
  <c r="D3182" i="1"/>
  <c r="E3182" i="1"/>
  <c r="F3182" i="1"/>
  <c r="G3182" i="1"/>
  <c r="H3182" i="1"/>
  <c r="J3182" i="1"/>
  <c r="K3182" i="1"/>
  <c r="L3182" i="1"/>
  <c r="M3182" i="1"/>
  <c r="AG3182" i="1"/>
  <c r="AH3182" i="1"/>
  <c r="AI3182" i="1"/>
  <c r="AJ3182" i="1"/>
  <c r="AK3182" i="1"/>
  <c r="AL3182" i="1"/>
  <c r="AM3182" i="1"/>
  <c r="AN3182" i="1"/>
  <c r="AV3182" i="1"/>
  <c r="C3183" i="1"/>
  <c r="D3183" i="1"/>
  <c r="E3183" i="1"/>
  <c r="F3183" i="1"/>
  <c r="G3183" i="1"/>
  <c r="H3183" i="1"/>
  <c r="J3183" i="1"/>
  <c r="K3183" i="1"/>
  <c r="L3183" i="1"/>
  <c r="M3183" i="1"/>
  <c r="AG3183" i="1"/>
  <c r="AH3183" i="1"/>
  <c r="AI3183" i="1"/>
  <c r="AJ3183" i="1"/>
  <c r="AK3183" i="1"/>
  <c r="AL3183" i="1"/>
  <c r="AM3183" i="1"/>
  <c r="AN3183" i="1"/>
  <c r="AV3183" i="1"/>
  <c r="C3184" i="1"/>
  <c r="D3184" i="1"/>
  <c r="E3184" i="1"/>
  <c r="F3184" i="1"/>
  <c r="G3184" i="1"/>
  <c r="H3184" i="1"/>
  <c r="J3184" i="1"/>
  <c r="K3184" i="1"/>
  <c r="L3184" i="1"/>
  <c r="M3184" i="1"/>
  <c r="AG3184" i="1"/>
  <c r="AH3184" i="1"/>
  <c r="AI3184" i="1"/>
  <c r="AJ3184" i="1"/>
  <c r="AK3184" i="1"/>
  <c r="AL3184" i="1"/>
  <c r="AM3184" i="1"/>
  <c r="AN3184" i="1"/>
  <c r="AV3184" i="1"/>
  <c r="C3185" i="1"/>
  <c r="D3185" i="1"/>
  <c r="E3185" i="1"/>
  <c r="F3185" i="1"/>
  <c r="G3185" i="1"/>
  <c r="H3185" i="1"/>
  <c r="J3185" i="1"/>
  <c r="K3185" i="1"/>
  <c r="L3185" i="1"/>
  <c r="M3185" i="1"/>
  <c r="AG3185" i="1"/>
  <c r="AH3185" i="1"/>
  <c r="AI3185" i="1"/>
  <c r="AJ3185" i="1"/>
  <c r="AK3185" i="1"/>
  <c r="AL3185" i="1"/>
  <c r="AM3185" i="1"/>
  <c r="AN3185" i="1"/>
  <c r="AV3185" i="1"/>
  <c r="C3186" i="1"/>
  <c r="D3186" i="1"/>
  <c r="E3186" i="1"/>
  <c r="F3186" i="1"/>
  <c r="G3186" i="1"/>
  <c r="H3186" i="1"/>
  <c r="J3186" i="1"/>
  <c r="K3186" i="1"/>
  <c r="L3186" i="1"/>
  <c r="M3186" i="1"/>
  <c r="AG3186" i="1"/>
  <c r="AH3186" i="1"/>
  <c r="AI3186" i="1"/>
  <c r="AJ3186" i="1"/>
  <c r="AK3186" i="1"/>
  <c r="AL3186" i="1"/>
  <c r="AM3186" i="1"/>
  <c r="AN3186" i="1"/>
  <c r="AV3186" i="1"/>
  <c r="C3187" i="1"/>
  <c r="D3187" i="1"/>
  <c r="E3187" i="1"/>
  <c r="F3187" i="1"/>
  <c r="G3187" i="1"/>
  <c r="H3187" i="1"/>
  <c r="J3187" i="1"/>
  <c r="K3187" i="1"/>
  <c r="L3187" i="1"/>
  <c r="M3187" i="1"/>
  <c r="AG3187" i="1"/>
  <c r="AH3187" i="1"/>
  <c r="AI3187" i="1"/>
  <c r="AJ3187" i="1"/>
  <c r="AK3187" i="1"/>
  <c r="AL3187" i="1"/>
  <c r="AM3187" i="1"/>
  <c r="AN3187" i="1"/>
  <c r="AV3187" i="1"/>
  <c r="C3188" i="1"/>
  <c r="D3188" i="1"/>
  <c r="E3188" i="1"/>
  <c r="F3188" i="1"/>
  <c r="G3188" i="1"/>
  <c r="H3188" i="1"/>
  <c r="J3188" i="1"/>
  <c r="K3188" i="1"/>
  <c r="L3188" i="1"/>
  <c r="M3188" i="1"/>
  <c r="AG3188" i="1"/>
  <c r="AH3188" i="1"/>
  <c r="AI3188" i="1"/>
  <c r="AJ3188" i="1"/>
  <c r="AK3188" i="1"/>
  <c r="AL3188" i="1"/>
  <c r="AM3188" i="1"/>
  <c r="AN3188" i="1"/>
  <c r="AV3188" i="1"/>
  <c r="C3189" i="1"/>
  <c r="D3189" i="1"/>
  <c r="E3189" i="1"/>
  <c r="F3189" i="1"/>
  <c r="G3189" i="1"/>
  <c r="H3189" i="1"/>
  <c r="J3189" i="1"/>
  <c r="K3189" i="1"/>
  <c r="L3189" i="1"/>
  <c r="M3189" i="1"/>
  <c r="AG3189" i="1"/>
  <c r="AH3189" i="1"/>
  <c r="AI3189" i="1"/>
  <c r="AJ3189" i="1"/>
  <c r="AK3189" i="1"/>
  <c r="AL3189" i="1"/>
  <c r="AM3189" i="1"/>
  <c r="AN3189" i="1"/>
  <c r="AV3189" i="1"/>
  <c r="C3190" i="1"/>
  <c r="D3190" i="1"/>
  <c r="E3190" i="1"/>
  <c r="F3190" i="1"/>
  <c r="G3190" i="1"/>
  <c r="H3190" i="1"/>
  <c r="J3190" i="1"/>
  <c r="K3190" i="1"/>
  <c r="L3190" i="1"/>
  <c r="M3190" i="1"/>
  <c r="AG3190" i="1"/>
  <c r="AH3190" i="1"/>
  <c r="AI3190" i="1"/>
  <c r="AJ3190" i="1"/>
  <c r="AK3190" i="1"/>
  <c r="AL3190" i="1"/>
  <c r="AM3190" i="1"/>
  <c r="AN3190" i="1"/>
  <c r="AV3190" i="1"/>
  <c r="C3191" i="1"/>
  <c r="D3191" i="1"/>
  <c r="E3191" i="1"/>
  <c r="F3191" i="1"/>
  <c r="G3191" i="1"/>
  <c r="H3191" i="1"/>
  <c r="J3191" i="1"/>
  <c r="K3191" i="1"/>
  <c r="L3191" i="1"/>
  <c r="M3191" i="1"/>
  <c r="AG3191" i="1"/>
  <c r="AH3191" i="1"/>
  <c r="AI3191" i="1"/>
  <c r="AJ3191" i="1"/>
  <c r="AK3191" i="1"/>
  <c r="AL3191" i="1"/>
  <c r="AM3191" i="1"/>
  <c r="AN3191" i="1"/>
  <c r="AV3191" i="1"/>
  <c r="C3192" i="1"/>
  <c r="D3192" i="1"/>
  <c r="E3192" i="1"/>
  <c r="F3192" i="1"/>
  <c r="G3192" i="1"/>
  <c r="H3192" i="1"/>
  <c r="J3192" i="1"/>
  <c r="K3192" i="1"/>
  <c r="L3192" i="1"/>
  <c r="M3192" i="1"/>
  <c r="AG3192" i="1"/>
  <c r="AH3192" i="1"/>
  <c r="AI3192" i="1"/>
  <c r="AJ3192" i="1"/>
  <c r="AK3192" i="1"/>
  <c r="AL3192" i="1"/>
  <c r="AM3192" i="1"/>
  <c r="AN3192" i="1"/>
  <c r="AV3192" i="1"/>
  <c r="C3193" i="1"/>
  <c r="D3193" i="1"/>
  <c r="E3193" i="1"/>
  <c r="F3193" i="1"/>
  <c r="G3193" i="1"/>
  <c r="H3193" i="1"/>
  <c r="J3193" i="1"/>
  <c r="K3193" i="1"/>
  <c r="L3193" i="1"/>
  <c r="M3193" i="1"/>
  <c r="AG3193" i="1"/>
  <c r="AH3193" i="1"/>
  <c r="AI3193" i="1"/>
  <c r="AJ3193" i="1"/>
  <c r="AK3193" i="1"/>
  <c r="AL3193" i="1"/>
  <c r="AM3193" i="1"/>
  <c r="AN3193" i="1"/>
  <c r="AV3193" i="1"/>
  <c r="C3194" i="1"/>
  <c r="D3194" i="1"/>
  <c r="E3194" i="1"/>
  <c r="F3194" i="1"/>
  <c r="G3194" i="1"/>
  <c r="H3194" i="1"/>
  <c r="J3194" i="1"/>
  <c r="K3194" i="1"/>
  <c r="L3194" i="1"/>
  <c r="M3194" i="1"/>
  <c r="AG3194" i="1"/>
  <c r="AH3194" i="1"/>
  <c r="AI3194" i="1"/>
  <c r="AJ3194" i="1"/>
  <c r="AK3194" i="1"/>
  <c r="AL3194" i="1"/>
  <c r="AM3194" i="1"/>
  <c r="AN3194" i="1"/>
  <c r="AV3194" i="1"/>
  <c r="C3195" i="1"/>
  <c r="D3195" i="1"/>
  <c r="E3195" i="1"/>
  <c r="F3195" i="1"/>
  <c r="G3195" i="1"/>
  <c r="H3195" i="1"/>
  <c r="J3195" i="1"/>
  <c r="K3195" i="1"/>
  <c r="L3195" i="1"/>
  <c r="M3195" i="1"/>
  <c r="AG3195" i="1"/>
  <c r="AH3195" i="1"/>
  <c r="AI3195" i="1"/>
  <c r="AJ3195" i="1"/>
  <c r="AK3195" i="1"/>
  <c r="AL3195" i="1"/>
  <c r="AM3195" i="1"/>
  <c r="AN3195" i="1"/>
  <c r="AV3195" i="1"/>
  <c r="C3196" i="1"/>
  <c r="D3196" i="1"/>
  <c r="E3196" i="1"/>
  <c r="F3196" i="1"/>
  <c r="G3196" i="1"/>
  <c r="H3196" i="1"/>
  <c r="J3196" i="1"/>
  <c r="K3196" i="1"/>
  <c r="L3196" i="1"/>
  <c r="M3196" i="1"/>
  <c r="AG3196" i="1"/>
  <c r="AH3196" i="1"/>
  <c r="AI3196" i="1"/>
  <c r="AJ3196" i="1"/>
  <c r="AK3196" i="1"/>
  <c r="AL3196" i="1"/>
  <c r="AM3196" i="1"/>
  <c r="AN3196" i="1"/>
  <c r="AV3196" i="1"/>
  <c r="C3197" i="1"/>
  <c r="D3197" i="1"/>
  <c r="E3197" i="1"/>
  <c r="F3197" i="1"/>
  <c r="G3197" i="1"/>
  <c r="H3197" i="1"/>
  <c r="J3197" i="1"/>
  <c r="K3197" i="1"/>
  <c r="L3197" i="1"/>
  <c r="M3197" i="1"/>
  <c r="AG3197" i="1"/>
  <c r="AH3197" i="1"/>
  <c r="AI3197" i="1"/>
  <c r="AJ3197" i="1"/>
  <c r="AK3197" i="1"/>
  <c r="AL3197" i="1"/>
  <c r="AM3197" i="1"/>
  <c r="AN3197" i="1"/>
  <c r="AV3197" i="1"/>
  <c r="C3198" i="1"/>
  <c r="D3198" i="1"/>
  <c r="E3198" i="1"/>
  <c r="F3198" i="1"/>
  <c r="G3198" i="1"/>
  <c r="H3198" i="1"/>
  <c r="J3198" i="1"/>
  <c r="K3198" i="1"/>
  <c r="L3198" i="1"/>
  <c r="M3198" i="1"/>
  <c r="AG3198" i="1"/>
  <c r="AH3198" i="1"/>
  <c r="AI3198" i="1"/>
  <c r="AJ3198" i="1"/>
  <c r="AK3198" i="1"/>
  <c r="AL3198" i="1"/>
  <c r="AM3198" i="1"/>
  <c r="AN3198" i="1"/>
  <c r="AV3198" i="1"/>
  <c r="C3199" i="1"/>
  <c r="D3199" i="1"/>
  <c r="E3199" i="1"/>
  <c r="F3199" i="1"/>
  <c r="G3199" i="1"/>
  <c r="H3199" i="1"/>
  <c r="J3199" i="1"/>
  <c r="K3199" i="1"/>
  <c r="L3199" i="1"/>
  <c r="M3199" i="1"/>
  <c r="AG3199" i="1"/>
  <c r="AH3199" i="1"/>
  <c r="AI3199" i="1"/>
  <c r="AJ3199" i="1"/>
  <c r="AK3199" i="1"/>
  <c r="AL3199" i="1"/>
  <c r="AM3199" i="1"/>
  <c r="AN3199" i="1"/>
  <c r="AV3199" i="1"/>
  <c r="C3200" i="1"/>
  <c r="D3200" i="1"/>
  <c r="E3200" i="1"/>
  <c r="F3200" i="1"/>
  <c r="G3200" i="1"/>
  <c r="H3200" i="1"/>
  <c r="J3200" i="1"/>
  <c r="K3200" i="1"/>
  <c r="L3200" i="1"/>
  <c r="M3200" i="1"/>
  <c r="AG3200" i="1"/>
  <c r="AH3200" i="1"/>
  <c r="AI3200" i="1"/>
  <c r="AJ3200" i="1"/>
  <c r="AK3200" i="1"/>
  <c r="AL3200" i="1"/>
  <c r="AM3200" i="1"/>
  <c r="AN3200" i="1"/>
  <c r="AV3200" i="1"/>
  <c r="C3201" i="1"/>
  <c r="D3201" i="1"/>
  <c r="E3201" i="1"/>
  <c r="F3201" i="1"/>
  <c r="G3201" i="1"/>
  <c r="H3201" i="1"/>
  <c r="J3201" i="1"/>
  <c r="K3201" i="1"/>
  <c r="L3201" i="1"/>
  <c r="M3201" i="1"/>
  <c r="AG3201" i="1"/>
  <c r="AH3201" i="1"/>
  <c r="AI3201" i="1"/>
  <c r="AJ3201" i="1"/>
  <c r="AK3201" i="1"/>
  <c r="AL3201" i="1"/>
  <c r="AM3201" i="1"/>
  <c r="AN3201" i="1"/>
  <c r="AV3201" i="1"/>
  <c r="C3202" i="1"/>
  <c r="D3202" i="1"/>
  <c r="E3202" i="1"/>
  <c r="F3202" i="1"/>
  <c r="G3202" i="1"/>
  <c r="H3202" i="1"/>
  <c r="J3202" i="1"/>
  <c r="K3202" i="1"/>
  <c r="L3202" i="1"/>
  <c r="M3202" i="1"/>
  <c r="AG3202" i="1"/>
  <c r="AH3202" i="1"/>
  <c r="AI3202" i="1"/>
  <c r="AJ3202" i="1"/>
  <c r="AK3202" i="1"/>
  <c r="AL3202" i="1"/>
  <c r="AM3202" i="1"/>
  <c r="AN3202" i="1"/>
  <c r="AV3202" i="1"/>
  <c r="C3203" i="1"/>
  <c r="D3203" i="1"/>
  <c r="E3203" i="1"/>
  <c r="F3203" i="1"/>
  <c r="G3203" i="1"/>
  <c r="H3203" i="1"/>
  <c r="J3203" i="1"/>
  <c r="K3203" i="1"/>
  <c r="L3203" i="1"/>
  <c r="M3203" i="1"/>
  <c r="AG3203" i="1"/>
  <c r="AH3203" i="1"/>
  <c r="AI3203" i="1"/>
  <c r="AJ3203" i="1"/>
  <c r="AK3203" i="1"/>
  <c r="AL3203" i="1"/>
  <c r="AM3203" i="1"/>
  <c r="AN3203" i="1"/>
  <c r="AV3203" i="1"/>
  <c r="C3204" i="1"/>
  <c r="D3204" i="1"/>
  <c r="E3204" i="1"/>
  <c r="F3204" i="1"/>
  <c r="G3204" i="1"/>
  <c r="H3204" i="1"/>
  <c r="J3204" i="1"/>
  <c r="K3204" i="1"/>
  <c r="L3204" i="1"/>
  <c r="M3204" i="1"/>
  <c r="AG3204" i="1"/>
  <c r="AH3204" i="1"/>
  <c r="AI3204" i="1"/>
  <c r="AJ3204" i="1"/>
  <c r="AK3204" i="1"/>
  <c r="AL3204" i="1"/>
  <c r="AM3204" i="1"/>
  <c r="AN3204" i="1"/>
  <c r="AV3204" i="1"/>
  <c r="C3205" i="1"/>
  <c r="D3205" i="1"/>
  <c r="E3205" i="1"/>
  <c r="F3205" i="1"/>
  <c r="G3205" i="1"/>
  <c r="H3205" i="1"/>
  <c r="J3205" i="1"/>
  <c r="K3205" i="1"/>
  <c r="L3205" i="1"/>
  <c r="M3205" i="1"/>
  <c r="AG3205" i="1"/>
  <c r="AH3205" i="1"/>
  <c r="AI3205" i="1"/>
  <c r="AJ3205" i="1"/>
  <c r="AK3205" i="1"/>
  <c r="AL3205" i="1"/>
  <c r="AM3205" i="1"/>
  <c r="AN3205" i="1"/>
  <c r="AV3205" i="1"/>
  <c r="C3206" i="1"/>
  <c r="D3206" i="1"/>
  <c r="E3206" i="1"/>
  <c r="F3206" i="1"/>
  <c r="G3206" i="1"/>
  <c r="H3206" i="1"/>
  <c r="J3206" i="1"/>
  <c r="K3206" i="1"/>
  <c r="L3206" i="1"/>
  <c r="M3206" i="1"/>
  <c r="AG3206" i="1"/>
  <c r="AH3206" i="1"/>
  <c r="AI3206" i="1"/>
  <c r="AJ3206" i="1"/>
  <c r="AK3206" i="1"/>
  <c r="AL3206" i="1"/>
  <c r="AM3206" i="1"/>
  <c r="AN3206" i="1"/>
  <c r="AV3206" i="1"/>
  <c r="C3207" i="1"/>
  <c r="D3207" i="1"/>
  <c r="E3207" i="1"/>
  <c r="F3207" i="1"/>
  <c r="G3207" i="1"/>
  <c r="H3207" i="1"/>
  <c r="J3207" i="1"/>
  <c r="K3207" i="1"/>
  <c r="L3207" i="1"/>
  <c r="M3207" i="1"/>
  <c r="AG3207" i="1"/>
  <c r="AH3207" i="1"/>
  <c r="AI3207" i="1"/>
  <c r="AJ3207" i="1"/>
  <c r="AK3207" i="1"/>
  <c r="AL3207" i="1"/>
  <c r="AM3207" i="1"/>
  <c r="AN3207" i="1"/>
  <c r="AV3207" i="1"/>
  <c r="C3208" i="1"/>
  <c r="D3208" i="1"/>
  <c r="E3208" i="1"/>
  <c r="F3208" i="1"/>
  <c r="G3208" i="1"/>
  <c r="H3208" i="1"/>
  <c r="J3208" i="1"/>
  <c r="K3208" i="1"/>
  <c r="L3208" i="1"/>
  <c r="M3208" i="1"/>
  <c r="AG3208" i="1"/>
  <c r="AH3208" i="1"/>
  <c r="AI3208" i="1"/>
  <c r="AJ3208" i="1"/>
  <c r="AK3208" i="1"/>
  <c r="AL3208" i="1"/>
  <c r="AM3208" i="1"/>
  <c r="AN3208" i="1"/>
  <c r="AV3208" i="1"/>
  <c r="C3209" i="1"/>
  <c r="D3209" i="1"/>
  <c r="E3209" i="1"/>
  <c r="F3209" i="1"/>
  <c r="G3209" i="1"/>
  <c r="H3209" i="1"/>
  <c r="J3209" i="1"/>
  <c r="K3209" i="1"/>
  <c r="L3209" i="1"/>
  <c r="M3209" i="1"/>
  <c r="AG3209" i="1"/>
  <c r="AH3209" i="1"/>
  <c r="AI3209" i="1"/>
  <c r="AJ3209" i="1"/>
  <c r="AK3209" i="1"/>
  <c r="AL3209" i="1"/>
  <c r="AM3209" i="1"/>
  <c r="AN3209" i="1"/>
  <c r="AV3209" i="1"/>
  <c r="C3210" i="1"/>
  <c r="D3210" i="1"/>
  <c r="E3210" i="1"/>
  <c r="F3210" i="1"/>
  <c r="G3210" i="1"/>
  <c r="H3210" i="1"/>
  <c r="J3210" i="1"/>
  <c r="K3210" i="1"/>
  <c r="L3210" i="1"/>
  <c r="M3210" i="1"/>
  <c r="AG3210" i="1"/>
  <c r="AH3210" i="1"/>
  <c r="AI3210" i="1"/>
  <c r="AJ3210" i="1"/>
  <c r="AK3210" i="1"/>
  <c r="AL3210" i="1"/>
  <c r="AM3210" i="1"/>
  <c r="AN3210" i="1"/>
  <c r="AV3210" i="1"/>
  <c r="C3211" i="1"/>
  <c r="D3211" i="1"/>
  <c r="E3211" i="1"/>
  <c r="F3211" i="1"/>
  <c r="G3211" i="1"/>
  <c r="H3211" i="1"/>
  <c r="J3211" i="1"/>
  <c r="K3211" i="1"/>
  <c r="L3211" i="1"/>
  <c r="M3211" i="1"/>
  <c r="AG3211" i="1"/>
  <c r="AH3211" i="1"/>
  <c r="AI3211" i="1"/>
  <c r="AJ3211" i="1"/>
  <c r="AK3211" i="1"/>
  <c r="AL3211" i="1"/>
  <c r="AM3211" i="1"/>
  <c r="AN3211" i="1"/>
  <c r="AV3211" i="1"/>
  <c r="C3212" i="1"/>
  <c r="D3212" i="1"/>
  <c r="E3212" i="1"/>
  <c r="F3212" i="1"/>
  <c r="G3212" i="1"/>
  <c r="H3212" i="1"/>
  <c r="J3212" i="1"/>
  <c r="K3212" i="1"/>
  <c r="L3212" i="1"/>
  <c r="M3212" i="1"/>
  <c r="AG3212" i="1"/>
  <c r="AH3212" i="1"/>
  <c r="AI3212" i="1"/>
  <c r="AJ3212" i="1"/>
  <c r="AK3212" i="1"/>
  <c r="AL3212" i="1"/>
  <c r="AM3212" i="1"/>
  <c r="AN3212" i="1"/>
  <c r="AV3212" i="1"/>
  <c r="C3213" i="1"/>
  <c r="D3213" i="1"/>
  <c r="E3213" i="1"/>
  <c r="F3213" i="1"/>
  <c r="G3213" i="1"/>
  <c r="H3213" i="1"/>
  <c r="J3213" i="1"/>
  <c r="K3213" i="1"/>
  <c r="L3213" i="1"/>
  <c r="M3213" i="1"/>
  <c r="AG3213" i="1"/>
  <c r="AH3213" i="1"/>
  <c r="AI3213" i="1"/>
  <c r="AJ3213" i="1"/>
  <c r="AK3213" i="1"/>
  <c r="AL3213" i="1"/>
  <c r="AM3213" i="1"/>
  <c r="AN3213" i="1"/>
  <c r="AV3213" i="1"/>
  <c r="C3214" i="1"/>
  <c r="D3214" i="1"/>
  <c r="E3214" i="1"/>
  <c r="F3214" i="1"/>
  <c r="G3214" i="1"/>
  <c r="H3214" i="1"/>
  <c r="J3214" i="1"/>
  <c r="K3214" i="1"/>
  <c r="L3214" i="1"/>
  <c r="M3214" i="1"/>
  <c r="AG3214" i="1"/>
  <c r="AH3214" i="1"/>
  <c r="AI3214" i="1"/>
  <c r="AJ3214" i="1"/>
  <c r="AK3214" i="1"/>
  <c r="AL3214" i="1"/>
  <c r="AM3214" i="1"/>
  <c r="AN3214" i="1"/>
  <c r="AV3214" i="1"/>
  <c r="C3215" i="1"/>
  <c r="D3215" i="1"/>
  <c r="E3215" i="1"/>
  <c r="F3215" i="1"/>
  <c r="G3215" i="1"/>
  <c r="H3215" i="1"/>
  <c r="J3215" i="1"/>
  <c r="K3215" i="1"/>
  <c r="L3215" i="1"/>
  <c r="M3215" i="1"/>
  <c r="AG3215" i="1"/>
  <c r="AH3215" i="1"/>
  <c r="AI3215" i="1"/>
  <c r="AJ3215" i="1"/>
  <c r="AK3215" i="1"/>
  <c r="AL3215" i="1"/>
  <c r="AM3215" i="1"/>
  <c r="AN3215" i="1"/>
  <c r="AV3215" i="1"/>
  <c r="C3216" i="1"/>
  <c r="D3216" i="1"/>
  <c r="E3216" i="1"/>
  <c r="F3216" i="1"/>
  <c r="G3216" i="1"/>
  <c r="H3216" i="1"/>
  <c r="J3216" i="1"/>
  <c r="K3216" i="1"/>
  <c r="L3216" i="1"/>
  <c r="M3216" i="1"/>
  <c r="AG3216" i="1"/>
  <c r="AH3216" i="1"/>
  <c r="AI3216" i="1"/>
  <c r="AJ3216" i="1"/>
  <c r="AK3216" i="1"/>
  <c r="AL3216" i="1"/>
  <c r="AM3216" i="1"/>
  <c r="AN3216" i="1"/>
  <c r="AV3216" i="1"/>
  <c r="C3217" i="1"/>
  <c r="D3217" i="1"/>
  <c r="E3217" i="1"/>
  <c r="F3217" i="1"/>
  <c r="G3217" i="1"/>
  <c r="H3217" i="1"/>
  <c r="J3217" i="1"/>
  <c r="K3217" i="1"/>
  <c r="L3217" i="1"/>
  <c r="M3217" i="1"/>
  <c r="AG3217" i="1"/>
  <c r="AH3217" i="1"/>
  <c r="AI3217" i="1"/>
  <c r="AJ3217" i="1"/>
  <c r="AK3217" i="1"/>
  <c r="AL3217" i="1"/>
  <c r="AM3217" i="1"/>
  <c r="AN3217" i="1"/>
  <c r="AV3217" i="1"/>
  <c r="C3218" i="1"/>
  <c r="D3218" i="1"/>
  <c r="E3218" i="1"/>
  <c r="F3218" i="1"/>
  <c r="G3218" i="1"/>
  <c r="H3218" i="1"/>
  <c r="J3218" i="1"/>
  <c r="K3218" i="1"/>
  <c r="L3218" i="1"/>
  <c r="M3218" i="1"/>
  <c r="AG3218" i="1"/>
  <c r="AH3218" i="1"/>
  <c r="AI3218" i="1"/>
  <c r="AJ3218" i="1"/>
  <c r="AK3218" i="1"/>
  <c r="AL3218" i="1"/>
  <c r="AM3218" i="1"/>
  <c r="AN3218" i="1"/>
  <c r="AV3218" i="1"/>
  <c r="C3219" i="1"/>
  <c r="D3219" i="1"/>
  <c r="E3219" i="1"/>
  <c r="F3219" i="1"/>
  <c r="G3219" i="1"/>
  <c r="H3219" i="1"/>
  <c r="J3219" i="1"/>
  <c r="K3219" i="1"/>
  <c r="L3219" i="1"/>
  <c r="M3219" i="1"/>
  <c r="AG3219" i="1"/>
  <c r="AH3219" i="1"/>
  <c r="AI3219" i="1"/>
  <c r="AJ3219" i="1"/>
  <c r="AK3219" i="1"/>
  <c r="AL3219" i="1"/>
  <c r="AM3219" i="1"/>
  <c r="AN3219" i="1"/>
  <c r="AV3219" i="1"/>
  <c r="C3220" i="1"/>
  <c r="D3220" i="1"/>
  <c r="E3220" i="1"/>
  <c r="F3220" i="1"/>
  <c r="G3220" i="1"/>
  <c r="H3220" i="1"/>
  <c r="J3220" i="1"/>
  <c r="K3220" i="1"/>
  <c r="L3220" i="1"/>
  <c r="M3220" i="1"/>
  <c r="AG3220" i="1"/>
  <c r="AH3220" i="1"/>
  <c r="AI3220" i="1"/>
  <c r="AJ3220" i="1"/>
  <c r="AK3220" i="1"/>
  <c r="AL3220" i="1"/>
  <c r="AM3220" i="1"/>
  <c r="AN3220" i="1"/>
  <c r="AV3220" i="1"/>
  <c r="C3221" i="1"/>
  <c r="D3221" i="1"/>
  <c r="E3221" i="1"/>
  <c r="F3221" i="1"/>
  <c r="G3221" i="1"/>
  <c r="H3221" i="1"/>
  <c r="J3221" i="1"/>
  <c r="K3221" i="1"/>
  <c r="L3221" i="1"/>
  <c r="M3221" i="1"/>
  <c r="AG3221" i="1"/>
  <c r="AH3221" i="1"/>
  <c r="AI3221" i="1"/>
  <c r="AJ3221" i="1"/>
  <c r="AK3221" i="1"/>
  <c r="AL3221" i="1"/>
  <c r="AM3221" i="1"/>
  <c r="AN3221" i="1"/>
  <c r="AV3221" i="1"/>
  <c r="C3222" i="1"/>
  <c r="D3222" i="1"/>
  <c r="E3222" i="1"/>
  <c r="F3222" i="1"/>
  <c r="G3222" i="1"/>
  <c r="H3222" i="1"/>
  <c r="J3222" i="1"/>
  <c r="K3222" i="1"/>
  <c r="L3222" i="1"/>
  <c r="M3222" i="1"/>
  <c r="AG3222" i="1"/>
  <c r="AH3222" i="1"/>
  <c r="AI3222" i="1"/>
  <c r="AJ3222" i="1"/>
  <c r="AK3222" i="1"/>
  <c r="AL3222" i="1"/>
  <c r="AM3222" i="1"/>
  <c r="AN3222" i="1"/>
  <c r="AV3222" i="1"/>
  <c r="C3223" i="1"/>
  <c r="D3223" i="1"/>
  <c r="E3223" i="1"/>
  <c r="F3223" i="1"/>
  <c r="G3223" i="1"/>
  <c r="H3223" i="1"/>
  <c r="J3223" i="1"/>
  <c r="K3223" i="1"/>
  <c r="L3223" i="1"/>
  <c r="M3223" i="1"/>
  <c r="AG3223" i="1"/>
  <c r="AH3223" i="1"/>
  <c r="AI3223" i="1"/>
  <c r="AJ3223" i="1"/>
  <c r="AK3223" i="1"/>
  <c r="AL3223" i="1"/>
  <c r="AM3223" i="1"/>
  <c r="AN3223" i="1"/>
  <c r="AV3223" i="1"/>
  <c r="C3224" i="1"/>
  <c r="D3224" i="1"/>
  <c r="E3224" i="1"/>
  <c r="F3224" i="1"/>
  <c r="G3224" i="1"/>
  <c r="H3224" i="1"/>
  <c r="J3224" i="1"/>
  <c r="K3224" i="1"/>
  <c r="L3224" i="1"/>
  <c r="M3224" i="1"/>
  <c r="AG3224" i="1"/>
  <c r="AH3224" i="1"/>
  <c r="AI3224" i="1"/>
  <c r="AJ3224" i="1"/>
  <c r="AK3224" i="1"/>
  <c r="AL3224" i="1"/>
  <c r="AM3224" i="1"/>
  <c r="AN3224" i="1"/>
  <c r="AV3224" i="1"/>
  <c r="C3225" i="1"/>
  <c r="D3225" i="1"/>
  <c r="E3225" i="1"/>
  <c r="F3225" i="1"/>
  <c r="G3225" i="1"/>
  <c r="H3225" i="1"/>
  <c r="J3225" i="1"/>
  <c r="K3225" i="1"/>
  <c r="L3225" i="1"/>
  <c r="M3225" i="1"/>
  <c r="AG3225" i="1"/>
  <c r="AH3225" i="1"/>
  <c r="AI3225" i="1"/>
  <c r="AJ3225" i="1"/>
  <c r="AK3225" i="1"/>
  <c r="AL3225" i="1"/>
  <c r="AM3225" i="1"/>
  <c r="AN3225" i="1"/>
  <c r="AV3225" i="1"/>
  <c r="C3226" i="1"/>
  <c r="D3226" i="1"/>
  <c r="E3226" i="1"/>
  <c r="F3226" i="1"/>
  <c r="G3226" i="1"/>
  <c r="H3226" i="1"/>
  <c r="J3226" i="1"/>
  <c r="K3226" i="1"/>
  <c r="L3226" i="1"/>
  <c r="M3226" i="1"/>
  <c r="AG3226" i="1"/>
  <c r="AH3226" i="1"/>
  <c r="AI3226" i="1"/>
  <c r="AJ3226" i="1"/>
  <c r="AK3226" i="1"/>
  <c r="AL3226" i="1"/>
  <c r="AM3226" i="1"/>
  <c r="AN3226" i="1"/>
  <c r="AV3226" i="1"/>
  <c r="C3227" i="1"/>
  <c r="D3227" i="1"/>
  <c r="E3227" i="1"/>
  <c r="F3227" i="1"/>
  <c r="G3227" i="1"/>
  <c r="H3227" i="1"/>
  <c r="J3227" i="1"/>
  <c r="K3227" i="1"/>
  <c r="L3227" i="1"/>
  <c r="M3227" i="1"/>
  <c r="AG3227" i="1"/>
  <c r="AH3227" i="1"/>
  <c r="AI3227" i="1"/>
  <c r="AJ3227" i="1"/>
  <c r="AK3227" i="1"/>
  <c r="AL3227" i="1"/>
  <c r="AM3227" i="1"/>
  <c r="AN3227" i="1"/>
  <c r="AV3227" i="1"/>
  <c r="C3228" i="1"/>
  <c r="D3228" i="1"/>
  <c r="E3228" i="1"/>
  <c r="F3228" i="1"/>
  <c r="G3228" i="1"/>
  <c r="H3228" i="1"/>
  <c r="J3228" i="1"/>
  <c r="K3228" i="1"/>
  <c r="L3228" i="1"/>
  <c r="M3228" i="1"/>
  <c r="AG3228" i="1"/>
  <c r="AH3228" i="1"/>
  <c r="AI3228" i="1"/>
  <c r="AJ3228" i="1"/>
  <c r="AK3228" i="1"/>
  <c r="AL3228" i="1"/>
  <c r="AM3228" i="1"/>
  <c r="AN3228" i="1"/>
  <c r="AV3228" i="1"/>
  <c r="C3229" i="1"/>
  <c r="D3229" i="1"/>
  <c r="E3229" i="1"/>
  <c r="F3229" i="1"/>
  <c r="G3229" i="1"/>
  <c r="H3229" i="1"/>
  <c r="J3229" i="1"/>
  <c r="K3229" i="1"/>
  <c r="L3229" i="1"/>
  <c r="M3229" i="1"/>
  <c r="AG3229" i="1"/>
  <c r="AH3229" i="1"/>
  <c r="AI3229" i="1"/>
  <c r="AJ3229" i="1"/>
  <c r="AK3229" i="1"/>
  <c r="AL3229" i="1"/>
  <c r="AM3229" i="1"/>
  <c r="AN3229" i="1"/>
  <c r="AV3229" i="1"/>
  <c r="C3230" i="1"/>
  <c r="D3230" i="1"/>
  <c r="E3230" i="1"/>
  <c r="F3230" i="1"/>
  <c r="G3230" i="1"/>
  <c r="H3230" i="1"/>
  <c r="J3230" i="1"/>
  <c r="K3230" i="1"/>
  <c r="L3230" i="1"/>
  <c r="M3230" i="1"/>
  <c r="AG3230" i="1"/>
  <c r="AH3230" i="1"/>
  <c r="AI3230" i="1"/>
  <c r="AJ3230" i="1"/>
  <c r="AK3230" i="1"/>
  <c r="AL3230" i="1"/>
  <c r="AM3230" i="1"/>
  <c r="AN3230" i="1"/>
  <c r="AV3230" i="1"/>
  <c r="C3231" i="1"/>
  <c r="D3231" i="1"/>
  <c r="E3231" i="1"/>
  <c r="F3231" i="1"/>
  <c r="G3231" i="1"/>
  <c r="H3231" i="1"/>
  <c r="J3231" i="1"/>
  <c r="K3231" i="1"/>
  <c r="L3231" i="1"/>
  <c r="M3231" i="1"/>
  <c r="AG3231" i="1"/>
  <c r="AH3231" i="1"/>
  <c r="AI3231" i="1"/>
  <c r="AJ3231" i="1"/>
  <c r="AK3231" i="1"/>
  <c r="AL3231" i="1"/>
  <c r="AM3231" i="1"/>
  <c r="AN3231" i="1"/>
  <c r="AV3231" i="1"/>
  <c r="C3232" i="1"/>
  <c r="D3232" i="1"/>
  <c r="E3232" i="1"/>
  <c r="F3232" i="1"/>
  <c r="G3232" i="1"/>
  <c r="H3232" i="1"/>
  <c r="J3232" i="1"/>
  <c r="K3232" i="1"/>
  <c r="L3232" i="1"/>
  <c r="M3232" i="1"/>
  <c r="AG3232" i="1"/>
  <c r="AH3232" i="1"/>
  <c r="AI3232" i="1"/>
  <c r="AJ3232" i="1"/>
  <c r="AK3232" i="1"/>
  <c r="AL3232" i="1"/>
  <c r="AM3232" i="1"/>
  <c r="AN3232" i="1"/>
  <c r="AV3232" i="1"/>
  <c r="C3234" i="1"/>
  <c r="D3234" i="1"/>
  <c r="E3234" i="1"/>
  <c r="F3234" i="1"/>
  <c r="G3234" i="1"/>
  <c r="H3234" i="1"/>
  <c r="J3234" i="1"/>
  <c r="K3234" i="1"/>
  <c r="L3234" i="1"/>
  <c r="M3234" i="1"/>
  <c r="AG3234" i="1"/>
  <c r="AH3234" i="1"/>
  <c r="AI3234" i="1"/>
  <c r="AJ3234" i="1"/>
  <c r="AK3234" i="1"/>
  <c r="AL3234" i="1"/>
  <c r="AM3234" i="1"/>
  <c r="AN3234" i="1"/>
  <c r="AV3234" i="1"/>
  <c r="C3235" i="1"/>
  <c r="D3235" i="1"/>
  <c r="E3235" i="1"/>
  <c r="F3235" i="1"/>
  <c r="G3235" i="1"/>
  <c r="H3235" i="1"/>
  <c r="J3235" i="1"/>
  <c r="K3235" i="1"/>
  <c r="L3235" i="1"/>
  <c r="M3235" i="1"/>
  <c r="AG3235" i="1"/>
  <c r="AH3235" i="1"/>
  <c r="AI3235" i="1"/>
  <c r="AJ3235" i="1"/>
  <c r="AK3235" i="1"/>
  <c r="AL3235" i="1"/>
  <c r="AM3235" i="1"/>
  <c r="AN3235" i="1"/>
  <c r="AV3235" i="1"/>
  <c r="C3236" i="1"/>
  <c r="D3236" i="1"/>
  <c r="E3236" i="1"/>
  <c r="F3236" i="1"/>
  <c r="G3236" i="1"/>
  <c r="H3236" i="1"/>
  <c r="J3236" i="1"/>
  <c r="K3236" i="1"/>
  <c r="L3236" i="1"/>
  <c r="M3236" i="1"/>
  <c r="AG3236" i="1"/>
  <c r="AH3236" i="1"/>
  <c r="AI3236" i="1"/>
  <c r="AJ3236" i="1"/>
  <c r="AK3236" i="1"/>
  <c r="AL3236" i="1"/>
  <c r="AM3236" i="1"/>
  <c r="AN3236" i="1"/>
  <c r="AV3236" i="1"/>
  <c r="C3237" i="1"/>
  <c r="D3237" i="1"/>
  <c r="E3237" i="1"/>
  <c r="F3237" i="1"/>
  <c r="G3237" i="1"/>
  <c r="H3237" i="1"/>
  <c r="J3237" i="1"/>
  <c r="K3237" i="1"/>
  <c r="L3237" i="1"/>
  <c r="M3237" i="1"/>
  <c r="AG3237" i="1"/>
  <c r="AH3237" i="1"/>
  <c r="AI3237" i="1"/>
  <c r="AJ3237" i="1"/>
  <c r="AK3237" i="1"/>
  <c r="AL3237" i="1"/>
  <c r="AM3237" i="1"/>
  <c r="AN3237" i="1"/>
  <c r="AV3237" i="1"/>
  <c r="C3238" i="1"/>
  <c r="D3238" i="1"/>
  <c r="E3238" i="1"/>
  <c r="F3238" i="1"/>
  <c r="G3238" i="1"/>
  <c r="H3238" i="1"/>
  <c r="J3238" i="1"/>
  <c r="K3238" i="1"/>
  <c r="L3238" i="1"/>
  <c r="M3238" i="1"/>
  <c r="AG3238" i="1"/>
  <c r="AH3238" i="1"/>
  <c r="AI3238" i="1"/>
  <c r="AJ3238" i="1"/>
  <c r="AK3238" i="1"/>
  <c r="AL3238" i="1"/>
  <c r="AM3238" i="1"/>
  <c r="AN3238" i="1"/>
  <c r="AV3238" i="1"/>
  <c r="C3239" i="1"/>
  <c r="D3239" i="1"/>
  <c r="E3239" i="1"/>
  <c r="F3239" i="1"/>
  <c r="G3239" i="1"/>
  <c r="H3239" i="1"/>
  <c r="J3239" i="1"/>
  <c r="K3239" i="1"/>
  <c r="L3239" i="1"/>
  <c r="M3239" i="1"/>
  <c r="AG3239" i="1"/>
  <c r="AH3239" i="1"/>
  <c r="AI3239" i="1"/>
  <c r="AJ3239" i="1"/>
  <c r="AK3239" i="1"/>
  <c r="AL3239" i="1"/>
  <c r="AM3239" i="1"/>
  <c r="AN3239" i="1"/>
  <c r="AV3239" i="1"/>
  <c r="C3240" i="1"/>
  <c r="D3240" i="1"/>
  <c r="E3240" i="1"/>
  <c r="F3240" i="1"/>
  <c r="G3240" i="1"/>
  <c r="H3240" i="1"/>
  <c r="J3240" i="1"/>
  <c r="K3240" i="1"/>
  <c r="L3240" i="1"/>
  <c r="M3240" i="1"/>
  <c r="AG3240" i="1"/>
  <c r="AH3240" i="1"/>
  <c r="AI3240" i="1"/>
  <c r="AJ3240" i="1"/>
  <c r="AK3240" i="1"/>
  <c r="AL3240" i="1"/>
  <c r="AM3240" i="1"/>
  <c r="AN3240" i="1"/>
  <c r="AV3240" i="1"/>
  <c r="C3241" i="1"/>
  <c r="D3241" i="1"/>
  <c r="E3241" i="1"/>
  <c r="F3241" i="1"/>
  <c r="G3241" i="1"/>
  <c r="H3241" i="1"/>
  <c r="J3241" i="1"/>
  <c r="K3241" i="1"/>
  <c r="L3241" i="1"/>
  <c r="M3241" i="1"/>
  <c r="AG3241" i="1"/>
  <c r="AH3241" i="1"/>
  <c r="AI3241" i="1"/>
  <c r="AJ3241" i="1"/>
  <c r="AK3241" i="1"/>
  <c r="AL3241" i="1"/>
  <c r="AM3241" i="1"/>
  <c r="AN3241" i="1"/>
  <c r="AV3241" i="1"/>
  <c r="C3242" i="1"/>
  <c r="D3242" i="1"/>
  <c r="E3242" i="1"/>
  <c r="F3242" i="1"/>
  <c r="G3242" i="1"/>
  <c r="H3242" i="1"/>
  <c r="J3242" i="1"/>
  <c r="K3242" i="1"/>
  <c r="L3242" i="1"/>
  <c r="M3242" i="1"/>
  <c r="AG3242" i="1"/>
  <c r="AH3242" i="1"/>
  <c r="AI3242" i="1"/>
  <c r="AJ3242" i="1"/>
  <c r="AK3242" i="1"/>
  <c r="AL3242" i="1"/>
  <c r="AM3242" i="1"/>
  <c r="AN3242" i="1"/>
  <c r="AV3242" i="1"/>
  <c r="C3243" i="1"/>
  <c r="D3243" i="1"/>
  <c r="E3243" i="1"/>
  <c r="F3243" i="1"/>
  <c r="G3243" i="1"/>
  <c r="H3243" i="1"/>
  <c r="J3243" i="1"/>
  <c r="K3243" i="1"/>
  <c r="L3243" i="1"/>
  <c r="M3243" i="1"/>
  <c r="AG3243" i="1"/>
  <c r="AH3243" i="1"/>
  <c r="AI3243" i="1"/>
  <c r="AJ3243" i="1"/>
  <c r="AK3243" i="1"/>
  <c r="AL3243" i="1"/>
  <c r="AM3243" i="1"/>
  <c r="AN3243" i="1"/>
  <c r="AV3243" i="1"/>
  <c r="C3244" i="1"/>
  <c r="D3244" i="1"/>
  <c r="E3244" i="1"/>
  <c r="F3244" i="1"/>
  <c r="G3244" i="1"/>
  <c r="H3244" i="1"/>
  <c r="J3244" i="1"/>
  <c r="K3244" i="1"/>
  <c r="L3244" i="1"/>
  <c r="M3244" i="1"/>
  <c r="AG3244" i="1"/>
  <c r="AH3244" i="1"/>
  <c r="AI3244" i="1"/>
  <c r="AJ3244" i="1"/>
  <c r="AK3244" i="1"/>
  <c r="AL3244" i="1"/>
  <c r="AM3244" i="1"/>
  <c r="AN3244" i="1"/>
  <c r="AV3244" i="1"/>
  <c r="C3245" i="1"/>
  <c r="D3245" i="1"/>
  <c r="E3245" i="1"/>
  <c r="F3245" i="1"/>
  <c r="G3245" i="1"/>
  <c r="H3245" i="1"/>
  <c r="J3245" i="1"/>
  <c r="K3245" i="1"/>
  <c r="L3245" i="1"/>
  <c r="M3245" i="1"/>
  <c r="AG3245" i="1"/>
  <c r="AH3245" i="1"/>
  <c r="AI3245" i="1"/>
  <c r="AJ3245" i="1"/>
  <c r="AK3245" i="1"/>
  <c r="AL3245" i="1"/>
  <c r="AM3245" i="1"/>
  <c r="AN3245" i="1"/>
  <c r="AV3245" i="1"/>
  <c r="C3246" i="1"/>
  <c r="D3246" i="1"/>
  <c r="E3246" i="1"/>
  <c r="F3246" i="1"/>
  <c r="G3246" i="1"/>
  <c r="H3246" i="1"/>
  <c r="J3246" i="1"/>
  <c r="K3246" i="1"/>
  <c r="L3246" i="1"/>
  <c r="M3246" i="1"/>
  <c r="AG3246" i="1"/>
  <c r="AH3246" i="1"/>
  <c r="AI3246" i="1"/>
  <c r="AJ3246" i="1"/>
  <c r="AK3246" i="1"/>
  <c r="AL3246" i="1"/>
  <c r="AM3246" i="1"/>
  <c r="AN3246" i="1"/>
  <c r="AV3246" i="1"/>
  <c r="C3247" i="1"/>
  <c r="D3247" i="1"/>
  <c r="E3247" i="1"/>
  <c r="F3247" i="1"/>
  <c r="G3247" i="1"/>
  <c r="H3247" i="1"/>
  <c r="J3247" i="1"/>
  <c r="K3247" i="1"/>
  <c r="L3247" i="1"/>
  <c r="M3247" i="1"/>
  <c r="AG3247" i="1"/>
  <c r="AH3247" i="1"/>
  <c r="AI3247" i="1"/>
  <c r="AJ3247" i="1"/>
  <c r="AK3247" i="1"/>
  <c r="AL3247" i="1"/>
  <c r="AM3247" i="1"/>
  <c r="AN3247" i="1"/>
  <c r="AV3247" i="1"/>
  <c r="C3248" i="1"/>
  <c r="D3248" i="1"/>
  <c r="E3248" i="1"/>
  <c r="F3248" i="1"/>
  <c r="G3248" i="1"/>
  <c r="H3248" i="1"/>
  <c r="J3248" i="1"/>
  <c r="K3248" i="1"/>
  <c r="L3248" i="1"/>
  <c r="M3248" i="1"/>
  <c r="AG3248" i="1"/>
  <c r="AH3248" i="1"/>
  <c r="AI3248" i="1"/>
  <c r="AJ3248" i="1"/>
  <c r="AK3248" i="1"/>
  <c r="AL3248" i="1"/>
  <c r="AM3248" i="1"/>
  <c r="AN3248" i="1"/>
  <c r="AV3248" i="1"/>
  <c r="C3249" i="1"/>
  <c r="D3249" i="1"/>
  <c r="E3249" i="1"/>
  <c r="F3249" i="1"/>
  <c r="G3249" i="1"/>
  <c r="H3249" i="1"/>
  <c r="J3249" i="1"/>
  <c r="K3249" i="1"/>
  <c r="L3249" i="1"/>
  <c r="M3249" i="1"/>
  <c r="AG3249" i="1"/>
  <c r="AH3249" i="1"/>
  <c r="AI3249" i="1"/>
  <c r="AJ3249" i="1"/>
  <c r="AK3249" i="1"/>
  <c r="AL3249" i="1"/>
  <c r="AM3249" i="1"/>
  <c r="AN3249" i="1"/>
  <c r="AV3249" i="1"/>
  <c r="C3250" i="1"/>
  <c r="D3250" i="1"/>
  <c r="E3250" i="1"/>
  <c r="F3250" i="1"/>
  <c r="G3250" i="1"/>
  <c r="H3250" i="1"/>
  <c r="J3250" i="1"/>
  <c r="K3250" i="1"/>
  <c r="L3250" i="1"/>
  <c r="M3250" i="1"/>
  <c r="AG3250" i="1"/>
  <c r="AH3250" i="1"/>
  <c r="AI3250" i="1"/>
  <c r="AJ3250" i="1"/>
  <c r="AK3250" i="1"/>
  <c r="AL3250" i="1"/>
  <c r="AM3250" i="1"/>
  <c r="AN3250" i="1"/>
  <c r="AV3250" i="1"/>
  <c r="C3251" i="1"/>
  <c r="D3251" i="1"/>
  <c r="E3251" i="1"/>
  <c r="F3251" i="1"/>
  <c r="G3251" i="1"/>
  <c r="H3251" i="1"/>
  <c r="J3251" i="1"/>
  <c r="K3251" i="1"/>
  <c r="L3251" i="1"/>
  <c r="M3251" i="1"/>
  <c r="AG3251" i="1"/>
  <c r="AH3251" i="1"/>
  <c r="AI3251" i="1"/>
  <c r="AJ3251" i="1"/>
  <c r="AK3251" i="1"/>
  <c r="AL3251" i="1"/>
  <c r="AM3251" i="1"/>
  <c r="AN3251" i="1"/>
  <c r="AV3251" i="1"/>
  <c r="C3252" i="1"/>
  <c r="D3252" i="1"/>
  <c r="E3252" i="1"/>
  <c r="F3252" i="1"/>
  <c r="G3252" i="1"/>
  <c r="H3252" i="1"/>
  <c r="J3252" i="1"/>
  <c r="K3252" i="1"/>
  <c r="L3252" i="1"/>
  <c r="M3252" i="1"/>
  <c r="AG3252" i="1"/>
  <c r="AH3252" i="1"/>
  <c r="AI3252" i="1"/>
  <c r="AJ3252" i="1"/>
  <c r="AK3252" i="1"/>
  <c r="AL3252" i="1"/>
  <c r="AM3252" i="1"/>
  <c r="AN3252" i="1"/>
  <c r="AV3252" i="1"/>
  <c r="C3253" i="1"/>
  <c r="D3253" i="1"/>
  <c r="E3253" i="1"/>
  <c r="F3253" i="1"/>
  <c r="G3253" i="1"/>
  <c r="H3253" i="1"/>
  <c r="J3253" i="1"/>
  <c r="K3253" i="1"/>
  <c r="L3253" i="1"/>
  <c r="M3253" i="1"/>
  <c r="AG3253" i="1"/>
  <c r="AH3253" i="1"/>
  <c r="AI3253" i="1"/>
  <c r="AJ3253" i="1"/>
  <c r="AK3253" i="1"/>
  <c r="AL3253" i="1"/>
  <c r="AM3253" i="1"/>
  <c r="AN3253" i="1"/>
  <c r="AV3253" i="1"/>
  <c r="C3254" i="1"/>
  <c r="D3254" i="1"/>
  <c r="E3254" i="1"/>
  <c r="F3254" i="1"/>
  <c r="G3254" i="1"/>
  <c r="H3254" i="1"/>
  <c r="J3254" i="1"/>
  <c r="K3254" i="1"/>
  <c r="L3254" i="1"/>
  <c r="M3254" i="1"/>
  <c r="AG3254" i="1"/>
  <c r="AH3254" i="1"/>
  <c r="AI3254" i="1"/>
  <c r="AJ3254" i="1"/>
  <c r="AK3254" i="1"/>
  <c r="AL3254" i="1"/>
  <c r="AM3254" i="1"/>
  <c r="AN3254" i="1"/>
  <c r="AV3254" i="1"/>
  <c r="C3255" i="1"/>
  <c r="D3255" i="1"/>
  <c r="E3255" i="1"/>
  <c r="F3255" i="1"/>
  <c r="G3255" i="1"/>
  <c r="H3255" i="1"/>
  <c r="J3255" i="1"/>
  <c r="K3255" i="1"/>
  <c r="L3255" i="1"/>
  <c r="M3255" i="1"/>
  <c r="AG3255" i="1"/>
  <c r="AH3255" i="1"/>
  <c r="AI3255" i="1"/>
  <c r="AJ3255" i="1"/>
  <c r="AK3255" i="1"/>
  <c r="AL3255" i="1"/>
  <c r="AM3255" i="1"/>
  <c r="AN3255" i="1"/>
  <c r="AV3255" i="1"/>
  <c r="C3256" i="1"/>
  <c r="D3256" i="1"/>
  <c r="E3256" i="1"/>
  <c r="F3256" i="1"/>
  <c r="G3256" i="1"/>
  <c r="H3256" i="1"/>
  <c r="J3256" i="1"/>
  <c r="K3256" i="1"/>
  <c r="L3256" i="1"/>
  <c r="M3256" i="1"/>
  <c r="AG3256" i="1"/>
  <c r="AH3256" i="1"/>
  <c r="AI3256" i="1"/>
  <c r="AJ3256" i="1"/>
  <c r="AK3256" i="1"/>
  <c r="AL3256" i="1"/>
  <c r="AM3256" i="1"/>
  <c r="AN3256" i="1"/>
  <c r="AV3256" i="1"/>
  <c r="C3257" i="1"/>
  <c r="D3257" i="1"/>
  <c r="E3257" i="1"/>
  <c r="F3257" i="1"/>
  <c r="G3257" i="1"/>
  <c r="H3257" i="1"/>
  <c r="J3257" i="1"/>
  <c r="K3257" i="1"/>
  <c r="L3257" i="1"/>
  <c r="M3257" i="1"/>
  <c r="AG3257" i="1"/>
  <c r="AH3257" i="1"/>
  <c r="AI3257" i="1"/>
  <c r="AJ3257" i="1"/>
  <c r="AK3257" i="1"/>
  <c r="AL3257" i="1"/>
  <c r="AM3257" i="1"/>
  <c r="AN3257" i="1"/>
  <c r="AV3257"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N1" i="23"/>
  <c r="D1" i="23"/>
  <c r="O1" i="23"/>
  <c r="E1" i="23"/>
  <c r="P1" i="23"/>
  <c r="F1" i="23"/>
  <c r="J1" i="23"/>
  <c r="K1" i="23"/>
  <c r="L1" i="23"/>
  <c r="M1" i="23"/>
  <c r="Q1" i="23"/>
  <c r="R1" i="23"/>
  <c r="S1" i="23"/>
  <c r="T1" i="23"/>
  <c r="U1" i="23"/>
  <c r="V1" i="23"/>
  <c r="W1" i="23"/>
  <c r="X1" i="23"/>
  <c r="Y1" i="23"/>
  <c r="Z1" i="23"/>
  <c r="AA1" i="23"/>
  <c r="AB1" i="23"/>
  <c r="AC1" i="23"/>
  <c r="AD1" i="23"/>
  <c r="AE1" i="23"/>
  <c r="C3" i="23"/>
  <c r="D3" i="23"/>
  <c r="E3" i="23"/>
  <c r="F3" i="23"/>
  <c r="G3" i="23"/>
  <c r="H3" i="23"/>
  <c r="J3" i="23"/>
  <c r="K3" i="23"/>
  <c r="L3" i="23"/>
  <c r="M3" i="23"/>
  <c r="AG3" i="23"/>
  <c r="C4" i="23"/>
  <c r="D4" i="23"/>
  <c r="E4" i="23"/>
  <c r="F4" i="23"/>
  <c r="G4" i="23"/>
  <c r="H4" i="23"/>
  <c r="J4" i="23"/>
  <c r="K4" i="23"/>
  <c r="L4" i="23"/>
  <c r="M4" i="23"/>
  <c r="AG4" i="23"/>
  <c r="C5" i="23"/>
  <c r="D5" i="23"/>
  <c r="E5" i="23"/>
  <c r="F5" i="23"/>
  <c r="G5" i="23"/>
  <c r="H5" i="23"/>
  <c r="J5" i="23"/>
  <c r="K5" i="23"/>
  <c r="L5" i="23"/>
  <c r="M5" i="23"/>
  <c r="AG5" i="23"/>
  <c r="C6" i="23"/>
  <c r="D6" i="23"/>
  <c r="E6" i="23"/>
  <c r="F6" i="23"/>
  <c r="G6" i="23"/>
  <c r="H6" i="23"/>
  <c r="J6" i="23"/>
  <c r="K6" i="23"/>
  <c r="L6" i="23"/>
  <c r="M6" i="23"/>
  <c r="AG6" i="23"/>
  <c r="C7" i="23"/>
  <c r="D7" i="23"/>
  <c r="E7" i="23"/>
  <c r="F7" i="23"/>
  <c r="G7" i="23"/>
  <c r="H7" i="23"/>
  <c r="J7" i="23"/>
  <c r="K7" i="23"/>
  <c r="L7" i="23"/>
  <c r="M7" i="23"/>
  <c r="AG7" i="23"/>
  <c r="C8" i="23"/>
  <c r="D8" i="23"/>
  <c r="E8" i="23"/>
  <c r="F8" i="23"/>
  <c r="G8" i="23"/>
  <c r="H8" i="23"/>
  <c r="J8" i="23"/>
  <c r="K8" i="23"/>
  <c r="L8" i="23"/>
  <c r="M8" i="23"/>
  <c r="AG8" i="23"/>
  <c r="C9" i="23"/>
  <c r="D9" i="23"/>
  <c r="E9" i="23"/>
  <c r="F9" i="23"/>
  <c r="G9" i="23"/>
  <c r="H9" i="23"/>
  <c r="J9" i="23"/>
  <c r="K9" i="23"/>
  <c r="L9" i="23"/>
  <c r="M9" i="23"/>
  <c r="AG9" i="23"/>
  <c r="C10" i="23"/>
  <c r="D10" i="23"/>
  <c r="E10" i="23"/>
  <c r="F10" i="23"/>
  <c r="G10" i="23"/>
  <c r="H10" i="23"/>
  <c r="J10" i="23"/>
  <c r="K10" i="23"/>
  <c r="L10" i="23"/>
  <c r="M10" i="23"/>
  <c r="AG10" i="23"/>
  <c r="C11" i="23"/>
  <c r="D11" i="23"/>
  <c r="E11" i="23"/>
  <c r="F11" i="23"/>
  <c r="G11" i="23"/>
  <c r="H11" i="23"/>
  <c r="J11" i="23"/>
  <c r="K11" i="23"/>
  <c r="L11" i="23"/>
  <c r="M11" i="23"/>
  <c r="AG11" i="23"/>
  <c r="C12" i="23"/>
  <c r="D12" i="23"/>
  <c r="E12" i="23"/>
  <c r="F12" i="23"/>
  <c r="G12" i="23"/>
  <c r="H12" i="23"/>
  <c r="J12" i="23"/>
  <c r="K12" i="23"/>
  <c r="L12" i="23"/>
  <c r="M12" i="23"/>
  <c r="AG12" i="23"/>
  <c r="C13" i="23"/>
  <c r="D13" i="23"/>
  <c r="E13" i="23"/>
  <c r="F13" i="23"/>
  <c r="G13" i="23"/>
  <c r="H13" i="23"/>
  <c r="J13" i="23"/>
  <c r="K13" i="23"/>
  <c r="L13" i="23"/>
  <c r="M13" i="23"/>
  <c r="AG13" i="23"/>
  <c r="C14" i="23"/>
  <c r="D14" i="23"/>
  <c r="E14" i="23"/>
  <c r="F14" i="23"/>
  <c r="G14" i="23"/>
  <c r="H14" i="23"/>
  <c r="J14" i="23"/>
  <c r="K14" i="23"/>
  <c r="L14" i="23"/>
  <c r="M14" i="23"/>
  <c r="AG14" i="23"/>
  <c r="C15" i="23"/>
  <c r="D15" i="23"/>
  <c r="E15" i="23"/>
  <c r="F15" i="23"/>
  <c r="G15" i="23"/>
  <c r="H15" i="23"/>
  <c r="J15" i="23"/>
  <c r="K15" i="23"/>
  <c r="L15" i="23"/>
  <c r="M15" i="23"/>
  <c r="AG15" i="23"/>
  <c r="C16" i="23"/>
  <c r="D16" i="23"/>
  <c r="E16" i="23"/>
  <c r="F16" i="23"/>
  <c r="G16" i="23"/>
  <c r="H16" i="23"/>
  <c r="J16" i="23"/>
  <c r="K16" i="23"/>
  <c r="L16" i="23"/>
  <c r="M16" i="23"/>
  <c r="AG16" i="23"/>
  <c r="C17" i="23"/>
  <c r="D17" i="23"/>
  <c r="E17" i="23"/>
  <c r="F17" i="23"/>
  <c r="G17" i="23"/>
  <c r="H17" i="23"/>
  <c r="J17" i="23"/>
  <c r="K17" i="23"/>
  <c r="L17" i="23"/>
  <c r="M17" i="23"/>
  <c r="AG17" i="23"/>
  <c r="C18" i="23"/>
  <c r="D18" i="23"/>
  <c r="E18" i="23"/>
  <c r="F18" i="23"/>
  <c r="G18" i="23"/>
  <c r="H18" i="23"/>
  <c r="J18" i="23"/>
  <c r="K18" i="23"/>
  <c r="L18" i="23"/>
  <c r="M18" i="23"/>
  <c r="AG18" i="23"/>
  <c r="C19" i="23"/>
  <c r="D19" i="23"/>
  <c r="E19" i="23"/>
  <c r="F19" i="23"/>
  <c r="G19" i="23"/>
  <c r="H19" i="23"/>
  <c r="J19" i="23"/>
  <c r="K19" i="23"/>
  <c r="L19" i="23"/>
  <c r="M19" i="23"/>
  <c r="AG19" i="23"/>
  <c r="C20" i="23"/>
  <c r="D20" i="23"/>
  <c r="E20" i="23"/>
  <c r="F20" i="23"/>
  <c r="G20" i="23"/>
  <c r="H20" i="23"/>
  <c r="J20" i="23"/>
  <c r="K20" i="23"/>
  <c r="L20" i="23"/>
  <c r="M20" i="23"/>
  <c r="AG20" i="23"/>
  <c r="C21" i="23"/>
  <c r="D21" i="23"/>
  <c r="E21" i="23"/>
  <c r="F21" i="23"/>
  <c r="G21" i="23"/>
  <c r="H21" i="23"/>
  <c r="J21" i="23"/>
  <c r="K21" i="23"/>
  <c r="L21" i="23"/>
  <c r="M21" i="23"/>
  <c r="AG21" i="23"/>
  <c r="C22" i="23"/>
  <c r="D22" i="23"/>
  <c r="E22" i="23"/>
  <c r="F22" i="23"/>
  <c r="G22" i="23"/>
  <c r="H22" i="23"/>
  <c r="J22" i="23"/>
  <c r="K22" i="23"/>
  <c r="L22" i="23"/>
  <c r="M22" i="23"/>
  <c r="AG22" i="23"/>
  <c r="C23" i="23"/>
  <c r="D23" i="23"/>
  <c r="E23" i="23"/>
  <c r="F23" i="23"/>
  <c r="G23" i="23"/>
  <c r="H23" i="23"/>
  <c r="J23" i="23"/>
  <c r="K23" i="23"/>
  <c r="L23" i="23"/>
  <c r="M23" i="23"/>
  <c r="AG23" i="23"/>
  <c r="C24" i="23"/>
  <c r="D24" i="23"/>
  <c r="E24" i="23"/>
  <c r="F24" i="23"/>
  <c r="G24" i="23"/>
  <c r="H24" i="23"/>
  <c r="J24" i="23"/>
  <c r="K24" i="23"/>
  <c r="L24" i="23"/>
  <c r="M24" i="23"/>
  <c r="AG24" i="23"/>
  <c r="C25" i="23"/>
  <c r="D25" i="23"/>
  <c r="E25" i="23"/>
  <c r="F25" i="23"/>
  <c r="G25" i="23"/>
  <c r="H25" i="23"/>
  <c r="J25" i="23"/>
  <c r="K25" i="23"/>
  <c r="L25" i="23"/>
  <c r="M25" i="23"/>
  <c r="AG25" i="23"/>
  <c r="C26" i="23"/>
  <c r="D26" i="23"/>
  <c r="E26" i="23"/>
  <c r="F26" i="23"/>
  <c r="G26" i="23"/>
  <c r="H26" i="23"/>
  <c r="J26" i="23"/>
  <c r="K26" i="23"/>
  <c r="L26" i="23"/>
  <c r="M26" i="23"/>
  <c r="AG26" i="23"/>
  <c r="C27" i="23"/>
  <c r="D27" i="23"/>
  <c r="E27" i="23"/>
  <c r="F27" i="23"/>
  <c r="G27" i="23"/>
  <c r="H27" i="23"/>
  <c r="J27" i="23"/>
  <c r="K27" i="23"/>
  <c r="L27" i="23"/>
  <c r="M27" i="23"/>
  <c r="AG27" i="23"/>
  <c r="C28" i="23"/>
  <c r="D28" i="23"/>
  <c r="E28" i="23"/>
  <c r="F28" i="23"/>
  <c r="G28" i="23"/>
  <c r="H28" i="23"/>
  <c r="J28" i="23"/>
  <c r="K28" i="23"/>
  <c r="L28" i="23"/>
  <c r="M28" i="23"/>
  <c r="AG28" i="23"/>
  <c r="C29" i="23"/>
  <c r="D29" i="23"/>
  <c r="E29" i="23"/>
  <c r="F29" i="23"/>
  <c r="G29" i="23"/>
  <c r="H29" i="23"/>
  <c r="J29" i="23"/>
  <c r="K29" i="23"/>
  <c r="L29" i="23"/>
  <c r="M29" i="23"/>
  <c r="AG29" i="23"/>
  <c r="C30" i="23"/>
  <c r="D30" i="23"/>
  <c r="E30" i="23"/>
  <c r="F30" i="23"/>
  <c r="G30" i="23"/>
  <c r="H30" i="23"/>
  <c r="J30" i="23"/>
  <c r="K30" i="23"/>
  <c r="L30" i="23"/>
  <c r="M30" i="23"/>
  <c r="AG30" i="23"/>
  <c r="C31" i="23"/>
  <c r="D31" i="23"/>
  <c r="E31" i="23"/>
  <c r="F31" i="23"/>
  <c r="G31" i="23"/>
  <c r="H31" i="23"/>
  <c r="J31" i="23"/>
  <c r="K31" i="23"/>
  <c r="L31" i="23"/>
  <c r="M31" i="23"/>
  <c r="AG31" i="23"/>
  <c r="C32" i="23"/>
  <c r="D32" i="23"/>
  <c r="E32" i="23"/>
  <c r="F32" i="23"/>
  <c r="G32" i="23"/>
  <c r="H32" i="23"/>
  <c r="J32" i="23"/>
  <c r="K32" i="23"/>
  <c r="L32" i="23"/>
  <c r="M32" i="23"/>
  <c r="AG32" i="23"/>
  <c r="C33" i="23"/>
  <c r="D33" i="23"/>
  <c r="E33" i="23"/>
  <c r="F33" i="23"/>
  <c r="G33" i="23"/>
  <c r="H33" i="23"/>
  <c r="J33" i="23"/>
  <c r="K33" i="23"/>
  <c r="L33" i="23"/>
  <c r="M33" i="23"/>
  <c r="AG33" i="23"/>
  <c r="C34" i="23"/>
  <c r="D34" i="23"/>
  <c r="E34" i="23"/>
  <c r="F34" i="23"/>
  <c r="G34" i="23"/>
  <c r="H34" i="23"/>
  <c r="J34" i="23"/>
  <c r="K34" i="23"/>
  <c r="L34" i="23"/>
  <c r="M34" i="23"/>
  <c r="AG34" i="23"/>
  <c r="C35" i="23"/>
  <c r="D35" i="23"/>
  <c r="E35" i="23"/>
  <c r="F35" i="23"/>
  <c r="G35" i="23"/>
  <c r="H35" i="23"/>
  <c r="J35" i="23"/>
  <c r="K35" i="23"/>
  <c r="L35" i="23"/>
  <c r="M35" i="23"/>
  <c r="AG35" i="23"/>
  <c r="C36" i="23"/>
  <c r="D36" i="23"/>
  <c r="E36" i="23"/>
  <c r="F36" i="23"/>
  <c r="G36" i="23"/>
  <c r="H36" i="23"/>
  <c r="J36" i="23"/>
  <c r="K36" i="23"/>
  <c r="L36" i="23"/>
  <c r="M36" i="23"/>
  <c r="AG36" i="23"/>
  <c r="C37" i="23"/>
  <c r="D37" i="23"/>
  <c r="E37" i="23"/>
  <c r="F37" i="23"/>
  <c r="G37" i="23"/>
  <c r="H37" i="23"/>
  <c r="J37" i="23"/>
  <c r="K37" i="23"/>
  <c r="L37" i="23"/>
  <c r="M37" i="23"/>
  <c r="AG37" i="23"/>
  <c r="C38" i="23"/>
  <c r="D38" i="23"/>
  <c r="E38" i="23"/>
  <c r="F38" i="23"/>
  <c r="G38" i="23"/>
  <c r="H38" i="23"/>
  <c r="J38" i="23"/>
  <c r="K38" i="23"/>
  <c r="L38" i="23"/>
  <c r="M38" i="23"/>
  <c r="AG38" i="23"/>
  <c r="C39" i="23"/>
  <c r="D39" i="23"/>
  <c r="E39" i="23"/>
  <c r="F39" i="23"/>
  <c r="G39" i="23"/>
  <c r="H39" i="23"/>
  <c r="J39" i="23"/>
  <c r="K39" i="23"/>
  <c r="L39" i="23"/>
  <c r="M39" i="23"/>
  <c r="AG39" i="23"/>
  <c r="C40" i="23"/>
  <c r="D40" i="23"/>
  <c r="E40" i="23"/>
  <c r="F40" i="23"/>
  <c r="G40" i="23"/>
  <c r="H40" i="23"/>
  <c r="J40" i="23"/>
  <c r="K40" i="23"/>
  <c r="L40" i="23"/>
  <c r="M40" i="23"/>
  <c r="AG40" i="23"/>
  <c r="C41" i="23"/>
  <c r="D41" i="23"/>
  <c r="E41" i="23"/>
  <c r="F41" i="23"/>
  <c r="G41" i="23"/>
  <c r="H41" i="23"/>
  <c r="J41" i="23"/>
  <c r="K41" i="23"/>
  <c r="L41" i="23"/>
  <c r="M41" i="23"/>
  <c r="AG41" i="23"/>
  <c r="C42" i="23"/>
  <c r="D42" i="23"/>
  <c r="E42" i="23"/>
  <c r="F42" i="23"/>
  <c r="G42" i="23"/>
  <c r="H42" i="23"/>
  <c r="J42" i="23"/>
  <c r="K42" i="23"/>
  <c r="L42" i="23"/>
  <c r="M42" i="23"/>
  <c r="AG42" i="23"/>
  <c r="C43" i="23"/>
  <c r="D43" i="23"/>
  <c r="E43" i="23"/>
  <c r="F43" i="23"/>
  <c r="G43" i="23"/>
  <c r="H43" i="23"/>
  <c r="J43" i="23"/>
  <c r="K43" i="23"/>
  <c r="L43" i="23"/>
  <c r="M43" i="23"/>
  <c r="AG43" i="23"/>
  <c r="C44" i="23"/>
  <c r="D44" i="23"/>
  <c r="E44" i="23"/>
  <c r="F44" i="23"/>
  <c r="G44" i="23"/>
  <c r="H44" i="23"/>
  <c r="J44" i="23"/>
  <c r="K44" i="23"/>
  <c r="L44" i="23"/>
  <c r="M44" i="23"/>
  <c r="AG44" i="23"/>
  <c r="C45" i="23"/>
  <c r="D45" i="23"/>
  <c r="E45" i="23"/>
  <c r="F45" i="23"/>
  <c r="G45" i="23"/>
  <c r="H45" i="23"/>
  <c r="J45" i="23"/>
  <c r="K45" i="23"/>
  <c r="L45" i="23"/>
  <c r="M45" i="23"/>
  <c r="AG45" i="23"/>
  <c r="C46" i="23"/>
  <c r="D46" i="23"/>
  <c r="E46" i="23"/>
  <c r="F46" i="23"/>
  <c r="G46" i="23"/>
  <c r="H46" i="23"/>
  <c r="J46" i="23"/>
  <c r="K46" i="23"/>
  <c r="L46" i="23"/>
  <c r="M46" i="23"/>
  <c r="AG46" i="23"/>
  <c r="C47" i="23"/>
  <c r="D47" i="23"/>
  <c r="E47" i="23"/>
  <c r="F47" i="23"/>
  <c r="G47" i="23"/>
  <c r="H47" i="23"/>
  <c r="J47" i="23"/>
  <c r="K47" i="23"/>
  <c r="L47" i="23"/>
  <c r="M47" i="23"/>
  <c r="AG47" i="23"/>
  <c r="C48" i="23"/>
  <c r="D48" i="23"/>
  <c r="E48" i="23"/>
  <c r="F48" i="23"/>
  <c r="G48" i="23"/>
  <c r="H48" i="23"/>
  <c r="J48" i="23"/>
  <c r="K48" i="23"/>
  <c r="L48" i="23"/>
  <c r="M48" i="23"/>
  <c r="AG48" i="23"/>
  <c r="C49" i="23"/>
  <c r="D49" i="23"/>
  <c r="E49" i="23"/>
  <c r="F49" i="23"/>
  <c r="G49" i="23"/>
  <c r="H49" i="23"/>
  <c r="J49" i="23"/>
  <c r="K49" i="23"/>
  <c r="L49" i="23"/>
  <c r="M49" i="23"/>
  <c r="AG49" i="23"/>
  <c r="C50" i="23"/>
  <c r="D50" i="23"/>
  <c r="E50" i="23"/>
  <c r="F50" i="23"/>
  <c r="G50" i="23"/>
  <c r="H50" i="23"/>
  <c r="J50" i="23"/>
  <c r="K50" i="23"/>
  <c r="L50" i="23"/>
  <c r="M50" i="23"/>
  <c r="AG50" i="23"/>
  <c r="C51" i="23"/>
  <c r="D51" i="23"/>
  <c r="E51" i="23"/>
  <c r="F51" i="23"/>
  <c r="G51" i="23"/>
  <c r="H51" i="23"/>
  <c r="J51" i="23"/>
  <c r="K51" i="23"/>
  <c r="L51" i="23"/>
  <c r="M51" i="23"/>
  <c r="AG51" i="23"/>
  <c r="C52" i="23"/>
  <c r="D52" i="23"/>
  <c r="E52" i="23"/>
  <c r="F52" i="23"/>
  <c r="G52" i="23"/>
  <c r="H52" i="23"/>
  <c r="J52" i="23"/>
  <c r="K52" i="23"/>
  <c r="L52" i="23"/>
  <c r="M52" i="23"/>
  <c r="AG52" i="23"/>
  <c r="C53" i="23"/>
  <c r="D53" i="23"/>
  <c r="E53" i="23"/>
  <c r="F53" i="23"/>
  <c r="G53" i="23"/>
  <c r="H53" i="23"/>
  <c r="J53" i="23"/>
  <c r="K53" i="23"/>
  <c r="L53" i="23"/>
  <c r="M53" i="23"/>
  <c r="AG53" i="23"/>
  <c r="C54" i="23"/>
  <c r="D54" i="23"/>
  <c r="E54" i="23"/>
  <c r="F54" i="23"/>
  <c r="G54" i="23"/>
  <c r="H54" i="23"/>
  <c r="J54" i="23"/>
  <c r="K54" i="23"/>
  <c r="L54" i="23"/>
  <c r="M54" i="23"/>
  <c r="AG54" i="23"/>
  <c r="C55" i="23"/>
  <c r="D55" i="23"/>
  <c r="E55" i="23"/>
  <c r="F55" i="23"/>
  <c r="G55" i="23"/>
  <c r="H55" i="23"/>
  <c r="J55" i="23"/>
  <c r="K55" i="23"/>
  <c r="L55" i="23"/>
  <c r="M55" i="23"/>
  <c r="AG55" i="23"/>
  <c r="C56" i="23"/>
  <c r="D56" i="23"/>
  <c r="E56" i="23"/>
  <c r="F56" i="23"/>
  <c r="G56" i="23"/>
  <c r="H56" i="23"/>
  <c r="J56" i="23"/>
  <c r="K56" i="23"/>
  <c r="L56" i="23"/>
  <c r="M56" i="23"/>
  <c r="AG56" i="23"/>
  <c r="C57" i="23"/>
  <c r="D57" i="23"/>
  <c r="E57" i="23"/>
  <c r="F57" i="23"/>
  <c r="G57" i="23"/>
  <c r="H57" i="23"/>
  <c r="J57" i="23"/>
  <c r="K57" i="23"/>
  <c r="L57" i="23"/>
  <c r="M57" i="23"/>
  <c r="AG57" i="23"/>
  <c r="C58" i="23"/>
  <c r="D58" i="23"/>
  <c r="E58" i="23"/>
  <c r="F58" i="23"/>
  <c r="G58" i="23"/>
  <c r="H58" i="23"/>
  <c r="J58" i="23"/>
  <c r="K58" i="23"/>
  <c r="L58" i="23"/>
  <c r="M58" i="23"/>
  <c r="AG58" i="23"/>
  <c r="C59" i="23"/>
  <c r="D59" i="23"/>
  <c r="E59" i="23"/>
  <c r="F59" i="23"/>
  <c r="G59" i="23"/>
  <c r="H59" i="23"/>
  <c r="J59" i="23"/>
  <c r="K59" i="23"/>
  <c r="L59" i="23"/>
  <c r="M59" i="23"/>
  <c r="AG59" i="23"/>
  <c r="C60" i="23"/>
  <c r="D60" i="23"/>
  <c r="E60" i="23"/>
  <c r="F60" i="23"/>
  <c r="G60" i="23"/>
  <c r="H60" i="23"/>
  <c r="J60" i="23"/>
  <c r="K60" i="23"/>
  <c r="L60" i="23"/>
  <c r="M60" i="23"/>
  <c r="AG60" i="23"/>
  <c r="C61" i="23"/>
  <c r="D61" i="23"/>
  <c r="E61" i="23"/>
  <c r="F61" i="23"/>
  <c r="G61" i="23"/>
  <c r="H61" i="23"/>
  <c r="J61" i="23"/>
  <c r="K61" i="23"/>
  <c r="L61" i="23"/>
  <c r="M61" i="23"/>
  <c r="AG61" i="23"/>
  <c r="C62" i="23"/>
  <c r="D62" i="23"/>
  <c r="E62" i="23"/>
  <c r="F62" i="23"/>
  <c r="G62" i="23"/>
  <c r="H62" i="23"/>
  <c r="J62" i="23"/>
  <c r="K62" i="23"/>
  <c r="L62" i="23"/>
  <c r="M62" i="23"/>
  <c r="AG62" i="23"/>
  <c r="C63" i="23"/>
  <c r="D63" i="23"/>
  <c r="E63" i="23"/>
  <c r="F63" i="23"/>
  <c r="G63" i="23"/>
  <c r="H63" i="23"/>
  <c r="J63" i="23"/>
  <c r="K63" i="23"/>
  <c r="L63" i="23"/>
  <c r="M63" i="23"/>
  <c r="AG63" i="23"/>
  <c r="C64" i="23"/>
  <c r="D64" i="23"/>
  <c r="E64" i="23"/>
  <c r="F64" i="23"/>
  <c r="G64" i="23"/>
  <c r="H64" i="23"/>
  <c r="J64" i="23"/>
  <c r="K64" i="23"/>
  <c r="L64" i="23"/>
  <c r="M64" i="23"/>
  <c r="AG64" i="23"/>
  <c r="C65" i="23"/>
  <c r="D65" i="23"/>
  <c r="E65" i="23"/>
  <c r="F65" i="23"/>
  <c r="G65" i="23"/>
  <c r="H65" i="23"/>
  <c r="J65" i="23"/>
  <c r="K65" i="23"/>
  <c r="L65" i="23"/>
  <c r="M65" i="23"/>
  <c r="AG65" i="23"/>
  <c r="C66" i="23"/>
  <c r="D66" i="23"/>
  <c r="E66" i="23"/>
  <c r="F66" i="23"/>
  <c r="G66" i="23"/>
  <c r="H66" i="23"/>
  <c r="J66" i="23"/>
  <c r="K66" i="23"/>
  <c r="L66" i="23"/>
  <c r="M66" i="23"/>
  <c r="AG66" i="23"/>
  <c r="C67" i="23"/>
  <c r="D67" i="23"/>
  <c r="E67" i="23"/>
  <c r="F67" i="23"/>
  <c r="G67" i="23"/>
  <c r="H67" i="23"/>
  <c r="J67" i="23"/>
  <c r="K67" i="23"/>
  <c r="L67" i="23"/>
  <c r="M67" i="23"/>
  <c r="AG67" i="23"/>
  <c r="C68" i="23"/>
  <c r="D68" i="23"/>
  <c r="E68" i="23"/>
  <c r="F68" i="23"/>
  <c r="G68" i="23"/>
  <c r="H68" i="23"/>
  <c r="J68" i="23"/>
  <c r="K68" i="23"/>
  <c r="L68" i="23"/>
  <c r="M68" i="23"/>
  <c r="AG68" i="23"/>
  <c r="C69" i="23"/>
  <c r="D69" i="23"/>
  <c r="E69" i="23"/>
  <c r="F69" i="23"/>
  <c r="G69" i="23"/>
  <c r="H69" i="23"/>
  <c r="J69" i="23"/>
  <c r="K69" i="23"/>
  <c r="L69" i="23"/>
  <c r="M69" i="23"/>
  <c r="AG69" i="23"/>
  <c r="C70" i="23"/>
  <c r="D70" i="23"/>
  <c r="E70" i="23"/>
  <c r="F70" i="23"/>
  <c r="G70" i="23"/>
  <c r="H70" i="23"/>
  <c r="J70" i="23"/>
  <c r="K70" i="23"/>
  <c r="L70" i="23"/>
  <c r="M70" i="23"/>
  <c r="AG70" i="23"/>
  <c r="C71" i="23"/>
  <c r="D71" i="23"/>
  <c r="E71" i="23"/>
  <c r="F71" i="23"/>
  <c r="G71" i="23"/>
  <c r="H71" i="23"/>
  <c r="J71" i="23"/>
  <c r="K71" i="23"/>
  <c r="L71" i="23"/>
  <c r="M71" i="23"/>
  <c r="AG71" i="23"/>
  <c r="C72" i="23"/>
  <c r="D72" i="23"/>
  <c r="E72" i="23"/>
  <c r="F72" i="23"/>
  <c r="G72" i="23"/>
  <c r="H72" i="23"/>
  <c r="J72" i="23"/>
  <c r="K72" i="23"/>
  <c r="L72" i="23"/>
  <c r="M72" i="23"/>
  <c r="AG72" i="23"/>
  <c r="C73" i="23"/>
  <c r="D73" i="23"/>
  <c r="E73" i="23"/>
  <c r="F73" i="23"/>
  <c r="G73" i="23"/>
  <c r="H73" i="23"/>
  <c r="J73" i="23"/>
  <c r="K73" i="23"/>
  <c r="L73" i="23"/>
  <c r="M73" i="23"/>
  <c r="AG73" i="23"/>
  <c r="C74" i="23"/>
  <c r="D74" i="23"/>
  <c r="E74" i="23"/>
  <c r="F74" i="23"/>
  <c r="G74" i="23"/>
  <c r="H74" i="23"/>
  <c r="J74" i="23"/>
  <c r="K74" i="23"/>
  <c r="L74" i="23"/>
  <c r="M74" i="23"/>
  <c r="AG74" i="23"/>
  <c r="C75" i="23"/>
  <c r="D75" i="23"/>
  <c r="E75" i="23"/>
  <c r="F75" i="23"/>
  <c r="G75" i="23"/>
  <c r="H75" i="23"/>
  <c r="J75" i="23"/>
  <c r="K75" i="23"/>
  <c r="L75" i="23"/>
  <c r="M75" i="23"/>
  <c r="AG75" i="23"/>
  <c r="C76" i="23"/>
  <c r="D76" i="23"/>
  <c r="E76" i="23"/>
  <c r="F76" i="23"/>
  <c r="G76" i="23"/>
  <c r="H76" i="23"/>
  <c r="J76" i="23"/>
  <c r="K76" i="23"/>
  <c r="L76" i="23"/>
  <c r="M76" i="23"/>
  <c r="AG76" i="23"/>
  <c r="C77" i="23"/>
  <c r="D77" i="23"/>
  <c r="E77" i="23"/>
  <c r="F77" i="23"/>
  <c r="G77" i="23"/>
  <c r="H77" i="23"/>
  <c r="J77" i="23"/>
  <c r="K77" i="23"/>
  <c r="L77" i="23"/>
  <c r="M77" i="23"/>
  <c r="AG77" i="23"/>
  <c r="C78" i="23"/>
  <c r="D78" i="23"/>
  <c r="E78" i="23"/>
  <c r="F78" i="23"/>
  <c r="G78" i="23"/>
  <c r="H78" i="23"/>
  <c r="J78" i="23"/>
  <c r="K78" i="23"/>
  <c r="L78" i="23"/>
  <c r="M78" i="23"/>
  <c r="AG78" i="23"/>
  <c r="C79" i="23"/>
  <c r="D79" i="23"/>
  <c r="E79" i="23"/>
  <c r="F79" i="23"/>
  <c r="G79" i="23"/>
  <c r="H79" i="23"/>
  <c r="J79" i="23"/>
  <c r="K79" i="23"/>
  <c r="L79" i="23"/>
  <c r="M79" i="23"/>
  <c r="AG79" i="23"/>
  <c r="C80" i="23"/>
  <c r="D80" i="23"/>
  <c r="E80" i="23"/>
  <c r="F80" i="23"/>
  <c r="G80" i="23"/>
  <c r="H80" i="23"/>
  <c r="J80" i="23"/>
  <c r="K80" i="23"/>
  <c r="L80" i="23"/>
  <c r="M80" i="23"/>
  <c r="AG80" i="23"/>
  <c r="C81" i="23"/>
  <c r="D81" i="23"/>
  <c r="E81" i="23"/>
  <c r="F81" i="23"/>
  <c r="G81" i="23"/>
  <c r="H81" i="23"/>
  <c r="J81" i="23"/>
  <c r="K81" i="23"/>
  <c r="L81" i="23"/>
  <c r="M81" i="23"/>
  <c r="AG81" i="23"/>
  <c r="C82" i="23"/>
  <c r="D82" i="23"/>
  <c r="E82" i="23"/>
  <c r="F82" i="23"/>
  <c r="G82" i="23"/>
  <c r="H82" i="23"/>
  <c r="J82" i="23"/>
  <c r="K82" i="23"/>
  <c r="L82" i="23"/>
  <c r="M82" i="23"/>
  <c r="AG82" i="23"/>
  <c r="C83" i="23"/>
  <c r="D83" i="23"/>
  <c r="E83" i="23"/>
  <c r="F83" i="23"/>
  <c r="G83" i="23"/>
  <c r="H83" i="23"/>
  <c r="J83" i="23"/>
  <c r="K83" i="23"/>
  <c r="L83" i="23"/>
  <c r="M83" i="23"/>
  <c r="AG83" i="23"/>
  <c r="C84" i="23"/>
  <c r="D84" i="23"/>
  <c r="E84" i="23"/>
  <c r="F84" i="23"/>
  <c r="G84" i="23"/>
  <c r="H84" i="23"/>
  <c r="J84" i="23"/>
  <c r="K84" i="23"/>
  <c r="L84" i="23"/>
  <c r="M84" i="23"/>
  <c r="AG84" i="23"/>
  <c r="C85" i="23"/>
  <c r="D85" i="23"/>
  <c r="E85" i="23"/>
  <c r="F85" i="23"/>
  <c r="G85" i="23"/>
  <c r="H85" i="23"/>
  <c r="J85" i="23"/>
  <c r="K85" i="23"/>
  <c r="L85" i="23"/>
  <c r="M85" i="23"/>
  <c r="AG85" i="23"/>
  <c r="C86" i="23"/>
  <c r="D86" i="23"/>
  <c r="E86" i="23"/>
  <c r="F86" i="23"/>
  <c r="G86" i="23"/>
  <c r="H86" i="23"/>
  <c r="J86" i="23"/>
  <c r="K86" i="23"/>
  <c r="L86" i="23"/>
  <c r="M86" i="23"/>
  <c r="AG86" i="23"/>
  <c r="C87" i="23"/>
  <c r="D87" i="23"/>
  <c r="E87" i="23"/>
  <c r="F87" i="23"/>
  <c r="G87" i="23"/>
  <c r="H87" i="23"/>
  <c r="J87" i="23"/>
  <c r="K87" i="23"/>
  <c r="L87" i="23"/>
  <c r="M87" i="23"/>
  <c r="AG87" i="23"/>
  <c r="C88" i="23"/>
  <c r="D88" i="23"/>
  <c r="E88" i="23"/>
  <c r="F88" i="23"/>
  <c r="G88" i="23"/>
  <c r="H88" i="23"/>
  <c r="J88" i="23"/>
  <c r="K88" i="23"/>
  <c r="L88" i="23"/>
  <c r="M88" i="23"/>
  <c r="AG88" i="23"/>
  <c r="C89" i="23"/>
  <c r="D89" i="23"/>
  <c r="E89" i="23"/>
  <c r="F89" i="23"/>
  <c r="G89" i="23"/>
  <c r="H89" i="23"/>
  <c r="J89" i="23"/>
  <c r="K89" i="23"/>
  <c r="L89" i="23"/>
  <c r="M89" i="23"/>
  <c r="AG89" i="23"/>
  <c r="C90" i="23"/>
  <c r="D90" i="23"/>
  <c r="E90" i="23"/>
  <c r="F90" i="23"/>
  <c r="G90" i="23"/>
  <c r="H90" i="23"/>
  <c r="J90" i="23"/>
  <c r="K90" i="23"/>
  <c r="L90" i="23"/>
  <c r="M90" i="23"/>
  <c r="AG90" i="23"/>
  <c r="C91" i="23"/>
  <c r="D91" i="23"/>
  <c r="E91" i="23"/>
  <c r="F91" i="23"/>
  <c r="G91" i="23"/>
  <c r="H91" i="23"/>
  <c r="J91" i="23"/>
  <c r="K91" i="23"/>
  <c r="L91" i="23"/>
  <c r="M91" i="23"/>
  <c r="AG91" i="23"/>
  <c r="C92" i="23"/>
  <c r="D92" i="23"/>
  <c r="E92" i="23"/>
  <c r="F92" i="23"/>
  <c r="G92" i="23"/>
  <c r="H92" i="23"/>
  <c r="J92" i="23"/>
  <c r="K92" i="23"/>
  <c r="L92" i="23"/>
  <c r="M92" i="23"/>
  <c r="AG92" i="23"/>
  <c r="C93" i="23"/>
  <c r="D93" i="23"/>
  <c r="E93" i="23"/>
  <c r="F93" i="23"/>
  <c r="G93" i="23"/>
  <c r="H93" i="23"/>
  <c r="J93" i="23"/>
  <c r="K93" i="23"/>
  <c r="L93" i="23"/>
  <c r="M93" i="23"/>
  <c r="AG93" i="23"/>
  <c r="C94" i="23"/>
  <c r="D94" i="23"/>
  <c r="E94" i="23"/>
  <c r="F94" i="23"/>
  <c r="G94" i="23"/>
  <c r="H94" i="23"/>
  <c r="J94" i="23"/>
  <c r="K94" i="23"/>
  <c r="L94" i="23"/>
  <c r="M94" i="23"/>
  <c r="AG94" i="23"/>
  <c r="C95" i="23"/>
  <c r="D95" i="23"/>
  <c r="E95" i="23"/>
  <c r="F95" i="23"/>
  <c r="G95" i="23"/>
  <c r="H95" i="23"/>
  <c r="J95" i="23"/>
  <c r="K95" i="23"/>
  <c r="L95" i="23"/>
  <c r="M95" i="23"/>
  <c r="AG95" i="23"/>
  <c r="C96" i="23"/>
  <c r="D96" i="23"/>
  <c r="E96" i="23"/>
  <c r="F96" i="23"/>
  <c r="G96" i="23"/>
  <c r="H96" i="23"/>
  <c r="J96" i="23"/>
  <c r="K96" i="23"/>
  <c r="L96" i="23"/>
  <c r="M96" i="23"/>
  <c r="AG96" i="23"/>
  <c r="C97" i="23"/>
  <c r="D97" i="23"/>
  <c r="E97" i="23"/>
  <c r="F97" i="23"/>
  <c r="G97" i="23"/>
  <c r="H97" i="23"/>
  <c r="J97" i="23"/>
  <c r="K97" i="23"/>
  <c r="L97" i="23"/>
  <c r="M97" i="23"/>
  <c r="AG97" i="23"/>
  <c r="C98" i="23"/>
  <c r="D98" i="23"/>
  <c r="E98" i="23"/>
  <c r="F98" i="23"/>
  <c r="G98" i="23"/>
  <c r="H98" i="23"/>
  <c r="J98" i="23"/>
  <c r="K98" i="23"/>
  <c r="L98" i="23"/>
  <c r="M98" i="23"/>
  <c r="AG98" i="23"/>
  <c r="C99" i="23"/>
  <c r="D99" i="23"/>
  <c r="E99" i="23"/>
  <c r="F99" i="23"/>
  <c r="G99" i="23"/>
  <c r="H99" i="23"/>
  <c r="J99" i="23"/>
  <c r="K99" i="23"/>
  <c r="L99" i="23"/>
  <c r="M99" i="23"/>
  <c r="AG99" i="23"/>
  <c r="C100" i="23"/>
  <c r="D100" i="23"/>
  <c r="E100" i="23"/>
  <c r="F100" i="23"/>
  <c r="G100" i="23"/>
  <c r="H100" i="23"/>
  <c r="J100" i="23"/>
  <c r="K100" i="23"/>
  <c r="L100" i="23"/>
  <c r="M100" i="23"/>
  <c r="AG100" i="23"/>
  <c r="C101" i="23"/>
  <c r="D101" i="23"/>
  <c r="E101" i="23"/>
  <c r="F101" i="23"/>
  <c r="G101" i="23"/>
  <c r="H101" i="23"/>
  <c r="J101" i="23"/>
  <c r="K101" i="23"/>
  <c r="L101" i="23"/>
  <c r="M101" i="23"/>
  <c r="AG101" i="23"/>
  <c r="C102" i="23"/>
  <c r="D102" i="23"/>
  <c r="E102" i="23"/>
  <c r="F102" i="23"/>
  <c r="G102" i="23"/>
  <c r="H102" i="23"/>
  <c r="J102" i="23"/>
  <c r="K102" i="23"/>
  <c r="L102" i="23"/>
  <c r="M102" i="23"/>
  <c r="AG102" i="23"/>
  <c r="C103" i="23"/>
  <c r="D103" i="23"/>
  <c r="E103" i="23"/>
  <c r="F103" i="23"/>
  <c r="G103" i="23"/>
  <c r="H103" i="23"/>
  <c r="J103" i="23"/>
  <c r="K103" i="23"/>
  <c r="L103" i="23"/>
  <c r="M103" i="23"/>
  <c r="AG103" i="23"/>
  <c r="C104" i="23"/>
  <c r="D104" i="23"/>
  <c r="E104" i="23"/>
  <c r="F104" i="23"/>
  <c r="G104" i="23"/>
  <c r="H104" i="23"/>
  <c r="J104" i="23"/>
  <c r="K104" i="23"/>
  <c r="L104" i="23"/>
  <c r="M104" i="23"/>
  <c r="AG104" i="23"/>
  <c r="C105" i="23"/>
  <c r="D105" i="23"/>
  <c r="E105" i="23"/>
  <c r="F105" i="23"/>
  <c r="G105" i="23"/>
  <c r="H105" i="23"/>
  <c r="J105" i="23"/>
  <c r="K105" i="23"/>
  <c r="L105" i="23"/>
  <c r="M105" i="23"/>
  <c r="AG105" i="23"/>
  <c r="C106" i="23"/>
  <c r="D106" i="23"/>
  <c r="E106" i="23"/>
  <c r="F106" i="23"/>
  <c r="G106" i="23"/>
  <c r="H106" i="23"/>
  <c r="J106" i="23"/>
  <c r="K106" i="23"/>
  <c r="L106" i="23"/>
  <c r="M106" i="23"/>
  <c r="AG106" i="23"/>
  <c r="C107" i="23"/>
  <c r="D107" i="23"/>
  <c r="E107" i="23"/>
  <c r="F107" i="23"/>
  <c r="G107" i="23"/>
  <c r="H107" i="23"/>
  <c r="J107" i="23"/>
  <c r="K107" i="23"/>
  <c r="L107" i="23"/>
  <c r="M107" i="23"/>
  <c r="AG107" i="23"/>
  <c r="C108" i="23"/>
  <c r="D108" i="23"/>
  <c r="E108" i="23"/>
  <c r="F108" i="23"/>
  <c r="G108" i="23"/>
  <c r="H108" i="23"/>
  <c r="J108" i="23"/>
  <c r="K108" i="23"/>
  <c r="L108" i="23"/>
  <c r="M108" i="23"/>
  <c r="AG108" i="23"/>
  <c r="C109" i="23"/>
  <c r="D109" i="23"/>
  <c r="E109" i="23"/>
  <c r="F109" i="23"/>
  <c r="G109" i="23"/>
  <c r="H109" i="23"/>
  <c r="J109" i="23"/>
  <c r="K109" i="23"/>
  <c r="L109" i="23"/>
  <c r="M109" i="23"/>
  <c r="AG109" i="23"/>
  <c r="C110" i="23"/>
  <c r="D110" i="23"/>
  <c r="E110" i="23"/>
  <c r="F110" i="23"/>
  <c r="G110" i="23"/>
  <c r="H110" i="23"/>
  <c r="J110" i="23"/>
  <c r="K110" i="23"/>
  <c r="L110" i="23"/>
  <c r="M110" i="23"/>
  <c r="AG110" i="23"/>
  <c r="C111" i="23"/>
  <c r="D111" i="23"/>
  <c r="E111" i="23"/>
  <c r="F111" i="23"/>
  <c r="G111" i="23"/>
  <c r="H111" i="23"/>
  <c r="J111" i="23"/>
  <c r="K111" i="23"/>
  <c r="L111" i="23"/>
  <c r="M111" i="23"/>
  <c r="AG111" i="23"/>
  <c r="C112" i="23"/>
  <c r="D112" i="23"/>
  <c r="E112" i="23"/>
  <c r="F112" i="23"/>
  <c r="G112" i="23"/>
  <c r="H112" i="23"/>
  <c r="J112" i="23"/>
  <c r="K112" i="23"/>
  <c r="L112" i="23"/>
  <c r="M112" i="23"/>
  <c r="AG112" i="23"/>
  <c r="C113" i="23"/>
  <c r="D113" i="23"/>
  <c r="E113" i="23"/>
  <c r="F113" i="23"/>
  <c r="G113" i="23"/>
  <c r="H113" i="23"/>
  <c r="J113" i="23"/>
  <c r="K113" i="23"/>
  <c r="L113" i="23"/>
  <c r="M113" i="23"/>
  <c r="AG113" i="23"/>
  <c r="C114" i="23"/>
  <c r="D114" i="23"/>
  <c r="E114" i="23"/>
  <c r="F114" i="23"/>
  <c r="G114" i="23"/>
  <c r="H114" i="23"/>
  <c r="J114" i="23"/>
  <c r="K114" i="23"/>
  <c r="L114" i="23"/>
  <c r="M114" i="23"/>
  <c r="AG114" i="23"/>
  <c r="C115" i="23"/>
  <c r="D115" i="23"/>
  <c r="E115" i="23"/>
  <c r="F115" i="23"/>
  <c r="G115" i="23"/>
  <c r="H115" i="23"/>
  <c r="J115" i="23"/>
  <c r="K115" i="23"/>
  <c r="L115" i="23"/>
  <c r="M115" i="23"/>
  <c r="AG115" i="23"/>
  <c r="C116" i="23"/>
  <c r="D116" i="23"/>
  <c r="E116" i="23"/>
  <c r="F116" i="23"/>
  <c r="G116" i="23"/>
  <c r="H116" i="23"/>
  <c r="J116" i="23"/>
  <c r="K116" i="23"/>
  <c r="L116" i="23"/>
  <c r="M116" i="23"/>
  <c r="AG116" i="23"/>
  <c r="C117" i="23"/>
  <c r="D117" i="23"/>
  <c r="E117" i="23"/>
  <c r="F117" i="23"/>
  <c r="G117" i="23"/>
  <c r="H117" i="23"/>
  <c r="J117" i="23"/>
  <c r="K117" i="23"/>
  <c r="L117" i="23"/>
  <c r="M117" i="23"/>
  <c r="AG117" i="23"/>
  <c r="C118" i="23"/>
  <c r="D118" i="23"/>
  <c r="E118" i="23"/>
  <c r="F118" i="23"/>
  <c r="G118" i="23"/>
  <c r="H118" i="23"/>
  <c r="J118" i="23"/>
  <c r="K118" i="23"/>
  <c r="L118" i="23"/>
  <c r="M118" i="23"/>
  <c r="AG118" i="23"/>
  <c r="C119" i="23"/>
  <c r="D119" i="23"/>
  <c r="E119" i="23"/>
  <c r="F119" i="23"/>
  <c r="G119" i="23"/>
  <c r="H119" i="23"/>
  <c r="J119" i="23"/>
  <c r="K119" i="23"/>
  <c r="L119" i="23"/>
  <c r="M119" i="23"/>
  <c r="AG119" i="23"/>
  <c r="C120" i="23"/>
  <c r="D120" i="23"/>
  <c r="E120" i="23"/>
  <c r="F120" i="23"/>
  <c r="G120" i="23"/>
  <c r="H120" i="23"/>
  <c r="J120" i="23"/>
  <c r="K120" i="23"/>
  <c r="L120" i="23"/>
  <c r="M120" i="23"/>
  <c r="AG120" i="23"/>
  <c r="C121" i="23"/>
  <c r="D121" i="23"/>
  <c r="E121" i="23"/>
  <c r="F121" i="23"/>
  <c r="G121" i="23"/>
  <c r="H121" i="23"/>
  <c r="J121" i="23"/>
  <c r="K121" i="23"/>
  <c r="L121" i="23"/>
  <c r="M121" i="23"/>
  <c r="AG121" i="23"/>
  <c r="C122" i="23"/>
  <c r="D122" i="23"/>
  <c r="E122" i="23"/>
  <c r="F122" i="23"/>
  <c r="G122" i="23"/>
  <c r="H122" i="23"/>
  <c r="J122" i="23"/>
  <c r="K122" i="23"/>
  <c r="L122" i="23"/>
  <c r="M122" i="23"/>
  <c r="AG122" i="23"/>
  <c r="C123" i="23"/>
  <c r="D123" i="23"/>
  <c r="E123" i="23"/>
  <c r="F123" i="23"/>
  <c r="G123" i="23"/>
  <c r="H123" i="23"/>
  <c r="J123" i="23"/>
  <c r="K123" i="23"/>
  <c r="L123" i="23"/>
  <c r="M123" i="23"/>
  <c r="AG123" i="23"/>
  <c r="C124" i="23"/>
  <c r="D124" i="23"/>
  <c r="E124" i="23"/>
  <c r="F124" i="23"/>
  <c r="G124" i="23"/>
  <c r="H124" i="23"/>
  <c r="J124" i="23"/>
  <c r="K124" i="23"/>
  <c r="L124" i="23"/>
  <c r="M124" i="23"/>
  <c r="AG124" i="23"/>
  <c r="C125" i="23"/>
  <c r="D125" i="23"/>
  <c r="E125" i="23"/>
  <c r="F125" i="23"/>
  <c r="G125" i="23"/>
  <c r="H125" i="23"/>
  <c r="J125" i="23"/>
  <c r="K125" i="23"/>
  <c r="L125" i="23"/>
  <c r="M125" i="23"/>
  <c r="AG125" i="23"/>
  <c r="C126" i="23"/>
  <c r="D126" i="23"/>
  <c r="E126" i="23"/>
  <c r="F126" i="23"/>
  <c r="G126" i="23"/>
  <c r="H126" i="23"/>
  <c r="J126" i="23"/>
  <c r="K126" i="23"/>
  <c r="L126" i="23"/>
  <c r="M126" i="23"/>
  <c r="AG126" i="23"/>
  <c r="C127" i="23"/>
  <c r="D127" i="23"/>
  <c r="E127" i="23"/>
  <c r="F127" i="23"/>
  <c r="G127" i="23"/>
  <c r="H127" i="23"/>
  <c r="J127" i="23"/>
  <c r="K127" i="23"/>
  <c r="L127" i="23"/>
  <c r="M127" i="23"/>
  <c r="AG127" i="23"/>
  <c r="C128" i="23"/>
  <c r="D128" i="23"/>
  <c r="E128" i="23"/>
  <c r="F128" i="23"/>
  <c r="G128" i="23"/>
  <c r="H128" i="23"/>
  <c r="J128" i="23"/>
  <c r="K128" i="23"/>
  <c r="L128" i="23"/>
  <c r="M128" i="23"/>
  <c r="AG128" i="23"/>
  <c r="C129" i="23"/>
  <c r="D129" i="23"/>
  <c r="E129" i="23"/>
  <c r="F129" i="23"/>
  <c r="G129" i="23"/>
  <c r="H129" i="23"/>
  <c r="J129" i="23"/>
  <c r="K129" i="23"/>
  <c r="L129" i="23"/>
  <c r="M129" i="23"/>
  <c r="AG129" i="23"/>
  <c r="C130" i="23"/>
  <c r="D130" i="23"/>
  <c r="E130" i="23"/>
  <c r="F130" i="23"/>
  <c r="G130" i="23"/>
  <c r="H130" i="23"/>
  <c r="J130" i="23"/>
  <c r="K130" i="23"/>
  <c r="L130" i="23"/>
  <c r="M130" i="23"/>
  <c r="AG130" i="23"/>
  <c r="C131" i="23"/>
  <c r="D131" i="23"/>
  <c r="E131" i="23"/>
  <c r="F131" i="23"/>
  <c r="G131" i="23"/>
  <c r="H131" i="23"/>
  <c r="J131" i="23"/>
  <c r="K131" i="23"/>
  <c r="L131" i="23"/>
  <c r="M131" i="23"/>
  <c r="AG131" i="23"/>
  <c r="C132" i="23"/>
  <c r="D132" i="23"/>
  <c r="E132" i="23"/>
  <c r="F132" i="23"/>
  <c r="G132" i="23"/>
  <c r="H132" i="23"/>
  <c r="J132" i="23"/>
  <c r="K132" i="23"/>
  <c r="L132" i="23"/>
  <c r="M132" i="23"/>
  <c r="AG132" i="23"/>
  <c r="C133" i="23"/>
  <c r="D133" i="23"/>
  <c r="E133" i="23"/>
  <c r="F133" i="23"/>
  <c r="G133" i="23"/>
  <c r="H133" i="23"/>
  <c r="J133" i="23"/>
  <c r="K133" i="23"/>
  <c r="L133" i="23"/>
  <c r="M133" i="23"/>
  <c r="AG133" i="23"/>
  <c r="C134" i="23"/>
  <c r="D134" i="23"/>
  <c r="E134" i="23"/>
  <c r="F134" i="23"/>
  <c r="G134" i="23"/>
  <c r="H134" i="23"/>
  <c r="J134" i="23"/>
  <c r="K134" i="23"/>
  <c r="L134" i="23"/>
  <c r="M134" i="23"/>
  <c r="AG134" i="23"/>
  <c r="C135" i="23"/>
  <c r="D135" i="23"/>
  <c r="E135" i="23"/>
  <c r="F135" i="23"/>
  <c r="G135" i="23"/>
  <c r="H135" i="23"/>
  <c r="J135" i="23"/>
  <c r="K135" i="23"/>
  <c r="L135" i="23"/>
  <c r="M135" i="23"/>
  <c r="AG135" i="23"/>
  <c r="C136" i="23"/>
  <c r="D136" i="23"/>
  <c r="E136" i="23"/>
  <c r="F136" i="23"/>
  <c r="G136" i="23"/>
  <c r="H136" i="23"/>
  <c r="J136" i="23"/>
  <c r="K136" i="23"/>
  <c r="L136" i="23"/>
  <c r="M136" i="23"/>
  <c r="AG136" i="23"/>
  <c r="C137" i="23"/>
  <c r="D137" i="23"/>
  <c r="E137" i="23"/>
  <c r="F137" i="23"/>
  <c r="G137" i="23"/>
  <c r="H137" i="23"/>
  <c r="J137" i="23"/>
  <c r="K137" i="23"/>
  <c r="L137" i="23"/>
  <c r="M137" i="23"/>
  <c r="AG137" i="23"/>
  <c r="C138" i="23"/>
  <c r="D138" i="23"/>
  <c r="E138" i="23"/>
  <c r="F138" i="23"/>
  <c r="G138" i="23"/>
  <c r="H138" i="23"/>
  <c r="J138" i="23"/>
  <c r="K138" i="23"/>
  <c r="L138" i="23"/>
  <c r="M138" i="23"/>
  <c r="AG138" i="23"/>
  <c r="C139" i="23"/>
  <c r="D139" i="23"/>
  <c r="E139" i="23"/>
  <c r="F139" i="23"/>
  <c r="G139" i="23"/>
  <c r="H139" i="23"/>
  <c r="J139" i="23"/>
  <c r="K139" i="23"/>
  <c r="L139" i="23"/>
  <c r="M139" i="23"/>
  <c r="AG139" i="23"/>
  <c r="C140" i="23"/>
  <c r="D140" i="23"/>
  <c r="E140" i="23"/>
  <c r="F140" i="23"/>
  <c r="G140" i="23"/>
  <c r="H140" i="23"/>
  <c r="J140" i="23"/>
  <c r="K140" i="23"/>
  <c r="L140" i="23"/>
  <c r="M140" i="23"/>
  <c r="AG140" i="23"/>
  <c r="C141" i="23"/>
  <c r="D141" i="23"/>
  <c r="E141" i="23"/>
  <c r="F141" i="23"/>
  <c r="G141" i="23"/>
  <c r="H141" i="23"/>
  <c r="J141" i="23"/>
  <c r="K141" i="23"/>
  <c r="L141" i="23"/>
  <c r="M141" i="23"/>
  <c r="AG141" i="23"/>
  <c r="C142" i="23"/>
  <c r="D142" i="23"/>
  <c r="E142" i="23"/>
  <c r="F142" i="23"/>
  <c r="G142" i="23"/>
  <c r="H142" i="23"/>
  <c r="J142" i="23"/>
  <c r="K142" i="23"/>
  <c r="L142" i="23"/>
  <c r="M142" i="23"/>
  <c r="AG142" i="23"/>
  <c r="C143" i="23"/>
  <c r="D143" i="23"/>
  <c r="E143" i="23"/>
  <c r="F143" i="23"/>
  <c r="G143" i="23"/>
  <c r="H143" i="23"/>
  <c r="J143" i="23"/>
  <c r="K143" i="23"/>
  <c r="L143" i="23"/>
  <c r="M143" i="23"/>
  <c r="AG143" i="23"/>
  <c r="C144" i="23"/>
  <c r="D144" i="23"/>
  <c r="E144" i="23"/>
  <c r="F144" i="23"/>
  <c r="G144" i="23"/>
  <c r="H144" i="23"/>
  <c r="J144" i="23"/>
  <c r="K144" i="23"/>
  <c r="L144" i="23"/>
  <c r="M144" i="23"/>
  <c r="AG144" i="23"/>
  <c r="C145" i="23"/>
  <c r="D145" i="23"/>
  <c r="E145" i="23"/>
  <c r="F145" i="23"/>
  <c r="G145" i="23"/>
  <c r="H145" i="23"/>
  <c r="J145" i="23"/>
  <c r="K145" i="23"/>
  <c r="L145" i="23"/>
  <c r="M145" i="23"/>
  <c r="AG145" i="23"/>
  <c r="C146" i="23"/>
  <c r="D146" i="23"/>
  <c r="E146" i="23"/>
  <c r="F146" i="23"/>
  <c r="G146" i="23"/>
  <c r="H146" i="23"/>
  <c r="J146" i="23"/>
  <c r="K146" i="23"/>
  <c r="L146" i="23"/>
  <c r="M146" i="23"/>
  <c r="AG146" i="23"/>
  <c r="C147" i="23"/>
  <c r="D147" i="23"/>
  <c r="E147" i="23"/>
  <c r="F147" i="23"/>
  <c r="G147" i="23"/>
  <c r="H147" i="23"/>
  <c r="J147" i="23"/>
  <c r="K147" i="23"/>
  <c r="L147" i="23"/>
  <c r="M147" i="23"/>
  <c r="AG147" i="23"/>
  <c r="C148" i="23"/>
  <c r="D148" i="23"/>
  <c r="E148" i="23"/>
  <c r="F148" i="23"/>
  <c r="G148" i="23"/>
  <c r="H148" i="23"/>
  <c r="J148" i="23"/>
  <c r="K148" i="23"/>
  <c r="L148" i="23"/>
  <c r="M148" i="23"/>
  <c r="AG148" i="23"/>
  <c r="C149" i="23"/>
  <c r="D149" i="23"/>
  <c r="E149" i="23"/>
  <c r="F149" i="23"/>
  <c r="G149" i="23"/>
  <c r="H149" i="23"/>
  <c r="J149" i="23"/>
  <c r="K149" i="23"/>
  <c r="L149" i="23"/>
  <c r="M149" i="23"/>
  <c r="AG149" i="23"/>
  <c r="C150" i="23"/>
  <c r="D150" i="23"/>
  <c r="E150" i="23"/>
  <c r="F150" i="23"/>
  <c r="G150" i="23"/>
  <c r="H150" i="23"/>
  <c r="J150" i="23"/>
  <c r="K150" i="23"/>
  <c r="L150" i="23"/>
  <c r="M150" i="23"/>
  <c r="AG150" i="23"/>
  <c r="C151" i="23"/>
  <c r="D151" i="23"/>
  <c r="E151" i="23"/>
  <c r="F151" i="23"/>
  <c r="G151" i="23"/>
  <c r="H151" i="23"/>
  <c r="J151" i="23"/>
  <c r="K151" i="23"/>
  <c r="L151" i="23"/>
  <c r="M151" i="23"/>
  <c r="AG151" i="23"/>
  <c r="C152" i="23"/>
  <c r="D152" i="23"/>
  <c r="E152" i="23"/>
  <c r="F152" i="23"/>
  <c r="G152" i="23"/>
  <c r="H152" i="23"/>
  <c r="J152" i="23"/>
  <c r="K152" i="23"/>
  <c r="L152" i="23"/>
  <c r="M152" i="23"/>
  <c r="AG152" i="23"/>
  <c r="C153" i="23"/>
  <c r="D153" i="23"/>
  <c r="E153" i="23"/>
  <c r="F153" i="23"/>
  <c r="G153" i="23"/>
  <c r="H153" i="23"/>
  <c r="J153" i="23"/>
  <c r="K153" i="23"/>
  <c r="L153" i="23"/>
  <c r="M153" i="23"/>
  <c r="AG153" i="23"/>
  <c r="C154" i="23"/>
  <c r="D154" i="23"/>
  <c r="E154" i="23"/>
  <c r="F154" i="23"/>
  <c r="G154" i="23"/>
  <c r="H154" i="23"/>
  <c r="J154" i="23"/>
  <c r="K154" i="23"/>
  <c r="L154" i="23"/>
  <c r="M154" i="23"/>
  <c r="AG154" i="23"/>
  <c r="C155" i="23"/>
  <c r="D155" i="23"/>
  <c r="E155" i="23"/>
  <c r="F155" i="23"/>
  <c r="G155" i="23"/>
  <c r="H155" i="23"/>
  <c r="J155" i="23"/>
  <c r="K155" i="23"/>
  <c r="L155" i="23"/>
  <c r="M155" i="23"/>
  <c r="AG155" i="23"/>
  <c r="C156" i="23"/>
  <c r="D156" i="23"/>
  <c r="E156" i="23"/>
  <c r="F156" i="23"/>
  <c r="G156" i="23"/>
  <c r="H156" i="23"/>
  <c r="J156" i="23"/>
  <c r="K156" i="23"/>
  <c r="L156" i="23"/>
  <c r="M156" i="23"/>
  <c r="AG156" i="23"/>
  <c r="C157" i="23"/>
  <c r="D157" i="23"/>
  <c r="E157" i="23"/>
  <c r="F157" i="23"/>
  <c r="G157" i="23"/>
  <c r="H157" i="23"/>
  <c r="J157" i="23"/>
  <c r="K157" i="23"/>
  <c r="L157" i="23"/>
  <c r="M157" i="23"/>
  <c r="AG157" i="23"/>
  <c r="C158" i="23"/>
  <c r="D158" i="23"/>
  <c r="E158" i="23"/>
  <c r="F158" i="23"/>
  <c r="G158" i="23"/>
  <c r="H158" i="23"/>
  <c r="J158" i="23"/>
  <c r="K158" i="23"/>
  <c r="L158" i="23"/>
  <c r="M158" i="23"/>
  <c r="AG158" i="23"/>
  <c r="C159" i="23"/>
  <c r="D159" i="23"/>
  <c r="E159" i="23"/>
  <c r="F159" i="23"/>
  <c r="G159" i="23"/>
  <c r="H159" i="23"/>
  <c r="J159" i="23"/>
  <c r="K159" i="23"/>
  <c r="L159" i="23"/>
  <c r="M159" i="23"/>
  <c r="AG159" i="23"/>
  <c r="C160" i="23"/>
  <c r="D160" i="23"/>
  <c r="E160" i="23"/>
  <c r="F160" i="23"/>
  <c r="G160" i="23"/>
  <c r="H160" i="23"/>
  <c r="J160" i="23"/>
  <c r="K160" i="23"/>
  <c r="L160" i="23"/>
  <c r="M160" i="23"/>
  <c r="AG160" i="23"/>
  <c r="C161" i="23"/>
  <c r="D161" i="23"/>
  <c r="E161" i="23"/>
  <c r="F161" i="23"/>
  <c r="G161" i="23"/>
  <c r="H161" i="23"/>
  <c r="J161" i="23"/>
  <c r="K161" i="23"/>
  <c r="L161" i="23"/>
  <c r="M161" i="23"/>
  <c r="AG161" i="23"/>
  <c r="C162" i="23"/>
  <c r="D162" i="23"/>
  <c r="E162" i="23"/>
  <c r="F162" i="23"/>
  <c r="G162" i="23"/>
  <c r="H162" i="23"/>
  <c r="J162" i="23"/>
  <c r="K162" i="23"/>
  <c r="L162" i="23"/>
  <c r="M162" i="23"/>
  <c r="AG162" i="23"/>
  <c r="C163" i="23"/>
  <c r="D163" i="23"/>
  <c r="E163" i="23"/>
  <c r="F163" i="23"/>
  <c r="G163" i="23"/>
  <c r="H163" i="23"/>
  <c r="J163" i="23"/>
  <c r="K163" i="23"/>
  <c r="L163" i="23"/>
  <c r="M163" i="23"/>
  <c r="AG163" i="23"/>
  <c r="C164" i="23"/>
  <c r="D164" i="23"/>
  <c r="E164" i="23"/>
  <c r="F164" i="23"/>
  <c r="G164" i="23"/>
  <c r="H164" i="23"/>
  <c r="J164" i="23"/>
  <c r="K164" i="23"/>
  <c r="L164" i="23"/>
  <c r="M164" i="23"/>
  <c r="AG164" i="23"/>
  <c r="C165" i="23"/>
  <c r="D165" i="23"/>
  <c r="E165" i="23"/>
  <c r="F165" i="23"/>
  <c r="G165" i="23"/>
  <c r="H165" i="23"/>
  <c r="J165" i="23"/>
  <c r="K165" i="23"/>
  <c r="L165" i="23"/>
  <c r="M165" i="23"/>
  <c r="AG165" i="23"/>
  <c r="C166" i="23"/>
  <c r="D166" i="23"/>
  <c r="E166" i="23"/>
  <c r="F166" i="23"/>
  <c r="G166" i="23"/>
  <c r="H166" i="23"/>
  <c r="J166" i="23"/>
  <c r="K166" i="23"/>
  <c r="L166" i="23"/>
  <c r="M166" i="23"/>
  <c r="AG166" i="23"/>
  <c r="C167" i="23"/>
  <c r="D167" i="23"/>
  <c r="E167" i="23"/>
  <c r="F167" i="23"/>
  <c r="G167" i="23"/>
  <c r="H167" i="23"/>
  <c r="J167" i="23"/>
  <c r="K167" i="23"/>
  <c r="L167" i="23"/>
  <c r="M167" i="23"/>
  <c r="AG167" i="23"/>
  <c r="C168" i="23"/>
  <c r="D168" i="23"/>
  <c r="E168" i="23"/>
  <c r="F168" i="23"/>
  <c r="G168" i="23"/>
  <c r="H168" i="23"/>
  <c r="J168" i="23"/>
  <c r="K168" i="23"/>
  <c r="L168" i="23"/>
  <c r="M168" i="23"/>
  <c r="AG168" i="23"/>
  <c r="C169" i="23"/>
  <c r="D169" i="23"/>
  <c r="E169" i="23"/>
  <c r="F169" i="23"/>
  <c r="G169" i="23"/>
  <c r="H169" i="23"/>
  <c r="J169" i="23"/>
  <c r="K169" i="23"/>
  <c r="L169" i="23"/>
  <c r="M169" i="23"/>
  <c r="AG169" i="23"/>
  <c r="C170" i="23"/>
  <c r="D170" i="23"/>
  <c r="E170" i="23"/>
  <c r="F170" i="23"/>
  <c r="G170" i="23"/>
  <c r="H170" i="23"/>
  <c r="J170" i="23"/>
  <c r="K170" i="23"/>
  <c r="L170" i="23"/>
  <c r="M170" i="23"/>
  <c r="AG170" i="23"/>
  <c r="C171" i="23"/>
  <c r="D171" i="23"/>
  <c r="E171" i="23"/>
  <c r="F171" i="23"/>
  <c r="G171" i="23"/>
  <c r="H171" i="23"/>
  <c r="J171" i="23"/>
  <c r="K171" i="23"/>
  <c r="L171" i="23"/>
  <c r="M171" i="23"/>
  <c r="AG171" i="23"/>
  <c r="N172" i="23"/>
  <c r="O172" i="23"/>
  <c r="P172" i="23"/>
  <c r="Q172" i="23"/>
  <c r="R172" i="23"/>
  <c r="S172" i="23"/>
  <c r="T172" i="23"/>
  <c r="U172" i="23"/>
  <c r="W172" i="23"/>
  <c r="C172" i="23"/>
  <c r="D172" i="23"/>
  <c r="E172" i="23"/>
  <c r="F172" i="23"/>
  <c r="G172" i="23"/>
  <c r="H172" i="23"/>
  <c r="J172" i="23"/>
  <c r="K172" i="23"/>
  <c r="L172" i="23"/>
  <c r="M172" i="23"/>
  <c r="AG172" i="23"/>
  <c r="C174" i="23"/>
  <c r="D174" i="23"/>
  <c r="E174" i="23"/>
  <c r="F174" i="23"/>
  <c r="G174" i="23"/>
  <c r="H174" i="23"/>
  <c r="J174" i="23"/>
  <c r="K174" i="23"/>
  <c r="L174" i="23"/>
  <c r="M174" i="23"/>
  <c r="AG174" i="23"/>
  <c r="C175" i="23"/>
  <c r="D175" i="23"/>
  <c r="E175" i="23"/>
  <c r="F175" i="23"/>
  <c r="G175" i="23"/>
  <c r="H175" i="23"/>
  <c r="J175" i="23"/>
  <c r="K175" i="23"/>
  <c r="L175" i="23"/>
  <c r="M175" i="23"/>
  <c r="AG175" i="23"/>
  <c r="C176" i="23"/>
  <c r="D176" i="23"/>
  <c r="E176" i="23"/>
  <c r="F176" i="23"/>
  <c r="G176" i="23"/>
  <c r="H176" i="23"/>
  <c r="J176" i="23"/>
  <c r="K176" i="23"/>
  <c r="L176" i="23"/>
  <c r="M176" i="23"/>
  <c r="AG176" i="23"/>
  <c r="C177" i="23"/>
  <c r="D177" i="23"/>
  <c r="E177" i="23"/>
  <c r="F177" i="23"/>
  <c r="G177" i="23"/>
  <c r="H177" i="23"/>
  <c r="J177" i="23"/>
  <c r="K177" i="23"/>
  <c r="L177" i="23"/>
  <c r="M177" i="23"/>
  <c r="AG177" i="23"/>
  <c r="C178" i="23"/>
  <c r="D178" i="23"/>
  <c r="E178" i="23"/>
  <c r="F178" i="23"/>
  <c r="G178" i="23"/>
  <c r="H178" i="23"/>
  <c r="J178" i="23"/>
  <c r="K178" i="23"/>
  <c r="L178" i="23"/>
  <c r="M178" i="23"/>
  <c r="AG178" i="23"/>
  <c r="C179" i="23"/>
  <c r="D179" i="23"/>
  <c r="E179" i="23"/>
  <c r="F179" i="23"/>
  <c r="G179" i="23"/>
  <c r="H179" i="23"/>
  <c r="J179" i="23"/>
  <c r="K179" i="23"/>
  <c r="L179" i="23"/>
  <c r="M179" i="23"/>
  <c r="AG179" i="23"/>
  <c r="C180" i="23"/>
  <c r="D180" i="23"/>
  <c r="E180" i="23"/>
  <c r="F180" i="23"/>
  <c r="G180" i="23"/>
  <c r="H180" i="23"/>
  <c r="J180" i="23"/>
  <c r="K180" i="23"/>
  <c r="L180" i="23"/>
  <c r="M180" i="23"/>
  <c r="AG180" i="23"/>
  <c r="C181" i="23"/>
  <c r="D181" i="23"/>
  <c r="E181" i="23"/>
  <c r="F181" i="23"/>
  <c r="G181" i="23"/>
  <c r="H181" i="23"/>
  <c r="J181" i="23"/>
  <c r="K181" i="23"/>
  <c r="L181" i="23"/>
  <c r="M181" i="23"/>
  <c r="AG181" i="23"/>
  <c r="C182" i="23"/>
  <c r="D182" i="23"/>
  <c r="E182" i="23"/>
  <c r="F182" i="23"/>
  <c r="G182" i="23"/>
  <c r="H182" i="23"/>
  <c r="J182" i="23"/>
  <c r="K182" i="23"/>
  <c r="L182" i="23"/>
  <c r="M182" i="23"/>
  <c r="AG182" i="23"/>
  <c r="C183" i="23"/>
  <c r="D183" i="23"/>
  <c r="E183" i="23"/>
  <c r="F183" i="23"/>
  <c r="G183" i="23"/>
  <c r="H183" i="23"/>
  <c r="J183" i="23"/>
  <c r="K183" i="23"/>
  <c r="L183" i="23"/>
  <c r="M183" i="23"/>
  <c r="AG183" i="23"/>
  <c r="C184" i="23"/>
  <c r="D184" i="23"/>
  <c r="E184" i="23"/>
  <c r="F184" i="23"/>
  <c r="G184" i="23"/>
  <c r="H184" i="23"/>
  <c r="J184" i="23"/>
  <c r="K184" i="23"/>
  <c r="L184" i="23"/>
  <c r="M184" i="23"/>
  <c r="AG184" i="23"/>
  <c r="C185" i="23"/>
  <c r="D185" i="23"/>
  <c r="E185" i="23"/>
  <c r="F185" i="23"/>
  <c r="G185" i="23"/>
  <c r="H185" i="23"/>
  <c r="J185" i="23"/>
  <c r="K185" i="23"/>
  <c r="L185" i="23"/>
  <c r="M185" i="23"/>
  <c r="AG185" i="23"/>
  <c r="C186" i="23"/>
  <c r="D186" i="23"/>
  <c r="E186" i="23"/>
  <c r="F186" i="23"/>
  <c r="G186" i="23"/>
  <c r="H186" i="23"/>
  <c r="J186" i="23"/>
  <c r="K186" i="23"/>
  <c r="L186" i="23"/>
  <c r="M186" i="23"/>
  <c r="AG186" i="23"/>
  <c r="C187" i="23"/>
  <c r="D187" i="23"/>
  <c r="E187" i="23"/>
  <c r="F187" i="23"/>
  <c r="G187" i="23"/>
  <c r="H187" i="23"/>
  <c r="J187" i="23"/>
  <c r="K187" i="23"/>
  <c r="L187" i="23"/>
  <c r="M187" i="23"/>
  <c r="AG187" i="23"/>
  <c r="C188" i="23"/>
  <c r="D188" i="23"/>
  <c r="E188" i="23"/>
  <c r="F188" i="23"/>
  <c r="G188" i="23"/>
  <c r="H188" i="23"/>
  <c r="J188" i="23"/>
  <c r="K188" i="23"/>
  <c r="L188" i="23"/>
  <c r="M188" i="23"/>
  <c r="AG188" i="23"/>
  <c r="C189" i="23"/>
  <c r="D189" i="23"/>
  <c r="E189" i="23"/>
  <c r="F189" i="23"/>
  <c r="G189" i="23"/>
  <c r="H189" i="23"/>
  <c r="J189" i="23"/>
  <c r="K189" i="23"/>
  <c r="L189" i="23"/>
  <c r="M189" i="23"/>
  <c r="AG189" i="23"/>
  <c r="C190" i="23"/>
  <c r="D190" i="23"/>
  <c r="E190" i="23"/>
  <c r="F190" i="23"/>
  <c r="G190" i="23"/>
  <c r="H190" i="23"/>
  <c r="J190" i="23"/>
  <c r="K190" i="23"/>
  <c r="L190" i="23"/>
  <c r="M190" i="23"/>
  <c r="AG190" i="23"/>
  <c r="C191" i="23"/>
  <c r="D191" i="23"/>
  <c r="E191" i="23"/>
  <c r="F191" i="23"/>
  <c r="G191" i="23"/>
  <c r="H191" i="23"/>
  <c r="J191" i="23"/>
  <c r="K191" i="23"/>
  <c r="L191" i="23"/>
  <c r="M191" i="23"/>
  <c r="AG191" i="23"/>
  <c r="C192" i="23"/>
  <c r="D192" i="23"/>
  <c r="E192" i="23"/>
  <c r="F192" i="23"/>
  <c r="G192" i="23"/>
  <c r="H192" i="23"/>
  <c r="J192" i="23"/>
  <c r="K192" i="23"/>
  <c r="L192" i="23"/>
  <c r="M192" i="23"/>
  <c r="AG192" i="23"/>
  <c r="C193" i="23"/>
  <c r="D193" i="23"/>
  <c r="E193" i="23"/>
  <c r="F193" i="23"/>
  <c r="G193" i="23"/>
  <c r="H193" i="23"/>
  <c r="J193" i="23"/>
  <c r="K193" i="23"/>
  <c r="L193" i="23"/>
  <c r="M193" i="23"/>
  <c r="AG193" i="23"/>
  <c r="C194" i="23"/>
  <c r="D194" i="23"/>
  <c r="E194" i="23"/>
  <c r="F194" i="23"/>
  <c r="G194" i="23"/>
  <c r="H194" i="23"/>
  <c r="J194" i="23"/>
  <c r="K194" i="23"/>
  <c r="L194" i="23"/>
  <c r="M194" i="23"/>
  <c r="AG194" i="23"/>
  <c r="C195" i="23"/>
  <c r="D195" i="23"/>
  <c r="E195" i="23"/>
  <c r="F195" i="23"/>
  <c r="G195" i="23"/>
  <c r="H195" i="23"/>
  <c r="J195" i="23"/>
  <c r="K195" i="23"/>
  <c r="L195" i="23"/>
  <c r="M195" i="23"/>
  <c r="AG195" i="23"/>
  <c r="C196" i="23"/>
  <c r="D196" i="23"/>
  <c r="E196" i="23"/>
  <c r="F196" i="23"/>
  <c r="G196" i="23"/>
  <c r="H196" i="23"/>
  <c r="J196" i="23"/>
  <c r="K196" i="23"/>
  <c r="L196" i="23"/>
  <c r="M196" i="23"/>
  <c r="AG196" i="23"/>
  <c r="C197" i="23"/>
  <c r="D197" i="23"/>
  <c r="E197" i="23"/>
  <c r="F197" i="23"/>
  <c r="G197" i="23"/>
  <c r="H197" i="23"/>
  <c r="J197" i="23"/>
  <c r="K197" i="23"/>
  <c r="L197" i="23"/>
  <c r="M197" i="23"/>
  <c r="AG197" i="23"/>
  <c r="C198" i="23"/>
  <c r="D198" i="23"/>
  <c r="E198" i="23"/>
  <c r="F198" i="23"/>
  <c r="G198" i="23"/>
  <c r="H198" i="23"/>
  <c r="J198" i="23"/>
  <c r="K198" i="23"/>
  <c r="L198" i="23"/>
  <c r="M198" i="23"/>
  <c r="AG198" i="23"/>
  <c r="C199" i="23"/>
  <c r="D199" i="23"/>
  <c r="E199" i="23"/>
  <c r="F199" i="23"/>
  <c r="G199" i="23"/>
  <c r="H199" i="23"/>
  <c r="J199" i="23"/>
  <c r="K199" i="23"/>
  <c r="L199" i="23"/>
  <c r="M199" i="23"/>
  <c r="AG199" i="23"/>
  <c r="C200" i="23"/>
  <c r="D200" i="23"/>
  <c r="E200" i="23"/>
  <c r="F200" i="23"/>
  <c r="G200" i="23"/>
  <c r="H200" i="23"/>
  <c r="J200" i="23"/>
  <c r="K200" i="23"/>
  <c r="L200" i="23"/>
  <c r="M200" i="23"/>
  <c r="AG200" i="23"/>
  <c r="C201" i="23"/>
  <c r="D201" i="23"/>
  <c r="E201" i="23"/>
  <c r="F201" i="23"/>
  <c r="G201" i="23"/>
  <c r="H201" i="23"/>
  <c r="J201" i="23"/>
  <c r="K201" i="23"/>
  <c r="L201" i="23"/>
  <c r="M201" i="23"/>
  <c r="AG201" i="23"/>
  <c r="C202" i="23"/>
  <c r="D202" i="23"/>
  <c r="E202" i="23"/>
  <c r="F202" i="23"/>
  <c r="G202" i="23"/>
  <c r="H202" i="23"/>
  <c r="J202" i="23"/>
  <c r="K202" i="23"/>
  <c r="L202" i="23"/>
  <c r="M202" i="23"/>
  <c r="AG202" i="23"/>
  <c r="C203" i="23"/>
  <c r="D203" i="23"/>
  <c r="E203" i="23"/>
  <c r="F203" i="23"/>
  <c r="G203" i="23"/>
  <c r="H203" i="23"/>
  <c r="J203" i="23"/>
  <c r="K203" i="23"/>
  <c r="L203" i="23"/>
  <c r="M203" i="23"/>
  <c r="AG203" i="23"/>
  <c r="C204" i="23"/>
  <c r="D204" i="23"/>
  <c r="E204" i="23"/>
  <c r="F204" i="23"/>
  <c r="G204" i="23"/>
  <c r="H204" i="23"/>
  <c r="J204" i="23"/>
  <c r="K204" i="23"/>
  <c r="L204" i="23"/>
  <c r="M204" i="23"/>
  <c r="AG204" i="23"/>
  <c r="C205" i="23"/>
  <c r="D205" i="23"/>
  <c r="E205" i="23"/>
  <c r="F205" i="23"/>
  <c r="G205" i="23"/>
  <c r="H205" i="23"/>
  <c r="J205" i="23"/>
  <c r="K205" i="23"/>
  <c r="L205" i="23"/>
  <c r="M205" i="23"/>
  <c r="AG205" i="23"/>
  <c r="C206" i="23"/>
  <c r="D206" i="23"/>
  <c r="E206" i="23"/>
  <c r="F206" i="23"/>
  <c r="G206" i="23"/>
  <c r="H206" i="23"/>
  <c r="J206" i="23"/>
  <c r="K206" i="23"/>
  <c r="L206" i="23"/>
  <c r="M206" i="23"/>
  <c r="AG206" i="23"/>
  <c r="C207" i="23"/>
  <c r="D207" i="23"/>
  <c r="E207" i="23"/>
  <c r="F207" i="23"/>
  <c r="G207" i="23"/>
  <c r="H207" i="23"/>
  <c r="J207" i="23"/>
  <c r="K207" i="23"/>
  <c r="L207" i="23"/>
  <c r="M207" i="23"/>
  <c r="AG207" i="23"/>
  <c r="C208" i="23"/>
  <c r="D208" i="23"/>
  <c r="E208" i="23"/>
  <c r="F208" i="23"/>
  <c r="G208" i="23"/>
  <c r="H208" i="23"/>
  <c r="J208" i="23"/>
  <c r="K208" i="23"/>
  <c r="L208" i="23"/>
  <c r="M208" i="23"/>
  <c r="AG208" i="23"/>
  <c r="C209" i="23"/>
  <c r="D209" i="23"/>
  <c r="E209" i="23"/>
  <c r="F209" i="23"/>
  <c r="G209" i="23"/>
  <c r="H209" i="23"/>
  <c r="J209" i="23"/>
  <c r="K209" i="23"/>
  <c r="L209" i="23"/>
  <c r="M209" i="23"/>
  <c r="AG209" i="23"/>
  <c r="C210" i="23"/>
  <c r="D210" i="23"/>
  <c r="E210" i="23"/>
  <c r="F210" i="23"/>
  <c r="G210" i="23"/>
  <c r="H210" i="23"/>
  <c r="J210" i="23"/>
  <c r="K210" i="23"/>
  <c r="L210" i="23"/>
  <c r="M210" i="23"/>
  <c r="AG210" i="23"/>
  <c r="C211" i="23"/>
  <c r="D211" i="23"/>
  <c r="E211" i="23"/>
  <c r="F211" i="23"/>
  <c r="G211" i="23"/>
  <c r="H211" i="23"/>
  <c r="J211" i="23"/>
  <c r="K211" i="23"/>
  <c r="L211" i="23"/>
  <c r="M211" i="23"/>
  <c r="AG211" i="23"/>
  <c r="C212" i="23"/>
  <c r="D212" i="23"/>
  <c r="E212" i="23"/>
  <c r="F212" i="23"/>
  <c r="G212" i="23"/>
  <c r="H212" i="23"/>
  <c r="J212" i="23"/>
  <c r="K212" i="23"/>
  <c r="L212" i="23"/>
  <c r="M212" i="23"/>
  <c r="AG212" i="23"/>
  <c r="C213" i="23"/>
  <c r="D213" i="23"/>
  <c r="E213" i="23"/>
  <c r="F213" i="23"/>
  <c r="G213" i="23"/>
  <c r="H213" i="23"/>
  <c r="J213" i="23"/>
  <c r="K213" i="23"/>
  <c r="L213" i="23"/>
  <c r="M213" i="23"/>
  <c r="AG213" i="23"/>
  <c r="C214" i="23"/>
  <c r="D214" i="23"/>
  <c r="E214" i="23"/>
  <c r="F214" i="23"/>
  <c r="G214" i="23"/>
  <c r="H214" i="23"/>
  <c r="J214" i="23"/>
  <c r="K214" i="23"/>
  <c r="L214" i="23"/>
  <c r="M214" i="23"/>
  <c r="AG214" i="23"/>
  <c r="C215" i="23"/>
  <c r="D215" i="23"/>
  <c r="E215" i="23"/>
  <c r="F215" i="23"/>
  <c r="G215" i="23"/>
  <c r="H215" i="23"/>
  <c r="J215" i="23"/>
  <c r="K215" i="23"/>
  <c r="L215" i="23"/>
  <c r="M215" i="23"/>
  <c r="AG215" i="23"/>
  <c r="C216" i="23"/>
  <c r="D216" i="23"/>
  <c r="E216" i="23"/>
  <c r="F216" i="23"/>
  <c r="G216" i="23"/>
  <c r="H216" i="23"/>
  <c r="J216" i="23"/>
  <c r="K216" i="23"/>
  <c r="L216" i="23"/>
  <c r="M216" i="23"/>
  <c r="AG216" i="23"/>
  <c r="C217" i="23"/>
  <c r="D217" i="23"/>
  <c r="E217" i="23"/>
  <c r="F217" i="23"/>
  <c r="G217" i="23"/>
  <c r="H217" i="23"/>
  <c r="J217" i="23"/>
  <c r="K217" i="23"/>
  <c r="L217" i="23"/>
  <c r="M217" i="23"/>
  <c r="AG217" i="23"/>
  <c r="C218" i="23"/>
  <c r="D218" i="23"/>
  <c r="E218" i="23"/>
  <c r="F218" i="23"/>
  <c r="G218" i="23"/>
  <c r="H218" i="23"/>
  <c r="J218" i="23"/>
  <c r="K218" i="23"/>
  <c r="L218" i="23"/>
  <c r="M218" i="23"/>
  <c r="AG218" i="23"/>
  <c r="C219" i="23"/>
  <c r="D219" i="23"/>
  <c r="E219" i="23"/>
  <c r="F219" i="23"/>
  <c r="G219" i="23"/>
  <c r="H219" i="23"/>
  <c r="J219" i="23"/>
  <c r="K219" i="23"/>
  <c r="L219" i="23"/>
  <c r="M219" i="23"/>
  <c r="AG219" i="23"/>
  <c r="C220" i="23"/>
  <c r="D220" i="23"/>
  <c r="E220" i="23"/>
  <c r="F220" i="23"/>
  <c r="G220" i="23"/>
  <c r="H220" i="23"/>
  <c r="J220" i="23"/>
  <c r="K220" i="23"/>
  <c r="L220" i="23"/>
  <c r="M220" i="23"/>
  <c r="AG220" i="23"/>
  <c r="C221" i="23"/>
  <c r="D221" i="23"/>
  <c r="E221" i="23"/>
  <c r="F221" i="23"/>
  <c r="G221" i="23"/>
  <c r="H221" i="23"/>
  <c r="J221" i="23"/>
  <c r="K221" i="23"/>
  <c r="L221" i="23"/>
  <c r="M221" i="23"/>
  <c r="AG221" i="23"/>
  <c r="C222" i="23"/>
  <c r="D222" i="23"/>
  <c r="E222" i="23"/>
  <c r="F222" i="23"/>
  <c r="G222" i="23"/>
  <c r="H222" i="23"/>
  <c r="J222" i="23"/>
  <c r="K222" i="23"/>
  <c r="L222" i="23"/>
  <c r="M222" i="23"/>
  <c r="AG222" i="23"/>
  <c r="C223" i="23"/>
  <c r="D223" i="23"/>
  <c r="E223" i="23"/>
  <c r="F223" i="23"/>
  <c r="G223" i="23"/>
  <c r="H223" i="23"/>
  <c r="J223" i="23"/>
  <c r="K223" i="23"/>
  <c r="L223" i="23"/>
  <c r="M223" i="23"/>
  <c r="AG223" i="23"/>
  <c r="C224" i="23"/>
  <c r="D224" i="23"/>
  <c r="E224" i="23"/>
  <c r="F224" i="23"/>
  <c r="G224" i="23"/>
  <c r="H224" i="23"/>
  <c r="J224" i="23"/>
  <c r="K224" i="23"/>
  <c r="L224" i="23"/>
  <c r="M224" i="23"/>
  <c r="AG224" i="23"/>
  <c r="C225" i="23"/>
  <c r="D225" i="23"/>
  <c r="E225" i="23"/>
  <c r="F225" i="23"/>
  <c r="G225" i="23"/>
  <c r="H225" i="23"/>
  <c r="J225" i="23"/>
  <c r="K225" i="23"/>
  <c r="L225" i="23"/>
  <c r="M225" i="23"/>
  <c r="AG225" i="23"/>
  <c r="C226" i="23"/>
  <c r="D226" i="23"/>
  <c r="E226" i="23"/>
  <c r="F226" i="23"/>
  <c r="G226" i="23"/>
  <c r="H226" i="23"/>
  <c r="J226" i="23"/>
  <c r="K226" i="23"/>
  <c r="L226" i="23"/>
  <c r="M226" i="23"/>
  <c r="AG226" i="23"/>
  <c r="C227" i="23"/>
  <c r="D227" i="23"/>
  <c r="E227" i="23"/>
  <c r="F227" i="23"/>
  <c r="G227" i="23"/>
  <c r="H227" i="23"/>
  <c r="J227" i="23"/>
  <c r="K227" i="23"/>
  <c r="L227" i="23"/>
  <c r="M227" i="23"/>
  <c r="AG227" i="23"/>
  <c r="C228" i="23"/>
  <c r="D228" i="23"/>
  <c r="E228" i="23"/>
  <c r="F228" i="23"/>
  <c r="G228" i="23"/>
  <c r="H228" i="23"/>
  <c r="J228" i="23"/>
  <c r="K228" i="23"/>
  <c r="L228" i="23"/>
  <c r="M228" i="23"/>
  <c r="AG228" i="23"/>
  <c r="C229" i="23"/>
  <c r="D229" i="23"/>
  <c r="E229" i="23"/>
  <c r="F229" i="23"/>
  <c r="G229" i="23"/>
  <c r="H229" i="23"/>
  <c r="J229" i="23"/>
  <c r="K229" i="23"/>
  <c r="L229" i="23"/>
  <c r="M229" i="23"/>
  <c r="AG229" i="23"/>
  <c r="C230" i="23"/>
  <c r="D230" i="23"/>
  <c r="E230" i="23"/>
  <c r="F230" i="23"/>
  <c r="G230" i="23"/>
  <c r="H230" i="23"/>
  <c r="J230" i="23"/>
  <c r="K230" i="23"/>
  <c r="L230" i="23"/>
  <c r="M230" i="23"/>
  <c r="AG230" i="23"/>
  <c r="C231" i="23"/>
  <c r="D231" i="23"/>
  <c r="E231" i="23"/>
  <c r="F231" i="23"/>
  <c r="G231" i="23"/>
  <c r="H231" i="23"/>
  <c r="J231" i="23"/>
  <c r="K231" i="23"/>
  <c r="L231" i="23"/>
  <c r="M231" i="23"/>
  <c r="AG231" i="23"/>
  <c r="C232" i="23"/>
  <c r="D232" i="23"/>
  <c r="E232" i="23"/>
  <c r="F232" i="23"/>
  <c r="G232" i="23"/>
  <c r="H232" i="23"/>
  <c r="J232" i="23"/>
  <c r="K232" i="23"/>
  <c r="L232" i="23"/>
  <c r="M232" i="23"/>
  <c r="AG232" i="23"/>
  <c r="C233" i="23"/>
  <c r="D233" i="23"/>
  <c r="E233" i="23"/>
  <c r="F233" i="23"/>
  <c r="G233" i="23"/>
  <c r="H233" i="23"/>
  <c r="J233" i="23"/>
  <c r="K233" i="23"/>
  <c r="L233" i="23"/>
  <c r="M233" i="23"/>
  <c r="AG233" i="23"/>
  <c r="C234" i="23"/>
  <c r="D234" i="23"/>
  <c r="E234" i="23"/>
  <c r="F234" i="23"/>
  <c r="G234" i="23"/>
  <c r="H234" i="23"/>
  <c r="J234" i="23"/>
  <c r="K234" i="23"/>
  <c r="L234" i="23"/>
  <c r="M234" i="23"/>
  <c r="AG234" i="23"/>
  <c r="C235" i="23"/>
  <c r="D235" i="23"/>
  <c r="E235" i="23"/>
  <c r="F235" i="23"/>
  <c r="G235" i="23"/>
  <c r="H235" i="23"/>
  <c r="J235" i="23"/>
  <c r="K235" i="23"/>
  <c r="L235" i="23"/>
  <c r="M235" i="23"/>
  <c r="AG235" i="23"/>
  <c r="C236" i="23"/>
  <c r="D236" i="23"/>
  <c r="E236" i="23"/>
  <c r="F236" i="23"/>
  <c r="G236" i="23"/>
  <c r="H236" i="23"/>
  <c r="J236" i="23"/>
  <c r="K236" i="23"/>
  <c r="L236" i="23"/>
  <c r="M236" i="23"/>
  <c r="AG236" i="23"/>
  <c r="C237" i="23"/>
  <c r="D237" i="23"/>
  <c r="E237" i="23"/>
  <c r="F237" i="23"/>
  <c r="G237" i="23"/>
  <c r="H237" i="23"/>
  <c r="J237" i="23"/>
  <c r="K237" i="23"/>
  <c r="L237" i="23"/>
  <c r="M237" i="23"/>
  <c r="AG237" i="23"/>
  <c r="C238" i="23"/>
  <c r="D238" i="23"/>
  <c r="E238" i="23"/>
  <c r="F238" i="23"/>
  <c r="G238" i="23"/>
  <c r="H238" i="23"/>
  <c r="J238" i="23"/>
  <c r="K238" i="23"/>
  <c r="L238" i="23"/>
  <c r="M238" i="23"/>
  <c r="AG238" i="23"/>
  <c r="C239" i="23"/>
  <c r="D239" i="23"/>
  <c r="E239" i="23"/>
  <c r="F239" i="23"/>
  <c r="G239" i="23"/>
  <c r="H239" i="23"/>
  <c r="J239" i="23"/>
  <c r="K239" i="23"/>
  <c r="L239" i="23"/>
  <c r="M239" i="23"/>
  <c r="AG239" i="23"/>
  <c r="C240" i="23"/>
  <c r="D240" i="23"/>
  <c r="E240" i="23"/>
  <c r="F240" i="23"/>
  <c r="G240" i="23"/>
  <c r="H240" i="23"/>
  <c r="J240" i="23"/>
  <c r="K240" i="23"/>
  <c r="L240" i="23"/>
  <c r="M240" i="23"/>
  <c r="AG240" i="23"/>
  <c r="C241" i="23"/>
  <c r="D241" i="23"/>
  <c r="E241" i="23"/>
  <c r="F241" i="23"/>
  <c r="G241" i="23"/>
  <c r="H241" i="23"/>
  <c r="J241" i="23"/>
  <c r="K241" i="23"/>
  <c r="L241" i="23"/>
  <c r="M241" i="23"/>
  <c r="AG241" i="23"/>
  <c r="C242" i="23"/>
  <c r="D242" i="23"/>
  <c r="E242" i="23"/>
  <c r="F242" i="23"/>
  <c r="G242" i="23"/>
  <c r="H242" i="23"/>
  <c r="J242" i="23"/>
  <c r="K242" i="23"/>
  <c r="L242" i="23"/>
  <c r="M242" i="23"/>
  <c r="AG242" i="23"/>
  <c r="C243" i="23"/>
  <c r="D243" i="23"/>
  <c r="E243" i="23"/>
  <c r="F243" i="23"/>
  <c r="G243" i="23"/>
  <c r="H243" i="23"/>
  <c r="J243" i="23"/>
  <c r="K243" i="23"/>
  <c r="L243" i="23"/>
  <c r="M243" i="23"/>
  <c r="AG243" i="23"/>
  <c r="C244" i="23"/>
  <c r="D244" i="23"/>
  <c r="E244" i="23"/>
  <c r="F244" i="23"/>
  <c r="G244" i="23"/>
  <c r="H244" i="23"/>
  <c r="J244" i="23"/>
  <c r="K244" i="23"/>
  <c r="L244" i="23"/>
  <c r="M244" i="23"/>
  <c r="AG244" i="23"/>
  <c r="C245" i="23"/>
  <c r="D245" i="23"/>
  <c r="E245" i="23"/>
  <c r="F245" i="23"/>
  <c r="G245" i="23"/>
  <c r="H245" i="23"/>
  <c r="J245" i="23"/>
  <c r="K245" i="23"/>
  <c r="L245" i="23"/>
  <c r="M245" i="23"/>
  <c r="AG245" i="23"/>
  <c r="C246" i="23"/>
  <c r="D246" i="23"/>
  <c r="E246" i="23"/>
  <c r="F246" i="23"/>
  <c r="G246" i="23"/>
  <c r="H246" i="23"/>
  <c r="J246" i="23"/>
  <c r="K246" i="23"/>
  <c r="L246" i="23"/>
  <c r="M246" i="23"/>
  <c r="AG246" i="23"/>
  <c r="C247" i="23"/>
  <c r="D247" i="23"/>
  <c r="E247" i="23"/>
  <c r="F247" i="23"/>
  <c r="G247" i="23"/>
  <c r="H247" i="23"/>
  <c r="J247" i="23"/>
  <c r="K247" i="23"/>
  <c r="L247" i="23"/>
  <c r="M247" i="23"/>
  <c r="AG247" i="23"/>
  <c r="C248" i="23"/>
  <c r="D248" i="23"/>
  <c r="E248" i="23"/>
  <c r="F248" i="23"/>
  <c r="G248" i="23"/>
  <c r="H248" i="23"/>
  <c r="J248" i="23"/>
  <c r="K248" i="23"/>
  <c r="L248" i="23"/>
  <c r="M248" i="23"/>
  <c r="AG248" i="23"/>
  <c r="C249" i="23"/>
  <c r="D249" i="23"/>
  <c r="E249" i="23"/>
  <c r="F249" i="23"/>
  <c r="G249" i="23"/>
  <c r="H249" i="23"/>
  <c r="J249" i="23"/>
  <c r="K249" i="23"/>
  <c r="L249" i="23"/>
  <c r="M249" i="23"/>
  <c r="AG249" i="23"/>
  <c r="C250" i="23"/>
  <c r="D250" i="23"/>
  <c r="E250" i="23"/>
  <c r="F250" i="23"/>
  <c r="G250" i="23"/>
  <c r="H250" i="23"/>
  <c r="J250" i="23"/>
  <c r="K250" i="23"/>
  <c r="L250" i="23"/>
  <c r="M250" i="23"/>
  <c r="AG250" i="23"/>
  <c r="C251" i="23"/>
  <c r="D251" i="23"/>
  <c r="E251" i="23"/>
  <c r="F251" i="23"/>
  <c r="G251" i="23"/>
  <c r="H251" i="23"/>
  <c r="J251" i="23"/>
  <c r="K251" i="23"/>
  <c r="L251" i="23"/>
  <c r="M251" i="23"/>
  <c r="AG251" i="23"/>
  <c r="C252" i="23"/>
  <c r="D252" i="23"/>
  <c r="E252" i="23"/>
  <c r="F252" i="23"/>
  <c r="G252" i="23"/>
  <c r="H252" i="23"/>
  <c r="J252" i="23"/>
  <c r="K252" i="23"/>
  <c r="L252" i="23"/>
  <c r="M252" i="23"/>
  <c r="AG252" i="23"/>
  <c r="C253" i="23"/>
  <c r="D253" i="23"/>
  <c r="E253" i="23"/>
  <c r="F253" i="23"/>
  <c r="G253" i="23"/>
  <c r="H253" i="23"/>
  <c r="J253" i="23"/>
  <c r="K253" i="23"/>
  <c r="L253" i="23"/>
  <c r="M253" i="23"/>
  <c r="AG253" i="23"/>
  <c r="C254" i="23"/>
  <c r="D254" i="23"/>
  <c r="E254" i="23"/>
  <c r="F254" i="23"/>
  <c r="G254" i="23"/>
  <c r="H254" i="23"/>
  <c r="J254" i="23"/>
  <c r="K254" i="23"/>
  <c r="L254" i="23"/>
  <c r="M254" i="23"/>
  <c r="AG254" i="23"/>
  <c r="C255" i="23"/>
  <c r="D255" i="23"/>
  <c r="E255" i="23"/>
  <c r="F255" i="23"/>
  <c r="G255" i="23"/>
  <c r="H255" i="23"/>
  <c r="J255" i="23"/>
  <c r="K255" i="23"/>
  <c r="L255" i="23"/>
  <c r="M255" i="23"/>
  <c r="AG255" i="23"/>
  <c r="C256" i="23"/>
  <c r="D256" i="23"/>
  <c r="E256" i="23"/>
  <c r="F256" i="23"/>
  <c r="G256" i="23"/>
  <c r="H256" i="23"/>
  <c r="J256" i="23"/>
  <c r="K256" i="23"/>
  <c r="L256" i="23"/>
  <c r="M256" i="23"/>
  <c r="AG256" i="23"/>
  <c r="C257" i="23"/>
  <c r="D257" i="23"/>
  <c r="E257" i="23"/>
  <c r="F257" i="23"/>
  <c r="G257" i="23"/>
  <c r="H257" i="23"/>
  <c r="J257" i="23"/>
  <c r="K257" i="23"/>
  <c r="L257" i="23"/>
  <c r="M257" i="23"/>
  <c r="AG257" i="23"/>
  <c r="C258" i="23"/>
  <c r="D258" i="23"/>
  <c r="E258" i="23"/>
  <c r="F258" i="23"/>
  <c r="G258" i="23"/>
  <c r="H258" i="23"/>
  <c r="J258" i="23"/>
  <c r="K258" i="23"/>
  <c r="L258" i="23"/>
  <c r="M258" i="23"/>
  <c r="AG258" i="23"/>
  <c r="C259" i="23"/>
  <c r="D259" i="23"/>
  <c r="E259" i="23"/>
  <c r="F259" i="23"/>
  <c r="G259" i="23"/>
  <c r="H259" i="23"/>
  <c r="J259" i="23"/>
  <c r="K259" i="23"/>
  <c r="L259" i="23"/>
  <c r="M259" i="23"/>
  <c r="AG259" i="23"/>
  <c r="C260" i="23"/>
  <c r="D260" i="23"/>
  <c r="E260" i="23"/>
  <c r="F260" i="23"/>
  <c r="G260" i="23"/>
  <c r="H260" i="23"/>
  <c r="J260" i="23"/>
  <c r="K260" i="23"/>
  <c r="L260" i="23"/>
  <c r="M260" i="23"/>
  <c r="AG260" i="23"/>
  <c r="C261" i="23"/>
  <c r="D261" i="23"/>
  <c r="E261" i="23"/>
  <c r="F261" i="23"/>
  <c r="G261" i="23"/>
  <c r="H261" i="23"/>
  <c r="J261" i="23"/>
  <c r="K261" i="23"/>
  <c r="L261" i="23"/>
  <c r="M261" i="23"/>
  <c r="AG261" i="23"/>
  <c r="C262" i="23"/>
  <c r="D262" i="23"/>
  <c r="E262" i="23"/>
  <c r="F262" i="23"/>
  <c r="G262" i="23"/>
  <c r="H262" i="23"/>
  <c r="J262" i="23"/>
  <c r="K262" i="23"/>
  <c r="L262" i="23"/>
  <c r="M262" i="23"/>
  <c r="AG262" i="23"/>
  <c r="C263" i="23"/>
  <c r="D263" i="23"/>
  <c r="E263" i="23"/>
  <c r="F263" i="23"/>
  <c r="G263" i="23"/>
  <c r="H263" i="23"/>
  <c r="J263" i="23"/>
  <c r="K263" i="23"/>
  <c r="L263" i="23"/>
  <c r="M263" i="23"/>
  <c r="AG263" i="23"/>
  <c r="C264" i="23"/>
  <c r="D264" i="23"/>
  <c r="E264" i="23"/>
  <c r="F264" i="23"/>
  <c r="G264" i="23"/>
  <c r="H264" i="23"/>
  <c r="J264" i="23"/>
  <c r="K264" i="23"/>
  <c r="L264" i="23"/>
  <c r="M264" i="23"/>
  <c r="AG264" i="23"/>
  <c r="C265" i="23"/>
  <c r="D265" i="23"/>
  <c r="E265" i="23"/>
  <c r="F265" i="23"/>
  <c r="G265" i="23"/>
  <c r="H265" i="23"/>
  <c r="J265" i="23"/>
  <c r="K265" i="23"/>
  <c r="L265" i="23"/>
  <c r="M265" i="23"/>
  <c r="AG265" i="23"/>
  <c r="C266" i="23"/>
  <c r="D266" i="23"/>
  <c r="E266" i="23"/>
  <c r="F266" i="23"/>
  <c r="G266" i="23"/>
  <c r="H266" i="23"/>
  <c r="J266" i="23"/>
  <c r="K266" i="23"/>
  <c r="L266" i="23"/>
  <c r="M266" i="23"/>
  <c r="AG266" i="23"/>
  <c r="C267" i="23"/>
  <c r="D267" i="23"/>
  <c r="E267" i="23"/>
  <c r="F267" i="23"/>
  <c r="G267" i="23"/>
  <c r="H267" i="23"/>
  <c r="J267" i="23"/>
  <c r="K267" i="23"/>
  <c r="L267" i="23"/>
  <c r="M267" i="23"/>
  <c r="AG267" i="23"/>
  <c r="C268" i="23"/>
  <c r="D268" i="23"/>
  <c r="E268" i="23"/>
  <c r="F268" i="23"/>
  <c r="G268" i="23"/>
  <c r="H268" i="23"/>
  <c r="J268" i="23"/>
  <c r="K268" i="23"/>
  <c r="L268" i="23"/>
  <c r="M268" i="23"/>
  <c r="AG268" i="23"/>
  <c r="C269" i="23"/>
  <c r="D269" i="23"/>
  <c r="E269" i="23"/>
  <c r="F269" i="23"/>
  <c r="G269" i="23"/>
  <c r="H269" i="23"/>
  <c r="J269" i="23"/>
  <c r="K269" i="23"/>
  <c r="L269" i="23"/>
  <c r="M269" i="23"/>
  <c r="AG269" i="23"/>
  <c r="C270" i="23"/>
  <c r="D270" i="23"/>
  <c r="E270" i="23"/>
  <c r="F270" i="23"/>
  <c r="G270" i="23"/>
  <c r="H270" i="23"/>
  <c r="J270" i="23"/>
  <c r="K270" i="23"/>
  <c r="L270" i="23"/>
  <c r="M270" i="23"/>
  <c r="AG270" i="23"/>
  <c r="C271" i="23"/>
  <c r="D271" i="23"/>
  <c r="E271" i="23"/>
  <c r="F271" i="23"/>
  <c r="G271" i="23"/>
  <c r="H271" i="23"/>
  <c r="J271" i="23"/>
  <c r="K271" i="23"/>
  <c r="L271" i="23"/>
  <c r="M271" i="23"/>
  <c r="AG271" i="23"/>
  <c r="C272" i="23"/>
  <c r="D272" i="23"/>
  <c r="E272" i="23"/>
  <c r="F272" i="23"/>
  <c r="G272" i="23"/>
  <c r="H272" i="23"/>
  <c r="J272" i="23"/>
  <c r="K272" i="23"/>
  <c r="L272" i="23"/>
  <c r="M272" i="23"/>
  <c r="AG272" i="23"/>
  <c r="C273" i="23"/>
  <c r="D273" i="23"/>
  <c r="E273" i="23"/>
  <c r="F273" i="23"/>
  <c r="G273" i="23"/>
  <c r="H273" i="23"/>
  <c r="J273" i="23"/>
  <c r="K273" i="23"/>
  <c r="L273" i="23"/>
  <c r="M273" i="23"/>
  <c r="AG273" i="23"/>
  <c r="C274" i="23"/>
  <c r="D274" i="23"/>
  <c r="E274" i="23"/>
  <c r="F274" i="23"/>
  <c r="G274" i="23"/>
  <c r="H274" i="23"/>
  <c r="J274" i="23"/>
  <c r="K274" i="23"/>
  <c r="L274" i="23"/>
  <c r="M274" i="23"/>
  <c r="AG274" i="23"/>
  <c r="C275" i="23"/>
  <c r="D275" i="23"/>
  <c r="E275" i="23"/>
  <c r="F275" i="23"/>
  <c r="G275" i="23"/>
  <c r="H275" i="23"/>
  <c r="J275" i="23"/>
  <c r="K275" i="23"/>
  <c r="L275" i="23"/>
  <c r="M275" i="23"/>
  <c r="AG275" i="23"/>
  <c r="C276" i="23"/>
  <c r="D276" i="23"/>
  <c r="E276" i="23"/>
  <c r="F276" i="23"/>
  <c r="G276" i="23"/>
  <c r="H276" i="23"/>
  <c r="J276" i="23"/>
  <c r="K276" i="23"/>
  <c r="L276" i="23"/>
  <c r="M276" i="23"/>
  <c r="AG276" i="23"/>
  <c r="C277" i="23"/>
  <c r="D277" i="23"/>
  <c r="E277" i="23"/>
  <c r="F277" i="23"/>
  <c r="G277" i="23"/>
  <c r="H277" i="23"/>
  <c r="J277" i="23"/>
  <c r="K277" i="23"/>
  <c r="L277" i="23"/>
  <c r="M277" i="23"/>
  <c r="AG277" i="23"/>
  <c r="C278" i="23"/>
  <c r="D278" i="23"/>
  <c r="E278" i="23"/>
  <c r="F278" i="23"/>
  <c r="G278" i="23"/>
  <c r="H278" i="23"/>
  <c r="J278" i="23"/>
  <c r="K278" i="23"/>
  <c r="L278" i="23"/>
  <c r="M278" i="23"/>
  <c r="AG278" i="23"/>
  <c r="C279" i="23"/>
  <c r="D279" i="23"/>
  <c r="E279" i="23"/>
  <c r="F279" i="23"/>
  <c r="G279" i="23"/>
  <c r="H279" i="23"/>
  <c r="J279" i="23"/>
  <c r="K279" i="23"/>
  <c r="L279" i="23"/>
  <c r="M279" i="23"/>
  <c r="AG279" i="23"/>
  <c r="C280" i="23"/>
  <c r="D280" i="23"/>
  <c r="E280" i="23"/>
  <c r="F280" i="23"/>
  <c r="G280" i="23"/>
  <c r="H280" i="23"/>
  <c r="J280" i="23"/>
  <c r="K280" i="23"/>
  <c r="L280" i="23"/>
  <c r="M280" i="23"/>
  <c r="AG280" i="23"/>
  <c r="C281" i="23"/>
  <c r="D281" i="23"/>
  <c r="E281" i="23"/>
  <c r="F281" i="23"/>
  <c r="G281" i="23"/>
  <c r="H281" i="23"/>
  <c r="J281" i="23"/>
  <c r="K281" i="23"/>
  <c r="L281" i="23"/>
  <c r="M281" i="23"/>
  <c r="AG281" i="23"/>
  <c r="C282" i="23"/>
  <c r="D282" i="23"/>
  <c r="E282" i="23"/>
  <c r="F282" i="23"/>
  <c r="G282" i="23"/>
  <c r="H282" i="23"/>
  <c r="J282" i="23"/>
  <c r="K282" i="23"/>
  <c r="L282" i="23"/>
  <c r="M282" i="23"/>
  <c r="AG282" i="23"/>
  <c r="C283" i="23"/>
  <c r="D283" i="23"/>
  <c r="E283" i="23"/>
  <c r="F283" i="23"/>
  <c r="G283" i="23"/>
  <c r="H283" i="23"/>
  <c r="J283" i="23"/>
  <c r="K283" i="23"/>
  <c r="L283" i="23"/>
  <c r="M283" i="23"/>
  <c r="AG283" i="23"/>
  <c r="C284" i="23"/>
  <c r="D284" i="23"/>
  <c r="E284" i="23"/>
  <c r="F284" i="23"/>
  <c r="G284" i="23"/>
  <c r="H284" i="23"/>
  <c r="J284" i="23"/>
  <c r="K284" i="23"/>
  <c r="L284" i="23"/>
  <c r="M284" i="23"/>
  <c r="AG284" i="23"/>
  <c r="C285" i="23"/>
  <c r="D285" i="23"/>
  <c r="E285" i="23"/>
  <c r="F285" i="23"/>
  <c r="G285" i="23"/>
  <c r="H285" i="23"/>
  <c r="J285" i="23"/>
  <c r="K285" i="23"/>
  <c r="L285" i="23"/>
  <c r="M285" i="23"/>
  <c r="AG285" i="23"/>
  <c r="C286" i="23"/>
  <c r="D286" i="23"/>
  <c r="E286" i="23"/>
  <c r="F286" i="23"/>
  <c r="G286" i="23"/>
  <c r="H286" i="23"/>
  <c r="J286" i="23"/>
  <c r="K286" i="23"/>
  <c r="L286" i="23"/>
  <c r="M286" i="23"/>
  <c r="AG286" i="23"/>
  <c r="C287" i="23"/>
  <c r="D287" i="23"/>
  <c r="E287" i="23"/>
  <c r="F287" i="23"/>
  <c r="G287" i="23"/>
  <c r="H287" i="23"/>
  <c r="J287" i="23"/>
  <c r="K287" i="23"/>
  <c r="L287" i="23"/>
  <c r="M287" i="23"/>
  <c r="AG287" i="23"/>
  <c r="C288" i="23"/>
  <c r="D288" i="23"/>
  <c r="E288" i="23"/>
  <c r="F288" i="23"/>
  <c r="G288" i="23"/>
  <c r="H288" i="23"/>
  <c r="J288" i="23"/>
  <c r="K288" i="23"/>
  <c r="L288" i="23"/>
  <c r="M288" i="23"/>
  <c r="AG288" i="23"/>
  <c r="C289" i="23"/>
  <c r="D289" i="23"/>
  <c r="E289" i="23"/>
  <c r="F289" i="23"/>
  <c r="G289" i="23"/>
  <c r="H289" i="23"/>
  <c r="J289" i="23"/>
  <c r="K289" i="23"/>
  <c r="L289" i="23"/>
  <c r="M289" i="23"/>
  <c r="AG289" i="23"/>
  <c r="C290" i="23"/>
  <c r="D290" i="23"/>
  <c r="E290" i="23"/>
  <c r="F290" i="23"/>
  <c r="G290" i="23"/>
  <c r="H290" i="23"/>
  <c r="J290" i="23"/>
  <c r="K290" i="23"/>
  <c r="L290" i="23"/>
  <c r="M290" i="23"/>
  <c r="AG290" i="23"/>
  <c r="C291" i="23"/>
  <c r="D291" i="23"/>
  <c r="E291" i="23"/>
  <c r="F291" i="23"/>
  <c r="G291" i="23"/>
  <c r="H291" i="23"/>
  <c r="J291" i="23"/>
  <c r="K291" i="23"/>
  <c r="L291" i="23"/>
  <c r="M291" i="23"/>
  <c r="AG291" i="23"/>
  <c r="C292" i="23"/>
  <c r="D292" i="23"/>
  <c r="E292" i="23"/>
  <c r="F292" i="23"/>
  <c r="G292" i="23"/>
  <c r="H292" i="23"/>
  <c r="J292" i="23"/>
  <c r="K292" i="23"/>
  <c r="L292" i="23"/>
  <c r="M292" i="23"/>
  <c r="AG292" i="23"/>
  <c r="C293" i="23"/>
  <c r="D293" i="23"/>
  <c r="E293" i="23"/>
  <c r="F293" i="23"/>
  <c r="G293" i="23"/>
  <c r="H293" i="23"/>
  <c r="J293" i="23"/>
  <c r="K293" i="23"/>
  <c r="L293" i="23"/>
  <c r="M293" i="23"/>
  <c r="AG293" i="23"/>
  <c r="C294" i="23"/>
  <c r="D294" i="23"/>
  <c r="E294" i="23"/>
  <c r="F294" i="23"/>
  <c r="G294" i="23"/>
  <c r="H294" i="23"/>
  <c r="J294" i="23"/>
  <c r="K294" i="23"/>
  <c r="L294" i="23"/>
  <c r="M294" i="23"/>
  <c r="AG294" i="23"/>
  <c r="C295" i="23"/>
  <c r="D295" i="23"/>
  <c r="E295" i="23"/>
  <c r="F295" i="23"/>
  <c r="G295" i="23"/>
  <c r="H295" i="23"/>
  <c r="J295" i="23"/>
  <c r="K295" i="23"/>
  <c r="L295" i="23"/>
  <c r="M295" i="23"/>
  <c r="AG295" i="23"/>
  <c r="C296" i="23"/>
  <c r="D296" i="23"/>
  <c r="E296" i="23"/>
  <c r="F296" i="23"/>
  <c r="G296" i="23"/>
  <c r="H296" i="23"/>
  <c r="J296" i="23"/>
  <c r="K296" i="23"/>
  <c r="L296" i="23"/>
  <c r="M296" i="23"/>
  <c r="AG296" i="23"/>
  <c r="C297" i="23"/>
  <c r="D297" i="23"/>
  <c r="E297" i="23"/>
  <c r="F297" i="23"/>
  <c r="G297" i="23"/>
  <c r="H297" i="23"/>
  <c r="J297" i="23"/>
  <c r="K297" i="23"/>
  <c r="L297" i="23"/>
  <c r="M297" i="23"/>
  <c r="AG297" i="23"/>
  <c r="C298" i="23"/>
  <c r="D298" i="23"/>
  <c r="E298" i="23"/>
  <c r="F298" i="23"/>
  <c r="G298" i="23"/>
  <c r="H298" i="23"/>
  <c r="J298" i="23"/>
  <c r="K298" i="23"/>
  <c r="L298" i="23"/>
  <c r="M298" i="23"/>
  <c r="AG298" i="23"/>
  <c r="C299" i="23"/>
  <c r="D299" i="23"/>
  <c r="E299" i="23"/>
  <c r="F299" i="23"/>
  <c r="G299" i="23"/>
  <c r="H299" i="23"/>
  <c r="J299" i="23"/>
  <c r="K299" i="23"/>
  <c r="L299" i="23"/>
  <c r="M299" i="23"/>
  <c r="AG299" i="23"/>
  <c r="C300" i="23"/>
  <c r="D300" i="23"/>
  <c r="E300" i="23"/>
  <c r="F300" i="23"/>
  <c r="G300" i="23"/>
  <c r="H300" i="23"/>
  <c r="J300" i="23"/>
  <c r="K300" i="23"/>
  <c r="L300" i="23"/>
  <c r="M300" i="23"/>
  <c r="AG300" i="23"/>
  <c r="C301" i="23"/>
  <c r="D301" i="23"/>
  <c r="E301" i="23"/>
  <c r="F301" i="23"/>
  <c r="G301" i="23"/>
  <c r="H301" i="23"/>
  <c r="J301" i="23"/>
  <c r="K301" i="23"/>
  <c r="L301" i="23"/>
  <c r="M301" i="23"/>
  <c r="AG301" i="23"/>
  <c r="C302" i="23"/>
  <c r="D302" i="23"/>
  <c r="E302" i="23"/>
  <c r="F302" i="23"/>
  <c r="G302" i="23"/>
  <c r="H302" i="23"/>
  <c r="J302" i="23"/>
  <c r="K302" i="23"/>
  <c r="L302" i="23"/>
  <c r="M302" i="23"/>
  <c r="AG302" i="23"/>
  <c r="C303" i="23"/>
  <c r="D303" i="23"/>
  <c r="E303" i="23"/>
  <c r="F303" i="23"/>
  <c r="G303" i="23"/>
  <c r="H303" i="23"/>
  <c r="J303" i="23"/>
  <c r="K303" i="23"/>
  <c r="L303" i="23"/>
  <c r="M303" i="23"/>
  <c r="AG303" i="23"/>
  <c r="C304" i="23"/>
  <c r="D304" i="23"/>
  <c r="E304" i="23"/>
  <c r="F304" i="23"/>
  <c r="G304" i="23"/>
  <c r="H304" i="23"/>
  <c r="J304" i="23"/>
  <c r="K304" i="23"/>
  <c r="L304" i="23"/>
  <c r="M304" i="23"/>
  <c r="AG304" i="23"/>
  <c r="C305" i="23"/>
  <c r="D305" i="23"/>
  <c r="E305" i="23"/>
  <c r="F305" i="23"/>
  <c r="G305" i="23"/>
  <c r="H305" i="23"/>
  <c r="J305" i="23"/>
  <c r="K305" i="23"/>
  <c r="L305" i="23"/>
  <c r="M305" i="23"/>
  <c r="AG305" i="23"/>
  <c r="C306" i="23"/>
  <c r="D306" i="23"/>
  <c r="E306" i="23"/>
  <c r="F306" i="23"/>
  <c r="G306" i="23"/>
  <c r="H306" i="23"/>
  <c r="J306" i="23"/>
  <c r="K306" i="23"/>
  <c r="L306" i="23"/>
  <c r="M306" i="23"/>
  <c r="AG306" i="23"/>
  <c r="C307" i="23"/>
  <c r="D307" i="23"/>
  <c r="E307" i="23"/>
  <c r="F307" i="23"/>
  <c r="G307" i="23"/>
  <c r="H307" i="23"/>
  <c r="J307" i="23"/>
  <c r="K307" i="23"/>
  <c r="L307" i="23"/>
  <c r="M307" i="23"/>
  <c r="AG307" i="23"/>
  <c r="C308" i="23"/>
  <c r="D308" i="23"/>
  <c r="E308" i="23"/>
  <c r="F308" i="23"/>
  <c r="G308" i="23"/>
  <c r="H308" i="23"/>
  <c r="J308" i="23"/>
  <c r="K308" i="23"/>
  <c r="L308" i="23"/>
  <c r="M308" i="23"/>
  <c r="AG308" i="23"/>
  <c r="C309" i="23"/>
  <c r="D309" i="23"/>
  <c r="E309" i="23"/>
  <c r="F309" i="23"/>
  <c r="G309" i="23"/>
  <c r="H309" i="23"/>
  <c r="J309" i="23"/>
  <c r="K309" i="23"/>
  <c r="L309" i="23"/>
  <c r="M309" i="23"/>
  <c r="AG309" i="23"/>
  <c r="C310" i="23"/>
  <c r="D310" i="23"/>
  <c r="E310" i="23"/>
  <c r="F310" i="23"/>
  <c r="G310" i="23"/>
  <c r="H310" i="23"/>
  <c r="J310" i="23"/>
  <c r="K310" i="23"/>
  <c r="L310" i="23"/>
  <c r="M310" i="23"/>
  <c r="AG310" i="23"/>
  <c r="C311" i="23"/>
  <c r="D311" i="23"/>
  <c r="E311" i="23"/>
  <c r="F311" i="23"/>
  <c r="G311" i="23"/>
  <c r="H311" i="23"/>
  <c r="J311" i="23"/>
  <c r="K311" i="23"/>
  <c r="L311" i="23"/>
  <c r="M311" i="23"/>
  <c r="AG311" i="23"/>
  <c r="C312" i="23"/>
  <c r="D312" i="23"/>
  <c r="E312" i="23"/>
  <c r="F312" i="23"/>
  <c r="G312" i="23"/>
  <c r="H312" i="23"/>
  <c r="J312" i="23"/>
  <c r="K312" i="23"/>
  <c r="L312" i="23"/>
  <c r="M312" i="23"/>
  <c r="AG312" i="23"/>
  <c r="C313" i="23"/>
  <c r="D313" i="23"/>
  <c r="E313" i="23"/>
  <c r="F313" i="23"/>
  <c r="G313" i="23"/>
  <c r="H313" i="23"/>
  <c r="J313" i="23"/>
  <c r="K313" i="23"/>
  <c r="L313" i="23"/>
  <c r="M313" i="23"/>
  <c r="AG313" i="23"/>
  <c r="C314" i="23"/>
  <c r="D314" i="23"/>
  <c r="E314" i="23"/>
  <c r="F314" i="23"/>
  <c r="G314" i="23"/>
  <c r="H314" i="23"/>
  <c r="J314" i="23"/>
  <c r="K314" i="23"/>
  <c r="L314" i="23"/>
  <c r="M314" i="23"/>
  <c r="AG314" i="23"/>
  <c r="C315" i="23"/>
  <c r="D315" i="23"/>
  <c r="E315" i="23"/>
  <c r="F315" i="23"/>
  <c r="G315" i="23"/>
  <c r="H315" i="23"/>
  <c r="J315" i="23"/>
  <c r="K315" i="23"/>
  <c r="L315" i="23"/>
  <c r="M315" i="23"/>
  <c r="AG315" i="23"/>
  <c r="C316" i="23"/>
  <c r="D316" i="23"/>
  <c r="E316" i="23"/>
  <c r="F316" i="23"/>
  <c r="G316" i="23"/>
  <c r="H316" i="23"/>
  <c r="J316" i="23"/>
  <c r="K316" i="23"/>
  <c r="L316" i="23"/>
  <c r="M316" i="23"/>
  <c r="AG316" i="23"/>
  <c r="C317" i="23"/>
  <c r="D317" i="23"/>
  <c r="E317" i="23"/>
  <c r="F317" i="23"/>
  <c r="G317" i="23"/>
  <c r="H317" i="23"/>
  <c r="J317" i="23"/>
  <c r="K317" i="23"/>
  <c r="L317" i="23"/>
  <c r="M317" i="23"/>
  <c r="AG317" i="23"/>
  <c r="C318" i="23"/>
  <c r="D318" i="23"/>
  <c r="E318" i="23"/>
  <c r="F318" i="23"/>
  <c r="G318" i="23"/>
  <c r="H318" i="23"/>
  <c r="J318" i="23"/>
  <c r="K318" i="23"/>
  <c r="L318" i="23"/>
  <c r="M318" i="23"/>
  <c r="AG318" i="23"/>
  <c r="C319" i="23"/>
  <c r="D319" i="23"/>
  <c r="E319" i="23"/>
  <c r="F319" i="23"/>
  <c r="G319" i="23"/>
  <c r="H319" i="23"/>
  <c r="J319" i="23"/>
  <c r="K319" i="23"/>
  <c r="L319" i="23"/>
  <c r="M319" i="23"/>
  <c r="AG319" i="23"/>
  <c r="C320" i="23"/>
  <c r="D320" i="23"/>
  <c r="E320" i="23"/>
  <c r="F320" i="23"/>
  <c r="G320" i="23"/>
  <c r="H320" i="23"/>
  <c r="J320" i="23"/>
  <c r="K320" i="23"/>
  <c r="L320" i="23"/>
  <c r="M320" i="23"/>
  <c r="AG320" i="23"/>
  <c r="C321" i="23"/>
  <c r="D321" i="23"/>
  <c r="E321" i="23"/>
  <c r="F321" i="23"/>
  <c r="G321" i="23"/>
  <c r="H321" i="23"/>
  <c r="J321" i="23"/>
  <c r="K321" i="23"/>
  <c r="L321" i="23"/>
  <c r="M321" i="23"/>
  <c r="AG321" i="23"/>
  <c r="C322" i="23"/>
  <c r="D322" i="23"/>
  <c r="E322" i="23"/>
  <c r="F322" i="23"/>
  <c r="G322" i="23"/>
  <c r="H322" i="23"/>
  <c r="J322" i="23"/>
  <c r="K322" i="23"/>
  <c r="L322" i="23"/>
  <c r="M322" i="23"/>
  <c r="AG322" i="23"/>
  <c r="C323" i="23"/>
  <c r="D323" i="23"/>
  <c r="E323" i="23"/>
  <c r="F323" i="23"/>
  <c r="G323" i="23"/>
  <c r="H323" i="23"/>
  <c r="J323" i="23"/>
  <c r="K323" i="23"/>
  <c r="L323" i="23"/>
  <c r="M323" i="23"/>
  <c r="AG323" i="23"/>
  <c r="C324" i="23"/>
  <c r="D324" i="23"/>
  <c r="E324" i="23"/>
  <c r="F324" i="23"/>
  <c r="G324" i="23"/>
  <c r="H324" i="23"/>
  <c r="J324" i="23"/>
  <c r="K324" i="23"/>
  <c r="L324" i="23"/>
  <c r="M324" i="23"/>
  <c r="AG324" i="23"/>
  <c r="C325" i="23"/>
  <c r="D325" i="23"/>
  <c r="E325" i="23"/>
  <c r="F325" i="23"/>
  <c r="G325" i="23"/>
  <c r="H325" i="23"/>
  <c r="J325" i="23"/>
  <c r="K325" i="23"/>
  <c r="L325" i="23"/>
  <c r="M325" i="23"/>
  <c r="AG325" i="23"/>
  <c r="C326" i="23"/>
  <c r="D326" i="23"/>
  <c r="E326" i="23"/>
  <c r="F326" i="23"/>
  <c r="G326" i="23"/>
  <c r="H326" i="23"/>
  <c r="J326" i="23"/>
  <c r="K326" i="23"/>
  <c r="L326" i="23"/>
  <c r="M326" i="23"/>
  <c r="AG326" i="23"/>
  <c r="C327" i="23"/>
  <c r="D327" i="23"/>
  <c r="E327" i="23"/>
  <c r="F327" i="23"/>
  <c r="G327" i="23"/>
  <c r="H327" i="23"/>
  <c r="J327" i="23"/>
  <c r="K327" i="23"/>
  <c r="L327" i="23"/>
  <c r="M327" i="23"/>
  <c r="AG327" i="23"/>
  <c r="C328" i="23"/>
  <c r="D328" i="23"/>
  <c r="E328" i="23"/>
  <c r="F328" i="23"/>
  <c r="G328" i="23"/>
  <c r="H328" i="23"/>
  <c r="J328" i="23"/>
  <c r="K328" i="23"/>
  <c r="L328" i="23"/>
  <c r="M328" i="23"/>
  <c r="AG328" i="23"/>
  <c r="C329" i="23"/>
  <c r="D329" i="23"/>
  <c r="E329" i="23"/>
  <c r="F329" i="23"/>
  <c r="G329" i="23"/>
  <c r="H329" i="23"/>
  <c r="J329" i="23"/>
  <c r="K329" i="23"/>
  <c r="L329" i="23"/>
  <c r="M329" i="23"/>
  <c r="AG329" i="23"/>
  <c r="C330" i="23"/>
  <c r="D330" i="23"/>
  <c r="E330" i="23"/>
  <c r="F330" i="23"/>
  <c r="G330" i="23"/>
  <c r="H330" i="23"/>
  <c r="J330" i="23"/>
  <c r="K330" i="23"/>
  <c r="L330" i="23"/>
  <c r="M330" i="23"/>
  <c r="AG330" i="23"/>
  <c r="C331" i="23"/>
  <c r="D331" i="23"/>
  <c r="E331" i="23"/>
  <c r="F331" i="23"/>
  <c r="G331" i="23"/>
  <c r="H331" i="23"/>
  <c r="J331" i="23"/>
  <c r="K331" i="23"/>
  <c r="L331" i="23"/>
  <c r="M331" i="23"/>
  <c r="AG331" i="23"/>
  <c r="C332" i="23"/>
  <c r="D332" i="23"/>
  <c r="E332" i="23"/>
  <c r="F332" i="23"/>
  <c r="G332" i="23"/>
  <c r="H332" i="23"/>
  <c r="J332" i="23"/>
  <c r="K332" i="23"/>
  <c r="L332" i="23"/>
  <c r="M332" i="23"/>
  <c r="AG332" i="23"/>
  <c r="C333" i="23"/>
  <c r="D333" i="23"/>
  <c r="E333" i="23"/>
  <c r="F333" i="23"/>
  <c r="G333" i="23"/>
  <c r="H333" i="23"/>
  <c r="J333" i="23"/>
  <c r="K333" i="23"/>
  <c r="L333" i="23"/>
  <c r="M333" i="23"/>
  <c r="AG333" i="23"/>
  <c r="C334" i="23"/>
  <c r="D334" i="23"/>
  <c r="E334" i="23"/>
  <c r="F334" i="23"/>
  <c r="G334" i="23"/>
  <c r="H334" i="23"/>
  <c r="J334" i="23"/>
  <c r="K334" i="23"/>
  <c r="L334" i="23"/>
  <c r="M334" i="23"/>
  <c r="AG334" i="23"/>
  <c r="C335" i="23"/>
  <c r="D335" i="23"/>
  <c r="E335" i="23"/>
  <c r="F335" i="23"/>
  <c r="G335" i="23"/>
  <c r="H335" i="23"/>
  <c r="J335" i="23"/>
  <c r="K335" i="23"/>
  <c r="L335" i="23"/>
  <c r="M335" i="23"/>
  <c r="AG335" i="23"/>
  <c r="C336" i="23"/>
  <c r="D336" i="23"/>
  <c r="E336" i="23"/>
  <c r="F336" i="23"/>
  <c r="G336" i="23"/>
  <c r="H336" i="23"/>
  <c r="J336" i="23"/>
  <c r="K336" i="23"/>
  <c r="L336" i="23"/>
  <c r="M336" i="23"/>
  <c r="AG336" i="23"/>
  <c r="C337" i="23"/>
  <c r="D337" i="23"/>
  <c r="E337" i="23"/>
  <c r="F337" i="23"/>
  <c r="G337" i="23"/>
  <c r="H337" i="23"/>
  <c r="J337" i="23"/>
  <c r="K337" i="23"/>
  <c r="L337" i="23"/>
  <c r="M337" i="23"/>
  <c r="AG337" i="23"/>
  <c r="C338" i="23"/>
  <c r="D338" i="23"/>
  <c r="E338" i="23"/>
  <c r="F338" i="23"/>
  <c r="G338" i="23"/>
  <c r="H338" i="23"/>
  <c r="J338" i="23"/>
  <c r="K338" i="23"/>
  <c r="L338" i="23"/>
  <c r="M338" i="23"/>
  <c r="AG338" i="23"/>
  <c r="C339" i="23"/>
  <c r="D339" i="23"/>
  <c r="E339" i="23"/>
  <c r="F339" i="23"/>
  <c r="G339" i="23"/>
  <c r="H339" i="23"/>
  <c r="J339" i="23"/>
  <c r="K339" i="23"/>
  <c r="L339" i="23"/>
  <c r="M339" i="23"/>
  <c r="AG339" i="23"/>
  <c r="C340" i="23"/>
  <c r="D340" i="23"/>
  <c r="E340" i="23"/>
  <c r="F340" i="23"/>
  <c r="G340" i="23"/>
  <c r="H340" i="23"/>
  <c r="J340" i="23"/>
  <c r="K340" i="23"/>
  <c r="L340" i="23"/>
  <c r="M340" i="23"/>
  <c r="AG340" i="23"/>
  <c r="C341" i="23"/>
  <c r="D341" i="23"/>
  <c r="E341" i="23"/>
  <c r="F341" i="23"/>
  <c r="G341" i="23"/>
  <c r="H341" i="23"/>
  <c r="J341" i="23"/>
  <c r="K341" i="23"/>
  <c r="L341" i="23"/>
  <c r="M341" i="23"/>
  <c r="AG341" i="23"/>
  <c r="C342" i="23"/>
  <c r="D342" i="23"/>
  <c r="E342" i="23"/>
  <c r="F342" i="23"/>
  <c r="G342" i="23"/>
  <c r="H342" i="23"/>
  <c r="J342" i="23"/>
  <c r="K342" i="23"/>
  <c r="L342" i="23"/>
  <c r="M342" i="23"/>
  <c r="AG342" i="23"/>
  <c r="C343" i="23"/>
  <c r="D343" i="23"/>
  <c r="E343" i="23"/>
  <c r="F343" i="23"/>
  <c r="G343" i="23"/>
  <c r="H343" i="23"/>
  <c r="J343" i="23"/>
  <c r="K343" i="23"/>
  <c r="L343" i="23"/>
  <c r="M343" i="23"/>
  <c r="AG343" i="23"/>
  <c r="C344" i="23"/>
  <c r="D344" i="23"/>
  <c r="E344" i="23"/>
  <c r="F344" i="23"/>
  <c r="G344" i="23"/>
  <c r="H344" i="23"/>
  <c r="J344" i="23"/>
  <c r="K344" i="23"/>
  <c r="L344" i="23"/>
  <c r="M344" i="23"/>
  <c r="AG344" i="23"/>
  <c r="C345" i="23"/>
  <c r="D345" i="23"/>
  <c r="E345" i="23"/>
  <c r="F345" i="23"/>
  <c r="G345" i="23"/>
  <c r="H345" i="23"/>
  <c r="J345" i="23"/>
  <c r="K345" i="23"/>
  <c r="L345" i="23"/>
  <c r="M345" i="23"/>
  <c r="AG345" i="23"/>
  <c r="C346" i="23"/>
  <c r="D346" i="23"/>
  <c r="E346" i="23"/>
  <c r="F346" i="23"/>
  <c r="G346" i="23"/>
  <c r="H346" i="23"/>
  <c r="J346" i="23"/>
  <c r="K346" i="23"/>
  <c r="L346" i="23"/>
  <c r="M346" i="23"/>
  <c r="AG346" i="23"/>
  <c r="C347" i="23"/>
  <c r="D347" i="23"/>
  <c r="E347" i="23"/>
  <c r="F347" i="23"/>
  <c r="G347" i="23"/>
  <c r="H347" i="23"/>
  <c r="J347" i="23"/>
  <c r="K347" i="23"/>
  <c r="L347" i="23"/>
  <c r="M347" i="23"/>
  <c r="AG347" i="23"/>
  <c r="C348" i="23"/>
  <c r="D348" i="23"/>
  <c r="E348" i="23"/>
  <c r="F348" i="23"/>
  <c r="G348" i="23"/>
  <c r="H348" i="23"/>
  <c r="J348" i="23"/>
  <c r="K348" i="23"/>
  <c r="L348" i="23"/>
  <c r="M348" i="23"/>
  <c r="AG348" i="23"/>
  <c r="C349" i="23"/>
  <c r="D349" i="23"/>
  <c r="E349" i="23"/>
  <c r="F349" i="23"/>
  <c r="G349" i="23"/>
  <c r="H349" i="23"/>
  <c r="J349" i="23"/>
  <c r="K349" i="23"/>
  <c r="L349" i="23"/>
  <c r="M349" i="23"/>
  <c r="AG349" i="23"/>
  <c r="C350" i="23"/>
  <c r="D350" i="23"/>
  <c r="E350" i="23"/>
  <c r="F350" i="23"/>
  <c r="G350" i="23"/>
  <c r="H350" i="23"/>
  <c r="J350" i="23"/>
  <c r="K350" i="23"/>
  <c r="L350" i="23"/>
  <c r="M350" i="23"/>
  <c r="AG350" i="23"/>
  <c r="C351" i="23"/>
  <c r="D351" i="23"/>
  <c r="E351" i="23"/>
  <c r="F351" i="23"/>
  <c r="G351" i="23"/>
  <c r="H351" i="23"/>
  <c r="J351" i="23"/>
  <c r="K351" i="23"/>
  <c r="L351" i="23"/>
  <c r="M351" i="23"/>
  <c r="AG351" i="23"/>
  <c r="C352" i="23"/>
  <c r="D352" i="23"/>
  <c r="E352" i="23"/>
  <c r="F352" i="23"/>
  <c r="G352" i="23"/>
  <c r="H352" i="23"/>
  <c r="J352" i="23"/>
  <c r="K352" i="23"/>
  <c r="L352" i="23"/>
  <c r="M352" i="23"/>
  <c r="AG352" i="23"/>
  <c r="C353" i="23"/>
  <c r="D353" i="23"/>
  <c r="E353" i="23"/>
  <c r="F353" i="23"/>
  <c r="G353" i="23"/>
  <c r="H353" i="23"/>
  <c r="J353" i="23"/>
  <c r="K353" i="23"/>
  <c r="L353" i="23"/>
  <c r="M353" i="23"/>
  <c r="AG353" i="23"/>
  <c r="C354" i="23"/>
  <c r="D354" i="23"/>
  <c r="E354" i="23"/>
  <c r="F354" i="23"/>
  <c r="G354" i="23"/>
  <c r="H354" i="23"/>
  <c r="J354" i="23"/>
  <c r="K354" i="23"/>
  <c r="L354" i="23"/>
  <c r="M354" i="23"/>
  <c r="AG354" i="23"/>
  <c r="C355" i="23"/>
  <c r="D355" i="23"/>
  <c r="E355" i="23"/>
  <c r="F355" i="23"/>
  <c r="G355" i="23"/>
  <c r="H355" i="23"/>
  <c r="J355" i="23"/>
  <c r="K355" i="23"/>
  <c r="L355" i="23"/>
  <c r="M355" i="23"/>
  <c r="AG355" i="23"/>
  <c r="C356" i="23"/>
  <c r="D356" i="23"/>
  <c r="E356" i="23"/>
  <c r="F356" i="23"/>
  <c r="G356" i="23"/>
  <c r="H356" i="23"/>
  <c r="J356" i="23"/>
  <c r="K356" i="23"/>
  <c r="L356" i="23"/>
  <c r="M356" i="23"/>
  <c r="AG356" i="23"/>
  <c r="C357" i="23"/>
  <c r="D357" i="23"/>
  <c r="E357" i="23"/>
  <c r="F357" i="23"/>
  <c r="G357" i="23"/>
  <c r="H357" i="23"/>
  <c r="J357" i="23"/>
  <c r="K357" i="23"/>
  <c r="L357" i="23"/>
  <c r="M357" i="23"/>
  <c r="AG357" i="23"/>
  <c r="C358" i="23"/>
  <c r="D358" i="23"/>
  <c r="E358" i="23"/>
  <c r="F358" i="23"/>
  <c r="G358" i="23"/>
  <c r="H358" i="23"/>
  <c r="J358" i="23"/>
  <c r="K358" i="23"/>
  <c r="L358" i="23"/>
  <c r="M358" i="23"/>
  <c r="AG358" i="23"/>
  <c r="C359" i="23"/>
  <c r="D359" i="23"/>
  <c r="E359" i="23"/>
  <c r="F359" i="23"/>
  <c r="G359" i="23"/>
  <c r="H359" i="23"/>
  <c r="J359" i="23"/>
  <c r="K359" i="23"/>
  <c r="L359" i="23"/>
  <c r="M359" i="23"/>
  <c r="AG359" i="23"/>
  <c r="C360" i="23"/>
  <c r="D360" i="23"/>
  <c r="E360" i="23"/>
  <c r="F360" i="23"/>
  <c r="G360" i="23"/>
  <c r="H360" i="23"/>
  <c r="J360" i="23"/>
  <c r="K360" i="23"/>
  <c r="L360" i="23"/>
  <c r="M360" i="23"/>
  <c r="AG360" i="23"/>
  <c r="C361" i="23"/>
  <c r="D361" i="23"/>
  <c r="E361" i="23"/>
  <c r="F361" i="23"/>
  <c r="G361" i="23"/>
  <c r="H361" i="23"/>
  <c r="J361" i="23"/>
  <c r="K361" i="23"/>
  <c r="L361" i="23"/>
  <c r="M361" i="23"/>
  <c r="AG361" i="23"/>
  <c r="C362" i="23"/>
  <c r="D362" i="23"/>
  <c r="E362" i="23"/>
  <c r="F362" i="23"/>
  <c r="G362" i="23"/>
  <c r="H362" i="23"/>
  <c r="J362" i="23"/>
  <c r="K362" i="23"/>
  <c r="L362" i="23"/>
  <c r="M362" i="23"/>
  <c r="AG362" i="23"/>
  <c r="C363" i="23"/>
  <c r="D363" i="23"/>
  <c r="E363" i="23"/>
  <c r="F363" i="23"/>
  <c r="G363" i="23"/>
  <c r="H363" i="23"/>
  <c r="J363" i="23"/>
  <c r="K363" i="23"/>
  <c r="L363" i="23"/>
  <c r="M363" i="23"/>
  <c r="AG363" i="23"/>
  <c r="C364" i="23"/>
  <c r="D364" i="23"/>
  <c r="E364" i="23"/>
  <c r="F364" i="23"/>
  <c r="G364" i="23"/>
  <c r="H364" i="23"/>
  <c r="J364" i="23"/>
  <c r="K364" i="23"/>
  <c r="L364" i="23"/>
  <c r="M364" i="23"/>
  <c r="AG364" i="23"/>
  <c r="C365" i="23"/>
  <c r="D365" i="23"/>
  <c r="E365" i="23"/>
  <c r="F365" i="23"/>
  <c r="G365" i="23"/>
  <c r="H365" i="23"/>
  <c r="J365" i="23"/>
  <c r="K365" i="23"/>
  <c r="L365" i="23"/>
  <c r="M365" i="23"/>
  <c r="AG365" i="23"/>
  <c r="C366" i="23"/>
  <c r="D366" i="23"/>
  <c r="E366" i="23"/>
  <c r="F366" i="23"/>
  <c r="G366" i="23"/>
  <c r="H366" i="23"/>
  <c r="J366" i="23"/>
  <c r="K366" i="23"/>
  <c r="L366" i="23"/>
  <c r="M366" i="23"/>
  <c r="AG366" i="23"/>
  <c r="C367" i="23"/>
  <c r="D367" i="23"/>
  <c r="E367" i="23"/>
  <c r="F367" i="23"/>
  <c r="G367" i="23"/>
  <c r="H367" i="23"/>
  <c r="J367" i="23"/>
  <c r="K367" i="23"/>
  <c r="L367" i="23"/>
  <c r="M367" i="23"/>
  <c r="AG367" i="23"/>
  <c r="C368" i="23"/>
  <c r="D368" i="23"/>
  <c r="E368" i="23"/>
  <c r="F368" i="23"/>
  <c r="G368" i="23"/>
  <c r="H368" i="23"/>
  <c r="J368" i="23"/>
  <c r="K368" i="23"/>
  <c r="L368" i="23"/>
  <c r="M368" i="23"/>
  <c r="AG368" i="23"/>
  <c r="C369" i="23"/>
  <c r="D369" i="23"/>
  <c r="E369" i="23"/>
  <c r="F369" i="23"/>
  <c r="G369" i="23"/>
  <c r="H369" i="23"/>
  <c r="J369" i="23"/>
  <c r="K369" i="23"/>
  <c r="L369" i="23"/>
  <c r="M369" i="23"/>
  <c r="AG369" i="23"/>
  <c r="C370" i="23"/>
  <c r="D370" i="23"/>
  <c r="E370" i="23"/>
  <c r="F370" i="23"/>
  <c r="G370" i="23"/>
  <c r="H370" i="23"/>
  <c r="J370" i="23"/>
  <c r="K370" i="23"/>
  <c r="L370" i="23"/>
  <c r="M370" i="23"/>
  <c r="AG370" i="23"/>
  <c r="C371" i="23"/>
  <c r="D371" i="23"/>
  <c r="E371" i="23"/>
  <c r="F371" i="23"/>
  <c r="G371" i="23"/>
  <c r="H371" i="23"/>
  <c r="J371" i="23"/>
  <c r="K371" i="23"/>
  <c r="L371" i="23"/>
  <c r="M371" i="23"/>
  <c r="AG371" i="23"/>
  <c r="C372" i="23"/>
  <c r="D372" i="23"/>
  <c r="E372" i="23"/>
  <c r="F372" i="23"/>
  <c r="G372" i="23"/>
  <c r="H372" i="23"/>
  <c r="J372" i="23"/>
  <c r="K372" i="23"/>
  <c r="L372" i="23"/>
  <c r="M372" i="23"/>
  <c r="AG372" i="23"/>
  <c r="C373" i="23"/>
  <c r="D373" i="23"/>
  <c r="E373" i="23"/>
  <c r="F373" i="23"/>
  <c r="G373" i="23"/>
  <c r="H373" i="23"/>
  <c r="J373" i="23"/>
  <c r="K373" i="23"/>
  <c r="L373" i="23"/>
  <c r="M373" i="23"/>
  <c r="AG373" i="23"/>
  <c r="C374" i="23"/>
  <c r="D374" i="23"/>
  <c r="E374" i="23"/>
  <c r="F374" i="23"/>
  <c r="G374" i="23"/>
  <c r="H374" i="23"/>
  <c r="J374" i="23"/>
  <c r="K374" i="23"/>
  <c r="L374" i="23"/>
  <c r="M374" i="23"/>
  <c r="AG374" i="23"/>
  <c r="C375" i="23"/>
  <c r="D375" i="23"/>
  <c r="E375" i="23"/>
  <c r="F375" i="23"/>
  <c r="G375" i="23"/>
  <c r="H375" i="23"/>
  <c r="J375" i="23"/>
  <c r="K375" i="23"/>
  <c r="L375" i="23"/>
  <c r="M375" i="23"/>
  <c r="AG375" i="23"/>
  <c r="C376" i="23"/>
  <c r="D376" i="23"/>
  <c r="E376" i="23"/>
  <c r="F376" i="23"/>
  <c r="G376" i="23"/>
  <c r="H376" i="23"/>
  <c r="J376" i="23"/>
  <c r="K376" i="23"/>
  <c r="L376" i="23"/>
  <c r="M376" i="23"/>
  <c r="AG376" i="23"/>
  <c r="C377" i="23"/>
  <c r="D377" i="23"/>
  <c r="E377" i="23"/>
  <c r="F377" i="23"/>
  <c r="G377" i="23"/>
  <c r="H377" i="23"/>
  <c r="J377" i="23"/>
  <c r="K377" i="23"/>
  <c r="L377" i="23"/>
  <c r="M377" i="23"/>
  <c r="AG377" i="23"/>
  <c r="C378" i="23"/>
  <c r="D378" i="23"/>
  <c r="E378" i="23"/>
  <c r="F378" i="23"/>
  <c r="G378" i="23"/>
  <c r="H378" i="23"/>
  <c r="J378" i="23"/>
  <c r="K378" i="23"/>
  <c r="L378" i="23"/>
  <c r="M378" i="23"/>
  <c r="AG378" i="23"/>
  <c r="C379" i="23"/>
  <c r="D379" i="23"/>
  <c r="E379" i="23"/>
  <c r="F379" i="23"/>
  <c r="G379" i="23"/>
  <c r="H379" i="23"/>
  <c r="J379" i="23"/>
  <c r="K379" i="23"/>
  <c r="L379" i="23"/>
  <c r="M379" i="23"/>
  <c r="AG379" i="23"/>
  <c r="C380" i="23"/>
  <c r="D380" i="23"/>
  <c r="E380" i="23"/>
  <c r="F380" i="23"/>
  <c r="G380" i="23"/>
  <c r="H380" i="23"/>
  <c r="J380" i="23"/>
  <c r="K380" i="23"/>
  <c r="L380" i="23"/>
  <c r="M380" i="23"/>
  <c r="AG380" i="23"/>
  <c r="C381" i="23"/>
  <c r="D381" i="23"/>
  <c r="E381" i="23"/>
  <c r="F381" i="23"/>
  <c r="G381" i="23"/>
  <c r="H381" i="23"/>
  <c r="J381" i="23"/>
  <c r="K381" i="23"/>
  <c r="L381" i="23"/>
  <c r="M381" i="23"/>
  <c r="AG381" i="23"/>
  <c r="C382" i="23"/>
  <c r="D382" i="23"/>
  <c r="E382" i="23"/>
  <c r="F382" i="23"/>
  <c r="G382" i="23"/>
  <c r="H382" i="23"/>
  <c r="J382" i="23"/>
  <c r="K382" i="23"/>
  <c r="L382" i="23"/>
  <c r="M382" i="23"/>
  <c r="AG382" i="23"/>
  <c r="C383" i="23"/>
  <c r="D383" i="23"/>
  <c r="E383" i="23"/>
  <c r="F383" i="23"/>
  <c r="G383" i="23"/>
  <c r="H383" i="23"/>
  <c r="J383" i="23"/>
  <c r="K383" i="23"/>
  <c r="L383" i="23"/>
  <c r="M383" i="23"/>
  <c r="AG383" i="23"/>
  <c r="C384" i="23"/>
  <c r="D384" i="23"/>
  <c r="E384" i="23"/>
  <c r="F384" i="23"/>
  <c r="G384" i="23"/>
  <c r="H384" i="23"/>
  <c r="J384" i="23"/>
  <c r="K384" i="23"/>
  <c r="L384" i="23"/>
  <c r="M384" i="23"/>
  <c r="AG384" i="23"/>
  <c r="C385" i="23"/>
  <c r="D385" i="23"/>
  <c r="E385" i="23"/>
  <c r="F385" i="23"/>
  <c r="G385" i="23"/>
  <c r="H385" i="23"/>
  <c r="J385" i="23"/>
  <c r="K385" i="23"/>
  <c r="L385" i="23"/>
  <c r="M385" i="23"/>
  <c r="AG385" i="23"/>
  <c r="C386" i="23"/>
  <c r="D386" i="23"/>
  <c r="E386" i="23"/>
  <c r="F386" i="23"/>
  <c r="G386" i="23"/>
  <c r="H386" i="23"/>
  <c r="J386" i="23"/>
  <c r="K386" i="23"/>
  <c r="L386" i="23"/>
  <c r="M386" i="23"/>
  <c r="AG386" i="23"/>
  <c r="C387" i="23"/>
  <c r="D387" i="23"/>
  <c r="E387" i="23"/>
  <c r="F387" i="23"/>
  <c r="G387" i="23"/>
  <c r="H387" i="23"/>
  <c r="J387" i="23"/>
  <c r="K387" i="23"/>
  <c r="L387" i="23"/>
  <c r="M387" i="23"/>
  <c r="AG387" i="23"/>
  <c r="C388" i="23"/>
  <c r="D388" i="23"/>
  <c r="E388" i="23"/>
  <c r="F388" i="23"/>
  <c r="G388" i="23"/>
  <c r="H388" i="23"/>
  <c r="J388" i="23"/>
  <c r="K388" i="23"/>
  <c r="L388" i="23"/>
  <c r="M388" i="23"/>
  <c r="AG388" i="23"/>
  <c r="C389" i="23"/>
  <c r="D389" i="23"/>
  <c r="E389" i="23"/>
  <c r="F389" i="23"/>
  <c r="G389" i="23"/>
  <c r="H389" i="23"/>
  <c r="J389" i="23"/>
  <c r="K389" i="23"/>
  <c r="L389" i="23"/>
  <c r="M389" i="23"/>
  <c r="AG389" i="23"/>
  <c r="C390" i="23"/>
  <c r="D390" i="23"/>
  <c r="E390" i="23"/>
  <c r="F390" i="23"/>
  <c r="G390" i="23"/>
  <c r="H390" i="23"/>
  <c r="J390" i="23"/>
  <c r="K390" i="23"/>
  <c r="L390" i="23"/>
  <c r="M390" i="23"/>
  <c r="AG390" i="23"/>
  <c r="C391" i="23"/>
  <c r="D391" i="23"/>
  <c r="E391" i="23"/>
  <c r="F391" i="23"/>
  <c r="G391" i="23"/>
  <c r="H391" i="23"/>
  <c r="J391" i="23"/>
  <c r="K391" i="23"/>
  <c r="L391" i="23"/>
  <c r="M391" i="23"/>
  <c r="AG391" i="23"/>
  <c r="C392" i="23"/>
  <c r="D392" i="23"/>
  <c r="E392" i="23"/>
  <c r="F392" i="23"/>
  <c r="G392" i="23"/>
  <c r="H392" i="23"/>
  <c r="J392" i="23"/>
  <c r="K392" i="23"/>
  <c r="L392" i="23"/>
  <c r="M392" i="23"/>
  <c r="AG392" i="23"/>
  <c r="C393" i="23"/>
  <c r="D393" i="23"/>
  <c r="E393" i="23"/>
  <c r="F393" i="23"/>
  <c r="G393" i="23"/>
  <c r="H393" i="23"/>
  <c r="J393" i="23"/>
  <c r="K393" i="23"/>
  <c r="L393" i="23"/>
  <c r="M393" i="23"/>
  <c r="AG393" i="23"/>
  <c r="C394" i="23"/>
  <c r="D394" i="23"/>
  <c r="E394" i="23"/>
  <c r="F394" i="23"/>
  <c r="G394" i="23"/>
  <c r="H394" i="23"/>
  <c r="J394" i="23"/>
  <c r="K394" i="23"/>
  <c r="L394" i="23"/>
  <c r="M394" i="23"/>
  <c r="AG394" i="23"/>
  <c r="C395" i="23"/>
  <c r="D395" i="23"/>
  <c r="E395" i="23"/>
  <c r="F395" i="23"/>
  <c r="G395" i="23"/>
  <c r="H395" i="23"/>
  <c r="J395" i="23"/>
  <c r="K395" i="23"/>
  <c r="L395" i="23"/>
  <c r="M395" i="23"/>
  <c r="AG395" i="23"/>
  <c r="C396" i="23"/>
  <c r="D396" i="23"/>
  <c r="E396" i="23"/>
  <c r="F396" i="23"/>
  <c r="G396" i="23"/>
  <c r="H396" i="23"/>
  <c r="J396" i="23"/>
  <c r="K396" i="23"/>
  <c r="L396" i="23"/>
  <c r="M396" i="23"/>
  <c r="AG396" i="23"/>
  <c r="C397" i="23"/>
  <c r="D397" i="23"/>
  <c r="E397" i="23"/>
  <c r="F397" i="23"/>
  <c r="G397" i="23"/>
  <c r="H397" i="23"/>
  <c r="J397" i="23"/>
  <c r="K397" i="23"/>
  <c r="L397" i="23"/>
  <c r="M397" i="23"/>
  <c r="AG397" i="23"/>
  <c r="C398" i="23"/>
  <c r="D398" i="23"/>
  <c r="E398" i="23"/>
  <c r="F398" i="23"/>
  <c r="G398" i="23"/>
  <c r="H398" i="23"/>
  <c r="J398" i="23"/>
  <c r="K398" i="23"/>
  <c r="L398" i="23"/>
  <c r="M398" i="23"/>
  <c r="AG398" i="23"/>
  <c r="C399" i="23"/>
  <c r="D399" i="23"/>
  <c r="E399" i="23"/>
  <c r="F399" i="23"/>
  <c r="G399" i="23"/>
  <c r="H399" i="23"/>
  <c r="J399" i="23"/>
  <c r="K399" i="23"/>
  <c r="L399" i="23"/>
  <c r="M399" i="23"/>
  <c r="AG399" i="23"/>
  <c r="C400" i="23"/>
  <c r="D400" i="23"/>
  <c r="E400" i="23"/>
  <c r="F400" i="23"/>
  <c r="G400" i="23"/>
  <c r="H400" i="23"/>
  <c r="J400" i="23"/>
  <c r="K400" i="23"/>
  <c r="L400" i="23"/>
  <c r="M400" i="23"/>
  <c r="AG400" i="23"/>
  <c r="C401" i="23"/>
  <c r="D401" i="23"/>
  <c r="E401" i="23"/>
  <c r="F401" i="23"/>
  <c r="G401" i="23"/>
  <c r="H401" i="23"/>
  <c r="J401" i="23"/>
  <c r="K401" i="23"/>
  <c r="L401" i="23"/>
  <c r="M401" i="23"/>
  <c r="AG401" i="23"/>
  <c r="C402" i="23"/>
  <c r="D402" i="23"/>
  <c r="E402" i="23"/>
  <c r="F402" i="23"/>
  <c r="G402" i="23"/>
  <c r="H402" i="23"/>
  <c r="J402" i="23"/>
  <c r="K402" i="23"/>
  <c r="L402" i="23"/>
  <c r="M402" i="23"/>
  <c r="AG402" i="23"/>
  <c r="C403" i="23"/>
  <c r="D403" i="23"/>
  <c r="E403" i="23"/>
  <c r="F403" i="23"/>
  <c r="G403" i="23"/>
  <c r="H403" i="23"/>
  <c r="J403" i="23"/>
  <c r="K403" i="23"/>
  <c r="L403" i="23"/>
  <c r="M403" i="23"/>
  <c r="AG403" i="23"/>
  <c r="C404" i="23"/>
  <c r="D404" i="23"/>
  <c r="E404" i="23"/>
  <c r="F404" i="23"/>
  <c r="G404" i="23"/>
  <c r="H404" i="23"/>
  <c r="J404" i="23"/>
  <c r="K404" i="23"/>
  <c r="L404" i="23"/>
  <c r="M404" i="23"/>
  <c r="AG404" i="23"/>
  <c r="C405" i="23"/>
  <c r="D405" i="23"/>
  <c r="E405" i="23"/>
  <c r="F405" i="23"/>
  <c r="G405" i="23"/>
  <c r="H405" i="23"/>
  <c r="J405" i="23"/>
  <c r="K405" i="23"/>
  <c r="L405" i="23"/>
  <c r="M405" i="23"/>
  <c r="AG405" i="23"/>
  <c r="C406" i="23"/>
  <c r="D406" i="23"/>
  <c r="E406" i="23"/>
  <c r="F406" i="23"/>
  <c r="G406" i="23"/>
  <c r="H406" i="23"/>
  <c r="J406" i="23"/>
  <c r="K406" i="23"/>
  <c r="L406" i="23"/>
  <c r="M406" i="23"/>
  <c r="AG406" i="23"/>
  <c r="C407" i="23"/>
  <c r="D407" i="23"/>
  <c r="E407" i="23"/>
  <c r="F407" i="23"/>
  <c r="G407" i="23"/>
  <c r="H407" i="23"/>
  <c r="J407" i="23"/>
  <c r="K407" i="23"/>
  <c r="L407" i="23"/>
  <c r="M407" i="23"/>
  <c r="AG407" i="23"/>
  <c r="C408" i="23"/>
  <c r="D408" i="23"/>
  <c r="E408" i="23"/>
  <c r="F408" i="23"/>
  <c r="G408" i="23"/>
  <c r="H408" i="23"/>
  <c r="J408" i="23"/>
  <c r="K408" i="23"/>
  <c r="L408" i="23"/>
  <c r="M408" i="23"/>
  <c r="AG408" i="23"/>
  <c r="C409" i="23"/>
  <c r="D409" i="23"/>
  <c r="E409" i="23"/>
  <c r="F409" i="23"/>
  <c r="G409" i="23"/>
  <c r="H409" i="23"/>
  <c r="J409" i="23"/>
  <c r="K409" i="23"/>
  <c r="L409" i="23"/>
  <c r="M409" i="23"/>
  <c r="AG409" i="23"/>
  <c r="C410" i="23"/>
  <c r="D410" i="23"/>
  <c r="E410" i="23"/>
  <c r="F410" i="23"/>
  <c r="G410" i="23"/>
  <c r="H410" i="23"/>
  <c r="J410" i="23"/>
  <c r="K410" i="23"/>
  <c r="L410" i="23"/>
  <c r="M410" i="23"/>
  <c r="AG410" i="23"/>
  <c r="C411" i="23"/>
  <c r="D411" i="23"/>
  <c r="E411" i="23"/>
  <c r="F411" i="23"/>
  <c r="G411" i="23"/>
  <c r="H411" i="23"/>
  <c r="J411" i="23"/>
  <c r="K411" i="23"/>
  <c r="L411" i="23"/>
  <c r="M411" i="23"/>
  <c r="AG411" i="23"/>
  <c r="C412" i="23"/>
  <c r="D412" i="23"/>
  <c r="E412" i="23"/>
  <c r="F412" i="23"/>
  <c r="G412" i="23"/>
  <c r="H412" i="23"/>
  <c r="J412" i="23"/>
  <c r="K412" i="23"/>
  <c r="L412" i="23"/>
  <c r="M412" i="23"/>
  <c r="AG412" i="23"/>
  <c r="C413" i="23"/>
  <c r="D413" i="23"/>
  <c r="E413" i="23"/>
  <c r="F413" i="23"/>
  <c r="G413" i="23"/>
  <c r="H413" i="23"/>
  <c r="J413" i="23"/>
  <c r="K413" i="23"/>
  <c r="L413" i="23"/>
  <c r="M413" i="23"/>
  <c r="AG413" i="23"/>
  <c r="C414" i="23"/>
  <c r="D414" i="23"/>
  <c r="E414" i="23"/>
  <c r="F414" i="23"/>
  <c r="G414" i="23"/>
  <c r="H414" i="23"/>
  <c r="J414" i="23"/>
  <c r="K414" i="23"/>
  <c r="L414" i="23"/>
  <c r="M414" i="23"/>
  <c r="AG414" i="23"/>
  <c r="C415" i="23"/>
  <c r="D415" i="23"/>
  <c r="E415" i="23"/>
  <c r="F415" i="23"/>
  <c r="G415" i="23"/>
  <c r="H415" i="23"/>
  <c r="J415" i="23"/>
  <c r="K415" i="23"/>
  <c r="L415" i="23"/>
  <c r="M415" i="23"/>
  <c r="AG415" i="23"/>
  <c r="C416" i="23"/>
  <c r="D416" i="23"/>
  <c r="E416" i="23"/>
  <c r="F416" i="23"/>
  <c r="G416" i="23"/>
  <c r="H416" i="23"/>
  <c r="J416" i="23"/>
  <c r="K416" i="23"/>
  <c r="L416" i="23"/>
  <c r="M416" i="23"/>
  <c r="AG416" i="23"/>
  <c r="C417" i="23"/>
  <c r="D417" i="23"/>
  <c r="E417" i="23"/>
  <c r="F417" i="23"/>
  <c r="G417" i="23"/>
  <c r="H417" i="23"/>
  <c r="J417" i="23"/>
  <c r="K417" i="23"/>
  <c r="L417" i="23"/>
  <c r="M417" i="23"/>
  <c r="AG417" i="23"/>
  <c r="C418" i="23"/>
  <c r="D418" i="23"/>
  <c r="E418" i="23"/>
  <c r="F418" i="23"/>
  <c r="G418" i="23"/>
  <c r="H418" i="23"/>
  <c r="J418" i="23"/>
  <c r="K418" i="23"/>
  <c r="L418" i="23"/>
  <c r="M418" i="23"/>
  <c r="AG418" i="23"/>
  <c r="C419" i="23"/>
  <c r="D419" i="23"/>
  <c r="E419" i="23"/>
  <c r="F419" i="23"/>
  <c r="G419" i="23"/>
  <c r="H419" i="23"/>
  <c r="J419" i="23"/>
  <c r="K419" i="23"/>
  <c r="L419" i="23"/>
  <c r="M419" i="23"/>
  <c r="AG419" i="23"/>
  <c r="C420" i="23"/>
  <c r="D420" i="23"/>
  <c r="E420" i="23"/>
  <c r="F420" i="23"/>
  <c r="G420" i="23"/>
  <c r="H420" i="23"/>
  <c r="J420" i="23"/>
  <c r="K420" i="23"/>
  <c r="L420" i="23"/>
  <c r="M420" i="23"/>
  <c r="AG420" i="23"/>
  <c r="C421" i="23"/>
  <c r="D421" i="23"/>
  <c r="E421" i="23"/>
  <c r="F421" i="23"/>
  <c r="G421" i="23"/>
  <c r="H421" i="23"/>
  <c r="J421" i="23"/>
  <c r="K421" i="23"/>
  <c r="L421" i="23"/>
  <c r="M421" i="23"/>
  <c r="AG421" i="23"/>
  <c r="C422" i="23"/>
  <c r="D422" i="23"/>
  <c r="E422" i="23"/>
  <c r="F422" i="23"/>
  <c r="G422" i="23"/>
  <c r="H422" i="23"/>
  <c r="J422" i="23"/>
  <c r="K422" i="23"/>
  <c r="L422" i="23"/>
  <c r="M422" i="23"/>
  <c r="AG422" i="23"/>
  <c r="C423" i="23"/>
  <c r="D423" i="23"/>
  <c r="E423" i="23"/>
  <c r="F423" i="23"/>
  <c r="G423" i="23"/>
  <c r="H423" i="23"/>
  <c r="J423" i="23"/>
  <c r="K423" i="23"/>
  <c r="L423" i="23"/>
  <c r="M423" i="23"/>
  <c r="AG423" i="23"/>
  <c r="C424" i="23"/>
  <c r="D424" i="23"/>
  <c r="E424" i="23"/>
  <c r="F424" i="23"/>
  <c r="G424" i="23"/>
  <c r="H424" i="23"/>
  <c r="J424" i="23"/>
  <c r="K424" i="23"/>
  <c r="L424" i="23"/>
  <c r="M424" i="23"/>
  <c r="AG424" i="23"/>
  <c r="C425" i="23"/>
  <c r="D425" i="23"/>
  <c r="E425" i="23"/>
  <c r="F425" i="23"/>
  <c r="G425" i="23"/>
  <c r="H425" i="23"/>
  <c r="J425" i="23"/>
  <c r="K425" i="23"/>
  <c r="L425" i="23"/>
  <c r="M425" i="23"/>
  <c r="AG425" i="23"/>
  <c r="C426" i="23"/>
  <c r="D426" i="23"/>
  <c r="E426" i="23"/>
  <c r="F426" i="23"/>
  <c r="G426" i="23"/>
  <c r="H426" i="23"/>
  <c r="J426" i="23"/>
  <c r="K426" i="23"/>
  <c r="L426" i="23"/>
  <c r="M426" i="23"/>
  <c r="AG426" i="23"/>
  <c r="C427" i="23"/>
  <c r="D427" i="23"/>
  <c r="E427" i="23"/>
  <c r="F427" i="23"/>
  <c r="G427" i="23"/>
  <c r="H427" i="23"/>
  <c r="J427" i="23"/>
  <c r="K427" i="23"/>
  <c r="L427" i="23"/>
  <c r="M427" i="23"/>
  <c r="AG427" i="23"/>
  <c r="C428" i="23"/>
  <c r="D428" i="23"/>
  <c r="E428" i="23"/>
  <c r="F428" i="23"/>
  <c r="G428" i="23"/>
  <c r="H428" i="23"/>
  <c r="J428" i="23"/>
  <c r="K428" i="23"/>
  <c r="L428" i="23"/>
  <c r="M428" i="23"/>
  <c r="AG428" i="23"/>
  <c r="C429" i="23"/>
  <c r="D429" i="23"/>
  <c r="E429" i="23"/>
  <c r="F429" i="23"/>
  <c r="G429" i="23"/>
  <c r="H429" i="23"/>
  <c r="J429" i="23"/>
  <c r="K429" i="23"/>
  <c r="L429" i="23"/>
  <c r="M429" i="23"/>
  <c r="AG429" i="23"/>
  <c r="C430" i="23"/>
  <c r="D430" i="23"/>
  <c r="E430" i="23"/>
  <c r="F430" i="23"/>
  <c r="G430" i="23"/>
  <c r="H430" i="23"/>
  <c r="J430" i="23"/>
  <c r="K430" i="23"/>
  <c r="L430" i="23"/>
  <c r="M430" i="23"/>
  <c r="AG430" i="23"/>
  <c r="C431" i="23"/>
  <c r="D431" i="23"/>
  <c r="E431" i="23"/>
  <c r="F431" i="23"/>
  <c r="G431" i="23"/>
  <c r="H431" i="23"/>
  <c r="J431" i="23"/>
  <c r="K431" i="23"/>
  <c r="L431" i="23"/>
  <c r="M431" i="23"/>
  <c r="AG431" i="23"/>
  <c r="C432" i="23"/>
  <c r="D432" i="23"/>
  <c r="E432" i="23"/>
  <c r="F432" i="23"/>
  <c r="G432" i="23"/>
  <c r="H432" i="23"/>
  <c r="J432" i="23"/>
  <c r="K432" i="23"/>
  <c r="L432" i="23"/>
  <c r="M432" i="23"/>
  <c r="AG432" i="23"/>
  <c r="C433" i="23"/>
  <c r="D433" i="23"/>
  <c r="E433" i="23"/>
  <c r="F433" i="23"/>
  <c r="G433" i="23"/>
  <c r="H433" i="23"/>
  <c r="J433" i="23"/>
  <c r="K433" i="23"/>
  <c r="L433" i="23"/>
  <c r="M433" i="23"/>
  <c r="AG433" i="23"/>
  <c r="C434" i="23"/>
  <c r="D434" i="23"/>
  <c r="E434" i="23"/>
  <c r="F434" i="23"/>
  <c r="G434" i="23"/>
  <c r="H434" i="23"/>
  <c r="J434" i="23"/>
  <c r="K434" i="23"/>
  <c r="L434" i="23"/>
  <c r="M434" i="23"/>
  <c r="AG434" i="23"/>
  <c r="C435" i="23"/>
  <c r="D435" i="23"/>
  <c r="E435" i="23"/>
  <c r="F435" i="23"/>
  <c r="G435" i="23"/>
  <c r="H435" i="23"/>
  <c r="J435" i="23"/>
  <c r="K435" i="23"/>
  <c r="L435" i="23"/>
  <c r="M435" i="23"/>
  <c r="AG435" i="23"/>
  <c r="C436" i="23"/>
  <c r="D436" i="23"/>
  <c r="E436" i="23"/>
  <c r="F436" i="23"/>
  <c r="G436" i="23"/>
  <c r="H436" i="23"/>
  <c r="J436" i="23"/>
  <c r="K436" i="23"/>
  <c r="L436" i="23"/>
  <c r="M436" i="23"/>
  <c r="AG436" i="23"/>
  <c r="C437" i="23"/>
  <c r="D437" i="23"/>
  <c r="E437" i="23"/>
  <c r="F437" i="23"/>
  <c r="G437" i="23"/>
  <c r="H437" i="23"/>
  <c r="J437" i="23"/>
  <c r="K437" i="23"/>
  <c r="L437" i="23"/>
  <c r="M437" i="23"/>
  <c r="AG437" i="23"/>
  <c r="C438" i="23"/>
  <c r="D438" i="23"/>
  <c r="E438" i="23"/>
  <c r="F438" i="23"/>
  <c r="G438" i="23"/>
  <c r="H438" i="23"/>
  <c r="J438" i="23"/>
  <c r="K438" i="23"/>
  <c r="L438" i="23"/>
  <c r="M438" i="23"/>
  <c r="AG438" i="23"/>
  <c r="C439" i="23"/>
  <c r="D439" i="23"/>
  <c r="E439" i="23"/>
  <c r="F439" i="23"/>
  <c r="G439" i="23"/>
  <c r="H439" i="23"/>
  <c r="J439" i="23"/>
  <c r="K439" i="23"/>
  <c r="L439" i="23"/>
  <c r="M439" i="23"/>
  <c r="AG439" i="23"/>
  <c r="C440" i="23"/>
  <c r="D440" i="23"/>
  <c r="E440" i="23"/>
  <c r="F440" i="23"/>
  <c r="G440" i="23"/>
  <c r="H440" i="23"/>
  <c r="J440" i="23"/>
  <c r="K440" i="23"/>
  <c r="L440" i="23"/>
  <c r="M440" i="23"/>
  <c r="AG440" i="23"/>
  <c r="C441" i="23"/>
  <c r="D441" i="23"/>
  <c r="E441" i="23"/>
  <c r="F441" i="23"/>
  <c r="G441" i="23"/>
  <c r="H441" i="23"/>
  <c r="J441" i="23"/>
  <c r="K441" i="23"/>
  <c r="L441" i="23"/>
  <c r="M441" i="23"/>
  <c r="AG441" i="23"/>
  <c r="C442" i="23"/>
  <c r="D442" i="23"/>
  <c r="E442" i="23"/>
  <c r="F442" i="23"/>
  <c r="G442" i="23"/>
  <c r="H442" i="23"/>
  <c r="J442" i="23"/>
  <c r="K442" i="23"/>
  <c r="L442" i="23"/>
  <c r="M442" i="23"/>
  <c r="AG442" i="23"/>
  <c r="C443" i="23"/>
  <c r="D443" i="23"/>
  <c r="E443" i="23"/>
  <c r="F443" i="23"/>
  <c r="G443" i="23"/>
  <c r="H443" i="23"/>
  <c r="J443" i="23"/>
  <c r="K443" i="23"/>
  <c r="L443" i="23"/>
  <c r="M443" i="23"/>
  <c r="AG443" i="23"/>
  <c r="C444" i="23"/>
  <c r="D444" i="23"/>
  <c r="E444" i="23"/>
  <c r="F444" i="23"/>
  <c r="G444" i="23"/>
  <c r="H444" i="23"/>
  <c r="J444" i="23"/>
  <c r="K444" i="23"/>
  <c r="L444" i="23"/>
  <c r="M444" i="23"/>
  <c r="AG444" i="23"/>
  <c r="C445" i="23"/>
  <c r="D445" i="23"/>
  <c r="E445" i="23"/>
  <c r="F445" i="23"/>
  <c r="G445" i="23"/>
  <c r="H445" i="23"/>
  <c r="J445" i="23"/>
  <c r="K445" i="23"/>
  <c r="L445" i="23"/>
  <c r="M445" i="23"/>
  <c r="AG445" i="23"/>
  <c r="C446" i="23"/>
  <c r="D446" i="23"/>
  <c r="E446" i="23"/>
  <c r="F446" i="23"/>
  <c r="G446" i="23"/>
  <c r="H446" i="23"/>
  <c r="J446" i="23"/>
  <c r="K446" i="23"/>
  <c r="L446" i="23"/>
  <c r="M446" i="23"/>
  <c r="AG446" i="23"/>
  <c r="C447" i="23"/>
  <c r="D447" i="23"/>
  <c r="E447" i="23"/>
  <c r="F447" i="23"/>
  <c r="G447" i="23"/>
  <c r="H447" i="23"/>
  <c r="J447" i="23"/>
  <c r="K447" i="23"/>
  <c r="L447" i="23"/>
  <c r="M447" i="23"/>
  <c r="AG447" i="23"/>
  <c r="C448" i="23"/>
  <c r="D448" i="23"/>
  <c r="E448" i="23"/>
  <c r="F448" i="23"/>
  <c r="G448" i="23"/>
  <c r="H448" i="23"/>
  <c r="J448" i="23"/>
  <c r="K448" i="23"/>
  <c r="L448" i="23"/>
  <c r="M448" i="23"/>
  <c r="AG448" i="23"/>
  <c r="C449" i="23"/>
  <c r="D449" i="23"/>
  <c r="E449" i="23"/>
  <c r="F449" i="23"/>
  <c r="G449" i="23"/>
  <c r="H449" i="23"/>
  <c r="J449" i="23"/>
  <c r="K449" i="23"/>
  <c r="L449" i="23"/>
  <c r="M449" i="23"/>
  <c r="AG449" i="23"/>
  <c r="C450" i="23"/>
  <c r="D450" i="23"/>
  <c r="E450" i="23"/>
  <c r="F450" i="23"/>
  <c r="G450" i="23"/>
  <c r="H450" i="23"/>
  <c r="J450" i="23"/>
  <c r="K450" i="23"/>
  <c r="L450" i="23"/>
  <c r="M450" i="23"/>
  <c r="AG450" i="23"/>
  <c r="C451" i="23"/>
  <c r="D451" i="23"/>
  <c r="E451" i="23"/>
  <c r="F451" i="23"/>
  <c r="G451" i="23"/>
  <c r="H451" i="23"/>
  <c r="J451" i="23"/>
  <c r="K451" i="23"/>
  <c r="L451" i="23"/>
  <c r="M451" i="23"/>
  <c r="AG451" i="23"/>
  <c r="C452" i="23"/>
  <c r="D452" i="23"/>
  <c r="E452" i="23"/>
  <c r="F452" i="23"/>
  <c r="G452" i="23"/>
  <c r="H452" i="23"/>
  <c r="J452" i="23"/>
  <c r="K452" i="23"/>
  <c r="L452" i="23"/>
  <c r="M452" i="23"/>
  <c r="AG452" i="23"/>
  <c r="C453" i="23"/>
  <c r="D453" i="23"/>
  <c r="E453" i="23"/>
  <c r="F453" i="23"/>
  <c r="G453" i="23"/>
  <c r="H453" i="23"/>
  <c r="J453" i="23"/>
  <c r="K453" i="23"/>
  <c r="L453" i="23"/>
  <c r="M453" i="23"/>
  <c r="AG453" i="23"/>
  <c r="C454" i="23"/>
  <c r="D454" i="23"/>
  <c r="E454" i="23"/>
  <c r="F454" i="23"/>
  <c r="G454" i="23"/>
  <c r="H454" i="23"/>
  <c r="J454" i="23"/>
  <c r="K454" i="23"/>
  <c r="L454" i="23"/>
  <c r="M454" i="23"/>
  <c r="AG454" i="23"/>
  <c r="C455" i="23"/>
  <c r="D455" i="23"/>
  <c r="E455" i="23"/>
  <c r="F455" i="23"/>
  <c r="G455" i="23"/>
  <c r="H455" i="23"/>
  <c r="J455" i="23"/>
  <c r="K455" i="23"/>
  <c r="L455" i="23"/>
  <c r="M455" i="23"/>
  <c r="AG455" i="23"/>
  <c r="C456" i="23"/>
  <c r="D456" i="23"/>
  <c r="E456" i="23"/>
  <c r="F456" i="23"/>
  <c r="G456" i="23"/>
  <c r="H456" i="23"/>
  <c r="J456" i="23"/>
  <c r="K456" i="23"/>
  <c r="L456" i="23"/>
  <c r="M456" i="23"/>
  <c r="AG456" i="23"/>
  <c r="C457" i="23"/>
  <c r="D457" i="23"/>
  <c r="E457" i="23"/>
  <c r="F457" i="23"/>
  <c r="G457" i="23"/>
  <c r="H457" i="23"/>
  <c r="J457" i="23"/>
  <c r="K457" i="23"/>
  <c r="L457" i="23"/>
  <c r="M457" i="23"/>
  <c r="AG457" i="23"/>
  <c r="C458" i="23"/>
  <c r="D458" i="23"/>
  <c r="E458" i="23"/>
  <c r="F458" i="23"/>
  <c r="G458" i="23"/>
  <c r="H458" i="23"/>
  <c r="J458" i="23"/>
  <c r="K458" i="23"/>
  <c r="L458" i="23"/>
  <c r="M458" i="23"/>
  <c r="AG458" i="23"/>
  <c r="C459" i="23"/>
  <c r="D459" i="23"/>
  <c r="E459" i="23"/>
  <c r="F459" i="23"/>
  <c r="G459" i="23"/>
  <c r="H459" i="23"/>
  <c r="J459" i="23"/>
  <c r="K459" i="23"/>
  <c r="L459" i="23"/>
  <c r="M459" i="23"/>
  <c r="AG459" i="23"/>
  <c r="C460" i="23"/>
  <c r="D460" i="23"/>
  <c r="E460" i="23"/>
  <c r="F460" i="23"/>
  <c r="G460" i="23"/>
  <c r="H460" i="23"/>
  <c r="J460" i="23"/>
  <c r="K460" i="23"/>
  <c r="L460" i="23"/>
  <c r="M460" i="23"/>
  <c r="AG460" i="23"/>
  <c r="C461" i="23"/>
  <c r="D461" i="23"/>
  <c r="E461" i="23"/>
  <c r="F461" i="23"/>
  <c r="G461" i="23"/>
  <c r="H461" i="23"/>
  <c r="J461" i="23"/>
  <c r="K461" i="23"/>
  <c r="L461" i="23"/>
  <c r="M461" i="23"/>
  <c r="AG461" i="23"/>
  <c r="C462" i="23"/>
  <c r="D462" i="23"/>
  <c r="E462" i="23"/>
  <c r="F462" i="23"/>
  <c r="G462" i="23"/>
  <c r="H462" i="23"/>
  <c r="J462" i="23"/>
  <c r="K462" i="23"/>
  <c r="L462" i="23"/>
  <c r="M462" i="23"/>
  <c r="AG462" i="23"/>
  <c r="C463" i="23"/>
  <c r="D463" i="23"/>
  <c r="E463" i="23"/>
  <c r="F463" i="23"/>
  <c r="G463" i="23"/>
  <c r="H463" i="23"/>
  <c r="J463" i="23"/>
  <c r="K463" i="23"/>
  <c r="L463" i="23"/>
  <c r="M463" i="23"/>
  <c r="AG463" i="23"/>
  <c r="C464" i="23"/>
  <c r="D464" i="23"/>
  <c r="E464" i="23"/>
  <c r="F464" i="23"/>
  <c r="G464" i="23"/>
  <c r="H464" i="23"/>
  <c r="J464" i="23"/>
  <c r="K464" i="23"/>
  <c r="L464" i="23"/>
  <c r="M464" i="23"/>
  <c r="AG464" i="23"/>
  <c r="C465" i="23"/>
  <c r="D465" i="23"/>
  <c r="E465" i="23"/>
  <c r="F465" i="23"/>
  <c r="G465" i="23"/>
  <c r="H465" i="23"/>
  <c r="J465" i="23"/>
  <c r="K465" i="23"/>
  <c r="L465" i="23"/>
  <c r="M465" i="23"/>
  <c r="AG465" i="23"/>
  <c r="C466" i="23"/>
  <c r="D466" i="23"/>
  <c r="E466" i="23"/>
  <c r="F466" i="23"/>
  <c r="G466" i="23"/>
  <c r="H466" i="23"/>
  <c r="J466" i="23"/>
  <c r="K466" i="23"/>
  <c r="L466" i="23"/>
  <c r="M466" i="23"/>
  <c r="AG466" i="23"/>
  <c r="C467" i="23"/>
  <c r="D467" i="23"/>
  <c r="E467" i="23"/>
  <c r="F467" i="23"/>
  <c r="G467" i="23"/>
  <c r="H467" i="23"/>
  <c r="J467" i="23"/>
  <c r="K467" i="23"/>
  <c r="L467" i="23"/>
  <c r="M467" i="23"/>
  <c r="AG467" i="23"/>
  <c r="C468" i="23"/>
  <c r="D468" i="23"/>
  <c r="E468" i="23"/>
  <c r="F468" i="23"/>
  <c r="G468" i="23"/>
  <c r="H468" i="23"/>
  <c r="J468" i="23"/>
  <c r="K468" i="23"/>
  <c r="L468" i="23"/>
  <c r="M468" i="23"/>
  <c r="AG468" i="23"/>
  <c r="C469" i="23"/>
  <c r="D469" i="23"/>
  <c r="E469" i="23"/>
  <c r="F469" i="23"/>
  <c r="G469" i="23"/>
  <c r="H469" i="23"/>
  <c r="J469" i="23"/>
  <c r="K469" i="23"/>
  <c r="L469" i="23"/>
  <c r="M469" i="23"/>
  <c r="AG469" i="23"/>
  <c r="C470" i="23"/>
  <c r="D470" i="23"/>
  <c r="E470" i="23"/>
  <c r="F470" i="23"/>
  <c r="G470" i="23"/>
  <c r="H470" i="23"/>
  <c r="J470" i="23"/>
  <c r="K470" i="23"/>
  <c r="L470" i="23"/>
  <c r="M470" i="23"/>
  <c r="AG470" i="23"/>
  <c r="C471" i="23"/>
  <c r="D471" i="23"/>
  <c r="E471" i="23"/>
  <c r="F471" i="23"/>
  <c r="G471" i="23"/>
  <c r="H471" i="23"/>
  <c r="J471" i="23"/>
  <c r="K471" i="23"/>
  <c r="L471" i="23"/>
  <c r="M471" i="23"/>
  <c r="AG471" i="23"/>
  <c r="C472" i="23"/>
  <c r="D472" i="23"/>
  <c r="E472" i="23"/>
  <c r="F472" i="23"/>
  <c r="G472" i="23"/>
  <c r="H472" i="23"/>
  <c r="J472" i="23"/>
  <c r="K472" i="23"/>
  <c r="L472" i="23"/>
  <c r="M472" i="23"/>
  <c r="AG472" i="23"/>
  <c r="C473" i="23"/>
  <c r="D473" i="23"/>
  <c r="E473" i="23"/>
  <c r="F473" i="23"/>
  <c r="G473" i="23"/>
  <c r="H473" i="23"/>
  <c r="J473" i="23"/>
  <c r="K473" i="23"/>
  <c r="L473" i="23"/>
  <c r="M473" i="23"/>
  <c r="AG473" i="23"/>
  <c r="C474" i="23"/>
  <c r="D474" i="23"/>
  <c r="E474" i="23"/>
  <c r="F474" i="23"/>
  <c r="G474" i="23"/>
  <c r="H474" i="23"/>
  <c r="J474" i="23"/>
  <c r="K474" i="23"/>
  <c r="L474" i="23"/>
  <c r="M474" i="23"/>
  <c r="AG474" i="23"/>
  <c r="C475" i="23"/>
  <c r="D475" i="23"/>
  <c r="E475" i="23"/>
  <c r="F475" i="23"/>
  <c r="G475" i="23"/>
  <c r="H475" i="23"/>
  <c r="J475" i="23"/>
  <c r="K475" i="23"/>
  <c r="L475" i="23"/>
  <c r="M475" i="23"/>
  <c r="AG475" i="23"/>
  <c r="C476" i="23"/>
  <c r="D476" i="23"/>
  <c r="E476" i="23"/>
  <c r="F476" i="23"/>
  <c r="G476" i="23"/>
  <c r="H476" i="23"/>
  <c r="J476" i="23"/>
  <c r="K476" i="23"/>
  <c r="L476" i="23"/>
  <c r="M476" i="23"/>
  <c r="AG476" i="23"/>
  <c r="C477" i="23"/>
  <c r="D477" i="23"/>
  <c r="E477" i="23"/>
  <c r="F477" i="23"/>
  <c r="G477" i="23"/>
  <c r="H477" i="23"/>
  <c r="J477" i="23"/>
  <c r="K477" i="23"/>
  <c r="L477" i="23"/>
  <c r="M477" i="23"/>
  <c r="AG477" i="23"/>
  <c r="C478" i="23"/>
  <c r="D478" i="23"/>
  <c r="E478" i="23"/>
  <c r="F478" i="23"/>
  <c r="G478" i="23"/>
  <c r="H478" i="23"/>
  <c r="J478" i="23"/>
  <c r="K478" i="23"/>
  <c r="L478" i="23"/>
  <c r="M478" i="23"/>
  <c r="AG478" i="23"/>
  <c r="C479" i="23"/>
  <c r="D479" i="23"/>
  <c r="E479" i="23"/>
  <c r="F479" i="23"/>
  <c r="G479" i="23"/>
  <c r="H479" i="23"/>
  <c r="J479" i="23"/>
  <c r="K479" i="23"/>
  <c r="L479" i="23"/>
  <c r="M479" i="23"/>
  <c r="AG479" i="23"/>
  <c r="C480" i="23"/>
  <c r="D480" i="23"/>
  <c r="E480" i="23"/>
  <c r="F480" i="23"/>
  <c r="G480" i="23"/>
  <c r="H480" i="23"/>
  <c r="J480" i="23"/>
  <c r="K480" i="23"/>
  <c r="L480" i="23"/>
  <c r="M480" i="23"/>
  <c r="AG480" i="23"/>
  <c r="C481" i="23"/>
  <c r="D481" i="23"/>
  <c r="E481" i="23"/>
  <c r="F481" i="23"/>
  <c r="G481" i="23"/>
  <c r="H481" i="23"/>
  <c r="J481" i="23"/>
  <c r="K481" i="23"/>
  <c r="L481" i="23"/>
  <c r="M481" i="23"/>
  <c r="AG481" i="23"/>
  <c r="C482" i="23"/>
  <c r="D482" i="23"/>
  <c r="E482" i="23"/>
  <c r="F482" i="23"/>
  <c r="G482" i="23"/>
  <c r="H482" i="23"/>
  <c r="J482" i="23"/>
  <c r="K482" i="23"/>
  <c r="L482" i="23"/>
  <c r="M482" i="23"/>
  <c r="AG482" i="23"/>
  <c r="C483" i="23"/>
  <c r="D483" i="23"/>
  <c r="E483" i="23"/>
  <c r="F483" i="23"/>
  <c r="G483" i="23"/>
  <c r="H483" i="23"/>
  <c r="J483" i="23"/>
  <c r="K483" i="23"/>
  <c r="L483" i="23"/>
  <c r="M483" i="23"/>
  <c r="AG483" i="23"/>
  <c r="C484" i="23"/>
  <c r="D484" i="23"/>
  <c r="E484" i="23"/>
  <c r="F484" i="23"/>
  <c r="G484" i="23"/>
  <c r="H484" i="23"/>
  <c r="J484" i="23"/>
  <c r="K484" i="23"/>
  <c r="L484" i="23"/>
  <c r="M484" i="23"/>
  <c r="AG484" i="23"/>
  <c r="C485" i="23"/>
  <c r="D485" i="23"/>
  <c r="E485" i="23"/>
  <c r="F485" i="23"/>
  <c r="G485" i="23"/>
  <c r="H485" i="23"/>
  <c r="J485" i="23"/>
  <c r="K485" i="23"/>
  <c r="L485" i="23"/>
  <c r="M485" i="23"/>
  <c r="AG485" i="23"/>
  <c r="C486" i="23"/>
  <c r="D486" i="23"/>
  <c r="E486" i="23"/>
  <c r="F486" i="23"/>
  <c r="G486" i="23"/>
  <c r="H486" i="23"/>
  <c r="J486" i="23"/>
  <c r="K486" i="23"/>
  <c r="L486" i="23"/>
  <c r="M486" i="23"/>
  <c r="AG486" i="23"/>
  <c r="C487" i="23"/>
  <c r="D487" i="23"/>
  <c r="E487" i="23"/>
  <c r="F487" i="23"/>
  <c r="G487" i="23"/>
  <c r="H487" i="23"/>
  <c r="J487" i="23"/>
  <c r="K487" i="23"/>
  <c r="L487" i="23"/>
  <c r="M487" i="23"/>
  <c r="AG487" i="23"/>
  <c r="C488" i="23"/>
  <c r="D488" i="23"/>
  <c r="E488" i="23"/>
  <c r="F488" i="23"/>
  <c r="G488" i="23"/>
  <c r="H488" i="23"/>
  <c r="J488" i="23"/>
  <c r="K488" i="23"/>
  <c r="L488" i="23"/>
  <c r="M488" i="23"/>
  <c r="AG488" i="23"/>
  <c r="C489" i="23"/>
  <c r="D489" i="23"/>
  <c r="E489" i="23"/>
  <c r="F489" i="23"/>
  <c r="G489" i="23"/>
  <c r="H489" i="23"/>
  <c r="J489" i="23"/>
  <c r="K489" i="23"/>
  <c r="L489" i="23"/>
  <c r="M489" i="23"/>
  <c r="AG489" i="23"/>
  <c r="C490" i="23"/>
  <c r="D490" i="23"/>
  <c r="E490" i="23"/>
  <c r="F490" i="23"/>
  <c r="G490" i="23"/>
  <c r="H490" i="23"/>
  <c r="J490" i="23"/>
  <c r="K490" i="23"/>
  <c r="L490" i="23"/>
  <c r="M490" i="23"/>
  <c r="AG490" i="23"/>
  <c r="C491" i="23"/>
  <c r="D491" i="23"/>
  <c r="E491" i="23"/>
  <c r="F491" i="23"/>
  <c r="G491" i="23"/>
  <c r="H491" i="23"/>
  <c r="J491" i="23"/>
  <c r="K491" i="23"/>
  <c r="L491" i="23"/>
  <c r="M491" i="23"/>
  <c r="AG491" i="23"/>
  <c r="C492" i="23"/>
  <c r="D492" i="23"/>
  <c r="E492" i="23"/>
  <c r="F492" i="23"/>
  <c r="G492" i="23"/>
  <c r="H492" i="23"/>
  <c r="J492" i="23"/>
  <c r="K492" i="23"/>
  <c r="L492" i="23"/>
  <c r="M492" i="23"/>
  <c r="AG492" i="23"/>
  <c r="C493" i="23"/>
  <c r="D493" i="23"/>
  <c r="E493" i="23"/>
  <c r="F493" i="23"/>
  <c r="G493" i="23"/>
  <c r="H493" i="23"/>
  <c r="J493" i="23"/>
  <c r="K493" i="23"/>
  <c r="L493" i="23"/>
  <c r="M493" i="23"/>
  <c r="AG493" i="23"/>
  <c r="C494" i="23"/>
  <c r="D494" i="23"/>
  <c r="E494" i="23"/>
  <c r="F494" i="23"/>
  <c r="G494" i="23"/>
  <c r="H494" i="23"/>
  <c r="J494" i="23"/>
  <c r="K494" i="23"/>
  <c r="L494" i="23"/>
  <c r="M494" i="23"/>
  <c r="AG494" i="23"/>
  <c r="C495" i="23"/>
  <c r="D495" i="23"/>
  <c r="E495" i="23"/>
  <c r="F495" i="23"/>
  <c r="G495" i="23"/>
  <c r="H495" i="23"/>
  <c r="J495" i="23"/>
  <c r="K495" i="23"/>
  <c r="L495" i="23"/>
  <c r="M495" i="23"/>
  <c r="AG495" i="23"/>
  <c r="C496" i="23"/>
  <c r="D496" i="23"/>
  <c r="E496" i="23"/>
  <c r="F496" i="23"/>
  <c r="G496" i="23"/>
  <c r="H496" i="23"/>
  <c r="J496" i="23"/>
  <c r="K496" i="23"/>
  <c r="L496" i="23"/>
  <c r="M496" i="23"/>
  <c r="AG496" i="23"/>
  <c r="C497" i="23"/>
  <c r="D497" i="23"/>
  <c r="E497" i="23"/>
  <c r="F497" i="23"/>
  <c r="G497" i="23"/>
  <c r="H497" i="23"/>
  <c r="J497" i="23"/>
  <c r="K497" i="23"/>
  <c r="L497" i="23"/>
  <c r="M497" i="23"/>
  <c r="AG497" i="23"/>
  <c r="C498" i="23"/>
  <c r="D498" i="23"/>
  <c r="E498" i="23"/>
  <c r="F498" i="23"/>
  <c r="G498" i="23"/>
  <c r="H498" i="23"/>
  <c r="J498" i="23"/>
  <c r="K498" i="23"/>
  <c r="L498" i="23"/>
  <c r="M498" i="23"/>
  <c r="AG498" i="23"/>
  <c r="C499" i="23"/>
  <c r="D499" i="23"/>
  <c r="E499" i="23"/>
  <c r="F499" i="23"/>
  <c r="G499" i="23"/>
  <c r="H499" i="23"/>
  <c r="J499" i="23"/>
  <c r="K499" i="23"/>
  <c r="L499" i="23"/>
  <c r="M499" i="23"/>
  <c r="AG499" i="23"/>
  <c r="C500" i="23"/>
  <c r="D500" i="23"/>
  <c r="E500" i="23"/>
  <c r="F500" i="23"/>
  <c r="G500" i="23"/>
  <c r="H500" i="23"/>
  <c r="J500" i="23"/>
  <c r="K500" i="23"/>
  <c r="L500" i="23"/>
  <c r="M500" i="23"/>
  <c r="AG500" i="23"/>
  <c r="C501" i="23"/>
  <c r="D501" i="23"/>
  <c r="E501" i="23"/>
  <c r="F501" i="23"/>
  <c r="G501" i="23"/>
  <c r="H501" i="23"/>
  <c r="J501" i="23"/>
  <c r="K501" i="23"/>
  <c r="L501" i="23"/>
  <c r="M501" i="23"/>
  <c r="AG501" i="23"/>
  <c r="C502" i="23"/>
  <c r="D502" i="23"/>
  <c r="E502" i="23"/>
  <c r="F502" i="23"/>
  <c r="G502" i="23"/>
  <c r="H502" i="23"/>
  <c r="J502" i="23"/>
  <c r="K502" i="23"/>
  <c r="L502" i="23"/>
  <c r="M502" i="23"/>
  <c r="AG502" i="23"/>
  <c r="C503" i="23"/>
  <c r="D503" i="23"/>
  <c r="E503" i="23"/>
  <c r="F503" i="23"/>
  <c r="G503" i="23"/>
  <c r="H503" i="23"/>
  <c r="J503" i="23"/>
  <c r="K503" i="23"/>
  <c r="L503" i="23"/>
  <c r="M503" i="23"/>
  <c r="AG503" i="23"/>
  <c r="C504" i="23"/>
  <c r="D504" i="23"/>
  <c r="E504" i="23"/>
  <c r="F504" i="23"/>
  <c r="G504" i="23"/>
  <c r="H504" i="23"/>
  <c r="J504" i="23"/>
  <c r="K504" i="23"/>
  <c r="L504" i="23"/>
  <c r="M504" i="23"/>
  <c r="AG504" i="23"/>
  <c r="C505" i="23"/>
  <c r="D505" i="23"/>
  <c r="E505" i="23"/>
  <c r="F505" i="23"/>
  <c r="G505" i="23"/>
  <c r="H505" i="23"/>
  <c r="J505" i="23"/>
  <c r="K505" i="23"/>
  <c r="L505" i="23"/>
  <c r="M505" i="23"/>
  <c r="AG505" i="23"/>
  <c r="C506" i="23"/>
  <c r="D506" i="23"/>
  <c r="E506" i="23"/>
  <c r="F506" i="23"/>
  <c r="G506" i="23"/>
  <c r="H506" i="23"/>
  <c r="J506" i="23"/>
  <c r="K506" i="23"/>
  <c r="L506" i="23"/>
  <c r="M506" i="23"/>
  <c r="AG506" i="23"/>
  <c r="C507" i="23"/>
  <c r="D507" i="23"/>
  <c r="E507" i="23"/>
  <c r="F507" i="23"/>
  <c r="G507" i="23"/>
  <c r="H507" i="23"/>
  <c r="J507" i="23"/>
  <c r="K507" i="23"/>
  <c r="L507" i="23"/>
  <c r="M507" i="23"/>
  <c r="AG507" i="23"/>
  <c r="C508" i="23"/>
  <c r="D508" i="23"/>
  <c r="E508" i="23"/>
  <c r="F508" i="23"/>
  <c r="G508" i="23"/>
  <c r="H508" i="23"/>
  <c r="J508" i="23"/>
  <c r="K508" i="23"/>
  <c r="L508" i="23"/>
  <c r="M508" i="23"/>
  <c r="AG508" i="23"/>
  <c r="C509" i="23"/>
  <c r="D509" i="23"/>
  <c r="E509" i="23"/>
  <c r="F509" i="23"/>
  <c r="G509" i="23"/>
  <c r="H509" i="23"/>
  <c r="J509" i="23"/>
  <c r="K509" i="23"/>
  <c r="L509" i="23"/>
  <c r="M509" i="23"/>
  <c r="AG509" i="23"/>
  <c r="C510" i="23"/>
  <c r="D510" i="23"/>
  <c r="E510" i="23"/>
  <c r="F510" i="23"/>
  <c r="G510" i="23"/>
  <c r="H510" i="23"/>
  <c r="J510" i="23"/>
  <c r="K510" i="23"/>
  <c r="L510" i="23"/>
  <c r="M510" i="23"/>
  <c r="AG510" i="23"/>
  <c r="C511" i="23"/>
  <c r="D511" i="23"/>
  <c r="E511" i="23"/>
  <c r="F511" i="23"/>
  <c r="G511" i="23"/>
  <c r="H511" i="23"/>
  <c r="J511" i="23"/>
  <c r="K511" i="23"/>
  <c r="L511" i="23"/>
  <c r="M511" i="23"/>
  <c r="AG511" i="23"/>
  <c r="C512" i="23"/>
  <c r="D512" i="23"/>
  <c r="E512" i="23"/>
  <c r="F512" i="23"/>
  <c r="G512" i="23"/>
  <c r="H512" i="23"/>
  <c r="J512" i="23"/>
  <c r="K512" i="23"/>
  <c r="L512" i="23"/>
  <c r="M512" i="23"/>
  <c r="AG512" i="23"/>
  <c r="C513" i="23"/>
  <c r="D513" i="23"/>
  <c r="E513" i="23"/>
  <c r="F513" i="23"/>
  <c r="G513" i="23"/>
  <c r="H513" i="23"/>
  <c r="J513" i="23"/>
  <c r="K513" i="23"/>
  <c r="L513" i="23"/>
  <c r="M513" i="23"/>
  <c r="AG513" i="23"/>
  <c r="C514" i="23"/>
  <c r="D514" i="23"/>
  <c r="E514" i="23"/>
  <c r="F514" i="23"/>
  <c r="G514" i="23"/>
  <c r="H514" i="23"/>
  <c r="J514" i="23"/>
  <c r="K514" i="23"/>
  <c r="L514" i="23"/>
  <c r="M514" i="23"/>
  <c r="AG514" i="23"/>
  <c r="C515" i="23"/>
  <c r="D515" i="23"/>
  <c r="E515" i="23"/>
  <c r="F515" i="23"/>
  <c r="G515" i="23"/>
  <c r="H515" i="23"/>
  <c r="J515" i="23"/>
  <c r="K515" i="23"/>
  <c r="L515" i="23"/>
  <c r="M515" i="23"/>
  <c r="AG515" i="23"/>
  <c r="C516" i="23"/>
  <c r="D516" i="23"/>
  <c r="E516" i="23"/>
  <c r="F516" i="23"/>
  <c r="G516" i="23"/>
  <c r="H516" i="23"/>
  <c r="J516" i="23"/>
  <c r="K516" i="23"/>
  <c r="L516" i="23"/>
  <c r="M516" i="23"/>
  <c r="AG516" i="23"/>
  <c r="C517" i="23"/>
  <c r="D517" i="23"/>
  <c r="E517" i="23"/>
  <c r="F517" i="23"/>
  <c r="G517" i="23"/>
  <c r="H517" i="23"/>
  <c r="J517" i="23"/>
  <c r="K517" i="23"/>
  <c r="L517" i="23"/>
  <c r="M517" i="23"/>
  <c r="AG517" i="23"/>
  <c r="C518" i="23"/>
  <c r="D518" i="23"/>
  <c r="E518" i="23"/>
  <c r="F518" i="23"/>
  <c r="G518" i="23"/>
  <c r="H518" i="23"/>
  <c r="J518" i="23"/>
  <c r="K518" i="23"/>
  <c r="L518" i="23"/>
  <c r="M518" i="23"/>
  <c r="AG518" i="23"/>
  <c r="C519" i="23"/>
  <c r="D519" i="23"/>
  <c r="E519" i="23"/>
  <c r="F519" i="23"/>
  <c r="G519" i="23"/>
  <c r="H519" i="23"/>
  <c r="J519" i="23"/>
  <c r="K519" i="23"/>
  <c r="L519" i="23"/>
  <c r="M519" i="23"/>
  <c r="AG519" i="23"/>
  <c r="C520" i="23"/>
  <c r="D520" i="23"/>
  <c r="E520" i="23"/>
  <c r="F520" i="23"/>
  <c r="G520" i="23"/>
  <c r="H520" i="23"/>
  <c r="J520" i="23"/>
  <c r="K520" i="23"/>
  <c r="L520" i="23"/>
  <c r="M520" i="23"/>
  <c r="AG520" i="23"/>
  <c r="C521" i="23"/>
  <c r="D521" i="23"/>
  <c r="E521" i="23"/>
  <c r="F521" i="23"/>
  <c r="G521" i="23"/>
  <c r="H521" i="23"/>
  <c r="J521" i="23"/>
  <c r="K521" i="23"/>
  <c r="L521" i="23"/>
  <c r="M521" i="23"/>
  <c r="AG521" i="23"/>
  <c r="C522" i="23"/>
  <c r="D522" i="23"/>
  <c r="E522" i="23"/>
  <c r="F522" i="23"/>
  <c r="G522" i="23"/>
  <c r="H522" i="23"/>
  <c r="J522" i="23"/>
  <c r="K522" i="23"/>
  <c r="L522" i="23"/>
  <c r="M522" i="23"/>
  <c r="AG522" i="23"/>
  <c r="C523" i="23"/>
  <c r="D523" i="23"/>
  <c r="E523" i="23"/>
  <c r="F523" i="23"/>
  <c r="G523" i="23"/>
  <c r="H523" i="23"/>
  <c r="J523" i="23"/>
  <c r="K523" i="23"/>
  <c r="L523" i="23"/>
  <c r="M523" i="23"/>
  <c r="AG523" i="23"/>
  <c r="C524" i="23"/>
  <c r="D524" i="23"/>
  <c r="E524" i="23"/>
  <c r="F524" i="23"/>
  <c r="G524" i="23"/>
  <c r="H524" i="23"/>
  <c r="J524" i="23"/>
  <c r="K524" i="23"/>
  <c r="L524" i="23"/>
  <c r="M524" i="23"/>
  <c r="AG524" i="23"/>
  <c r="C525" i="23"/>
  <c r="D525" i="23"/>
  <c r="E525" i="23"/>
  <c r="F525" i="23"/>
  <c r="G525" i="23"/>
  <c r="H525" i="23"/>
  <c r="J525" i="23"/>
  <c r="K525" i="23"/>
  <c r="L525" i="23"/>
  <c r="M525" i="23"/>
  <c r="AG525" i="23"/>
  <c r="C526" i="23"/>
  <c r="D526" i="23"/>
  <c r="E526" i="23"/>
  <c r="F526" i="23"/>
  <c r="G526" i="23"/>
  <c r="H526" i="23"/>
  <c r="J526" i="23"/>
  <c r="K526" i="23"/>
  <c r="L526" i="23"/>
  <c r="M526" i="23"/>
  <c r="AG526" i="23"/>
  <c r="C527" i="23"/>
  <c r="D527" i="23"/>
  <c r="E527" i="23"/>
  <c r="F527" i="23"/>
  <c r="G527" i="23"/>
  <c r="H527" i="23"/>
  <c r="J527" i="23"/>
  <c r="K527" i="23"/>
  <c r="L527" i="23"/>
  <c r="M527" i="23"/>
  <c r="AG527" i="23"/>
  <c r="C528" i="23"/>
  <c r="D528" i="23"/>
  <c r="E528" i="23"/>
  <c r="F528" i="23"/>
  <c r="G528" i="23"/>
  <c r="H528" i="23"/>
  <c r="J528" i="23"/>
  <c r="K528" i="23"/>
  <c r="L528" i="23"/>
  <c r="M528" i="23"/>
  <c r="AG528" i="23"/>
  <c r="C529" i="23"/>
  <c r="D529" i="23"/>
  <c r="E529" i="23"/>
  <c r="F529" i="23"/>
  <c r="G529" i="23"/>
  <c r="H529" i="23"/>
  <c r="J529" i="23"/>
  <c r="K529" i="23"/>
  <c r="L529" i="23"/>
  <c r="M529" i="23"/>
  <c r="AG529" i="23"/>
  <c r="C530" i="23"/>
  <c r="D530" i="23"/>
  <c r="E530" i="23"/>
  <c r="F530" i="23"/>
  <c r="G530" i="23"/>
  <c r="H530" i="23"/>
  <c r="J530" i="23"/>
  <c r="K530" i="23"/>
  <c r="L530" i="23"/>
  <c r="M530" i="23"/>
  <c r="AG530" i="23"/>
  <c r="C531" i="23"/>
  <c r="D531" i="23"/>
  <c r="E531" i="23"/>
  <c r="F531" i="23"/>
  <c r="G531" i="23"/>
  <c r="H531" i="23"/>
  <c r="J531" i="23"/>
  <c r="K531" i="23"/>
  <c r="L531" i="23"/>
  <c r="M531" i="23"/>
  <c r="AG531" i="23"/>
  <c r="C532" i="23"/>
  <c r="D532" i="23"/>
  <c r="E532" i="23"/>
  <c r="F532" i="23"/>
  <c r="G532" i="23"/>
  <c r="H532" i="23"/>
  <c r="J532" i="23"/>
  <c r="K532" i="23"/>
  <c r="L532" i="23"/>
  <c r="M532" i="23"/>
  <c r="AG532" i="23"/>
  <c r="C533" i="23"/>
  <c r="D533" i="23"/>
  <c r="E533" i="23"/>
  <c r="F533" i="23"/>
  <c r="G533" i="23"/>
  <c r="H533" i="23"/>
  <c r="J533" i="23"/>
  <c r="K533" i="23"/>
  <c r="L533" i="23"/>
  <c r="M533" i="23"/>
  <c r="AG533" i="23"/>
  <c r="C534" i="23"/>
  <c r="D534" i="23"/>
  <c r="E534" i="23"/>
  <c r="F534" i="23"/>
  <c r="G534" i="23"/>
  <c r="H534" i="23"/>
  <c r="J534" i="23"/>
  <c r="K534" i="23"/>
  <c r="L534" i="23"/>
  <c r="M534" i="23"/>
  <c r="AG534" i="23"/>
  <c r="C535" i="23"/>
  <c r="D535" i="23"/>
  <c r="E535" i="23"/>
  <c r="F535" i="23"/>
  <c r="G535" i="23"/>
  <c r="H535" i="23"/>
  <c r="J535" i="23"/>
  <c r="K535" i="23"/>
  <c r="L535" i="23"/>
  <c r="M535" i="23"/>
  <c r="AG535" i="23"/>
  <c r="C536" i="23"/>
  <c r="D536" i="23"/>
  <c r="E536" i="23"/>
  <c r="F536" i="23"/>
  <c r="G536" i="23"/>
  <c r="H536" i="23"/>
  <c r="J536" i="23"/>
  <c r="K536" i="23"/>
  <c r="L536" i="23"/>
  <c r="M536" i="23"/>
  <c r="AG536" i="23"/>
  <c r="C537" i="23"/>
  <c r="D537" i="23"/>
  <c r="E537" i="23"/>
  <c r="F537" i="23"/>
  <c r="G537" i="23"/>
  <c r="H537" i="23"/>
  <c r="J537" i="23"/>
  <c r="K537" i="23"/>
  <c r="L537" i="23"/>
  <c r="M537" i="23"/>
  <c r="AG537" i="23"/>
  <c r="C538" i="23"/>
  <c r="D538" i="23"/>
  <c r="E538" i="23"/>
  <c r="F538" i="23"/>
  <c r="G538" i="23"/>
  <c r="H538" i="23"/>
  <c r="J538" i="23"/>
  <c r="K538" i="23"/>
  <c r="L538" i="23"/>
  <c r="M538" i="23"/>
  <c r="AG538" i="23"/>
  <c r="C539" i="23"/>
  <c r="D539" i="23"/>
  <c r="E539" i="23"/>
  <c r="F539" i="23"/>
  <c r="G539" i="23"/>
  <c r="H539" i="23"/>
  <c r="J539" i="23"/>
  <c r="K539" i="23"/>
  <c r="L539" i="23"/>
  <c r="M539" i="23"/>
  <c r="AG539" i="23"/>
  <c r="C540" i="23"/>
  <c r="D540" i="23"/>
  <c r="E540" i="23"/>
  <c r="F540" i="23"/>
  <c r="G540" i="23"/>
  <c r="H540" i="23"/>
  <c r="J540" i="23"/>
  <c r="K540" i="23"/>
  <c r="L540" i="23"/>
  <c r="M540" i="23"/>
  <c r="AG540" i="23"/>
  <c r="C541" i="23"/>
  <c r="D541" i="23"/>
  <c r="E541" i="23"/>
  <c r="F541" i="23"/>
  <c r="G541" i="23"/>
  <c r="H541" i="23"/>
  <c r="J541" i="23"/>
  <c r="K541" i="23"/>
  <c r="L541" i="23"/>
  <c r="M541" i="23"/>
  <c r="AG541" i="23"/>
  <c r="C542" i="23"/>
  <c r="D542" i="23"/>
  <c r="E542" i="23"/>
  <c r="F542" i="23"/>
  <c r="G542" i="23"/>
  <c r="H542" i="23"/>
  <c r="J542" i="23"/>
  <c r="K542" i="23"/>
  <c r="L542" i="23"/>
  <c r="M542" i="23"/>
  <c r="AG542" i="23"/>
  <c r="C543" i="23"/>
  <c r="D543" i="23"/>
  <c r="E543" i="23"/>
  <c r="F543" i="23"/>
  <c r="G543" i="23"/>
  <c r="H543" i="23"/>
  <c r="J543" i="23"/>
  <c r="K543" i="23"/>
  <c r="L543" i="23"/>
  <c r="M543" i="23"/>
  <c r="AG543" i="23"/>
  <c r="C544" i="23"/>
  <c r="D544" i="23"/>
  <c r="E544" i="23"/>
  <c r="F544" i="23"/>
  <c r="G544" i="23"/>
  <c r="H544" i="23"/>
  <c r="J544" i="23"/>
  <c r="K544" i="23"/>
  <c r="L544" i="23"/>
  <c r="M544" i="23"/>
  <c r="AG544" i="23"/>
  <c r="C545" i="23"/>
  <c r="D545" i="23"/>
  <c r="E545" i="23"/>
  <c r="F545" i="23"/>
  <c r="G545" i="23"/>
  <c r="H545" i="23"/>
  <c r="J545" i="23"/>
  <c r="K545" i="23"/>
  <c r="L545" i="23"/>
  <c r="M545" i="23"/>
  <c r="AG545" i="23"/>
  <c r="C546" i="23"/>
  <c r="D546" i="23"/>
  <c r="E546" i="23"/>
  <c r="F546" i="23"/>
  <c r="G546" i="23"/>
  <c r="H546" i="23"/>
  <c r="J546" i="23"/>
  <c r="K546" i="23"/>
  <c r="L546" i="23"/>
  <c r="M546" i="23"/>
  <c r="AG546" i="23"/>
  <c r="C547" i="23"/>
  <c r="D547" i="23"/>
  <c r="E547" i="23"/>
  <c r="F547" i="23"/>
  <c r="G547" i="23"/>
  <c r="H547" i="23"/>
  <c r="J547" i="23"/>
  <c r="K547" i="23"/>
  <c r="L547" i="23"/>
  <c r="M547" i="23"/>
  <c r="AG547" i="23"/>
  <c r="C548" i="23"/>
  <c r="D548" i="23"/>
  <c r="E548" i="23"/>
  <c r="F548" i="23"/>
  <c r="G548" i="23"/>
  <c r="H548" i="23"/>
  <c r="J548" i="23"/>
  <c r="K548" i="23"/>
  <c r="L548" i="23"/>
  <c r="M548" i="23"/>
  <c r="AG548" i="23"/>
  <c r="C549" i="23"/>
  <c r="D549" i="23"/>
  <c r="E549" i="23"/>
  <c r="F549" i="23"/>
  <c r="G549" i="23"/>
  <c r="H549" i="23"/>
  <c r="J549" i="23"/>
  <c r="K549" i="23"/>
  <c r="L549" i="23"/>
  <c r="M549" i="23"/>
  <c r="AG549" i="23"/>
  <c r="C550" i="23"/>
  <c r="D550" i="23"/>
  <c r="E550" i="23"/>
  <c r="F550" i="23"/>
  <c r="G550" i="23"/>
  <c r="H550" i="23"/>
  <c r="J550" i="23"/>
  <c r="K550" i="23"/>
  <c r="L550" i="23"/>
  <c r="M550" i="23"/>
  <c r="AG550" i="23"/>
  <c r="C551" i="23"/>
  <c r="D551" i="23"/>
  <c r="E551" i="23"/>
  <c r="F551" i="23"/>
  <c r="G551" i="23"/>
  <c r="H551" i="23"/>
  <c r="J551" i="23"/>
  <c r="K551" i="23"/>
  <c r="L551" i="23"/>
  <c r="M551" i="23"/>
  <c r="AG551" i="23"/>
  <c r="C552" i="23"/>
  <c r="D552" i="23"/>
  <c r="E552" i="23"/>
  <c r="F552" i="23"/>
  <c r="G552" i="23"/>
  <c r="H552" i="23"/>
  <c r="J552" i="23"/>
  <c r="K552" i="23"/>
  <c r="L552" i="23"/>
  <c r="M552" i="23"/>
  <c r="AG552" i="23"/>
  <c r="C553" i="23"/>
  <c r="D553" i="23"/>
  <c r="E553" i="23"/>
  <c r="F553" i="23"/>
  <c r="G553" i="23"/>
  <c r="H553" i="23"/>
  <c r="J553" i="23"/>
  <c r="K553" i="23"/>
  <c r="L553" i="23"/>
  <c r="M553" i="23"/>
  <c r="AG553" i="23"/>
  <c r="C554" i="23"/>
  <c r="D554" i="23"/>
  <c r="E554" i="23"/>
  <c r="F554" i="23"/>
  <c r="G554" i="23"/>
  <c r="H554" i="23"/>
  <c r="J554" i="23"/>
  <c r="K554" i="23"/>
  <c r="L554" i="23"/>
  <c r="M554" i="23"/>
  <c r="AG554" i="23"/>
  <c r="C555" i="23"/>
  <c r="D555" i="23"/>
  <c r="E555" i="23"/>
  <c r="F555" i="23"/>
  <c r="G555" i="23"/>
  <c r="H555" i="23"/>
  <c r="J555" i="23"/>
  <c r="K555" i="23"/>
  <c r="L555" i="23"/>
  <c r="M555" i="23"/>
  <c r="AG555" i="23"/>
  <c r="C556" i="23"/>
  <c r="D556" i="23"/>
  <c r="E556" i="23"/>
  <c r="F556" i="23"/>
  <c r="G556" i="23"/>
  <c r="H556" i="23"/>
  <c r="J556" i="23"/>
  <c r="K556" i="23"/>
  <c r="L556" i="23"/>
  <c r="M556" i="23"/>
  <c r="AG556" i="23"/>
  <c r="C557" i="23"/>
  <c r="D557" i="23"/>
  <c r="E557" i="23"/>
  <c r="F557" i="23"/>
  <c r="G557" i="23"/>
  <c r="H557" i="23"/>
  <c r="J557" i="23"/>
  <c r="K557" i="23"/>
  <c r="L557" i="23"/>
  <c r="M557" i="23"/>
  <c r="AG557" i="23"/>
  <c r="C558" i="23"/>
  <c r="D558" i="23"/>
  <c r="E558" i="23"/>
  <c r="F558" i="23"/>
  <c r="G558" i="23"/>
  <c r="H558" i="23"/>
  <c r="J558" i="23"/>
  <c r="K558" i="23"/>
  <c r="L558" i="23"/>
  <c r="M558" i="23"/>
  <c r="AG558" i="23"/>
  <c r="C559" i="23"/>
  <c r="D559" i="23"/>
  <c r="E559" i="23"/>
  <c r="F559" i="23"/>
  <c r="G559" i="23"/>
  <c r="H559" i="23"/>
  <c r="J559" i="23"/>
  <c r="K559" i="23"/>
  <c r="L559" i="23"/>
  <c r="M559" i="23"/>
  <c r="AG559" i="23"/>
  <c r="C560" i="23"/>
  <c r="D560" i="23"/>
  <c r="E560" i="23"/>
  <c r="F560" i="23"/>
  <c r="G560" i="23"/>
  <c r="H560" i="23"/>
  <c r="J560" i="23"/>
  <c r="K560" i="23"/>
  <c r="L560" i="23"/>
  <c r="M560" i="23"/>
  <c r="AG560" i="23"/>
  <c r="C561" i="23"/>
  <c r="D561" i="23"/>
  <c r="E561" i="23"/>
  <c r="F561" i="23"/>
  <c r="G561" i="23"/>
  <c r="H561" i="23"/>
  <c r="J561" i="23"/>
  <c r="K561" i="23"/>
  <c r="L561" i="23"/>
  <c r="M561" i="23"/>
  <c r="AG561" i="23"/>
  <c r="C562" i="23"/>
  <c r="D562" i="23"/>
  <c r="E562" i="23"/>
  <c r="F562" i="23"/>
  <c r="G562" i="23"/>
  <c r="H562" i="23"/>
  <c r="J562" i="23"/>
  <c r="K562" i="23"/>
  <c r="L562" i="23"/>
  <c r="M562" i="23"/>
  <c r="AG562" i="23"/>
  <c r="C563" i="23"/>
  <c r="D563" i="23"/>
  <c r="E563" i="23"/>
  <c r="F563" i="23"/>
  <c r="G563" i="23"/>
  <c r="H563" i="23"/>
  <c r="J563" i="23"/>
  <c r="K563" i="23"/>
  <c r="L563" i="23"/>
  <c r="M563" i="23"/>
  <c r="AG563" i="23"/>
  <c r="C564" i="23"/>
  <c r="D564" i="23"/>
  <c r="E564" i="23"/>
  <c r="F564" i="23"/>
  <c r="G564" i="23"/>
  <c r="H564" i="23"/>
  <c r="J564" i="23"/>
  <c r="K564" i="23"/>
  <c r="L564" i="23"/>
  <c r="M564" i="23"/>
  <c r="AG564" i="23"/>
  <c r="C565" i="23"/>
  <c r="D565" i="23"/>
  <c r="E565" i="23"/>
  <c r="F565" i="23"/>
  <c r="G565" i="23"/>
  <c r="H565" i="23"/>
  <c r="J565" i="23"/>
  <c r="K565" i="23"/>
  <c r="L565" i="23"/>
  <c r="M565" i="23"/>
  <c r="AG565" i="23"/>
  <c r="C566" i="23"/>
  <c r="D566" i="23"/>
  <c r="E566" i="23"/>
  <c r="F566" i="23"/>
  <c r="G566" i="23"/>
  <c r="H566" i="23"/>
  <c r="J566" i="23"/>
  <c r="K566" i="23"/>
  <c r="L566" i="23"/>
  <c r="M566" i="23"/>
  <c r="AG566" i="23"/>
  <c r="C567" i="23"/>
  <c r="D567" i="23"/>
  <c r="E567" i="23"/>
  <c r="F567" i="23"/>
  <c r="G567" i="23"/>
  <c r="H567" i="23"/>
  <c r="J567" i="23"/>
  <c r="K567" i="23"/>
  <c r="L567" i="23"/>
  <c r="M567" i="23"/>
  <c r="AG567" i="23"/>
  <c r="C568" i="23"/>
  <c r="D568" i="23"/>
  <c r="E568" i="23"/>
  <c r="F568" i="23"/>
  <c r="G568" i="23"/>
  <c r="H568" i="23"/>
  <c r="J568" i="23"/>
  <c r="K568" i="23"/>
  <c r="L568" i="23"/>
  <c r="M568" i="23"/>
  <c r="AG568" i="23"/>
  <c r="C569" i="23"/>
  <c r="D569" i="23"/>
  <c r="E569" i="23"/>
  <c r="F569" i="23"/>
  <c r="G569" i="23"/>
  <c r="H569" i="23"/>
  <c r="J569" i="23"/>
  <c r="K569" i="23"/>
  <c r="L569" i="23"/>
  <c r="M569" i="23"/>
  <c r="AG569" i="23"/>
  <c r="C570" i="23"/>
  <c r="D570" i="23"/>
  <c r="E570" i="23"/>
  <c r="F570" i="23"/>
  <c r="G570" i="23"/>
  <c r="H570" i="23"/>
  <c r="J570" i="23"/>
  <c r="K570" i="23"/>
  <c r="L570" i="23"/>
  <c r="M570" i="23"/>
  <c r="AG570" i="23"/>
  <c r="C571" i="23"/>
  <c r="D571" i="23"/>
  <c r="E571" i="23"/>
  <c r="F571" i="23"/>
  <c r="G571" i="23"/>
  <c r="H571" i="23"/>
  <c r="J571" i="23"/>
  <c r="K571" i="23"/>
  <c r="L571" i="23"/>
  <c r="M571" i="23"/>
  <c r="AG571" i="23"/>
  <c r="C572" i="23"/>
  <c r="D572" i="23"/>
  <c r="E572" i="23"/>
  <c r="F572" i="23"/>
  <c r="G572" i="23"/>
  <c r="H572" i="23"/>
  <c r="J572" i="23"/>
  <c r="K572" i="23"/>
  <c r="L572" i="23"/>
  <c r="M572" i="23"/>
  <c r="AG572" i="23"/>
  <c r="C573" i="23"/>
  <c r="D573" i="23"/>
  <c r="E573" i="23"/>
  <c r="F573" i="23"/>
  <c r="G573" i="23"/>
  <c r="H573" i="23"/>
  <c r="J573" i="23"/>
  <c r="K573" i="23"/>
  <c r="L573" i="23"/>
  <c r="M573" i="23"/>
  <c r="AG573" i="23"/>
  <c r="C574" i="23"/>
  <c r="D574" i="23"/>
  <c r="E574" i="23"/>
  <c r="F574" i="23"/>
  <c r="G574" i="23"/>
  <c r="H574" i="23"/>
  <c r="J574" i="23"/>
  <c r="K574" i="23"/>
  <c r="L574" i="23"/>
  <c r="M574" i="23"/>
  <c r="AG574" i="23"/>
  <c r="C575" i="23"/>
  <c r="D575" i="23"/>
  <c r="E575" i="23"/>
  <c r="F575" i="23"/>
  <c r="G575" i="23"/>
  <c r="H575" i="23"/>
  <c r="J575" i="23"/>
  <c r="K575" i="23"/>
  <c r="L575" i="23"/>
  <c r="M575" i="23"/>
  <c r="AG575" i="23"/>
  <c r="C576" i="23"/>
  <c r="D576" i="23"/>
  <c r="E576" i="23"/>
  <c r="F576" i="23"/>
  <c r="G576" i="23"/>
  <c r="H576" i="23"/>
  <c r="J576" i="23"/>
  <c r="K576" i="23"/>
  <c r="L576" i="23"/>
  <c r="M576" i="23"/>
  <c r="AG576" i="23"/>
  <c r="C577" i="23"/>
  <c r="D577" i="23"/>
  <c r="E577" i="23"/>
  <c r="F577" i="23"/>
  <c r="G577" i="23"/>
  <c r="H577" i="23"/>
  <c r="J577" i="23"/>
  <c r="K577" i="23"/>
  <c r="L577" i="23"/>
  <c r="M577" i="23"/>
  <c r="AG577" i="23"/>
  <c r="C578" i="23"/>
  <c r="D578" i="23"/>
  <c r="E578" i="23"/>
  <c r="F578" i="23"/>
  <c r="G578" i="23"/>
  <c r="H578" i="23"/>
  <c r="J578" i="23"/>
  <c r="K578" i="23"/>
  <c r="L578" i="23"/>
  <c r="M578" i="23"/>
  <c r="AG578" i="23"/>
  <c r="C579" i="23"/>
  <c r="D579" i="23"/>
  <c r="E579" i="23"/>
  <c r="F579" i="23"/>
  <c r="G579" i="23"/>
  <c r="H579" i="23"/>
  <c r="J579" i="23"/>
  <c r="K579" i="23"/>
  <c r="L579" i="23"/>
  <c r="M579" i="23"/>
  <c r="AG579" i="23"/>
  <c r="C580" i="23"/>
  <c r="D580" i="23"/>
  <c r="E580" i="23"/>
  <c r="F580" i="23"/>
  <c r="G580" i="23"/>
  <c r="H580" i="23"/>
  <c r="J580" i="23"/>
  <c r="K580" i="23"/>
  <c r="L580" i="23"/>
  <c r="M580" i="23"/>
  <c r="AG580" i="23"/>
  <c r="C581" i="23"/>
  <c r="D581" i="23"/>
  <c r="E581" i="23"/>
  <c r="F581" i="23"/>
  <c r="G581" i="23"/>
  <c r="H581" i="23"/>
  <c r="J581" i="23"/>
  <c r="K581" i="23"/>
  <c r="L581" i="23"/>
  <c r="M581" i="23"/>
  <c r="AG581" i="23"/>
  <c r="C582" i="23"/>
  <c r="D582" i="23"/>
  <c r="E582" i="23"/>
  <c r="F582" i="23"/>
  <c r="G582" i="23"/>
  <c r="H582" i="23"/>
  <c r="J582" i="23"/>
  <c r="K582" i="23"/>
  <c r="L582" i="23"/>
  <c r="M582" i="23"/>
  <c r="AG582" i="23"/>
  <c r="C583" i="23"/>
  <c r="D583" i="23"/>
  <c r="E583" i="23"/>
  <c r="F583" i="23"/>
  <c r="G583" i="23"/>
  <c r="H583" i="23"/>
  <c r="J583" i="23"/>
  <c r="K583" i="23"/>
  <c r="L583" i="23"/>
  <c r="M583" i="23"/>
  <c r="AG583" i="23"/>
  <c r="C584" i="23"/>
  <c r="D584" i="23"/>
  <c r="E584" i="23"/>
  <c r="F584" i="23"/>
  <c r="G584" i="23"/>
  <c r="H584" i="23"/>
  <c r="J584" i="23"/>
  <c r="K584" i="23"/>
  <c r="L584" i="23"/>
  <c r="M584" i="23"/>
  <c r="AG584" i="23"/>
  <c r="C585" i="23"/>
  <c r="D585" i="23"/>
  <c r="E585" i="23"/>
  <c r="F585" i="23"/>
  <c r="G585" i="23"/>
  <c r="H585" i="23"/>
  <c r="J585" i="23"/>
  <c r="K585" i="23"/>
  <c r="L585" i="23"/>
  <c r="M585" i="23"/>
  <c r="AG585" i="23"/>
  <c r="C586" i="23"/>
  <c r="D586" i="23"/>
  <c r="E586" i="23"/>
  <c r="F586" i="23"/>
  <c r="G586" i="23"/>
  <c r="H586" i="23"/>
  <c r="J586" i="23"/>
  <c r="K586" i="23"/>
  <c r="L586" i="23"/>
  <c r="M586" i="23"/>
  <c r="AG586" i="23"/>
  <c r="C587" i="23"/>
  <c r="D587" i="23"/>
  <c r="E587" i="23"/>
  <c r="F587" i="23"/>
  <c r="G587" i="23"/>
  <c r="H587" i="23"/>
  <c r="J587" i="23"/>
  <c r="K587" i="23"/>
  <c r="L587" i="23"/>
  <c r="M587" i="23"/>
  <c r="AG587" i="23"/>
  <c r="C588" i="23"/>
  <c r="D588" i="23"/>
  <c r="E588" i="23"/>
  <c r="F588" i="23"/>
  <c r="G588" i="23"/>
  <c r="H588" i="23"/>
  <c r="J588" i="23"/>
  <c r="K588" i="23"/>
  <c r="L588" i="23"/>
  <c r="M588" i="23"/>
  <c r="AG588" i="23"/>
  <c r="C589" i="23"/>
  <c r="D589" i="23"/>
  <c r="E589" i="23"/>
  <c r="F589" i="23"/>
  <c r="G589" i="23"/>
  <c r="H589" i="23"/>
  <c r="J589" i="23"/>
  <c r="K589" i="23"/>
  <c r="L589" i="23"/>
  <c r="M589" i="23"/>
  <c r="AG589" i="23"/>
  <c r="C590" i="23"/>
  <c r="D590" i="23"/>
  <c r="E590" i="23"/>
  <c r="F590" i="23"/>
  <c r="G590" i="23"/>
  <c r="H590" i="23"/>
  <c r="J590" i="23"/>
  <c r="K590" i="23"/>
  <c r="L590" i="23"/>
  <c r="M590" i="23"/>
  <c r="AG590" i="23"/>
  <c r="C591" i="23"/>
  <c r="D591" i="23"/>
  <c r="E591" i="23"/>
  <c r="F591" i="23"/>
  <c r="G591" i="23"/>
  <c r="H591" i="23"/>
  <c r="J591" i="23"/>
  <c r="K591" i="23"/>
  <c r="L591" i="23"/>
  <c r="M591" i="23"/>
  <c r="AG591" i="23"/>
  <c r="C592" i="23"/>
  <c r="D592" i="23"/>
  <c r="E592" i="23"/>
  <c r="F592" i="23"/>
  <c r="G592" i="23"/>
  <c r="H592" i="23"/>
  <c r="J592" i="23"/>
  <c r="K592" i="23"/>
  <c r="L592" i="23"/>
  <c r="M592" i="23"/>
  <c r="AG592" i="23"/>
  <c r="C593" i="23"/>
  <c r="D593" i="23"/>
  <c r="E593" i="23"/>
  <c r="F593" i="23"/>
  <c r="G593" i="23"/>
  <c r="H593" i="23"/>
  <c r="J593" i="23"/>
  <c r="K593" i="23"/>
  <c r="L593" i="23"/>
  <c r="M593" i="23"/>
  <c r="AG593" i="23"/>
  <c r="C594" i="23"/>
  <c r="D594" i="23"/>
  <c r="E594" i="23"/>
  <c r="F594" i="23"/>
  <c r="G594" i="23"/>
  <c r="H594" i="23"/>
  <c r="J594" i="23"/>
  <c r="K594" i="23"/>
  <c r="L594" i="23"/>
  <c r="M594" i="23"/>
  <c r="AG594" i="23"/>
  <c r="C595" i="23"/>
  <c r="D595" i="23"/>
  <c r="E595" i="23"/>
  <c r="F595" i="23"/>
  <c r="G595" i="23"/>
  <c r="H595" i="23"/>
  <c r="J595" i="23"/>
  <c r="K595" i="23"/>
  <c r="L595" i="23"/>
  <c r="M595" i="23"/>
  <c r="AG595" i="23"/>
  <c r="C596" i="23"/>
  <c r="D596" i="23"/>
  <c r="E596" i="23"/>
  <c r="F596" i="23"/>
  <c r="G596" i="23"/>
  <c r="H596" i="23"/>
  <c r="J596" i="23"/>
  <c r="K596" i="23"/>
  <c r="L596" i="23"/>
  <c r="M596" i="23"/>
  <c r="AG596" i="23"/>
  <c r="C597" i="23"/>
  <c r="D597" i="23"/>
  <c r="E597" i="23"/>
  <c r="F597" i="23"/>
  <c r="G597" i="23"/>
  <c r="H597" i="23"/>
  <c r="J597" i="23"/>
  <c r="K597" i="23"/>
  <c r="L597" i="23"/>
  <c r="M597" i="23"/>
  <c r="AG597" i="23"/>
  <c r="C598" i="23"/>
  <c r="D598" i="23"/>
  <c r="E598" i="23"/>
  <c r="F598" i="23"/>
  <c r="G598" i="23"/>
  <c r="H598" i="23"/>
  <c r="J598" i="23"/>
  <c r="K598" i="23"/>
  <c r="L598" i="23"/>
  <c r="M598" i="23"/>
  <c r="AG598" i="23"/>
  <c r="C599" i="23"/>
  <c r="D599" i="23"/>
  <c r="E599" i="23"/>
  <c r="F599" i="23"/>
  <c r="G599" i="23"/>
  <c r="H599" i="23"/>
  <c r="J599" i="23"/>
  <c r="K599" i="23"/>
  <c r="L599" i="23"/>
  <c r="M599" i="23"/>
  <c r="AG599" i="23"/>
  <c r="C600" i="23"/>
  <c r="D600" i="23"/>
  <c r="E600" i="23"/>
  <c r="F600" i="23"/>
  <c r="G600" i="23"/>
  <c r="H600" i="23"/>
  <c r="J600" i="23"/>
  <c r="K600" i="23"/>
  <c r="L600" i="23"/>
  <c r="M600" i="23"/>
  <c r="AG600" i="23"/>
  <c r="C601" i="23"/>
  <c r="D601" i="23"/>
  <c r="E601" i="23"/>
  <c r="F601" i="23"/>
  <c r="G601" i="23"/>
  <c r="H601" i="23"/>
  <c r="J601" i="23"/>
  <c r="K601" i="23"/>
  <c r="L601" i="23"/>
  <c r="M601" i="23"/>
  <c r="AG601" i="23"/>
  <c r="C602" i="23"/>
  <c r="D602" i="23"/>
  <c r="E602" i="23"/>
  <c r="F602" i="23"/>
  <c r="G602" i="23"/>
  <c r="H602" i="23"/>
  <c r="J602" i="23"/>
  <c r="K602" i="23"/>
  <c r="L602" i="23"/>
  <c r="M602" i="23"/>
  <c r="AG602" i="23"/>
  <c r="C603" i="23"/>
  <c r="D603" i="23"/>
  <c r="E603" i="23"/>
  <c r="F603" i="23"/>
  <c r="G603" i="23"/>
  <c r="H603" i="23"/>
  <c r="J603" i="23"/>
  <c r="K603" i="23"/>
  <c r="L603" i="23"/>
  <c r="M603" i="23"/>
  <c r="AG603" i="23"/>
  <c r="C604" i="23"/>
  <c r="D604" i="23"/>
  <c r="E604" i="23"/>
  <c r="F604" i="23"/>
  <c r="G604" i="23"/>
  <c r="H604" i="23"/>
  <c r="J604" i="23"/>
  <c r="K604" i="23"/>
  <c r="L604" i="23"/>
  <c r="M604" i="23"/>
  <c r="AG604" i="23"/>
  <c r="C605" i="23"/>
  <c r="D605" i="23"/>
  <c r="E605" i="23"/>
  <c r="F605" i="23"/>
  <c r="G605" i="23"/>
  <c r="H605" i="23"/>
  <c r="J605" i="23"/>
  <c r="K605" i="23"/>
  <c r="L605" i="23"/>
  <c r="M605" i="23"/>
  <c r="AG605" i="23"/>
  <c r="C606" i="23"/>
  <c r="D606" i="23"/>
  <c r="E606" i="23"/>
  <c r="F606" i="23"/>
  <c r="G606" i="23"/>
  <c r="H606" i="23"/>
  <c r="J606" i="23"/>
  <c r="K606" i="23"/>
  <c r="L606" i="23"/>
  <c r="M606" i="23"/>
  <c r="AG606" i="23"/>
  <c r="C607" i="23"/>
  <c r="D607" i="23"/>
  <c r="E607" i="23"/>
  <c r="F607" i="23"/>
  <c r="G607" i="23"/>
  <c r="H607" i="23"/>
  <c r="J607" i="23"/>
  <c r="K607" i="23"/>
  <c r="L607" i="23"/>
  <c r="M607" i="23"/>
  <c r="AG607" i="23"/>
  <c r="C608" i="23"/>
  <c r="D608" i="23"/>
  <c r="E608" i="23"/>
  <c r="F608" i="23"/>
  <c r="G608" i="23"/>
  <c r="H608" i="23"/>
  <c r="J608" i="23"/>
  <c r="K608" i="23"/>
  <c r="L608" i="23"/>
  <c r="M608" i="23"/>
  <c r="AG608" i="23"/>
  <c r="C609" i="23"/>
  <c r="D609" i="23"/>
  <c r="E609" i="23"/>
  <c r="F609" i="23"/>
  <c r="G609" i="23"/>
  <c r="H609" i="23"/>
  <c r="J609" i="23"/>
  <c r="K609" i="23"/>
  <c r="L609" i="23"/>
  <c r="M609" i="23"/>
  <c r="AG609" i="23"/>
  <c r="C610" i="23"/>
  <c r="D610" i="23"/>
  <c r="E610" i="23"/>
  <c r="F610" i="23"/>
  <c r="G610" i="23"/>
  <c r="H610" i="23"/>
  <c r="J610" i="23"/>
  <c r="K610" i="23"/>
  <c r="L610" i="23"/>
  <c r="M610" i="23"/>
  <c r="AG610" i="23"/>
  <c r="C611" i="23"/>
  <c r="D611" i="23"/>
  <c r="E611" i="23"/>
  <c r="F611" i="23"/>
  <c r="G611" i="23"/>
  <c r="H611" i="23"/>
  <c r="J611" i="23"/>
  <c r="K611" i="23"/>
  <c r="L611" i="23"/>
  <c r="M611" i="23"/>
  <c r="AG611" i="23"/>
  <c r="C612" i="23"/>
  <c r="D612" i="23"/>
  <c r="E612" i="23"/>
  <c r="F612" i="23"/>
  <c r="G612" i="23"/>
  <c r="H612" i="23"/>
  <c r="J612" i="23"/>
  <c r="K612" i="23"/>
  <c r="L612" i="23"/>
  <c r="M612" i="23"/>
  <c r="AG612" i="23"/>
  <c r="C613" i="23"/>
  <c r="D613" i="23"/>
  <c r="E613" i="23"/>
  <c r="F613" i="23"/>
  <c r="G613" i="23"/>
  <c r="H613" i="23"/>
  <c r="J613" i="23"/>
  <c r="K613" i="23"/>
  <c r="L613" i="23"/>
  <c r="M613" i="23"/>
  <c r="AG613" i="23"/>
  <c r="C614" i="23"/>
  <c r="D614" i="23"/>
  <c r="E614" i="23"/>
  <c r="F614" i="23"/>
  <c r="G614" i="23"/>
  <c r="H614" i="23"/>
  <c r="J614" i="23"/>
  <c r="K614" i="23"/>
  <c r="L614" i="23"/>
  <c r="M614" i="23"/>
  <c r="AG614" i="23"/>
  <c r="C615" i="23"/>
  <c r="D615" i="23"/>
  <c r="E615" i="23"/>
  <c r="F615" i="23"/>
  <c r="G615" i="23"/>
  <c r="H615" i="23"/>
  <c r="J615" i="23"/>
  <c r="K615" i="23"/>
  <c r="L615" i="23"/>
  <c r="M615" i="23"/>
  <c r="AG615" i="23"/>
  <c r="C616" i="23"/>
  <c r="D616" i="23"/>
  <c r="E616" i="23"/>
  <c r="F616" i="23"/>
  <c r="G616" i="23"/>
  <c r="H616" i="23"/>
  <c r="J616" i="23"/>
  <c r="K616" i="23"/>
  <c r="L616" i="23"/>
  <c r="M616" i="23"/>
  <c r="AG616" i="23"/>
  <c r="C617" i="23"/>
  <c r="D617" i="23"/>
  <c r="E617" i="23"/>
  <c r="F617" i="23"/>
  <c r="G617" i="23"/>
  <c r="H617" i="23"/>
  <c r="J617" i="23"/>
  <c r="K617" i="23"/>
  <c r="L617" i="23"/>
  <c r="M617" i="23"/>
  <c r="AG617" i="23"/>
  <c r="C618" i="23"/>
  <c r="D618" i="23"/>
  <c r="E618" i="23"/>
  <c r="F618" i="23"/>
  <c r="G618" i="23"/>
  <c r="H618" i="23"/>
  <c r="J618" i="23"/>
  <c r="K618" i="23"/>
  <c r="L618" i="23"/>
  <c r="M618" i="23"/>
  <c r="AG618" i="23"/>
  <c r="C619" i="23"/>
  <c r="D619" i="23"/>
  <c r="E619" i="23"/>
  <c r="F619" i="23"/>
  <c r="G619" i="23"/>
  <c r="H619" i="23"/>
  <c r="J619" i="23"/>
  <c r="K619" i="23"/>
  <c r="L619" i="23"/>
  <c r="M619" i="23"/>
  <c r="AG619" i="23"/>
  <c r="C620" i="23"/>
  <c r="D620" i="23"/>
  <c r="E620" i="23"/>
  <c r="F620" i="23"/>
  <c r="G620" i="23"/>
  <c r="H620" i="23"/>
  <c r="J620" i="23"/>
  <c r="K620" i="23"/>
  <c r="L620" i="23"/>
  <c r="M620" i="23"/>
  <c r="AG620" i="23"/>
  <c r="C621" i="23"/>
  <c r="D621" i="23"/>
  <c r="E621" i="23"/>
  <c r="F621" i="23"/>
  <c r="G621" i="23"/>
  <c r="H621" i="23"/>
  <c r="J621" i="23"/>
  <c r="K621" i="23"/>
  <c r="L621" i="23"/>
  <c r="M621" i="23"/>
  <c r="AG621" i="23"/>
  <c r="C622" i="23"/>
  <c r="D622" i="23"/>
  <c r="E622" i="23"/>
  <c r="F622" i="23"/>
  <c r="G622" i="23"/>
  <c r="H622" i="23"/>
  <c r="J622" i="23"/>
  <c r="K622" i="23"/>
  <c r="L622" i="23"/>
  <c r="M622" i="23"/>
  <c r="AG622" i="23"/>
  <c r="C623" i="23"/>
  <c r="D623" i="23"/>
  <c r="E623" i="23"/>
  <c r="F623" i="23"/>
  <c r="G623" i="23"/>
  <c r="H623" i="23"/>
  <c r="J623" i="23"/>
  <c r="K623" i="23"/>
  <c r="L623" i="23"/>
  <c r="M623" i="23"/>
  <c r="AG623" i="23"/>
  <c r="C624" i="23"/>
  <c r="D624" i="23"/>
  <c r="E624" i="23"/>
  <c r="F624" i="23"/>
  <c r="G624" i="23"/>
  <c r="H624" i="23"/>
  <c r="J624" i="23"/>
  <c r="K624" i="23"/>
  <c r="L624" i="23"/>
  <c r="M624" i="23"/>
  <c r="AG624" i="23"/>
  <c r="C625" i="23"/>
  <c r="D625" i="23"/>
  <c r="E625" i="23"/>
  <c r="F625" i="23"/>
  <c r="G625" i="23"/>
  <c r="H625" i="23"/>
  <c r="J625" i="23"/>
  <c r="K625" i="23"/>
  <c r="L625" i="23"/>
  <c r="M625" i="23"/>
  <c r="AG625" i="23"/>
  <c r="C626" i="23"/>
  <c r="D626" i="23"/>
  <c r="E626" i="23"/>
  <c r="F626" i="23"/>
  <c r="G626" i="23"/>
  <c r="H626" i="23"/>
  <c r="J626" i="23"/>
  <c r="K626" i="23"/>
  <c r="L626" i="23"/>
  <c r="M626" i="23"/>
  <c r="AG626" i="23"/>
  <c r="C627" i="23"/>
  <c r="D627" i="23"/>
  <c r="E627" i="23"/>
  <c r="F627" i="23"/>
  <c r="G627" i="23"/>
  <c r="H627" i="23"/>
  <c r="J627" i="23"/>
  <c r="K627" i="23"/>
  <c r="L627" i="23"/>
  <c r="M627" i="23"/>
  <c r="AG627" i="23"/>
  <c r="C628" i="23"/>
  <c r="D628" i="23"/>
  <c r="E628" i="23"/>
  <c r="F628" i="23"/>
  <c r="G628" i="23"/>
  <c r="H628" i="23"/>
  <c r="J628" i="23"/>
  <c r="K628" i="23"/>
  <c r="L628" i="23"/>
  <c r="M628" i="23"/>
  <c r="AG628" i="23"/>
  <c r="C629" i="23"/>
  <c r="D629" i="23"/>
  <c r="E629" i="23"/>
  <c r="F629" i="23"/>
  <c r="G629" i="23"/>
  <c r="H629" i="23"/>
  <c r="J629" i="23"/>
  <c r="K629" i="23"/>
  <c r="L629" i="23"/>
  <c r="M629" i="23"/>
  <c r="AG629" i="23"/>
  <c r="C630" i="23"/>
  <c r="D630" i="23"/>
  <c r="E630" i="23"/>
  <c r="F630" i="23"/>
  <c r="G630" i="23"/>
  <c r="H630" i="23"/>
  <c r="J630" i="23"/>
  <c r="K630" i="23"/>
  <c r="L630" i="23"/>
  <c r="M630" i="23"/>
  <c r="AG630" i="23"/>
  <c r="C631" i="23"/>
  <c r="D631" i="23"/>
  <c r="E631" i="23"/>
  <c r="F631" i="23"/>
  <c r="G631" i="23"/>
  <c r="H631" i="23"/>
  <c r="J631" i="23"/>
  <c r="K631" i="23"/>
  <c r="L631" i="23"/>
  <c r="M631" i="23"/>
  <c r="AG631" i="23"/>
  <c r="C632" i="23"/>
  <c r="D632" i="23"/>
  <c r="E632" i="23"/>
  <c r="F632" i="23"/>
  <c r="G632" i="23"/>
  <c r="H632" i="23"/>
  <c r="J632" i="23"/>
  <c r="K632" i="23"/>
  <c r="L632" i="23"/>
  <c r="M632" i="23"/>
  <c r="AG632" i="23"/>
  <c r="C633" i="23"/>
  <c r="D633" i="23"/>
  <c r="E633" i="23"/>
  <c r="F633" i="23"/>
  <c r="G633" i="23"/>
  <c r="H633" i="23"/>
  <c r="J633" i="23"/>
  <c r="K633" i="23"/>
  <c r="L633" i="23"/>
  <c r="M633" i="23"/>
  <c r="AG633" i="23"/>
  <c r="C634" i="23"/>
  <c r="D634" i="23"/>
  <c r="E634" i="23"/>
  <c r="F634" i="23"/>
  <c r="G634" i="23"/>
  <c r="H634" i="23"/>
  <c r="J634" i="23"/>
  <c r="K634" i="23"/>
  <c r="L634" i="23"/>
  <c r="M634" i="23"/>
  <c r="AG634" i="23"/>
  <c r="C635" i="23"/>
  <c r="D635" i="23"/>
  <c r="E635" i="23"/>
  <c r="F635" i="23"/>
  <c r="G635" i="23"/>
  <c r="H635" i="23"/>
  <c r="J635" i="23"/>
  <c r="K635" i="23"/>
  <c r="L635" i="23"/>
  <c r="M635" i="23"/>
  <c r="AG635" i="23"/>
  <c r="C636" i="23"/>
  <c r="D636" i="23"/>
  <c r="E636" i="23"/>
  <c r="F636" i="23"/>
  <c r="G636" i="23"/>
  <c r="H636" i="23"/>
  <c r="J636" i="23"/>
  <c r="K636" i="23"/>
  <c r="L636" i="23"/>
  <c r="M636" i="23"/>
  <c r="AG636" i="23"/>
  <c r="C637" i="23"/>
  <c r="D637" i="23"/>
  <c r="E637" i="23"/>
  <c r="F637" i="23"/>
  <c r="G637" i="23"/>
  <c r="H637" i="23"/>
  <c r="J637" i="23"/>
  <c r="K637" i="23"/>
  <c r="L637" i="23"/>
  <c r="M637" i="23"/>
  <c r="AG637" i="23"/>
  <c r="C638" i="23"/>
  <c r="D638" i="23"/>
  <c r="E638" i="23"/>
  <c r="F638" i="23"/>
  <c r="G638" i="23"/>
  <c r="H638" i="23"/>
  <c r="J638" i="23"/>
  <c r="K638" i="23"/>
  <c r="L638" i="23"/>
  <c r="M638" i="23"/>
  <c r="AG638" i="23"/>
  <c r="C639" i="23"/>
  <c r="D639" i="23"/>
  <c r="E639" i="23"/>
  <c r="F639" i="23"/>
  <c r="G639" i="23"/>
  <c r="H639" i="23"/>
  <c r="J639" i="23"/>
  <c r="K639" i="23"/>
  <c r="L639" i="23"/>
  <c r="M639" i="23"/>
  <c r="AG639" i="23"/>
  <c r="C640" i="23"/>
  <c r="D640" i="23"/>
  <c r="E640" i="23"/>
  <c r="F640" i="23"/>
  <c r="G640" i="23"/>
  <c r="H640" i="23"/>
  <c r="J640" i="23"/>
  <c r="K640" i="23"/>
  <c r="L640" i="23"/>
  <c r="M640" i="23"/>
  <c r="AG640" i="23"/>
  <c r="C641" i="23"/>
  <c r="D641" i="23"/>
  <c r="E641" i="23"/>
  <c r="F641" i="23"/>
  <c r="G641" i="23"/>
  <c r="H641" i="23"/>
  <c r="J641" i="23"/>
  <c r="K641" i="23"/>
  <c r="L641" i="23"/>
  <c r="M641" i="23"/>
  <c r="AG641" i="23"/>
  <c r="C642" i="23"/>
  <c r="D642" i="23"/>
  <c r="E642" i="23"/>
  <c r="F642" i="23"/>
  <c r="G642" i="23"/>
  <c r="H642" i="23"/>
  <c r="J642" i="23"/>
  <c r="K642" i="23"/>
  <c r="L642" i="23"/>
  <c r="M642" i="23"/>
  <c r="AG642" i="23"/>
  <c r="C643" i="23"/>
  <c r="D643" i="23"/>
  <c r="E643" i="23"/>
  <c r="F643" i="23"/>
  <c r="G643" i="23"/>
  <c r="H643" i="23"/>
  <c r="J643" i="23"/>
  <c r="K643" i="23"/>
  <c r="L643" i="23"/>
  <c r="M643" i="23"/>
  <c r="AG643" i="23"/>
  <c r="C644" i="23"/>
  <c r="D644" i="23"/>
  <c r="E644" i="23"/>
  <c r="F644" i="23"/>
  <c r="G644" i="23"/>
  <c r="H644" i="23"/>
  <c r="J644" i="23"/>
  <c r="K644" i="23"/>
  <c r="L644" i="23"/>
  <c r="M644" i="23"/>
  <c r="AG644" i="23"/>
  <c r="C645" i="23"/>
  <c r="D645" i="23"/>
  <c r="E645" i="23"/>
  <c r="F645" i="23"/>
  <c r="G645" i="23"/>
  <c r="H645" i="23"/>
  <c r="J645" i="23"/>
  <c r="K645" i="23"/>
  <c r="L645" i="23"/>
  <c r="M645" i="23"/>
  <c r="AG645" i="23"/>
  <c r="C646" i="23"/>
  <c r="D646" i="23"/>
  <c r="E646" i="23"/>
  <c r="F646" i="23"/>
  <c r="G646" i="23"/>
  <c r="H646" i="23"/>
  <c r="J646" i="23"/>
  <c r="K646" i="23"/>
  <c r="L646" i="23"/>
  <c r="M646" i="23"/>
  <c r="AG646" i="23"/>
  <c r="C647" i="23"/>
  <c r="D647" i="23"/>
  <c r="E647" i="23"/>
  <c r="F647" i="23"/>
  <c r="G647" i="23"/>
  <c r="H647" i="23"/>
  <c r="J647" i="23"/>
  <c r="K647" i="23"/>
  <c r="L647" i="23"/>
  <c r="M647" i="23"/>
  <c r="AG647" i="23"/>
  <c r="C648" i="23"/>
  <c r="D648" i="23"/>
  <c r="E648" i="23"/>
  <c r="F648" i="23"/>
  <c r="G648" i="23"/>
  <c r="H648" i="23"/>
  <c r="J648" i="23"/>
  <c r="K648" i="23"/>
  <c r="L648" i="23"/>
  <c r="M648" i="23"/>
  <c r="AG648" i="23"/>
  <c r="C649" i="23"/>
  <c r="D649" i="23"/>
  <c r="E649" i="23"/>
  <c r="F649" i="23"/>
  <c r="G649" i="23"/>
  <c r="H649" i="23"/>
  <c r="J649" i="23"/>
  <c r="K649" i="23"/>
  <c r="L649" i="23"/>
  <c r="M649" i="23"/>
  <c r="AG649" i="23"/>
  <c r="C650" i="23"/>
  <c r="D650" i="23"/>
  <c r="E650" i="23"/>
  <c r="F650" i="23"/>
  <c r="G650" i="23"/>
  <c r="H650" i="23"/>
  <c r="J650" i="23"/>
  <c r="K650" i="23"/>
  <c r="L650" i="23"/>
  <c r="M650" i="23"/>
  <c r="AG650" i="23"/>
  <c r="C651" i="23"/>
  <c r="D651" i="23"/>
  <c r="E651" i="23"/>
  <c r="F651" i="23"/>
  <c r="G651" i="23"/>
  <c r="H651" i="23"/>
  <c r="J651" i="23"/>
  <c r="K651" i="23"/>
  <c r="L651" i="23"/>
  <c r="M651" i="23"/>
  <c r="AG651" i="23"/>
  <c r="C652" i="23"/>
  <c r="D652" i="23"/>
  <c r="E652" i="23"/>
  <c r="F652" i="23"/>
  <c r="G652" i="23"/>
  <c r="H652" i="23"/>
  <c r="J652" i="23"/>
  <c r="K652" i="23"/>
  <c r="L652" i="23"/>
  <c r="M652" i="23"/>
  <c r="AG652" i="23"/>
  <c r="C653" i="23"/>
  <c r="D653" i="23"/>
  <c r="E653" i="23"/>
  <c r="F653" i="23"/>
  <c r="G653" i="23"/>
  <c r="H653" i="23"/>
  <c r="J653" i="23"/>
  <c r="K653" i="23"/>
  <c r="L653" i="23"/>
  <c r="M653" i="23"/>
  <c r="AG653" i="23"/>
  <c r="C654" i="23"/>
  <c r="D654" i="23"/>
  <c r="E654" i="23"/>
  <c r="F654" i="23"/>
  <c r="G654" i="23"/>
  <c r="H654" i="23"/>
  <c r="J654" i="23"/>
  <c r="K654" i="23"/>
  <c r="L654" i="23"/>
  <c r="M654" i="23"/>
  <c r="AG654" i="23"/>
  <c r="C655" i="23"/>
  <c r="D655" i="23"/>
  <c r="E655" i="23"/>
  <c r="F655" i="23"/>
  <c r="G655" i="23"/>
  <c r="H655" i="23"/>
  <c r="J655" i="23"/>
  <c r="K655" i="23"/>
  <c r="L655" i="23"/>
  <c r="M655" i="23"/>
  <c r="AG655" i="23"/>
  <c r="C656" i="23"/>
  <c r="D656" i="23"/>
  <c r="E656" i="23"/>
  <c r="F656" i="23"/>
  <c r="G656" i="23"/>
  <c r="H656" i="23"/>
  <c r="J656" i="23"/>
  <c r="K656" i="23"/>
  <c r="L656" i="23"/>
  <c r="M656" i="23"/>
  <c r="AG656" i="23"/>
  <c r="C657" i="23"/>
  <c r="D657" i="23"/>
  <c r="E657" i="23"/>
  <c r="F657" i="23"/>
  <c r="G657" i="23"/>
  <c r="H657" i="23"/>
  <c r="J657" i="23"/>
  <c r="K657" i="23"/>
  <c r="L657" i="23"/>
  <c r="M657" i="23"/>
  <c r="AG657" i="23"/>
  <c r="C658" i="23"/>
  <c r="D658" i="23"/>
  <c r="E658" i="23"/>
  <c r="F658" i="23"/>
  <c r="G658" i="23"/>
  <c r="H658" i="23"/>
  <c r="J658" i="23"/>
  <c r="K658" i="23"/>
  <c r="L658" i="23"/>
  <c r="M658" i="23"/>
  <c r="AG658" i="23"/>
  <c r="C659" i="23"/>
  <c r="D659" i="23"/>
  <c r="E659" i="23"/>
  <c r="F659" i="23"/>
  <c r="G659" i="23"/>
  <c r="H659" i="23"/>
  <c r="J659" i="23"/>
  <c r="K659" i="23"/>
  <c r="L659" i="23"/>
  <c r="M659" i="23"/>
  <c r="AG659" i="23"/>
  <c r="C660" i="23"/>
  <c r="D660" i="23"/>
  <c r="E660" i="23"/>
  <c r="F660" i="23"/>
  <c r="G660" i="23"/>
  <c r="H660" i="23"/>
  <c r="J660" i="23"/>
  <c r="K660" i="23"/>
  <c r="L660" i="23"/>
  <c r="M660" i="23"/>
  <c r="AG660" i="23"/>
  <c r="C661" i="23"/>
  <c r="D661" i="23"/>
  <c r="E661" i="23"/>
  <c r="F661" i="23"/>
  <c r="G661" i="23"/>
  <c r="H661" i="23"/>
  <c r="J661" i="23"/>
  <c r="K661" i="23"/>
  <c r="L661" i="23"/>
  <c r="M661" i="23"/>
  <c r="AG661" i="23"/>
  <c r="C662" i="23"/>
  <c r="D662" i="23"/>
  <c r="E662" i="23"/>
  <c r="F662" i="23"/>
  <c r="G662" i="23"/>
  <c r="H662" i="23"/>
  <c r="J662" i="23"/>
  <c r="K662" i="23"/>
  <c r="L662" i="23"/>
  <c r="M662" i="23"/>
  <c r="AG662" i="23"/>
  <c r="C663" i="23"/>
  <c r="D663" i="23"/>
  <c r="E663" i="23"/>
  <c r="F663" i="23"/>
  <c r="G663" i="23"/>
  <c r="H663" i="23"/>
  <c r="J663" i="23"/>
  <c r="K663" i="23"/>
  <c r="L663" i="23"/>
  <c r="M663" i="23"/>
  <c r="AG663" i="23"/>
  <c r="C664" i="23"/>
  <c r="D664" i="23"/>
  <c r="E664" i="23"/>
  <c r="F664" i="23"/>
  <c r="G664" i="23"/>
  <c r="H664" i="23"/>
  <c r="J664" i="23"/>
  <c r="K664" i="23"/>
  <c r="L664" i="23"/>
  <c r="M664" i="23"/>
  <c r="AG664" i="23"/>
  <c r="C665" i="23"/>
  <c r="D665" i="23"/>
  <c r="E665" i="23"/>
  <c r="F665" i="23"/>
  <c r="G665" i="23"/>
  <c r="H665" i="23"/>
  <c r="J665" i="23"/>
  <c r="K665" i="23"/>
  <c r="L665" i="23"/>
  <c r="M665" i="23"/>
  <c r="AG665" i="23"/>
  <c r="C666" i="23"/>
  <c r="D666" i="23"/>
  <c r="E666" i="23"/>
  <c r="F666" i="23"/>
  <c r="G666" i="23"/>
  <c r="H666" i="23"/>
  <c r="J666" i="23"/>
  <c r="K666" i="23"/>
  <c r="L666" i="23"/>
  <c r="M666" i="23"/>
  <c r="AG666" i="23"/>
  <c r="C667" i="23"/>
  <c r="D667" i="23"/>
  <c r="E667" i="23"/>
  <c r="F667" i="23"/>
  <c r="G667" i="23"/>
  <c r="H667" i="23"/>
  <c r="J667" i="23"/>
  <c r="K667" i="23"/>
  <c r="L667" i="23"/>
  <c r="M667" i="23"/>
  <c r="AG667" i="23"/>
  <c r="C668" i="23"/>
  <c r="D668" i="23"/>
  <c r="E668" i="23"/>
  <c r="F668" i="23"/>
  <c r="G668" i="23"/>
  <c r="H668" i="23"/>
  <c r="J668" i="23"/>
  <c r="K668" i="23"/>
  <c r="L668" i="23"/>
  <c r="M668" i="23"/>
  <c r="AG668" i="23"/>
  <c r="C669" i="23"/>
  <c r="D669" i="23"/>
  <c r="E669" i="23"/>
  <c r="F669" i="23"/>
  <c r="G669" i="23"/>
  <c r="H669" i="23"/>
  <c r="J669" i="23"/>
  <c r="K669" i="23"/>
  <c r="L669" i="23"/>
  <c r="M669" i="23"/>
  <c r="AG669" i="23"/>
  <c r="C670" i="23"/>
  <c r="D670" i="23"/>
  <c r="E670" i="23"/>
  <c r="F670" i="23"/>
  <c r="G670" i="23"/>
  <c r="H670" i="23"/>
  <c r="J670" i="23"/>
  <c r="K670" i="23"/>
  <c r="L670" i="23"/>
  <c r="M670" i="23"/>
  <c r="AG670" i="23"/>
  <c r="C671" i="23"/>
  <c r="D671" i="23"/>
  <c r="E671" i="23"/>
  <c r="F671" i="23"/>
  <c r="G671" i="23"/>
  <c r="H671" i="23"/>
  <c r="J671" i="23"/>
  <c r="K671" i="23"/>
  <c r="L671" i="23"/>
  <c r="M671" i="23"/>
  <c r="AG671" i="23"/>
  <c r="C672" i="23"/>
  <c r="D672" i="23"/>
  <c r="E672" i="23"/>
  <c r="F672" i="23"/>
  <c r="G672" i="23"/>
  <c r="H672" i="23"/>
  <c r="J672" i="23"/>
  <c r="K672" i="23"/>
  <c r="L672" i="23"/>
  <c r="M672" i="23"/>
  <c r="AG672" i="23"/>
  <c r="C673" i="23"/>
  <c r="D673" i="23"/>
  <c r="E673" i="23"/>
  <c r="F673" i="23"/>
  <c r="G673" i="23"/>
  <c r="H673" i="23"/>
  <c r="J673" i="23"/>
  <c r="K673" i="23"/>
  <c r="L673" i="23"/>
  <c r="M673" i="23"/>
  <c r="AG673" i="23"/>
  <c r="C674" i="23"/>
  <c r="D674" i="23"/>
  <c r="E674" i="23"/>
  <c r="F674" i="23"/>
  <c r="G674" i="23"/>
  <c r="H674" i="23"/>
  <c r="J674" i="23"/>
  <c r="K674" i="23"/>
  <c r="L674" i="23"/>
  <c r="M674" i="23"/>
  <c r="AG674" i="23"/>
  <c r="C675" i="23"/>
  <c r="D675" i="23"/>
  <c r="E675" i="23"/>
  <c r="F675" i="23"/>
  <c r="G675" i="23"/>
  <c r="H675" i="23"/>
  <c r="J675" i="23"/>
  <c r="K675" i="23"/>
  <c r="L675" i="23"/>
  <c r="M675" i="23"/>
  <c r="AG675" i="23"/>
  <c r="C676" i="23"/>
  <c r="D676" i="23"/>
  <c r="E676" i="23"/>
  <c r="F676" i="23"/>
  <c r="G676" i="23"/>
  <c r="H676" i="23"/>
  <c r="J676" i="23"/>
  <c r="K676" i="23"/>
  <c r="L676" i="23"/>
  <c r="M676" i="23"/>
  <c r="AG676" i="23"/>
  <c r="C677" i="23"/>
  <c r="D677" i="23"/>
  <c r="E677" i="23"/>
  <c r="F677" i="23"/>
  <c r="G677" i="23"/>
  <c r="H677" i="23"/>
  <c r="J677" i="23"/>
  <c r="K677" i="23"/>
  <c r="L677" i="23"/>
  <c r="M677" i="23"/>
  <c r="AG677" i="23"/>
  <c r="C678" i="23"/>
  <c r="D678" i="23"/>
  <c r="E678" i="23"/>
  <c r="F678" i="23"/>
  <c r="G678" i="23"/>
  <c r="H678" i="23"/>
  <c r="J678" i="23"/>
  <c r="K678" i="23"/>
  <c r="L678" i="23"/>
  <c r="M678" i="23"/>
  <c r="AG678" i="23"/>
  <c r="C679" i="23"/>
  <c r="D679" i="23"/>
  <c r="E679" i="23"/>
  <c r="F679" i="23"/>
  <c r="G679" i="23"/>
  <c r="H679" i="23"/>
  <c r="J679" i="23"/>
  <c r="K679" i="23"/>
  <c r="L679" i="23"/>
  <c r="M679" i="23"/>
  <c r="AG679" i="23"/>
  <c r="C680" i="23"/>
  <c r="D680" i="23"/>
  <c r="E680" i="23"/>
  <c r="F680" i="23"/>
  <c r="G680" i="23"/>
  <c r="H680" i="23"/>
  <c r="J680" i="23"/>
  <c r="K680" i="23"/>
  <c r="L680" i="23"/>
  <c r="M680" i="23"/>
  <c r="AG680" i="23"/>
  <c r="C681" i="23"/>
  <c r="D681" i="23"/>
  <c r="E681" i="23"/>
  <c r="F681" i="23"/>
  <c r="G681" i="23"/>
  <c r="H681" i="23"/>
  <c r="J681" i="23"/>
  <c r="K681" i="23"/>
  <c r="L681" i="23"/>
  <c r="M681" i="23"/>
  <c r="AG681" i="23"/>
  <c r="C682" i="23"/>
  <c r="D682" i="23"/>
  <c r="E682" i="23"/>
  <c r="F682" i="23"/>
  <c r="G682" i="23"/>
  <c r="H682" i="23"/>
  <c r="J682" i="23"/>
  <c r="K682" i="23"/>
  <c r="L682" i="23"/>
  <c r="M682" i="23"/>
  <c r="AG682" i="23"/>
  <c r="C683" i="23"/>
  <c r="D683" i="23"/>
  <c r="E683" i="23"/>
  <c r="F683" i="23"/>
  <c r="G683" i="23"/>
  <c r="H683" i="23"/>
  <c r="J683" i="23"/>
  <c r="K683" i="23"/>
  <c r="L683" i="23"/>
  <c r="M683" i="23"/>
  <c r="AG683" i="23"/>
  <c r="C684" i="23"/>
  <c r="D684" i="23"/>
  <c r="E684" i="23"/>
  <c r="F684" i="23"/>
  <c r="G684" i="23"/>
  <c r="H684" i="23"/>
  <c r="J684" i="23"/>
  <c r="K684" i="23"/>
  <c r="L684" i="23"/>
  <c r="M684" i="23"/>
  <c r="AG684" i="23"/>
  <c r="C685" i="23"/>
  <c r="D685" i="23"/>
  <c r="E685" i="23"/>
  <c r="F685" i="23"/>
  <c r="G685" i="23"/>
  <c r="H685" i="23"/>
  <c r="J685" i="23"/>
  <c r="K685" i="23"/>
  <c r="L685" i="23"/>
  <c r="M685" i="23"/>
  <c r="AG685" i="23"/>
  <c r="C686" i="23"/>
  <c r="D686" i="23"/>
  <c r="E686" i="23"/>
  <c r="F686" i="23"/>
  <c r="G686" i="23"/>
  <c r="H686" i="23"/>
  <c r="J686" i="23"/>
  <c r="K686" i="23"/>
  <c r="L686" i="23"/>
  <c r="M686" i="23"/>
  <c r="AG686" i="23"/>
  <c r="C687" i="23"/>
  <c r="D687" i="23"/>
  <c r="E687" i="23"/>
  <c r="F687" i="23"/>
  <c r="G687" i="23"/>
  <c r="H687" i="23"/>
  <c r="J687" i="23"/>
  <c r="K687" i="23"/>
  <c r="L687" i="23"/>
  <c r="M687" i="23"/>
  <c r="AG687" i="23"/>
  <c r="C688" i="23"/>
  <c r="D688" i="23"/>
  <c r="E688" i="23"/>
  <c r="F688" i="23"/>
  <c r="G688" i="23"/>
  <c r="H688" i="23"/>
  <c r="J688" i="23"/>
  <c r="K688" i="23"/>
  <c r="L688" i="23"/>
  <c r="M688" i="23"/>
  <c r="AG688" i="23"/>
  <c r="C689" i="23"/>
  <c r="D689" i="23"/>
  <c r="E689" i="23"/>
  <c r="F689" i="23"/>
  <c r="G689" i="23"/>
  <c r="H689" i="23"/>
  <c r="J689" i="23"/>
  <c r="K689" i="23"/>
  <c r="L689" i="23"/>
  <c r="M689" i="23"/>
  <c r="AG689" i="23"/>
  <c r="C690" i="23"/>
  <c r="D690" i="23"/>
  <c r="E690" i="23"/>
  <c r="F690" i="23"/>
  <c r="G690" i="23"/>
  <c r="H690" i="23"/>
  <c r="J690" i="23"/>
  <c r="K690" i="23"/>
  <c r="L690" i="23"/>
  <c r="M690" i="23"/>
  <c r="AG690" i="23"/>
  <c r="C691" i="23"/>
  <c r="D691" i="23"/>
  <c r="E691" i="23"/>
  <c r="F691" i="23"/>
  <c r="G691" i="23"/>
  <c r="H691" i="23"/>
  <c r="J691" i="23"/>
  <c r="K691" i="23"/>
  <c r="L691" i="23"/>
  <c r="M691" i="23"/>
  <c r="AG691" i="23"/>
  <c r="C692" i="23"/>
  <c r="D692" i="23"/>
  <c r="E692" i="23"/>
  <c r="F692" i="23"/>
  <c r="G692" i="23"/>
  <c r="H692" i="23"/>
  <c r="J692" i="23"/>
  <c r="K692" i="23"/>
  <c r="L692" i="23"/>
  <c r="M692" i="23"/>
  <c r="AG692" i="23"/>
  <c r="N693" i="23"/>
  <c r="O693" i="23"/>
  <c r="P693" i="23"/>
  <c r="Q693" i="23"/>
  <c r="R693" i="23"/>
  <c r="T693" i="23"/>
  <c r="U693" i="23"/>
  <c r="C693" i="23"/>
  <c r="D693" i="23"/>
  <c r="E693" i="23"/>
  <c r="F693" i="23"/>
  <c r="G693" i="23"/>
  <c r="H693" i="23"/>
  <c r="J693" i="23"/>
  <c r="K693" i="23"/>
  <c r="L693" i="23"/>
  <c r="M693" i="23"/>
  <c r="AG693" i="23"/>
  <c r="C695" i="23"/>
  <c r="D695" i="23"/>
  <c r="E695" i="23"/>
  <c r="F695" i="23"/>
  <c r="G695" i="23"/>
  <c r="H695" i="23"/>
  <c r="J695" i="23"/>
  <c r="K695" i="23"/>
  <c r="L695" i="23"/>
  <c r="M695" i="23"/>
  <c r="AG695" i="23"/>
  <c r="C696" i="23"/>
  <c r="D696" i="23"/>
  <c r="E696" i="23"/>
  <c r="F696" i="23"/>
  <c r="G696" i="23"/>
  <c r="H696" i="23"/>
  <c r="J696" i="23"/>
  <c r="K696" i="23"/>
  <c r="L696" i="23"/>
  <c r="M696" i="23"/>
  <c r="AG696" i="23"/>
  <c r="C697" i="23"/>
  <c r="D697" i="23"/>
  <c r="E697" i="23"/>
  <c r="F697" i="23"/>
  <c r="G697" i="23"/>
  <c r="H697" i="23"/>
  <c r="J697" i="23"/>
  <c r="K697" i="23"/>
  <c r="L697" i="23"/>
  <c r="M697" i="23"/>
  <c r="AG697" i="23"/>
  <c r="C698" i="23"/>
  <c r="D698" i="23"/>
  <c r="E698" i="23"/>
  <c r="F698" i="23"/>
  <c r="G698" i="23"/>
  <c r="H698" i="23"/>
  <c r="J698" i="23"/>
  <c r="K698" i="23"/>
  <c r="L698" i="23"/>
  <c r="M698" i="23"/>
  <c r="AG698" i="23"/>
  <c r="C699" i="23"/>
  <c r="D699" i="23"/>
  <c r="E699" i="23"/>
  <c r="F699" i="23"/>
  <c r="G699" i="23"/>
  <c r="H699" i="23"/>
  <c r="J699" i="23"/>
  <c r="K699" i="23"/>
  <c r="L699" i="23"/>
  <c r="M699" i="23"/>
  <c r="AG699" i="23"/>
  <c r="C700" i="23"/>
  <c r="D700" i="23"/>
  <c r="E700" i="23"/>
  <c r="F700" i="23"/>
  <c r="G700" i="23"/>
  <c r="H700" i="23"/>
  <c r="J700" i="23"/>
  <c r="K700" i="23"/>
  <c r="L700" i="23"/>
  <c r="M700" i="23"/>
  <c r="AG700" i="23"/>
  <c r="C701" i="23"/>
  <c r="D701" i="23"/>
  <c r="E701" i="23"/>
  <c r="F701" i="23"/>
  <c r="G701" i="23"/>
  <c r="H701" i="23"/>
  <c r="J701" i="23"/>
  <c r="K701" i="23"/>
  <c r="L701" i="23"/>
  <c r="M701" i="23"/>
  <c r="AG701" i="23"/>
  <c r="C702" i="23"/>
  <c r="D702" i="23"/>
  <c r="E702" i="23"/>
  <c r="F702" i="23"/>
  <c r="G702" i="23"/>
  <c r="H702" i="23"/>
  <c r="J702" i="23"/>
  <c r="K702" i="23"/>
  <c r="L702" i="23"/>
  <c r="M702" i="23"/>
  <c r="AG702" i="23"/>
  <c r="C703" i="23"/>
  <c r="D703" i="23"/>
  <c r="E703" i="23"/>
  <c r="F703" i="23"/>
  <c r="G703" i="23"/>
  <c r="H703" i="23"/>
  <c r="J703" i="23"/>
  <c r="K703" i="23"/>
  <c r="L703" i="23"/>
  <c r="M703" i="23"/>
  <c r="AG703" i="23"/>
  <c r="C704" i="23"/>
  <c r="D704" i="23"/>
  <c r="E704" i="23"/>
  <c r="F704" i="23"/>
  <c r="G704" i="23"/>
  <c r="H704" i="23"/>
  <c r="J704" i="23"/>
  <c r="K704" i="23"/>
  <c r="L704" i="23"/>
  <c r="M704" i="23"/>
  <c r="AG704" i="23"/>
  <c r="C705" i="23"/>
  <c r="D705" i="23"/>
  <c r="E705" i="23"/>
  <c r="F705" i="23"/>
  <c r="G705" i="23"/>
  <c r="H705" i="23"/>
  <c r="J705" i="23"/>
  <c r="K705" i="23"/>
  <c r="L705" i="23"/>
  <c r="M705" i="23"/>
  <c r="AG705" i="23"/>
  <c r="C706" i="23"/>
  <c r="D706" i="23"/>
  <c r="E706" i="23"/>
  <c r="F706" i="23"/>
  <c r="G706" i="23"/>
  <c r="H706" i="23"/>
  <c r="J706" i="23"/>
  <c r="K706" i="23"/>
  <c r="L706" i="23"/>
  <c r="M706" i="23"/>
  <c r="AG706" i="23"/>
  <c r="C707" i="23"/>
  <c r="D707" i="23"/>
  <c r="E707" i="23"/>
  <c r="F707" i="23"/>
  <c r="G707" i="23"/>
  <c r="H707" i="23"/>
  <c r="J707" i="23"/>
  <c r="K707" i="23"/>
  <c r="L707" i="23"/>
  <c r="M707" i="23"/>
  <c r="AG707" i="23"/>
  <c r="C708" i="23"/>
  <c r="D708" i="23"/>
  <c r="E708" i="23"/>
  <c r="F708" i="23"/>
  <c r="G708" i="23"/>
  <c r="H708" i="23"/>
  <c r="J708" i="23"/>
  <c r="K708" i="23"/>
  <c r="L708" i="23"/>
  <c r="M708" i="23"/>
  <c r="AG708" i="23"/>
  <c r="C709" i="23"/>
  <c r="D709" i="23"/>
  <c r="E709" i="23"/>
  <c r="F709" i="23"/>
  <c r="G709" i="23"/>
  <c r="H709" i="23"/>
  <c r="J709" i="23"/>
  <c r="K709" i="23"/>
  <c r="L709" i="23"/>
  <c r="M709" i="23"/>
  <c r="AG709" i="23"/>
  <c r="C710" i="23"/>
  <c r="D710" i="23"/>
  <c r="E710" i="23"/>
  <c r="F710" i="23"/>
  <c r="G710" i="23"/>
  <c r="H710" i="23"/>
  <c r="J710" i="23"/>
  <c r="K710" i="23"/>
  <c r="L710" i="23"/>
  <c r="M710" i="23"/>
  <c r="AG710" i="23"/>
  <c r="C711" i="23"/>
  <c r="D711" i="23"/>
  <c r="E711" i="23"/>
  <c r="F711" i="23"/>
  <c r="G711" i="23"/>
  <c r="H711" i="23"/>
  <c r="J711" i="23"/>
  <c r="K711" i="23"/>
  <c r="L711" i="23"/>
  <c r="M711" i="23"/>
  <c r="AG711" i="23"/>
  <c r="C712" i="23"/>
  <c r="D712" i="23"/>
  <c r="E712" i="23"/>
  <c r="F712" i="23"/>
  <c r="G712" i="23"/>
  <c r="H712" i="23"/>
  <c r="J712" i="23"/>
  <c r="K712" i="23"/>
  <c r="L712" i="23"/>
  <c r="M712" i="23"/>
  <c r="AG712" i="23"/>
  <c r="C713" i="23"/>
  <c r="D713" i="23"/>
  <c r="E713" i="23"/>
  <c r="F713" i="23"/>
  <c r="G713" i="23"/>
  <c r="H713" i="23"/>
  <c r="J713" i="23"/>
  <c r="K713" i="23"/>
  <c r="L713" i="23"/>
  <c r="M713" i="23"/>
  <c r="AG713" i="23"/>
  <c r="C714" i="23"/>
  <c r="D714" i="23"/>
  <c r="E714" i="23"/>
  <c r="F714" i="23"/>
  <c r="G714" i="23"/>
  <c r="H714" i="23"/>
  <c r="J714" i="23"/>
  <c r="K714" i="23"/>
  <c r="L714" i="23"/>
  <c r="M714" i="23"/>
  <c r="AG714" i="23"/>
  <c r="C715" i="23"/>
  <c r="D715" i="23"/>
  <c r="E715" i="23"/>
  <c r="F715" i="23"/>
  <c r="G715" i="23"/>
  <c r="H715" i="23"/>
  <c r="J715" i="23"/>
  <c r="K715" i="23"/>
  <c r="L715" i="23"/>
  <c r="M715" i="23"/>
  <c r="AG715" i="23"/>
  <c r="C716" i="23"/>
  <c r="D716" i="23"/>
  <c r="E716" i="23"/>
  <c r="F716" i="23"/>
  <c r="G716" i="23"/>
  <c r="H716" i="23"/>
  <c r="J716" i="23"/>
  <c r="K716" i="23"/>
  <c r="L716" i="23"/>
  <c r="M716" i="23"/>
  <c r="AG716" i="23"/>
  <c r="C717" i="23"/>
  <c r="D717" i="23"/>
  <c r="E717" i="23"/>
  <c r="F717" i="23"/>
  <c r="G717" i="23"/>
  <c r="H717" i="23"/>
  <c r="J717" i="23"/>
  <c r="K717" i="23"/>
  <c r="L717" i="23"/>
  <c r="M717" i="23"/>
  <c r="AG717" i="23"/>
  <c r="C718" i="23"/>
  <c r="D718" i="23"/>
  <c r="E718" i="23"/>
  <c r="F718" i="23"/>
  <c r="G718" i="23"/>
  <c r="H718" i="23"/>
  <c r="J718" i="23"/>
  <c r="K718" i="23"/>
  <c r="L718" i="23"/>
  <c r="M718" i="23"/>
  <c r="AG718" i="23"/>
  <c r="C719" i="23"/>
  <c r="D719" i="23"/>
  <c r="E719" i="23"/>
  <c r="F719" i="23"/>
  <c r="G719" i="23"/>
  <c r="H719" i="23"/>
  <c r="J719" i="23"/>
  <c r="K719" i="23"/>
  <c r="L719" i="23"/>
  <c r="M719" i="23"/>
  <c r="AG719" i="23"/>
  <c r="C720" i="23"/>
  <c r="D720" i="23"/>
  <c r="E720" i="23"/>
  <c r="F720" i="23"/>
  <c r="G720" i="23"/>
  <c r="H720" i="23"/>
  <c r="J720" i="23"/>
  <c r="K720" i="23"/>
  <c r="L720" i="23"/>
  <c r="M720" i="23"/>
  <c r="AG720" i="23"/>
  <c r="C721" i="23"/>
  <c r="D721" i="23"/>
  <c r="E721" i="23"/>
  <c r="F721" i="23"/>
  <c r="G721" i="23"/>
  <c r="H721" i="23"/>
  <c r="J721" i="23"/>
  <c r="K721" i="23"/>
  <c r="L721" i="23"/>
  <c r="M721" i="23"/>
  <c r="AG721" i="23"/>
  <c r="C722" i="23"/>
  <c r="D722" i="23"/>
  <c r="E722" i="23"/>
  <c r="F722" i="23"/>
  <c r="G722" i="23"/>
  <c r="H722" i="23"/>
  <c r="J722" i="23"/>
  <c r="K722" i="23"/>
  <c r="L722" i="23"/>
  <c r="M722" i="23"/>
  <c r="AG722" i="23"/>
  <c r="C723" i="23"/>
  <c r="D723" i="23"/>
  <c r="E723" i="23"/>
  <c r="F723" i="23"/>
  <c r="G723" i="23"/>
  <c r="H723" i="23"/>
  <c r="J723" i="23"/>
  <c r="K723" i="23"/>
  <c r="L723" i="23"/>
  <c r="M723" i="23"/>
  <c r="AG723" i="23"/>
  <c r="C724" i="23"/>
  <c r="D724" i="23"/>
  <c r="E724" i="23"/>
  <c r="F724" i="23"/>
  <c r="G724" i="23"/>
  <c r="H724" i="23"/>
  <c r="J724" i="23"/>
  <c r="K724" i="23"/>
  <c r="L724" i="23"/>
  <c r="M724" i="23"/>
  <c r="AG724" i="23"/>
  <c r="C725" i="23"/>
  <c r="D725" i="23"/>
  <c r="E725" i="23"/>
  <c r="F725" i="23"/>
  <c r="G725" i="23"/>
  <c r="H725" i="23"/>
  <c r="J725" i="23"/>
  <c r="K725" i="23"/>
  <c r="L725" i="23"/>
  <c r="M725" i="23"/>
  <c r="AG725" i="23"/>
  <c r="C726" i="23"/>
  <c r="D726" i="23"/>
  <c r="E726" i="23"/>
  <c r="F726" i="23"/>
  <c r="G726" i="23"/>
  <c r="H726" i="23"/>
  <c r="J726" i="23"/>
  <c r="K726" i="23"/>
  <c r="L726" i="23"/>
  <c r="M726" i="23"/>
  <c r="AG726" i="23"/>
  <c r="C727" i="23"/>
  <c r="D727" i="23"/>
  <c r="E727" i="23"/>
  <c r="F727" i="23"/>
  <c r="G727" i="23"/>
  <c r="H727" i="23"/>
  <c r="J727" i="23"/>
  <c r="K727" i="23"/>
  <c r="L727" i="23"/>
  <c r="M727" i="23"/>
  <c r="AG727" i="23"/>
  <c r="C728" i="23"/>
  <c r="D728" i="23"/>
  <c r="E728" i="23"/>
  <c r="F728" i="23"/>
  <c r="G728" i="23"/>
  <c r="H728" i="23"/>
  <c r="J728" i="23"/>
  <c r="K728" i="23"/>
  <c r="L728" i="23"/>
  <c r="M728" i="23"/>
  <c r="AG728" i="23"/>
  <c r="C729" i="23"/>
  <c r="D729" i="23"/>
  <c r="E729" i="23"/>
  <c r="F729" i="23"/>
  <c r="G729" i="23"/>
  <c r="H729" i="23"/>
  <c r="J729" i="23"/>
  <c r="K729" i="23"/>
  <c r="L729" i="23"/>
  <c r="M729" i="23"/>
  <c r="AG729" i="23"/>
  <c r="C730" i="23"/>
  <c r="D730" i="23"/>
  <c r="E730" i="23"/>
  <c r="F730" i="23"/>
  <c r="G730" i="23"/>
  <c r="H730" i="23"/>
  <c r="J730" i="23"/>
  <c r="K730" i="23"/>
  <c r="L730" i="23"/>
  <c r="M730" i="23"/>
  <c r="AG730" i="23"/>
  <c r="C731" i="23"/>
  <c r="D731" i="23"/>
  <c r="E731" i="23"/>
  <c r="F731" i="23"/>
  <c r="G731" i="23"/>
  <c r="H731" i="23"/>
  <c r="J731" i="23"/>
  <c r="K731" i="23"/>
  <c r="L731" i="23"/>
  <c r="M731" i="23"/>
  <c r="AG731" i="23"/>
  <c r="C732" i="23"/>
  <c r="D732" i="23"/>
  <c r="E732" i="23"/>
  <c r="F732" i="23"/>
  <c r="G732" i="23"/>
  <c r="H732" i="23"/>
  <c r="J732" i="23"/>
  <c r="K732" i="23"/>
  <c r="L732" i="23"/>
  <c r="M732" i="23"/>
  <c r="AG732" i="23"/>
  <c r="C733" i="23"/>
  <c r="D733" i="23"/>
  <c r="E733" i="23"/>
  <c r="F733" i="23"/>
  <c r="G733" i="23"/>
  <c r="H733" i="23"/>
  <c r="J733" i="23"/>
  <c r="K733" i="23"/>
  <c r="L733" i="23"/>
  <c r="M733" i="23"/>
  <c r="AG733" i="23"/>
  <c r="C734" i="23"/>
  <c r="D734" i="23"/>
  <c r="E734" i="23"/>
  <c r="F734" i="23"/>
  <c r="G734" i="23"/>
  <c r="H734" i="23"/>
  <c r="J734" i="23"/>
  <c r="K734" i="23"/>
  <c r="L734" i="23"/>
  <c r="M734" i="23"/>
  <c r="AG734" i="23"/>
  <c r="C735" i="23"/>
  <c r="D735" i="23"/>
  <c r="E735" i="23"/>
  <c r="F735" i="23"/>
  <c r="G735" i="23"/>
  <c r="H735" i="23"/>
  <c r="J735" i="23"/>
  <c r="K735" i="23"/>
  <c r="L735" i="23"/>
  <c r="M735" i="23"/>
  <c r="AG735" i="23"/>
  <c r="C736" i="23"/>
  <c r="D736" i="23"/>
  <c r="E736" i="23"/>
  <c r="F736" i="23"/>
  <c r="G736" i="23"/>
  <c r="H736" i="23"/>
  <c r="J736" i="23"/>
  <c r="K736" i="23"/>
  <c r="L736" i="23"/>
  <c r="M736" i="23"/>
  <c r="AG736" i="23"/>
  <c r="C737" i="23"/>
  <c r="D737" i="23"/>
  <c r="E737" i="23"/>
  <c r="F737" i="23"/>
  <c r="G737" i="23"/>
  <c r="H737" i="23"/>
  <c r="J737" i="23"/>
  <c r="K737" i="23"/>
  <c r="L737" i="23"/>
  <c r="M737" i="23"/>
  <c r="AG737" i="23"/>
  <c r="C738" i="23"/>
  <c r="D738" i="23"/>
  <c r="E738" i="23"/>
  <c r="F738" i="23"/>
  <c r="G738" i="23"/>
  <c r="H738" i="23"/>
  <c r="J738" i="23"/>
  <c r="K738" i="23"/>
  <c r="L738" i="23"/>
  <c r="M738" i="23"/>
  <c r="AG738" i="23"/>
  <c r="C739" i="23"/>
  <c r="D739" i="23"/>
  <c r="E739" i="23"/>
  <c r="F739" i="23"/>
  <c r="G739" i="23"/>
  <c r="H739" i="23"/>
  <c r="J739" i="23"/>
  <c r="K739" i="23"/>
  <c r="L739" i="23"/>
  <c r="M739" i="23"/>
  <c r="AG739" i="23"/>
  <c r="C740" i="23"/>
  <c r="D740" i="23"/>
  <c r="E740" i="23"/>
  <c r="F740" i="23"/>
  <c r="G740" i="23"/>
  <c r="H740" i="23"/>
  <c r="J740" i="23"/>
  <c r="K740" i="23"/>
  <c r="L740" i="23"/>
  <c r="M740" i="23"/>
  <c r="AG740" i="23"/>
  <c r="C741" i="23"/>
  <c r="D741" i="23"/>
  <c r="E741" i="23"/>
  <c r="F741" i="23"/>
  <c r="G741" i="23"/>
  <c r="H741" i="23"/>
  <c r="J741" i="23"/>
  <c r="K741" i="23"/>
  <c r="L741" i="23"/>
  <c r="M741" i="23"/>
  <c r="AG741" i="23"/>
  <c r="C742" i="23"/>
  <c r="D742" i="23"/>
  <c r="E742" i="23"/>
  <c r="F742" i="23"/>
  <c r="G742" i="23"/>
  <c r="H742" i="23"/>
  <c r="J742" i="23"/>
  <c r="K742" i="23"/>
  <c r="L742" i="23"/>
  <c r="M742" i="23"/>
  <c r="AG742" i="23"/>
  <c r="C743" i="23"/>
  <c r="D743" i="23"/>
  <c r="E743" i="23"/>
  <c r="F743" i="23"/>
  <c r="G743" i="23"/>
  <c r="H743" i="23"/>
  <c r="J743" i="23"/>
  <c r="K743" i="23"/>
  <c r="L743" i="23"/>
  <c r="M743" i="23"/>
  <c r="AG743" i="23"/>
  <c r="C744" i="23"/>
  <c r="D744" i="23"/>
  <c r="E744" i="23"/>
  <c r="F744" i="23"/>
  <c r="G744" i="23"/>
  <c r="H744" i="23"/>
  <c r="J744" i="23"/>
  <c r="K744" i="23"/>
  <c r="L744" i="23"/>
  <c r="M744" i="23"/>
  <c r="AG744" i="23"/>
  <c r="C745" i="23"/>
  <c r="D745" i="23"/>
  <c r="E745" i="23"/>
  <c r="F745" i="23"/>
  <c r="G745" i="23"/>
  <c r="H745" i="23"/>
  <c r="J745" i="23"/>
  <c r="K745" i="23"/>
  <c r="L745" i="23"/>
  <c r="M745" i="23"/>
  <c r="AG745" i="23"/>
  <c r="C746" i="23"/>
  <c r="D746" i="23"/>
  <c r="E746" i="23"/>
  <c r="F746" i="23"/>
  <c r="G746" i="23"/>
  <c r="H746" i="23"/>
  <c r="J746" i="23"/>
  <c r="K746" i="23"/>
  <c r="L746" i="23"/>
  <c r="M746" i="23"/>
  <c r="AG746" i="23"/>
  <c r="C747" i="23"/>
  <c r="D747" i="23"/>
  <c r="E747" i="23"/>
  <c r="F747" i="23"/>
  <c r="G747" i="23"/>
  <c r="H747" i="23"/>
  <c r="J747" i="23"/>
  <c r="K747" i="23"/>
  <c r="L747" i="23"/>
  <c r="M747" i="23"/>
  <c r="AG747" i="23"/>
  <c r="C748" i="23"/>
  <c r="D748" i="23"/>
  <c r="E748" i="23"/>
  <c r="F748" i="23"/>
  <c r="G748" i="23"/>
  <c r="H748" i="23"/>
  <c r="J748" i="23"/>
  <c r="K748" i="23"/>
  <c r="L748" i="23"/>
  <c r="M748" i="23"/>
  <c r="AG748" i="23"/>
  <c r="C749" i="23"/>
  <c r="D749" i="23"/>
  <c r="E749" i="23"/>
  <c r="F749" i="23"/>
  <c r="G749" i="23"/>
  <c r="H749" i="23"/>
  <c r="J749" i="23"/>
  <c r="K749" i="23"/>
  <c r="L749" i="23"/>
  <c r="M749" i="23"/>
  <c r="AG749" i="23"/>
  <c r="C750" i="23"/>
  <c r="D750" i="23"/>
  <c r="E750" i="23"/>
  <c r="F750" i="23"/>
  <c r="G750" i="23"/>
  <c r="H750" i="23"/>
  <c r="J750" i="23"/>
  <c r="K750" i="23"/>
  <c r="L750" i="23"/>
  <c r="M750" i="23"/>
  <c r="AG750" i="23"/>
  <c r="C751" i="23"/>
  <c r="D751" i="23"/>
  <c r="E751" i="23"/>
  <c r="F751" i="23"/>
  <c r="G751" i="23"/>
  <c r="H751" i="23"/>
  <c r="J751" i="23"/>
  <c r="K751" i="23"/>
  <c r="L751" i="23"/>
  <c r="M751" i="23"/>
  <c r="AG751" i="23"/>
  <c r="C752" i="23"/>
  <c r="D752" i="23"/>
  <c r="E752" i="23"/>
  <c r="F752" i="23"/>
  <c r="G752" i="23"/>
  <c r="H752" i="23"/>
  <c r="J752" i="23"/>
  <c r="K752" i="23"/>
  <c r="L752" i="23"/>
  <c r="M752" i="23"/>
  <c r="AG752" i="23"/>
  <c r="C753" i="23"/>
  <c r="D753" i="23"/>
  <c r="E753" i="23"/>
  <c r="F753" i="23"/>
  <c r="G753" i="23"/>
  <c r="H753" i="23"/>
  <c r="J753" i="23"/>
  <c r="K753" i="23"/>
  <c r="L753" i="23"/>
  <c r="M753" i="23"/>
  <c r="AG753" i="23"/>
  <c r="C754" i="23"/>
  <c r="D754" i="23"/>
  <c r="E754" i="23"/>
  <c r="F754" i="23"/>
  <c r="G754" i="23"/>
  <c r="H754" i="23"/>
  <c r="J754" i="23"/>
  <c r="K754" i="23"/>
  <c r="L754" i="23"/>
  <c r="M754" i="23"/>
  <c r="AG754" i="23"/>
  <c r="C755" i="23"/>
  <c r="D755" i="23"/>
  <c r="E755" i="23"/>
  <c r="F755" i="23"/>
  <c r="G755" i="23"/>
  <c r="H755" i="23"/>
  <c r="J755" i="23"/>
  <c r="K755" i="23"/>
  <c r="L755" i="23"/>
  <c r="M755" i="23"/>
  <c r="AG755" i="23"/>
  <c r="C756" i="23"/>
  <c r="D756" i="23"/>
  <c r="E756" i="23"/>
  <c r="F756" i="23"/>
  <c r="G756" i="23"/>
  <c r="H756" i="23"/>
  <c r="J756" i="23"/>
  <c r="K756" i="23"/>
  <c r="L756" i="23"/>
  <c r="M756" i="23"/>
  <c r="AG756" i="23"/>
  <c r="C757" i="23"/>
  <c r="D757" i="23"/>
  <c r="E757" i="23"/>
  <c r="F757" i="23"/>
  <c r="G757" i="23"/>
  <c r="H757" i="23"/>
  <c r="J757" i="23"/>
  <c r="K757" i="23"/>
  <c r="L757" i="23"/>
  <c r="M757" i="23"/>
  <c r="AG757" i="23"/>
  <c r="C758" i="23"/>
  <c r="D758" i="23"/>
  <c r="E758" i="23"/>
  <c r="F758" i="23"/>
  <c r="G758" i="23"/>
  <c r="H758" i="23"/>
  <c r="J758" i="23"/>
  <c r="K758" i="23"/>
  <c r="L758" i="23"/>
  <c r="M758" i="23"/>
  <c r="AG758" i="23"/>
  <c r="C759" i="23"/>
  <c r="D759" i="23"/>
  <c r="E759" i="23"/>
  <c r="F759" i="23"/>
  <c r="G759" i="23"/>
  <c r="H759" i="23"/>
  <c r="J759" i="23"/>
  <c r="K759" i="23"/>
  <c r="L759" i="23"/>
  <c r="M759" i="23"/>
  <c r="AG759" i="23"/>
  <c r="C760" i="23"/>
  <c r="D760" i="23"/>
  <c r="E760" i="23"/>
  <c r="F760" i="23"/>
  <c r="G760" i="23"/>
  <c r="H760" i="23"/>
  <c r="J760" i="23"/>
  <c r="K760" i="23"/>
  <c r="L760" i="23"/>
  <c r="M760" i="23"/>
  <c r="AG760" i="23"/>
  <c r="C761" i="23"/>
  <c r="D761" i="23"/>
  <c r="E761" i="23"/>
  <c r="F761" i="23"/>
  <c r="G761" i="23"/>
  <c r="H761" i="23"/>
  <c r="J761" i="23"/>
  <c r="K761" i="23"/>
  <c r="L761" i="23"/>
  <c r="M761" i="23"/>
  <c r="AG761" i="23"/>
  <c r="C762" i="23"/>
  <c r="D762" i="23"/>
  <c r="E762" i="23"/>
  <c r="F762" i="23"/>
  <c r="G762" i="23"/>
  <c r="H762" i="23"/>
  <c r="J762" i="23"/>
  <c r="K762" i="23"/>
  <c r="L762" i="23"/>
  <c r="M762" i="23"/>
  <c r="AG762" i="23"/>
  <c r="C763" i="23"/>
  <c r="D763" i="23"/>
  <c r="E763" i="23"/>
  <c r="F763" i="23"/>
  <c r="G763" i="23"/>
  <c r="H763" i="23"/>
  <c r="J763" i="23"/>
  <c r="K763" i="23"/>
  <c r="L763" i="23"/>
  <c r="M763" i="23"/>
  <c r="AG763" i="23"/>
  <c r="C764" i="23"/>
  <c r="D764" i="23"/>
  <c r="E764" i="23"/>
  <c r="F764" i="23"/>
  <c r="G764" i="23"/>
  <c r="H764" i="23"/>
  <c r="J764" i="23"/>
  <c r="K764" i="23"/>
  <c r="L764" i="23"/>
  <c r="M764" i="23"/>
  <c r="AG764" i="23"/>
  <c r="C765" i="23"/>
  <c r="D765" i="23"/>
  <c r="E765" i="23"/>
  <c r="F765" i="23"/>
  <c r="G765" i="23"/>
  <c r="H765" i="23"/>
  <c r="J765" i="23"/>
  <c r="K765" i="23"/>
  <c r="L765" i="23"/>
  <c r="M765" i="23"/>
  <c r="AG765" i="23"/>
  <c r="C766" i="23"/>
  <c r="D766" i="23"/>
  <c r="E766" i="23"/>
  <c r="F766" i="23"/>
  <c r="G766" i="23"/>
  <c r="H766" i="23"/>
  <c r="J766" i="23"/>
  <c r="K766" i="23"/>
  <c r="L766" i="23"/>
  <c r="M766" i="23"/>
  <c r="AG766" i="23"/>
  <c r="C767" i="23"/>
  <c r="D767" i="23"/>
  <c r="E767" i="23"/>
  <c r="F767" i="23"/>
  <c r="G767" i="23"/>
  <c r="H767" i="23"/>
  <c r="J767" i="23"/>
  <c r="K767" i="23"/>
  <c r="L767" i="23"/>
  <c r="M767" i="23"/>
  <c r="AG767" i="23"/>
  <c r="C768" i="23"/>
  <c r="D768" i="23"/>
  <c r="E768" i="23"/>
  <c r="F768" i="23"/>
  <c r="G768" i="23"/>
  <c r="H768" i="23"/>
  <c r="J768" i="23"/>
  <c r="K768" i="23"/>
  <c r="L768" i="23"/>
  <c r="M768" i="23"/>
  <c r="AG768" i="23"/>
  <c r="C769" i="23"/>
  <c r="D769" i="23"/>
  <c r="E769" i="23"/>
  <c r="F769" i="23"/>
  <c r="G769" i="23"/>
  <c r="H769" i="23"/>
  <c r="J769" i="23"/>
  <c r="K769" i="23"/>
  <c r="L769" i="23"/>
  <c r="M769" i="23"/>
  <c r="AG769" i="23"/>
  <c r="C770" i="23"/>
  <c r="D770" i="23"/>
  <c r="E770" i="23"/>
  <c r="F770" i="23"/>
  <c r="G770" i="23"/>
  <c r="H770" i="23"/>
  <c r="J770" i="23"/>
  <c r="K770" i="23"/>
  <c r="L770" i="23"/>
  <c r="M770" i="23"/>
  <c r="AG770" i="23"/>
  <c r="C771" i="23"/>
  <c r="D771" i="23"/>
  <c r="E771" i="23"/>
  <c r="F771" i="23"/>
  <c r="G771" i="23"/>
  <c r="H771" i="23"/>
  <c r="J771" i="23"/>
  <c r="K771" i="23"/>
  <c r="L771" i="23"/>
  <c r="M771" i="23"/>
  <c r="AG771" i="23"/>
  <c r="C772" i="23"/>
  <c r="D772" i="23"/>
  <c r="E772" i="23"/>
  <c r="F772" i="23"/>
  <c r="G772" i="23"/>
  <c r="H772" i="23"/>
  <c r="J772" i="23"/>
  <c r="K772" i="23"/>
  <c r="L772" i="23"/>
  <c r="M772" i="23"/>
  <c r="AG772" i="23"/>
  <c r="C773" i="23"/>
  <c r="D773" i="23"/>
  <c r="E773" i="23"/>
  <c r="F773" i="23"/>
  <c r="G773" i="23"/>
  <c r="H773" i="23"/>
  <c r="J773" i="23"/>
  <c r="K773" i="23"/>
  <c r="L773" i="23"/>
  <c r="M773" i="23"/>
  <c r="AG773" i="23"/>
  <c r="C774" i="23"/>
  <c r="D774" i="23"/>
  <c r="E774" i="23"/>
  <c r="F774" i="23"/>
  <c r="G774" i="23"/>
  <c r="H774" i="23"/>
  <c r="J774" i="23"/>
  <c r="K774" i="23"/>
  <c r="L774" i="23"/>
  <c r="M774" i="23"/>
  <c r="AG774" i="23"/>
  <c r="C775" i="23"/>
  <c r="D775" i="23"/>
  <c r="E775" i="23"/>
  <c r="F775" i="23"/>
  <c r="G775" i="23"/>
  <c r="H775" i="23"/>
  <c r="J775" i="23"/>
  <c r="K775" i="23"/>
  <c r="L775" i="23"/>
  <c r="M775" i="23"/>
  <c r="AG775" i="23"/>
  <c r="C776" i="23"/>
  <c r="D776" i="23"/>
  <c r="E776" i="23"/>
  <c r="F776" i="23"/>
  <c r="G776" i="23"/>
  <c r="H776" i="23"/>
  <c r="J776" i="23"/>
  <c r="K776" i="23"/>
  <c r="L776" i="23"/>
  <c r="M776" i="23"/>
  <c r="AG776" i="23"/>
  <c r="C777" i="23"/>
  <c r="D777" i="23"/>
  <c r="E777" i="23"/>
  <c r="F777" i="23"/>
  <c r="G777" i="23"/>
  <c r="H777" i="23"/>
  <c r="J777" i="23"/>
  <c r="K777" i="23"/>
  <c r="L777" i="23"/>
  <c r="M777" i="23"/>
  <c r="AG777" i="23"/>
  <c r="C778" i="23"/>
  <c r="D778" i="23"/>
  <c r="E778" i="23"/>
  <c r="F778" i="23"/>
  <c r="G778" i="23"/>
  <c r="H778" i="23"/>
  <c r="J778" i="23"/>
  <c r="K778" i="23"/>
  <c r="L778" i="23"/>
  <c r="M778" i="23"/>
  <c r="AG778" i="23"/>
  <c r="C779" i="23"/>
  <c r="D779" i="23"/>
  <c r="E779" i="23"/>
  <c r="F779" i="23"/>
  <c r="G779" i="23"/>
  <c r="H779" i="23"/>
  <c r="J779" i="23"/>
  <c r="K779" i="23"/>
  <c r="L779" i="23"/>
  <c r="M779" i="23"/>
  <c r="AG779" i="23"/>
  <c r="C780" i="23"/>
  <c r="D780" i="23"/>
  <c r="E780" i="23"/>
  <c r="F780" i="23"/>
  <c r="G780" i="23"/>
  <c r="H780" i="23"/>
  <c r="J780" i="23"/>
  <c r="K780" i="23"/>
  <c r="L780" i="23"/>
  <c r="M780" i="23"/>
  <c r="AG780" i="23"/>
  <c r="C781" i="23"/>
  <c r="D781" i="23"/>
  <c r="E781" i="23"/>
  <c r="F781" i="23"/>
  <c r="G781" i="23"/>
  <c r="H781" i="23"/>
  <c r="J781" i="23"/>
  <c r="K781" i="23"/>
  <c r="L781" i="23"/>
  <c r="M781" i="23"/>
  <c r="AG781" i="23"/>
  <c r="C782" i="23"/>
  <c r="D782" i="23"/>
  <c r="E782" i="23"/>
  <c r="F782" i="23"/>
  <c r="G782" i="23"/>
  <c r="H782" i="23"/>
  <c r="J782" i="23"/>
  <c r="K782" i="23"/>
  <c r="L782" i="23"/>
  <c r="M782" i="23"/>
  <c r="AG782" i="23"/>
  <c r="C783" i="23"/>
  <c r="D783" i="23"/>
  <c r="E783" i="23"/>
  <c r="F783" i="23"/>
  <c r="G783" i="23"/>
  <c r="H783" i="23"/>
  <c r="J783" i="23"/>
  <c r="K783" i="23"/>
  <c r="L783" i="23"/>
  <c r="M783" i="23"/>
  <c r="AG783" i="23"/>
  <c r="C784" i="23"/>
  <c r="D784" i="23"/>
  <c r="E784" i="23"/>
  <c r="F784" i="23"/>
  <c r="G784" i="23"/>
  <c r="H784" i="23"/>
  <c r="J784" i="23"/>
  <c r="K784" i="23"/>
  <c r="L784" i="23"/>
  <c r="M784" i="23"/>
  <c r="AG784" i="23"/>
  <c r="C785" i="23"/>
  <c r="D785" i="23"/>
  <c r="E785" i="23"/>
  <c r="F785" i="23"/>
  <c r="G785" i="23"/>
  <c r="H785" i="23"/>
  <c r="J785" i="23"/>
  <c r="K785" i="23"/>
  <c r="L785" i="23"/>
  <c r="M785" i="23"/>
  <c r="AG785" i="23"/>
  <c r="C786" i="23"/>
  <c r="D786" i="23"/>
  <c r="E786" i="23"/>
  <c r="F786" i="23"/>
  <c r="G786" i="23"/>
  <c r="H786" i="23"/>
  <c r="J786" i="23"/>
  <c r="K786" i="23"/>
  <c r="L786" i="23"/>
  <c r="M786" i="23"/>
  <c r="AG786" i="23"/>
  <c r="C787" i="23"/>
  <c r="D787" i="23"/>
  <c r="E787" i="23"/>
  <c r="F787" i="23"/>
  <c r="G787" i="23"/>
  <c r="H787" i="23"/>
  <c r="J787" i="23"/>
  <c r="K787" i="23"/>
  <c r="L787" i="23"/>
  <c r="M787" i="23"/>
  <c r="AG787" i="23"/>
  <c r="C788" i="23"/>
  <c r="D788" i="23"/>
  <c r="E788" i="23"/>
  <c r="F788" i="23"/>
  <c r="G788" i="23"/>
  <c r="H788" i="23"/>
  <c r="J788" i="23"/>
  <c r="K788" i="23"/>
  <c r="L788" i="23"/>
  <c r="M788" i="23"/>
  <c r="AG788" i="23"/>
  <c r="C789" i="23"/>
  <c r="D789" i="23"/>
  <c r="E789" i="23"/>
  <c r="F789" i="23"/>
  <c r="G789" i="23"/>
  <c r="H789" i="23"/>
  <c r="J789" i="23"/>
  <c r="K789" i="23"/>
  <c r="L789" i="23"/>
  <c r="M789" i="23"/>
  <c r="AG789" i="23"/>
  <c r="C790" i="23"/>
  <c r="D790" i="23"/>
  <c r="E790" i="23"/>
  <c r="F790" i="23"/>
  <c r="G790" i="23"/>
  <c r="H790" i="23"/>
  <c r="J790" i="23"/>
  <c r="K790" i="23"/>
  <c r="L790" i="23"/>
  <c r="M790" i="23"/>
  <c r="AG790" i="23"/>
  <c r="C791" i="23"/>
  <c r="D791" i="23"/>
  <c r="E791" i="23"/>
  <c r="F791" i="23"/>
  <c r="G791" i="23"/>
  <c r="H791" i="23"/>
  <c r="J791" i="23"/>
  <c r="K791" i="23"/>
  <c r="L791" i="23"/>
  <c r="M791" i="23"/>
  <c r="AG791" i="23"/>
  <c r="C792" i="23"/>
  <c r="D792" i="23"/>
  <c r="E792" i="23"/>
  <c r="F792" i="23"/>
  <c r="G792" i="23"/>
  <c r="H792" i="23"/>
  <c r="J792" i="23"/>
  <c r="K792" i="23"/>
  <c r="L792" i="23"/>
  <c r="M792" i="23"/>
  <c r="AG792" i="23"/>
  <c r="C793" i="23"/>
  <c r="D793" i="23"/>
  <c r="E793" i="23"/>
  <c r="F793" i="23"/>
  <c r="G793" i="23"/>
  <c r="H793" i="23"/>
  <c r="J793" i="23"/>
  <c r="K793" i="23"/>
  <c r="L793" i="23"/>
  <c r="M793" i="23"/>
  <c r="AG793" i="23"/>
  <c r="C794" i="23"/>
  <c r="D794" i="23"/>
  <c r="E794" i="23"/>
  <c r="F794" i="23"/>
  <c r="G794" i="23"/>
  <c r="H794" i="23"/>
  <c r="J794" i="23"/>
  <c r="K794" i="23"/>
  <c r="L794" i="23"/>
  <c r="M794" i="23"/>
  <c r="AG794" i="23"/>
  <c r="C795" i="23"/>
  <c r="D795" i="23"/>
  <c r="E795" i="23"/>
  <c r="F795" i="23"/>
  <c r="G795" i="23"/>
  <c r="H795" i="23"/>
  <c r="J795" i="23"/>
  <c r="K795" i="23"/>
  <c r="L795" i="23"/>
  <c r="M795" i="23"/>
  <c r="AG795" i="23"/>
  <c r="C796" i="23"/>
  <c r="D796" i="23"/>
  <c r="E796" i="23"/>
  <c r="F796" i="23"/>
  <c r="G796" i="23"/>
  <c r="H796" i="23"/>
  <c r="J796" i="23"/>
  <c r="K796" i="23"/>
  <c r="L796" i="23"/>
  <c r="M796" i="23"/>
  <c r="AG796" i="23"/>
  <c r="C797" i="23"/>
  <c r="D797" i="23"/>
  <c r="E797" i="23"/>
  <c r="F797" i="23"/>
  <c r="G797" i="23"/>
  <c r="H797" i="23"/>
  <c r="J797" i="23"/>
  <c r="K797" i="23"/>
  <c r="L797" i="23"/>
  <c r="M797" i="23"/>
  <c r="AG797" i="23"/>
  <c r="C798" i="23"/>
  <c r="D798" i="23"/>
  <c r="E798" i="23"/>
  <c r="F798" i="23"/>
  <c r="G798" i="23"/>
  <c r="H798" i="23"/>
  <c r="J798" i="23"/>
  <c r="K798" i="23"/>
  <c r="L798" i="23"/>
  <c r="M798" i="23"/>
  <c r="AG798" i="23"/>
  <c r="C799" i="23"/>
  <c r="D799" i="23"/>
  <c r="E799" i="23"/>
  <c r="F799" i="23"/>
  <c r="G799" i="23"/>
  <c r="H799" i="23"/>
  <c r="J799" i="23"/>
  <c r="K799" i="23"/>
  <c r="L799" i="23"/>
  <c r="M799" i="23"/>
  <c r="AG799" i="23"/>
  <c r="C800" i="23"/>
  <c r="D800" i="23"/>
  <c r="E800" i="23"/>
  <c r="F800" i="23"/>
  <c r="G800" i="23"/>
  <c r="H800" i="23"/>
  <c r="J800" i="23"/>
  <c r="K800" i="23"/>
  <c r="L800" i="23"/>
  <c r="M800" i="23"/>
  <c r="AG800" i="23"/>
  <c r="C801" i="23"/>
  <c r="D801" i="23"/>
  <c r="E801" i="23"/>
  <c r="F801" i="23"/>
  <c r="G801" i="23"/>
  <c r="H801" i="23"/>
  <c r="J801" i="23"/>
  <c r="K801" i="23"/>
  <c r="L801" i="23"/>
  <c r="M801" i="23"/>
  <c r="AG801" i="23"/>
  <c r="C802" i="23"/>
  <c r="D802" i="23"/>
  <c r="E802" i="23"/>
  <c r="F802" i="23"/>
  <c r="G802" i="23"/>
  <c r="H802" i="23"/>
  <c r="J802" i="23"/>
  <c r="K802" i="23"/>
  <c r="L802" i="23"/>
  <c r="M802" i="23"/>
  <c r="AG802" i="23"/>
  <c r="C803" i="23"/>
  <c r="D803" i="23"/>
  <c r="E803" i="23"/>
  <c r="F803" i="23"/>
  <c r="G803" i="23"/>
  <c r="H803" i="23"/>
  <c r="J803" i="23"/>
  <c r="K803" i="23"/>
  <c r="L803" i="23"/>
  <c r="M803" i="23"/>
  <c r="AG803" i="23"/>
  <c r="C804" i="23"/>
  <c r="D804" i="23"/>
  <c r="E804" i="23"/>
  <c r="F804" i="23"/>
  <c r="G804" i="23"/>
  <c r="H804" i="23"/>
  <c r="J804" i="23"/>
  <c r="K804" i="23"/>
  <c r="L804" i="23"/>
  <c r="M804" i="23"/>
  <c r="AG804" i="23"/>
  <c r="C805" i="23"/>
  <c r="D805" i="23"/>
  <c r="E805" i="23"/>
  <c r="F805" i="23"/>
  <c r="G805" i="23"/>
  <c r="H805" i="23"/>
  <c r="J805" i="23"/>
  <c r="K805" i="23"/>
  <c r="L805" i="23"/>
  <c r="M805" i="23"/>
  <c r="AG805" i="23"/>
  <c r="C806" i="23"/>
  <c r="D806" i="23"/>
  <c r="E806" i="23"/>
  <c r="F806" i="23"/>
  <c r="G806" i="23"/>
  <c r="H806" i="23"/>
  <c r="J806" i="23"/>
  <c r="K806" i="23"/>
  <c r="L806" i="23"/>
  <c r="M806" i="23"/>
  <c r="AG806" i="23"/>
  <c r="C807" i="23"/>
  <c r="D807" i="23"/>
  <c r="E807" i="23"/>
  <c r="F807" i="23"/>
  <c r="G807" i="23"/>
  <c r="H807" i="23"/>
  <c r="J807" i="23"/>
  <c r="K807" i="23"/>
  <c r="L807" i="23"/>
  <c r="M807" i="23"/>
  <c r="AG807" i="23"/>
  <c r="C808" i="23"/>
  <c r="D808" i="23"/>
  <c r="E808" i="23"/>
  <c r="F808" i="23"/>
  <c r="G808" i="23"/>
  <c r="H808" i="23"/>
  <c r="J808" i="23"/>
  <c r="K808" i="23"/>
  <c r="L808" i="23"/>
  <c r="M808" i="23"/>
  <c r="AG808" i="23"/>
  <c r="C809" i="23"/>
  <c r="D809" i="23"/>
  <c r="E809" i="23"/>
  <c r="F809" i="23"/>
  <c r="G809" i="23"/>
  <c r="H809" i="23"/>
  <c r="J809" i="23"/>
  <c r="K809" i="23"/>
  <c r="L809" i="23"/>
  <c r="M809" i="23"/>
  <c r="AG809" i="23"/>
  <c r="C810" i="23"/>
  <c r="D810" i="23"/>
  <c r="E810" i="23"/>
  <c r="F810" i="23"/>
  <c r="G810" i="23"/>
  <c r="H810" i="23"/>
  <c r="J810" i="23"/>
  <c r="K810" i="23"/>
  <c r="L810" i="23"/>
  <c r="M810" i="23"/>
  <c r="AG810" i="23"/>
  <c r="C811" i="23"/>
  <c r="D811" i="23"/>
  <c r="E811" i="23"/>
  <c r="F811" i="23"/>
  <c r="G811" i="23"/>
  <c r="H811" i="23"/>
  <c r="J811" i="23"/>
  <c r="K811" i="23"/>
  <c r="L811" i="23"/>
  <c r="M811" i="23"/>
  <c r="AG811" i="23"/>
  <c r="C812" i="23"/>
  <c r="D812" i="23"/>
  <c r="E812" i="23"/>
  <c r="F812" i="23"/>
  <c r="G812" i="23"/>
  <c r="H812" i="23"/>
  <c r="J812" i="23"/>
  <c r="K812" i="23"/>
  <c r="L812" i="23"/>
  <c r="M812" i="23"/>
  <c r="AG812" i="23"/>
  <c r="C813" i="23"/>
  <c r="D813" i="23"/>
  <c r="E813" i="23"/>
  <c r="F813" i="23"/>
  <c r="G813" i="23"/>
  <c r="H813" i="23"/>
  <c r="J813" i="23"/>
  <c r="K813" i="23"/>
  <c r="L813" i="23"/>
  <c r="M813" i="23"/>
  <c r="AG813" i="23"/>
  <c r="C814" i="23"/>
  <c r="D814" i="23"/>
  <c r="E814" i="23"/>
  <c r="F814" i="23"/>
  <c r="G814" i="23"/>
  <c r="H814" i="23"/>
  <c r="J814" i="23"/>
  <c r="K814" i="23"/>
  <c r="L814" i="23"/>
  <c r="M814" i="23"/>
  <c r="AG814" i="23"/>
  <c r="C815" i="23"/>
  <c r="D815" i="23"/>
  <c r="E815" i="23"/>
  <c r="F815" i="23"/>
  <c r="G815" i="23"/>
  <c r="H815" i="23"/>
  <c r="J815" i="23"/>
  <c r="K815" i="23"/>
  <c r="L815" i="23"/>
  <c r="M815" i="23"/>
  <c r="AG815" i="23"/>
  <c r="C816" i="23"/>
  <c r="D816" i="23"/>
  <c r="E816" i="23"/>
  <c r="F816" i="23"/>
  <c r="G816" i="23"/>
  <c r="H816" i="23"/>
  <c r="J816" i="23"/>
  <c r="K816" i="23"/>
  <c r="L816" i="23"/>
  <c r="M816" i="23"/>
  <c r="AG816" i="23"/>
  <c r="C817" i="23"/>
  <c r="D817" i="23"/>
  <c r="E817" i="23"/>
  <c r="F817" i="23"/>
  <c r="G817" i="23"/>
  <c r="H817" i="23"/>
  <c r="J817" i="23"/>
  <c r="K817" i="23"/>
  <c r="L817" i="23"/>
  <c r="M817" i="23"/>
  <c r="AG817" i="23"/>
  <c r="C818" i="23"/>
  <c r="D818" i="23"/>
  <c r="E818" i="23"/>
  <c r="F818" i="23"/>
  <c r="G818" i="23"/>
  <c r="H818" i="23"/>
  <c r="J818" i="23"/>
  <c r="K818" i="23"/>
  <c r="L818" i="23"/>
  <c r="M818" i="23"/>
  <c r="AG818" i="23"/>
  <c r="C819" i="23"/>
  <c r="D819" i="23"/>
  <c r="E819" i="23"/>
  <c r="F819" i="23"/>
  <c r="G819" i="23"/>
  <c r="H819" i="23"/>
  <c r="J819" i="23"/>
  <c r="K819" i="23"/>
  <c r="L819" i="23"/>
  <c r="M819" i="23"/>
  <c r="AG819" i="23"/>
  <c r="C820" i="23"/>
  <c r="D820" i="23"/>
  <c r="E820" i="23"/>
  <c r="F820" i="23"/>
  <c r="G820" i="23"/>
  <c r="H820" i="23"/>
  <c r="J820" i="23"/>
  <c r="K820" i="23"/>
  <c r="L820" i="23"/>
  <c r="M820" i="23"/>
  <c r="AG820" i="23"/>
  <c r="C821" i="23"/>
  <c r="D821" i="23"/>
  <c r="E821" i="23"/>
  <c r="F821" i="23"/>
  <c r="G821" i="23"/>
  <c r="H821" i="23"/>
  <c r="J821" i="23"/>
  <c r="K821" i="23"/>
  <c r="L821" i="23"/>
  <c r="M821" i="23"/>
  <c r="AG821" i="23"/>
  <c r="C822" i="23"/>
  <c r="D822" i="23"/>
  <c r="E822" i="23"/>
  <c r="F822" i="23"/>
  <c r="G822" i="23"/>
  <c r="H822" i="23"/>
  <c r="J822" i="23"/>
  <c r="K822" i="23"/>
  <c r="L822" i="23"/>
  <c r="M822" i="23"/>
  <c r="AG822" i="23"/>
  <c r="C823" i="23"/>
  <c r="D823" i="23"/>
  <c r="E823" i="23"/>
  <c r="F823" i="23"/>
  <c r="G823" i="23"/>
  <c r="H823" i="23"/>
  <c r="J823" i="23"/>
  <c r="K823" i="23"/>
  <c r="L823" i="23"/>
  <c r="M823" i="23"/>
  <c r="AG823" i="23"/>
  <c r="C824" i="23"/>
  <c r="D824" i="23"/>
  <c r="E824" i="23"/>
  <c r="F824" i="23"/>
  <c r="G824" i="23"/>
  <c r="H824" i="23"/>
  <c r="J824" i="23"/>
  <c r="K824" i="23"/>
  <c r="L824" i="23"/>
  <c r="M824" i="23"/>
  <c r="AG824" i="23"/>
  <c r="C825" i="23"/>
  <c r="D825" i="23"/>
  <c r="E825" i="23"/>
  <c r="F825" i="23"/>
  <c r="G825" i="23"/>
  <c r="H825" i="23"/>
  <c r="J825" i="23"/>
  <c r="K825" i="23"/>
  <c r="L825" i="23"/>
  <c r="M825" i="23"/>
  <c r="AG825" i="23"/>
  <c r="C826" i="23"/>
  <c r="D826" i="23"/>
  <c r="E826" i="23"/>
  <c r="F826" i="23"/>
  <c r="G826" i="23"/>
  <c r="H826" i="23"/>
  <c r="J826" i="23"/>
  <c r="K826" i="23"/>
  <c r="L826" i="23"/>
  <c r="M826" i="23"/>
  <c r="AG826" i="23"/>
  <c r="C827" i="23"/>
  <c r="D827" i="23"/>
  <c r="E827" i="23"/>
  <c r="F827" i="23"/>
  <c r="G827" i="23"/>
  <c r="H827" i="23"/>
  <c r="J827" i="23"/>
  <c r="K827" i="23"/>
  <c r="L827" i="23"/>
  <c r="M827" i="23"/>
  <c r="AG827" i="23"/>
  <c r="C828" i="23"/>
  <c r="D828" i="23"/>
  <c r="E828" i="23"/>
  <c r="F828" i="23"/>
  <c r="G828" i="23"/>
  <c r="H828" i="23"/>
  <c r="J828" i="23"/>
  <c r="K828" i="23"/>
  <c r="L828" i="23"/>
  <c r="M828" i="23"/>
  <c r="AG828" i="23"/>
  <c r="C829" i="23"/>
  <c r="D829" i="23"/>
  <c r="E829" i="23"/>
  <c r="F829" i="23"/>
  <c r="G829" i="23"/>
  <c r="H829" i="23"/>
  <c r="J829" i="23"/>
  <c r="K829" i="23"/>
  <c r="L829" i="23"/>
  <c r="M829" i="23"/>
  <c r="AG829" i="23"/>
  <c r="C830" i="23"/>
  <c r="D830" i="23"/>
  <c r="E830" i="23"/>
  <c r="F830" i="23"/>
  <c r="G830" i="23"/>
  <c r="H830" i="23"/>
  <c r="J830" i="23"/>
  <c r="K830" i="23"/>
  <c r="L830" i="23"/>
  <c r="M830" i="23"/>
  <c r="AG830" i="23"/>
  <c r="C831" i="23"/>
  <c r="D831" i="23"/>
  <c r="E831" i="23"/>
  <c r="F831" i="23"/>
  <c r="G831" i="23"/>
  <c r="H831" i="23"/>
  <c r="J831" i="23"/>
  <c r="K831" i="23"/>
  <c r="L831" i="23"/>
  <c r="M831" i="23"/>
  <c r="AG831" i="23"/>
  <c r="C832" i="23"/>
  <c r="D832" i="23"/>
  <c r="E832" i="23"/>
  <c r="F832" i="23"/>
  <c r="G832" i="23"/>
  <c r="H832" i="23"/>
  <c r="J832" i="23"/>
  <c r="K832" i="23"/>
  <c r="L832" i="23"/>
  <c r="M832" i="23"/>
  <c r="AG832" i="23"/>
  <c r="C833" i="23"/>
  <c r="D833" i="23"/>
  <c r="E833" i="23"/>
  <c r="F833" i="23"/>
  <c r="G833" i="23"/>
  <c r="H833" i="23"/>
  <c r="J833" i="23"/>
  <c r="K833" i="23"/>
  <c r="L833" i="23"/>
  <c r="M833" i="23"/>
  <c r="AG833" i="23"/>
  <c r="C834" i="23"/>
  <c r="D834" i="23"/>
  <c r="E834" i="23"/>
  <c r="F834" i="23"/>
  <c r="G834" i="23"/>
  <c r="H834" i="23"/>
  <c r="J834" i="23"/>
  <c r="K834" i="23"/>
  <c r="L834" i="23"/>
  <c r="M834" i="23"/>
  <c r="AG834" i="23"/>
  <c r="C835" i="23"/>
  <c r="D835" i="23"/>
  <c r="E835" i="23"/>
  <c r="F835" i="23"/>
  <c r="G835" i="23"/>
  <c r="H835" i="23"/>
  <c r="J835" i="23"/>
  <c r="K835" i="23"/>
  <c r="L835" i="23"/>
  <c r="M835" i="23"/>
  <c r="AG835" i="23"/>
  <c r="C836" i="23"/>
  <c r="D836" i="23"/>
  <c r="E836" i="23"/>
  <c r="F836" i="23"/>
  <c r="G836" i="23"/>
  <c r="H836" i="23"/>
  <c r="J836" i="23"/>
  <c r="K836" i="23"/>
  <c r="L836" i="23"/>
  <c r="M836" i="23"/>
  <c r="AG836" i="23"/>
  <c r="C837" i="23"/>
  <c r="D837" i="23"/>
  <c r="E837" i="23"/>
  <c r="F837" i="23"/>
  <c r="G837" i="23"/>
  <c r="H837" i="23"/>
  <c r="J837" i="23"/>
  <c r="K837" i="23"/>
  <c r="L837" i="23"/>
  <c r="M837" i="23"/>
  <c r="AG837" i="23"/>
  <c r="C838" i="23"/>
  <c r="D838" i="23"/>
  <c r="E838" i="23"/>
  <c r="F838" i="23"/>
  <c r="G838" i="23"/>
  <c r="H838" i="23"/>
  <c r="J838" i="23"/>
  <c r="K838" i="23"/>
  <c r="L838" i="23"/>
  <c r="M838" i="23"/>
  <c r="AG838" i="23"/>
  <c r="C839" i="23"/>
  <c r="D839" i="23"/>
  <c r="E839" i="23"/>
  <c r="F839" i="23"/>
  <c r="G839" i="23"/>
  <c r="H839" i="23"/>
  <c r="J839" i="23"/>
  <c r="K839" i="23"/>
  <c r="L839" i="23"/>
  <c r="M839" i="23"/>
  <c r="AG839" i="23"/>
  <c r="C840" i="23"/>
  <c r="D840" i="23"/>
  <c r="E840" i="23"/>
  <c r="F840" i="23"/>
  <c r="G840" i="23"/>
  <c r="H840" i="23"/>
  <c r="J840" i="23"/>
  <c r="K840" i="23"/>
  <c r="L840" i="23"/>
  <c r="M840" i="23"/>
  <c r="AG840" i="23"/>
  <c r="C841" i="23"/>
  <c r="D841" i="23"/>
  <c r="E841" i="23"/>
  <c r="F841" i="23"/>
  <c r="G841" i="23"/>
  <c r="H841" i="23"/>
  <c r="J841" i="23"/>
  <c r="K841" i="23"/>
  <c r="L841" i="23"/>
  <c r="M841" i="23"/>
  <c r="AG841" i="23"/>
  <c r="C842" i="23"/>
  <c r="D842" i="23"/>
  <c r="E842" i="23"/>
  <c r="F842" i="23"/>
  <c r="G842" i="23"/>
  <c r="H842" i="23"/>
  <c r="J842" i="23"/>
  <c r="K842" i="23"/>
  <c r="L842" i="23"/>
  <c r="M842" i="23"/>
  <c r="AG842" i="23"/>
  <c r="C843" i="23"/>
  <c r="D843" i="23"/>
  <c r="E843" i="23"/>
  <c r="F843" i="23"/>
  <c r="G843" i="23"/>
  <c r="H843" i="23"/>
  <c r="J843" i="23"/>
  <c r="K843" i="23"/>
  <c r="L843" i="23"/>
  <c r="M843" i="23"/>
  <c r="AG843" i="23"/>
  <c r="C844" i="23"/>
  <c r="D844" i="23"/>
  <c r="E844" i="23"/>
  <c r="F844" i="23"/>
  <c r="G844" i="23"/>
  <c r="H844" i="23"/>
  <c r="J844" i="23"/>
  <c r="K844" i="23"/>
  <c r="L844" i="23"/>
  <c r="M844" i="23"/>
  <c r="AG844" i="23"/>
  <c r="C845" i="23"/>
  <c r="D845" i="23"/>
  <c r="E845" i="23"/>
  <c r="F845" i="23"/>
  <c r="G845" i="23"/>
  <c r="H845" i="23"/>
  <c r="J845" i="23"/>
  <c r="K845" i="23"/>
  <c r="L845" i="23"/>
  <c r="M845" i="23"/>
  <c r="AG845" i="23"/>
  <c r="C846" i="23"/>
  <c r="D846" i="23"/>
  <c r="E846" i="23"/>
  <c r="F846" i="23"/>
  <c r="G846" i="23"/>
  <c r="H846" i="23"/>
  <c r="J846" i="23"/>
  <c r="K846" i="23"/>
  <c r="L846" i="23"/>
  <c r="M846" i="23"/>
  <c r="AG846" i="23"/>
  <c r="C847" i="23"/>
  <c r="D847" i="23"/>
  <c r="E847" i="23"/>
  <c r="F847" i="23"/>
  <c r="G847" i="23"/>
  <c r="H847" i="23"/>
  <c r="J847" i="23"/>
  <c r="K847" i="23"/>
  <c r="L847" i="23"/>
  <c r="M847" i="23"/>
  <c r="AG847" i="23"/>
  <c r="C848" i="23"/>
  <c r="D848" i="23"/>
  <c r="E848" i="23"/>
  <c r="F848" i="23"/>
  <c r="G848" i="23"/>
  <c r="H848" i="23"/>
  <c r="J848" i="23"/>
  <c r="K848" i="23"/>
  <c r="L848" i="23"/>
  <c r="M848" i="23"/>
  <c r="AG848" i="23"/>
  <c r="C849" i="23"/>
  <c r="D849" i="23"/>
  <c r="E849" i="23"/>
  <c r="F849" i="23"/>
  <c r="G849" i="23"/>
  <c r="H849" i="23"/>
  <c r="J849" i="23"/>
  <c r="K849" i="23"/>
  <c r="L849" i="23"/>
  <c r="M849" i="23"/>
  <c r="AG849" i="23"/>
  <c r="C850" i="23"/>
  <c r="D850" i="23"/>
  <c r="E850" i="23"/>
  <c r="F850" i="23"/>
  <c r="G850" i="23"/>
  <c r="H850" i="23"/>
  <c r="J850" i="23"/>
  <c r="K850" i="23"/>
  <c r="L850" i="23"/>
  <c r="M850" i="23"/>
  <c r="AG850" i="23"/>
  <c r="C851" i="23"/>
  <c r="D851" i="23"/>
  <c r="E851" i="23"/>
  <c r="F851" i="23"/>
  <c r="G851" i="23"/>
  <c r="H851" i="23"/>
  <c r="J851" i="23"/>
  <c r="K851" i="23"/>
  <c r="L851" i="23"/>
  <c r="M851" i="23"/>
  <c r="AG851" i="23"/>
  <c r="C852" i="23"/>
  <c r="D852" i="23"/>
  <c r="E852" i="23"/>
  <c r="F852" i="23"/>
  <c r="G852" i="23"/>
  <c r="H852" i="23"/>
  <c r="J852" i="23"/>
  <c r="K852" i="23"/>
  <c r="L852" i="23"/>
  <c r="M852" i="23"/>
  <c r="AG852" i="23"/>
  <c r="C853" i="23"/>
  <c r="D853" i="23"/>
  <c r="E853" i="23"/>
  <c r="F853" i="23"/>
  <c r="G853" i="23"/>
  <c r="H853" i="23"/>
  <c r="J853" i="23"/>
  <c r="K853" i="23"/>
  <c r="L853" i="23"/>
  <c r="M853" i="23"/>
  <c r="AG853" i="23"/>
  <c r="C854" i="23"/>
  <c r="D854" i="23"/>
  <c r="E854" i="23"/>
  <c r="F854" i="23"/>
  <c r="G854" i="23"/>
  <c r="H854" i="23"/>
  <c r="J854" i="23"/>
  <c r="K854" i="23"/>
  <c r="L854" i="23"/>
  <c r="M854" i="23"/>
  <c r="AG854" i="23"/>
  <c r="C855" i="23"/>
  <c r="D855" i="23"/>
  <c r="E855" i="23"/>
  <c r="F855" i="23"/>
  <c r="G855" i="23"/>
  <c r="H855" i="23"/>
  <c r="J855" i="23"/>
  <c r="K855" i="23"/>
  <c r="L855" i="23"/>
  <c r="M855" i="23"/>
  <c r="AG855" i="23"/>
  <c r="C856" i="23"/>
  <c r="D856" i="23"/>
  <c r="E856" i="23"/>
  <c r="F856" i="23"/>
  <c r="G856" i="23"/>
  <c r="H856" i="23"/>
  <c r="J856" i="23"/>
  <c r="K856" i="23"/>
  <c r="L856" i="23"/>
  <c r="M856" i="23"/>
  <c r="AG856" i="23"/>
  <c r="C857" i="23"/>
  <c r="D857" i="23"/>
  <c r="E857" i="23"/>
  <c r="F857" i="23"/>
  <c r="G857" i="23"/>
  <c r="H857" i="23"/>
  <c r="J857" i="23"/>
  <c r="K857" i="23"/>
  <c r="L857" i="23"/>
  <c r="M857" i="23"/>
  <c r="AG857" i="23"/>
  <c r="C858" i="23"/>
  <c r="D858" i="23"/>
  <c r="E858" i="23"/>
  <c r="F858" i="23"/>
  <c r="G858" i="23"/>
  <c r="H858" i="23"/>
  <c r="J858" i="23"/>
  <c r="K858" i="23"/>
  <c r="L858" i="23"/>
  <c r="M858" i="23"/>
  <c r="AG858" i="23"/>
  <c r="C859" i="23"/>
  <c r="D859" i="23"/>
  <c r="E859" i="23"/>
  <c r="F859" i="23"/>
  <c r="G859" i="23"/>
  <c r="H859" i="23"/>
  <c r="J859" i="23"/>
  <c r="K859" i="23"/>
  <c r="L859" i="23"/>
  <c r="M859" i="23"/>
  <c r="AG859" i="23"/>
  <c r="C860" i="23"/>
  <c r="D860" i="23"/>
  <c r="E860" i="23"/>
  <c r="F860" i="23"/>
  <c r="G860" i="23"/>
  <c r="H860" i="23"/>
  <c r="J860" i="23"/>
  <c r="K860" i="23"/>
  <c r="L860" i="23"/>
  <c r="M860" i="23"/>
  <c r="AG860" i="23"/>
  <c r="C861" i="23"/>
  <c r="D861" i="23"/>
  <c r="E861" i="23"/>
  <c r="F861" i="23"/>
  <c r="G861" i="23"/>
  <c r="H861" i="23"/>
  <c r="J861" i="23"/>
  <c r="K861" i="23"/>
  <c r="L861" i="23"/>
  <c r="M861" i="23"/>
  <c r="AG861" i="23"/>
  <c r="C862" i="23"/>
  <c r="D862" i="23"/>
  <c r="E862" i="23"/>
  <c r="F862" i="23"/>
  <c r="G862" i="23"/>
  <c r="H862" i="23"/>
  <c r="J862" i="23"/>
  <c r="K862" i="23"/>
  <c r="L862" i="23"/>
  <c r="M862" i="23"/>
  <c r="AG862" i="23"/>
  <c r="C863" i="23"/>
  <c r="D863" i="23"/>
  <c r="E863" i="23"/>
  <c r="F863" i="23"/>
  <c r="G863" i="23"/>
  <c r="H863" i="23"/>
  <c r="J863" i="23"/>
  <c r="K863" i="23"/>
  <c r="L863" i="23"/>
  <c r="M863" i="23"/>
  <c r="AG863" i="23"/>
  <c r="C864" i="23"/>
  <c r="D864" i="23"/>
  <c r="E864" i="23"/>
  <c r="F864" i="23"/>
  <c r="G864" i="23"/>
  <c r="H864" i="23"/>
  <c r="J864" i="23"/>
  <c r="K864" i="23"/>
  <c r="L864" i="23"/>
  <c r="M864" i="23"/>
  <c r="AG864" i="23"/>
  <c r="C865" i="23"/>
  <c r="D865" i="23"/>
  <c r="E865" i="23"/>
  <c r="F865" i="23"/>
  <c r="G865" i="23"/>
  <c r="H865" i="23"/>
  <c r="J865" i="23"/>
  <c r="K865" i="23"/>
  <c r="L865" i="23"/>
  <c r="M865" i="23"/>
  <c r="AG865" i="23"/>
  <c r="C866" i="23"/>
  <c r="D866" i="23"/>
  <c r="E866" i="23"/>
  <c r="F866" i="23"/>
  <c r="G866" i="23"/>
  <c r="H866" i="23"/>
  <c r="J866" i="23"/>
  <c r="K866" i="23"/>
  <c r="L866" i="23"/>
  <c r="M866" i="23"/>
  <c r="AG866" i="23"/>
  <c r="C867" i="23"/>
  <c r="D867" i="23"/>
  <c r="E867" i="23"/>
  <c r="F867" i="23"/>
  <c r="G867" i="23"/>
  <c r="H867" i="23"/>
  <c r="J867" i="23"/>
  <c r="K867" i="23"/>
  <c r="L867" i="23"/>
  <c r="M867" i="23"/>
  <c r="AG867" i="23"/>
  <c r="C868" i="23"/>
  <c r="D868" i="23"/>
  <c r="E868" i="23"/>
  <c r="F868" i="23"/>
  <c r="G868" i="23"/>
  <c r="H868" i="23"/>
  <c r="J868" i="23"/>
  <c r="K868" i="23"/>
  <c r="L868" i="23"/>
  <c r="M868" i="23"/>
  <c r="AG868" i="23"/>
  <c r="C869" i="23"/>
  <c r="D869" i="23"/>
  <c r="E869" i="23"/>
  <c r="F869" i="23"/>
  <c r="G869" i="23"/>
  <c r="H869" i="23"/>
  <c r="J869" i="23"/>
  <c r="K869" i="23"/>
  <c r="L869" i="23"/>
  <c r="M869" i="23"/>
  <c r="AG869" i="23"/>
  <c r="C870" i="23"/>
  <c r="D870" i="23"/>
  <c r="E870" i="23"/>
  <c r="F870" i="23"/>
  <c r="G870" i="23"/>
  <c r="H870" i="23"/>
  <c r="J870" i="23"/>
  <c r="K870" i="23"/>
  <c r="L870" i="23"/>
  <c r="M870" i="23"/>
  <c r="AG870" i="23"/>
  <c r="C871" i="23"/>
  <c r="D871" i="23"/>
  <c r="E871" i="23"/>
  <c r="F871" i="23"/>
  <c r="G871" i="23"/>
  <c r="H871" i="23"/>
  <c r="J871" i="23"/>
  <c r="K871" i="23"/>
  <c r="L871" i="23"/>
  <c r="M871" i="23"/>
  <c r="AG871" i="23"/>
  <c r="C872" i="23"/>
  <c r="D872" i="23"/>
  <c r="E872" i="23"/>
  <c r="F872" i="23"/>
  <c r="G872" i="23"/>
  <c r="H872" i="23"/>
  <c r="J872" i="23"/>
  <c r="K872" i="23"/>
  <c r="L872" i="23"/>
  <c r="M872" i="23"/>
  <c r="AG872" i="23"/>
  <c r="C873" i="23"/>
  <c r="D873" i="23"/>
  <c r="E873" i="23"/>
  <c r="F873" i="23"/>
  <c r="G873" i="23"/>
  <c r="H873" i="23"/>
  <c r="J873" i="23"/>
  <c r="K873" i="23"/>
  <c r="L873" i="23"/>
  <c r="M873" i="23"/>
  <c r="AG873" i="23"/>
  <c r="C874" i="23"/>
  <c r="D874" i="23"/>
  <c r="E874" i="23"/>
  <c r="F874" i="23"/>
  <c r="G874" i="23"/>
  <c r="H874" i="23"/>
  <c r="J874" i="23"/>
  <c r="K874" i="23"/>
  <c r="L874" i="23"/>
  <c r="M874" i="23"/>
  <c r="AG874" i="23"/>
  <c r="C875" i="23"/>
  <c r="D875" i="23"/>
  <c r="E875" i="23"/>
  <c r="F875" i="23"/>
  <c r="G875" i="23"/>
  <c r="H875" i="23"/>
  <c r="J875" i="23"/>
  <c r="K875" i="23"/>
  <c r="L875" i="23"/>
  <c r="M875" i="23"/>
  <c r="AG875" i="23"/>
  <c r="C876" i="23"/>
  <c r="D876" i="23"/>
  <c r="E876" i="23"/>
  <c r="F876" i="23"/>
  <c r="G876" i="23"/>
  <c r="H876" i="23"/>
  <c r="J876" i="23"/>
  <c r="K876" i="23"/>
  <c r="L876" i="23"/>
  <c r="M876" i="23"/>
  <c r="AG876" i="23"/>
  <c r="C877" i="23"/>
  <c r="D877" i="23"/>
  <c r="E877" i="23"/>
  <c r="F877" i="23"/>
  <c r="G877" i="23"/>
  <c r="H877" i="23"/>
  <c r="J877" i="23"/>
  <c r="K877" i="23"/>
  <c r="L877" i="23"/>
  <c r="M877" i="23"/>
  <c r="AG877" i="23"/>
  <c r="C878" i="23"/>
  <c r="D878" i="23"/>
  <c r="E878" i="23"/>
  <c r="F878" i="23"/>
  <c r="G878" i="23"/>
  <c r="H878" i="23"/>
  <c r="J878" i="23"/>
  <c r="K878" i="23"/>
  <c r="L878" i="23"/>
  <c r="M878" i="23"/>
  <c r="AG878" i="23"/>
  <c r="C879" i="23"/>
  <c r="D879" i="23"/>
  <c r="E879" i="23"/>
  <c r="F879" i="23"/>
  <c r="G879" i="23"/>
  <c r="H879" i="23"/>
  <c r="J879" i="23"/>
  <c r="K879" i="23"/>
  <c r="L879" i="23"/>
  <c r="M879" i="23"/>
  <c r="AG879" i="23"/>
  <c r="C880" i="23"/>
  <c r="D880" i="23"/>
  <c r="E880" i="23"/>
  <c r="F880" i="23"/>
  <c r="G880" i="23"/>
  <c r="H880" i="23"/>
  <c r="J880" i="23"/>
  <c r="K880" i="23"/>
  <c r="L880" i="23"/>
  <c r="M880" i="23"/>
  <c r="AG880" i="23"/>
  <c r="C881" i="23"/>
  <c r="D881" i="23"/>
  <c r="E881" i="23"/>
  <c r="F881" i="23"/>
  <c r="G881" i="23"/>
  <c r="H881" i="23"/>
  <c r="J881" i="23"/>
  <c r="K881" i="23"/>
  <c r="L881" i="23"/>
  <c r="M881" i="23"/>
  <c r="AG881" i="23"/>
  <c r="C882" i="23"/>
  <c r="D882" i="23"/>
  <c r="E882" i="23"/>
  <c r="F882" i="23"/>
  <c r="G882" i="23"/>
  <c r="H882" i="23"/>
  <c r="J882" i="23"/>
  <c r="K882" i="23"/>
  <c r="L882" i="23"/>
  <c r="M882" i="23"/>
  <c r="AG882" i="23"/>
  <c r="C883" i="23"/>
  <c r="D883" i="23"/>
  <c r="E883" i="23"/>
  <c r="F883" i="23"/>
  <c r="G883" i="23"/>
  <c r="H883" i="23"/>
  <c r="J883" i="23"/>
  <c r="K883" i="23"/>
  <c r="L883" i="23"/>
  <c r="M883" i="23"/>
  <c r="AG883" i="23"/>
  <c r="C884" i="23"/>
  <c r="D884" i="23"/>
  <c r="E884" i="23"/>
  <c r="F884" i="23"/>
  <c r="G884" i="23"/>
  <c r="H884" i="23"/>
  <c r="J884" i="23"/>
  <c r="K884" i="23"/>
  <c r="L884" i="23"/>
  <c r="M884" i="23"/>
  <c r="AG884" i="23"/>
  <c r="C885" i="23"/>
  <c r="D885" i="23"/>
  <c r="E885" i="23"/>
  <c r="F885" i="23"/>
  <c r="G885" i="23"/>
  <c r="H885" i="23"/>
  <c r="J885" i="23"/>
  <c r="K885" i="23"/>
  <c r="L885" i="23"/>
  <c r="M885" i="23"/>
  <c r="AG885" i="23"/>
  <c r="C886" i="23"/>
  <c r="D886" i="23"/>
  <c r="E886" i="23"/>
  <c r="F886" i="23"/>
  <c r="G886" i="23"/>
  <c r="H886" i="23"/>
  <c r="J886" i="23"/>
  <c r="K886" i="23"/>
  <c r="L886" i="23"/>
  <c r="M886" i="23"/>
  <c r="AG886" i="23"/>
  <c r="C887" i="23"/>
  <c r="D887" i="23"/>
  <c r="E887" i="23"/>
  <c r="F887" i="23"/>
  <c r="G887" i="23"/>
  <c r="H887" i="23"/>
  <c r="J887" i="23"/>
  <c r="K887" i="23"/>
  <c r="L887" i="23"/>
  <c r="M887" i="23"/>
  <c r="AG887" i="23"/>
  <c r="C888" i="23"/>
  <c r="D888" i="23"/>
  <c r="E888" i="23"/>
  <c r="F888" i="23"/>
  <c r="G888" i="23"/>
  <c r="H888" i="23"/>
  <c r="J888" i="23"/>
  <c r="K888" i="23"/>
  <c r="L888" i="23"/>
  <c r="M888" i="23"/>
  <c r="AG888" i="23"/>
  <c r="C889" i="23"/>
  <c r="D889" i="23"/>
  <c r="E889" i="23"/>
  <c r="F889" i="23"/>
  <c r="G889" i="23"/>
  <c r="H889" i="23"/>
  <c r="J889" i="23"/>
  <c r="K889" i="23"/>
  <c r="L889" i="23"/>
  <c r="M889" i="23"/>
  <c r="AG889" i="23"/>
  <c r="C890" i="23"/>
  <c r="D890" i="23"/>
  <c r="E890" i="23"/>
  <c r="F890" i="23"/>
  <c r="G890" i="23"/>
  <c r="H890" i="23"/>
  <c r="J890" i="23"/>
  <c r="K890" i="23"/>
  <c r="L890" i="23"/>
  <c r="M890" i="23"/>
  <c r="AG890" i="23"/>
  <c r="C891" i="23"/>
  <c r="D891" i="23"/>
  <c r="E891" i="23"/>
  <c r="F891" i="23"/>
  <c r="G891" i="23"/>
  <c r="H891" i="23"/>
  <c r="J891" i="23"/>
  <c r="K891" i="23"/>
  <c r="L891" i="23"/>
  <c r="M891" i="23"/>
  <c r="AG891" i="23"/>
  <c r="C892" i="23"/>
  <c r="D892" i="23"/>
  <c r="E892" i="23"/>
  <c r="F892" i="23"/>
  <c r="G892" i="23"/>
  <c r="H892" i="23"/>
  <c r="J892" i="23"/>
  <c r="K892" i="23"/>
  <c r="L892" i="23"/>
  <c r="M892" i="23"/>
  <c r="AG892" i="23"/>
  <c r="C893" i="23"/>
  <c r="D893" i="23"/>
  <c r="E893" i="23"/>
  <c r="F893" i="23"/>
  <c r="G893" i="23"/>
  <c r="H893" i="23"/>
  <c r="J893" i="23"/>
  <c r="K893" i="23"/>
  <c r="L893" i="23"/>
  <c r="M893" i="23"/>
  <c r="AG893" i="23"/>
  <c r="C894" i="23"/>
  <c r="D894" i="23"/>
  <c r="E894" i="23"/>
  <c r="F894" i="23"/>
  <c r="G894" i="23"/>
  <c r="H894" i="23"/>
  <c r="J894" i="23"/>
  <c r="K894" i="23"/>
  <c r="L894" i="23"/>
  <c r="M894" i="23"/>
  <c r="AG894" i="23"/>
  <c r="C895" i="23"/>
  <c r="D895" i="23"/>
  <c r="E895" i="23"/>
  <c r="F895" i="23"/>
  <c r="G895" i="23"/>
  <c r="H895" i="23"/>
  <c r="J895" i="23"/>
  <c r="K895" i="23"/>
  <c r="L895" i="23"/>
  <c r="M895" i="23"/>
  <c r="AG895" i="23"/>
  <c r="C896" i="23"/>
  <c r="D896" i="23"/>
  <c r="E896" i="23"/>
  <c r="F896" i="23"/>
  <c r="G896" i="23"/>
  <c r="H896" i="23"/>
  <c r="J896" i="23"/>
  <c r="K896" i="23"/>
  <c r="L896" i="23"/>
  <c r="M896" i="23"/>
  <c r="AG896" i="23"/>
  <c r="C897" i="23"/>
  <c r="D897" i="23"/>
  <c r="E897" i="23"/>
  <c r="F897" i="23"/>
  <c r="G897" i="23"/>
  <c r="H897" i="23"/>
  <c r="J897" i="23"/>
  <c r="K897" i="23"/>
  <c r="L897" i="23"/>
  <c r="M897" i="23"/>
  <c r="AG897" i="23"/>
  <c r="C898" i="23"/>
  <c r="D898" i="23"/>
  <c r="E898" i="23"/>
  <c r="F898" i="23"/>
  <c r="G898" i="23"/>
  <c r="H898" i="23"/>
  <c r="J898" i="23"/>
  <c r="K898" i="23"/>
  <c r="L898" i="23"/>
  <c r="M898" i="23"/>
  <c r="AG898" i="23"/>
  <c r="C899" i="23"/>
  <c r="D899" i="23"/>
  <c r="E899" i="23"/>
  <c r="F899" i="23"/>
  <c r="G899" i="23"/>
  <c r="H899" i="23"/>
  <c r="J899" i="23"/>
  <c r="K899" i="23"/>
  <c r="L899" i="23"/>
  <c r="M899" i="23"/>
  <c r="AG899" i="23"/>
  <c r="C900" i="23"/>
  <c r="D900" i="23"/>
  <c r="E900" i="23"/>
  <c r="F900" i="23"/>
  <c r="G900" i="23"/>
  <c r="H900" i="23"/>
  <c r="J900" i="23"/>
  <c r="K900" i="23"/>
  <c r="L900" i="23"/>
  <c r="M900" i="23"/>
  <c r="AG900" i="23"/>
  <c r="C901" i="23"/>
  <c r="D901" i="23"/>
  <c r="E901" i="23"/>
  <c r="F901" i="23"/>
  <c r="G901" i="23"/>
  <c r="H901" i="23"/>
  <c r="J901" i="23"/>
  <c r="K901" i="23"/>
  <c r="L901" i="23"/>
  <c r="M901" i="23"/>
  <c r="AG901" i="23"/>
  <c r="C902" i="23"/>
  <c r="D902" i="23"/>
  <c r="E902" i="23"/>
  <c r="F902" i="23"/>
  <c r="G902" i="23"/>
  <c r="H902" i="23"/>
  <c r="J902" i="23"/>
  <c r="K902" i="23"/>
  <c r="L902" i="23"/>
  <c r="M902" i="23"/>
  <c r="AG902" i="23"/>
  <c r="C903" i="23"/>
  <c r="D903" i="23"/>
  <c r="E903" i="23"/>
  <c r="F903" i="23"/>
  <c r="G903" i="23"/>
  <c r="H903" i="23"/>
  <c r="J903" i="23"/>
  <c r="K903" i="23"/>
  <c r="L903" i="23"/>
  <c r="M903" i="23"/>
  <c r="AG903" i="23"/>
  <c r="C904" i="23"/>
  <c r="D904" i="23"/>
  <c r="E904" i="23"/>
  <c r="F904" i="23"/>
  <c r="G904" i="23"/>
  <c r="H904" i="23"/>
  <c r="J904" i="23"/>
  <c r="K904" i="23"/>
  <c r="L904" i="23"/>
  <c r="M904" i="23"/>
  <c r="AG904" i="23"/>
  <c r="C905" i="23"/>
  <c r="D905" i="23"/>
  <c r="E905" i="23"/>
  <c r="F905" i="23"/>
  <c r="G905" i="23"/>
  <c r="H905" i="23"/>
  <c r="J905" i="23"/>
  <c r="K905" i="23"/>
  <c r="L905" i="23"/>
  <c r="M905" i="23"/>
  <c r="AG905" i="23"/>
  <c r="C906" i="23"/>
  <c r="D906" i="23"/>
  <c r="E906" i="23"/>
  <c r="F906" i="23"/>
  <c r="G906" i="23"/>
  <c r="H906" i="23"/>
  <c r="J906" i="23"/>
  <c r="K906" i="23"/>
  <c r="L906" i="23"/>
  <c r="M906" i="23"/>
  <c r="AG906" i="23"/>
  <c r="C907" i="23"/>
  <c r="D907" i="23"/>
  <c r="E907" i="23"/>
  <c r="F907" i="23"/>
  <c r="G907" i="23"/>
  <c r="H907" i="23"/>
  <c r="J907" i="23"/>
  <c r="K907" i="23"/>
  <c r="L907" i="23"/>
  <c r="M907" i="23"/>
  <c r="AG907" i="23"/>
  <c r="C908" i="23"/>
  <c r="D908" i="23"/>
  <c r="E908" i="23"/>
  <c r="F908" i="23"/>
  <c r="G908" i="23"/>
  <c r="H908" i="23"/>
  <c r="J908" i="23"/>
  <c r="K908" i="23"/>
  <c r="L908" i="23"/>
  <c r="M908" i="23"/>
  <c r="AG908" i="23"/>
  <c r="C909" i="23"/>
  <c r="D909" i="23"/>
  <c r="E909" i="23"/>
  <c r="F909" i="23"/>
  <c r="G909" i="23"/>
  <c r="H909" i="23"/>
  <c r="J909" i="23"/>
  <c r="K909" i="23"/>
  <c r="L909" i="23"/>
  <c r="M909" i="23"/>
  <c r="AG909" i="23"/>
  <c r="C910" i="23"/>
  <c r="D910" i="23"/>
  <c r="E910" i="23"/>
  <c r="F910" i="23"/>
  <c r="G910" i="23"/>
  <c r="H910" i="23"/>
  <c r="J910" i="23"/>
  <c r="K910" i="23"/>
  <c r="L910" i="23"/>
  <c r="M910" i="23"/>
  <c r="AG910" i="23"/>
  <c r="C911" i="23"/>
  <c r="D911" i="23"/>
  <c r="E911" i="23"/>
  <c r="F911" i="23"/>
  <c r="G911" i="23"/>
  <c r="H911" i="23"/>
  <c r="J911" i="23"/>
  <c r="K911" i="23"/>
  <c r="L911" i="23"/>
  <c r="M911" i="23"/>
  <c r="AG911" i="23"/>
  <c r="C912" i="23"/>
  <c r="D912" i="23"/>
  <c r="E912" i="23"/>
  <c r="F912" i="23"/>
  <c r="G912" i="23"/>
  <c r="H912" i="23"/>
  <c r="J912" i="23"/>
  <c r="K912" i="23"/>
  <c r="L912" i="23"/>
  <c r="M912" i="23"/>
  <c r="AG912" i="23"/>
  <c r="C913" i="23"/>
  <c r="D913" i="23"/>
  <c r="E913" i="23"/>
  <c r="F913" i="23"/>
  <c r="G913" i="23"/>
  <c r="H913" i="23"/>
  <c r="J913" i="23"/>
  <c r="K913" i="23"/>
  <c r="L913" i="23"/>
  <c r="M913" i="23"/>
  <c r="AG913" i="23"/>
  <c r="C914" i="23"/>
  <c r="D914" i="23"/>
  <c r="E914" i="23"/>
  <c r="F914" i="23"/>
  <c r="G914" i="23"/>
  <c r="H914" i="23"/>
  <c r="J914" i="23"/>
  <c r="K914" i="23"/>
  <c r="L914" i="23"/>
  <c r="M914" i="23"/>
  <c r="AG914" i="23"/>
  <c r="C915" i="23"/>
  <c r="D915" i="23"/>
  <c r="E915" i="23"/>
  <c r="F915" i="23"/>
  <c r="G915" i="23"/>
  <c r="H915" i="23"/>
  <c r="J915" i="23"/>
  <c r="K915" i="23"/>
  <c r="L915" i="23"/>
  <c r="M915" i="23"/>
  <c r="AG915" i="23"/>
  <c r="C916" i="23"/>
  <c r="D916" i="23"/>
  <c r="E916" i="23"/>
  <c r="F916" i="23"/>
  <c r="G916" i="23"/>
  <c r="H916" i="23"/>
  <c r="J916" i="23"/>
  <c r="K916" i="23"/>
  <c r="L916" i="23"/>
  <c r="M916" i="23"/>
  <c r="AG916" i="23"/>
  <c r="C917" i="23"/>
  <c r="D917" i="23"/>
  <c r="E917" i="23"/>
  <c r="F917" i="23"/>
  <c r="G917" i="23"/>
  <c r="H917" i="23"/>
  <c r="J917" i="23"/>
  <c r="K917" i="23"/>
  <c r="L917" i="23"/>
  <c r="M917" i="23"/>
  <c r="AG917" i="23"/>
  <c r="C918" i="23"/>
  <c r="D918" i="23"/>
  <c r="E918" i="23"/>
  <c r="F918" i="23"/>
  <c r="G918" i="23"/>
  <c r="H918" i="23"/>
  <c r="J918" i="23"/>
  <c r="K918" i="23"/>
  <c r="L918" i="23"/>
  <c r="M918" i="23"/>
  <c r="AG918" i="23"/>
  <c r="C919" i="23"/>
  <c r="D919" i="23"/>
  <c r="E919" i="23"/>
  <c r="F919" i="23"/>
  <c r="G919" i="23"/>
  <c r="H919" i="23"/>
  <c r="J919" i="23"/>
  <c r="K919" i="23"/>
  <c r="L919" i="23"/>
  <c r="M919" i="23"/>
  <c r="AG919" i="23"/>
  <c r="C920" i="23"/>
  <c r="D920" i="23"/>
  <c r="E920" i="23"/>
  <c r="F920" i="23"/>
  <c r="G920" i="23"/>
  <c r="H920" i="23"/>
  <c r="J920" i="23"/>
  <c r="K920" i="23"/>
  <c r="L920" i="23"/>
  <c r="M920" i="23"/>
  <c r="AG920" i="23"/>
  <c r="C921" i="23"/>
  <c r="D921" i="23"/>
  <c r="E921" i="23"/>
  <c r="F921" i="23"/>
  <c r="G921" i="23"/>
  <c r="H921" i="23"/>
  <c r="J921" i="23"/>
  <c r="K921" i="23"/>
  <c r="L921" i="23"/>
  <c r="M921" i="23"/>
  <c r="AG921" i="23"/>
  <c r="C922" i="23"/>
  <c r="D922" i="23"/>
  <c r="E922" i="23"/>
  <c r="F922" i="23"/>
  <c r="G922" i="23"/>
  <c r="H922" i="23"/>
  <c r="J922" i="23"/>
  <c r="K922" i="23"/>
  <c r="L922" i="23"/>
  <c r="M922" i="23"/>
  <c r="AG922" i="23"/>
  <c r="C923" i="23"/>
  <c r="D923" i="23"/>
  <c r="E923" i="23"/>
  <c r="F923" i="23"/>
  <c r="G923" i="23"/>
  <c r="H923" i="23"/>
  <c r="J923" i="23"/>
  <c r="K923" i="23"/>
  <c r="L923" i="23"/>
  <c r="M923" i="23"/>
  <c r="AG923" i="23"/>
  <c r="C924" i="23"/>
  <c r="D924" i="23"/>
  <c r="E924" i="23"/>
  <c r="F924" i="23"/>
  <c r="G924" i="23"/>
  <c r="H924" i="23"/>
  <c r="J924" i="23"/>
  <c r="K924" i="23"/>
  <c r="L924" i="23"/>
  <c r="M924" i="23"/>
  <c r="AG924" i="23"/>
  <c r="C925" i="23"/>
  <c r="D925" i="23"/>
  <c r="E925" i="23"/>
  <c r="F925" i="23"/>
  <c r="G925" i="23"/>
  <c r="H925" i="23"/>
  <c r="J925" i="23"/>
  <c r="K925" i="23"/>
  <c r="L925" i="23"/>
  <c r="M925" i="23"/>
  <c r="AG925" i="23"/>
  <c r="C926" i="23"/>
  <c r="D926" i="23"/>
  <c r="E926" i="23"/>
  <c r="F926" i="23"/>
  <c r="G926" i="23"/>
  <c r="H926" i="23"/>
  <c r="J926" i="23"/>
  <c r="K926" i="23"/>
  <c r="L926" i="23"/>
  <c r="M926" i="23"/>
  <c r="AG926" i="23"/>
  <c r="C927" i="23"/>
  <c r="D927" i="23"/>
  <c r="E927" i="23"/>
  <c r="F927" i="23"/>
  <c r="G927" i="23"/>
  <c r="H927" i="23"/>
  <c r="J927" i="23"/>
  <c r="K927" i="23"/>
  <c r="L927" i="23"/>
  <c r="M927" i="23"/>
  <c r="AG927" i="23"/>
  <c r="C928" i="23"/>
  <c r="D928" i="23"/>
  <c r="E928" i="23"/>
  <c r="F928" i="23"/>
  <c r="G928" i="23"/>
  <c r="H928" i="23"/>
  <c r="J928" i="23"/>
  <c r="K928" i="23"/>
  <c r="L928" i="23"/>
  <c r="M928" i="23"/>
  <c r="AG928" i="23"/>
  <c r="C929" i="23"/>
  <c r="D929" i="23"/>
  <c r="E929" i="23"/>
  <c r="F929" i="23"/>
  <c r="G929" i="23"/>
  <c r="H929" i="23"/>
  <c r="J929" i="23"/>
  <c r="K929" i="23"/>
  <c r="L929" i="23"/>
  <c r="M929" i="23"/>
  <c r="AG929" i="23"/>
  <c r="C930" i="23"/>
  <c r="D930" i="23"/>
  <c r="E930" i="23"/>
  <c r="F930" i="23"/>
  <c r="G930" i="23"/>
  <c r="H930" i="23"/>
  <c r="J930" i="23"/>
  <c r="K930" i="23"/>
  <c r="L930" i="23"/>
  <c r="M930" i="23"/>
  <c r="AG930" i="23"/>
  <c r="C931" i="23"/>
  <c r="D931" i="23"/>
  <c r="E931" i="23"/>
  <c r="F931" i="23"/>
  <c r="G931" i="23"/>
  <c r="H931" i="23"/>
  <c r="J931" i="23"/>
  <c r="K931" i="23"/>
  <c r="L931" i="23"/>
  <c r="M931" i="23"/>
  <c r="AG931" i="23"/>
  <c r="C932" i="23"/>
  <c r="D932" i="23"/>
  <c r="E932" i="23"/>
  <c r="F932" i="23"/>
  <c r="G932" i="23"/>
  <c r="H932" i="23"/>
  <c r="J932" i="23"/>
  <c r="K932" i="23"/>
  <c r="L932" i="23"/>
  <c r="M932" i="23"/>
  <c r="AG932" i="23"/>
  <c r="C933" i="23"/>
  <c r="D933" i="23"/>
  <c r="E933" i="23"/>
  <c r="F933" i="23"/>
  <c r="G933" i="23"/>
  <c r="H933" i="23"/>
  <c r="J933" i="23"/>
  <c r="K933" i="23"/>
  <c r="L933" i="23"/>
  <c r="M933" i="23"/>
  <c r="AG933" i="23"/>
  <c r="C934" i="23"/>
  <c r="D934" i="23"/>
  <c r="E934" i="23"/>
  <c r="F934" i="23"/>
  <c r="G934" i="23"/>
  <c r="H934" i="23"/>
  <c r="J934" i="23"/>
  <c r="K934" i="23"/>
  <c r="L934" i="23"/>
  <c r="M934" i="23"/>
  <c r="AG934" i="23"/>
  <c r="C935" i="23"/>
  <c r="D935" i="23"/>
  <c r="E935" i="23"/>
  <c r="F935" i="23"/>
  <c r="G935" i="23"/>
  <c r="H935" i="23"/>
  <c r="J935" i="23"/>
  <c r="K935" i="23"/>
  <c r="L935" i="23"/>
  <c r="M935" i="23"/>
  <c r="AG935" i="23"/>
  <c r="C936" i="23"/>
  <c r="D936" i="23"/>
  <c r="E936" i="23"/>
  <c r="F936" i="23"/>
  <c r="G936" i="23"/>
  <c r="H936" i="23"/>
  <c r="J936" i="23"/>
  <c r="K936" i="23"/>
  <c r="L936" i="23"/>
  <c r="M936" i="23"/>
  <c r="AG936" i="23"/>
  <c r="C937" i="23"/>
  <c r="D937" i="23"/>
  <c r="E937" i="23"/>
  <c r="F937" i="23"/>
  <c r="G937" i="23"/>
  <c r="H937" i="23"/>
  <c r="J937" i="23"/>
  <c r="K937" i="23"/>
  <c r="L937" i="23"/>
  <c r="M937" i="23"/>
  <c r="AG937" i="23"/>
  <c r="C938" i="23"/>
  <c r="D938" i="23"/>
  <c r="E938" i="23"/>
  <c r="F938" i="23"/>
  <c r="G938" i="23"/>
  <c r="H938" i="23"/>
  <c r="J938" i="23"/>
  <c r="K938" i="23"/>
  <c r="L938" i="23"/>
  <c r="M938" i="23"/>
  <c r="AG938" i="23"/>
  <c r="C939" i="23"/>
  <c r="D939" i="23"/>
  <c r="E939" i="23"/>
  <c r="F939" i="23"/>
  <c r="G939" i="23"/>
  <c r="H939" i="23"/>
  <c r="J939" i="23"/>
  <c r="K939" i="23"/>
  <c r="L939" i="23"/>
  <c r="M939" i="23"/>
  <c r="AG939" i="23"/>
  <c r="C940" i="23"/>
  <c r="D940" i="23"/>
  <c r="E940" i="23"/>
  <c r="F940" i="23"/>
  <c r="G940" i="23"/>
  <c r="H940" i="23"/>
  <c r="J940" i="23"/>
  <c r="K940" i="23"/>
  <c r="L940" i="23"/>
  <c r="M940" i="23"/>
  <c r="AG940" i="23"/>
  <c r="C941" i="23"/>
  <c r="D941" i="23"/>
  <c r="E941" i="23"/>
  <c r="F941" i="23"/>
  <c r="G941" i="23"/>
  <c r="H941" i="23"/>
  <c r="J941" i="23"/>
  <c r="K941" i="23"/>
  <c r="L941" i="23"/>
  <c r="M941" i="23"/>
  <c r="AG941" i="23"/>
  <c r="C942" i="23"/>
  <c r="D942" i="23"/>
  <c r="E942" i="23"/>
  <c r="F942" i="23"/>
  <c r="G942" i="23"/>
  <c r="H942" i="23"/>
  <c r="J942" i="23"/>
  <c r="K942" i="23"/>
  <c r="L942" i="23"/>
  <c r="M942" i="23"/>
  <c r="AG942" i="23"/>
  <c r="C943" i="23"/>
  <c r="D943" i="23"/>
  <c r="E943" i="23"/>
  <c r="F943" i="23"/>
  <c r="G943" i="23"/>
  <c r="H943" i="23"/>
  <c r="J943" i="23"/>
  <c r="K943" i="23"/>
  <c r="L943" i="23"/>
  <c r="M943" i="23"/>
  <c r="AG943" i="23"/>
  <c r="C944" i="23"/>
  <c r="D944" i="23"/>
  <c r="E944" i="23"/>
  <c r="F944" i="23"/>
  <c r="G944" i="23"/>
  <c r="H944" i="23"/>
  <c r="J944" i="23"/>
  <c r="K944" i="23"/>
  <c r="L944" i="23"/>
  <c r="M944" i="23"/>
  <c r="AG944" i="23"/>
  <c r="C945" i="23"/>
  <c r="D945" i="23"/>
  <c r="E945" i="23"/>
  <c r="F945" i="23"/>
  <c r="G945" i="23"/>
  <c r="H945" i="23"/>
  <c r="J945" i="23"/>
  <c r="K945" i="23"/>
  <c r="L945" i="23"/>
  <c r="M945" i="23"/>
  <c r="AG945" i="23"/>
  <c r="C946" i="23"/>
  <c r="D946" i="23"/>
  <c r="E946" i="23"/>
  <c r="F946" i="23"/>
  <c r="G946" i="23"/>
  <c r="H946" i="23"/>
  <c r="J946" i="23"/>
  <c r="K946" i="23"/>
  <c r="L946" i="23"/>
  <c r="M946" i="23"/>
  <c r="AG946" i="23"/>
  <c r="C947" i="23"/>
  <c r="D947" i="23"/>
  <c r="E947" i="23"/>
  <c r="F947" i="23"/>
  <c r="G947" i="23"/>
  <c r="H947" i="23"/>
  <c r="J947" i="23"/>
  <c r="K947" i="23"/>
  <c r="L947" i="23"/>
  <c r="M947" i="23"/>
  <c r="AG947" i="23"/>
  <c r="C948" i="23"/>
  <c r="D948" i="23"/>
  <c r="E948" i="23"/>
  <c r="F948" i="23"/>
  <c r="G948" i="23"/>
  <c r="H948" i="23"/>
  <c r="J948" i="23"/>
  <c r="K948" i="23"/>
  <c r="L948" i="23"/>
  <c r="M948" i="23"/>
  <c r="AG948" i="23"/>
  <c r="C949" i="23"/>
  <c r="D949" i="23"/>
  <c r="E949" i="23"/>
  <c r="F949" i="23"/>
  <c r="G949" i="23"/>
  <c r="H949" i="23"/>
  <c r="J949" i="23"/>
  <c r="K949" i="23"/>
  <c r="L949" i="23"/>
  <c r="M949" i="23"/>
  <c r="AG949" i="23"/>
  <c r="C950" i="23"/>
  <c r="D950" i="23"/>
  <c r="E950" i="23"/>
  <c r="F950" i="23"/>
  <c r="G950" i="23"/>
  <c r="H950" i="23"/>
  <c r="J950" i="23"/>
  <c r="K950" i="23"/>
  <c r="L950" i="23"/>
  <c r="M950" i="23"/>
  <c r="AG950" i="23"/>
  <c r="C951" i="23"/>
  <c r="D951" i="23"/>
  <c r="E951" i="23"/>
  <c r="F951" i="23"/>
  <c r="G951" i="23"/>
  <c r="H951" i="23"/>
  <c r="J951" i="23"/>
  <c r="K951" i="23"/>
  <c r="L951" i="23"/>
  <c r="M951" i="23"/>
  <c r="AG951" i="23"/>
  <c r="C952" i="23"/>
  <c r="D952" i="23"/>
  <c r="E952" i="23"/>
  <c r="F952" i="23"/>
  <c r="G952" i="23"/>
  <c r="H952" i="23"/>
  <c r="J952" i="23"/>
  <c r="K952" i="23"/>
  <c r="L952" i="23"/>
  <c r="M952" i="23"/>
  <c r="AG952" i="23"/>
  <c r="C953" i="23"/>
  <c r="D953" i="23"/>
  <c r="E953" i="23"/>
  <c r="F953" i="23"/>
  <c r="G953" i="23"/>
  <c r="H953" i="23"/>
  <c r="J953" i="23"/>
  <c r="K953" i="23"/>
  <c r="L953" i="23"/>
  <c r="M953" i="23"/>
  <c r="AG953" i="23"/>
  <c r="C954" i="23"/>
  <c r="D954" i="23"/>
  <c r="E954" i="23"/>
  <c r="F954" i="23"/>
  <c r="G954" i="23"/>
  <c r="H954" i="23"/>
  <c r="J954" i="23"/>
  <c r="K954" i="23"/>
  <c r="L954" i="23"/>
  <c r="M954" i="23"/>
  <c r="AG954" i="23"/>
  <c r="C955" i="23"/>
  <c r="D955" i="23"/>
  <c r="E955" i="23"/>
  <c r="F955" i="23"/>
  <c r="G955" i="23"/>
  <c r="H955" i="23"/>
  <c r="J955" i="23"/>
  <c r="K955" i="23"/>
  <c r="L955" i="23"/>
  <c r="M955" i="23"/>
  <c r="AG955" i="23"/>
  <c r="C956" i="23"/>
  <c r="D956" i="23"/>
  <c r="E956" i="23"/>
  <c r="F956" i="23"/>
  <c r="G956" i="23"/>
  <c r="H956" i="23"/>
  <c r="J956" i="23"/>
  <c r="K956" i="23"/>
  <c r="L956" i="23"/>
  <c r="M956" i="23"/>
  <c r="AG956" i="23"/>
  <c r="C957" i="23"/>
  <c r="D957" i="23"/>
  <c r="E957" i="23"/>
  <c r="F957" i="23"/>
  <c r="G957" i="23"/>
  <c r="H957" i="23"/>
  <c r="J957" i="23"/>
  <c r="K957" i="23"/>
  <c r="L957" i="23"/>
  <c r="M957" i="23"/>
  <c r="AG957" i="23"/>
  <c r="C958" i="23"/>
  <c r="D958" i="23"/>
  <c r="E958" i="23"/>
  <c r="F958" i="23"/>
  <c r="G958" i="23"/>
  <c r="H958" i="23"/>
  <c r="J958" i="23"/>
  <c r="K958" i="23"/>
  <c r="L958" i="23"/>
  <c r="M958" i="23"/>
  <c r="AG958" i="23"/>
  <c r="C959" i="23"/>
  <c r="D959" i="23"/>
  <c r="E959" i="23"/>
  <c r="F959" i="23"/>
  <c r="G959" i="23"/>
  <c r="H959" i="23"/>
  <c r="J959" i="23"/>
  <c r="K959" i="23"/>
  <c r="L959" i="23"/>
  <c r="M959" i="23"/>
  <c r="AG959" i="23"/>
  <c r="C960" i="23"/>
  <c r="D960" i="23"/>
  <c r="E960" i="23"/>
  <c r="F960" i="23"/>
  <c r="G960" i="23"/>
  <c r="H960" i="23"/>
  <c r="J960" i="23"/>
  <c r="K960" i="23"/>
  <c r="L960" i="23"/>
  <c r="M960" i="23"/>
  <c r="AG960" i="23"/>
  <c r="C961" i="23"/>
  <c r="D961" i="23"/>
  <c r="E961" i="23"/>
  <c r="F961" i="23"/>
  <c r="G961" i="23"/>
  <c r="H961" i="23"/>
  <c r="J961" i="23"/>
  <c r="K961" i="23"/>
  <c r="L961" i="23"/>
  <c r="M961" i="23"/>
  <c r="AG961" i="23"/>
  <c r="C962" i="23"/>
  <c r="D962" i="23"/>
  <c r="E962" i="23"/>
  <c r="F962" i="23"/>
  <c r="G962" i="23"/>
  <c r="H962" i="23"/>
  <c r="J962" i="23"/>
  <c r="K962" i="23"/>
  <c r="L962" i="23"/>
  <c r="M962" i="23"/>
  <c r="AG962" i="23"/>
  <c r="C963" i="23"/>
  <c r="D963" i="23"/>
  <c r="E963" i="23"/>
  <c r="F963" i="23"/>
  <c r="G963" i="23"/>
  <c r="H963" i="23"/>
  <c r="J963" i="23"/>
  <c r="K963" i="23"/>
  <c r="L963" i="23"/>
  <c r="M963" i="23"/>
  <c r="AG963" i="23"/>
  <c r="C964" i="23"/>
  <c r="D964" i="23"/>
  <c r="E964" i="23"/>
  <c r="F964" i="23"/>
  <c r="G964" i="23"/>
  <c r="H964" i="23"/>
  <c r="J964" i="23"/>
  <c r="K964" i="23"/>
  <c r="L964" i="23"/>
  <c r="M964" i="23"/>
  <c r="AG964" i="23"/>
  <c r="C965" i="23"/>
  <c r="D965" i="23"/>
  <c r="E965" i="23"/>
  <c r="F965" i="23"/>
  <c r="G965" i="23"/>
  <c r="H965" i="23"/>
  <c r="J965" i="23"/>
  <c r="K965" i="23"/>
  <c r="L965" i="23"/>
  <c r="M965" i="23"/>
  <c r="AG965" i="23"/>
  <c r="C966" i="23"/>
  <c r="D966" i="23"/>
  <c r="E966" i="23"/>
  <c r="F966" i="23"/>
  <c r="G966" i="23"/>
  <c r="H966" i="23"/>
  <c r="J966" i="23"/>
  <c r="K966" i="23"/>
  <c r="L966" i="23"/>
  <c r="M966" i="23"/>
  <c r="AG966" i="23"/>
  <c r="C967" i="23"/>
  <c r="D967" i="23"/>
  <c r="E967" i="23"/>
  <c r="F967" i="23"/>
  <c r="G967" i="23"/>
  <c r="H967" i="23"/>
  <c r="J967" i="23"/>
  <c r="K967" i="23"/>
  <c r="L967" i="23"/>
  <c r="M967" i="23"/>
  <c r="AG967" i="23"/>
  <c r="C968" i="23"/>
  <c r="D968" i="23"/>
  <c r="E968" i="23"/>
  <c r="F968" i="23"/>
  <c r="G968" i="23"/>
  <c r="H968" i="23"/>
  <c r="J968" i="23"/>
  <c r="K968" i="23"/>
  <c r="L968" i="23"/>
  <c r="M968" i="23"/>
  <c r="AG968" i="23"/>
  <c r="C969" i="23"/>
  <c r="D969" i="23"/>
  <c r="E969" i="23"/>
  <c r="F969" i="23"/>
  <c r="G969" i="23"/>
  <c r="H969" i="23"/>
  <c r="J969" i="23"/>
  <c r="K969" i="23"/>
  <c r="L969" i="23"/>
  <c r="M969" i="23"/>
  <c r="AG969" i="23"/>
  <c r="C970" i="23"/>
  <c r="D970" i="23"/>
  <c r="E970" i="23"/>
  <c r="F970" i="23"/>
  <c r="G970" i="23"/>
  <c r="H970" i="23"/>
  <c r="J970" i="23"/>
  <c r="K970" i="23"/>
  <c r="L970" i="23"/>
  <c r="M970" i="23"/>
  <c r="AG970" i="23"/>
  <c r="C971" i="23"/>
  <c r="D971" i="23"/>
  <c r="E971" i="23"/>
  <c r="F971" i="23"/>
  <c r="G971" i="23"/>
  <c r="H971" i="23"/>
  <c r="J971" i="23"/>
  <c r="K971" i="23"/>
  <c r="L971" i="23"/>
  <c r="M971" i="23"/>
  <c r="AG971" i="23"/>
  <c r="C972" i="23"/>
  <c r="D972" i="23"/>
  <c r="E972" i="23"/>
  <c r="F972" i="23"/>
  <c r="G972" i="23"/>
  <c r="H972" i="23"/>
  <c r="J972" i="23"/>
  <c r="K972" i="23"/>
  <c r="L972" i="23"/>
  <c r="M972" i="23"/>
  <c r="AG972" i="23"/>
  <c r="C973" i="23"/>
  <c r="D973" i="23"/>
  <c r="E973" i="23"/>
  <c r="F973" i="23"/>
  <c r="G973" i="23"/>
  <c r="H973" i="23"/>
  <c r="J973" i="23"/>
  <c r="K973" i="23"/>
  <c r="L973" i="23"/>
  <c r="M973" i="23"/>
  <c r="AG973" i="23"/>
  <c r="C974" i="23"/>
  <c r="D974" i="23"/>
  <c r="E974" i="23"/>
  <c r="F974" i="23"/>
  <c r="G974" i="23"/>
  <c r="H974" i="23"/>
  <c r="J974" i="23"/>
  <c r="K974" i="23"/>
  <c r="L974" i="23"/>
  <c r="M974" i="23"/>
  <c r="AG974" i="23"/>
  <c r="C975" i="23"/>
  <c r="D975" i="23"/>
  <c r="E975" i="23"/>
  <c r="F975" i="23"/>
  <c r="G975" i="23"/>
  <c r="H975" i="23"/>
  <c r="J975" i="23"/>
  <c r="K975" i="23"/>
  <c r="L975" i="23"/>
  <c r="M975" i="23"/>
  <c r="AG975" i="23"/>
  <c r="C976" i="23"/>
  <c r="D976" i="23"/>
  <c r="E976" i="23"/>
  <c r="F976" i="23"/>
  <c r="G976" i="23"/>
  <c r="H976" i="23"/>
  <c r="J976" i="23"/>
  <c r="K976" i="23"/>
  <c r="L976" i="23"/>
  <c r="M976" i="23"/>
  <c r="AG976" i="23"/>
  <c r="C977" i="23"/>
  <c r="D977" i="23"/>
  <c r="E977" i="23"/>
  <c r="F977" i="23"/>
  <c r="G977" i="23"/>
  <c r="H977" i="23"/>
  <c r="J977" i="23"/>
  <c r="K977" i="23"/>
  <c r="L977" i="23"/>
  <c r="M977" i="23"/>
  <c r="AG977" i="23"/>
  <c r="C978" i="23"/>
  <c r="D978" i="23"/>
  <c r="E978" i="23"/>
  <c r="F978" i="23"/>
  <c r="G978" i="23"/>
  <c r="H978" i="23"/>
  <c r="J978" i="23"/>
  <c r="K978" i="23"/>
  <c r="L978" i="23"/>
  <c r="M978" i="23"/>
  <c r="AG978" i="23"/>
  <c r="C979" i="23"/>
  <c r="D979" i="23"/>
  <c r="E979" i="23"/>
  <c r="F979" i="23"/>
  <c r="G979" i="23"/>
  <c r="H979" i="23"/>
  <c r="J979" i="23"/>
  <c r="K979" i="23"/>
  <c r="L979" i="23"/>
  <c r="M979" i="23"/>
  <c r="AG979" i="23"/>
  <c r="C980" i="23"/>
  <c r="D980" i="23"/>
  <c r="E980" i="23"/>
  <c r="F980" i="23"/>
  <c r="G980" i="23"/>
  <c r="H980" i="23"/>
  <c r="J980" i="23"/>
  <c r="K980" i="23"/>
  <c r="L980" i="23"/>
  <c r="M980" i="23"/>
  <c r="AG980" i="23"/>
  <c r="C981" i="23"/>
  <c r="D981" i="23"/>
  <c r="E981" i="23"/>
  <c r="F981" i="23"/>
  <c r="G981" i="23"/>
  <c r="H981" i="23"/>
  <c r="J981" i="23"/>
  <c r="K981" i="23"/>
  <c r="L981" i="23"/>
  <c r="M981" i="23"/>
  <c r="AG981" i="23"/>
  <c r="C982" i="23"/>
  <c r="D982" i="23"/>
  <c r="E982" i="23"/>
  <c r="F982" i="23"/>
  <c r="G982" i="23"/>
  <c r="H982" i="23"/>
  <c r="J982" i="23"/>
  <c r="K982" i="23"/>
  <c r="L982" i="23"/>
  <c r="M982" i="23"/>
  <c r="AG982" i="23"/>
  <c r="C983" i="23"/>
  <c r="D983" i="23"/>
  <c r="E983" i="23"/>
  <c r="F983" i="23"/>
  <c r="G983" i="23"/>
  <c r="H983" i="23"/>
  <c r="J983" i="23"/>
  <c r="K983" i="23"/>
  <c r="L983" i="23"/>
  <c r="M983" i="23"/>
  <c r="AG983" i="23"/>
  <c r="C984" i="23"/>
  <c r="D984" i="23"/>
  <c r="E984" i="23"/>
  <c r="F984" i="23"/>
  <c r="G984" i="23"/>
  <c r="H984" i="23"/>
  <c r="J984" i="23"/>
  <c r="K984" i="23"/>
  <c r="L984" i="23"/>
  <c r="M984" i="23"/>
  <c r="AG984" i="23"/>
  <c r="C985" i="23"/>
  <c r="D985" i="23"/>
  <c r="E985" i="23"/>
  <c r="F985" i="23"/>
  <c r="G985" i="23"/>
  <c r="H985" i="23"/>
  <c r="J985" i="23"/>
  <c r="K985" i="23"/>
  <c r="L985" i="23"/>
  <c r="M985" i="23"/>
  <c r="AG985" i="23"/>
  <c r="C986" i="23"/>
  <c r="D986" i="23"/>
  <c r="E986" i="23"/>
  <c r="F986" i="23"/>
  <c r="G986" i="23"/>
  <c r="H986" i="23"/>
  <c r="J986" i="23"/>
  <c r="K986" i="23"/>
  <c r="L986" i="23"/>
  <c r="M986" i="23"/>
  <c r="AG986" i="23"/>
  <c r="C987" i="23"/>
  <c r="D987" i="23"/>
  <c r="E987" i="23"/>
  <c r="F987" i="23"/>
  <c r="G987" i="23"/>
  <c r="H987" i="23"/>
  <c r="J987" i="23"/>
  <c r="K987" i="23"/>
  <c r="L987" i="23"/>
  <c r="M987" i="23"/>
  <c r="AG987" i="23"/>
  <c r="C988" i="23"/>
  <c r="D988" i="23"/>
  <c r="E988" i="23"/>
  <c r="F988" i="23"/>
  <c r="G988" i="23"/>
  <c r="H988" i="23"/>
  <c r="J988" i="23"/>
  <c r="K988" i="23"/>
  <c r="L988" i="23"/>
  <c r="M988" i="23"/>
  <c r="AG988" i="23"/>
  <c r="C989" i="23"/>
  <c r="D989" i="23"/>
  <c r="E989" i="23"/>
  <c r="F989" i="23"/>
  <c r="G989" i="23"/>
  <c r="H989" i="23"/>
  <c r="J989" i="23"/>
  <c r="K989" i="23"/>
  <c r="L989" i="23"/>
  <c r="M989" i="23"/>
  <c r="AG989" i="23"/>
  <c r="C990" i="23"/>
  <c r="D990" i="23"/>
  <c r="E990" i="23"/>
  <c r="F990" i="23"/>
  <c r="G990" i="23"/>
  <c r="H990" i="23"/>
  <c r="J990" i="23"/>
  <c r="K990" i="23"/>
  <c r="L990" i="23"/>
  <c r="M990" i="23"/>
  <c r="AG990" i="23"/>
  <c r="C991" i="23"/>
  <c r="D991" i="23"/>
  <c r="E991" i="23"/>
  <c r="F991" i="23"/>
  <c r="G991" i="23"/>
  <c r="H991" i="23"/>
  <c r="J991" i="23"/>
  <c r="K991" i="23"/>
  <c r="L991" i="23"/>
  <c r="M991" i="23"/>
  <c r="AG991" i="23"/>
  <c r="C992" i="23"/>
  <c r="D992" i="23"/>
  <c r="E992" i="23"/>
  <c r="F992" i="23"/>
  <c r="G992" i="23"/>
  <c r="H992" i="23"/>
  <c r="J992" i="23"/>
  <c r="K992" i="23"/>
  <c r="L992" i="23"/>
  <c r="M992" i="23"/>
  <c r="AG992" i="23"/>
  <c r="C993" i="23"/>
  <c r="D993" i="23"/>
  <c r="E993" i="23"/>
  <c r="F993" i="23"/>
  <c r="G993" i="23"/>
  <c r="H993" i="23"/>
  <c r="J993" i="23"/>
  <c r="K993" i="23"/>
  <c r="L993" i="23"/>
  <c r="M993" i="23"/>
  <c r="AG993" i="23"/>
  <c r="C994" i="23"/>
  <c r="D994" i="23"/>
  <c r="E994" i="23"/>
  <c r="F994" i="23"/>
  <c r="G994" i="23"/>
  <c r="H994" i="23"/>
  <c r="J994" i="23"/>
  <c r="K994" i="23"/>
  <c r="L994" i="23"/>
  <c r="M994" i="23"/>
  <c r="AG994" i="23"/>
  <c r="C995" i="23"/>
  <c r="D995" i="23"/>
  <c r="E995" i="23"/>
  <c r="F995" i="23"/>
  <c r="G995" i="23"/>
  <c r="H995" i="23"/>
  <c r="J995" i="23"/>
  <c r="K995" i="23"/>
  <c r="L995" i="23"/>
  <c r="M995" i="23"/>
  <c r="AG995" i="23"/>
  <c r="C996" i="23"/>
  <c r="D996" i="23"/>
  <c r="E996" i="23"/>
  <c r="F996" i="23"/>
  <c r="G996" i="23"/>
  <c r="H996" i="23"/>
  <c r="J996" i="23"/>
  <c r="K996" i="23"/>
  <c r="L996" i="23"/>
  <c r="M996" i="23"/>
  <c r="AG996" i="23"/>
  <c r="C997" i="23"/>
  <c r="D997" i="23"/>
  <c r="E997" i="23"/>
  <c r="F997" i="23"/>
  <c r="G997" i="23"/>
  <c r="H997" i="23"/>
  <c r="J997" i="23"/>
  <c r="K997" i="23"/>
  <c r="L997" i="23"/>
  <c r="M997" i="23"/>
  <c r="AG997" i="23"/>
  <c r="C998" i="23"/>
  <c r="D998" i="23"/>
  <c r="E998" i="23"/>
  <c r="F998" i="23"/>
  <c r="G998" i="23"/>
  <c r="H998" i="23"/>
  <c r="J998" i="23"/>
  <c r="K998" i="23"/>
  <c r="L998" i="23"/>
  <c r="M998" i="23"/>
  <c r="AG998" i="23"/>
  <c r="C999" i="23"/>
  <c r="D999" i="23"/>
  <c r="E999" i="23"/>
  <c r="F999" i="23"/>
  <c r="G999" i="23"/>
  <c r="H999" i="23"/>
  <c r="J999" i="23"/>
  <c r="K999" i="23"/>
  <c r="L999" i="23"/>
  <c r="M999" i="23"/>
  <c r="AG999" i="23"/>
  <c r="C1000" i="23"/>
  <c r="D1000" i="23"/>
  <c r="E1000" i="23"/>
  <c r="F1000" i="23"/>
  <c r="G1000" i="23"/>
  <c r="H1000" i="23"/>
  <c r="J1000" i="23"/>
  <c r="K1000" i="23"/>
  <c r="L1000" i="23"/>
  <c r="M1000" i="23"/>
  <c r="AG1000" i="23"/>
  <c r="C1001" i="23"/>
  <c r="D1001" i="23"/>
  <c r="E1001" i="23"/>
  <c r="F1001" i="23"/>
  <c r="G1001" i="23"/>
  <c r="H1001" i="23"/>
  <c r="J1001" i="23"/>
  <c r="K1001" i="23"/>
  <c r="L1001" i="23"/>
  <c r="M1001" i="23"/>
  <c r="AG1001" i="23"/>
  <c r="C1002" i="23"/>
  <c r="D1002" i="23"/>
  <c r="E1002" i="23"/>
  <c r="F1002" i="23"/>
  <c r="G1002" i="23"/>
  <c r="H1002" i="23"/>
  <c r="J1002" i="23"/>
  <c r="K1002" i="23"/>
  <c r="L1002" i="23"/>
  <c r="M1002" i="23"/>
  <c r="AG1002" i="23"/>
  <c r="C1003" i="23"/>
  <c r="D1003" i="23"/>
  <c r="E1003" i="23"/>
  <c r="F1003" i="23"/>
  <c r="G1003" i="23"/>
  <c r="H1003" i="23"/>
  <c r="J1003" i="23"/>
  <c r="K1003" i="23"/>
  <c r="L1003" i="23"/>
  <c r="M1003" i="23"/>
  <c r="AG1003" i="23"/>
  <c r="C1004" i="23"/>
  <c r="D1004" i="23"/>
  <c r="E1004" i="23"/>
  <c r="F1004" i="23"/>
  <c r="G1004" i="23"/>
  <c r="H1004" i="23"/>
  <c r="J1004" i="23"/>
  <c r="K1004" i="23"/>
  <c r="L1004" i="23"/>
  <c r="M1004" i="23"/>
  <c r="AG1004" i="23"/>
  <c r="C1005" i="23"/>
  <c r="D1005" i="23"/>
  <c r="E1005" i="23"/>
  <c r="F1005" i="23"/>
  <c r="G1005" i="23"/>
  <c r="H1005" i="23"/>
  <c r="J1005" i="23"/>
  <c r="K1005" i="23"/>
  <c r="L1005" i="23"/>
  <c r="M1005" i="23"/>
  <c r="AG1005" i="23"/>
  <c r="C1006" i="23"/>
  <c r="D1006" i="23"/>
  <c r="E1006" i="23"/>
  <c r="F1006" i="23"/>
  <c r="G1006" i="23"/>
  <c r="H1006" i="23"/>
  <c r="J1006" i="23"/>
  <c r="K1006" i="23"/>
  <c r="L1006" i="23"/>
  <c r="M1006" i="23"/>
  <c r="AG1006" i="23"/>
  <c r="C1007" i="23"/>
  <c r="D1007" i="23"/>
  <c r="E1007" i="23"/>
  <c r="F1007" i="23"/>
  <c r="G1007" i="23"/>
  <c r="H1007" i="23"/>
  <c r="J1007" i="23"/>
  <c r="K1007" i="23"/>
  <c r="L1007" i="23"/>
  <c r="M1007" i="23"/>
  <c r="AG1007" i="23"/>
  <c r="C1008" i="23"/>
  <c r="D1008" i="23"/>
  <c r="E1008" i="23"/>
  <c r="F1008" i="23"/>
  <c r="G1008" i="23"/>
  <c r="H1008" i="23"/>
  <c r="J1008" i="23"/>
  <c r="K1008" i="23"/>
  <c r="L1008" i="23"/>
  <c r="M1008" i="23"/>
  <c r="AG1008" i="23"/>
  <c r="C1009" i="23"/>
  <c r="D1009" i="23"/>
  <c r="E1009" i="23"/>
  <c r="F1009" i="23"/>
  <c r="G1009" i="23"/>
  <c r="H1009" i="23"/>
  <c r="J1009" i="23"/>
  <c r="K1009" i="23"/>
  <c r="L1009" i="23"/>
  <c r="M1009" i="23"/>
  <c r="AG1009" i="23"/>
  <c r="C1010" i="23"/>
  <c r="D1010" i="23"/>
  <c r="E1010" i="23"/>
  <c r="F1010" i="23"/>
  <c r="G1010" i="23"/>
  <c r="H1010" i="23"/>
  <c r="J1010" i="23"/>
  <c r="K1010" i="23"/>
  <c r="L1010" i="23"/>
  <c r="M1010" i="23"/>
  <c r="AG1010" i="23"/>
  <c r="C1011" i="23"/>
  <c r="D1011" i="23"/>
  <c r="E1011" i="23"/>
  <c r="F1011" i="23"/>
  <c r="G1011" i="23"/>
  <c r="H1011" i="23"/>
  <c r="J1011" i="23"/>
  <c r="K1011" i="23"/>
  <c r="L1011" i="23"/>
  <c r="M1011" i="23"/>
  <c r="AG1011" i="23"/>
  <c r="C1012" i="23"/>
  <c r="D1012" i="23"/>
  <c r="E1012" i="23"/>
  <c r="F1012" i="23"/>
  <c r="G1012" i="23"/>
  <c r="H1012" i="23"/>
  <c r="J1012" i="23"/>
  <c r="K1012" i="23"/>
  <c r="L1012" i="23"/>
  <c r="M1012" i="23"/>
  <c r="AG1012" i="23"/>
  <c r="C1013" i="23"/>
  <c r="D1013" i="23"/>
  <c r="E1013" i="23"/>
  <c r="F1013" i="23"/>
  <c r="G1013" i="23"/>
  <c r="H1013" i="23"/>
  <c r="J1013" i="23"/>
  <c r="K1013" i="23"/>
  <c r="L1013" i="23"/>
  <c r="M1013" i="23"/>
  <c r="AG1013" i="23"/>
  <c r="C1014" i="23"/>
  <c r="D1014" i="23"/>
  <c r="E1014" i="23"/>
  <c r="F1014" i="23"/>
  <c r="G1014" i="23"/>
  <c r="H1014" i="23"/>
  <c r="J1014" i="23"/>
  <c r="K1014" i="23"/>
  <c r="L1014" i="23"/>
  <c r="M1014" i="23"/>
  <c r="AG1014" i="23"/>
  <c r="C1015" i="23"/>
  <c r="D1015" i="23"/>
  <c r="E1015" i="23"/>
  <c r="F1015" i="23"/>
  <c r="G1015" i="23"/>
  <c r="H1015" i="23"/>
  <c r="J1015" i="23"/>
  <c r="K1015" i="23"/>
  <c r="L1015" i="23"/>
  <c r="M1015" i="23"/>
  <c r="AG1015" i="23"/>
  <c r="C1016" i="23"/>
  <c r="D1016" i="23"/>
  <c r="E1016" i="23"/>
  <c r="F1016" i="23"/>
  <c r="G1016" i="23"/>
  <c r="H1016" i="23"/>
  <c r="J1016" i="23"/>
  <c r="K1016" i="23"/>
  <c r="L1016" i="23"/>
  <c r="M1016" i="23"/>
  <c r="AG1016" i="23"/>
  <c r="C1017" i="23"/>
  <c r="D1017" i="23"/>
  <c r="E1017" i="23"/>
  <c r="F1017" i="23"/>
  <c r="G1017" i="23"/>
  <c r="H1017" i="23"/>
  <c r="J1017" i="23"/>
  <c r="K1017" i="23"/>
  <c r="L1017" i="23"/>
  <c r="M1017" i="23"/>
  <c r="AG1017" i="23"/>
  <c r="C1018" i="23"/>
  <c r="D1018" i="23"/>
  <c r="E1018" i="23"/>
  <c r="F1018" i="23"/>
  <c r="G1018" i="23"/>
  <c r="H1018" i="23"/>
  <c r="J1018" i="23"/>
  <c r="K1018" i="23"/>
  <c r="L1018" i="23"/>
  <c r="M1018" i="23"/>
  <c r="AG1018" i="23"/>
  <c r="C1019" i="23"/>
  <c r="D1019" i="23"/>
  <c r="E1019" i="23"/>
  <c r="F1019" i="23"/>
  <c r="G1019" i="23"/>
  <c r="H1019" i="23"/>
  <c r="J1019" i="23"/>
  <c r="K1019" i="23"/>
  <c r="L1019" i="23"/>
  <c r="M1019" i="23"/>
  <c r="AG1019" i="23"/>
  <c r="C1020" i="23"/>
  <c r="D1020" i="23"/>
  <c r="E1020" i="23"/>
  <c r="F1020" i="23"/>
  <c r="G1020" i="23"/>
  <c r="H1020" i="23"/>
  <c r="J1020" i="23"/>
  <c r="K1020" i="23"/>
  <c r="L1020" i="23"/>
  <c r="M1020" i="23"/>
  <c r="AG1020" i="23"/>
  <c r="C1021" i="23"/>
  <c r="D1021" i="23"/>
  <c r="E1021" i="23"/>
  <c r="F1021" i="23"/>
  <c r="G1021" i="23"/>
  <c r="H1021" i="23"/>
  <c r="J1021" i="23"/>
  <c r="K1021" i="23"/>
  <c r="L1021" i="23"/>
  <c r="M1021" i="23"/>
  <c r="AG1021" i="23"/>
  <c r="C1022" i="23"/>
  <c r="D1022" i="23"/>
  <c r="E1022" i="23"/>
  <c r="F1022" i="23"/>
  <c r="G1022" i="23"/>
  <c r="H1022" i="23"/>
  <c r="J1022" i="23"/>
  <c r="K1022" i="23"/>
  <c r="L1022" i="23"/>
  <c r="M1022" i="23"/>
  <c r="AG1022" i="23"/>
  <c r="C1023" i="23"/>
  <c r="D1023" i="23"/>
  <c r="E1023" i="23"/>
  <c r="F1023" i="23"/>
  <c r="G1023" i="23"/>
  <c r="H1023" i="23"/>
  <c r="J1023" i="23"/>
  <c r="K1023" i="23"/>
  <c r="L1023" i="23"/>
  <c r="M1023" i="23"/>
  <c r="AG1023" i="23"/>
  <c r="C1024" i="23"/>
  <c r="D1024" i="23"/>
  <c r="E1024" i="23"/>
  <c r="F1024" i="23"/>
  <c r="G1024" i="23"/>
  <c r="H1024" i="23"/>
  <c r="J1024" i="23"/>
  <c r="K1024" i="23"/>
  <c r="L1024" i="23"/>
  <c r="M1024" i="23"/>
  <c r="AG1024" i="23"/>
  <c r="C1025" i="23"/>
  <c r="D1025" i="23"/>
  <c r="E1025" i="23"/>
  <c r="F1025" i="23"/>
  <c r="G1025" i="23"/>
  <c r="H1025" i="23"/>
  <c r="J1025" i="23"/>
  <c r="K1025" i="23"/>
  <c r="L1025" i="23"/>
  <c r="M1025" i="23"/>
  <c r="AG1025" i="23"/>
  <c r="C1026" i="23"/>
  <c r="D1026" i="23"/>
  <c r="E1026" i="23"/>
  <c r="F1026" i="23"/>
  <c r="G1026" i="23"/>
  <c r="H1026" i="23"/>
  <c r="J1026" i="23"/>
  <c r="K1026" i="23"/>
  <c r="L1026" i="23"/>
  <c r="M1026" i="23"/>
  <c r="AG1026" i="23"/>
  <c r="C1027" i="23"/>
  <c r="D1027" i="23"/>
  <c r="E1027" i="23"/>
  <c r="F1027" i="23"/>
  <c r="G1027" i="23"/>
  <c r="H1027" i="23"/>
  <c r="J1027" i="23"/>
  <c r="K1027" i="23"/>
  <c r="L1027" i="23"/>
  <c r="M1027" i="23"/>
  <c r="AG1027" i="23"/>
  <c r="C1028" i="23"/>
  <c r="D1028" i="23"/>
  <c r="E1028" i="23"/>
  <c r="F1028" i="23"/>
  <c r="G1028" i="23"/>
  <c r="H1028" i="23"/>
  <c r="J1028" i="23"/>
  <c r="K1028" i="23"/>
  <c r="L1028" i="23"/>
  <c r="M1028" i="23"/>
  <c r="AG1028" i="23"/>
  <c r="C1029" i="23"/>
  <c r="D1029" i="23"/>
  <c r="E1029" i="23"/>
  <c r="F1029" i="23"/>
  <c r="G1029" i="23"/>
  <c r="H1029" i="23"/>
  <c r="J1029" i="23"/>
  <c r="K1029" i="23"/>
  <c r="L1029" i="23"/>
  <c r="M1029" i="23"/>
  <c r="AG1029" i="23"/>
  <c r="C1030" i="23"/>
  <c r="D1030" i="23"/>
  <c r="E1030" i="23"/>
  <c r="F1030" i="23"/>
  <c r="G1030" i="23"/>
  <c r="H1030" i="23"/>
  <c r="J1030" i="23"/>
  <c r="K1030" i="23"/>
  <c r="L1030" i="23"/>
  <c r="M1030" i="23"/>
  <c r="AG1030" i="23"/>
  <c r="C1031" i="23"/>
  <c r="D1031" i="23"/>
  <c r="E1031" i="23"/>
  <c r="F1031" i="23"/>
  <c r="G1031" i="23"/>
  <c r="H1031" i="23"/>
  <c r="J1031" i="23"/>
  <c r="K1031" i="23"/>
  <c r="L1031" i="23"/>
  <c r="M1031" i="23"/>
  <c r="AG1031" i="23"/>
  <c r="C1032" i="23"/>
  <c r="D1032" i="23"/>
  <c r="E1032" i="23"/>
  <c r="F1032" i="23"/>
  <c r="G1032" i="23"/>
  <c r="H1032" i="23"/>
  <c r="J1032" i="23"/>
  <c r="K1032" i="23"/>
  <c r="L1032" i="23"/>
  <c r="M1032" i="23"/>
  <c r="AG1032" i="23"/>
  <c r="C1033" i="23"/>
  <c r="D1033" i="23"/>
  <c r="E1033" i="23"/>
  <c r="F1033" i="23"/>
  <c r="G1033" i="23"/>
  <c r="H1033" i="23"/>
  <c r="J1033" i="23"/>
  <c r="K1033" i="23"/>
  <c r="L1033" i="23"/>
  <c r="M1033" i="23"/>
  <c r="AG1033" i="23"/>
  <c r="C1034" i="23"/>
  <c r="D1034" i="23"/>
  <c r="E1034" i="23"/>
  <c r="F1034" i="23"/>
  <c r="G1034" i="23"/>
  <c r="H1034" i="23"/>
  <c r="J1034" i="23"/>
  <c r="K1034" i="23"/>
  <c r="L1034" i="23"/>
  <c r="M1034" i="23"/>
  <c r="AG1034" i="23"/>
  <c r="C1035" i="23"/>
  <c r="D1035" i="23"/>
  <c r="E1035" i="23"/>
  <c r="F1035" i="23"/>
  <c r="G1035" i="23"/>
  <c r="H1035" i="23"/>
  <c r="J1035" i="23"/>
  <c r="K1035" i="23"/>
  <c r="L1035" i="23"/>
  <c r="M1035" i="23"/>
  <c r="AG1035" i="23"/>
  <c r="C1036" i="23"/>
  <c r="D1036" i="23"/>
  <c r="E1036" i="23"/>
  <c r="F1036" i="23"/>
  <c r="G1036" i="23"/>
  <c r="H1036" i="23"/>
  <c r="J1036" i="23"/>
  <c r="K1036" i="23"/>
  <c r="L1036" i="23"/>
  <c r="M1036" i="23"/>
  <c r="AG1036" i="23"/>
  <c r="C1037" i="23"/>
  <c r="D1037" i="23"/>
  <c r="E1037" i="23"/>
  <c r="F1037" i="23"/>
  <c r="G1037" i="23"/>
  <c r="H1037" i="23"/>
  <c r="J1037" i="23"/>
  <c r="K1037" i="23"/>
  <c r="L1037" i="23"/>
  <c r="M1037" i="23"/>
  <c r="AG1037" i="23"/>
  <c r="C1038" i="23"/>
  <c r="D1038" i="23"/>
  <c r="E1038" i="23"/>
  <c r="F1038" i="23"/>
  <c r="G1038" i="23"/>
  <c r="H1038" i="23"/>
  <c r="J1038" i="23"/>
  <c r="K1038" i="23"/>
  <c r="L1038" i="23"/>
  <c r="M1038" i="23"/>
  <c r="AG1038" i="23"/>
  <c r="C1039" i="23"/>
  <c r="D1039" i="23"/>
  <c r="E1039" i="23"/>
  <c r="F1039" i="23"/>
  <c r="G1039" i="23"/>
  <c r="H1039" i="23"/>
  <c r="J1039" i="23"/>
  <c r="K1039" i="23"/>
  <c r="L1039" i="23"/>
  <c r="M1039" i="23"/>
  <c r="AG1039" i="23"/>
  <c r="C1040" i="23"/>
  <c r="D1040" i="23"/>
  <c r="E1040" i="23"/>
  <c r="F1040" i="23"/>
  <c r="G1040" i="23"/>
  <c r="H1040" i="23"/>
  <c r="J1040" i="23"/>
  <c r="K1040" i="23"/>
  <c r="L1040" i="23"/>
  <c r="M1040" i="23"/>
  <c r="AG1040" i="23"/>
  <c r="C1041" i="23"/>
  <c r="D1041" i="23"/>
  <c r="E1041" i="23"/>
  <c r="F1041" i="23"/>
  <c r="G1041" i="23"/>
  <c r="H1041" i="23"/>
  <c r="J1041" i="23"/>
  <c r="K1041" i="23"/>
  <c r="L1041" i="23"/>
  <c r="M1041" i="23"/>
  <c r="AG1041" i="23"/>
  <c r="C1042" i="23"/>
  <c r="D1042" i="23"/>
  <c r="E1042" i="23"/>
  <c r="F1042" i="23"/>
  <c r="G1042" i="23"/>
  <c r="H1042" i="23"/>
  <c r="J1042" i="23"/>
  <c r="K1042" i="23"/>
  <c r="L1042" i="23"/>
  <c r="M1042" i="23"/>
  <c r="AG1042" i="23"/>
  <c r="C1043" i="23"/>
  <c r="D1043" i="23"/>
  <c r="E1043" i="23"/>
  <c r="F1043" i="23"/>
  <c r="G1043" i="23"/>
  <c r="H1043" i="23"/>
  <c r="J1043" i="23"/>
  <c r="K1043" i="23"/>
  <c r="L1043" i="23"/>
  <c r="M1043" i="23"/>
  <c r="AG1043" i="23"/>
  <c r="C1044" i="23"/>
  <c r="D1044" i="23"/>
  <c r="E1044" i="23"/>
  <c r="F1044" i="23"/>
  <c r="G1044" i="23"/>
  <c r="H1044" i="23"/>
  <c r="J1044" i="23"/>
  <c r="K1044" i="23"/>
  <c r="L1044" i="23"/>
  <c r="M1044" i="23"/>
  <c r="AG1044" i="23"/>
  <c r="C1045" i="23"/>
  <c r="D1045" i="23"/>
  <c r="E1045" i="23"/>
  <c r="F1045" i="23"/>
  <c r="G1045" i="23"/>
  <c r="H1045" i="23"/>
  <c r="J1045" i="23"/>
  <c r="K1045" i="23"/>
  <c r="L1045" i="23"/>
  <c r="M1045" i="23"/>
  <c r="AG1045" i="23"/>
  <c r="N1046" i="23"/>
  <c r="O1046" i="23"/>
  <c r="P1046" i="23"/>
  <c r="Q1046" i="23"/>
  <c r="R1046" i="23"/>
  <c r="S1046" i="23"/>
  <c r="U1046" i="23"/>
  <c r="V1046" i="23"/>
  <c r="C1046" i="23"/>
  <c r="D1046" i="23"/>
  <c r="E1046" i="23"/>
  <c r="F1046" i="23"/>
  <c r="G1046" i="23"/>
  <c r="H1046" i="23"/>
  <c r="J1046" i="23"/>
  <c r="K1046" i="23"/>
  <c r="L1046" i="23"/>
  <c r="M1046" i="23"/>
  <c r="AG1046" i="23"/>
  <c r="C1048" i="23"/>
  <c r="D1048" i="23"/>
  <c r="E1048" i="23"/>
  <c r="F1048" i="23"/>
  <c r="G1048" i="23"/>
  <c r="H1048" i="23"/>
  <c r="J1048" i="23"/>
  <c r="K1048" i="23"/>
  <c r="L1048" i="23"/>
  <c r="M1048" i="23"/>
  <c r="AG1048" i="23"/>
  <c r="C1049" i="23"/>
  <c r="D1049" i="23"/>
  <c r="E1049" i="23"/>
  <c r="F1049" i="23"/>
  <c r="G1049" i="23"/>
  <c r="H1049" i="23"/>
  <c r="J1049" i="23"/>
  <c r="K1049" i="23"/>
  <c r="L1049" i="23"/>
  <c r="M1049" i="23"/>
  <c r="AG1049" i="23"/>
  <c r="C1050" i="23"/>
  <c r="D1050" i="23"/>
  <c r="E1050" i="23"/>
  <c r="F1050" i="23"/>
  <c r="G1050" i="23"/>
  <c r="H1050" i="23"/>
  <c r="J1050" i="23"/>
  <c r="K1050" i="23"/>
  <c r="L1050" i="23"/>
  <c r="M1050" i="23"/>
  <c r="AG1050" i="23"/>
  <c r="C1051" i="23"/>
  <c r="D1051" i="23"/>
  <c r="E1051" i="23"/>
  <c r="F1051" i="23"/>
  <c r="G1051" i="23"/>
  <c r="H1051" i="23"/>
  <c r="J1051" i="23"/>
  <c r="K1051" i="23"/>
  <c r="L1051" i="23"/>
  <c r="M1051" i="23"/>
  <c r="AG1051" i="23"/>
  <c r="C1052" i="23"/>
  <c r="D1052" i="23"/>
  <c r="E1052" i="23"/>
  <c r="F1052" i="23"/>
  <c r="G1052" i="23"/>
  <c r="H1052" i="23"/>
  <c r="J1052" i="23"/>
  <c r="K1052" i="23"/>
  <c r="L1052" i="23"/>
  <c r="M1052" i="23"/>
  <c r="AG1052" i="23"/>
  <c r="C1053" i="23"/>
  <c r="D1053" i="23"/>
  <c r="E1053" i="23"/>
  <c r="F1053" i="23"/>
  <c r="G1053" i="23"/>
  <c r="H1053" i="23"/>
  <c r="J1053" i="23"/>
  <c r="K1053" i="23"/>
  <c r="L1053" i="23"/>
  <c r="M1053" i="23"/>
  <c r="AG1053" i="23"/>
  <c r="C1054" i="23"/>
  <c r="D1054" i="23"/>
  <c r="E1054" i="23"/>
  <c r="F1054" i="23"/>
  <c r="G1054" i="23"/>
  <c r="H1054" i="23"/>
  <c r="J1054" i="23"/>
  <c r="K1054" i="23"/>
  <c r="L1054" i="23"/>
  <c r="M1054" i="23"/>
  <c r="AG1054" i="23"/>
  <c r="C1055" i="23"/>
  <c r="D1055" i="23"/>
  <c r="E1055" i="23"/>
  <c r="F1055" i="23"/>
  <c r="G1055" i="23"/>
  <c r="H1055" i="23"/>
  <c r="J1055" i="23"/>
  <c r="K1055" i="23"/>
  <c r="L1055" i="23"/>
  <c r="M1055" i="23"/>
  <c r="AG1055" i="23"/>
  <c r="C1056" i="23"/>
  <c r="D1056" i="23"/>
  <c r="E1056" i="23"/>
  <c r="F1056" i="23"/>
  <c r="G1056" i="23"/>
  <c r="H1056" i="23"/>
  <c r="J1056" i="23"/>
  <c r="K1056" i="23"/>
  <c r="L1056" i="23"/>
  <c r="M1056" i="23"/>
  <c r="AG1056" i="23"/>
  <c r="C1057" i="23"/>
  <c r="D1057" i="23"/>
  <c r="E1057" i="23"/>
  <c r="F1057" i="23"/>
  <c r="G1057" i="23"/>
  <c r="H1057" i="23"/>
  <c r="J1057" i="23"/>
  <c r="K1057" i="23"/>
  <c r="L1057" i="23"/>
  <c r="M1057" i="23"/>
  <c r="AG1057" i="23"/>
  <c r="C1058" i="23"/>
  <c r="D1058" i="23"/>
  <c r="E1058" i="23"/>
  <c r="F1058" i="23"/>
  <c r="G1058" i="23"/>
  <c r="H1058" i="23"/>
  <c r="J1058" i="23"/>
  <c r="K1058" i="23"/>
  <c r="L1058" i="23"/>
  <c r="M1058" i="23"/>
  <c r="AG1058" i="23"/>
  <c r="C1059" i="23"/>
  <c r="D1059" i="23"/>
  <c r="E1059" i="23"/>
  <c r="F1059" i="23"/>
  <c r="G1059" i="23"/>
  <c r="H1059" i="23"/>
  <c r="J1059" i="23"/>
  <c r="K1059" i="23"/>
  <c r="L1059" i="23"/>
  <c r="M1059" i="23"/>
  <c r="AG1059" i="23"/>
  <c r="C1060" i="23"/>
  <c r="D1060" i="23"/>
  <c r="E1060" i="23"/>
  <c r="F1060" i="23"/>
  <c r="G1060" i="23"/>
  <c r="H1060" i="23"/>
  <c r="J1060" i="23"/>
  <c r="K1060" i="23"/>
  <c r="L1060" i="23"/>
  <c r="M1060" i="23"/>
  <c r="AG1060" i="23"/>
  <c r="C1061" i="23"/>
  <c r="D1061" i="23"/>
  <c r="E1061" i="23"/>
  <c r="F1061" i="23"/>
  <c r="G1061" i="23"/>
  <c r="H1061" i="23"/>
  <c r="J1061" i="23"/>
  <c r="K1061" i="23"/>
  <c r="L1061" i="23"/>
  <c r="M1061" i="23"/>
  <c r="AG1061" i="23"/>
  <c r="C1062" i="23"/>
  <c r="D1062" i="23"/>
  <c r="E1062" i="23"/>
  <c r="F1062" i="23"/>
  <c r="G1062" i="23"/>
  <c r="H1062" i="23"/>
  <c r="J1062" i="23"/>
  <c r="K1062" i="23"/>
  <c r="L1062" i="23"/>
  <c r="M1062" i="23"/>
  <c r="AG1062" i="23"/>
  <c r="C1063" i="23"/>
  <c r="D1063" i="23"/>
  <c r="E1063" i="23"/>
  <c r="F1063" i="23"/>
  <c r="G1063" i="23"/>
  <c r="H1063" i="23"/>
  <c r="J1063" i="23"/>
  <c r="K1063" i="23"/>
  <c r="L1063" i="23"/>
  <c r="M1063" i="23"/>
  <c r="AG1063" i="23"/>
  <c r="C1064" i="23"/>
  <c r="D1064" i="23"/>
  <c r="E1064" i="23"/>
  <c r="F1064" i="23"/>
  <c r="G1064" i="23"/>
  <c r="H1064" i="23"/>
  <c r="J1064" i="23"/>
  <c r="K1064" i="23"/>
  <c r="L1064" i="23"/>
  <c r="M1064" i="23"/>
  <c r="AG1064" i="23"/>
  <c r="C1065" i="23"/>
  <c r="D1065" i="23"/>
  <c r="E1065" i="23"/>
  <c r="F1065" i="23"/>
  <c r="G1065" i="23"/>
  <c r="H1065" i="23"/>
  <c r="J1065" i="23"/>
  <c r="K1065" i="23"/>
  <c r="L1065" i="23"/>
  <c r="M1065" i="23"/>
  <c r="AG1065" i="23"/>
  <c r="C1066" i="23"/>
  <c r="D1066" i="23"/>
  <c r="E1066" i="23"/>
  <c r="F1066" i="23"/>
  <c r="G1066" i="23"/>
  <c r="H1066" i="23"/>
  <c r="J1066" i="23"/>
  <c r="K1066" i="23"/>
  <c r="L1066" i="23"/>
  <c r="M1066" i="23"/>
  <c r="AG1066" i="23"/>
  <c r="C1067" i="23"/>
  <c r="D1067" i="23"/>
  <c r="E1067" i="23"/>
  <c r="F1067" i="23"/>
  <c r="G1067" i="23"/>
  <c r="H1067" i="23"/>
  <c r="J1067" i="23"/>
  <c r="K1067" i="23"/>
  <c r="L1067" i="23"/>
  <c r="M1067" i="23"/>
  <c r="AG1067" i="23"/>
  <c r="C1068" i="23"/>
  <c r="D1068" i="23"/>
  <c r="E1068" i="23"/>
  <c r="F1068" i="23"/>
  <c r="G1068" i="23"/>
  <c r="H1068" i="23"/>
  <c r="J1068" i="23"/>
  <c r="K1068" i="23"/>
  <c r="L1068" i="23"/>
  <c r="M1068" i="23"/>
  <c r="AG1068" i="23"/>
  <c r="C1069" i="23"/>
  <c r="D1069" i="23"/>
  <c r="E1069" i="23"/>
  <c r="F1069" i="23"/>
  <c r="G1069" i="23"/>
  <c r="H1069" i="23"/>
  <c r="J1069" i="23"/>
  <c r="K1069" i="23"/>
  <c r="L1069" i="23"/>
  <c r="M1069" i="23"/>
  <c r="AG1069" i="23"/>
  <c r="C1070" i="23"/>
  <c r="D1070" i="23"/>
  <c r="E1070" i="23"/>
  <c r="F1070" i="23"/>
  <c r="G1070" i="23"/>
  <c r="H1070" i="23"/>
  <c r="J1070" i="23"/>
  <c r="K1070" i="23"/>
  <c r="L1070" i="23"/>
  <c r="M1070" i="23"/>
  <c r="AG1070" i="23"/>
  <c r="C1071" i="23"/>
  <c r="D1071" i="23"/>
  <c r="E1071" i="23"/>
  <c r="F1071" i="23"/>
  <c r="G1071" i="23"/>
  <c r="H1071" i="23"/>
  <c r="J1071" i="23"/>
  <c r="K1071" i="23"/>
  <c r="L1071" i="23"/>
  <c r="M1071" i="23"/>
  <c r="AG1071" i="23"/>
  <c r="C1072" i="23"/>
  <c r="D1072" i="23"/>
  <c r="E1072" i="23"/>
  <c r="F1072" i="23"/>
  <c r="G1072" i="23"/>
  <c r="H1072" i="23"/>
  <c r="J1072" i="23"/>
  <c r="K1072" i="23"/>
  <c r="L1072" i="23"/>
  <c r="M1072" i="23"/>
  <c r="AG1072" i="23"/>
  <c r="C1073" i="23"/>
  <c r="D1073" i="23"/>
  <c r="E1073" i="23"/>
  <c r="F1073" i="23"/>
  <c r="G1073" i="23"/>
  <c r="H1073" i="23"/>
  <c r="J1073" i="23"/>
  <c r="K1073" i="23"/>
  <c r="L1073" i="23"/>
  <c r="M1073" i="23"/>
  <c r="AG1073" i="23"/>
  <c r="C1074" i="23"/>
  <c r="D1074" i="23"/>
  <c r="E1074" i="23"/>
  <c r="F1074" i="23"/>
  <c r="G1074" i="23"/>
  <c r="H1074" i="23"/>
  <c r="J1074" i="23"/>
  <c r="K1074" i="23"/>
  <c r="L1074" i="23"/>
  <c r="M1074" i="23"/>
  <c r="AG1074" i="23"/>
  <c r="C1075" i="23"/>
  <c r="D1075" i="23"/>
  <c r="E1075" i="23"/>
  <c r="F1075" i="23"/>
  <c r="G1075" i="23"/>
  <c r="H1075" i="23"/>
  <c r="J1075" i="23"/>
  <c r="K1075" i="23"/>
  <c r="L1075" i="23"/>
  <c r="M1075" i="23"/>
  <c r="AG1075" i="23"/>
  <c r="C1076" i="23"/>
  <c r="D1076" i="23"/>
  <c r="E1076" i="23"/>
  <c r="F1076" i="23"/>
  <c r="G1076" i="23"/>
  <c r="H1076" i="23"/>
  <c r="J1076" i="23"/>
  <c r="K1076" i="23"/>
  <c r="L1076" i="23"/>
  <c r="M1076" i="23"/>
  <c r="AG1076" i="23"/>
  <c r="C1077" i="23"/>
  <c r="D1077" i="23"/>
  <c r="E1077" i="23"/>
  <c r="F1077" i="23"/>
  <c r="G1077" i="23"/>
  <c r="H1077" i="23"/>
  <c r="J1077" i="23"/>
  <c r="K1077" i="23"/>
  <c r="L1077" i="23"/>
  <c r="M1077" i="23"/>
  <c r="AG1077" i="23"/>
  <c r="C1078" i="23"/>
  <c r="D1078" i="23"/>
  <c r="E1078" i="23"/>
  <c r="F1078" i="23"/>
  <c r="G1078" i="23"/>
  <c r="H1078" i="23"/>
  <c r="J1078" i="23"/>
  <c r="K1078" i="23"/>
  <c r="L1078" i="23"/>
  <c r="M1078" i="23"/>
  <c r="AG1078" i="23"/>
  <c r="C1079" i="23"/>
  <c r="D1079" i="23"/>
  <c r="E1079" i="23"/>
  <c r="F1079" i="23"/>
  <c r="G1079" i="23"/>
  <c r="H1079" i="23"/>
  <c r="J1079" i="23"/>
  <c r="K1079" i="23"/>
  <c r="L1079" i="23"/>
  <c r="M1079" i="23"/>
  <c r="AG1079" i="23"/>
  <c r="C1080" i="23"/>
  <c r="D1080" i="23"/>
  <c r="E1080" i="23"/>
  <c r="F1080" i="23"/>
  <c r="G1080" i="23"/>
  <c r="H1080" i="23"/>
  <c r="J1080" i="23"/>
  <c r="K1080" i="23"/>
  <c r="L1080" i="23"/>
  <c r="M1080" i="23"/>
  <c r="AG1080" i="23"/>
  <c r="C1081" i="23"/>
  <c r="D1081" i="23"/>
  <c r="E1081" i="23"/>
  <c r="F1081" i="23"/>
  <c r="G1081" i="23"/>
  <c r="H1081" i="23"/>
  <c r="J1081" i="23"/>
  <c r="K1081" i="23"/>
  <c r="L1081" i="23"/>
  <c r="M1081" i="23"/>
  <c r="AG1081" i="23"/>
  <c r="C1082" i="23"/>
  <c r="D1082" i="23"/>
  <c r="E1082" i="23"/>
  <c r="F1082" i="23"/>
  <c r="G1082" i="23"/>
  <c r="H1082" i="23"/>
  <c r="J1082" i="23"/>
  <c r="K1082" i="23"/>
  <c r="L1082" i="23"/>
  <c r="M1082" i="23"/>
  <c r="AG1082" i="23"/>
  <c r="C1083" i="23"/>
  <c r="D1083" i="23"/>
  <c r="E1083" i="23"/>
  <c r="F1083" i="23"/>
  <c r="G1083" i="23"/>
  <c r="H1083" i="23"/>
  <c r="J1083" i="23"/>
  <c r="K1083" i="23"/>
  <c r="L1083" i="23"/>
  <c r="M1083" i="23"/>
  <c r="AG1083" i="23"/>
  <c r="C1084" i="23"/>
  <c r="D1084" i="23"/>
  <c r="E1084" i="23"/>
  <c r="F1084" i="23"/>
  <c r="G1084" i="23"/>
  <c r="H1084" i="23"/>
  <c r="J1084" i="23"/>
  <c r="K1084" i="23"/>
  <c r="L1084" i="23"/>
  <c r="M1084" i="23"/>
  <c r="AG1084" i="23"/>
  <c r="C1085" i="23"/>
  <c r="D1085" i="23"/>
  <c r="E1085" i="23"/>
  <c r="F1085" i="23"/>
  <c r="G1085" i="23"/>
  <c r="H1085" i="23"/>
  <c r="J1085" i="23"/>
  <c r="K1085" i="23"/>
  <c r="L1085" i="23"/>
  <c r="M1085" i="23"/>
  <c r="AG1085" i="23"/>
  <c r="C1086" i="23"/>
  <c r="D1086" i="23"/>
  <c r="E1086" i="23"/>
  <c r="F1086" i="23"/>
  <c r="G1086" i="23"/>
  <c r="H1086" i="23"/>
  <c r="J1086" i="23"/>
  <c r="K1086" i="23"/>
  <c r="L1086" i="23"/>
  <c r="M1086" i="23"/>
  <c r="AG1086" i="23"/>
  <c r="C1087" i="23"/>
  <c r="D1087" i="23"/>
  <c r="E1087" i="23"/>
  <c r="F1087" i="23"/>
  <c r="G1087" i="23"/>
  <c r="H1087" i="23"/>
  <c r="J1087" i="23"/>
  <c r="K1087" i="23"/>
  <c r="L1087" i="23"/>
  <c r="M1087" i="23"/>
  <c r="AG1087" i="23"/>
  <c r="C1088" i="23"/>
  <c r="D1088" i="23"/>
  <c r="E1088" i="23"/>
  <c r="F1088" i="23"/>
  <c r="G1088" i="23"/>
  <c r="H1088" i="23"/>
  <c r="J1088" i="23"/>
  <c r="K1088" i="23"/>
  <c r="L1088" i="23"/>
  <c r="M1088" i="23"/>
  <c r="AG1088" i="23"/>
  <c r="C1089" i="23"/>
  <c r="D1089" i="23"/>
  <c r="E1089" i="23"/>
  <c r="F1089" i="23"/>
  <c r="G1089" i="23"/>
  <c r="H1089" i="23"/>
  <c r="J1089" i="23"/>
  <c r="K1089" i="23"/>
  <c r="L1089" i="23"/>
  <c r="M1089" i="23"/>
  <c r="AG1089" i="23"/>
  <c r="C1090" i="23"/>
  <c r="D1090" i="23"/>
  <c r="E1090" i="23"/>
  <c r="F1090" i="23"/>
  <c r="G1090" i="23"/>
  <c r="H1090" i="23"/>
  <c r="J1090" i="23"/>
  <c r="K1090" i="23"/>
  <c r="L1090" i="23"/>
  <c r="M1090" i="23"/>
  <c r="AG1090" i="23"/>
  <c r="C1091" i="23"/>
  <c r="D1091" i="23"/>
  <c r="E1091" i="23"/>
  <c r="F1091" i="23"/>
  <c r="G1091" i="23"/>
  <c r="H1091" i="23"/>
  <c r="J1091" i="23"/>
  <c r="K1091" i="23"/>
  <c r="L1091" i="23"/>
  <c r="M1091" i="23"/>
  <c r="AG1091" i="23"/>
  <c r="C1092" i="23"/>
  <c r="D1092" i="23"/>
  <c r="E1092" i="23"/>
  <c r="F1092" i="23"/>
  <c r="G1092" i="23"/>
  <c r="H1092" i="23"/>
  <c r="J1092" i="23"/>
  <c r="K1092" i="23"/>
  <c r="L1092" i="23"/>
  <c r="M1092" i="23"/>
  <c r="AG1092" i="23"/>
  <c r="C1093" i="23"/>
  <c r="D1093" i="23"/>
  <c r="E1093" i="23"/>
  <c r="F1093" i="23"/>
  <c r="G1093" i="23"/>
  <c r="H1093" i="23"/>
  <c r="J1093" i="23"/>
  <c r="K1093" i="23"/>
  <c r="L1093" i="23"/>
  <c r="M1093" i="23"/>
  <c r="AG1093" i="23"/>
  <c r="C1094" i="23"/>
  <c r="D1094" i="23"/>
  <c r="E1094" i="23"/>
  <c r="F1094" i="23"/>
  <c r="G1094" i="23"/>
  <c r="H1094" i="23"/>
  <c r="J1094" i="23"/>
  <c r="K1094" i="23"/>
  <c r="L1094" i="23"/>
  <c r="M1094" i="23"/>
  <c r="AG1094" i="23"/>
  <c r="C1095" i="23"/>
  <c r="D1095" i="23"/>
  <c r="E1095" i="23"/>
  <c r="F1095" i="23"/>
  <c r="G1095" i="23"/>
  <c r="H1095" i="23"/>
  <c r="J1095" i="23"/>
  <c r="K1095" i="23"/>
  <c r="L1095" i="23"/>
  <c r="M1095" i="23"/>
  <c r="AG1095" i="23"/>
  <c r="C1096" i="23"/>
  <c r="D1096" i="23"/>
  <c r="E1096" i="23"/>
  <c r="F1096" i="23"/>
  <c r="G1096" i="23"/>
  <c r="H1096" i="23"/>
  <c r="J1096" i="23"/>
  <c r="K1096" i="23"/>
  <c r="L1096" i="23"/>
  <c r="M1096" i="23"/>
  <c r="AG1096" i="23"/>
  <c r="C1097" i="23"/>
  <c r="D1097" i="23"/>
  <c r="E1097" i="23"/>
  <c r="F1097" i="23"/>
  <c r="G1097" i="23"/>
  <c r="H1097" i="23"/>
  <c r="J1097" i="23"/>
  <c r="K1097" i="23"/>
  <c r="L1097" i="23"/>
  <c r="M1097" i="23"/>
  <c r="AG1097" i="23"/>
  <c r="C1098" i="23"/>
  <c r="D1098" i="23"/>
  <c r="E1098" i="23"/>
  <c r="F1098" i="23"/>
  <c r="G1098" i="23"/>
  <c r="H1098" i="23"/>
  <c r="J1098" i="23"/>
  <c r="K1098" i="23"/>
  <c r="L1098" i="23"/>
  <c r="M1098" i="23"/>
  <c r="AG1098" i="23"/>
  <c r="C1099" i="23"/>
  <c r="D1099" i="23"/>
  <c r="E1099" i="23"/>
  <c r="F1099" i="23"/>
  <c r="G1099" i="23"/>
  <c r="H1099" i="23"/>
  <c r="J1099" i="23"/>
  <c r="K1099" i="23"/>
  <c r="L1099" i="23"/>
  <c r="M1099" i="23"/>
  <c r="AG1099" i="23"/>
  <c r="C1100" i="23"/>
  <c r="D1100" i="23"/>
  <c r="E1100" i="23"/>
  <c r="F1100" i="23"/>
  <c r="G1100" i="23"/>
  <c r="H1100" i="23"/>
  <c r="J1100" i="23"/>
  <c r="K1100" i="23"/>
  <c r="L1100" i="23"/>
  <c r="M1100" i="23"/>
  <c r="AG1100" i="23"/>
  <c r="C1101" i="23"/>
  <c r="D1101" i="23"/>
  <c r="E1101" i="23"/>
  <c r="F1101" i="23"/>
  <c r="G1101" i="23"/>
  <c r="H1101" i="23"/>
  <c r="J1101" i="23"/>
  <c r="K1101" i="23"/>
  <c r="L1101" i="23"/>
  <c r="M1101" i="23"/>
  <c r="AG1101" i="23"/>
  <c r="C1102" i="23"/>
  <c r="D1102" i="23"/>
  <c r="E1102" i="23"/>
  <c r="F1102" i="23"/>
  <c r="G1102" i="23"/>
  <c r="H1102" i="23"/>
  <c r="J1102" i="23"/>
  <c r="K1102" i="23"/>
  <c r="L1102" i="23"/>
  <c r="M1102" i="23"/>
  <c r="AG1102" i="23"/>
  <c r="C1103" i="23"/>
  <c r="D1103" i="23"/>
  <c r="E1103" i="23"/>
  <c r="F1103" i="23"/>
  <c r="G1103" i="23"/>
  <c r="H1103" i="23"/>
  <c r="J1103" i="23"/>
  <c r="K1103" i="23"/>
  <c r="L1103" i="23"/>
  <c r="M1103" i="23"/>
  <c r="AG1103" i="23"/>
  <c r="C1104" i="23"/>
  <c r="D1104" i="23"/>
  <c r="E1104" i="23"/>
  <c r="F1104" i="23"/>
  <c r="G1104" i="23"/>
  <c r="H1104" i="23"/>
  <c r="J1104" i="23"/>
  <c r="K1104" i="23"/>
  <c r="L1104" i="23"/>
  <c r="M1104" i="23"/>
  <c r="AG1104" i="23"/>
  <c r="C1105" i="23"/>
  <c r="D1105" i="23"/>
  <c r="E1105" i="23"/>
  <c r="F1105" i="23"/>
  <c r="G1105" i="23"/>
  <c r="H1105" i="23"/>
  <c r="J1105" i="23"/>
  <c r="K1105" i="23"/>
  <c r="L1105" i="23"/>
  <c r="M1105" i="23"/>
  <c r="AG1105" i="23"/>
  <c r="C1106" i="23"/>
  <c r="D1106" i="23"/>
  <c r="E1106" i="23"/>
  <c r="F1106" i="23"/>
  <c r="G1106" i="23"/>
  <c r="H1106" i="23"/>
  <c r="J1106" i="23"/>
  <c r="K1106" i="23"/>
  <c r="L1106" i="23"/>
  <c r="M1106" i="23"/>
  <c r="AG1106" i="23"/>
  <c r="C1107" i="23"/>
  <c r="D1107" i="23"/>
  <c r="E1107" i="23"/>
  <c r="F1107" i="23"/>
  <c r="G1107" i="23"/>
  <c r="H1107" i="23"/>
  <c r="J1107" i="23"/>
  <c r="K1107" i="23"/>
  <c r="L1107" i="23"/>
  <c r="M1107" i="23"/>
  <c r="AG1107" i="23"/>
  <c r="C1108" i="23"/>
  <c r="D1108" i="23"/>
  <c r="E1108" i="23"/>
  <c r="F1108" i="23"/>
  <c r="G1108" i="23"/>
  <c r="H1108" i="23"/>
  <c r="J1108" i="23"/>
  <c r="K1108" i="23"/>
  <c r="L1108" i="23"/>
  <c r="M1108" i="23"/>
  <c r="AG1108" i="23"/>
  <c r="C1109" i="23"/>
  <c r="D1109" i="23"/>
  <c r="E1109" i="23"/>
  <c r="F1109" i="23"/>
  <c r="G1109" i="23"/>
  <c r="H1109" i="23"/>
  <c r="J1109" i="23"/>
  <c r="K1109" i="23"/>
  <c r="L1109" i="23"/>
  <c r="M1109" i="23"/>
  <c r="AG1109" i="23"/>
  <c r="C1110" i="23"/>
  <c r="D1110" i="23"/>
  <c r="E1110" i="23"/>
  <c r="F1110" i="23"/>
  <c r="G1110" i="23"/>
  <c r="H1110" i="23"/>
  <c r="J1110" i="23"/>
  <c r="K1110" i="23"/>
  <c r="L1110" i="23"/>
  <c r="M1110" i="23"/>
  <c r="AG1110" i="23"/>
  <c r="C1111" i="23"/>
  <c r="D1111" i="23"/>
  <c r="E1111" i="23"/>
  <c r="F1111" i="23"/>
  <c r="G1111" i="23"/>
  <c r="H1111" i="23"/>
  <c r="J1111" i="23"/>
  <c r="K1111" i="23"/>
  <c r="L1111" i="23"/>
  <c r="M1111" i="23"/>
  <c r="AG1111" i="23"/>
  <c r="C1112" i="23"/>
  <c r="D1112" i="23"/>
  <c r="E1112" i="23"/>
  <c r="F1112" i="23"/>
  <c r="G1112" i="23"/>
  <c r="H1112" i="23"/>
  <c r="J1112" i="23"/>
  <c r="K1112" i="23"/>
  <c r="L1112" i="23"/>
  <c r="M1112" i="23"/>
  <c r="AG1112" i="23"/>
  <c r="C1113" i="23"/>
  <c r="D1113" i="23"/>
  <c r="E1113" i="23"/>
  <c r="F1113" i="23"/>
  <c r="G1113" i="23"/>
  <c r="H1113" i="23"/>
  <c r="J1113" i="23"/>
  <c r="K1113" i="23"/>
  <c r="L1113" i="23"/>
  <c r="M1113" i="23"/>
  <c r="AG1113" i="23"/>
  <c r="C1114" i="23"/>
  <c r="D1114" i="23"/>
  <c r="E1114" i="23"/>
  <c r="F1114" i="23"/>
  <c r="G1114" i="23"/>
  <c r="H1114" i="23"/>
  <c r="J1114" i="23"/>
  <c r="K1114" i="23"/>
  <c r="L1114" i="23"/>
  <c r="M1114" i="23"/>
  <c r="AG1114" i="23"/>
  <c r="C1115" i="23"/>
  <c r="D1115" i="23"/>
  <c r="E1115" i="23"/>
  <c r="F1115" i="23"/>
  <c r="G1115" i="23"/>
  <c r="H1115" i="23"/>
  <c r="J1115" i="23"/>
  <c r="K1115" i="23"/>
  <c r="L1115" i="23"/>
  <c r="M1115" i="23"/>
  <c r="AG1115" i="23"/>
  <c r="C1116" i="23"/>
  <c r="D1116" i="23"/>
  <c r="E1116" i="23"/>
  <c r="F1116" i="23"/>
  <c r="G1116" i="23"/>
  <c r="H1116" i="23"/>
  <c r="J1116" i="23"/>
  <c r="K1116" i="23"/>
  <c r="L1116" i="23"/>
  <c r="M1116" i="23"/>
  <c r="AG1116" i="23"/>
  <c r="C1117" i="23"/>
  <c r="D1117" i="23"/>
  <c r="E1117" i="23"/>
  <c r="F1117" i="23"/>
  <c r="G1117" i="23"/>
  <c r="H1117" i="23"/>
  <c r="J1117" i="23"/>
  <c r="K1117" i="23"/>
  <c r="L1117" i="23"/>
  <c r="M1117" i="23"/>
  <c r="AG1117" i="23"/>
  <c r="C1118" i="23"/>
  <c r="D1118" i="23"/>
  <c r="E1118" i="23"/>
  <c r="F1118" i="23"/>
  <c r="G1118" i="23"/>
  <c r="H1118" i="23"/>
  <c r="J1118" i="23"/>
  <c r="K1118" i="23"/>
  <c r="L1118" i="23"/>
  <c r="M1118" i="23"/>
  <c r="AG1118" i="23"/>
  <c r="C1119" i="23"/>
  <c r="D1119" i="23"/>
  <c r="E1119" i="23"/>
  <c r="F1119" i="23"/>
  <c r="G1119" i="23"/>
  <c r="H1119" i="23"/>
  <c r="J1119" i="23"/>
  <c r="K1119" i="23"/>
  <c r="L1119" i="23"/>
  <c r="M1119" i="23"/>
  <c r="AG1119" i="23"/>
  <c r="C1120" i="23"/>
  <c r="D1120" i="23"/>
  <c r="E1120" i="23"/>
  <c r="F1120" i="23"/>
  <c r="G1120" i="23"/>
  <c r="H1120" i="23"/>
  <c r="J1120" i="23"/>
  <c r="K1120" i="23"/>
  <c r="L1120" i="23"/>
  <c r="M1120" i="23"/>
  <c r="AG1120" i="23"/>
  <c r="C1121" i="23"/>
  <c r="D1121" i="23"/>
  <c r="E1121" i="23"/>
  <c r="F1121" i="23"/>
  <c r="G1121" i="23"/>
  <c r="H1121" i="23"/>
  <c r="J1121" i="23"/>
  <c r="K1121" i="23"/>
  <c r="L1121" i="23"/>
  <c r="M1121" i="23"/>
  <c r="AG1121" i="23"/>
  <c r="C1122" i="23"/>
  <c r="D1122" i="23"/>
  <c r="E1122" i="23"/>
  <c r="F1122" i="23"/>
  <c r="G1122" i="23"/>
  <c r="H1122" i="23"/>
  <c r="J1122" i="23"/>
  <c r="K1122" i="23"/>
  <c r="L1122" i="23"/>
  <c r="M1122" i="23"/>
  <c r="AG1122" i="23"/>
  <c r="C1123" i="23"/>
  <c r="D1123" i="23"/>
  <c r="E1123" i="23"/>
  <c r="F1123" i="23"/>
  <c r="G1123" i="23"/>
  <c r="H1123" i="23"/>
  <c r="J1123" i="23"/>
  <c r="K1123" i="23"/>
  <c r="L1123" i="23"/>
  <c r="M1123" i="23"/>
  <c r="AG1123" i="23"/>
  <c r="C1124" i="23"/>
  <c r="D1124" i="23"/>
  <c r="E1124" i="23"/>
  <c r="F1124" i="23"/>
  <c r="G1124" i="23"/>
  <c r="H1124" i="23"/>
  <c r="J1124" i="23"/>
  <c r="K1124" i="23"/>
  <c r="L1124" i="23"/>
  <c r="M1124" i="23"/>
  <c r="AG1124" i="23"/>
  <c r="C1125" i="23"/>
  <c r="D1125" i="23"/>
  <c r="E1125" i="23"/>
  <c r="F1125" i="23"/>
  <c r="G1125" i="23"/>
  <c r="H1125" i="23"/>
  <c r="J1125" i="23"/>
  <c r="K1125" i="23"/>
  <c r="L1125" i="23"/>
  <c r="M1125" i="23"/>
  <c r="AG1125" i="23"/>
  <c r="C1126" i="23"/>
  <c r="D1126" i="23"/>
  <c r="E1126" i="23"/>
  <c r="F1126" i="23"/>
  <c r="G1126" i="23"/>
  <c r="H1126" i="23"/>
  <c r="J1126" i="23"/>
  <c r="K1126" i="23"/>
  <c r="L1126" i="23"/>
  <c r="M1126" i="23"/>
  <c r="AG1126" i="23"/>
  <c r="C1127" i="23"/>
  <c r="D1127" i="23"/>
  <c r="E1127" i="23"/>
  <c r="F1127" i="23"/>
  <c r="G1127" i="23"/>
  <c r="H1127" i="23"/>
  <c r="J1127" i="23"/>
  <c r="K1127" i="23"/>
  <c r="L1127" i="23"/>
  <c r="M1127" i="23"/>
  <c r="AG1127" i="23"/>
  <c r="C1128" i="23"/>
  <c r="D1128" i="23"/>
  <c r="E1128" i="23"/>
  <c r="F1128" i="23"/>
  <c r="G1128" i="23"/>
  <c r="H1128" i="23"/>
  <c r="J1128" i="23"/>
  <c r="K1128" i="23"/>
  <c r="L1128" i="23"/>
  <c r="M1128" i="23"/>
  <c r="AG1128" i="23"/>
  <c r="C1129" i="23"/>
  <c r="D1129" i="23"/>
  <c r="E1129" i="23"/>
  <c r="F1129" i="23"/>
  <c r="G1129" i="23"/>
  <c r="H1129" i="23"/>
  <c r="J1129" i="23"/>
  <c r="K1129" i="23"/>
  <c r="L1129" i="23"/>
  <c r="M1129" i="23"/>
  <c r="AG1129" i="23"/>
  <c r="C1130" i="23"/>
  <c r="D1130" i="23"/>
  <c r="E1130" i="23"/>
  <c r="F1130" i="23"/>
  <c r="G1130" i="23"/>
  <c r="H1130" i="23"/>
  <c r="J1130" i="23"/>
  <c r="K1130" i="23"/>
  <c r="L1130" i="23"/>
  <c r="M1130" i="23"/>
  <c r="AG1130" i="23"/>
  <c r="C1131" i="23"/>
  <c r="D1131" i="23"/>
  <c r="E1131" i="23"/>
  <c r="F1131" i="23"/>
  <c r="G1131" i="23"/>
  <c r="H1131" i="23"/>
  <c r="J1131" i="23"/>
  <c r="K1131" i="23"/>
  <c r="L1131" i="23"/>
  <c r="M1131" i="23"/>
  <c r="AG1131" i="23"/>
  <c r="C1132" i="23"/>
  <c r="D1132" i="23"/>
  <c r="E1132" i="23"/>
  <c r="F1132" i="23"/>
  <c r="G1132" i="23"/>
  <c r="H1132" i="23"/>
  <c r="J1132" i="23"/>
  <c r="K1132" i="23"/>
  <c r="L1132" i="23"/>
  <c r="M1132" i="23"/>
  <c r="AG1132" i="23"/>
  <c r="C1133" i="23"/>
  <c r="D1133" i="23"/>
  <c r="E1133" i="23"/>
  <c r="F1133" i="23"/>
  <c r="G1133" i="23"/>
  <c r="H1133" i="23"/>
  <c r="J1133" i="23"/>
  <c r="K1133" i="23"/>
  <c r="L1133" i="23"/>
  <c r="M1133" i="23"/>
  <c r="AG1133" i="23"/>
  <c r="C1134" i="23"/>
  <c r="D1134" i="23"/>
  <c r="E1134" i="23"/>
  <c r="F1134" i="23"/>
  <c r="G1134" i="23"/>
  <c r="H1134" i="23"/>
  <c r="J1134" i="23"/>
  <c r="K1134" i="23"/>
  <c r="L1134" i="23"/>
  <c r="M1134" i="23"/>
  <c r="AG1134" i="23"/>
  <c r="C1135" i="23"/>
  <c r="D1135" i="23"/>
  <c r="E1135" i="23"/>
  <c r="F1135" i="23"/>
  <c r="G1135" i="23"/>
  <c r="H1135" i="23"/>
  <c r="J1135" i="23"/>
  <c r="K1135" i="23"/>
  <c r="L1135" i="23"/>
  <c r="M1135" i="23"/>
  <c r="AG1135" i="23"/>
  <c r="C1136" i="23"/>
  <c r="D1136" i="23"/>
  <c r="E1136" i="23"/>
  <c r="F1136" i="23"/>
  <c r="G1136" i="23"/>
  <c r="H1136" i="23"/>
  <c r="J1136" i="23"/>
  <c r="K1136" i="23"/>
  <c r="L1136" i="23"/>
  <c r="M1136" i="23"/>
  <c r="AG1136" i="23"/>
  <c r="C1137" i="23"/>
  <c r="D1137" i="23"/>
  <c r="E1137" i="23"/>
  <c r="F1137" i="23"/>
  <c r="G1137" i="23"/>
  <c r="H1137" i="23"/>
  <c r="J1137" i="23"/>
  <c r="K1137" i="23"/>
  <c r="L1137" i="23"/>
  <c r="M1137" i="23"/>
  <c r="AG1137" i="23"/>
  <c r="C1138" i="23"/>
  <c r="D1138" i="23"/>
  <c r="E1138" i="23"/>
  <c r="F1138" i="23"/>
  <c r="G1138" i="23"/>
  <c r="H1138" i="23"/>
  <c r="J1138" i="23"/>
  <c r="K1138" i="23"/>
  <c r="L1138" i="23"/>
  <c r="M1138" i="23"/>
  <c r="AG1138" i="23"/>
  <c r="C1139" i="23"/>
  <c r="D1139" i="23"/>
  <c r="E1139" i="23"/>
  <c r="F1139" i="23"/>
  <c r="G1139" i="23"/>
  <c r="H1139" i="23"/>
  <c r="J1139" i="23"/>
  <c r="K1139" i="23"/>
  <c r="L1139" i="23"/>
  <c r="M1139" i="23"/>
  <c r="AG1139" i="23"/>
  <c r="C1140" i="23"/>
  <c r="D1140" i="23"/>
  <c r="E1140" i="23"/>
  <c r="F1140" i="23"/>
  <c r="G1140" i="23"/>
  <c r="H1140" i="23"/>
  <c r="J1140" i="23"/>
  <c r="K1140" i="23"/>
  <c r="L1140" i="23"/>
  <c r="M1140" i="23"/>
  <c r="AG1140" i="23"/>
  <c r="C1141" i="23"/>
  <c r="D1141" i="23"/>
  <c r="E1141" i="23"/>
  <c r="F1141" i="23"/>
  <c r="G1141" i="23"/>
  <c r="H1141" i="23"/>
  <c r="J1141" i="23"/>
  <c r="K1141" i="23"/>
  <c r="L1141" i="23"/>
  <c r="M1141" i="23"/>
  <c r="AG1141" i="23"/>
  <c r="C1142" i="23"/>
  <c r="D1142" i="23"/>
  <c r="E1142" i="23"/>
  <c r="F1142" i="23"/>
  <c r="G1142" i="23"/>
  <c r="H1142" i="23"/>
  <c r="J1142" i="23"/>
  <c r="K1142" i="23"/>
  <c r="L1142" i="23"/>
  <c r="M1142" i="23"/>
  <c r="AG1142" i="23"/>
  <c r="C1143" i="23"/>
  <c r="D1143" i="23"/>
  <c r="E1143" i="23"/>
  <c r="F1143" i="23"/>
  <c r="G1143" i="23"/>
  <c r="H1143" i="23"/>
  <c r="J1143" i="23"/>
  <c r="K1143" i="23"/>
  <c r="L1143" i="23"/>
  <c r="M1143" i="23"/>
  <c r="AG1143" i="23"/>
  <c r="C1144" i="23"/>
  <c r="D1144" i="23"/>
  <c r="E1144" i="23"/>
  <c r="F1144" i="23"/>
  <c r="G1144" i="23"/>
  <c r="H1144" i="23"/>
  <c r="J1144" i="23"/>
  <c r="K1144" i="23"/>
  <c r="L1144" i="23"/>
  <c r="M1144" i="23"/>
  <c r="AG1144" i="23"/>
  <c r="C1145" i="23"/>
  <c r="D1145" i="23"/>
  <c r="E1145" i="23"/>
  <c r="F1145" i="23"/>
  <c r="G1145" i="23"/>
  <c r="H1145" i="23"/>
  <c r="J1145" i="23"/>
  <c r="K1145" i="23"/>
  <c r="L1145" i="23"/>
  <c r="M1145" i="23"/>
  <c r="AG1145" i="23"/>
  <c r="C1146" i="23"/>
  <c r="D1146" i="23"/>
  <c r="E1146" i="23"/>
  <c r="F1146" i="23"/>
  <c r="G1146" i="23"/>
  <c r="H1146" i="23"/>
  <c r="J1146" i="23"/>
  <c r="K1146" i="23"/>
  <c r="L1146" i="23"/>
  <c r="M1146" i="23"/>
  <c r="AG1146" i="23"/>
  <c r="C1147" i="23"/>
  <c r="D1147" i="23"/>
  <c r="E1147" i="23"/>
  <c r="F1147" i="23"/>
  <c r="G1147" i="23"/>
  <c r="H1147" i="23"/>
  <c r="J1147" i="23"/>
  <c r="K1147" i="23"/>
  <c r="L1147" i="23"/>
  <c r="M1147" i="23"/>
  <c r="AG1147" i="23"/>
  <c r="C1148" i="23"/>
  <c r="D1148" i="23"/>
  <c r="E1148" i="23"/>
  <c r="F1148" i="23"/>
  <c r="G1148" i="23"/>
  <c r="H1148" i="23"/>
  <c r="J1148" i="23"/>
  <c r="K1148" i="23"/>
  <c r="L1148" i="23"/>
  <c r="M1148" i="23"/>
  <c r="AG1148" i="23"/>
  <c r="C1149" i="23"/>
  <c r="D1149" i="23"/>
  <c r="E1149" i="23"/>
  <c r="F1149" i="23"/>
  <c r="G1149" i="23"/>
  <c r="H1149" i="23"/>
  <c r="J1149" i="23"/>
  <c r="K1149" i="23"/>
  <c r="L1149" i="23"/>
  <c r="M1149" i="23"/>
  <c r="AG1149" i="23"/>
  <c r="C1150" i="23"/>
  <c r="D1150" i="23"/>
  <c r="E1150" i="23"/>
  <c r="F1150" i="23"/>
  <c r="G1150" i="23"/>
  <c r="H1150" i="23"/>
  <c r="J1150" i="23"/>
  <c r="K1150" i="23"/>
  <c r="L1150" i="23"/>
  <c r="M1150" i="23"/>
  <c r="AG1150" i="23"/>
  <c r="C1151" i="23"/>
  <c r="D1151" i="23"/>
  <c r="E1151" i="23"/>
  <c r="F1151" i="23"/>
  <c r="G1151" i="23"/>
  <c r="H1151" i="23"/>
  <c r="J1151" i="23"/>
  <c r="K1151" i="23"/>
  <c r="L1151" i="23"/>
  <c r="M1151" i="23"/>
  <c r="AG1151" i="23"/>
  <c r="C1152" i="23"/>
  <c r="D1152" i="23"/>
  <c r="E1152" i="23"/>
  <c r="F1152" i="23"/>
  <c r="G1152" i="23"/>
  <c r="H1152" i="23"/>
  <c r="J1152" i="23"/>
  <c r="K1152" i="23"/>
  <c r="L1152" i="23"/>
  <c r="M1152" i="23"/>
  <c r="AG1152" i="23"/>
  <c r="C1153" i="23"/>
  <c r="D1153" i="23"/>
  <c r="E1153" i="23"/>
  <c r="F1153" i="23"/>
  <c r="G1153" i="23"/>
  <c r="H1153" i="23"/>
  <c r="J1153" i="23"/>
  <c r="K1153" i="23"/>
  <c r="L1153" i="23"/>
  <c r="M1153" i="23"/>
  <c r="AG1153" i="23"/>
  <c r="C1154" i="23"/>
  <c r="D1154" i="23"/>
  <c r="E1154" i="23"/>
  <c r="F1154" i="23"/>
  <c r="G1154" i="23"/>
  <c r="H1154" i="23"/>
  <c r="J1154" i="23"/>
  <c r="K1154" i="23"/>
  <c r="L1154" i="23"/>
  <c r="M1154" i="23"/>
  <c r="AG1154" i="23"/>
  <c r="C1155" i="23"/>
  <c r="D1155" i="23"/>
  <c r="E1155" i="23"/>
  <c r="F1155" i="23"/>
  <c r="G1155" i="23"/>
  <c r="H1155" i="23"/>
  <c r="J1155" i="23"/>
  <c r="K1155" i="23"/>
  <c r="L1155" i="23"/>
  <c r="M1155" i="23"/>
  <c r="AG1155" i="23"/>
  <c r="C1156" i="23"/>
  <c r="D1156" i="23"/>
  <c r="E1156" i="23"/>
  <c r="F1156" i="23"/>
  <c r="G1156" i="23"/>
  <c r="H1156" i="23"/>
  <c r="J1156" i="23"/>
  <c r="K1156" i="23"/>
  <c r="L1156" i="23"/>
  <c r="M1156" i="23"/>
  <c r="AG1156" i="23"/>
  <c r="C1157" i="23"/>
  <c r="D1157" i="23"/>
  <c r="E1157" i="23"/>
  <c r="F1157" i="23"/>
  <c r="G1157" i="23"/>
  <c r="H1157" i="23"/>
  <c r="J1157" i="23"/>
  <c r="K1157" i="23"/>
  <c r="L1157" i="23"/>
  <c r="M1157" i="23"/>
  <c r="AG1157" i="23"/>
  <c r="C1158" i="23"/>
  <c r="D1158" i="23"/>
  <c r="E1158" i="23"/>
  <c r="F1158" i="23"/>
  <c r="G1158" i="23"/>
  <c r="H1158" i="23"/>
  <c r="J1158" i="23"/>
  <c r="K1158" i="23"/>
  <c r="L1158" i="23"/>
  <c r="M1158" i="23"/>
  <c r="AG1158" i="23"/>
  <c r="C1159" i="23"/>
  <c r="D1159" i="23"/>
  <c r="E1159" i="23"/>
  <c r="F1159" i="23"/>
  <c r="G1159" i="23"/>
  <c r="H1159" i="23"/>
  <c r="J1159" i="23"/>
  <c r="K1159" i="23"/>
  <c r="L1159" i="23"/>
  <c r="M1159" i="23"/>
  <c r="AG1159" i="23"/>
  <c r="C1160" i="23"/>
  <c r="D1160" i="23"/>
  <c r="E1160" i="23"/>
  <c r="F1160" i="23"/>
  <c r="G1160" i="23"/>
  <c r="H1160" i="23"/>
  <c r="J1160" i="23"/>
  <c r="K1160" i="23"/>
  <c r="L1160" i="23"/>
  <c r="M1160" i="23"/>
  <c r="AG1160" i="23"/>
  <c r="C1161" i="23"/>
  <c r="D1161" i="23"/>
  <c r="E1161" i="23"/>
  <c r="F1161" i="23"/>
  <c r="G1161" i="23"/>
  <c r="H1161" i="23"/>
  <c r="J1161" i="23"/>
  <c r="K1161" i="23"/>
  <c r="L1161" i="23"/>
  <c r="M1161" i="23"/>
  <c r="AG1161" i="23"/>
  <c r="C1162" i="23"/>
  <c r="D1162" i="23"/>
  <c r="E1162" i="23"/>
  <c r="F1162" i="23"/>
  <c r="G1162" i="23"/>
  <c r="H1162" i="23"/>
  <c r="J1162" i="23"/>
  <c r="K1162" i="23"/>
  <c r="L1162" i="23"/>
  <c r="M1162" i="23"/>
  <c r="AG1162" i="23"/>
  <c r="C1163" i="23"/>
  <c r="D1163" i="23"/>
  <c r="E1163" i="23"/>
  <c r="F1163" i="23"/>
  <c r="G1163" i="23"/>
  <c r="H1163" i="23"/>
  <c r="J1163" i="23"/>
  <c r="K1163" i="23"/>
  <c r="L1163" i="23"/>
  <c r="M1163" i="23"/>
  <c r="AG1163" i="23"/>
  <c r="C1164" i="23"/>
  <c r="D1164" i="23"/>
  <c r="E1164" i="23"/>
  <c r="F1164" i="23"/>
  <c r="G1164" i="23"/>
  <c r="H1164" i="23"/>
  <c r="J1164" i="23"/>
  <c r="K1164" i="23"/>
  <c r="L1164" i="23"/>
  <c r="M1164" i="23"/>
  <c r="AG1164" i="23"/>
  <c r="C1165" i="23"/>
  <c r="D1165" i="23"/>
  <c r="E1165" i="23"/>
  <c r="F1165" i="23"/>
  <c r="G1165" i="23"/>
  <c r="H1165" i="23"/>
  <c r="J1165" i="23"/>
  <c r="K1165" i="23"/>
  <c r="L1165" i="23"/>
  <c r="M1165" i="23"/>
  <c r="AG1165" i="23"/>
  <c r="C1166" i="23"/>
  <c r="D1166" i="23"/>
  <c r="E1166" i="23"/>
  <c r="F1166" i="23"/>
  <c r="G1166" i="23"/>
  <c r="H1166" i="23"/>
  <c r="J1166" i="23"/>
  <c r="K1166" i="23"/>
  <c r="L1166" i="23"/>
  <c r="M1166" i="23"/>
  <c r="AG1166" i="23"/>
  <c r="C1167" i="23"/>
  <c r="D1167" i="23"/>
  <c r="E1167" i="23"/>
  <c r="F1167" i="23"/>
  <c r="G1167" i="23"/>
  <c r="H1167" i="23"/>
  <c r="J1167" i="23"/>
  <c r="K1167" i="23"/>
  <c r="L1167" i="23"/>
  <c r="M1167" i="23"/>
  <c r="AG1167" i="23"/>
  <c r="C1168" i="23"/>
  <c r="D1168" i="23"/>
  <c r="E1168" i="23"/>
  <c r="F1168" i="23"/>
  <c r="G1168" i="23"/>
  <c r="H1168" i="23"/>
  <c r="J1168" i="23"/>
  <c r="K1168" i="23"/>
  <c r="L1168" i="23"/>
  <c r="M1168" i="23"/>
  <c r="AG1168" i="23"/>
  <c r="C1169" i="23"/>
  <c r="D1169" i="23"/>
  <c r="E1169" i="23"/>
  <c r="F1169" i="23"/>
  <c r="G1169" i="23"/>
  <c r="H1169" i="23"/>
  <c r="J1169" i="23"/>
  <c r="K1169" i="23"/>
  <c r="L1169" i="23"/>
  <c r="M1169" i="23"/>
  <c r="AG1169" i="23"/>
  <c r="C1170" i="23"/>
  <c r="D1170" i="23"/>
  <c r="E1170" i="23"/>
  <c r="F1170" i="23"/>
  <c r="G1170" i="23"/>
  <c r="H1170" i="23"/>
  <c r="J1170" i="23"/>
  <c r="K1170" i="23"/>
  <c r="L1170" i="23"/>
  <c r="M1170" i="23"/>
  <c r="AG1170" i="23"/>
  <c r="C1171" i="23"/>
  <c r="D1171" i="23"/>
  <c r="E1171" i="23"/>
  <c r="F1171" i="23"/>
  <c r="G1171" i="23"/>
  <c r="H1171" i="23"/>
  <c r="J1171" i="23"/>
  <c r="K1171" i="23"/>
  <c r="L1171" i="23"/>
  <c r="M1171" i="23"/>
  <c r="AG1171" i="23"/>
  <c r="C1172" i="23"/>
  <c r="D1172" i="23"/>
  <c r="E1172" i="23"/>
  <c r="F1172" i="23"/>
  <c r="G1172" i="23"/>
  <c r="H1172" i="23"/>
  <c r="J1172" i="23"/>
  <c r="K1172" i="23"/>
  <c r="L1172" i="23"/>
  <c r="M1172" i="23"/>
  <c r="AG1172" i="23"/>
  <c r="C1173" i="23"/>
  <c r="D1173" i="23"/>
  <c r="E1173" i="23"/>
  <c r="F1173" i="23"/>
  <c r="G1173" i="23"/>
  <c r="H1173" i="23"/>
  <c r="J1173" i="23"/>
  <c r="K1173" i="23"/>
  <c r="L1173" i="23"/>
  <c r="M1173" i="23"/>
  <c r="AG1173" i="23"/>
  <c r="C1174" i="23"/>
  <c r="D1174" i="23"/>
  <c r="E1174" i="23"/>
  <c r="F1174" i="23"/>
  <c r="G1174" i="23"/>
  <c r="H1174" i="23"/>
  <c r="J1174" i="23"/>
  <c r="K1174" i="23"/>
  <c r="L1174" i="23"/>
  <c r="M1174" i="23"/>
  <c r="AG1174" i="23"/>
  <c r="C1175" i="23"/>
  <c r="D1175" i="23"/>
  <c r="E1175" i="23"/>
  <c r="F1175" i="23"/>
  <c r="G1175" i="23"/>
  <c r="H1175" i="23"/>
  <c r="J1175" i="23"/>
  <c r="K1175" i="23"/>
  <c r="L1175" i="23"/>
  <c r="M1175" i="23"/>
  <c r="AG1175" i="23"/>
  <c r="C1176" i="23"/>
  <c r="D1176" i="23"/>
  <c r="E1176" i="23"/>
  <c r="F1176" i="23"/>
  <c r="G1176" i="23"/>
  <c r="H1176" i="23"/>
  <c r="J1176" i="23"/>
  <c r="K1176" i="23"/>
  <c r="L1176" i="23"/>
  <c r="M1176" i="23"/>
  <c r="AG1176" i="23"/>
  <c r="C1177" i="23"/>
  <c r="D1177" i="23"/>
  <c r="E1177" i="23"/>
  <c r="F1177" i="23"/>
  <c r="G1177" i="23"/>
  <c r="H1177" i="23"/>
  <c r="J1177" i="23"/>
  <c r="K1177" i="23"/>
  <c r="L1177" i="23"/>
  <c r="M1177" i="23"/>
  <c r="AG1177" i="23"/>
  <c r="C1178" i="23"/>
  <c r="D1178" i="23"/>
  <c r="E1178" i="23"/>
  <c r="F1178" i="23"/>
  <c r="G1178" i="23"/>
  <c r="H1178" i="23"/>
  <c r="J1178" i="23"/>
  <c r="K1178" i="23"/>
  <c r="L1178" i="23"/>
  <c r="M1178" i="23"/>
  <c r="AG1178" i="23"/>
  <c r="C1179" i="23"/>
  <c r="D1179" i="23"/>
  <c r="E1179" i="23"/>
  <c r="F1179" i="23"/>
  <c r="G1179" i="23"/>
  <c r="H1179" i="23"/>
  <c r="J1179" i="23"/>
  <c r="K1179" i="23"/>
  <c r="L1179" i="23"/>
  <c r="M1179" i="23"/>
  <c r="AG1179" i="23"/>
  <c r="C1180" i="23"/>
  <c r="D1180" i="23"/>
  <c r="E1180" i="23"/>
  <c r="F1180" i="23"/>
  <c r="G1180" i="23"/>
  <c r="H1180" i="23"/>
  <c r="J1180" i="23"/>
  <c r="K1180" i="23"/>
  <c r="L1180" i="23"/>
  <c r="M1180" i="23"/>
  <c r="AG1180" i="23"/>
  <c r="C1181" i="23"/>
  <c r="D1181" i="23"/>
  <c r="E1181" i="23"/>
  <c r="F1181" i="23"/>
  <c r="G1181" i="23"/>
  <c r="H1181" i="23"/>
  <c r="J1181" i="23"/>
  <c r="K1181" i="23"/>
  <c r="L1181" i="23"/>
  <c r="M1181" i="23"/>
  <c r="AG1181" i="23"/>
  <c r="C1182" i="23"/>
  <c r="D1182" i="23"/>
  <c r="E1182" i="23"/>
  <c r="F1182" i="23"/>
  <c r="G1182" i="23"/>
  <c r="H1182" i="23"/>
  <c r="J1182" i="23"/>
  <c r="K1182" i="23"/>
  <c r="L1182" i="23"/>
  <c r="M1182" i="23"/>
  <c r="AG1182" i="23"/>
  <c r="C1183" i="23"/>
  <c r="D1183" i="23"/>
  <c r="E1183" i="23"/>
  <c r="F1183" i="23"/>
  <c r="G1183" i="23"/>
  <c r="H1183" i="23"/>
  <c r="J1183" i="23"/>
  <c r="K1183" i="23"/>
  <c r="L1183" i="23"/>
  <c r="M1183" i="23"/>
  <c r="AG1183" i="23"/>
  <c r="C1184" i="23"/>
  <c r="D1184" i="23"/>
  <c r="E1184" i="23"/>
  <c r="F1184" i="23"/>
  <c r="G1184" i="23"/>
  <c r="H1184" i="23"/>
  <c r="J1184" i="23"/>
  <c r="K1184" i="23"/>
  <c r="L1184" i="23"/>
  <c r="M1184" i="23"/>
  <c r="AG1184" i="23"/>
  <c r="C1185" i="23"/>
  <c r="D1185" i="23"/>
  <c r="E1185" i="23"/>
  <c r="F1185" i="23"/>
  <c r="G1185" i="23"/>
  <c r="H1185" i="23"/>
  <c r="J1185" i="23"/>
  <c r="K1185" i="23"/>
  <c r="L1185" i="23"/>
  <c r="M1185" i="23"/>
  <c r="AG1185" i="23"/>
  <c r="C1186" i="23"/>
  <c r="D1186" i="23"/>
  <c r="E1186" i="23"/>
  <c r="F1186" i="23"/>
  <c r="G1186" i="23"/>
  <c r="H1186" i="23"/>
  <c r="J1186" i="23"/>
  <c r="K1186" i="23"/>
  <c r="L1186" i="23"/>
  <c r="M1186" i="23"/>
  <c r="AG1186" i="23"/>
  <c r="C1187" i="23"/>
  <c r="D1187" i="23"/>
  <c r="E1187" i="23"/>
  <c r="F1187" i="23"/>
  <c r="G1187" i="23"/>
  <c r="H1187" i="23"/>
  <c r="J1187" i="23"/>
  <c r="K1187" i="23"/>
  <c r="L1187" i="23"/>
  <c r="M1187" i="23"/>
  <c r="AG1187" i="23"/>
  <c r="C1188" i="23"/>
  <c r="D1188" i="23"/>
  <c r="E1188" i="23"/>
  <c r="F1188" i="23"/>
  <c r="G1188" i="23"/>
  <c r="H1188" i="23"/>
  <c r="J1188" i="23"/>
  <c r="K1188" i="23"/>
  <c r="L1188" i="23"/>
  <c r="M1188" i="23"/>
  <c r="AG1188" i="23"/>
  <c r="C1189" i="23"/>
  <c r="D1189" i="23"/>
  <c r="E1189" i="23"/>
  <c r="F1189" i="23"/>
  <c r="G1189" i="23"/>
  <c r="H1189" i="23"/>
  <c r="J1189" i="23"/>
  <c r="K1189" i="23"/>
  <c r="L1189" i="23"/>
  <c r="M1189" i="23"/>
  <c r="AG1189" i="23"/>
  <c r="C1190" i="23"/>
  <c r="D1190" i="23"/>
  <c r="E1190" i="23"/>
  <c r="F1190" i="23"/>
  <c r="G1190" i="23"/>
  <c r="H1190" i="23"/>
  <c r="J1190" i="23"/>
  <c r="K1190" i="23"/>
  <c r="L1190" i="23"/>
  <c r="M1190" i="23"/>
  <c r="AG1190" i="23"/>
  <c r="C1191" i="23"/>
  <c r="D1191" i="23"/>
  <c r="E1191" i="23"/>
  <c r="F1191" i="23"/>
  <c r="G1191" i="23"/>
  <c r="H1191" i="23"/>
  <c r="J1191" i="23"/>
  <c r="K1191" i="23"/>
  <c r="L1191" i="23"/>
  <c r="M1191" i="23"/>
  <c r="AG1191" i="23"/>
  <c r="C1192" i="23"/>
  <c r="D1192" i="23"/>
  <c r="E1192" i="23"/>
  <c r="F1192" i="23"/>
  <c r="G1192" i="23"/>
  <c r="H1192" i="23"/>
  <c r="J1192" i="23"/>
  <c r="K1192" i="23"/>
  <c r="L1192" i="23"/>
  <c r="M1192" i="23"/>
  <c r="AG1192" i="23"/>
  <c r="C1193" i="23"/>
  <c r="D1193" i="23"/>
  <c r="E1193" i="23"/>
  <c r="F1193" i="23"/>
  <c r="G1193" i="23"/>
  <c r="H1193" i="23"/>
  <c r="J1193" i="23"/>
  <c r="K1193" i="23"/>
  <c r="L1193" i="23"/>
  <c r="M1193" i="23"/>
  <c r="AG1193" i="23"/>
  <c r="C1194" i="23"/>
  <c r="D1194" i="23"/>
  <c r="E1194" i="23"/>
  <c r="F1194" i="23"/>
  <c r="G1194" i="23"/>
  <c r="H1194" i="23"/>
  <c r="J1194" i="23"/>
  <c r="K1194" i="23"/>
  <c r="L1194" i="23"/>
  <c r="M1194" i="23"/>
  <c r="AG1194" i="23"/>
  <c r="C1195" i="23"/>
  <c r="D1195" i="23"/>
  <c r="E1195" i="23"/>
  <c r="F1195" i="23"/>
  <c r="G1195" i="23"/>
  <c r="H1195" i="23"/>
  <c r="J1195" i="23"/>
  <c r="K1195" i="23"/>
  <c r="L1195" i="23"/>
  <c r="M1195" i="23"/>
  <c r="AG1195" i="23"/>
  <c r="C1196" i="23"/>
  <c r="D1196" i="23"/>
  <c r="E1196" i="23"/>
  <c r="F1196" i="23"/>
  <c r="G1196" i="23"/>
  <c r="H1196" i="23"/>
  <c r="J1196" i="23"/>
  <c r="K1196" i="23"/>
  <c r="L1196" i="23"/>
  <c r="M1196" i="23"/>
  <c r="AG1196" i="23"/>
  <c r="C1197" i="23"/>
  <c r="D1197" i="23"/>
  <c r="E1197" i="23"/>
  <c r="F1197" i="23"/>
  <c r="G1197" i="23"/>
  <c r="H1197" i="23"/>
  <c r="J1197" i="23"/>
  <c r="K1197" i="23"/>
  <c r="L1197" i="23"/>
  <c r="M1197" i="23"/>
  <c r="AG1197" i="23"/>
  <c r="C1198" i="23"/>
  <c r="D1198" i="23"/>
  <c r="E1198" i="23"/>
  <c r="F1198" i="23"/>
  <c r="G1198" i="23"/>
  <c r="H1198" i="23"/>
  <c r="J1198" i="23"/>
  <c r="K1198" i="23"/>
  <c r="L1198" i="23"/>
  <c r="M1198" i="23"/>
  <c r="AG1198" i="23"/>
  <c r="C1199" i="23"/>
  <c r="D1199" i="23"/>
  <c r="E1199" i="23"/>
  <c r="F1199" i="23"/>
  <c r="G1199" i="23"/>
  <c r="H1199" i="23"/>
  <c r="J1199" i="23"/>
  <c r="K1199" i="23"/>
  <c r="L1199" i="23"/>
  <c r="M1199" i="23"/>
  <c r="AG1199" i="23"/>
  <c r="C1200" i="23"/>
  <c r="D1200" i="23"/>
  <c r="E1200" i="23"/>
  <c r="F1200" i="23"/>
  <c r="G1200" i="23"/>
  <c r="H1200" i="23"/>
  <c r="J1200" i="23"/>
  <c r="K1200" i="23"/>
  <c r="L1200" i="23"/>
  <c r="M1200" i="23"/>
  <c r="AG1200" i="23"/>
  <c r="C1201" i="23"/>
  <c r="D1201" i="23"/>
  <c r="E1201" i="23"/>
  <c r="F1201" i="23"/>
  <c r="G1201" i="23"/>
  <c r="H1201" i="23"/>
  <c r="J1201" i="23"/>
  <c r="K1201" i="23"/>
  <c r="L1201" i="23"/>
  <c r="M1201" i="23"/>
  <c r="AG1201" i="23"/>
  <c r="C1202" i="23"/>
  <c r="D1202" i="23"/>
  <c r="E1202" i="23"/>
  <c r="F1202" i="23"/>
  <c r="G1202" i="23"/>
  <c r="H1202" i="23"/>
  <c r="J1202" i="23"/>
  <c r="K1202" i="23"/>
  <c r="L1202" i="23"/>
  <c r="M1202" i="23"/>
  <c r="AG1202" i="23"/>
  <c r="C1203" i="23"/>
  <c r="D1203" i="23"/>
  <c r="E1203" i="23"/>
  <c r="F1203" i="23"/>
  <c r="G1203" i="23"/>
  <c r="H1203" i="23"/>
  <c r="J1203" i="23"/>
  <c r="K1203" i="23"/>
  <c r="L1203" i="23"/>
  <c r="M1203" i="23"/>
  <c r="AG1203" i="23"/>
  <c r="C1204" i="23"/>
  <c r="D1204" i="23"/>
  <c r="E1204" i="23"/>
  <c r="F1204" i="23"/>
  <c r="G1204" i="23"/>
  <c r="H1204" i="23"/>
  <c r="J1204" i="23"/>
  <c r="K1204" i="23"/>
  <c r="L1204" i="23"/>
  <c r="M1204" i="23"/>
  <c r="AG1204" i="23"/>
  <c r="C1205" i="23"/>
  <c r="D1205" i="23"/>
  <c r="E1205" i="23"/>
  <c r="F1205" i="23"/>
  <c r="G1205" i="23"/>
  <c r="H1205" i="23"/>
  <c r="J1205" i="23"/>
  <c r="K1205" i="23"/>
  <c r="L1205" i="23"/>
  <c r="M1205" i="23"/>
  <c r="AG1205" i="23"/>
  <c r="C1206" i="23"/>
  <c r="D1206" i="23"/>
  <c r="E1206" i="23"/>
  <c r="F1206" i="23"/>
  <c r="G1206" i="23"/>
  <c r="H1206" i="23"/>
  <c r="J1206" i="23"/>
  <c r="K1206" i="23"/>
  <c r="L1206" i="23"/>
  <c r="M1206" i="23"/>
  <c r="AG1206" i="23"/>
  <c r="C1207" i="23"/>
  <c r="D1207" i="23"/>
  <c r="E1207" i="23"/>
  <c r="F1207" i="23"/>
  <c r="G1207" i="23"/>
  <c r="H1207" i="23"/>
  <c r="J1207" i="23"/>
  <c r="K1207" i="23"/>
  <c r="L1207" i="23"/>
  <c r="M1207" i="23"/>
  <c r="AG1207" i="23"/>
  <c r="C1208" i="23"/>
  <c r="D1208" i="23"/>
  <c r="E1208" i="23"/>
  <c r="F1208" i="23"/>
  <c r="G1208" i="23"/>
  <c r="H1208" i="23"/>
  <c r="J1208" i="23"/>
  <c r="K1208" i="23"/>
  <c r="L1208" i="23"/>
  <c r="M1208" i="23"/>
  <c r="AG1208" i="23"/>
  <c r="C1209" i="23"/>
  <c r="D1209" i="23"/>
  <c r="E1209" i="23"/>
  <c r="F1209" i="23"/>
  <c r="G1209" i="23"/>
  <c r="H1209" i="23"/>
  <c r="J1209" i="23"/>
  <c r="K1209" i="23"/>
  <c r="L1209" i="23"/>
  <c r="M1209" i="23"/>
  <c r="AG1209" i="23"/>
  <c r="C1210" i="23"/>
  <c r="D1210" i="23"/>
  <c r="E1210" i="23"/>
  <c r="F1210" i="23"/>
  <c r="G1210" i="23"/>
  <c r="H1210" i="23"/>
  <c r="J1210" i="23"/>
  <c r="K1210" i="23"/>
  <c r="L1210" i="23"/>
  <c r="M1210" i="23"/>
  <c r="AG1210" i="23"/>
  <c r="C1211" i="23"/>
  <c r="D1211" i="23"/>
  <c r="E1211" i="23"/>
  <c r="F1211" i="23"/>
  <c r="G1211" i="23"/>
  <c r="H1211" i="23"/>
  <c r="J1211" i="23"/>
  <c r="K1211" i="23"/>
  <c r="L1211" i="23"/>
  <c r="M1211" i="23"/>
  <c r="AG1211" i="23"/>
  <c r="C1212" i="23"/>
  <c r="D1212" i="23"/>
  <c r="E1212" i="23"/>
  <c r="F1212" i="23"/>
  <c r="G1212" i="23"/>
  <c r="H1212" i="23"/>
  <c r="J1212" i="23"/>
  <c r="K1212" i="23"/>
  <c r="L1212" i="23"/>
  <c r="M1212" i="23"/>
  <c r="AG1212" i="23"/>
  <c r="C1213" i="23"/>
  <c r="D1213" i="23"/>
  <c r="E1213" i="23"/>
  <c r="F1213" i="23"/>
  <c r="G1213" i="23"/>
  <c r="H1213" i="23"/>
  <c r="J1213" i="23"/>
  <c r="K1213" i="23"/>
  <c r="L1213" i="23"/>
  <c r="M1213" i="23"/>
  <c r="AG1213" i="23"/>
  <c r="C1214" i="23"/>
  <c r="D1214" i="23"/>
  <c r="E1214" i="23"/>
  <c r="F1214" i="23"/>
  <c r="G1214" i="23"/>
  <c r="H1214" i="23"/>
  <c r="J1214" i="23"/>
  <c r="K1214" i="23"/>
  <c r="L1214" i="23"/>
  <c r="M1214" i="23"/>
  <c r="AG1214" i="23"/>
  <c r="C1215" i="23"/>
  <c r="D1215" i="23"/>
  <c r="E1215" i="23"/>
  <c r="F1215" i="23"/>
  <c r="G1215" i="23"/>
  <c r="H1215" i="23"/>
  <c r="J1215" i="23"/>
  <c r="K1215" i="23"/>
  <c r="L1215" i="23"/>
  <c r="M1215" i="23"/>
  <c r="AG1215" i="23"/>
  <c r="C1216" i="23"/>
  <c r="D1216" i="23"/>
  <c r="E1216" i="23"/>
  <c r="F1216" i="23"/>
  <c r="G1216" i="23"/>
  <c r="H1216" i="23"/>
  <c r="J1216" i="23"/>
  <c r="K1216" i="23"/>
  <c r="L1216" i="23"/>
  <c r="M1216" i="23"/>
  <c r="AG1216" i="23"/>
  <c r="C1217" i="23"/>
  <c r="D1217" i="23"/>
  <c r="E1217" i="23"/>
  <c r="F1217" i="23"/>
  <c r="G1217" i="23"/>
  <c r="H1217" i="23"/>
  <c r="J1217" i="23"/>
  <c r="K1217" i="23"/>
  <c r="L1217" i="23"/>
  <c r="M1217" i="23"/>
  <c r="AG1217" i="23"/>
  <c r="C1218" i="23"/>
  <c r="D1218" i="23"/>
  <c r="E1218" i="23"/>
  <c r="F1218" i="23"/>
  <c r="G1218" i="23"/>
  <c r="H1218" i="23"/>
  <c r="J1218" i="23"/>
  <c r="K1218" i="23"/>
  <c r="L1218" i="23"/>
  <c r="M1218" i="23"/>
  <c r="AG1218" i="23"/>
  <c r="C1219" i="23"/>
  <c r="D1219" i="23"/>
  <c r="E1219" i="23"/>
  <c r="F1219" i="23"/>
  <c r="G1219" i="23"/>
  <c r="H1219" i="23"/>
  <c r="J1219" i="23"/>
  <c r="K1219" i="23"/>
  <c r="L1219" i="23"/>
  <c r="M1219" i="23"/>
  <c r="AG1219" i="23"/>
  <c r="C1220" i="23"/>
  <c r="D1220" i="23"/>
  <c r="E1220" i="23"/>
  <c r="F1220" i="23"/>
  <c r="G1220" i="23"/>
  <c r="H1220" i="23"/>
  <c r="J1220" i="23"/>
  <c r="K1220" i="23"/>
  <c r="L1220" i="23"/>
  <c r="M1220" i="23"/>
  <c r="AG1220" i="23"/>
  <c r="C1221" i="23"/>
  <c r="D1221" i="23"/>
  <c r="E1221" i="23"/>
  <c r="F1221" i="23"/>
  <c r="G1221" i="23"/>
  <c r="H1221" i="23"/>
  <c r="J1221" i="23"/>
  <c r="K1221" i="23"/>
  <c r="L1221" i="23"/>
  <c r="M1221" i="23"/>
  <c r="AG1221" i="23"/>
  <c r="C1222" i="23"/>
  <c r="D1222" i="23"/>
  <c r="E1222" i="23"/>
  <c r="F1222" i="23"/>
  <c r="G1222" i="23"/>
  <c r="H1222" i="23"/>
  <c r="J1222" i="23"/>
  <c r="K1222" i="23"/>
  <c r="L1222" i="23"/>
  <c r="M1222" i="23"/>
  <c r="AG1222" i="23"/>
  <c r="C1223" i="23"/>
  <c r="D1223" i="23"/>
  <c r="E1223" i="23"/>
  <c r="F1223" i="23"/>
  <c r="G1223" i="23"/>
  <c r="H1223" i="23"/>
  <c r="J1223" i="23"/>
  <c r="K1223" i="23"/>
  <c r="L1223" i="23"/>
  <c r="M1223" i="23"/>
  <c r="AG1223" i="23"/>
  <c r="C1224" i="23"/>
  <c r="D1224" i="23"/>
  <c r="E1224" i="23"/>
  <c r="F1224" i="23"/>
  <c r="G1224" i="23"/>
  <c r="H1224" i="23"/>
  <c r="J1224" i="23"/>
  <c r="K1224" i="23"/>
  <c r="L1224" i="23"/>
  <c r="M1224" i="23"/>
  <c r="AG1224" i="23"/>
  <c r="C1225" i="23"/>
  <c r="D1225" i="23"/>
  <c r="E1225" i="23"/>
  <c r="F1225" i="23"/>
  <c r="G1225" i="23"/>
  <c r="H1225" i="23"/>
  <c r="J1225" i="23"/>
  <c r="K1225" i="23"/>
  <c r="L1225" i="23"/>
  <c r="M1225" i="23"/>
  <c r="AG1225" i="23"/>
  <c r="C1226" i="23"/>
  <c r="D1226" i="23"/>
  <c r="E1226" i="23"/>
  <c r="F1226" i="23"/>
  <c r="G1226" i="23"/>
  <c r="H1226" i="23"/>
  <c r="J1226" i="23"/>
  <c r="K1226" i="23"/>
  <c r="L1226" i="23"/>
  <c r="M1226" i="23"/>
  <c r="AG1226" i="23"/>
  <c r="C1227" i="23"/>
  <c r="D1227" i="23"/>
  <c r="E1227" i="23"/>
  <c r="F1227" i="23"/>
  <c r="G1227" i="23"/>
  <c r="H1227" i="23"/>
  <c r="J1227" i="23"/>
  <c r="K1227" i="23"/>
  <c r="L1227" i="23"/>
  <c r="M1227" i="23"/>
  <c r="AG1227" i="23"/>
  <c r="C1228" i="23"/>
  <c r="D1228" i="23"/>
  <c r="E1228" i="23"/>
  <c r="F1228" i="23"/>
  <c r="G1228" i="23"/>
  <c r="H1228" i="23"/>
  <c r="J1228" i="23"/>
  <c r="K1228" i="23"/>
  <c r="L1228" i="23"/>
  <c r="M1228" i="23"/>
  <c r="AG1228" i="23"/>
  <c r="C1229" i="23"/>
  <c r="D1229" i="23"/>
  <c r="E1229" i="23"/>
  <c r="F1229" i="23"/>
  <c r="G1229" i="23"/>
  <c r="H1229" i="23"/>
  <c r="J1229" i="23"/>
  <c r="K1229" i="23"/>
  <c r="L1229" i="23"/>
  <c r="M1229" i="23"/>
  <c r="AG1229" i="23"/>
  <c r="C1230" i="23"/>
  <c r="D1230" i="23"/>
  <c r="E1230" i="23"/>
  <c r="F1230" i="23"/>
  <c r="G1230" i="23"/>
  <c r="H1230" i="23"/>
  <c r="J1230" i="23"/>
  <c r="K1230" i="23"/>
  <c r="L1230" i="23"/>
  <c r="M1230" i="23"/>
  <c r="AG1230" i="23"/>
  <c r="C1231" i="23"/>
  <c r="D1231" i="23"/>
  <c r="E1231" i="23"/>
  <c r="F1231" i="23"/>
  <c r="G1231" i="23"/>
  <c r="H1231" i="23"/>
  <c r="J1231" i="23"/>
  <c r="K1231" i="23"/>
  <c r="L1231" i="23"/>
  <c r="M1231" i="23"/>
  <c r="AG1231" i="23"/>
  <c r="C1232" i="23"/>
  <c r="D1232" i="23"/>
  <c r="E1232" i="23"/>
  <c r="F1232" i="23"/>
  <c r="G1232" i="23"/>
  <c r="H1232" i="23"/>
  <c r="J1232" i="23"/>
  <c r="K1232" i="23"/>
  <c r="L1232" i="23"/>
  <c r="M1232" i="23"/>
  <c r="AG1232" i="23"/>
  <c r="C1233" i="23"/>
  <c r="D1233" i="23"/>
  <c r="E1233" i="23"/>
  <c r="F1233" i="23"/>
  <c r="G1233" i="23"/>
  <c r="H1233" i="23"/>
  <c r="J1233" i="23"/>
  <c r="K1233" i="23"/>
  <c r="L1233" i="23"/>
  <c r="M1233" i="23"/>
  <c r="AG1233" i="23"/>
  <c r="C1234" i="23"/>
  <c r="D1234" i="23"/>
  <c r="E1234" i="23"/>
  <c r="F1234" i="23"/>
  <c r="G1234" i="23"/>
  <c r="H1234" i="23"/>
  <c r="J1234" i="23"/>
  <c r="K1234" i="23"/>
  <c r="L1234" i="23"/>
  <c r="M1234" i="23"/>
  <c r="AG1234" i="23"/>
  <c r="C1235" i="23"/>
  <c r="D1235" i="23"/>
  <c r="E1235" i="23"/>
  <c r="F1235" i="23"/>
  <c r="G1235" i="23"/>
  <c r="H1235" i="23"/>
  <c r="J1235" i="23"/>
  <c r="K1235" i="23"/>
  <c r="L1235" i="23"/>
  <c r="M1235" i="23"/>
  <c r="AG1235" i="23"/>
  <c r="C1236" i="23"/>
  <c r="D1236" i="23"/>
  <c r="E1236" i="23"/>
  <c r="F1236" i="23"/>
  <c r="G1236" i="23"/>
  <c r="H1236" i="23"/>
  <c r="J1236" i="23"/>
  <c r="K1236" i="23"/>
  <c r="L1236" i="23"/>
  <c r="M1236" i="23"/>
  <c r="AG1236" i="23"/>
  <c r="C1237" i="23"/>
  <c r="D1237" i="23"/>
  <c r="E1237" i="23"/>
  <c r="F1237" i="23"/>
  <c r="G1237" i="23"/>
  <c r="H1237" i="23"/>
  <c r="J1237" i="23"/>
  <c r="K1237" i="23"/>
  <c r="L1237" i="23"/>
  <c r="M1237" i="23"/>
  <c r="AG1237" i="23"/>
  <c r="C1238" i="23"/>
  <c r="D1238" i="23"/>
  <c r="E1238" i="23"/>
  <c r="F1238" i="23"/>
  <c r="G1238" i="23"/>
  <c r="H1238" i="23"/>
  <c r="J1238" i="23"/>
  <c r="K1238" i="23"/>
  <c r="L1238" i="23"/>
  <c r="M1238" i="23"/>
  <c r="AG1238" i="23"/>
  <c r="C1239" i="23"/>
  <c r="D1239" i="23"/>
  <c r="E1239" i="23"/>
  <c r="F1239" i="23"/>
  <c r="G1239" i="23"/>
  <c r="H1239" i="23"/>
  <c r="J1239" i="23"/>
  <c r="K1239" i="23"/>
  <c r="L1239" i="23"/>
  <c r="M1239" i="23"/>
  <c r="AG1239" i="23"/>
  <c r="C1240" i="23"/>
  <c r="D1240" i="23"/>
  <c r="E1240" i="23"/>
  <c r="F1240" i="23"/>
  <c r="G1240" i="23"/>
  <c r="H1240" i="23"/>
  <c r="J1240" i="23"/>
  <c r="K1240" i="23"/>
  <c r="L1240" i="23"/>
  <c r="M1240" i="23"/>
  <c r="AG1240" i="23"/>
  <c r="C1241" i="23"/>
  <c r="D1241" i="23"/>
  <c r="E1241" i="23"/>
  <c r="F1241" i="23"/>
  <c r="G1241" i="23"/>
  <c r="H1241" i="23"/>
  <c r="J1241" i="23"/>
  <c r="K1241" i="23"/>
  <c r="L1241" i="23"/>
  <c r="M1241" i="23"/>
  <c r="AG1241" i="23"/>
  <c r="C1242" i="23"/>
  <c r="D1242" i="23"/>
  <c r="E1242" i="23"/>
  <c r="F1242" i="23"/>
  <c r="G1242" i="23"/>
  <c r="H1242" i="23"/>
  <c r="J1242" i="23"/>
  <c r="K1242" i="23"/>
  <c r="L1242" i="23"/>
  <c r="M1242" i="23"/>
  <c r="AG1242" i="23"/>
  <c r="C1243" i="23"/>
  <c r="D1243" i="23"/>
  <c r="E1243" i="23"/>
  <c r="F1243" i="23"/>
  <c r="G1243" i="23"/>
  <c r="H1243" i="23"/>
  <c r="J1243" i="23"/>
  <c r="K1243" i="23"/>
  <c r="L1243" i="23"/>
  <c r="M1243" i="23"/>
  <c r="AG1243" i="23"/>
  <c r="C1244" i="23"/>
  <c r="D1244" i="23"/>
  <c r="E1244" i="23"/>
  <c r="F1244" i="23"/>
  <c r="G1244" i="23"/>
  <c r="H1244" i="23"/>
  <c r="J1244" i="23"/>
  <c r="K1244" i="23"/>
  <c r="L1244" i="23"/>
  <c r="M1244" i="23"/>
  <c r="AG1244" i="23"/>
  <c r="C1245" i="23"/>
  <c r="D1245" i="23"/>
  <c r="E1245" i="23"/>
  <c r="F1245" i="23"/>
  <c r="G1245" i="23"/>
  <c r="H1245" i="23"/>
  <c r="J1245" i="23"/>
  <c r="K1245" i="23"/>
  <c r="L1245" i="23"/>
  <c r="M1245" i="23"/>
  <c r="AG1245" i="23"/>
  <c r="C1246" i="23"/>
  <c r="D1246" i="23"/>
  <c r="E1246" i="23"/>
  <c r="F1246" i="23"/>
  <c r="G1246" i="23"/>
  <c r="H1246" i="23"/>
  <c r="J1246" i="23"/>
  <c r="K1246" i="23"/>
  <c r="L1246" i="23"/>
  <c r="M1246" i="23"/>
  <c r="AG1246" i="23"/>
  <c r="C1247" i="23"/>
  <c r="D1247" i="23"/>
  <c r="E1247" i="23"/>
  <c r="F1247" i="23"/>
  <c r="G1247" i="23"/>
  <c r="H1247" i="23"/>
  <c r="J1247" i="23"/>
  <c r="K1247" i="23"/>
  <c r="L1247" i="23"/>
  <c r="M1247" i="23"/>
  <c r="AG1247" i="23"/>
  <c r="C1248" i="23"/>
  <c r="D1248" i="23"/>
  <c r="E1248" i="23"/>
  <c r="F1248" i="23"/>
  <c r="G1248" i="23"/>
  <c r="H1248" i="23"/>
  <c r="J1248" i="23"/>
  <c r="K1248" i="23"/>
  <c r="L1248" i="23"/>
  <c r="M1248" i="23"/>
  <c r="AG1248" i="23"/>
  <c r="C1249" i="23"/>
  <c r="D1249" i="23"/>
  <c r="E1249" i="23"/>
  <c r="F1249" i="23"/>
  <c r="G1249" i="23"/>
  <c r="H1249" i="23"/>
  <c r="J1249" i="23"/>
  <c r="K1249" i="23"/>
  <c r="L1249" i="23"/>
  <c r="M1249" i="23"/>
  <c r="AG1249" i="23"/>
  <c r="C1250" i="23"/>
  <c r="D1250" i="23"/>
  <c r="E1250" i="23"/>
  <c r="F1250" i="23"/>
  <c r="G1250" i="23"/>
  <c r="H1250" i="23"/>
  <c r="J1250" i="23"/>
  <c r="K1250" i="23"/>
  <c r="L1250" i="23"/>
  <c r="M1250" i="23"/>
  <c r="AG1250" i="23"/>
  <c r="C1251" i="23"/>
  <c r="D1251" i="23"/>
  <c r="E1251" i="23"/>
  <c r="F1251" i="23"/>
  <c r="G1251" i="23"/>
  <c r="H1251" i="23"/>
  <c r="J1251" i="23"/>
  <c r="K1251" i="23"/>
  <c r="L1251" i="23"/>
  <c r="M1251" i="23"/>
  <c r="AG1251" i="23"/>
  <c r="C1252" i="23"/>
  <c r="D1252" i="23"/>
  <c r="E1252" i="23"/>
  <c r="F1252" i="23"/>
  <c r="G1252" i="23"/>
  <c r="H1252" i="23"/>
  <c r="J1252" i="23"/>
  <c r="K1252" i="23"/>
  <c r="L1252" i="23"/>
  <c r="M1252" i="23"/>
  <c r="AG1252" i="23"/>
  <c r="C1253" i="23"/>
  <c r="D1253" i="23"/>
  <c r="E1253" i="23"/>
  <c r="F1253" i="23"/>
  <c r="G1253" i="23"/>
  <c r="H1253" i="23"/>
  <c r="J1253" i="23"/>
  <c r="K1253" i="23"/>
  <c r="L1253" i="23"/>
  <c r="M1253" i="23"/>
  <c r="AG1253" i="23"/>
  <c r="C1254" i="23"/>
  <c r="D1254" i="23"/>
  <c r="E1254" i="23"/>
  <c r="F1254" i="23"/>
  <c r="G1254" i="23"/>
  <c r="H1254" i="23"/>
  <c r="J1254" i="23"/>
  <c r="K1254" i="23"/>
  <c r="L1254" i="23"/>
  <c r="M1254" i="23"/>
  <c r="AG1254" i="23"/>
  <c r="C1255" i="23"/>
  <c r="D1255" i="23"/>
  <c r="E1255" i="23"/>
  <c r="F1255" i="23"/>
  <c r="G1255" i="23"/>
  <c r="H1255" i="23"/>
  <c r="J1255" i="23"/>
  <c r="K1255" i="23"/>
  <c r="L1255" i="23"/>
  <c r="M1255" i="23"/>
  <c r="AG1255" i="23"/>
  <c r="C1256" i="23"/>
  <c r="D1256" i="23"/>
  <c r="E1256" i="23"/>
  <c r="F1256" i="23"/>
  <c r="G1256" i="23"/>
  <c r="H1256" i="23"/>
  <c r="J1256" i="23"/>
  <c r="K1256" i="23"/>
  <c r="L1256" i="23"/>
  <c r="M1256" i="23"/>
  <c r="AG1256" i="23"/>
  <c r="C1257" i="23"/>
  <c r="D1257" i="23"/>
  <c r="E1257" i="23"/>
  <c r="F1257" i="23"/>
  <c r="G1257" i="23"/>
  <c r="H1257" i="23"/>
  <c r="J1257" i="23"/>
  <c r="K1257" i="23"/>
  <c r="L1257" i="23"/>
  <c r="M1257" i="23"/>
  <c r="AG1257" i="23"/>
  <c r="C1258" i="23"/>
  <c r="D1258" i="23"/>
  <c r="E1258" i="23"/>
  <c r="F1258" i="23"/>
  <c r="G1258" i="23"/>
  <c r="H1258" i="23"/>
  <c r="J1258" i="23"/>
  <c r="K1258" i="23"/>
  <c r="L1258" i="23"/>
  <c r="M1258" i="23"/>
  <c r="AG1258" i="23"/>
  <c r="C1259" i="23"/>
  <c r="D1259" i="23"/>
  <c r="E1259" i="23"/>
  <c r="F1259" i="23"/>
  <c r="G1259" i="23"/>
  <c r="H1259" i="23"/>
  <c r="J1259" i="23"/>
  <c r="K1259" i="23"/>
  <c r="L1259" i="23"/>
  <c r="M1259" i="23"/>
  <c r="AG1259" i="23"/>
  <c r="C1260" i="23"/>
  <c r="D1260" i="23"/>
  <c r="E1260" i="23"/>
  <c r="F1260" i="23"/>
  <c r="G1260" i="23"/>
  <c r="H1260" i="23"/>
  <c r="J1260" i="23"/>
  <c r="K1260" i="23"/>
  <c r="L1260" i="23"/>
  <c r="M1260" i="23"/>
  <c r="AG1260" i="23"/>
  <c r="C1261" i="23"/>
  <c r="D1261" i="23"/>
  <c r="E1261" i="23"/>
  <c r="F1261" i="23"/>
  <c r="G1261" i="23"/>
  <c r="H1261" i="23"/>
  <c r="J1261" i="23"/>
  <c r="K1261" i="23"/>
  <c r="L1261" i="23"/>
  <c r="M1261" i="23"/>
  <c r="AG1261" i="23"/>
  <c r="C1262" i="23"/>
  <c r="D1262" i="23"/>
  <c r="E1262" i="23"/>
  <c r="F1262" i="23"/>
  <c r="G1262" i="23"/>
  <c r="H1262" i="23"/>
  <c r="J1262" i="23"/>
  <c r="K1262" i="23"/>
  <c r="L1262" i="23"/>
  <c r="M1262" i="23"/>
  <c r="AG1262" i="23"/>
  <c r="C1263" i="23"/>
  <c r="D1263" i="23"/>
  <c r="E1263" i="23"/>
  <c r="F1263" i="23"/>
  <c r="G1263" i="23"/>
  <c r="H1263" i="23"/>
  <c r="J1263" i="23"/>
  <c r="K1263" i="23"/>
  <c r="L1263" i="23"/>
  <c r="M1263" i="23"/>
  <c r="AG1263" i="23"/>
  <c r="C1264" i="23"/>
  <c r="D1264" i="23"/>
  <c r="E1264" i="23"/>
  <c r="F1264" i="23"/>
  <c r="G1264" i="23"/>
  <c r="H1264" i="23"/>
  <c r="J1264" i="23"/>
  <c r="K1264" i="23"/>
  <c r="L1264" i="23"/>
  <c r="M1264" i="23"/>
  <c r="AG1264" i="23"/>
  <c r="C1265" i="23"/>
  <c r="D1265" i="23"/>
  <c r="E1265" i="23"/>
  <c r="F1265" i="23"/>
  <c r="G1265" i="23"/>
  <c r="H1265" i="23"/>
  <c r="J1265" i="23"/>
  <c r="K1265" i="23"/>
  <c r="L1265" i="23"/>
  <c r="M1265" i="23"/>
  <c r="AG1265" i="23"/>
  <c r="C1266" i="23"/>
  <c r="D1266" i="23"/>
  <c r="E1266" i="23"/>
  <c r="F1266" i="23"/>
  <c r="G1266" i="23"/>
  <c r="H1266" i="23"/>
  <c r="J1266" i="23"/>
  <c r="K1266" i="23"/>
  <c r="L1266" i="23"/>
  <c r="M1266" i="23"/>
  <c r="AG1266" i="23"/>
  <c r="C1267" i="23"/>
  <c r="D1267" i="23"/>
  <c r="E1267" i="23"/>
  <c r="F1267" i="23"/>
  <c r="G1267" i="23"/>
  <c r="H1267" i="23"/>
  <c r="J1267" i="23"/>
  <c r="K1267" i="23"/>
  <c r="L1267" i="23"/>
  <c r="M1267" i="23"/>
  <c r="AG1267" i="23"/>
  <c r="C1268" i="23"/>
  <c r="D1268" i="23"/>
  <c r="E1268" i="23"/>
  <c r="F1268" i="23"/>
  <c r="G1268" i="23"/>
  <c r="H1268" i="23"/>
  <c r="J1268" i="23"/>
  <c r="K1268" i="23"/>
  <c r="L1268" i="23"/>
  <c r="M1268" i="23"/>
  <c r="AG1268" i="23"/>
  <c r="C1269" i="23"/>
  <c r="D1269" i="23"/>
  <c r="E1269" i="23"/>
  <c r="F1269" i="23"/>
  <c r="G1269" i="23"/>
  <c r="H1269" i="23"/>
  <c r="J1269" i="23"/>
  <c r="K1269" i="23"/>
  <c r="L1269" i="23"/>
  <c r="M1269" i="23"/>
  <c r="AG1269" i="23"/>
  <c r="C1270" i="23"/>
  <c r="D1270" i="23"/>
  <c r="E1270" i="23"/>
  <c r="F1270" i="23"/>
  <c r="G1270" i="23"/>
  <c r="H1270" i="23"/>
  <c r="J1270" i="23"/>
  <c r="K1270" i="23"/>
  <c r="L1270" i="23"/>
  <c r="M1270" i="23"/>
  <c r="AG1270" i="23"/>
  <c r="C1271" i="23"/>
  <c r="D1271" i="23"/>
  <c r="E1271" i="23"/>
  <c r="F1271" i="23"/>
  <c r="G1271" i="23"/>
  <c r="H1271" i="23"/>
  <c r="J1271" i="23"/>
  <c r="K1271" i="23"/>
  <c r="L1271" i="23"/>
  <c r="M1271" i="23"/>
  <c r="AG1271" i="23"/>
  <c r="C1272" i="23"/>
  <c r="D1272" i="23"/>
  <c r="E1272" i="23"/>
  <c r="F1272" i="23"/>
  <c r="G1272" i="23"/>
  <c r="H1272" i="23"/>
  <c r="J1272" i="23"/>
  <c r="K1272" i="23"/>
  <c r="L1272" i="23"/>
  <c r="M1272" i="23"/>
  <c r="AG1272" i="23"/>
  <c r="C1273" i="23"/>
  <c r="D1273" i="23"/>
  <c r="E1273" i="23"/>
  <c r="F1273" i="23"/>
  <c r="G1273" i="23"/>
  <c r="H1273" i="23"/>
  <c r="J1273" i="23"/>
  <c r="K1273" i="23"/>
  <c r="L1273" i="23"/>
  <c r="M1273" i="23"/>
  <c r="AG1273" i="23"/>
  <c r="C1274" i="23"/>
  <c r="D1274" i="23"/>
  <c r="E1274" i="23"/>
  <c r="F1274" i="23"/>
  <c r="G1274" i="23"/>
  <c r="H1274" i="23"/>
  <c r="J1274" i="23"/>
  <c r="K1274" i="23"/>
  <c r="L1274" i="23"/>
  <c r="M1274" i="23"/>
  <c r="AG1274" i="23"/>
  <c r="C1275" i="23"/>
  <c r="D1275" i="23"/>
  <c r="E1275" i="23"/>
  <c r="F1275" i="23"/>
  <c r="G1275" i="23"/>
  <c r="H1275" i="23"/>
  <c r="J1275" i="23"/>
  <c r="K1275" i="23"/>
  <c r="L1275" i="23"/>
  <c r="M1275" i="23"/>
  <c r="AG1275" i="23"/>
  <c r="C1276" i="23"/>
  <c r="D1276" i="23"/>
  <c r="E1276" i="23"/>
  <c r="F1276" i="23"/>
  <c r="G1276" i="23"/>
  <c r="H1276" i="23"/>
  <c r="J1276" i="23"/>
  <c r="K1276" i="23"/>
  <c r="L1276" i="23"/>
  <c r="M1276" i="23"/>
  <c r="AG1276" i="23"/>
  <c r="C1277" i="23"/>
  <c r="D1277" i="23"/>
  <c r="E1277" i="23"/>
  <c r="F1277" i="23"/>
  <c r="G1277" i="23"/>
  <c r="H1277" i="23"/>
  <c r="J1277" i="23"/>
  <c r="K1277" i="23"/>
  <c r="L1277" i="23"/>
  <c r="M1277" i="23"/>
  <c r="AG1277" i="23"/>
  <c r="C1278" i="23"/>
  <c r="D1278" i="23"/>
  <c r="E1278" i="23"/>
  <c r="F1278" i="23"/>
  <c r="G1278" i="23"/>
  <c r="H1278" i="23"/>
  <c r="J1278" i="23"/>
  <c r="K1278" i="23"/>
  <c r="L1278" i="23"/>
  <c r="M1278" i="23"/>
  <c r="AG1278" i="23"/>
  <c r="C1279" i="23"/>
  <c r="D1279" i="23"/>
  <c r="E1279" i="23"/>
  <c r="F1279" i="23"/>
  <c r="G1279" i="23"/>
  <c r="H1279" i="23"/>
  <c r="J1279" i="23"/>
  <c r="K1279" i="23"/>
  <c r="L1279" i="23"/>
  <c r="M1279" i="23"/>
  <c r="AG1279" i="23"/>
  <c r="C1280" i="23"/>
  <c r="D1280" i="23"/>
  <c r="E1280" i="23"/>
  <c r="F1280" i="23"/>
  <c r="G1280" i="23"/>
  <c r="H1280" i="23"/>
  <c r="J1280" i="23"/>
  <c r="K1280" i="23"/>
  <c r="L1280" i="23"/>
  <c r="M1280" i="23"/>
  <c r="AG1280" i="23"/>
  <c r="C1281" i="23"/>
  <c r="D1281" i="23"/>
  <c r="E1281" i="23"/>
  <c r="F1281" i="23"/>
  <c r="G1281" i="23"/>
  <c r="H1281" i="23"/>
  <c r="J1281" i="23"/>
  <c r="K1281" i="23"/>
  <c r="L1281" i="23"/>
  <c r="M1281" i="23"/>
  <c r="AG1281" i="23"/>
  <c r="C1282" i="23"/>
  <c r="D1282" i="23"/>
  <c r="E1282" i="23"/>
  <c r="F1282" i="23"/>
  <c r="G1282" i="23"/>
  <c r="H1282" i="23"/>
  <c r="J1282" i="23"/>
  <c r="K1282" i="23"/>
  <c r="L1282" i="23"/>
  <c r="M1282" i="23"/>
  <c r="AG1282" i="23"/>
  <c r="C1283" i="23"/>
  <c r="D1283" i="23"/>
  <c r="E1283" i="23"/>
  <c r="F1283" i="23"/>
  <c r="G1283" i="23"/>
  <c r="H1283" i="23"/>
  <c r="J1283" i="23"/>
  <c r="K1283" i="23"/>
  <c r="L1283" i="23"/>
  <c r="M1283" i="23"/>
  <c r="AG1283" i="23"/>
  <c r="C1284" i="23"/>
  <c r="D1284" i="23"/>
  <c r="E1284" i="23"/>
  <c r="F1284" i="23"/>
  <c r="G1284" i="23"/>
  <c r="H1284" i="23"/>
  <c r="J1284" i="23"/>
  <c r="K1284" i="23"/>
  <c r="L1284" i="23"/>
  <c r="M1284" i="23"/>
  <c r="AG1284" i="23"/>
  <c r="C1285" i="23"/>
  <c r="D1285" i="23"/>
  <c r="E1285" i="23"/>
  <c r="F1285" i="23"/>
  <c r="G1285" i="23"/>
  <c r="H1285" i="23"/>
  <c r="J1285" i="23"/>
  <c r="K1285" i="23"/>
  <c r="L1285" i="23"/>
  <c r="M1285" i="23"/>
  <c r="AG1285" i="23"/>
  <c r="C1286" i="23"/>
  <c r="D1286" i="23"/>
  <c r="E1286" i="23"/>
  <c r="F1286" i="23"/>
  <c r="G1286" i="23"/>
  <c r="H1286" i="23"/>
  <c r="J1286" i="23"/>
  <c r="K1286" i="23"/>
  <c r="L1286" i="23"/>
  <c r="M1286" i="23"/>
  <c r="AG1286" i="23"/>
  <c r="C1287" i="23"/>
  <c r="D1287" i="23"/>
  <c r="E1287" i="23"/>
  <c r="F1287" i="23"/>
  <c r="G1287" i="23"/>
  <c r="H1287" i="23"/>
  <c r="J1287" i="23"/>
  <c r="K1287" i="23"/>
  <c r="L1287" i="23"/>
  <c r="M1287" i="23"/>
  <c r="AG1287" i="23"/>
  <c r="C1288" i="23"/>
  <c r="D1288" i="23"/>
  <c r="E1288" i="23"/>
  <c r="F1288" i="23"/>
  <c r="G1288" i="23"/>
  <c r="H1288" i="23"/>
  <c r="J1288" i="23"/>
  <c r="K1288" i="23"/>
  <c r="L1288" i="23"/>
  <c r="M1288" i="23"/>
  <c r="AG1288" i="23"/>
  <c r="C1289" i="23"/>
  <c r="D1289" i="23"/>
  <c r="E1289" i="23"/>
  <c r="F1289" i="23"/>
  <c r="G1289" i="23"/>
  <c r="H1289" i="23"/>
  <c r="J1289" i="23"/>
  <c r="K1289" i="23"/>
  <c r="L1289" i="23"/>
  <c r="M1289" i="23"/>
  <c r="AG1289" i="23"/>
  <c r="C1290" i="23"/>
  <c r="D1290" i="23"/>
  <c r="E1290" i="23"/>
  <c r="F1290" i="23"/>
  <c r="G1290" i="23"/>
  <c r="H1290" i="23"/>
  <c r="J1290" i="23"/>
  <c r="K1290" i="23"/>
  <c r="L1290" i="23"/>
  <c r="M1290" i="23"/>
  <c r="AG1290" i="23"/>
  <c r="C1291" i="23"/>
  <c r="D1291" i="23"/>
  <c r="E1291" i="23"/>
  <c r="F1291" i="23"/>
  <c r="G1291" i="23"/>
  <c r="H1291" i="23"/>
  <c r="J1291" i="23"/>
  <c r="K1291" i="23"/>
  <c r="L1291" i="23"/>
  <c r="M1291" i="23"/>
  <c r="AG1291" i="23"/>
  <c r="C1292" i="23"/>
  <c r="D1292" i="23"/>
  <c r="E1292" i="23"/>
  <c r="F1292" i="23"/>
  <c r="G1292" i="23"/>
  <c r="H1292" i="23"/>
  <c r="J1292" i="23"/>
  <c r="K1292" i="23"/>
  <c r="L1292" i="23"/>
  <c r="M1292" i="23"/>
  <c r="AG1292" i="23"/>
  <c r="C1293" i="23"/>
  <c r="D1293" i="23"/>
  <c r="E1293" i="23"/>
  <c r="F1293" i="23"/>
  <c r="G1293" i="23"/>
  <c r="H1293" i="23"/>
  <c r="J1293" i="23"/>
  <c r="K1293" i="23"/>
  <c r="L1293" i="23"/>
  <c r="M1293" i="23"/>
  <c r="AG1293" i="23"/>
  <c r="C1294" i="23"/>
  <c r="D1294" i="23"/>
  <c r="E1294" i="23"/>
  <c r="F1294" i="23"/>
  <c r="G1294" i="23"/>
  <c r="H1294" i="23"/>
  <c r="J1294" i="23"/>
  <c r="K1294" i="23"/>
  <c r="L1294" i="23"/>
  <c r="M1294" i="23"/>
  <c r="AG1294" i="23"/>
  <c r="C1295" i="23"/>
  <c r="D1295" i="23"/>
  <c r="E1295" i="23"/>
  <c r="F1295" i="23"/>
  <c r="G1295" i="23"/>
  <c r="H1295" i="23"/>
  <c r="J1295" i="23"/>
  <c r="K1295" i="23"/>
  <c r="L1295" i="23"/>
  <c r="M1295" i="23"/>
  <c r="AG1295" i="23"/>
  <c r="C1296" i="23"/>
  <c r="D1296" i="23"/>
  <c r="E1296" i="23"/>
  <c r="F1296" i="23"/>
  <c r="G1296" i="23"/>
  <c r="H1296" i="23"/>
  <c r="J1296" i="23"/>
  <c r="K1296" i="23"/>
  <c r="L1296" i="23"/>
  <c r="M1296" i="23"/>
  <c r="AG1296" i="23"/>
  <c r="C1297" i="23"/>
  <c r="D1297" i="23"/>
  <c r="E1297" i="23"/>
  <c r="F1297" i="23"/>
  <c r="G1297" i="23"/>
  <c r="H1297" i="23"/>
  <c r="J1297" i="23"/>
  <c r="K1297" i="23"/>
  <c r="L1297" i="23"/>
  <c r="M1297" i="23"/>
  <c r="AG1297" i="23"/>
  <c r="C1298" i="23"/>
  <c r="D1298" i="23"/>
  <c r="E1298" i="23"/>
  <c r="F1298" i="23"/>
  <c r="G1298" i="23"/>
  <c r="H1298" i="23"/>
  <c r="J1298" i="23"/>
  <c r="K1298" i="23"/>
  <c r="L1298" i="23"/>
  <c r="M1298" i="23"/>
  <c r="AG1298" i="23"/>
  <c r="C1299" i="23"/>
  <c r="D1299" i="23"/>
  <c r="E1299" i="23"/>
  <c r="F1299" i="23"/>
  <c r="G1299" i="23"/>
  <c r="H1299" i="23"/>
  <c r="J1299" i="23"/>
  <c r="K1299" i="23"/>
  <c r="L1299" i="23"/>
  <c r="M1299" i="23"/>
  <c r="AG1299" i="23"/>
  <c r="C1300" i="23"/>
  <c r="D1300" i="23"/>
  <c r="E1300" i="23"/>
  <c r="F1300" i="23"/>
  <c r="G1300" i="23"/>
  <c r="H1300" i="23"/>
  <c r="J1300" i="23"/>
  <c r="K1300" i="23"/>
  <c r="L1300" i="23"/>
  <c r="M1300" i="23"/>
  <c r="AG1300" i="23"/>
  <c r="C1301" i="23"/>
  <c r="D1301" i="23"/>
  <c r="E1301" i="23"/>
  <c r="F1301" i="23"/>
  <c r="G1301" i="23"/>
  <c r="H1301" i="23"/>
  <c r="J1301" i="23"/>
  <c r="K1301" i="23"/>
  <c r="L1301" i="23"/>
  <c r="M1301" i="23"/>
  <c r="AG1301" i="23"/>
  <c r="C1302" i="23"/>
  <c r="D1302" i="23"/>
  <c r="E1302" i="23"/>
  <c r="F1302" i="23"/>
  <c r="G1302" i="23"/>
  <c r="H1302" i="23"/>
  <c r="J1302" i="23"/>
  <c r="K1302" i="23"/>
  <c r="L1302" i="23"/>
  <c r="M1302" i="23"/>
  <c r="AG1302" i="23"/>
  <c r="C1303" i="23"/>
  <c r="D1303" i="23"/>
  <c r="E1303" i="23"/>
  <c r="F1303" i="23"/>
  <c r="G1303" i="23"/>
  <c r="H1303" i="23"/>
  <c r="J1303" i="23"/>
  <c r="K1303" i="23"/>
  <c r="L1303" i="23"/>
  <c r="M1303" i="23"/>
  <c r="AG1303" i="23"/>
  <c r="C1304" i="23"/>
  <c r="D1304" i="23"/>
  <c r="E1304" i="23"/>
  <c r="F1304" i="23"/>
  <c r="G1304" i="23"/>
  <c r="H1304" i="23"/>
  <c r="J1304" i="23"/>
  <c r="K1304" i="23"/>
  <c r="L1304" i="23"/>
  <c r="M1304" i="23"/>
  <c r="AG1304" i="23"/>
  <c r="C1305" i="23"/>
  <c r="D1305" i="23"/>
  <c r="E1305" i="23"/>
  <c r="F1305" i="23"/>
  <c r="G1305" i="23"/>
  <c r="H1305" i="23"/>
  <c r="J1305" i="23"/>
  <c r="K1305" i="23"/>
  <c r="L1305" i="23"/>
  <c r="M1305" i="23"/>
  <c r="AG1305" i="23"/>
  <c r="C1306" i="23"/>
  <c r="D1306" i="23"/>
  <c r="E1306" i="23"/>
  <c r="F1306" i="23"/>
  <c r="G1306" i="23"/>
  <c r="H1306" i="23"/>
  <c r="J1306" i="23"/>
  <c r="K1306" i="23"/>
  <c r="L1306" i="23"/>
  <c r="M1306" i="23"/>
  <c r="AG1306" i="23"/>
  <c r="N1307" i="23"/>
  <c r="O1307" i="23"/>
  <c r="P1307" i="23"/>
  <c r="Q1307" i="23"/>
  <c r="R1307" i="23"/>
  <c r="T1307" i="23"/>
  <c r="C1307" i="23"/>
  <c r="D1307" i="23"/>
  <c r="E1307" i="23"/>
  <c r="F1307" i="23"/>
  <c r="G1307" i="23"/>
  <c r="H1307" i="23"/>
  <c r="J1307" i="23"/>
  <c r="K1307" i="23"/>
  <c r="L1307" i="23"/>
  <c r="M1307" i="23"/>
  <c r="AG1307" i="23"/>
  <c r="C1309" i="23"/>
  <c r="D1309" i="23"/>
  <c r="E1309" i="23"/>
  <c r="F1309" i="23"/>
  <c r="G1309" i="23"/>
  <c r="H1309" i="23"/>
  <c r="J1309" i="23"/>
  <c r="K1309" i="23"/>
  <c r="L1309" i="23"/>
  <c r="M1309" i="23"/>
  <c r="AG1309" i="23"/>
  <c r="C1310" i="23"/>
  <c r="D1310" i="23"/>
  <c r="E1310" i="23"/>
  <c r="F1310" i="23"/>
  <c r="G1310" i="23"/>
  <c r="H1310" i="23"/>
  <c r="J1310" i="23"/>
  <c r="K1310" i="23"/>
  <c r="L1310" i="23"/>
  <c r="M1310" i="23"/>
  <c r="AG1310" i="23"/>
  <c r="C1311" i="23"/>
  <c r="D1311" i="23"/>
  <c r="E1311" i="23"/>
  <c r="F1311" i="23"/>
  <c r="G1311" i="23"/>
  <c r="H1311" i="23"/>
  <c r="J1311" i="23"/>
  <c r="K1311" i="23"/>
  <c r="L1311" i="23"/>
  <c r="M1311" i="23"/>
  <c r="AG1311" i="23"/>
  <c r="C1312" i="23"/>
  <c r="D1312" i="23"/>
  <c r="E1312" i="23"/>
  <c r="F1312" i="23"/>
  <c r="G1312" i="23"/>
  <c r="H1312" i="23"/>
  <c r="J1312" i="23"/>
  <c r="K1312" i="23"/>
  <c r="L1312" i="23"/>
  <c r="M1312" i="23"/>
  <c r="AG1312" i="23"/>
  <c r="C1313" i="23"/>
  <c r="D1313" i="23"/>
  <c r="E1313" i="23"/>
  <c r="F1313" i="23"/>
  <c r="G1313" i="23"/>
  <c r="H1313" i="23"/>
  <c r="J1313" i="23"/>
  <c r="K1313" i="23"/>
  <c r="L1313" i="23"/>
  <c r="M1313" i="23"/>
  <c r="AG1313" i="23"/>
  <c r="C1314" i="23"/>
  <c r="D1314" i="23"/>
  <c r="E1314" i="23"/>
  <c r="F1314" i="23"/>
  <c r="G1314" i="23"/>
  <c r="H1314" i="23"/>
  <c r="J1314" i="23"/>
  <c r="K1314" i="23"/>
  <c r="L1314" i="23"/>
  <c r="M1314" i="23"/>
  <c r="AG1314" i="23"/>
  <c r="C1315" i="23"/>
  <c r="D1315" i="23"/>
  <c r="E1315" i="23"/>
  <c r="F1315" i="23"/>
  <c r="G1315" i="23"/>
  <c r="H1315" i="23"/>
  <c r="J1315" i="23"/>
  <c r="K1315" i="23"/>
  <c r="L1315" i="23"/>
  <c r="M1315" i="23"/>
  <c r="AG1315" i="23"/>
  <c r="C1316" i="23"/>
  <c r="D1316" i="23"/>
  <c r="E1316" i="23"/>
  <c r="F1316" i="23"/>
  <c r="G1316" i="23"/>
  <c r="H1316" i="23"/>
  <c r="J1316" i="23"/>
  <c r="K1316" i="23"/>
  <c r="L1316" i="23"/>
  <c r="M1316" i="23"/>
  <c r="AG1316" i="23"/>
  <c r="C1317" i="23"/>
  <c r="D1317" i="23"/>
  <c r="E1317" i="23"/>
  <c r="F1317" i="23"/>
  <c r="G1317" i="23"/>
  <c r="H1317" i="23"/>
  <c r="J1317" i="23"/>
  <c r="K1317" i="23"/>
  <c r="L1317" i="23"/>
  <c r="M1317" i="23"/>
  <c r="AG1317" i="23"/>
  <c r="C1318" i="23"/>
  <c r="D1318" i="23"/>
  <c r="E1318" i="23"/>
  <c r="F1318" i="23"/>
  <c r="G1318" i="23"/>
  <c r="H1318" i="23"/>
  <c r="J1318" i="23"/>
  <c r="K1318" i="23"/>
  <c r="L1318" i="23"/>
  <c r="M1318" i="23"/>
  <c r="AG1318" i="23"/>
  <c r="C1319" i="23"/>
  <c r="D1319" i="23"/>
  <c r="E1319" i="23"/>
  <c r="F1319" i="23"/>
  <c r="G1319" i="23"/>
  <c r="H1319" i="23"/>
  <c r="J1319" i="23"/>
  <c r="K1319" i="23"/>
  <c r="L1319" i="23"/>
  <c r="M1319" i="23"/>
  <c r="AG1319" i="23"/>
  <c r="C1320" i="23"/>
  <c r="D1320" i="23"/>
  <c r="E1320" i="23"/>
  <c r="F1320" i="23"/>
  <c r="G1320" i="23"/>
  <c r="H1320" i="23"/>
  <c r="J1320" i="23"/>
  <c r="K1320" i="23"/>
  <c r="L1320" i="23"/>
  <c r="M1320" i="23"/>
  <c r="AG1320" i="23"/>
  <c r="C1321" i="23"/>
  <c r="D1321" i="23"/>
  <c r="E1321" i="23"/>
  <c r="F1321" i="23"/>
  <c r="G1321" i="23"/>
  <c r="H1321" i="23"/>
  <c r="J1321" i="23"/>
  <c r="K1321" i="23"/>
  <c r="L1321" i="23"/>
  <c r="M1321" i="23"/>
  <c r="AG1321" i="23"/>
  <c r="C1322" i="23"/>
  <c r="D1322" i="23"/>
  <c r="E1322" i="23"/>
  <c r="F1322" i="23"/>
  <c r="G1322" i="23"/>
  <c r="H1322" i="23"/>
  <c r="J1322" i="23"/>
  <c r="K1322" i="23"/>
  <c r="L1322" i="23"/>
  <c r="M1322" i="23"/>
  <c r="AG1322" i="23"/>
  <c r="C1323" i="23"/>
  <c r="D1323" i="23"/>
  <c r="E1323" i="23"/>
  <c r="F1323" i="23"/>
  <c r="G1323" i="23"/>
  <c r="H1323" i="23"/>
  <c r="J1323" i="23"/>
  <c r="K1323" i="23"/>
  <c r="L1323" i="23"/>
  <c r="M1323" i="23"/>
  <c r="AG1323" i="23"/>
  <c r="C1324" i="23"/>
  <c r="D1324" i="23"/>
  <c r="E1324" i="23"/>
  <c r="F1324" i="23"/>
  <c r="G1324" i="23"/>
  <c r="H1324" i="23"/>
  <c r="J1324" i="23"/>
  <c r="K1324" i="23"/>
  <c r="L1324" i="23"/>
  <c r="M1324" i="23"/>
  <c r="AG1324" i="23"/>
  <c r="C1325" i="23"/>
  <c r="D1325" i="23"/>
  <c r="E1325" i="23"/>
  <c r="F1325" i="23"/>
  <c r="G1325" i="23"/>
  <c r="H1325" i="23"/>
  <c r="J1325" i="23"/>
  <c r="K1325" i="23"/>
  <c r="L1325" i="23"/>
  <c r="M1325" i="23"/>
  <c r="AG1325" i="23"/>
  <c r="C1326" i="23"/>
  <c r="D1326" i="23"/>
  <c r="E1326" i="23"/>
  <c r="F1326" i="23"/>
  <c r="G1326" i="23"/>
  <c r="H1326" i="23"/>
  <c r="J1326" i="23"/>
  <c r="K1326" i="23"/>
  <c r="L1326" i="23"/>
  <c r="M1326" i="23"/>
  <c r="AG1326" i="23"/>
  <c r="C1327" i="23"/>
  <c r="D1327" i="23"/>
  <c r="E1327" i="23"/>
  <c r="F1327" i="23"/>
  <c r="G1327" i="23"/>
  <c r="H1327" i="23"/>
  <c r="J1327" i="23"/>
  <c r="K1327" i="23"/>
  <c r="L1327" i="23"/>
  <c r="M1327" i="23"/>
  <c r="AG1327" i="23"/>
  <c r="C1328" i="23"/>
  <c r="D1328" i="23"/>
  <c r="E1328" i="23"/>
  <c r="F1328" i="23"/>
  <c r="G1328" i="23"/>
  <c r="H1328" i="23"/>
  <c r="J1328" i="23"/>
  <c r="K1328" i="23"/>
  <c r="L1328" i="23"/>
  <c r="M1328" i="23"/>
  <c r="AG1328" i="23"/>
  <c r="C1329" i="23"/>
  <c r="D1329" i="23"/>
  <c r="E1329" i="23"/>
  <c r="F1329" i="23"/>
  <c r="G1329" i="23"/>
  <c r="H1329" i="23"/>
  <c r="J1329" i="23"/>
  <c r="K1329" i="23"/>
  <c r="L1329" i="23"/>
  <c r="M1329" i="23"/>
  <c r="AG1329" i="23"/>
  <c r="C1330" i="23"/>
  <c r="D1330" i="23"/>
  <c r="E1330" i="23"/>
  <c r="F1330" i="23"/>
  <c r="G1330" i="23"/>
  <c r="H1330" i="23"/>
  <c r="J1330" i="23"/>
  <c r="K1330" i="23"/>
  <c r="L1330" i="23"/>
  <c r="M1330" i="23"/>
  <c r="AG1330" i="23"/>
  <c r="C1331" i="23"/>
  <c r="D1331" i="23"/>
  <c r="E1331" i="23"/>
  <c r="F1331" i="23"/>
  <c r="G1331" i="23"/>
  <c r="H1331" i="23"/>
  <c r="J1331" i="23"/>
  <c r="K1331" i="23"/>
  <c r="L1331" i="23"/>
  <c r="M1331" i="23"/>
  <c r="AG1331" i="23"/>
  <c r="C1332" i="23"/>
  <c r="D1332" i="23"/>
  <c r="E1332" i="23"/>
  <c r="F1332" i="23"/>
  <c r="G1332" i="23"/>
  <c r="H1332" i="23"/>
  <c r="J1332" i="23"/>
  <c r="K1332" i="23"/>
  <c r="L1332" i="23"/>
  <c r="M1332" i="23"/>
  <c r="AG1332" i="23"/>
  <c r="C1333" i="23"/>
  <c r="D1333" i="23"/>
  <c r="E1333" i="23"/>
  <c r="F1333" i="23"/>
  <c r="G1333" i="23"/>
  <c r="H1333" i="23"/>
  <c r="J1333" i="23"/>
  <c r="K1333" i="23"/>
  <c r="L1333" i="23"/>
  <c r="M1333" i="23"/>
  <c r="AG1333" i="23"/>
  <c r="C1334" i="23"/>
  <c r="D1334" i="23"/>
  <c r="E1334" i="23"/>
  <c r="F1334" i="23"/>
  <c r="G1334" i="23"/>
  <c r="H1334" i="23"/>
  <c r="J1334" i="23"/>
  <c r="K1334" i="23"/>
  <c r="L1334" i="23"/>
  <c r="M1334" i="23"/>
  <c r="AG1334" i="23"/>
  <c r="C1335" i="23"/>
  <c r="D1335" i="23"/>
  <c r="E1335" i="23"/>
  <c r="F1335" i="23"/>
  <c r="G1335" i="23"/>
  <c r="H1335" i="23"/>
  <c r="J1335" i="23"/>
  <c r="K1335" i="23"/>
  <c r="L1335" i="23"/>
  <c r="M1335" i="23"/>
  <c r="AG1335" i="23"/>
  <c r="C1336" i="23"/>
  <c r="D1336" i="23"/>
  <c r="E1336" i="23"/>
  <c r="F1336" i="23"/>
  <c r="G1336" i="23"/>
  <c r="H1336" i="23"/>
  <c r="J1336" i="23"/>
  <c r="K1336" i="23"/>
  <c r="L1336" i="23"/>
  <c r="M1336" i="23"/>
  <c r="AG1336" i="23"/>
  <c r="C1337" i="23"/>
  <c r="D1337" i="23"/>
  <c r="E1337" i="23"/>
  <c r="F1337" i="23"/>
  <c r="G1337" i="23"/>
  <c r="H1337" i="23"/>
  <c r="J1337" i="23"/>
  <c r="K1337" i="23"/>
  <c r="L1337" i="23"/>
  <c r="M1337" i="23"/>
  <c r="AG1337" i="23"/>
  <c r="C1338" i="23"/>
  <c r="D1338" i="23"/>
  <c r="E1338" i="23"/>
  <c r="F1338" i="23"/>
  <c r="G1338" i="23"/>
  <c r="H1338" i="23"/>
  <c r="J1338" i="23"/>
  <c r="K1338" i="23"/>
  <c r="L1338" i="23"/>
  <c r="M1338" i="23"/>
  <c r="AG1338" i="23"/>
  <c r="C1339" i="23"/>
  <c r="D1339" i="23"/>
  <c r="E1339" i="23"/>
  <c r="F1339" i="23"/>
  <c r="G1339" i="23"/>
  <c r="H1339" i="23"/>
  <c r="J1339" i="23"/>
  <c r="K1339" i="23"/>
  <c r="L1339" i="23"/>
  <c r="M1339" i="23"/>
  <c r="AG1339" i="23"/>
  <c r="C1340" i="23"/>
  <c r="D1340" i="23"/>
  <c r="E1340" i="23"/>
  <c r="F1340" i="23"/>
  <c r="G1340" i="23"/>
  <c r="H1340" i="23"/>
  <c r="J1340" i="23"/>
  <c r="K1340" i="23"/>
  <c r="L1340" i="23"/>
  <c r="M1340" i="23"/>
  <c r="AG1340" i="23"/>
  <c r="C1341" i="23"/>
  <c r="D1341" i="23"/>
  <c r="E1341" i="23"/>
  <c r="F1341" i="23"/>
  <c r="G1341" i="23"/>
  <c r="H1341" i="23"/>
  <c r="J1341" i="23"/>
  <c r="K1341" i="23"/>
  <c r="L1341" i="23"/>
  <c r="M1341" i="23"/>
  <c r="AG1341" i="23"/>
  <c r="C1342" i="23"/>
  <c r="D1342" i="23"/>
  <c r="E1342" i="23"/>
  <c r="F1342" i="23"/>
  <c r="G1342" i="23"/>
  <c r="H1342" i="23"/>
  <c r="J1342" i="23"/>
  <c r="K1342" i="23"/>
  <c r="L1342" i="23"/>
  <c r="M1342" i="23"/>
  <c r="AG1342" i="23"/>
  <c r="C1343" i="23"/>
  <c r="D1343" i="23"/>
  <c r="E1343" i="23"/>
  <c r="F1343" i="23"/>
  <c r="G1343" i="23"/>
  <c r="H1343" i="23"/>
  <c r="J1343" i="23"/>
  <c r="K1343" i="23"/>
  <c r="L1343" i="23"/>
  <c r="M1343" i="23"/>
  <c r="AG1343" i="23"/>
  <c r="C1344" i="23"/>
  <c r="D1344" i="23"/>
  <c r="E1344" i="23"/>
  <c r="F1344" i="23"/>
  <c r="G1344" i="23"/>
  <c r="H1344" i="23"/>
  <c r="J1344" i="23"/>
  <c r="K1344" i="23"/>
  <c r="L1344" i="23"/>
  <c r="M1344" i="23"/>
  <c r="AG1344" i="23"/>
  <c r="C1345" i="23"/>
  <c r="D1345" i="23"/>
  <c r="E1345" i="23"/>
  <c r="F1345" i="23"/>
  <c r="G1345" i="23"/>
  <c r="H1345" i="23"/>
  <c r="J1345" i="23"/>
  <c r="K1345" i="23"/>
  <c r="L1345" i="23"/>
  <c r="M1345" i="23"/>
  <c r="AG1345" i="23"/>
  <c r="C1346" i="23"/>
  <c r="D1346" i="23"/>
  <c r="E1346" i="23"/>
  <c r="F1346" i="23"/>
  <c r="G1346" i="23"/>
  <c r="H1346" i="23"/>
  <c r="J1346" i="23"/>
  <c r="K1346" i="23"/>
  <c r="L1346" i="23"/>
  <c r="M1346" i="23"/>
  <c r="AG1346" i="23"/>
  <c r="C1347" i="23"/>
  <c r="D1347" i="23"/>
  <c r="E1347" i="23"/>
  <c r="F1347" i="23"/>
  <c r="G1347" i="23"/>
  <c r="H1347" i="23"/>
  <c r="J1347" i="23"/>
  <c r="K1347" i="23"/>
  <c r="L1347" i="23"/>
  <c r="M1347" i="23"/>
  <c r="AG1347" i="23"/>
  <c r="N1348" i="23"/>
  <c r="O1348" i="23"/>
  <c r="P1348" i="23"/>
  <c r="Q1348" i="23"/>
  <c r="R1348" i="23"/>
  <c r="S1348" i="23"/>
  <c r="T1348" i="23"/>
  <c r="U1348" i="23"/>
  <c r="V1348" i="23"/>
  <c r="W1348" i="23"/>
  <c r="Y1348" i="23"/>
  <c r="C1348" i="23"/>
  <c r="D1348" i="23"/>
  <c r="E1348" i="23"/>
  <c r="F1348" i="23"/>
  <c r="G1348" i="23"/>
  <c r="H1348" i="23"/>
  <c r="J1348" i="23"/>
  <c r="K1348" i="23"/>
  <c r="L1348" i="23"/>
  <c r="M1348" i="23"/>
  <c r="AG1348" i="23"/>
  <c r="C1350" i="23"/>
  <c r="D1350" i="23"/>
  <c r="E1350" i="23"/>
  <c r="F1350" i="23"/>
  <c r="G1350" i="23"/>
  <c r="H1350" i="23"/>
  <c r="J1350" i="23"/>
  <c r="K1350" i="23"/>
  <c r="L1350" i="23"/>
  <c r="M1350" i="23"/>
  <c r="AG1350" i="23"/>
  <c r="C1351" i="23"/>
  <c r="D1351" i="23"/>
  <c r="E1351" i="23"/>
  <c r="F1351" i="23"/>
  <c r="G1351" i="23"/>
  <c r="H1351" i="23"/>
  <c r="J1351" i="23"/>
  <c r="K1351" i="23"/>
  <c r="L1351" i="23"/>
  <c r="M1351" i="23"/>
  <c r="AG1351" i="23"/>
  <c r="C1352" i="23"/>
  <c r="D1352" i="23"/>
  <c r="E1352" i="23"/>
  <c r="F1352" i="23"/>
  <c r="G1352" i="23"/>
  <c r="H1352" i="23"/>
  <c r="J1352" i="23"/>
  <c r="K1352" i="23"/>
  <c r="L1352" i="23"/>
  <c r="M1352" i="23"/>
  <c r="AG1352" i="23"/>
  <c r="C1353" i="23"/>
  <c r="D1353" i="23"/>
  <c r="E1353" i="23"/>
  <c r="F1353" i="23"/>
  <c r="G1353" i="23"/>
  <c r="H1353" i="23"/>
  <c r="J1353" i="23"/>
  <c r="K1353" i="23"/>
  <c r="L1353" i="23"/>
  <c r="M1353" i="23"/>
  <c r="AG1353" i="23"/>
  <c r="C1354" i="23"/>
  <c r="D1354" i="23"/>
  <c r="E1354" i="23"/>
  <c r="F1354" i="23"/>
  <c r="G1354" i="23"/>
  <c r="H1354" i="23"/>
  <c r="J1354" i="23"/>
  <c r="K1354" i="23"/>
  <c r="L1354" i="23"/>
  <c r="M1354" i="23"/>
  <c r="AG1354" i="23"/>
  <c r="C1355" i="23"/>
  <c r="D1355" i="23"/>
  <c r="E1355" i="23"/>
  <c r="F1355" i="23"/>
  <c r="G1355" i="23"/>
  <c r="H1355" i="23"/>
  <c r="J1355" i="23"/>
  <c r="K1355" i="23"/>
  <c r="L1355" i="23"/>
  <c r="M1355" i="23"/>
  <c r="AG1355" i="23"/>
  <c r="C1356" i="23"/>
  <c r="D1356" i="23"/>
  <c r="E1356" i="23"/>
  <c r="F1356" i="23"/>
  <c r="G1356" i="23"/>
  <c r="H1356" i="23"/>
  <c r="J1356" i="23"/>
  <c r="K1356" i="23"/>
  <c r="L1356" i="23"/>
  <c r="M1356" i="23"/>
  <c r="AG1356" i="23"/>
  <c r="C1357" i="23"/>
  <c r="D1357" i="23"/>
  <c r="E1357" i="23"/>
  <c r="F1357" i="23"/>
  <c r="G1357" i="23"/>
  <c r="H1357" i="23"/>
  <c r="J1357" i="23"/>
  <c r="K1357" i="23"/>
  <c r="L1357" i="23"/>
  <c r="M1357" i="23"/>
  <c r="AG1357" i="23"/>
  <c r="C1358" i="23"/>
  <c r="D1358" i="23"/>
  <c r="E1358" i="23"/>
  <c r="F1358" i="23"/>
  <c r="G1358" i="23"/>
  <c r="H1358" i="23"/>
  <c r="J1358" i="23"/>
  <c r="K1358" i="23"/>
  <c r="L1358" i="23"/>
  <c r="M1358" i="23"/>
  <c r="AG1358" i="23"/>
  <c r="C1359" i="23"/>
  <c r="D1359" i="23"/>
  <c r="E1359" i="23"/>
  <c r="F1359" i="23"/>
  <c r="G1359" i="23"/>
  <c r="H1359" i="23"/>
  <c r="J1359" i="23"/>
  <c r="K1359" i="23"/>
  <c r="L1359" i="23"/>
  <c r="M1359" i="23"/>
  <c r="AG1359" i="23"/>
  <c r="C1360" i="23"/>
  <c r="D1360" i="23"/>
  <c r="E1360" i="23"/>
  <c r="F1360" i="23"/>
  <c r="G1360" i="23"/>
  <c r="H1360" i="23"/>
  <c r="J1360" i="23"/>
  <c r="K1360" i="23"/>
  <c r="L1360" i="23"/>
  <c r="M1360" i="23"/>
  <c r="AG1360" i="23"/>
  <c r="C1361" i="23"/>
  <c r="D1361" i="23"/>
  <c r="E1361" i="23"/>
  <c r="F1361" i="23"/>
  <c r="G1361" i="23"/>
  <c r="H1361" i="23"/>
  <c r="J1361" i="23"/>
  <c r="K1361" i="23"/>
  <c r="L1361" i="23"/>
  <c r="M1361" i="23"/>
  <c r="AG1361" i="23"/>
  <c r="C1362" i="23"/>
  <c r="D1362" i="23"/>
  <c r="E1362" i="23"/>
  <c r="F1362" i="23"/>
  <c r="G1362" i="23"/>
  <c r="H1362" i="23"/>
  <c r="J1362" i="23"/>
  <c r="K1362" i="23"/>
  <c r="L1362" i="23"/>
  <c r="M1362" i="23"/>
  <c r="AG1362" i="23"/>
  <c r="C1363" i="23"/>
  <c r="D1363" i="23"/>
  <c r="E1363" i="23"/>
  <c r="F1363" i="23"/>
  <c r="G1363" i="23"/>
  <c r="H1363" i="23"/>
  <c r="J1363" i="23"/>
  <c r="K1363" i="23"/>
  <c r="L1363" i="23"/>
  <c r="M1363" i="23"/>
  <c r="AG1363" i="23"/>
  <c r="C1364" i="23"/>
  <c r="D1364" i="23"/>
  <c r="E1364" i="23"/>
  <c r="F1364" i="23"/>
  <c r="G1364" i="23"/>
  <c r="H1364" i="23"/>
  <c r="J1364" i="23"/>
  <c r="K1364" i="23"/>
  <c r="L1364" i="23"/>
  <c r="M1364" i="23"/>
  <c r="AG1364" i="23"/>
  <c r="C1365" i="23"/>
  <c r="D1365" i="23"/>
  <c r="E1365" i="23"/>
  <c r="F1365" i="23"/>
  <c r="G1365" i="23"/>
  <c r="H1365" i="23"/>
  <c r="J1365" i="23"/>
  <c r="K1365" i="23"/>
  <c r="L1365" i="23"/>
  <c r="M1365" i="23"/>
  <c r="AG1365" i="23"/>
  <c r="C1366" i="23"/>
  <c r="D1366" i="23"/>
  <c r="E1366" i="23"/>
  <c r="F1366" i="23"/>
  <c r="G1366" i="23"/>
  <c r="H1366" i="23"/>
  <c r="J1366" i="23"/>
  <c r="K1366" i="23"/>
  <c r="L1366" i="23"/>
  <c r="M1366" i="23"/>
  <c r="AG1366" i="23"/>
  <c r="C1367" i="23"/>
  <c r="D1367" i="23"/>
  <c r="E1367" i="23"/>
  <c r="F1367" i="23"/>
  <c r="G1367" i="23"/>
  <c r="H1367" i="23"/>
  <c r="J1367" i="23"/>
  <c r="K1367" i="23"/>
  <c r="L1367" i="23"/>
  <c r="M1367" i="23"/>
  <c r="AG1367" i="23"/>
  <c r="C1368" i="23"/>
  <c r="D1368" i="23"/>
  <c r="E1368" i="23"/>
  <c r="F1368" i="23"/>
  <c r="G1368" i="23"/>
  <c r="H1368" i="23"/>
  <c r="J1368" i="23"/>
  <c r="K1368" i="23"/>
  <c r="L1368" i="23"/>
  <c r="M1368" i="23"/>
  <c r="AG1368" i="23"/>
  <c r="C1369" i="23"/>
  <c r="D1369" i="23"/>
  <c r="E1369" i="23"/>
  <c r="F1369" i="23"/>
  <c r="G1369" i="23"/>
  <c r="H1369" i="23"/>
  <c r="J1369" i="23"/>
  <c r="K1369" i="23"/>
  <c r="L1369" i="23"/>
  <c r="M1369" i="23"/>
  <c r="AG1369" i="23"/>
  <c r="C1370" i="23"/>
  <c r="D1370" i="23"/>
  <c r="E1370" i="23"/>
  <c r="F1370" i="23"/>
  <c r="G1370" i="23"/>
  <c r="H1370" i="23"/>
  <c r="J1370" i="23"/>
  <c r="K1370" i="23"/>
  <c r="L1370" i="23"/>
  <c r="M1370" i="23"/>
  <c r="AG1370" i="23"/>
  <c r="C1371" i="23"/>
  <c r="D1371" i="23"/>
  <c r="E1371" i="23"/>
  <c r="F1371" i="23"/>
  <c r="G1371" i="23"/>
  <c r="H1371" i="23"/>
  <c r="J1371" i="23"/>
  <c r="K1371" i="23"/>
  <c r="L1371" i="23"/>
  <c r="M1371" i="23"/>
  <c r="AG1371" i="23"/>
  <c r="C1372" i="23"/>
  <c r="D1372" i="23"/>
  <c r="E1372" i="23"/>
  <c r="F1372" i="23"/>
  <c r="G1372" i="23"/>
  <c r="H1372" i="23"/>
  <c r="J1372" i="23"/>
  <c r="K1372" i="23"/>
  <c r="L1372" i="23"/>
  <c r="M1372" i="23"/>
  <c r="AG1372" i="23"/>
  <c r="C1373" i="23"/>
  <c r="D1373" i="23"/>
  <c r="E1373" i="23"/>
  <c r="F1373" i="23"/>
  <c r="G1373" i="23"/>
  <c r="H1373" i="23"/>
  <c r="J1373" i="23"/>
  <c r="K1373" i="23"/>
  <c r="L1373" i="23"/>
  <c r="M1373" i="23"/>
  <c r="AG1373" i="23"/>
  <c r="C1374" i="23"/>
  <c r="D1374" i="23"/>
  <c r="E1374" i="23"/>
  <c r="F1374" i="23"/>
  <c r="G1374" i="23"/>
  <c r="H1374" i="23"/>
  <c r="J1374" i="23"/>
  <c r="K1374" i="23"/>
  <c r="L1374" i="23"/>
  <c r="M1374" i="23"/>
  <c r="AG1374" i="23"/>
  <c r="C1375" i="23"/>
  <c r="D1375" i="23"/>
  <c r="E1375" i="23"/>
  <c r="F1375" i="23"/>
  <c r="G1375" i="23"/>
  <c r="H1375" i="23"/>
  <c r="J1375" i="23"/>
  <c r="K1375" i="23"/>
  <c r="L1375" i="23"/>
  <c r="M1375" i="23"/>
  <c r="AG1375" i="23"/>
  <c r="C1376" i="23"/>
  <c r="D1376" i="23"/>
  <c r="E1376" i="23"/>
  <c r="F1376" i="23"/>
  <c r="G1376" i="23"/>
  <c r="H1376" i="23"/>
  <c r="J1376" i="23"/>
  <c r="K1376" i="23"/>
  <c r="L1376" i="23"/>
  <c r="M1376" i="23"/>
  <c r="AG1376" i="23"/>
  <c r="C1377" i="23"/>
  <c r="D1377" i="23"/>
  <c r="E1377" i="23"/>
  <c r="F1377" i="23"/>
  <c r="G1377" i="23"/>
  <c r="H1377" i="23"/>
  <c r="J1377" i="23"/>
  <c r="K1377" i="23"/>
  <c r="L1377" i="23"/>
  <c r="M1377" i="23"/>
  <c r="AG1377" i="23"/>
  <c r="C1378" i="23"/>
  <c r="D1378" i="23"/>
  <c r="E1378" i="23"/>
  <c r="F1378" i="23"/>
  <c r="G1378" i="23"/>
  <c r="H1378" i="23"/>
  <c r="J1378" i="23"/>
  <c r="K1378" i="23"/>
  <c r="L1378" i="23"/>
  <c r="M1378" i="23"/>
  <c r="AG1378" i="23"/>
  <c r="C1379" i="23"/>
  <c r="D1379" i="23"/>
  <c r="E1379" i="23"/>
  <c r="F1379" i="23"/>
  <c r="G1379" i="23"/>
  <c r="H1379" i="23"/>
  <c r="J1379" i="23"/>
  <c r="K1379" i="23"/>
  <c r="L1379" i="23"/>
  <c r="M1379" i="23"/>
  <c r="AG1379" i="23"/>
  <c r="C1380" i="23"/>
  <c r="D1380" i="23"/>
  <c r="E1380" i="23"/>
  <c r="F1380" i="23"/>
  <c r="G1380" i="23"/>
  <c r="H1380" i="23"/>
  <c r="J1380" i="23"/>
  <c r="K1380" i="23"/>
  <c r="L1380" i="23"/>
  <c r="M1380" i="23"/>
  <c r="AG1380" i="23"/>
  <c r="C1381" i="23"/>
  <c r="D1381" i="23"/>
  <c r="E1381" i="23"/>
  <c r="F1381" i="23"/>
  <c r="G1381" i="23"/>
  <c r="H1381" i="23"/>
  <c r="J1381" i="23"/>
  <c r="K1381" i="23"/>
  <c r="L1381" i="23"/>
  <c r="M1381" i="23"/>
  <c r="AG1381" i="23"/>
  <c r="C1382" i="23"/>
  <c r="D1382" i="23"/>
  <c r="E1382" i="23"/>
  <c r="F1382" i="23"/>
  <c r="G1382" i="23"/>
  <c r="H1382" i="23"/>
  <c r="J1382" i="23"/>
  <c r="K1382" i="23"/>
  <c r="L1382" i="23"/>
  <c r="M1382" i="23"/>
  <c r="AG1382" i="23"/>
  <c r="C1383" i="23"/>
  <c r="D1383" i="23"/>
  <c r="E1383" i="23"/>
  <c r="F1383" i="23"/>
  <c r="G1383" i="23"/>
  <c r="H1383" i="23"/>
  <c r="J1383" i="23"/>
  <c r="K1383" i="23"/>
  <c r="L1383" i="23"/>
  <c r="M1383" i="23"/>
  <c r="AG1383" i="23"/>
  <c r="C1384" i="23"/>
  <c r="D1384" i="23"/>
  <c r="E1384" i="23"/>
  <c r="F1384" i="23"/>
  <c r="G1384" i="23"/>
  <c r="H1384" i="23"/>
  <c r="J1384" i="23"/>
  <c r="K1384" i="23"/>
  <c r="L1384" i="23"/>
  <c r="M1384" i="23"/>
  <c r="AG1384" i="23"/>
  <c r="C1385" i="23"/>
  <c r="D1385" i="23"/>
  <c r="E1385" i="23"/>
  <c r="F1385" i="23"/>
  <c r="G1385" i="23"/>
  <c r="H1385" i="23"/>
  <c r="J1385" i="23"/>
  <c r="K1385" i="23"/>
  <c r="L1385" i="23"/>
  <c r="M1385" i="23"/>
  <c r="AG1385" i="23"/>
  <c r="C1386" i="23"/>
  <c r="D1386" i="23"/>
  <c r="E1386" i="23"/>
  <c r="F1386" i="23"/>
  <c r="G1386" i="23"/>
  <c r="H1386" i="23"/>
  <c r="J1386" i="23"/>
  <c r="K1386" i="23"/>
  <c r="L1386" i="23"/>
  <c r="M1386" i="23"/>
  <c r="AG1386" i="23"/>
  <c r="C1387" i="23"/>
  <c r="D1387" i="23"/>
  <c r="E1387" i="23"/>
  <c r="F1387" i="23"/>
  <c r="G1387" i="23"/>
  <c r="H1387" i="23"/>
  <c r="J1387" i="23"/>
  <c r="K1387" i="23"/>
  <c r="L1387" i="23"/>
  <c r="M1387" i="23"/>
  <c r="AG1387" i="23"/>
  <c r="C1388" i="23"/>
  <c r="D1388" i="23"/>
  <c r="E1388" i="23"/>
  <c r="F1388" i="23"/>
  <c r="G1388" i="23"/>
  <c r="H1388" i="23"/>
  <c r="J1388" i="23"/>
  <c r="K1388" i="23"/>
  <c r="L1388" i="23"/>
  <c r="M1388" i="23"/>
  <c r="AG1388" i="23"/>
  <c r="C1389" i="23"/>
  <c r="D1389" i="23"/>
  <c r="E1389" i="23"/>
  <c r="F1389" i="23"/>
  <c r="G1389" i="23"/>
  <c r="H1389" i="23"/>
  <c r="J1389" i="23"/>
  <c r="K1389" i="23"/>
  <c r="L1389" i="23"/>
  <c r="M1389" i="23"/>
  <c r="AG1389" i="23"/>
  <c r="C1390" i="23"/>
  <c r="D1390" i="23"/>
  <c r="E1390" i="23"/>
  <c r="F1390" i="23"/>
  <c r="G1390" i="23"/>
  <c r="H1390" i="23"/>
  <c r="J1390" i="23"/>
  <c r="K1390" i="23"/>
  <c r="L1390" i="23"/>
  <c r="M1390" i="23"/>
  <c r="AG1390" i="23"/>
  <c r="C1391" i="23"/>
  <c r="D1391" i="23"/>
  <c r="E1391" i="23"/>
  <c r="F1391" i="23"/>
  <c r="G1391" i="23"/>
  <c r="H1391" i="23"/>
  <c r="J1391" i="23"/>
  <c r="K1391" i="23"/>
  <c r="L1391" i="23"/>
  <c r="M1391" i="23"/>
  <c r="AG1391" i="23"/>
  <c r="C1392" i="23"/>
  <c r="D1392" i="23"/>
  <c r="E1392" i="23"/>
  <c r="F1392" i="23"/>
  <c r="G1392" i="23"/>
  <c r="H1392" i="23"/>
  <c r="J1392" i="23"/>
  <c r="K1392" i="23"/>
  <c r="L1392" i="23"/>
  <c r="M1392" i="23"/>
  <c r="AG1392" i="23"/>
  <c r="C1393" i="23"/>
  <c r="D1393" i="23"/>
  <c r="E1393" i="23"/>
  <c r="F1393" i="23"/>
  <c r="G1393" i="23"/>
  <c r="H1393" i="23"/>
  <c r="J1393" i="23"/>
  <c r="K1393" i="23"/>
  <c r="L1393" i="23"/>
  <c r="M1393" i="23"/>
  <c r="AG1393" i="23"/>
  <c r="C1394" i="23"/>
  <c r="D1394" i="23"/>
  <c r="E1394" i="23"/>
  <c r="F1394" i="23"/>
  <c r="G1394" i="23"/>
  <c r="H1394" i="23"/>
  <c r="J1394" i="23"/>
  <c r="K1394" i="23"/>
  <c r="L1394" i="23"/>
  <c r="M1394" i="23"/>
  <c r="AG1394" i="23"/>
  <c r="C1395" i="23"/>
  <c r="D1395" i="23"/>
  <c r="E1395" i="23"/>
  <c r="F1395" i="23"/>
  <c r="G1395" i="23"/>
  <c r="H1395" i="23"/>
  <c r="J1395" i="23"/>
  <c r="K1395" i="23"/>
  <c r="L1395" i="23"/>
  <c r="M1395" i="23"/>
  <c r="AG1395" i="23"/>
  <c r="C1396" i="23"/>
  <c r="D1396" i="23"/>
  <c r="E1396" i="23"/>
  <c r="F1396" i="23"/>
  <c r="G1396" i="23"/>
  <c r="H1396" i="23"/>
  <c r="J1396" i="23"/>
  <c r="K1396" i="23"/>
  <c r="L1396" i="23"/>
  <c r="M1396" i="23"/>
  <c r="AG1396" i="23"/>
  <c r="C1397" i="23"/>
  <c r="D1397" i="23"/>
  <c r="E1397" i="23"/>
  <c r="F1397" i="23"/>
  <c r="G1397" i="23"/>
  <c r="H1397" i="23"/>
  <c r="J1397" i="23"/>
  <c r="K1397" i="23"/>
  <c r="L1397" i="23"/>
  <c r="M1397" i="23"/>
  <c r="AG1397" i="23"/>
  <c r="C1398" i="23"/>
  <c r="D1398" i="23"/>
  <c r="E1398" i="23"/>
  <c r="F1398" i="23"/>
  <c r="G1398" i="23"/>
  <c r="H1398" i="23"/>
  <c r="J1398" i="23"/>
  <c r="K1398" i="23"/>
  <c r="L1398" i="23"/>
  <c r="M1398" i="23"/>
  <c r="AG1398" i="23"/>
  <c r="C1399" i="23"/>
  <c r="D1399" i="23"/>
  <c r="E1399" i="23"/>
  <c r="F1399" i="23"/>
  <c r="G1399" i="23"/>
  <c r="H1399" i="23"/>
  <c r="J1399" i="23"/>
  <c r="K1399" i="23"/>
  <c r="L1399" i="23"/>
  <c r="M1399" i="23"/>
  <c r="AG1399" i="23"/>
  <c r="C1400" i="23"/>
  <c r="D1400" i="23"/>
  <c r="E1400" i="23"/>
  <c r="F1400" i="23"/>
  <c r="G1400" i="23"/>
  <c r="H1400" i="23"/>
  <c r="J1400" i="23"/>
  <c r="K1400" i="23"/>
  <c r="L1400" i="23"/>
  <c r="M1400" i="23"/>
  <c r="AG1400" i="23"/>
  <c r="C1401" i="23"/>
  <c r="D1401" i="23"/>
  <c r="E1401" i="23"/>
  <c r="F1401" i="23"/>
  <c r="G1401" i="23"/>
  <c r="H1401" i="23"/>
  <c r="J1401" i="23"/>
  <c r="K1401" i="23"/>
  <c r="L1401" i="23"/>
  <c r="M1401" i="23"/>
  <c r="AG1401" i="23"/>
  <c r="C1402" i="23"/>
  <c r="D1402" i="23"/>
  <c r="E1402" i="23"/>
  <c r="F1402" i="23"/>
  <c r="G1402" i="23"/>
  <c r="H1402" i="23"/>
  <c r="J1402" i="23"/>
  <c r="K1402" i="23"/>
  <c r="L1402" i="23"/>
  <c r="M1402" i="23"/>
  <c r="AG1402" i="23"/>
  <c r="C1403" i="23"/>
  <c r="D1403" i="23"/>
  <c r="E1403" i="23"/>
  <c r="F1403" i="23"/>
  <c r="G1403" i="23"/>
  <c r="H1403" i="23"/>
  <c r="J1403" i="23"/>
  <c r="K1403" i="23"/>
  <c r="L1403" i="23"/>
  <c r="M1403" i="23"/>
  <c r="AG1403" i="23"/>
  <c r="C1404" i="23"/>
  <c r="D1404" i="23"/>
  <c r="E1404" i="23"/>
  <c r="F1404" i="23"/>
  <c r="G1404" i="23"/>
  <c r="H1404" i="23"/>
  <c r="J1404" i="23"/>
  <c r="K1404" i="23"/>
  <c r="L1404" i="23"/>
  <c r="M1404" i="23"/>
  <c r="AG1404" i="23"/>
  <c r="C1405" i="23"/>
  <c r="D1405" i="23"/>
  <c r="E1405" i="23"/>
  <c r="F1405" i="23"/>
  <c r="G1405" i="23"/>
  <c r="H1405" i="23"/>
  <c r="J1405" i="23"/>
  <c r="K1405" i="23"/>
  <c r="L1405" i="23"/>
  <c r="M1405" i="23"/>
  <c r="AG1405" i="23"/>
  <c r="C1406" i="23"/>
  <c r="D1406" i="23"/>
  <c r="E1406" i="23"/>
  <c r="F1406" i="23"/>
  <c r="G1406" i="23"/>
  <c r="H1406" i="23"/>
  <c r="J1406" i="23"/>
  <c r="K1406" i="23"/>
  <c r="L1406" i="23"/>
  <c r="M1406" i="23"/>
  <c r="AG1406" i="23"/>
  <c r="C1407" i="23"/>
  <c r="D1407" i="23"/>
  <c r="E1407" i="23"/>
  <c r="F1407" i="23"/>
  <c r="G1407" i="23"/>
  <c r="H1407" i="23"/>
  <c r="J1407" i="23"/>
  <c r="K1407" i="23"/>
  <c r="L1407" i="23"/>
  <c r="M1407" i="23"/>
  <c r="AG1407" i="23"/>
  <c r="C1408" i="23"/>
  <c r="D1408" i="23"/>
  <c r="E1408" i="23"/>
  <c r="F1408" i="23"/>
  <c r="G1408" i="23"/>
  <c r="H1408" i="23"/>
  <c r="J1408" i="23"/>
  <c r="K1408" i="23"/>
  <c r="L1408" i="23"/>
  <c r="M1408" i="23"/>
  <c r="AG1408" i="23"/>
  <c r="C1409" i="23"/>
  <c r="D1409" i="23"/>
  <c r="E1409" i="23"/>
  <c r="F1409" i="23"/>
  <c r="G1409" i="23"/>
  <c r="H1409" i="23"/>
  <c r="J1409" i="23"/>
  <c r="K1409" i="23"/>
  <c r="L1409" i="23"/>
  <c r="M1409" i="23"/>
  <c r="AG1409" i="23"/>
  <c r="C1410" i="23"/>
  <c r="D1410" i="23"/>
  <c r="E1410" i="23"/>
  <c r="F1410" i="23"/>
  <c r="G1410" i="23"/>
  <c r="H1410" i="23"/>
  <c r="J1410" i="23"/>
  <c r="K1410" i="23"/>
  <c r="L1410" i="23"/>
  <c r="M1410" i="23"/>
  <c r="AG1410" i="23"/>
  <c r="C1411" i="23"/>
  <c r="D1411" i="23"/>
  <c r="E1411" i="23"/>
  <c r="F1411" i="23"/>
  <c r="G1411" i="23"/>
  <c r="H1411" i="23"/>
  <c r="J1411" i="23"/>
  <c r="K1411" i="23"/>
  <c r="L1411" i="23"/>
  <c r="M1411" i="23"/>
  <c r="AG1411" i="23"/>
  <c r="C1412" i="23"/>
  <c r="D1412" i="23"/>
  <c r="E1412" i="23"/>
  <c r="F1412" i="23"/>
  <c r="G1412" i="23"/>
  <c r="H1412" i="23"/>
  <c r="J1412" i="23"/>
  <c r="K1412" i="23"/>
  <c r="L1412" i="23"/>
  <c r="M1412" i="23"/>
  <c r="AG1412" i="23"/>
  <c r="C1413" i="23"/>
  <c r="D1413" i="23"/>
  <c r="E1413" i="23"/>
  <c r="F1413" i="23"/>
  <c r="G1413" i="23"/>
  <c r="H1413" i="23"/>
  <c r="J1413" i="23"/>
  <c r="K1413" i="23"/>
  <c r="L1413" i="23"/>
  <c r="M1413" i="23"/>
  <c r="AG1413" i="23"/>
  <c r="C1414" i="23"/>
  <c r="D1414" i="23"/>
  <c r="E1414" i="23"/>
  <c r="F1414" i="23"/>
  <c r="G1414" i="23"/>
  <c r="H1414" i="23"/>
  <c r="J1414" i="23"/>
  <c r="K1414" i="23"/>
  <c r="L1414" i="23"/>
  <c r="M1414" i="23"/>
  <c r="AG1414" i="23"/>
  <c r="C1415" i="23"/>
  <c r="D1415" i="23"/>
  <c r="E1415" i="23"/>
  <c r="F1415" i="23"/>
  <c r="G1415" i="23"/>
  <c r="H1415" i="23"/>
  <c r="J1415" i="23"/>
  <c r="K1415" i="23"/>
  <c r="L1415" i="23"/>
  <c r="M1415" i="23"/>
  <c r="AG1415" i="23"/>
  <c r="C1416" i="23"/>
  <c r="D1416" i="23"/>
  <c r="E1416" i="23"/>
  <c r="F1416" i="23"/>
  <c r="G1416" i="23"/>
  <c r="H1416" i="23"/>
  <c r="J1416" i="23"/>
  <c r="K1416" i="23"/>
  <c r="L1416" i="23"/>
  <c r="M1416" i="23"/>
  <c r="AG1416" i="23"/>
  <c r="C1417" i="23"/>
  <c r="D1417" i="23"/>
  <c r="E1417" i="23"/>
  <c r="F1417" i="23"/>
  <c r="G1417" i="23"/>
  <c r="H1417" i="23"/>
  <c r="J1417" i="23"/>
  <c r="K1417" i="23"/>
  <c r="L1417" i="23"/>
  <c r="M1417" i="23"/>
  <c r="AG1417" i="23"/>
  <c r="C1418" i="23"/>
  <c r="D1418" i="23"/>
  <c r="E1418" i="23"/>
  <c r="F1418" i="23"/>
  <c r="G1418" i="23"/>
  <c r="H1418" i="23"/>
  <c r="J1418" i="23"/>
  <c r="K1418" i="23"/>
  <c r="L1418" i="23"/>
  <c r="M1418" i="23"/>
  <c r="AG1418" i="23"/>
  <c r="C1419" i="23"/>
  <c r="D1419" i="23"/>
  <c r="E1419" i="23"/>
  <c r="F1419" i="23"/>
  <c r="G1419" i="23"/>
  <c r="H1419" i="23"/>
  <c r="J1419" i="23"/>
  <c r="K1419" i="23"/>
  <c r="L1419" i="23"/>
  <c r="M1419" i="23"/>
  <c r="AG1419" i="23"/>
  <c r="C1420" i="23"/>
  <c r="D1420" i="23"/>
  <c r="E1420" i="23"/>
  <c r="F1420" i="23"/>
  <c r="G1420" i="23"/>
  <c r="H1420" i="23"/>
  <c r="J1420" i="23"/>
  <c r="K1420" i="23"/>
  <c r="L1420" i="23"/>
  <c r="M1420" i="23"/>
  <c r="AG1420" i="23"/>
  <c r="C1421" i="23"/>
  <c r="D1421" i="23"/>
  <c r="E1421" i="23"/>
  <c r="F1421" i="23"/>
  <c r="G1421" i="23"/>
  <c r="H1421" i="23"/>
  <c r="J1421" i="23"/>
  <c r="K1421" i="23"/>
  <c r="L1421" i="23"/>
  <c r="M1421" i="23"/>
  <c r="AG1421" i="23"/>
  <c r="C1422" i="23"/>
  <c r="D1422" i="23"/>
  <c r="E1422" i="23"/>
  <c r="F1422" i="23"/>
  <c r="G1422" i="23"/>
  <c r="H1422" i="23"/>
  <c r="J1422" i="23"/>
  <c r="K1422" i="23"/>
  <c r="L1422" i="23"/>
  <c r="M1422" i="23"/>
  <c r="AG1422" i="23"/>
  <c r="C1423" i="23"/>
  <c r="D1423" i="23"/>
  <c r="E1423" i="23"/>
  <c r="F1423" i="23"/>
  <c r="G1423" i="23"/>
  <c r="H1423" i="23"/>
  <c r="J1423" i="23"/>
  <c r="K1423" i="23"/>
  <c r="L1423" i="23"/>
  <c r="M1423" i="23"/>
  <c r="AG1423" i="23"/>
  <c r="C1424" i="23"/>
  <c r="D1424" i="23"/>
  <c r="E1424" i="23"/>
  <c r="F1424" i="23"/>
  <c r="G1424" i="23"/>
  <c r="H1424" i="23"/>
  <c r="J1424" i="23"/>
  <c r="K1424" i="23"/>
  <c r="L1424" i="23"/>
  <c r="M1424" i="23"/>
  <c r="AG1424" i="23"/>
  <c r="C1425" i="23"/>
  <c r="D1425" i="23"/>
  <c r="E1425" i="23"/>
  <c r="F1425" i="23"/>
  <c r="G1425" i="23"/>
  <c r="H1425" i="23"/>
  <c r="J1425" i="23"/>
  <c r="K1425" i="23"/>
  <c r="L1425" i="23"/>
  <c r="M1425" i="23"/>
  <c r="AG1425" i="23"/>
  <c r="C1426" i="23"/>
  <c r="D1426" i="23"/>
  <c r="E1426" i="23"/>
  <c r="F1426" i="23"/>
  <c r="G1426" i="23"/>
  <c r="H1426" i="23"/>
  <c r="J1426" i="23"/>
  <c r="K1426" i="23"/>
  <c r="L1426" i="23"/>
  <c r="M1426" i="23"/>
  <c r="AG1426" i="23"/>
  <c r="C1427" i="23"/>
  <c r="D1427" i="23"/>
  <c r="E1427" i="23"/>
  <c r="F1427" i="23"/>
  <c r="G1427" i="23"/>
  <c r="H1427" i="23"/>
  <c r="J1427" i="23"/>
  <c r="K1427" i="23"/>
  <c r="L1427" i="23"/>
  <c r="M1427" i="23"/>
  <c r="AG1427" i="23"/>
  <c r="C1428" i="23"/>
  <c r="D1428" i="23"/>
  <c r="E1428" i="23"/>
  <c r="F1428" i="23"/>
  <c r="G1428" i="23"/>
  <c r="H1428" i="23"/>
  <c r="J1428" i="23"/>
  <c r="K1428" i="23"/>
  <c r="L1428" i="23"/>
  <c r="M1428" i="23"/>
  <c r="AG1428" i="23"/>
  <c r="C1429" i="23"/>
  <c r="D1429" i="23"/>
  <c r="E1429" i="23"/>
  <c r="F1429" i="23"/>
  <c r="G1429" i="23"/>
  <c r="H1429" i="23"/>
  <c r="J1429" i="23"/>
  <c r="K1429" i="23"/>
  <c r="L1429" i="23"/>
  <c r="M1429" i="23"/>
  <c r="AG1429" i="23"/>
  <c r="C1430" i="23"/>
  <c r="D1430" i="23"/>
  <c r="E1430" i="23"/>
  <c r="F1430" i="23"/>
  <c r="G1430" i="23"/>
  <c r="H1430" i="23"/>
  <c r="J1430" i="23"/>
  <c r="K1430" i="23"/>
  <c r="L1430" i="23"/>
  <c r="M1430" i="23"/>
  <c r="AG1430" i="23"/>
  <c r="C1431" i="23"/>
  <c r="D1431" i="23"/>
  <c r="E1431" i="23"/>
  <c r="F1431" i="23"/>
  <c r="G1431" i="23"/>
  <c r="H1431" i="23"/>
  <c r="J1431" i="23"/>
  <c r="K1431" i="23"/>
  <c r="L1431" i="23"/>
  <c r="M1431" i="23"/>
  <c r="AG1431" i="23"/>
  <c r="C1432" i="23"/>
  <c r="D1432" i="23"/>
  <c r="E1432" i="23"/>
  <c r="F1432" i="23"/>
  <c r="G1432" i="23"/>
  <c r="H1432" i="23"/>
  <c r="J1432" i="23"/>
  <c r="K1432" i="23"/>
  <c r="L1432" i="23"/>
  <c r="M1432" i="23"/>
  <c r="AG1432" i="23"/>
  <c r="C1433" i="23"/>
  <c r="D1433" i="23"/>
  <c r="E1433" i="23"/>
  <c r="F1433" i="23"/>
  <c r="G1433" i="23"/>
  <c r="H1433" i="23"/>
  <c r="J1433" i="23"/>
  <c r="K1433" i="23"/>
  <c r="L1433" i="23"/>
  <c r="M1433" i="23"/>
  <c r="AG1433" i="23"/>
  <c r="C1434" i="23"/>
  <c r="D1434" i="23"/>
  <c r="E1434" i="23"/>
  <c r="F1434" i="23"/>
  <c r="G1434" i="23"/>
  <c r="H1434" i="23"/>
  <c r="J1434" i="23"/>
  <c r="K1434" i="23"/>
  <c r="L1434" i="23"/>
  <c r="M1434" i="23"/>
  <c r="AG1434" i="23"/>
  <c r="C1435" i="23"/>
  <c r="D1435" i="23"/>
  <c r="E1435" i="23"/>
  <c r="F1435" i="23"/>
  <c r="G1435" i="23"/>
  <c r="H1435" i="23"/>
  <c r="J1435" i="23"/>
  <c r="K1435" i="23"/>
  <c r="L1435" i="23"/>
  <c r="M1435" i="23"/>
  <c r="AG1435" i="23"/>
  <c r="C1436" i="23"/>
  <c r="D1436" i="23"/>
  <c r="E1436" i="23"/>
  <c r="F1436" i="23"/>
  <c r="G1436" i="23"/>
  <c r="H1436" i="23"/>
  <c r="J1436" i="23"/>
  <c r="K1436" i="23"/>
  <c r="L1436" i="23"/>
  <c r="M1436" i="23"/>
  <c r="AG1436" i="23"/>
  <c r="C1437" i="23"/>
  <c r="D1437" i="23"/>
  <c r="E1437" i="23"/>
  <c r="F1437" i="23"/>
  <c r="G1437" i="23"/>
  <c r="H1437" i="23"/>
  <c r="J1437" i="23"/>
  <c r="K1437" i="23"/>
  <c r="L1437" i="23"/>
  <c r="M1437" i="23"/>
  <c r="AG1437" i="23"/>
  <c r="C1438" i="23"/>
  <c r="D1438" i="23"/>
  <c r="E1438" i="23"/>
  <c r="F1438" i="23"/>
  <c r="G1438" i="23"/>
  <c r="H1438" i="23"/>
  <c r="J1438" i="23"/>
  <c r="K1438" i="23"/>
  <c r="L1438" i="23"/>
  <c r="M1438" i="23"/>
  <c r="AG1438" i="23"/>
  <c r="C1439" i="23"/>
  <c r="D1439" i="23"/>
  <c r="E1439" i="23"/>
  <c r="F1439" i="23"/>
  <c r="G1439" i="23"/>
  <c r="H1439" i="23"/>
  <c r="J1439" i="23"/>
  <c r="K1439" i="23"/>
  <c r="L1439" i="23"/>
  <c r="M1439" i="23"/>
  <c r="AG1439" i="23"/>
  <c r="C1440" i="23"/>
  <c r="D1440" i="23"/>
  <c r="E1440" i="23"/>
  <c r="F1440" i="23"/>
  <c r="G1440" i="23"/>
  <c r="H1440" i="23"/>
  <c r="J1440" i="23"/>
  <c r="K1440" i="23"/>
  <c r="L1440" i="23"/>
  <c r="M1440" i="23"/>
  <c r="AG1440" i="23"/>
  <c r="C1441" i="23"/>
  <c r="D1441" i="23"/>
  <c r="E1441" i="23"/>
  <c r="F1441" i="23"/>
  <c r="G1441" i="23"/>
  <c r="H1441" i="23"/>
  <c r="J1441" i="23"/>
  <c r="K1441" i="23"/>
  <c r="L1441" i="23"/>
  <c r="M1441" i="23"/>
  <c r="AG1441" i="23"/>
  <c r="C1442" i="23"/>
  <c r="D1442" i="23"/>
  <c r="E1442" i="23"/>
  <c r="F1442" i="23"/>
  <c r="G1442" i="23"/>
  <c r="H1442" i="23"/>
  <c r="J1442" i="23"/>
  <c r="K1442" i="23"/>
  <c r="L1442" i="23"/>
  <c r="M1442" i="23"/>
  <c r="AG1442" i="23"/>
  <c r="C1443" i="23"/>
  <c r="D1443" i="23"/>
  <c r="E1443" i="23"/>
  <c r="F1443" i="23"/>
  <c r="G1443" i="23"/>
  <c r="H1443" i="23"/>
  <c r="J1443" i="23"/>
  <c r="K1443" i="23"/>
  <c r="L1443" i="23"/>
  <c r="M1443" i="23"/>
  <c r="AG1443" i="23"/>
  <c r="C1444" i="23"/>
  <c r="D1444" i="23"/>
  <c r="E1444" i="23"/>
  <c r="F1444" i="23"/>
  <c r="G1444" i="23"/>
  <c r="H1444" i="23"/>
  <c r="J1444" i="23"/>
  <c r="K1444" i="23"/>
  <c r="L1444" i="23"/>
  <c r="M1444" i="23"/>
  <c r="AG1444" i="23"/>
  <c r="C1445" i="23"/>
  <c r="D1445" i="23"/>
  <c r="E1445" i="23"/>
  <c r="F1445" i="23"/>
  <c r="G1445" i="23"/>
  <c r="H1445" i="23"/>
  <c r="J1445" i="23"/>
  <c r="K1445" i="23"/>
  <c r="L1445" i="23"/>
  <c r="M1445" i="23"/>
  <c r="AG1445" i="23"/>
  <c r="C1446" i="23"/>
  <c r="D1446" i="23"/>
  <c r="E1446" i="23"/>
  <c r="F1446" i="23"/>
  <c r="G1446" i="23"/>
  <c r="H1446" i="23"/>
  <c r="J1446" i="23"/>
  <c r="K1446" i="23"/>
  <c r="L1446" i="23"/>
  <c r="M1446" i="23"/>
  <c r="AG1446" i="23"/>
  <c r="C1447" i="23"/>
  <c r="D1447" i="23"/>
  <c r="E1447" i="23"/>
  <c r="F1447" i="23"/>
  <c r="G1447" i="23"/>
  <c r="H1447" i="23"/>
  <c r="J1447" i="23"/>
  <c r="K1447" i="23"/>
  <c r="L1447" i="23"/>
  <c r="M1447" i="23"/>
  <c r="AG1447" i="23"/>
  <c r="C1448" i="23"/>
  <c r="D1448" i="23"/>
  <c r="E1448" i="23"/>
  <c r="F1448" i="23"/>
  <c r="G1448" i="23"/>
  <c r="H1448" i="23"/>
  <c r="J1448" i="23"/>
  <c r="K1448" i="23"/>
  <c r="L1448" i="23"/>
  <c r="M1448" i="23"/>
  <c r="AG1448" i="23"/>
  <c r="C1449" i="23"/>
  <c r="D1449" i="23"/>
  <c r="E1449" i="23"/>
  <c r="F1449" i="23"/>
  <c r="G1449" i="23"/>
  <c r="H1449" i="23"/>
  <c r="J1449" i="23"/>
  <c r="K1449" i="23"/>
  <c r="L1449" i="23"/>
  <c r="M1449" i="23"/>
  <c r="AG1449" i="23"/>
  <c r="C1450" i="23"/>
  <c r="D1450" i="23"/>
  <c r="E1450" i="23"/>
  <c r="F1450" i="23"/>
  <c r="G1450" i="23"/>
  <c r="H1450" i="23"/>
  <c r="J1450" i="23"/>
  <c r="K1450" i="23"/>
  <c r="L1450" i="23"/>
  <c r="M1450" i="23"/>
  <c r="AG1450" i="23"/>
  <c r="C1451" i="23"/>
  <c r="D1451" i="23"/>
  <c r="E1451" i="23"/>
  <c r="F1451" i="23"/>
  <c r="G1451" i="23"/>
  <c r="H1451" i="23"/>
  <c r="J1451" i="23"/>
  <c r="K1451" i="23"/>
  <c r="L1451" i="23"/>
  <c r="M1451" i="23"/>
  <c r="AG1451" i="23"/>
  <c r="C1452" i="23"/>
  <c r="D1452" i="23"/>
  <c r="E1452" i="23"/>
  <c r="F1452" i="23"/>
  <c r="G1452" i="23"/>
  <c r="H1452" i="23"/>
  <c r="J1452" i="23"/>
  <c r="K1452" i="23"/>
  <c r="L1452" i="23"/>
  <c r="M1452" i="23"/>
  <c r="AG1452" i="23"/>
  <c r="C1453" i="23"/>
  <c r="D1453" i="23"/>
  <c r="E1453" i="23"/>
  <c r="F1453" i="23"/>
  <c r="G1453" i="23"/>
  <c r="H1453" i="23"/>
  <c r="J1453" i="23"/>
  <c r="K1453" i="23"/>
  <c r="L1453" i="23"/>
  <c r="M1453" i="23"/>
  <c r="AG1453" i="23"/>
  <c r="C1454" i="23"/>
  <c r="D1454" i="23"/>
  <c r="E1454" i="23"/>
  <c r="F1454" i="23"/>
  <c r="G1454" i="23"/>
  <c r="H1454" i="23"/>
  <c r="J1454" i="23"/>
  <c r="K1454" i="23"/>
  <c r="L1454" i="23"/>
  <c r="M1454" i="23"/>
  <c r="AG1454" i="23"/>
  <c r="C1455" i="23"/>
  <c r="D1455" i="23"/>
  <c r="E1455" i="23"/>
  <c r="F1455" i="23"/>
  <c r="G1455" i="23"/>
  <c r="H1455" i="23"/>
  <c r="J1455" i="23"/>
  <c r="K1455" i="23"/>
  <c r="L1455" i="23"/>
  <c r="M1455" i="23"/>
  <c r="AG1455" i="23"/>
  <c r="C1456" i="23"/>
  <c r="D1456" i="23"/>
  <c r="E1456" i="23"/>
  <c r="F1456" i="23"/>
  <c r="G1456" i="23"/>
  <c r="H1456" i="23"/>
  <c r="J1456" i="23"/>
  <c r="K1456" i="23"/>
  <c r="L1456" i="23"/>
  <c r="M1456" i="23"/>
  <c r="AG1456" i="23"/>
  <c r="C1457" i="23"/>
  <c r="D1457" i="23"/>
  <c r="E1457" i="23"/>
  <c r="F1457" i="23"/>
  <c r="G1457" i="23"/>
  <c r="H1457" i="23"/>
  <c r="J1457" i="23"/>
  <c r="K1457" i="23"/>
  <c r="L1457" i="23"/>
  <c r="M1457" i="23"/>
  <c r="AG1457" i="23"/>
  <c r="C1458" i="23"/>
  <c r="D1458" i="23"/>
  <c r="E1458" i="23"/>
  <c r="F1458" i="23"/>
  <c r="G1458" i="23"/>
  <c r="H1458" i="23"/>
  <c r="J1458" i="23"/>
  <c r="K1458" i="23"/>
  <c r="L1458" i="23"/>
  <c r="M1458" i="23"/>
  <c r="AG1458" i="23"/>
  <c r="C1459" i="23"/>
  <c r="D1459" i="23"/>
  <c r="E1459" i="23"/>
  <c r="F1459" i="23"/>
  <c r="G1459" i="23"/>
  <c r="H1459" i="23"/>
  <c r="J1459" i="23"/>
  <c r="K1459" i="23"/>
  <c r="L1459" i="23"/>
  <c r="M1459" i="23"/>
  <c r="AG1459" i="23"/>
  <c r="C1460" i="23"/>
  <c r="D1460" i="23"/>
  <c r="E1460" i="23"/>
  <c r="F1460" i="23"/>
  <c r="G1460" i="23"/>
  <c r="H1460" i="23"/>
  <c r="J1460" i="23"/>
  <c r="K1460" i="23"/>
  <c r="L1460" i="23"/>
  <c r="M1460" i="23"/>
  <c r="AG1460" i="23"/>
  <c r="C1461" i="23"/>
  <c r="D1461" i="23"/>
  <c r="E1461" i="23"/>
  <c r="F1461" i="23"/>
  <c r="G1461" i="23"/>
  <c r="H1461" i="23"/>
  <c r="J1461" i="23"/>
  <c r="K1461" i="23"/>
  <c r="L1461" i="23"/>
  <c r="M1461" i="23"/>
  <c r="AG1461" i="23"/>
  <c r="C1462" i="23"/>
  <c r="D1462" i="23"/>
  <c r="E1462" i="23"/>
  <c r="F1462" i="23"/>
  <c r="G1462" i="23"/>
  <c r="H1462" i="23"/>
  <c r="J1462" i="23"/>
  <c r="K1462" i="23"/>
  <c r="L1462" i="23"/>
  <c r="M1462" i="23"/>
  <c r="AG1462" i="23"/>
  <c r="C1463" i="23"/>
  <c r="D1463" i="23"/>
  <c r="E1463" i="23"/>
  <c r="F1463" i="23"/>
  <c r="G1463" i="23"/>
  <c r="H1463" i="23"/>
  <c r="J1463" i="23"/>
  <c r="K1463" i="23"/>
  <c r="L1463" i="23"/>
  <c r="M1463" i="23"/>
  <c r="AG1463" i="23"/>
  <c r="C1464" i="23"/>
  <c r="D1464" i="23"/>
  <c r="E1464" i="23"/>
  <c r="F1464" i="23"/>
  <c r="G1464" i="23"/>
  <c r="H1464" i="23"/>
  <c r="J1464" i="23"/>
  <c r="K1464" i="23"/>
  <c r="L1464" i="23"/>
  <c r="M1464" i="23"/>
  <c r="AG1464" i="23"/>
  <c r="C1465" i="23"/>
  <c r="D1465" i="23"/>
  <c r="E1465" i="23"/>
  <c r="F1465" i="23"/>
  <c r="G1465" i="23"/>
  <c r="H1465" i="23"/>
  <c r="J1465" i="23"/>
  <c r="K1465" i="23"/>
  <c r="L1465" i="23"/>
  <c r="M1465" i="23"/>
  <c r="AG1465" i="23"/>
  <c r="C1466" i="23"/>
  <c r="D1466" i="23"/>
  <c r="E1466" i="23"/>
  <c r="F1466" i="23"/>
  <c r="G1466" i="23"/>
  <c r="H1466" i="23"/>
  <c r="J1466" i="23"/>
  <c r="K1466" i="23"/>
  <c r="L1466" i="23"/>
  <c r="M1466" i="23"/>
  <c r="AG1466" i="23"/>
  <c r="C1467" i="23"/>
  <c r="D1467" i="23"/>
  <c r="E1467" i="23"/>
  <c r="F1467" i="23"/>
  <c r="G1467" i="23"/>
  <c r="H1467" i="23"/>
  <c r="J1467" i="23"/>
  <c r="K1467" i="23"/>
  <c r="L1467" i="23"/>
  <c r="M1467" i="23"/>
  <c r="AG1467" i="23"/>
  <c r="C1468" i="23"/>
  <c r="D1468" i="23"/>
  <c r="E1468" i="23"/>
  <c r="F1468" i="23"/>
  <c r="G1468" i="23"/>
  <c r="H1468" i="23"/>
  <c r="J1468" i="23"/>
  <c r="K1468" i="23"/>
  <c r="L1468" i="23"/>
  <c r="M1468" i="23"/>
  <c r="AG1468" i="23"/>
  <c r="C1469" i="23"/>
  <c r="D1469" i="23"/>
  <c r="E1469" i="23"/>
  <c r="F1469" i="23"/>
  <c r="G1469" i="23"/>
  <c r="H1469" i="23"/>
  <c r="J1469" i="23"/>
  <c r="K1469" i="23"/>
  <c r="L1469" i="23"/>
  <c r="M1469" i="23"/>
  <c r="AG1469" i="23"/>
  <c r="C1470" i="23"/>
  <c r="D1470" i="23"/>
  <c r="E1470" i="23"/>
  <c r="F1470" i="23"/>
  <c r="G1470" i="23"/>
  <c r="H1470" i="23"/>
  <c r="J1470" i="23"/>
  <c r="K1470" i="23"/>
  <c r="L1470" i="23"/>
  <c r="M1470" i="23"/>
  <c r="AG1470" i="23"/>
  <c r="C1471" i="23"/>
  <c r="D1471" i="23"/>
  <c r="E1471" i="23"/>
  <c r="F1471" i="23"/>
  <c r="G1471" i="23"/>
  <c r="H1471" i="23"/>
  <c r="J1471" i="23"/>
  <c r="K1471" i="23"/>
  <c r="L1471" i="23"/>
  <c r="M1471" i="23"/>
  <c r="AG1471" i="23"/>
  <c r="C1472" i="23"/>
  <c r="D1472" i="23"/>
  <c r="E1472" i="23"/>
  <c r="F1472" i="23"/>
  <c r="G1472" i="23"/>
  <c r="H1472" i="23"/>
  <c r="J1472" i="23"/>
  <c r="K1472" i="23"/>
  <c r="L1472" i="23"/>
  <c r="M1472" i="23"/>
  <c r="AG1472" i="23"/>
  <c r="C1473" i="23"/>
  <c r="D1473" i="23"/>
  <c r="E1473" i="23"/>
  <c r="F1473" i="23"/>
  <c r="G1473" i="23"/>
  <c r="H1473" i="23"/>
  <c r="J1473" i="23"/>
  <c r="K1473" i="23"/>
  <c r="L1473" i="23"/>
  <c r="M1473" i="23"/>
  <c r="AG1473" i="23"/>
  <c r="C1474" i="23"/>
  <c r="D1474" i="23"/>
  <c r="E1474" i="23"/>
  <c r="F1474" i="23"/>
  <c r="G1474" i="23"/>
  <c r="H1474" i="23"/>
  <c r="J1474" i="23"/>
  <c r="K1474" i="23"/>
  <c r="L1474" i="23"/>
  <c r="M1474" i="23"/>
  <c r="AG1474" i="23"/>
  <c r="C1475" i="23"/>
  <c r="D1475" i="23"/>
  <c r="E1475" i="23"/>
  <c r="F1475" i="23"/>
  <c r="G1475" i="23"/>
  <c r="H1475" i="23"/>
  <c r="J1475" i="23"/>
  <c r="K1475" i="23"/>
  <c r="L1475" i="23"/>
  <c r="M1475" i="23"/>
  <c r="AG1475" i="23"/>
  <c r="C1476" i="23"/>
  <c r="D1476" i="23"/>
  <c r="E1476" i="23"/>
  <c r="F1476" i="23"/>
  <c r="G1476" i="23"/>
  <c r="H1476" i="23"/>
  <c r="J1476" i="23"/>
  <c r="K1476" i="23"/>
  <c r="L1476" i="23"/>
  <c r="M1476" i="23"/>
  <c r="AG1476" i="23"/>
  <c r="C1477" i="23"/>
  <c r="D1477" i="23"/>
  <c r="E1477" i="23"/>
  <c r="F1477" i="23"/>
  <c r="G1477" i="23"/>
  <c r="H1477" i="23"/>
  <c r="J1477" i="23"/>
  <c r="K1477" i="23"/>
  <c r="L1477" i="23"/>
  <c r="M1477" i="23"/>
  <c r="AG1477" i="23"/>
  <c r="C1478" i="23"/>
  <c r="D1478" i="23"/>
  <c r="E1478" i="23"/>
  <c r="F1478" i="23"/>
  <c r="G1478" i="23"/>
  <c r="H1478" i="23"/>
  <c r="J1478" i="23"/>
  <c r="K1478" i="23"/>
  <c r="L1478" i="23"/>
  <c r="M1478" i="23"/>
  <c r="AG1478" i="23"/>
  <c r="C1479" i="23"/>
  <c r="D1479" i="23"/>
  <c r="E1479" i="23"/>
  <c r="F1479" i="23"/>
  <c r="G1479" i="23"/>
  <c r="H1479" i="23"/>
  <c r="J1479" i="23"/>
  <c r="K1479" i="23"/>
  <c r="L1479" i="23"/>
  <c r="M1479" i="23"/>
  <c r="AG1479" i="23"/>
  <c r="C1480" i="23"/>
  <c r="D1480" i="23"/>
  <c r="E1480" i="23"/>
  <c r="F1480" i="23"/>
  <c r="G1480" i="23"/>
  <c r="H1480" i="23"/>
  <c r="J1480" i="23"/>
  <c r="K1480" i="23"/>
  <c r="L1480" i="23"/>
  <c r="M1480" i="23"/>
  <c r="AG1480" i="23"/>
  <c r="C1481" i="23"/>
  <c r="D1481" i="23"/>
  <c r="E1481" i="23"/>
  <c r="F1481" i="23"/>
  <c r="G1481" i="23"/>
  <c r="H1481" i="23"/>
  <c r="J1481" i="23"/>
  <c r="K1481" i="23"/>
  <c r="L1481" i="23"/>
  <c r="M1481" i="23"/>
  <c r="AG1481" i="23"/>
  <c r="C1482" i="23"/>
  <c r="D1482" i="23"/>
  <c r="E1482" i="23"/>
  <c r="F1482" i="23"/>
  <c r="G1482" i="23"/>
  <c r="H1482" i="23"/>
  <c r="J1482" i="23"/>
  <c r="K1482" i="23"/>
  <c r="L1482" i="23"/>
  <c r="M1482" i="23"/>
  <c r="AG1482" i="23"/>
  <c r="C1483" i="23"/>
  <c r="D1483" i="23"/>
  <c r="E1483" i="23"/>
  <c r="F1483" i="23"/>
  <c r="G1483" i="23"/>
  <c r="H1483" i="23"/>
  <c r="J1483" i="23"/>
  <c r="K1483" i="23"/>
  <c r="L1483" i="23"/>
  <c r="M1483" i="23"/>
  <c r="AG1483" i="23"/>
  <c r="C1484" i="23"/>
  <c r="D1484" i="23"/>
  <c r="E1484" i="23"/>
  <c r="F1484" i="23"/>
  <c r="G1484" i="23"/>
  <c r="H1484" i="23"/>
  <c r="J1484" i="23"/>
  <c r="K1484" i="23"/>
  <c r="L1484" i="23"/>
  <c r="M1484" i="23"/>
  <c r="AG1484" i="23"/>
  <c r="C1485" i="23"/>
  <c r="D1485" i="23"/>
  <c r="E1485" i="23"/>
  <c r="F1485" i="23"/>
  <c r="G1485" i="23"/>
  <c r="H1485" i="23"/>
  <c r="J1485" i="23"/>
  <c r="K1485" i="23"/>
  <c r="L1485" i="23"/>
  <c r="M1485" i="23"/>
  <c r="AG1485" i="23"/>
  <c r="C1486" i="23"/>
  <c r="D1486" i="23"/>
  <c r="E1486" i="23"/>
  <c r="F1486" i="23"/>
  <c r="G1486" i="23"/>
  <c r="H1486" i="23"/>
  <c r="J1486" i="23"/>
  <c r="K1486" i="23"/>
  <c r="L1486" i="23"/>
  <c r="M1486" i="23"/>
  <c r="AG1486" i="23"/>
  <c r="C1487" i="23"/>
  <c r="D1487" i="23"/>
  <c r="E1487" i="23"/>
  <c r="F1487" i="23"/>
  <c r="G1487" i="23"/>
  <c r="H1487" i="23"/>
  <c r="J1487" i="23"/>
  <c r="K1487" i="23"/>
  <c r="L1487" i="23"/>
  <c r="M1487" i="23"/>
  <c r="AG1487" i="23"/>
  <c r="C1488" i="23"/>
  <c r="D1488" i="23"/>
  <c r="E1488" i="23"/>
  <c r="F1488" i="23"/>
  <c r="G1488" i="23"/>
  <c r="H1488" i="23"/>
  <c r="J1488" i="23"/>
  <c r="K1488" i="23"/>
  <c r="L1488" i="23"/>
  <c r="M1488" i="23"/>
  <c r="AG1488" i="23"/>
  <c r="C1489" i="23"/>
  <c r="D1489" i="23"/>
  <c r="E1489" i="23"/>
  <c r="F1489" i="23"/>
  <c r="G1489" i="23"/>
  <c r="H1489" i="23"/>
  <c r="J1489" i="23"/>
  <c r="K1489" i="23"/>
  <c r="L1489" i="23"/>
  <c r="M1489" i="23"/>
  <c r="AG1489" i="23"/>
  <c r="C1490" i="23"/>
  <c r="D1490" i="23"/>
  <c r="E1490" i="23"/>
  <c r="F1490" i="23"/>
  <c r="G1490" i="23"/>
  <c r="H1490" i="23"/>
  <c r="J1490" i="23"/>
  <c r="K1490" i="23"/>
  <c r="L1490" i="23"/>
  <c r="M1490" i="23"/>
  <c r="AG1490" i="23"/>
  <c r="C1491" i="23"/>
  <c r="D1491" i="23"/>
  <c r="E1491" i="23"/>
  <c r="F1491" i="23"/>
  <c r="G1491" i="23"/>
  <c r="H1491" i="23"/>
  <c r="J1491" i="23"/>
  <c r="K1491" i="23"/>
  <c r="L1491" i="23"/>
  <c r="M1491" i="23"/>
  <c r="AG1491" i="23"/>
  <c r="C1492" i="23"/>
  <c r="D1492" i="23"/>
  <c r="E1492" i="23"/>
  <c r="F1492" i="23"/>
  <c r="G1492" i="23"/>
  <c r="H1492" i="23"/>
  <c r="J1492" i="23"/>
  <c r="K1492" i="23"/>
  <c r="L1492" i="23"/>
  <c r="M1492" i="23"/>
  <c r="AG1492" i="23"/>
  <c r="C1493" i="23"/>
  <c r="D1493" i="23"/>
  <c r="E1493" i="23"/>
  <c r="F1493" i="23"/>
  <c r="G1493" i="23"/>
  <c r="H1493" i="23"/>
  <c r="J1493" i="23"/>
  <c r="K1493" i="23"/>
  <c r="L1493" i="23"/>
  <c r="M1493" i="23"/>
  <c r="AG1493" i="23"/>
  <c r="C1494" i="23"/>
  <c r="D1494" i="23"/>
  <c r="E1494" i="23"/>
  <c r="F1494" i="23"/>
  <c r="G1494" i="23"/>
  <c r="H1494" i="23"/>
  <c r="J1494" i="23"/>
  <c r="K1494" i="23"/>
  <c r="L1494" i="23"/>
  <c r="M1494" i="23"/>
  <c r="AG1494" i="23"/>
  <c r="C1495" i="23"/>
  <c r="D1495" i="23"/>
  <c r="E1495" i="23"/>
  <c r="F1495" i="23"/>
  <c r="G1495" i="23"/>
  <c r="H1495" i="23"/>
  <c r="J1495" i="23"/>
  <c r="K1495" i="23"/>
  <c r="L1495" i="23"/>
  <c r="M1495" i="23"/>
  <c r="AG1495" i="23"/>
  <c r="C1496" i="23"/>
  <c r="D1496" i="23"/>
  <c r="E1496" i="23"/>
  <c r="F1496" i="23"/>
  <c r="G1496" i="23"/>
  <c r="H1496" i="23"/>
  <c r="J1496" i="23"/>
  <c r="K1496" i="23"/>
  <c r="L1496" i="23"/>
  <c r="M1496" i="23"/>
  <c r="AG1496" i="23"/>
  <c r="C1497" i="23"/>
  <c r="D1497" i="23"/>
  <c r="E1497" i="23"/>
  <c r="F1497" i="23"/>
  <c r="G1497" i="23"/>
  <c r="H1497" i="23"/>
  <c r="J1497" i="23"/>
  <c r="K1497" i="23"/>
  <c r="L1497" i="23"/>
  <c r="M1497" i="23"/>
  <c r="AG1497" i="23"/>
  <c r="C1498" i="23"/>
  <c r="D1498" i="23"/>
  <c r="E1498" i="23"/>
  <c r="F1498" i="23"/>
  <c r="G1498" i="23"/>
  <c r="H1498" i="23"/>
  <c r="J1498" i="23"/>
  <c r="K1498" i="23"/>
  <c r="L1498" i="23"/>
  <c r="M1498" i="23"/>
  <c r="AG1498" i="23"/>
  <c r="C1499" i="23"/>
  <c r="D1499" i="23"/>
  <c r="E1499" i="23"/>
  <c r="F1499" i="23"/>
  <c r="G1499" i="23"/>
  <c r="H1499" i="23"/>
  <c r="J1499" i="23"/>
  <c r="K1499" i="23"/>
  <c r="L1499" i="23"/>
  <c r="M1499" i="23"/>
  <c r="AG1499" i="23"/>
  <c r="C1500" i="23"/>
  <c r="D1500" i="23"/>
  <c r="E1500" i="23"/>
  <c r="F1500" i="23"/>
  <c r="G1500" i="23"/>
  <c r="H1500" i="23"/>
  <c r="J1500" i="23"/>
  <c r="K1500" i="23"/>
  <c r="L1500" i="23"/>
  <c r="M1500" i="23"/>
  <c r="AG1500" i="23"/>
  <c r="C1501" i="23"/>
  <c r="D1501" i="23"/>
  <c r="E1501" i="23"/>
  <c r="F1501" i="23"/>
  <c r="G1501" i="23"/>
  <c r="H1501" i="23"/>
  <c r="J1501" i="23"/>
  <c r="K1501" i="23"/>
  <c r="L1501" i="23"/>
  <c r="M1501" i="23"/>
  <c r="AG1501" i="23"/>
  <c r="C1502" i="23"/>
  <c r="D1502" i="23"/>
  <c r="E1502" i="23"/>
  <c r="F1502" i="23"/>
  <c r="G1502" i="23"/>
  <c r="H1502" i="23"/>
  <c r="J1502" i="23"/>
  <c r="K1502" i="23"/>
  <c r="L1502" i="23"/>
  <c r="M1502" i="23"/>
  <c r="AG1502" i="23"/>
  <c r="C1503" i="23"/>
  <c r="D1503" i="23"/>
  <c r="E1503" i="23"/>
  <c r="F1503" i="23"/>
  <c r="G1503" i="23"/>
  <c r="H1503" i="23"/>
  <c r="J1503" i="23"/>
  <c r="K1503" i="23"/>
  <c r="L1503" i="23"/>
  <c r="M1503" i="23"/>
  <c r="AG1503" i="23"/>
  <c r="C1504" i="23"/>
  <c r="D1504" i="23"/>
  <c r="E1504" i="23"/>
  <c r="F1504" i="23"/>
  <c r="G1504" i="23"/>
  <c r="H1504" i="23"/>
  <c r="J1504" i="23"/>
  <c r="K1504" i="23"/>
  <c r="L1504" i="23"/>
  <c r="M1504" i="23"/>
  <c r="AG1504" i="23"/>
  <c r="C1505" i="23"/>
  <c r="D1505" i="23"/>
  <c r="E1505" i="23"/>
  <c r="F1505" i="23"/>
  <c r="G1505" i="23"/>
  <c r="H1505" i="23"/>
  <c r="J1505" i="23"/>
  <c r="K1505" i="23"/>
  <c r="L1505" i="23"/>
  <c r="M1505" i="23"/>
  <c r="AG1505" i="23"/>
  <c r="C1506" i="23"/>
  <c r="D1506" i="23"/>
  <c r="E1506" i="23"/>
  <c r="F1506" i="23"/>
  <c r="G1506" i="23"/>
  <c r="H1506" i="23"/>
  <c r="J1506" i="23"/>
  <c r="K1506" i="23"/>
  <c r="L1506" i="23"/>
  <c r="M1506" i="23"/>
  <c r="AG1506" i="23"/>
  <c r="C1507" i="23"/>
  <c r="D1507" i="23"/>
  <c r="E1507" i="23"/>
  <c r="F1507" i="23"/>
  <c r="G1507" i="23"/>
  <c r="H1507" i="23"/>
  <c r="J1507" i="23"/>
  <c r="K1507" i="23"/>
  <c r="L1507" i="23"/>
  <c r="M1507" i="23"/>
  <c r="AG1507" i="23"/>
  <c r="C1508" i="23"/>
  <c r="D1508" i="23"/>
  <c r="E1508" i="23"/>
  <c r="F1508" i="23"/>
  <c r="G1508" i="23"/>
  <c r="H1508" i="23"/>
  <c r="J1508" i="23"/>
  <c r="K1508" i="23"/>
  <c r="L1508" i="23"/>
  <c r="M1508" i="23"/>
  <c r="AG1508" i="23"/>
  <c r="C1509" i="23"/>
  <c r="D1509" i="23"/>
  <c r="E1509" i="23"/>
  <c r="F1509" i="23"/>
  <c r="G1509" i="23"/>
  <c r="H1509" i="23"/>
  <c r="J1509" i="23"/>
  <c r="K1509" i="23"/>
  <c r="L1509" i="23"/>
  <c r="M1509" i="23"/>
  <c r="AG1509" i="23"/>
  <c r="C1510" i="23"/>
  <c r="D1510" i="23"/>
  <c r="E1510" i="23"/>
  <c r="F1510" i="23"/>
  <c r="G1510" i="23"/>
  <c r="H1510" i="23"/>
  <c r="J1510" i="23"/>
  <c r="K1510" i="23"/>
  <c r="L1510" i="23"/>
  <c r="M1510" i="23"/>
  <c r="AG1510" i="23"/>
  <c r="C1511" i="23"/>
  <c r="D1511" i="23"/>
  <c r="E1511" i="23"/>
  <c r="F1511" i="23"/>
  <c r="G1511" i="23"/>
  <c r="H1511" i="23"/>
  <c r="J1511" i="23"/>
  <c r="K1511" i="23"/>
  <c r="L1511" i="23"/>
  <c r="M1511" i="23"/>
  <c r="AG1511" i="23"/>
  <c r="C1512" i="23"/>
  <c r="D1512" i="23"/>
  <c r="E1512" i="23"/>
  <c r="F1512" i="23"/>
  <c r="G1512" i="23"/>
  <c r="H1512" i="23"/>
  <c r="J1512" i="23"/>
  <c r="K1512" i="23"/>
  <c r="L1512" i="23"/>
  <c r="M1512" i="23"/>
  <c r="AG1512" i="23"/>
  <c r="C1513" i="23"/>
  <c r="D1513" i="23"/>
  <c r="E1513" i="23"/>
  <c r="F1513" i="23"/>
  <c r="G1513" i="23"/>
  <c r="H1513" i="23"/>
  <c r="J1513" i="23"/>
  <c r="K1513" i="23"/>
  <c r="L1513" i="23"/>
  <c r="M1513" i="23"/>
  <c r="AG1513" i="23"/>
  <c r="C1514" i="23"/>
  <c r="D1514" i="23"/>
  <c r="E1514" i="23"/>
  <c r="F1514" i="23"/>
  <c r="G1514" i="23"/>
  <c r="H1514" i="23"/>
  <c r="J1514" i="23"/>
  <c r="K1514" i="23"/>
  <c r="L1514" i="23"/>
  <c r="M1514" i="23"/>
  <c r="AG1514" i="23"/>
  <c r="C1515" i="23"/>
  <c r="D1515" i="23"/>
  <c r="E1515" i="23"/>
  <c r="F1515" i="23"/>
  <c r="G1515" i="23"/>
  <c r="H1515" i="23"/>
  <c r="J1515" i="23"/>
  <c r="K1515" i="23"/>
  <c r="L1515" i="23"/>
  <c r="M1515" i="23"/>
  <c r="AG1515" i="23"/>
  <c r="C1516" i="23"/>
  <c r="D1516" i="23"/>
  <c r="E1516" i="23"/>
  <c r="F1516" i="23"/>
  <c r="G1516" i="23"/>
  <c r="H1516" i="23"/>
  <c r="J1516" i="23"/>
  <c r="K1516" i="23"/>
  <c r="L1516" i="23"/>
  <c r="M1516" i="23"/>
  <c r="AG1516" i="23"/>
  <c r="C1517" i="23"/>
  <c r="D1517" i="23"/>
  <c r="E1517" i="23"/>
  <c r="F1517" i="23"/>
  <c r="G1517" i="23"/>
  <c r="H1517" i="23"/>
  <c r="J1517" i="23"/>
  <c r="K1517" i="23"/>
  <c r="L1517" i="23"/>
  <c r="M1517" i="23"/>
  <c r="AG1517" i="23"/>
  <c r="C1518" i="23"/>
  <c r="D1518" i="23"/>
  <c r="E1518" i="23"/>
  <c r="F1518" i="23"/>
  <c r="G1518" i="23"/>
  <c r="H1518" i="23"/>
  <c r="J1518" i="23"/>
  <c r="K1518" i="23"/>
  <c r="L1518" i="23"/>
  <c r="M1518" i="23"/>
  <c r="AG1518" i="23"/>
  <c r="C1519" i="23"/>
  <c r="D1519" i="23"/>
  <c r="E1519" i="23"/>
  <c r="F1519" i="23"/>
  <c r="G1519" i="23"/>
  <c r="H1519" i="23"/>
  <c r="J1519" i="23"/>
  <c r="K1519" i="23"/>
  <c r="L1519" i="23"/>
  <c r="M1519" i="23"/>
  <c r="AG1519" i="23"/>
  <c r="C1520" i="23"/>
  <c r="D1520" i="23"/>
  <c r="E1520" i="23"/>
  <c r="F1520" i="23"/>
  <c r="G1520" i="23"/>
  <c r="H1520" i="23"/>
  <c r="J1520" i="23"/>
  <c r="K1520" i="23"/>
  <c r="L1520" i="23"/>
  <c r="M1520" i="23"/>
  <c r="AG1520" i="23"/>
  <c r="C1521" i="23"/>
  <c r="D1521" i="23"/>
  <c r="E1521" i="23"/>
  <c r="F1521" i="23"/>
  <c r="G1521" i="23"/>
  <c r="H1521" i="23"/>
  <c r="J1521" i="23"/>
  <c r="K1521" i="23"/>
  <c r="L1521" i="23"/>
  <c r="M1521" i="23"/>
  <c r="AG1521" i="23"/>
  <c r="C1522" i="23"/>
  <c r="D1522" i="23"/>
  <c r="E1522" i="23"/>
  <c r="F1522" i="23"/>
  <c r="G1522" i="23"/>
  <c r="H1522" i="23"/>
  <c r="J1522" i="23"/>
  <c r="K1522" i="23"/>
  <c r="L1522" i="23"/>
  <c r="M1522" i="23"/>
  <c r="AG1522" i="23"/>
  <c r="C1523" i="23"/>
  <c r="D1523" i="23"/>
  <c r="E1523" i="23"/>
  <c r="F1523" i="23"/>
  <c r="G1523" i="23"/>
  <c r="H1523" i="23"/>
  <c r="J1523" i="23"/>
  <c r="K1523" i="23"/>
  <c r="L1523" i="23"/>
  <c r="M1523" i="23"/>
  <c r="AG1523" i="23"/>
  <c r="C1524" i="23"/>
  <c r="D1524" i="23"/>
  <c r="E1524" i="23"/>
  <c r="F1524" i="23"/>
  <c r="G1524" i="23"/>
  <c r="H1524" i="23"/>
  <c r="J1524" i="23"/>
  <c r="K1524" i="23"/>
  <c r="L1524" i="23"/>
  <c r="M1524" i="23"/>
  <c r="AG1524" i="23"/>
  <c r="C1525" i="23"/>
  <c r="D1525" i="23"/>
  <c r="E1525" i="23"/>
  <c r="F1525" i="23"/>
  <c r="G1525" i="23"/>
  <c r="H1525" i="23"/>
  <c r="J1525" i="23"/>
  <c r="K1525" i="23"/>
  <c r="L1525" i="23"/>
  <c r="M1525" i="23"/>
  <c r="AG1525" i="23"/>
  <c r="C1526" i="23"/>
  <c r="D1526" i="23"/>
  <c r="E1526" i="23"/>
  <c r="F1526" i="23"/>
  <c r="G1526" i="23"/>
  <c r="H1526" i="23"/>
  <c r="J1526" i="23"/>
  <c r="K1526" i="23"/>
  <c r="L1526" i="23"/>
  <c r="M1526" i="23"/>
  <c r="AG1526" i="23"/>
  <c r="C1527" i="23"/>
  <c r="D1527" i="23"/>
  <c r="E1527" i="23"/>
  <c r="F1527" i="23"/>
  <c r="G1527" i="23"/>
  <c r="H1527" i="23"/>
  <c r="J1527" i="23"/>
  <c r="K1527" i="23"/>
  <c r="L1527" i="23"/>
  <c r="M1527" i="23"/>
  <c r="AG1527" i="23"/>
  <c r="C1528" i="23"/>
  <c r="D1528" i="23"/>
  <c r="E1528" i="23"/>
  <c r="F1528" i="23"/>
  <c r="G1528" i="23"/>
  <c r="H1528" i="23"/>
  <c r="J1528" i="23"/>
  <c r="K1528" i="23"/>
  <c r="L1528" i="23"/>
  <c r="M1528" i="23"/>
  <c r="AG1528" i="23"/>
  <c r="C1529" i="23"/>
  <c r="D1529" i="23"/>
  <c r="E1529" i="23"/>
  <c r="F1529" i="23"/>
  <c r="G1529" i="23"/>
  <c r="H1529" i="23"/>
  <c r="J1529" i="23"/>
  <c r="K1529" i="23"/>
  <c r="L1529" i="23"/>
  <c r="M1529" i="23"/>
  <c r="AG1529" i="23"/>
  <c r="C1530" i="23"/>
  <c r="D1530" i="23"/>
  <c r="E1530" i="23"/>
  <c r="F1530" i="23"/>
  <c r="G1530" i="23"/>
  <c r="H1530" i="23"/>
  <c r="J1530" i="23"/>
  <c r="K1530" i="23"/>
  <c r="L1530" i="23"/>
  <c r="M1530" i="23"/>
  <c r="AG1530" i="23"/>
  <c r="C1531" i="23"/>
  <c r="D1531" i="23"/>
  <c r="E1531" i="23"/>
  <c r="F1531" i="23"/>
  <c r="G1531" i="23"/>
  <c r="H1531" i="23"/>
  <c r="J1531" i="23"/>
  <c r="K1531" i="23"/>
  <c r="L1531" i="23"/>
  <c r="M1531" i="23"/>
  <c r="AG1531" i="23"/>
  <c r="C1532" i="23"/>
  <c r="D1532" i="23"/>
  <c r="E1532" i="23"/>
  <c r="F1532" i="23"/>
  <c r="G1532" i="23"/>
  <c r="H1532" i="23"/>
  <c r="J1532" i="23"/>
  <c r="K1532" i="23"/>
  <c r="L1532" i="23"/>
  <c r="M1532" i="23"/>
  <c r="AG1532" i="23"/>
  <c r="C1533" i="23"/>
  <c r="D1533" i="23"/>
  <c r="E1533" i="23"/>
  <c r="F1533" i="23"/>
  <c r="G1533" i="23"/>
  <c r="H1533" i="23"/>
  <c r="J1533" i="23"/>
  <c r="K1533" i="23"/>
  <c r="L1533" i="23"/>
  <c r="M1533" i="23"/>
  <c r="AG1533" i="23"/>
  <c r="C1534" i="23"/>
  <c r="D1534" i="23"/>
  <c r="E1534" i="23"/>
  <c r="F1534" i="23"/>
  <c r="G1534" i="23"/>
  <c r="H1534" i="23"/>
  <c r="J1534" i="23"/>
  <c r="K1534" i="23"/>
  <c r="L1534" i="23"/>
  <c r="M1534" i="23"/>
  <c r="AG1534" i="23"/>
  <c r="C1535" i="23"/>
  <c r="D1535" i="23"/>
  <c r="E1535" i="23"/>
  <c r="F1535" i="23"/>
  <c r="G1535" i="23"/>
  <c r="H1535" i="23"/>
  <c r="J1535" i="23"/>
  <c r="K1535" i="23"/>
  <c r="L1535" i="23"/>
  <c r="M1535" i="23"/>
  <c r="AG1535" i="23"/>
  <c r="C1536" i="23"/>
  <c r="D1536" i="23"/>
  <c r="E1536" i="23"/>
  <c r="F1536" i="23"/>
  <c r="G1536" i="23"/>
  <c r="H1536" i="23"/>
  <c r="J1536" i="23"/>
  <c r="K1536" i="23"/>
  <c r="L1536" i="23"/>
  <c r="M1536" i="23"/>
  <c r="AG1536" i="23"/>
  <c r="C1537" i="23"/>
  <c r="D1537" i="23"/>
  <c r="E1537" i="23"/>
  <c r="F1537" i="23"/>
  <c r="G1537" i="23"/>
  <c r="H1537" i="23"/>
  <c r="J1537" i="23"/>
  <c r="K1537" i="23"/>
  <c r="L1537" i="23"/>
  <c r="M1537" i="23"/>
  <c r="AG1537" i="23"/>
  <c r="C1538" i="23"/>
  <c r="D1538" i="23"/>
  <c r="E1538" i="23"/>
  <c r="F1538" i="23"/>
  <c r="G1538" i="23"/>
  <c r="H1538" i="23"/>
  <c r="J1538" i="23"/>
  <c r="K1538" i="23"/>
  <c r="L1538" i="23"/>
  <c r="M1538" i="23"/>
  <c r="AG1538" i="23"/>
  <c r="C1539" i="23"/>
  <c r="D1539" i="23"/>
  <c r="E1539" i="23"/>
  <c r="F1539" i="23"/>
  <c r="G1539" i="23"/>
  <c r="H1539" i="23"/>
  <c r="J1539" i="23"/>
  <c r="K1539" i="23"/>
  <c r="L1539" i="23"/>
  <c r="M1539" i="23"/>
  <c r="AG1539" i="23"/>
  <c r="C1540" i="23"/>
  <c r="D1540" i="23"/>
  <c r="E1540" i="23"/>
  <c r="F1540" i="23"/>
  <c r="G1540" i="23"/>
  <c r="H1540" i="23"/>
  <c r="J1540" i="23"/>
  <c r="K1540" i="23"/>
  <c r="L1540" i="23"/>
  <c r="M1540" i="23"/>
  <c r="AG1540" i="23"/>
  <c r="C1541" i="23"/>
  <c r="D1541" i="23"/>
  <c r="E1541" i="23"/>
  <c r="F1541" i="23"/>
  <c r="G1541" i="23"/>
  <c r="H1541" i="23"/>
  <c r="J1541" i="23"/>
  <c r="K1541" i="23"/>
  <c r="L1541" i="23"/>
  <c r="M1541" i="23"/>
  <c r="AG1541" i="23"/>
  <c r="C1542" i="23"/>
  <c r="D1542" i="23"/>
  <c r="E1542" i="23"/>
  <c r="F1542" i="23"/>
  <c r="G1542" i="23"/>
  <c r="H1542" i="23"/>
  <c r="J1542" i="23"/>
  <c r="K1542" i="23"/>
  <c r="L1542" i="23"/>
  <c r="M1542" i="23"/>
  <c r="AG1542" i="23"/>
  <c r="C1543" i="23"/>
  <c r="D1543" i="23"/>
  <c r="E1543" i="23"/>
  <c r="F1543" i="23"/>
  <c r="G1543" i="23"/>
  <c r="H1543" i="23"/>
  <c r="J1543" i="23"/>
  <c r="K1543" i="23"/>
  <c r="L1543" i="23"/>
  <c r="M1543" i="23"/>
  <c r="AG1543" i="23"/>
  <c r="C1544" i="23"/>
  <c r="D1544" i="23"/>
  <c r="E1544" i="23"/>
  <c r="F1544" i="23"/>
  <c r="G1544" i="23"/>
  <c r="H1544" i="23"/>
  <c r="J1544" i="23"/>
  <c r="K1544" i="23"/>
  <c r="L1544" i="23"/>
  <c r="M1544" i="23"/>
  <c r="AG1544" i="23"/>
  <c r="C1545" i="23"/>
  <c r="D1545" i="23"/>
  <c r="E1545" i="23"/>
  <c r="F1545" i="23"/>
  <c r="G1545" i="23"/>
  <c r="H1545" i="23"/>
  <c r="J1545" i="23"/>
  <c r="K1545" i="23"/>
  <c r="L1545" i="23"/>
  <c r="M1545" i="23"/>
  <c r="AG1545" i="23"/>
  <c r="C1546" i="23"/>
  <c r="D1546" i="23"/>
  <c r="E1546" i="23"/>
  <c r="F1546" i="23"/>
  <c r="G1546" i="23"/>
  <c r="H1546" i="23"/>
  <c r="J1546" i="23"/>
  <c r="K1546" i="23"/>
  <c r="L1546" i="23"/>
  <c r="M1546" i="23"/>
  <c r="AG1546" i="23"/>
  <c r="C1547" i="23"/>
  <c r="D1547" i="23"/>
  <c r="E1547" i="23"/>
  <c r="F1547" i="23"/>
  <c r="G1547" i="23"/>
  <c r="H1547" i="23"/>
  <c r="J1547" i="23"/>
  <c r="K1547" i="23"/>
  <c r="L1547" i="23"/>
  <c r="M1547" i="23"/>
  <c r="AG1547" i="23"/>
  <c r="C1548" i="23"/>
  <c r="D1548" i="23"/>
  <c r="E1548" i="23"/>
  <c r="F1548" i="23"/>
  <c r="G1548" i="23"/>
  <c r="H1548" i="23"/>
  <c r="J1548" i="23"/>
  <c r="K1548" i="23"/>
  <c r="L1548" i="23"/>
  <c r="M1548" i="23"/>
  <c r="AG1548" i="23"/>
  <c r="C1549" i="23"/>
  <c r="D1549" i="23"/>
  <c r="E1549" i="23"/>
  <c r="F1549" i="23"/>
  <c r="G1549" i="23"/>
  <c r="H1549" i="23"/>
  <c r="J1549" i="23"/>
  <c r="K1549" i="23"/>
  <c r="L1549" i="23"/>
  <c r="M1549" i="23"/>
  <c r="AG1549" i="23"/>
  <c r="C1550" i="23"/>
  <c r="D1550" i="23"/>
  <c r="E1550" i="23"/>
  <c r="F1550" i="23"/>
  <c r="G1550" i="23"/>
  <c r="H1550" i="23"/>
  <c r="J1550" i="23"/>
  <c r="K1550" i="23"/>
  <c r="L1550" i="23"/>
  <c r="M1550" i="23"/>
  <c r="AG1550" i="23"/>
  <c r="C1551" i="23"/>
  <c r="D1551" i="23"/>
  <c r="E1551" i="23"/>
  <c r="F1551" i="23"/>
  <c r="G1551" i="23"/>
  <c r="H1551" i="23"/>
  <c r="J1551" i="23"/>
  <c r="K1551" i="23"/>
  <c r="L1551" i="23"/>
  <c r="M1551" i="23"/>
  <c r="AG1551" i="23"/>
  <c r="C1552" i="23"/>
  <c r="D1552" i="23"/>
  <c r="E1552" i="23"/>
  <c r="F1552" i="23"/>
  <c r="G1552" i="23"/>
  <c r="H1552" i="23"/>
  <c r="J1552" i="23"/>
  <c r="K1552" i="23"/>
  <c r="L1552" i="23"/>
  <c r="M1552" i="23"/>
  <c r="AG1552" i="23"/>
  <c r="C1553" i="23"/>
  <c r="D1553" i="23"/>
  <c r="E1553" i="23"/>
  <c r="F1553" i="23"/>
  <c r="G1553" i="23"/>
  <c r="H1553" i="23"/>
  <c r="J1553" i="23"/>
  <c r="K1553" i="23"/>
  <c r="L1553" i="23"/>
  <c r="M1553" i="23"/>
  <c r="AG1553" i="23"/>
  <c r="C1554" i="23"/>
  <c r="D1554" i="23"/>
  <c r="E1554" i="23"/>
  <c r="F1554" i="23"/>
  <c r="G1554" i="23"/>
  <c r="H1554" i="23"/>
  <c r="J1554" i="23"/>
  <c r="K1554" i="23"/>
  <c r="L1554" i="23"/>
  <c r="M1554" i="23"/>
  <c r="AG1554" i="23"/>
  <c r="C1555" i="23"/>
  <c r="D1555" i="23"/>
  <c r="E1555" i="23"/>
  <c r="F1555" i="23"/>
  <c r="G1555" i="23"/>
  <c r="H1555" i="23"/>
  <c r="J1555" i="23"/>
  <c r="K1555" i="23"/>
  <c r="L1555" i="23"/>
  <c r="M1555" i="23"/>
  <c r="AG1555" i="23"/>
  <c r="C1556" i="23"/>
  <c r="D1556" i="23"/>
  <c r="E1556" i="23"/>
  <c r="F1556" i="23"/>
  <c r="G1556" i="23"/>
  <c r="H1556" i="23"/>
  <c r="J1556" i="23"/>
  <c r="K1556" i="23"/>
  <c r="L1556" i="23"/>
  <c r="M1556" i="23"/>
  <c r="AG1556" i="23"/>
  <c r="C1557" i="23"/>
  <c r="D1557" i="23"/>
  <c r="E1557" i="23"/>
  <c r="F1557" i="23"/>
  <c r="G1557" i="23"/>
  <c r="H1557" i="23"/>
  <c r="J1557" i="23"/>
  <c r="K1557" i="23"/>
  <c r="L1557" i="23"/>
  <c r="M1557" i="23"/>
  <c r="AG1557" i="23"/>
  <c r="C1558" i="23"/>
  <c r="D1558" i="23"/>
  <c r="E1558" i="23"/>
  <c r="F1558" i="23"/>
  <c r="G1558" i="23"/>
  <c r="H1558" i="23"/>
  <c r="J1558" i="23"/>
  <c r="K1558" i="23"/>
  <c r="L1558" i="23"/>
  <c r="M1558" i="23"/>
  <c r="AG1558" i="23"/>
  <c r="C1559" i="23"/>
  <c r="D1559" i="23"/>
  <c r="E1559" i="23"/>
  <c r="F1559" i="23"/>
  <c r="G1559" i="23"/>
  <c r="H1559" i="23"/>
  <c r="J1559" i="23"/>
  <c r="K1559" i="23"/>
  <c r="L1559" i="23"/>
  <c r="M1559" i="23"/>
  <c r="AG1559" i="23"/>
  <c r="C1560" i="23"/>
  <c r="D1560" i="23"/>
  <c r="E1560" i="23"/>
  <c r="F1560" i="23"/>
  <c r="G1560" i="23"/>
  <c r="H1560" i="23"/>
  <c r="J1560" i="23"/>
  <c r="K1560" i="23"/>
  <c r="L1560" i="23"/>
  <c r="M1560" i="23"/>
  <c r="AG1560" i="23"/>
  <c r="C1561" i="23"/>
  <c r="D1561" i="23"/>
  <c r="E1561" i="23"/>
  <c r="F1561" i="23"/>
  <c r="G1561" i="23"/>
  <c r="H1561" i="23"/>
  <c r="J1561" i="23"/>
  <c r="K1561" i="23"/>
  <c r="L1561" i="23"/>
  <c r="M1561" i="23"/>
  <c r="AG1561" i="23"/>
  <c r="C1562" i="23"/>
  <c r="D1562" i="23"/>
  <c r="E1562" i="23"/>
  <c r="F1562" i="23"/>
  <c r="G1562" i="23"/>
  <c r="H1562" i="23"/>
  <c r="J1562" i="23"/>
  <c r="K1562" i="23"/>
  <c r="L1562" i="23"/>
  <c r="M1562" i="23"/>
  <c r="AG1562" i="23"/>
  <c r="C1563" i="23"/>
  <c r="D1563" i="23"/>
  <c r="E1563" i="23"/>
  <c r="F1563" i="23"/>
  <c r="G1563" i="23"/>
  <c r="H1563" i="23"/>
  <c r="J1563" i="23"/>
  <c r="K1563" i="23"/>
  <c r="L1563" i="23"/>
  <c r="M1563" i="23"/>
  <c r="AG1563" i="23"/>
  <c r="C1564" i="23"/>
  <c r="D1564" i="23"/>
  <c r="E1564" i="23"/>
  <c r="F1564" i="23"/>
  <c r="G1564" i="23"/>
  <c r="H1564" i="23"/>
  <c r="J1564" i="23"/>
  <c r="K1564" i="23"/>
  <c r="L1564" i="23"/>
  <c r="M1564" i="23"/>
  <c r="AG1564" i="23"/>
  <c r="C1565" i="23"/>
  <c r="D1565" i="23"/>
  <c r="E1565" i="23"/>
  <c r="F1565" i="23"/>
  <c r="G1565" i="23"/>
  <c r="H1565" i="23"/>
  <c r="J1565" i="23"/>
  <c r="K1565" i="23"/>
  <c r="L1565" i="23"/>
  <c r="M1565" i="23"/>
  <c r="AG1565" i="23"/>
  <c r="C1566" i="23"/>
  <c r="D1566" i="23"/>
  <c r="E1566" i="23"/>
  <c r="F1566" i="23"/>
  <c r="G1566" i="23"/>
  <c r="H1566" i="23"/>
  <c r="J1566" i="23"/>
  <c r="K1566" i="23"/>
  <c r="L1566" i="23"/>
  <c r="M1566" i="23"/>
  <c r="AG1566" i="23"/>
  <c r="C1567" i="23"/>
  <c r="D1567" i="23"/>
  <c r="E1567" i="23"/>
  <c r="F1567" i="23"/>
  <c r="G1567" i="23"/>
  <c r="H1567" i="23"/>
  <c r="J1567" i="23"/>
  <c r="K1567" i="23"/>
  <c r="L1567" i="23"/>
  <c r="M1567" i="23"/>
  <c r="AG1567" i="23"/>
  <c r="C1568" i="23"/>
  <c r="D1568" i="23"/>
  <c r="E1568" i="23"/>
  <c r="F1568" i="23"/>
  <c r="G1568" i="23"/>
  <c r="H1568" i="23"/>
  <c r="J1568" i="23"/>
  <c r="K1568" i="23"/>
  <c r="L1568" i="23"/>
  <c r="M1568" i="23"/>
  <c r="AG1568" i="23"/>
  <c r="C1569" i="23"/>
  <c r="D1569" i="23"/>
  <c r="E1569" i="23"/>
  <c r="F1569" i="23"/>
  <c r="G1569" i="23"/>
  <c r="H1569" i="23"/>
  <c r="J1569" i="23"/>
  <c r="K1569" i="23"/>
  <c r="L1569" i="23"/>
  <c r="M1569" i="23"/>
  <c r="AG1569" i="23"/>
  <c r="C1570" i="23"/>
  <c r="D1570" i="23"/>
  <c r="E1570" i="23"/>
  <c r="F1570" i="23"/>
  <c r="G1570" i="23"/>
  <c r="H1570" i="23"/>
  <c r="J1570" i="23"/>
  <c r="K1570" i="23"/>
  <c r="L1570" i="23"/>
  <c r="M1570" i="23"/>
  <c r="AG1570" i="23"/>
  <c r="C1571" i="23"/>
  <c r="D1571" i="23"/>
  <c r="E1571" i="23"/>
  <c r="F1571" i="23"/>
  <c r="G1571" i="23"/>
  <c r="H1571" i="23"/>
  <c r="J1571" i="23"/>
  <c r="K1571" i="23"/>
  <c r="L1571" i="23"/>
  <c r="M1571" i="23"/>
  <c r="AG1571" i="23"/>
  <c r="C1572" i="23"/>
  <c r="D1572" i="23"/>
  <c r="E1572" i="23"/>
  <c r="F1572" i="23"/>
  <c r="G1572" i="23"/>
  <c r="H1572" i="23"/>
  <c r="J1572" i="23"/>
  <c r="K1572" i="23"/>
  <c r="L1572" i="23"/>
  <c r="M1572" i="23"/>
  <c r="AG1572" i="23"/>
  <c r="C1573" i="23"/>
  <c r="D1573" i="23"/>
  <c r="E1573" i="23"/>
  <c r="F1573" i="23"/>
  <c r="G1573" i="23"/>
  <c r="H1573" i="23"/>
  <c r="J1573" i="23"/>
  <c r="K1573" i="23"/>
  <c r="L1573" i="23"/>
  <c r="M1573" i="23"/>
  <c r="AG1573" i="23"/>
  <c r="C1574" i="23"/>
  <c r="D1574" i="23"/>
  <c r="E1574" i="23"/>
  <c r="F1574" i="23"/>
  <c r="G1574" i="23"/>
  <c r="H1574" i="23"/>
  <c r="J1574" i="23"/>
  <c r="K1574" i="23"/>
  <c r="L1574" i="23"/>
  <c r="M1574" i="23"/>
  <c r="AG1574" i="23"/>
  <c r="C1575" i="23"/>
  <c r="D1575" i="23"/>
  <c r="E1575" i="23"/>
  <c r="F1575" i="23"/>
  <c r="G1575" i="23"/>
  <c r="H1575" i="23"/>
  <c r="J1575" i="23"/>
  <c r="K1575" i="23"/>
  <c r="L1575" i="23"/>
  <c r="M1575" i="23"/>
  <c r="AG1575" i="23"/>
  <c r="C1576" i="23"/>
  <c r="D1576" i="23"/>
  <c r="E1576" i="23"/>
  <c r="F1576" i="23"/>
  <c r="G1576" i="23"/>
  <c r="H1576" i="23"/>
  <c r="J1576" i="23"/>
  <c r="K1576" i="23"/>
  <c r="L1576" i="23"/>
  <c r="M1576" i="23"/>
  <c r="AG1576" i="23"/>
  <c r="C1577" i="23"/>
  <c r="D1577" i="23"/>
  <c r="E1577" i="23"/>
  <c r="F1577" i="23"/>
  <c r="G1577" i="23"/>
  <c r="H1577" i="23"/>
  <c r="J1577" i="23"/>
  <c r="K1577" i="23"/>
  <c r="L1577" i="23"/>
  <c r="M1577" i="23"/>
  <c r="AG1577" i="23"/>
  <c r="C1578" i="23"/>
  <c r="D1578" i="23"/>
  <c r="E1578" i="23"/>
  <c r="F1578" i="23"/>
  <c r="G1578" i="23"/>
  <c r="H1578" i="23"/>
  <c r="J1578" i="23"/>
  <c r="K1578" i="23"/>
  <c r="L1578" i="23"/>
  <c r="M1578" i="23"/>
  <c r="AG1578" i="23"/>
  <c r="C1579" i="23"/>
  <c r="D1579" i="23"/>
  <c r="E1579" i="23"/>
  <c r="F1579" i="23"/>
  <c r="G1579" i="23"/>
  <c r="H1579" i="23"/>
  <c r="J1579" i="23"/>
  <c r="K1579" i="23"/>
  <c r="L1579" i="23"/>
  <c r="M1579" i="23"/>
  <c r="AG1579" i="23"/>
  <c r="C1580" i="23"/>
  <c r="D1580" i="23"/>
  <c r="E1580" i="23"/>
  <c r="F1580" i="23"/>
  <c r="G1580" i="23"/>
  <c r="H1580" i="23"/>
  <c r="J1580" i="23"/>
  <c r="K1580" i="23"/>
  <c r="L1580" i="23"/>
  <c r="M1580" i="23"/>
  <c r="AG1580" i="23"/>
  <c r="C1581" i="23"/>
  <c r="D1581" i="23"/>
  <c r="E1581" i="23"/>
  <c r="F1581" i="23"/>
  <c r="G1581" i="23"/>
  <c r="H1581" i="23"/>
  <c r="J1581" i="23"/>
  <c r="K1581" i="23"/>
  <c r="L1581" i="23"/>
  <c r="M1581" i="23"/>
  <c r="AG1581" i="23"/>
  <c r="C1582" i="23"/>
  <c r="D1582" i="23"/>
  <c r="E1582" i="23"/>
  <c r="F1582" i="23"/>
  <c r="G1582" i="23"/>
  <c r="H1582" i="23"/>
  <c r="J1582" i="23"/>
  <c r="K1582" i="23"/>
  <c r="L1582" i="23"/>
  <c r="M1582" i="23"/>
  <c r="AG1582" i="23"/>
  <c r="C1583" i="23"/>
  <c r="D1583" i="23"/>
  <c r="E1583" i="23"/>
  <c r="F1583" i="23"/>
  <c r="G1583" i="23"/>
  <c r="H1583" i="23"/>
  <c r="J1583" i="23"/>
  <c r="K1583" i="23"/>
  <c r="L1583" i="23"/>
  <c r="M1583" i="23"/>
  <c r="AG1583" i="23"/>
  <c r="C1584" i="23"/>
  <c r="D1584" i="23"/>
  <c r="E1584" i="23"/>
  <c r="F1584" i="23"/>
  <c r="G1584" i="23"/>
  <c r="H1584" i="23"/>
  <c r="J1584" i="23"/>
  <c r="K1584" i="23"/>
  <c r="L1584" i="23"/>
  <c r="M1584" i="23"/>
  <c r="AG1584" i="23"/>
  <c r="C1585" i="23"/>
  <c r="D1585" i="23"/>
  <c r="E1585" i="23"/>
  <c r="F1585" i="23"/>
  <c r="G1585" i="23"/>
  <c r="H1585" i="23"/>
  <c r="J1585" i="23"/>
  <c r="K1585" i="23"/>
  <c r="L1585" i="23"/>
  <c r="M1585" i="23"/>
  <c r="AG1585" i="23"/>
  <c r="C1586" i="23"/>
  <c r="D1586" i="23"/>
  <c r="E1586" i="23"/>
  <c r="F1586" i="23"/>
  <c r="G1586" i="23"/>
  <c r="H1586" i="23"/>
  <c r="J1586" i="23"/>
  <c r="K1586" i="23"/>
  <c r="L1586" i="23"/>
  <c r="M1586" i="23"/>
  <c r="AG1586" i="23"/>
  <c r="C1587" i="23"/>
  <c r="D1587" i="23"/>
  <c r="E1587" i="23"/>
  <c r="F1587" i="23"/>
  <c r="G1587" i="23"/>
  <c r="H1587" i="23"/>
  <c r="J1587" i="23"/>
  <c r="K1587" i="23"/>
  <c r="L1587" i="23"/>
  <c r="M1587" i="23"/>
  <c r="AG1587" i="23"/>
  <c r="C1588" i="23"/>
  <c r="D1588" i="23"/>
  <c r="E1588" i="23"/>
  <c r="F1588" i="23"/>
  <c r="G1588" i="23"/>
  <c r="H1588" i="23"/>
  <c r="J1588" i="23"/>
  <c r="K1588" i="23"/>
  <c r="L1588" i="23"/>
  <c r="M1588" i="23"/>
  <c r="AG1588" i="23"/>
  <c r="C1589" i="23"/>
  <c r="D1589" i="23"/>
  <c r="E1589" i="23"/>
  <c r="F1589" i="23"/>
  <c r="G1589" i="23"/>
  <c r="H1589" i="23"/>
  <c r="J1589" i="23"/>
  <c r="K1589" i="23"/>
  <c r="L1589" i="23"/>
  <c r="M1589" i="23"/>
  <c r="AG1589" i="23"/>
  <c r="C1590" i="23"/>
  <c r="D1590" i="23"/>
  <c r="E1590" i="23"/>
  <c r="F1590" i="23"/>
  <c r="G1590" i="23"/>
  <c r="H1590" i="23"/>
  <c r="J1590" i="23"/>
  <c r="K1590" i="23"/>
  <c r="L1590" i="23"/>
  <c r="M1590" i="23"/>
  <c r="AG1590" i="23"/>
  <c r="C1591" i="23"/>
  <c r="D1591" i="23"/>
  <c r="E1591" i="23"/>
  <c r="F1591" i="23"/>
  <c r="G1591" i="23"/>
  <c r="H1591" i="23"/>
  <c r="J1591" i="23"/>
  <c r="K1591" i="23"/>
  <c r="L1591" i="23"/>
  <c r="M1591" i="23"/>
  <c r="AG1591" i="23"/>
  <c r="C1592" i="23"/>
  <c r="D1592" i="23"/>
  <c r="E1592" i="23"/>
  <c r="F1592" i="23"/>
  <c r="G1592" i="23"/>
  <c r="H1592" i="23"/>
  <c r="J1592" i="23"/>
  <c r="K1592" i="23"/>
  <c r="L1592" i="23"/>
  <c r="M1592" i="23"/>
  <c r="AG1592" i="23"/>
  <c r="C1593" i="23"/>
  <c r="D1593" i="23"/>
  <c r="E1593" i="23"/>
  <c r="F1593" i="23"/>
  <c r="G1593" i="23"/>
  <c r="H1593" i="23"/>
  <c r="J1593" i="23"/>
  <c r="K1593" i="23"/>
  <c r="L1593" i="23"/>
  <c r="M1593" i="23"/>
  <c r="AG1593" i="23"/>
  <c r="C1594" i="23"/>
  <c r="D1594" i="23"/>
  <c r="E1594" i="23"/>
  <c r="F1594" i="23"/>
  <c r="G1594" i="23"/>
  <c r="H1594" i="23"/>
  <c r="J1594" i="23"/>
  <c r="K1594" i="23"/>
  <c r="L1594" i="23"/>
  <c r="M1594" i="23"/>
  <c r="AG1594" i="23"/>
  <c r="C1595" i="23"/>
  <c r="D1595" i="23"/>
  <c r="E1595" i="23"/>
  <c r="F1595" i="23"/>
  <c r="G1595" i="23"/>
  <c r="H1595" i="23"/>
  <c r="J1595" i="23"/>
  <c r="K1595" i="23"/>
  <c r="L1595" i="23"/>
  <c r="M1595" i="23"/>
  <c r="AG1595" i="23"/>
  <c r="N1596" i="23"/>
  <c r="O1596" i="23"/>
  <c r="P1596" i="23"/>
  <c r="Q1596" i="23"/>
  <c r="R1596" i="23"/>
  <c r="S1596" i="23"/>
  <c r="T1596" i="23"/>
  <c r="U1596" i="23"/>
  <c r="V1596" i="23"/>
  <c r="W1596" i="23"/>
  <c r="AB1596" i="23"/>
  <c r="C1596" i="23"/>
  <c r="D1596" i="23"/>
  <c r="E1596" i="23"/>
  <c r="F1596" i="23"/>
  <c r="G1596" i="23"/>
  <c r="H1596" i="23"/>
  <c r="J1596" i="23"/>
  <c r="K1596" i="23"/>
  <c r="L1596" i="23"/>
  <c r="M1596" i="23"/>
  <c r="AG1596" i="23"/>
  <c r="AG1601" i="23"/>
  <c r="AG1602" i="23"/>
  <c r="AG1603" i="23"/>
  <c r="AG1604" i="23"/>
  <c r="AG1605" i="23"/>
  <c r="AG1606" i="23"/>
  <c r="AG1607" i="23"/>
  <c r="AG1608" i="23"/>
  <c r="AG1609" i="23"/>
  <c r="AG1610" i="23"/>
  <c r="AG1613" i="23"/>
  <c r="AG1614" i="23"/>
  <c r="AG1615" i="23"/>
  <c r="AG1616" i="23"/>
  <c r="AG1617" i="23"/>
  <c r="AG1618" i="23"/>
  <c r="AG1619" i="23"/>
  <c r="AG1620" i="23"/>
  <c r="AG1621" i="23"/>
  <c r="AG1622" i="23"/>
  <c r="AG1623" i="23"/>
  <c r="AG1624" i="23"/>
  <c r="AG1625" i="23"/>
  <c r="AG1626" i="23"/>
  <c r="AG1627" i="23"/>
  <c r="AG1628" i="23"/>
  <c r="AG1629" i="23"/>
  <c r="AG1630" i="23"/>
  <c r="AG1631" i="23"/>
  <c r="AG1632" i="23"/>
  <c r="AG1633" i="23"/>
  <c r="AG1634" i="23"/>
  <c r="AG1635" i="23"/>
  <c r="AG1636" i="23"/>
  <c r="AG1637" i="23"/>
  <c r="AG1638" i="23"/>
  <c r="AG1639" i="23"/>
  <c r="AG1640" i="23"/>
  <c r="AG1641" i="23"/>
  <c r="AG1642" i="23"/>
  <c r="AG1643" i="23"/>
  <c r="AG1644" i="23"/>
  <c r="AG1645" i="23"/>
  <c r="AG1646" i="23"/>
  <c r="AG1647" i="23"/>
  <c r="AG1648" i="23"/>
  <c r="AG1649" i="23"/>
  <c r="AG1650" i="23"/>
  <c r="AG1651" i="23"/>
  <c r="E2" i="4"/>
  <c r="K1" i="4"/>
  <c r="E3" i="4"/>
  <c r="L1" i="4"/>
  <c r="E4" i="4"/>
  <c r="M1" i="4"/>
  <c r="E5" i="4"/>
  <c r="N1" i="4"/>
  <c r="E6" i="4"/>
  <c r="O1" i="4"/>
  <c r="E7" i="4"/>
  <c r="P1" i="4"/>
  <c r="A2" i="4"/>
  <c r="B2" i="4"/>
  <c r="C2" i="4"/>
  <c r="D2" i="4"/>
  <c r="F2" i="4"/>
  <c r="G2" i="4"/>
  <c r="I2" i="4"/>
  <c r="A3" i="4"/>
  <c r="B3" i="4"/>
  <c r="C3" i="4"/>
  <c r="D3" i="4"/>
  <c r="F3" i="4"/>
  <c r="G3" i="4"/>
  <c r="H3" i="4"/>
  <c r="I3" i="4"/>
  <c r="A4" i="4"/>
  <c r="B4" i="4"/>
  <c r="C4" i="4"/>
  <c r="D4" i="4"/>
  <c r="F4" i="4"/>
  <c r="G4" i="4"/>
  <c r="H4" i="4"/>
  <c r="I4" i="4"/>
  <c r="A5" i="4"/>
  <c r="B5" i="4"/>
  <c r="C5" i="4"/>
  <c r="D5" i="4"/>
  <c r="F5" i="4"/>
  <c r="G5" i="4"/>
  <c r="H5" i="4"/>
  <c r="I5" i="4"/>
  <c r="A6" i="4"/>
  <c r="B6" i="4"/>
  <c r="C6" i="4"/>
  <c r="D6" i="4"/>
  <c r="F6" i="4"/>
  <c r="G6" i="4"/>
  <c r="H6" i="4"/>
  <c r="I6" i="4"/>
  <c r="A7" i="4"/>
  <c r="B7" i="4"/>
  <c r="C7" i="4"/>
  <c r="D7" i="4"/>
  <c r="F7" i="4"/>
  <c r="G7" i="4"/>
  <c r="H7" i="4"/>
  <c r="I7" i="4"/>
  <c r="A8" i="4"/>
  <c r="B8" i="4"/>
  <c r="C8" i="4"/>
  <c r="D8" i="4"/>
  <c r="E8" i="4"/>
  <c r="F8" i="4"/>
  <c r="G8" i="4"/>
  <c r="H8" i="4"/>
  <c r="I8" i="4"/>
  <c r="A9" i="4"/>
  <c r="B9" i="4"/>
  <c r="C9" i="4"/>
  <c r="D9" i="4"/>
  <c r="E9" i="4"/>
  <c r="F9" i="4"/>
  <c r="G9" i="4"/>
  <c r="H9" i="4"/>
  <c r="I9" i="4"/>
  <c r="A10" i="4"/>
  <c r="B10" i="4"/>
  <c r="E10" i="4"/>
  <c r="F10" i="4"/>
  <c r="G10" i="4"/>
  <c r="H10" i="4"/>
  <c r="I10" i="4"/>
  <c r="A11" i="4"/>
  <c r="B11" i="4"/>
  <c r="C11" i="4"/>
  <c r="D11" i="4"/>
  <c r="E11" i="4"/>
  <c r="F11" i="4"/>
  <c r="G11" i="4"/>
  <c r="H11" i="4"/>
  <c r="I11" i="4"/>
  <c r="A12" i="4"/>
  <c r="B12" i="4"/>
  <c r="C12" i="4"/>
  <c r="D12" i="4"/>
  <c r="E12" i="4"/>
  <c r="F12" i="4"/>
  <c r="G12" i="4"/>
  <c r="H12" i="4"/>
  <c r="I12" i="4"/>
  <c r="A13" i="4"/>
  <c r="B13" i="4"/>
  <c r="C13" i="4"/>
  <c r="D13" i="4"/>
  <c r="E13" i="4"/>
  <c r="F13" i="4"/>
  <c r="G13" i="4"/>
  <c r="H13" i="4"/>
  <c r="I13" i="4"/>
  <c r="K13" i="4"/>
  <c r="L13" i="4"/>
  <c r="M13" i="4"/>
  <c r="N13" i="4"/>
  <c r="O13" i="4"/>
  <c r="P13" i="4"/>
  <c r="A14" i="4"/>
  <c r="B14" i="4"/>
  <c r="C14" i="4"/>
  <c r="D14" i="4"/>
  <c r="E14" i="4"/>
  <c r="F14" i="4"/>
  <c r="G14" i="4"/>
  <c r="H14" i="4"/>
  <c r="I14" i="4"/>
  <c r="A15" i="4"/>
  <c r="B15" i="4"/>
  <c r="C15" i="4"/>
  <c r="D15" i="4"/>
  <c r="E15" i="4"/>
  <c r="F15" i="4"/>
  <c r="G15" i="4"/>
  <c r="H15" i="4"/>
  <c r="I15" i="4"/>
  <c r="A16" i="4"/>
  <c r="B16" i="4"/>
  <c r="C16" i="4"/>
  <c r="D16" i="4"/>
  <c r="E16" i="4"/>
  <c r="F16" i="4"/>
  <c r="G16" i="4"/>
  <c r="H16" i="4"/>
  <c r="I16" i="4"/>
  <c r="A17" i="4"/>
  <c r="B17" i="4"/>
  <c r="C17" i="4"/>
  <c r="D17" i="4"/>
  <c r="E17" i="4"/>
  <c r="F17" i="4"/>
  <c r="G17" i="4"/>
  <c r="H17" i="4"/>
  <c r="I17" i="4"/>
  <c r="A18" i="4"/>
  <c r="B18" i="4"/>
  <c r="C18" i="4"/>
  <c r="D18" i="4"/>
  <c r="E18" i="4"/>
  <c r="F18" i="4"/>
  <c r="G18" i="4"/>
  <c r="H18" i="4"/>
  <c r="I18" i="4"/>
  <c r="A19" i="4"/>
  <c r="B19" i="4"/>
  <c r="C19" i="4"/>
  <c r="D19" i="4"/>
  <c r="E19" i="4"/>
  <c r="F19" i="4"/>
  <c r="G19" i="4"/>
  <c r="H19" i="4"/>
  <c r="I19" i="4"/>
  <c r="A20" i="4"/>
  <c r="B20" i="4"/>
  <c r="C20" i="4"/>
  <c r="D20" i="4"/>
  <c r="E20" i="4"/>
  <c r="F20" i="4"/>
  <c r="G20" i="4"/>
  <c r="H20" i="4"/>
  <c r="I20" i="4"/>
  <c r="A21" i="4"/>
  <c r="B21" i="4"/>
  <c r="C21" i="4"/>
  <c r="D21" i="4"/>
  <c r="E21" i="4"/>
  <c r="F21" i="4"/>
  <c r="G21" i="4"/>
  <c r="H21" i="4"/>
  <c r="I21" i="4"/>
  <c r="A22" i="4"/>
  <c r="B22" i="4"/>
  <c r="C22" i="4"/>
  <c r="D22" i="4"/>
  <c r="E22" i="4"/>
  <c r="F22" i="4"/>
  <c r="G22" i="4"/>
  <c r="H22" i="4"/>
  <c r="I22" i="4"/>
  <c r="A23" i="4"/>
  <c r="B23" i="4"/>
  <c r="C23" i="4"/>
  <c r="D23" i="4"/>
  <c r="E23" i="4"/>
  <c r="F23" i="4"/>
  <c r="G23" i="4"/>
  <c r="H23" i="4"/>
  <c r="I23" i="4"/>
  <c r="A24" i="4"/>
  <c r="B24" i="4"/>
  <c r="C24" i="4"/>
  <c r="D24" i="4"/>
  <c r="E24" i="4"/>
  <c r="F24" i="4"/>
  <c r="G24" i="4"/>
  <c r="H24" i="4"/>
  <c r="I24" i="4"/>
  <c r="A25" i="4"/>
  <c r="B25" i="4"/>
  <c r="C25" i="4"/>
  <c r="D25" i="4"/>
  <c r="E25" i="4"/>
  <c r="F25" i="4"/>
  <c r="G25" i="4"/>
  <c r="H25" i="4"/>
  <c r="I25" i="4"/>
  <c r="K25" i="4"/>
  <c r="L25" i="4"/>
  <c r="M25" i="4"/>
  <c r="N25" i="4"/>
  <c r="O25" i="4"/>
  <c r="P25" i="4"/>
  <c r="A26" i="4"/>
  <c r="B26" i="4"/>
  <c r="C26" i="4"/>
  <c r="D26" i="4"/>
  <c r="E26" i="4"/>
  <c r="F26" i="4"/>
  <c r="G26" i="4"/>
  <c r="H26" i="4"/>
  <c r="I26" i="4"/>
  <c r="A27" i="4"/>
  <c r="B27" i="4"/>
  <c r="C27" i="4"/>
  <c r="D27" i="4"/>
  <c r="E27" i="4"/>
  <c r="F27" i="4"/>
  <c r="G27" i="4"/>
  <c r="H27" i="4"/>
  <c r="I27" i="4"/>
  <c r="A28" i="4"/>
  <c r="B28" i="4"/>
  <c r="C28" i="4"/>
  <c r="D28" i="4"/>
  <c r="E28" i="4"/>
  <c r="F28" i="4"/>
  <c r="G28" i="4"/>
  <c r="H28" i="4"/>
  <c r="I28" i="4"/>
  <c r="A29" i="4"/>
  <c r="B29" i="4"/>
  <c r="C29" i="4"/>
  <c r="D29" i="4"/>
  <c r="E29" i="4"/>
  <c r="F29" i="4"/>
  <c r="G29" i="4"/>
  <c r="H29" i="4"/>
  <c r="I29" i="4"/>
  <c r="A30" i="4"/>
  <c r="B30" i="4"/>
  <c r="C30" i="4"/>
  <c r="D30" i="4"/>
  <c r="E30" i="4"/>
  <c r="F30" i="4"/>
  <c r="G30" i="4"/>
  <c r="H30" i="4"/>
  <c r="I30" i="4"/>
  <c r="A31" i="4"/>
  <c r="B31" i="4"/>
  <c r="C31" i="4"/>
  <c r="D31" i="4"/>
  <c r="E31" i="4"/>
  <c r="F31" i="4"/>
  <c r="G31" i="4"/>
  <c r="H31" i="4"/>
  <c r="I31" i="4"/>
  <c r="A32" i="4"/>
  <c r="B32" i="4"/>
  <c r="C32" i="4"/>
  <c r="D32" i="4"/>
  <c r="E32" i="4"/>
  <c r="F32" i="4"/>
  <c r="G32" i="4"/>
  <c r="H32" i="4"/>
  <c r="I32" i="4"/>
  <c r="A33" i="4"/>
  <c r="B33" i="4"/>
  <c r="C33" i="4"/>
  <c r="D33" i="4"/>
  <c r="E33" i="4"/>
  <c r="F33" i="4"/>
  <c r="G33" i="4"/>
  <c r="H33" i="4"/>
  <c r="I33" i="4"/>
  <c r="A34" i="4"/>
  <c r="B34" i="4"/>
  <c r="C34" i="4"/>
  <c r="D34" i="4"/>
  <c r="E34" i="4"/>
  <c r="F34" i="4"/>
  <c r="G34" i="4"/>
  <c r="H34" i="4"/>
  <c r="I34" i="4"/>
  <c r="A35" i="4"/>
  <c r="B35" i="4"/>
  <c r="C35" i="4"/>
  <c r="D35" i="4"/>
  <c r="E35" i="4"/>
  <c r="F35" i="4"/>
  <c r="G35" i="4"/>
  <c r="H35" i="4"/>
  <c r="I35" i="4"/>
  <c r="A36" i="4"/>
  <c r="B36" i="4"/>
  <c r="C36" i="4"/>
  <c r="D36" i="4"/>
  <c r="E36" i="4"/>
  <c r="F36" i="4"/>
  <c r="G36" i="4"/>
  <c r="H36" i="4"/>
  <c r="I36" i="4"/>
  <c r="A37" i="4"/>
  <c r="B37" i="4"/>
  <c r="C37" i="4"/>
  <c r="D37" i="4"/>
  <c r="E37" i="4"/>
  <c r="F37" i="4"/>
  <c r="G37" i="4"/>
  <c r="H37" i="4"/>
  <c r="I37" i="4"/>
  <c r="K37" i="4"/>
  <c r="L37" i="4"/>
  <c r="M37" i="4"/>
  <c r="N37" i="4"/>
  <c r="O37" i="4"/>
  <c r="P37" i="4"/>
  <c r="A38" i="4"/>
  <c r="B38" i="4"/>
  <c r="C38" i="4"/>
  <c r="D38" i="4"/>
  <c r="E38" i="4"/>
  <c r="F38" i="4"/>
  <c r="G38" i="4"/>
  <c r="H38" i="4"/>
  <c r="I38" i="4"/>
  <c r="A39" i="4"/>
  <c r="B39" i="4"/>
  <c r="C39" i="4"/>
  <c r="D39" i="4"/>
  <c r="E39" i="4"/>
  <c r="F39" i="4"/>
  <c r="G39" i="4"/>
  <c r="H39" i="4"/>
  <c r="I39" i="4"/>
  <c r="A40" i="4"/>
  <c r="B40" i="4"/>
  <c r="C40" i="4"/>
  <c r="D40" i="4"/>
  <c r="E40" i="4"/>
  <c r="F40" i="4"/>
  <c r="G40" i="4"/>
  <c r="H40" i="4"/>
  <c r="I40" i="4"/>
  <c r="A41" i="4"/>
  <c r="B41" i="4"/>
  <c r="C41" i="4"/>
  <c r="D41" i="4"/>
  <c r="E41" i="4"/>
  <c r="F41" i="4"/>
  <c r="G41" i="4"/>
  <c r="H41" i="4"/>
  <c r="I41" i="4"/>
  <c r="A42" i="4"/>
  <c r="B42" i="4"/>
  <c r="C42" i="4"/>
  <c r="D42" i="4"/>
  <c r="E42" i="4"/>
  <c r="F42" i="4"/>
  <c r="G42" i="4"/>
  <c r="H42" i="4"/>
  <c r="I42" i="4"/>
  <c r="A43" i="4"/>
  <c r="B43" i="4"/>
  <c r="C43" i="4"/>
  <c r="D43" i="4"/>
  <c r="E43" i="4"/>
  <c r="F43" i="4"/>
  <c r="G43" i="4"/>
  <c r="I43" i="4"/>
  <c r="A44" i="4"/>
  <c r="B44" i="4"/>
  <c r="C44" i="4"/>
  <c r="D44" i="4"/>
  <c r="E44" i="4"/>
  <c r="F44" i="4"/>
  <c r="G44" i="4"/>
  <c r="I44" i="4"/>
  <c r="A45" i="4"/>
  <c r="B45" i="4"/>
  <c r="C45" i="4"/>
  <c r="D45" i="4"/>
  <c r="E45" i="4"/>
  <c r="F45" i="4"/>
  <c r="G45" i="4"/>
  <c r="H45" i="4"/>
  <c r="I45" i="4"/>
  <c r="A46" i="4"/>
  <c r="B46" i="4"/>
  <c r="C46" i="4"/>
  <c r="D46" i="4"/>
  <c r="E46" i="4"/>
  <c r="F46" i="4"/>
  <c r="G46" i="4"/>
  <c r="H46" i="4"/>
  <c r="I46" i="4"/>
  <c r="A47" i="4"/>
  <c r="B47" i="4"/>
  <c r="C47" i="4"/>
  <c r="D47" i="4"/>
  <c r="E47" i="4"/>
  <c r="F47" i="4"/>
  <c r="G47" i="4"/>
  <c r="H47" i="4"/>
  <c r="I47" i="4"/>
  <c r="A48" i="4"/>
  <c r="B48" i="4"/>
  <c r="C48" i="4"/>
  <c r="D48" i="4"/>
  <c r="E48" i="4"/>
  <c r="F48" i="4"/>
  <c r="G48" i="4"/>
  <c r="H48" i="4"/>
  <c r="I48" i="4"/>
  <c r="A49" i="4"/>
  <c r="B49" i="4"/>
  <c r="C49" i="4"/>
  <c r="D49" i="4"/>
  <c r="E49" i="4"/>
  <c r="F49" i="4"/>
  <c r="G49" i="4"/>
  <c r="H49" i="4"/>
  <c r="I49" i="4"/>
  <c r="K49" i="4"/>
  <c r="L49" i="4"/>
  <c r="M49" i="4"/>
  <c r="N49" i="4"/>
  <c r="O49" i="4"/>
  <c r="P49" i="4"/>
  <c r="A50" i="4"/>
  <c r="B50" i="4"/>
  <c r="C50" i="4"/>
  <c r="D50" i="4"/>
  <c r="E50" i="4"/>
  <c r="F50" i="4"/>
  <c r="G50" i="4"/>
  <c r="H50" i="4"/>
  <c r="I50" i="4"/>
  <c r="A51" i="4"/>
  <c r="B51" i="4"/>
  <c r="C51" i="4"/>
  <c r="D51" i="4"/>
  <c r="E51" i="4"/>
  <c r="F51" i="4"/>
  <c r="G51" i="4"/>
  <c r="H51" i="4"/>
  <c r="I51" i="4"/>
  <c r="A52" i="4"/>
  <c r="B52" i="4"/>
  <c r="C52" i="4"/>
  <c r="D52" i="4"/>
  <c r="E52" i="4"/>
  <c r="F52" i="4"/>
  <c r="G52" i="4"/>
  <c r="H52" i="4"/>
  <c r="I52" i="4"/>
  <c r="A53" i="4"/>
  <c r="B53" i="4"/>
  <c r="C53" i="4"/>
  <c r="D53" i="4"/>
  <c r="E53" i="4"/>
  <c r="F53" i="4"/>
  <c r="G53" i="4"/>
  <c r="H53" i="4"/>
  <c r="I53" i="4"/>
  <c r="A54" i="4"/>
  <c r="B54" i="4"/>
  <c r="C54" i="4"/>
  <c r="D54" i="4"/>
  <c r="F54" i="4"/>
  <c r="G54" i="4"/>
  <c r="I54" i="4"/>
  <c r="F55" i="4"/>
  <c r="G55" i="4"/>
  <c r="F56" i="4"/>
  <c r="G56" i="4"/>
  <c r="H56" i="4"/>
  <c r="K61" i="4"/>
  <c r="L61" i="4"/>
  <c r="M61" i="4"/>
  <c r="N61" i="4"/>
  <c r="O61" i="4"/>
  <c r="P61" i="4"/>
  <c r="K73" i="4"/>
  <c r="L73" i="4"/>
  <c r="M73" i="4"/>
  <c r="N73" i="4"/>
  <c r="O73" i="4"/>
  <c r="P73" i="4"/>
  <c r="K85" i="4"/>
  <c r="L85" i="4"/>
  <c r="M85" i="4"/>
  <c r="N85" i="4"/>
  <c r="O85" i="4"/>
  <c r="P85" i="4"/>
  <c r="D54" i="19"/>
  <c r="B54" i="19"/>
  <c r="E54" i="19"/>
  <c r="G86" i="4"/>
  <c r="K97" i="4"/>
  <c r="L97" i="4"/>
  <c r="M97" i="4"/>
  <c r="E28" i="3"/>
  <c r="E99" i="4"/>
  <c r="C63" i="3"/>
  <c r="F99" i="4"/>
  <c r="B63" i="3"/>
  <c r="F100" i="4"/>
  <c r="D63" i="3"/>
  <c r="F101" i="4"/>
  <c r="F102" i="4"/>
  <c r="G99" i="4"/>
  <c r="A28" i="3"/>
  <c r="E100" i="4"/>
  <c r="G100" i="4"/>
  <c r="I28" i="3"/>
  <c r="E101" i="4"/>
  <c r="G101" i="4"/>
  <c r="G102" i="4"/>
  <c r="E111" i="4"/>
  <c r="F111" i="4"/>
  <c r="G111" i="4"/>
  <c r="E112" i="4"/>
  <c r="F112" i="4"/>
  <c r="G112" i="4"/>
  <c r="E113" i="4"/>
  <c r="F113" i="4"/>
  <c r="G113" i="4"/>
  <c r="E114" i="4"/>
  <c r="F114" i="4"/>
  <c r="G114" i="4"/>
  <c r="E123" i="4"/>
  <c r="C68" i="3"/>
  <c r="F123" i="4"/>
  <c r="B68" i="3"/>
  <c r="F124" i="4"/>
  <c r="D68" i="3"/>
  <c r="F125" i="4"/>
  <c r="E63" i="3"/>
  <c r="E68" i="3"/>
  <c r="F126" i="4"/>
  <c r="G123" i="4"/>
  <c r="E124" i="4"/>
  <c r="G124" i="4"/>
  <c r="E125" i="4"/>
  <c r="G125" i="4"/>
  <c r="E126" i="4"/>
  <c r="G126" i="4"/>
  <c r="F1" i="25"/>
  <c r="N1" i="25"/>
  <c r="V1" i="25"/>
  <c r="G2" i="25"/>
  <c r="B2" i="25"/>
  <c r="C2" i="25"/>
  <c r="D2" i="25"/>
  <c r="E2" i="25"/>
  <c r="F2" i="25"/>
  <c r="O2" i="25"/>
  <c r="J2" i="25"/>
  <c r="K2" i="25"/>
  <c r="L2" i="25"/>
  <c r="M2" i="25"/>
  <c r="N2" i="25"/>
  <c r="W2" i="25"/>
  <c r="R2" i="25"/>
  <c r="S2" i="25"/>
  <c r="T2" i="25"/>
  <c r="U2" i="25"/>
  <c r="V2" i="25"/>
  <c r="G3" i="25"/>
  <c r="B3" i="25"/>
  <c r="C3" i="25"/>
  <c r="D3" i="25"/>
  <c r="E3" i="25"/>
  <c r="F3" i="25"/>
  <c r="O3" i="25"/>
  <c r="J3" i="25"/>
  <c r="K3" i="25"/>
  <c r="L3" i="25"/>
  <c r="M3" i="25"/>
  <c r="N3" i="25"/>
  <c r="W3" i="25"/>
  <c r="R3" i="25"/>
  <c r="S3" i="25"/>
  <c r="T3" i="25"/>
  <c r="U3" i="25"/>
  <c r="V3" i="25"/>
  <c r="G4" i="25"/>
  <c r="B4" i="25"/>
  <c r="C4" i="25"/>
  <c r="D4" i="25"/>
  <c r="E4" i="25"/>
  <c r="F4" i="25"/>
  <c r="O4" i="25"/>
  <c r="J4" i="25"/>
  <c r="K4" i="25"/>
  <c r="L4" i="25"/>
  <c r="M4" i="25"/>
  <c r="N4" i="25"/>
  <c r="W4" i="25"/>
  <c r="R4" i="25"/>
  <c r="S4" i="25"/>
  <c r="T4" i="25"/>
  <c r="U4" i="25"/>
  <c r="V4" i="25"/>
  <c r="G5" i="25"/>
  <c r="B5" i="25"/>
  <c r="C5" i="25"/>
  <c r="D5" i="25"/>
  <c r="E5" i="25"/>
  <c r="F5" i="25"/>
  <c r="O5" i="25"/>
  <c r="J5" i="25"/>
  <c r="K5" i="25"/>
  <c r="L5" i="25"/>
  <c r="M5" i="25"/>
  <c r="N5" i="25"/>
  <c r="W5" i="25"/>
  <c r="R5" i="25"/>
  <c r="S5" i="25"/>
  <c r="T5" i="25"/>
  <c r="U5" i="25"/>
  <c r="V5" i="25"/>
  <c r="G6" i="25"/>
  <c r="B6" i="25"/>
  <c r="C6" i="25"/>
  <c r="D6" i="25"/>
  <c r="E6" i="25"/>
  <c r="F6" i="25"/>
  <c r="O6" i="25"/>
  <c r="J6" i="25"/>
  <c r="K6" i="25"/>
  <c r="L6" i="25"/>
  <c r="M6" i="25"/>
  <c r="N6" i="25"/>
  <c r="W6" i="25"/>
  <c r="R6" i="25"/>
  <c r="S6" i="25"/>
  <c r="T6" i="25"/>
  <c r="U6" i="25"/>
  <c r="V6" i="25"/>
  <c r="G7" i="25"/>
  <c r="B7" i="25"/>
  <c r="C7" i="25"/>
  <c r="D7" i="25"/>
  <c r="E7" i="25"/>
  <c r="F7" i="25"/>
  <c r="O7" i="25"/>
  <c r="J7" i="25"/>
  <c r="K7" i="25"/>
  <c r="L7" i="25"/>
  <c r="M7" i="25"/>
  <c r="N7" i="25"/>
  <c r="W7" i="25"/>
  <c r="R7" i="25"/>
  <c r="S7" i="25"/>
  <c r="T7" i="25"/>
  <c r="U7" i="25"/>
  <c r="V7" i="25"/>
  <c r="G8" i="25"/>
  <c r="B8" i="25"/>
  <c r="C8" i="25"/>
  <c r="D8" i="25"/>
  <c r="E8" i="25"/>
  <c r="F8" i="25"/>
  <c r="O8" i="25"/>
  <c r="J8" i="25"/>
  <c r="K8" i="25"/>
  <c r="L8" i="25"/>
  <c r="M8" i="25"/>
  <c r="N8" i="25"/>
  <c r="W8" i="25"/>
  <c r="R8" i="25"/>
  <c r="S8" i="25"/>
  <c r="T8" i="25"/>
  <c r="U8" i="25"/>
  <c r="V8" i="25"/>
  <c r="G9" i="25"/>
  <c r="B9" i="25"/>
  <c r="C9" i="25"/>
  <c r="D9" i="25"/>
  <c r="E9" i="25"/>
  <c r="F9" i="25"/>
  <c r="O9" i="25"/>
  <c r="J9" i="25"/>
  <c r="K9" i="25"/>
  <c r="L9" i="25"/>
  <c r="M9" i="25"/>
  <c r="N9" i="25"/>
  <c r="W9" i="25"/>
  <c r="R9" i="25"/>
  <c r="S9" i="25"/>
  <c r="T9" i="25"/>
  <c r="U9" i="25"/>
  <c r="V9" i="25"/>
  <c r="G10" i="25"/>
  <c r="B10" i="25"/>
  <c r="C10" i="25"/>
  <c r="D10" i="25"/>
  <c r="E10" i="25"/>
  <c r="F10" i="25"/>
  <c r="O10" i="25"/>
  <c r="J10" i="25"/>
  <c r="K10" i="25"/>
  <c r="L10" i="25"/>
  <c r="M10" i="25"/>
  <c r="N10" i="25"/>
  <c r="W10" i="25"/>
  <c r="R10" i="25"/>
  <c r="S10" i="25"/>
  <c r="T10" i="25"/>
  <c r="U10" i="25"/>
  <c r="V10" i="25"/>
  <c r="G11" i="25"/>
  <c r="B11" i="25"/>
  <c r="C11" i="25"/>
  <c r="D11" i="25"/>
  <c r="E11" i="25"/>
  <c r="F11" i="25"/>
  <c r="O11" i="25"/>
  <c r="J11" i="25"/>
  <c r="K11" i="25"/>
  <c r="L11" i="25"/>
  <c r="M11" i="25"/>
  <c r="N11" i="25"/>
  <c r="W11" i="25"/>
  <c r="R11" i="25"/>
  <c r="S11" i="25"/>
  <c r="T11" i="25"/>
  <c r="U11" i="25"/>
  <c r="V11" i="25"/>
  <c r="G12" i="25"/>
  <c r="B12" i="25"/>
  <c r="C12" i="25"/>
  <c r="D12" i="25"/>
  <c r="E12" i="25"/>
  <c r="F12" i="25"/>
  <c r="O12" i="25"/>
  <c r="J12" i="25"/>
  <c r="K12" i="25"/>
  <c r="L12" i="25"/>
  <c r="M12" i="25"/>
  <c r="N12" i="25"/>
  <c r="W12" i="25"/>
  <c r="R12" i="25"/>
  <c r="S12" i="25"/>
  <c r="T12" i="25"/>
  <c r="U12" i="25"/>
  <c r="V12" i="25"/>
  <c r="G13" i="25"/>
  <c r="B13" i="25"/>
  <c r="C13" i="25"/>
  <c r="D13" i="25"/>
  <c r="E13" i="25"/>
  <c r="F13" i="25"/>
  <c r="O13" i="25"/>
  <c r="J13" i="25"/>
  <c r="K13" i="25"/>
  <c r="L13" i="25"/>
  <c r="M13" i="25"/>
  <c r="N13" i="25"/>
  <c r="W13" i="25"/>
  <c r="R13" i="25"/>
  <c r="S13" i="25"/>
  <c r="T13" i="25"/>
  <c r="U13" i="25"/>
  <c r="V13" i="25"/>
  <c r="G14" i="25"/>
  <c r="B14" i="25"/>
  <c r="C14" i="25"/>
  <c r="D14" i="25"/>
  <c r="E14" i="25"/>
  <c r="F14" i="25"/>
  <c r="O14" i="25"/>
  <c r="J14" i="25"/>
  <c r="K14" i="25"/>
  <c r="L14" i="25"/>
  <c r="M14" i="25"/>
  <c r="N14" i="25"/>
  <c r="W14" i="25"/>
  <c r="R14" i="25"/>
  <c r="S14" i="25"/>
  <c r="T14" i="25"/>
  <c r="U14" i="25"/>
  <c r="V14" i="25"/>
  <c r="G15" i="25"/>
  <c r="B15" i="25"/>
  <c r="C15" i="25"/>
  <c r="D15" i="25"/>
  <c r="E15" i="25"/>
  <c r="F15" i="25"/>
  <c r="O15" i="25"/>
  <c r="J15" i="25"/>
  <c r="K15" i="25"/>
  <c r="L15" i="25"/>
  <c r="M15" i="25"/>
  <c r="N15" i="25"/>
  <c r="W15" i="25"/>
  <c r="R15" i="25"/>
  <c r="S15" i="25"/>
  <c r="T15" i="25"/>
  <c r="U15" i="25"/>
  <c r="V15" i="25"/>
  <c r="G16" i="25"/>
  <c r="B16" i="25"/>
  <c r="C16" i="25"/>
  <c r="D16" i="25"/>
  <c r="E16" i="25"/>
  <c r="F16" i="25"/>
  <c r="O16" i="25"/>
  <c r="J16" i="25"/>
  <c r="K16" i="25"/>
  <c r="L16" i="25"/>
  <c r="M16" i="25"/>
  <c r="N16" i="25"/>
  <c r="W16" i="25"/>
  <c r="R16" i="25"/>
  <c r="S16" i="25"/>
  <c r="T16" i="25"/>
  <c r="U16" i="25"/>
  <c r="V16" i="25"/>
  <c r="G17" i="25"/>
  <c r="B17" i="25"/>
  <c r="C17" i="25"/>
  <c r="D17" i="25"/>
  <c r="E17" i="25"/>
  <c r="F17" i="25"/>
  <c r="O17" i="25"/>
  <c r="J17" i="25"/>
  <c r="K17" i="25"/>
  <c r="L17" i="25"/>
  <c r="M17" i="25"/>
  <c r="N17" i="25"/>
  <c r="W17" i="25"/>
  <c r="R17" i="25"/>
  <c r="S17" i="25"/>
  <c r="T17" i="25"/>
  <c r="U17" i="25"/>
  <c r="V17" i="25"/>
  <c r="G18" i="25"/>
  <c r="B18" i="25"/>
  <c r="C18" i="25"/>
  <c r="D18" i="25"/>
  <c r="E18" i="25"/>
  <c r="F18" i="25"/>
  <c r="O18" i="25"/>
  <c r="J18" i="25"/>
  <c r="K18" i="25"/>
  <c r="L18" i="25"/>
  <c r="M18" i="25"/>
  <c r="N18" i="25"/>
  <c r="W18" i="25"/>
  <c r="R18" i="25"/>
  <c r="S18" i="25"/>
  <c r="T18" i="25"/>
  <c r="U18" i="25"/>
  <c r="V18" i="25"/>
  <c r="G19" i="25"/>
  <c r="B19" i="25"/>
  <c r="C19" i="25"/>
  <c r="D19" i="25"/>
  <c r="E19" i="25"/>
  <c r="F19" i="25"/>
  <c r="O19" i="25"/>
  <c r="J19" i="25"/>
  <c r="K19" i="25"/>
  <c r="L19" i="25"/>
  <c r="M19" i="25"/>
  <c r="N19" i="25"/>
  <c r="W19" i="25"/>
  <c r="R19" i="25"/>
  <c r="S19" i="25"/>
  <c r="T19" i="25"/>
  <c r="U19" i="25"/>
  <c r="V19" i="25"/>
  <c r="G20" i="25"/>
  <c r="B20" i="25"/>
  <c r="C20" i="25"/>
  <c r="D20" i="25"/>
  <c r="E20" i="25"/>
  <c r="F20" i="25"/>
  <c r="O20" i="25"/>
  <c r="J20" i="25"/>
  <c r="K20" i="25"/>
  <c r="L20" i="25"/>
  <c r="M20" i="25"/>
  <c r="N20" i="25"/>
  <c r="W20" i="25"/>
  <c r="R20" i="25"/>
  <c r="S20" i="25"/>
  <c r="T20" i="25"/>
  <c r="U20" i="25"/>
  <c r="V20" i="25"/>
  <c r="G21" i="25"/>
  <c r="B21" i="25"/>
  <c r="C21" i="25"/>
  <c r="D21" i="25"/>
  <c r="E21" i="25"/>
  <c r="F21" i="25"/>
  <c r="O21" i="25"/>
  <c r="J21" i="25"/>
  <c r="K21" i="25"/>
  <c r="L21" i="25"/>
  <c r="M21" i="25"/>
  <c r="N21" i="25"/>
  <c r="W21" i="25"/>
  <c r="R21" i="25"/>
  <c r="S21" i="25"/>
  <c r="T21" i="25"/>
  <c r="U21" i="25"/>
  <c r="V21" i="25"/>
  <c r="G22" i="25"/>
  <c r="B22" i="25"/>
  <c r="C22" i="25"/>
  <c r="D22" i="25"/>
  <c r="E22" i="25"/>
  <c r="F22" i="25"/>
  <c r="O22" i="25"/>
  <c r="J22" i="25"/>
  <c r="K22" i="25"/>
  <c r="L22" i="25"/>
  <c r="M22" i="25"/>
  <c r="N22" i="25"/>
  <c r="W22" i="25"/>
  <c r="R22" i="25"/>
  <c r="S22" i="25"/>
  <c r="T22" i="25"/>
  <c r="U22" i="25"/>
  <c r="V22" i="25"/>
  <c r="G23" i="25"/>
  <c r="B23" i="25"/>
  <c r="C23" i="25"/>
  <c r="D23" i="25"/>
  <c r="E23" i="25"/>
  <c r="F23" i="25"/>
  <c r="O23" i="25"/>
  <c r="J23" i="25"/>
  <c r="K23" i="25"/>
  <c r="L23" i="25"/>
  <c r="M23" i="25"/>
  <c r="N23" i="25"/>
  <c r="W23" i="25"/>
  <c r="R23" i="25"/>
  <c r="S23" i="25"/>
  <c r="T23" i="25"/>
  <c r="U23" i="25"/>
  <c r="V23" i="25"/>
  <c r="G24" i="25"/>
  <c r="B24" i="25"/>
  <c r="C24" i="25"/>
  <c r="D24" i="25"/>
  <c r="E24" i="25"/>
  <c r="F24" i="25"/>
  <c r="O24" i="25"/>
  <c r="J24" i="25"/>
  <c r="K24" i="25"/>
  <c r="L24" i="25"/>
  <c r="M24" i="25"/>
  <c r="N24" i="25"/>
  <c r="W24" i="25"/>
  <c r="R24" i="25"/>
  <c r="S24" i="25"/>
  <c r="T24" i="25"/>
  <c r="U24" i="25"/>
  <c r="V24" i="25"/>
  <c r="G25" i="25"/>
  <c r="B25" i="25"/>
  <c r="C25" i="25"/>
  <c r="D25" i="25"/>
  <c r="E25" i="25"/>
  <c r="F25" i="25"/>
  <c r="O25" i="25"/>
  <c r="J25" i="25"/>
  <c r="K25" i="25"/>
  <c r="L25" i="25"/>
  <c r="M25" i="25"/>
  <c r="N25" i="25"/>
  <c r="W25" i="25"/>
  <c r="R25" i="25"/>
  <c r="S25" i="25"/>
  <c r="T25" i="25"/>
  <c r="U25" i="25"/>
  <c r="V25" i="25"/>
  <c r="G26" i="25"/>
  <c r="B26" i="25"/>
  <c r="C26" i="25"/>
  <c r="D26" i="25"/>
  <c r="E26" i="25"/>
  <c r="F26" i="25"/>
  <c r="O26" i="25"/>
  <c r="J26" i="25"/>
  <c r="K26" i="25"/>
  <c r="L26" i="25"/>
  <c r="M26" i="25"/>
  <c r="N26" i="25"/>
  <c r="W26" i="25"/>
  <c r="R26" i="25"/>
  <c r="S26" i="25"/>
  <c r="T26" i="25"/>
  <c r="U26" i="25"/>
  <c r="V26" i="25"/>
  <c r="G27" i="25"/>
  <c r="B27" i="25"/>
  <c r="C27" i="25"/>
  <c r="D27" i="25"/>
  <c r="E27" i="25"/>
  <c r="F27" i="25"/>
  <c r="O27" i="25"/>
  <c r="J27" i="25"/>
  <c r="K27" i="25"/>
  <c r="L27" i="25"/>
  <c r="M27" i="25"/>
  <c r="N27" i="25"/>
  <c r="W27" i="25"/>
  <c r="R27" i="25"/>
  <c r="S27" i="25"/>
  <c r="T27" i="25"/>
  <c r="U27" i="25"/>
  <c r="V27" i="25"/>
  <c r="G28" i="25"/>
  <c r="B28" i="25"/>
  <c r="C28" i="25"/>
  <c r="D28" i="25"/>
  <c r="E28" i="25"/>
  <c r="F28" i="25"/>
  <c r="O28" i="25"/>
  <c r="J28" i="25"/>
  <c r="K28" i="25"/>
  <c r="L28" i="25"/>
  <c r="M28" i="25"/>
  <c r="N28" i="25"/>
  <c r="W28" i="25"/>
  <c r="R28" i="25"/>
  <c r="S28" i="25"/>
  <c r="T28" i="25"/>
  <c r="U28" i="25"/>
  <c r="V28" i="25"/>
  <c r="G29" i="25"/>
  <c r="B29" i="25"/>
  <c r="C29" i="25"/>
  <c r="D29" i="25"/>
  <c r="E29" i="25"/>
  <c r="F29" i="25"/>
  <c r="O29" i="25"/>
  <c r="J29" i="25"/>
  <c r="K29" i="25"/>
  <c r="L29" i="25"/>
  <c r="M29" i="25"/>
  <c r="N29" i="25"/>
  <c r="W29" i="25"/>
  <c r="R29" i="25"/>
  <c r="S29" i="25"/>
  <c r="T29" i="25"/>
  <c r="U29" i="25"/>
  <c r="V29" i="25"/>
  <c r="G30" i="25"/>
  <c r="B30" i="25"/>
  <c r="C30" i="25"/>
  <c r="D30" i="25"/>
  <c r="E30" i="25"/>
  <c r="F30" i="25"/>
  <c r="O30" i="25"/>
  <c r="J30" i="25"/>
  <c r="K30" i="25"/>
  <c r="L30" i="25"/>
  <c r="M30" i="25"/>
  <c r="N30" i="25"/>
  <c r="W30" i="25"/>
  <c r="R30" i="25"/>
  <c r="S30" i="25"/>
  <c r="T30" i="25"/>
  <c r="U30" i="25"/>
  <c r="V30" i="25"/>
  <c r="G31" i="25"/>
  <c r="B31" i="25"/>
  <c r="C31" i="25"/>
  <c r="D31" i="25"/>
  <c r="E31" i="25"/>
  <c r="F31" i="25"/>
  <c r="O31" i="25"/>
  <c r="J31" i="25"/>
  <c r="K31" i="25"/>
  <c r="L31" i="25"/>
  <c r="M31" i="25"/>
  <c r="N31" i="25"/>
  <c r="W31" i="25"/>
  <c r="R31" i="25"/>
  <c r="S31" i="25"/>
  <c r="T31" i="25"/>
  <c r="U31" i="25"/>
  <c r="V31" i="25"/>
  <c r="G32" i="25"/>
  <c r="B32" i="25"/>
  <c r="C32" i="25"/>
  <c r="D32" i="25"/>
  <c r="E32" i="25"/>
  <c r="F32" i="25"/>
  <c r="O32" i="25"/>
  <c r="J32" i="25"/>
  <c r="K32" i="25"/>
  <c r="L32" i="25"/>
  <c r="M32" i="25"/>
  <c r="N32" i="25"/>
  <c r="W32" i="25"/>
  <c r="R32" i="25"/>
  <c r="S32" i="25"/>
  <c r="T32" i="25"/>
  <c r="U32" i="25"/>
  <c r="V32" i="25"/>
  <c r="G33" i="25"/>
  <c r="B33" i="25"/>
  <c r="C33" i="25"/>
  <c r="D33" i="25"/>
  <c r="E33" i="25"/>
  <c r="F33" i="25"/>
  <c r="O33" i="25"/>
  <c r="J33" i="25"/>
  <c r="K33" i="25"/>
  <c r="L33" i="25"/>
  <c r="M33" i="25"/>
  <c r="N33" i="25"/>
  <c r="W33" i="25"/>
  <c r="R33" i="25"/>
  <c r="S33" i="25"/>
  <c r="T33" i="25"/>
  <c r="U33" i="25"/>
  <c r="V33" i="25"/>
  <c r="G34" i="25"/>
  <c r="B34" i="25"/>
  <c r="C34" i="25"/>
  <c r="D34" i="25"/>
  <c r="E34" i="25"/>
  <c r="F34" i="25"/>
  <c r="O34" i="25"/>
  <c r="J34" i="25"/>
  <c r="K34" i="25"/>
  <c r="L34" i="25"/>
  <c r="M34" i="25"/>
  <c r="N34" i="25"/>
  <c r="W34" i="25"/>
  <c r="R34" i="25"/>
  <c r="S34" i="25"/>
  <c r="T34" i="25"/>
  <c r="U34" i="25"/>
  <c r="V34" i="25"/>
  <c r="G35" i="25"/>
  <c r="B35" i="25"/>
  <c r="C35" i="25"/>
  <c r="D35" i="25"/>
  <c r="E35" i="25"/>
  <c r="F35" i="25"/>
  <c r="O35" i="25"/>
  <c r="J35" i="25"/>
  <c r="K35" i="25"/>
  <c r="L35" i="25"/>
  <c r="M35" i="25"/>
  <c r="N35" i="25"/>
  <c r="W35" i="25"/>
  <c r="R35" i="25"/>
  <c r="S35" i="25"/>
  <c r="T35" i="25"/>
  <c r="U35" i="25"/>
  <c r="V35" i="25"/>
  <c r="G36" i="25"/>
  <c r="B36" i="25"/>
  <c r="C36" i="25"/>
  <c r="D36" i="25"/>
  <c r="E36" i="25"/>
  <c r="F36" i="25"/>
  <c r="O36" i="25"/>
  <c r="J36" i="25"/>
  <c r="K36" i="25"/>
  <c r="L36" i="25"/>
  <c r="M36" i="25"/>
  <c r="N36" i="25"/>
  <c r="W36" i="25"/>
  <c r="R36" i="25"/>
  <c r="S36" i="25"/>
  <c r="T36" i="25"/>
  <c r="U36" i="25"/>
  <c r="V36" i="25"/>
  <c r="G37" i="25"/>
  <c r="B37" i="25"/>
  <c r="C37" i="25"/>
  <c r="D37" i="25"/>
  <c r="E37" i="25"/>
  <c r="F37" i="25"/>
  <c r="O37" i="25"/>
  <c r="J37" i="25"/>
  <c r="K37" i="25"/>
  <c r="L37" i="25"/>
  <c r="M37" i="25"/>
  <c r="N37" i="25"/>
  <c r="W37" i="25"/>
  <c r="R37" i="25"/>
  <c r="S37" i="25"/>
  <c r="T37" i="25"/>
  <c r="U37" i="25"/>
  <c r="V37" i="25"/>
  <c r="G38" i="25"/>
  <c r="B38" i="25"/>
  <c r="C38" i="25"/>
  <c r="D38" i="25"/>
  <c r="E38" i="25"/>
  <c r="F38" i="25"/>
  <c r="O38" i="25"/>
  <c r="J38" i="25"/>
  <c r="K38" i="25"/>
  <c r="L38" i="25"/>
  <c r="M38" i="25"/>
  <c r="N38" i="25"/>
  <c r="W38" i="25"/>
  <c r="R38" i="25"/>
  <c r="S38" i="25"/>
  <c r="T38" i="25"/>
  <c r="U38" i="25"/>
  <c r="V38" i="25"/>
  <c r="G39" i="25"/>
  <c r="B39" i="25"/>
  <c r="C39" i="25"/>
  <c r="D39" i="25"/>
  <c r="E39" i="25"/>
  <c r="F39" i="25"/>
  <c r="O39" i="25"/>
  <c r="J39" i="25"/>
  <c r="K39" i="25"/>
  <c r="L39" i="25"/>
  <c r="M39" i="25"/>
  <c r="N39" i="25"/>
  <c r="W39" i="25"/>
  <c r="R39" i="25"/>
  <c r="S39" i="25"/>
  <c r="T39" i="25"/>
  <c r="U39" i="25"/>
  <c r="V39" i="25"/>
  <c r="G40" i="25"/>
  <c r="B40" i="25"/>
  <c r="C40" i="25"/>
  <c r="D40" i="25"/>
  <c r="E40" i="25"/>
  <c r="F40" i="25"/>
  <c r="O40" i="25"/>
  <c r="J40" i="25"/>
  <c r="K40" i="25"/>
  <c r="L40" i="25"/>
  <c r="M40" i="25"/>
  <c r="N40" i="25"/>
  <c r="W40" i="25"/>
  <c r="R40" i="25"/>
  <c r="S40" i="25"/>
  <c r="T40" i="25"/>
  <c r="U40" i="25"/>
  <c r="V40" i="25"/>
  <c r="G41" i="25"/>
  <c r="B41" i="25"/>
  <c r="C41" i="25"/>
  <c r="D41" i="25"/>
  <c r="E41" i="25"/>
  <c r="F41" i="25"/>
  <c r="O41" i="25"/>
  <c r="J41" i="25"/>
  <c r="K41" i="25"/>
  <c r="L41" i="25"/>
  <c r="M41" i="25"/>
  <c r="N41" i="25"/>
  <c r="W41" i="25"/>
  <c r="R41" i="25"/>
  <c r="S41" i="25"/>
  <c r="T41" i="25"/>
  <c r="U41" i="25"/>
  <c r="V41" i="25"/>
  <c r="G42" i="25"/>
  <c r="B42" i="25"/>
  <c r="C42" i="25"/>
  <c r="D42" i="25"/>
  <c r="E42" i="25"/>
  <c r="F42" i="25"/>
  <c r="O42" i="25"/>
  <c r="J42" i="25"/>
  <c r="K42" i="25"/>
  <c r="L42" i="25"/>
  <c r="M42" i="25"/>
  <c r="N42" i="25"/>
  <c r="W42" i="25"/>
  <c r="R42" i="25"/>
  <c r="S42" i="25"/>
  <c r="T42" i="25"/>
  <c r="U42" i="25"/>
  <c r="V42" i="25"/>
  <c r="G43" i="25"/>
  <c r="B43" i="25"/>
  <c r="C43" i="25"/>
  <c r="D43" i="25"/>
  <c r="E43" i="25"/>
  <c r="F43" i="25"/>
  <c r="O43" i="25"/>
  <c r="J43" i="25"/>
  <c r="K43" i="25"/>
  <c r="L43" i="25"/>
  <c r="M43" i="25"/>
  <c r="N43" i="25"/>
  <c r="W43" i="25"/>
  <c r="R43" i="25"/>
  <c r="S43" i="25"/>
  <c r="T43" i="25"/>
  <c r="U43" i="25"/>
  <c r="V43" i="25"/>
  <c r="G44" i="25"/>
  <c r="B44" i="25"/>
  <c r="C44" i="25"/>
  <c r="D44" i="25"/>
  <c r="E44" i="25"/>
  <c r="F44" i="25"/>
  <c r="O44" i="25"/>
  <c r="J44" i="25"/>
  <c r="K44" i="25"/>
  <c r="L44" i="25"/>
  <c r="M44" i="25"/>
  <c r="N44" i="25"/>
  <c r="W44" i="25"/>
  <c r="R44" i="25"/>
  <c r="S44" i="25"/>
  <c r="T44" i="25"/>
  <c r="U44" i="25"/>
  <c r="V44" i="25"/>
  <c r="G45" i="25"/>
  <c r="B45" i="25"/>
  <c r="C45" i="25"/>
  <c r="D45" i="25"/>
  <c r="E45" i="25"/>
  <c r="F45" i="25"/>
  <c r="O45" i="25"/>
  <c r="J45" i="25"/>
  <c r="K45" i="25"/>
  <c r="L45" i="25"/>
  <c r="M45" i="25"/>
  <c r="N45" i="25"/>
  <c r="W45" i="25"/>
  <c r="R45" i="25"/>
  <c r="S45" i="25"/>
  <c r="T45" i="25"/>
  <c r="U45" i="25"/>
  <c r="V45" i="25"/>
  <c r="G46" i="25"/>
  <c r="B46" i="25"/>
  <c r="C46" i="25"/>
  <c r="D46" i="25"/>
  <c r="E46" i="25"/>
  <c r="F46" i="25"/>
  <c r="O46" i="25"/>
  <c r="J46" i="25"/>
  <c r="K46" i="25"/>
  <c r="L46" i="25"/>
  <c r="M46" i="25"/>
  <c r="N46" i="25"/>
  <c r="W46" i="25"/>
  <c r="R46" i="25"/>
  <c r="S46" i="25"/>
  <c r="T46" i="25"/>
  <c r="U46" i="25"/>
  <c r="V46" i="25"/>
  <c r="G47" i="25"/>
  <c r="B47" i="25"/>
  <c r="C47" i="25"/>
  <c r="D47" i="25"/>
  <c r="E47" i="25"/>
  <c r="F47" i="25"/>
  <c r="O47" i="25"/>
  <c r="J47" i="25"/>
  <c r="K47" i="25"/>
  <c r="L47" i="25"/>
  <c r="M47" i="25"/>
  <c r="N47" i="25"/>
  <c r="W47" i="25"/>
  <c r="R47" i="25"/>
  <c r="S47" i="25"/>
  <c r="T47" i="25"/>
  <c r="U47" i="25"/>
  <c r="V47" i="25"/>
  <c r="G48" i="25"/>
  <c r="B48" i="25"/>
  <c r="C48" i="25"/>
  <c r="D48" i="25"/>
  <c r="E48" i="25"/>
  <c r="F48" i="25"/>
  <c r="O48" i="25"/>
  <c r="J48" i="25"/>
  <c r="K48" i="25"/>
  <c r="L48" i="25"/>
  <c r="M48" i="25"/>
  <c r="N48" i="25"/>
  <c r="W48" i="25"/>
  <c r="R48" i="25"/>
  <c r="S48" i="25"/>
  <c r="T48" i="25"/>
  <c r="U48" i="25"/>
  <c r="V48" i="25"/>
  <c r="G49" i="25"/>
  <c r="B49" i="25"/>
  <c r="C49" i="25"/>
  <c r="D49" i="25"/>
  <c r="E49" i="25"/>
  <c r="F49" i="25"/>
  <c r="O49" i="25"/>
  <c r="J49" i="25"/>
  <c r="K49" i="25"/>
  <c r="L49" i="25"/>
  <c r="M49" i="25"/>
  <c r="N49" i="25"/>
  <c r="W49" i="25"/>
  <c r="R49" i="25"/>
  <c r="S49" i="25"/>
  <c r="T49" i="25"/>
  <c r="U49" i="25"/>
  <c r="V49" i="25"/>
  <c r="G50" i="25"/>
  <c r="B50" i="25"/>
  <c r="C50" i="25"/>
  <c r="D50" i="25"/>
  <c r="E50" i="25"/>
  <c r="F50" i="25"/>
  <c r="O50" i="25"/>
  <c r="J50" i="25"/>
  <c r="K50" i="25"/>
  <c r="L50" i="25"/>
  <c r="M50" i="25"/>
  <c r="N50" i="25"/>
  <c r="W50" i="25"/>
  <c r="R50" i="25"/>
  <c r="S50" i="25"/>
  <c r="T50" i="25"/>
  <c r="U50" i="25"/>
  <c r="V50" i="25"/>
  <c r="G51" i="25"/>
  <c r="B51" i="25"/>
  <c r="C51" i="25"/>
  <c r="D51" i="25"/>
  <c r="E51" i="25"/>
  <c r="F51" i="25"/>
  <c r="O51" i="25"/>
  <c r="J51" i="25"/>
  <c r="K51" i="25"/>
  <c r="L51" i="25"/>
  <c r="M51" i="25"/>
  <c r="N51" i="25"/>
  <c r="W51" i="25"/>
  <c r="R51" i="25"/>
  <c r="S51" i="25"/>
  <c r="T51" i="25"/>
  <c r="U51" i="25"/>
  <c r="V51" i="25"/>
  <c r="G52" i="25"/>
  <c r="B52" i="25"/>
  <c r="C52" i="25"/>
  <c r="D52" i="25"/>
  <c r="E52" i="25"/>
  <c r="F52" i="25"/>
  <c r="O52" i="25"/>
  <c r="J52" i="25"/>
  <c r="K52" i="25"/>
  <c r="L52" i="25"/>
  <c r="M52" i="25"/>
  <c r="N52" i="25"/>
  <c r="W52" i="25"/>
  <c r="R52" i="25"/>
  <c r="S52" i="25"/>
  <c r="T52" i="25"/>
  <c r="U52" i="25"/>
  <c r="V52" i="25"/>
  <c r="C53" i="25"/>
  <c r="D53" i="25"/>
  <c r="E53" i="25"/>
  <c r="F53" i="25"/>
  <c r="G53" i="25"/>
  <c r="K53" i="25"/>
  <c r="L53" i="25"/>
  <c r="M53" i="25"/>
  <c r="N53" i="25"/>
  <c r="O53" i="25"/>
  <c r="S53" i="25"/>
  <c r="T53" i="25"/>
  <c r="U53" i="25"/>
  <c r="V53" i="25"/>
  <c r="W53" i="25"/>
  <c r="G2" i="3"/>
  <c r="H2" i="3"/>
  <c r="I2" i="3"/>
  <c r="D3" i="3"/>
  <c r="A3" i="3"/>
  <c r="B3" i="3"/>
  <c r="G3" i="3"/>
  <c r="H3" i="3"/>
  <c r="I3" i="3"/>
  <c r="J3" i="3"/>
  <c r="C3" i="3"/>
  <c r="E3" i="3"/>
  <c r="F3" i="3"/>
  <c r="D4" i="3"/>
  <c r="A4" i="3"/>
  <c r="B4" i="3"/>
  <c r="G4" i="3"/>
  <c r="H4" i="3"/>
  <c r="I4" i="3"/>
  <c r="J4" i="3"/>
  <c r="C4" i="3"/>
  <c r="E4" i="3"/>
  <c r="F4" i="3"/>
  <c r="D5" i="3"/>
  <c r="A5" i="3"/>
  <c r="B5" i="3"/>
  <c r="G5" i="3"/>
  <c r="H5" i="3"/>
  <c r="I5" i="3"/>
  <c r="J5" i="3"/>
  <c r="C5" i="3"/>
  <c r="E5" i="3"/>
  <c r="F5" i="3"/>
  <c r="D6" i="3"/>
  <c r="A6" i="3"/>
  <c r="B6" i="3"/>
  <c r="G6" i="3"/>
  <c r="H6" i="3"/>
  <c r="I6" i="3"/>
  <c r="J6" i="3"/>
  <c r="C6" i="3"/>
  <c r="E6" i="3"/>
  <c r="F6" i="3"/>
  <c r="D7" i="3"/>
  <c r="A7" i="3"/>
  <c r="B7" i="3"/>
  <c r="G7" i="3"/>
  <c r="H7" i="3"/>
  <c r="I7" i="3"/>
  <c r="J7" i="3"/>
  <c r="C7" i="3"/>
  <c r="E7" i="3"/>
  <c r="F7" i="3"/>
  <c r="D8" i="3"/>
  <c r="A8" i="3"/>
  <c r="B8" i="3"/>
  <c r="G8" i="3"/>
  <c r="H8" i="3"/>
  <c r="I8" i="3"/>
  <c r="J8" i="3"/>
  <c r="C8" i="3"/>
  <c r="E8" i="3"/>
  <c r="F8" i="3"/>
  <c r="D9" i="3"/>
  <c r="A9" i="3"/>
  <c r="B9" i="3"/>
  <c r="G9" i="3"/>
  <c r="H9" i="3"/>
  <c r="I9" i="3"/>
  <c r="J9" i="3"/>
  <c r="C9" i="3"/>
  <c r="E9" i="3"/>
  <c r="F9" i="3"/>
  <c r="D10" i="3"/>
  <c r="A10" i="3"/>
  <c r="B10" i="3"/>
  <c r="G10" i="3"/>
  <c r="H10" i="3"/>
  <c r="I10" i="3"/>
  <c r="J10" i="3"/>
  <c r="C10" i="3"/>
  <c r="E10" i="3"/>
  <c r="F10" i="3"/>
  <c r="D11" i="3"/>
  <c r="A11" i="3"/>
  <c r="B11" i="3"/>
  <c r="G11" i="3"/>
  <c r="H11" i="3"/>
  <c r="I11" i="3"/>
  <c r="J11" i="3"/>
  <c r="C11" i="3"/>
  <c r="E11" i="3"/>
  <c r="F11" i="3"/>
  <c r="D12" i="3"/>
  <c r="A12" i="3"/>
  <c r="B12" i="3"/>
  <c r="G12" i="3"/>
  <c r="H12" i="3"/>
  <c r="I12" i="3"/>
  <c r="J12" i="3"/>
  <c r="C12" i="3"/>
  <c r="E12" i="3"/>
  <c r="F12" i="3"/>
  <c r="G15" i="3"/>
  <c r="H15" i="3"/>
  <c r="I15" i="3"/>
  <c r="D16" i="3"/>
  <c r="A16" i="3"/>
  <c r="B16" i="3"/>
  <c r="G16" i="3"/>
  <c r="H16" i="3"/>
  <c r="I16" i="3"/>
  <c r="J16" i="3"/>
  <c r="C16" i="3"/>
  <c r="E16" i="3"/>
  <c r="F16" i="3"/>
  <c r="D17" i="3"/>
  <c r="A17" i="3"/>
  <c r="B17" i="3"/>
  <c r="G17" i="3"/>
  <c r="H17" i="3"/>
  <c r="I17" i="3"/>
  <c r="J17" i="3"/>
  <c r="C17" i="3"/>
  <c r="E17" i="3"/>
  <c r="F17" i="3"/>
  <c r="D18" i="3"/>
  <c r="A18" i="3"/>
  <c r="B18" i="3"/>
  <c r="G18" i="3"/>
  <c r="H18" i="3"/>
  <c r="I18" i="3"/>
  <c r="J18" i="3"/>
  <c r="C18" i="3"/>
  <c r="E18" i="3"/>
  <c r="F18" i="3"/>
  <c r="D19" i="3"/>
  <c r="A19" i="3"/>
  <c r="B19" i="3"/>
  <c r="G19" i="3"/>
  <c r="H19" i="3"/>
  <c r="I19" i="3"/>
  <c r="J19" i="3"/>
  <c r="C19" i="3"/>
  <c r="E19" i="3"/>
  <c r="F19" i="3"/>
  <c r="D20" i="3"/>
  <c r="A20" i="3"/>
  <c r="B20" i="3"/>
  <c r="G20" i="3"/>
  <c r="H20" i="3"/>
  <c r="I20" i="3"/>
  <c r="J20" i="3"/>
  <c r="C20" i="3"/>
  <c r="E20" i="3"/>
  <c r="F20" i="3"/>
  <c r="D21" i="3"/>
  <c r="A21" i="3"/>
  <c r="B21" i="3"/>
  <c r="G21" i="3"/>
  <c r="H21" i="3"/>
  <c r="I21" i="3"/>
  <c r="J21" i="3"/>
  <c r="C21" i="3"/>
  <c r="E21" i="3"/>
  <c r="F21" i="3"/>
  <c r="D22" i="3"/>
  <c r="A22" i="3"/>
  <c r="B22" i="3"/>
  <c r="G22" i="3"/>
  <c r="H22" i="3"/>
  <c r="I22" i="3"/>
  <c r="J22" i="3"/>
  <c r="C22" i="3"/>
  <c r="E22" i="3"/>
  <c r="F22" i="3"/>
  <c r="D23" i="3"/>
  <c r="A23" i="3"/>
  <c r="B23" i="3"/>
  <c r="G23" i="3"/>
  <c r="H23" i="3"/>
  <c r="I23" i="3"/>
  <c r="J23" i="3"/>
  <c r="C23" i="3"/>
  <c r="E23" i="3"/>
  <c r="F23" i="3"/>
  <c r="D24" i="3"/>
  <c r="A24" i="3"/>
  <c r="B24" i="3"/>
  <c r="G24" i="3"/>
  <c r="H24" i="3"/>
  <c r="I24" i="3"/>
  <c r="J24" i="3"/>
  <c r="C24" i="3"/>
  <c r="E24" i="3"/>
  <c r="F24" i="3"/>
  <c r="D25" i="3"/>
  <c r="A25" i="3"/>
  <c r="B25" i="3"/>
  <c r="G25" i="3"/>
  <c r="H25" i="3"/>
  <c r="I25" i="3"/>
  <c r="J25" i="3"/>
  <c r="C25" i="3"/>
  <c r="E25" i="3"/>
  <c r="F25" i="3"/>
  <c r="M28" i="3"/>
  <c r="Q28" i="3"/>
  <c r="U28" i="3"/>
  <c r="Y28" i="3"/>
  <c r="C29" i="3"/>
  <c r="A29" i="3"/>
  <c r="G29" i="3"/>
  <c r="E29" i="3"/>
  <c r="K29" i="3"/>
  <c r="I29" i="3"/>
  <c r="O29" i="3"/>
  <c r="M29" i="3"/>
  <c r="S29" i="3"/>
  <c r="Q29" i="3"/>
  <c r="W29" i="3"/>
  <c r="U29" i="3"/>
  <c r="AA29" i="3"/>
  <c r="Y29" i="3"/>
  <c r="C30" i="3"/>
  <c r="A30" i="3"/>
  <c r="G30" i="3"/>
  <c r="E30" i="3"/>
  <c r="K30" i="3"/>
  <c r="I30" i="3"/>
  <c r="O30" i="3"/>
  <c r="M30" i="3"/>
  <c r="S30" i="3"/>
  <c r="Q30" i="3"/>
  <c r="W30" i="3"/>
  <c r="U30" i="3"/>
  <c r="AA30" i="3"/>
  <c r="Y30" i="3"/>
  <c r="C31" i="3"/>
  <c r="A31" i="3"/>
  <c r="G31" i="3"/>
  <c r="E31" i="3"/>
  <c r="K31" i="3"/>
  <c r="I31" i="3"/>
  <c r="O31" i="3"/>
  <c r="M31" i="3"/>
  <c r="S31" i="3"/>
  <c r="Q31" i="3"/>
  <c r="W31" i="3"/>
  <c r="U31" i="3"/>
  <c r="AA31" i="3"/>
  <c r="Y31" i="3"/>
  <c r="C32" i="3"/>
  <c r="A32" i="3"/>
  <c r="G32" i="3"/>
  <c r="E32" i="3"/>
  <c r="K32" i="3"/>
  <c r="I32" i="3"/>
  <c r="O32" i="3"/>
  <c r="M32" i="3"/>
  <c r="S32" i="3"/>
  <c r="Q32" i="3"/>
  <c r="W32" i="3"/>
  <c r="U32" i="3"/>
  <c r="AA32" i="3"/>
  <c r="Y32" i="3"/>
  <c r="C33" i="3"/>
  <c r="A33" i="3"/>
  <c r="G33" i="3"/>
  <c r="E33" i="3"/>
  <c r="K33" i="3"/>
  <c r="I33" i="3"/>
  <c r="O33" i="3"/>
  <c r="M33" i="3"/>
  <c r="S33" i="3"/>
  <c r="Q33" i="3"/>
  <c r="W33" i="3"/>
  <c r="U33" i="3"/>
  <c r="AA33" i="3"/>
  <c r="Y33" i="3"/>
  <c r="C36" i="3"/>
  <c r="A36" i="3"/>
  <c r="G36" i="3"/>
  <c r="E36" i="3"/>
  <c r="K36" i="3"/>
  <c r="I36" i="3"/>
  <c r="O36" i="3"/>
  <c r="M36" i="3"/>
  <c r="S36" i="3"/>
  <c r="Q36" i="3"/>
  <c r="C37" i="3"/>
  <c r="A37" i="3"/>
  <c r="G37" i="3"/>
  <c r="E37" i="3"/>
  <c r="K37" i="3"/>
  <c r="O37" i="3"/>
  <c r="M37" i="3"/>
  <c r="S37" i="3"/>
  <c r="Q37" i="3"/>
  <c r="C38" i="3"/>
  <c r="A38" i="3"/>
  <c r="G38" i="3"/>
  <c r="E38" i="3"/>
  <c r="K38" i="3"/>
  <c r="O38" i="3"/>
  <c r="M38" i="3"/>
  <c r="S38" i="3"/>
  <c r="Q38" i="3"/>
  <c r="C39" i="3"/>
  <c r="A39" i="3"/>
  <c r="G39" i="3"/>
  <c r="E39" i="3"/>
  <c r="K39" i="3"/>
  <c r="I39" i="3"/>
  <c r="O39" i="3"/>
  <c r="M39" i="3"/>
  <c r="S39" i="3"/>
  <c r="Q39" i="3"/>
  <c r="C40" i="3"/>
  <c r="A40" i="3"/>
  <c r="G40" i="3"/>
  <c r="E40" i="3"/>
  <c r="K40" i="3"/>
  <c r="I40" i="3"/>
  <c r="O40" i="3"/>
  <c r="M40" i="3"/>
  <c r="S40" i="3"/>
  <c r="Q40" i="3"/>
  <c r="C43" i="3"/>
  <c r="A43" i="3"/>
  <c r="B43" i="3"/>
  <c r="G43" i="3"/>
  <c r="E43" i="3"/>
  <c r="F43" i="3"/>
  <c r="K43" i="3"/>
  <c r="I43" i="3"/>
  <c r="J43" i="3"/>
  <c r="O43" i="3"/>
  <c r="M43" i="3"/>
  <c r="N43" i="3"/>
  <c r="S43" i="3"/>
  <c r="Q43" i="3"/>
  <c r="R43" i="3"/>
  <c r="W43" i="3"/>
  <c r="U43" i="3"/>
  <c r="V43" i="3"/>
  <c r="AA43" i="3"/>
  <c r="Y43" i="3"/>
  <c r="Z43" i="3"/>
  <c r="C44" i="3"/>
  <c r="A44" i="3"/>
  <c r="B44" i="3"/>
  <c r="G44" i="3"/>
  <c r="E44" i="3"/>
  <c r="F44" i="3"/>
  <c r="K44" i="3"/>
  <c r="I44" i="3"/>
  <c r="J44" i="3"/>
  <c r="O44" i="3"/>
  <c r="M44" i="3"/>
  <c r="N44" i="3"/>
  <c r="S44" i="3"/>
  <c r="Q44" i="3"/>
  <c r="R44" i="3"/>
  <c r="W44" i="3"/>
  <c r="U44" i="3"/>
  <c r="V44" i="3"/>
  <c r="AA44" i="3"/>
  <c r="Y44" i="3"/>
  <c r="Z44" i="3"/>
  <c r="C45" i="3"/>
  <c r="A45" i="3"/>
  <c r="B45" i="3"/>
  <c r="G45" i="3"/>
  <c r="E45" i="3"/>
  <c r="F45" i="3"/>
  <c r="K45" i="3"/>
  <c r="I45" i="3"/>
  <c r="J45" i="3"/>
  <c r="O45" i="3"/>
  <c r="M45" i="3"/>
  <c r="N45" i="3"/>
  <c r="S45" i="3"/>
  <c r="Q45" i="3"/>
  <c r="R45" i="3"/>
  <c r="W45" i="3"/>
  <c r="U45" i="3"/>
  <c r="V45" i="3"/>
  <c r="AA45" i="3"/>
  <c r="Y45" i="3"/>
  <c r="Z45" i="3"/>
  <c r="C46" i="3"/>
  <c r="A46" i="3"/>
  <c r="B46" i="3"/>
  <c r="G46" i="3"/>
  <c r="E46" i="3"/>
  <c r="F46" i="3"/>
  <c r="K46" i="3"/>
  <c r="I46" i="3"/>
  <c r="J46" i="3"/>
  <c r="O46" i="3"/>
  <c r="M46" i="3"/>
  <c r="N46" i="3"/>
  <c r="S46" i="3"/>
  <c r="Q46" i="3"/>
  <c r="R46" i="3"/>
  <c r="W46" i="3"/>
  <c r="U46" i="3"/>
  <c r="V46" i="3"/>
  <c r="AA46" i="3"/>
  <c r="Y46" i="3"/>
  <c r="Z46" i="3"/>
  <c r="C47" i="3"/>
  <c r="A47" i="3"/>
  <c r="B47" i="3"/>
  <c r="G47" i="3"/>
  <c r="E47" i="3"/>
  <c r="F47" i="3"/>
  <c r="K47" i="3"/>
  <c r="I47" i="3"/>
  <c r="J47" i="3"/>
  <c r="O47" i="3"/>
  <c r="M47" i="3"/>
  <c r="N47" i="3"/>
  <c r="S47" i="3"/>
  <c r="Q47" i="3"/>
  <c r="R47" i="3"/>
  <c r="W47" i="3"/>
  <c r="U47" i="3"/>
  <c r="V47" i="3"/>
  <c r="AA47" i="3"/>
  <c r="Y47" i="3"/>
  <c r="Z47" i="3"/>
  <c r="C50" i="3"/>
  <c r="A50" i="3"/>
  <c r="B50" i="3"/>
  <c r="G50" i="3"/>
  <c r="E50" i="3"/>
  <c r="F50" i="3"/>
  <c r="C51" i="3"/>
  <c r="A51" i="3"/>
  <c r="B51" i="3"/>
  <c r="G51" i="3"/>
  <c r="E51" i="3"/>
  <c r="F51" i="3"/>
  <c r="C52" i="3"/>
  <c r="A52" i="3"/>
  <c r="B52" i="3"/>
  <c r="G52" i="3"/>
  <c r="E52" i="3"/>
  <c r="F52" i="3"/>
  <c r="C53" i="3"/>
  <c r="A53" i="3"/>
  <c r="B53" i="3"/>
  <c r="G53" i="3"/>
  <c r="E53" i="3"/>
  <c r="F53" i="3"/>
  <c r="C54" i="3"/>
  <c r="A54" i="3"/>
  <c r="B54" i="3"/>
  <c r="G54" i="3"/>
  <c r="E54" i="3"/>
  <c r="F54" i="3"/>
  <c r="C57" i="3"/>
  <c r="A57" i="3"/>
  <c r="B57" i="3"/>
  <c r="G57" i="3"/>
  <c r="E57" i="3"/>
  <c r="F57" i="3"/>
  <c r="C60" i="3"/>
  <c r="A60" i="3"/>
  <c r="B60" i="3"/>
  <c r="G60" i="3"/>
  <c r="E60" i="3"/>
  <c r="F60" i="3"/>
  <c r="B62" i="3"/>
  <c r="C62" i="3"/>
  <c r="D62" i="3"/>
  <c r="E62" i="3"/>
  <c r="F62" i="3"/>
  <c r="G62" i="3"/>
  <c r="H62" i="3"/>
  <c r="F63" i="3"/>
  <c r="G63" i="3"/>
  <c r="H63" i="3"/>
  <c r="B64" i="3"/>
  <c r="C64" i="3"/>
  <c r="D64" i="3"/>
  <c r="E64" i="3"/>
  <c r="F64" i="3"/>
  <c r="G64" i="3"/>
  <c r="H64" i="3"/>
  <c r="B65" i="3"/>
  <c r="C65" i="3"/>
  <c r="D65" i="3"/>
  <c r="E65" i="3"/>
  <c r="F65" i="3"/>
  <c r="G65" i="3"/>
  <c r="H65" i="3"/>
  <c r="F68" i="3"/>
  <c r="G68" i="3"/>
  <c r="H68" i="3"/>
  <c r="B69" i="3"/>
  <c r="C69" i="3"/>
  <c r="D69" i="3"/>
  <c r="E69" i="3"/>
  <c r="F69" i="3"/>
  <c r="G69" i="3"/>
  <c r="H69" i="3"/>
  <c r="B70" i="3"/>
  <c r="C70" i="3"/>
  <c r="D70" i="3"/>
  <c r="E70" i="3"/>
  <c r="F70" i="3"/>
  <c r="G70" i="3"/>
  <c r="H70" i="3"/>
  <c r="B71" i="3"/>
  <c r="C71" i="3"/>
  <c r="D71" i="3"/>
  <c r="E71" i="3"/>
  <c r="F71" i="3"/>
  <c r="G71" i="3"/>
  <c r="H71" i="3"/>
  <c r="B74" i="3"/>
  <c r="C74" i="3"/>
  <c r="D74" i="3"/>
  <c r="B75" i="3"/>
  <c r="C75" i="3"/>
  <c r="D75" i="3"/>
  <c r="B76" i="3"/>
  <c r="C76" i="3"/>
  <c r="D76" i="3"/>
  <c r="B77" i="3"/>
  <c r="C77" i="3"/>
  <c r="D77" i="3"/>
  <c r="B78" i="3"/>
  <c r="C78" i="3"/>
  <c r="D78" i="3"/>
  <c r="B79" i="3"/>
  <c r="C79" i="3"/>
  <c r="D79" i="3"/>
  <c r="B80" i="3"/>
  <c r="C80" i="3"/>
  <c r="D80" i="3"/>
  <c r="B81" i="3"/>
  <c r="C81" i="3"/>
  <c r="D81" i="3"/>
  <c r="B82" i="3"/>
  <c r="C82" i="3"/>
  <c r="D82" i="3"/>
  <c r="B83" i="3"/>
  <c r="C83" i="3"/>
  <c r="D83" i="3"/>
  <c r="B86" i="3"/>
  <c r="C86" i="3"/>
  <c r="D86" i="3"/>
  <c r="B87" i="3"/>
  <c r="C87" i="3"/>
  <c r="D87" i="3"/>
  <c r="B88" i="3"/>
  <c r="C88" i="3"/>
  <c r="D88" i="3"/>
  <c r="B89" i="3"/>
  <c r="C89" i="3"/>
  <c r="D89" i="3"/>
  <c r="B90" i="3"/>
  <c r="C90" i="3"/>
  <c r="D90" i="3"/>
  <c r="B91" i="3"/>
  <c r="C91" i="3"/>
  <c r="D91" i="3"/>
  <c r="B92" i="3"/>
  <c r="C92" i="3"/>
  <c r="D92" i="3"/>
  <c r="B93" i="3"/>
  <c r="C93" i="3"/>
  <c r="D93" i="3"/>
  <c r="B94" i="3"/>
  <c r="C94" i="3"/>
  <c r="D94" i="3"/>
  <c r="B95" i="3"/>
  <c r="C95" i="3"/>
  <c r="D95" i="3"/>
  <c r="A3" i="19"/>
  <c r="D3" i="19"/>
  <c r="E3" i="19"/>
  <c r="F3" i="19"/>
  <c r="A4" i="19"/>
  <c r="D4" i="19"/>
  <c r="E4" i="19"/>
  <c r="F4" i="19"/>
  <c r="A5" i="19"/>
  <c r="D5" i="19"/>
  <c r="E5" i="19"/>
  <c r="F5" i="19"/>
  <c r="A6" i="19"/>
  <c r="D6" i="19"/>
  <c r="E6" i="19"/>
  <c r="F6" i="19"/>
  <c r="A7" i="19"/>
  <c r="D7" i="19"/>
  <c r="E7" i="19"/>
  <c r="F7" i="19"/>
  <c r="A8" i="19"/>
  <c r="D8" i="19"/>
  <c r="E8" i="19"/>
  <c r="F8" i="19"/>
  <c r="A9" i="19"/>
  <c r="D9" i="19"/>
  <c r="E9" i="19"/>
  <c r="F9" i="19"/>
  <c r="A10" i="19"/>
  <c r="D10" i="19"/>
  <c r="E10" i="19"/>
  <c r="F10" i="19"/>
  <c r="A11" i="19"/>
  <c r="D11" i="19"/>
  <c r="E11" i="19"/>
  <c r="F11" i="19"/>
  <c r="A12" i="19"/>
  <c r="D12" i="19"/>
  <c r="E12" i="19"/>
  <c r="F12" i="19"/>
  <c r="A13" i="19"/>
  <c r="D13" i="19"/>
  <c r="E13" i="19"/>
  <c r="F13" i="19"/>
  <c r="A14" i="19"/>
  <c r="D14" i="19"/>
  <c r="E14" i="19"/>
  <c r="F14" i="19"/>
  <c r="A15" i="19"/>
  <c r="D15" i="19"/>
  <c r="E15" i="19"/>
  <c r="F15" i="19"/>
  <c r="A16" i="19"/>
  <c r="D16" i="19"/>
  <c r="E16" i="19"/>
  <c r="F16" i="19"/>
  <c r="A17" i="19"/>
  <c r="D17" i="19"/>
  <c r="E17" i="19"/>
  <c r="F17" i="19"/>
  <c r="A18" i="19"/>
  <c r="D18" i="19"/>
  <c r="E18" i="19"/>
  <c r="F18" i="19"/>
  <c r="A19" i="19"/>
  <c r="D19" i="19"/>
  <c r="E19" i="19"/>
  <c r="F19" i="19"/>
  <c r="A20" i="19"/>
  <c r="D20" i="19"/>
  <c r="E20" i="19"/>
  <c r="F20" i="19"/>
  <c r="A21" i="19"/>
  <c r="D21" i="19"/>
  <c r="E21" i="19"/>
  <c r="F21" i="19"/>
  <c r="A22" i="19"/>
  <c r="D22" i="19"/>
  <c r="E22" i="19"/>
  <c r="F22" i="19"/>
  <c r="A23" i="19"/>
  <c r="D23" i="19"/>
  <c r="E23" i="19"/>
  <c r="F23" i="19"/>
  <c r="A24" i="19"/>
  <c r="D24" i="19"/>
  <c r="E24" i="19"/>
  <c r="F24" i="19"/>
  <c r="A25" i="19"/>
  <c r="D25" i="19"/>
  <c r="E25" i="19"/>
  <c r="F25" i="19"/>
  <c r="A26" i="19"/>
  <c r="D26" i="19"/>
  <c r="E26" i="19"/>
  <c r="F26" i="19"/>
  <c r="A27" i="19"/>
  <c r="D27" i="19"/>
  <c r="E27" i="19"/>
  <c r="F27" i="19"/>
  <c r="A28" i="19"/>
  <c r="D28" i="19"/>
  <c r="E28" i="19"/>
  <c r="F28" i="19"/>
  <c r="A29" i="19"/>
  <c r="D29" i="19"/>
  <c r="E29" i="19"/>
  <c r="F29" i="19"/>
  <c r="A30" i="19"/>
  <c r="D30" i="19"/>
  <c r="E30" i="19"/>
  <c r="F30" i="19"/>
  <c r="A31" i="19"/>
  <c r="D31" i="19"/>
  <c r="E31" i="19"/>
  <c r="F31" i="19"/>
  <c r="A32" i="19"/>
  <c r="D32" i="19"/>
  <c r="E32" i="19"/>
  <c r="F32" i="19"/>
  <c r="A33" i="19"/>
  <c r="D33" i="19"/>
  <c r="E33" i="19"/>
  <c r="F33" i="19"/>
  <c r="A34" i="19"/>
  <c r="D34" i="19"/>
  <c r="E34" i="19"/>
  <c r="F34" i="19"/>
  <c r="A35" i="19"/>
  <c r="D35" i="19"/>
  <c r="E35" i="19"/>
  <c r="F35" i="19"/>
  <c r="A36" i="19"/>
  <c r="D36" i="19"/>
  <c r="E36" i="19"/>
  <c r="F36" i="19"/>
  <c r="A37" i="19"/>
  <c r="D37" i="19"/>
  <c r="E37" i="19"/>
  <c r="A38" i="19"/>
  <c r="D38" i="19"/>
  <c r="E38" i="19"/>
  <c r="F38" i="19"/>
  <c r="A39" i="19"/>
  <c r="D39" i="19"/>
  <c r="E39" i="19"/>
  <c r="F39" i="19"/>
  <c r="A40" i="19"/>
  <c r="D40" i="19"/>
  <c r="E40" i="19"/>
  <c r="F40" i="19"/>
  <c r="A41" i="19"/>
  <c r="D41" i="19"/>
  <c r="E41" i="19"/>
  <c r="F41" i="19"/>
  <c r="A42" i="19"/>
  <c r="D42" i="19"/>
  <c r="E42" i="19"/>
  <c r="F42" i="19"/>
  <c r="A43" i="19"/>
  <c r="D43" i="19"/>
  <c r="E43" i="19"/>
  <c r="F43" i="19"/>
  <c r="A44" i="19"/>
  <c r="D44" i="19"/>
  <c r="E44" i="19"/>
  <c r="F44" i="19"/>
  <c r="A45" i="19"/>
  <c r="D45" i="19"/>
  <c r="E45" i="19"/>
  <c r="F45" i="19"/>
  <c r="A46" i="19"/>
  <c r="D46" i="19"/>
  <c r="E46" i="19"/>
  <c r="F46" i="19"/>
  <c r="A47" i="19"/>
  <c r="D47" i="19"/>
  <c r="E47" i="19"/>
  <c r="F47" i="19"/>
  <c r="A48" i="19"/>
  <c r="D48" i="19"/>
  <c r="E48" i="19"/>
  <c r="F48" i="19"/>
  <c r="A49" i="19"/>
  <c r="D49" i="19"/>
  <c r="E49" i="19"/>
  <c r="F49" i="19"/>
  <c r="A50" i="19"/>
  <c r="D50" i="19"/>
  <c r="E50" i="19"/>
  <c r="F50" i="19"/>
  <c r="A51" i="19"/>
  <c r="D51" i="19"/>
  <c r="E51" i="19"/>
  <c r="F51" i="19"/>
  <c r="A52" i="19"/>
  <c r="D52" i="19"/>
  <c r="E52" i="19"/>
  <c r="A53" i="19"/>
  <c r="D53" i="19"/>
  <c r="E53" i="19"/>
  <c r="F53" i="19"/>
  <c r="A54" i="19"/>
  <c r="C54" i="19"/>
  <c r="F54" i="19"/>
  <c r="A3" i="21"/>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alcChain>
</file>

<file path=xl/comments1.xml><?xml version="1.0" encoding="utf-8"?>
<comments xmlns="http://schemas.openxmlformats.org/spreadsheetml/2006/main">
  <authors>
    <author>Dave Leip</author>
  </authors>
  <commentList>
    <comment ref="U129" authorId="0">
      <text>
        <r>
          <rPr>
            <b/>
            <sz val="9"/>
            <color indexed="81"/>
            <rFont val="Geneva"/>
          </rPr>
          <t>Dave Leip:</t>
        </r>
        <r>
          <rPr>
            <sz val="9"/>
            <color indexed="81"/>
            <rFont val="Geneva"/>
          </rPr>
          <t xml:space="preserve">
Official Qualified write-in: 0.  Figures here include tabulations from individual county election agencies - incomplete).</t>
        </r>
      </text>
    </comment>
    <comment ref="U346" authorId="0">
      <text>
        <r>
          <rPr>
            <b/>
            <sz val="9"/>
            <color indexed="81"/>
            <rFont val="Geneva"/>
          </rPr>
          <t>Dave Leip:</t>
        </r>
        <r>
          <rPr>
            <sz val="9"/>
            <color indexed="81"/>
            <rFont val="Geneva"/>
          </rPr>
          <t xml:space="preserve">
93 write-ins from FEC.  County-level data not available from DE SOS.</t>
        </r>
      </text>
    </comment>
    <comment ref="P830" authorId="0">
      <text>
        <r>
          <rPr>
            <b/>
            <sz val="9"/>
            <color indexed="81"/>
            <rFont val="Geneva"/>
          </rPr>
          <t>Dave Leip:</t>
        </r>
        <r>
          <rPr>
            <sz val="9"/>
            <color indexed="81"/>
            <rFont val="Geneva"/>
          </rPr>
          <t xml:space="preserve">
the FEC has 18,531 listed as the total for Nader. Data sums to 18,506</t>
        </r>
      </text>
    </comment>
    <comment ref="S830" authorId="0">
      <text>
        <r>
          <rPr>
            <b/>
            <sz val="9"/>
            <color indexed="81"/>
            <rFont val="Geneva"/>
          </rPr>
          <t>Dave Leip:</t>
        </r>
        <r>
          <rPr>
            <sz val="9"/>
            <color indexed="81"/>
            <rFont val="Geneva"/>
          </rPr>
          <t xml:space="preserve">
The FEC has 200 as the total for Phillips. Data sums to 197</t>
        </r>
      </text>
    </comment>
    <comment ref="T830" authorId="0">
      <text>
        <r>
          <rPr>
            <b/>
            <sz val="9"/>
            <color indexed="81"/>
            <rFont val="Geneva"/>
          </rPr>
          <t>Dave Leip:</t>
        </r>
        <r>
          <rPr>
            <sz val="9"/>
            <color indexed="81"/>
            <rFont val="Geneva"/>
          </rPr>
          <t xml:space="preserve">
The FEC has 167 as the total for Hagelin. Data sums to 198</t>
        </r>
      </text>
    </comment>
    <comment ref="A1593" authorId="0">
      <text>
        <r>
          <rPr>
            <b/>
            <sz val="9"/>
            <color indexed="81"/>
            <rFont val="Geneva"/>
          </rPr>
          <t>Dave Leip:</t>
        </r>
        <r>
          <rPr>
            <sz val="9"/>
            <color indexed="81"/>
            <rFont val="Geneva"/>
          </rPr>
          <t xml:space="preserve">
Kansas City included with Jackson County</t>
        </r>
      </text>
    </comment>
    <comment ref="U1719" authorId="0">
      <text>
        <r>
          <rPr>
            <b/>
            <sz val="9"/>
            <color indexed="81"/>
            <rFont val="Geneva"/>
          </rPr>
          <t>Dave Leip:</t>
        </r>
        <r>
          <rPr>
            <sz val="9"/>
            <color indexed="81"/>
            <rFont val="Geneva"/>
          </rPr>
          <t xml:space="preserve">
Write-in figure from FEC.  Separate county-level write-ins are not on MT Canvass.</t>
        </r>
      </text>
    </comment>
    <comment ref="T1845" authorId="0">
      <text>
        <r>
          <rPr>
            <b/>
            <sz val="9"/>
            <color indexed="81"/>
            <rFont val="Geneva"/>
          </rPr>
          <t>Dave Leip:</t>
        </r>
        <r>
          <rPr>
            <sz val="9"/>
            <color indexed="81"/>
            <rFont val="Geneva"/>
          </rPr>
          <t xml:space="preserve">
Hagelin write-ins by county are included in write-in column</t>
        </r>
      </text>
    </comment>
    <comment ref="U1845" authorId="0">
      <text>
        <r>
          <rPr>
            <b/>
            <sz val="9"/>
            <color indexed="81"/>
            <rFont val="Geneva"/>
          </rPr>
          <t>Dave Leip:</t>
        </r>
        <r>
          <rPr>
            <sz val="9"/>
            <color indexed="81"/>
            <rFont val="Geneva"/>
          </rPr>
          <t xml:space="preserve">
Total of write-ins is 1,276 - with 55 of these for John Hagelin.  Separate county-level results for Hagelin are not available.</t>
        </r>
      </text>
    </comment>
    <comment ref="N1905" authorId="0">
      <text>
        <r>
          <rPr>
            <b/>
            <sz val="9"/>
            <color indexed="81"/>
            <rFont val="Geneva"/>
          </rPr>
          <t>Dave Leip:</t>
        </r>
        <r>
          <rPr>
            <sz val="9"/>
            <color indexed="81"/>
            <rFont val="Geneva"/>
          </rPr>
          <t xml:space="preserve">
Statewide Canvass: 85,617.  Corrected via Official Canvass of the County of Albany Nov 7, 2000. (Transpose error in Gore Democratic totals).</t>
        </r>
      </text>
    </comment>
    <comment ref="P1905" authorId="0">
      <text>
        <r>
          <rPr>
            <b/>
            <sz val="9"/>
            <color indexed="81"/>
            <rFont val="Geneva"/>
          </rPr>
          <t>Dave Leip:</t>
        </r>
        <r>
          <rPr>
            <sz val="9"/>
            <color indexed="81"/>
            <rFont val="Geneva"/>
          </rPr>
          <t xml:space="preserve">
Statewide Canvass: 7,182.  Corrected via Official Canvass of the County of Albany Nov 7, 2000.</t>
        </r>
      </text>
    </comment>
    <comment ref="N1908" authorId="0">
      <text>
        <r>
          <rPr>
            <b/>
            <sz val="9"/>
            <color indexed="81"/>
            <rFont val="Geneva"/>
          </rPr>
          <t>Dave Leip:</t>
        </r>
        <r>
          <rPr>
            <sz val="9"/>
            <color indexed="81"/>
            <rFont val="Geneva"/>
          </rPr>
          <t xml:space="preserve">
Originally 13,697.  Corrected using Cattaraugus County Results.</t>
        </r>
      </text>
    </comment>
    <comment ref="Q1908" authorId="0">
      <text>
        <r>
          <rPr>
            <b/>
            <sz val="9"/>
            <color indexed="81"/>
            <rFont val="Geneva"/>
          </rPr>
          <t>Dave Leip:</t>
        </r>
        <r>
          <rPr>
            <sz val="9"/>
            <color indexed="81"/>
            <rFont val="Geneva"/>
          </rPr>
          <t xml:space="preserve">
Originally 247, Corrected using Cattaraugus County Results.</t>
        </r>
      </text>
    </comment>
    <comment ref="R1908" authorId="0">
      <text>
        <r>
          <rPr>
            <b/>
            <sz val="9"/>
            <color indexed="81"/>
            <rFont val="Geneva"/>
          </rPr>
          <t>Dave Leip:</t>
        </r>
        <r>
          <rPr>
            <sz val="9"/>
            <color indexed="81"/>
            <rFont val="Geneva"/>
          </rPr>
          <t xml:space="preserve">
Originally 6. Corrected using Cattaraugus County Results.</t>
        </r>
      </text>
    </comment>
    <comment ref="V1908" authorId="0">
      <text>
        <r>
          <rPr>
            <b/>
            <sz val="9"/>
            <color indexed="81"/>
            <rFont val="Geneva"/>
          </rPr>
          <t>Dave Leip:</t>
        </r>
        <r>
          <rPr>
            <sz val="9"/>
            <color indexed="81"/>
            <rFont val="Geneva"/>
          </rPr>
          <t xml:space="preserve">
originally 171. Corrected using Cattaraugus County Results.</t>
        </r>
      </text>
    </comment>
    <comment ref="Q1914" authorId="0">
      <text>
        <r>
          <rPr>
            <b/>
            <sz val="9"/>
            <color indexed="81"/>
            <rFont val="Geneva"/>
          </rPr>
          <t>Dave Leip:</t>
        </r>
        <r>
          <rPr>
            <sz val="9"/>
            <color indexed="81"/>
            <rFont val="Geneva"/>
          </rPr>
          <t xml:space="preserve">
Statewide Canvass: 78.  Corrected via Columbia County Official Tabulation Nov 7, 2000.</t>
        </r>
      </text>
    </comment>
    <comment ref="V1914" authorId="0">
      <text>
        <r>
          <rPr>
            <b/>
            <sz val="9"/>
            <color indexed="81"/>
            <rFont val="Geneva"/>
          </rPr>
          <t>Dave Leip:</t>
        </r>
        <r>
          <rPr>
            <sz val="9"/>
            <color indexed="81"/>
            <rFont val="Geneva"/>
          </rPr>
          <t xml:space="preserve">
Statewide Canvass: 24.  Corrected via Columbia County Official Tabulation Nov 7, 2000.</t>
        </r>
      </text>
    </comment>
    <comment ref="Q1928" authorId="0">
      <text>
        <r>
          <rPr>
            <b/>
            <sz val="9"/>
            <color indexed="81"/>
            <rFont val="Geneva"/>
          </rPr>
          <t>Dave Leip:</t>
        </r>
        <r>
          <rPr>
            <sz val="9"/>
            <color indexed="81"/>
            <rFont val="Geneva"/>
          </rPr>
          <t xml:space="preserve">
Statewide Canvass: 152.  Corrected via Official Canvass for Livingston County Nov 7, 2000.</t>
        </r>
      </text>
    </comment>
    <comment ref="V1928" authorId="0">
      <text>
        <r>
          <rPr>
            <b/>
            <sz val="9"/>
            <color indexed="81"/>
            <rFont val="Geneva"/>
          </rPr>
          <t>Dave Leip:</t>
        </r>
        <r>
          <rPr>
            <sz val="9"/>
            <color indexed="81"/>
            <rFont val="Geneva"/>
          </rPr>
          <t xml:space="preserve">
Statewide Canvass: 62.  Corrected via Official Canvass for Livingston County Nov 7, 2000.</t>
        </r>
      </text>
    </comment>
    <comment ref="N1932" authorId="0">
      <text>
        <r>
          <rPr>
            <b/>
            <sz val="9"/>
            <color indexed="81"/>
            <rFont val="Geneva"/>
          </rPr>
          <t>Dave Leip:</t>
        </r>
        <r>
          <rPr>
            <sz val="9"/>
            <color indexed="81"/>
            <rFont val="Geneva"/>
          </rPr>
          <t xml:space="preserve">
Statewide Canvass 341,610.  Figure here from Official Canvass and Statement of Votes Cast from nassau County Board of Elections.</t>
        </r>
      </text>
    </comment>
    <comment ref="O1932" authorId="0">
      <text>
        <r>
          <rPr>
            <b/>
            <sz val="9"/>
            <color indexed="81"/>
            <rFont val="Geneva"/>
          </rPr>
          <t>Dave Leip:</t>
        </r>
        <r>
          <rPr>
            <sz val="9"/>
            <color indexed="81"/>
            <rFont val="Geneva"/>
          </rPr>
          <t xml:space="preserve">
Statewide Canvass 226,954.  Figure here from Official Canvass and Statement of Votes Cast from nassau County Board of Elections.</t>
        </r>
      </text>
    </comment>
    <comment ref="P1932" authorId="0">
      <text>
        <r>
          <rPr>
            <b/>
            <sz val="9"/>
            <color indexed="81"/>
            <rFont val="Geneva"/>
          </rPr>
          <t>Dave Leip:</t>
        </r>
        <r>
          <rPr>
            <sz val="9"/>
            <color indexed="81"/>
            <rFont val="Geneva"/>
          </rPr>
          <t xml:space="preserve">
Statewide Canvass 14,780.  Figure here from Official Canvass and Statement of Votes Cast from nassau County Board of Elections.</t>
        </r>
      </text>
    </comment>
    <comment ref="Q1932" authorId="0">
      <text>
        <r>
          <rPr>
            <b/>
            <sz val="9"/>
            <color indexed="81"/>
            <rFont val="Geneva"/>
          </rPr>
          <t>Dave Leip:</t>
        </r>
        <r>
          <rPr>
            <sz val="9"/>
            <color indexed="81"/>
            <rFont val="Geneva"/>
          </rPr>
          <t xml:space="preserve">
Statewide Canvass 2,809  Figure here from Official Canvass and Statement of Votes Cast from nassau County Board of Elections.</t>
        </r>
      </text>
    </comment>
    <comment ref="R1932" authorId="0">
      <text>
        <r>
          <rPr>
            <b/>
            <sz val="9"/>
            <color indexed="81"/>
            <rFont val="Geneva"/>
          </rPr>
          <t>Dave Leip:</t>
        </r>
        <r>
          <rPr>
            <sz val="9"/>
            <color indexed="81"/>
            <rFont val="Geneva"/>
          </rPr>
          <t xml:space="preserve">
Statewide Canvass 524.  Figure here from Official Canvass and Statement of Votes Cast from nassau County Board of Elections.</t>
        </r>
      </text>
    </comment>
    <comment ref="N1960" authorId="0">
      <text>
        <r>
          <rPr>
            <b/>
            <sz val="9"/>
            <color indexed="81"/>
            <rFont val="Geneva"/>
          </rPr>
          <t>Dave Leip:</t>
        </r>
        <r>
          <rPr>
            <sz val="9"/>
            <color indexed="81"/>
            <rFont val="Geneva"/>
          </rPr>
          <t xml:space="preserve">
Statewide Canvass: 5,935.  Corrected via Official Tabulation and Statement of Votes Cast in the County of Wyoming Nov 7, 2000.</t>
        </r>
      </text>
    </comment>
    <comment ref="Q1960" authorId="0">
      <text>
        <r>
          <rPr>
            <b/>
            <sz val="9"/>
            <color indexed="81"/>
            <rFont val="Geneva"/>
          </rPr>
          <t>Dave Leip:</t>
        </r>
        <r>
          <rPr>
            <sz val="9"/>
            <color indexed="81"/>
            <rFont val="Geneva"/>
          </rPr>
          <t xml:space="preserve">
Statewide Canvass: 159.  Corrected via Official Tabulation and Statement of Votes Cast in the County of Wyoming Nov 7, 2000.</t>
        </r>
      </text>
    </comment>
    <comment ref="R1960" authorId="0">
      <text>
        <r>
          <rPr>
            <b/>
            <sz val="9"/>
            <color indexed="81"/>
            <rFont val="Geneva"/>
          </rPr>
          <t>Dave Leip:</t>
        </r>
        <r>
          <rPr>
            <sz val="9"/>
            <color indexed="81"/>
            <rFont val="Geneva"/>
          </rPr>
          <t xml:space="preserve">
Statewide Canvass: 3.  Corrected via Official Tabulation and Statement of Votes Cast in the County of Wyoming Nov 7, 2000.</t>
        </r>
      </text>
    </comment>
    <comment ref="V1960" authorId="0">
      <text>
        <r>
          <rPr>
            <b/>
            <sz val="9"/>
            <color indexed="81"/>
            <rFont val="Geneva"/>
          </rPr>
          <t>Dave Leip:</t>
        </r>
        <r>
          <rPr>
            <sz val="9"/>
            <color indexed="81"/>
            <rFont val="Geneva"/>
          </rPr>
          <t xml:space="preserve">
Statewide Canvass: 103..  Corrected via Official Tabulation and Statement of Votes Cast in the County of Wyoming Nov 7, 2000.</t>
        </r>
      </text>
    </comment>
    <comment ref="N1963" authorId="0">
      <text>
        <r>
          <rPr>
            <b/>
            <sz val="9"/>
            <color indexed="81"/>
            <rFont val="Geneva"/>
          </rPr>
          <t>Dave Leip:</t>
        </r>
        <r>
          <rPr>
            <sz val="9"/>
            <color indexed="81"/>
            <rFont val="Geneva"/>
          </rPr>
          <t xml:space="preserve">
Statewide Canvass: 497,468 -&gt; Corrected from Statement and Return of the Votes for the Office of Preisdent of the United States from NYC Board of Elections</t>
        </r>
      </text>
    </comment>
    <comment ref="O1963" authorId="0">
      <text>
        <r>
          <rPr>
            <b/>
            <sz val="9"/>
            <color indexed="81"/>
            <rFont val="Geneva"/>
          </rPr>
          <t>Dave Leip:</t>
        </r>
        <r>
          <rPr>
            <sz val="9"/>
            <color indexed="81"/>
            <rFont val="Geneva"/>
          </rPr>
          <t xml:space="preserve">
Statewide Canvass: 96,605 -&gt; Corrected from Statement and Return of the Votes for the Office of Preisdent of the United States from NYC Board of Elections</t>
        </r>
      </text>
    </comment>
    <comment ref="P1963" authorId="0">
      <text>
        <r>
          <rPr>
            <b/>
            <sz val="9"/>
            <color indexed="81"/>
            <rFont val="Geneva"/>
          </rPr>
          <t>Dave Leip:</t>
        </r>
        <r>
          <rPr>
            <sz val="9"/>
            <color indexed="81"/>
            <rFont val="Geneva"/>
          </rPr>
          <t xml:space="preserve">
Statewide Canvass 19,977 -&gt; Corrected from Statement and Return of the Votes for the Office of Preisdent of the United States from NYC Board of Elections</t>
        </r>
      </text>
    </comment>
    <comment ref="Q1963" authorId="0">
      <text>
        <r>
          <rPr>
            <b/>
            <sz val="9"/>
            <color indexed="81"/>
            <rFont val="Geneva"/>
          </rPr>
          <t>Dave Leip:</t>
        </r>
        <r>
          <rPr>
            <sz val="9"/>
            <color indexed="81"/>
            <rFont val="Geneva"/>
          </rPr>
          <t xml:space="preserve">
Statewide Canvass 1,457 -&gt; Corrected from Statement and Return of the Votes for the Office of Preisdent of the United States from NYC Board of Elections</t>
        </r>
      </text>
    </comment>
    <comment ref="R1963" authorId="0">
      <text>
        <r>
          <rPr>
            <b/>
            <sz val="9"/>
            <color indexed="81"/>
            <rFont val="Geneva"/>
          </rPr>
          <t>Dave Leip:</t>
        </r>
        <r>
          <rPr>
            <sz val="9"/>
            <color indexed="81"/>
            <rFont val="Geneva"/>
          </rPr>
          <t xml:space="preserve">
Statewide Canvass 419 -&gt; Corrected from Statement and Return of the Votes for the Office of Preisdent of the United States from NYC Board of Elections</t>
        </r>
      </text>
    </comment>
    <comment ref="S1963" authorId="0">
      <text>
        <r>
          <rPr>
            <b/>
            <sz val="9"/>
            <color indexed="81"/>
            <rFont val="Geneva"/>
          </rPr>
          <t>Dave Leip:</t>
        </r>
        <r>
          <rPr>
            <sz val="9"/>
            <color indexed="81"/>
            <rFont val="Geneva"/>
          </rPr>
          <t xml:space="preserve">
Statewide Canvass 139 -&gt; Corrected from Statement and Return of the Votes for the Office of Preisdent of the United States from NYC Board of Elections</t>
        </r>
      </text>
    </comment>
    <comment ref="T1963" authorId="0">
      <text>
        <r>
          <rPr>
            <b/>
            <sz val="9"/>
            <color indexed="81"/>
            <rFont val="Geneva"/>
          </rPr>
          <t>Dave Leip:</t>
        </r>
        <r>
          <rPr>
            <sz val="9"/>
            <color indexed="81"/>
            <rFont val="Geneva"/>
          </rPr>
          <t xml:space="preserve">
Statewide Canvass 895 -&gt; Corrected from Statement and Return of the Votes for the Office of Preisdent of the United States from NYC Board of Elections</t>
        </r>
      </text>
    </comment>
    <comment ref="N1964" authorId="0">
      <text>
        <r>
          <rPr>
            <b/>
            <sz val="9"/>
            <color indexed="81"/>
            <rFont val="Geneva"/>
          </rPr>
          <t>Dave Leip:</t>
        </r>
        <r>
          <rPr>
            <sz val="9"/>
            <color indexed="81"/>
            <rFont val="Geneva"/>
          </rPr>
          <t xml:space="preserve">
Statewide Canvass: 449,300  Corrected from Statement and Return of the Votes for the Office of Preisdent of the United States from NYC Board of Elections</t>
        </r>
      </text>
    </comment>
    <comment ref="O1964" authorId="0">
      <text>
        <r>
          <rPr>
            <b/>
            <sz val="9"/>
            <color indexed="81"/>
            <rFont val="Geneva"/>
          </rPr>
          <t>Dave Leip:</t>
        </r>
        <r>
          <rPr>
            <sz val="9"/>
            <color indexed="81"/>
            <rFont val="Geneva"/>
          </rPr>
          <t xml:space="preserve">
Statewide Canvass: 79,921 Corrected from Statement and Return of the Votes for the Office of Preisdent of the United States from NYC Board of Elections</t>
        </r>
      </text>
    </comment>
    <comment ref="P1964" authorId="0">
      <text>
        <r>
          <rPr>
            <b/>
            <sz val="9"/>
            <color indexed="81"/>
            <rFont val="Geneva"/>
          </rPr>
          <t>Dave Leip:</t>
        </r>
        <r>
          <rPr>
            <sz val="9"/>
            <color indexed="81"/>
            <rFont val="Geneva"/>
          </rPr>
          <t xml:space="preserve">
Statewide Canvass: 30,923 -&gt; Corrected from Statement and Return of the Votes for the Office of Preisdent of the United States from NYC Board of Elections</t>
        </r>
      </text>
    </comment>
    <comment ref="Q1964" authorId="0">
      <text>
        <r>
          <rPr>
            <b/>
            <sz val="9"/>
            <color indexed="81"/>
            <rFont val="Geneva"/>
          </rPr>
          <t>Dave Leip:</t>
        </r>
        <r>
          <rPr>
            <sz val="9"/>
            <color indexed="81"/>
            <rFont val="Geneva"/>
          </rPr>
          <t xml:space="preserve">
Statewide Canvass: 996 -&gt; Corrected from Statement and Return of the Votes for the Office of Preisdent of the United States from NYC Board of Elections</t>
        </r>
      </text>
    </comment>
    <comment ref="R1964" authorId="0">
      <text>
        <r>
          <rPr>
            <b/>
            <sz val="9"/>
            <color indexed="81"/>
            <rFont val="Geneva"/>
          </rPr>
          <t>Dave Leip:</t>
        </r>
        <r>
          <rPr>
            <sz val="9"/>
            <color indexed="81"/>
            <rFont val="Geneva"/>
          </rPr>
          <t xml:space="preserve">
Statewide Canvass: 990 -&gt; Corrected from Statement and Return of the Votes for the Office of Preisdent of the United States from NYC Board of Elections</t>
        </r>
      </text>
    </comment>
    <comment ref="S1964" authorId="0">
      <text>
        <r>
          <rPr>
            <b/>
            <sz val="9"/>
            <color indexed="81"/>
            <rFont val="Geneva"/>
          </rPr>
          <t>Dave Leip:</t>
        </r>
        <r>
          <rPr>
            <sz val="9"/>
            <color indexed="81"/>
            <rFont val="Geneva"/>
          </rPr>
          <t xml:space="preserve">
Statewide Canvass: 74 -&gt; Corrected from Statement and Return of the Votes for the Office of Preisdent of the United States from NYC Board of Elections</t>
        </r>
      </text>
    </comment>
    <comment ref="T1964" authorId="0">
      <text>
        <r>
          <rPr>
            <b/>
            <sz val="9"/>
            <color indexed="81"/>
            <rFont val="Geneva"/>
          </rPr>
          <t>Dave Leip:</t>
        </r>
        <r>
          <rPr>
            <sz val="9"/>
            <color indexed="81"/>
            <rFont val="Geneva"/>
          </rPr>
          <t xml:space="preserve">
Statewide Canvass: 855 -&gt; Corrected from Statement and Return of the Votes for the Office of Preisdent of the United States from NYC Board of Elections</t>
        </r>
      </text>
    </comment>
    <comment ref="V1964" authorId="0">
      <text>
        <r>
          <rPr>
            <b/>
            <sz val="9"/>
            <color indexed="81"/>
            <rFont val="Geneva"/>
          </rPr>
          <t>Dave Leip:</t>
        </r>
        <r>
          <rPr>
            <sz val="9"/>
            <color indexed="81"/>
            <rFont val="Geneva"/>
          </rPr>
          <t xml:space="preserve">
Statewide Canvass: 173 -&gt; Corrected from Statement and Return of the Votes for the Office of Preisdent of the United States from NYC Board of Elections</t>
        </r>
      </text>
    </comment>
    <comment ref="N1967" authorId="0">
      <text>
        <r>
          <rPr>
            <b/>
            <sz val="9"/>
            <color indexed="81"/>
            <rFont val="Geneva"/>
          </rPr>
          <t>Dave Leip:</t>
        </r>
        <r>
          <rPr>
            <sz val="9"/>
            <color indexed="81"/>
            <rFont val="Geneva"/>
          </rPr>
          <t xml:space="preserve">
Official Canvass total: 4,107,697.  Corrected several counties per county canvasses.</t>
        </r>
      </text>
    </comment>
    <comment ref="O1967" authorId="0">
      <text>
        <r>
          <rPr>
            <b/>
            <sz val="9"/>
            <color indexed="81"/>
            <rFont val="Geneva"/>
          </rPr>
          <t>Dave Leip:</t>
        </r>
        <r>
          <rPr>
            <sz val="9"/>
            <color indexed="81"/>
            <rFont val="Geneva"/>
          </rPr>
          <t xml:space="preserve">
Statewide Canvass: 2,403,374.  Corrected New York and Kings Counties</t>
        </r>
      </text>
    </comment>
    <comment ref="P1967" authorId="0">
      <text>
        <r>
          <rPr>
            <b/>
            <sz val="9"/>
            <color indexed="81"/>
            <rFont val="Geneva"/>
          </rPr>
          <t>Dave Leip:</t>
        </r>
        <r>
          <rPr>
            <sz val="9"/>
            <color indexed="81"/>
            <rFont val="Geneva"/>
          </rPr>
          <t xml:space="preserve">
Official Canvass total: 244,030.  Corrected figure in Albany County per Albany County Canvass, New York and Kings County per NYC Board of Elections.</t>
        </r>
      </text>
    </comment>
    <comment ref="Q1967" authorId="0">
      <text>
        <r>
          <rPr>
            <b/>
            <sz val="9"/>
            <color indexed="81"/>
            <rFont val="Geneva"/>
          </rPr>
          <t>Dave Leip:</t>
        </r>
        <r>
          <rPr>
            <sz val="9"/>
            <color indexed="81"/>
            <rFont val="Geneva"/>
          </rPr>
          <t xml:space="preserve">
Official Canvass total: 31,599.  Corrected figures in several counties per County Canvasses.</t>
        </r>
      </text>
    </comment>
    <comment ref="R1967" authorId="0">
      <text>
        <r>
          <rPr>
            <b/>
            <sz val="9"/>
            <color indexed="81"/>
            <rFont val="Geneva"/>
          </rPr>
          <t>Dave Leip:</t>
        </r>
        <r>
          <rPr>
            <sz val="9"/>
            <color indexed="81"/>
            <rFont val="Geneva"/>
          </rPr>
          <t xml:space="preserve">
Official Canvass total: 7,649.  Corrected figures in several counties per County Canvasses.</t>
        </r>
      </text>
    </comment>
    <comment ref="S1967" authorId="0">
      <text>
        <r>
          <rPr>
            <b/>
            <sz val="9"/>
            <color indexed="81"/>
            <rFont val="Geneva"/>
          </rPr>
          <t>Dave Leip:</t>
        </r>
        <r>
          <rPr>
            <sz val="9"/>
            <color indexed="81"/>
            <rFont val="Geneva"/>
          </rPr>
          <t xml:space="preserve">
Statewide Canvass: 1,498.  Corrected New York County and Kings Counties.</t>
        </r>
      </text>
    </comment>
    <comment ref="T1967" authorId="0">
      <text>
        <r>
          <rPr>
            <b/>
            <sz val="9"/>
            <color indexed="81"/>
            <rFont val="Geneva"/>
          </rPr>
          <t>Dave Leip:</t>
        </r>
        <r>
          <rPr>
            <sz val="9"/>
            <color indexed="81"/>
            <rFont val="Geneva"/>
          </rPr>
          <t xml:space="preserve">
Statewide Canvass: 24,367.  Corrected figures in New York and Kings Counties per NYC Board of Elections.</t>
        </r>
      </text>
    </comment>
    <comment ref="U1967" authorId="0">
      <text>
        <r>
          <rPr>
            <b/>
            <sz val="9"/>
            <color indexed="81"/>
            <rFont val="Geneva"/>
          </rPr>
          <t>Dave Leip:</t>
        </r>
        <r>
          <rPr>
            <sz val="9"/>
            <color indexed="81"/>
            <rFont val="Geneva"/>
          </rPr>
          <t xml:space="preserve">
Write-ins are grouped on canvass with void and Blank.  Write-ins shown here are collected from county canvasses.</t>
        </r>
      </text>
    </comment>
    <comment ref="V1967" authorId="0">
      <text>
        <r>
          <rPr>
            <b/>
            <sz val="9"/>
            <color indexed="81"/>
            <rFont val="Geneva"/>
          </rPr>
          <t>Dave Leip:</t>
        </r>
        <r>
          <rPr>
            <sz val="9"/>
            <color indexed="81"/>
            <rFont val="Geneva"/>
          </rPr>
          <t xml:space="preserve">
Official Canvass total: 1,789.  Corrected figures in several counties per County Canvasses.</t>
        </r>
      </text>
    </comment>
    <comment ref="P2096" authorId="0">
      <text>
        <r>
          <rPr>
            <b/>
            <sz val="9"/>
            <color indexed="81"/>
            <rFont val="Geneva"/>
          </rPr>
          <t>Dave Leip:</t>
        </r>
        <r>
          <rPr>
            <sz val="9"/>
            <color indexed="81"/>
            <rFont val="Geneva"/>
          </rPr>
          <t xml:space="preserve">
Official Canvass has 25.  Confirmed with McIntosh County Auditor that the correct figure is 36.</t>
        </r>
      </text>
    </comment>
    <comment ref="R2120" authorId="0">
      <text>
        <r>
          <rPr>
            <b/>
            <sz val="9"/>
            <color indexed="81"/>
            <rFont val="Geneva"/>
          </rPr>
          <t>Dave Leip:</t>
        </r>
        <r>
          <rPr>
            <sz val="9"/>
            <color indexed="81"/>
            <rFont val="Geneva"/>
          </rPr>
          <t xml:space="preserve">
Was 3.  Walsh County Canvass has 14. Appears to be swapped with Hagelin</t>
        </r>
      </text>
    </comment>
    <comment ref="T2120" authorId="0">
      <text>
        <r>
          <rPr>
            <b/>
            <sz val="9"/>
            <color indexed="81"/>
            <rFont val="Geneva"/>
          </rPr>
          <t>Dave Leip:</t>
        </r>
        <r>
          <rPr>
            <sz val="9"/>
            <color indexed="81"/>
            <rFont val="Geneva"/>
          </rPr>
          <t xml:space="preserve">
Was 14.  Walsh County Canvass has 3. Appears to be swapped with Browne</t>
        </r>
      </text>
    </comment>
    <comment ref="P2124" authorId="0">
      <text>
        <r>
          <rPr>
            <b/>
            <sz val="9"/>
            <color indexed="81"/>
            <rFont val="Geneva"/>
          </rPr>
          <t>Dave Leip:</t>
        </r>
        <r>
          <rPr>
            <sz val="9"/>
            <color indexed="81"/>
            <rFont val="Geneva"/>
          </rPr>
          <t xml:space="preserve">
Official Canvass has 9,486.  Corrected figure in McIntosh County from 25 to 36.</t>
        </r>
      </text>
    </comment>
    <comment ref="R2124" authorId="0">
      <text>
        <r>
          <rPr>
            <b/>
            <sz val="9"/>
            <color indexed="81"/>
            <rFont val="Geneva"/>
          </rPr>
          <t>Dave Leip:</t>
        </r>
        <r>
          <rPr>
            <sz val="9"/>
            <color indexed="81"/>
            <rFont val="Geneva"/>
          </rPr>
          <t xml:space="preserve">
Official Canvass has 660.  Swapped Browne and Hagelin votes in Walsh County.</t>
        </r>
      </text>
    </comment>
    <comment ref="T2124" authorId="0">
      <text>
        <r>
          <rPr>
            <b/>
            <sz val="9"/>
            <color indexed="81"/>
            <rFont val="Geneva"/>
          </rPr>
          <t>Dave Leip:</t>
        </r>
        <r>
          <rPr>
            <sz val="9"/>
            <color indexed="81"/>
            <rFont val="Geneva"/>
          </rPr>
          <t xml:space="preserve">
Official Canvass has 313.  Swapped Browne and Hagelin votes in Walsh County.</t>
        </r>
      </text>
    </comment>
    <comment ref="U2400" authorId="0">
      <text>
        <r>
          <rPr>
            <b/>
            <sz val="9"/>
            <color indexed="81"/>
            <rFont val="Geneva"/>
          </rPr>
          <t>Dave Leip:</t>
        </r>
        <r>
          <rPr>
            <sz val="9"/>
            <color indexed="81"/>
            <rFont val="Geneva"/>
          </rPr>
          <t xml:space="preserve">
County-level write-ins from FEC and not yet acquired from PA SOS.</t>
        </r>
      </text>
    </comment>
    <comment ref="T3060" authorId="0">
      <text>
        <r>
          <rPr>
            <b/>
            <sz val="9"/>
            <color indexed="81"/>
            <rFont val="Geneva"/>
          </rPr>
          <t>Dave Leip:</t>
        </r>
        <r>
          <rPr>
            <sz val="9"/>
            <color indexed="81"/>
            <rFont val="Geneva"/>
          </rPr>
          <t xml:space="preserve">
Hagelin write-ins by county are included in "Write-ins" column</t>
        </r>
      </text>
    </comment>
    <comment ref="U3060" authorId="0">
      <text>
        <r>
          <rPr>
            <b/>
            <sz val="9"/>
            <color indexed="81"/>
            <rFont val="Geneva"/>
          </rPr>
          <t>Dave Leip:</t>
        </r>
        <r>
          <rPr>
            <sz val="9"/>
            <color indexed="81"/>
            <rFont val="Geneva"/>
          </rPr>
          <t xml:space="preserve">
Total of write-ins is 2,807 - with 171 of these for John Hagelin.  Separate county-level results for Hagelin are not available.</t>
        </r>
      </text>
    </comment>
    <comment ref="U3101" authorId="0">
      <text>
        <r>
          <rPr>
            <b/>
            <sz val="9"/>
            <color indexed="81"/>
            <rFont val="Geneva"/>
          </rPr>
          <t>Dave Leip:</t>
        </r>
        <r>
          <rPr>
            <sz val="9"/>
            <color indexed="81"/>
            <rFont val="Geneva"/>
          </rPr>
          <t xml:space="preserve">
Official Qualified write-in: 0.  Figures here include tabulations from individual county election agencies - incomplete).</t>
        </r>
      </text>
    </comment>
  </commentList>
</comments>
</file>

<file path=xl/comments2.xml><?xml version="1.0" encoding="utf-8"?>
<comments xmlns="http://schemas.openxmlformats.org/spreadsheetml/2006/main">
  <authors>
    <author>Dave Leip</author>
  </authors>
  <commentList>
    <comment ref="B2" authorId="0">
      <text>
        <r>
          <rPr>
            <b/>
            <sz val="9"/>
            <color indexed="81"/>
            <rFont val="Geneva"/>
          </rPr>
          <t>Dave Leip:</t>
        </r>
        <r>
          <rPr>
            <sz val="9"/>
            <color indexed="81"/>
            <rFont val="Geneva"/>
          </rPr>
          <t xml:space="preserve">
Data from U.S. Census Bureau</t>
        </r>
      </text>
    </comment>
  </commentList>
</comments>
</file>

<file path=xl/comments3.xml><?xml version="1.0" encoding="utf-8"?>
<comments xmlns="http://schemas.openxmlformats.org/spreadsheetml/2006/main">
  <authors>
    <author>Dave Leip</author>
  </authors>
  <commentList>
    <comment ref="H28" authorId="0">
      <text>
        <r>
          <rPr>
            <b/>
            <sz val="9"/>
            <color indexed="81"/>
            <rFont val="Geneva"/>
          </rPr>
          <t>Dave Leip:</t>
        </r>
        <r>
          <rPr>
            <sz val="9"/>
            <color indexed="81"/>
            <rFont val="Geneva"/>
          </rPr>
          <t xml:space="preserve">
VP Laura Ticciati
</t>
        </r>
      </text>
    </comment>
    <comment ref="G29" authorId="0">
      <text>
        <r>
          <rPr>
            <b/>
            <sz val="9"/>
            <color indexed="81"/>
            <rFont val="Geneva"/>
          </rPr>
          <t>Dave Leip:</t>
        </r>
        <r>
          <rPr>
            <sz val="9"/>
            <color indexed="81"/>
            <rFont val="Geneva"/>
          </rPr>
          <t xml:space="preserve">
VP: Joseph Sobran</t>
        </r>
      </text>
    </comment>
    <comment ref="H30" authorId="0">
      <text>
        <r>
          <rPr>
            <b/>
            <sz val="9"/>
            <color indexed="81"/>
            <rFont val="Geneva"/>
          </rPr>
          <t>Dave Leip:</t>
        </r>
        <r>
          <rPr>
            <sz val="9"/>
            <color indexed="81"/>
            <rFont val="Geneva"/>
          </rPr>
          <t xml:space="preserve">
VP Laura Ticciati
</t>
        </r>
      </text>
    </comment>
    <comment ref="E33" authorId="0">
      <text>
        <r>
          <rPr>
            <b/>
            <sz val="9"/>
            <color indexed="81"/>
            <rFont val="Geneva"/>
          </rPr>
          <t>Dave Leip:</t>
        </r>
        <r>
          <rPr>
            <sz val="9"/>
            <color indexed="81"/>
            <rFont val="Geneva"/>
          </rPr>
          <t xml:space="preserve">
VP: Higgins </t>
        </r>
      </text>
    </comment>
    <comment ref="H37" authorId="0">
      <text>
        <r>
          <rPr>
            <b/>
            <sz val="9"/>
            <color indexed="81"/>
            <rFont val="Geneva"/>
          </rPr>
          <t>Dave Leip:</t>
        </r>
        <r>
          <rPr>
            <sz val="9"/>
            <color indexed="81"/>
            <rFont val="Geneva"/>
          </rPr>
          <t xml:space="preserve">
VP: Mike Tompkins</t>
        </r>
      </text>
    </comment>
    <comment ref="D42" authorId="0">
      <text>
        <r>
          <rPr>
            <b/>
            <sz val="9"/>
            <color indexed="81"/>
            <rFont val="Geneva"/>
          </rPr>
          <t>Dave Leip:</t>
        </r>
        <r>
          <rPr>
            <sz val="9"/>
            <color indexed="81"/>
            <rFont val="Geneva"/>
          </rPr>
          <t xml:space="preserve">
Slogan: Green</t>
        </r>
      </text>
    </comment>
    <comment ref="E42" authorId="0">
      <text>
        <r>
          <rPr>
            <b/>
            <sz val="9"/>
            <color indexed="81"/>
            <rFont val="Geneva"/>
          </rPr>
          <t>Dave Leip:</t>
        </r>
        <r>
          <rPr>
            <sz val="9"/>
            <color indexed="81"/>
            <rFont val="Geneva"/>
          </rPr>
          <t xml:space="preserve">
Slogan: Reform</t>
        </r>
      </text>
    </comment>
    <comment ref="F42" authorId="0">
      <text>
        <r>
          <rPr>
            <b/>
            <sz val="9"/>
            <color indexed="81"/>
            <rFont val="Geneva"/>
          </rPr>
          <t>Dave Leip:</t>
        </r>
        <r>
          <rPr>
            <sz val="9"/>
            <color indexed="81"/>
            <rFont val="Geneva"/>
          </rPr>
          <t xml:space="preserve">
Slogan: Libertarian</t>
        </r>
      </text>
    </comment>
    <comment ref="G42" authorId="0">
      <text>
        <r>
          <rPr>
            <b/>
            <sz val="9"/>
            <color indexed="81"/>
            <rFont val="Geneva"/>
          </rPr>
          <t>Dave Leip:</t>
        </r>
        <r>
          <rPr>
            <sz val="9"/>
            <color indexed="81"/>
            <rFont val="Geneva"/>
          </rPr>
          <t xml:space="preserve">
Slogan: Constitution</t>
        </r>
      </text>
    </comment>
    <comment ref="H42" authorId="0">
      <text>
        <r>
          <rPr>
            <b/>
            <sz val="9"/>
            <color indexed="81"/>
            <rFont val="Geneva"/>
          </rPr>
          <t>Dave Leip:</t>
        </r>
        <r>
          <rPr>
            <sz val="9"/>
            <color indexed="81"/>
            <rFont val="Geneva"/>
          </rPr>
          <t xml:space="preserve">
VP: Laura Ticiati</t>
        </r>
      </text>
    </comment>
    <comment ref="I42" authorId="0">
      <text>
        <r>
          <rPr>
            <b/>
            <sz val="9"/>
            <color indexed="81"/>
            <rFont val="Geneva"/>
          </rPr>
          <t>Dave Leip:</t>
        </r>
        <r>
          <rPr>
            <sz val="9"/>
            <color indexed="81"/>
            <rFont val="Geneva"/>
          </rPr>
          <t xml:space="preserve">
Slogan: Socialist</t>
        </r>
      </text>
    </comment>
    <comment ref="J42" authorId="0">
      <text>
        <r>
          <rPr>
            <b/>
            <sz val="9"/>
            <color indexed="81"/>
            <rFont val="Geneva"/>
          </rPr>
          <t>Dave Leip:</t>
        </r>
        <r>
          <rPr>
            <sz val="9"/>
            <color indexed="81"/>
            <rFont val="Geneva"/>
          </rPr>
          <t xml:space="preserve">
Slogan: Socialist Workers</t>
        </r>
      </text>
    </comment>
    <comment ref="B44" authorId="0">
      <text>
        <r>
          <rPr>
            <b/>
            <sz val="9"/>
            <color indexed="81"/>
            <rFont val="Geneva"/>
          </rPr>
          <t>Dave Leip:</t>
        </r>
        <r>
          <rPr>
            <sz val="9"/>
            <color indexed="81"/>
            <rFont val="Geneva"/>
          </rPr>
          <t xml:space="preserve">
Also ran under Liberal and Working Families</t>
        </r>
      </text>
    </comment>
    <comment ref="C44" authorId="0">
      <text>
        <r>
          <rPr>
            <b/>
            <sz val="9"/>
            <color indexed="81"/>
            <rFont val="Geneva"/>
          </rPr>
          <t>Dave Leip:</t>
        </r>
        <r>
          <rPr>
            <sz val="9"/>
            <color indexed="81"/>
            <rFont val="Geneva"/>
          </rPr>
          <t xml:space="preserve">
Also ran under Conservative</t>
        </r>
      </text>
    </comment>
    <comment ref="E44" authorId="0">
      <text>
        <r>
          <rPr>
            <b/>
            <sz val="9"/>
            <color indexed="81"/>
            <rFont val="Geneva"/>
          </rPr>
          <t>Dave Leip:</t>
        </r>
        <r>
          <rPr>
            <sz val="9"/>
            <color indexed="81"/>
            <rFont val="Geneva"/>
          </rPr>
          <t xml:space="preserve">
Also ran under Buchanan Reform</t>
        </r>
      </text>
    </comment>
    <comment ref="D54" authorId="0">
      <text>
        <r>
          <rPr>
            <b/>
            <sz val="9"/>
            <color indexed="81"/>
            <rFont val="Geneva"/>
          </rPr>
          <t>Dave Leip:</t>
        </r>
        <r>
          <rPr>
            <sz val="9"/>
            <color indexed="81"/>
            <rFont val="Geneva"/>
          </rPr>
          <t xml:space="preserve">
Green</t>
        </r>
      </text>
    </comment>
    <comment ref="E54" authorId="0">
      <text>
        <r>
          <rPr>
            <b/>
            <sz val="9"/>
            <color indexed="81"/>
            <rFont val="Geneva"/>
          </rPr>
          <t>Dave Leip:</t>
        </r>
        <r>
          <rPr>
            <sz val="9"/>
            <color indexed="81"/>
            <rFont val="Geneva"/>
          </rPr>
          <t xml:space="preserve">
Reform</t>
        </r>
      </text>
    </comment>
    <comment ref="F54" authorId="0">
      <text>
        <r>
          <rPr>
            <b/>
            <sz val="9"/>
            <color indexed="81"/>
            <rFont val="Geneva"/>
          </rPr>
          <t>Dave Leip:</t>
        </r>
        <r>
          <rPr>
            <sz val="9"/>
            <color indexed="81"/>
            <rFont val="Geneva"/>
          </rPr>
          <t xml:space="preserve">
Libertarian</t>
        </r>
      </text>
    </comment>
    <comment ref="H54" authorId="0">
      <text>
        <r>
          <rPr>
            <b/>
            <sz val="9"/>
            <color indexed="81"/>
            <rFont val="Geneva"/>
          </rPr>
          <t>Dave Leip:</t>
        </r>
        <r>
          <rPr>
            <sz val="9"/>
            <color indexed="81"/>
            <rFont val="Geneva"/>
          </rPr>
          <t xml:space="preserve">
Reform</t>
        </r>
      </text>
    </comment>
  </commentList>
</comments>
</file>

<file path=xl/sharedStrings.xml><?xml version="1.0" encoding="utf-8"?>
<sst xmlns="http://schemas.openxmlformats.org/spreadsheetml/2006/main" count="36537" uniqueCount="5326">
  <si>
    <t>Added write-in figures for several counties in Washington State (from individual county precinct reports)</t>
  </si>
  <si>
    <t>68980</t>
  </si>
  <si>
    <t>71140</t>
  </si>
  <si>
    <t>72740</t>
  </si>
  <si>
    <t>73060</t>
  </si>
  <si>
    <t>73380</t>
  </si>
  <si>
    <t>73700</t>
  </si>
  <si>
    <t>73860</t>
  </si>
  <si>
    <t>74180</t>
  </si>
  <si>
    <t>74340</t>
  </si>
  <si>
    <t>74500</t>
  </si>
  <si>
    <t>74740</t>
  </si>
  <si>
    <t>74900</t>
  </si>
  <si>
    <t>75060</t>
  </si>
  <si>
    <t>75300</t>
  </si>
  <si>
    <t>75460</t>
  </si>
  <si>
    <t>75700</t>
  </si>
  <si>
    <t>76100</t>
  </si>
  <si>
    <t>76260</t>
  </si>
  <si>
    <t>76580</t>
  </si>
  <si>
    <t>76740</t>
  </si>
  <si>
    <t>77060</t>
  </si>
  <si>
    <t>77380</t>
  </si>
  <si>
    <t>77620</t>
  </si>
  <si>
    <t>77940</t>
  </si>
  <si>
    <t>78180</t>
  </si>
  <si>
    <t>78420</t>
  </si>
  <si>
    <t>78580</t>
  </si>
  <si>
    <t>78740</t>
  </si>
  <si>
    <t>78980</t>
  </si>
  <si>
    <t>79380</t>
  </si>
  <si>
    <t>79780</t>
  </si>
  <si>
    <t>80020</t>
  </si>
  <si>
    <t>80500</t>
  </si>
  <si>
    <t>80740</t>
  </si>
  <si>
    <t>82660</t>
  </si>
  <si>
    <t>84420</t>
  </si>
  <si>
    <t>84900</t>
  </si>
  <si>
    <t>85220</t>
  </si>
  <si>
    <t>85540</t>
  </si>
  <si>
    <t>85780</t>
  </si>
  <si>
    <t>85940</t>
  </si>
  <si>
    <t>19180</t>
  </si>
  <si>
    <t>20080</t>
  </si>
  <si>
    <t>22240</t>
  </si>
  <si>
    <t>22960</t>
  </si>
  <si>
    <t>25300</t>
  </si>
  <si>
    <t>27460</t>
  </si>
  <si>
    <t>30340</t>
  </si>
  <si>
    <t>35380</t>
  </si>
  <si>
    <t>36820</t>
  </si>
  <si>
    <t>37720</t>
  </si>
  <si>
    <t>41500</t>
  </si>
  <si>
    <t>42400</t>
  </si>
  <si>
    <t>45460</t>
  </si>
  <si>
    <t>48340</t>
  </si>
  <si>
    <t>022</t>
  </si>
  <si>
    <t>50500</t>
  </si>
  <si>
    <t>49960</t>
  </si>
  <si>
    <t>Statement of Vote November 7 2000 General Election Election Results Presidential Electors</t>
  </si>
  <si>
    <t>Roane</t>
  </si>
  <si>
    <t>Rhea</t>
  </si>
  <si>
    <t>Goodhue</t>
  </si>
  <si>
    <t>Election District</t>
  </si>
  <si>
    <t>Hernando</t>
  </si>
  <si>
    <t>Highlands</t>
  </si>
  <si>
    <t>Pickaway</t>
  </si>
  <si>
    <t>Runnels</t>
  </si>
  <si>
    <t>Volusia</t>
  </si>
  <si>
    <t>Catawba</t>
  </si>
  <si>
    <t>Hamlin</t>
  </si>
  <si>
    <t>16660</t>
  </si>
  <si>
    <t>16820</t>
  </si>
  <si>
    <t>16980</t>
  </si>
  <si>
    <t>17140</t>
  </si>
  <si>
    <t>17460</t>
  </si>
  <si>
    <t>17780</t>
  </si>
  <si>
    <t>17940</t>
  </si>
  <si>
    <t>18340</t>
  </si>
  <si>
    <t>18420</t>
  </si>
  <si>
    <t>18740</t>
  </si>
  <si>
    <t>18820</t>
  </si>
  <si>
    <t>Added Write-in figures from Apache, Cochise, Maricopa, and Yavapai Counties (from individual county precinct reports)</t>
  </si>
  <si>
    <t xml:space="preserve">Corrected votes for Gore (Democratic Party) and Nader in Albany County per Official Canvass of the County of Albany Nov. 7, 2000 (Transpose in Gore Dem. 82,352 vs. canvass 82,325) </t>
  </si>
  <si>
    <t>32500</t>
  </si>
  <si>
    <t>32900</t>
  </si>
  <si>
    <t>33060</t>
  </si>
  <si>
    <t>38820</t>
  </si>
  <si>
    <t>39300</t>
  </si>
  <si>
    <t>39780</t>
  </si>
  <si>
    <t>39940</t>
  </si>
  <si>
    <t>087</t>
  </si>
  <si>
    <t>089</t>
  </si>
  <si>
    <t>091</t>
  </si>
  <si>
    <t>093</t>
  </si>
  <si>
    <t>095</t>
  </si>
  <si>
    <t>097</t>
  </si>
  <si>
    <t>43380</t>
  </si>
  <si>
    <t>43620</t>
  </si>
  <si>
    <t>44100</t>
  </si>
  <si>
    <t>44260</t>
  </si>
  <si>
    <t>44580</t>
  </si>
  <si>
    <t>44820</t>
  </si>
  <si>
    <t>Corrected votes for Gore (Working Families Party) and other minor candidates in Cattaraugus County (votes allocated incorrecty on state-wide canvass)</t>
  </si>
  <si>
    <t>Corrected votes for Bucahanan (Buchanan Reform Party) and Harris in Columbia County per Columbia County Official Tabulation Nov 7, 2000. (votes allocated incorrecty on state-wide canvass)</t>
  </si>
  <si>
    <t>Corrected votes for Bucahanan (Buchanan Reform Party) and Harris in Livingston County per Official Canvass for Livingston County Nov 7, 2000. (votes allocated incorrecty on state-wide canvass)</t>
  </si>
  <si>
    <t>64220</t>
  </si>
  <si>
    <t>66200</t>
  </si>
  <si>
    <t>67460</t>
  </si>
  <si>
    <t>70880</t>
  </si>
  <si>
    <t>73760</t>
  </si>
  <si>
    <t>74300</t>
  </si>
  <si>
    <t>77720</t>
  </si>
  <si>
    <t>78440</t>
  </si>
  <si>
    <t>77000</t>
  </si>
  <si>
    <t>56820</t>
  </si>
  <si>
    <t>57460</t>
  </si>
  <si>
    <t>57860</t>
  </si>
  <si>
    <t>Ketchikan Gateway</t>
  </si>
  <si>
    <t>150</t>
  </si>
  <si>
    <t>157</t>
  </si>
  <si>
    <t>159</t>
  </si>
  <si>
    <t>161</t>
  </si>
  <si>
    <t>163</t>
  </si>
  <si>
    <t>165</t>
  </si>
  <si>
    <t>167</t>
  </si>
  <si>
    <t>169</t>
  </si>
  <si>
    <t>171</t>
  </si>
  <si>
    <t>173</t>
  </si>
  <si>
    <t>175</t>
  </si>
  <si>
    <t>045</t>
  </si>
  <si>
    <t>047</t>
  </si>
  <si>
    <t>049</t>
  </si>
  <si>
    <t>62900</t>
  </si>
  <si>
    <t>63860</t>
  </si>
  <si>
    <t>64020</t>
  </si>
  <si>
    <t>64420</t>
  </si>
  <si>
    <t>64580</t>
  </si>
  <si>
    <t>65140</t>
  </si>
  <si>
    <t>65540</t>
  </si>
  <si>
    <t>65700</t>
  </si>
  <si>
    <t>65940</t>
  </si>
  <si>
    <t>66180</t>
  </si>
  <si>
    <t>66660</t>
  </si>
  <si>
    <t>66980</t>
  </si>
  <si>
    <t>67300</t>
  </si>
  <si>
    <t>67620</t>
  </si>
  <si>
    <t>67780</t>
  </si>
  <si>
    <t>67860</t>
  </si>
  <si>
    <t>68500</t>
  </si>
  <si>
    <t>68820</t>
  </si>
  <si>
    <t>06980</t>
  </si>
  <si>
    <t>07220</t>
  </si>
  <si>
    <t>Hawkins</t>
  </si>
  <si>
    <t>Okaloosa</t>
  </si>
  <si>
    <t>Indian River</t>
  </si>
  <si>
    <t>Hendry</t>
  </si>
  <si>
    <t>86420</t>
  </si>
  <si>
    <t>87060</t>
  </si>
  <si>
    <t>Hemphill</t>
  </si>
  <si>
    <t>Isle of Wight</t>
  </si>
  <si>
    <t>James City</t>
  </si>
  <si>
    <t>Official 2000 General Election Results President of the United States</t>
  </si>
  <si>
    <t>Palm Beach</t>
  </si>
  <si>
    <t>Pasco</t>
  </si>
  <si>
    <t>Le Sueur</t>
  </si>
  <si>
    <t>Barrow</t>
  </si>
  <si>
    <t>Norman</t>
  </si>
  <si>
    <t>Olmsted</t>
  </si>
  <si>
    <t>Otter Tail</t>
  </si>
  <si>
    <t>Eaton</t>
  </si>
  <si>
    <t>Pine</t>
  </si>
  <si>
    <t>Pipestone</t>
  </si>
  <si>
    <t>LaPorte</t>
  </si>
  <si>
    <t>Corrected votes for Gore (Working Families party), Buchanan (Buchanan Reform party), Browne, and Harris per Official Tabulation and Statement of Votes Cast in the County of Wyoming Nov 7, 2000.  (Figures were transcribed incorrectly on the statewide canvass.)</t>
  </si>
  <si>
    <t>Corrected McIntosh County Vote for Nader to 36 (from 25)</t>
  </si>
  <si>
    <t>Corrected Walsh County Vote for Browne and Hagelin.  Statwide Canvass appears to have swapped the votes.</t>
  </si>
  <si>
    <t>All</t>
  </si>
  <si>
    <t>Fixed #Ref problem in Turout tab.</t>
  </si>
  <si>
    <t>Corrected vote totals in Richland County (added omitted results from Ward 13).</t>
  </si>
  <si>
    <t>Dorchester</t>
  </si>
  <si>
    <t>Elliott</t>
  </si>
  <si>
    <t>195</t>
  </si>
  <si>
    <t>Robert Beck</t>
  </si>
  <si>
    <t>Constitutional</t>
  </si>
  <si>
    <t>06</t>
  </si>
  <si>
    <t>Denny Lane</t>
  </si>
  <si>
    <t>07540</t>
  </si>
  <si>
    <t>07700</t>
  </si>
  <si>
    <t>07940</t>
  </si>
  <si>
    <t>08100</t>
  </si>
  <si>
    <t>08420</t>
  </si>
  <si>
    <t>08660</t>
  </si>
  <si>
    <t>08980</t>
  </si>
  <si>
    <t>09300</t>
  </si>
  <si>
    <t>329</t>
  </si>
  <si>
    <t>177</t>
  </si>
  <si>
    <t>Palo Alto</t>
  </si>
  <si>
    <t>Cavalier</t>
  </si>
  <si>
    <t>057</t>
  </si>
  <si>
    <t>059</t>
  </si>
  <si>
    <t>061</t>
  </si>
  <si>
    <t>063</t>
  </si>
  <si>
    <t>Cottonwood</t>
  </si>
  <si>
    <t>Wakulla</t>
  </si>
  <si>
    <t>Walton</t>
  </si>
  <si>
    <t>179</t>
  </si>
  <si>
    <t>181</t>
  </si>
  <si>
    <t>183</t>
  </si>
  <si>
    <t>185</t>
  </si>
  <si>
    <t>187</t>
  </si>
  <si>
    <t>189</t>
  </si>
  <si>
    <t>191</t>
  </si>
  <si>
    <t>193</t>
  </si>
  <si>
    <t>34500</t>
  </si>
  <si>
    <t>34820</t>
  </si>
  <si>
    <t>35220</t>
  </si>
  <si>
    <t>35540</t>
  </si>
  <si>
    <t>35860</t>
  </si>
  <si>
    <t>36180</t>
  </si>
  <si>
    <t>36660</t>
  </si>
  <si>
    <t>36900</t>
  </si>
  <si>
    <t>37140</t>
  </si>
  <si>
    <t>37300</t>
  </si>
  <si>
    <t>37540</t>
  </si>
  <si>
    <t>37940</t>
  </si>
  <si>
    <t>38260</t>
  </si>
  <si>
    <t>38500</t>
  </si>
  <si>
    <t>Lehigh</t>
  </si>
  <si>
    <t>Ouachita</t>
  </si>
  <si>
    <t>Río Grande</t>
  </si>
  <si>
    <t>13220</t>
  </si>
  <si>
    <t>13780</t>
  </si>
  <si>
    <t>13940</t>
  </si>
  <si>
    <t>14200</t>
  </si>
  <si>
    <t>14660</t>
  </si>
  <si>
    <t>16100</t>
  </si>
  <si>
    <t>16340</t>
  </si>
  <si>
    <t>335</t>
  </si>
  <si>
    <t>337</t>
  </si>
  <si>
    <t>339</t>
  </si>
  <si>
    <t>341</t>
  </si>
  <si>
    <t>343</t>
  </si>
  <si>
    <t>Shenandoah</t>
  </si>
  <si>
    <t>55</t>
  </si>
  <si>
    <t>56</t>
  </si>
  <si>
    <t>72</t>
  </si>
  <si>
    <t>119</t>
  </si>
  <si>
    <t>121</t>
  </si>
  <si>
    <t>19140</t>
  </si>
  <si>
    <t>19300</t>
  </si>
  <si>
    <t>19460</t>
  </si>
  <si>
    <t>19700</t>
  </si>
  <si>
    <t>21380</t>
  </si>
  <si>
    <t>22020</t>
  </si>
  <si>
    <t>23380</t>
  </si>
  <si>
    <t>23620</t>
  </si>
  <si>
    <t>23860</t>
  </si>
  <si>
    <t>24340</t>
  </si>
  <si>
    <t>24660</t>
  </si>
  <si>
    <t>24900</t>
  </si>
  <si>
    <t>25140</t>
  </si>
  <si>
    <t>25180</t>
  </si>
  <si>
    <t>25380</t>
  </si>
  <si>
    <t>26020</t>
  </si>
  <si>
    <t>26500</t>
  </si>
  <si>
    <t>27140</t>
  </si>
  <si>
    <t>27300</t>
  </si>
  <si>
    <t>27380</t>
  </si>
  <si>
    <t>27700</t>
  </si>
  <si>
    <t>27940</t>
  </si>
  <si>
    <t>28980</t>
  </si>
  <si>
    <t>29220</t>
  </si>
  <si>
    <t>29860</t>
  </si>
  <si>
    <t>30260</t>
  </si>
  <si>
    <t>30500</t>
  </si>
  <si>
    <t>30820</t>
  </si>
  <si>
    <t>31220</t>
  </si>
  <si>
    <t>31700</t>
  </si>
  <si>
    <t>31780</t>
  </si>
  <si>
    <t>31940</t>
  </si>
  <si>
    <t>32180</t>
  </si>
  <si>
    <t>32420</t>
  </si>
  <si>
    <t>Sabana Grande</t>
  </si>
  <si>
    <t>Salinas</t>
  </si>
  <si>
    <t>State of Arizona Official Canvass 2000 General Election - November 7, 2000</t>
  </si>
  <si>
    <t>245</t>
  </si>
  <si>
    <t>247</t>
  </si>
  <si>
    <t>Southeast Fairbanks</t>
  </si>
  <si>
    <t>Yukon-Koyukuk</t>
  </si>
  <si>
    <t>City</t>
  </si>
  <si>
    <t>273</t>
  </si>
  <si>
    <t>275</t>
  </si>
  <si>
    <t>277</t>
  </si>
  <si>
    <t>Mahaska</t>
  </si>
  <si>
    <t>Atkinson</t>
  </si>
  <si>
    <t>Bacon</t>
  </si>
  <si>
    <t>Sheboygan</t>
  </si>
  <si>
    <t>Votes</t>
  </si>
  <si>
    <t>279</t>
  </si>
  <si>
    <t>281</t>
  </si>
  <si>
    <t>283</t>
  </si>
  <si>
    <t>285</t>
  </si>
  <si>
    <t>287</t>
  </si>
  <si>
    <t>289</t>
  </si>
  <si>
    <t>291</t>
  </si>
  <si>
    <t>293</t>
  </si>
  <si>
    <t>295</t>
  </si>
  <si>
    <t>297</t>
  </si>
  <si>
    <t>299</t>
  </si>
  <si>
    <t>099</t>
  </si>
  <si>
    <t>101</t>
  </si>
  <si>
    <t>103</t>
  </si>
  <si>
    <t>105</t>
  </si>
  <si>
    <t>107</t>
  </si>
  <si>
    <t>109</t>
  </si>
  <si>
    <t>111</t>
  </si>
  <si>
    <t>113</t>
  </si>
  <si>
    <t>115</t>
  </si>
  <si>
    <t>117</t>
  </si>
  <si>
    <t>Gene Kelly</t>
  </si>
  <si>
    <t>Louie Youngkeit</t>
  </si>
  <si>
    <t>Kerr</t>
  </si>
  <si>
    <t>Hockley</t>
  </si>
  <si>
    <t>Kingsbury</t>
  </si>
  <si>
    <t>Victoria</t>
  </si>
  <si>
    <t>Waller</t>
  </si>
  <si>
    <t>Texas</t>
  </si>
  <si>
    <t>Montana</t>
  </si>
  <si>
    <t>Cowlitz</t>
  </si>
  <si>
    <t>Ferry</t>
  </si>
  <si>
    <t>Marin</t>
  </si>
  <si>
    <t>San Saba</t>
  </si>
  <si>
    <t>Progressive/Green</t>
  </si>
  <si>
    <t>Chilton</t>
  </si>
  <si>
    <t>Stoddard</t>
  </si>
  <si>
    <t>Taney</t>
  </si>
  <si>
    <t>Gratiot</t>
  </si>
  <si>
    <t>Hillsdale</t>
  </si>
  <si>
    <t>Albany</t>
  </si>
  <si>
    <t>Telfair</t>
  </si>
  <si>
    <t>Idaho</t>
  </si>
  <si>
    <t>ID</t>
  </si>
  <si>
    <t>Grays Harbor</t>
  </si>
  <si>
    <t>Island</t>
  </si>
  <si>
    <t>King</t>
  </si>
  <si>
    <t>Hansford</t>
  </si>
  <si>
    <t>Hartley</t>
  </si>
  <si>
    <t>58340</t>
  </si>
  <si>
    <t>58500</t>
  </si>
  <si>
    <t>58740</t>
  </si>
  <si>
    <t>59940</t>
  </si>
  <si>
    <t>60020</t>
  </si>
  <si>
    <t>60580</t>
  </si>
  <si>
    <t>61060</t>
  </si>
  <si>
    <t>61620</t>
  </si>
  <si>
    <t>61780</t>
  </si>
  <si>
    <t>40100</t>
  </si>
  <si>
    <t>40180</t>
  </si>
  <si>
    <t>40420</t>
  </si>
  <si>
    <t>40660</t>
  </si>
  <si>
    <t>40900</t>
  </si>
  <si>
    <t>41300</t>
  </si>
  <si>
    <t>41460</t>
  </si>
  <si>
    <t>41700</t>
  </si>
  <si>
    <t>41860</t>
  </si>
  <si>
    <t>42020</t>
  </si>
  <si>
    <t>42260</t>
  </si>
  <si>
    <t>42580</t>
  </si>
  <si>
    <t>42820</t>
  </si>
  <si>
    <t>43220</t>
  </si>
  <si>
    <t>50740</t>
  </si>
  <si>
    <t>50980</t>
  </si>
  <si>
    <t>51220</t>
  </si>
  <si>
    <t>51540</t>
  </si>
  <si>
    <t>51940</t>
  </si>
  <si>
    <t>52100</t>
  </si>
  <si>
    <t>50900</t>
  </si>
  <si>
    <t>51380</t>
  </si>
  <si>
    <t>51620</t>
  </si>
  <si>
    <t>52340</t>
  </si>
  <si>
    <t>52580</t>
  </si>
  <si>
    <t>52900</t>
  </si>
  <si>
    <t>54580</t>
  </si>
  <si>
    <t>54260</t>
  </si>
  <si>
    <t>56100</t>
  </si>
  <si>
    <t>Lapeer</t>
  </si>
  <si>
    <t>Leelanau</t>
  </si>
  <si>
    <t>Cape Girardeau</t>
  </si>
  <si>
    <t>Allegheny</t>
  </si>
  <si>
    <t>Fond du Lac</t>
  </si>
  <si>
    <t>Green Lake</t>
  </si>
  <si>
    <t>Greensville</t>
  </si>
  <si>
    <t>Itasca</t>
  </si>
  <si>
    <t>Kanabec</t>
  </si>
  <si>
    <t>Trousdale</t>
  </si>
  <si>
    <t>Unicoi</t>
  </si>
  <si>
    <t>New York</t>
  </si>
  <si>
    <t>NY</t>
  </si>
  <si>
    <t>Lewis and Clark</t>
  </si>
  <si>
    <t>31</t>
  </si>
  <si>
    <t>32</t>
  </si>
  <si>
    <t>33</t>
  </si>
  <si>
    <t>Richard Cheney</t>
  </si>
  <si>
    <t>Spartanburg</t>
  </si>
  <si>
    <t>Klickitat</t>
  </si>
  <si>
    <t>McHenry</t>
  </si>
  <si>
    <t>Patrick Buchanan</t>
  </si>
  <si>
    <t>Ezola Foster</t>
  </si>
  <si>
    <t>197</t>
  </si>
  <si>
    <t>199</t>
  </si>
  <si>
    <t>Largest Margin of Victory</t>
  </si>
  <si>
    <t>Winner</t>
  </si>
  <si>
    <t>Boundary Order</t>
  </si>
  <si>
    <t>05140</t>
  </si>
  <si>
    <t>51760</t>
  </si>
  <si>
    <t>52480</t>
  </si>
  <si>
    <t>54640</t>
  </si>
  <si>
    <t>59000</t>
  </si>
  <si>
    <t>61160</t>
  </si>
  <si>
    <t>Wright</t>
  </si>
  <si>
    <t>Harry Browne</t>
  </si>
  <si>
    <t>Art Olivier</t>
  </si>
  <si>
    <t>State Ballot Listing</t>
  </si>
  <si>
    <t>John Hagelin</t>
  </si>
  <si>
    <t>Nat Goldhaber</t>
  </si>
  <si>
    <t>Howard Phillips</t>
  </si>
  <si>
    <t>David McReynolds</t>
  </si>
  <si>
    <t>L. Neil Smith</t>
  </si>
  <si>
    <t>201</t>
  </si>
  <si>
    <t>80780</t>
  </si>
  <si>
    <t>00260</t>
  </si>
  <si>
    <t>00420</t>
  </si>
  <si>
    <t>00580</t>
  </si>
  <si>
    <t>00660</t>
  </si>
  <si>
    <t>00820</t>
  </si>
  <si>
    <t>01060</t>
  </si>
  <si>
    <t>01300</t>
  </si>
  <si>
    <t>01460</t>
  </si>
  <si>
    <t>01700</t>
  </si>
  <si>
    <t>02020</t>
  </si>
  <si>
    <t>02420</t>
  </si>
  <si>
    <t>02340</t>
  </si>
  <si>
    <t>02820</t>
  </si>
  <si>
    <t>03220</t>
  </si>
  <si>
    <t>03460</t>
  </si>
  <si>
    <t>03700</t>
  </si>
  <si>
    <t>03940</t>
  </si>
  <si>
    <t>04100</t>
  </si>
  <si>
    <t>04260</t>
  </si>
  <si>
    <t>04500</t>
  </si>
  <si>
    <t>04740</t>
  </si>
  <si>
    <t>04900</t>
  </si>
  <si>
    <t>05060</t>
  </si>
  <si>
    <t>05460</t>
  </si>
  <si>
    <t>06260</t>
  </si>
  <si>
    <t>06500</t>
  </si>
  <si>
    <t>205</t>
  </si>
  <si>
    <t>021</t>
  </si>
  <si>
    <t>023</t>
  </si>
  <si>
    <t>Davis</t>
  </si>
  <si>
    <t>Crook</t>
  </si>
  <si>
    <t>Deschutes</t>
  </si>
  <si>
    <t>Gilliam</t>
  </si>
  <si>
    <t>Harney</t>
  </si>
  <si>
    <t>Juab</t>
  </si>
  <si>
    <t>Contra Costa</t>
  </si>
  <si>
    <t>221</t>
  </si>
  <si>
    <t>223</t>
  </si>
  <si>
    <t>225</t>
  </si>
  <si>
    <t>227</t>
  </si>
  <si>
    <t>09280</t>
  </si>
  <si>
    <t>11800</t>
  </si>
  <si>
    <t>14140</t>
  </si>
  <si>
    <t>14500</t>
  </si>
  <si>
    <t>18640</t>
  </si>
  <si>
    <t>November 7, 2000 Final Results Presidential Electors for President and Vice President</t>
  </si>
  <si>
    <t>United Citizens</t>
  </si>
  <si>
    <t>Maunabo</t>
  </si>
  <si>
    <t>Liberty Union</t>
  </si>
  <si>
    <t>Miami</t>
  </si>
  <si>
    <t>American Ind.</t>
  </si>
  <si>
    <t>Orocovis</t>
  </si>
  <si>
    <t>Patillas</t>
  </si>
  <si>
    <t>Peñuelas</t>
  </si>
  <si>
    <t>Ponce</t>
  </si>
  <si>
    <t>Quebradillas</t>
  </si>
  <si>
    <t>Rincón</t>
  </si>
  <si>
    <t>Laurens</t>
  </si>
  <si>
    <t>State of Arkansas Certification Report 2000 General</t>
  </si>
  <si>
    <t>Cape May</t>
  </si>
  <si>
    <t>East Feliciana</t>
  </si>
  <si>
    <t>Bucks</t>
  </si>
  <si>
    <t>Cambria</t>
  </si>
  <si>
    <t>Spencer</t>
  </si>
  <si>
    <t>Trigg</t>
  </si>
  <si>
    <t>Avoyelles</t>
  </si>
  <si>
    <t>Asotin</t>
  </si>
  <si>
    <t>Mahnomen</t>
  </si>
  <si>
    <t>Meeker</t>
  </si>
  <si>
    <t>Total REG</t>
  </si>
  <si>
    <t>Turnout</t>
  </si>
  <si>
    <t>Valdez-Cordova</t>
  </si>
  <si>
    <t>270</t>
  </si>
  <si>
    <t>Wade Hampton</t>
  </si>
  <si>
    <t>280</t>
  </si>
  <si>
    <t>Wrangell-Petersburg</t>
  </si>
  <si>
    <t>282</t>
  </si>
  <si>
    <t>33460</t>
  </si>
  <si>
    <t>Marlborough</t>
  </si>
  <si>
    <t>Mashpee</t>
  </si>
  <si>
    <t>09860</t>
  </si>
  <si>
    <t>10100</t>
  </si>
  <si>
    <t>10660</t>
  </si>
  <si>
    <t>11220</t>
  </si>
  <si>
    <t>Musselshell</t>
  </si>
  <si>
    <t>Suwannee</t>
  </si>
  <si>
    <t>Taylor</t>
  </si>
  <si>
    <t>Union</t>
  </si>
  <si>
    <t>Menifee</t>
  </si>
  <si>
    <t>Roseau</t>
  </si>
  <si>
    <t>St. Louis</t>
  </si>
  <si>
    <t>Armstrong</t>
  </si>
  <si>
    <t>Wallowa</t>
  </si>
  <si>
    <t>Wasco</t>
  </si>
  <si>
    <t>Yamhill</t>
  </si>
  <si>
    <t>Wahkiakum</t>
  </si>
  <si>
    <t>De Baca</t>
  </si>
  <si>
    <t>Charles</t>
  </si>
  <si>
    <t>Clatsop</t>
  </si>
  <si>
    <t>Kemper</t>
  </si>
  <si>
    <t>Bossier</t>
  </si>
  <si>
    <t>301</t>
  </si>
  <si>
    <t>303</t>
  </si>
  <si>
    <t>305</t>
  </si>
  <si>
    <t>307</t>
  </si>
  <si>
    <t>309</t>
  </si>
  <si>
    <t>311</t>
  </si>
  <si>
    <t>313</t>
  </si>
  <si>
    <t>315</t>
  </si>
  <si>
    <t>317</t>
  </si>
  <si>
    <t>319</t>
  </si>
  <si>
    <t>321</t>
  </si>
  <si>
    <t>203</t>
  </si>
  <si>
    <t>510</t>
  </si>
  <si>
    <t>186</t>
  </si>
  <si>
    <t>006</t>
  </si>
  <si>
    <t>028</t>
  </si>
  <si>
    <t>323</t>
  </si>
  <si>
    <t>325</t>
  </si>
  <si>
    <t>327</t>
  </si>
  <si>
    <t>290</t>
  </si>
  <si>
    <t>267</t>
  </si>
  <si>
    <t>269</t>
  </si>
  <si>
    <t>271</t>
  </si>
  <si>
    <t>Chaffee</t>
  </si>
  <si>
    <t>%TO REG</t>
  </si>
  <si>
    <t>Fleming</t>
  </si>
  <si>
    <t>Towner</t>
  </si>
  <si>
    <t>249</t>
  </si>
  <si>
    <t>251</t>
  </si>
  <si>
    <t>253</t>
  </si>
  <si>
    <t>255</t>
  </si>
  <si>
    <t>257</t>
  </si>
  <si>
    <t>259</t>
  </si>
  <si>
    <t>261</t>
  </si>
  <si>
    <t>263</t>
  </si>
  <si>
    <t>265</t>
  </si>
  <si>
    <t>Bradley</t>
  </si>
  <si>
    <t>Dinwiddie</t>
  </si>
  <si>
    <t>Monona</t>
  </si>
  <si>
    <t>Appanoose</t>
  </si>
  <si>
    <t>Breathitt</t>
  </si>
  <si>
    <t>Del Norte</t>
  </si>
  <si>
    <t>El Dorado</t>
  </si>
  <si>
    <t>Total VAP</t>
  </si>
  <si>
    <t>AZ</t>
  </si>
  <si>
    <t>Apache</t>
  </si>
  <si>
    <t>Cochise</t>
  </si>
  <si>
    <t>Maricopa</t>
  </si>
  <si>
    <t>La Paz</t>
  </si>
  <si>
    <t>Denver</t>
  </si>
  <si>
    <t>Dolores</t>
  </si>
  <si>
    <t>Mercer</t>
  </si>
  <si>
    <t>Kauai</t>
  </si>
  <si>
    <t>KS</t>
  </si>
  <si>
    <t>Saunders</t>
  </si>
  <si>
    <t>Jay</t>
  </si>
  <si>
    <t>Winkler</t>
  </si>
  <si>
    <t>Yoakum</t>
  </si>
  <si>
    <t>Young</t>
  </si>
  <si>
    <t>331</t>
  </si>
  <si>
    <t>333</t>
  </si>
  <si>
    <t>Simpson</t>
  </si>
  <si>
    <t>Santa Clara</t>
  </si>
  <si>
    <t>Thayer</t>
  </si>
  <si>
    <t>St. Lucie</t>
  </si>
  <si>
    <t>Kodiak Island</t>
  </si>
  <si>
    <t>164</t>
  </si>
  <si>
    <t>US Taxpayers</t>
  </si>
  <si>
    <t>Democratic-Farmer-Labor</t>
  </si>
  <si>
    <t>1st</t>
  </si>
  <si>
    <t>2nd</t>
  </si>
  <si>
    <t>3rd</t>
  </si>
  <si>
    <t>None of these Candidates</t>
  </si>
  <si>
    <t>Nevada Secretary of State Elections Division</t>
  </si>
  <si>
    <t>Citizens First</t>
  </si>
  <si>
    <t>Oregon Secretary of State Elections Division</t>
  </si>
  <si>
    <t>Pacific Green</t>
  </si>
  <si>
    <t>489</t>
  </si>
  <si>
    <t>491</t>
  </si>
  <si>
    <t>Lake and Peninsula</t>
  </si>
  <si>
    <t>170</t>
  </si>
  <si>
    <t>Adjuntas</t>
  </si>
  <si>
    <t>Municipio</t>
  </si>
  <si>
    <t>Aguada</t>
  </si>
  <si>
    <t>220</t>
  </si>
  <si>
    <t>Strafford</t>
  </si>
  <si>
    <t>Chemung</t>
  </si>
  <si>
    <t>Shasta</t>
  </si>
  <si>
    <t>355</t>
  </si>
  <si>
    <t>357</t>
  </si>
  <si>
    <t>345</t>
  </si>
  <si>
    <t>347</t>
  </si>
  <si>
    <t>349</t>
  </si>
  <si>
    <t>351</t>
  </si>
  <si>
    <t>Margin (%)</t>
  </si>
  <si>
    <t>Kingman</t>
  </si>
  <si>
    <t>04</t>
  </si>
  <si>
    <t>05</t>
  </si>
  <si>
    <t>08</t>
  </si>
  <si>
    <t>750</t>
  </si>
  <si>
    <t>760</t>
  </si>
  <si>
    <t>770</t>
  </si>
  <si>
    <t>775</t>
  </si>
  <si>
    <t>790</t>
  </si>
  <si>
    <t>800</t>
  </si>
  <si>
    <t>West Virginia</t>
  </si>
  <si>
    <t>WV</t>
  </si>
  <si>
    <t>123</t>
  </si>
  <si>
    <t>125</t>
  </si>
  <si>
    <t>810</t>
  </si>
  <si>
    <t>820</t>
  </si>
  <si>
    <t>830</t>
  </si>
  <si>
    <t>840</t>
  </si>
  <si>
    <t>078</t>
  </si>
  <si>
    <t>FIPS</t>
  </si>
  <si>
    <t>LSAD_TRANS</t>
  </si>
  <si>
    <t>01</t>
  </si>
  <si>
    <t>States</t>
  </si>
  <si>
    <t>Counties</t>
  </si>
  <si>
    <t>CD</t>
  </si>
  <si>
    <t>Extra Boundary Shapes</t>
  </si>
  <si>
    <t>Municipality</t>
  </si>
  <si>
    <t>050</t>
  </si>
  <si>
    <t>060</t>
  </si>
  <si>
    <t>Kenai Peninsula</t>
  </si>
  <si>
    <t>130</t>
  </si>
  <si>
    <t>051</t>
  </si>
  <si>
    <t>053</t>
  </si>
  <si>
    <t>055</t>
  </si>
  <si>
    <t>071</t>
  </si>
  <si>
    <t>073</t>
  </si>
  <si>
    <t>075</t>
  </si>
  <si>
    <t>077</t>
  </si>
  <si>
    <t>079</t>
  </si>
  <si>
    <t>081</t>
  </si>
  <si>
    <t>083</t>
  </si>
  <si>
    <t>085</t>
  </si>
  <si>
    <t>None of the Above</t>
  </si>
  <si>
    <t>Henderson</t>
  </si>
  <si>
    <t>Terrell</t>
  </si>
  <si>
    <t>Thomas</t>
  </si>
  <si>
    <t>McCreary</t>
  </si>
  <si>
    <t>Herkimer</t>
  </si>
  <si>
    <t>Carter</t>
  </si>
  <si>
    <t>Casey</t>
  </si>
  <si>
    <t>Beauregard</t>
  </si>
  <si>
    <t>Bienville</t>
  </si>
  <si>
    <t>Randall Venson</t>
  </si>
  <si>
    <t>Cathy Brown</t>
  </si>
  <si>
    <t>Dale Wilkinson</t>
  </si>
  <si>
    <t>Sabrina Allen</t>
  </si>
  <si>
    <t>Grantham</t>
  </si>
  <si>
    <t>Langlade</t>
  </si>
  <si>
    <t>St. John the Baptist</t>
  </si>
  <si>
    <t>Uinta</t>
  </si>
  <si>
    <t>Worth</t>
  </si>
  <si>
    <t>Hawaii</t>
  </si>
  <si>
    <t>LaGrange</t>
  </si>
  <si>
    <t>Kanawha</t>
  </si>
  <si>
    <t>McDowell</t>
  </si>
  <si>
    <t>Lamb</t>
  </si>
  <si>
    <t>45060</t>
  </si>
  <si>
    <t>45140</t>
  </si>
  <si>
    <t>45700</t>
  </si>
  <si>
    <t>46020</t>
  </si>
  <si>
    <t>46260</t>
  </si>
  <si>
    <t>47140</t>
  </si>
  <si>
    <t>47540</t>
  </si>
  <si>
    <t>47700</t>
  </si>
  <si>
    <t>47860</t>
  </si>
  <si>
    <t>48020</t>
  </si>
  <si>
    <t>48260</t>
  </si>
  <si>
    <t>48660</t>
  </si>
  <si>
    <t>48980</t>
  </si>
  <si>
    <t>49140</t>
  </si>
  <si>
    <t>49380</t>
  </si>
  <si>
    <t>50260</t>
  </si>
  <si>
    <t>50580</t>
  </si>
  <si>
    <t>61940</t>
  </si>
  <si>
    <t>62340</t>
  </si>
  <si>
    <t>62500</t>
  </si>
  <si>
    <t>62660</t>
  </si>
  <si>
    <t>McCormick</t>
  </si>
  <si>
    <t>Aguas Buenas</t>
  </si>
  <si>
    <t>Aibonito</t>
  </si>
  <si>
    <t>Añasco</t>
  </si>
  <si>
    <t>Arecibo</t>
  </si>
  <si>
    <t>Arroyo</t>
  </si>
  <si>
    <t>Huntingdon</t>
  </si>
  <si>
    <t>Muscatine</t>
  </si>
  <si>
    <t>Pulaski</t>
  </si>
  <si>
    <t>Hays</t>
  </si>
  <si>
    <t>Robeson</t>
  </si>
  <si>
    <t>Sampson</t>
  </si>
  <si>
    <t>Lubbock</t>
  </si>
  <si>
    <t>Hagelin</t>
  </si>
  <si>
    <t>Mendocino</t>
  </si>
  <si>
    <t>Douglas</t>
  </si>
  <si>
    <t>Eagle</t>
  </si>
  <si>
    <t>Ste. Genevieve</t>
  </si>
  <si>
    <t>Sunflower</t>
  </si>
  <si>
    <t>Tallahatchie</t>
  </si>
  <si>
    <t>Tate</t>
  </si>
  <si>
    <t>Jennings</t>
  </si>
  <si>
    <t>Knox</t>
  </si>
  <si>
    <t>Mellette</t>
  </si>
  <si>
    <t>Berrien</t>
  </si>
  <si>
    <t>Brazos</t>
  </si>
  <si>
    <t>Jessamine</t>
  </si>
  <si>
    <t>Kenton</t>
  </si>
  <si>
    <t>Knott</t>
  </si>
  <si>
    <t>Hickory</t>
  </si>
  <si>
    <t>Holt</t>
  </si>
  <si>
    <t>White Pine</t>
  </si>
  <si>
    <t>Lenawee</t>
  </si>
  <si>
    <t>Luce</t>
  </si>
  <si>
    <t>Mackinac</t>
  </si>
  <si>
    <t>Converse</t>
  </si>
  <si>
    <t>Upson</t>
  </si>
  <si>
    <t>Frio</t>
  </si>
  <si>
    <t>Gaines</t>
  </si>
  <si>
    <t>Pemiscot</t>
  </si>
  <si>
    <t>Pettis</t>
  </si>
  <si>
    <t>Issaquena</t>
  </si>
  <si>
    <t>Trimble</t>
  </si>
  <si>
    <t>Wolfe</t>
  </si>
  <si>
    <t>Cedar</t>
  </si>
  <si>
    <t>Hudspeth</t>
  </si>
  <si>
    <t>Nebraska</t>
  </si>
  <si>
    <t>NE</t>
  </si>
  <si>
    <t>Winona</t>
  </si>
  <si>
    <t>Lafayette</t>
  </si>
  <si>
    <t>Leon</t>
  </si>
  <si>
    <t>Levy</t>
  </si>
  <si>
    <t>Dubuque</t>
  </si>
  <si>
    <t>Routt</t>
  </si>
  <si>
    <t>Saguache</t>
  </si>
  <si>
    <t>State of Delaware Department of Elections</t>
  </si>
  <si>
    <t>D.C. Statehood Green</t>
  </si>
  <si>
    <t>Ralph Nader</t>
  </si>
  <si>
    <t>Winona LaDuke</t>
  </si>
  <si>
    <t>Nom. by Petition</t>
  </si>
  <si>
    <t>2000 Kansas Official General Election Results</t>
  </si>
  <si>
    <t>Number of State Ballots</t>
  </si>
  <si>
    <t>025</t>
  </si>
  <si>
    <t>027</t>
  </si>
  <si>
    <t>029</t>
  </si>
  <si>
    <t>031</t>
  </si>
  <si>
    <t>033</t>
  </si>
  <si>
    <t>035</t>
  </si>
  <si>
    <t>037</t>
  </si>
  <si>
    <t>Arenac</t>
  </si>
  <si>
    <t>Codington</t>
  </si>
  <si>
    <t>207</t>
  </si>
  <si>
    <t>209</t>
  </si>
  <si>
    <t>211</t>
  </si>
  <si>
    <t>213</t>
  </si>
  <si>
    <t>215</t>
  </si>
  <si>
    <t>217</t>
  </si>
  <si>
    <t>219</t>
  </si>
  <si>
    <t>Mower</t>
  </si>
  <si>
    <t>Noble</t>
  </si>
  <si>
    <t>Flathead</t>
  </si>
  <si>
    <t>Solano</t>
  </si>
  <si>
    <t>Sonoma</t>
  </si>
  <si>
    <t>Concordia</t>
  </si>
  <si>
    <t>DeSoto</t>
  </si>
  <si>
    <t>Macomb</t>
  </si>
  <si>
    <t>Manistee</t>
  </si>
  <si>
    <t>St. Martin</t>
  </si>
  <si>
    <t>St. Mary</t>
  </si>
  <si>
    <t>Illinois</t>
  </si>
  <si>
    <t>Walworth</t>
  </si>
  <si>
    <t>San Germán</t>
  </si>
  <si>
    <t>San Lorenzo</t>
  </si>
  <si>
    <t>San Sebastián</t>
  </si>
  <si>
    <t>Santa Isabel</t>
  </si>
  <si>
    <t>Sublette</t>
  </si>
  <si>
    <t>Sweetwater</t>
  </si>
  <si>
    <t>Merced</t>
  </si>
  <si>
    <t>Oglethorpe</t>
  </si>
  <si>
    <t>Paulding</t>
  </si>
  <si>
    <t>Peach</t>
  </si>
  <si>
    <t>34</t>
  </si>
  <si>
    <t>35</t>
  </si>
  <si>
    <t>36</t>
  </si>
  <si>
    <t>37</t>
  </si>
  <si>
    <t>38</t>
  </si>
  <si>
    <t>39</t>
  </si>
  <si>
    <t>40</t>
  </si>
  <si>
    <t>Vermont Grassroots</t>
  </si>
  <si>
    <t>Coos</t>
  </si>
  <si>
    <t>Grafton</t>
  </si>
  <si>
    <t>Rutherford</t>
  </si>
  <si>
    <t>Pickett</t>
  </si>
  <si>
    <t>Amer. Constitution</t>
  </si>
  <si>
    <t>Unaff/Freedom</t>
  </si>
  <si>
    <t>J. Curtis Frazier</t>
  </si>
  <si>
    <t>Earl Dodge</t>
  </si>
  <si>
    <t>W. Dean Watkins</t>
  </si>
  <si>
    <t>09</t>
  </si>
  <si>
    <t>10</t>
  </si>
  <si>
    <t>11</t>
  </si>
  <si>
    <t>12</t>
  </si>
  <si>
    <t>James Harris</t>
  </si>
  <si>
    <t>Margaret Trowe</t>
  </si>
  <si>
    <t>Mary Cal Hollis</t>
  </si>
  <si>
    <t>Concerned Citizens</t>
  </si>
  <si>
    <t>17</t>
  </si>
  <si>
    <t>De Witt</t>
  </si>
  <si>
    <t>18</t>
  </si>
  <si>
    <t>19</t>
  </si>
  <si>
    <t>20</t>
  </si>
  <si>
    <t>21</t>
  </si>
  <si>
    <t>22</t>
  </si>
  <si>
    <t>Parish</t>
  </si>
  <si>
    <t>De Soto</t>
  </si>
  <si>
    <t>23</t>
  </si>
  <si>
    <t>24</t>
  </si>
  <si>
    <t>25</t>
  </si>
  <si>
    <t>26</t>
  </si>
  <si>
    <t>27</t>
  </si>
  <si>
    <t>28</t>
  </si>
  <si>
    <t>29</t>
  </si>
  <si>
    <t>30</t>
  </si>
  <si>
    <t>Scioto</t>
  </si>
  <si>
    <t>Daggett</t>
  </si>
  <si>
    <t>Blackford</t>
  </si>
  <si>
    <t>720</t>
  </si>
  <si>
    <t>730</t>
  </si>
  <si>
    <t>735</t>
  </si>
  <si>
    <t>740</t>
  </si>
  <si>
    <t>Catoosa</t>
  </si>
  <si>
    <t>Charlton</t>
  </si>
  <si>
    <t>11380</t>
  </si>
  <si>
    <t>11780</t>
  </si>
  <si>
    <t>12100</t>
  </si>
  <si>
    <t>12260</t>
  </si>
  <si>
    <t>12420</t>
  </si>
  <si>
    <t>12900</t>
  </si>
  <si>
    <t>33700</t>
  </si>
  <si>
    <t>33860</t>
  </si>
  <si>
    <t>34420</t>
  </si>
  <si>
    <t>Santa Rosa</t>
  </si>
  <si>
    <t>Bowman</t>
  </si>
  <si>
    <t>Burleigh</t>
  </si>
  <si>
    <t>Clackamas</t>
  </si>
  <si>
    <t>South Carolina Election Returns November 7, 2000 SC Statewide General Election Official Results President and Vice President</t>
  </si>
  <si>
    <t>Dooly</t>
  </si>
  <si>
    <t>Natural Law</t>
  </si>
  <si>
    <t>Constitution</t>
  </si>
  <si>
    <t>Concho</t>
  </si>
  <si>
    <t>Glynn</t>
  </si>
  <si>
    <t>Gordon</t>
  </si>
  <si>
    <t>Modoc</t>
  </si>
  <si>
    <t>Santa Cruz</t>
  </si>
  <si>
    <t>Garrard</t>
  </si>
  <si>
    <t>Yuma</t>
  </si>
  <si>
    <t>Pondera</t>
  </si>
  <si>
    <t>Powder River</t>
  </si>
  <si>
    <t>Pierce</t>
  </si>
  <si>
    <t>Kittson</t>
  </si>
  <si>
    <t>Koochiching</t>
  </si>
  <si>
    <t>Marshall</t>
  </si>
  <si>
    <t>Miller</t>
  </si>
  <si>
    <t>McClain</t>
  </si>
  <si>
    <t>McCurtain</t>
  </si>
  <si>
    <t>Collingsworth</t>
  </si>
  <si>
    <t>Comal</t>
  </si>
  <si>
    <t>Virginia State Board of Elections</t>
  </si>
  <si>
    <t>Breckinridge</t>
  </si>
  <si>
    <t>None</t>
  </si>
  <si>
    <t>%TO VAP</t>
  </si>
  <si>
    <t>Weber</t>
  </si>
  <si>
    <t>Vermont</t>
  </si>
  <si>
    <t>Presidio</t>
  </si>
  <si>
    <t>Nobles</t>
  </si>
  <si>
    <t>Yakutat</t>
  </si>
  <si>
    <t>St. Bernard</t>
  </si>
  <si>
    <t>St. Helena</t>
  </si>
  <si>
    <t>St. James</t>
  </si>
  <si>
    <t>Emmet</t>
  </si>
  <si>
    <t>Genesee</t>
  </si>
  <si>
    <t>Minnehaha</t>
  </si>
  <si>
    <t>353</t>
  </si>
  <si>
    <t>Rowan</t>
  </si>
  <si>
    <t>Alcona</t>
  </si>
  <si>
    <t>Alger</t>
  </si>
  <si>
    <t>Audrain</t>
  </si>
  <si>
    <t>Laclede</t>
  </si>
  <si>
    <t>Sacramento</t>
  </si>
  <si>
    <t>San Benito</t>
  </si>
  <si>
    <t>Clinch</t>
  </si>
  <si>
    <t>Cobb</t>
  </si>
  <si>
    <t>Colquitt</t>
  </si>
  <si>
    <t>Wolfeboro</t>
  </si>
  <si>
    <t>Centerville</t>
  </si>
  <si>
    <t>District 23</t>
  </si>
  <si>
    <t>District 24</t>
  </si>
  <si>
    <t>Hocking</t>
  </si>
  <si>
    <t>District 21</t>
  </si>
  <si>
    <t>Summers</t>
  </si>
  <si>
    <t>Angelina</t>
  </si>
  <si>
    <t>Aransas</t>
  </si>
  <si>
    <t>Charles Mix</t>
  </si>
  <si>
    <t>Millard</t>
  </si>
  <si>
    <t>Piute</t>
  </si>
  <si>
    <t>Arthur</t>
  </si>
  <si>
    <t>Banner</t>
  </si>
  <si>
    <t>Wasatch</t>
  </si>
  <si>
    <t>Sutter</t>
  </si>
  <si>
    <t>Kandiyohi</t>
  </si>
  <si>
    <t>Escambia</t>
  </si>
  <si>
    <t>Fayette</t>
  </si>
  <si>
    <t>Marion</t>
  </si>
  <si>
    <t>Honolulu</t>
  </si>
  <si>
    <t>Clear Creek</t>
  </si>
  <si>
    <t>Cheyenne</t>
  </si>
  <si>
    <t>Radford</t>
  </si>
  <si>
    <t>Chapman</t>
  </si>
  <si>
    <t>Tillamook</t>
  </si>
  <si>
    <t>Umatilla</t>
  </si>
  <si>
    <t>Tom Green</t>
  </si>
  <si>
    <t>Nahant</t>
  </si>
  <si>
    <t>Needham</t>
  </si>
  <si>
    <t>Tisbury</t>
  </si>
  <si>
    <t>Collin</t>
  </si>
  <si>
    <t>Grainger</t>
  </si>
  <si>
    <t>Mississippi Secretary of State Elections Division</t>
  </si>
  <si>
    <t>By Petition</t>
  </si>
  <si>
    <t>Independent American</t>
  </si>
  <si>
    <t>-</t>
  </si>
  <si>
    <t>Joseph Lieberman</t>
  </si>
  <si>
    <t>493</t>
  </si>
  <si>
    <t>495</t>
  </si>
  <si>
    <t>District 4</t>
  </si>
  <si>
    <t>Gulf</t>
  </si>
  <si>
    <t>471</t>
  </si>
  <si>
    <t>Matanuska-Susitna</t>
  </si>
  <si>
    <t>180</t>
  </si>
  <si>
    <t>Nome</t>
  </si>
  <si>
    <t>North Slope</t>
  </si>
  <si>
    <t>PR</t>
  </si>
  <si>
    <t>Popular Vote</t>
  </si>
  <si>
    <t>Margin of Victory</t>
  </si>
  <si>
    <t>Aleutians East</t>
  </si>
  <si>
    <t>Borough</t>
  </si>
  <si>
    <t>016</t>
  </si>
  <si>
    <t>Aleutians West</t>
  </si>
  <si>
    <t>Census Area</t>
  </si>
  <si>
    <t>020</t>
  </si>
  <si>
    <t>Anchorage</t>
  </si>
  <si>
    <t>Toa Alta</t>
  </si>
  <si>
    <t>Toa Baja</t>
  </si>
  <si>
    <t>Trujillo Alto</t>
  </si>
  <si>
    <t>Utuado</t>
  </si>
  <si>
    <t>Vega Alta</t>
  </si>
  <si>
    <t>Bristol Bay</t>
  </si>
  <si>
    <t>068</t>
  </si>
  <si>
    <t>Denali</t>
  </si>
  <si>
    <t>070</t>
  </si>
  <si>
    <t>Dillingham</t>
  </si>
  <si>
    <t>090</t>
  </si>
  <si>
    <t>Fairbanks North Star</t>
  </si>
  <si>
    <t>100</t>
  </si>
  <si>
    <t>Haines</t>
  </si>
  <si>
    <t>110</t>
  </si>
  <si>
    <t>City and Borough</t>
  </si>
  <si>
    <t>122</t>
  </si>
  <si>
    <t>Hardeman</t>
  </si>
  <si>
    <t>Write-in</t>
  </si>
  <si>
    <t>Vin Suprynowicz</t>
  </si>
  <si>
    <t>UT</t>
  </si>
  <si>
    <t>District 11</t>
  </si>
  <si>
    <t>Lackawanna</t>
  </si>
  <si>
    <t>Lebanon</t>
  </si>
  <si>
    <t>Schley</t>
  </si>
  <si>
    <t>Screven</t>
  </si>
  <si>
    <t>Spalding</t>
  </si>
  <si>
    <t>Guthrie</t>
  </si>
  <si>
    <t>Ida</t>
  </si>
  <si>
    <t>Vermilion</t>
  </si>
  <si>
    <t>Whiteside</t>
  </si>
  <si>
    <t>Will</t>
  </si>
  <si>
    <t>Conecuh</t>
  </si>
  <si>
    <t>Coosa</t>
  </si>
  <si>
    <t>Covington</t>
  </si>
  <si>
    <t>Pope</t>
  </si>
  <si>
    <t>Eau Claire</t>
  </si>
  <si>
    <t>Barceloneta</t>
  </si>
  <si>
    <t>Sanpete</t>
  </si>
  <si>
    <t>Natchitoches</t>
  </si>
  <si>
    <t>Logan</t>
  </si>
  <si>
    <t>Pendleton</t>
  </si>
  <si>
    <t>Iosco</t>
  </si>
  <si>
    <t>Dunn</t>
  </si>
  <si>
    <t>Perquimans</t>
  </si>
  <si>
    <t>Gore</t>
  </si>
  <si>
    <t>Bush</t>
  </si>
  <si>
    <t>Nader</t>
  </si>
  <si>
    <t>Ward</t>
  </si>
  <si>
    <t>Judith Basin</t>
  </si>
  <si>
    <t>Hanover</t>
  </si>
  <si>
    <t>Lake of the Woods</t>
  </si>
  <si>
    <t>Llano</t>
  </si>
  <si>
    <t>Loving</t>
  </si>
  <si>
    <t>Orangeburg</t>
  </si>
  <si>
    <t>Woodford</t>
  </si>
  <si>
    <t>Louisiana</t>
  </si>
  <si>
    <t>LA</t>
  </si>
  <si>
    <t>Acadia</t>
  </si>
  <si>
    <t>Catahoula</t>
  </si>
  <si>
    <t>Rockland</t>
  </si>
  <si>
    <t>Haskell</t>
  </si>
  <si>
    <t>Crittenden</t>
  </si>
  <si>
    <t>District 1</t>
  </si>
  <si>
    <t>Barranquitas</t>
  </si>
  <si>
    <t>Bayamón</t>
  </si>
  <si>
    <t>Cabo Rojo</t>
  </si>
  <si>
    <t>St. Johns</t>
  </si>
  <si>
    <t>Hickman</t>
  </si>
  <si>
    <t>Hopkins</t>
  </si>
  <si>
    <t>Bonneville</t>
  </si>
  <si>
    <t>Montgomery</t>
  </si>
  <si>
    <t>Morgan</t>
  </si>
  <si>
    <t>Berkshire</t>
  </si>
  <si>
    <t>Uintah</t>
  </si>
  <si>
    <t>Browne</t>
  </si>
  <si>
    <t>Republican</t>
  </si>
  <si>
    <t>Reform</t>
  </si>
  <si>
    <t>Putnam</t>
  </si>
  <si>
    <t>Boundary</t>
  </si>
  <si>
    <t>Bonner</t>
  </si>
  <si>
    <t>Manassas Park</t>
  </si>
  <si>
    <t>Poquoson</t>
  </si>
  <si>
    <t>Conservative</t>
  </si>
  <si>
    <t>Walden</t>
  </si>
  <si>
    <t>Wallingford</t>
  </si>
  <si>
    <t>Erving's Location</t>
  </si>
  <si>
    <t>Moscow</t>
  </si>
  <si>
    <t>Mount Chase</t>
  </si>
  <si>
    <t>Mount Desert</t>
  </si>
  <si>
    <t>East Kingston</t>
  </si>
  <si>
    <t>Enfield</t>
  </si>
  <si>
    <t>Epping</t>
  </si>
  <si>
    <t>Franconia</t>
  </si>
  <si>
    <t>New Sweden</t>
  </si>
  <si>
    <t>Ashford</t>
  </si>
  <si>
    <t>Whitman</t>
  </si>
  <si>
    <t>Scotland</t>
  </si>
  <si>
    <t>Live Oak</t>
  </si>
  <si>
    <t>Juniata</t>
  </si>
  <si>
    <t>District 16</t>
  </si>
  <si>
    <t>Glacier</t>
  </si>
  <si>
    <t>Cuming</t>
  </si>
  <si>
    <t>Dawes</t>
  </si>
  <si>
    <t>Clearwater</t>
  </si>
  <si>
    <t>Gem</t>
  </si>
  <si>
    <t>Gooding</t>
  </si>
  <si>
    <t>Jerome</t>
  </si>
  <si>
    <t>Kootenai</t>
  </si>
  <si>
    <t>Latah</t>
  </si>
  <si>
    <t>East Windsor</t>
  </si>
  <si>
    <t>Eastford</t>
  </si>
  <si>
    <t>Ellington</t>
  </si>
  <si>
    <t>Somers</t>
  </si>
  <si>
    <t>Montville</t>
  </si>
  <si>
    <t>Moose River</t>
  </si>
  <si>
    <t>Barkhamsted</t>
  </si>
  <si>
    <t>Willington</t>
  </si>
  <si>
    <t>Vermillion</t>
  </si>
  <si>
    <t>Owsley</t>
  </si>
  <si>
    <t>DC</t>
  </si>
  <si>
    <t>Harnett</t>
  </si>
  <si>
    <t>Dutchess</t>
  </si>
  <si>
    <t>St. Lawrence</t>
  </si>
  <si>
    <t>McCulloch</t>
  </si>
  <si>
    <t>McLennan</t>
  </si>
  <si>
    <t>Ionia</t>
  </si>
  <si>
    <t>Total</t>
  </si>
  <si>
    <t>McKenzie</t>
  </si>
  <si>
    <t>Oconto</t>
  </si>
  <si>
    <t>Comanche</t>
  </si>
  <si>
    <t>Cowley</t>
  </si>
  <si>
    <t>Dickinson</t>
  </si>
  <si>
    <t>Caguas</t>
  </si>
  <si>
    <t>Camuy</t>
  </si>
  <si>
    <t>Canóvanas</t>
  </si>
  <si>
    <t>Le Flore</t>
  </si>
  <si>
    <t>41</t>
  </si>
  <si>
    <t>42</t>
  </si>
  <si>
    <t>44</t>
  </si>
  <si>
    <t>45</t>
  </si>
  <si>
    <t>46</t>
  </si>
  <si>
    <t>47</t>
  </si>
  <si>
    <t>48</t>
  </si>
  <si>
    <t>49</t>
  </si>
  <si>
    <t>50</t>
  </si>
  <si>
    <t>51</t>
  </si>
  <si>
    <t>Roanoke</t>
  </si>
  <si>
    <t>53</t>
  </si>
  <si>
    <t>54</t>
  </si>
  <si>
    <t>Maricao</t>
  </si>
  <si>
    <t>Vega Baja</t>
  </si>
  <si>
    <t>Vieques</t>
  </si>
  <si>
    <t>Villalba</t>
  </si>
  <si>
    <t>Yabucoa</t>
  </si>
  <si>
    <t>Yauco</t>
  </si>
  <si>
    <t>02</t>
  </si>
  <si>
    <t>127</t>
  </si>
  <si>
    <t>129</t>
  </si>
  <si>
    <t>131</t>
  </si>
  <si>
    <t>133</t>
  </si>
  <si>
    <t>012</t>
  </si>
  <si>
    <t>135</t>
  </si>
  <si>
    <t>137</t>
  </si>
  <si>
    <t>139</t>
  </si>
  <si>
    <t>141</t>
  </si>
  <si>
    <t>143</t>
  </si>
  <si>
    <t>145</t>
  </si>
  <si>
    <t>147</t>
  </si>
  <si>
    <t>149</t>
  </si>
  <si>
    <t>086</t>
  </si>
  <si>
    <t>151</t>
  </si>
  <si>
    <t>153</t>
  </si>
  <si>
    <t>155</t>
  </si>
  <si>
    <t>Mayagüez</t>
  </si>
  <si>
    <t>Moca</t>
  </si>
  <si>
    <t>600</t>
  </si>
  <si>
    <t>610</t>
  </si>
  <si>
    <t>620</t>
  </si>
  <si>
    <t>630</t>
  </si>
  <si>
    <t>640</t>
  </si>
  <si>
    <t>650</t>
  </si>
  <si>
    <t>Defiance</t>
  </si>
  <si>
    <t>Fremont</t>
  </si>
  <si>
    <t>Prairie</t>
  </si>
  <si>
    <t>Morovis</t>
  </si>
  <si>
    <t>Naguabo</t>
  </si>
  <si>
    <t>Naranjito</t>
  </si>
  <si>
    <t>039</t>
  </si>
  <si>
    <t>041</t>
  </si>
  <si>
    <t>043</t>
  </si>
  <si>
    <t>Miami-Dade</t>
  </si>
  <si>
    <t>Chatham</t>
  </si>
  <si>
    <t>District 5</t>
  </si>
  <si>
    <t>231</t>
  </si>
  <si>
    <t>233</t>
  </si>
  <si>
    <t>235</t>
  </si>
  <si>
    <t>237</t>
  </si>
  <si>
    <t>239</t>
  </si>
  <si>
    <t>241</t>
  </si>
  <si>
    <t>243</t>
  </si>
  <si>
    <t>State of Alaska Division of Elections</t>
  </si>
  <si>
    <t>Lanier</t>
  </si>
  <si>
    <t>Coleman</t>
  </si>
  <si>
    <t>Wexford</t>
  </si>
  <si>
    <t>Grayson</t>
  </si>
  <si>
    <t>Closest States</t>
  </si>
  <si>
    <t>McLean</t>
  </si>
  <si>
    <t>Presque Isle</t>
  </si>
  <si>
    <t>Traill</t>
  </si>
  <si>
    <t>Walsh</t>
  </si>
  <si>
    <t>Chattahoochee</t>
  </si>
  <si>
    <t>Chattooga</t>
  </si>
  <si>
    <t>Houghton</t>
  </si>
  <si>
    <t>Ingham</t>
  </si>
  <si>
    <t>Ector</t>
  </si>
  <si>
    <t>Goshen</t>
  </si>
  <si>
    <t>Sevier</t>
  </si>
  <si>
    <t>Carbon</t>
  </si>
  <si>
    <t>Pennington</t>
  </si>
  <si>
    <t>Bartow</t>
  </si>
  <si>
    <t>Crockett</t>
  </si>
  <si>
    <t>Nicollet</t>
  </si>
  <si>
    <t>Cook</t>
  </si>
  <si>
    <t>District 8</t>
  </si>
  <si>
    <t>District 12</t>
  </si>
  <si>
    <t>AR</t>
  </si>
  <si>
    <t>California</t>
  </si>
  <si>
    <t>CA</t>
  </si>
  <si>
    <t>Chippewa</t>
  </si>
  <si>
    <t>Chisago</t>
  </si>
  <si>
    <t>Overton</t>
  </si>
  <si>
    <t>Freeborn</t>
  </si>
  <si>
    <t>Moody</t>
  </si>
  <si>
    <t>Roberts</t>
  </si>
  <si>
    <t>Gladwin</t>
  </si>
  <si>
    <t>Clifton Forge</t>
  </si>
  <si>
    <t>Etowah</t>
  </si>
  <si>
    <t>%REG/VAP</t>
  </si>
  <si>
    <t>Dallas</t>
  </si>
  <si>
    <t>DeKalb</t>
  </si>
  <si>
    <t>Stewart</t>
  </si>
  <si>
    <t>KY</t>
  </si>
  <si>
    <t>Adair</t>
  </si>
  <si>
    <t>Camas</t>
  </si>
  <si>
    <t>Canyon</t>
  </si>
  <si>
    <t>Lander</t>
  </si>
  <si>
    <t>Allegan</t>
  </si>
  <si>
    <t>Benzie</t>
  </si>
  <si>
    <t>Harvey</t>
  </si>
  <si>
    <t>Belvidere</t>
  </si>
  <si>
    <t xml:space="preserve"> </t>
  </si>
  <si>
    <t>NV</t>
  </si>
  <si>
    <t>Churchill</t>
  </si>
  <si>
    <t>Bates</t>
  </si>
  <si>
    <t>Barry</t>
  </si>
  <si>
    <t>Bowerbank</t>
  </si>
  <si>
    <t>Bremen</t>
  </si>
  <si>
    <t>Brewer</t>
  </si>
  <si>
    <t>Bridgton</t>
  </si>
  <si>
    <t>Penobscot Nation Vd</t>
  </si>
  <si>
    <t>Perham</t>
  </si>
  <si>
    <t>Tunica</t>
  </si>
  <si>
    <t>Kingston</t>
  </si>
  <si>
    <t>Lakeville</t>
  </si>
  <si>
    <t>Middlefield</t>
  </si>
  <si>
    <t>Nashua</t>
  </si>
  <si>
    <t>Buxton</t>
  </si>
  <si>
    <t>Brooklin</t>
  </si>
  <si>
    <t>Wade</t>
  </si>
  <si>
    <t>Meredith</t>
  </si>
  <si>
    <t>Milan</t>
  </si>
  <si>
    <t>Millsfield</t>
  </si>
  <si>
    <t>Mont Vernon</t>
  </si>
  <si>
    <t>Medfield</t>
  </si>
  <si>
    <t>Millville</t>
  </si>
  <si>
    <t>Templeton</t>
  </si>
  <si>
    <t>Tewksbury</t>
  </si>
  <si>
    <t>Clayton</t>
  </si>
  <si>
    <t>Wentworth's Loc.</t>
  </si>
  <si>
    <t>WY</t>
  </si>
  <si>
    <t>Stillwater</t>
  </si>
  <si>
    <t>Sweet Grass</t>
  </si>
  <si>
    <t>Toole</t>
  </si>
  <si>
    <t>Weld</t>
  </si>
  <si>
    <t>Hardin</t>
  </si>
  <si>
    <t>Alpine</t>
  </si>
  <si>
    <t>Bannock</t>
  </si>
  <si>
    <t>Palmyra</t>
  </si>
  <si>
    <t>Landaff</t>
  </si>
  <si>
    <t>Whitefield</t>
  </si>
  <si>
    <t>Scituate</t>
  </si>
  <si>
    <t>Brooksville</t>
  </si>
  <si>
    <t>Bowdoinham</t>
  </si>
  <si>
    <t>Langdon</t>
  </si>
  <si>
    <t>Hamblen</t>
  </si>
  <si>
    <t>Antelope</t>
  </si>
  <si>
    <t>Liberty</t>
  </si>
  <si>
    <t>Manatee</t>
  </si>
  <si>
    <t>Beltrami</t>
  </si>
  <si>
    <t>Big Stone</t>
  </si>
  <si>
    <t>Townsend</t>
  </si>
  <si>
    <t>Truro</t>
  </si>
  <si>
    <t>Ayer</t>
  </si>
  <si>
    <t>Barre</t>
  </si>
  <si>
    <t>Sanborn</t>
  </si>
  <si>
    <t>Spink</t>
  </si>
  <si>
    <t>188</t>
  </si>
  <si>
    <t>Northwest Arctic</t>
  </si>
  <si>
    <t>Porter</t>
  </si>
  <si>
    <t>Kinney</t>
  </si>
  <si>
    <t>Kleberg</t>
  </si>
  <si>
    <t>Osceola</t>
  </si>
  <si>
    <t>497</t>
  </si>
  <si>
    <t>Harris</t>
  </si>
  <si>
    <t>Athens</t>
  </si>
  <si>
    <t>Auglaize</t>
  </si>
  <si>
    <t>Braxton</t>
  </si>
  <si>
    <t>Hand</t>
  </si>
  <si>
    <t>499</t>
  </si>
  <si>
    <t>501</t>
  </si>
  <si>
    <t>503</t>
  </si>
  <si>
    <t>505</t>
  </si>
  <si>
    <t>507</t>
  </si>
  <si>
    <t>036</t>
  </si>
  <si>
    <t>515</t>
  </si>
  <si>
    <t>520</t>
  </si>
  <si>
    <t>West Virginia Secretary of State</t>
  </si>
  <si>
    <t>Reeves</t>
  </si>
  <si>
    <t>Refugio</t>
  </si>
  <si>
    <t>Rockwall</t>
  </si>
  <si>
    <t>Hillsborough</t>
  </si>
  <si>
    <t>Wilkinson</t>
  </si>
  <si>
    <t>Kimble</t>
  </si>
  <si>
    <t>Muscogee</t>
  </si>
  <si>
    <t>Newton</t>
  </si>
  <si>
    <t>Oconee</t>
  </si>
  <si>
    <t>Wabasha</t>
  </si>
  <si>
    <t>Georgia</t>
  </si>
  <si>
    <t>GA</t>
  </si>
  <si>
    <t>Appling</t>
  </si>
  <si>
    <t>Harlan</t>
  </si>
  <si>
    <t>Corson</t>
  </si>
  <si>
    <t>Holmes</t>
  </si>
  <si>
    <t>Mille Lacs</t>
  </si>
  <si>
    <t>Box Elder</t>
  </si>
  <si>
    <t>Tift</t>
  </si>
  <si>
    <t>Wilkes</t>
  </si>
  <si>
    <t>229</t>
  </si>
  <si>
    <t>Sitka</t>
  </si>
  <si>
    <t>232</t>
  </si>
  <si>
    <t>Stephens</t>
  </si>
  <si>
    <t>Dent</t>
  </si>
  <si>
    <t>Fillmore</t>
  </si>
  <si>
    <t>Aguadilla</t>
  </si>
  <si>
    <t>Gorham</t>
  </si>
  <si>
    <t>Waterford</t>
  </si>
  <si>
    <t>Waterville</t>
  </si>
  <si>
    <t>Weathersfield</t>
  </si>
  <si>
    <t>Merrick</t>
  </si>
  <si>
    <t>Marquette</t>
  </si>
  <si>
    <t>King and Queen</t>
  </si>
  <si>
    <t>Plumas</t>
  </si>
  <si>
    <t>Gilsum</t>
  </si>
  <si>
    <t>Goffstown</t>
  </si>
  <si>
    <t>Mingo</t>
  </si>
  <si>
    <t>Pennsylvania</t>
  </si>
  <si>
    <t>PA</t>
  </si>
  <si>
    <t>Ramsey</t>
  </si>
  <si>
    <t>Rich</t>
  </si>
  <si>
    <t>Salt Lake</t>
  </si>
  <si>
    <t>Rains</t>
  </si>
  <si>
    <t>Randall</t>
  </si>
  <si>
    <t>Marlboro</t>
  </si>
  <si>
    <t>Newberry</t>
  </si>
  <si>
    <t>Grimes</t>
  </si>
  <si>
    <t>Hennepin</t>
  </si>
  <si>
    <t>Marinette</t>
  </si>
  <si>
    <t>Clarion</t>
  </si>
  <si>
    <t>Clearfield</t>
  </si>
  <si>
    <t>Caledonia</t>
  </si>
  <si>
    <t>Right to Life</t>
  </si>
  <si>
    <t>Chouteau</t>
  </si>
  <si>
    <t>Sarpy</t>
  </si>
  <si>
    <t>Orleans</t>
  </si>
  <si>
    <t>Monterey</t>
  </si>
  <si>
    <t>Napa</t>
  </si>
  <si>
    <t>Nevada</t>
  </si>
  <si>
    <t>Orange</t>
  </si>
  <si>
    <t>Placer</t>
  </si>
  <si>
    <t>Deuel</t>
  </si>
  <si>
    <t>Dixon</t>
  </si>
  <si>
    <t>Dundy</t>
  </si>
  <si>
    <t>Frontier</t>
  </si>
  <si>
    <t>Furnas</t>
  </si>
  <si>
    <t>Gage</t>
  </si>
  <si>
    <t>Bedford</t>
  </si>
  <si>
    <t>Walla Walla</t>
  </si>
  <si>
    <t>Whatcom</t>
  </si>
  <si>
    <t>Yakima</t>
  </si>
  <si>
    <t>Tooele</t>
  </si>
  <si>
    <t>Taliaferro</t>
  </si>
  <si>
    <t>Tattnall</t>
  </si>
  <si>
    <t>Mariposa</t>
  </si>
  <si>
    <t>McMullen</t>
  </si>
  <si>
    <t>Pitt</t>
  </si>
  <si>
    <t>Hood</t>
  </si>
  <si>
    <t>Halifax</t>
  </si>
  <si>
    <t>Cassia</t>
  </si>
  <si>
    <t>Clark</t>
  </si>
  <si>
    <t>Prince George's</t>
  </si>
  <si>
    <t>Beaver</t>
  </si>
  <si>
    <t>Pinellas</t>
  </si>
  <si>
    <t>Polk</t>
  </si>
  <si>
    <t>Dixmont</t>
  </si>
  <si>
    <t>Woburn</t>
  </si>
  <si>
    <t>Emporia</t>
  </si>
  <si>
    <t>Manassas</t>
  </si>
  <si>
    <t>Boone</t>
  </si>
  <si>
    <t>Cass</t>
  </si>
  <si>
    <t>Ridgefield</t>
  </si>
  <si>
    <t>West Fairlee</t>
  </si>
  <si>
    <t>Rapides</t>
  </si>
  <si>
    <t>Red River</t>
  </si>
  <si>
    <t>Haralson</t>
  </si>
  <si>
    <t>Denton</t>
  </si>
  <si>
    <t>Dewitt</t>
  </si>
  <si>
    <t>Dickens</t>
  </si>
  <si>
    <t>Kearny</t>
  </si>
  <si>
    <t>Lorain</t>
  </si>
  <si>
    <t>Price</t>
  </si>
  <si>
    <t>Racine</t>
  </si>
  <si>
    <t>McCook</t>
  </si>
  <si>
    <t>Lea</t>
  </si>
  <si>
    <t>Los Alamos</t>
  </si>
  <si>
    <t>Madrid</t>
  </si>
  <si>
    <t>Harwinton</t>
  </si>
  <si>
    <t>Edinburg</t>
  </si>
  <si>
    <t>Simsbury</t>
  </si>
  <si>
    <t>North Stonington</t>
  </si>
  <si>
    <t>Norwalk</t>
  </si>
  <si>
    <t>Dover-Foxcroft</t>
  </si>
  <si>
    <t>Dresden</t>
  </si>
  <si>
    <t>Claremont</t>
  </si>
  <si>
    <t>Kentucky State Board of Elections</t>
  </si>
  <si>
    <t>Epsom</t>
  </si>
  <si>
    <t>Errol</t>
  </si>
  <si>
    <t>Francestown</t>
  </si>
  <si>
    <t>Vershire</t>
  </si>
  <si>
    <t>Monticello</t>
  </si>
  <si>
    <t>Topsham</t>
  </si>
  <si>
    <t>Dunbarton</t>
  </si>
  <si>
    <t>Candia</t>
  </si>
  <si>
    <t>Cornish</t>
  </si>
  <si>
    <t>Derry</t>
  </si>
  <si>
    <t>Dix's Grant</t>
  </si>
  <si>
    <t>Mapleton</t>
  </si>
  <si>
    <t>New Fairfield</t>
  </si>
  <si>
    <t>Buncombe</t>
  </si>
  <si>
    <t>Oktibbeha</t>
  </si>
  <si>
    <t>Woodward</t>
  </si>
  <si>
    <t>Eastland</t>
  </si>
  <si>
    <t>San Augustine</t>
  </si>
  <si>
    <t>Windsor Locks</t>
  </si>
  <si>
    <t>Gilmanton</t>
  </si>
  <si>
    <t>Woodville</t>
  </si>
  <si>
    <t>Woolwich</t>
  </si>
  <si>
    <t>San Jacinto</t>
  </si>
  <si>
    <t>Kalamazoo</t>
  </si>
  <si>
    <t>Kalkaska</t>
  </si>
  <si>
    <t>Carolina</t>
  </si>
  <si>
    <t>Cataño</t>
  </si>
  <si>
    <t>Cayey</t>
  </si>
  <si>
    <t>Ceiba</t>
  </si>
  <si>
    <t>Lajas</t>
  </si>
  <si>
    <t>Official Election Results</t>
  </si>
  <si>
    <t>Jayuya</t>
  </si>
  <si>
    <t>Juana Díaz</t>
  </si>
  <si>
    <t>Juncos</t>
  </si>
  <si>
    <t>Pima</t>
  </si>
  <si>
    <t>Democratic</t>
  </si>
  <si>
    <t>Manatí</t>
  </si>
  <si>
    <t>015</t>
  </si>
  <si>
    <t>017</t>
  </si>
  <si>
    <t>019</t>
  </si>
  <si>
    <t>Granite</t>
  </si>
  <si>
    <t>Hill</t>
  </si>
  <si>
    <t>Navajo</t>
  </si>
  <si>
    <t>Raleigh</t>
  </si>
  <si>
    <t>Andrews</t>
  </si>
  <si>
    <t>ND</t>
  </si>
  <si>
    <t>OH</t>
  </si>
  <si>
    <t>IL</t>
  </si>
  <si>
    <t>Indiana</t>
  </si>
  <si>
    <t>IN</t>
  </si>
  <si>
    <t>Allen</t>
  </si>
  <si>
    <t>Benton</t>
  </si>
  <si>
    <t>Valley</t>
  </si>
  <si>
    <t>065</t>
  </si>
  <si>
    <t>067</t>
  </si>
  <si>
    <t>069</t>
  </si>
  <si>
    <t>Schenectady</t>
  </si>
  <si>
    <t>Rockbridge</t>
  </si>
  <si>
    <t>Gilchrist</t>
  </si>
  <si>
    <t>Major</t>
  </si>
  <si>
    <t>Saratoga</t>
  </si>
  <si>
    <t>Barnes</t>
  </si>
  <si>
    <t>Edgefield</t>
  </si>
  <si>
    <t>Las Animas</t>
  </si>
  <si>
    <t>Rio Blanco</t>
  </si>
  <si>
    <t>Florence</t>
  </si>
  <si>
    <t>Haywood</t>
  </si>
  <si>
    <t>TN</t>
  </si>
  <si>
    <t>Carlton</t>
  </si>
  <si>
    <t>Sioux</t>
  </si>
  <si>
    <t>13</t>
  </si>
  <si>
    <t>15</t>
  </si>
  <si>
    <t>16</t>
  </si>
  <si>
    <t>660</t>
  </si>
  <si>
    <t>670</t>
  </si>
  <si>
    <t>678</t>
  </si>
  <si>
    <t>680</t>
  </si>
  <si>
    <t>683</t>
  </si>
  <si>
    <t>685</t>
  </si>
  <si>
    <t>690</t>
  </si>
  <si>
    <t>700</t>
  </si>
  <si>
    <t>710</t>
  </si>
  <si>
    <t>Torrance</t>
  </si>
  <si>
    <t>Valencia</t>
  </si>
  <si>
    <t>Sequoyah</t>
  </si>
  <si>
    <t>Tillman</t>
  </si>
  <si>
    <t>Todd</t>
  </si>
  <si>
    <t>Estill</t>
  </si>
  <si>
    <t>Alameda</t>
  </si>
  <si>
    <t>Camden</t>
  </si>
  <si>
    <t>Candler</t>
  </si>
  <si>
    <t>Carroll</t>
  </si>
  <si>
    <t>Wallace</t>
  </si>
  <si>
    <t>Bledsoe</t>
  </si>
  <si>
    <t>Amador</t>
  </si>
  <si>
    <t>Arkansas</t>
  </si>
  <si>
    <t>Plymouth</t>
  </si>
  <si>
    <t>Hendricks</t>
  </si>
  <si>
    <t>Howard</t>
  </si>
  <si>
    <t>Scotts Bluff</t>
  </si>
  <si>
    <t>Laurel</t>
  </si>
  <si>
    <t>Leslie</t>
  </si>
  <si>
    <t>Winchester</t>
  </si>
  <si>
    <t>WA</t>
  </si>
  <si>
    <t>Voting Age Population, Registration, and Turnout</t>
  </si>
  <si>
    <t>Lunenburg</t>
  </si>
  <si>
    <t>Rice</t>
  </si>
  <si>
    <t>Riley</t>
  </si>
  <si>
    <t>Rooks</t>
  </si>
  <si>
    <t>Saline</t>
  </si>
  <si>
    <t>Seward</t>
  </si>
  <si>
    <t>Shawnee</t>
  </si>
  <si>
    <t>New Salem</t>
  </si>
  <si>
    <t>South Carolina State Election Commission</t>
  </si>
  <si>
    <t>Carteret</t>
  </si>
  <si>
    <t>Chesterville</t>
  </si>
  <si>
    <t>Mt. Washington</t>
  </si>
  <si>
    <t>Carmel</t>
  </si>
  <si>
    <t>Carrabassett Valley</t>
  </si>
  <si>
    <t>Carthage</t>
  </si>
  <si>
    <t>Casco</t>
  </si>
  <si>
    <t>Castine</t>
  </si>
  <si>
    <t>Castle Hill</t>
  </si>
  <si>
    <t>Webster</t>
  </si>
  <si>
    <t>Wheeler</t>
  </si>
  <si>
    <t>Virginia Beach</t>
  </si>
  <si>
    <t>Waynesboro</t>
  </si>
  <si>
    <t>Horry</t>
  </si>
  <si>
    <t>Elmore</t>
  </si>
  <si>
    <t>Eureka</t>
  </si>
  <si>
    <t>Accomack</t>
  </si>
  <si>
    <t>Decatur</t>
  </si>
  <si>
    <t>Guernsey</t>
  </si>
  <si>
    <t>Highland</t>
  </si>
  <si>
    <t>Jones</t>
  </si>
  <si>
    <t>St. Mary's</t>
  </si>
  <si>
    <t>Maynard</t>
  </si>
  <si>
    <t>North Smithfield</t>
  </si>
  <si>
    <t>North Providence</t>
  </si>
  <si>
    <t>Barre Town</t>
  </si>
  <si>
    <t>Clifton</t>
  </si>
  <si>
    <t>Pittston</t>
  </si>
  <si>
    <t>Poland</t>
  </si>
  <si>
    <t>Sherburne</t>
  </si>
  <si>
    <t>New Braintree</t>
  </si>
  <si>
    <t>New Marlborough</t>
  </si>
  <si>
    <t>Bridgewater</t>
  </si>
  <si>
    <t>Bridport</t>
  </si>
  <si>
    <t>Brighton</t>
  </si>
  <si>
    <t>Brookfield</t>
  </si>
  <si>
    <t>New Ashford</t>
  </si>
  <si>
    <t>Sutton</t>
  </si>
  <si>
    <t>Brattleboro</t>
  </si>
  <si>
    <t>Swisher</t>
  </si>
  <si>
    <t>Butte</t>
  </si>
  <si>
    <t>Monongalia</t>
  </si>
  <si>
    <t>Tarrant</t>
  </si>
  <si>
    <t>Terry</t>
  </si>
  <si>
    <t>Methuen</t>
  </si>
  <si>
    <t>Bollinger</t>
  </si>
  <si>
    <t>Buchanan</t>
  </si>
  <si>
    <t>Independence</t>
  </si>
  <si>
    <t>CT</t>
  </si>
  <si>
    <t>Little Compton</t>
  </si>
  <si>
    <t>Middletown</t>
  </si>
  <si>
    <t>North Kingstown</t>
  </si>
  <si>
    <t>South Kingstown</t>
  </si>
  <si>
    <t>Tiverton</t>
  </si>
  <si>
    <t>Warwick</t>
  </si>
  <si>
    <t>Muskingum</t>
  </si>
  <si>
    <t>Merrimac</t>
  </si>
  <si>
    <t>Lanesborough</t>
  </si>
  <si>
    <t>Lenox</t>
  </si>
  <si>
    <t>Leominster</t>
  </si>
  <si>
    <t>Westbrook</t>
  </si>
  <si>
    <t>Moultonborough</t>
  </si>
  <si>
    <t>Independent</t>
  </si>
  <si>
    <t>Tensas</t>
  </si>
  <si>
    <t>Parkman</t>
  </si>
  <si>
    <t>Connecticut</t>
  </si>
  <si>
    <t>Lempster</t>
  </si>
  <si>
    <t>Middleton</t>
  </si>
  <si>
    <t>Milford</t>
  </si>
  <si>
    <t>Stanley</t>
  </si>
  <si>
    <t>Billings</t>
  </si>
  <si>
    <t>Bottineau</t>
  </si>
  <si>
    <t>Gogebic</t>
  </si>
  <si>
    <t>Pecos</t>
  </si>
  <si>
    <t>Sully</t>
  </si>
  <si>
    <t>Tripp</t>
  </si>
  <si>
    <t>Assumption</t>
  </si>
  <si>
    <t>Crow Wing</t>
  </si>
  <si>
    <t>Dakota</t>
  </si>
  <si>
    <t>Faribault</t>
  </si>
  <si>
    <t>VT</t>
  </si>
  <si>
    <t>Addison</t>
  </si>
  <si>
    <t>Bennington</t>
  </si>
  <si>
    <t>Banks</t>
  </si>
  <si>
    <t>Greene</t>
  </si>
  <si>
    <t>475</t>
  </si>
  <si>
    <t>435</t>
  </si>
  <si>
    <t>437</t>
  </si>
  <si>
    <t>439</t>
  </si>
  <si>
    <t>441</t>
  </si>
  <si>
    <t>443</t>
  </si>
  <si>
    <t>473</t>
  </si>
  <si>
    <t>Belmont</t>
  </si>
  <si>
    <t>Champaign</t>
  </si>
  <si>
    <t>Brevard</t>
  </si>
  <si>
    <t>MI</t>
  </si>
  <si>
    <t>Davidson</t>
  </si>
  <si>
    <t>Curry</t>
  </si>
  <si>
    <t>TX</t>
  </si>
  <si>
    <t>Prince of Wales-Outer Ketchikan</t>
  </si>
  <si>
    <t>Hardee</t>
  </si>
  <si>
    <t>Socialist Workers</t>
  </si>
  <si>
    <t>Workers World</t>
  </si>
  <si>
    <t>Brooke</t>
  </si>
  <si>
    <t>Cabell</t>
  </si>
  <si>
    <t>Duchesne</t>
  </si>
  <si>
    <t>Emery</t>
  </si>
  <si>
    <t>Anoka</t>
  </si>
  <si>
    <t>Becker</t>
  </si>
  <si>
    <t>Dickson</t>
  </si>
  <si>
    <t>Dyer</t>
  </si>
  <si>
    <t>Waupaca</t>
  </si>
  <si>
    <t>Skagway-Hoonah-Angoon</t>
  </si>
  <si>
    <t>240</t>
  </si>
  <si>
    <t>Kansas</t>
  </si>
  <si>
    <t>Sandusky</t>
  </si>
  <si>
    <t>Trumbull</t>
  </si>
  <si>
    <t>Bartholomew</t>
  </si>
  <si>
    <t>Isanti</t>
  </si>
  <si>
    <t>Stark</t>
  </si>
  <si>
    <t>Kenedy</t>
  </si>
  <si>
    <t>Utah</t>
  </si>
  <si>
    <t>Hancock</t>
  </si>
  <si>
    <t>Evans</t>
  </si>
  <si>
    <t>San Luis Obispo</t>
  </si>
  <si>
    <t>San Mateo</t>
  </si>
  <si>
    <t>Santa Barbara</t>
  </si>
  <si>
    <t>District 13</t>
  </si>
  <si>
    <t>District 14</t>
  </si>
  <si>
    <t>District 10</t>
  </si>
  <si>
    <t>Weakley</t>
  </si>
  <si>
    <t>Williamson</t>
  </si>
  <si>
    <t>McLeod</t>
  </si>
  <si>
    <t>Kosciusko</t>
  </si>
  <si>
    <t>Calaveras</t>
  </si>
  <si>
    <t>Colusa</t>
  </si>
  <si>
    <t>Red Willow</t>
  </si>
  <si>
    <t>Newport</t>
  </si>
  <si>
    <t>Providence</t>
  </si>
  <si>
    <t>District 15</t>
  </si>
  <si>
    <t>Garden</t>
  </si>
  <si>
    <t>Gosper</t>
  </si>
  <si>
    <t>McCone</t>
  </si>
  <si>
    <t>Old Saybrook</t>
  </si>
  <si>
    <t>Pointe Coupee</t>
  </si>
  <si>
    <t>Attala</t>
  </si>
  <si>
    <t>Bolivar</t>
  </si>
  <si>
    <t>Chickasaw</t>
  </si>
  <si>
    <t>Mono</t>
  </si>
  <si>
    <t>Nelson</t>
  </si>
  <si>
    <t>Schleicher</t>
  </si>
  <si>
    <t>District 2</t>
  </si>
  <si>
    <t>District 3</t>
  </si>
  <si>
    <t>Pinal</t>
  </si>
  <si>
    <t>Staunton</t>
  </si>
  <si>
    <t>Ware</t>
  </si>
  <si>
    <t>Warren</t>
  </si>
  <si>
    <t>Wayne</t>
  </si>
  <si>
    <t>Chelan</t>
  </si>
  <si>
    <t>Clallam</t>
  </si>
  <si>
    <t>Bernalillo</t>
  </si>
  <si>
    <t>Centre</t>
  </si>
  <si>
    <t>Chester</t>
  </si>
  <si>
    <t>Lipscomb</t>
  </si>
  <si>
    <t>Victory</t>
  </si>
  <si>
    <t>Waltham</t>
  </si>
  <si>
    <t>Wardsboro</t>
  </si>
  <si>
    <t>Waterbury</t>
  </si>
  <si>
    <t>Luzerne</t>
  </si>
  <si>
    <t>Richland</t>
  </si>
  <si>
    <t>Sabine</t>
  </si>
  <si>
    <t>Portage</t>
  </si>
  <si>
    <t>St. Albans City</t>
  </si>
  <si>
    <t>Rutland Town</t>
  </si>
  <si>
    <t>Alpena</t>
  </si>
  <si>
    <t>Montague</t>
  </si>
  <si>
    <t>Tippecanoe</t>
  </si>
  <si>
    <t>Tipton</t>
  </si>
  <si>
    <t>Washburn</t>
  </si>
  <si>
    <t>Ryegate</t>
  </si>
  <si>
    <t>Salisbury</t>
  </si>
  <si>
    <t>Sandgate</t>
  </si>
  <si>
    <t>Searsburg</t>
  </si>
  <si>
    <t>Lancaster</t>
  </si>
  <si>
    <t>Loup</t>
  </si>
  <si>
    <t>Caroline</t>
  </si>
  <si>
    <t>Cecil</t>
  </si>
  <si>
    <t>Kiowa</t>
  </si>
  <si>
    <t>Owyhee</t>
  </si>
  <si>
    <t>Payette</t>
  </si>
  <si>
    <t>Colebrook</t>
  </si>
  <si>
    <t>Starke</t>
  </si>
  <si>
    <t>Steuben</t>
  </si>
  <si>
    <t>Sullivan</t>
  </si>
  <si>
    <t>Switzerland</t>
  </si>
  <si>
    <t>Keya Paha</t>
  </si>
  <si>
    <t>Kimball</t>
  </si>
  <si>
    <t>Erie</t>
  </si>
  <si>
    <t>Townshend</t>
  </si>
  <si>
    <t>Tunbridge</t>
  </si>
  <si>
    <t>Redding</t>
  </si>
  <si>
    <t>Power</t>
  </si>
  <si>
    <t>Shaftsbury</t>
  </si>
  <si>
    <t>Sharon</t>
  </si>
  <si>
    <t>Gilford</t>
  </si>
  <si>
    <t>Greenland</t>
  </si>
  <si>
    <t>Green's Grant</t>
  </si>
  <si>
    <t>Dimmit</t>
  </si>
  <si>
    <t>Donley</t>
  </si>
  <si>
    <t>Farmington</t>
  </si>
  <si>
    <t>Fitzwilliam</t>
  </si>
  <si>
    <t>Martinsville</t>
  </si>
  <si>
    <t>Southampton</t>
  </si>
  <si>
    <t>Callaway</t>
  </si>
  <si>
    <t>Piatt</t>
  </si>
  <si>
    <t>Underhill</t>
  </si>
  <si>
    <t>Vergennes</t>
  </si>
  <si>
    <t>Venson</t>
  </si>
  <si>
    <t>Write-ins</t>
  </si>
  <si>
    <t>St. George</t>
  </si>
  <si>
    <t>St. Johnsbury</t>
  </si>
  <si>
    <t>Stamford</t>
  </si>
  <si>
    <t>Seymour</t>
  </si>
  <si>
    <t>Shelton</t>
  </si>
  <si>
    <t>Millinocket</t>
  </si>
  <si>
    <t>Milo</t>
  </si>
  <si>
    <t>Minot</t>
  </si>
  <si>
    <t>Vernon</t>
  </si>
  <si>
    <t>Dublin</t>
  </si>
  <si>
    <t>Keweenaw</t>
  </si>
  <si>
    <t>Smyth</t>
  </si>
  <si>
    <t>Colfax</t>
  </si>
  <si>
    <t>Sierra</t>
  </si>
  <si>
    <t>Siskiyou</t>
  </si>
  <si>
    <t>Sargent's Purchase</t>
  </si>
  <si>
    <t>Seabrook</t>
  </si>
  <si>
    <t>Sherborn</t>
  </si>
  <si>
    <t>St. Tammany</t>
  </si>
  <si>
    <t>Shirley</t>
  </si>
  <si>
    <t>Robertson</t>
  </si>
  <si>
    <t>Claiborne</t>
  </si>
  <si>
    <t>Blair</t>
  </si>
  <si>
    <t>Juneau</t>
  </si>
  <si>
    <t>Kenosha</t>
  </si>
  <si>
    <t>Brunswick</t>
  </si>
  <si>
    <t>Rock</t>
  </si>
  <si>
    <t>Hempstead</t>
  </si>
  <si>
    <t>Hampshire</t>
  </si>
  <si>
    <t>Ogemaw</t>
  </si>
  <si>
    <t>Charles City</t>
  </si>
  <si>
    <t>Craig</t>
  </si>
  <si>
    <t>Culpeper</t>
  </si>
  <si>
    <t>Official Abstract of Votes Cast at the General Election November 7, 2000</t>
  </si>
  <si>
    <t>Lares</t>
  </si>
  <si>
    <t>Antrim</t>
  </si>
  <si>
    <t>Rusk</t>
  </si>
  <si>
    <t>Golden Valley</t>
  </si>
  <si>
    <t>Burnett</t>
  </si>
  <si>
    <t>001</t>
  </si>
  <si>
    <t>003</t>
  </si>
  <si>
    <t>005</t>
  </si>
  <si>
    <t>Kane</t>
  </si>
  <si>
    <t>Coahoma</t>
  </si>
  <si>
    <t>Ohio</t>
  </si>
  <si>
    <t>Alcorn</t>
  </si>
  <si>
    <t>Amite</t>
  </si>
  <si>
    <t>Grady</t>
  </si>
  <si>
    <t>Barnwell</t>
  </si>
  <si>
    <t>Beaufort</t>
  </si>
  <si>
    <t>Fairfield</t>
  </si>
  <si>
    <t>Caswell</t>
  </si>
  <si>
    <t>Hot Springs</t>
  </si>
  <si>
    <t>Laramie</t>
  </si>
  <si>
    <t>Gallia</t>
  </si>
  <si>
    <t>Geauga</t>
  </si>
  <si>
    <t>Democratic-Non Partisan League</t>
  </si>
  <si>
    <t>Not Designated</t>
  </si>
  <si>
    <t>530</t>
  </si>
  <si>
    <t>540</t>
  </si>
  <si>
    <t>550</t>
  </si>
  <si>
    <t>560</t>
  </si>
  <si>
    <t>570</t>
  </si>
  <si>
    <t>580</t>
  </si>
  <si>
    <t>590</t>
  </si>
  <si>
    <t>595</t>
  </si>
  <si>
    <t>Stearns</t>
  </si>
  <si>
    <t>West Bath</t>
  </si>
  <si>
    <t>Trempealeau</t>
  </si>
  <si>
    <t>Vilas</t>
  </si>
  <si>
    <t>Ben Hill</t>
  </si>
  <si>
    <t>Morrison</t>
  </si>
  <si>
    <t>Jim Hogg</t>
  </si>
  <si>
    <t>Jim Wells</t>
  </si>
  <si>
    <t>West Greenwich</t>
  </si>
  <si>
    <t>Queens</t>
  </si>
  <si>
    <t>Gadsden</t>
  </si>
  <si>
    <t>Ziebach</t>
  </si>
  <si>
    <t>Greenbrier</t>
  </si>
  <si>
    <t>Hardy</t>
  </si>
  <si>
    <t>Georgetown</t>
  </si>
  <si>
    <t>Sawyer</t>
  </si>
  <si>
    <t>Shawano</t>
  </si>
  <si>
    <t>Libertarian</t>
  </si>
  <si>
    <t>Thurston</t>
  </si>
  <si>
    <t>Gentry</t>
  </si>
  <si>
    <t>Grundy</t>
  </si>
  <si>
    <t>Carlisle</t>
  </si>
  <si>
    <t>Middlesex</t>
  </si>
  <si>
    <t>EV</t>
  </si>
  <si>
    <t>% Difference</t>
  </si>
  <si>
    <t>Vote Difference</t>
  </si>
  <si>
    <t>Wellington</t>
  </si>
  <si>
    <t>Wesley</t>
  </si>
  <si>
    <t>Sibley</t>
  </si>
  <si>
    <t>Columbia Falls</t>
  </si>
  <si>
    <t>VA</t>
  </si>
  <si>
    <t>New Bedford</t>
  </si>
  <si>
    <t>Yellow Medicine</t>
  </si>
  <si>
    <t>Huron</t>
  </si>
  <si>
    <t>Rutland</t>
  </si>
  <si>
    <t>Petroleum</t>
  </si>
  <si>
    <t>Letcher</t>
  </si>
  <si>
    <t>Steele</t>
  </si>
  <si>
    <t>Swift</t>
  </si>
  <si>
    <t>Cuyahoga</t>
  </si>
  <si>
    <t>Darke</t>
  </si>
  <si>
    <t>Westchester</t>
  </si>
  <si>
    <t>Barnard</t>
  </si>
  <si>
    <t>Barnet</t>
  </si>
  <si>
    <t>Caldwell</t>
  </si>
  <si>
    <t>Calloway</t>
  </si>
  <si>
    <t>Campbell</t>
  </si>
  <si>
    <t>Sussex</t>
  </si>
  <si>
    <t>Patrick</t>
  </si>
  <si>
    <t>Brownfield</t>
  </si>
  <si>
    <t>Burnham</t>
  </si>
  <si>
    <t>Larue</t>
  </si>
  <si>
    <t>Graves</t>
  </si>
  <si>
    <t>Ness</t>
  </si>
  <si>
    <t>Rawlins</t>
  </si>
  <si>
    <t>Reno</t>
  </si>
  <si>
    <t>Gallatin</t>
  </si>
  <si>
    <t>Waite</t>
  </si>
  <si>
    <t>Waldoboro</t>
  </si>
  <si>
    <t>Phippsburg</t>
  </si>
  <si>
    <t>Dougherty</t>
  </si>
  <si>
    <t>Fannin</t>
  </si>
  <si>
    <t>Queen Anne's</t>
  </si>
  <si>
    <t>Lexington</t>
  </si>
  <si>
    <t>Blaine</t>
  </si>
  <si>
    <t>St. Clair</t>
  </si>
  <si>
    <t>Webster Plantation</t>
  </si>
  <si>
    <t>Waldo</t>
  </si>
  <si>
    <t>York</t>
  </si>
  <si>
    <t>Hunterdon</t>
  </si>
  <si>
    <t>Longmeadow</t>
  </si>
  <si>
    <t>Lynnfield</t>
  </si>
  <si>
    <t>Malden</t>
  </si>
  <si>
    <t>Mansfield</t>
  </si>
  <si>
    <t>Nemaha</t>
  </si>
  <si>
    <t>Neosho</t>
  </si>
  <si>
    <t>Berlin</t>
  </si>
  <si>
    <t>Bethel</t>
  </si>
  <si>
    <t>Bloomfield</t>
  </si>
  <si>
    <t>Bolton</t>
  </si>
  <si>
    <t>Braintree</t>
  </si>
  <si>
    <t>Brandon</t>
  </si>
  <si>
    <t>Mattapoisett</t>
  </si>
  <si>
    <t>Wichita</t>
  </si>
  <si>
    <t>Wilson</t>
  </si>
  <si>
    <t>Lynn</t>
  </si>
  <si>
    <t>Ford</t>
  </si>
  <si>
    <t>Limestone</t>
  </si>
  <si>
    <t>Matagorda</t>
  </si>
  <si>
    <t>Maverick</t>
  </si>
  <si>
    <t>HI</t>
  </si>
  <si>
    <t>Macon</t>
  </si>
  <si>
    <t>Madison</t>
  </si>
  <si>
    <t>Marengo</t>
  </si>
  <si>
    <t>Rio Grande</t>
  </si>
  <si>
    <t>Andover</t>
  </si>
  <si>
    <t>Brownville</t>
  </si>
  <si>
    <t>Desha</t>
  </si>
  <si>
    <t>Narragansett</t>
  </si>
  <si>
    <t>Buckfield</t>
  </si>
  <si>
    <t>Somerset</t>
  </si>
  <si>
    <t>Millbury</t>
  </si>
  <si>
    <t>Millis</t>
  </si>
  <si>
    <t>Palermo</t>
  </si>
  <si>
    <t>Harvard</t>
  </si>
  <si>
    <t>Medina</t>
  </si>
  <si>
    <t>Meigs</t>
  </si>
  <si>
    <t>Freetown</t>
  </si>
  <si>
    <t>Pitkin</t>
  </si>
  <si>
    <t>Prowers</t>
  </si>
  <si>
    <t>Monson</t>
  </si>
  <si>
    <t>Livermore</t>
  </si>
  <si>
    <t>Martin's Location</t>
  </si>
  <si>
    <t>Cherryfield</t>
  </si>
  <si>
    <t>Rangeley Plantation</t>
  </si>
  <si>
    <t>Readfield</t>
  </si>
  <si>
    <t>Robbinston</t>
  </si>
  <si>
    <t>Rome</t>
  </si>
  <si>
    <t>Newburyport</t>
  </si>
  <si>
    <t>Carver</t>
  </si>
  <si>
    <t>Travis</t>
  </si>
  <si>
    <t>Upton</t>
  </si>
  <si>
    <t>Uvalde</t>
  </si>
  <si>
    <t>Val Verde</t>
  </si>
  <si>
    <t>Van Zandt</t>
  </si>
  <si>
    <t>Willacy</t>
  </si>
  <si>
    <t>Iowa</t>
  </si>
  <si>
    <t>IA</t>
  </si>
  <si>
    <t>Auburn</t>
  </si>
  <si>
    <t>Avon</t>
  </si>
  <si>
    <t>Kensington</t>
  </si>
  <si>
    <t>Attleboro</t>
  </si>
  <si>
    <t>Topsfield</t>
  </si>
  <si>
    <t>Harrington</t>
  </si>
  <si>
    <t>Yankton</t>
  </si>
  <si>
    <t>Haynesville</t>
  </si>
  <si>
    <t>Kossuth</t>
  </si>
  <si>
    <t>McMinn</t>
  </si>
  <si>
    <t>McNairy</t>
  </si>
  <si>
    <t>Moore</t>
  </si>
  <si>
    <t>Obion</t>
  </si>
  <si>
    <t>Sequatchie</t>
  </si>
  <si>
    <t>Grand Traverse</t>
  </si>
  <si>
    <t>New Jersey</t>
  </si>
  <si>
    <t>Aitkin</t>
  </si>
  <si>
    <t>Hood River</t>
  </si>
  <si>
    <t>Pushmataha</t>
  </si>
  <si>
    <t>Walker</t>
  </si>
  <si>
    <t>Stockbridge</t>
  </si>
  <si>
    <t>Reagan</t>
  </si>
  <si>
    <t>Real</t>
  </si>
  <si>
    <t>Morton</t>
  </si>
  <si>
    <t>Coweta</t>
  </si>
  <si>
    <t>Traverse</t>
  </si>
  <si>
    <t>Washington</t>
  </si>
  <si>
    <t>Wilcox</t>
  </si>
  <si>
    <t>Winston</t>
  </si>
  <si>
    <t>T</t>
  </si>
  <si>
    <t>Alaska</t>
  </si>
  <si>
    <t>Costilla</t>
  </si>
  <si>
    <t>Van Buren</t>
  </si>
  <si>
    <t>483</t>
  </si>
  <si>
    <t>485</t>
  </si>
  <si>
    <t>487</t>
  </si>
  <si>
    <t>Ashtabula</t>
  </si>
  <si>
    <t>St. Croix</t>
  </si>
  <si>
    <t>Sauk</t>
  </si>
  <si>
    <t>Anne Arundel</t>
  </si>
  <si>
    <t>Baltimore City</t>
  </si>
  <si>
    <t>Socialist</t>
  </si>
  <si>
    <t>Merrimack</t>
  </si>
  <si>
    <t>409</t>
  </si>
  <si>
    <t>411</t>
  </si>
  <si>
    <t>413</t>
  </si>
  <si>
    <t>415</t>
  </si>
  <si>
    <t>417</t>
  </si>
  <si>
    <t>DuPage</t>
  </si>
  <si>
    <t>McDonough</t>
  </si>
  <si>
    <t>Glades</t>
  </si>
  <si>
    <t>Cache</t>
  </si>
  <si>
    <t>Waukesha</t>
  </si>
  <si>
    <t>Preble</t>
  </si>
  <si>
    <t>Ross</t>
  </si>
  <si>
    <t>Tinmouth</t>
  </si>
  <si>
    <t>NJ</t>
  </si>
  <si>
    <t>2000 General Election 11/7/00 President/Vice President</t>
  </si>
  <si>
    <t>Meddybemps</t>
  </si>
  <si>
    <t>Merrill</t>
  </si>
  <si>
    <t>Karnes</t>
  </si>
  <si>
    <t>Kaufman</t>
  </si>
  <si>
    <t>Kendall</t>
  </si>
  <si>
    <t>Okeechobee</t>
  </si>
  <si>
    <t>Hall</t>
  </si>
  <si>
    <t>Rocky Hill</t>
  </si>
  <si>
    <t>Currituck</t>
  </si>
  <si>
    <t>Tucker</t>
  </si>
  <si>
    <t>Tyler</t>
  </si>
  <si>
    <t>Natrona</t>
  </si>
  <si>
    <t>Plaquemines</t>
  </si>
  <si>
    <t>Hubbard</t>
  </si>
  <si>
    <t>Wells</t>
  </si>
  <si>
    <t>Perkins</t>
  </si>
  <si>
    <t>Pottawatomie</t>
  </si>
  <si>
    <t>Prohibition</t>
  </si>
  <si>
    <t>Kern</t>
  </si>
  <si>
    <t>Kings</t>
  </si>
  <si>
    <t>Lake</t>
  </si>
  <si>
    <t>Lassen</t>
  </si>
  <si>
    <t>Malheur</t>
  </si>
  <si>
    <t>Nance</t>
  </si>
  <si>
    <t>Warrick</t>
  </si>
  <si>
    <t>Thetford</t>
  </si>
  <si>
    <t>Crisp</t>
  </si>
  <si>
    <t>Brewster</t>
  </si>
  <si>
    <t>Briscoe</t>
  </si>
  <si>
    <t>Burleson</t>
  </si>
  <si>
    <t>Callahan</t>
  </si>
  <si>
    <t>Sheldon</t>
  </si>
  <si>
    <t>Shoreham</t>
  </si>
  <si>
    <t>Venango</t>
  </si>
  <si>
    <t>Rutland City</t>
  </si>
  <si>
    <t>Old Lyme</t>
  </si>
  <si>
    <t>Eagle Lake</t>
  </si>
  <si>
    <t>East Machias</t>
  </si>
  <si>
    <t>East Millinocket</t>
  </si>
  <si>
    <t>Platte</t>
  </si>
  <si>
    <t>Lincoln</t>
  </si>
  <si>
    <t>Mesa</t>
  </si>
  <si>
    <t>Peoria</t>
  </si>
  <si>
    <t>Troy</t>
  </si>
  <si>
    <t>District 25</t>
  </si>
  <si>
    <t>Beckham</t>
  </si>
  <si>
    <t>Scott</t>
  </si>
  <si>
    <t>Shrewsbury</t>
  </si>
  <si>
    <t>South Burlington</t>
  </si>
  <si>
    <t>South Hero</t>
  </si>
  <si>
    <t>Springfield</t>
  </si>
  <si>
    <t>Ontario</t>
  </si>
  <si>
    <t>Sheffield</t>
  </si>
  <si>
    <t>Shelburne</t>
  </si>
  <si>
    <t>Bland</t>
  </si>
  <si>
    <t>Botetourt</t>
  </si>
  <si>
    <t>Petersburg</t>
  </si>
  <si>
    <t>2000 General Election Results United States President and Vice President</t>
  </si>
  <si>
    <t>Sudbury</t>
  </si>
  <si>
    <t>Oswego</t>
  </si>
  <si>
    <t>Otsego</t>
  </si>
  <si>
    <t>Aurora</t>
  </si>
  <si>
    <t>Kankakee</t>
  </si>
  <si>
    <t>Macoupin</t>
  </si>
  <si>
    <t>Massac</t>
  </si>
  <si>
    <t>Moultrie</t>
  </si>
  <si>
    <t>Catron</t>
  </si>
  <si>
    <t>Phelps</t>
  </si>
  <si>
    <t>Mineral</t>
  </si>
  <si>
    <t>Moffat</t>
  </si>
  <si>
    <t>Dummer</t>
  </si>
  <si>
    <t>ME</t>
  </si>
  <si>
    <t>Mattawamkeag</t>
  </si>
  <si>
    <t>Maxfield</t>
  </si>
  <si>
    <t>Reading</t>
  </si>
  <si>
    <t>Dexter</t>
  </si>
  <si>
    <t>Dixfield</t>
  </si>
  <si>
    <t>Livermore Falls</t>
  </si>
  <si>
    <t>Lubec</t>
  </si>
  <si>
    <t>Machias</t>
  </si>
  <si>
    <t>Machiasport</t>
  </si>
  <si>
    <t>Clarksville</t>
  </si>
  <si>
    <t>Madawaska</t>
  </si>
  <si>
    <t>North Canaan</t>
  </si>
  <si>
    <t>Edgecomb</t>
  </si>
  <si>
    <t>Skowhegan</t>
  </si>
  <si>
    <t>Smyrna</t>
  </si>
  <si>
    <t>Solon</t>
  </si>
  <si>
    <t>Alstead</t>
  </si>
  <si>
    <t>Wethersfield</t>
  </si>
  <si>
    <t>Wrentham</t>
  </si>
  <si>
    <t>Lincoln Plantation</t>
  </si>
  <si>
    <t>Lincolnville</t>
  </si>
  <si>
    <t>Woodbridge</t>
  </si>
  <si>
    <t>Waitsfield</t>
  </si>
  <si>
    <t>New Limerick</t>
  </si>
  <si>
    <t>New Portland</t>
  </si>
  <si>
    <t>Ansonia</t>
  </si>
  <si>
    <t>Fluvanna</t>
  </si>
  <si>
    <t>Sandisfield</t>
  </si>
  <si>
    <t>Sandwich</t>
  </si>
  <si>
    <t>Saugus</t>
  </si>
  <si>
    <t>Colrain</t>
  </si>
  <si>
    <t>Petersham</t>
  </si>
  <si>
    <t>Johnson</t>
  </si>
  <si>
    <t>Itawamba</t>
  </si>
  <si>
    <t>Fauquier</t>
  </si>
  <si>
    <t>Quincy</t>
  </si>
  <si>
    <t>Raynham</t>
  </si>
  <si>
    <t>Mecosta</t>
  </si>
  <si>
    <t>Irion</t>
  </si>
  <si>
    <t>Jack</t>
  </si>
  <si>
    <t>Hatillo</t>
  </si>
  <si>
    <t>Hormigueros</t>
  </si>
  <si>
    <t>Humacao</t>
  </si>
  <si>
    <t>Ashland</t>
  </si>
  <si>
    <t>Osage</t>
  </si>
  <si>
    <t>Osborne</t>
  </si>
  <si>
    <t>Meade</t>
  </si>
  <si>
    <t>Morris</t>
  </si>
  <si>
    <t>Yates</t>
  </si>
  <si>
    <t>Dubois</t>
  </si>
  <si>
    <t>Bakersfield</t>
  </si>
  <si>
    <t>Baltimore</t>
  </si>
  <si>
    <t>Dunklin</t>
  </si>
  <si>
    <t>Tulsa</t>
  </si>
  <si>
    <t>Wagoner</t>
  </si>
  <si>
    <t>Preston</t>
  </si>
  <si>
    <t>Illinois State Board of Elections</t>
  </si>
  <si>
    <t>Iowa Secretary of State</t>
  </si>
  <si>
    <t>Cherokee</t>
  </si>
  <si>
    <t>Lynchburg</t>
  </si>
  <si>
    <t>Las Marías</t>
  </si>
  <si>
    <t>Las Piedras</t>
  </si>
  <si>
    <t>Loíza</t>
  </si>
  <si>
    <t>Luquillo</t>
  </si>
  <si>
    <t>007</t>
  </si>
  <si>
    <t>Fentress</t>
  </si>
  <si>
    <t>Giles</t>
  </si>
  <si>
    <t>Storey</t>
  </si>
  <si>
    <t>Washoe</t>
  </si>
  <si>
    <t>Gloria La Riva</t>
  </si>
  <si>
    <t>Guayanilla</t>
  </si>
  <si>
    <t>Guaynabo</t>
  </si>
  <si>
    <t>Gurabo</t>
  </si>
  <si>
    <t>Manitowoc</t>
  </si>
  <si>
    <t>Marathon</t>
  </si>
  <si>
    <t>Sarasota</t>
  </si>
  <si>
    <t>Isabela</t>
  </si>
  <si>
    <t>State Code</t>
  </si>
  <si>
    <t>San Bernardino</t>
  </si>
  <si>
    <t>La Salle</t>
  </si>
  <si>
    <t>McCracken</t>
  </si>
  <si>
    <t>East Baton Rouge</t>
  </si>
  <si>
    <t>West Baton Rouge</t>
  </si>
  <si>
    <t>West Feliciana</t>
  </si>
  <si>
    <t>San Patricio</t>
  </si>
  <si>
    <t>Pacific</t>
  </si>
  <si>
    <t>Cascade</t>
  </si>
  <si>
    <t>Pittsburg</t>
  </si>
  <si>
    <t>Hampton</t>
  </si>
  <si>
    <t>Bronx</t>
  </si>
  <si>
    <t>Nassau</t>
  </si>
  <si>
    <t>Official Results State of Utah General Election November 7, 2000</t>
  </si>
  <si>
    <t>Henry</t>
  </si>
  <si>
    <t>Houston</t>
  </si>
  <si>
    <t>Gasconade</t>
  </si>
  <si>
    <t>Goochland</t>
  </si>
  <si>
    <t>Smithfield</t>
  </si>
  <si>
    <t>Roosevelt</t>
  </si>
  <si>
    <t>Rosebud</t>
  </si>
  <si>
    <t>Ritchie</t>
  </si>
  <si>
    <t>Sanders</t>
  </si>
  <si>
    <t>Alburg</t>
  </si>
  <si>
    <t>Wyoming</t>
  </si>
  <si>
    <t>Bucksport</t>
  </si>
  <si>
    <t>Barre City</t>
  </si>
  <si>
    <t>Hartford</t>
  </si>
  <si>
    <t>Litchfield</t>
  </si>
  <si>
    <t>Wallagrass</t>
  </si>
  <si>
    <t>Waterboro</t>
  </si>
  <si>
    <t>Deer Lodge</t>
  </si>
  <si>
    <t>Fallon</t>
  </si>
  <si>
    <t>Fergus</t>
  </si>
  <si>
    <t>Spokane</t>
  </si>
  <si>
    <t>Martin</t>
  </si>
  <si>
    <t>Story</t>
  </si>
  <si>
    <t>Tama</t>
  </si>
  <si>
    <t>Hunt</t>
  </si>
  <si>
    <t>Bear Lake</t>
  </si>
  <si>
    <t>Benewah</t>
  </si>
  <si>
    <t>Bingham</t>
  </si>
  <si>
    <t>Jo Daviess</t>
  </si>
  <si>
    <t>Ravalli</t>
  </si>
  <si>
    <t>West Warwick</t>
  </si>
  <si>
    <t>Westerly</t>
  </si>
  <si>
    <t>Divide</t>
  </si>
  <si>
    <t>Emmons</t>
  </si>
  <si>
    <t>Foster</t>
  </si>
  <si>
    <t>Sac</t>
  </si>
  <si>
    <t>Mills</t>
  </si>
  <si>
    <t>Hot Spring</t>
  </si>
  <si>
    <t>Prince George</t>
  </si>
  <si>
    <t>Meagher</t>
  </si>
  <si>
    <t>Elko</t>
  </si>
  <si>
    <t>Ascension</t>
  </si>
  <si>
    <t>McPherson</t>
  </si>
  <si>
    <t>Norton</t>
  </si>
  <si>
    <t>Clinton</t>
  </si>
  <si>
    <t>Bailey</t>
  </si>
  <si>
    <t>Bandera</t>
  </si>
  <si>
    <t>Bastrop</t>
  </si>
  <si>
    <t>Baylor</t>
  </si>
  <si>
    <t>Hooker</t>
  </si>
  <si>
    <t>Kearney</t>
  </si>
  <si>
    <t>Amherst</t>
  </si>
  <si>
    <t>Appomattox</t>
  </si>
  <si>
    <t>Arlington</t>
  </si>
  <si>
    <t>Westmoreland</t>
  </si>
  <si>
    <t>Leverett</t>
  </si>
  <si>
    <t>Leyden</t>
  </si>
  <si>
    <t>Littleton</t>
  </si>
  <si>
    <t>Hale's Location</t>
  </si>
  <si>
    <t>Haverhill</t>
  </si>
  <si>
    <t>Hawley</t>
  </si>
  <si>
    <t>Carson City</t>
  </si>
  <si>
    <t>Cibola</t>
  </si>
  <si>
    <t>Pearl River</t>
  </si>
  <si>
    <t>Pontotoc</t>
  </si>
  <si>
    <t>Patten</t>
  </si>
  <si>
    <t>Passadumkeag</t>
  </si>
  <si>
    <t>Newport City</t>
  </si>
  <si>
    <t>Newport Town</t>
  </si>
  <si>
    <t>Beaver Cove</t>
  </si>
  <si>
    <t>Albion</t>
  </si>
  <si>
    <t>Alfred</t>
  </si>
  <si>
    <t>Berwick</t>
  </si>
  <si>
    <t>Lisbon</t>
  </si>
  <si>
    <t>West Gardiner</t>
  </si>
  <si>
    <t>West Paris</t>
  </si>
  <si>
    <t>Biddeford</t>
  </si>
  <si>
    <t>Blue Hill</t>
  </si>
  <si>
    <t>Boothbay</t>
  </si>
  <si>
    <t>Boothbay Harbor</t>
  </si>
  <si>
    <t>Byron</t>
  </si>
  <si>
    <t>Middleborough</t>
  </si>
  <si>
    <t>Clarendon</t>
  </si>
  <si>
    <t>Barrington</t>
  </si>
  <si>
    <t>Gardner</t>
  </si>
  <si>
    <t>Dartmouth</t>
  </si>
  <si>
    <t>Dedham</t>
  </si>
  <si>
    <t>Rangeley</t>
  </si>
  <si>
    <t>New Durham</t>
  </si>
  <si>
    <t>New Hampton</t>
  </si>
  <si>
    <t>Westmanland</t>
  </si>
  <si>
    <t>Whitneyville</t>
  </si>
  <si>
    <t>Willimantic</t>
  </si>
  <si>
    <t>Pocahontas</t>
  </si>
  <si>
    <t>Multnomah</t>
  </si>
  <si>
    <t xml:space="preserve">Georgia Election Results Official Results of the November 7, 2000 General Election </t>
  </si>
  <si>
    <t>Arizona</t>
  </si>
  <si>
    <t>Mohave</t>
  </si>
  <si>
    <t>South Dakota</t>
  </si>
  <si>
    <t>SD</t>
  </si>
  <si>
    <t>Yellowstone</t>
  </si>
  <si>
    <t>359</t>
  </si>
  <si>
    <t>477</t>
  </si>
  <si>
    <t>479</t>
  </si>
  <si>
    <t>481</t>
  </si>
  <si>
    <t>Skagit</t>
  </si>
  <si>
    <t>Gonzales</t>
  </si>
  <si>
    <t>Gregg</t>
  </si>
  <si>
    <t>Southwest Harbor</t>
  </si>
  <si>
    <t>Mitchell</t>
  </si>
  <si>
    <t>Foard</t>
  </si>
  <si>
    <t>Fort Bend</t>
  </si>
  <si>
    <t>Keokuk</t>
  </si>
  <si>
    <t>Billerica</t>
  </si>
  <si>
    <t>Belchertown</t>
  </si>
  <si>
    <t>Bracken</t>
  </si>
  <si>
    <t>Broadwater</t>
  </si>
  <si>
    <t>Scarborough</t>
  </si>
  <si>
    <t>Shapleigh</t>
  </si>
  <si>
    <t>McReynolds</t>
  </si>
  <si>
    <t>Toombs</t>
  </si>
  <si>
    <t>Towns</t>
  </si>
  <si>
    <t>361</t>
  </si>
  <si>
    <t>363</t>
  </si>
  <si>
    <t>365</t>
  </si>
  <si>
    <t>367</t>
  </si>
  <si>
    <t>369</t>
  </si>
  <si>
    <t>371</t>
  </si>
  <si>
    <t>Albert Gore Jr.</t>
  </si>
  <si>
    <t>George W. Bush</t>
  </si>
  <si>
    <t>Presidential Candidate</t>
  </si>
  <si>
    <t>Vice Presidential Candidate</t>
  </si>
  <si>
    <t>403</t>
  </si>
  <si>
    <t>405</t>
  </si>
  <si>
    <t>407</t>
  </si>
  <si>
    <t>Esmeralda</t>
  </si>
  <si>
    <t>Wood</t>
  </si>
  <si>
    <t>419</t>
  </si>
  <si>
    <t>421</t>
  </si>
  <si>
    <t>423</t>
  </si>
  <si>
    <t>425</t>
  </si>
  <si>
    <t>427</t>
  </si>
  <si>
    <t>429</t>
  </si>
  <si>
    <t>431</t>
  </si>
  <si>
    <t>433</t>
  </si>
  <si>
    <t>Rhode Island</t>
  </si>
  <si>
    <t>RI</t>
  </si>
  <si>
    <t>Silver Bow</t>
  </si>
  <si>
    <t>Cayuga</t>
  </si>
  <si>
    <t>Prentiss</t>
  </si>
  <si>
    <t>MS</t>
  </si>
  <si>
    <t>Bennett</t>
  </si>
  <si>
    <t>Bon Homme</t>
  </si>
  <si>
    <t>Wapello</t>
  </si>
  <si>
    <t>Geneva</t>
  </si>
  <si>
    <t>Pop Vote</t>
  </si>
  <si>
    <t>Margin</t>
  </si>
  <si>
    <t>Glenn</t>
  </si>
  <si>
    <t>Humboldt</t>
  </si>
  <si>
    <t>Imperial</t>
  </si>
  <si>
    <t>Inyo</t>
  </si>
  <si>
    <t>Crawford</t>
  </si>
  <si>
    <t>Klamath</t>
  </si>
  <si>
    <t>Conejos</t>
  </si>
  <si>
    <t>New York State Board of Elections</t>
  </si>
  <si>
    <t>Stratton</t>
  </si>
  <si>
    <t>Sunderland</t>
  </si>
  <si>
    <t>Swanton</t>
  </si>
  <si>
    <t>Portsmouth</t>
  </si>
  <si>
    <t>Rhode Island Board of Elections</t>
  </si>
  <si>
    <t>Agency</t>
  </si>
  <si>
    <t>Cannon</t>
  </si>
  <si>
    <t>Cheatham</t>
  </si>
  <si>
    <t>Cocke</t>
  </si>
  <si>
    <t>Josephine</t>
  </si>
  <si>
    <t>Rappahannock</t>
  </si>
  <si>
    <t>District 7</t>
  </si>
  <si>
    <t>Crowley</t>
  </si>
  <si>
    <t>Elbert</t>
  </si>
  <si>
    <t>Davison</t>
  </si>
  <si>
    <t>Stowe</t>
  </si>
  <si>
    <t>East Carroll</t>
  </si>
  <si>
    <t>Ogle</t>
  </si>
  <si>
    <t>Newport News</t>
  </si>
  <si>
    <t>Niobrara</t>
  </si>
  <si>
    <t>Kit Carson</t>
  </si>
  <si>
    <t>La Plata</t>
  </si>
  <si>
    <t>New Madrid</t>
  </si>
  <si>
    <t>Kansas Secretary of State</t>
  </si>
  <si>
    <t>Boyle</t>
  </si>
  <si>
    <t>Coconino</t>
  </si>
  <si>
    <t>Brookings</t>
  </si>
  <si>
    <t>Floyd</t>
  </si>
  <si>
    <t>Forsyth</t>
  </si>
  <si>
    <t>Hart</t>
  </si>
  <si>
    <t>Great Pond</t>
  </si>
  <si>
    <t>Wyandot</t>
  </si>
  <si>
    <t>Glenwood Plantation</t>
  </si>
  <si>
    <t>Brockton</t>
  </si>
  <si>
    <t>Buckland</t>
  </si>
  <si>
    <t>Canton</t>
  </si>
  <si>
    <t>Hubbardton</t>
  </si>
  <si>
    <t>Montezuma</t>
  </si>
  <si>
    <t>Rock Island</t>
  </si>
  <si>
    <t>Terrebonne</t>
  </si>
  <si>
    <t>Niagara</t>
  </si>
  <si>
    <t>Deering</t>
  </si>
  <si>
    <t>Campton</t>
  </si>
  <si>
    <t>Lovell</t>
  </si>
  <si>
    <t>Crawford's Purchase</t>
  </si>
  <si>
    <t>Croydon</t>
  </si>
  <si>
    <t>Guadalupe</t>
  </si>
  <si>
    <t>Harding</t>
  </si>
  <si>
    <t>Hidalgo</t>
  </si>
  <si>
    <t>Pittsylvania</t>
  </si>
  <si>
    <t>Powhatan</t>
  </si>
  <si>
    <t>Prince Edward</t>
  </si>
  <si>
    <t>New Hartford</t>
  </si>
  <si>
    <t>New Milford</t>
  </si>
  <si>
    <t>Newtown</t>
  </si>
  <si>
    <t>North Branford</t>
  </si>
  <si>
    <t>Dennysville</t>
  </si>
  <si>
    <t>Detroit</t>
  </si>
  <si>
    <t>Masardis</t>
  </si>
  <si>
    <t>Rollinsford</t>
  </si>
  <si>
    <t>Rumney</t>
  </si>
  <si>
    <t>Rye</t>
  </si>
  <si>
    <t>Sanbornton</t>
  </si>
  <si>
    <t>District 39</t>
  </si>
  <si>
    <t>Canadian</t>
  </si>
  <si>
    <t>Putney</t>
  </si>
  <si>
    <t>Readsboro</t>
  </si>
  <si>
    <t>Worthington</t>
  </si>
  <si>
    <t>Killingworth</t>
  </si>
  <si>
    <t>Dyer Brook</t>
  </si>
  <si>
    <t>Eastbrook</t>
  </si>
  <si>
    <t>Sebastian</t>
  </si>
  <si>
    <t>Sharp</t>
  </si>
  <si>
    <t>Hinsdale</t>
  </si>
  <si>
    <t>Evangeline</t>
  </si>
  <si>
    <t>District 37</t>
  </si>
  <si>
    <t>Eastport</t>
  </si>
  <si>
    <t>Statement of Votes Cast State of Alaska General Election 2000</t>
  </si>
  <si>
    <t>Washakie</t>
  </si>
  <si>
    <t>Weston</t>
  </si>
  <si>
    <t>Isabella</t>
  </si>
  <si>
    <t>Magoffin</t>
  </si>
  <si>
    <t>Mason</t>
  </si>
  <si>
    <t>Powell</t>
  </si>
  <si>
    <t>District 17</t>
  </si>
  <si>
    <t>Perry</t>
  </si>
  <si>
    <t>Saluda</t>
  </si>
  <si>
    <t>Essex</t>
  </si>
  <si>
    <t>Crystal</t>
  </si>
  <si>
    <t>Cushing</t>
  </si>
  <si>
    <t>Missaukee</t>
  </si>
  <si>
    <t>Montcalm</t>
  </si>
  <si>
    <t>St. Landry</t>
  </si>
  <si>
    <t>Eliot</t>
  </si>
  <si>
    <t>Embden</t>
  </si>
  <si>
    <t>Etna</t>
  </si>
  <si>
    <t>Ballard</t>
  </si>
  <si>
    <t>Rockcastle</t>
  </si>
  <si>
    <t>South Hampton</t>
  </si>
  <si>
    <t>Stewartstown</t>
  </si>
  <si>
    <t>Shutesbury</t>
  </si>
  <si>
    <t>Somerville</t>
  </si>
  <si>
    <t>District 9</t>
  </si>
  <si>
    <t>Nicholas</t>
  </si>
  <si>
    <t>Oldham</t>
  </si>
  <si>
    <t>Frenchboro</t>
  </si>
  <si>
    <t>Friendship</t>
  </si>
  <si>
    <t>Coryell</t>
  </si>
  <si>
    <t>Cottle</t>
  </si>
  <si>
    <t>Crosby</t>
  </si>
  <si>
    <t>Caddo</t>
  </si>
  <si>
    <t>009</t>
  </si>
  <si>
    <t>011</t>
  </si>
  <si>
    <t>013</t>
  </si>
  <si>
    <t>Culebra</t>
  </si>
  <si>
    <t>Dorado</t>
  </si>
  <si>
    <t>Fajardo</t>
  </si>
  <si>
    <t>054</t>
  </si>
  <si>
    <t>Guánica</t>
  </si>
  <si>
    <t>Guayama</t>
  </si>
  <si>
    <t>Stanislaus</t>
  </si>
  <si>
    <t>District 22</t>
  </si>
  <si>
    <t>Tehama</t>
  </si>
  <si>
    <t>Trinity</t>
  </si>
  <si>
    <t>Berks</t>
  </si>
  <si>
    <t>Corozal</t>
  </si>
  <si>
    <t>Clermont</t>
  </si>
  <si>
    <t>Seminole</t>
  </si>
  <si>
    <t>Overseas</t>
  </si>
  <si>
    <t>County Code</t>
  </si>
  <si>
    <t>Monica Moorehead</t>
  </si>
  <si>
    <t>Cidra</t>
  </si>
  <si>
    <t>Coamo</t>
  </si>
  <si>
    <t>Comerío</t>
  </si>
  <si>
    <t>Dickenson</t>
  </si>
  <si>
    <t>Yalobusha</t>
  </si>
  <si>
    <t>New Hampshire</t>
  </si>
  <si>
    <t>Henrico</t>
  </si>
  <si>
    <t>Ciales</t>
  </si>
  <si>
    <t>Monmouth</t>
  </si>
  <si>
    <t>Columbiana</t>
  </si>
  <si>
    <t>Prince William</t>
  </si>
  <si>
    <t>Kewaunee</t>
  </si>
  <si>
    <t>La Crosse</t>
  </si>
  <si>
    <t>Chenango</t>
  </si>
  <si>
    <t>Cortland</t>
  </si>
  <si>
    <t>Ozaukee</t>
  </si>
  <si>
    <t>Pepin</t>
  </si>
  <si>
    <t>Daniels</t>
  </si>
  <si>
    <t>Deaf Smith</t>
  </si>
  <si>
    <t>Blanco</t>
  </si>
  <si>
    <t>Borden</t>
  </si>
  <si>
    <t>Bosque</t>
  </si>
  <si>
    <t>O'Brien</t>
  </si>
  <si>
    <t>Pottawattamie</t>
  </si>
  <si>
    <t>Zapata</t>
  </si>
  <si>
    <t>Calcasieu</t>
  </si>
  <si>
    <t>Cameron</t>
  </si>
  <si>
    <t>Ledyard</t>
  </si>
  <si>
    <t>Parmer</t>
  </si>
  <si>
    <t>Buckingham</t>
  </si>
  <si>
    <t>Grand Forks</t>
  </si>
  <si>
    <t>LaMoure</t>
  </si>
  <si>
    <t>Geary</t>
  </si>
  <si>
    <t>Gove</t>
  </si>
  <si>
    <t>Passaic</t>
  </si>
  <si>
    <t>Milam</t>
  </si>
  <si>
    <t>Turner</t>
  </si>
  <si>
    <t>Twiggs</t>
  </si>
  <si>
    <t>Fresno</t>
  </si>
  <si>
    <t>Gwinnett</t>
  </si>
  <si>
    <t>Brazoria</t>
  </si>
  <si>
    <t>Pend Oreille</t>
  </si>
  <si>
    <t>Official Results November 7, 2000 General Election United States President</t>
  </si>
  <si>
    <t>Burt</t>
  </si>
  <si>
    <t>Cherry</t>
  </si>
  <si>
    <t>Flagler</t>
  </si>
  <si>
    <t>Hodgeman</t>
  </si>
  <si>
    <t>Jewell</t>
  </si>
  <si>
    <t>Buena Vista</t>
  </si>
  <si>
    <t>McKinley</t>
  </si>
  <si>
    <t>Mora</t>
  </si>
  <si>
    <t>Quay</t>
  </si>
  <si>
    <t>Highest % of Vote and Lose</t>
  </si>
  <si>
    <t>D</t>
  </si>
  <si>
    <t>South Carolina</t>
  </si>
  <si>
    <t>Poweshiek</t>
  </si>
  <si>
    <t>New Shoreham</t>
  </si>
  <si>
    <t>Doddridge</t>
  </si>
  <si>
    <t>Waushara</t>
  </si>
  <si>
    <t>Winnebago</t>
  </si>
  <si>
    <t>Coke</t>
  </si>
  <si>
    <t>Greenup</t>
  </si>
  <si>
    <t>Vinalhaven</t>
  </si>
  <si>
    <t>Paris</t>
  </si>
  <si>
    <t>Green</t>
  </si>
  <si>
    <t>Cattaraugus</t>
  </si>
  <si>
    <t>Verona</t>
  </si>
  <si>
    <t>Vienna</t>
  </si>
  <si>
    <t>Hadley's Purchase</t>
  </si>
  <si>
    <t>Bath</t>
  </si>
  <si>
    <t>East Providence</t>
  </si>
  <si>
    <t>Exeter</t>
  </si>
  <si>
    <t>Glocester</t>
  </si>
  <si>
    <t>Harwich</t>
  </si>
  <si>
    <t>Hatfield</t>
  </si>
  <si>
    <t>Marblehead</t>
  </si>
  <si>
    <t>Beddington</t>
  </si>
  <si>
    <t>Belfast</t>
  </si>
  <si>
    <t>Wheatland</t>
  </si>
  <si>
    <t>Morrow</t>
  </si>
  <si>
    <t>Hopedale</t>
  </si>
  <si>
    <t>Hubbardston</t>
  </si>
  <si>
    <t>Hull</t>
  </si>
  <si>
    <t>Ipswich</t>
  </si>
  <si>
    <t>Vassalboro</t>
  </si>
  <si>
    <t>Veazie</t>
  </si>
  <si>
    <t>Beadle</t>
  </si>
  <si>
    <t>Vigo</t>
  </si>
  <si>
    <t>Kentucky State Board of Elections Report of "Official" Election Night Tally Results</t>
  </si>
  <si>
    <t>Heath</t>
  </si>
  <si>
    <t>Alna</t>
  </si>
  <si>
    <t>Throckmorton</t>
  </si>
  <si>
    <t>Titus</t>
  </si>
  <si>
    <t>Henniker</t>
  </si>
  <si>
    <t>Holderness</t>
  </si>
  <si>
    <t>Hollis</t>
  </si>
  <si>
    <t>Hooksett</t>
  </si>
  <si>
    <t>Jaffrey</t>
  </si>
  <si>
    <t>Keene</t>
  </si>
  <si>
    <t>Cummington</t>
  </si>
  <si>
    <t>Dalton</t>
  </si>
  <si>
    <t>Baxter</t>
  </si>
  <si>
    <t>Schoharie</t>
  </si>
  <si>
    <t>Seneca</t>
  </si>
  <si>
    <t>Tioga</t>
  </si>
  <si>
    <t>Franklin</t>
  </si>
  <si>
    <t>St. Agatha</t>
  </si>
  <si>
    <t>St. Albans</t>
  </si>
  <si>
    <t>Pleasants</t>
  </si>
  <si>
    <t>Crenshaw</t>
  </si>
  <si>
    <t>Lyndeborough</t>
  </si>
  <si>
    <t>Jericho</t>
  </si>
  <si>
    <t>Winslow</t>
  </si>
  <si>
    <t>China</t>
  </si>
  <si>
    <t>Hermon</t>
  </si>
  <si>
    <t>Becket</t>
  </si>
  <si>
    <t>Allamakee</t>
  </si>
  <si>
    <t>Benson</t>
  </si>
  <si>
    <t>Bernardston</t>
  </si>
  <si>
    <t>Beverly</t>
  </si>
  <si>
    <t>Greenville</t>
  </si>
  <si>
    <t>Metcalfe</t>
  </si>
  <si>
    <t>Muhlenberg</t>
  </si>
  <si>
    <t>Sebec</t>
  </si>
  <si>
    <t>Starks</t>
  </si>
  <si>
    <t>Sidney</t>
  </si>
  <si>
    <t>Berkley</t>
  </si>
  <si>
    <t>Sanford</t>
  </si>
  <si>
    <t>445</t>
  </si>
  <si>
    <t>447</t>
  </si>
  <si>
    <t>449</t>
  </si>
  <si>
    <t>451</t>
  </si>
  <si>
    <t>453</t>
  </si>
  <si>
    <t>455</t>
  </si>
  <si>
    <t>457</t>
  </si>
  <si>
    <t>459</t>
  </si>
  <si>
    <t>461</t>
  </si>
  <si>
    <t>463</t>
  </si>
  <si>
    <t>465</t>
  </si>
  <si>
    <t>467</t>
  </si>
  <si>
    <t>469</t>
  </si>
  <si>
    <t>Williams</t>
  </si>
  <si>
    <t>399</t>
  </si>
  <si>
    <t>401</t>
  </si>
  <si>
    <t>Coshocton</t>
  </si>
  <si>
    <t>Lamar</t>
  </si>
  <si>
    <t>Whitfield</t>
  </si>
  <si>
    <t>Boise</t>
  </si>
  <si>
    <t>Cumberland</t>
  </si>
  <si>
    <t>Edmonson</t>
  </si>
  <si>
    <t>NC</t>
  </si>
  <si>
    <t>North Dakota</t>
  </si>
  <si>
    <t>Prospect</t>
  </si>
  <si>
    <t>Chicot</t>
  </si>
  <si>
    <t>Pickens</t>
  </si>
  <si>
    <t>Pike</t>
  </si>
  <si>
    <t>Hart's Location</t>
  </si>
  <si>
    <t>Hebron</t>
  </si>
  <si>
    <t>Iroquois</t>
  </si>
  <si>
    <t>Hersey</t>
  </si>
  <si>
    <t>Bellingham</t>
  </si>
  <si>
    <t>373</t>
  </si>
  <si>
    <t>375</t>
  </si>
  <si>
    <t>377</t>
  </si>
  <si>
    <t>379</t>
  </si>
  <si>
    <t>381</t>
  </si>
  <si>
    <t>383</t>
  </si>
  <si>
    <t>385</t>
  </si>
  <si>
    <t>387</t>
  </si>
  <si>
    <t>389</t>
  </si>
  <si>
    <t>391</t>
  </si>
  <si>
    <t>393</t>
  </si>
  <si>
    <t>395</t>
  </si>
  <si>
    <t>397</t>
  </si>
  <si>
    <t>Home State</t>
  </si>
  <si>
    <t>National Party</t>
  </si>
  <si>
    <t>Vinton</t>
  </si>
  <si>
    <t>Okanogan</t>
  </si>
  <si>
    <t>Forest</t>
  </si>
  <si>
    <t>Calumet</t>
  </si>
  <si>
    <t>Dane</t>
  </si>
  <si>
    <t>Door</t>
  </si>
  <si>
    <t>Livingston</t>
  </si>
  <si>
    <t>Tuscarawas</t>
  </si>
  <si>
    <t>Van Wert</t>
  </si>
  <si>
    <t>Spotsylvania</t>
  </si>
  <si>
    <t>Cleburne</t>
  </si>
  <si>
    <t>Coffee</t>
  </si>
  <si>
    <t>Hoke</t>
  </si>
  <si>
    <t>Iredell</t>
  </si>
  <si>
    <t>District 31</t>
  </si>
  <si>
    <t>Snyder</t>
  </si>
  <si>
    <t>Jamestown</t>
  </si>
  <si>
    <t>Holbrook</t>
  </si>
  <si>
    <t>Holden</t>
  </si>
  <si>
    <t>Holliston</t>
  </si>
  <si>
    <t>Holyoke</t>
  </si>
  <si>
    <t>Isle Au Haut</t>
  </si>
  <si>
    <t>District 18</t>
  </si>
  <si>
    <t>District 19</t>
  </si>
  <si>
    <t>Neshoba</t>
  </si>
  <si>
    <t>Noxubee</t>
  </si>
  <si>
    <t>Savoy</t>
  </si>
  <si>
    <t>Seekonk</t>
  </si>
  <si>
    <t>New Vineyard</t>
  </si>
  <si>
    <t>Edwards</t>
  </si>
  <si>
    <t>Elk</t>
  </si>
  <si>
    <t>Harrisonburg</t>
  </si>
  <si>
    <t>Doniphan</t>
  </si>
  <si>
    <t>Bristol</t>
  </si>
  <si>
    <t>Keith</t>
  </si>
  <si>
    <t>Redwood</t>
  </si>
  <si>
    <t>Renville</t>
  </si>
  <si>
    <t>Menominee</t>
  </si>
  <si>
    <t>Hampden</t>
  </si>
  <si>
    <t>Chesapeake</t>
  </si>
  <si>
    <t>Edgecombe</t>
  </si>
  <si>
    <t>2000 Official Election Results</t>
  </si>
  <si>
    <t>Mexico</t>
  </si>
  <si>
    <t>Milbridge</t>
  </si>
  <si>
    <t>Panola</t>
  </si>
  <si>
    <t>Hopewell</t>
  </si>
  <si>
    <t>Augusta</t>
  </si>
  <si>
    <t>Division of Elections 2000 General Election Official Results</t>
  </si>
  <si>
    <t>Mars Hill</t>
  </si>
  <si>
    <t>Bean's Purchase</t>
  </si>
  <si>
    <t>Bethlehem</t>
  </si>
  <si>
    <t>Boscawen</t>
  </si>
  <si>
    <t>Bow</t>
  </si>
  <si>
    <t>Brentwood</t>
  </si>
  <si>
    <t>Barnstead</t>
  </si>
  <si>
    <t>Bartlett</t>
  </si>
  <si>
    <t>Bean's Grant</t>
  </si>
  <si>
    <t>Dare</t>
  </si>
  <si>
    <t>Davie</t>
  </si>
  <si>
    <t>Duplin</t>
  </si>
  <si>
    <t>Durham</t>
  </si>
  <si>
    <t>Barton</t>
  </si>
  <si>
    <t>Bourbon</t>
  </si>
  <si>
    <t>Chase</t>
  </si>
  <si>
    <t>Chautauqua</t>
  </si>
  <si>
    <t>Tippah</t>
  </si>
  <si>
    <t>Burlington</t>
  </si>
  <si>
    <t>Calhoun</t>
  </si>
  <si>
    <t>Cloud</t>
  </si>
  <si>
    <t>Tazewell</t>
  </si>
  <si>
    <t>Wise</t>
  </si>
  <si>
    <t>Missoula</t>
  </si>
  <si>
    <t>Iberville</t>
  </si>
  <si>
    <t>Jefferson Davis</t>
  </si>
  <si>
    <t>Dauphin</t>
  </si>
  <si>
    <t>Luna</t>
  </si>
  <si>
    <t>Cimarron</t>
  </si>
  <si>
    <t>Stannard</t>
  </si>
  <si>
    <t>Eddington</t>
  </si>
  <si>
    <t>New Sharon</t>
  </si>
  <si>
    <t>Leake</t>
  </si>
  <si>
    <t>Revere</t>
  </si>
  <si>
    <t>Rockport</t>
  </si>
  <si>
    <t>Rowe</t>
  </si>
  <si>
    <t>Rowley</t>
  </si>
  <si>
    <t>Royalston</t>
  </si>
  <si>
    <t>Cambridge</t>
  </si>
  <si>
    <t>Canaan</t>
  </si>
  <si>
    <t>Castleton</t>
  </si>
  <si>
    <t>Cavendish</t>
  </si>
  <si>
    <t>Chelsea</t>
  </si>
  <si>
    <t>Pepperell</t>
  </si>
  <si>
    <t>Cranberry Isles</t>
  </si>
  <si>
    <t>Moro Plantation</t>
  </si>
  <si>
    <t>Linneus</t>
  </si>
  <si>
    <t>Barnstable</t>
  </si>
  <si>
    <t>Winn</t>
  </si>
  <si>
    <t>Dade</t>
  </si>
  <si>
    <t>Desoto</t>
  </si>
  <si>
    <t>District 40</t>
  </si>
  <si>
    <t>East Lyme</t>
  </si>
  <si>
    <t>East Hartford</t>
  </si>
  <si>
    <t>Rehoboth</t>
  </si>
  <si>
    <t>Burlington City</t>
  </si>
  <si>
    <t>Cabot</t>
  </si>
  <si>
    <t>Calais</t>
  </si>
  <si>
    <t>Greenwich</t>
  </si>
  <si>
    <t>Griswold</t>
  </si>
  <si>
    <t>Cutler</t>
  </si>
  <si>
    <t>Damariscotta</t>
  </si>
  <si>
    <t>Mount Tabor</t>
  </si>
  <si>
    <t>Second College Gt.</t>
  </si>
  <si>
    <t>Somersworth</t>
  </si>
  <si>
    <t>Kennebunkport</t>
  </si>
  <si>
    <t>Kingfield</t>
  </si>
  <si>
    <t>Danforth</t>
  </si>
  <si>
    <t>Dayton</t>
  </si>
  <si>
    <t>Deblois</t>
  </si>
  <si>
    <t>Frenchville</t>
  </si>
  <si>
    <t>Culberson</t>
  </si>
  <si>
    <t>Dallam</t>
  </si>
  <si>
    <t>Shannon</t>
  </si>
  <si>
    <t>Final and Complete Election Results for the November 7, 2000 General Election</t>
  </si>
  <si>
    <t>World Workers</t>
  </si>
  <si>
    <t>Rupert</t>
  </si>
  <si>
    <t>Alton</t>
  </si>
  <si>
    <t>St. Joseph</t>
  </si>
  <si>
    <t>Barbour</t>
  </si>
  <si>
    <t>Atk. &amp; Gilm. Ac. Gt.</t>
  </si>
  <si>
    <t>Dawson</t>
  </si>
  <si>
    <t>Wibaux</t>
  </si>
  <si>
    <t>Mount Vernon</t>
  </si>
  <si>
    <t>Naples</t>
  </si>
  <si>
    <t>New Gloucester</t>
  </si>
  <si>
    <t>Glastonbury</t>
  </si>
  <si>
    <t>Palmer</t>
  </si>
  <si>
    <t>Paxton</t>
  </si>
  <si>
    <t>Peabody</t>
  </si>
  <si>
    <t>Pelham</t>
  </si>
  <si>
    <t>Pembroke</t>
  </si>
  <si>
    <t>East Hampton</t>
  </si>
  <si>
    <t>North Haven</t>
  </si>
  <si>
    <t>Cornville</t>
  </si>
  <si>
    <t>South Windsor</t>
  </si>
  <si>
    <t>Southbury</t>
  </si>
  <si>
    <t>Southington</t>
  </si>
  <si>
    <t>Sprague</t>
  </si>
  <si>
    <t>Suffield</t>
  </si>
  <si>
    <t>Thompson</t>
  </si>
  <si>
    <t>Torrington</t>
  </si>
  <si>
    <t>Mount Holly</t>
  </si>
  <si>
    <t>Grassroots</t>
  </si>
  <si>
    <t>Phillipston</t>
  </si>
  <si>
    <t>Archer</t>
  </si>
  <si>
    <t>Schuyler</t>
  </si>
  <si>
    <t>Lumpkin</t>
  </si>
  <si>
    <t>McDuffie</t>
  </si>
  <si>
    <t>Tulare</t>
  </si>
  <si>
    <t>Anson</t>
  </si>
  <si>
    <t>Ashe</t>
  </si>
  <si>
    <t>Avery</t>
  </si>
  <si>
    <t>Alamance</t>
  </si>
  <si>
    <t>Alexander</t>
  </si>
  <si>
    <t>Treutlen</t>
  </si>
  <si>
    <t>Troup</t>
  </si>
  <si>
    <t>2000 Statewide General Canvass - November 7, 2000 Compiled by Secretary of State Mike Cooney</t>
  </si>
  <si>
    <t>Chaves</t>
  </si>
  <si>
    <t>Gay Head</t>
  </si>
  <si>
    <t>Nye</t>
  </si>
  <si>
    <t>Yolo</t>
  </si>
  <si>
    <t>Yuba</t>
  </si>
  <si>
    <t>Colorado</t>
  </si>
  <si>
    <t>CO</t>
  </si>
  <si>
    <t>Adams</t>
  </si>
  <si>
    <t>Alamosa</t>
  </si>
  <si>
    <t>Arapahoe</t>
  </si>
  <si>
    <t>Wythe</t>
  </si>
  <si>
    <t>McIntosh</t>
  </si>
  <si>
    <t>Blue Earth</t>
  </si>
  <si>
    <t>Camp</t>
  </si>
  <si>
    <t>Carson</t>
  </si>
  <si>
    <t>Castro</t>
  </si>
  <si>
    <t>Greenwood</t>
  </si>
  <si>
    <t>Chowan</t>
  </si>
  <si>
    <t>Little River</t>
  </si>
  <si>
    <t>SC</t>
  </si>
  <si>
    <t>Republic</t>
  </si>
  <si>
    <t>Wabaunsee</t>
  </si>
  <si>
    <t>San Miguel</t>
  </si>
  <si>
    <t>Conway</t>
  </si>
  <si>
    <t>Craighead</t>
  </si>
  <si>
    <t>Cross</t>
  </si>
  <si>
    <t>Drew</t>
  </si>
  <si>
    <t>Lauderdale</t>
  </si>
  <si>
    <t>Granville</t>
  </si>
  <si>
    <t>Guilford</t>
  </si>
  <si>
    <t>Susquehanna</t>
  </si>
  <si>
    <t>Piscataquis</t>
  </si>
  <si>
    <t>Chambers</t>
  </si>
  <si>
    <t>Brule</t>
  </si>
  <si>
    <t>Bibb</t>
  </si>
  <si>
    <t>Lowndes</t>
  </si>
  <si>
    <t>Melrose</t>
  </si>
  <si>
    <t>Sagadahoc</t>
  </si>
  <si>
    <t>Summit</t>
  </si>
  <si>
    <t>Teller</t>
  </si>
  <si>
    <t>Surry</t>
  </si>
  <si>
    <t>Hopkinton</t>
  </si>
  <si>
    <t>Barren</t>
  </si>
  <si>
    <t>Oklahoma</t>
  </si>
  <si>
    <t>OK</t>
  </si>
  <si>
    <t>OR</t>
  </si>
  <si>
    <t>Riverside</t>
  </si>
  <si>
    <t>Nuckolls</t>
  </si>
  <si>
    <t>Otoe</t>
  </si>
  <si>
    <t>Jasper</t>
  </si>
  <si>
    <t>Lamoille</t>
  </si>
  <si>
    <t>District 20</t>
  </si>
  <si>
    <t>Lafourche</t>
  </si>
  <si>
    <t>LaSalle</t>
  </si>
  <si>
    <t>Amity</t>
  </si>
  <si>
    <t>Greenlee</t>
  </si>
  <si>
    <t>Lucas</t>
  </si>
  <si>
    <t>New Boston</t>
  </si>
  <si>
    <t>Lenoir</t>
  </si>
  <si>
    <t>Nash</t>
  </si>
  <si>
    <t>Wicomico</t>
  </si>
  <si>
    <t>Chittenden</t>
  </si>
  <si>
    <t>Grand Isle</t>
  </si>
  <si>
    <t>Beacon Falls</t>
  </si>
  <si>
    <t>Bethany</t>
  </si>
  <si>
    <t>Natick</t>
  </si>
  <si>
    <t>Woodland</t>
  </si>
  <si>
    <t>Cape Elizabeth</t>
  </si>
  <si>
    <t>Roque Bluffs</t>
  </si>
  <si>
    <t>Rumford</t>
  </si>
  <si>
    <t>Sabattus</t>
  </si>
  <si>
    <t>Saco</t>
  </si>
  <si>
    <t>Baileyville</t>
  </si>
  <si>
    <t>Bancroft</t>
  </si>
  <si>
    <t>Bangor</t>
  </si>
  <si>
    <t>Treasure</t>
  </si>
  <si>
    <t>Baring</t>
  </si>
  <si>
    <t>Beals</t>
  </si>
  <si>
    <t>Londonderry</t>
  </si>
  <si>
    <t>Oliver</t>
  </si>
  <si>
    <t>Charlemont</t>
  </si>
  <si>
    <t>Chelmsford</t>
  </si>
  <si>
    <t>Chicopee</t>
  </si>
  <si>
    <t>Chilmark</t>
  </si>
  <si>
    <t>Strong</t>
  </si>
  <si>
    <t>Swan's Island</t>
  </si>
  <si>
    <t>Swanville</t>
  </si>
  <si>
    <t>Sweden</t>
  </si>
  <si>
    <t>Kilkenny</t>
  </si>
  <si>
    <t>Leicester</t>
  </si>
  <si>
    <t>Lemington</t>
  </si>
  <si>
    <t>Bozrah</t>
  </si>
  <si>
    <t>Oak Bluffs</t>
  </si>
  <si>
    <t>Cooper</t>
  </si>
  <si>
    <t>Midland</t>
  </si>
  <si>
    <t>Winter Harbor</t>
  </si>
  <si>
    <t>Madbury</t>
  </si>
  <si>
    <t>Marlow</t>
  </si>
  <si>
    <t>Danvers</t>
  </si>
  <si>
    <t>Caratunk</t>
  </si>
  <si>
    <t>Newington</t>
  </si>
  <si>
    <t>Newmarket</t>
  </si>
  <si>
    <t>Portage Lake</t>
  </si>
  <si>
    <t>Portland</t>
  </si>
  <si>
    <t>Sebago</t>
  </si>
  <si>
    <t>Tyngsborough</t>
  </si>
  <si>
    <t>Box Butte</t>
  </si>
  <si>
    <t>Foxborough</t>
  </si>
  <si>
    <t>Framingham</t>
  </si>
  <si>
    <t>Thornton</t>
  </si>
  <si>
    <t>Tilton</t>
  </si>
  <si>
    <t>Montmorency</t>
  </si>
  <si>
    <t>Muskegon</t>
  </si>
  <si>
    <t>Newaygo</t>
  </si>
  <si>
    <t>Mobile</t>
  </si>
  <si>
    <t>Monroe</t>
  </si>
  <si>
    <t>Allendale</t>
  </si>
  <si>
    <t>Bamberg</t>
  </si>
  <si>
    <t>Garland</t>
  </si>
  <si>
    <t>Maryland State Board of Elections</t>
  </si>
  <si>
    <t>Lyman</t>
  </si>
  <si>
    <t>Galveston</t>
  </si>
  <si>
    <t>Garza</t>
  </si>
  <si>
    <t>Gillespie</t>
  </si>
  <si>
    <t>Glasscock</t>
  </si>
  <si>
    <t>Goliad</t>
  </si>
  <si>
    <t>Suffolk</t>
  </si>
  <si>
    <t>Rensselaer</t>
  </si>
  <si>
    <t>Ocean</t>
  </si>
  <si>
    <t>New Mexico</t>
  </si>
  <si>
    <t>NM</t>
  </si>
  <si>
    <t>Ringgold</t>
  </si>
  <si>
    <t>Youngkeit</t>
  </si>
  <si>
    <t>Santa Fe</t>
  </si>
  <si>
    <t>Socorro</t>
  </si>
  <si>
    <t>Taos</t>
  </si>
  <si>
    <t>Beaverhead</t>
  </si>
  <si>
    <t>Big Horn</t>
  </si>
  <si>
    <t>Faulkner</t>
  </si>
  <si>
    <t>Belgrade</t>
  </si>
  <si>
    <t>Medford</t>
  </si>
  <si>
    <t>Medway</t>
  </si>
  <si>
    <t>Charleston</t>
  </si>
  <si>
    <t>Gloucester</t>
  </si>
  <si>
    <t>Hudson</t>
  </si>
  <si>
    <t>Blount</t>
  </si>
  <si>
    <t>Bullock</t>
  </si>
  <si>
    <t>Butler</t>
  </si>
  <si>
    <t>Gila</t>
  </si>
  <si>
    <t>Graham</t>
  </si>
  <si>
    <t>Wilbarger</t>
  </si>
  <si>
    <t>Custer</t>
  </si>
  <si>
    <t>Delta</t>
  </si>
  <si>
    <t>Wellesley</t>
  </si>
  <si>
    <t>Brookline</t>
  </si>
  <si>
    <t>Los Angeles</t>
  </si>
  <si>
    <t>El Paso</t>
  </si>
  <si>
    <t>Minnesota</t>
  </si>
  <si>
    <t>MN</t>
  </si>
  <si>
    <t>Falls</t>
  </si>
  <si>
    <t>Fisher</t>
  </si>
  <si>
    <t>District 27</t>
  </si>
  <si>
    <t>Posey</t>
  </si>
  <si>
    <t>Cornwall</t>
  </si>
  <si>
    <t>Craftsbury</t>
  </si>
  <si>
    <t>Danby</t>
  </si>
  <si>
    <t>Chichester</t>
  </si>
  <si>
    <t>Long Island</t>
  </si>
  <si>
    <t>Wharton</t>
  </si>
  <si>
    <t>Greensboro</t>
  </si>
  <si>
    <t>Gaston</t>
  </si>
  <si>
    <t>Gates</t>
  </si>
  <si>
    <t>Bee</t>
  </si>
  <si>
    <t>Bexar</t>
  </si>
  <si>
    <t>Lampasas</t>
  </si>
  <si>
    <t>Philadelphia</t>
  </si>
  <si>
    <t>Potter</t>
  </si>
  <si>
    <t>Freestone</t>
  </si>
  <si>
    <t>Bowie</t>
  </si>
  <si>
    <t>Washtenaw</t>
  </si>
  <si>
    <t>Huntington</t>
  </si>
  <si>
    <t>Winterport</t>
  </si>
  <si>
    <t>Wiscasset</t>
  </si>
  <si>
    <t>Yavapai</t>
  </si>
  <si>
    <t>Wake</t>
  </si>
  <si>
    <t>Watauga</t>
  </si>
  <si>
    <t>Town</t>
  </si>
  <si>
    <t>Killington</t>
  </si>
  <si>
    <t>Kirby</t>
  </si>
  <si>
    <t>Low &amp; Burbank's Gt.</t>
  </si>
  <si>
    <t>Lyme</t>
  </si>
  <si>
    <t>Delaware</t>
  </si>
  <si>
    <t>DE</t>
  </si>
  <si>
    <t>East Bridgewater</t>
  </si>
  <si>
    <t>Sunapee</t>
  </si>
  <si>
    <t>New Ipswich</t>
  </si>
  <si>
    <t>Newfields</t>
  </si>
  <si>
    <t>Osborn</t>
  </si>
  <si>
    <t>Otisfield</t>
  </si>
  <si>
    <t>Randolph</t>
  </si>
  <si>
    <t>Russell</t>
  </si>
  <si>
    <t>Tremont</t>
  </si>
  <si>
    <t>Jersey</t>
  </si>
  <si>
    <t>Orwell</t>
  </si>
  <si>
    <t>Jamaica</t>
  </si>
  <si>
    <t>Hale</t>
  </si>
  <si>
    <t>Rockingham</t>
  </si>
  <si>
    <t>Jackson</t>
  </si>
  <si>
    <t>Jefferson</t>
  </si>
  <si>
    <t>Pershing</t>
  </si>
  <si>
    <t>Starksboro</t>
  </si>
  <si>
    <t>Alfalfa</t>
  </si>
  <si>
    <t>Richford</t>
  </si>
  <si>
    <t>Ripton</t>
  </si>
  <si>
    <t>Rochester</t>
  </si>
  <si>
    <t>Roxbury</t>
  </si>
  <si>
    <t>Killingly</t>
  </si>
  <si>
    <t>Gray</t>
  </si>
  <si>
    <t>Official 2000 General Election by County by Office</t>
  </si>
  <si>
    <t>Poinsett</t>
  </si>
  <si>
    <t>Searcy</t>
  </si>
  <si>
    <t>Danbury</t>
  </si>
  <si>
    <t>Worcester</t>
  </si>
  <si>
    <t>Yarmouth</t>
  </si>
  <si>
    <t>Acworth</t>
  </si>
  <si>
    <t>Allenstown</t>
  </si>
  <si>
    <t>King William</t>
  </si>
  <si>
    <t>Atlantic</t>
  </si>
  <si>
    <t>Miner</t>
  </si>
  <si>
    <t>Audubon</t>
  </si>
  <si>
    <t>Bremer</t>
  </si>
  <si>
    <t>Cerro Gordo</t>
  </si>
  <si>
    <t>Baraga</t>
  </si>
  <si>
    <t>Ada</t>
  </si>
  <si>
    <t>Morrill</t>
  </si>
  <si>
    <t>Hamilton</t>
  </si>
  <si>
    <t>Sangamon</t>
  </si>
  <si>
    <t>Pawnee</t>
  </si>
  <si>
    <t>Lawrence</t>
  </si>
  <si>
    <t>Lee</t>
  </si>
  <si>
    <t>Pratt</t>
  </si>
  <si>
    <t>Collier</t>
  </si>
  <si>
    <t>Columbia</t>
  </si>
  <si>
    <t>Alleghany</t>
  </si>
  <si>
    <t>Broome</t>
  </si>
  <si>
    <t>Office of the President Certified Election Results</t>
  </si>
  <si>
    <t>Lowest % of Vote and Win</t>
  </si>
  <si>
    <t>Charlottesville</t>
  </si>
  <si>
    <t>Lycoming</t>
  </si>
  <si>
    <t>McKean</t>
  </si>
  <si>
    <t>West Carroll</t>
  </si>
  <si>
    <t>Dixville</t>
  </si>
  <si>
    <t>Albemarle</t>
  </si>
  <si>
    <t>Bertie</t>
  </si>
  <si>
    <t>Bladen</t>
  </si>
  <si>
    <t>Craven</t>
  </si>
  <si>
    <t>Mechanic Falls</t>
  </si>
  <si>
    <t>Mariaville</t>
  </si>
  <si>
    <t>Columbus</t>
  </si>
  <si>
    <t>Larimer</t>
  </si>
  <si>
    <t>Winneshiek</t>
  </si>
  <si>
    <t>Woodbury</t>
  </si>
  <si>
    <t>Bond</t>
  </si>
  <si>
    <t>Bureau</t>
  </si>
  <si>
    <t>Loudoun</t>
  </si>
  <si>
    <t>Reed Plantation</t>
  </si>
  <si>
    <t>Westminster</t>
  </si>
  <si>
    <t>Westmore</t>
  </si>
  <si>
    <t>Weybridge</t>
  </si>
  <si>
    <t>Wheelock</t>
  </si>
  <si>
    <t>Whiting</t>
  </si>
  <si>
    <t>Whitingham</t>
  </si>
  <si>
    <t>Williamstown</t>
  </si>
  <si>
    <t>Williston</t>
  </si>
  <si>
    <t>Wilmington</t>
  </si>
  <si>
    <t>Winhall</t>
  </si>
  <si>
    <t>North Brookfield</t>
  </si>
  <si>
    <t>North Reading</t>
  </si>
  <si>
    <t>Maries</t>
  </si>
  <si>
    <t>Hyde Park</t>
  </si>
  <si>
    <t>North Hero</t>
  </si>
  <si>
    <t>Owls Head</t>
  </si>
  <si>
    <t>Mecklenburg</t>
  </si>
  <si>
    <t>Coventry</t>
  </si>
  <si>
    <t>Bar Harbor</t>
  </si>
  <si>
    <t>Des Moines</t>
  </si>
  <si>
    <t>Allegany</t>
  </si>
  <si>
    <t>Gill</t>
  </si>
  <si>
    <t>Gosnold</t>
  </si>
  <si>
    <t>Great Barrington</t>
  </si>
  <si>
    <t>Greenfield</t>
  </si>
  <si>
    <t>Groveland</t>
  </si>
  <si>
    <t>Hadley</t>
  </si>
  <si>
    <t>Wentworth</t>
  </si>
  <si>
    <t>Thomaston</t>
  </si>
  <si>
    <t>Laconia</t>
  </si>
  <si>
    <t>Zavala</t>
  </si>
  <si>
    <t>Skamania</t>
  </si>
  <si>
    <t>Snohomish</t>
  </si>
  <si>
    <t>Tuftonboro</t>
  </si>
  <si>
    <t>Hiram</t>
  </si>
  <si>
    <t>Stafford</t>
  </si>
  <si>
    <t>Nueces</t>
  </si>
  <si>
    <t>Ochiltree</t>
  </si>
  <si>
    <t>Palo Pinto</t>
  </si>
  <si>
    <t>Owen</t>
  </si>
  <si>
    <t>Parke</t>
  </si>
  <si>
    <t>Northumberland</t>
  </si>
  <si>
    <t>Maine</t>
  </si>
  <si>
    <t>Jonesport</t>
  </si>
  <si>
    <t>Middletown Springs</t>
  </si>
  <si>
    <t>Oxford</t>
  </si>
  <si>
    <t>Penobscot</t>
  </si>
  <si>
    <t>Androscoggin</t>
  </si>
  <si>
    <t>West Newbury</t>
  </si>
  <si>
    <t>Kenduskeag</t>
  </si>
  <si>
    <t>Kittery</t>
  </si>
  <si>
    <t>Lagrange</t>
  </si>
  <si>
    <t>Official results, sorted by office, congressional district and party, for the November 7, 2000 Presidential General Election.</t>
  </si>
  <si>
    <t>Date</t>
  </si>
  <si>
    <t>Swansea</t>
  </si>
  <si>
    <t>Taunton</t>
  </si>
  <si>
    <t>Washington Secretary of State Elections</t>
  </si>
  <si>
    <t>CD 2000</t>
  </si>
  <si>
    <t>Weare</t>
  </si>
  <si>
    <t>The Forks Plantation</t>
  </si>
  <si>
    <t>Un. Twp. Mason</t>
  </si>
  <si>
    <t>McDonald</t>
  </si>
  <si>
    <t>Trego</t>
  </si>
  <si>
    <t>Greenbush</t>
  </si>
  <si>
    <t>New Haven</t>
  </si>
  <si>
    <t>New London</t>
  </si>
  <si>
    <t>Tolland</t>
  </si>
  <si>
    <t>Freedom</t>
  </si>
  <si>
    <t>Alexandria</t>
  </si>
  <si>
    <t>Richmond</t>
  </si>
  <si>
    <t>Ralls</t>
  </si>
  <si>
    <t>Ray</t>
  </si>
  <si>
    <t>Reynolds</t>
  </si>
  <si>
    <t>St. Charles</t>
  </si>
  <si>
    <t>Greeley</t>
  </si>
  <si>
    <t>Motley</t>
  </si>
  <si>
    <t>Autauga</t>
  </si>
  <si>
    <t>Baldwin</t>
  </si>
  <si>
    <t>Early</t>
  </si>
  <si>
    <t>South Dakota Secretary of State</t>
  </si>
  <si>
    <t>Iberia</t>
  </si>
  <si>
    <t>Person</t>
  </si>
  <si>
    <t>Alabama</t>
  </si>
  <si>
    <t>Dickey</t>
  </si>
  <si>
    <t>Pembina</t>
  </si>
  <si>
    <t>Bell</t>
  </si>
  <si>
    <t>Boyd</t>
  </si>
  <si>
    <t>District 28</t>
  </si>
  <si>
    <t>District 29</t>
  </si>
  <si>
    <t>Long</t>
  </si>
  <si>
    <t>Harpswell</t>
  </si>
  <si>
    <t>Fort Kent</t>
  </si>
  <si>
    <t>AL</t>
  </si>
  <si>
    <t>Bullitt</t>
  </si>
  <si>
    <t>Appleton</t>
  </si>
  <si>
    <t>Arrowsic</t>
  </si>
  <si>
    <t>Arundel</t>
  </si>
  <si>
    <t>Official Results by County for General Election of the State of North Carolina Election Data November 7, 2000 2000 General President and Vice President</t>
  </si>
  <si>
    <t>Searsport</t>
  </si>
  <si>
    <t>Brimfield</t>
  </si>
  <si>
    <t>Rankin</t>
  </si>
  <si>
    <t>Sharkey</t>
  </si>
  <si>
    <t>North Andover</t>
  </si>
  <si>
    <t>New Canada</t>
  </si>
  <si>
    <t>Sorrento</t>
  </si>
  <si>
    <t>Daviess</t>
  </si>
  <si>
    <t>Dearborn</t>
  </si>
  <si>
    <t>Grant</t>
  </si>
  <si>
    <t>Harrison</t>
  </si>
  <si>
    <t>Shoshone</t>
  </si>
  <si>
    <t>Poultney</t>
  </si>
  <si>
    <t>Pownal</t>
  </si>
  <si>
    <t>North Attleborough</t>
  </si>
  <si>
    <t>District 33</t>
  </si>
  <si>
    <t>Loudon</t>
  </si>
  <si>
    <t>Maury</t>
  </si>
  <si>
    <t>Voluntown</t>
  </si>
  <si>
    <t>West Hartford</t>
  </si>
  <si>
    <t>East Haddam</t>
  </si>
  <si>
    <t>Milwaukee</t>
  </si>
  <si>
    <t>Kitsap</t>
  </si>
  <si>
    <t>Kittitas</t>
  </si>
  <si>
    <t>Kent</t>
  </si>
  <si>
    <t>Outagamie</t>
  </si>
  <si>
    <t>Branch</t>
  </si>
  <si>
    <t>Charlevoix</t>
  </si>
  <si>
    <t>Cheboygan</t>
  </si>
  <si>
    <t>North Carolina</t>
  </si>
  <si>
    <t>Electoral Vote</t>
  </si>
  <si>
    <t>Hinds</t>
  </si>
  <si>
    <t>Idaho Secretary of State Election Division</t>
  </si>
  <si>
    <t>Indiana Secretary of State Elections</t>
  </si>
  <si>
    <t>Peacham</t>
  </si>
  <si>
    <t>Carroll Plantation</t>
  </si>
  <si>
    <t>Lewis</t>
  </si>
  <si>
    <t>Minidoka</t>
  </si>
  <si>
    <t>Nez Perce</t>
  </si>
  <si>
    <t>Oneida</t>
  </si>
  <si>
    <t>Kentucky</t>
  </si>
  <si>
    <t>Tallapoosa</t>
  </si>
  <si>
    <t>Garvin</t>
  </si>
  <si>
    <t>Plainfield</t>
  </si>
  <si>
    <t>Falls Church</t>
  </si>
  <si>
    <t>Fredericksburg</t>
  </si>
  <si>
    <t>Galax</t>
  </si>
  <si>
    <t>Un. Twp. No. 8 S.D.</t>
  </si>
  <si>
    <t>Blaine &amp; E. Plantation</t>
  </si>
  <si>
    <t>Albany Twp.</t>
  </si>
  <si>
    <t>Un. Twp. T17 R5</t>
  </si>
  <si>
    <t>Winooski City</t>
  </si>
  <si>
    <t>Wolcott</t>
  </si>
  <si>
    <t>Acushnet</t>
  </si>
  <si>
    <t>Agawam</t>
  </si>
  <si>
    <t>Alford</t>
  </si>
  <si>
    <t>Amesbury</t>
  </si>
  <si>
    <t>Ashburnham</t>
  </si>
  <si>
    <t>Ashby</t>
  </si>
  <si>
    <t>Ashfield</t>
  </si>
  <si>
    <t>Athol</t>
  </si>
  <si>
    <t>Watertown</t>
  </si>
  <si>
    <t>Wayland</t>
  </si>
  <si>
    <t>Dukes</t>
  </si>
  <si>
    <t>Northwood</t>
  </si>
  <si>
    <t>Nottingham</t>
  </si>
  <si>
    <t>Orford</t>
  </si>
  <si>
    <t>Ossipee</t>
  </si>
  <si>
    <t>Elkhart</t>
  </si>
  <si>
    <t>Fountain</t>
  </si>
  <si>
    <t>Kay</t>
  </si>
  <si>
    <t>Weymouth</t>
  </si>
  <si>
    <t>Whately</t>
  </si>
  <si>
    <t>Wilbraham</t>
  </si>
  <si>
    <t>Winchendon</t>
  </si>
  <si>
    <t>Codyville Plantation</t>
  </si>
  <si>
    <t>Stanton</t>
  </si>
  <si>
    <t>Stevens</t>
  </si>
  <si>
    <t>Louisiana Secretary of State Elections Division</t>
  </si>
  <si>
    <t>Maine Department of the Secretary of State Bureau of Corporations, Elections, and Commissions</t>
  </si>
  <si>
    <t>Massachusetts Secretary of the Commonwealth Elections Division</t>
  </si>
  <si>
    <t>Election Results General Election November 7, 2000</t>
  </si>
  <si>
    <t>Nacogdoches</t>
  </si>
  <si>
    <t>George</t>
  </si>
  <si>
    <t>Grenada</t>
  </si>
  <si>
    <t>Northampton</t>
  </si>
  <si>
    <t>Danville</t>
  </si>
  <si>
    <t>Missouri Office of the Secretary of State Elections</t>
  </si>
  <si>
    <t>Yazoo</t>
  </si>
  <si>
    <t>Missouri</t>
  </si>
  <si>
    <t>MO</t>
  </si>
  <si>
    <t>Andrew</t>
  </si>
  <si>
    <t>St. Albans Town</t>
  </si>
  <si>
    <t>Ferrisburg</t>
  </si>
  <si>
    <t>Voter Turnout (VAP)</t>
  </si>
  <si>
    <t>Colbert</t>
  </si>
  <si>
    <t>Rio Arriba</t>
  </si>
  <si>
    <t>Sandoval</t>
  </si>
  <si>
    <t>Choctaw</t>
  </si>
  <si>
    <t>Clarke</t>
  </si>
  <si>
    <t>Statewide Results November 7, 2000 General Election President of the United States</t>
  </si>
  <si>
    <t>B</t>
  </si>
  <si>
    <t>Williamsburg</t>
  </si>
  <si>
    <t>Leavenworth</t>
  </si>
  <si>
    <t>Shelby</t>
  </si>
  <si>
    <t>Linn</t>
  </si>
  <si>
    <t>Lyon</t>
  </si>
  <si>
    <t>Ottawa</t>
  </si>
  <si>
    <t>State</t>
  </si>
  <si>
    <t>Tishomingo</t>
  </si>
  <si>
    <t>Finney</t>
  </si>
  <si>
    <t>Bergen</t>
  </si>
  <si>
    <t>NH</t>
  </si>
  <si>
    <t>Belknap</t>
  </si>
  <si>
    <t>Cheshire</t>
  </si>
  <si>
    <t>Schuylkill</t>
  </si>
  <si>
    <t>Mifflin</t>
  </si>
  <si>
    <t>Montour</t>
  </si>
  <si>
    <t>Hanson</t>
  </si>
  <si>
    <t>Hutchinson</t>
  </si>
  <si>
    <t>Hyde</t>
  </si>
  <si>
    <t>Jerauld</t>
  </si>
  <si>
    <t>Richardson</t>
  </si>
  <si>
    <t>Ellis</t>
  </si>
  <si>
    <t>Jeff Davis</t>
  </si>
  <si>
    <t>Jenkins</t>
  </si>
  <si>
    <t>Glenburn</t>
  </si>
  <si>
    <t>Norway</t>
  </si>
  <si>
    <t>Oakfield</t>
  </si>
  <si>
    <t>Ogunquit</t>
  </si>
  <si>
    <t>Stoughton</t>
  </si>
  <si>
    <t>Stow</t>
  </si>
  <si>
    <t>Sturbridge</t>
  </si>
  <si>
    <t>Swampscott</t>
  </si>
  <si>
    <t>Westfield</t>
  </si>
  <si>
    <t>Southwick</t>
  </si>
  <si>
    <t>Stoneham</t>
  </si>
  <si>
    <t>Stockholm</t>
  </si>
  <si>
    <t>Stockton Springs</t>
  </si>
  <si>
    <t>Stonington</t>
  </si>
  <si>
    <t>Otero</t>
  </si>
  <si>
    <t>Ripley</t>
  </si>
  <si>
    <t>Johnston</t>
  </si>
  <si>
    <t>Scurry</t>
  </si>
  <si>
    <t>Cabarrus</t>
  </si>
  <si>
    <t>Woodruff</t>
  </si>
  <si>
    <t>Westford</t>
  </si>
  <si>
    <t>Pleasant Ridge Plantation</t>
  </si>
  <si>
    <t>Oakland</t>
  </si>
  <si>
    <t>Oceana</t>
  </si>
  <si>
    <t>Ellsworth</t>
  </si>
  <si>
    <t>Moniteau</t>
  </si>
  <si>
    <t>Austin</t>
  </si>
  <si>
    <t>Lavaca</t>
  </si>
  <si>
    <t>Talladega</t>
  </si>
  <si>
    <t>Frye Island</t>
  </si>
  <si>
    <t>Fryeburg</t>
  </si>
  <si>
    <t>Gardiner</t>
  </si>
  <si>
    <t>Washita</t>
  </si>
  <si>
    <t>Woods</t>
  </si>
  <si>
    <t>Crane</t>
  </si>
  <si>
    <t>District of Columbia Board of Ethics and Elections</t>
  </si>
  <si>
    <t>South Portland</t>
  </si>
  <si>
    <t>South Thomaston</t>
  </si>
  <si>
    <t>Stacyville</t>
  </si>
  <si>
    <t>Standish</t>
  </si>
  <si>
    <t>Gilead</t>
  </si>
  <si>
    <t>Berkeley</t>
  </si>
  <si>
    <t>San Diego</t>
  </si>
  <si>
    <t>San Francisco</t>
  </si>
  <si>
    <t>San Joaquin</t>
  </si>
  <si>
    <t>South Hadley</t>
  </si>
  <si>
    <t>Southborough</t>
  </si>
  <si>
    <t>Southbridge</t>
  </si>
  <si>
    <t>Citrus</t>
  </si>
  <si>
    <t>Hughes</t>
  </si>
  <si>
    <t>West Stockbridge</t>
  </si>
  <si>
    <t>Morehouse</t>
  </si>
  <si>
    <t>New Hanover</t>
  </si>
  <si>
    <t>MT</t>
  </si>
  <si>
    <t>Cullman</t>
  </si>
  <si>
    <t>Dale</t>
  </si>
  <si>
    <t>Sheridan</t>
  </si>
  <si>
    <t>Sherman</t>
  </si>
  <si>
    <t>Smith</t>
  </si>
  <si>
    <t>Fort Fairfield</t>
  </si>
  <si>
    <t>Wenham</t>
  </si>
  <si>
    <t>Industry</t>
  </si>
  <si>
    <t>Island Falls</t>
  </si>
  <si>
    <t>East Granby</t>
  </si>
  <si>
    <t>North Yarmouth</t>
  </si>
  <si>
    <t>Northport</t>
  </si>
  <si>
    <t>District 26</t>
  </si>
  <si>
    <t>Center Harbor</t>
  </si>
  <si>
    <t>Chandler's Purchase</t>
  </si>
  <si>
    <t>Cong. Dist.</t>
  </si>
  <si>
    <t>Pawlet</t>
  </si>
  <si>
    <t>West Springfield</t>
  </si>
  <si>
    <t>Plainville</t>
  </si>
  <si>
    <t>Plympton</t>
  </si>
  <si>
    <t>Princeton</t>
  </si>
  <si>
    <t>South Berwick</t>
  </si>
  <si>
    <t>South Bristol</t>
  </si>
  <si>
    <t>Morristown</t>
  </si>
  <si>
    <t>Southport</t>
  </si>
  <si>
    <t>Wisconsin State Elections Board Canvass - County Totals Fall General Election 11/07/2000</t>
  </si>
  <si>
    <t>Oklahoma State Election Board</t>
  </si>
  <si>
    <t>Sugar Hill</t>
  </si>
  <si>
    <t>Pittsfield</t>
  </si>
  <si>
    <t>Panton</t>
  </si>
  <si>
    <t>St. Francis</t>
  </si>
  <si>
    <t>Thompson &amp; Mes's Pur.</t>
  </si>
  <si>
    <t>Stetson</t>
  </si>
  <si>
    <t>Madawaska Lake Twp.</t>
  </si>
  <si>
    <t>Milton Twp.</t>
  </si>
  <si>
    <t>No. 27 Twp.</t>
  </si>
  <si>
    <t>Orneville Twp.</t>
  </si>
  <si>
    <t>State of Hawaii Office of Elections</t>
  </si>
  <si>
    <t>Harrisville</t>
  </si>
  <si>
    <t>Northborough</t>
  </si>
  <si>
    <t>Oregon</t>
  </si>
  <si>
    <t>Ozark</t>
  </si>
  <si>
    <t>Hardwick</t>
  </si>
  <si>
    <t>Eastham</t>
  </si>
  <si>
    <t>Gunnison</t>
  </si>
  <si>
    <t>Onondaga</t>
  </si>
  <si>
    <t>Huerfano</t>
  </si>
  <si>
    <t>Kingsbury Plantation</t>
  </si>
  <si>
    <t>Rush</t>
  </si>
  <si>
    <t>Charlotte</t>
  </si>
  <si>
    <t>Elec Vote</t>
  </si>
  <si>
    <t>Humphreys</t>
  </si>
  <si>
    <t>District 32</t>
  </si>
  <si>
    <t>Bulloch</t>
  </si>
  <si>
    <t>Tennessee</t>
  </si>
  <si>
    <t>Quitman</t>
  </si>
  <si>
    <t>Rabun</t>
  </si>
  <si>
    <t>Kershaw</t>
  </si>
  <si>
    <t>Atoka</t>
  </si>
  <si>
    <t>Sumter</t>
  </si>
  <si>
    <t>Griggs</t>
  </si>
  <si>
    <t>Izard</t>
  </si>
  <si>
    <t>Murray</t>
  </si>
  <si>
    <t>Stephenson</t>
  </si>
  <si>
    <t>Tuolumne</t>
  </si>
  <si>
    <t>Talbot</t>
  </si>
  <si>
    <t>Rockdale</t>
  </si>
  <si>
    <t>Lane</t>
  </si>
  <si>
    <t>Teton</t>
  </si>
  <si>
    <t>Twin Falls</t>
  </si>
  <si>
    <t>Maui</t>
  </si>
  <si>
    <t>Nantucket</t>
  </si>
  <si>
    <t>Norfolk</t>
  </si>
  <si>
    <t>Duval</t>
  </si>
  <si>
    <t>Madera</t>
  </si>
  <si>
    <t>Gilpin</t>
  </si>
  <si>
    <t>Anderson</t>
  </si>
  <si>
    <t>Atchison</t>
  </si>
  <si>
    <t>Barber</t>
  </si>
  <si>
    <t>Moorehead</t>
  </si>
  <si>
    <t>Coal</t>
  </si>
  <si>
    <t>Hitchcock</t>
  </si>
  <si>
    <t>Stone</t>
  </si>
  <si>
    <t>Red Lake</t>
  </si>
  <si>
    <t>Yancey</t>
  </si>
  <si>
    <t>Webb</t>
  </si>
  <si>
    <t>Lac Qui Parle</t>
  </si>
  <si>
    <t>Bent</t>
  </si>
  <si>
    <t>Boulder</t>
  </si>
  <si>
    <t>Coffey</t>
  </si>
  <si>
    <t>NYS Board of Elections President and Vice President Election Returns November 7, 2000</t>
  </si>
  <si>
    <t>Groton</t>
  </si>
  <si>
    <t>Wisconsin State Election Board</t>
  </si>
  <si>
    <t>Dixie</t>
  </si>
  <si>
    <t>East Longmeadow</t>
  </si>
  <si>
    <t>Glascock</t>
  </si>
  <si>
    <t>Copiah</t>
  </si>
  <si>
    <t>Forrest</t>
  </si>
  <si>
    <t>Ulster</t>
  </si>
  <si>
    <t>AK</t>
  </si>
  <si>
    <t>Faulk</t>
  </si>
  <si>
    <t>Gregory</t>
  </si>
  <si>
    <t>Haakon</t>
  </si>
  <si>
    <t>Woodstock</t>
  </si>
  <si>
    <t>Abington</t>
  </si>
  <si>
    <t>Acton</t>
  </si>
  <si>
    <t>Newcastle</t>
  </si>
  <si>
    <t>Newfield</t>
  </si>
  <si>
    <t>Newry</t>
  </si>
  <si>
    <t>Nobleboro</t>
  </si>
  <si>
    <t>Norridgewock</t>
  </si>
  <si>
    <t>North Berwick</t>
  </si>
  <si>
    <t>Corinna</t>
  </si>
  <si>
    <t>Odell</t>
  </si>
  <si>
    <t>Searsmont</t>
  </si>
  <si>
    <t>Cohasset</t>
  </si>
  <si>
    <t>North Hampton</t>
  </si>
  <si>
    <t>North Adams</t>
  </si>
  <si>
    <t>Clarksburg</t>
  </si>
  <si>
    <t>Meriwether</t>
  </si>
  <si>
    <t>Hayes</t>
  </si>
  <si>
    <t>G</t>
  </si>
  <si>
    <t>Archuleta</t>
  </si>
  <si>
    <t>Baca</t>
  </si>
  <si>
    <t>Labette</t>
  </si>
  <si>
    <t>Salem</t>
  </si>
  <si>
    <t>Cotton</t>
  </si>
  <si>
    <t>Creek</t>
  </si>
  <si>
    <t>Erath</t>
  </si>
  <si>
    <t>Gibson</t>
  </si>
  <si>
    <t>Wadena</t>
  </si>
  <si>
    <t>Waseca</t>
  </si>
  <si>
    <t>Unity</t>
  </si>
  <si>
    <t>Temple</t>
  </si>
  <si>
    <t>S</t>
  </si>
  <si>
    <t>Deep River</t>
  </si>
  <si>
    <t>St. John Plantation</t>
  </si>
  <si>
    <t>Sandy River Plantation</t>
  </si>
  <si>
    <t>Seboeis Plantation</t>
  </si>
  <si>
    <t>Un. Twp. T1 R9</t>
  </si>
  <si>
    <t>Islesboro</t>
  </si>
  <si>
    <t>Jackman</t>
  </si>
  <si>
    <t>Emanuel</t>
  </si>
  <si>
    <t>Wilkin</t>
  </si>
  <si>
    <t>Effingham</t>
  </si>
  <si>
    <t>Nebraska Secretary of State Election Administration</t>
  </si>
  <si>
    <t>New Hampshire Department of State Election Division</t>
  </si>
  <si>
    <t>New Jersey Department of Law and Public Safety Division of Elections</t>
  </si>
  <si>
    <t>16495</t>
  </si>
  <si>
    <t>16670</t>
  </si>
  <si>
    <t>16775</t>
  </si>
  <si>
    <t>16950</t>
  </si>
  <si>
    <t>17300</t>
  </si>
  <si>
    <t>17405</t>
  </si>
  <si>
    <t>New Mexico Office of the Secretary of State Bureau of Elections</t>
  </si>
  <si>
    <t>North Dakota Secretary of State Elections</t>
  </si>
  <si>
    <t>&gt;50%</t>
  </si>
  <si>
    <t>&gt;60%</t>
  </si>
  <si>
    <t>&gt;70%</t>
  </si>
  <si>
    <t>&gt;80%</t>
  </si>
  <si>
    <t>&gt;90%</t>
  </si>
  <si>
    <t>Statement of Vote November 7, 2000 General Election</t>
  </si>
  <si>
    <t>Unenrolled</t>
  </si>
  <si>
    <t>Northbridge</t>
  </si>
  <si>
    <t>Hallowell</t>
  </si>
  <si>
    <t>California Secretary of State</t>
  </si>
  <si>
    <t>Whitley</t>
  </si>
  <si>
    <t>Chariton</t>
  </si>
  <si>
    <t>Cole</t>
  </si>
  <si>
    <t>Norwich</t>
  </si>
  <si>
    <t>Abbot</t>
  </si>
  <si>
    <t>Clay</t>
  </si>
  <si>
    <t>Abbeville</t>
  </si>
  <si>
    <t>Childress</t>
  </si>
  <si>
    <t>Cochran</t>
  </si>
  <si>
    <t>District 30</t>
  </si>
  <si>
    <t>White</t>
  </si>
  <si>
    <t>Calvert</t>
  </si>
  <si>
    <t>Bleckley</t>
  </si>
  <si>
    <t>Brantley</t>
  </si>
  <si>
    <t>Brooks</t>
  </si>
  <si>
    <t>Bryan</t>
  </si>
  <si>
    <t>Ransom</t>
  </si>
  <si>
    <t>Rolette</t>
  </si>
  <si>
    <t>Sargent</t>
  </si>
  <si>
    <t>Slope</t>
  </si>
  <si>
    <t>Stutsman</t>
  </si>
  <si>
    <t>Wendell</t>
  </si>
  <si>
    <t>N/A</t>
  </si>
  <si>
    <t>Fairfax</t>
  </si>
  <si>
    <t>Lowell</t>
  </si>
  <si>
    <t>Ludlow</t>
  </si>
  <si>
    <t>District 34</t>
  </si>
  <si>
    <t>District 35</t>
  </si>
  <si>
    <t>Peterborough</t>
  </si>
  <si>
    <t>Piermont</t>
  </si>
  <si>
    <t>Pinkham's Grant</t>
  </si>
  <si>
    <t>District 38</t>
  </si>
  <si>
    <t>Canterbury</t>
  </si>
  <si>
    <t>Cooke</t>
  </si>
  <si>
    <t>Grand</t>
  </si>
  <si>
    <t>West Boylston</t>
  </si>
  <si>
    <t>Jonesboro</t>
  </si>
  <si>
    <t>Central Falls City</t>
  </si>
  <si>
    <t>Provincetown</t>
  </si>
  <si>
    <t>Montpelier City</t>
  </si>
  <si>
    <t>Moretown</t>
  </si>
  <si>
    <t>Gouldsboro</t>
  </si>
  <si>
    <t>Leflore</t>
  </si>
  <si>
    <t>Milton</t>
  </si>
  <si>
    <t>Monkton</t>
  </si>
  <si>
    <t>Tyringham</t>
  </si>
  <si>
    <t>Wareham</t>
  </si>
  <si>
    <t>Ontonagon</t>
  </si>
  <si>
    <t>Oscoda</t>
  </si>
  <si>
    <t>Tangipahoa</t>
  </si>
  <si>
    <t>Atascosa</t>
  </si>
  <si>
    <t>Clare</t>
  </si>
  <si>
    <t>Other</t>
  </si>
  <si>
    <t>Brown</t>
  </si>
  <si>
    <t>Phillips</t>
  </si>
  <si>
    <t>Aiken</t>
  </si>
  <si>
    <t>Eustis</t>
  </si>
  <si>
    <t>Frankfort</t>
  </si>
  <si>
    <t>Freeport</t>
  </si>
  <si>
    <t>Total Vote</t>
  </si>
  <si>
    <t>Election Results by Parish: Results for Election Data: 11/07/00 Presidential Electors</t>
  </si>
  <si>
    <t>Election System Official Election Results Statewide Results by Election District  11/07/00 General</t>
  </si>
  <si>
    <t>Second Place</t>
  </si>
  <si>
    <t>Third Place</t>
  </si>
  <si>
    <t>First Place</t>
  </si>
  <si>
    <t>Minnesota Office of the Secretary of State Elections</t>
  </si>
  <si>
    <t>Fourth Place</t>
  </si>
  <si>
    <t>State Ranking</t>
  </si>
  <si>
    <t>County Ranking</t>
  </si>
  <si>
    <t>States with Lowest Percent of Vote</t>
  </si>
  <si>
    <t>Counties with Highest Percent of Vote</t>
  </si>
  <si>
    <t>Counties with Lowest Percent of Vote</t>
  </si>
  <si>
    <t>Ouray</t>
  </si>
  <si>
    <t>Park</t>
  </si>
  <si>
    <t>Hertford</t>
  </si>
  <si>
    <t>Menard</t>
  </si>
  <si>
    <t>Branford</t>
  </si>
  <si>
    <t>Burrillville</t>
  </si>
  <si>
    <t>Charlestown</t>
  </si>
  <si>
    <t>Hingham</t>
  </si>
  <si>
    <t>East Greenwich</t>
  </si>
  <si>
    <t>Oakham</t>
  </si>
  <si>
    <t>Norwell</t>
  </si>
  <si>
    <t>Chesterfield</t>
  </si>
  <si>
    <t>Un. Twp. Trescott</t>
  </si>
  <si>
    <t>Marshfield</t>
  </si>
  <si>
    <t>Mendon</t>
  </si>
  <si>
    <t>West Bridgewater</t>
  </si>
  <si>
    <t>West Brookfield</t>
  </si>
  <si>
    <t>Fair Haven</t>
  </si>
  <si>
    <t>Plaistow</t>
  </si>
  <si>
    <t>Muskogee</t>
  </si>
  <si>
    <t>Pueblo</t>
  </si>
  <si>
    <t>Maryland</t>
  </si>
  <si>
    <t>MD</t>
  </si>
  <si>
    <t>Ira</t>
  </si>
  <si>
    <t>Irasburg</t>
  </si>
  <si>
    <t>Isle La Motte</t>
  </si>
  <si>
    <t>Day</t>
  </si>
  <si>
    <t>Vance</t>
  </si>
  <si>
    <t>Fairhaven</t>
  </si>
  <si>
    <t>Falmouth</t>
  </si>
  <si>
    <t>Fitchburg</t>
  </si>
  <si>
    <t>Transylvania</t>
  </si>
  <si>
    <t>Tyrrell</t>
  </si>
  <si>
    <t>Uxbridge</t>
  </si>
  <si>
    <t>Westwood</t>
  </si>
  <si>
    <t>Connecticut Secretary of the State Election Services Division</t>
  </si>
  <si>
    <t>Won?</t>
  </si>
  <si>
    <t>Norwood</t>
  </si>
  <si>
    <t>Mountrail</t>
  </si>
  <si>
    <t>New Castle</t>
  </si>
  <si>
    <t>45420</t>
  </si>
  <si>
    <t>45490</t>
  </si>
  <si>
    <t>45175</t>
  </si>
  <si>
    <t xml:space="preserve">November 7, 2000 General Election Official Results President of the United States </t>
  </si>
  <si>
    <t>Black Hawk</t>
  </si>
  <si>
    <t>Edmunds</t>
  </si>
  <si>
    <t>2000 Election Results General Election November 7, 2000</t>
  </si>
  <si>
    <t>Utah State Elections Office</t>
  </si>
  <si>
    <t>Hodgdon</t>
  </si>
  <si>
    <t>Hope</t>
  </si>
  <si>
    <t>Sangerville</t>
  </si>
  <si>
    <t>Houlton</t>
  </si>
  <si>
    <t>Howland</t>
  </si>
  <si>
    <t>Blackstone</t>
  </si>
  <si>
    <t>Ventura</t>
  </si>
  <si>
    <t>Egremont</t>
  </si>
  <si>
    <t>Erving</t>
  </si>
  <si>
    <t>Everett</t>
  </si>
  <si>
    <t>Newburgh</t>
  </si>
  <si>
    <t>Michigan</t>
  </si>
  <si>
    <t>Buffalo</t>
  </si>
  <si>
    <t>Echols</t>
  </si>
  <si>
    <t>Wyoming Secretary of State Election Administration</t>
  </si>
  <si>
    <t>State General Election November 7, 2000 President and Vice President of the United States</t>
  </si>
  <si>
    <t>Reform MN</t>
  </si>
  <si>
    <t>Kingfisher</t>
  </si>
  <si>
    <t>Benedicta Twp.</t>
  </si>
  <si>
    <t>Brookton Twp.</t>
  </si>
  <si>
    <t>Connor Twp.</t>
  </si>
  <si>
    <t>East Brookfield</t>
  </si>
  <si>
    <t>Indian Purchase T3 T4 Twp.</t>
  </si>
  <si>
    <t>Kingman Twp.</t>
  </si>
  <si>
    <t>Pleasant Point Voting District</t>
  </si>
  <si>
    <t>Greer</t>
  </si>
  <si>
    <t>Love</t>
  </si>
  <si>
    <t>Swanzey</t>
  </si>
  <si>
    <t>Tamworth</t>
  </si>
  <si>
    <t>San Juan</t>
  </si>
  <si>
    <t>Sedgwick</t>
  </si>
  <si>
    <t>Ashley</t>
  </si>
  <si>
    <t>Cranston City</t>
  </si>
  <si>
    <t>Windsor</t>
  </si>
  <si>
    <t>Wabash</t>
  </si>
  <si>
    <t>Dodge</t>
  </si>
  <si>
    <t>Northfield</t>
  </si>
  <si>
    <t>Easthampton</t>
  </si>
  <si>
    <t>Easton</t>
  </si>
  <si>
    <t>Edgartown</t>
  </si>
  <si>
    <t>T3 ND</t>
  </si>
  <si>
    <t>Greenville Twps.</t>
  </si>
  <si>
    <t>A</t>
  </si>
  <si>
    <t>% Total Vote</t>
  </si>
  <si>
    <t>Matinicus Isle Plantation</t>
  </si>
  <si>
    <t>Monhegan Plantation</t>
  </si>
  <si>
    <t>Proctor</t>
  </si>
  <si>
    <t>Parker</t>
  </si>
  <si>
    <t>Caribou</t>
  </si>
  <si>
    <t>Hettinger</t>
  </si>
  <si>
    <t>Kidder</t>
  </si>
  <si>
    <t>Aroostook</t>
  </si>
  <si>
    <t>Meriden</t>
  </si>
  <si>
    <t>New Britain</t>
  </si>
  <si>
    <t>New Canaan</t>
  </si>
  <si>
    <t>Deer Isle</t>
  </si>
  <si>
    <t>Denmark</t>
  </si>
  <si>
    <t>Harmon</t>
  </si>
  <si>
    <t>Lake View Plantation</t>
  </si>
  <si>
    <t>Macwahoc Plantation</t>
  </si>
  <si>
    <t>Royalton</t>
  </si>
  <si>
    <t>Cutt's Grant</t>
  </si>
  <si>
    <t>Bay</t>
  </si>
  <si>
    <t>Bradford</t>
  </si>
  <si>
    <t>Naugatuck</t>
  </si>
  <si>
    <t>Bridgeport</t>
  </si>
  <si>
    <t>Broward</t>
  </si>
  <si>
    <t>Onslow</t>
  </si>
  <si>
    <t>Pamlico</t>
  </si>
  <si>
    <t>Pasquotank</t>
  </si>
  <si>
    <t>Pender</t>
  </si>
  <si>
    <t>Latimer</t>
  </si>
  <si>
    <t>Unaffiliated</t>
  </si>
  <si>
    <t>67595</t>
  </si>
  <si>
    <t>67665</t>
  </si>
  <si>
    <t>67945</t>
  </si>
  <si>
    <t>68050</t>
  </si>
  <si>
    <t>68155</t>
  </si>
  <si>
    <t>68260</t>
  </si>
  <si>
    <t>68400</t>
  </si>
  <si>
    <t>68610</t>
  </si>
  <si>
    <t>68645</t>
  </si>
  <si>
    <t>68750</t>
  </si>
  <si>
    <t>69170</t>
  </si>
  <si>
    <t>250</t>
  </si>
  <si>
    <t>69275</t>
  </si>
  <si>
    <t>69415</t>
  </si>
  <si>
    <t>69940</t>
  </si>
  <si>
    <t>Burke</t>
  </si>
  <si>
    <t>Butts</t>
  </si>
  <si>
    <t>East Haven</t>
  </si>
  <si>
    <t>Massachusetts</t>
  </si>
  <si>
    <t>MA</t>
  </si>
  <si>
    <t>Winthrop</t>
  </si>
  <si>
    <t>Prentiss Twp.</t>
  </si>
  <si>
    <t>Colonial Heights</t>
  </si>
  <si>
    <t>Freeman Twp.</t>
  </si>
  <si>
    <t>Pennsylvania Department of State Bureau of Commissions, Elections and Legislation</t>
  </si>
  <si>
    <t>Parsonsfield</t>
  </si>
  <si>
    <t>Garfield</t>
  </si>
  <si>
    <t>Kennebec</t>
  </si>
  <si>
    <t>Fall River</t>
  </si>
  <si>
    <t>Starr</t>
  </si>
  <si>
    <t>Wales</t>
  </si>
  <si>
    <t>Montana Secretary of State Elections</t>
  </si>
  <si>
    <t>Vanderburgh</t>
  </si>
  <si>
    <t>Kennebunk</t>
  </si>
  <si>
    <t>County</t>
  </si>
  <si>
    <t>Peru</t>
  </si>
  <si>
    <t>Nowata</t>
  </si>
  <si>
    <t>Mayes</t>
  </si>
  <si>
    <t>Sumner</t>
  </si>
  <si>
    <t>Woodson</t>
  </si>
  <si>
    <t>Wyandotte</t>
  </si>
  <si>
    <t>Otis</t>
  </si>
  <si>
    <t>Colleton</t>
  </si>
  <si>
    <t>Swain</t>
  </si>
  <si>
    <t>Raymond</t>
  </si>
  <si>
    <t>Rindge</t>
  </si>
  <si>
    <t>Grand Lake Stream Plantation</t>
  </si>
  <si>
    <t>Highland Plantation</t>
  </si>
  <si>
    <t>Edmunds Twp.</t>
  </si>
  <si>
    <t>Yell</t>
  </si>
  <si>
    <t>Dewey</t>
  </si>
  <si>
    <t>Perkins Twp.</t>
  </si>
  <si>
    <t>Magalloway Plantation</t>
  </si>
  <si>
    <t>FL</t>
  </si>
  <si>
    <t>Alachua</t>
  </si>
  <si>
    <t>Baker</t>
  </si>
  <si>
    <t>West Tisbury</t>
  </si>
  <si>
    <t>&lt;10%</t>
  </si>
  <si>
    <t>&lt;20%</t>
  </si>
  <si>
    <t>&lt;30%</t>
  </si>
  <si>
    <t>Brighton Plantation</t>
  </si>
  <si>
    <t>Green Independent</t>
  </si>
  <si>
    <t>Mahoning</t>
  </si>
  <si>
    <t>Harper</t>
  </si>
  <si>
    <t>Farmingdale</t>
  </si>
  <si>
    <t>Michigan Department of State Bureau of Elections</t>
  </si>
  <si>
    <t>Old Town</t>
  </si>
  <si>
    <t>Orient</t>
  </si>
  <si>
    <t>Wellfleet</t>
  </si>
  <si>
    <t>Dighton</t>
  </si>
  <si>
    <t>Dracut</t>
  </si>
  <si>
    <t>Dudley</t>
  </si>
  <si>
    <t>Dunstable</t>
  </si>
  <si>
    <t>New Kent</t>
  </si>
  <si>
    <t>New Hapmshire</t>
  </si>
  <si>
    <t>Allagash</t>
  </si>
  <si>
    <t>Blandford</t>
  </si>
  <si>
    <t>Boston</t>
  </si>
  <si>
    <t>Bourne</t>
  </si>
  <si>
    <t>Boxborough</t>
  </si>
  <si>
    <t>Boxford</t>
  </si>
  <si>
    <t>Thorndike</t>
  </si>
  <si>
    <t>Talmadge</t>
  </si>
  <si>
    <t>Old Orchard Beach</t>
  </si>
  <si>
    <t>Montrose</t>
  </si>
  <si>
    <t>Warner</t>
  </si>
  <si>
    <t>Garfield Plantation</t>
  </si>
  <si>
    <t>Landgrove</t>
  </si>
  <si>
    <t>Wakefield</t>
  </si>
  <si>
    <t>Holland</t>
  </si>
  <si>
    <t>Cary Plantation</t>
  </si>
  <si>
    <t>Florida Department of State Division of Elections</t>
  </si>
  <si>
    <t>Georgia Secretary of State Elections Division</t>
  </si>
  <si>
    <t>Rank</t>
  </si>
  <si>
    <t>16180</t>
  </si>
  <si>
    <t>16250</t>
  </si>
  <si>
    <t>16425</t>
  </si>
  <si>
    <t>77990</t>
  </si>
  <si>
    <t>78235</t>
  </si>
  <si>
    <t>75015</t>
  </si>
  <si>
    <t>76030</t>
  </si>
  <si>
    <t>76135</t>
  </si>
  <si>
    <t>17475</t>
  </si>
  <si>
    <t>17685</t>
  </si>
  <si>
    <t>080</t>
  </si>
  <si>
    <t>17825</t>
  </si>
  <si>
    <t>17895</t>
  </si>
  <si>
    <t>18455</t>
  </si>
  <si>
    <t>18560</t>
  </si>
  <si>
    <t>19645</t>
  </si>
  <si>
    <t>19295</t>
  </si>
  <si>
    <t>19330</t>
  </si>
  <si>
    <t>20100</t>
  </si>
  <si>
    <t>21150</t>
  </si>
  <si>
    <t>21360</t>
  </si>
  <si>
    <t>21780</t>
  </si>
  <si>
    <t>21850</t>
  </si>
  <si>
    <t>21990</t>
  </si>
  <si>
    <t>22130</t>
  </si>
  <si>
    <t>23000</t>
  </si>
  <si>
    <t>23105</t>
  </si>
  <si>
    <t>23875</t>
  </si>
  <si>
    <t>24120</t>
  </si>
  <si>
    <t>24820</t>
  </si>
  <si>
    <t>Howell</t>
  </si>
  <si>
    <t>Iron</t>
  </si>
  <si>
    <t>Wirt</t>
  </si>
  <si>
    <t>Wisconsin</t>
  </si>
  <si>
    <t>District of Columbia</t>
  </si>
  <si>
    <t>Florida</t>
  </si>
  <si>
    <t>Frederick</t>
  </si>
  <si>
    <t>Garrett</t>
  </si>
  <si>
    <t>Windham</t>
  </si>
  <si>
    <t>Orrington</t>
  </si>
  <si>
    <t>Un. Twp. DTT9 &amp; T10</t>
  </si>
  <si>
    <t>Vanceboro</t>
  </si>
  <si>
    <t>73895</t>
  </si>
  <si>
    <t>74175</t>
  </si>
  <si>
    <t>74385</t>
  </si>
  <si>
    <t>74525</t>
  </si>
  <si>
    <t>74595</t>
  </si>
  <si>
    <t>75155</t>
  </si>
  <si>
    <t>75260</t>
  </si>
  <si>
    <t>75400</t>
  </si>
  <si>
    <t>77150</t>
  </si>
  <si>
    <t>77850</t>
  </si>
  <si>
    <t>33475</t>
  </si>
  <si>
    <t>33775</t>
  </si>
  <si>
    <t>34450</t>
  </si>
  <si>
    <t>34600</t>
  </si>
  <si>
    <t>35050</t>
  </si>
  <si>
    <t>76380</t>
  </si>
  <si>
    <t>77010</t>
  </si>
  <si>
    <t>77255</t>
  </si>
  <si>
    <t>77570</t>
  </si>
  <si>
    <t>78690</t>
  </si>
  <si>
    <t>78865</t>
  </si>
  <si>
    <t>79110</t>
  </si>
  <si>
    <t>79530</t>
  </si>
  <si>
    <t>79740</t>
  </si>
  <si>
    <t>79915</t>
  </si>
  <si>
    <t>79985</t>
  </si>
  <si>
    <t>80230</t>
  </si>
  <si>
    <t>80405</t>
  </si>
  <si>
    <t>80510</t>
  </si>
  <si>
    <t>80685</t>
  </si>
  <si>
    <t>80930</t>
  </si>
  <si>
    <t>81035</t>
  </si>
  <si>
    <t>300</t>
  </si>
  <si>
    <t>82000</t>
  </si>
  <si>
    <t>Middlebury</t>
  </si>
  <si>
    <t>Schoolcraft</t>
  </si>
  <si>
    <t>Coles</t>
  </si>
  <si>
    <t>Edgar</t>
  </si>
  <si>
    <t>Coplin Plantation</t>
  </si>
  <si>
    <t>West Forks Plantation</t>
  </si>
  <si>
    <t>Winterville Plantation</t>
  </si>
  <si>
    <t>Trenton</t>
  </si>
  <si>
    <t>Newark</t>
  </si>
  <si>
    <t>Newbury</t>
  </si>
  <si>
    <t>Newfane</t>
  </si>
  <si>
    <t>Fairlee</t>
  </si>
  <si>
    <t>Fayston</t>
  </si>
  <si>
    <t>Fletcher</t>
  </si>
  <si>
    <t>Glover</t>
  </si>
  <si>
    <t>Hartland</t>
  </si>
  <si>
    <t>Highgate</t>
  </si>
  <si>
    <t>Hinesburg</t>
  </si>
  <si>
    <t>25485</t>
  </si>
  <si>
    <t>Heard</t>
  </si>
  <si>
    <t>Irwin</t>
  </si>
  <si>
    <t>Roscommon</t>
  </si>
  <si>
    <t>Saginaw</t>
  </si>
  <si>
    <t>Sanilac</t>
  </si>
  <si>
    <t>Christian</t>
  </si>
  <si>
    <t>Hampstead</t>
  </si>
  <si>
    <t>Bowdoin</t>
  </si>
  <si>
    <t>Wilmot</t>
  </si>
  <si>
    <t>Wilton</t>
  </si>
  <si>
    <t>Tuscaloosa</t>
  </si>
  <si>
    <t>Louisa</t>
  </si>
  <si>
    <t>Dona Ana</t>
  </si>
  <si>
    <t>Eddy</t>
  </si>
  <si>
    <t>Mathews</t>
  </si>
  <si>
    <t>Guildhall</t>
  </si>
  <si>
    <t>King George</t>
  </si>
  <si>
    <t>R</t>
  </si>
  <si>
    <t>Orland</t>
  </si>
  <si>
    <t>Orono</t>
  </si>
  <si>
    <t>Waterville Valley</t>
  </si>
  <si>
    <t>WI</t>
  </si>
  <si>
    <t>Nodaway</t>
  </si>
  <si>
    <t>Stratford</t>
  </si>
  <si>
    <t>Cyr Plantation</t>
  </si>
  <si>
    <t>Dallas Plantation</t>
  </si>
  <si>
    <t>Puerto Rico</t>
  </si>
  <si>
    <t>Tennessee Secretary of State Division of Elections</t>
  </si>
  <si>
    <t>Texas Secretary of State Elections Division</t>
  </si>
  <si>
    <t>Vermont Office of the Secretary of State Elections Division</t>
  </si>
  <si>
    <t>Arizona Secretary of State Division of Election Services</t>
  </si>
  <si>
    <t>61380</t>
  </si>
  <si>
    <t>61590</t>
  </si>
  <si>
    <t>61800</t>
  </si>
  <si>
    <t>61905</t>
  </si>
  <si>
    <t>62430</t>
  </si>
  <si>
    <t>Arkansas Secretary of State Elections</t>
  </si>
  <si>
    <t>Colorado Secretary of State Elections Center</t>
  </si>
  <si>
    <t>Okfuskee</t>
  </si>
  <si>
    <t>Okmulgee</t>
  </si>
  <si>
    <t>Payne</t>
  </si>
  <si>
    <t>Navarro</t>
  </si>
  <si>
    <t>Nolan</t>
  </si>
  <si>
    <t>Brownington</t>
  </si>
  <si>
    <t>Harford</t>
  </si>
  <si>
    <t>St. Francois</t>
  </si>
  <si>
    <t>Amelia</t>
  </si>
  <si>
    <t>Dover</t>
  </si>
  <si>
    <t>Dummerston</t>
  </si>
  <si>
    <t>Duxbury</t>
  </si>
  <si>
    <t>Sinclair Twp.</t>
  </si>
  <si>
    <t>No. 21 Twp.</t>
  </si>
  <si>
    <t>Twp. No. 14 (Cooper)</t>
  </si>
  <si>
    <t>52560</t>
  </si>
  <si>
    <t>54415</t>
  </si>
  <si>
    <t>200</t>
  </si>
  <si>
    <t>55395</t>
  </si>
  <si>
    <t>55500</t>
  </si>
  <si>
    <t>55745</t>
  </si>
  <si>
    <t>55955</t>
  </si>
  <si>
    <t>56060</t>
  </si>
  <si>
    <t>56130</t>
  </si>
  <si>
    <t>56375</t>
  </si>
  <si>
    <t>56585</t>
  </si>
  <si>
    <t>56795</t>
  </si>
  <si>
    <t>57600</t>
  </si>
  <si>
    <t>57775</t>
  </si>
  <si>
    <t>57880</t>
  </si>
  <si>
    <t>58335</t>
  </si>
  <si>
    <t>58405</t>
  </si>
  <si>
    <t>58580</t>
  </si>
  <si>
    <t>58650</t>
  </si>
  <si>
    <t>210</t>
  </si>
  <si>
    <t>58825</t>
  </si>
  <si>
    <t>59105</t>
  </si>
  <si>
    <t>59245</t>
  </si>
  <si>
    <t>59665</t>
  </si>
  <si>
    <t>59735</t>
  </si>
  <si>
    <t>60015</t>
  </si>
  <si>
    <t>60225</t>
  </si>
  <si>
    <t>60330</t>
  </si>
  <si>
    <t>60645</t>
  </si>
  <si>
    <t>60785</t>
  </si>
  <si>
    <t>61065</t>
  </si>
  <si>
    <t>61135</t>
  </si>
  <si>
    <t>19550</t>
  </si>
  <si>
    <t>20810</t>
  </si>
  <si>
    <t>22070</t>
  </si>
  <si>
    <t>22280</t>
  </si>
  <si>
    <t>22490</t>
  </si>
  <si>
    <t>62535</t>
  </si>
  <si>
    <t>64145</t>
  </si>
  <si>
    <t>62745</t>
  </si>
  <si>
    <t>63165</t>
  </si>
  <si>
    <t>63270</t>
  </si>
  <si>
    <t>65825</t>
  </si>
  <si>
    <t>230</t>
  </si>
  <si>
    <t>66105</t>
  </si>
  <si>
    <t>67000</t>
  </si>
  <si>
    <t>67385</t>
  </si>
  <si>
    <t>Avery's gore</t>
  </si>
  <si>
    <t>02162</t>
  </si>
  <si>
    <t>Buels gore</t>
  </si>
  <si>
    <t>10300</t>
  </si>
  <si>
    <t>Ferdinand town</t>
  </si>
  <si>
    <t>25975</t>
  </si>
  <si>
    <t>Glastenbury town</t>
  </si>
  <si>
    <t>018</t>
  </si>
  <si>
    <t>52630</t>
  </si>
  <si>
    <t>52805</t>
  </si>
  <si>
    <t>53050</t>
  </si>
  <si>
    <t>190</t>
  </si>
  <si>
    <t>53120</t>
  </si>
  <si>
    <t>53225</t>
  </si>
  <si>
    <t>53960</t>
  </si>
  <si>
    <t>54030</t>
  </si>
  <si>
    <t>54100</t>
  </si>
  <si>
    <t>54310</t>
  </si>
  <si>
    <t>01080</t>
  </si>
  <si>
    <t>01220</t>
  </si>
  <si>
    <t>01430</t>
  </si>
  <si>
    <t>02060</t>
  </si>
  <si>
    <t>03250</t>
  </si>
  <si>
    <t>04300</t>
  </si>
  <si>
    <t>04580</t>
  </si>
  <si>
    <t>04720</t>
  </si>
  <si>
    <t>05910</t>
  </si>
  <si>
    <t>06820</t>
  </si>
  <si>
    <t>07310</t>
  </si>
  <si>
    <t>08070</t>
  </si>
  <si>
    <t>08210</t>
  </si>
  <si>
    <t>08490</t>
  </si>
  <si>
    <t>Rockwood Twp.</t>
  </si>
  <si>
    <t>Nashville Plantation</t>
  </si>
  <si>
    <t>Oxbow Plantation</t>
  </si>
  <si>
    <t>Derby</t>
  </si>
  <si>
    <t>East Montpelier</t>
  </si>
  <si>
    <t>Eden</t>
  </si>
  <si>
    <t>Enosburg</t>
  </si>
  <si>
    <t>Dorset</t>
  </si>
  <si>
    <t>North Carolina State Board of Elections</t>
  </si>
  <si>
    <t>Fulton</t>
  </si>
  <si>
    <t>Habersham</t>
  </si>
  <si>
    <t>15910</t>
  </si>
  <si>
    <t>16050</t>
  </si>
  <si>
    <t>16400</t>
  </si>
  <si>
    <t>17240</t>
  </si>
  <si>
    <t>17800</t>
  </si>
  <si>
    <t>18080</t>
  </si>
  <si>
    <t>18500</t>
  </si>
  <si>
    <t>18850</t>
  </si>
  <si>
    <t>19130</t>
  </si>
  <si>
    <t>05385</t>
  </si>
  <si>
    <t>05700</t>
  </si>
  <si>
    <t>06050</t>
  </si>
  <si>
    <t>06120</t>
  </si>
  <si>
    <t>06400</t>
  </si>
  <si>
    <t>22630</t>
  </si>
  <si>
    <t>22910</t>
  </si>
  <si>
    <t>23400</t>
  </si>
  <si>
    <t>24800</t>
  </si>
  <si>
    <t>21860</t>
  </si>
  <si>
    <t>23890</t>
  </si>
  <si>
    <t>25360</t>
  </si>
  <si>
    <t>25990</t>
  </si>
  <si>
    <t>26270</t>
  </si>
  <si>
    <t>26620</t>
  </si>
  <si>
    <t>27600</t>
  </si>
  <si>
    <t>29910</t>
  </si>
  <si>
    <t>31240</t>
  </si>
  <si>
    <t>32290</t>
  </si>
  <si>
    <t>32640</t>
  </si>
  <si>
    <t>33620</t>
  </si>
  <si>
    <t>33900</t>
  </si>
  <si>
    <t>34250</t>
  </si>
  <si>
    <t>34950</t>
  </si>
  <si>
    <t>35230</t>
  </si>
  <si>
    <t>&lt;40%</t>
  </si>
  <si>
    <t>&lt;50%</t>
  </si>
  <si>
    <t>Nottoway</t>
  </si>
  <si>
    <t>Page</t>
  </si>
  <si>
    <t>Tompkins</t>
  </si>
  <si>
    <t>00170</t>
  </si>
  <si>
    <t>00380</t>
  </si>
  <si>
    <t>00520</t>
  </si>
  <si>
    <t>00555</t>
  </si>
  <si>
    <t>00765</t>
  </si>
  <si>
    <t>05200</t>
  </si>
  <si>
    <t>05425</t>
  </si>
  <si>
    <t>05650</t>
  </si>
  <si>
    <t>05800</t>
  </si>
  <si>
    <t>010</t>
  </si>
  <si>
    <t>00975</t>
  </si>
  <si>
    <t>01185</t>
  </si>
  <si>
    <t>01325</t>
  </si>
  <si>
    <t>01465</t>
  </si>
  <si>
    <t>01605</t>
  </si>
  <si>
    <t>01885</t>
  </si>
  <si>
    <t>West Haven</t>
  </si>
  <si>
    <t>West Rutland</t>
  </si>
  <si>
    <t>Deerfield</t>
  </si>
  <si>
    <t>Dennis</t>
  </si>
  <si>
    <t>05280</t>
  </si>
  <si>
    <t>05490</t>
  </si>
  <si>
    <t>05560</t>
  </si>
  <si>
    <t>05595</t>
  </si>
  <si>
    <t>Lamoine</t>
  </si>
  <si>
    <t>Leeds</t>
  </si>
  <si>
    <t>Levant</t>
  </si>
  <si>
    <t>Lewiston</t>
  </si>
  <si>
    <t>Limerick</t>
  </si>
  <si>
    <t>Limington</t>
  </si>
  <si>
    <t>07980</t>
  </si>
  <si>
    <t>08085</t>
  </si>
  <si>
    <t>08470</t>
  </si>
  <si>
    <t>09000</t>
  </si>
  <si>
    <t>09105</t>
  </si>
  <si>
    <t>09175</t>
  </si>
  <si>
    <t>09595</t>
  </si>
  <si>
    <t>09840</t>
  </si>
  <si>
    <t>11000</t>
  </si>
  <si>
    <t>11315</t>
  </si>
  <si>
    <t>11525</t>
  </si>
  <si>
    <t>11665</t>
  </si>
  <si>
    <t>12505</t>
  </si>
  <si>
    <t>12715</t>
  </si>
  <si>
    <t>12995</t>
  </si>
  <si>
    <t>13135</t>
  </si>
  <si>
    <t>13205</t>
  </si>
  <si>
    <t>13345</t>
  </si>
  <si>
    <t>13485</t>
  </si>
  <si>
    <t>13590</t>
  </si>
  <si>
    <t>13660</t>
  </si>
  <si>
    <t>13800</t>
  </si>
  <si>
    <t>14010</t>
  </si>
  <si>
    <t>14395</t>
  </si>
  <si>
    <t>14640</t>
  </si>
  <si>
    <t>14885</t>
  </si>
  <si>
    <t>15060</t>
  </si>
  <si>
    <t>15200</t>
  </si>
  <si>
    <t>16040</t>
  </si>
  <si>
    <t>08725</t>
  </si>
  <si>
    <t>09025</t>
  </si>
  <si>
    <t>09325</t>
  </si>
  <si>
    <t>09475</t>
  </si>
  <si>
    <t>09850</t>
  </si>
  <si>
    <t>10075</t>
  </si>
  <si>
    <t>10450</t>
  </si>
  <si>
    <t>10675</t>
  </si>
  <si>
    <t>11125</t>
  </si>
  <si>
    <t>11350</t>
  </si>
  <si>
    <t>11500</t>
  </si>
  <si>
    <t>11950</t>
  </si>
  <si>
    <t>12250</t>
  </si>
  <si>
    <t>13150</t>
  </si>
  <si>
    <t>13300</t>
  </si>
  <si>
    <t>13525</t>
  </si>
  <si>
    <t>040</t>
  </si>
  <si>
    <t>05805</t>
  </si>
  <si>
    <t>06015</t>
  </si>
  <si>
    <t>06085</t>
  </si>
  <si>
    <t>06365</t>
  </si>
  <si>
    <t>07000</t>
  </si>
  <si>
    <t>07175</t>
  </si>
  <si>
    <t>07350</t>
  </si>
  <si>
    <t>07420</t>
  </si>
  <si>
    <t>07525</t>
  </si>
  <si>
    <t>07665</t>
  </si>
  <si>
    <t>70045</t>
  </si>
  <si>
    <t>70150</t>
  </si>
  <si>
    <t>70360</t>
  </si>
  <si>
    <t>70605</t>
  </si>
  <si>
    <t>71025</t>
  </si>
  <si>
    <t>71095</t>
  </si>
  <si>
    <t>71480</t>
  </si>
  <si>
    <t>260</t>
  </si>
  <si>
    <t>71620</t>
  </si>
  <si>
    <t>72215</t>
  </si>
  <si>
    <t>72390</t>
  </si>
  <si>
    <t>72495</t>
  </si>
  <si>
    <t>72600</t>
  </si>
  <si>
    <t>72880</t>
  </si>
  <si>
    <t>72985</t>
  </si>
  <si>
    <t>73090</t>
  </si>
  <si>
    <t>73265</t>
  </si>
  <si>
    <t>73335</t>
  </si>
  <si>
    <t>73440</t>
  </si>
  <si>
    <t>73790</t>
  </si>
  <si>
    <t>33315</t>
  </si>
  <si>
    <t>33385</t>
  </si>
  <si>
    <t>33490</t>
  </si>
  <si>
    <t>33665</t>
  </si>
  <si>
    <t>33840</t>
  </si>
  <si>
    <t>33980</t>
  </si>
  <si>
    <t>34190</t>
  </si>
  <si>
    <t>34365</t>
  </si>
  <si>
    <t>35065</t>
  </si>
  <si>
    <t>35135</t>
  </si>
  <si>
    <t>35240</t>
  </si>
  <si>
    <t>13675</t>
  </si>
  <si>
    <t>14350</t>
  </si>
  <si>
    <t>14875</t>
  </si>
  <si>
    <t>15250</t>
  </si>
  <si>
    <t>15700</t>
  </si>
  <si>
    <t>16000</t>
  </si>
  <si>
    <t>16150</t>
  </si>
  <si>
    <t>16300</t>
  </si>
  <si>
    <t>16825</t>
  </si>
  <si>
    <t>17125</t>
  </si>
  <si>
    <t>17350</t>
  </si>
  <si>
    <t>17725</t>
  </si>
  <si>
    <t>17875</t>
  </si>
  <si>
    <t>18325</t>
  </si>
  <si>
    <t>18550</t>
  </si>
  <si>
    <t>21250</t>
  </si>
  <si>
    <t>21925</t>
  </si>
  <si>
    <t>23500</t>
  </si>
  <si>
    <t>23725</t>
  </si>
  <si>
    <t>24175</t>
  </si>
  <si>
    <t>25375</t>
  </si>
  <si>
    <t>25225</t>
  </si>
  <si>
    <t>25675</t>
  </si>
  <si>
    <t>25825</t>
  </si>
  <si>
    <t>82175</t>
  </si>
  <si>
    <t>82315</t>
  </si>
  <si>
    <t>82525</t>
  </si>
  <si>
    <t>COUNTY</t>
  </si>
  <si>
    <t>MCD</t>
  </si>
  <si>
    <t>COUSUBFP</t>
  </si>
  <si>
    <t>24925</t>
  </si>
  <si>
    <t>25100</t>
  </si>
  <si>
    <t>25240</t>
  </si>
  <si>
    <t>30550</t>
  </si>
  <si>
    <t>30775</t>
  </si>
  <si>
    <t>30925</t>
  </si>
  <si>
    <t>31150</t>
  </si>
  <si>
    <t>31525</t>
  </si>
  <si>
    <t>31825</t>
  </si>
  <si>
    <t>32275</t>
  </si>
  <si>
    <t>32425</t>
  </si>
  <si>
    <t>33025</t>
  </si>
  <si>
    <t>42450</t>
  </si>
  <si>
    <t>42520</t>
  </si>
  <si>
    <t>42660</t>
  </si>
  <si>
    <t>42765</t>
  </si>
  <si>
    <t>42835</t>
  </si>
  <si>
    <t>35575</t>
  </si>
  <si>
    <t>35875</t>
  </si>
  <si>
    <t>36175</t>
  </si>
  <si>
    <t>36325</t>
  </si>
  <si>
    <t>36700</t>
  </si>
  <si>
    <t>37075</t>
  </si>
  <si>
    <t>37685</t>
  </si>
  <si>
    <t>37900</t>
  </si>
  <si>
    <t>39025</t>
  </si>
  <si>
    <t>39325</t>
  </si>
  <si>
    <t>39700</t>
  </si>
  <si>
    <t>40075</t>
  </si>
  <si>
    <t>40225</t>
  </si>
  <si>
    <t>40525</t>
  </si>
  <si>
    <t>41275</t>
  </si>
  <si>
    <t>41425</t>
  </si>
  <si>
    <t>41725</t>
  </si>
  <si>
    <t>42475</t>
  </si>
  <si>
    <t>42850</t>
  </si>
  <si>
    <t>43375</t>
  </si>
  <si>
    <t>43600</t>
  </si>
  <si>
    <t>Dennistown Plantation</t>
  </si>
  <si>
    <t>Drew Plantation</t>
  </si>
  <si>
    <t>District 6</t>
  </si>
  <si>
    <t>Upshur</t>
  </si>
  <si>
    <t>Wetzel</t>
  </si>
  <si>
    <t>Lyndon</t>
  </si>
  <si>
    <t>Granby</t>
  </si>
  <si>
    <t>Manchester</t>
  </si>
  <si>
    <t>Hammond</t>
  </si>
  <si>
    <t>Harmony</t>
  </si>
  <si>
    <t>Indian Township</t>
  </si>
  <si>
    <t>Virginia</t>
  </si>
  <si>
    <t>Barron</t>
  </si>
  <si>
    <t>Bayfield</t>
  </si>
  <si>
    <t>Burnet</t>
  </si>
  <si>
    <t>Mississippi</t>
  </si>
  <si>
    <t>States with Highest Percent of Vote</t>
  </si>
  <si>
    <t>Alabama Office of the Secretary of State</t>
  </si>
  <si>
    <t>42145</t>
  </si>
  <si>
    <t>42285</t>
  </si>
  <si>
    <t>42460</t>
  </si>
  <si>
    <t>42530</t>
  </si>
  <si>
    <t>43300</t>
  </si>
  <si>
    <t>43580</t>
  </si>
  <si>
    <t>43790</t>
  </si>
  <si>
    <t>160</t>
  </si>
  <si>
    <t>43895</t>
  </si>
  <si>
    <t>44105</t>
  </si>
  <si>
    <t>44385</t>
  </si>
  <si>
    <t>45000</t>
  </si>
  <si>
    <t>45105</t>
  </si>
  <si>
    <t>83800</t>
  </si>
  <si>
    <t>83950</t>
  </si>
  <si>
    <t>84175</t>
  </si>
  <si>
    <t>84475</t>
  </si>
  <si>
    <t>45245</t>
  </si>
  <si>
    <t>45560</t>
  </si>
  <si>
    <t>46050</t>
  </si>
  <si>
    <t>46225</t>
  </si>
  <si>
    <t>46365</t>
  </si>
  <si>
    <t>46575</t>
  </si>
  <si>
    <t>47135</t>
  </si>
  <si>
    <t>48955</t>
  </si>
  <si>
    <t>46330</t>
  </si>
  <si>
    <t>46820</t>
  </si>
  <si>
    <t>46925</t>
  </si>
  <si>
    <t>47835</t>
  </si>
  <si>
    <t>49970</t>
  </si>
  <si>
    <t>50145</t>
  </si>
  <si>
    <t>50250</t>
  </si>
  <si>
    <t>50390</t>
  </si>
  <si>
    <t>50670</t>
  </si>
  <si>
    <t>51265</t>
  </si>
  <si>
    <t>51440</t>
  </si>
  <si>
    <t>51580</t>
  </si>
  <si>
    <t>51825</t>
  </si>
  <si>
    <t>52105</t>
  </si>
  <si>
    <t>52420</t>
  </si>
  <si>
    <t>52490</t>
  </si>
  <si>
    <t>39625</t>
  </si>
  <si>
    <t>39765</t>
  </si>
  <si>
    <t>39835</t>
  </si>
  <si>
    <t>39975</t>
  </si>
  <si>
    <t>40115</t>
  </si>
  <si>
    <t>40255</t>
  </si>
  <si>
    <t>40430</t>
  </si>
  <si>
    <t>40710</t>
  </si>
  <si>
    <t>40850</t>
  </si>
  <si>
    <t>40990</t>
  </si>
  <si>
    <t>41095</t>
  </si>
  <si>
    <t>41165</t>
  </si>
  <si>
    <t>76075</t>
  </si>
  <si>
    <t>76225</t>
  </si>
  <si>
    <t>76525</t>
  </si>
  <si>
    <t>76750</t>
  </si>
  <si>
    <t>76975</t>
  </si>
  <si>
    <t>77125</t>
  </si>
  <si>
    <t>77425</t>
  </si>
  <si>
    <t>77500</t>
  </si>
  <si>
    <t>77950</t>
  </si>
  <si>
    <t>79975</t>
  </si>
  <si>
    <t>80875</t>
  </si>
  <si>
    <t>82300</t>
  </si>
  <si>
    <t>83050</t>
  </si>
  <si>
    <t>80200</t>
  </si>
  <si>
    <t>80350</t>
  </si>
  <si>
    <t>81400</t>
  </si>
  <si>
    <t>81700</t>
  </si>
  <si>
    <t>83275</t>
  </si>
  <si>
    <t>68385</t>
  </si>
  <si>
    <t>68910</t>
  </si>
  <si>
    <t>69155</t>
  </si>
  <si>
    <t>69260</t>
  </si>
  <si>
    <t>84700</t>
  </si>
  <si>
    <t>84850</t>
  </si>
  <si>
    <t>84925</t>
  </si>
  <si>
    <t>85075</t>
  </si>
  <si>
    <t>85150</t>
  </si>
  <si>
    <t>85375</t>
  </si>
  <si>
    <t>85525</t>
  </si>
  <si>
    <t>85675</t>
  </si>
  <si>
    <t>85975</t>
  </si>
  <si>
    <t>86125</t>
  </si>
  <si>
    <t>Averill town</t>
  </si>
  <si>
    <t>02125</t>
  </si>
  <si>
    <t>73600</t>
  </si>
  <si>
    <t>73670</t>
  </si>
  <si>
    <t>73845</t>
  </si>
  <si>
    <t>74055</t>
  </si>
  <si>
    <t>74125</t>
  </si>
  <si>
    <t>74405</t>
  </si>
  <si>
    <t>74475</t>
  </si>
  <si>
    <t>74510</t>
  </si>
  <si>
    <t>74580</t>
  </si>
  <si>
    <t>74685</t>
  </si>
  <si>
    <t>74825</t>
  </si>
  <si>
    <t>74965</t>
  </si>
  <si>
    <t>75035</t>
  </si>
  <si>
    <t>27962</t>
  </si>
  <si>
    <t>Lewis town</t>
  </si>
  <si>
    <t>39775</t>
  </si>
  <si>
    <t>Salisbury town</t>
  </si>
  <si>
    <t>Somerset town</t>
  </si>
  <si>
    <t>65762</t>
  </si>
  <si>
    <t>Warner's grant</t>
  </si>
  <si>
    <t>76337</t>
  </si>
  <si>
    <t>Warren's gore</t>
  </si>
  <si>
    <t>76562</t>
  </si>
  <si>
    <t>00100</t>
  </si>
  <si>
    <t>00275</t>
  </si>
  <si>
    <t>00590</t>
  </si>
  <si>
    <t>00730</t>
  </si>
  <si>
    <t>00800</t>
  </si>
  <si>
    <t>01010</t>
  </si>
  <si>
    <t>01115</t>
  </si>
  <si>
    <t>01395</t>
  </si>
  <si>
    <t>09190</t>
  </si>
  <si>
    <t>10940</t>
  </si>
  <si>
    <t>12130</t>
  </si>
  <si>
    <t>12270</t>
  </si>
  <si>
    <t>13810</t>
  </si>
  <si>
    <t>14160</t>
  </si>
  <si>
    <t>14300</t>
  </si>
  <si>
    <t>15350</t>
  </si>
  <si>
    <t>02865</t>
  </si>
  <si>
    <t>02970</t>
  </si>
  <si>
    <t>03355</t>
  </si>
  <si>
    <t>03670</t>
  </si>
  <si>
    <t>03810</t>
  </si>
  <si>
    <t>03950</t>
  </si>
  <si>
    <t>04020</t>
  </si>
  <si>
    <t>04125</t>
  </si>
  <si>
    <t>04475</t>
  </si>
  <si>
    <t>04860</t>
  </si>
  <si>
    <t>05000</t>
  </si>
  <si>
    <t>81300</t>
  </si>
  <si>
    <t>81405</t>
  </si>
  <si>
    <t>81475</t>
  </si>
  <si>
    <t>81685</t>
  </si>
  <si>
    <t>81930</t>
  </si>
  <si>
    <t>06575</t>
  </si>
  <si>
    <t>06680</t>
  </si>
  <si>
    <t>06855</t>
  </si>
  <si>
    <t>06925</t>
  </si>
  <si>
    <t>07065</t>
  </si>
  <si>
    <t>07170</t>
  </si>
  <si>
    <t>07380</t>
  </si>
  <si>
    <t>07485</t>
  </si>
  <si>
    <t>07800</t>
  </si>
  <si>
    <t>07870</t>
  </si>
  <si>
    <t>07975</t>
  </si>
  <si>
    <t>08150</t>
  </si>
  <si>
    <t>08325</t>
  </si>
  <si>
    <t>08430</t>
  </si>
  <si>
    <t>08710</t>
  </si>
  <si>
    <t>08815</t>
  </si>
  <si>
    <t>09200</t>
  </si>
  <si>
    <t>09270</t>
  </si>
  <si>
    <t>09410</t>
  </si>
  <si>
    <t>35650</t>
  </si>
  <si>
    <t>36000</t>
  </si>
  <si>
    <t>37070</t>
  </si>
  <si>
    <t>37280</t>
  </si>
  <si>
    <t>37910</t>
  </si>
  <si>
    <t>40290</t>
  </si>
  <si>
    <t>40500</t>
  </si>
  <si>
    <t>42390</t>
  </si>
  <si>
    <t>Roger Mills</t>
  </si>
  <si>
    <t>Rogers</t>
  </si>
  <si>
    <t>Yadkin</t>
  </si>
  <si>
    <t>Cleveland</t>
  </si>
  <si>
    <t>Walthall</t>
  </si>
  <si>
    <t>Gilmer</t>
  </si>
  <si>
    <t>Lonoke</t>
  </si>
  <si>
    <t>Cromwell</t>
  </si>
  <si>
    <t>Darien</t>
  </si>
  <si>
    <t>Hampton Falls</t>
  </si>
  <si>
    <t>West Windsor</t>
  </si>
  <si>
    <t>01955</t>
  </si>
  <si>
    <t>02095</t>
  </si>
  <si>
    <t>02130</t>
  </si>
  <si>
    <t>02480</t>
  </si>
  <si>
    <t>02690</t>
  </si>
  <si>
    <t>02760</t>
  </si>
  <si>
    <t>02935</t>
  </si>
  <si>
    <t>03005</t>
  </si>
  <si>
    <t>03600</t>
  </si>
  <si>
    <t>03740</t>
  </si>
  <si>
    <t>04545</t>
  </si>
  <si>
    <t>030</t>
  </si>
  <si>
    <t>04615</t>
  </si>
  <si>
    <t>04825</t>
  </si>
  <si>
    <t>04930</t>
  </si>
  <si>
    <t>05070</t>
  </si>
  <si>
    <t>Pittsford</t>
  </si>
  <si>
    <t>Providence City</t>
  </si>
  <si>
    <t>Pawtucket City</t>
  </si>
  <si>
    <t>Woonsocket City</t>
  </si>
  <si>
    <t>Ohio Secretary of State Election Services</t>
  </si>
  <si>
    <t>87000</t>
  </si>
  <si>
    <t>87070</t>
  </si>
  <si>
    <t>87560</t>
  </si>
  <si>
    <t>87700</t>
  </si>
  <si>
    <t>87910</t>
  </si>
  <si>
    <t>88190</t>
  </si>
  <si>
    <t>00325</t>
  </si>
  <si>
    <t>00475</t>
  </si>
  <si>
    <t>00700</t>
  </si>
  <si>
    <t>01450</t>
  </si>
  <si>
    <t>01900</t>
  </si>
  <si>
    <t>02500</t>
  </si>
  <si>
    <t>02575</t>
  </si>
  <si>
    <t>02725</t>
  </si>
  <si>
    <t>02875</t>
  </si>
  <si>
    <t>03175</t>
  </si>
  <si>
    <t>03550</t>
  </si>
  <si>
    <t>04375</t>
  </si>
  <si>
    <t>30690</t>
  </si>
  <si>
    <t>30725</t>
  </si>
  <si>
    <t>30795</t>
  </si>
  <si>
    <t>06325</t>
  </si>
  <si>
    <t>06550</t>
  </si>
  <si>
    <t>07375</t>
  </si>
  <si>
    <t>07600</t>
  </si>
  <si>
    <t>07750</t>
  </si>
  <si>
    <t>07900</t>
  </si>
  <si>
    <t>08275</t>
  </si>
  <si>
    <t>08575</t>
  </si>
  <si>
    <t>80280</t>
  </si>
  <si>
    <t>80490</t>
  </si>
  <si>
    <t>82590</t>
  </si>
  <si>
    <t>82870</t>
  </si>
  <si>
    <t>81680</t>
  </si>
  <si>
    <t>83430</t>
  </si>
  <si>
    <t>83500</t>
  </si>
  <si>
    <t>85950</t>
  </si>
  <si>
    <t>86370</t>
  </si>
  <si>
    <t>86440</t>
  </si>
  <si>
    <t>86790</t>
  </si>
  <si>
    <t>27085</t>
  </si>
  <si>
    <t>27120</t>
  </si>
  <si>
    <t>27190</t>
  </si>
  <si>
    <t>27295</t>
  </si>
  <si>
    <t>27505</t>
  </si>
  <si>
    <t>27645</t>
  </si>
  <si>
    <t>27855</t>
  </si>
  <si>
    <t>28240</t>
  </si>
  <si>
    <t>28450</t>
  </si>
  <si>
    <t>28590</t>
  </si>
  <si>
    <t>28660</t>
  </si>
  <si>
    <t>28870</t>
  </si>
  <si>
    <t>28975</t>
  </si>
  <si>
    <t>29185</t>
  </si>
  <si>
    <t>29255</t>
  </si>
  <si>
    <t>29535</t>
  </si>
  <si>
    <t>29710</t>
  </si>
  <si>
    <t>30095</t>
  </si>
  <si>
    <t>East Central Franklin</t>
  </si>
  <si>
    <t>West Central Franklin</t>
  </si>
  <si>
    <t>30970</t>
  </si>
  <si>
    <t>31110</t>
  </si>
  <si>
    <t>31355</t>
  </si>
  <si>
    <t>31390</t>
  </si>
  <si>
    <t>31530</t>
  </si>
  <si>
    <t>31600</t>
  </si>
  <si>
    <t>31670</t>
  </si>
  <si>
    <t>31740</t>
  </si>
  <si>
    <t>32195</t>
  </si>
  <si>
    <t>32370</t>
  </si>
  <si>
    <t>32510</t>
  </si>
  <si>
    <t>32685</t>
  </si>
  <si>
    <t>32895</t>
  </si>
  <si>
    <t>North Oxford</t>
  </si>
  <si>
    <t>South Oxford</t>
  </si>
  <si>
    <t>North Penobscot</t>
  </si>
  <si>
    <t>Whitney</t>
  </si>
  <si>
    <t>Twombly</t>
  </si>
  <si>
    <t>East Central Penobscot</t>
  </si>
  <si>
    <t>Argyle</t>
  </si>
  <si>
    <t>35345</t>
  </si>
  <si>
    <t>35450</t>
  </si>
  <si>
    <t>35625</t>
  </si>
  <si>
    <t>35695</t>
  </si>
  <si>
    <t>35905</t>
  </si>
  <si>
    <t>36010</t>
  </si>
  <si>
    <t>36535</t>
  </si>
  <si>
    <t>36745</t>
  </si>
  <si>
    <t>37025</t>
  </si>
  <si>
    <t>37095</t>
  </si>
  <si>
    <t>37270</t>
  </si>
  <si>
    <t>37585</t>
  </si>
  <si>
    <t>37760</t>
  </si>
  <si>
    <t>37970</t>
  </si>
  <si>
    <t>38005</t>
  </si>
  <si>
    <t>38180</t>
  </si>
  <si>
    <t>38425</t>
  </si>
  <si>
    <t>38530</t>
  </si>
  <si>
    <t>38565</t>
  </si>
  <si>
    <t>38705</t>
  </si>
  <si>
    <t>38740</t>
  </si>
  <si>
    <t>39055</t>
  </si>
  <si>
    <t>39195</t>
  </si>
  <si>
    <t>26275</t>
  </si>
  <si>
    <t>27100</t>
  </si>
  <si>
    <t>28600</t>
  </si>
  <si>
    <t>28900</t>
  </si>
  <si>
    <t>29125</t>
  </si>
  <si>
    <t>29275</t>
  </si>
  <si>
    <t>29575</t>
  </si>
  <si>
    <t>30175</t>
  </si>
  <si>
    <t>40665</t>
  </si>
  <si>
    <t>40770</t>
  </si>
  <si>
    <t>41067</t>
  </si>
  <si>
    <t>41365</t>
  </si>
  <si>
    <t>41435</t>
  </si>
  <si>
    <t>41610</t>
  </si>
  <si>
    <t>41715</t>
  </si>
  <si>
    <t>41750</t>
  </si>
  <si>
    <t>41960</t>
  </si>
  <si>
    <t>42100</t>
  </si>
  <si>
    <t>Northwest Piscataquis</t>
  </si>
  <si>
    <t>Northeast Piscataquis</t>
  </si>
  <si>
    <t>43080</t>
  </si>
  <si>
    <t>43255</t>
  </si>
  <si>
    <t>43430</t>
  </si>
  <si>
    <t>43710</t>
  </si>
  <si>
    <t>43640</t>
  </si>
  <si>
    <t>43990</t>
  </si>
  <si>
    <t>44165</t>
  </si>
  <si>
    <t>44270</t>
  </si>
  <si>
    <t>44340</t>
  </si>
  <si>
    <t>44585</t>
  </si>
  <si>
    <t>44760</t>
  </si>
  <si>
    <t>062</t>
  </si>
  <si>
    <t>44830</t>
  </si>
  <si>
    <t>45005</t>
  </si>
  <si>
    <t>45110</t>
  </si>
  <si>
    <t>45180</t>
  </si>
  <si>
    <t>45285</t>
  </si>
  <si>
    <t>45600</t>
  </si>
  <si>
    <t>45670</t>
  </si>
  <si>
    <t>45810</t>
  </si>
  <si>
    <t>44125</t>
  </si>
  <si>
    <t>44350</t>
  </si>
  <si>
    <t>44500</t>
  </si>
  <si>
    <t>44800</t>
  </si>
  <si>
    <t>45250</t>
  </si>
  <si>
    <t>45550</t>
  </si>
  <si>
    <t>45850</t>
  </si>
  <si>
    <t>01585</t>
  </si>
  <si>
    <t>25625</t>
  </si>
  <si>
    <t>25730</t>
  </si>
  <si>
    <t>26150</t>
  </si>
  <si>
    <t>26290</t>
  </si>
  <si>
    <t>26325</t>
  </si>
  <si>
    <t>26430</t>
  </si>
  <si>
    <t>26535</t>
  </si>
  <si>
    <t>26675</t>
  </si>
  <si>
    <t>26815</t>
  </si>
  <si>
    <t>27025</t>
  </si>
  <si>
    <t>27480</t>
  </si>
  <si>
    <t>27620</t>
  </si>
  <si>
    <t>27690</t>
  </si>
  <si>
    <t>27795</t>
  </si>
  <si>
    <t>District 36</t>
  </si>
  <si>
    <t>Pomfret</t>
  </si>
  <si>
    <t>Maidstone</t>
  </si>
  <si>
    <t>Haddam</t>
  </si>
  <si>
    <t>Hamden</t>
  </si>
  <si>
    <t>Westborough</t>
  </si>
  <si>
    <t>Westhampton</t>
  </si>
  <si>
    <t>Westport</t>
  </si>
  <si>
    <t>41340</t>
  </si>
  <si>
    <t>41515</t>
  </si>
  <si>
    <t>41585</t>
  </si>
  <si>
    <t>41690</t>
  </si>
  <si>
    <t>42040</t>
  </si>
  <si>
    <t>30665</t>
  </si>
  <si>
    <t>30700</t>
  </si>
  <si>
    <t>30840</t>
  </si>
  <si>
    <t>30945</t>
  </si>
  <si>
    <t>31085</t>
  </si>
  <si>
    <t>31435</t>
  </si>
  <si>
    <t>Stratham</t>
  </si>
  <si>
    <t>Success</t>
  </si>
  <si>
    <t>Shackelford</t>
  </si>
  <si>
    <t>Somervell</t>
  </si>
  <si>
    <t>Sterling</t>
  </si>
  <si>
    <t>Stonewall</t>
  </si>
  <si>
    <t>34550</t>
  </si>
  <si>
    <t>34655</t>
  </si>
  <si>
    <t>120</t>
  </si>
  <si>
    <t>34795</t>
  </si>
  <si>
    <t>34970</t>
  </si>
  <si>
    <t>35075</t>
  </si>
  <si>
    <t>35180</t>
  </si>
  <si>
    <t>35215</t>
  </si>
  <si>
    <t>35285</t>
  </si>
  <si>
    <t>35425</t>
  </si>
  <si>
    <t>35950</t>
  </si>
  <si>
    <t>36300</t>
  </si>
  <si>
    <t>37000</t>
  </si>
  <si>
    <t>37175</t>
  </si>
  <si>
    <t>37420</t>
  </si>
  <si>
    <t>37490</t>
  </si>
  <si>
    <t>37560</t>
  </si>
  <si>
    <t>37875</t>
  </si>
  <si>
    <t>37995</t>
  </si>
  <si>
    <t>38225</t>
  </si>
  <si>
    <t>38400</t>
  </si>
  <si>
    <t>38540</t>
  </si>
  <si>
    <t>140</t>
  </si>
  <si>
    <t>38715</t>
  </si>
  <si>
    <t>38855</t>
  </si>
  <si>
    <t>39100</t>
  </si>
  <si>
    <t>39450</t>
  </si>
  <si>
    <t>70075</t>
  </si>
  <si>
    <t>70375</t>
  </si>
  <si>
    <t>70525</t>
  </si>
  <si>
    <t>70675</t>
  </si>
  <si>
    <t>70750</t>
  </si>
  <si>
    <t>71050</t>
  </si>
  <si>
    <t>71425</t>
  </si>
  <si>
    <t>71575</t>
  </si>
  <si>
    <t>71725</t>
  </si>
  <si>
    <t>72400</t>
  </si>
  <si>
    <t>72925</t>
  </si>
  <si>
    <t>73075</t>
  </si>
  <si>
    <t>73300</t>
  </si>
  <si>
    <t>73525</t>
  </si>
  <si>
    <t>73675</t>
  </si>
  <si>
    <t>73975</t>
  </si>
  <si>
    <t>74650</t>
  </si>
  <si>
    <t>74800</t>
  </si>
  <si>
    <t>74950</t>
  </si>
  <si>
    <t>75175</t>
  </si>
  <si>
    <t>75325</t>
  </si>
  <si>
    <t>75925</t>
  </si>
  <si>
    <t>64675</t>
  </si>
  <si>
    <t>64780</t>
  </si>
  <si>
    <t>64850</t>
  </si>
  <si>
    <t>65025</t>
  </si>
  <si>
    <t>65130</t>
  </si>
  <si>
    <t>65200</t>
  </si>
  <si>
    <t>65655</t>
  </si>
  <si>
    <t>65760</t>
  </si>
  <si>
    <t>65865</t>
  </si>
  <si>
    <t>66145</t>
  </si>
  <si>
    <t>66565</t>
  </si>
  <si>
    <t>66635</t>
  </si>
  <si>
    <t>66775</t>
  </si>
  <si>
    <t>66950</t>
  </si>
  <si>
    <t>67160</t>
  </si>
  <si>
    <t>67475</t>
  </si>
  <si>
    <t>67790</t>
  </si>
  <si>
    <t>68140</t>
  </si>
  <si>
    <t>57090</t>
  </si>
  <si>
    <t>Reservation</t>
  </si>
  <si>
    <t>gore</t>
  </si>
  <si>
    <t/>
  </si>
  <si>
    <t>Plantation</t>
  </si>
  <si>
    <t>69505</t>
  </si>
  <si>
    <t>69645</t>
  </si>
  <si>
    <t>69750</t>
  </si>
  <si>
    <t>70030</t>
  </si>
  <si>
    <t>70240</t>
  </si>
  <si>
    <t>71990</t>
  </si>
  <si>
    <t>72585</t>
  </si>
  <si>
    <t>71955</t>
  </si>
  <si>
    <t>72865</t>
  </si>
  <si>
    <t>73250</t>
  </si>
  <si>
    <t>47560</t>
  </si>
  <si>
    <t>47630</t>
  </si>
  <si>
    <t>47770</t>
  </si>
  <si>
    <t>48085</t>
  </si>
  <si>
    <t>48120</t>
  </si>
  <si>
    <t>48575</t>
  </si>
  <si>
    <t>48820</t>
  </si>
  <si>
    <t>48960</t>
  </si>
  <si>
    <t>49205</t>
  </si>
  <si>
    <t>49345</t>
  </si>
  <si>
    <t>49415</t>
  </si>
  <si>
    <t>49520</t>
  </si>
  <si>
    <t>48505</t>
  </si>
  <si>
    <t>48645</t>
  </si>
  <si>
    <t>48750</t>
  </si>
  <si>
    <t>49065</t>
  </si>
  <si>
    <t>49275</t>
  </si>
  <si>
    <t>49660</t>
  </si>
  <si>
    <t>49835</t>
  </si>
  <si>
    <t>50325</t>
  </si>
  <si>
    <t>53860</t>
  </si>
  <si>
    <t>51375</t>
  </si>
  <si>
    <t>52845</t>
  </si>
  <si>
    <t>54000</t>
  </si>
  <si>
    <t>54385</t>
  </si>
  <si>
    <t>54560</t>
  </si>
  <si>
    <t>01570</t>
  </si>
  <si>
    <t>01710</t>
  </si>
  <si>
    <t>01920</t>
  </si>
  <si>
    <t>02100</t>
  </si>
  <si>
    <t>02165</t>
  </si>
  <si>
    <t>02235</t>
  </si>
  <si>
    <t>02655</t>
  </si>
  <si>
    <t>02795</t>
  </si>
  <si>
    <t>58270</t>
  </si>
  <si>
    <t>58445</t>
  </si>
  <si>
    <t>58515</t>
  </si>
  <si>
    <t>59005</t>
  </si>
  <si>
    <t>59110</t>
  </si>
  <si>
    <t>59705</t>
  </si>
  <si>
    <t>59950</t>
  </si>
  <si>
    <t>60300</t>
  </si>
  <si>
    <t>60405</t>
  </si>
  <si>
    <t>60545</t>
  </si>
  <si>
    <t>60685</t>
  </si>
  <si>
    <t>60790</t>
  </si>
  <si>
    <t>60825</t>
  </si>
  <si>
    <t>61035</t>
  </si>
  <si>
    <t>61210</t>
  </si>
  <si>
    <t>61700</t>
  </si>
  <si>
    <t>82840</t>
  </si>
  <si>
    <t>82945</t>
  </si>
  <si>
    <t>83890</t>
  </si>
  <si>
    <t>82105</t>
  </si>
  <si>
    <t>82770</t>
  </si>
  <si>
    <t>330</t>
  </si>
  <si>
    <t>83540</t>
  </si>
  <si>
    <t>83785</t>
  </si>
  <si>
    <t>092</t>
  </si>
  <si>
    <t>84135</t>
  </si>
  <si>
    <t>85010</t>
  </si>
  <si>
    <t>85185</t>
  </si>
  <si>
    <t>85290</t>
  </si>
  <si>
    <t>85710</t>
  </si>
  <si>
    <t>85850</t>
  </si>
  <si>
    <t>86025</t>
  </si>
  <si>
    <t>86165</t>
  </si>
  <si>
    <t>86305</t>
  </si>
  <si>
    <t>86515</t>
  </si>
  <si>
    <t>09550</t>
  </si>
  <si>
    <t>09585</t>
  </si>
  <si>
    <t>09655</t>
  </si>
  <si>
    <t>09725</t>
  </si>
  <si>
    <t>09935</t>
  </si>
  <si>
    <t>10005</t>
  </si>
  <si>
    <t>10180</t>
  </si>
  <si>
    <t>10495</t>
  </si>
  <si>
    <t>10565</t>
  </si>
  <si>
    <t>10670</t>
  </si>
  <si>
    <t>42600</t>
  </si>
  <si>
    <t>43230</t>
  </si>
  <si>
    <t>43370</t>
  </si>
  <si>
    <t>44210</t>
  </si>
  <si>
    <t>44560</t>
  </si>
  <si>
    <t>44700</t>
  </si>
  <si>
    <t>44910</t>
  </si>
  <si>
    <t>45820</t>
  </si>
  <si>
    <t>46520</t>
  </si>
  <si>
    <t>46940</t>
  </si>
  <si>
    <t>47080</t>
  </si>
  <si>
    <t>47360</t>
  </si>
  <si>
    <t>Colchester</t>
  </si>
  <si>
    <t>Concord</t>
  </si>
  <si>
    <t>Darlington</t>
  </si>
  <si>
    <t>Dillon</t>
  </si>
  <si>
    <t>Shiawassee</t>
  </si>
  <si>
    <t>Tuscola</t>
  </si>
  <si>
    <t>Stanly</t>
  </si>
  <si>
    <t>Stokes</t>
  </si>
  <si>
    <t>Sandown</t>
  </si>
  <si>
    <t>Walpole</t>
  </si>
  <si>
    <t>Lemhi</t>
  </si>
  <si>
    <t>Licking</t>
  </si>
  <si>
    <t>Watonwan</t>
  </si>
  <si>
    <t>56270</t>
  </si>
  <si>
    <t>57040</t>
  </si>
  <si>
    <t>57320</t>
  </si>
  <si>
    <t>58300</t>
  </si>
  <si>
    <t>59980</t>
  </si>
  <si>
    <t>60120</t>
  </si>
  <si>
    <t>60750</t>
  </si>
  <si>
    <t>61030</t>
  </si>
  <si>
    <t>62150</t>
  </si>
  <si>
    <t>Corinth</t>
  </si>
  <si>
    <t>Brooklyn</t>
  </si>
  <si>
    <t>Chaplin</t>
  </si>
  <si>
    <t>Boylston</t>
  </si>
  <si>
    <t>67610</t>
  </si>
  <si>
    <t>67960</t>
  </si>
  <si>
    <t>68170</t>
  </si>
  <si>
    <t>68310</t>
  </si>
  <si>
    <t>68940</t>
  </si>
  <si>
    <t>69220</t>
  </si>
  <si>
    <t>71390</t>
  </si>
  <si>
    <t>69640</t>
  </si>
  <si>
    <t>70550</t>
  </si>
  <si>
    <t>71670</t>
  </si>
  <si>
    <t>72090</t>
  </si>
  <si>
    <t>73070</t>
  </si>
  <si>
    <t>73420</t>
  </si>
  <si>
    <t>73770</t>
  </si>
  <si>
    <t>74190</t>
  </si>
  <si>
    <t>74540</t>
  </si>
  <si>
    <t>75730</t>
  </si>
  <si>
    <t>75870</t>
  </si>
  <si>
    <t>76290</t>
  </si>
  <si>
    <t>76570</t>
  </si>
  <si>
    <t>77200</t>
  </si>
  <si>
    <t>77830</t>
  </si>
  <si>
    <t>78250</t>
  </si>
  <si>
    <t>78600</t>
  </si>
  <si>
    <t>79510</t>
  </si>
  <si>
    <t>79720</t>
  </si>
  <si>
    <t>80070</t>
  </si>
  <si>
    <t>63590</t>
  </si>
  <si>
    <t>63660</t>
  </si>
  <si>
    <t>63835</t>
  </si>
  <si>
    <t>63940</t>
  </si>
  <si>
    <t>64185</t>
  </si>
  <si>
    <t>64290</t>
  </si>
  <si>
    <t>64570</t>
  </si>
  <si>
    <t>Data Source (County-Level Data)</t>
  </si>
  <si>
    <t>75280</t>
  </si>
  <si>
    <t>75455</t>
  </si>
  <si>
    <t>75525</t>
  </si>
  <si>
    <t>75595</t>
  </si>
  <si>
    <t>75770</t>
  </si>
  <si>
    <t>75980</t>
  </si>
  <si>
    <t>76190</t>
  </si>
  <si>
    <t>76365</t>
  </si>
  <si>
    <t>76610</t>
  </si>
  <si>
    <t>202</t>
  </si>
  <si>
    <t>76895</t>
  </si>
  <si>
    <t>76960</t>
  </si>
  <si>
    <t>77345</t>
  </si>
  <si>
    <t>77415</t>
  </si>
  <si>
    <t>77625</t>
  </si>
  <si>
    <t>77800</t>
  </si>
  <si>
    <t>78115</t>
  </si>
  <si>
    <t>78255</t>
  </si>
  <si>
    <t>78465</t>
  </si>
  <si>
    <t>78570</t>
  </si>
  <si>
    <t>78675</t>
  </si>
  <si>
    <t>78745</t>
  </si>
  <si>
    <t>78780</t>
  </si>
  <si>
    <t>78920</t>
  </si>
  <si>
    <t>79025</t>
  </si>
  <si>
    <t>79130</t>
  </si>
  <si>
    <t>310</t>
  </si>
  <si>
    <t>79270</t>
  </si>
  <si>
    <t>79375</t>
  </si>
  <si>
    <t>79480</t>
  </si>
  <si>
    <t>79550</t>
  </si>
  <si>
    <t>79585</t>
  </si>
  <si>
    <t>79865</t>
  </si>
  <si>
    <t>80040</t>
  </si>
  <si>
    <t>80215</t>
  </si>
  <si>
    <t>320</t>
  </si>
  <si>
    <t>80285</t>
  </si>
  <si>
    <t>80425</t>
  </si>
  <si>
    <t>80530</t>
  </si>
  <si>
    <t>80635</t>
  </si>
  <si>
    <t>80880</t>
  </si>
  <si>
    <t>81055</t>
  </si>
  <si>
    <t>South Franklin</t>
  </si>
  <si>
    <t>East Hancock</t>
  </si>
  <si>
    <t>Northwest Hancock</t>
  </si>
  <si>
    <t>Central Hancock</t>
  </si>
  <si>
    <t>Criehaven</t>
  </si>
  <si>
    <t>Hibberts</t>
  </si>
  <si>
    <t>State of Indiana 2000 Election Report</t>
  </si>
  <si>
    <t>State of Maine General Election Tabulation for the Election of November 7, 2000 Official Vote for President of the United States by Municipality</t>
  </si>
  <si>
    <t>39405</t>
  </si>
  <si>
    <t>39475</t>
  </si>
  <si>
    <t>39422</t>
  </si>
  <si>
    <t>39755</t>
  </si>
  <si>
    <t>39965</t>
  </si>
  <si>
    <t>40035</t>
  </si>
  <si>
    <t>40175</t>
  </si>
  <si>
    <t>40595</t>
  </si>
  <si>
    <t>16165</t>
  </si>
  <si>
    <t>16235</t>
  </si>
  <si>
    <t>16410</t>
  </si>
  <si>
    <t>16725</t>
  </si>
  <si>
    <t>16865</t>
  </si>
  <si>
    <t>16935</t>
  </si>
  <si>
    <t>17145</t>
  </si>
  <si>
    <t>17250</t>
  </si>
  <si>
    <t>17285</t>
  </si>
  <si>
    <t>17355</t>
  </si>
  <si>
    <t>17530</t>
  </si>
  <si>
    <t>17740</t>
  </si>
  <si>
    <t>17950</t>
  </si>
  <si>
    <t>18195</t>
  </si>
  <si>
    <t>18475</t>
  </si>
  <si>
    <t>18580</t>
  </si>
  <si>
    <t>19105</t>
  </si>
  <si>
    <t>19210</t>
  </si>
  <si>
    <t>19420</t>
  </si>
  <si>
    <t>20960</t>
  </si>
  <si>
    <t>21030</t>
  </si>
  <si>
    <t>19770</t>
  </si>
  <si>
    <t>21730</t>
  </si>
  <si>
    <t>22535</t>
  </si>
  <si>
    <t>22675</t>
  </si>
  <si>
    <t>22710</t>
  </si>
  <si>
    <t>22955</t>
  </si>
  <si>
    <t>23200</t>
  </si>
  <si>
    <t>23410</t>
  </si>
  <si>
    <t>23865</t>
  </si>
  <si>
    <t>24005</t>
  </si>
  <si>
    <t>24110</t>
  </si>
  <si>
    <t>24320</t>
  </si>
  <si>
    <t>24495</t>
  </si>
  <si>
    <t>24670</t>
  </si>
  <si>
    <t>46105</t>
  </si>
  <si>
    <t>46160</t>
  </si>
  <si>
    <t>46335</t>
  </si>
  <si>
    <t>46405</t>
  </si>
  <si>
    <t>46475</t>
  </si>
  <si>
    <t>46580</t>
  </si>
  <si>
    <t>46685</t>
  </si>
  <si>
    <t>46790</t>
  </si>
  <si>
    <t>47175</t>
  </si>
  <si>
    <t>47245</t>
  </si>
  <si>
    <t>46000</t>
  </si>
  <si>
    <t>46450</t>
  </si>
  <si>
    <t>46675</t>
  </si>
  <si>
    <t>47200</t>
  </si>
  <si>
    <t>47425</t>
  </si>
  <si>
    <t>48700</t>
  </si>
  <si>
    <t>47725</t>
  </si>
  <si>
    <t>48175</t>
  </si>
  <si>
    <t>48400</t>
  </si>
  <si>
    <t>48850</t>
  </si>
  <si>
    <t>48925</t>
  </si>
  <si>
    <t>50650</t>
  </si>
  <si>
    <t>27900</t>
  </si>
  <si>
    <t>28075</t>
  </si>
  <si>
    <t>28180</t>
  </si>
  <si>
    <t>28285</t>
  </si>
  <si>
    <t>28495</t>
  </si>
  <si>
    <t>28740</t>
  </si>
  <si>
    <t>28950</t>
  </si>
  <si>
    <t>29020</t>
  </si>
  <si>
    <t>29265</t>
  </si>
  <si>
    <t>29405</t>
  </si>
  <si>
    <t>29475</t>
  </si>
  <si>
    <t>29650</t>
  </si>
  <si>
    <t>30210</t>
  </si>
  <si>
    <t>30315</t>
  </si>
  <si>
    <t>30455</t>
  </si>
  <si>
    <t>30560</t>
  </si>
  <si>
    <t>55000</t>
  </si>
  <si>
    <t>55450</t>
  </si>
  <si>
    <t>55600</t>
  </si>
  <si>
    <t>55825</t>
  </si>
  <si>
    <t>56050</t>
  </si>
  <si>
    <t>56350</t>
  </si>
  <si>
    <t>56875</t>
  </si>
  <si>
    <t>57025</t>
  </si>
  <si>
    <t>57250</t>
  </si>
  <si>
    <t>57700</t>
  </si>
  <si>
    <t>58075</t>
  </si>
  <si>
    <t>58375</t>
  </si>
  <si>
    <t>58600</t>
  </si>
  <si>
    <t>59125</t>
  </si>
  <si>
    <t>59275</t>
  </si>
  <si>
    <t>59650</t>
  </si>
  <si>
    <t>60100</t>
  </si>
  <si>
    <t>31540</t>
  </si>
  <si>
    <t>31645</t>
  </si>
  <si>
    <t>31785</t>
  </si>
  <si>
    <t>32310</t>
  </si>
  <si>
    <t>33220</t>
  </si>
  <si>
    <t>33920</t>
  </si>
  <si>
    <t>34165</t>
  </si>
  <si>
    <t>34340</t>
  </si>
  <si>
    <t>62050</t>
  </si>
  <si>
    <t>62200</t>
  </si>
  <si>
    <t>62575</t>
  </si>
  <si>
    <t>62875</t>
  </si>
  <si>
    <t>63175</t>
  </si>
  <si>
    <t>63550</t>
  </si>
  <si>
    <t>63775</t>
  </si>
  <si>
    <t>64075</t>
  </si>
  <si>
    <t>64300</t>
  </si>
  <si>
    <t>64600</t>
  </si>
  <si>
    <t>65050</t>
  </si>
  <si>
    <t>65275</t>
  </si>
  <si>
    <t>66175</t>
  </si>
  <si>
    <t>69550</t>
  </si>
  <si>
    <t>69775</t>
  </si>
  <si>
    <t>69925</t>
  </si>
  <si>
    <t>South Dakota Official Election Returns and Registration Figures General Election November 7, 2000</t>
  </si>
  <si>
    <t>Primary and General Elections Vermont 2000</t>
  </si>
  <si>
    <t>Official Returns of the State General Election November 7, 2000</t>
  </si>
  <si>
    <t>State of West Virginia Certificate</t>
  </si>
  <si>
    <t>Updates to the Data Sources sheet</t>
  </si>
  <si>
    <t>Data for Cuyahoga county changes marginally per Ohio Election Statistics</t>
  </si>
  <si>
    <t>South Aroostook</t>
  </si>
  <si>
    <t>Penobscot Indian Island</t>
  </si>
  <si>
    <t>North Franklin</t>
  </si>
  <si>
    <t>Wyman</t>
  </si>
  <si>
    <t>Blanchard</t>
  </si>
  <si>
    <t>Southeast Piscataquis</t>
  </si>
  <si>
    <t>Seboomook Lake</t>
  </si>
  <si>
    <t>Northeast Somerset</t>
  </si>
  <si>
    <t>Northwest Somerset</t>
  </si>
  <si>
    <t>Central Somerset</t>
  </si>
  <si>
    <t>North Washington</t>
  </si>
  <si>
    <t>Passamaquoddy Indian Township</t>
  </si>
  <si>
    <t>East Central Washington</t>
  </si>
  <si>
    <t>Passamaquoddy Pleasant Point</t>
  </si>
  <si>
    <t>78190</t>
  </si>
  <si>
    <t>53602</t>
  </si>
  <si>
    <t>298</t>
  </si>
  <si>
    <t>73472</t>
  </si>
  <si>
    <t>11785</t>
  </si>
  <si>
    <t>69930</t>
  </si>
  <si>
    <t>57936</t>
  </si>
  <si>
    <t>51400</t>
  </si>
  <si>
    <t>87680</t>
  </si>
  <si>
    <t>19865</t>
  </si>
  <si>
    <t>102</t>
  </si>
  <si>
    <t>82235</t>
  </si>
  <si>
    <t>70760</t>
  </si>
  <si>
    <t>54980</t>
  </si>
  <si>
    <t>55085</t>
  </si>
  <si>
    <t>55225</t>
  </si>
  <si>
    <t>55435</t>
  </si>
  <si>
    <t>55505</t>
  </si>
  <si>
    <t>55565</t>
  </si>
  <si>
    <t>55680</t>
  </si>
  <si>
    <t>55855</t>
  </si>
  <si>
    <t>55890</t>
  </si>
  <si>
    <t>108</t>
  </si>
  <si>
    <t>55960</t>
  </si>
  <si>
    <t>56135</t>
  </si>
  <si>
    <t>56205</t>
  </si>
  <si>
    <t>56310</t>
  </si>
  <si>
    <t>56450</t>
  </si>
  <si>
    <t>56520</t>
  </si>
  <si>
    <t>56625</t>
  </si>
  <si>
    <t>56765</t>
  </si>
  <si>
    <t>56870</t>
  </si>
  <si>
    <t>57045</t>
  </si>
  <si>
    <t>57150</t>
  </si>
  <si>
    <t>57780</t>
  </si>
  <si>
    <t>57920</t>
  </si>
  <si>
    <t>58060</t>
  </si>
  <si>
    <t>58165</t>
  </si>
  <si>
    <t>Bush in Phillips county changes from 1576 to 1573 per CO Official Abstract</t>
  </si>
  <si>
    <t>Data for Barbour county changes significantly per updated data on Alabama Secretary of State web site</t>
  </si>
  <si>
    <t>86655</t>
  </si>
  <si>
    <t>86760</t>
  </si>
  <si>
    <t>340</t>
  </si>
  <si>
    <t>86865</t>
  </si>
  <si>
    <t>86970</t>
  </si>
  <si>
    <t>87075</t>
  </si>
  <si>
    <t>87215</t>
  </si>
  <si>
    <t>87355</t>
  </si>
  <si>
    <t>87390</t>
  </si>
  <si>
    <t>87460</t>
  </si>
  <si>
    <t>87845</t>
  </si>
  <si>
    <t>008</t>
  </si>
  <si>
    <t>10740</t>
  </si>
  <si>
    <t>10810</t>
  </si>
  <si>
    <t>10915</t>
  </si>
  <si>
    <t>11020</t>
  </si>
  <si>
    <t>11265</t>
  </si>
  <si>
    <t>11300</t>
  </si>
  <si>
    <t>11335</t>
  </si>
  <si>
    <t>11755</t>
  </si>
  <si>
    <t>12000</t>
  </si>
  <si>
    <t>12105</t>
  </si>
  <si>
    <t>12175</t>
  </si>
  <si>
    <t>47535</t>
  </si>
  <si>
    <t>48620</t>
  </si>
  <si>
    <t>48900</t>
  </si>
  <si>
    <t>49460</t>
  </si>
  <si>
    <t>49950</t>
  </si>
  <si>
    <t>50440</t>
  </si>
  <si>
    <t>50860</t>
  </si>
  <si>
    <t>51350</t>
  </si>
  <si>
    <t>52070</t>
  </si>
  <si>
    <t>52350</t>
  </si>
  <si>
    <t>52140</t>
  </si>
  <si>
    <t>52980</t>
  </si>
  <si>
    <t>53470</t>
  </si>
  <si>
    <t>53890</t>
  </si>
  <si>
    <t>54870</t>
  </si>
  <si>
    <t>20405</t>
  </si>
  <si>
    <t>53620</t>
  </si>
  <si>
    <t>042</t>
  </si>
  <si>
    <t>15125</t>
  </si>
  <si>
    <t>32715</t>
  </si>
  <si>
    <t>52575</t>
  </si>
  <si>
    <t>138</t>
  </si>
  <si>
    <t>71755</t>
  </si>
  <si>
    <t>52710</t>
  </si>
  <si>
    <t>262</t>
  </si>
  <si>
    <t>57937</t>
  </si>
  <si>
    <t>85230</t>
  </si>
  <si>
    <t>78015</t>
  </si>
  <si>
    <t>19868</t>
  </si>
  <si>
    <t>01500</t>
  </si>
  <si>
    <t>53628</t>
  </si>
  <si>
    <t>072</t>
  </si>
  <si>
    <t>51105</t>
  </si>
  <si>
    <t>70655</t>
  </si>
  <si>
    <t>58070</t>
  </si>
  <si>
    <t>67238</t>
  </si>
  <si>
    <t>112</t>
  </si>
  <si>
    <t>51114</t>
  </si>
  <si>
    <t>53636</t>
  </si>
  <si>
    <t>11820</t>
  </si>
  <si>
    <t>53500</t>
  </si>
  <si>
    <t>158</t>
  </si>
  <si>
    <t>57082</t>
  </si>
  <si>
    <t>19870</t>
  </si>
  <si>
    <t>60250</t>
  </si>
  <si>
    <t>60625</t>
  </si>
  <si>
    <t>60850</t>
  </si>
  <si>
    <t>61000</t>
  </si>
  <si>
    <t>61225</t>
  </si>
  <si>
    <t>61300</t>
  </si>
  <si>
    <t>61525</t>
  </si>
  <si>
    <t>61675</t>
  </si>
  <si>
    <t>61750</t>
  </si>
  <si>
    <t>This spreadsheet is for personal use and may not be redistributed in whole or in part.</t>
  </si>
  <si>
    <t>47455</t>
  </si>
  <si>
    <t>Data for Grenada county changes significantly per MS Official and Statistical Register</t>
  </si>
  <si>
    <t>State of Colorado Abstract of Votes Cast 2000</t>
  </si>
  <si>
    <t>Ohio Election Statistics Election Statistics 1999-2000</t>
  </si>
  <si>
    <t>State of Illinois Official Vote Cast at the General Election November 7, 2000</t>
  </si>
  <si>
    <t>12350</t>
  </si>
  <si>
    <t>12455</t>
  </si>
  <si>
    <t>12525</t>
  </si>
  <si>
    <t>12595</t>
  </si>
  <si>
    <t>12735</t>
  </si>
  <si>
    <t>13365</t>
  </si>
  <si>
    <t>13470</t>
  </si>
  <si>
    <t>13610</t>
  </si>
  <si>
    <t>13750</t>
  </si>
  <si>
    <t>13820</t>
  </si>
  <si>
    <t>13900</t>
  </si>
  <si>
    <t>14100</t>
  </si>
  <si>
    <t>14205</t>
  </si>
  <si>
    <t>14310</t>
  </si>
  <si>
    <t>14380</t>
  </si>
  <si>
    <t>14485</t>
  </si>
  <si>
    <t>14555</t>
  </si>
  <si>
    <t>14905</t>
  </si>
  <si>
    <t>14940</t>
  </si>
  <si>
    <t>15395</t>
  </si>
  <si>
    <t>15430</t>
  </si>
  <si>
    <t>15780</t>
  </si>
  <si>
    <t>15920</t>
  </si>
  <si>
    <t>15990</t>
  </si>
  <si>
    <t>62290</t>
  </si>
  <si>
    <t>62710</t>
  </si>
  <si>
    <t>63480</t>
  </si>
  <si>
    <t>63970</t>
  </si>
  <si>
    <t>65370</t>
  </si>
  <si>
    <t>65930</t>
  </si>
  <si>
    <t>66210</t>
  </si>
  <si>
    <t>66420</t>
  </si>
  <si>
    <t>67400</t>
  </si>
  <si>
    <t>61840</t>
  </si>
  <si>
    <t>61875</t>
  </si>
  <si>
    <t>61945</t>
  </si>
  <si>
    <t>62190</t>
  </si>
  <si>
    <t>62400</t>
  </si>
  <si>
    <t>62645</t>
  </si>
  <si>
    <t>62995</t>
  </si>
  <si>
    <t>63275</t>
  </si>
  <si>
    <t>Version</t>
  </si>
  <si>
    <t>Public Document #43, Massachusetts Election Statistics 2000</t>
  </si>
  <si>
    <t>The Minnesota Legislative Manual 2001-2002</t>
  </si>
  <si>
    <t>Mississippi Official and Statistical Register 2000-2004</t>
  </si>
  <si>
    <t>Official Manual State of Missouri 2001-2002</t>
  </si>
  <si>
    <t>Official Report of the Board of State Canvassers of the State of Nebraska General Election November 7, 2000</t>
  </si>
  <si>
    <t>2000 Official State of Nevada General Election Returns</t>
  </si>
  <si>
    <t>State of Oklahoma Election Results and Statistics 2000</t>
  </si>
  <si>
    <t>Official Abstract of Votes General Election November 7, 2000</t>
  </si>
  <si>
    <t>24775</t>
  </si>
  <si>
    <t>24950</t>
  </si>
  <si>
    <t>25615</t>
  </si>
  <si>
    <t>25755</t>
  </si>
  <si>
    <t>26280</t>
  </si>
  <si>
    <t>26350</t>
  </si>
  <si>
    <t>26420</t>
  </si>
  <si>
    <t>26525</t>
  </si>
  <si>
    <t>26595</t>
  </si>
  <si>
    <t>26735</t>
  </si>
  <si>
    <t>26805</t>
  </si>
  <si>
    <t>26910</t>
  </si>
  <si>
    <t>87985</t>
  </si>
  <si>
    <t>STATE</t>
  </si>
  <si>
    <t>Un. Twp. Unity</t>
  </si>
  <si>
    <t>Northwest Aroostook</t>
  </si>
  <si>
    <t>Square Lake</t>
  </si>
  <si>
    <t>Central Aroostook</t>
  </si>
  <si>
    <t>50275</t>
  </si>
  <si>
    <t>52750</t>
  </si>
  <si>
    <t>53425</t>
  </si>
  <si>
    <t>53725</t>
  </si>
  <si>
    <t>53950</t>
  </si>
  <si>
    <t>54250</t>
  </si>
  <si>
    <t>54400</t>
  </si>
  <si>
    <t>Update</t>
  </si>
  <si>
    <t>Feature</t>
  </si>
  <si>
    <t>Added option on Notes tab to include write-in votes from individual county reports that are not included in statewide county reports.</t>
  </si>
  <si>
    <t>Added Notes tab</t>
  </si>
  <si>
    <t>Level</t>
  </si>
  <si>
    <t>Notes</t>
  </si>
  <si>
    <t>One Gore Elector abstained from voting.</t>
  </si>
  <si>
    <t>Gore was on the ballot as Democratic-Farmer-Labor</t>
  </si>
  <si>
    <t>Gore vote is the fusion of Democratic Liberal and Working Families parties.</t>
  </si>
  <si>
    <t>Bush vote is the fusion of Republican and Conservative parties.</t>
  </si>
  <si>
    <t>Buchanan vote is the fusion of Right to Life and Buchanan Reform parties.</t>
  </si>
  <si>
    <t>Gore was on the ballot as Democratic-Non-Partisan League</t>
  </si>
  <si>
    <t>Options</t>
  </si>
  <si>
    <t>Include official write-in totals from county reports not reported on statewide reports (may be incomplete)</t>
  </si>
  <si>
    <t>Total Write-ins</t>
  </si>
  <si>
    <t>Updated data for New York City boroughs per result published by the New York City Board of Elections 2/21/2001</t>
  </si>
  <si>
    <t>Added scattering vote in several counties per county official results that were absent in the NY State BOE report.</t>
  </si>
  <si>
    <t>© David Leip 2013 All Rights Reserved</t>
  </si>
  <si>
    <t>Updated data for Nassau county per Official Canvass and Statement of Votes Cast from Nassau County Board of Elections.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</si>
</sst>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Green][=1]General;[Color15][=3]General;[Black]General"/>
    <numFmt numFmtId="166" formatCode="[Blue][=1]General;[Color15][=3]General;[Black]General"/>
    <numFmt numFmtId="167" formatCode="0.0"/>
    <numFmt numFmtId="168" formatCode="m/d/yyyy"/>
    <numFmt numFmtId="169" formatCode="0.00000%"/>
    <numFmt numFmtId="170" formatCode="0.000000%"/>
  </numFmts>
  <fonts count="20" x14ac:knownFonts="1">
    <font>
      <sz val="10"/>
      <name val="Geneva"/>
    </font>
    <font>
      <b/>
      <sz val="10"/>
      <name val="Geneva"/>
    </font>
    <font>
      <i/>
      <sz val="10"/>
      <name val="Geneva"/>
    </font>
    <font>
      <sz val="10"/>
      <name val="Geneva"/>
    </font>
    <font>
      <sz val="10"/>
      <color indexed="10"/>
      <name val="Geneva"/>
    </font>
    <font>
      <sz val="10"/>
      <color indexed="12"/>
      <name val="Geneva"/>
    </font>
    <font>
      <sz val="10"/>
      <name val="Geneva"/>
    </font>
    <font>
      <sz val="10"/>
      <color indexed="17"/>
      <name val="Geneva"/>
    </font>
    <font>
      <sz val="10"/>
      <color indexed="8"/>
      <name val="Geneva"/>
    </font>
    <font>
      <sz val="8"/>
      <name val="Geneva"/>
    </font>
    <font>
      <sz val="9"/>
      <color indexed="81"/>
      <name val="Geneva"/>
    </font>
    <font>
      <b/>
      <sz val="9"/>
      <color indexed="81"/>
      <name val="Geneva"/>
    </font>
    <font>
      <sz val="10"/>
      <name val="Geneva"/>
    </font>
    <font>
      <sz val="10"/>
      <color indexed="53"/>
      <name val="Geneva"/>
    </font>
    <font>
      <i/>
      <sz val="10"/>
      <color indexed="10"/>
      <name val="Geneva"/>
    </font>
    <font>
      <sz val="10"/>
      <color indexed="58"/>
      <name val="Geneva"/>
    </font>
    <font>
      <sz val="8"/>
      <name val="Verdana"/>
    </font>
    <font>
      <sz val="10"/>
      <color rgb="FFFF6600"/>
      <name val="Geneva"/>
    </font>
    <font>
      <u/>
      <sz val="10"/>
      <color theme="10"/>
      <name val="Geneva"/>
    </font>
    <font>
      <u/>
      <sz val="10"/>
      <color theme="11"/>
      <name val="Geneva"/>
    </font>
  </fonts>
  <fills count="3">
    <fill>
      <patternFill patternType="none"/>
    </fill>
    <fill>
      <patternFill patternType="gray125"/>
    </fill>
    <fill>
      <patternFill patternType="solid">
        <fgColor indexed="22"/>
        <bgColor indexed="64"/>
      </patternFill>
    </fill>
  </fills>
  <borders count="2">
    <border>
      <left/>
      <right/>
      <top/>
      <bottom/>
      <diagonal/>
    </border>
    <border>
      <left/>
      <right/>
      <top/>
      <bottom style="thin">
        <color auto="1"/>
      </bottom>
      <diagonal/>
    </border>
  </borders>
  <cellStyleXfs count="4">
    <xf numFmtId="0" fontId="0" fillId="0" borderId="0"/>
    <xf numFmtId="9" fontId="3" fillId="0" borderId="0" applyFon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57">
    <xf numFmtId="0" fontId="0" fillId="0" borderId="0" xfId="0"/>
    <xf numFmtId="3" fontId="0" fillId="0" borderId="0" xfId="0" applyNumberFormat="1"/>
    <xf numFmtId="10" fontId="0" fillId="0" borderId="0" xfId="0" applyNumberFormat="1"/>
    <xf numFmtId="3" fontId="4" fillId="0" borderId="0" xfId="0" applyNumberFormat="1" applyFont="1"/>
    <xf numFmtId="3" fontId="5" fillId="0" borderId="0" xfId="0" applyNumberFormat="1" applyFont="1"/>
    <xf numFmtId="0" fontId="0" fillId="0" borderId="0" xfId="0" applyNumberFormat="1" applyAlignment="1"/>
    <xf numFmtId="0" fontId="0" fillId="0" borderId="0" xfId="0" applyAlignment="1"/>
    <xf numFmtId="1" fontId="0" fillId="0" borderId="0" xfId="0" applyNumberFormat="1"/>
    <xf numFmtId="165" fontId="0" fillId="0" borderId="0" xfId="0" applyNumberFormat="1"/>
    <xf numFmtId="166" fontId="0" fillId="0" borderId="0" xfId="0" applyNumberFormat="1"/>
    <xf numFmtId="0" fontId="3" fillId="0" borderId="0" xfId="0" applyFont="1"/>
    <xf numFmtId="0" fontId="6" fillId="0" borderId="0" xfId="0" applyFont="1" applyAlignment="1"/>
    <xf numFmtId="0" fontId="5" fillId="0" borderId="0" xfId="0" applyFont="1" applyAlignment="1"/>
    <xf numFmtId="0" fontId="7" fillId="0" borderId="0" xfId="0" applyFont="1" applyAlignment="1"/>
    <xf numFmtId="0" fontId="5" fillId="0" borderId="0" xfId="0" applyFont="1"/>
    <xf numFmtId="0" fontId="4" fillId="0" borderId="0" xfId="0" applyFont="1"/>
    <xf numFmtId="0" fontId="7" fillId="0" borderId="0" xfId="0" applyFont="1"/>
    <xf numFmtId="0" fontId="3" fillId="0" borderId="0" xfId="0" applyFont="1" applyAlignment="1">
      <alignment horizontal="center"/>
    </xf>
    <xf numFmtId="0" fontId="3" fillId="0" borderId="0" xfId="0" applyFont="1" applyAlignment="1"/>
    <xf numFmtId="10" fontId="4" fillId="0" borderId="0" xfId="0" applyNumberFormat="1" applyFont="1"/>
    <xf numFmtId="10" fontId="5" fillId="0" borderId="0" xfId="0" applyNumberFormat="1" applyFont="1"/>
    <xf numFmtId="10" fontId="7" fillId="0" borderId="0" xfId="0" applyNumberFormat="1" applyFont="1"/>
    <xf numFmtId="3" fontId="7" fillId="0" borderId="0" xfId="0" applyNumberFormat="1" applyFont="1"/>
    <xf numFmtId="1" fontId="4" fillId="0" borderId="0" xfId="0" applyNumberFormat="1" applyFont="1"/>
    <xf numFmtId="0" fontId="0" fillId="0" borderId="0" xfId="0" applyNumberFormat="1"/>
    <xf numFmtId="10" fontId="4" fillId="0" borderId="0" xfId="0" applyNumberFormat="1" applyFont="1" applyAlignment="1">
      <alignment horizontal="center"/>
    </xf>
    <xf numFmtId="10" fontId="3" fillId="0" borderId="0" xfId="0" applyNumberFormat="1" applyFont="1" applyAlignment="1">
      <alignment horizontal="center"/>
    </xf>
    <xf numFmtId="10" fontId="5" fillId="0" borderId="0" xfId="0" applyNumberFormat="1" applyFont="1" applyAlignment="1">
      <alignment horizontal="center"/>
    </xf>
    <xf numFmtId="10" fontId="7" fillId="0" borderId="0" xfId="0" applyNumberFormat="1" applyFont="1" applyAlignment="1">
      <alignment horizontal="center"/>
    </xf>
    <xf numFmtId="10" fontId="3" fillId="0" borderId="0" xfId="0" applyNumberFormat="1" applyFont="1" applyAlignment="1"/>
    <xf numFmtId="3" fontId="0" fillId="0" borderId="0" xfId="0" applyNumberFormat="1" applyAlignment="1">
      <alignment horizontal="center"/>
    </xf>
    <xf numFmtId="10" fontId="0" fillId="0" borderId="0" xfId="1" applyNumberFormat="1" applyFont="1"/>
    <xf numFmtId="0" fontId="0" fillId="0" borderId="1" xfId="0" applyBorder="1"/>
    <xf numFmtId="0" fontId="8" fillId="0" borderId="1" xfId="0" applyFont="1" applyBorder="1" applyAlignment="1">
      <alignment horizontal="center"/>
    </xf>
    <xf numFmtId="3" fontId="0" fillId="0" borderId="1" xfId="0" applyNumberFormat="1" applyBorder="1" applyAlignment="1">
      <alignment horizontal="center"/>
    </xf>
    <xf numFmtId="3" fontId="0" fillId="0" borderId="1" xfId="0" applyNumberFormat="1" applyBorder="1"/>
    <xf numFmtId="0" fontId="3" fillId="0" borderId="1" xfId="0" applyFont="1" applyBorder="1" applyAlignment="1">
      <alignment horizontal="center"/>
    </xf>
    <xf numFmtId="0" fontId="0" fillId="0" borderId="0" xfId="0" applyFill="1"/>
    <xf numFmtId="166" fontId="0" fillId="0" borderId="0" xfId="0" applyNumberFormat="1" applyFill="1"/>
    <xf numFmtId="0" fontId="0" fillId="0" borderId="0" xfId="0" applyNumberFormat="1" applyFill="1"/>
    <xf numFmtId="3" fontId="0" fillId="0" borderId="0" xfId="0" applyNumberFormat="1" applyFill="1"/>
    <xf numFmtId="10" fontId="0" fillId="0" borderId="0" xfId="0" applyNumberFormat="1" applyFill="1"/>
    <xf numFmtId="0" fontId="0" fillId="0" borderId="0" xfId="0" applyFill="1" applyAlignment="1"/>
    <xf numFmtId="0" fontId="3" fillId="0" borderId="0" xfId="0" applyFont="1" applyFill="1"/>
    <xf numFmtId="0" fontId="0" fillId="0" borderId="1" xfId="0" applyFill="1" applyBorder="1"/>
    <xf numFmtId="166" fontId="0" fillId="0" borderId="1" xfId="0" applyNumberFormat="1" applyFill="1" applyBorder="1"/>
    <xf numFmtId="0" fontId="1" fillId="2" borderId="0" xfId="0" applyFont="1" applyFill="1"/>
    <xf numFmtId="0" fontId="0" fillId="0" borderId="1" xfId="0" applyNumberFormat="1" applyFill="1" applyBorder="1"/>
    <xf numFmtId="3" fontId="0" fillId="0" borderId="1" xfId="0" applyNumberFormat="1" applyFill="1" applyBorder="1"/>
    <xf numFmtId="10" fontId="0" fillId="0" borderId="1" xfId="0" applyNumberFormat="1" applyFill="1" applyBorder="1"/>
    <xf numFmtId="0" fontId="0" fillId="2" borderId="0" xfId="0" applyFill="1"/>
    <xf numFmtId="166" fontId="0" fillId="2" borderId="0" xfId="0" applyNumberFormat="1" applyFill="1"/>
    <xf numFmtId="0" fontId="0" fillId="2" borderId="0" xfId="0" applyNumberFormat="1" applyFill="1"/>
    <xf numFmtId="3" fontId="0" fillId="2" borderId="0" xfId="0" applyNumberFormat="1" applyFill="1"/>
    <xf numFmtId="10" fontId="0" fillId="2" borderId="0" xfId="0" applyNumberFormat="1" applyFill="1"/>
    <xf numFmtId="0" fontId="0" fillId="2" borderId="0" xfId="0" applyFill="1" applyAlignment="1"/>
    <xf numFmtId="0" fontId="0" fillId="0" borderId="0" xfId="0" applyBorder="1"/>
    <xf numFmtId="0" fontId="0" fillId="0" borderId="1" xfId="0" applyBorder="1" applyAlignment="1">
      <alignment horizontal="center"/>
    </xf>
    <xf numFmtId="10" fontId="0" fillId="0" borderId="0" xfId="0" applyNumberFormat="1" applyAlignment="1">
      <alignment horizontal="right"/>
    </xf>
    <xf numFmtId="10" fontId="0" fillId="0" borderId="0" xfId="1" applyNumberFormat="1" applyFont="1" applyAlignment="1">
      <alignment horizontal="right"/>
    </xf>
    <xf numFmtId="3" fontId="0" fillId="0" borderId="0" xfId="0" applyNumberFormat="1" applyAlignment="1">
      <alignment horizontal="right"/>
    </xf>
    <xf numFmtId="164" fontId="0" fillId="0" borderId="0" xfId="1" applyNumberFormat="1" applyFont="1"/>
    <xf numFmtId="10" fontId="0" fillId="2" borderId="0" xfId="1" applyNumberFormat="1" applyFont="1" applyFill="1"/>
    <xf numFmtId="10" fontId="0" fillId="0" borderId="0" xfId="1" applyNumberFormat="1" applyFont="1" applyFill="1"/>
    <xf numFmtId="10" fontId="0" fillId="0" borderId="1" xfId="1" applyNumberFormat="1" applyFont="1" applyFill="1" applyBorder="1"/>
    <xf numFmtId="3" fontId="1" fillId="0" borderId="0" xfId="0" applyNumberFormat="1" applyFont="1" applyAlignment="1">
      <alignment horizontal="center"/>
    </xf>
    <xf numFmtId="0" fontId="1" fillId="0" borderId="0" xfId="0" applyFont="1" applyAlignment="1">
      <alignment horizontal="center"/>
    </xf>
    <xf numFmtId="10" fontId="0" fillId="0" borderId="0" xfId="1" applyNumberFormat="1" applyFont="1" applyAlignment="1"/>
    <xf numFmtId="0" fontId="1" fillId="0" borderId="0" xfId="0" applyFont="1"/>
    <xf numFmtId="3" fontId="2" fillId="0" borderId="0" xfId="0" applyNumberFormat="1" applyFont="1" applyFill="1"/>
    <xf numFmtId="3" fontId="2" fillId="2" borderId="0" xfId="0" applyNumberFormat="1" applyFont="1" applyFill="1"/>
    <xf numFmtId="3" fontId="2" fillId="0" borderId="1" xfId="0" applyNumberFormat="1" applyFont="1" applyFill="1" applyBorder="1"/>
    <xf numFmtId="3" fontId="3" fillId="0" borderId="0" xfId="0" applyNumberFormat="1" applyFont="1"/>
    <xf numFmtId="0" fontId="8" fillId="0" borderId="0" xfId="0" applyFont="1" applyFill="1" applyBorder="1" applyAlignment="1"/>
    <xf numFmtId="0" fontId="12" fillId="0" borderId="0" xfId="0" applyFont="1"/>
    <xf numFmtId="3" fontId="12" fillId="0" borderId="0" xfId="0" applyNumberFormat="1" applyFont="1"/>
    <xf numFmtId="3" fontId="1" fillId="0" borderId="0" xfId="0" applyNumberFormat="1" applyFont="1"/>
    <xf numFmtId="10" fontId="3" fillId="0" borderId="0" xfId="0" applyNumberFormat="1" applyFont="1"/>
    <xf numFmtId="1" fontId="3" fillId="0" borderId="0" xfId="0" applyNumberFormat="1" applyFont="1"/>
    <xf numFmtId="3" fontId="13" fillId="0" borderId="0" xfId="0" applyNumberFormat="1" applyFont="1" applyFill="1"/>
    <xf numFmtId="3" fontId="13" fillId="2" borderId="0" xfId="0" applyNumberFormat="1" applyFont="1" applyFill="1"/>
    <xf numFmtId="0" fontId="0" fillId="0" borderId="0" xfId="0" applyAlignment="1">
      <alignment horizontal="center"/>
    </xf>
    <xf numFmtId="3" fontId="4" fillId="0" borderId="0" xfId="0" applyNumberFormat="1" applyFont="1" applyFill="1"/>
    <xf numFmtId="0" fontId="0" fillId="0" borderId="0" xfId="0" applyAlignment="1">
      <alignment horizontal="right"/>
    </xf>
    <xf numFmtId="3" fontId="3" fillId="2" borderId="0" xfId="0" applyNumberFormat="1" applyFont="1" applyFill="1"/>
    <xf numFmtId="3" fontId="14" fillId="0" borderId="0" xfId="0" applyNumberFormat="1" applyFont="1" applyFill="1"/>
    <xf numFmtId="3" fontId="4" fillId="2" borderId="0" xfId="0" applyNumberFormat="1" applyFont="1" applyFill="1"/>
    <xf numFmtId="3" fontId="3" fillId="0" borderId="0" xfId="0" applyNumberFormat="1" applyFont="1" applyFill="1"/>
    <xf numFmtId="10" fontId="3" fillId="0" borderId="0" xfId="0" applyNumberFormat="1" applyFont="1" applyFill="1"/>
    <xf numFmtId="0" fontId="0" fillId="0" borderId="0" xfId="0" applyAlignment="1">
      <alignment wrapText="1"/>
    </xf>
    <xf numFmtId="168" fontId="1" fillId="0" borderId="0" xfId="0" applyNumberFormat="1" applyFont="1"/>
    <xf numFmtId="168" fontId="0" fillId="0" borderId="0" xfId="0" applyNumberFormat="1"/>
    <xf numFmtId="0" fontId="3" fillId="0" borderId="0" xfId="0" applyNumberFormat="1" applyFont="1" applyAlignment="1">
      <alignment horizontal="right"/>
    </xf>
    <xf numFmtId="1" fontId="0" fillId="0" borderId="0" xfId="0" applyNumberFormat="1" applyAlignment="1">
      <alignment horizontal="right"/>
    </xf>
    <xf numFmtId="0" fontId="0" fillId="0" borderId="0" xfId="0" applyAlignment="1">
      <alignment horizontal="left"/>
    </xf>
    <xf numFmtId="0" fontId="7" fillId="0" borderId="0" xfId="0" applyFont="1" applyAlignment="1">
      <alignment horizontal="center"/>
    </xf>
    <xf numFmtId="0" fontId="3" fillId="2" borderId="0" xfId="0" applyFont="1" applyFill="1"/>
    <xf numFmtId="0" fontId="0" fillId="0" borderId="0" xfId="0" applyNumberFormat="1" applyAlignment="1">
      <alignment horizontal="center"/>
    </xf>
    <xf numFmtId="0" fontId="0" fillId="2" borderId="0" xfId="0" applyNumberFormat="1" applyFill="1" applyAlignment="1">
      <alignment horizontal="center"/>
    </xf>
    <xf numFmtId="0" fontId="0" fillId="0" borderId="0" xfId="0" applyNumberFormat="1" applyFill="1" applyAlignment="1">
      <alignment horizontal="center"/>
    </xf>
    <xf numFmtId="0" fontId="0" fillId="0" borderId="1" xfId="0" applyNumberFormat="1" applyFill="1" applyBorder="1" applyAlignment="1">
      <alignment horizontal="center"/>
    </xf>
    <xf numFmtId="0" fontId="15" fillId="0" borderId="0" xfId="0" applyFont="1"/>
    <xf numFmtId="1" fontId="0" fillId="0" borderId="0" xfId="0" applyNumberFormat="1" applyAlignment="1"/>
    <xf numFmtId="3" fontId="7" fillId="0" borderId="0" xfId="0" applyNumberFormat="1" applyFont="1" applyAlignment="1">
      <alignment horizontal="center"/>
    </xf>
    <xf numFmtId="10" fontId="4" fillId="0" borderId="0" xfId="0" applyNumberFormat="1" applyFont="1" applyFill="1" applyAlignment="1">
      <alignment horizontal="center"/>
    </xf>
    <xf numFmtId="0" fontId="6" fillId="0" borderId="0" xfId="0" applyFont="1" applyBorder="1" applyAlignment="1">
      <alignment horizontal="center"/>
    </xf>
    <xf numFmtId="0" fontId="12" fillId="0" borderId="0" xfId="0" applyFont="1" applyAlignment="1">
      <alignment horizontal="center"/>
    </xf>
    <xf numFmtId="3" fontId="12" fillId="0" borderId="0" xfId="0" applyNumberFormat="1" applyFont="1" applyFill="1"/>
    <xf numFmtId="10" fontId="12" fillId="0" borderId="0" xfId="0" applyNumberFormat="1" applyFont="1" applyFill="1"/>
    <xf numFmtId="0" fontId="12" fillId="0" borderId="0" xfId="0" applyFont="1" applyFill="1"/>
    <xf numFmtId="3" fontId="12" fillId="0" borderId="0" xfId="0" applyNumberFormat="1" applyFont="1" applyAlignment="1">
      <alignment horizontal="center"/>
    </xf>
    <xf numFmtId="10" fontId="12" fillId="0" borderId="0" xfId="0" applyNumberFormat="1" applyFont="1"/>
    <xf numFmtId="169" fontId="0" fillId="0" borderId="0" xfId="0" applyNumberFormat="1"/>
    <xf numFmtId="170" fontId="0" fillId="0" borderId="0" xfId="0" applyNumberFormat="1"/>
    <xf numFmtId="1" fontId="5" fillId="0" borderId="0" xfId="0" applyNumberFormat="1" applyFont="1"/>
    <xf numFmtId="1" fontId="7" fillId="0" borderId="0" xfId="0" applyNumberFormat="1" applyFont="1"/>
    <xf numFmtId="0" fontId="1" fillId="0" borderId="0" xfId="0" applyFont="1" applyAlignment="1">
      <alignment horizontal="left" vertical="center"/>
    </xf>
    <xf numFmtId="3" fontId="13" fillId="0" borderId="0" xfId="0" applyNumberFormat="1" applyFont="1"/>
    <xf numFmtId="14" fontId="3" fillId="0" borderId="0" xfId="0" applyNumberFormat="1" applyFont="1"/>
    <xf numFmtId="14" fontId="0" fillId="0" borderId="0" xfId="0" applyNumberFormat="1"/>
    <xf numFmtId="167" fontId="3" fillId="0" borderId="0" xfId="0" applyNumberFormat="1" applyFont="1"/>
    <xf numFmtId="168" fontId="3" fillId="0" borderId="0" xfId="0" applyNumberFormat="1" applyFont="1"/>
    <xf numFmtId="3" fontId="0" fillId="0" borderId="0" xfId="0" applyNumberFormat="1" applyAlignment="1">
      <alignment horizontal="center"/>
    </xf>
    <xf numFmtId="10" fontId="3" fillId="0" borderId="0" xfId="0" applyNumberFormat="1" applyFont="1" applyAlignment="1">
      <alignment horizontal="center"/>
    </xf>
    <xf numFmtId="0" fontId="1" fillId="0" borderId="1" xfId="0" applyFont="1" applyBorder="1"/>
    <xf numFmtId="0" fontId="3" fillId="0" borderId="0" xfId="0" applyFont="1" applyBorder="1"/>
    <xf numFmtId="0" fontId="3" fillId="0" borderId="0" xfId="0" applyFont="1" applyFill="1" applyBorder="1"/>
    <xf numFmtId="0" fontId="0" fillId="0" borderId="0" xfId="0" applyFont="1"/>
    <xf numFmtId="0" fontId="4" fillId="0" borderId="1" xfId="0" applyFont="1" applyBorder="1" applyAlignment="1">
      <alignment horizontal="center"/>
    </xf>
    <xf numFmtId="0" fontId="5" fillId="0" borderId="1" xfId="0" applyFont="1" applyBorder="1" applyAlignment="1">
      <alignment horizontal="center"/>
    </xf>
    <xf numFmtId="0" fontId="7" fillId="0" borderId="1" xfId="0" applyFont="1" applyBorder="1" applyAlignment="1">
      <alignment horizontal="center"/>
    </xf>
    <xf numFmtId="0" fontId="8" fillId="0" borderId="0" xfId="0" applyFont="1" applyAlignment="1">
      <alignment horizontal="center"/>
    </xf>
    <xf numFmtId="0" fontId="3" fillId="0" borderId="0" xfId="0" applyFont="1" applyAlignment="1">
      <alignment horizontal="center"/>
    </xf>
    <xf numFmtId="10" fontId="4" fillId="0" borderId="0" xfId="0" applyNumberFormat="1" applyFont="1" applyAlignment="1">
      <alignment horizontal="center"/>
    </xf>
    <xf numFmtId="3" fontId="5" fillId="0" borderId="0" xfId="0" applyNumberFormat="1" applyFont="1" applyAlignment="1">
      <alignment horizontal="center"/>
    </xf>
    <xf numFmtId="0" fontId="0" fillId="0" borderId="0" xfId="0" applyAlignment="1">
      <alignment horizontal="center"/>
    </xf>
    <xf numFmtId="3" fontId="7" fillId="0" borderId="0" xfId="0" applyNumberFormat="1" applyFont="1" applyAlignment="1">
      <alignment horizontal="center"/>
    </xf>
    <xf numFmtId="0" fontId="7" fillId="0" borderId="0" xfId="0" applyFont="1" applyAlignment="1">
      <alignment horizontal="center"/>
    </xf>
    <xf numFmtId="3" fontId="0" fillId="0" borderId="0" xfId="0" applyNumberFormat="1" applyAlignment="1">
      <alignment horizontal="center"/>
    </xf>
    <xf numFmtId="10" fontId="4" fillId="0" borderId="1" xfId="0" applyNumberFormat="1" applyFont="1" applyBorder="1" applyAlignment="1">
      <alignment horizontal="center"/>
    </xf>
    <xf numFmtId="3" fontId="5" fillId="0" borderId="1" xfId="0" applyNumberFormat="1" applyFont="1" applyBorder="1" applyAlignment="1">
      <alignment horizontal="center"/>
    </xf>
    <xf numFmtId="0" fontId="0" fillId="0" borderId="1" xfId="0" applyBorder="1" applyAlignment="1">
      <alignment horizontal="center"/>
    </xf>
    <xf numFmtId="3" fontId="7" fillId="0" borderId="1" xfId="0" applyNumberFormat="1" applyFont="1" applyBorder="1" applyAlignment="1">
      <alignment horizontal="center"/>
    </xf>
    <xf numFmtId="3" fontId="0" fillId="0" borderId="1" xfId="0" applyNumberFormat="1" applyBorder="1" applyAlignment="1">
      <alignment horizontal="center"/>
    </xf>
    <xf numFmtId="10" fontId="4" fillId="0" borderId="0" xfId="0" applyNumberFormat="1" applyFont="1" applyFill="1" applyAlignment="1">
      <alignment horizontal="center"/>
    </xf>
    <xf numFmtId="3" fontId="5" fillId="0" borderId="0" xfId="0" applyNumberFormat="1" applyFont="1" applyBorder="1" applyAlignment="1">
      <alignment horizontal="center"/>
    </xf>
    <xf numFmtId="0" fontId="6" fillId="0" borderId="0" xfId="0" applyFont="1" applyBorder="1" applyAlignment="1">
      <alignment horizontal="center"/>
    </xf>
    <xf numFmtId="3" fontId="7" fillId="0" borderId="0" xfId="0" applyNumberFormat="1" applyFont="1" applyBorder="1" applyAlignment="1">
      <alignment horizontal="center"/>
    </xf>
    <xf numFmtId="0" fontId="12" fillId="0" borderId="0" xfId="0" applyFont="1" applyBorder="1" applyAlignment="1">
      <alignment horizontal="center"/>
    </xf>
    <xf numFmtId="10" fontId="3" fillId="0" borderId="0" xfId="0" applyNumberFormat="1" applyFont="1" applyAlignment="1">
      <alignment horizontal="center"/>
    </xf>
    <xf numFmtId="0" fontId="3" fillId="0" borderId="0" xfId="0" applyFont="1" applyAlignment="1"/>
    <xf numFmtId="10" fontId="6" fillId="0" borderId="0" xfId="0" applyNumberFormat="1" applyFont="1" applyAlignment="1"/>
    <xf numFmtId="10" fontId="5" fillId="0" borderId="0" xfId="0" applyNumberFormat="1" applyFont="1" applyAlignment="1">
      <alignment horizontal="center"/>
    </xf>
    <xf numFmtId="0" fontId="5" fillId="0" borderId="0" xfId="0" applyFont="1" applyAlignment="1"/>
    <xf numFmtId="10" fontId="7" fillId="0" borderId="0" xfId="0" applyNumberFormat="1" applyFont="1" applyAlignment="1">
      <alignment horizontal="center"/>
    </xf>
    <xf numFmtId="0" fontId="7" fillId="0" borderId="0" xfId="0" applyFont="1" applyAlignment="1"/>
    <xf numFmtId="3" fontId="17" fillId="0" borderId="0" xfId="0" applyNumberFormat="1" applyFont="1"/>
  </cellXfs>
  <cellStyles count="4">
    <cellStyle name="Followed Hyperlink" xfId="3" builtinId="9" hidden="1"/>
    <cellStyle name="Hyperlink" xfId="2" builtinId="8" hidden="1"/>
    <cellStyle name="Normal" xfId="0" builtinId="0"/>
    <cellStyle name="Percent" xfId="1" builtinId="5"/>
  </cellStyles>
  <dxfs count="32">
    <dxf>
      <font>
        <condense val="0"/>
        <extend val="0"/>
        <color indexed="17"/>
      </font>
    </dxf>
    <dxf>
      <font>
        <condense val="0"/>
        <extend val="0"/>
        <color indexed="10"/>
      </font>
    </dxf>
    <dxf>
      <font>
        <condense val="0"/>
        <extend val="0"/>
        <color indexed="12"/>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strike val="0"/>
        <condense val="0"/>
        <extend val="0"/>
        <color indexed="55"/>
      </font>
    </dxf>
    <dxf>
      <font>
        <strike val="0"/>
        <condense val="0"/>
        <extend val="0"/>
        <color indexed="17"/>
      </font>
    </dxf>
    <dxf>
      <font>
        <strike val="0"/>
        <condense val="0"/>
        <extend val="0"/>
        <color indexed="55"/>
      </font>
    </dxf>
    <dxf>
      <font>
        <strike val="0"/>
        <condense val="0"/>
        <extend val="0"/>
        <color indexed="12"/>
      </font>
    </dxf>
    <dxf>
      <font>
        <strike val="0"/>
        <condense val="0"/>
        <extend val="0"/>
        <color indexed="55"/>
      </font>
    </dxf>
    <dxf>
      <font>
        <condense val="0"/>
        <extend val="0"/>
        <color indexed="10"/>
      </font>
    </dxf>
    <dxf>
      <font>
        <condense val="0"/>
        <extend val="0"/>
        <color indexed="12"/>
      </font>
    </dxf>
    <dxf>
      <font>
        <condense val="0"/>
        <extend val="0"/>
        <color indexed="10"/>
      </font>
    </dxf>
    <dxf>
      <font>
        <condense val="0"/>
        <extend val="0"/>
        <color indexed="53"/>
      </font>
    </dxf>
    <dxf>
      <font>
        <condense val="0"/>
        <extend val="0"/>
        <color indexed="23"/>
      </font>
    </dxf>
    <dxf>
      <font>
        <condense val="0"/>
        <extend val="0"/>
        <color indexed="17"/>
      </font>
    </dxf>
    <dxf>
      <font>
        <condense val="0"/>
        <extend val="0"/>
        <color indexed="23"/>
      </font>
    </dxf>
    <dxf>
      <font>
        <condense val="0"/>
        <extend val="0"/>
        <color indexed="12"/>
      </font>
    </dxf>
    <dxf>
      <font>
        <condense val="0"/>
        <extend val="0"/>
        <color indexed="23"/>
      </font>
    </dxf>
    <dxf>
      <font>
        <condense val="0"/>
        <extend val="0"/>
        <color indexed="10"/>
      </font>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000"/>
      <rgbColor rgb="0033CC00"/>
      <rgbColor rgb="000000DD"/>
      <rgbColor rgb="00FFFF00"/>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Graphs!$F$2:$I$2</c:f>
              <c:numCache>
                <c:formatCode>#,##0</c:formatCode>
                <c:ptCount val="4"/>
                <c:pt idx="0">
                  <c:v>944409.0</c:v>
                </c:pt>
                <c:pt idx="1">
                  <c:v>695602.0</c:v>
                </c:pt>
                <c:pt idx="3">
                  <c:v>32540.0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Graphs!$F$3:$I$3</c:f>
              <c:numCache>
                <c:formatCode>#,##0</c:formatCode>
                <c:ptCount val="4"/>
                <c:pt idx="0">
                  <c:v>167398.0</c:v>
                </c:pt>
                <c:pt idx="1">
                  <c:v>79004.0</c:v>
                </c:pt>
                <c:pt idx="2">
                  <c:v>28747.0</c:v>
                </c:pt>
                <c:pt idx="3">
                  <c:v>10411.0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Graphs!$F$4:$I$4</c:f>
              <c:numCache>
                <c:formatCode>#,##0</c:formatCode>
                <c:ptCount val="4"/>
                <c:pt idx="0">
                  <c:v>781652.0</c:v>
                </c:pt>
                <c:pt idx="1">
                  <c:v>685341.0</c:v>
                </c:pt>
                <c:pt idx="2">
                  <c:v>45645.0</c:v>
                </c:pt>
                <c:pt idx="3">
                  <c:v>19378.0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Graphs!$F$5:$I$5</c:f>
              <c:numCache>
                <c:formatCode>#,##0</c:formatCode>
                <c:ptCount val="4"/>
                <c:pt idx="0">
                  <c:v>472940.0</c:v>
                </c:pt>
                <c:pt idx="1">
                  <c:v>422768.0</c:v>
                </c:pt>
                <c:pt idx="2">
                  <c:v>13421.0</c:v>
                </c:pt>
                <c:pt idx="3">
                  <c:v>12652.0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Graphs!$F$6:$I$6</c:f>
              <c:numCache>
                <c:formatCode>#,##0</c:formatCode>
                <c:ptCount val="4"/>
                <c:pt idx="0">
                  <c:v>5.861203E6</c:v>
                </c:pt>
                <c:pt idx="1">
                  <c:v>4.567429E6</c:v>
                </c:pt>
                <c:pt idx="2">
                  <c:v>418707.0</c:v>
                </c:pt>
                <c:pt idx="3">
                  <c:v>118517.0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Graphs!$F$7:$I$7</c:f>
              <c:numCache>
                <c:formatCode>#,##0</c:formatCode>
                <c:ptCount val="4"/>
                <c:pt idx="0">
                  <c:v>883745.0</c:v>
                </c:pt>
                <c:pt idx="1">
                  <c:v>738227.0</c:v>
                </c:pt>
                <c:pt idx="2">
                  <c:v>91434.0</c:v>
                </c:pt>
                <c:pt idx="3">
                  <c:v>27959.0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Graphs!$F$8:$I$8</c:f>
              <c:numCache>
                <c:formatCode>#,##0</c:formatCode>
                <c:ptCount val="4"/>
                <c:pt idx="0">
                  <c:v>816015.0</c:v>
                </c:pt>
                <c:pt idx="1">
                  <c:v>561094.0</c:v>
                </c:pt>
                <c:pt idx="2">
                  <c:v>64452.0</c:v>
                </c:pt>
                <c:pt idx="3">
                  <c:v>17964.0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Graphs!$F$9:$I$9</c:f>
              <c:numCache>
                <c:formatCode>#,##0</c:formatCode>
                <c:ptCount val="4"/>
                <c:pt idx="0">
                  <c:v>180068.0</c:v>
                </c:pt>
                <c:pt idx="1">
                  <c:v>137288.0</c:v>
                </c:pt>
                <c:pt idx="2">
                  <c:v>8307.0</c:v>
                </c:pt>
                <c:pt idx="3">
                  <c:v>1959.0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Graphs!$F$10:$I$10</c:f>
              <c:numCache>
                <c:formatCode>#,##0</c:formatCode>
                <c:ptCount val="4"/>
                <c:pt idx="0">
                  <c:v>171923.0</c:v>
                </c:pt>
                <c:pt idx="1">
                  <c:v>18073.0</c:v>
                </c:pt>
                <c:pt idx="2">
                  <c:v>10576.0</c:v>
                </c:pt>
                <c:pt idx="3">
                  <c:v>1322.0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Graphs!$F$11:$I$11</c:f>
              <c:numCache>
                <c:formatCode>#,##0</c:formatCode>
                <c:ptCount val="4"/>
                <c:pt idx="0">
                  <c:v>2.91279E6</c:v>
                </c:pt>
                <c:pt idx="1">
                  <c:v>2.912253E6</c:v>
                </c:pt>
                <c:pt idx="2">
                  <c:v>97488.0</c:v>
                </c:pt>
                <c:pt idx="3">
                  <c:v>40579.0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Graphs!$F$12:$I$12</c:f>
              <c:numCache>
                <c:formatCode>#,##0</c:formatCode>
                <c:ptCount val="4"/>
                <c:pt idx="0">
                  <c:v>1.41972E6</c:v>
                </c:pt>
                <c:pt idx="1">
                  <c:v>1.11623E6</c:v>
                </c:pt>
                <c:pt idx="2">
                  <c:v>13432.0</c:v>
                </c:pt>
                <c:pt idx="3">
                  <c:v>47422.0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Graphs!$F$13:$I$13</c:f>
              <c:numCache>
                <c:formatCode>#,##0</c:formatCode>
                <c:ptCount val="4"/>
                <c:pt idx="0">
                  <c:v>205286.0</c:v>
                </c:pt>
                <c:pt idx="1">
                  <c:v>137845.0</c:v>
                </c:pt>
                <c:pt idx="2">
                  <c:v>21623.0</c:v>
                </c:pt>
                <c:pt idx="3">
                  <c:v>3197.0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Graphs!$F$14:$I$14</c:f>
              <c:numCache>
                <c:formatCode>#,##0</c:formatCode>
                <c:ptCount val="4"/>
                <c:pt idx="0">
                  <c:v>336937.0</c:v>
                </c:pt>
                <c:pt idx="1">
                  <c:v>138637.0</c:v>
                </c:pt>
                <c:pt idx="2">
                  <c:v>12292.0</c:v>
                </c:pt>
                <c:pt idx="3">
                  <c:v>13755.0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Graphs!$F$15:$I$15</c:f>
              <c:numCache>
                <c:formatCode>#,##0</c:formatCode>
                <c:ptCount val="4"/>
                <c:pt idx="0">
                  <c:v>2.589026E6</c:v>
                </c:pt>
                <c:pt idx="1">
                  <c:v>2.019421E6</c:v>
                </c:pt>
                <c:pt idx="2">
                  <c:v>103759.0</c:v>
                </c:pt>
                <c:pt idx="3">
                  <c:v>29917.0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Graphs!$F$16:$I$16</c:f>
              <c:numCache>
                <c:formatCode>#,##0</c:formatCode>
                <c:ptCount val="4"/>
                <c:pt idx="0">
                  <c:v>1.245836E6</c:v>
                </c:pt>
                <c:pt idx="1">
                  <c:v>901980.0</c:v>
                </c:pt>
                <c:pt idx="2">
                  <c:v>18531.0</c:v>
                </c:pt>
                <c:pt idx="3">
                  <c:v>32955.0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Graphs!$F$17:$I$17</c:f>
              <c:numCache>
                <c:formatCode>#,##0</c:formatCode>
                <c:ptCount val="4"/>
                <c:pt idx="0">
                  <c:v>638517.0</c:v>
                </c:pt>
                <c:pt idx="1">
                  <c:v>634373.0</c:v>
                </c:pt>
                <c:pt idx="2">
                  <c:v>29374.0</c:v>
                </c:pt>
                <c:pt idx="3">
                  <c:v>13299.0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Graphs!$F$18:$I$18</c:f>
              <c:numCache>
                <c:formatCode>#,##0</c:formatCode>
                <c:ptCount val="4"/>
                <c:pt idx="0">
                  <c:v>622332.0</c:v>
                </c:pt>
                <c:pt idx="1">
                  <c:v>399276.0</c:v>
                </c:pt>
                <c:pt idx="2">
                  <c:v>36086.0</c:v>
                </c:pt>
                <c:pt idx="3">
                  <c:v>14522.0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Graphs!$F$19:$I$19</c:f>
              <c:numCache>
                <c:formatCode>#,##0</c:formatCode>
                <c:ptCount val="4"/>
                <c:pt idx="0">
                  <c:v>872492.0</c:v>
                </c:pt>
                <c:pt idx="1">
                  <c:v>638898.0</c:v>
                </c:pt>
                <c:pt idx="2">
                  <c:v>23192.0</c:v>
                </c:pt>
                <c:pt idx="3">
                  <c:v>9605.0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Graphs!$F$20:$I$20</c:f>
              <c:numCache>
                <c:formatCode>#,##0</c:formatCode>
                <c:ptCount val="4"/>
                <c:pt idx="0">
                  <c:v>927871.0</c:v>
                </c:pt>
                <c:pt idx="1">
                  <c:v>792344.0</c:v>
                </c:pt>
                <c:pt idx="2">
                  <c:v>20473.0</c:v>
                </c:pt>
                <c:pt idx="3">
                  <c:v>24968.0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Graphs!$F$21:$I$21</c:f>
              <c:numCache>
                <c:formatCode>#,##0</c:formatCode>
                <c:ptCount val="4"/>
                <c:pt idx="0">
                  <c:v>319951.0</c:v>
                </c:pt>
                <c:pt idx="1">
                  <c:v>286616.0</c:v>
                </c:pt>
                <c:pt idx="2">
                  <c:v>37127.0</c:v>
                </c:pt>
                <c:pt idx="3">
                  <c:v>8123.0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Graphs!$F$22:$I$22</c:f>
              <c:numCache>
                <c:formatCode>#,##0</c:formatCode>
                <c:ptCount val="4"/>
                <c:pt idx="0">
                  <c:v>1.145782E6</c:v>
                </c:pt>
                <c:pt idx="1">
                  <c:v>813797.0</c:v>
                </c:pt>
                <c:pt idx="2">
                  <c:v>53768.0</c:v>
                </c:pt>
                <c:pt idx="3">
                  <c:v>12133.0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Graphs!$F$23:$I$23</c:f>
              <c:numCache>
                <c:formatCode>#,##0</c:formatCode>
                <c:ptCount val="4"/>
                <c:pt idx="0">
                  <c:v>1.616487E6</c:v>
                </c:pt>
                <c:pt idx="1">
                  <c:v>878502.0</c:v>
                </c:pt>
                <c:pt idx="2">
                  <c:v>173564.0</c:v>
                </c:pt>
                <c:pt idx="3">
                  <c:v>34431.0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Graphs!$F$24:$I$24</c:f>
              <c:numCache>
                <c:formatCode>#,##0</c:formatCode>
                <c:ptCount val="4"/>
                <c:pt idx="0">
                  <c:v>2.170418E6</c:v>
                </c:pt>
                <c:pt idx="1">
                  <c:v>1.953139E6</c:v>
                </c:pt>
                <c:pt idx="2">
                  <c:v>84165.0</c:v>
                </c:pt>
                <c:pt idx="3">
                  <c:v>24989.0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Graphs!$F$25:$I$25</c:f>
              <c:numCache>
                <c:formatCode>#,##0</c:formatCode>
                <c:ptCount val="4"/>
                <c:pt idx="0">
                  <c:v>1.168266E6</c:v>
                </c:pt>
                <c:pt idx="1">
                  <c:v>1.109659E6</c:v>
                </c:pt>
                <c:pt idx="2">
                  <c:v>126696.0</c:v>
                </c:pt>
                <c:pt idx="3">
                  <c:v>34064.0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Graphs!$F$26:$I$26</c:f>
              <c:numCache>
                <c:formatCode>#,##0</c:formatCode>
                <c:ptCount val="4"/>
                <c:pt idx="0">
                  <c:v>573230.0</c:v>
                </c:pt>
                <c:pt idx="1">
                  <c:v>404964.0</c:v>
                </c:pt>
                <c:pt idx="2">
                  <c:v>8126.0</c:v>
                </c:pt>
                <c:pt idx="3">
                  <c:v>8606.0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Graphs!$F$27:$I$27</c:f>
              <c:numCache>
                <c:formatCode>#,##0</c:formatCode>
                <c:ptCount val="4"/>
                <c:pt idx="0">
                  <c:v>1.189924E6</c:v>
                </c:pt>
                <c:pt idx="1">
                  <c:v>1.111138E6</c:v>
                </c:pt>
                <c:pt idx="2">
                  <c:v>38515.0</c:v>
                </c:pt>
                <c:pt idx="3">
                  <c:v>20315.0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Graphs!$F$28:$I$28</c:f>
              <c:numCache>
                <c:formatCode>#,##0</c:formatCode>
                <c:ptCount val="4"/>
                <c:pt idx="0">
                  <c:v>240178.0</c:v>
                </c:pt>
                <c:pt idx="1">
                  <c:v>137126.0</c:v>
                </c:pt>
                <c:pt idx="2">
                  <c:v>24437.0</c:v>
                </c:pt>
                <c:pt idx="3">
                  <c:v>9256.0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Graphs!$F$29:$I$29</c:f>
              <c:numCache>
                <c:formatCode>#,##0</c:formatCode>
                <c:ptCount val="4"/>
                <c:pt idx="0">
                  <c:v>433862.0</c:v>
                </c:pt>
                <c:pt idx="1">
                  <c:v>231780.0</c:v>
                </c:pt>
                <c:pt idx="2">
                  <c:v>24540.0</c:v>
                </c:pt>
                <c:pt idx="3">
                  <c:v>6837.0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Graphs!$F$30:$I$30</c:f>
              <c:numCache>
                <c:formatCode>#,##0</c:formatCode>
                <c:ptCount val="4"/>
                <c:pt idx="0">
                  <c:v>301575.0</c:v>
                </c:pt>
                <c:pt idx="1">
                  <c:v>279978.0</c:v>
                </c:pt>
                <c:pt idx="2">
                  <c:v>15008.0</c:v>
                </c:pt>
                <c:pt idx="3">
                  <c:v>12409.0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Graphs!$F$31:$I$31</c:f>
              <c:numCache>
                <c:formatCode>#,##0</c:formatCode>
                <c:ptCount val="4"/>
                <c:pt idx="0">
                  <c:v>273559.0</c:v>
                </c:pt>
                <c:pt idx="1">
                  <c:v>266348.0</c:v>
                </c:pt>
                <c:pt idx="2">
                  <c:v>22198.0</c:v>
                </c:pt>
                <c:pt idx="3">
                  <c:v>6976.0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Graphs!$F$53:$I$53</c:f>
              <c:numCache>
                <c:formatCode>#,##0</c:formatCode>
                <c:ptCount val="4"/>
                <c:pt idx="0">
                  <c:v>5.100981E7</c:v>
                </c:pt>
                <c:pt idx="1">
                  <c:v>5.0462412E7</c:v>
                </c:pt>
                <c:pt idx="2">
                  <c:v>2.883443E6</c:v>
                </c:pt>
                <c:pt idx="3">
                  <c:v>1.066911E6</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Graphs!$F$54:$I$54</c:f>
              <c:numCache>
                <c:formatCode>General</c:formatCode>
                <c:ptCount val="4"/>
                <c:pt idx="0">
                  <c:v>271.0</c:v>
                </c:pt>
                <c:pt idx="1">
                  <c:v>266.0</c:v>
                </c:pt>
                <c:pt idx="2">
                  <c:v>0.0</c:v>
                </c:pt>
                <c:pt idx="3">
                  <c:v>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Graphs!$F$32:$I$32</c:f>
              <c:numCache>
                <c:formatCode>#,##0</c:formatCode>
                <c:ptCount val="4"/>
                <c:pt idx="0">
                  <c:v>1.78885E6</c:v>
                </c:pt>
                <c:pt idx="1">
                  <c:v>1.284173E6</c:v>
                </c:pt>
                <c:pt idx="2">
                  <c:v>94554.0</c:v>
                </c:pt>
                <c:pt idx="3">
                  <c:v>19649.0</c:v>
                </c:pt>
              </c:numCache>
            </c:numRef>
          </c:val>
        </c:ser>
        <c:ser>
          <c:idx val="0"/>
          <c:order val="1"/>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Graphs!$F$2:$I$2</c:f>
              <c:numCache>
                <c:formatCode>#,##0</c:formatCode>
                <c:ptCount val="4"/>
                <c:pt idx="0">
                  <c:v>944409.0</c:v>
                </c:pt>
                <c:pt idx="1">
                  <c:v>695602.0</c:v>
                </c:pt>
                <c:pt idx="3">
                  <c:v>32540.0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Graphs!$F$33:$I$33</c:f>
              <c:numCache>
                <c:formatCode>#,##0</c:formatCode>
                <c:ptCount val="4"/>
                <c:pt idx="0">
                  <c:v>286783.0</c:v>
                </c:pt>
                <c:pt idx="1">
                  <c:v>286417.0</c:v>
                </c:pt>
                <c:pt idx="2">
                  <c:v>21251.0</c:v>
                </c:pt>
                <c:pt idx="3">
                  <c:v>4154.0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Graphs!$F$34:$I$34</c:f>
              <c:numCache>
                <c:formatCode>#,##0</c:formatCode>
                <c:ptCount val="4"/>
                <c:pt idx="0">
                  <c:v>4.113791E6</c:v>
                </c:pt>
                <c:pt idx="1">
                  <c:v>2.405676E6</c:v>
                </c:pt>
                <c:pt idx="2">
                  <c:v>244398.0</c:v>
                </c:pt>
                <c:pt idx="3">
                  <c:v>67313.0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Graphs!$F$35:$I$35</c:f>
              <c:numCache>
                <c:formatCode>#,##0</c:formatCode>
                <c:ptCount val="4"/>
                <c:pt idx="0">
                  <c:v>1.631163E6</c:v>
                </c:pt>
                <c:pt idx="1">
                  <c:v>1.257692E6</c:v>
                </c:pt>
                <c:pt idx="2">
                  <c:v>0.560294126739538</c:v>
                </c:pt>
                <c:pt idx="3">
                  <c:v>22406.43970587326</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Graphs!$F$36:$I$36</c:f>
              <c:numCache>
                <c:formatCode>#,##0</c:formatCode>
                <c:ptCount val="4"/>
                <c:pt idx="0">
                  <c:v>174852.0</c:v>
                </c:pt>
                <c:pt idx="1">
                  <c:v>95284.0</c:v>
                </c:pt>
                <c:pt idx="2">
                  <c:v>9497.0</c:v>
                </c:pt>
                <c:pt idx="3">
                  <c:v>8634.0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Graphs!$F$37:$I$37</c:f>
              <c:numCache>
                <c:formatCode>#,##0</c:formatCode>
                <c:ptCount val="4"/>
                <c:pt idx="0">
                  <c:v>2.351209E6</c:v>
                </c:pt>
                <c:pt idx="1">
                  <c:v>2.18619E6</c:v>
                </c:pt>
                <c:pt idx="2">
                  <c:v>117857.0</c:v>
                </c:pt>
                <c:pt idx="3">
                  <c:v>50201.0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Graphs!$F$38:$I$38</c:f>
              <c:numCache>
                <c:formatCode>#,##0</c:formatCode>
                <c:ptCount val="4"/>
                <c:pt idx="0">
                  <c:v>744337.0</c:v>
                </c:pt>
                <c:pt idx="1">
                  <c:v>474276.0</c:v>
                </c:pt>
                <c:pt idx="2">
                  <c:v>0.603078521084823</c:v>
                </c:pt>
                <c:pt idx="3">
                  <c:v>15615.39692147892</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Graphs!$F$39:$I$39</c:f>
              <c:numCache>
                <c:formatCode>#,##0</c:formatCode>
                <c:ptCount val="4"/>
                <c:pt idx="0">
                  <c:v>720342.0</c:v>
                </c:pt>
                <c:pt idx="1">
                  <c:v>713577.0</c:v>
                </c:pt>
                <c:pt idx="2">
                  <c:v>77357.0</c:v>
                </c:pt>
                <c:pt idx="3">
                  <c:v>22692.0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Graphs!$F$40:$I$40</c:f>
              <c:numCache>
                <c:formatCode>#,##0</c:formatCode>
                <c:ptCount val="4"/>
                <c:pt idx="0">
                  <c:v>2.485967E6</c:v>
                </c:pt>
                <c:pt idx="1">
                  <c:v>2.281127E6</c:v>
                </c:pt>
                <c:pt idx="2">
                  <c:v>103392.0</c:v>
                </c:pt>
                <c:pt idx="3">
                  <c:v>42633.0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Graphs!$F$41:$I$41</c:f>
              <c:numCache>
                <c:formatCode>#,##0</c:formatCode>
                <c:ptCount val="4"/>
                <c:pt idx="0">
                  <c:v>249508.0</c:v>
                </c:pt>
                <c:pt idx="1">
                  <c:v>130555.0</c:v>
                </c:pt>
                <c:pt idx="2">
                  <c:v>25052.0</c:v>
                </c:pt>
                <c:pt idx="3">
                  <c:v>3997.0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Graphs!$F$42:$I$42</c:f>
              <c:numCache>
                <c:formatCode>#,##0</c:formatCode>
                <c:ptCount val="4"/>
                <c:pt idx="0">
                  <c:v>786426.0</c:v>
                </c:pt>
                <c:pt idx="1">
                  <c:v>566039.0</c:v>
                </c:pt>
                <c:pt idx="2">
                  <c:v>20279.0</c:v>
                </c:pt>
                <c:pt idx="3">
                  <c:v>11033.0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FFFF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Graphs!$F$43:$I$43</c:f>
              <c:numCache>
                <c:formatCode>#,##0</c:formatCode>
                <c:ptCount val="4"/>
                <c:pt idx="0">
                  <c:v>190700.0</c:v>
                </c:pt>
                <c:pt idx="1">
                  <c:v>118804.0</c:v>
                </c:pt>
                <c:pt idx="3">
                  <c:v>6765.0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Graphs!$F$44:$I$44</c:f>
              <c:numCache>
                <c:formatCode>#,##0</c:formatCode>
                <c:ptCount val="4"/>
                <c:pt idx="0">
                  <c:v>1.061949E6</c:v>
                </c:pt>
                <c:pt idx="1">
                  <c:v>981720.0</c:v>
                </c:pt>
                <c:pt idx="3">
                  <c:v>32512.0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Graphs!$F$45:$I$45</c:f>
              <c:numCache>
                <c:formatCode>#,##0</c:formatCode>
                <c:ptCount val="4"/>
                <c:pt idx="0">
                  <c:v>3.799639E6</c:v>
                </c:pt>
                <c:pt idx="1">
                  <c:v>2.433746E6</c:v>
                </c:pt>
                <c:pt idx="2">
                  <c:v>137994.0</c:v>
                </c:pt>
                <c:pt idx="3">
                  <c:v>36258.0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Graphs!$F$46:$I$46</c:f>
              <c:numCache>
                <c:formatCode>#,##0</c:formatCode>
                <c:ptCount val="4"/>
                <c:pt idx="0">
                  <c:v>515096.0</c:v>
                </c:pt>
                <c:pt idx="1">
                  <c:v>203053.0</c:v>
                </c:pt>
                <c:pt idx="2">
                  <c:v>35850.0</c:v>
                </c:pt>
                <c:pt idx="3">
                  <c:v>16755.0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Graphs!$F$47:$I$47</c:f>
              <c:numCache>
                <c:formatCode>#,##0</c:formatCode>
                <c:ptCount val="4"/>
                <c:pt idx="0">
                  <c:v>149022.0</c:v>
                </c:pt>
                <c:pt idx="1">
                  <c:v>119775.0</c:v>
                </c:pt>
                <c:pt idx="2">
                  <c:v>20374.0</c:v>
                </c:pt>
                <c:pt idx="3">
                  <c:v>5137.0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Graphs!$F$48:$I$48</c:f>
              <c:numCache>
                <c:formatCode>#,##0</c:formatCode>
                <c:ptCount val="4"/>
                <c:pt idx="0">
                  <c:v>1.43749E6</c:v>
                </c:pt>
                <c:pt idx="1">
                  <c:v>1.21729E6</c:v>
                </c:pt>
                <c:pt idx="2">
                  <c:v>59398.0</c:v>
                </c:pt>
                <c:pt idx="3">
                  <c:v>25269.0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Graphs!$F$49:$I$49</c:f>
              <c:numCache>
                <c:formatCode>#,##0</c:formatCode>
                <c:ptCount val="4"/>
                <c:pt idx="0">
                  <c:v>1.247652E6</c:v>
                </c:pt>
                <c:pt idx="1">
                  <c:v>1.108864E6</c:v>
                </c:pt>
                <c:pt idx="2">
                  <c:v>103002.0</c:v>
                </c:pt>
                <c:pt idx="3">
                  <c:v>27915.0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Graphs!$F$50:$I$50</c:f>
              <c:numCache>
                <c:formatCode>#,##0</c:formatCode>
                <c:ptCount val="4"/>
                <c:pt idx="0">
                  <c:v>336475.0</c:v>
                </c:pt>
                <c:pt idx="1">
                  <c:v>295497.0</c:v>
                </c:pt>
                <c:pt idx="2">
                  <c:v>10680.0</c:v>
                </c:pt>
                <c:pt idx="3">
                  <c:v>5472.0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dPt>
          <c:dPt>
            <c:idx val="1"/>
            <c:bubble3D val="0"/>
            <c:spPr>
              <a:solidFill>
                <a:srgbClr val="0000DD"/>
              </a:solidFill>
              <a:ln w="12700">
                <a:solidFill>
                  <a:srgbClr val="000000"/>
                </a:solidFill>
                <a:prstDash val="solid"/>
              </a:ln>
            </c:spPr>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Graphs!$F$51:$I$51</c:f>
              <c:numCache>
                <c:formatCode>#,##0</c:formatCode>
                <c:ptCount val="4"/>
                <c:pt idx="0">
                  <c:v>1.242987E6</c:v>
                </c:pt>
                <c:pt idx="1">
                  <c:v>1.237279E6</c:v>
                </c:pt>
                <c:pt idx="2">
                  <c:v>94070.0</c:v>
                </c:pt>
                <c:pt idx="3">
                  <c:v>24271.0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Graphs!$F$1:$I$1</c:f>
              <c:strCache>
                <c:ptCount val="4"/>
                <c:pt idx="0">
                  <c:v>1st</c:v>
                </c:pt>
                <c:pt idx="1">
                  <c:v>2nd</c:v>
                </c:pt>
                <c:pt idx="2">
                  <c:v>3rd</c:v>
                </c:pt>
                <c:pt idx="3">
                  <c:v>Other</c:v>
                </c:pt>
              </c:strCache>
            </c:strRef>
          </c:cat>
          <c:val>
            <c:numRef>
              <c:f>Graphs!$F$52:$I$52</c:f>
              <c:numCache>
                <c:formatCode>#,##0</c:formatCode>
                <c:ptCount val="4"/>
                <c:pt idx="0">
                  <c:v>147947.0</c:v>
                </c:pt>
                <c:pt idx="1">
                  <c:v>60481.0</c:v>
                </c:pt>
                <c:pt idx="2">
                  <c:v>4625.0</c:v>
                </c:pt>
                <c:pt idx="3">
                  <c:v>5298.0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hPercent val="245"/>
      <c:rotY val="20"/>
      <c:depthPercent val="100"/>
      <c:rAngAx val="1"/>
    </c:view3D>
    <c:floor>
      <c:thickness val="0"/>
      <c:spPr>
        <a:solidFill>
          <a:srgbClr val="C0C0C0"/>
        </a:solidFill>
        <a:ln w="3175">
          <a:solidFill>
            <a:srgbClr val="000000"/>
          </a:solidFill>
          <a:prstDash val="solid"/>
        </a:ln>
      </c:spPr>
    </c:floor>
    <c:sideWall>
      <c:thickness val="0"/>
      <c:spPr>
        <a:solidFill>
          <a:srgbClr val="C0C0C0"/>
        </a:solidFill>
        <a:ln w="12700">
          <a:solidFill>
            <a:srgbClr val="808080"/>
          </a:solidFill>
          <a:prstDash val="solid"/>
        </a:ln>
      </c:spPr>
    </c:sideWall>
    <c:backWall>
      <c:thickness val="0"/>
      <c:spPr>
        <a:solidFill>
          <a:srgbClr val="C0C0C0"/>
        </a:solidFill>
        <a:ln w="12700">
          <a:solidFill>
            <a:srgbClr val="808080"/>
          </a:solidFill>
          <a:prstDash val="solid"/>
        </a:ln>
      </c:spPr>
    </c:backWall>
    <c:plotArea>
      <c:layout>
        <c:manualLayout>
          <c:layoutTarget val="inner"/>
          <c:xMode val="edge"/>
          <c:yMode val="edge"/>
          <c:x val="0.0876404734793258"/>
          <c:y val="0.0564104329753636"/>
          <c:w val="0.887640692931633"/>
          <c:h val="0.800002504014248"/>
        </c:manualLayout>
      </c:layout>
      <c:bar3DChart>
        <c:barDir val="bar"/>
        <c:grouping val="clustered"/>
        <c:varyColors val="0"/>
        <c:ser>
          <c:idx val="0"/>
          <c:order val="0"/>
          <c:spPr>
            <a:solidFill>
              <a:srgbClr val="9999FF"/>
            </a:solidFill>
            <a:ln w="12700">
              <a:solidFill>
                <a:srgbClr val="000000"/>
              </a:solidFill>
              <a:prstDash val="solid"/>
            </a:ln>
          </c:spPr>
          <c:invertIfNegative val="0"/>
          <c:dPt>
            <c:idx val="0"/>
            <c:invertIfNegative val="0"/>
            <c:bubble3D val="0"/>
            <c:spPr>
              <a:solidFill>
                <a:srgbClr val="DD0000"/>
              </a:solidFill>
              <a:ln w="12700">
                <a:solidFill>
                  <a:srgbClr val="000000"/>
                </a:solidFill>
                <a:prstDash val="solid"/>
              </a:ln>
            </c:spPr>
          </c:dPt>
          <c:dPt>
            <c:idx val="1"/>
            <c:invertIfNegative val="0"/>
            <c:bubble3D val="0"/>
            <c:spPr>
              <a:solidFill>
                <a:srgbClr val="0000DD"/>
              </a:solidFill>
              <a:ln w="12700">
                <a:solidFill>
                  <a:srgbClr val="000000"/>
                </a:solidFill>
                <a:prstDash val="solid"/>
              </a:ln>
            </c:spPr>
          </c:dPt>
          <c:dPt>
            <c:idx val="2"/>
            <c:invertIfNegative val="0"/>
            <c:bubble3D val="0"/>
            <c:spPr>
              <a:solidFill>
                <a:srgbClr val="33CC00"/>
              </a:solidFill>
              <a:ln w="12700">
                <a:solidFill>
                  <a:srgbClr val="000000"/>
                </a:solidFill>
                <a:prstDash val="solid"/>
              </a:ln>
            </c:spPr>
          </c:dPt>
          <c:cat>
            <c:strRef>
              <c:f>Graphs!$F$56:$H$56</c:f>
              <c:strCache>
                <c:ptCount val="3"/>
                <c:pt idx="0">
                  <c:v>Gore</c:v>
                </c:pt>
                <c:pt idx="1">
                  <c:v>Bush</c:v>
                </c:pt>
                <c:pt idx="2">
                  <c:v>Nader</c:v>
                </c:pt>
              </c:strCache>
            </c:strRef>
          </c:cat>
          <c:val>
            <c:numRef>
              <c:f>Graphs!$G$54:$H$54</c:f>
              <c:numCache>
                <c:formatCode>General</c:formatCode>
                <c:ptCount val="2"/>
                <c:pt idx="0">
                  <c:v>266.0</c:v>
                </c:pt>
                <c:pt idx="1">
                  <c:v>0.0</c:v>
                </c:pt>
              </c:numCache>
            </c:numRef>
          </c:val>
        </c:ser>
        <c:dLbls>
          <c:showLegendKey val="0"/>
          <c:showVal val="0"/>
          <c:showCatName val="0"/>
          <c:showSerName val="0"/>
          <c:showPercent val="0"/>
          <c:showBubbleSize val="0"/>
        </c:dLbls>
        <c:gapWidth val="150"/>
        <c:shape val="box"/>
        <c:axId val="-2091587144"/>
        <c:axId val="-2091831256"/>
        <c:axId val="0"/>
      </c:bar3DChart>
      <c:catAx>
        <c:axId val="-2091587144"/>
        <c:scaling>
          <c:orientation val="maxMin"/>
        </c:scaling>
        <c:delete val="0"/>
        <c:axPos val="l"/>
        <c:numFmt formatCode="0.00%"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091831256"/>
        <c:crosses val="autoZero"/>
        <c:auto val="1"/>
        <c:lblAlgn val="ctr"/>
        <c:lblOffset val="100"/>
        <c:tickLblSkip val="1"/>
        <c:tickMarkSkip val="1"/>
        <c:noMultiLvlLbl val="0"/>
      </c:catAx>
      <c:valAx>
        <c:axId val="-209183125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091587144"/>
        <c:crosses val="max"/>
        <c:crossBetween val="between"/>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5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66906797039046"/>
          <c:y val="0.155039933381279"/>
          <c:w val="0.165467771213687"/>
          <c:h val="0.658919716870434"/>
        </c:manualLayout>
      </c:layout>
      <c:barChart>
        <c:barDir val="col"/>
        <c:grouping val="clustered"/>
        <c:varyColors val="0"/>
        <c:ser>
          <c:idx val="0"/>
          <c:order val="0"/>
          <c:spPr>
            <a:gradFill rotWithShape="0">
              <a:gsLst>
                <a:gs pos="0">
                  <a:srgbClr xmlns:mc="http://schemas.openxmlformats.org/markup-compatibility/2006" xmlns:a14="http://schemas.microsoft.com/office/drawing/2010/main" val="DCB000" mc:Ignorable="a14" a14:legacySpreadsheetColorIndex="51">
                    <a:gamma/>
                    <a:shade val="86275"/>
                    <a:invGamma/>
                  </a:srgbClr>
                </a:gs>
                <a:gs pos="50000">
                  <a:srgbClr xmlns:mc="http://schemas.openxmlformats.org/markup-compatibility/2006" xmlns:a14="http://schemas.microsoft.com/office/drawing/2010/main" val="FFCC00" mc:Ignorable="a14" a14:legacySpreadsheetColorIndex="51"/>
                </a:gs>
                <a:gs pos="100000">
                  <a:srgbClr xmlns:mc="http://schemas.openxmlformats.org/markup-compatibility/2006" xmlns:a14="http://schemas.microsoft.com/office/drawing/2010/main" val="DCB000" mc:Ignorable="a14" a14:legacySpreadsheetColorIndex="51">
                    <a:gamma/>
                    <a:shade val="86275"/>
                    <a:invGamma/>
                  </a:srgbClr>
                </a:gs>
              </a:gsLst>
              <a:lin ang="0" scaled="1"/>
            </a:gradFill>
            <a:ln w="12700">
              <a:solidFill>
                <a:srgbClr val="000000"/>
              </a:solidFill>
              <a:prstDash val="solid"/>
            </a:ln>
          </c:spPr>
          <c:invertIfNegative val="0"/>
          <c:val>
            <c:numRef>
              <c:f>Graphs!$G$86</c:f>
              <c:numCache>
                <c:formatCode>0.00%</c:formatCode>
                <c:ptCount val="1"/>
                <c:pt idx="0">
                  <c:v>0.504105278174629</c:v>
                </c:pt>
              </c:numCache>
            </c:numRef>
          </c:val>
        </c:ser>
        <c:dLbls>
          <c:showLegendKey val="0"/>
          <c:showVal val="0"/>
          <c:showCatName val="0"/>
          <c:showSerName val="0"/>
          <c:showPercent val="0"/>
          <c:showBubbleSize val="0"/>
        </c:dLbls>
        <c:gapWidth val="150"/>
        <c:axId val="-2091569384"/>
        <c:axId val="-2091702168"/>
      </c:barChart>
      <c:catAx>
        <c:axId val="-20915693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00" b="0" i="0" u="none" strike="noStrike" baseline="0">
                <a:solidFill>
                  <a:srgbClr val="000000"/>
                </a:solidFill>
                <a:latin typeface="Geneva"/>
                <a:ea typeface="Geneva"/>
                <a:cs typeface="Geneva"/>
              </a:defRPr>
            </a:pPr>
            <a:endParaRPr lang="en-US"/>
          </a:p>
        </c:txPr>
        <c:crossAx val="-2091702168"/>
        <c:crosses val="autoZero"/>
        <c:auto val="1"/>
        <c:lblAlgn val="ctr"/>
        <c:lblOffset val="100"/>
        <c:tickLblSkip val="1"/>
        <c:tickMarkSkip val="1"/>
        <c:noMultiLvlLbl val="0"/>
      </c:catAx>
      <c:valAx>
        <c:axId val="-2091702168"/>
        <c:scaling>
          <c:orientation val="minMax"/>
          <c:max val="1.0"/>
          <c:min val="0.4"/>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091569384"/>
        <c:crosses val="autoZero"/>
        <c:crossBetween val="between"/>
      </c:valAx>
      <c:spPr>
        <a:solidFill>
          <a:srgbClr val="C0C0C0"/>
        </a:solidFill>
        <a:ln w="12700">
          <a:solidFill>
            <a:srgbClr val="FFFFFF"/>
          </a:solidFill>
          <a:prstDash val="solid"/>
        </a:ln>
      </c:spPr>
    </c:plotArea>
    <c:legend>
      <c:legendPos val="r"/>
      <c:layout>
        <c:manualLayout>
          <c:xMode val="edge"/>
          <c:yMode val="edge"/>
          <c:x val="0.827338856068437"/>
          <c:y val="0.449615806805708"/>
          <c:w val="0.122302265679682"/>
          <c:h val="0.0697679700215754"/>
        </c:manualLayout>
      </c:layout>
      <c:overlay val="0"/>
      <c:spPr>
        <a:solidFill>
          <a:srgbClr val="FFFFFF"/>
        </a:solidFill>
        <a:ln w="3175">
          <a:solidFill>
            <a:srgbClr val="000000"/>
          </a:solidFill>
          <a:prstDash val="solid"/>
        </a:ln>
      </c:spPr>
      <c:txPr>
        <a:bodyPr/>
        <a:lstStyle/>
        <a:p>
          <a:pPr>
            <a:defRPr sz="205" b="0" i="0" u="none" strike="noStrike" baseline="0">
              <a:solidFill>
                <a:srgbClr val="000000"/>
              </a:solidFill>
              <a:latin typeface="Geneva"/>
              <a:ea typeface="Geneva"/>
              <a:cs typeface="Geneva"/>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Graphs!$E$99:$E$102</c:f>
              <c:strCache>
                <c:ptCount val="4"/>
                <c:pt idx="0">
                  <c:v>Bush</c:v>
                </c:pt>
                <c:pt idx="1">
                  <c:v>Gore</c:v>
                </c:pt>
                <c:pt idx="2">
                  <c:v>Nader</c:v>
                </c:pt>
                <c:pt idx="3">
                  <c:v>Other</c:v>
                </c:pt>
              </c:strCache>
            </c:strRef>
          </c:cat>
          <c:val>
            <c:numRef>
              <c:f>Graphs!$F$99:$F$102</c:f>
              <c:numCache>
                <c:formatCode>0</c:formatCode>
                <c:ptCount val="4"/>
                <c:pt idx="0">
                  <c:v>30.0</c:v>
                </c:pt>
                <c:pt idx="1">
                  <c:v>21.0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Graphs!$E$99:$E$102</c:f>
              <c:strCache>
                <c:ptCount val="4"/>
                <c:pt idx="0">
                  <c:v>Bush</c:v>
                </c:pt>
                <c:pt idx="1">
                  <c:v>Gore</c:v>
                </c:pt>
                <c:pt idx="2">
                  <c:v>Nader</c:v>
                </c:pt>
                <c:pt idx="3">
                  <c:v>Other</c:v>
                </c:pt>
              </c:strCache>
            </c:strRef>
          </c:cat>
          <c:val>
            <c:numRef>
              <c:f>Graphs!$F$111:$F$114</c:f>
              <c:numCache>
                <c:formatCode>0</c:formatCode>
                <c:ptCount val="4"/>
                <c:pt idx="0">
                  <c:v>0.0</c:v>
                </c:pt>
                <c:pt idx="1">
                  <c:v>0.0</c:v>
                </c:pt>
                <c:pt idx="2">
                  <c:v>0.0</c:v>
                </c:pt>
                <c:pt idx="3" formatCode="General">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544729215743"/>
          <c:y val="0.150000392369888"/>
          <c:w val="0.63291285936463"/>
          <c:h val="0.714287582713752"/>
        </c:manualLayout>
      </c:layout>
      <c:pieChart>
        <c:varyColors val="1"/>
        <c:ser>
          <c:idx val="0"/>
          <c:order val="0"/>
          <c:spPr>
            <a:solidFill>
              <a:srgbClr val="DD0000"/>
            </a:solidFill>
            <a:ln w="12700">
              <a:solidFill>
                <a:srgbClr val="000000"/>
              </a:solidFill>
              <a:prstDash val="solid"/>
            </a:ln>
          </c:spPr>
          <c:dPt>
            <c:idx val="0"/>
            <c:bubble3D val="0"/>
            <c:spPr>
              <a:solidFill>
                <a:srgbClr val="0000DD"/>
              </a:solidFill>
              <a:ln w="12700">
                <a:solidFill>
                  <a:srgbClr val="000000"/>
                </a:solidFill>
                <a:prstDash val="solid"/>
              </a:ln>
            </c:spPr>
          </c:dPt>
          <c:dPt>
            <c:idx val="1"/>
            <c:bubble3D val="0"/>
          </c:dPt>
          <c:dPt>
            <c:idx val="2"/>
            <c:bubble3D val="0"/>
            <c:spPr>
              <a:solidFill>
                <a:srgbClr val="33CC00"/>
              </a:solidFill>
              <a:ln w="12700">
                <a:solidFill>
                  <a:srgbClr val="000000"/>
                </a:solidFill>
                <a:prstDash val="solid"/>
              </a:ln>
            </c:spPr>
          </c:dPt>
          <c:dPt>
            <c:idx val="3"/>
            <c:bubble3D val="0"/>
            <c:spPr>
              <a:solidFill>
                <a:srgbClr val="FFFF00"/>
              </a:solidFill>
              <a:ln w="12700">
                <a:solidFill>
                  <a:srgbClr val="000000"/>
                </a:solidFill>
                <a:prstDash val="solid"/>
              </a:ln>
            </c:spPr>
          </c:dPt>
          <c:cat>
            <c:strRef>
              <c:f>Graphs!$E$99:$E$102</c:f>
              <c:strCache>
                <c:ptCount val="4"/>
                <c:pt idx="0">
                  <c:v>Bush</c:v>
                </c:pt>
                <c:pt idx="1">
                  <c:v>Gore</c:v>
                </c:pt>
                <c:pt idx="2">
                  <c:v>Nader</c:v>
                </c:pt>
                <c:pt idx="3">
                  <c:v>Other</c:v>
                </c:pt>
              </c:strCache>
            </c:strRef>
          </c:cat>
          <c:val>
            <c:numRef>
              <c:f>Graphs!$F$123:$F$126</c:f>
              <c:numCache>
                <c:formatCode>0</c:formatCode>
                <c:ptCount val="4"/>
                <c:pt idx="0">
                  <c:v>2478.0</c:v>
                </c:pt>
                <c:pt idx="1">
                  <c:v>675.0</c:v>
                </c:pt>
                <c:pt idx="2">
                  <c:v>0.0</c:v>
                </c:pt>
                <c:pt idx="3">
                  <c:v>0.0</c:v>
                </c:pt>
              </c:numCache>
            </c:numRef>
          </c:val>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50" b="1" i="0" u="none" strike="noStrike" baseline="0">
                <a:solidFill>
                  <a:srgbClr val="000000"/>
                </a:solidFill>
                <a:latin typeface="Geneva"/>
                <a:ea typeface="Geneva"/>
                <a:cs typeface="Geneva"/>
              </a:defRPr>
            </a:pPr>
            <a:r>
              <a:rPr lang="en-US"/>
              <a:t>Gore</a:t>
            </a:r>
          </a:p>
        </c:rich>
      </c:tx>
      <c:layout>
        <c:manualLayout>
          <c:xMode val="edge"/>
          <c:yMode val="edge"/>
          <c:x val="0.45454562848441"/>
          <c:y val="0.032258064516129"/>
        </c:manualLayout>
      </c:layout>
      <c:overlay val="0"/>
      <c:spPr>
        <a:noFill/>
        <a:ln w="25400">
          <a:noFill/>
        </a:ln>
      </c:spPr>
    </c:title>
    <c:autoTitleDeleted val="0"/>
    <c:plotArea>
      <c:layout>
        <c:manualLayout>
          <c:layoutTarget val="inner"/>
          <c:xMode val="edge"/>
          <c:yMode val="edge"/>
          <c:x val="0.213166225771999"/>
          <c:y val="0.161290322580645"/>
          <c:w val="0.752351385077645"/>
          <c:h val="0.645161290322581"/>
        </c:manualLayout>
      </c:layout>
      <c:barChart>
        <c:barDir val="col"/>
        <c:grouping val="clustered"/>
        <c:varyColors val="0"/>
        <c:ser>
          <c:idx val="0"/>
          <c:order val="0"/>
          <c:spPr>
            <a:solidFill>
              <a:srgbClr val="DD0000"/>
            </a:solidFill>
            <a:ln w="12700">
              <a:solidFill>
                <a:srgbClr val="000000"/>
              </a:solidFill>
              <a:prstDash val="solid"/>
            </a:ln>
          </c:spPr>
          <c:invertIfNegative val="0"/>
          <c:cat>
            <c:strRef>
              <c:f>Statistics!$A$86:$A$95</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Statistics!$B$86:$B$95</c:f>
              <c:numCache>
                <c:formatCode>#,##0</c:formatCode>
                <c:ptCount val="10"/>
                <c:pt idx="0">
                  <c:v>9.0</c:v>
                </c:pt>
                <c:pt idx="1">
                  <c:v>145.0</c:v>
                </c:pt>
                <c:pt idx="2">
                  <c:v>481.0</c:v>
                </c:pt>
                <c:pt idx="3">
                  <c:v>977.0</c:v>
                </c:pt>
                <c:pt idx="4">
                  <c:v>985.0</c:v>
                </c:pt>
                <c:pt idx="5">
                  <c:v>408.0</c:v>
                </c:pt>
                <c:pt idx="6">
                  <c:v>115.0</c:v>
                </c:pt>
                <c:pt idx="7">
                  <c:v>26.0</c:v>
                </c:pt>
                <c:pt idx="8">
                  <c:v>7.0</c:v>
                </c:pt>
                <c:pt idx="9">
                  <c:v>0.0</c:v>
                </c:pt>
              </c:numCache>
            </c:numRef>
          </c:val>
        </c:ser>
        <c:dLbls>
          <c:showLegendKey val="0"/>
          <c:showVal val="0"/>
          <c:showCatName val="0"/>
          <c:showSerName val="0"/>
          <c:showPercent val="0"/>
          <c:showBubbleSize val="0"/>
        </c:dLbls>
        <c:gapWidth val="150"/>
        <c:axId val="-2091601048"/>
        <c:axId val="-2091625272"/>
      </c:barChart>
      <c:catAx>
        <c:axId val="-2091601048"/>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2915564429998"/>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091625272"/>
        <c:crosses val="autoZero"/>
        <c:auto val="1"/>
        <c:lblAlgn val="ctr"/>
        <c:lblOffset val="100"/>
        <c:tickLblSkip val="1"/>
        <c:tickMarkSkip val="1"/>
        <c:noMultiLvlLbl val="0"/>
      </c:catAx>
      <c:valAx>
        <c:axId val="-209162527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07523666917058"/>
              <c:y val="0.36656891495601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091601048"/>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75"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Bush</a:t>
            </a:r>
          </a:p>
        </c:rich>
      </c:tx>
      <c:layout>
        <c:manualLayout>
          <c:xMode val="edge"/>
          <c:yMode val="edge"/>
          <c:x val="0.454545828192265"/>
          <c:y val="0.032258064516129"/>
        </c:manualLayout>
      </c:layout>
      <c:overlay val="0"/>
      <c:spPr>
        <a:noFill/>
        <a:ln w="25400">
          <a:noFill/>
        </a:ln>
      </c:spPr>
    </c:title>
    <c:autoTitleDeleted val="0"/>
    <c:plotArea>
      <c:layout>
        <c:manualLayout>
          <c:layoutTarget val="inner"/>
          <c:xMode val="edge"/>
          <c:yMode val="edge"/>
          <c:x val="0.228956417163511"/>
          <c:y val="0.158357771260997"/>
          <c:w val="0.734007337377138"/>
          <c:h val="0.648093841642229"/>
        </c:manualLayout>
      </c:layout>
      <c:barChart>
        <c:barDir val="col"/>
        <c:grouping val="clustered"/>
        <c:varyColors val="0"/>
        <c:ser>
          <c:idx val="0"/>
          <c:order val="0"/>
          <c:spPr>
            <a:solidFill>
              <a:srgbClr val="0000DD"/>
            </a:solidFill>
            <a:ln w="12700">
              <a:solidFill>
                <a:srgbClr val="000000"/>
              </a:solidFill>
              <a:prstDash val="solid"/>
            </a:ln>
          </c:spPr>
          <c:invertIfNegative val="0"/>
          <c:cat>
            <c:strRef>
              <c:f>Statistics!$A$86:$A$95</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Statistics!$C$86:$C$95</c:f>
              <c:numCache>
                <c:formatCode>#,##0</c:formatCode>
                <c:ptCount val="10"/>
                <c:pt idx="0">
                  <c:v>0.0</c:v>
                </c:pt>
                <c:pt idx="1">
                  <c:v>15.0</c:v>
                </c:pt>
                <c:pt idx="2">
                  <c:v>37.0</c:v>
                </c:pt>
                <c:pt idx="3">
                  <c:v>197.0</c:v>
                </c:pt>
                <c:pt idx="4">
                  <c:v>593.0</c:v>
                </c:pt>
                <c:pt idx="5">
                  <c:v>1041.0</c:v>
                </c:pt>
                <c:pt idx="6">
                  <c:v>838.0</c:v>
                </c:pt>
                <c:pt idx="7">
                  <c:v>359.0</c:v>
                </c:pt>
                <c:pt idx="8">
                  <c:v>71.0</c:v>
                </c:pt>
                <c:pt idx="9">
                  <c:v>2.0</c:v>
                </c:pt>
              </c:numCache>
            </c:numRef>
          </c:val>
        </c:ser>
        <c:dLbls>
          <c:showLegendKey val="0"/>
          <c:showVal val="0"/>
          <c:showCatName val="0"/>
          <c:showSerName val="0"/>
          <c:showPercent val="0"/>
          <c:showBubbleSize val="0"/>
        </c:dLbls>
        <c:gapWidth val="150"/>
        <c:axId val="-2091790776"/>
        <c:axId val="-2091820840"/>
      </c:barChart>
      <c:catAx>
        <c:axId val="-2091790776"/>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5353975426445"/>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2091820840"/>
        <c:crosses val="autoZero"/>
        <c:auto val="1"/>
        <c:lblAlgn val="ctr"/>
        <c:lblOffset val="100"/>
        <c:tickLblSkip val="1"/>
        <c:tickMarkSkip val="1"/>
        <c:noMultiLvlLbl val="0"/>
      </c:catAx>
      <c:valAx>
        <c:axId val="-209182084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7710797518477"/>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2091790776"/>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75" b="1" i="0" u="none" strike="noStrike" baseline="0">
                <a:solidFill>
                  <a:srgbClr val="000000"/>
                </a:solidFill>
                <a:latin typeface="Geneva"/>
                <a:ea typeface="Geneva"/>
                <a:cs typeface="Geneva"/>
              </a:defRPr>
            </a:pPr>
            <a:r>
              <a:rPr lang="en-US"/>
              <a:t>Nader</a:t>
            </a:r>
          </a:p>
        </c:rich>
      </c:tx>
      <c:layout>
        <c:manualLayout>
          <c:xMode val="edge"/>
          <c:yMode val="edge"/>
          <c:x val="0.442953745926204"/>
          <c:y val="0.032258064516129"/>
        </c:manualLayout>
      </c:layout>
      <c:overlay val="0"/>
      <c:spPr>
        <a:noFill/>
        <a:ln w="25400">
          <a:noFill/>
        </a:ln>
      </c:spPr>
    </c:title>
    <c:autoTitleDeleted val="0"/>
    <c:plotArea>
      <c:layout>
        <c:manualLayout>
          <c:layoutTarget val="inner"/>
          <c:xMode val="edge"/>
          <c:yMode val="edge"/>
          <c:x val="0.228188293355923"/>
          <c:y val="0.158357771260997"/>
          <c:w val="0.734900533013929"/>
          <c:h val="0.648093841642229"/>
        </c:manualLayout>
      </c:layout>
      <c:barChart>
        <c:barDir val="col"/>
        <c:grouping val="clustered"/>
        <c:varyColors val="0"/>
        <c:ser>
          <c:idx val="0"/>
          <c:order val="0"/>
          <c:spPr>
            <a:solidFill>
              <a:srgbClr val="006411"/>
            </a:solidFill>
            <a:ln w="12700">
              <a:solidFill>
                <a:srgbClr val="000000"/>
              </a:solidFill>
              <a:prstDash val="solid"/>
            </a:ln>
          </c:spPr>
          <c:invertIfNegative val="0"/>
          <c:cat>
            <c:strRef>
              <c:f>Statistics!$A$86:$A$95</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Statistics!$D$86:$D$95</c:f>
              <c:numCache>
                <c:formatCode>#,##0</c:formatCode>
                <c:ptCount val="10"/>
                <c:pt idx="0">
                  <c:v>3115.0</c:v>
                </c:pt>
                <c:pt idx="1">
                  <c:v>38.0</c:v>
                </c:pt>
                <c:pt idx="2">
                  <c:v>0.0</c:v>
                </c:pt>
                <c:pt idx="3">
                  <c:v>0.0</c:v>
                </c:pt>
                <c:pt idx="4">
                  <c:v>0.0</c:v>
                </c:pt>
                <c:pt idx="5">
                  <c:v>0.0</c:v>
                </c:pt>
                <c:pt idx="6">
                  <c:v>0.0</c:v>
                </c:pt>
                <c:pt idx="7">
                  <c:v>0.0</c:v>
                </c:pt>
                <c:pt idx="8">
                  <c:v>0.0</c:v>
                </c:pt>
                <c:pt idx="9">
                  <c:v>0.0</c:v>
                </c:pt>
              </c:numCache>
            </c:numRef>
          </c:val>
        </c:ser>
        <c:dLbls>
          <c:showLegendKey val="0"/>
          <c:showVal val="0"/>
          <c:showCatName val="0"/>
          <c:showSerName val="0"/>
          <c:showPercent val="0"/>
          <c:showBubbleSize val="0"/>
        </c:dLbls>
        <c:gapWidth val="150"/>
        <c:axId val="1996463704"/>
        <c:axId val="1996450712"/>
      </c:barChart>
      <c:catAx>
        <c:axId val="1996463704"/>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33557921229291"/>
              <c:y val="0.914956011730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1996450712"/>
        <c:crosses val="autoZero"/>
        <c:auto val="1"/>
        <c:lblAlgn val="ctr"/>
        <c:lblOffset val="100"/>
        <c:tickLblSkip val="1"/>
        <c:tickMarkSkip val="1"/>
        <c:noMultiLvlLbl val="0"/>
      </c:catAx>
      <c:valAx>
        <c:axId val="199645071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436242325533383"/>
              <c:y val="0.36363636363636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199646370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Geneva"/>
                <a:ea typeface="Geneva"/>
                <a:cs typeface="Geneva"/>
              </a:defRPr>
            </a:pPr>
            <a:r>
              <a:rPr lang="en-US"/>
              <a:t>Number of Counties by %Vote</a:t>
            </a:r>
          </a:p>
        </c:rich>
      </c:tx>
      <c:layout>
        <c:manualLayout>
          <c:xMode val="edge"/>
          <c:yMode val="edge"/>
          <c:x val="0.287411509717078"/>
          <c:y val="0.0321637656505317"/>
        </c:manualLayout>
      </c:layout>
      <c:overlay val="0"/>
      <c:spPr>
        <a:noFill/>
        <a:ln w="25400">
          <a:noFill/>
        </a:ln>
      </c:spPr>
    </c:title>
    <c:autoTitleDeleted val="0"/>
    <c:plotArea>
      <c:layout>
        <c:manualLayout>
          <c:layoutTarget val="inner"/>
          <c:xMode val="edge"/>
          <c:yMode val="edge"/>
          <c:x val="0.161520517857531"/>
          <c:y val="0.160818828252659"/>
          <c:w val="0.812353192754054"/>
          <c:h val="0.646199291706137"/>
        </c:manualLayout>
      </c:layout>
      <c:barChart>
        <c:barDir val="col"/>
        <c:grouping val="clustered"/>
        <c:varyColors val="0"/>
        <c:ser>
          <c:idx val="0"/>
          <c:order val="0"/>
          <c:spPr>
            <a:solidFill>
              <a:srgbClr val="DD0000"/>
            </a:solidFill>
            <a:ln w="12700">
              <a:solidFill>
                <a:srgbClr val="000000"/>
              </a:solidFill>
              <a:prstDash val="solid"/>
            </a:ln>
          </c:spPr>
          <c:invertIfNegative val="0"/>
          <c:cat>
            <c:strRef>
              <c:f>Statistics!$A$86:$A$95</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Statistics!$B$86:$B$95</c:f>
              <c:numCache>
                <c:formatCode>#,##0</c:formatCode>
                <c:ptCount val="10"/>
                <c:pt idx="0">
                  <c:v>9.0</c:v>
                </c:pt>
                <c:pt idx="1">
                  <c:v>145.0</c:v>
                </c:pt>
                <c:pt idx="2">
                  <c:v>481.0</c:v>
                </c:pt>
                <c:pt idx="3">
                  <c:v>977.0</c:v>
                </c:pt>
                <c:pt idx="4">
                  <c:v>985.0</c:v>
                </c:pt>
                <c:pt idx="5">
                  <c:v>408.0</c:v>
                </c:pt>
                <c:pt idx="6">
                  <c:v>115.0</c:v>
                </c:pt>
                <c:pt idx="7">
                  <c:v>26.0</c:v>
                </c:pt>
                <c:pt idx="8">
                  <c:v>7.0</c:v>
                </c:pt>
                <c:pt idx="9">
                  <c:v>0.0</c:v>
                </c:pt>
              </c:numCache>
            </c:numRef>
          </c:val>
        </c:ser>
        <c:ser>
          <c:idx val="1"/>
          <c:order val="1"/>
          <c:spPr>
            <a:solidFill>
              <a:srgbClr val="0000DD"/>
            </a:solidFill>
            <a:ln w="12700">
              <a:solidFill>
                <a:srgbClr val="000000"/>
              </a:solidFill>
              <a:prstDash val="solid"/>
            </a:ln>
          </c:spPr>
          <c:invertIfNegative val="0"/>
          <c:cat>
            <c:strRef>
              <c:f>Statistics!$A$86:$A$95</c:f>
              <c:strCache>
                <c:ptCount val="10"/>
                <c:pt idx="0">
                  <c:v>&lt;10%</c:v>
                </c:pt>
                <c:pt idx="1">
                  <c:v>&lt;20%</c:v>
                </c:pt>
                <c:pt idx="2">
                  <c:v>&lt;30%</c:v>
                </c:pt>
                <c:pt idx="3">
                  <c:v>&lt;40%</c:v>
                </c:pt>
                <c:pt idx="4">
                  <c:v>&lt;50%</c:v>
                </c:pt>
                <c:pt idx="5">
                  <c:v>&gt;50%</c:v>
                </c:pt>
                <c:pt idx="6">
                  <c:v>&gt;60%</c:v>
                </c:pt>
                <c:pt idx="7">
                  <c:v>&gt;70%</c:v>
                </c:pt>
                <c:pt idx="8">
                  <c:v>&gt;80%</c:v>
                </c:pt>
                <c:pt idx="9">
                  <c:v>&gt;90%</c:v>
                </c:pt>
              </c:strCache>
            </c:strRef>
          </c:cat>
          <c:val>
            <c:numRef>
              <c:f>Statistics!$C$86:$C$95</c:f>
              <c:numCache>
                <c:formatCode>#,##0</c:formatCode>
                <c:ptCount val="10"/>
                <c:pt idx="0">
                  <c:v>0.0</c:v>
                </c:pt>
                <c:pt idx="1">
                  <c:v>15.0</c:v>
                </c:pt>
                <c:pt idx="2">
                  <c:v>37.0</c:v>
                </c:pt>
                <c:pt idx="3">
                  <c:v>197.0</c:v>
                </c:pt>
                <c:pt idx="4">
                  <c:v>593.0</c:v>
                </c:pt>
                <c:pt idx="5">
                  <c:v>1041.0</c:v>
                </c:pt>
                <c:pt idx="6">
                  <c:v>838.0</c:v>
                </c:pt>
                <c:pt idx="7">
                  <c:v>359.0</c:v>
                </c:pt>
                <c:pt idx="8">
                  <c:v>71.0</c:v>
                </c:pt>
                <c:pt idx="9">
                  <c:v>2.0</c:v>
                </c:pt>
              </c:numCache>
            </c:numRef>
          </c:val>
        </c:ser>
        <c:dLbls>
          <c:showLegendKey val="0"/>
          <c:showVal val="0"/>
          <c:showCatName val="0"/>
          <c:showSerName val="0"/>
          <c:showPercent val="0"/>
          <c:showBubbleSize val="0"/>
        </c:dLbls>
        <c:gapWidth val="150"/>
        <c:axId val="1996414984"/>
        <c:axId val="1996421032"/>
      </c:barChart>
      <c:catAx>
        <c:axId val="1996414984"/>
        <c:scaling>
          <c:orientation val="minMax"/>
        </c:scaling>
        <c:delete val="0"/>
        <c:axPos val="b"/>
        <c:title>
          <c:tx>
            <c:rich>
              <a:bodyPr/>
              <a:lstStyle/>
              <a:p>
                <a:pPr>
                  <a:defRPr sz="900" b="1" i="0" u="none" strike="noStrike" baseline="0">
                    <a:solidFill>
                      <a:srgbClr val="000000"/>
                    </a:solidFill>
                    <a:latin typeface="Geneva"/>
                    <a:ea typeface="Geneva"/>
                    <a:cs typeface="Geneva"/>
                  </a:defRPr>
                </a:pPr>
                <a:r>
                  <a:rPr lang="en-US"/>
                  <a:t>% Vote</a:t>
                </a:r>
              </a:p>
            </c:rich>
          </c:tx>
          <c:layout>
            <c:manualLayout>
              <c:xMode val="edge"/>
              <c:yMode val="edge"/>
              <c:x val="0.524941683036976"/>
              <c:y val="0.91520533169240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Geneva"/>
                <a:ea typeface="Geneva"/>
                <a:cs typeface="Geneva"/>
              </a:defRPr>
            </a:pPr>
            <a:endParaRPr lang="en-US"/>
          </a:p>
        </c:txPr>
        <c:crossAx val="1996421032"/>
        <c:crosses val="autoZero"/>
        <c:auto val="1"/>
        <c:lblAlgn val="ctr"/>
        <c:lblOffset val="100"/>
        <c:tickLblSkip val="1"/>
        <c:tickMarkSkip val="1"/>
        <c:noMultiLvlLbl val="0"/>
      </c:catAx>
      <c:valAx>
        <c:axId val="199642103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Geneva"/>
                    <a:ea typeface="Geneva"/>
                    <a:cs typeface="Geneva"/>
                  </a:defRPr>
                </a:pPr>
                <a:r>
                  <a:rPr lang="en-US"/>
                  <a:t>Number Counties</a:t>
                </a:r>
              </a:p>
            </c:rich>
          </c:tx>
          <c:layout>
            <c:manualLayout>
              <c:xMode val="edge"/>
              <c:yMode val="edge"/>
              <c:x val="0.0308789225315868"/>
              <c:y val="0.36549733693786"/>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Geneva"/>
                <a:ea typeface="Geneva"/>
                <a:cs typeface="Geneva"/>
              </a:defRPr>
            </a:pPr>
            <a:endParaRPr lang="en-US"/>
          </a:p>
        </c:txPr>
        <c:crossAx val="1996414984"/>
        <c:crosses val="autoZero"/>
        <c:crossBetween val="between"/>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Geneva"/>
          <a:ea typeface="Geneva"/>
          <a:cs typeface="Geneva"/>
        </a:defRPr>
      </a:pPr>
      <a:endParaRPr lang="en-US"/>
    </a:p>
  </c:tx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8" Type="http://schemas.openxmlformats.org/officeDocument/2006/relationships/chart" Target="../charts/chart18.xml"/><Relationship Id="rId19" Type="http://schemas.openxmlformats.org/officeDocument/2006/relationships/chart" Target="../charts/chart19.xml"/><Relationship Id="rId50" Type="http://schemas.openxmlformats.org/officeDocument/2006/relationships/chart" Target="../charts/chart50.xml"/><Relationship Id="rId51" Type="http://schemas.openxmlformats.org/officeDocument/2006/relationships/chart" Target="../charts/chart51.xml"/><Relationship Id="rId52" Type="http://schemas.openxmlformats.org/officeDocument/2006/relationships/chart" Target="../charts/chart52.xml"/><Relationship Id="rId53" Type="http://schemas.openxmlformats.org/officeDocument/2006/relationships/chart" Target="../charts/chart53.xml"/><Relationship Id="rId54" Type="http://schemas.openxmlformats.org/officeDocument/2006/relationships/chart" Target="../charts/chart54.xml"/><Relationship Id="rId55" Type="http://schemas.openxmlformats.org/officeDocument/2006/relationships/chart" Target="../charts/chart55.xml"/><Relationship Id="rId56" Type="http://schemas.openxmlformats.org/officeDocument/2006/relationships/chart" Target="../charts/chart56.xml"/><Relationship Id="rId57" Type="http://schemas.openxmlformats.org/officeDocument/2006/relationships/chart" Target="../charts/chart57.xml"/><Relationship Id="rId58" Type="http://schemas.openxmlformats.org/officeDocument/2006/relationships/chart" Target="../charts/chart58.xml"/><Relationship Id="rId40" Type="http://schemas.openxmlformats.org/officeDocument/2006/relationships/chart" Target="../charts/chart40.xml"/><Relationship Id="rId41" Type="http://schemas.openxmlformats.org/officeDocument/2006/relationships/chart" Target="../charts/chart41.xml"/><Relationship Id="rId42" Type="http://schemas.openxmlformats.org/officeDocument/2006/relationships/chart" Target="../charts/chart42.xml"/><Relationship Id="rId43" Type="http://schemas.openxmlformats.org/officeDocument/2006/relationships/chart" Target="../charts/chart43.xml"/><Relationship Id="rId44" Type="http://schemas.openxmlformats.org/officeDocument/2006/relationships/chart" Target="../charts/chart44.xml"/><Relationship Id="rId45" Type="http://schemas.openxmlformats.org/officeDocument/2006/relationships/chart" Target="../charts/chart45.xml"/><Relationship Id="rId46" Type="http://schemas.openxmlformats.org/officeDocument/2006/relationships/chart" Target="../charts/chart46.xml"/><Relationship Id="rId47" Type="http://schemas.openxmlformats.org/officeDocument/2006/relationships/chart" Target="../charts/chart47.xml"/><Relationship Id="rId48" Type="http://schemas.openxmlformats.org/officeDocument/2006/relationships/chart" Target="../charts/chart48.xml"/><Relationship Id="rId49" Type="http://schemas.openxmlformats.org/officeDocument/2006/relationships/chart" Target="../charts/chart49.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30" Type="http://schemas.openxmlformats.org/officeDocument/2006/relationships/chart" Target="../charts/chart30.xml"/><Relationship Id="rId31" Type="http://schemas.openxmlformats.org/officeDocument/2006/relationships/chart" Target="../charts/chart31.xml"/><Relationship Id="rId32" Type="http://schemas.openxmlformats.org/officeDocument/2006/relationships/chart" Target="../charts/chart32.xml"/><Relationship Id="rId33" Type="http://schemas.openxmlformats.org/officeDocument/2006/relationships/chart" Target="../charts/chart33.xml"/><Relationship Id="rId34" Type="http://schemas.openxmlformats.org/officeDocument/2006/relationships/chart" Target="../charts/chart34.xml"/><Relationship Id="rId35" Type="http://schemas.openxmlformats.org/officeDocument/2006/relationships/chart" Target="../charts/chart35.xml"/><Relationship Id="rId36" Type="http://schemas.openxmlformats.org/officeDocument/2006/relationships/chart" Target="../charts/chart36.xml"/><Relationship Id="rId37" Type="http://schemas.openxmlformats.org/officeDocument/2006/relationships/chart" Target="../charts/chart37.xml"/><Relationship Id="rId38" Type="http://schemas.openxmlformats.org/officeDocument/2006/relationships/chart" Target="../charts/chart38.xml"/><Relationship Id="rId39" Type="http://schemas.openxmlformats.org/officeDocument/2006/relationships/chart" Target="../charts/chart39.xml"/><Relationship Id="rId20" Type="http://schemas.openxmlformats.org/officeDocument/2006/relationships/chart" Target="../charts/chart20.xml"/><Relationship Id="rId21" Type="http://schemas.openxmlformats.org/officeDocument/2006/relationships/chart" Target="../charts/chart21.xml"/><Relationship Id="rId22" Type="http://schemas.openxmlformats.org/officeDocument/2006/relationships/chart" Target="../charts/chart22.xml"/><Relationship Id="rId23" Type="http://schemas.openxmlformats.org/officeDocument/2006/relationships/chart" Target="../charts/chart23.xml"/><Relationship Id="rId24" Type="http://schemas.openxmlformats.org/officeDocument/2006/relationships/chart" Target="../charts/chart24.xml"/><Relationship Id="rId25" Type="http://schemas.openxmlformats.org/officeDocument/2006/relationships/chart" Target="../charts/chart25.xml"/><Relationship Id="rId26" Type="http://schemas.openxmlformats.org/officeDocument/2006/relationships/chart" Target="../charts/chart26.xml"/><Relationship Id="rId27" Type="http://schemas.openxmlformats.org/officeDocument/2006/relationships/chart" Target="../charts/chart27.xml"/><Relationship Id="rId28" Type="http://schemas.openxmlformats.org/officeDocument/2006/relationships/chart" Target="../charts/chart28.xml"/><Relationship Id="rId29" Type="http://schemas.openxmlformats.org/officeDocument/2006/relationships/chart" Target="../charts/chart2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1.xml"/><Relationship Id="rId4" Type="http://schemas.openxmlformats.org/officeDocument/2006/relationships/chart" Target="../charts/chart62.xml"/><Relationship Id="rId1" Type="http://schemas.openxmlformats.org/officeDocument/2006/relationships/chart" Target="../charts/chart59.xml"/><Relationship Id="rId2" Type="http://schemas.openxmlformats.org/officeDocument/2006/relationships/chart" Target="../charts/chart60.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0</xdr:rowOff>
    </xdr:from>
    <xdr:to>
      <xdr:col>10</xdr:col>
      <xdr:colOff>2006600</xdr:colOff>
      <xdr:row>11</xdr:row>
      <xdr:rowOff>127000</xdr:rowOff>
    </xdr:to>
    <xdr:graphicFrame macro="">
      <xdr:nvGraphicFramePr>
        <xdr:cNvPr id="3131"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xdr:row>
      <xdr:rowOff>0</xdr:rowOff>
    </xdr:from>
    <xdr:to>
      <xdr:col>11</xdr:col>
      <xdr:colOff>2006600</xdr:colOff>
      <xdr:row>11</xdr:row>
      <xdr:rowOff>127000</xdr:rowOff>
    </xdr:to>
    <xdr:graphicFrame macro="">
      <xdr:nvGraphicFramePr>
        <xdr:cNvPr id="3132"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xdr:row>
      <xdr:rowOff>0</xdr:rowOff>
    </xdr:from>
    <xdr:to>
      <xdr:col>12</xdr:col>
      <xdr:colOff>2006600</xdr:colOff>
      <xdr:row>11</xdr:row>
      <xdr:rowOff>127000</xdr:rowOff>
    </xdr:to>
    <xdr:graphicFrame macro="">
      <xdr:nvGraphicFramePr>
        <xdr:cNvPr id="3133"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xdr:row>
      <xdr:rowOff>0</xdr:rowOff>
    </xdr:from>
    <xdr:to>
      <xdr:col>13</xdr:col>
      <xdr:colOff>2006600</xdr:colOff>
      <xdr:row>11</xdr:row>
      <xdr:rowOff>127000</xdr:rowOff>
    </xdr:to>
    <xdr:graphicFrame macro="">
      <xdr:nvGraphicFramePr>
        <xdr:cNvPr id="3134"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xdr:row>
      <xdr:rowOff>0</xdr:rowOff>
    </xdr:from>
    <xdr:to>
      <xdr:col>14</xdr:col>
      <xdr:colOff>2006600</xdr:colOff>
      <xdr:row>11</xdr:row>
      <xdr:rowOff>127000</xdr:rowOff>
    </xdr:to>
    <xdr:graphicFrame macro="">
      <xdr:nvGraphicFramePr>
        <xdr:cNvPr id="3135"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xdr:row>
      <xdr:rowOff>0</xdr:rowOff>
    </xdr:from>
    <xdr:to>
      <xdr:col>15</xdr:col>
      <xdr:colOff>2006600</xdr:colOff>
      <xdr:row>11</xdr:row>
      <xdr:rowOff>127000</xdr:rowOff>
    </xdr:to>
    <xdr:graphicFrame macro="">
      <xdr:nvGraphicFramePr>
        <xdr:cNvPr id="3136"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13</xdr:row>
      <xdr:rowOff>0</xdr:rowOff>
    </xdr:from>
    <xdr:to>
      <xdr:col>10</xdr:col>
      <xdr:colOff>2006600</xdr:colOff>
      <xdr:row>23</xdr:row>
      <xdr:rowOff>127000</xdr:rowOff>
    </xdr:to>
    <xdr:graphicFrame macro="">
      <xdr:nvGraphicFramePr>
        <xdr:cNvPr id="3137"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13</xdr:row>
      <xdr:rowOff>0</xdr:rowOff>
    </xdr:from>
    <xdr:to>
      <xdr:col>11</xdr:col>
      <xdr:colOff>2006600</xdr:colOff>
      <xdr:row>23</xdr:row>
      <xdr:rowOff>127000</xdr:rowOff>
    </xdr:to>
    <xdr:graphicFrame macro="">
      <xdr:nvGraphicFramePr>
        <xdr:cNvPr id="3138"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13</xdr:row>
      <xdr:rowOff>0</xdr:rowOff>
    </xdr:from>
    <xdr:to>
      <xdr:col>12</xdr:col>
      <xdr:colOff>2006600</xdr:colOff>
      <xdr:row>23</xdr:row>
      <xdr:rowOff>127000</xdr:rowOff>
    </xdr:to>
    <xdr:graphicFrame macro="">
      <xdr:nvGraphicFramePr>
        <xdr:cNvPr id="3139"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13</xdr:row>
      <xdr:rowOff>0</xdr:rowOff>
    </xdr:from>
    <xdr:to>
      <xdr:col>13</xdr:col>
      <xdr:colOff>2006600</xdr:colOff>
      <xdr:row>23</xdr:row>
      <xdr:rowOff>127000</xdr:rowOff>
    </xdr:to>
    <xdr:graphicFrame macro="">
      <xdr:nvGraphicFramePr>
        <xdr:cNvPr id="3140"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13</xdr:row>
      <xdr:rowOff>0</xdr:rowOff>
    </xdr:from>
    <xdr:to>
      <xdr:col>14</xdr:col>
      <xdr:colOff>2006600</xdr:colOff>
      <xdr:row>23</xdr:row>
      <xdr:rowOff>127000</xdr:rowOff>
    </xdr:to>
    <xdr:graphicFrame macro="">
      <xdr:nvGraphicFramePr>
        <xdr:cNvPr id="3141"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13</xdr:row>
      <xdr:rowOff>0</xdr:rowOff>
    </xdr:from>
    <xdr:to>
      <xdr:col>15</xdr:col>
      <xdr:colOff>2006600</xdr:colOff>
      <xdr:row>23</xdr:row>
      <xdr:rowOff>127000</xdr:rowOff>
    </xdr:to>
    <xdr:graphicFrame macro="">
      <xdr:nvGraphicFramePr>
        <xdr:cNvPr id="3142"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25</xdr:row>
      <xdr:rowOff>0</xdr:rowOff>
    </xdr:from>
    <xdr:to>
      <xdr:col>10</xdr:col>
      <xdr:colOff>2006600</xdr:colOff>
      <xdr:row>35</xdr:row>
      <xdr:rowOff>127000</xdr:rowOff>
    </xdr:to>
    <xdr:graphicFrame macro="">
      <xdr:nvGraphicFramePr>
        <xdr:cNvPr id="3143"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25</xdr:row>
      <xdr:rowOff>0</xdr:rowOff>
    </xdr:from>
    <xdr:to>
      <xdr:col>11</xdr:col>
      <xdr:colOff>2006600</xdr:colOff>
      <xdr:row>35</xdr:row>
      <xdr:rowOff>127000</xdr:rowOff>
    </xdr:to>
    <xdr:graphicFrame macro="">
      <xdr:nvGraphicFramePr>
        <xdr:cNvPr id="3144"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0</xdr:colOff>
      <xdr:row>25</xdr:row>
      <xdr:rowOff>0</xdr:rowOff>
    </xdr:from>
    <xdr:to>
      <xdr:col>12</xdr:col>
      <xdr:colOff>2006600</xdr:colOff>
      <xdr:row>35</xdr:row>
      <xdr:rowOff>127000</xdr:rowOff>
    </xdr:to>
    <xdr:graphicFrame macro="">
      <xdr:nvGraphicFramePr>
        <xdr:cNvPr id="3145"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0</xdr:colOff>
      <xdr:row>25</xdr:row>
      <xdr:rowOff>0</xdr:rowOff>
    </xdr:from>
    <xdr:to>
      <xdr:col>13</xdr:col>
      <xdr:colOff>2006600</xdr:colOff>
      <xdr:row>35</xdr:row>
      <xdr:rowOff>127000</xdr:rowOff>
    </xdr:to>
    <xdr:graphicFrame macro="">
      <xdr:nvGraphicFramePr>
        <xdr:cNvPr id="3146"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0</xdr:colOff>
      <xdr:row>25</xdr:row>
      <xdr:rowOff>0</xdr:rowOff>
    </xdr:from>
    <xdr:to>
      <xdr:col>14</xdr:col>
      <xdr:colOff>2006600</xdr:colOff>
      <xdr:row>35</xdr:row>
      <xdr:rowOff>127000</xdr:rowOff>
    </xdr:to>
    <xdr:graphicFrame macro="">
      <xdr:nvGraphicFramePr>
        <xdr:cNvPr id="3147"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25</xdr:row>
      <xdr:rowOff>0</xdr:rowOff>
    </xdr:from>
    <xdr:to>
      <xdr:col>15</xdr:col>
      <xdr:colOff>2006600</xdr:colOff>
      <xdr:row>35</xdr:row>
      <xdr:rowOff>127000</xdr:rowOff>
    </xdr:to>
    <xdr:graphicFrame macro="">
      <xdr:nvGraphicFramePr>
        <xdr:cNvPr id="3148"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0</xdr:colOff>
      <xdr:row>37</xdr:row>
      <xdr:rowOff>0</xdr:rowOff>
    </xdr:from>
    <xdr:to>
      <xdr:col>10</xdr:col>
      <xdr:colOff>2006600</xdr:colOff>
      <xdr:row>47</xdr:row>
      <xdr:rowOff>127000</xdr:rowOff>
    </xdr:to>
    <xdr:graphicFrame macro="">
      <xdr:nvGraphicFramePr>
        <xdr:cNvPr id="3149"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0</xdr:colOff>
      <xdr:row>37</xdr:row>
      <xdr:rowOff>0</xdr:rowOff>
    </xdr:from>
    <xdr:to>
      <xdr:col>11</xdr:col>
      <xdr:colOff>2006600</xdr:colOff>
      <xdr:row>47</xdr:row>
      <xdr:rowOff>127000</xdr:rowOff>
    </xdr:to>
    <xdr:graphicFrame macro="">
      <xdr:nvGraphicFramePr>
        <xdr:cNvPr id="3150"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0</xdr:colOff>
      <xdr:row>37</xdr:row>
      <xdr:rowOff>0</xdr:rowOff>
    </xdr:from>
    <xdr:to>
      <xdr:col>12</xdr:col>
      <xdr:colOff>2006600</xdr:colOff>
      <xdr:row>47</xdr:row>
      <xdr:rowOff>127000</xdr:rowOff>
    </xdr:to>
    <xdr:graphicFrame macro="">
      <xdr:nvGraphicFramePr>
        <xdr:cNvPr id="3151"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0</xdr:colOff>
      <xdr:row>37</xdr:row>
      <xdr:rowOff>0</xdr:rowOff>
    </xdr:from>
    <xdr:to>
      <xdr:col>13</xdr:col>
      <xdr:colOff>2006600</xdr:colOff>
      <xdr:row>47</xdr:row>
      <xdr:rowOff>127000</xdr:rowOff>
    </xdr:to>
    <xdr:graphicFrame macro="">
      <xdr:nvGraphicFramePr>
        <xdr:cNvPr id="3152"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0</xdr:colOff>
      <xdr:row>37</xdr:row>
      <xdr:rowOff>0</xdr:rowOff>
    </xdr:from>
    <xdr:to>
      <xdr:col>14</xdr:col>
      <xdr:colOff>2006600</xdr:colOff>
      <xdr:row>47</xdr:row>
      <xdr:rowOff>127000</xdr:rowOff>
    </xdr:to>
    <xdr:graphicFrame macro="">
      <xdr:nvGraphicFramePr>
        <xdr:cNvPr id="3153"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0</xdr:colOff>
      <xdr:row>37</xdr:row>
      <xdr:rowOff>0</xdr:rowOff>
    </xdr:from>
    <xdr:to>
      <xdr:col>15</xdr:col>
      <xdr:colOff>2006600</xdr:colOff>
      <xdr:row>47</xdr:row>
      <xdr:rowOff>127000</xdr:rowOff>
    </xdr:to>
    <xdr:graphicFrame macro="">
      <xdr:nvGraphicFramePr>
        <xdr:cNvPr id="3154"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0</xdr:colOff>
      <xdr:row>49</xdr:row>
      <xdr:rowOff>0</xdr:rowOff>
    </xdr:from>
    <xdr:to>
      <xdr:col>10</xdr:col>
      <xdr:colOff>2006600</xdr:colOff>
      <xdr:row>59</xdr:row>
      <xdr:rowOff>127000</xdr:rowOff>
    </xdr:to>
    <xdr:graphicFrame macro="">
      <xdr:nvGraphicFramePr>
        <xdr:cNvPr id="3155" name="Chart 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11</xdr:col>
      <xdr:colOff>0</xdr:colOff>
      <xdr:row>49</xdr:row>
      <xdr:rowOff>0</xdr:rowOff>
    </xdr:from>
    <xdr:to>
      <xdr:col>11</xdr:col>
      <xdr:colOff>2006600</xdr:colOff>
      <xdr:row>59</xdr:row>
      <xdr:rowOff>127000</xdr:rowOff>
    </xdr:to>
    <xdr:graphicFrame macro="">
      <xdr:nvGraphicFramePr>
        <xdr:cNvPr id="3157" name="Chart 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12</xdr:col>
      <xdr:colOff>0</xdr:colOff>
      <xdr:row>49</xdr:row>
      <xdr:rowOff>0</xdr:rowOff>
    </xdr:from>
    <xdr:to>
      <xdr:col>12</xdr:col>
      <xdr:colOff>2006600</xdr:colOff>
      <xdr:row>59</xdr:row>
      <xdr:rowOff>127000</xdr:rowOff>
    </xdr:to>
    <xdr:graphicFrame macro="">
      <xdr:nvGraphicFramePr>
        <xdr:cNvPr id="3158"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xdr:col>
      <xdr:colOff>0</xdr:colOff>
      <xdr:row>49</xdr:row>
      <xdr:rowOff>0</xdr:rowOff>
    </xdr:from>
    <xdr:to>
      <xdr:col>13</xdr:col>
      <xdr:colOff>2006600</xdr:colOff>
      <xdr:row>59</xdr:row>
      <xdr:rowOff>127000</xdr:rowOff>
    </xdr:to>
    <xdr:graphicFrame macro="">
      <xdr:nvGraphicFramePr>
        <xdr:cNvPr id="3159" name="Chart 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0</xdr:colOff>
      <xdr:row>49</xdr:row>
      <xdr:rowOff>0</xdr:rowOff>
    </xdr:from>
    <xdr:to>
      <xdr:col>14</xdr:col>
      <xdr:colOff>2006600</xdr:colOff>
      <xdr:row>59</xdr:row>
      <xdr:rowOff>127000</xdr:rowOff>
    </xdr:to>
    <xdr:graphicFrame macro="">
      <xdr:nvGraphicFramePr>
        <xdr:cNvPr id="3160" name="Chart 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15</xdr:col>
      <xdr:colOff>0</xdr:colOff>
      <xdr:row>49</xdr:row>
      <xdr:rowOff>0</xdr:rowOff>
    </xdr:from>
    <xdr:to>
      <xdr:col>15</xdr:col>
      <xdr:colOff>2006600</xdr:colOff>
      <xdr:row>59</xdr:row>
      <xdr:rowOff>127000</xdr:rowOff>
    </xdr:to>
    <xdr:graphicFrame macro="">
      <xdr:nvGraphicFramePr>
        <xdr:cNvPr id="3161" name="Chart 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0</xdr:colOff>
      <xdr:row>57</xdr:row>
      <xdr:rowOff>0</xdr:rowOff>
    </xdr:from>
    <xdr:to>
      <xdr:col>6</xdr:col>
      <xdr:colOff>101600</xdr:colOff>
      <xdr:row>67</xdr:row>
      <xdr:rowOff>127000</xdr:rowOff>
    </xdr:to>
    <xdr:graphicFrame macro="">
      <xdr:nvGraphicFramePr>
        <xdr:cNvPr id="3162" name="Chart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xdr:col>
      <xdr:colOff>0</xdr:colOff>
      <xdr:row>57</xdr:row>
      <xdr:rowOff>0</xdr:rowOff>
    </xdr:from>
    <xdr:to>
      <xdr:col>9</xdr:col>
      <xdr:colOff>101600</xdr:colOff>
      <xdr:row>67</xdr:row>
      <xdr:rowOff>127000</xdr:rowOff>
    </xdr:to>
    <xdr:graphicFrame macro="">
      <xdr:nvGraphicFramePr>
        <xdr:cNvPr id="3164"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10</xdr:col>
      <xdr:colOff>0</xdr:colOff>
      <xdr:row>61</xdr:row>
      <xdr:rowOff>0</xdr:rowOff>
    </xdr:from>
    <xdr:to>
      <xdr:col>10</xdr:col>
      <xdr:colOff>2006600</xdr:colOff>
      <xdr:row>71</xdr:row>
      <xdr:rowOff>127000</xdr:rowOff>
    </xdr:to>
    <xdr:graphicFrame macro="">
      <xdr:nvGraphicFramePr>
        <xdr:cNvPr id="3165" name="Chart 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11</xdr:col>
      <xdr:colOff>0</xdr:colOff>
      <xdr:row>61</xdr:row>
      <xdr:rowOff>0</xdr:rowOff>
    </xdr:from>
    <xdr:to>
      <xdr:col>11</xdr:col>
      <xdr:colOff>2006600</xdr:colOff>
      <xdr:row>71</xdr:row>
      <xdr:rowOff>127000</xdr:rowOff>
    </xdr:to>
    <xdr:graphicFrame macro="">
      <xdr:nvGraphicFramePr>
        <xdr:cNvPr id="3166" name="Chart 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12</xdr:col>
      <xdr:colOff>0</xdr:colOff>
      <xdr:row>61</xdr:row>
      <xdr:rowOff>0</xdr:rowOff>
    </xdr:from>
    <xdr:to>
      <xdr:col>12</xdr:col>
      <xdr:colOff>2006600</xdr:colOff>
      <xdr:row>71</xdr:row>
      <xdr:rowOff>127000</xdr:rowOff>
    </xdr:to>
    <xdr:graphicFrame macro="">
      <xdr:nvGraphicFramePr>
        <xdr:cNvPr id="3167" name="Chart 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13</xdr:col>
      <xdr:colOff>0</xdr:colOff>
      <xdr:row>61</xdr:row>
      <xdr:rowOff>0</xdr:rowOff>
    </xdr:from>
    <xdr:to>
      <xdr:col>13</xdr:col>
      <xdr:colOff>2006600</xdr:colOff>
      <xdr:row>71</xdr:row>
      <xdr:rowOff>127000</xdr:rowOff>
    </xdr:to>
    <xdr:graphicFrame macro="">
      <xdr:nvGraphicFramePr>
        <xdr:cNvPr id="3168" name="Chart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14</xdr:col>
      <xdr:colOff>0</xdr:colOff>
      <xdr:row>61</xdr:row>
      <xdr:rowOff>0</xdr:rowOff>
    </xdr:from>
    <xdr:to>
      <xdr:col>14</xdr:col>
      <xdr:colOff>2006600</xdr:colOff>
      <xdr:row>71</xdr:row>
      <xdr:rowOff>127000</xdr:rowOff>
    </xdr:to>
    <xdr:graphicFrame macro="">
      <xdr:nvGraphicFramePr>
        <xdr:cNvPr id="3169" name="Chart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15</xdr:col>
      <xdr:colOff>0</xdr:colOff>
      <xdr:row>61</xdr:row>
      <xdr:rowOff>0</xdr:rowOff>
    </xdr:from>
    <xdr:to>
      <xdr:col>15</xdr:col>
      <xdr:colOff>2006600</xdr:colOff>
      <xdr:row>71</xdr:row>
      <xdr:rowOff>127000</xdr:rowOff>
    </xdr:to>
    <xdr:graphicFrame macro="">
      <xdr:nvGraphicFramePr>
        <xdr:cNvPr id="3170" name="Chart 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10</xdr:col>
      <xdr:colOff>0</xdr:colOff>
      <xdr:row>73</xdr:row>
      <xdr:rowOff>0</xdr:rowOff>
    </xdr:from>
    <xdr:to>
      <xdr:col>10</xdr:col>
      <xdr:colOff>2006600</xdr:colOff>
      <xdr:row>83</xdr:row>
      <xdr:rowOff>127000</xdr:rowOff>
    </xdr:to>
    <xdr:graphicFrame macro="">
      <xdr:nvGraphicFramePr>
        <xdr:cNvPr id="3171"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11</xdr:col>
      <xdr:colOff>0</xdr:colOff>
      <xdr:row>73</xdr:row>
      <xdr:rowOff>0</xdr:rowOff>
    </xdr:from>
    <xdr:to>
      <xdr:col>11</xdr:col>
      <xdr:colOff>2006600</xdr:colOff>
      <xdr:row>83</xdr:row>
      <xdr:rowOff>127000</xdr:rowOff>
    </xdr:to>
    <xdr:graphicFrame macro="">
      <xdr:nvGraphicFramePr>
        <xdr:cNvPr id="3172" name="Chart 1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12</xdr:col>
      <xdr:colOff>0</xdr:colOff>
      <xdr:row>73</xdr:row>
      <xdr:rowOff>0</xdr:rowOff>
    </xdr:from>
    <xdr:to>
      <xdr:col>12</xdr:col>
      <xdr:colOff>2006600</xdr:colOff>
      <xdr:row>83</xdr:row>
      <xdr:rowOff>127000</xdr:rowOff>
    </xdr:to>
    <xdr:graphicFrame macro="">
      <xdr:nvGraphicFramePr>
        <xdr:cNvPr id="3173" name="Chart 1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13</xdr:col>
      <xdr:colOff>0</xdr:colOff>
      <xdr:row>73</xdr:row>
      <xdr:rowOff>0</xdr:rowOff>
    </xdr:from>
    <xdr:to>
      <xdr:col>13</xdr:col>
      <xdr:colOff>2006600</xdr:colOff>
      <xdr:row>83</xdr:row>
      <xdr:rowOff>127000</xdr:rowOff>
    </xdr:to>
    <xdr:graphicFrame macro="">
      <xdr:nvGraphicFramePr>
        <xdr:cNvPr id="3174"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14</xdr:col>
      <xdr:colOff>0</xdr:colOff>
      <xdr:row>73</xdr:row>
      <xdr:rowOff>0</xdr:rowOff>
    </xdr:from>
    <xdr:to>
      <xdr:col>14</xdr:col>
      <xdr:colOff>2006600</xdr:colOff>
      <xdr:row>83</xdr:row>
      <xdr:rowOff>127000</xdr:rowOff>
    </xdr:to>
    <xdr:graphicFrame macro="">
      <xdr:nvGraphicFramePr>
        <xdr:cNvPr id="3175" name="Chart 1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15</xdr:col>
      <xdr:colOff>0</xdr:colOff>
      <xdr:row>73</xdr:row>
      <xdr:rowOff>0</xdr:rowOff>
    </xdr:from>
    <xdr:to>
      <xdr:col>15</xdr:col>
      <xdr:colOff>2006600</xdr:colOff>
      <xdr:row>83</xdr:row>
      <xdr:rowOff>127000</xdr:rowOff>
    </xdr:to>
    <xdr:graphicFrame macro="">
      <xdr:nvGraphicFramePr>
        <xdr:cNvPr id="3176" name="Chart 1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10</xdr:col>
      <xdr:colOff>0</xdr:colOff>
      <xdr:row>85</xdr:row>
      <xdr:rowOff>0</xdr:rowOff>
    </xdr:from>
    <xdr:to>
      <xdr:col>10</xdr:col>
      <xdr:colOff>2006600</xdr:colOff>
      <xdr:row>95</xdr:row>
      <xdr:rowOff>127000</xdr:rowOff>
    </xdr:to>
    <xdr:graphicFrame macro="">
      <xdr:nvGraphicFramePr>
        <xdr:cNvPr id="3177" name="Chart 1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xdr:col>
      <xdr:colOff>0</xdr:colOff>
      <xdr:row>85</xdr:row>
      <xdr:rowOff>0</xdr:rowOff>
    </xdr:from>
    <xdr:to>
      <xdr:col>11</xdr:col>
      <xdr:colOff>2006600</xdr:colOff>
      <xdr:row>95</xdr:row>
      <xdr:rowOff>127000</xdr:rowOff>
    </xdr:to>
    <xdr:graphicFrame macro="">
      <xdr:nvGraphicFramePr>
        <xdr:cNvPr id="3178" name="Chart 10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12</xdr:col>
      <xdr:colOff>0</xdr:colOff>
      <xdr:row>85</xdr:row>
      <xdr:rowOff>0</xdr:rowOff>
    </xdr:from>
    <xdr:to>
      <xdr:col>12</xdr:col>
      <xdr:colOff>2006600</xdr:colOff>
      <xdr:row>95</xdr:row>
      <xdr:rowOff>127000</xdr:rowOff>
    </xdr:to>
    <xdr:graphicFrame macro="">
      <xdr:nvGraphicFramePr>
        <xdr:cNvPr id="3179" name="Chart 10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13</xdr:col>
      <xdr:colOff>0</xdr:colOff>
      <xdr:row>85</xdr:row>
      <xdr:rowOff>0</xdr:rowOff>
    </xdr:from>
    <xdr:to>
      <xdr:col>13</xdr:col>
      <xdr:colOff>2006600</xdr:colOff>
      <xdr:row>95</xdr:row>
      <xdr:rowOff>127000</xdr:rowOff>
    </xdr:to>
    <xdr:graphicFrame macro="">
      <xdr:nvGraphicFramePr>
        <xdr:cNvPr id="3180" name="Chart 10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14</xdr:col>
      <xdr:colOff>0</xdr:colOff>
      <xdr:row>85</xdr:row>
      <xdr:rowOff>0</xdr:rowOff>
    </xdr:from>
    <xdr:to>
      <xdr:col>14</xdr:col>
      <xdr:colOff>2006600</xdr:colOff>
      <xdr:row>95</xdr:row>
      <xdr:rowOff>127000</xdr:rowOff>
    </xdr:to>
    <xdr:graphicFrame macro="">
      <xdr:nvGraphicFramePr>
        <xdr:cNvPr id="3181" name="Chart 10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15</xdr:col>
      <xdr:colOff>0</xdr:colOff>
      <xdr:row>85</xdr:row>
      <xdr:rowOff>0</xdr:rowOff>
    </xdr:from>
    <xdr:to>
      <xdr:col>15</xdr:col>
      <xdr:colOff>2006600</xdr:colOff>
      <xdr:row>95</xdr:row>
      <xdr:rowOff>127000</xdr:rowOff>
    </xdr:to>
    <xdr:graphicFrame macro="">
      <xdr:nvGraphicFramePr>
        <xdr:cNvPr id="3182" name="Chart 1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10</xdr:col>
      <xdr:colOff>0</xdr:colOff>
      <xdr:row>97</xdr:row>
      <xdr:rowOff>0</xdr:rowOff>
    </xdr:from>
    <xdr:to>
      <xdr:col>10</xdr:col>
      <xdr:colOff>2006600</xdr:colOff>
      <xdr:row>107</xdr:row>
      <xdr:rowOff>127000</xdr:rowOff>
    </xdr:to>
    <xdr:graphicFrame macro="">
      <xdr:nvGraphicFramePr>
        <xdr:cNvPr id="3183" name="Chart 1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11</xdr:col>
      <xdr:colOff>0</xdr:colOff>
      <xdr:row>97</xdr:row>
      <xdr:rowOff>0</xdr:rowOff>
    </xdr:from>
    <xdr:to>
      <xdr:col>11</xdr:col>
      <xdr:colOff>2006600</xdr:colOff>
      <xdr:row>107</xdr:row>
      <xdr:rowOff>127000</xdr:rowOff>
    </xdr:to>
    <xdr:graphicFrame macro="">
      <xdr:nvGraphicFramePr>
        <xdr:cNvPr id="3184" name="Chart 1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12</xdr:col>
      <xdr:colOff>0</xdr:colOff>
      <xdr:row>97</xdr:row>
      <xdr:rowOff>0</xdr:rowOff>
    </xdr:from>
    <xdr:to>
      <xdr:col>12</xdr:col>
      <xdr:colOff>2006600</xdr:colOff>
      <xdr:row>107</xdr:row>
      <xdr:rowOff>127000</xdr:rowOff>
    </xdr:to>
    <xdr:graphicFrame macro="">
      <xdr:nvGraphicFramePr>
        <xdr:cNvPr id="3185" name="Chart 1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68</xdr:row>
      <xdr:rowOff>12700</xdr:rowOff>
    </xdr:from>
    <xdr:to>
      <xdr:col>9</xdr:col>
      <xdr:colOff>889000</xdr:colOff>
      <xdr:row>83</xdr:row>
      <xdr:rowOff>12700</xdr:rowOff>
    </xdr:to>
    <xdr:graphicFrame macro="">
      <xdr:nvGraphicFramePr>
        <xdr:cNvPr id="3186" name="Chart 1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7</xdr:col>
      <xdr:colOff>25400</xdr:colOff>
      <xdr:row>85</xdr:row>
      <xdr:rowOff>12700</xdr:rowOff>
    </xdr:from>
    <xdr:to>
      <xdr:col>8</xdr:col>
      <xdr:colOff>838200</xdr:colOff>
      <xdr:row>95</xdr:row>
      <xdr:rowOff>0</xdr:rowOff>
    </xdr:to>
    <xdr:graphicFrame macro="">
      <xdr:nvGraphicFramePr>
        <xdr:cNvPr id="3187" name="Chart 1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7</xdr:col>
      <xdr:colOff>38100</xdr:colOff>
      <xdr:row>109</xdr:row>
      <xdr:rowOff>0</xdr:rowOff>
    </xdr:from>
    <xdr:to>
      <xdr:col>9</xdr:col>
      <xdr:colOff>139700</xdr:colOff>
      <xdr:row>119</xdr:row>
      <xdr:rowOff>127000</xdr:rowOff>
    </xdr:to>
    <xdr:graphicFrame macro="">
      <xdr:nvGraphicFramePr>
        <xdr:cNvPr id="3189" name="Chart 1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7</xdr:col>
      <xdr:colOff>38100</xdr:colOff>
      <xdr:row>97</xdr:row>
      <xdr:rowOff>0</xdr:rowOff>
    </xdr:from>
    <xdr:to>
      <xdr:col>9</xdr:col>
      <xdr:colOff>139700</xdr:colOff>
      <xdr:row>107</xdr:row>
      <xdr:rowOff>127000</xdr:rowOff>
    </xdr:to>
    <xdr:graphicFrame macro="">
      <xdr:nvGraphicFramePr>
        <xdr:cNvPr id="3190" name="Chart 1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7</xdr:col>
      <xdr:colOff>38100</xdr:colOff>
      <xdr:row>121</xdr:row>
      <xdr:rowOff>0</xdr:rowOff>
    </xdr:from>
    <xdr:to>
      <xdr:col>9</xdr:col>
      <xdr:colOff>139700</xdr:colOff>
      <xdr:row>131</xdr:row>
      <xdr:rowOff>127000</xdr:rowOff>
    </xdr:to>
    <xdr:graphicFrame macro="">
      <xdr:nvGraphicFramePr>
        <xdr:cNvPr id="3191" name="Chart 1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99</xdr:row>
      <xdr:rowOff>63500</xdr:rowOff>
    </xdr:from>
    <xdr:to>
      <xdr:col>4</xdr:col>
      <xdr:colOff>177800</xdr:colOff>
      <xdr:row>125</xdr:row>
      <xdr:rowOff>101600</xdr:rowOff>
    </xdr:to>
    <xdr:graphicFrame macro="">
      <xdr:nvGraphicFramePr>
        <xdr:cNvPr id="1036"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177800</xdr:colOff>
      <xdr:row>99</xdr:row>
      <xdr:rowOff>63500</xdr:rowOff>
    </xdr:from>
    <xdr:to>
      <xdr:col>8</xdr:col>
      <xdr:colOff>139700</xdr:colOff>
      <xdr:row>125</xdr:row>
      <xdr:rowOff>101600</xdr:rowOff>
    </xdr:to>
    <xdr:graphicFrame macro="">
      <xdr:nvGraphicFramePr>
        <xdr:cNvPr id="1037"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139700</xdr:colOff>
      <xdr:row>99</xdr:row>
      <xdr:rowOff>63500</xdr:rowOff>
    </xdr:from>
    <xdr:to>
      <xdr:col>12</xdr:col>
      <xdr:colOff>114300</xdr:colOff>
      <xdr:row>125</xdr:row>
      <xdr:rowOff>101600</xdr:rowOff>
    </xdr:to>
    <xdr:graphicFrame macro="">
      <xdr:nvGraphicFramePr>
        <xdr:cNvPr id="1038"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73</xdr:row>
      <xdr:rowOff>0</xdr:rowOff>
    </xdr:from>
    <xdr:to>
      <xdr:col>10</xdr:col>
      <xdr:colOff>584200</xdr:colOff>
      <xdr:row>99</xdr:row>
      <xdr:rowOff>50800</xdr:rowOff>
    </xdr:to>
    <xdr:graphicFrame macro="">
      <xdr:nvGraphicFramePr>
        <xdr:cNvPr id="1039"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election activeCell="B3" sqref="B3"/>
    </sheetView>
  </sheetViews>
  <sheetFormatPr baseColWidth="10" defaultRowHeight="13" x14ac:dyDescent="0"/>
  <sheetData>
    <row r="1" spans="1:2">
      <c r="A1" t="s">
        <v>5226</v>
      </c>
    </row>
    <row r="2" spans="1:2">
      <c r="A2" t="s">
        <v>5324</v>
      </c>
    </row>
    <row r="4" spans="1:2">
      <c r="A4" s="10" t="s">
        <v>5273</v>
      </c>
      <c r="B4" s="120">
        <v>1.3</v>
      </c>
    </row>
    <row r="5" spans="1:2">
      <c r="A5" s="10" t="s">
        <v>3135</v>
      </c>
      <c r="B5" s="121">
        <v>40128</v>
      </c>
    </row>
  </sheetData>
  <phoneticPr fontId="16"/>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BG59"/>
  <sheetViews>
    <sheetView workbookViewId="0">
      <pane xSplit="1" ySplit="2" topLeftCell="B3" activePane="bottomRight" state="frozenSplit"/>
      <selection activeCell="J1" sqref="J1:K1 J2:K2 K1:K1048576"/>
      <selection pane="topRight" activeCell="P1" sqref="P1"/>
      <selection pane="bottomLeft" activeCell="A12" sqref="A12:XFD12"/>
      <selection pane="bottomRight" activeCell="G60" sqref="G60"/>
    </sheetView>
  </sheetViews>
  <sheetFormatPr baseColWidth="10" defaultRowHeight="13" x14ac:dyDescent="0"/>
  <cols>
    <col min="1" max="1" width="14.85546875" customWidth="1"/>
    <col min="2" max="2" width="6.7109375" customWidth="1"/>
    <col min="3" max="3" width="11.7109375" customWidth="1"/>
    <col min="4" max="6" width="3.7109375" customWidth="1"/>
    <col min="7" max="9" width="2.140625" style="81" customWidth="1"/>
    <col min="10" max="11" width="9.7109375" customWidth="1"/>
    <col min="13" max="13" width="10.7109375" style="2"/>
    <col min="18" max="25" width="8.7109375" customWidth="1"/>
    <col min="26" max="50" width="7.7109375" customWidth="1"/>
    <col min="52" max="52" width="3.85546875" customWidth="1"/>
    <col min="53" max="53" width="4.7109375" customWidth="1"/>
    <col min="54" max="57" width="1.7109375" customWidth="1"/>
    <col min="58" max="58" width="2.7109375" customWidth="1"/>
  </cols>
  <sheetData>
    <row r="1" spans="1:59">
      <c r="A1" t="s">
        <v>3288</v>
      </c>
      <c r="B1" s="81" t="s">
        <v>1111</v>
      </c>
      <c r="C1" s="30" t="s">
        <v>1111</v>
      </c>
      <c r="D1" s="131" t="s">
        <v>3410</v>
      </c>
      <c r="E1" s="131"/>
      <c r="F1" s="131"/>
      <c r="G1" s="132" t="s">
        <v>2333</v>
      </c>
      <c r="H1" s="132"/>
      <c r="I1" s="132"/>
      <c r="J1" s="138" t="s">
        <v>976</v>
      </c>
      <c r="K1" s="135"/>
      <c r="L1" s="133" t="str">
        <f>County!N1</f>
        <v>Gore</v>
      </c>
      <c r="M1" s="133"/>
      <c r="N1" s="134" t="str">
        <f>County!O1</f>
        <v>Bush</v>
      </c>
      <c r="O1" s="135"/>
      <c r="P1" s="136" t="str">
        <f>County!P1</f>
        <v>Nader</v>
      </c>
      <c r="Q1" s="137"/>
      <c r="R1" s="138" t="str">
        <f>County!Q1</f>
        <v>Buchanan</v>
      </c>
      <c r="S1" s="135"/>
      <c r="T1" s="138" t="str">
        <f>County!R1</f>
        <v>Browne</v>
      </c>
      <c r="U1" s="135"/>
      <c r="V1" s="138" t="str">
        <f>County!S1</f>
        <v>Phillips</v>
      </c>
      <c r="W1" s="135"/>
      <c r="X1" s="138" t="str">
        <f>County!T1</f>
        <v>Hagelin</v>
      </c>
      <c r="Y1" s="135"/>
      <c r="Z1" s="138" t="str">
        <f>County!U1</f>
        <v>Write-ins</v>
      </c>
      <c r="AA1" s="138"/>
      <c r="AB1" s="138" t="str">
        <f>County!V1</f>
        <v>Harris</v>
      </c>
      <c r="AC1" s="135"/>
      <c r="AD1" s="138" t="str">
        <f>County!W1</f>
        <v>Smith</v>
      </c>
      <c r="AE1" s="135"/>
      <c r="AF1" s="138" t="str">
        <f>County!X1</f>
        <v>McReynolds</v>
      </c>
      <c r="AG1" s="138"/>
      <c r="AH1" s="138" t="str">
        <f>County!Y1</f>
        <v>Moorehead</v>
      </c>
      <c r="AI1" s="138"/>
      <c r="AJ1" s="138" t="s">
        <v>669</v>
      </c>
      <c r="AK1" s="138"/>
      <c r="AL1" s="138" t="str">
        <f>County!AA1</f>
        <v>Brown</v>
      </c>
      <c r="AM1" s="135"/>
      <c r="AN1" s="138" t="str">
        <f>County!AB1</f>
        <v>Lane</v>
      </c>
      <c r="AO1" s="138"/>
      <c r="AP1" s="138" t="str">
        <f>County!AC1</f>
        <v>Venson</v>
      </c>
      <c r="AQ1" s="135"/>
      <c r="AR1" s="138" t="str">
        <f>County!AD1</f>
        <v>Dodge</v>
      </c>
      <c r="AS1" s="135"/>
      <c r="AT1" s="138" t="str">
        <f>County!AE1</f>
        <v>Youngkeit</v>
      </c>
      <c r="AU1" s="135"/>
      <c r="AV1" s="138">
        <f>County!AF1</f>
        <v>0</v>
      </c>
      <c r="AW1" s="138"/>
      <c r="AX1" s="1"/>
      <c r="AY1" s="1"/>
      <c r="BB1" s="17" t="str">
        <f>LEFT(R1,1)</f>
        <v>B</v>
      </c>
      <c r="BC1" s="17" t="str">
        <f>LEFT(T1,1)</f>
        <v>B</v>
      </c>
      <c r="BD1" s="17" t="str">
        <f>LEFT(X1,1)</f>
        <v>H</v>
      </c>
      <c r="BE1" s="17" t="str">
        <f>LEFT(V1,1)</f>
        <v>P</v>
      </c>
    </row>
    <row r="2" spans="1:59" s="32" customFormat="1">
      <c r="B2" s="57" t="s">
        <v>3410</v>
      </c>
      <c r="C2" s="34" t="s">
        <v>975</v>
      </c>
      <c r="D2" s="33" t="s">
        <v>3925</v>
      </c>
      <c r="E2" s="33" t="s">
        <v>2527</v>
      </c>
      <c r="F2" s="33" t="s">
        <v>3688</v>
      </c>
      <c r="G2" s="128" t="str">
        <f>LEFT(L2,1)</f>
        <v>D</v>
      </c>
      <c r="H2" s="129" t="str">
        <f>LEFT(N2,1)</f>
        <v>R</v>
      </c>
      <c r="I2" s="130" t="str">
        <f>LEFT(P2,1)</f>
        <v>G</v>
      </c>
      <c r="J2" s="34" t="s">
        <v>298</v>
      </c>
      <c r="K2" s="34" t="s">
        <v>3689</v>
      </c>
      <c r="L2" s="139" t="str">
        <f>Candidates!B1</f>
        <v>Democratic</v>
      </c>
      <c r="M2" s="139"/>
      <c r="N2" s="140" t="str">
        <f>Candidates!C1</f>
        <v>Republican</v>
      </c>
      <c r="O2" s="141"/>
      <c r="P2" s="142" t="str">
        <f>Candidates!D1</f>
        <v>Green</v>
      </c>
      <c r="Q2" s="141"/>
      <c r="R2" s="143" t="str">
        <f>Candidates!E1</f>
        <v>Reform</v>
      </c>
      <c r="S2" s="141"/>
      <c r="T2" s="143" t="str">
        <f>Candidates!F1</f>
        <v>Libertarian</v>
      </c>
      <c r="U2" s="141"/>
      <c r="V2" s="143" t="str">
        <f>Candidates!G1</f>
        <v>Constitution</v>
      </c>
      <c r="W2" s="141"/>
      <c r="X2" s="143" t="str">
        <f>Candidates!H1</f>
        <v>Natural Law</v>
      </c>
      <c r="Y2" s="141"/>
      <c r="Z2" s="143"/>
      <c r="AA2" s="141"/>
      <c r="AB2" s="143" t="s">
        <v>1644</v>
      </c>
      <c r="AC2" s="141"/>
      <c r="AD2" s="143" t="s">
        <v>1845</v>
      </c>
      <c r="AE2" s="141"/>
      <c r="AF2" s="143" t="s">
        <v>1997</v>
      </c>
      <c r="AG2" s="141"/>
      <c r="AH2" s="143" t="s">
        <v>1645</v>
      </c>
      <c r="AI2" s="141"/>
      <c r="AJ2" s="143"/>
      <c r="AK2" s="141"/>
      <c r="AL2" s="143" t="s">
        <v>1605</v>
      </c>
      <c r="AM2" s="141"/>
      <c r="AN2" s="143" t="s">
        <v>2801</v>
      </c>
      <c r="AO2" s="141"/>
      <c r="AP2" s="143" t="s">
        <v>1605</v>
      </c>
      <c r="AQ2" s="141"/>
      <c r="AR2" s="143" t="s">
        <v>2031</v>
      </c>
      <c r="AS2" s="141"/>
      <c r="AT2" s="143" t="s">
        <v>3718</v>
      </c>
      <c r="AU2" s="141"/>
      <c r="AV2" s="143"/>
      <c r="AW2" s="141"/>
      <c r="AX2" s="35"/>
      <c r="AY2" s="35" t="s">
        <v>3288</v>
      </c>
      <c r="BA2" s="32" t="s">
        <v>1851</v>
      </c>
      <c r="BB2" s="36"/>
      <c r="BC2" s="36"/>
      <c r="BD2" s="36"/>
      <c r="BE2" s="36"/>
      <c r="BG2" s="32" t="s">
        <v>2163</v>
      </c>
    </row>
    <row r="3" spans="1:59">
      <c r="A3" t="s">
        <v>3164</v>
      </c>
      <c r="B3">
        <f>D3+E3+F3</f>
        <v>9</v>
      </c>
      <c r="C3" s="1">
        <f t="shared" ref="C3:C34" si="0">L3+N3+P3+R3+T3+X3+V3+AD3+AJ3+AB3+AF3+Z3+AH3+AR3+AT3+AL3+AP3+AN3+AV3</f>
        <v>1672551</v>
      </c>
      <c r="D3" s="24">
        <v>9</v>
      </c>
      <c r="E3" s="24"/>
      <c r="F3" s="24"/>
      <c r="G3" s="97">
        <f t="shared" ref="G3:G34" si="1">RANK(L3,L3:AX3)</f>
        <v>2</v>
      </c>
      <c r="H3" s="97">
        <f t="shared" ref="H3:H34" si="2">RANK(N3,L3:AX3)</f>
        <v>1</v>
      </c>
      <c r="I3" s="97">
        <f t="shared" ref="I3:I34" si="3">IF(P3&gt;0,RANK(P3,L3:AX3),"-")</f>
        <v>3</v>
      </c>
      <c r="J3" s="1">
        <f>ABS(N3-L3)</f>
        <v>248807</v>
      </c>
      <c r="K3" s="2">
        <f t="shared" ref="K3:K34" si="4">J3/C3</f>
        <v>0.14875899150459387</v>
      </c>
      <c r="L3" s="1">
        <f>County!N70</f>
        <v>695602</v>
      </c>
      <c r="M3" s="2">
        <f t="shared" ref="M3:M34" si="5">L3/$C3</f>
        <v>0.4158928487083503</v>
      </c>
      <c r="N3" s="1">
        <f>County!O70</f>
        <v>944409</v>
      </c>
      <c r="O3" s="2">
        <f t="shared" ref="O3:O34" si="6">N3/$C3</f>
        <v>0.56465184021294423</v>
      </c>
      <c r="P3" s="1">
        <f>County!P70</f>
        <v>18349</v>
      </c>
      <c r="Q3" s="2">
        <f t="shared" ref="Q3:Q34" si="7">P3/$C3</f>
        <v>1.0970666963219657E-2</v>
      </c>
      <c r="R3" s="1">
        <f>County!Q70</f>
        <v>6364</v>
      </c>
      <c r="S3" s="2">
        <f t="shared" ref="S3:S34" si="8">R3/$C3</f>
        <v>3.8049661863823582E-3</v>
      </c>
      <c r="T3" s="1">
        <f>County!R70</f>
        <v>5902</v>
      </c>
      <c r="U3" s="2">
        <f t="shared" ref="U3:U34" si="9">T3/$C3</f>
        <v>3.5287414255230484E-3</v>
      </c>
      <c r="V3" s="1">
        <f>County!S70</f>
        <v>777</v>
      </c>
      <c r="W3" s="2">
        <f t="shared" ref="W3:W34" si="10">V3/$C3</f>
        <v>4.64559825081567E-4</v>
      </c>
      <c r="X3" s="1">
        <f>County!T70</f>
        <v>447</v>
      </c>
      <c r="Y3" s="2">
        <f t="shared" ref="Y3:Y34" si="11">X3/$C3</f>
        <v>2.6725642446777408E-4</v>
      </c>
      <c r="Z3" s="1">
        <f>County!U70</f>
        <v>701</v>
      </c>
      <c r="AA3" s="2">
        <f t="shared" ref="AA3:AA34" si="12">Z3/$C3</f>
        <v>4.1912025403111774E-4</v>
      </c>
      <c r="AB3" s="1">
        <f>County!V70</f>
        <v>0</v>
      </c>
      <c r="AC3" s="2">
        <f t="shared" ref="AC3:AC34" si="13">AB3/$C3</f>
        <v>0</v>
      </c>
      <c r="AD3" s="1">
        <f>County!W70</f>
        <v>0</v>
      </c>
      <c r="AE3" s="2">
        <f t="shared" ref="AE3:AE34" si="14">AD3/$C3</f>
        <v>0</v>
      </c>
      <c r="AF3" s="1">
        <f>County!X70</f>
        <v>0</v>
      </c>
      <c r="AG3" s="2">
        <f t="shared" ref="AG3:AG34" si="15">AF3/$C3</f>
        <v>0</v>
      </c>
      <c r="AH3" s="1">
        <f>County!Y70</f>
        <v>0</v>
      </c>
      <c r="AI3" s="2">
        <f t="shared" ref="AI3:AI34" si="16">AH3/$C3</f>
        <v>0</v>
      </c>
      <c r="AJ3" s="1">
        <f>County!Z70</f>
        <v>0</v>
      </c>
      <c r="AK3" s="2">
        <f t="shared" ref="AK3:AK34" si="17">AJ3/$C3</f>
        <v>0</v>
      </c>
      <c r="AL3" s="1">
        <f>County!AA70</f>
        <v>0</v>
      </c>
      <c r="AM3" s="2">
        <f t="shared" ref="AM3:AM34" si="18">AL3/$C3</f>
        <v>0</v>
      </c>
      <c r="AN3" s="1">
        <f>County!AB70</f>
        <v>0</v>
      </c>
      <c r="AO3" s="2">
        <f t="shared" ref="AO3:AO34" si="19">AN3/$C3</f>
        <v>0</v>
      </c>
      <c r="AP3" s="1">
        <f>County!AC70</f>
        <v>0</v>
      </c>
      <c r="AQ3" s="2">
        <f t="shared" ref="AQ3:AQ34" si="20">AP3/$C3</f>
        <v>0</v>
      </c>
      <c r="AR3" s="1">
        <f>County!AD70</f>
        <v>0</v>
      </c>
      <c r="AS3" s="2">
        <f t="shared" ref="AS3:AS34" si="21">AR3/$C3</f>
        <v>0</v>
      </c>
      <c r="AT3" s="1">
        <f>County!AE70</f>
        <v>0</v>
      </c>
      <c r="AU3" s="2">
        <f t="shared" ref="AU3:AU34" si="22">AT3/$C3</f>
        <v>0</v>
      </c>
      <c r="AV3" s="1">
        <f>County!AF70</f>
        <v>0</v>
      </c>
      <c r="AW3" s="2">
        <f t="shared" ref="AW3:AW34" si="23">AV3/$C3</f>
        <v>0</v>
      </c>
      <c r="AX3" s="31"/>
      <c r="AY3" t="str">
        <f>A3</f>
        <v>Alabama</v>
      </c>
      <c r="AZ3" t="s">
        <v>3174</v>
      </c>
      <c r="BA3">
        <f>SUM(D3:F3)</f>
        <v>9</v>
      </c>
      <c r="BB3" s="9">
        <f>RANK(R3,(L3:Q3,R3:Y3,AD3:AW3))</f>
        <v>4</v>
      </c>
      <c r="BC3" s="9">
        <f>RANK(T3,(L3:Q3,R3:Y3,AD3:AW3))</f>
        <v>5</v>
      </c>
      <c r="BD3" s="9">
        <f>RANK(X3,(L3:Q3,R3:Y3,AD3:AW3))</f>
        <v>7</v>
      </c>
      <c r="BE3" s="9">
        <f>RANK(V3,(L3:Q3,R3:Y3,AD3:AW3))</f>
        <v>6</v>
      </c>
      <c r="BG3">
        <v>1</v>
      </c>
    </row>
    <row r="4" spans="1:59" s="50" customFormat="1">
      <c r="A4" s="50" t="s">
        <v>1986</v>
      </c>
      <c r="B4" s="50">
        <f t="shared" ref="B4:B54" si="24">D4+E4+F4</f>
        <v>3</v>
      </c>
      <c r="C4" s="53">
        <f t="shared" si="0"/>
        <v>285560</v>
      </c>
      <c r="D4" s="52">
        <v>3</v>
      </c>
      <c r="E4" s="52"/>
      <c r="F4" s="52"/>
      <c r="G4" s="98">
        <f t="shared" si="1"/>
        <v>2</v>
      </c>
      <c r="H4" s="98">
        <f t="shared" si="2"/>
        <v>1</v>
      </c>
      <c r="I4" s="98">
        <f t="shared" si="3"/>
        <v>3</v>
      </c>
      <c r="J4" s="53">
        <f t="shared" ref="J4:J53" si="25">ABS(N4-L4)</f>
        <v>88394</v>
      </c>
      <c r="K4" s="54">
        <f t="shared" si="4"/>
        <v>0.30954615492365878</v>
      </c>
      <c r="L4" s="53">
        <f>County!N112</f>
        <v>79004</v>
      </c>
      <c r="M4" s="54">
        <f t="shared" si="5"/>
        <v>0.27666339823504693</v>
      </c>
      <c r="N4" s="53">
        <f>County!O112</f>
        <v>167398</v>
      </c>
      <c r="O4" s="54">
        <f t="shared" si="6"/>
        <v>0.58620955315870571</v>
      </c>
      <c r="P4" s="53">
        <f>County!P112</f>
        <v>28747</v>
      </c>
      <c r="Q4" s="54">
        <f t="shared" si="7"/>
        <v>0.10066886118503993</v>
      </c>
      <c r="R4" s="53">
        <f>County!Q112</f>
        <v>5192</v>
      </c>
      <c r="S4" s="54">
        <f t="shared" si="8"/>
        <v>1.8181818181818181E-2</v>
      </c>
      <c r="T4" s="53">
        <f>County!R112</f>
        <v>2636</v>
      </c>
      <c r="U4" s="54">
        <f t="shared" si="9"/>
        <v>9.2309847317551472E-3</v>
      </c>
      <c r="V4" s="53">
        <f>County!S112</f>
        <v>596</v>
      </c>
      <c r="W4" s="54">
        <f t="shared" si="10"/>
        <v>2.0871270486062473E-3</v>
      </c>
      <c r="X4" s="53">
        <f>County!T112</f>
        <v>919</v>
      </c>
      <c r="Y4" s="54">
        <f t="shared" si="11"/>
        <v>3.2182378484381566E-3</v>
      </c>
      <c r="Z4" s="53">
        <f>County!U112</f>
        <v>1068</v>
      </c>
      <c r="AA4" s="54">
        <f t="shared" si="12"/>
        <v>3.7400196105897184E-3</v>
      </c>
      <c r="AB4" s="53">
        <f>County!V112</f>
        <v>0</v>
      </c>
      <c r="AC4" s="54">
        <f t="shared" si="13"/>
        <v>0</v>
      </c>
      <c r="AD4" s="53">
        <f>County!W112</f>
        <v>0</v>
      </c>
      <c r="AE4" s="54">
        <f t="shared" si="14"/>
        <v>0</v>
      </c>
      <c r="AF4" s="53">
        <f>County!X112</f>
        <v>0</v>
      </c>
      <c r="AG4" s="54">
        <f t="shared" si="15"/>
        <v>0</v>
      </c>
      <c r="AH4" s="53">
        <f>County!Y112</f>
        <v>0</v>
      </c>
      <c r="AI4" s="54">
        <f t="shared" si="16"/>
        <v>0</v>
      </c>
      <c r="AJ4" s="53">
        <f>County!Z112</f>
        <v>0</v>
      </c>
      <c r="AK4" s="54">
        <f t="shared" si="17"/>
        <v>0</v>
      </c>
      <c r="AL4" s="53">
        <f>County!AA112</f>
        <v>0</v>
      </c>
      <c r="AM4" s="54">
        <f t="shared" si="18"/>
        <v>0</v>
      </c>
      <c r="AN4" s="53">
        <f>County!AB112</f>
        <v>0</v>
      </c>
      <c r="AO4" s="54">
        <f t="shared" si="19"/>
        <v>0</v>
      </c>
      <c r="AP4" s="53">
        <f>County!AC112</f>
        <v>0</v>
      </c>
      <c r="AQ4" s="54">
        <f t="shared" si="20"/>
        <v>0</v>
      </c>
      <c r="AR4" s="53">
        <f>County!AD112</f>
        <v>0</v>
      </c>
      <c r="AS4" s="54">
        <f t="shared" si="21"/>
        <v>0</v>
      </c>
      <c r="AT4" s="53">
        <f>County!AE112</f>
        <v>0</v>
      </c>
      <c r="AU4" s="54">
        <f t="shared" si="22"/>
        <v>0</v>
      </c>
      <c r="AV4" s="53">
        <f>County!AF112</f>
        <v>0</v>
      </c>
      <c r="AW4" s="54">
        <f t="shared" si="23"/>
        <v>0</v>
      </c>
      <c r="AX4" s="62"/>
      <c r="AY4" s="50" t="str">
        <f t="shared" ref="AY4:AY54" si="26">A4</f>
        <v>Alaska</v>
      </c>
      <c r="AZ4" s="50" t="s">
        <v>3459</v>
      </c>
      <c r="BA4" s="50">
        <f t="shared" ref="BA4:BA54" si="27">SUM(D4:F4)</f>
        <v>3</v>
      </c>
      <c r="BB4" s="51">
        <f>RANK(R4,(L4:Q4,R4:Y4,AD4:AW4))</f>
        <v>4</v>
      </c>
      <c r="BC4" s="51">
        <f>RANK(T4,(L4:Q4,R4:Y4,AD4:AW4))</f>
        <v>5</v>
      </c>
      <c r="BD4" s="51">
        <f>RANK(X4,(L4:Q4,R4:Y4,AD4:AW4))</f>
        <v>6</v>
      </c>
      <c r="BE4" s="51">
        <f>RANK(V4,(L4:Q4,R4:Y4,AD4:AW4))</f>
        <v>7</v>
      </c>
      <c r="BG4" s="50">
        <v>2</v>
      </c>
    </row>
    <row r="5" spans="1:59" s="37" customFormat="1">
      <c r="A5" s="37" t="s">
        <v>2274</v>
      </c>
      <c r="B5" s="37">
        <f t="shared" si="24"/>
        <v>8</v>
      </c>
      <c r="C5" s="40">
        <f t="shared" si="0"/>
        <v>1532016</v>
      </c>
      <c r="D5" s="39">
        <v>8</v>
      </c>
      <c r="E5" s="39"/>
      <c r="F5" s="39"/>
      <c r="G5" s="99">
        <f t="shared" si="1"/>
        <v>2</v>
      </c>
      <c r="H5" s="99">
        <f t="shared" si="2"/>
        <v>1</v>
      </c>
      <c r="I5" s="99">
        <f t="shared" si="3"/>
        <v>3</v>
      </c>
      <c r="J5" s="1">
        <f t="shared" si="25"/>
        <v>96311</v>
      </c>
      <c r="K5" s="41">
        <f t="shared" si="4"/>
        <v>6.2865531430481139E-2</v>
      </c>
      <c r="L5" s="40">
        <f>County!N129</f>
        <v>685341</v>
      </c>
      <c r="M5" s="41">
        <f t="shared" si="5"/>
        <v>0.4473458501738885</v>
      </c>
      <c r="N5" s="40">
        <f>County!O129</f>
        <v>781652</v>
      </c>
      <c r="O5" s="41">
        <f t="shared" si="6"/>
        <v>0.51021138160436963</v>
      </c>
      <c r="P5" s="40">
        <f>County!P129</f>
        <v>45645</v>
      </c>
      <c r="Q5" s="41">
        <f t="shared" si="7"/>
        <v>2.979407525769966E-2</v>
      </c>
      <c r="R5" s="40">
        <f>County!Q129</f>
        <v>12373</v>
      </c>
      <c r="S5" s="41">
        <f t="shared" si="8"/>
        <v>8.0762864095414149E-3</v>
      </c>
      <c r="T5" s="40">
        <f>County!R129</f>
        <v>0</v>
      </c>
      <c r="U5" s="41">
        <f t="shared" si="9"/>
        <v>0</v>
      </c>
      <c r="V5" s="69">
        <f>County!S129</f>
        <v>110</v>
      </c>
      <c r="W5" s="41">
        <f t="shared" si="10"/>
        <v>7.1800816701653243E-5</v>
      </c>
      <c r="X5" s="40">
        <f>County!T129</f>
        <v>1120</v>
      </c>
      <c r="Y5" s="41">
        <f t="shared" si="11"/>
        <v>7.3106286096228756E-4</v>
      </c>
      <c r="Z5" s="40">
        <f>County!U129</f>
        <v>0</v>
      </c>
      <c r="AA5" s="41">
        <f t="shared" si="12"/>
        <v>0</v>
      </c>
      <c r="AB5" s="40">
        <f>County!V129</f>
        <v>0</v>
      </c>
      <c r="AC5" s="41">
        <f t="shared" si="13"/>
        <v>0</v>
      </c>
      <c r="AD5" s="40">
        <f>County!W129</f>
        <v>5775</v>
      </c>
      <c r="AE5" s="41">
        <f t="shared" si="14"/>
        <v>3.7695428768367953E-3</v>
      </c>
      <c r="AF5" s="40">
        <f>County!X129</f>
        <v>0</v>
      </c>
      <c r="AG5" s="41">
        <f t="shared" si="15"/>
        <v>0</v>
      </c>
      <c r="AH5" s="40">
        <f>County!Y129</f>
        <v>0</v>
      </c>
      <c r="AI5" s="41">
        <f t="shared" si="16"/>
        <v>0</v>
      </c>
      <c r="AJ5" s="40">
        <f>County!Z129</f>
        <v>0</v>
      </c>
      <c r="AK5" s="41">
        <f t="shared" si="17"/>
        <v>0</v>
      </c>
      <c r="AL5" s="40">
        <f>County!AA129</f>
        <v>0</v>
      </c>
      <c r="AM5" s="41">
        <f t="shared" si="18"/>
        <v>0</v>
      </c>
      <c r="AN5" s="40">
        <f>County!AB129</f>
        <v>0</v>
      </c>
      <c r="AO5" s="41">
        <f t="shared" si="19"/>
        <v>0</v>
      </c>
      <c r="AP5" s="40">
        <f>County!AC129</f>
        <v>0</v>
      </c>
      <c r="AQ5" s="41">
        <f t="shared" si="20"/>
        <v>0</v>
      </c>
      <c r="AR5" s="40">
        <f>County!AD129</f>
        <v>0</v>
      </c>
      <c r="AS5" s="41">
        <f t="shared" si="21"/>
        <v>0</v>
      </c>
      <c r="AT5" s="40">
        <f>County!AE129</f>
        <v>0</v>
      </c>
      <c r="AU5" s="41">
        <f t="shared" si="22"/>
        <v>0</v>
      </c>
      <c r="AV5" s="40">
        <f>County!AF129</f>
        <v>0</v>
      </c>
      <c r="AW5" s="41">
        <f t="shared" si="23"/>
        <v>0</v>
      </c>
      <c r="AX5" s="63"/>
      <c r="AY5" s="37" t="str">
        <f t="shared" si="26"/>
        <v>Arizona</v>
      </c>
      <c r="AZ5" s="37" t="s">
        <v>576</v>
      </c>
      <c r="BA5" s="37">
        <f t="shared" si="27"/>
        <v>8</v>
      </c>
      <c r="BB5" s="38">
        <f>RANK(R5,(L5:Q5,R5:Y5,AD5:AW5))</f>
        <v>4</v>
      </c>
      <c r="BC5" s="38">
        <f>RANK(T5,(L5:Q5,R5:Y5,AD5:AW5))</f>
        <v>15</v>
      </c>
      <c r="BD5" s="38">
        <f>RANK(X5,(L5:Q5,R5:Y5,AD5:AW5))</f>
        <v>6</v>
      </c>
      <c r="BE5" s="38">
        <f>RANK(V5,(L5:Q5,R5:Y5,AD5:AW5))</f>
        <v>7</v>
      </c>
      <c r="BG5" s="37">
        <v>4</v>
      </c>
    </row>
    <row r="6" spans="1:59" s="50" customFormat="1">
      <c r="A6" s="55" t="s">
        <v>1524</v>
      </c>
      <c r="B6" s="55">
        <f t="shared" si="24"/>
        <v>6</v>
      </c>
      <c r="C6" s="53">
        <f t="shared" si="0"/>
        <v>921781</v>
      </c>
      <c r="D6" s="52">
        <v>6</v>
      </c>
      <c r="E6" s="52"/>
      <c r="F6" s="52"/>
      <c r="G6" s="98">
        <f t="shared" si="1"/>
        <v>2</v>
      </c>
      <c r="H6" s="98">
        <f t="shared" si="2"/>
        <v>1</v>
      </c>
      <c r="I6" s="98">
        <f t="shared" si="3"/>
        <v>3</v>
      </c>
      <c r="J6" s="53">
        <f t="shared" si="25"/>
        <v>50172</v>
      </c>
      <c r="K6" s="54">
        <f t="shared" si="4"/>
        <v>5.4429414361979692E-2</v>
      </c>
      <c r="L6" s="53">
        <f>County!N206</f>
        <v>422768</v>
      </c>
      <c r="M6" s="54">
        <f t="shared" si="5"/>
        <v>0.4586425626043496</v>
      </c>
      <c r="N6" s="53">
        <f>County!O206</f>
        <v>472940</v>
      </c>
      <c r="O6" s="54">
        <f t="shared" si="6"/>
        <v>0.51307197696632934</v>
      </c>
      <c r="P6" s="53">
        <f>County!P206</f>
        <v>13421</v>
      </c>
      <c r="Q6" s="54">
        <f t="shared" si="7"/>
        <v>1.4559857493265754E-2</v>
      </c>
      <c r="R6" s="53">
        <f>County!Q206</f>
        <v>7358</v>
      </c>
      <c r="S6" s="54">
        <f t="shared" si="8"/>
        <v>7.9823732535168335E-3</v>
      </c>
      <c r="T6" s="53">
        <f>County!R206</f>
        <v>2781</v>
      </c>
      <c r="U6" s="54">
        <f t="shared" si="9"/>
        <v>3.0169855963618256E-3</v>
      </c>
      <c r="V6" s="53">
        <f>County!S206</f>
        <v>1415</v>
      </c>
      <c r="W6" s="54">
        <f t="shared" si="10"/>
        <v>1.5350717795224679E-3</v>
      </c>
      <c r="X6" s="53">
        <f>County!T206</f>
        <v>1098</v>
      </c>
      <c r="Y6" s="54">
        <f t="shared" si="11"/>
        <v>1.1911723066541835E-3</v>
      </c>
      <c r="Z6" s="53">
        <f>County!U206</f>
        <v>0</v>
      </c>
      <c r="AA6" s="54">
        <f t="shared" si="12"/>
        <v>0</v>
      </c>
      <c r="AB6" s="53">
        <f>County!V206</f>
        <v>0</v>
      </c>
      <c r="AC6" s="54">
        <f t="shared" si="13"/>
        <v>0</v>
      </c>
      <c r="AD6" s="53">
        <f>County!W206</f>
        <v>0</v>
      </c>
      <c r="AE6" s="54">
        <f t="shared" si="14"/>
        <v>0</v>
      </c>
      <c r="AF6" s="53">
        <f>County!X206</f>
        <v>0</v>
      </c>
      <c r="AG6" s="54">
        <f t="shared" si="15"/>
        <v>0</v>
      </c>
      <c r="AH6" s="53">
        <f>County!Y206</f>
        <v>0</v>
      </c>
      <c r="AI6" s="54">
        <f t="shared" si="16"/>
        <v>0</v>
      </c>
      <c r="AJ6" s="53">
        <f>County!Z206</f>
        <v>0</v>
      </c>
      <c r="AK6" s="54">
        <f t="shared" si="17"/>
        <v>0</v>
      </c>
      <c r="AL6" s="53">
        <f>County!AA206</f>
        <v>0</v>
      </c>
      <c r="AM6" s="54">
        <f t="shared" si="18"/>
        <v>0</v>
      </c>
      <c r="AN6" s="53">
        <f>County!AB206</f>
        <v>0</v>
      </c>
      <c r="AO6" s="54">
        <f t="shared" si="19"/>
        <v>0</v>
      </c>
      <c r="AP6" s="53">
        <f>County!AC206</f>
        <v>0</v>
      </c>
      <c r="AQ6" s="54">
        <f t="shared" si="20"/>
        <v>0</v>
      </c>
      <c r="AR6" s="53">
        <f>County!AD206</f>
        <v>0</v>
      </c>
      <c r="AS6" s="54">
        <f t="shared" si="21"/>
        <v>0</v>
      </c>
      <c r="AT6" s="53">
        <f>County!AE206</f>
        <v>0</v>
      </c>
      <c r="AU6" s="54">
        <f t="shared" si="22"/>
        <v>0</v>
      </c>
      <c r="AV6" s="53">
        <f>County!AF206</f>
        <v>0</v>
      </c>
      <c r="AW6" s="54">
        <f t="shared" si="23"/>
        <v>0</v>
      </c>
      <c r="AX6" s="62"/>
      <c r="AY6" s="50" t="str">
        <f t="shared" si="26"/>
        <v>Arkansas</v>
      </c>
      <c r="AZ6" s="50" t="s">
        <v>1210</v>
      </c>
      <c r="BA6" s="50">
        <f t="shared" si="27"/>
        <v>6</v>
      </c>
      <c r="BB6" s="51">
        <f>RANK(R6,(L6:Q6,R6:Y6,AD6:AW6))</f>
        <v>4</v>
      </c>
      <c r="BC6" s="51">
        <f>RANK(T6,(L6:Q6,R6:Y6,AD6:AW6))</f>
        <v>5</v>
      </c>
      <c r="BD6" s="51">
        <f>RANK(X6,(L6:Q6,R6:Y6,AD6:AW6))</f>
        <v>7</v>
      </c>
      <c r="BE6" s="51">
        <f>RANK(V6,(L6:Q6,R6:Y6,AD6:AW6))</f>
        <v>6</v>
      </c>
      <c r="BG6" s="50">
        <v>5</v>
      </c>
    </row>
    <row r="7" spans="1:59" s="37" customFormat="1">
      <c r="A7" s="42" t="s">
        <v>1211</v>
      </c>
      <c r="B7" s="42">
        <f t="shared" si="24"/>
        <v>54</v>
      </c>
      <c r="C7" s="40">
        <f t="shared" si="0"/>
        <v>10965856</v>
      </c>
      <c r="D7" s="39"/>
      <c r="E7" s="39">
        <v>54</v>
      </c>
      <c r="F7" s="39"/>
      <c r="G7" s="99">
        <f t="shared" si="1"/>
        <v>1</v>
      </c>
      <c r="H7" s="99">
        <f t="shared" si="2"/>
        <v>2</v>
      </c>
      <c r="I7" s="99">
        <f t="shared" si="3"/>
        <v>3</v>
      </c>
      <c r="J7" s="1">
        <f t="shared" si="25"/>
        <v>1293774</v>
      </c>
      <c r="K7" s="41">
        <f t="shared" si="4"/>
        <v>0.11798203441664745</v>
      </c>
      <c r="L7" s="40">
        <f>County!N266</f>
        <v>5861203</v>
      </c>
      <c r="M7" s="41">
        <f t="shared" si="5"/>
        <v>0.5344957110507379</v>
      </c>
      <c r="N7" s="40">
        <f>County!O266</f>
        <v>4567429</v>
      </c>
      <c r="O7" s="41">
        <f t="shared" si="6"/>
        <v>0.41651367663409039</v>
      </c>
      <c r="P7" s="40">
        <f>County!P266</f>
        <v>418707</v>
      </c>
      <c r="Q7" s="41">
        <f t="shared" si="7"/>
        <v>3.8182792113994564E-2</v>
      </c>
      <c r="R7" s="40">
        <f>County!Q266</f>
        <v>44987</v>
      </c>
      <c r="S7" s="41">
        <f t="shared" si="8"/>
        <v>4.1024613126417128E-3</v>
      </c>
      <c r="T7" s="40">
        <f>County!R266</f>
        <v>45520</v>
      </c>
      <c r="U7" s="41">
        <f t="shared" si="9"/>
        <v>4.1510667293095955E-3</v>
      </c>
      <c r="V7" s="40">
        <f>County!S266</f>
        <v>17042</v>
      </c>
      <c r="W7" s="41">
        <f t="shared" si="10"/>
        <v>1.5540966432533857E-3</v>
      </c>
      <c r="X7" s="40">
        <f>County!T266</f>
        <v>10934</v>
      </c>
      <c r="Y7" s="41">
        <f t="shared" si="11"/>
        <v>9.9709498282669396E-4</v>
      </c>
      <c r="Z7" s="40">
        <f>County!U266</f>
        <v>6</v>
      </c>
      <c r="AA7" s="41">
        <f t="shared" si="12"/>
        <v>5.471529080812296E-7</v>
      </c>
      <c r="AB7" s="40">
        <f>County!V266</f>
        <v>0</v>
      </c>
      <c r="AC7" s="41">
        <f t="shared" si="13"/>
        <v>0</v>
      </c>
      <c r="AD7" s="40">
        <f>County!W266</f>
        <v>0</v>
      </c>
      <c r="AE7" s="41">
        <f t="shared" si="14"/>
        <v>0</v>
      </c>
      <c r="AF7" s="69">
        <f>County!X266</f>
        <v>28</v>
      </c>
      <c r="AG7" s="41">
        <f t="shared" si="15"/>
        <v>2.5533802377124049E-6</v>
      </c>
      <c r="AH7" s="40">
        <f>County!Y266</f>
        <v>0</v>
      </c>
      <c r="AI7" s="41">
        <f t="shared" si="16"/>
        <v>0</v>
      </c>
      <c r="AJ7" s="40">
        <f>County!Z266</f>
        <v>0</v>
      </c>
      <c r="AK7" s="41">
        <f t="shared" si="17"/>
        <v>0</v>
      </c>
      <c r="AL7" s="40">
        <f>County!AA266</f>
        <v>0</v>
      </c>
      <c r="AM7" s="41">
        <f t="shared" si="18"/>
        <v>0</v>
      </c>
      <c r="AN7" s="40">
        <f>County!AB266</f>
        <v>0</v>
      </c>
      <c r="AO7" s="41">
        <f t="shared" si="19"/>
        <v>0</v>
      </c>
      <c r="AP7" s="40">
        <f>County!AC266</f>
        <v>0</v>
      </c>
      <c r="AQ7" s="41">
        <f t="shared" si="20"/>
        <v>0</v>
      </c>
      <c r="AR7" s="40">
        <f>County!AD266</f>
        <v>0</v>
      </c>
      <c r="AS7" s="41">
        <f t="shared" si="21"/>
        <v>0</v>
      </c>
      <c r="AT7" s="40">
        <f>County!AE266</f>
        <v>0</v>
      </c>
      <c r="AU7" s="41">
        <f t="shared" si="22"/>
        <v>0</v>
      </c>
      <c r="AV7" s="40">
        <f>County!AF266</f>
        <v>0</v>
      </c>
      <c r="AW7" s="41">
        <f t="shared" si="23"/>
        <v>0</v>
      </c>
      <c r="AX7" s="63"/>
      <c r="AY7" s="37" t="str">
        <f t="shared" si="26"/>
        <v>California</v>
      </c>
      <c r="AZ7" s="37" t="s">
        <v>1212</v>
      </c>
      <c r="BA7" s="37">
        <f t="shared" si="27"/>
        <v>54</v>
      </c>
      <c r="BB7" s="38">
        <f>RANK(R7,(L7:Q7,R7:Y7,AD7:AW7))</f>
        <v>5</v>
      </c>
      <c r="BC7" s="38">
        <f>RANK(T7,(L7:Q7,R7:Y7,AD7:AW7))</f>
        <v>4</v>
      </c>
      <c r="BD7" s="38">
        <f>RANK(X7,(L7:Q7,R7:Y7,AD7:AW7))</f>
        <v>7</v>
      </c>
      <c r="BE7" s="38">
        <f>RANK(V7,(L7:Q7,R7:Y7,AD7:AW7))</f>
        <v>6</v>
      </c>
      <c r="BG7" s="37">
        <v>6</v>
      </c>
    </row>
    <row r="8" spans="1:59" s="50" customFormat="1">
      <c r="A8" s="50" t="s">
        <v>2821</v>
      </c>
      <c r="B8" s="50">
        <f t="shared" si="24"/>
        <v>8</v>
      </c>
      <c r="C8" s="53">
        <f t="shared" si="0"/>
        <v>1741365</v>
      </c>
      <c r="D8" s="52">
        <v>8</v>
      </c>
      <c r="E8" s="52"/>
      <c r="F8" s="52"/>
      <c r="G8" s="98">
        <f t="shared" si="1"/>
        <v>2</v>
      </c>
      <c r="H8" s="98">
        <f t="shared" si="2"/>
        <v>1</v>
      </c>
      <c r="I8" s="98">
        <f t="shared" si="3"/>
        <v>3</v>
      </c>
      <c r="J8" s="53">
        <f t="shared" si="25"/>
        <v>145518</v>
      </c>
      <c r="K8" s="54">
        <f t="shared" si="4"/>
        <v>8.3565478805419882E-2</v>
      </c>
      <c r="L8" s="53">
        <f>County!N331</f>
        <v>738227</v>
      </c>
      <c r="M8" s="54">
        <f t="shared" si="5"/>
        <v>0.42393582046268302</v>
      </c>
      <c r="N8" s="53">
        <f>County!O331</f>
        <v>883745</v>
      </c>
      <c r="O8" s="54">
        <f t="shared" si="6"/>
        <v>0.50750129926810295</v>
      </c>
      <c r="P8" s="53">
        <f>County!P331</f>
        <v>91434</v>
      </c>
      <c r="Q8" s="54">
        <f t="shared" si="7"/>
        <v>5.2507084959213031E-2</v>
      </c>
      <c r="R8" s="53">
        <f>County!Q331</f>
        <v>10465</v>
      </c>
      <c r="S8" s="54">
        <f t="shared" si="8"/>
        <v>6.0096533466562152E-3</v>
      </c>
      <c r="T8" s="53">
        <f>County!R331</f>
        <v>12799</v>
      </c>
      <c r="U8" s="54">
        <f t="shared" si="9"/>
        <v>7.3499811929147538E-3</v>
      </c>
      <c r="V8" s="53">
        <f>County!S331</f>
        <v>1319</v>
      </c>
      <c r="W8" s="54">
        <f t="shared" si="10"/>
        <v>7.5745176915810301E-4</v>
      </c>
      <c r="X8" s="53">
        <f>County!T331</f>
        <v>2240</v>
      </c>
      <c r="Y8" s="54">
        <f t="shared" si="11"/>
        <v>1.286347204635444E-3</v>
      </c>
      <c r="Z8" s="53">
        <f>County!U331</f>
        <v>0</v>
      </c>
      <c r="AA8" s="54">
        <f t="shared" si="12"/>
        <v>0</v>
      </c>
      <c r="AB8" s="53">
        <f>County!V331</f>
        <v>216</v>
      </c>
      <c r="AC8" s="54">
        <f t="shared" si="13"/>
        <v>1.2404062330413212E-4</v>
      </c>
      <c r="AD8" s="53">
        <f>County!W331</f>
        <v>0</v>
      </c>
      <c r="AE8" s="54">
        <f t="shared" si="14"/>
        <v>0</v>
      </c>
      <c r="AF8" s="53">
        <f>County!X331</f>
        <v>712</v>
      </c>
      <c r="AG8" s="54">
        <f t="shared" si="15"/>
        <v>4.088746471876947E-4</v>
      </c>
      <c r="AH8" s="53">
        <f>County!Y331</f>
        <v>0</v>
      </c>
      <c r="AI8" s="54">
        <f t="shared" si="16"/>
        <v>0</v>
      </c>
      <c r="AJ8" s="53">
        <f>County!Z331</f>
        <v>0</v>
      </c>
      <c r="AK8" s="54">
        <f t="shared" si="17"/>
        <v>0</v>
      </c>
      <c r="AL8" s="53">
        <f>County!AA331</f>
        <v>0</v>
      </c>
      <c r="AM8" s="54">
        <f t="shared" si="18"/>
        <v>0</v>
      </c>
      <c r="AN8" s="53">
        <f>County!AB331</f>
        <v>0</v>
      </c>
      <c r="AO8" s="54">
        <f t="shared" si="19"/>
        <v>0</v>
      </c>
      <c r="AP8" s="53">
        <f>County!AC331</f>
        <v>0</v>
      </c>
      <c r="AQ8" s="54">
        <f t="shared" si="20"/>
        <v>0</v>
      </c>
      <c r="AR8" s="53">
        <f>County!AD331</f>
        <v>208</v>
      </c>
      <c r="AS8" s="54">
        <f t="shared" si="21"/>
        <v>1.194465261447198E-4</v>
      </c>
      <c r="AT8" s="53">
        <f>County!AE331</f>
        <v>0</v>
      </c>
      <c r="AU8" s="54">
        <f t="shared" si="22"/>
        <v>0</v>
      </c>
      <c r="AV8" s="53">
        <f>County!AF331</f>
        <v>0</v>
      </c>
      <c r="AW8" s="54">
        <f t="shared" si="23"/>
        <v>0</v>
      </c>
      <c r="AX8" s="62"/>
      <c r="AY8" s="50" t="str">
        <f t="shared" si="26"/>
        <v>Colorado</v>
      </c>
      <c r="AZ8" s="50" t="s">
        <v>2822</v>
      </c>
      <c r="BA8" s="50">
        <f t="shared" si="27"/>
        <v>8</v>
      </c>
      <c r="BB8" s="51">
        <f>RANK(R8,(L8:Q8,R8:Y8,AD8:AW8))</f>
        <v>5</v>
      </c>
      <c r="BC8" s="51">
        <f>RANK(T8,(L8:Q8,R8:Y8,AD8:AW8))</f>
        <v>4</v>
      </c>
      <c r="BD8" s="51">
        <f>RANK(X8,(L8:Q8,R8:Y8,AD8:AW8))</f>
        <v>6</v>
      </c>
      <c r="BE8" s="51">
        <f>RANK(V8,(L8:Q8,R8:Y8,AD8:AW8))</f>
        <v>7</v>
      </c>
      <c r="BG8" s="50">
        <v>8</v>
      </c>
    </row>
    <row r="9" spans="1:59" s="37" customFormat="1">
      <c r="A9" s="37" t="s">
        <v>1608</v>
      </c>
      <c r="B9" s="37">
        <f t="shared" si="24"/>
        <v>8</v>
      </c>
      <c r="C9" s="40">
        <f t="shared" si="0"/>
        <v>1459525</v>
      </c>
      <c r="D9" s="39"/>
      <c r="E9" s="39">
        <v>8</v>
      </c>
      <c r="F9" s="39"/>
      <c r="G9" s="99">
        <f t="shared" si="1"/>
        <v>1</v>
      </c>
      <c r="H9" s="99">
        <f t="shared" si="2"/>
        <v>2</v>
      </c>
      <c r="I9" s="99">
        <f t="shared" si="3"/>
        <v>3</v>
      </c>
      <c r="J9" s="1">
        <f t="shared" si="25"/>
        <v>254921</v>
      </c>
      <c r="K9" s="41">
        <f t="shared" si="4"/>
        <v>0.17466024905363045</v>
      </c>
      <c r="L9" s="40">
        <f>County!N341</f>
        <v>816015</v>
      </c>
      <c r="M9" s="41">
        <f t="shared" si="5"/>
        <v>0.55909628132440348</v>
      </c>
      <c r="N9" s="40">
        <f>County!O341</f>
        <v>561094</v>
      </c>
      <c r="O9" s="41">
        <f t="shared" si="6"/>
        <v>0.384436032270773</v>
      </c>
      <c r="P9" s="40">
        <f>County!P341</f>
        <v>64452</v>
      </c>
      <c r="Q9" s="41">
        <f t="shared" si="7"/>
        <v>4.4159572463643992E-2</v>
      </c>
      <c r="R9" s="40">
        <f>County!Q341</f>
        <v>4731</v>
      </c>
      <c r="S9" s="41">
        <f t="shared" si="8"/>
        <v>3.2414655452972715E-3</v>
      </c>
      <c r="T9" s="40">
        <f>County!R341</f>
        <v>3484</v>
      </c>
      <c r="U9" s="41">
        <f t="shared" si="9"/>
        <v>2.3870779877014784E-3</v>
      </c>
      <c r="V9" s="40">
        <f>County!S341</f>
        <v>9695</v>
      </c>
      <c r="W9" s="41">
        <f t="shared" si="10"/>
        <v>6.6425720696802045E-3</v>
      </c>
      <c r="X9" s="69">
        <f>County!T341</f>
        <v>40</v>
      </c>
      <c r="Y9" s="41">
        <f t="shared" si="11"/>
        <v>2.740617666706634E-5</v>
      </c>
      <c r="Z9" s="40">
        <f>County!U341</f>
        <v>10</v>
      </c>
      <c r="AA9" s="41">
        <f t="shared" si="12"/>
        <v>6.851544166766585E-6</v>
      </c>
      <c r="AB9" s="40">
        <f>County!V341</f>
        <v>4</v>
      </c>
      <c r="AC9" s="41">
        <f t="shared" si="13"/>
        <v>2.7406176667066338E-6</v>
      </c>
      <c r="AD9" s="40">
        <f>County!W341</f>
        <v>0</v>
      </c>
      <c r="AE9" s="41">
        <f t="shared" si="14"/>
        <v>0</v>
      </c>
      <c r="AF9" s="40">
        <f>County!X341</f>
        <v>0</v>
      </c>
      <c r="AG9" s="41">
        <f t="shared" si="15"/>
        <v>0</v>
      </c>
      <c r="AH9" s="40">
        <f>County!Y341</f>
        <v>0</v>
      </c>
      <c r="AI9" s="41">
        <f t="shared" si="16"/>
        <v>0</v>
      </c>
      <c r="AJ9" s="40">
        <f>County!Z341</f>
        <v>0</v>
      </c>
      <c r="AK9" s="41">
        <f t="shared" si="17"/>
        <v>0</v>
      </c>
      <c r="AL9" s="40">
        <f>County!AA341</f>
        <v>0</v>
      </c>
      <c r="AM9" s="41">
        <f t="shared" si="18"/>
        <v>0</v>
      </c>
      <c r="AN9" s="40">
        <f>County!AB341</f>
        <v>0</v>
      </c>
      <c r="AO9" s="41">
        <f t="shared" si="19"/>
        <v>0</v>
      </c>
      <c r="AP9" s="40">
        <f>County!AC341</f>
        <v>0</v>
      </c>
      <c r="AQ9" s="41">
        <f t="shared" si="20"/>
        <v>0</v>
      </c>
      <c r="AR9" s="40">
        <f>County!AD341</f>
        <v>0</v>
      </c>
      <c r="AS9" s="41">
        <f t="shared" si="21"/>
        <v>0</v>
      </c>
      <c r="AT9" s="40">
        <f>County!AE341</f>
        <v>0</v>
      </c>
      <c r="AU9" s="41">
        <f t="shared" si="22"/>
        <v>0</v>
      </c>
      <c r="AV9" s="40">
        <f>County!AF341</f>
        <v>0</v>
      </c>
      <c r="AW9" s="41">
        <f t="shared" si="23"/>
        <v>0</v>
      </c>
      <c r="AX9" s="63"/>
      <c r="AY9" s="37" t="str">
        <f t="shared" si="26"/>
        <v>Connecticut</v>
      </c>
      <c r="AZ9" s="37" t="s">
        <v>1591</v>
      </c>
      <c r="BA9" s="37">
        <f t="shared" si="27"/>
        <v>8</v>
      </c>
      <c r="BB9" s="38">
        <f>RANK(R9,(L9:Q9,R9:Y9,AD9:AW9))</f>
        <v>5</v>
      </c>
      <c r="BC9" s="38">
        <f>RANK(T9,(L9:Q9,R9:Y9,AD9:AW9))</f>
        <v>6</v>
      </c>
      <c r="BD9" s="38">
        <f>RANK(X9,(L9:Q9,R9:Y9,AD9:AW9))</f>
        <v>7</v>
      </c>
      <c r="BE9" s="38">
        <f>RANK(V9,(L9:Q9,R9:Y9,AD9:AW9))</f>
        <v>4</v>
      </c>
      <c r="BG9" s="37">
        <v>9</v>
      </c>
    </row>
    <row r="10" spans="1:59" s="50" customFormat="1">
      <c r="A10" s="50" t="s">
        <v>3007</v>
      </c>
      <c r="B10" s="50">
        <f t="shared" si="24"/>
        <v>3</v>
      </c>
      <c r="C10" s="53">
        <f t="shared" si="0"/>
        <v>327622</v>
      </c>
      <c r="D10" s="52"/>
      <c r="E10" s="52">
        <v>3</v>
      </c>
      <c r="F10" s="52"/>
      <c r="G10" s="98">
        <f t="shared" si="1"/>
        <v>1</v>
      </c>
      <c r="H10" s="98">
        <f t="shared" si="2"/>
        <v>2</v>
      </c>
      <c r="I10" s="98">
        <f t="shared" si="3"/>
        <v>3</v>
      </c>
      <c r="J10" s="53">
        <f t="shared" si="25"/>
        <v>42780</v>
      </c>
      <c r="K10" s="54">
        <f t="shared" si="4"/>
        <v>0.13057731165794728</v>
      </c>
      <c r="L10" s="53">
        <f>County!N346</f>
        <v>180068</v>
      </c>
      <c r="M10" s="54">
        <f t="shared" si="5"/>
        <v>0.54962120980886509</v>
      </c>
      <c r="N10" s="53">
        <f>County!O346</f>
        <v>137288</v>
      </c>
      <c r="O10" s="54">
        <f t="shared" si="6"/>
        <v>0.4190438981509178</v>
      </c>
      <c r="P10" s="53">
        <f>County!P346</f>
        <v>8307</v>
      </c>
      <c r="Q10" s="54">
        <f t="shared" si="7"/>
        <v>2.5355440110859467E-2</v>
      </c>
      <c r="R10" s="53">
        <f>County!Q346</f>
        <v>777</v>
      </c>
      <c r="S10" s="54">
        <f t="shared" si="8"/>
        <v>2.3716356044465878E-3</v>
      </c>
      <c r="T10" s="53">
        <f>County!R346</f>
        <v>774</v>
      </c>
      <c r="U10" s="54">
        <f t="shared" si="9"/>
        <v>2.3624787102209254E-3</v>
      </c>
      <c r="V10" s="53">
        <f>County!S346</f>
        <v>208</v>
      </c>
      <c r="W10" s="54">
        <f t="shared" si="10"/>
        <v>6.3487799964593347E-4</v>
      </c>
      <c r="X10" s="53">
        <f>County!T346</f>
        <v>107</v>
      </c>
      <c r="Y10" s="54">
        <f t="shared" si="11"/>
        <v>3.2659589404862924E-4</v>
      </c>
      <c r="Z10" s="86">
        <f>County!U346</f>
        <v>93</v>
      </c>
      <c r="AA10" s="54">
        <f t="shared" si="12"/>
        <v>2.8386372099553755E-4</v>
      </c>
      <c r="AB10" s="53">
        <f>County!V346</f>
        <v>0</v>
      </c>
      <c r="AC10" s="54">
        <f t="shared" si="13"/>
        <v>0</v>
      </c>
      <c r="AD10" s="53">
        <f>County!W346</f>
        <v>0</v>
      </c>
      <c r="AE10" s="54">
        <f t="shared" si="14"/>
        <v>0</v>
      </c>
      <c r="AF10" s="53">
        <f>County!X346</f>
        <v>0</v>
      </c>
      <c r="AG10" s="54">
        <f t="shared" si="15"/>
        <v>0</v>
      </c>
      <c r="AH10" s="53">
        <f>County!Y346</f>
        <v>0</v>
      </c>
      <c r="AI10" s="54">
        <f t="shared" si="16"/>
        <v>0</v>
      </c>
      <c r="AJ10" s="53">
        <f>County!Z346</f>
        <v>0</v>
      </c>
      <c r="AK10" s="54">
        <f t="shared" si="17"/>
        <v>0</v>
      </c>
      <c r="AL10" s="53">
        <f>County!AA346</f>
        <v>0</v>
      </c>
      <c r="AM10" s="54">
        <f t="shared" si="18"/>
        <v>0</v>
      </c>
      <c r="AN10" s="53">
        <f>County!AB346</f>
        <v>0</v>
      </c>
      <c r="AO10" s="54">
        <f t="shared" si="19"/>
        <v>0</v>
      </c>
      <c r="AP10" s="53">
        <f>County!AC346</f>
        <v>0</v>
      </c>
      <c r="AQ10" s="54">
        <f t="shared" si="20"/>
        <v>0</v>
      </c>
      <c r="AR10" s="53">
        <f>County!AD346</f>
        <v>0</v>
      </c>
      <c r="AS10" s="54">
        <f t="shared" si="21"/>
        <v>0</v>
      </c>
      <c r="AT10" s="53">
        <f>County!AE346</f>
        <v>0</v>
      </c>
      <c r="AU10" s="54">
        <f t="shared" si="22"/>
        <v>0</v>
      </c>
      <c r="AV10" s="53">
        <f>County!AF346</f>
        <v>0</v>
      </c>
      <c r="AW10" s="54">
        <f t="shared" si="23"/>
        <v>0</v>
      </c>
      <c r="AX10" s="62"/>
      <c r="AY10" s="50" t="str">
        <f t="shared" si="26"/>
        <v>Delaware</v>
      </c>
      <c r="AZ10" s="50" t="s">
        <v>3008</v>
      </c>
      <c r="BA10" s="50">
        <f t="shared" si="27"/>
        <v>3</v>
      </c>
      <c r="BB10" s="51">
        <f>RANK(R10,(L10:Q10,R10:Y10,AD10:AW10))</f>
        <v>4</v>
      </c>
      <c r="BC10" s="51">
        <f>RANK(T10,(L10:Q10,R10:Y10,AD10:AW10))</f>
        <v>5</v>
      </c>
      <c r="BD10" s="51">
        <f>RANK(X10,(L10:Q10,R10:Y10,AD10:AW10))</f>
        <v>7</v>
      </c>
      <c r="BE10" s="51">
        <f>RANK(V10,(L10:Q10,R10:Y10,AD10:AW10))</f>
        <v>6</v>
      </c>
      <c r="BG10" s="50">
        <v>10</v>
      </c>
    </row>
    <row r="11" spans="1:59" s="37" customFormat="1">
      <c r="A11" s="43" t="s">
        <v>3847</v>
      </c>
      <c r="B11" s="43">
        <f t="shared" si="24"/>
        <v>3</v>
      </c>
      <c r="C11" s="40">
        <f t="shared" si="0"/>
        <v>201894</v>
      </c>
      <c r="D11" s="39"/>
      <c r="E11" s="39">
        <v>2</v>
      </c>
      <c r="F11" s="39">
        <v>1</v>
      </c>
      <c r="G11" s="99">
        <f t="shared" si="1"/>
        <v>1</v>
      </c>
      <c r="H11" s="99">
        <f t="shared" si="2"/>
        <v>2</v>
      </c>
      <c r="I11" s="99">
        <f t="shared" si="3"/>
        <v>3</v>
      </c>
      <c r="J11" s="1">
        <f t="shared" si="25"/>
        <v>153850</v>
      </c>
      <c r="K11" s="41">
        <f t="shared" si="4"/>
        <v>0.76203354235390852</v>
      </c>
      <c r="L11" s="40">
        <f>County!N348</f>
        <v>171923</v>
      </c>
      <c r="M11" s="41">
        <f t="shared" si="5"/>
        <v>0.85155081379337672</v>
      </c>
      <c r="N11" s="40">
        <f>County!O348</f>
        <v>18073</v>
      </c>
      <c r="O11" s="41">
        <f t="shared" si="6"/>
        <v>8.9517271439468235E-2</v>
      </c>
      <c r="P11" s="40">
        <f>County!P348</f>
        <v>10576</v>
      </c>
      <c r="Q11" s="41">
        <f t="shared" si="7"/>
        <v>5.2383924237471145E-2</v>
      </c>
      <c r="R11" s="40">
        <f>County!Q348</f>
        <v>0</v>
      </c>
      <c r="S11" s="41">
        <f t="shared" si="8"/>
        <v>0</v>
      </c>
      <c r="T11" s="40">
        <f>County!R348</f>
        <v>669</v>
      </c>
      <c r="U11" s="41">
        <f t="shared" si="9"/>
        <v>3.3136200184255104E-3</v>
      </c>
      <c r="V11" s="40">
        <f>County!S348</f>
        <v>0</v>
      </c>
      <c r="W11" s="41">
        <f t="shared" si="10"/>
        <v>0</v>
      </c>
      <c r="X11" s="40">
        <f>County!T348</f>
        <v>0</v>
      </c>
      <c r="Y11" s="41">
        <f t="shared" si="11"/>
        <v>0</v>
      </c>
      <c r="Z11" s="40">
        <f>County!U348</f>
        <v>539</v>
      </c>
      <c r="AA11" s="41">
        <f t="shared" si="12"/>
        <v>2.6697177726926011E-3</v>
      </c>
      <c r="AB11" s="40">
        <f>County!V348</f>
        <v>114</v>
      </c>
      <c r="AC11" s="41">
        <f t="shared" si="13"/>
        <v>5.6465273856578201E-4</v>
      </c>
      <c r="AD11" s="40">
        <f>County!W348</f>
        <v>0</v>
      </c>
      <c r="AE11" s="41">
        <f t="shared" si="14"/>
        <v>0</v>
      </c>
      <c r="AF11" s="40">
        <f>County!X348</f>
        <v>0</v>
      </c>
      <c r="AG11" s="41">
        <f t="shared" si="15"/>
        <v>0</v>
      </c>
      <c r="AH11" s="40">
        <f>County!Y348</f>
        <v>0</v>
      </c>
      <c r="AI11" s="41">
        <f t="shared" si="16"/>
        <v>0</v>
      </c>
      <c r="AJ11" s="40">
        <f>County!Z348</f>
        <v>0</v>
      </c>
      <c r="AK11" s="41">
        <f t="shared" si="17"/>
        <v>0</v>
      </c>
      <c r="AL11" s="40">
        <f>County!AA348</f>
        <v>0</v>
      </c>
      <c r="AM11" s="41">
        <f t="shared" si="18"/>
        <v>0</v>
      </c>
      <c r="AN11" s="40">
        <f>County!AB348</f>
        <v>0</v>
      </c>
      <c r="AO11" s="41">
        <f t="shared" si="19"/>
        <v>0</v>
      </c>
      <c r="AP11" s="40">
        <f>County!AC348</f>
        <v>0</v>
      </c>
      <c r="AQ11" s="41">
        <f t="shared" si="20"/>
        <v>0</v>
      </c>
      <c r="AR11" s="40">
        <f>County!AD348</f>
        <v>0</v>
      </c>
      <c r="AS11" s="41">
        <f t="shared" si="21"/>
        <v>0</v>
      </c>
      <c r="AT11" s="40">
        <f>County!AE348</f>
        <v>0</v>
      </c>
      <c r="AU11" s="41">
        <f t="shared" si="22"/>
        <v>0</v>
      </c>
      <c r="AV11" s="40">
        <f>County!AF348</f>
        <v>0</v>
      </c>
      <c r="AW11" s="41">
        <f t="shared" si="23"/>
        <v>0</v>
      </c>
      <c r="AX11" s="63"/>
      <c r="AY11" s="37" t="str">
        <f t="shared" si="26"/>
        <v>District of Columbia</v>
      </c>
      <c r="AZ11" s="37" t="s">
        <v>1104</v>
      </c>
      <c r="BA11" s="37">
        <f t="shared" si="27"/>
        <v>3</v>
      </c>
      <c r="BB11" s="38">
        <f>RANK(R11,(L11:Q11,R11:Y11,AD11:AW11))</f>
        <v>9</v>
      </c>
      <c r="BC11" s="38">
        <f>RANK(T11,(L11:Q11,R11:Y11,AD11:AW11))</f>
        <v>4</v>
      </c>
      <c r="BD11" s="38">
        <f>RANK(X11,(L11:Q11,R11:Y11,AD11:AW11))</f>
        <v>9</v>
      </c>
      <c r="BE11" s="38">
        <f>RANK(V11,(L11:Q11,R11:Y11,AD11:AW11))</f>
        <v>9</v>
      </c>
      <c r="BG11" s="37">
        <v>11</v>
      </c>
    </row>
    <row r="12" spans="1:59" s="50" customFormat="1">
      <c r="A12" s="50" t="s">
        <v>3848</v>
      </c>
      <c r="B12" s="50">
        <f t="shared" si="24"/>
        <v>25</v>
      </c>
      <c r="C12" s="53">
        <f t="shared" si="0"/>
        <v>5963110</v>
      </c>
      <c r="D12" s="52">
        <v>25</v>
      </c>
      <c r="E12" s="52"/>
      <c r="F12" s="52"/>
      <c r="G12" s="98">
        <f t="shared" si="1"/>
        <v>2</v>
      </c>
      <c r="H12" s="98">
        <f t="shared" si="2"/>
        <v>1</v>
      </c>
      <c r="I12" s="98">
        <f t="shared" si="3"/>
        <v>3</v>
      </c>
      <c r="J12" s="53">
        <f t="shared" si="25"/>
        <v>537</v>
      </c>
      <c r="K12" s="54">
        <f t="shared" si="4"/>
        <v>9.0053680042796462E-5</v>
      </c>
      <c r="L12" s="53">
        <f>County!N418</f>
        <v>2912253</v>
      </c>
      <c r="M12" s="54">
        <f t="shared" si="5"/>
        <v>0.48837821204036147</v>
      </c>
      <c r="N12" s="53">
        <f>County!O418</f>
        <v>2912790</v>
      </c>
      <c r="O12" s="54">
        <f t="shared" si="6"/>
        <v>0.4884682657204043</v>
      </c>
      <c r="P12" s="53">
        <f>County!P418</f>
        <v>97488</v>
      </c>
      <c r="Q12" s="54">
        <f t="shared" si="7"/>
        <v>1.6348516126652033E-2</v>
      </c>
      <c r="R12" s="53">
        <f>County!Q418</f>
        <v>17484</v>
      </c>
      <c r="S12" s="54">
        <f t="shared" si="8"/>
        <v>2.9320270798291496E-3</v>
      </c>
      <c r="T12" s="53">
        <f>County!R418</f>
        <v>16415</v>
      </c>
      <c r="U12" s="54">
        <f t="shared" si="9"/>
        <v>2.752758208384551E-3</v>
      </c>
      <c r="V12" s="53">
        <f>County!S418</f>
        <v>1371</v>
      </c>
      <c r="W12" s="54">
        <f t="shared" si="10"/>
        <v>2.2991358536065911E-4</v>
      </c>
      <c r="X12" s="53">
        <f>County!T418</f>
        <v>2281</v>
      </c>
      <c r="Y12" s="54">
        <f t="shared" si="11"/>
        <v>3.8251851802163637E-4</v>
      </c>
      <c r="Z12" s="53">
        <f>County!U418</f>
        <v>40</v>
      </c>
      <c r="AA12" s="54">
        <f t="shared" si="12"/>
        <v>6.7079091279550436E-6</v>
      </c>
      <c r="AB12" s="53">
        <f>County!V418</f>
        <v>562</v>
      </c>
      <c r="AC12" s="54">
        <f t="shared" si="13"/>
        <v>9.424612324776836E-5</v>
      </c>
      <c r="AD12" s="53">
        <f>County!W418</f>
        <v>0</v>
      </c>
      <c r="AE12" s="54">
        <f t="shared" si="14"/>
        <v>0</v>
      </c>
      <c r="AF12" s="53">
        <f>County!X418</f>
        <v>622</v>
      </c>
      <c r="AG12" s="54">
        <f t="shared" si="15"/>
        <v>1.0430798693970093E-4</v>
      </c>
      <c r="AH12" s="53">
        <f>County!Y418</f>
        <v>1804</v>
      </c>
      <c r="AI12" s="54">
        <f t="shared" si="16"/>
        <v>3.0252670167077244E-4</v>
      </c>
      <c r="AJ12" s="53">
        <f>County!Z418</f>
        <v>0</v>
      </c>
      <c r="AK12" s="54">
        <f t="shared" si="17"/>
        <v>0</v>
      </c>
      <c r="AL12" s="53">
        <f>County!AA418</f>
        <v>0</v>
      </c>
      <c r="AM12" s="54">
        <f t="shared" si="18"/>
        <v>0</v>
      </c>
      <c r="AN12" s="53">
        <f>County!AB418</f>
        <v>0</v>
      </c>
      <c r="AO12" s="54">
        <f t="shared" si="19"/>
        <v>0</v>
      </c>
      <c r="AP12" s="53">
        <f>County!AC418</f>
        <v>0</v>
      </c>
      <c r="AQ12" s="54">
        <f t="shared" si="20"/>
        <v>0</v>
      </c>
      <c r="AR12" s="53">
        <f>County!AD418</f>
        <v>0</v>
      </c>
      <c r="AS12" s="54">
        <f t="shared" si="21"/>
        <v>0</v>
      </c>
      <c r="AT12" s="53">
        <f>County!AE418</f>
        <v>0</v>
      </c>
      <c r="AU12" s="54">
        <f t="shared" si="22"/>
        <v>0</v>
      </c>
      <c r="AV12" s="53">
        <f>County!AF418</f>
        <v>0</v>
      </c>
      <c r="AW12" s="54">
        <f t="shared" si="23"/>
        <v>0</v>
      </c>
      <c r="AX12" s="62"/>
      <c r="AY12" s="50" t="str">
        <f t="shared" si="26"/>
        <v>Florida</v>
      </c>
      <c r="AZ12" s="50" t="s">
        <v>3772</v>
      </c>
      <c r="BA12" s="50">
        <f t="shared" si="27"/>
        <v>25</v>
      </c>
      <c r="BB12" s="51">
        <f>RANK(R12,(L12:Q12,R12:Y12,AD12:AW12))</f>
        <v>4</v>
      </c>
      <c r="BC12" s="51">
        <f>RANK(T12,(L12:Q12,R12:Y12,AD12:AW12))</f>
        <v>5</v>
      </c>
      <c r="BD12" s="51">
        <f>RANK(X12,(L12:Q12,R12:Y12,AD12:AW12))</f>
        <v>6</v>
      </c>
      <c r="BE12" s="51">
        <f>RANK(V12,(L12:Q12,R12:Y12,AD12:AW12))</f>
        <v>8</v>
      </c>
      <c r="BG12" s="50">
        <v>12</v>
      </c>
    </row>
    <row r="13" spans="1:59" s="37" customFormat="1">
      <c r="A13" s="37" t="s">
        <v>1322</v>
      </c>
      <c r="B13" s="37">
        <f t="shared" si="24"/>
        <v>13</v>
      </c>
      <c r="C13" s="40">
        <f t="shared" si="0"/>
        <v>2596804</v>
      </c>
      <c r="D13" s="39">
        <v>13</v>
      </c>
      <c r="E13" s="39"/>
      <c r="F13" s="39"/>
      <c r="G13" s="99">
        <f t="shared" si="1"/>
        <v>2</v>
      </c>
      <c r="H13" s="99">
        <f t="shared" si="2"/>
        <v>1</v>
      </c>
      <c r="I13" s="99">
        <f t="shared" si="3"/>
        <v>4</v>
      </c>
      <c r="J13" s="1">
        <f t="shared" si="25"/>
        <v>303490</v>
      </c>
      <c r="K13" s="41">
        <f t="shared" si="4"/>
        <v>0.11687058399478743</v>
      </c>
      <c r="L13" s="40">
        <f>County!N579</f>
        <v>1116230</v>
      </c>
      <c r="M13" s="41">
        <f t="shared" si="5"/>
        <v>0.42984761268081845</v>
      </c>
      <c r="N13" s="40">
        <f>County!O579</f>
        <v>1419720</v>
      </c>
      <c r="O13" s="41">
        <f t="shared" si="6"/>
        <v>0.54671819667560584</v>
      </c>
      <c r="P13" s="69">
        <f>County!P579</f>
        <v>13432</v>
      </c>
      <c r="Q13" s="41">
        <f t="shared" si="7"/>
        <v>5.1725120571286861E-3</v>
      </c>
      <c r="R13" s="40">
        <f>County!Q579</f>
        <v>10926</v>
      </c>
      <c r="S13" s="41">
        <f t="shared" si="8"/>
        <v>4.2074796557614669E-3</v>
      </c>
      <c r="T13" s="40">
        <f>County!R579</f>
        <v>36332</v>
      </c>
      <c r="U13" s="41">
        <f t="shared" si="9"/>
        <v>1.3991044376086913E-2</v>
      </c>
      <c r="V13" s="69">
        <f>County!S579</f>
        <v>140</v>
      </c>
      <c r="W13" s="41">
        <f t="shared" si="10"/>
        <v>5.3912424657386541E-5</v>
      </c>
      <c r="X13" s="40">
        <f>County!T579</f>
        <v>0</v>
      </c>
      <c r="Y13" s="41">
        <f t="shared" si="11"/>
        <v>0</v>
      </c>
      <c r="Z13" s="40">
        <f>County!U579</f>
        <v>13</v>
      </c>
      <c r="AA13" s="41">
        <f t="shared" si="12"/>
        <v>5.0061537181858929E-6</v>
      </c>
      <c r="AB13" s="69">
        <f>County!V579</f>
        <v>11</v>
      </c>
      <c r="AC13" s="41">
        <f t="shared" si="13"/>
        <v>4.2359762230803712E-6</v>
      </c>
      <c r="AD13" s="40">
        <f>County!W579</f>
        <v>0</v>
      </c>
      <c r="AE13" s="41">
        <f t="shared" si="14"/>
        <v>0</v>
      </c>
      <c r="AF13" s="40">
        <f>County!X579</f>
        <v>0</v>
      </c>
      <c r="AG13" s="41">
        <f t="shared" si="15"/>
        <v>0</v>
      </c>
      <c r="AH13" s="40">
        <f>County!Y579</f>
        <v>0</v>
      </c>
      <c r="AI13" s="41">
        <f t="shared" si="16"/>
        <v>0</v>
      </c>
      <c r="AJ13" s="40">
        <f>County!Z579</f>
        <v>0</v>
      </c>
      <c r="AK13" s="41">
        <f t="shared" si="17"/>
        <v>0</v>
      </c>
      <c r="AL13" s="40">
        <f>County!AA579</f>
        <v>0</v>
      </c>
      <c r="AM13" s="41">
        <f t="shared" si="18"/>
        <v>0</v>
      </c>
      <c r="AN13" s="40">
        <f>County!AB579</f>
        <v>0</v>
      </c>
      <c r="AO13" s="41">
        <f t="shared" si="19"/>
        <v>0</v>
      </c>
      <c r="AP13" s="40">
        <f>County!AC579</f>
        <v>0</v>
      </c>
      <c r="AQ13" s="41">
        <f t="shared" si="20"/>
        <v>0</v>
      </c>
      <c r="AR13" s="40">
        <f>County!AD579</f>
        <v>0</v>
      </c>
      <c r="AS13" s="41">
        <f t="shared" si="21"/>
        <v>0</v>
      </c>
      <c r="AT13" s="40">
        <f>County!AE579</f>
        <v>0</v>
      </c>
      <c r="AU13" s="41">
        <f t="shared" si="22"/>
        <v>0</v>
      </c>
      <c r="AV13" s="40">
        <f>County!AF579</f>
        <v>0</v>
      </c>
      <c r="AW13" s="41">
        <f t="shared" si="23"/>
        <v>0</v>
      </c>
      <c r="AX13" s="63"/>
      <c r="AY13" s="37" t="str">
        <f t="shared" si="26"/>
        <v>Georgia</v>
      </c>
      <c r="AZ13" s="37" t="s">
        <v>1323</v>
      </c>
      <c r="BA13" s="37">
        <f t="shared" si="27"/>
        <v>13</v>
      </c>
      <c r="BB13" s="38">
        <f>RANK(R13,(L13:Q13,R13:Y13,AD13:AW13))</f>
        <v>5</v>
      </c>
      <c r="BC13" s="38">
        <f>RANK(T13,(L13:Q13,R13:Y13,AD13:AW13))</f>
        <v>3</v>
      </c>
      <c r="BD13" s="38">
        <f>RANK(X13,(L13:Q13,R13:Y13,AD13:AW13))</f>
        <v>13</v>
      </c>
      <c r="BE13" s="38">
        <f>RANK(V13,(L13:Q13,R13:Y13,AD13:AW13))</f>
        <v>6</v>
      </c>
      <c r="BG13" s="37">
        <v>13</v>
      </c>
    </row>
    <row r="14" spans="1:59" s="50" customFormat="1">
      <c r="A14" s="50" t="s">
        <v>688</v>
      </c>
      <c r="B14" s="50">
        <f t="shared" si="24"/>
        <v>4</v>
      </c>
      <c r="C14" s="53">
        <f t="shared" si="0"/>
        <v>367951</v>
      </c>
      <c r="D14" s="52"/>
      <c r="E14" s="52">
        <v>4</v>
      </c>
      <c r="F14" s="52"/>
      <c r="G14" s="98">
        <f t="shared" si="1"/>
        <v>1</v>
      </c>
      <c r="H14" s="98">
        <f t="shared" si="2"/>
        <v>2</v>
      </c>
      <c r="I14" s="98">
        <f t="shared" si="3"/>
        <v>3</v>
      </c>
      <c r="J14" s="53">
        <f t="shared" si="25"/>
        <v>67441</v>
      </c>
      <c r="K14" s="54">
        <f t="shared" si="4"/>
        <v>0.18328799215112881</v>
      </c>
      <c r="L14" s="53">
        <f>County!N586</f>
        <v>205286</v>
      </c>
      <c r="M14" s="54">
        <f t="shared" si="5"/>
        <v>0.55791667912303544</v>
      </c>
      <c r="N14" s="53">
        <f>County!O586</f>
        <v>137845</v>
      </c>
      <c r="O14" s="54">
        <f t="shared" si="6"/>
        <v>0.3746286869719066</v>
      </c>
      <c r="P14" s="53">
        <f>County!P586</f>
        <v>21623</v>
      </c>
      <c r="Q14" s="54">
        <f t="shared" si="7"/>
        <v>5.8765976991501587E-2</v>
      </c>
      <c r="R14" s="53">
        <f>County!Q586</f>
        <v>1071</v>
      </c>
      <c r="S14" s="54">
        <f t="shared" si="8"/>
        <v>2.9107136548072979E-3</v>
      </c>
      <c r="T14" s="53">
        <f>County!R586</f>
        <v>1477</v>
      </c>
      <c r="U14" s="54">
        <f t="shared" si="9"/>
        <v>4.0141214455185611E-3</v>
      </c>
      <c r="V14" s="53">
        <f>County!S586</f>
        <v>343</v>
      </c>
      <c r="W14" s="54">
        <f t="shared" si="10"/>
        <v>9.3218934042848091E-4</v>
      </c>
      <c r="X14" s="53">
        <f>County!T586</f>
        <v>306</v>
      </c>
      <c r="Y14" s="54">
        <f t="shared" si="11"/>
        <v>8.3163247280208504E-4</v>
      </c>
      <c r="Z14" s="80">
        <f>County!U586</f>
        <v>0</v>
      </c>
      <c r="AA14" s="54">
        <f t="shared" si="12"/>
        <v>0</v>
      </c>
      <c r="AB14" s="53">
        <f>County!V586</f>
        <v>0</v>
      </c>
      <c r="AC14" s="54">
        <f t="shared" si="13"/>
        <v>0</v>
      </c>
      <c r="AD14" s="53">
        <f>County!W586</f>
        <v>0</v>
      </c>
      <c r="AE14" s="54">
        <f t="shared" si="14"/>
        <v>0</v>
      </c>
      <c r="AF14" s="53">
        <f>County!X586</f>
        <v>0</v>
      </c>
      <c r="AG14" s="54">
        <f t="shared" si="15"/>
        <v>0</v>
      </c>
      <c r="AH14" s="53">
        <f>County!Y586</f>
        <v>0</v>
      </c>
      <c r="AI14" s="54">
        <f t="shared" si="16"/>
        <v>0</v>
      </c>
      <c r="AJ14" s="53">
        <f>County!Z586</f>
        <v>0</v>
      </c>
      <c r="AK14" s="54">
        <f t="shared" si="17"/>
        <v>0</v>
      </c>
      <c r="AL14" s="53">
        <f>County!AA586</f>
        <v>0</v>
      </c>
      <c r="AM14" s="54">
        <f t="shared" si="18"/>
        <v>0</v>
      </c>
      <c r="AN14" s="53">
        <f>County!AB586</f>
        <v>0</v>
      </c>
      <c r="AO14" s="54">
        <f t="shared" si="19"/>
        <v>0</v>
      </c>
      <c r="AP14" s="53">
        <f>County!AC586</f>
        <v>0</v>
      </c>
      <c r="AQ14" s="54">
        <f t="shared" si="20"/>
        <v>0</v>
      </c>
      <c r="AR14" s="53">
        <f>County!AD586</f>
        <v>0</v>
      </c>
      <c r="AS14" s="54">
        <f t="shared" si="21"/>
        <v>0</v>
      </c>
      <c r="AT14" s="53">
        <f>County!AE586</f>
        <v>0</v>
      </c>
      <c r="AU14" s="54">
        <f t="shared" si="22"/>
        <v>0</v>
      </c>
      <c r="AV14" s="53">
        <f>County!AF586</f>
        <v>0</v>
      </c>
      <c r="AW14" s="54">
        <f t="shared" si="23"/>
        <v>0</v>
      </c>
      <c r="AX14" s="62"/>
      <c r="AY14" s="50" t="str">
        <f t="shared" si="26"/>
        <v>Hawaii</v>
      </c>
      <c r="AZ14" s="50" t="s">
        <v>1918</v>
      </c>
      <c r="BA14" s="50">
        <f t="shared" si="27"/>
        <v>4</v>
      </c>
      <c r="BB14" s="51">
        <f>RANK(R14,(L14:Q14,R14:Y14,AD14:AW14))</f>
        <v>5</v>
      </c>
      <c r="BC14" s="51">
        <f>RANK(T14,(L14:Q14,R14:Y14,AD14:AW14))</f>
        <v>4</v>
      </c>
      <c r="BD14" s="51">
        <f>RANK(X14,(L14:Q14,R14:Y14,AD14:AW14))</f>
        <v>7</v>
      </c>
      <c r="BE14" s="51">
        <f>RANK(V14,(L14:Q14,R14:Y14,AD14:AW14))</f>
        <v>6</v>
      </c>
      <c r="BG14" s="50">
        <v>15</v>
      </c>
    </row>
    <row r="15" spans="1:59" s="37" customFormat="1">
      <c r="A15" s="37" t="s">
        <v>341</v>
      </c>
      <c r="B15" s="37">
        <f t="shared" si="24"/>
        <v>4</v>
      </c>
      <c r="C15" s="40">
        <f t="shared" si="0"/>
        <v>501621</v>
      </c>
      <c r="D15" s="39">
        <v>4</v>
      </c>
      <c r="E15" s="39"/>
      <c r="F15" s="39"/>
      <c r="G15" s="99">
        <f t="shared" si="1"/>
        <v>2</v>
      </c>
      <c r="H15" s="99">
        <f t="shared" si="2"/>
        <v>1</v>
      </c>
      <c r="I15" s="99">
        <f t="shared" si="3"/>
        <v>3</v>
      </c>
      <c r="J15" s="1">
        <f t="shared" si="25"/>
        <v>198300</v>
      </c>
      <c r="K15" s="41">
        <f t="shared" si="4"/>
        <v>0.39531837781911044</v>
      </c>
      <c r="L15" s="40">
        <f>County!N632</f>
        <v>138637</v>
      </c>
      <c r="M15" s="41">
        <f t="shared" si="5"/>
        <v>0.27637798258047408</v>
      </c>
      <c r="N15" s="40">
        <f>County!O632</f>
        <v>336937</v>
      </c>
      <c r="O15" s="41">
        <f t="shared" si="6"/>
        <v>0.67169636039958458</v>
      </c>
      <c r="P15" s="69">
        <f>County!P632</f>
        <v>12292</v>
      </c>
      <c r="Q15" s="41">
        <f t="shared" si="7"/>
        <v>2.4504556228706533E-2</v>
      </c>
      <c r="R15" s="40">
        <f>County!Q632</f>
        <v>7615</v>
      </c>
      <c r="S15" s="41">
        <f t="shared" si="8"/>
        <v>1.5180783898600737E-2</v>
      </c>
      <c r="T15" s="40">
        <f>County!R632</f>
        <v>3488</v>
      </c>
      <c r="U15" s="41">
        <f t="shared" si="9"/>
        <v>6.9534568927536924E-3</v>
      </c>
      <c r="V15" s="40">
        <f>County!S632</f>
        <v>1469</v>
      </c>
      <c r="W15" s="41">
        <f t="shared" si="10"/>
        <v>2.9285057842474696E-3</v>
      </c>
      <c r="X15" s="40">
        <f>County!T632</f>
        <v>1177</v>
      </c>
      <c r="Y15" s="41">
        <f t="shared" si="11"/>
        <v>2.3463929939137318E-3</v>
      </c>
      <c r="Z15" s="87">
        <f>County!U632</f>
        <v>6</v>
      </c>
      <c r="AA15" s="41">
        <f t="shared" si="12"/>
        <v>1.1961221719186398E-5</v>
      </c>
      <c r="AB15" s="40">
        <f>County!V632</f>
        <v>0</v>
      </c>
      <c r="AC15" s="41">
        <f t="shared" si="13"/>
        <v>0</v>
      </c>
      <c r="AD15" s="40">
        <f>County!W632</f>
        <v>0</v>
      </c>
      <c r="AE15" s="41">
        <f t="shared" si="14"/>
        <v>0</v>
      </c>
      <c r="AF15" s="40">
        <f>County!X632</f>
        <v>0</v>
      </c>
      <c r="AG15" s="41">
        <f t="shared" si="15"/>
        <v>0</v>
      </c>
      <c r="AH15" s="40">
        <f>County!Y632</f>
        <v>0</v>
      </c>
      <c r="AI15" s="41">
        <f t="shared" si="16"/>
        <v>0</v>
      </c>
      <c r="AJ15" s="40">
        <f>County!Z632</f>
        <v>0</v>
      </c>
      <c r="AK15" s="41">
        <f t="shared" si="17"/>
        <v>0</v>
      </c>
      <c r="AL15" s="40">
        <f>County!AA632</f>
        <v>0</v>
      </c>
      <c r="AM15" s="41">
        <f t="shared" si="18"/>
        <v>0</v>
      </c>
      <c r="AN15" s="40">
        <f>County!AB632</f>
        <v>0</v>
      </c>
      <c r="AO15" s="41">
        <f t="shared" si="19"/>
        <v>0</v>
      </c>
      <c r="AP15" s="40">
        <f>County!AC632</f>
        <v>0</v>
      </c>
      <c r="AQ15" s="41">
        <f t="shared" si="20"/>
        <v>0</v>
      </c>
      <c r="AR15" s="40">
        <f>County!AD632</f>
        <v>0</v>
      </c>
      <c r="AS15" s="41">
        <f t="shared" si="21"/>
        <v>0</v>
      </c>
      <c r="AT15" s="40">
        <f>County!AE632</f>
        <v>0</v>
      </c>
      <c r="AU15" s="41">
        <f t="shared" si="22"/>
        <v>0</v>
      </c>
      <c r="AV15" s="40">
        <f>County!AF632</f>
        <v>0</v>
      </c>
      <c r="AW15" s="41">
        <f t="shared" si="23"/>
        <v>0</v>
      </c>
      <c r="AX15" s="63"/>
      <c r="AY15" s="37" t="str">
        <f t="shared" si="26"/>
        <v>Idaho</v>
      </c>
      <c r="AZ15" s="37" t="s">
        <v>342</v>
      </c>
      <c r="BA15" s="37">
        <f t="shared" si="27"/>
        <v>4</v>
      </c>
      <c r="BB15" s="38">
        <f>RANK(R15,(L15:Q15,R15:Y15,AD15:AW15))</f>
        <v>4</v>
      </c>
      <c r="BC15" s="38">
        <f>RANK(T15,(L15:Q15,R15:Y15,AD15:AW15))</f>
        <v>5</v>
      </c>
      <c r="BD15" s="38">
        <f>RANK(X15,(L15:Q15,R15:Y15,AD15:AW15))</f>
        <v>7</v>
      </c>
      <c r="BE15" s="38">
        <f>RANK(V15,(L15:Q15,R15:Y15,AD15:AW15))</f>
        <v>6</v>
      </c>
      <c r="BG15" s="37">
        <v>16</v>
      </c>
    </row>
    <row r="16" spans="1:59" s="50" customFormat="1">
      <c r="A16" s="50" t="s">
        <v>803</v>
      </c>
      <c r="B16" s="50">
        <f t="shared" si="24"/>
        <v>22</v>
      </c>
      <c r="C16" s="53">
        <f t="shared" si="0"/>
        <v>4742123</v>
      </c>
      <c r="D16" s="52"/>
      <c r="E16" s="52">
        <v>22</v>
      </c>
      <c r="F16" s="52"/>
      <c r="G16" s="98">
        <f t="shared" si="1"/>
        <v>1</v>
      </c>
      <c r="H16" s="98">
        <f t="shared" si="2"/>
        <v>2</v>
      </c>
      <c r="I16" s="98">
        <f t="shared" si="3"/>
        <v>3</v>
      </c>
      <c r="J16" s="53">
        <f t="shared" si="25"/>
        <v>569605</v>
      </c>
      <c r="K16" s="54">
        <f t="shared" si="4"/>
        <v>0.12011603241839151</v>
      </c>
      <c r="L16" s="53">
        <f>County!N736</f>
        <v>2589026</v>
      </c>
      <c r="M16" s="54">
        <f t="shared" si="5"/>
        <v>0.54596348513102677</v>
      </c>
      <c r="N16" s="53">
        <f>County!O736</f>
        <v>2019421</v>
      </c>
      <c r="O16" s="54">
        <f t="shared" si="6"/>
        <v>0.42584745271263524</v>
      </c>
      <c r="P16" s="53">
        <f>County!P736</f>
        <v>103759</v>
      </c>
      <c r="Q16" s="54">
        <f t="shared" si="7"/>
        <v>2.1880284421133742E-2</v>
      </c>
      <c r="R16" s="53">
        <f>County!Q736</f>
        <v>16106</v>
      </c>
      <c r="S16" s="54">
        <f t="shared" si="8"/>
        <v>3.3963690946017216E-3</v>
      </c>
      <c r="T16" s="53">
        <f>County!R736</f>
        <v>11623</v>
      </c>
      <c r="U16" s="54">
        <f t="shared" si="9"/>
        <v>2.4510119201884895E-3</v>
      </c>
      <c r="V16" s="70">
        <f>County!S736</f>
        <v>57</v>
      </c>
      <c r="W16" s="54">
        <f t="shared" si="10"/>
        <v>1.2019932844424322E-5</v>
      </c>
      <c r="X16" s="53">
        <f>County!T736</f>
        <v>2127</v>
      </c>
      <c r="Y16" s="54">
        <f t="shared" si="11"/>
        <v>4.4853328351036025E-4</v>
      </c>
      <c r="Z16" s="53">
        <f>County!U736</f>
        <v>0</v>
      </c>
      <c r="AA16" s="54">
        <f t="shared" si="12"/>
        <v>0</v>
      </c>
      <c r="AB16" s="53">
        <f>County!V736</f>
        <v>0</v>
      </c>
      <c r="AC16" s="54">
        <f t="shared" si="13"/>
        <v>0</v>
      </c>
      <c r="AD16" s="53">
        <f>County!W736</f>
        <v>0</v>
      </c>
      <c r="AE16" s="54">
        <f t="shared" si="14"/>
        <v>0</v>
      </c>
      <c r="AF16" s="70">
        <f>County!X736</f>
        <v>4</v>
      </c>
      <c r="AG16" s="54">
        <f t="shared" si="15"/>
        <v>8.4350405925784716E-7</v>
      </c>
      <c r="AH16" s="53">
        <f>County!Y736</f>
        <v>0</v>
      </c>
      <c r="AI16" s="54">
        <f t="shared" si="16"/>
        <v>0</v>
      </c>
      <c r="AJ16" s="53">
        <f>County!Z736</f>
        <v>0</v>
      </c>
      <c r="AK16" s="54">
        <f t="shared" si="17"/>
        <v>0</v>
      </c>
      <c r="AL16" s="53">
        <f>County!AA736</f>
        <v>0</v>
      </c>
      <c r="AM16" s="54">
        <f t="shared" si="18"/>
        <v>0</v>
      </c>
      <c r="AN16" s="53">
        <f>County!AB736</f>
        <v>0</v>
      </c>
      <c r="AO16" s="54">
        <f t="shared" si="19"/>
        <v>0</v>
      </c>
      <c r="AP16" s="53">
        <f>County!AC736</f>
        <v>0</v>
      </c>
      <c r="AQ16" s="54">
        <f t="shared" si="20"/>
        <v>0</v>
      </c>
      <c r="AR16" s="53">
        <f>County!AD736</f>
        <v>0</v>
      </c>
      <c r="AS16" s="54">
        <f t="shared" si="21"/>
        <v>0</v>
      </c>
      <c r="AT16" s="53">
        <f>County!AE736</f>
        <v>0</v>
      </c>
      <c r="AU16" s="54">
        <f t="shared" si="22"/>
        <v>0</v>
      </c>
      <c r="AV16" s="53">
        <f>County!AF736</f>
        <v>0</v>
      </c>
      <c r="AW16" s="54">
        <f t="shared" si="23"/>
        <v>0</v>
      </c>
      <c r="AX16" s="62"/>
      <c r="AY16" s="50" t="str">
        <f t="shared" si="26"/>
        <v>Illinois</v>
      </c>
      <c r="AZ16" s="50" t="s">
        <v>1476</v>
      </c>
      <c r="BA16" s="50">
        <f t="shared" si="27"/>
        <v>22</v>
      </c>
      <c r="BB16" s="51">
        <f>RANK(R16,(L16:Q16,R16:Y16,AD16:AW16))</f>
        <v>4</v>
      </c>
      <c r="BC16" s="51">
        <f>RANK(T16,(L16:Q16,R16:Y16,AD16:AW16))</f>
        <v>5</v>
      </c>
      <c r="BD16" s="51">
        <f>RANK(X16,(L16:Q16,R16:Y16,AD16:AW16))</f>
        <v>6</v>
      </c>
      <c r="BE16" s="51">
        <f>RANK(V16,(L16:Q16,R16:Y16,AD16:AW16))</f>
        <v>7</v>
      </c>
      <c r="BG16" s="50">
        <v>17</v>
      </c>
    </row>
    <row r="17" spans="1:59" s="37" customFormat="1">
      <c r="A17" s="37" t="s">
        <v>1477</v>
      </c>
      <c r="B17" s="37">
        <f t="shared" si="24"/>
        <v>12</v>
      </c>
      <c r="C17" s="40">
        <f t="shared" si="0"/>
        <v>2199302</v>
      </c>
      <c r="D17" s="39">
        <v>12</v>
      </c>
      <c r="E17" s="39"/>
      <c r="F17" s="39"/>
      <c r="G17" s="99">
        <f t="shared" si="1"/>
        <v>2</v>
      </c>
      <c r="H17" s="99">
        <f t="shared" si="2"/>
        <v>1</v>
      </c>
      <c r="I17" s="99">
        <f t="shared" si="3"/>
        <v>3</v>
      </c>
      <c r="J17" s="1">
        <f t="shared" si="25"/>
        <v>343856</v>
      </c>
      <c r="K17" s="41">
        <f t="shared" si="4"/>
        <v>0.15634778670687335</v>
      </c>
      <c r="L17" s="40">
        <f>County!N830</f>
        <v>901980</v>
      </c>
      <c r="M17" s="41">
        <f t="shared" si="5"/>
        <v>0.41012102930838967</v>
      </c>
      <c r="N17" s="40">
        <f>County!O830</f>
        <v>1245836</v>
      </c>
      <c r="O17" s="41">
        <f t="shared" si="6"/>
        <v>0.566468816015263</v>
      </c>
      <c r="P17" s="85">
        <f>County!P830</f>
        <v>18531</v>
      </c>
      <c r="Q17" s="41">
        <f t="shared" si="7"/>
        <v>8.4258551122128756E-3</v>
      </c>
      <c r="R17" s="40">
        <f>County!Q830</f>
        <v>16959</v>
      </c>
      <c r="S17" s="41">
        <f t="shared" si="8"/>
        <v>7.7110828799319053E-3</v>
      </c>
      <c r="T17" s="40">
        <f>County!R830</f>
        <v>15530</v>
      </c>
      <c r="U17" s="41">
        <f t="shared" si="9"/>
        <v>7.0613312769233147E-3</v>
      </c>
      <c r="V17" s="85">
        <f>County!S830</f>
        <v>200</v>
      </c>
      <c r="W17" s="41">
        <f t="shared" si="10"/>
        <v>9.0937943038291242E-5</v>
      </c>
      <c r="X17" s="85">
        <f>County!T830</f>
        <v>167</v>
      </c>
      <c r="Y17" s="41">
        <f t="shared" si="11"/>
        <v>7.5933182436973182E-5</v>
      </c>
      <c r="Z17" s="40">
        <f>County!U830</f>
        <v>56</v>
      </c>
      <c r="AA17" s="41">
        <f t="shared" si="12"/>
        <v>2.5462624050721547E-5</v>
      </c>
      <c r="AB17" s="40">
        <f>County!V830</f>
        <v>0</v>
      </c>
      <c r="AC17" s="41">
        <f t="shared" si="13"/>
        <v>0</v>
      </c>
      <c r="AD17" s="40">
        <f>County!W830</f>
        <v>0</v>
      </c>
      <c r="AE17" s="41">
        <f t="shared" si="14"/>
        <v>0</v>
      </c>
      <c r="AF17" s="69">
        <f>County!X830</f>
        <v>43</v>
      </c>
      <c r="AG17" s="41">
        <f t="shared" si="15"/>
        <v>1.9551657753232617E-5</v>
      </c>
      <c r="AH17" s="40">
        <f>County!Y830</f>
        <v>0</v>
      </c>
      <c r="AI17" s="41">
        <f t="shared" si="16"/>
        <v>0</v>
      </c>
      <c r="AJ17" s="40">
        <f>County!Z830</f>
        <v>0</v>
      </c>
      <c r="AK17" s="41">
        <f t="shared" si="17"/>
        <v>0</v>
      </c>
      <c r="AL17" s="40">
        <f>County!AA830</f>
        <v>0</v>
      </c>
      <c r="AM17" s="41">
        <f t="shared" si="18"/>
        <v>0</v>
      </c>
      <c r="AN17" s="40">
        <f>County!AB830</f>
        <v>0</v>
      </c>
      <c r="AO17" s="41">
        <f t="shared" si="19"/>
        <v>0</v>
      </c>
      <c r="AP17" s="40">
        <f>County!AC830</f>
        <v>0</v>
      </c>
      <c r="AQ17" s="41">
        <f t="shared" si="20"/>
        <v>0</v>
      </c>
      <c r="AR17" s="40">
        <f>County!AD830</f>
        <v>0</v>
      </c>
      <c r="AS17" s="41">
        <f t="shared" si="21"/>
        <v>0</v>
      </c>
      <c r="AT17" s="40">
        <f>County!AE830</f>
        <v>0</v>
      </c>
      <c r="AU17" s="41">
        <f t="shared" si="22"/>
        <v>0</v>
      </c>
      <c r="AV17" s="40">
        <f>County!AF830</f>
        <v>0</v>
      </c>
      <c r="AW17" s="41">
        <f t="shared" si="23"/>
        <v>0</v>
      </c>
      <c r="AX17" s="63"/>
      <c r="AY17" s="37" t="str">
        <f t="shared" si="26"/>
        <v>Indiana</v>
      </c>
      <c r="AZ17" s="37" t="s">
        <v>1478</v>
      </c>
      <c r="BA17" s="37">
        <f t="shared" si="27"/>
        <v>12</v>
      </c>
      <c r="BB17" s="38">
        <f>RANK(R17,(L17:Q17,R17:Y17,AD17:AW17))</f>
        <v>4</v>
      </c>
      <c r="BC17" s="38">
        <f>RANK(T17,(L17:Q17,R17:Y17,AD17:AW17))</f>
        <v>5</v>
      </c>
      <c r="BD17" s="38">
        <f>RANK(X17,(L17:Q17,R17:Y17,AD17:AW17))</f>
        <v>7</v>
      </c>
      <c r="BE17" s="38">
        <f>RANK(V17,(L17:Q17,R17:Y17,AD17:AW17))</f>
        <v>6</v>
      </c>
      <c r="BG17" s="37">
        <v>18</v>
      </c>
    </row>
    <row r="18" spans="1:59" s="50" customFormat="1">
      <c r="A18" s="50" t="s">
        <v>1954</v>
      </c>
      <c r="B18" s="50">
        <f t="shared" si="24"/>
        <v>7</v>
      </c>
      <c r="C18" s="53">
        <f t="shared" si="0"/>
        <v>1315563</v>
      </c>
      <c r="D18" s="52"/>
      <c r="E18" s="52">
        <v>7</v>
      </c>
      <c r="F18" s="52"/>
      <c r="G18" s="98">
        <f t="shared" si="1"/>
        <v>1</v>
      </c>
      <c r="H18" s="98">
        <f t="shared" si="2"/>
        <v>2</v>
      </c>
      <c r="I18" s="98">
        <f t="shared" si="3"/>
        <v>3</v>
      </c>
      <c r="J18" s="53">
        <f t="shared" si="25"/>
        <v>4144</v>
      </c>
      <c r="K18" s="54">
        <f t="shared" si="4"/>
        <v>3.1499821749319491E-3</v>
      </c>
      <c r="L18" s="53">
        <f>County!N931</f>
        <v>638517</v>
      </c>
      <c r="M18" s="54">
        <f t="shared" si="5"/>
        <v>0.4853564595538184</v>
      </c>
      <c r="N18" s="53">
        <f>County!O931</f>
        <v>634373</v>
      </c>
      <c r="O18" s="54">
        <f t="shared" si="6"/>
        <v>0.48220647737888644</v>
      </c>
      <c r="P18" s="53">
        <f>County!P931</f>
        <v>29374</v>
      </c>
      <c r="Q18" s="54">
        <f t="shared" si="7"/>
        <v>2.2328083109664835E-2</v>
      </c>
      <c r="R18" s="53">
        <f>County!Q931</f>
        <v>5731</v>
      </c>
      <c r="S18" s="54">
        <f t="shared" si="8"/>
        <v>4.3563098080441603E-3</v>
      </c>
      <c r="T18" s="53">
        <f>County!R931</f>
        <v>3209</v>
      </c>
      <c r="U18" s="54">
        <f t="shared" si="9"/>
        <v>2.439259845404591E-3</v>
      </c>
      <c r="V18" s="53">
        <f>County!S931</f>
        <v>613</v>
      </c>
      <c r="W18" s="54">
        <f t="shared" si="10"/>
        <v>4.6596020106980812E-4</v>
      </c>
      <c r="X18" s="53">
        <f>County!T931</f>
        <v>2281</v>
      </c>
      <c r="Y18" s="54">
        <f t="shared" si="11"/>
        <v>1.7338584317132665E-3</v>
      </c>
      <c r="Z18" s="53">
        <f>County!U931</f>
        <v>1168</v>
      </c>
      <c r="AA18" s="54">
        <f t="shared" si="12"/>
        <v>8.878328137839085E-4</v>
      </c>
      <c r="AB18" s="53">
        <f>County!V931</f>
        <v>190</v>
      </c>
      <c r="AC18" s="54">
        <f t="shared" si="13"/>
        <v>1.4442485840662894E-4</v>
      </c>
      <c r="AD18" s="53">
        <f>County!W931</f>
        <v>0</v>
      </c>
      <c r="AE18" s="54">
        <f t="shared" si="14"/>
        <v>0</v>
      </c>
      <c r="AF18" s="53">
        <f>County!X931</f>
        <v>107</v>
      </c>
      <c r="AG18" s="54">
        <f t="shared" si="15"/>
        <v>8.1333999207943669E-5</v>
      </c>
      <c r="AH18" s="53">
        <f>County!Y931</f>
        <v>0</v>
      </c>
      <c r="AI18" s="54">
        <f t="shared" si="16"/>
        <v>0</v>
      </c>
      <c r="AJ18" s="53">
        <f>County!Z931</f>
        <v>0</v>
      </c>
      <c r="AK18" s="54">
        <f t="shared" si="17"/>
        <v>0</v>
      </c>
      <c r="AL18" s="53">
        <f>County!AA931</f>
        <v>0</v>
      </c>
      <c r="AM18" s="54">
        <f t="shared" si="18"/>
        <v>0</v>
      </c>
      <c r="AN18" s="53">
        <f>County!AB931</f>
        <v>0</v>
      </c>
      <c r="AO18" s="54">
        <f t="shared" si="19"/>
        <v>0</v>
      </c>
      <c r="AP18" s="53">
        <f>County!AC931</f>
        <v>0</v>
      </c>
      <c r="AQ18" s="54">
        <f t="shared" si="20"/>
        <v>0</v>
      </c>
      <c r="AR18" s="53">
        <f>County!AD931</f>
        <v>0</v>
      </c>
      <c r="AS18" s="54">
        <f t="shared" si="21"/>
        <v>0</v>
      </c>
      <c r="AT18" s="53">
        <f>County!AE931</f>
        <v>0</v>
      </c>
      <c r="AU18" s="54">
        <f t="shared" si="22"/>
        <v>0</v>
      </c>
      <c r="AV18" s="53">
        <f>County!AF931</f>
        <v>0</v>
      </c>
      <c r="AW18" s="54">
        <f t="shared" si="23"/>
        <v>0</v>
      </c>
      <c r="AX18" s="62"/>
      <c r="AY18" s="50" t="str">
        <f t="shared" si="26"/>
        <v>Iowa</v>
      </c>
      <c r="AZ18" s="50" t="s">
        <v>1955</v>
      </c>
      <c r="BA18" s="50">
        <f t="shared" si="27"/>
        <v>7</v>
      </c>
      <c r="BB18" s="51">
        <f>RANK(R18,(L18:Q18,R18:Y18,AD18:AW18))</f>
        <v>4</v>
      </c>
      <c r="BC18" s="51">
        <f>RANK(T18,(L18:Q18,R18:Y18,AD18:AW18))</f>
        <v>5</v>
      </c>
      <c r="BD18" s="51">
        <f>RANK(X18,(L18:Q18,R18:Y18,AD18:AW18))</f>
        <v>6</v>
      </c>
      <c r="BE18" s="51">
        <f>RANK(V18,(L18:Q18,R18:Y18,AD18:AW18))</f>
        <v>7</v>
      </c>
      <c r="BG18" s="50">
        <v>19</v>
      </c>
    </row>
    <row r="19" spans="1:59" s="37" customFormat="1">
      <c r="A19" s="37" t="s">
        <v>1657</v>
      </c>
      <c r="B19" s="37">
        <f t="shared" si="24"/>
        <v>6</v>
      </c>
      <c r="C19" s="40">
        <f t="shared" si="0"/>
        <v>1072216</v>
      </c>
      <c r="D19" s="39">
        <v>6</v>
      </c>
      <c r="E19" s="39"/>
      <c r="F19" s="39"/>
      <c r="G19" s="99">
        <f t="shared" si="1"/>
        <v>2</v>
      </c>
      <c r="H19" s="99">
        <f t="shared" si="2"/>
        <v>1</v>
      </c>
      <c r="I19" s="99">
        <f t="shared" si="3"/>
        <v>3</v>
      </c>
      <c r="J19" s="1">
        <f t="shared" si="25"/>
        <v>223056</v>
      </c>
      <c r="K19" s="41">
        <f t="shared" si="4"/>
        <v>0.20803270982712438</v>
      </c>
      <c r="L19" s="40">
        <f>County!N1038</f>
        <v>399276</v>
      </c>
      <c r="M19" s="41">
        <f t="shared" si="5"/>
        <v>0.37238392264245262</v>
      </c>
      <c r="N19" s="40">
        <f>County!O1038</f>
        <v>622332</v>
      </c>
      <c r="O19" s="41">
        <f t="shared" si="6"/>
        <v>0.58041663246957698</v>
      </c>
      <c r="P19" s="40">
        <f>County!P1038</f>
        <v>36086</v>
      </c>
      <c r="Q19" s="41">
        <f t="shared" si="7"/>
        <v>3.365553209427951E-2</v>
      </c>
      <c r="R19" s="40">
        <f>County!Q1038</f>
        <v>7370</v>
      </c>
      <c r="S19" s="41">
        <f t="shared" si="8"/>
        <v>6.8736150178695336E-3</v>
      </c>
      <c r="T19" s="40">
        <f>County!R1038</f>
        <v>4525</v>
      </c>
      <c r="U19" s="41">
        <f t="shared" si="9"/>
        <v>4.2202317443500188E-3</v>
      </c>
      <c r="V19" s="40">
        <f>County!S1038</f>
        <v>1254</v>
      </c>
      <c r="W19" s="41">
        <f t="shared" si="10"/>
        <v>1.169540465727055E-3</v>
      </c>
      <c r="X19" s="82">
        <f>County!T1038</f>
        <v>1373</v>
      </c>
      <c r="Y19" s="41">
        <f t="shared" si="11"/>
        <v>1.2805255657442158E-3</v>
      </c>
      <c r="Z19" s="40">
        <f>County!U1038</f>
        <v>0</v>
      </c>
      <c r="AA19" s="41">
        <f t="shared" si="12"/>
        <v>0</v>
      </c>
      <c r="AB19" s="40">
        <f>County!V1038</f>
        <v>0</v>
      </c>
      <c r="AC19" s="41">
        <f t="shared" si="13"/>
        <v>0</v>
      </c>
      <c r="AD19" s="40">
        <f>County!W1038</f>
        <v>0</v>
      </c>
      <c r="AE19" s="41">
        <f t="shared" si="14"/>
        <v>0</v>
      </c>
      <c r="AF19" s="40">
        <f>County!X1038</f>
        <v>0</v>
      </c>
      <c r="AG19" s="41">
        <f t="shared" si="15"/>
        <v>0</v>
      </c>
      <c r="AH19" s="40">
        <f>County!Y1038</f>
        <v>0</v>
      </c>
      <c r="AI19" s="41">
        <f t="shared" si="16"/>
        <v>0</v>
      </c>
      <c r="AJ19" s="40">
        <f>County!Z1038</f>
        <v>0</v>
      </c>
      <c r="AK19" s="41">
        <f t="shared" si="17"/>
        <v>0</v>
      </c>
      <c r="AL19" s="40">
        <f>County!AA1038</f>
        <v>0</v>
      </c>
      <c r="AM19" s="41">
        <f t="shared" si="18"/>
        <v>0</v>
      </c>
      <c r="AN19" s="40">
        <f>County!AB1038</f>
        <v>0</v>
      </c>
      <c r="AO19" s="41">
        <f t="shared" si="19"/>
        <v>0</v>
      </c>
      <c r="AP19" s="40">
        <f>County!AC1038</f>
        <v>0</v>
      </c>
      <c r="AQ19" s="41">
        <f t="shared" si="20"/>
        <v>0</v>
      </c>
      <c r="AR19" s="40">
        <f>County!AD1038</f>
        <v>0</v>
      </c>
      <c r="AS19" s="41">
        <f t="shared" si="21"/>
        <v>0</v>
      </c>
      <c r="AT19" s="40">
        <f>County!AE1038</f>
        <v>0</v>
      </c>
      <c r="AU19" s="41">
        <f t="shared" si="22"/>
        <v>0</v>
      </c>
      <c r="AV19" s="40">
        <f>County!AF1038</f>
        <v>0</v>
      </c>
      <c r="AW19" s="41">
        <f t="shared" si="23"/>
        <v>0</v>
      </c>
      <c r="AX19" s="63"/>
      <c r="AY19" s="37" t="str">
        <f t="shared" si="26"/>
        <v>Kansas</v>
      </c>
      <c r="AZ19" s="37" t="s">
        <v>585</v>
      </c>
      <c r="BA19" s="37">
        <f t="shared" si="27"/>
        <v>6</v>
      </c>
      <c r="BB19" s="38">
        <f>RANK(R19,(L19:Q19,R19:Y19,AD19:AW19))</f>
        <v>4</v>
      </c>
      <c r="BC19" s="38">
        <f>RANK(T19,(L19:Q19,R19:Y19,AD19:AW19))</f>
        <v>5</v>
      </c>
      <c r="BD19" s="38">
        <f>RANK(X19,(L19:Q19,R19:Y19,AD19:AW19))</f>
        <v>6</v>
      </c>
      <c r="BE19" s="38">
        <f>RANK(V19,(L19:Q19,R19:Y19,AD19:AW19))</f>
        <v>7</v>
      </c>
      <c r="BG19" s="37">
        <v>20</v>
      </c>
    </row>
    <row r="20" spans="1:59" s="50" customFormat="1">
      <c r="A20" s="50" t="s">
        <v>3220</v>
      </c>
      <c r="B20" s="50">
        <f t="shared" si="24"/>
        <v>8</v>
      </c>
      <c r="C20" s="53">
        <f t="shared" si="0"/>
        <v>1544187</v>
      </c>
      <c r="D20" s="52">
        <v>8</v>
      </c>
      <c r="E20" s="52"/>
      <c r="F20" s="52"/>
      <c r="G20" s="98">
        <f t="shared" si="1"/>
        <v>2</v>
      </c>
      <c r="H20" s="98">
        <f t="shared" si="2"/>
        <v>1</v>
      </c>
      <c r="I20" s="98">
        <f t="shared" si="3"/>
        <v>3</v>
      </c>
      <c r="J20" s="53">
        <f t="shared" si="25"/>
        <v>233594</v>
      </c>
      <c r="K20" s="54">
        <f t="shared" si="4"/>
        <v>0.15127312948496524</v>
      </c>
      <c r="L20" s="53">
        <f>County!N1160</f>
        <v>638898</v>
      </c>
      <c r="M20" s="54">
        <f t="shared" si="5"/>
        <v>0.41374393127257258</v>
      </c>
      <c r="N20" s="53">
        <f>County!O1160</f>
        <v>872492</v>
      </c>
      <c r="O20" s="54">
        <f t="shared" si="6"/>
        <v>0.56501706075753777</v>
      </c>
      <c r="P20" s="53">
        <f>County!P1160</f>
        <v>23192</v>
      </c>
      <c r="Q20" s="54">
        <f t="shared" si="7"/>
        <v>1.5018906388928284E-2</v>
      </c>
      <c r="R20" s="53">
        <f>County!Q1160</f>
        <v>4173</v>
      </c>
      <c r="S20" s="54">
        <f t="shared" si="8"/>
        <v>2.7023929096670288E-3</v>
      </c>
      <c r="T20" s="53">
        <f>County!R1160</f>
        <v>2896</v>
      </c>
      <c r="U20" s="54">
        <f t="shared" si="9"/>
        <v>1.8754205287313001E-3</v>
      </c>
      <c r="V20" s="53">
        <f>County!S1160</f>
        <v>923</v>
      </c>
      <c r="W20" s="54">
        <f t="shared" si="10"/>
        <v>5.9772553453694402E-4</v>
      </c>
      <c r="X20" s="53">
        <f>County!T1160</f>
        <v>1533</v>
      </c>
      <c r="Y20" s="54">
        <f t="shared" si="11"/>
        <v>9.927554110998214E-4</v>
      </c>
      <c r="Z20" s="84">
        <f>County!U1160</f>
        <v>80</v>
      </c>
      <c r="AA20" s="54">
        <f t="shared" si="12"/>
        <v>5.1807196926279009E-5</v>
      </c>
      <c r="AB20" s="53">
        <f>County!V1160</f>
        <v>0</v>
      </c>
      <c r="AC20" s="54">
        <f t="shared" si="13"/>
        <v>0</v>
      </c>
      <c r="AD20" s="53">
        <f>County!W1160</f>
        <v>0</v>
      </c>
      <c r="AE20" s="54">
        <f t="shared" si="14"/>
        <v>0</v>
      </c>
      <c r="AF20" s="53">
        <f>County!X1160</f>
        <v>0</v>
      </c>
      <c r="AG20" s="54">
        <f t="shared" si="15"/>
        <v>0</v>
      </c>
      <c r="AH20" s="53">
        <f>County!Y1160</f>
        <v>0</v>
      </c>
      <c r="AI20" s="54">
        <f t="shared" si="16"/>
        <v>0</v>
      </c>
      <c r="AJ20" s="53">
        <f>County!Z1160</f>
        <v>0</v>
      </c>
      <c r="AK20" s="54">
        <f t="shared" si="17"/>
        <v>0</v>
      </c>
      <c r="AL20" s="53">
        <f>County!AA1160</f>
        <v>0</v>
      </c>
      <c r="AM20" s="54">
        <f t="shared" si="18"/>
        <v>0</v>
      </c>
      <c r="AN20" s="53">
        <f>County!AB1160</f>
        <v>0</v>
      </c>
      <c r="AO20" s="54">
        <f t="shared" si="19"/>
        <v>0</v>
      </c>
      <c r="AP20" s="53">
        <f>County!AC1160</f>
        <v>0</v>
      </c>
      <c r="AQ20" s="54">
        <f t="shared" si="20"/>
        <v>0</v>
      </c>
      <c r="AR20" s="53">
        <f>County!AD1160</f>
        <v>0</v>
      </c>
      <c r="AS20" s="54">
        <f t="shared" si="21"/>
        <v>0</v>
      </c>
      <c r="AT20" s="53">
        <f>County!AE1160</f>
        <v>0</v>
      </c>
      <c r="AU20" s="54">
        <f t="shared" si="22"/>
        <v>0</v>
      </c>
      <c r="AV20" s="53">
        <f>County!AF1160</f>
        <v>0</v>
      </c>
      <c r="AW20" s="54">
        <f t="shared" si="23"/>
        <v>0</v>
      </c>
      <c r="AX20" s="62"/>
      <c r="AY20" s="50" t="str">
        <f t="shared" si="26"/>
        <v>Kentucky</v>
      </c>
      <c r="AZ20" s="50" t="s">
        <v>1226</v>
      </c>
      <c r="BA20" s="50">
        <f t="shared" si="27"/>
        <v>8</v>
      </c>
      <c r="BB20" s="51">
        <f>RANK(R20,(L20:Q20,R20:Y20,AD20:AW20))</f>
        <v>4</v>
      </c>
      <c r="BC20" s="51">
        <f>RANK(T20,(L20:Q20,R20:Y20,AD20:AW20))</f>
        <v>5</v>
      </c>
      <c r="BD20" s="51">
        <f>RANK(X20,(L20:Q20,R20:Y20,AD20:AW20))</f>
        <v>6</v>
      </c>
      <c r="BE20" s="51">
        <f>RANK(V20,(L20:Q20,R20:Y20,AD20:AW20))</f>
        <v>7</v>
      </c>
      <c r="BG20" s="50">
        <v>21</v>
      </c>
    </row>
    <row r="21" spans="1:59" s="37" customFormat="1">
      <c r="A21" s="37" t="s">
        <v>1040</v>
      </c>
      <c r="B21" s="37">
        <f t="shared" si="24"/>
        <v>9</v>
      </c>
      <c r="C21" s="40">
        <f t="shared" si="0"/>
        <v>1765656</v>
      </c>
      <c r="D21" s="39">
        <v>9</v>
      </c>
      <c r="E21" s="39"/>
      <c r="F21" s="39"/>
      <c r="G21" s="99">
        <f t="shared" si="1"/>
        <v>2</v>
      </c>
      <c r="H21" s="99">
        <f t="shared" si="2"/>
        <v>1</v>
      </c>
      <c r="I21" s="99">
        <f t="shared" si="3"/>
        <v>3</v>
      </c>
      <c r="J21" s="1">
        <f t="shared" si="25"/>
        <v>135527</v>
      </c>
      <c r="K21" s="41">
        <f t="shared" si="4"/>
        <v>7.6757307199137315E-2</v>
      </c>
      <c r="L21" s="40">
        <f>County!N1226</f>
        <v>792344</v>
      </c>
      <c r="M21" s="41">
        <f t="shared" si="5"/>
        <v>0.44875332454339917</v>
      </c>
      <c r="N21" s="40">
        <f>County!O1226</f>
        <v>927871</v>
      </c>
      <c r="O21" s="41">
        <f t="shared" si="6"/>
        <v>0.52551063174253654</v>
      </c>
      <c r="P21" s="40">
        <f>County!P1226</f>
        <v>20473</v>
      </c>
      <c r="Q21" s="41">
        <f t="shared" si="7"/>
        <v>1.1595123851984758E-2</v>
      </c>
      <c r="R21" s="40">
        <f>County!Q1226</f>
        <v>14356</v>
      </c>
      <c r="S21" s="41">
        <f t="shared" si="8"/>
        <v>8.1306891036532596E-3</v>
      </c>
      <c r="T21" s="40">
        <f>County!R1226</f>
        <v>2951</v>
      </c>
      <c r="U21" s="41">
        <f t="shared" si="9"/>
        <v>1.6713334873837259E-3</v>
      </c>
      <c r="V21" s="40">
        <f>County!S1226</f>
        <v>5483</v>
      </c>
      <c r="W21" s="41">
        <f t="shared" si="10"/>
        <v>3.1053614067519382E-3</v>
      </c>
      <c r="X21" s="40">
        <f>County!T1226</f>
        <v>1075</v>
      </c>
      <c r="Y21" s="41">
        <f t="shared" si="11"/>
        <v>6.0883886782023223E-4</v>
      </c>
      <c r="Z21" s="79">
        <f>County!U1226</f>
        <v>0</v>
      </c>
      <c r="AA21" s="41">
        <f t="shared" si="12"/>
        <v>0</v>
      </c>
      <c r="AB21" s="40">
        <f>County!V1226</f>
        <v>1103</v>
      </c>
      <c r="AC21" s="41">
        <f t="shared" si="13"/>
        <v>6.2469699647043362E-4</v>
      </c>
      <c r="AD21" s="40">
        <f>County!W1226</f>
        <v>0</v>
      </c>
      <c r="AE21" s="41">
        <f t="shared" si="14"/>
        <v>0</v>
      </c>
      <c r="AF21" s="40">
        <f>County!X1226</f>
        <v>0</v>
      </c>
      <c r="AG21" s="41">
        <f t="shared" si="15"/>
        <v>0</v>
      </c>
      <c r="AH21" s="40">
        <f>County!Y1226</f>
        <v>0</v>
      </c>
      <c r="AI21" s="41">
        <f t="shared" si="16"/>
        <v>0</v>
      </c>
      <c r="AJ21" s="40">
        <f>County!Z1226</f>
        <v>0</v>
      </c>
      <c r="AK21" s="41">
        <f t="shared" si="17"/>
        <v>0</v>
      </c>
      <c r="AL21" s="40">
        <f>County!AA1226</f>
        <v>0</v>
      </c>
      <c r="AM21" s="41">
        <f t="shared" si="18"/>
        <v>0</v>
      </c>
      <c r="AN21" s="40">
        <f>County!AB1226</f>
        <v>0</v>
      </c>
      <c r="AO21" s="41">
        <f t="shared" si="19"/>
        <v>0</v>
      </c>
      <c r="AP21" s="40">
        <f>County!AC1226</f>
        <v>0</v>
      </c>
      <c r="AQ21" s="41">
        <f t="shared" si="20"/>
        <v>0</v>
      </c>
      <c r="AR21" s="40">
        <f>County!AD1226</f>
        <v>0</v>
      </c>
      <c r="AS21" s="41">
        <f t="shared" si="21"/>
        <v>0</v>
      </c>
      <c r="AT21" s="40">
        <f>County!AE1226</f>
        <v>0</v>
      </c>
      <c r="AU21" s="41">
        <f t="shared" si="22"/>
        <v>0</v>
      </c>
      <c r="AV21" s="40">
        <f>County!AF1226</f>
        <v>0</v>
      </c>
      <c r="AW21" s="41">
        <f t="shared" si="23"/>
        <v>0</v>
      </c>
      <c r="AX21" s="63"/>
      <c r="AY21" s="37" t="str">
        <f t="shared" si="26"/>
        <v>Louisiana</v>
      </c>
      <c r="AZ21" s="37" t="s">
        <v>1041</v>
      </c>
      <c r="BA21" s="37">
        <f t="shared" si="27"/>
        <v>9</v>
      </c>
      <c r="BB21" s="38">
        <f>RANK(R21,(L21:Q21,R21:Y21,AD21:AW21))</f>
        <v>4</v>
      </c>
      <c r="BC21" s="38">
        <f>RANK(T21,(L21:Q21,R21:Y21,AD21:AW21))</f>
        <v>6</v>
      </c>
      <c r="BD21" s="38">
        <f>RANK(X21,(L21:Q21,R21:Y21,AD21:AW21))</f>
        <v>7</v>
      </c>
      <c r="BE21" s="38">
        <f>RANK(V21,(L21:Q21,R21:Y21,AD21:AW21))</f>
        <v>5</v>
      </c>
      <c r="BG21" s="37">
        <v>22</v>
      </c>
    </row>
    <row r="22" spans="1:59" s="50" customFormat="1">
      <c r="A22" s="50" t="s">
        <v>3124</v>
      </c>
      <c r="B22" s="50">
        <f t="shared" si="24"/>
        <v>4</v>
      </c>
      <c r="C22" s="53">
        <f t="shared" si="0"/>
        <v>651817</v>
      </c>
      <c r="D22" s="52"/>
      <c r="E22" s="52">
        <v>4</v>
      </c>
      <c r="F22" s="52"/>
      <c r="G22" s="98">
        <f t="shared" si="1"/>
        <v>1</v>
      </c>
      <c r="H22" s="98">
        <f t="shared" si="2"/>
        <v>2</v>
      </c>
      <c r="I22" s="98">
        <f t="shared" si="3"/>
        <v>3</v>
      </c>
      <c r="J22" s="53">
        <f t="shared" si="25"/>
        <v>33335</v>
      </c>
      <c r="K22" s="54">
        <f t="shared" si="4"/>
        <v>5.1141654789611198E-2</v>
      </c>
      <c r="L22" s="53">
        <f>County!N1244</f>
        <v>319951</v>
      </c>
      <c r="M22" s="54">
        <f t="shared" si="5"/>
        <v>0.49086016473948979</v>
      </c>
      <c r="N22" s="53">
        <f>County!O1244</f>
        <v>286616</v>
      </c>
      <c r="O22" s="54">
        <f t="shared" si="6"/>
        <v>0.43971850994987854</v>
      </c>
      <c r="P22" s="53">
        <f>County!P1244</f>
        <v>37127</v>
      </c>
      <c r="Q22" s="54">
        <f t="shared" si="7"/>
        <v>5.6959238559288881E-2</v>
      </c>
      <c r="R22" s="53">
        <f>County!Q1244</f>
        <v>4443</v>
      </c>
      <c r="S22" s="54">
        <f t="shared" si="8"/>
        <v>6.8163303503897569E-3</v>
      </c>
      <c r="T22" s="53">
        <f>County!R1244</f>
        <v>3074</v>
      </c>
      <c r="U22" s="54">
        <f t="shared" si="9"/>
        <v>4.7160476023178285E-3</v>
      </c>
      <c r="V22" s="53">
        <f>County!S1244</f>
        <v>579</v>
      </c>
      <c r="W22" s="54">
        <f t="shared" si="10"/>
        <v>8.8828612938907699E-4</v>
      </c>
      <c r="X22" s="53">
        <f>County!T1244</f>
        <v>0</v>
      </c>
      <c r="Y22" s="54">
        <f t="shared" si="11"/>
        <v>0</v>
      </c>
      <c r="Z22" s="53">
        <f>County!U1244</f>
        <v>27</v>
      </c>
      <c r="AA22" s="54">
        <f t="shared" si="12"/>
        <v>4.1422669246122764E-5</v>
      </c>
      <c r="AB22" s="53">
        <f>County!V1244</f>
        <v>0</v>
      </c>
      <c r="AC22" s="54">
        <f t="shared" si="13"/>
        <v>0</v>
      </c>
      <c r="AD22" s="53">
        <f>County!W1244</f>
        <v>0</v>
      </c>
      <c r="AE22" s="54">
        <f t="shared" si="14"/>
        <v>0</v>
      </c>
      <c r="AF22" s="53">
        <f>County!X1244</f>
        <v>0</v>
      </c>
      <c r="AG22" s="54">
        <f t="shared" si="15"/>
        <v>0</v>
      </c>
      <c r="AH22" s="53">
        <f>County!Y1244</f>
        <v>0</v>
      </c>
      <c r="AI22" s="54">
        <f t="shared" si="16"/>
        <v>0</v>
      </c>
      <c r="AJ22" s="53">
        <f>County!Z1244</f>
        <v>0</v>
      </c>
      <c r="AK22" s="54">
        <f t="shared" si="17"/>
        <v>0</v>
      </c>
      <c r="AL22" s="53">
        <f>County!AA1244</f>
        <v>0</v>
      </c>
      <c r="AM22" s="54">
        <f t="shared" si="18"/>
        <v>0</v>
      </c>
      <c r="AN22" s="53">
        <f>County!AB1244</f>
        <v>0</v>
      </c>
      <c r="AO22" s="54">
        <f t="shared" si="19"/>
        <v>0</v>
      </c>
      <c r="AP22" s="53">
        <f>County!AC1244</f>
        <v>0</v>
      </c>
      <c r="AQ22" s="54">
        <f t="shared" si="20"/>
        <v>0</v>
      </c>
      <c r="AR22" s="53">
        <f>County!AD1244</f>
        <v>0</v>
      </c>
      <c r="AS22" s="54">
        <f t="shared" si="21"/>
        <v>0</v>
      </c>
      <c r="AT22" s="53">
        <f>County!AE1244</f>
        <v>0</v>
      </c>
      <c r="AU22" s="54">
        <f t="shared" si="22"/>
        <v>0</v>
      </c>
      <c r="AV22" s="53">
        <f>County!AF1244</f>
        <v>0</v>
      </c>
      <c r="AW22" s="54">
        <f t="shared" si="23"/>
        <v>0</v>
      </c>
      <c r="AX22" s="62"/>
      <c r="AY22" s="50" t="str">
        <f t="shared" si="26"/>
        <v>Maine</v>
      </c>
      <c r="AZ22" s="50" t="s">
        <v>2085</v>
      </c>
      <c r="BA22" s="50">
        <f t="shared" si="27"/>
        <v>4</v>
      </c>
      <c r="BB22" s="51">
        <f>RANK(R22,(L22:Q22,R22:Y22,AD22:AW22))</f>
        <v>4</v>
      </c>
      <c r="BC22" s="51">
        <f>RANK(T22,(L22:Q22,R22:Y22,AD22:AW22))</f>
        <v>5</v>
      </c>
      <c r="BD22" s="51">
        <f>RANK(X22,(L22:Q22,R22:Y22,AD22:AW22))</f>
        <v>13</v>
      </c>
      <c r="BE22" s="51">
        <f>RANK(V22,(L22:Q22,R22:Y22,AD22:AW22))</f>
        <v>6</v>
      </c>
      <c r="BG22" s="50">
        <v>23</v>
      </c>
    </row>
    <row r="23" spans="1:59" s="37" customFormat="1">
      <c r="A23" s="37" t="s">
        <v>3619</v>
      </c>
      <c r="B23" s="37">
        <f t="shared" si="24"/>
        <v>10</v>
      </c>
      <c r="C23" s="40">
        <f t="shared" si="0"/>
        <v>2025480</v>
      </c>
      <c r="D23" s="39"/>
      <c r="E23" s="39">
        <v>10</v>
      </c>
      <c r="F23" s="39"/>
      <c r="G23" s="99">
        <f t="shared" si="1"/>
        <v>1</v>
      </c>
      <c r="H23" s="99">
        <f t="shared" si="2"/>
        <v>2</v>
      </c>
      <c r="I23" s="99">
        <f t="shared" si="3"/>
        <v>3</v>
      </c>
      <c r="J23" s="1">
        <f t="shared" si="25"/>
        <v>331985</v>
      </c>
      <c r="K23" s="41">
        <f t="shared" si="4"/>
        <v>0.16390435847305329</v>
      </c>
      <c r="L23" s="40">
        <f>County!N1270</f>
        <v>1145782</v>
      </c>
      <c r="M23" s="41">
        <f t="shared" si="5"/>
        <v>0.56568418350218219</v>
      </c>
      <c r="N23" s="40">
        <f>County!O1270</f>
        <v>813797</v>
      </c>
      <c r="O23" s="41">
        <f t="shared" si="6"/>
        <v>0.4017798250291289</v>
      </c>
      <c r="P23" s="40">
        <f>County!P1270</f>
        <v>53768</v>
      </c>
      <c r="Q23" s="41">
        <f t="shared" si="7"/>
        <v>2.654580642613109E-2</v>
      </c>
      <c r="R23" s="40">
        <f>County!Q1270</f>
        <v>4248</v>
      </c>
      <c r="S23" s="41">
        <f t="shared" si="8"/>
        <v>2.0972806445879494E-3</v>
      </c>
      <c r="T23" s="40">
        <f>County!R1270</f>
        <v>5310</v>
      </c>
      <c r="U23" s="41">
        <f t="shared" si="9"/>
        <v>2.6216008057349371E-3</v>
      </c>
      <c r="V23" s="40">
        <f>County!S1270</f>
        <v>919</v>
      </c>
      <c r="W23" s="41">
        <f t="shared" si="10"/>
        <v>4.5371961214131956E-4</v>
      </c>
      <c r="X23" s="69">
        <f>County!T1270</f>
        <v>176</v>
      </c>
      <c r="Y23" s="41">
        <f t="shared" si="11"/>
        <v>8.6892983391591134E-5</v>
      </c>
      <c r="Z23" s="40">
        <f>County!U1270</f>
        <v>1480</v>
      </c>
      <c r="AA23" s="41">
        <f t="shared" si="12"/>
        <v>7.3069099670201626E-4</v>
      </c>
      <c r="AB23" s="40">
        <f>County!V1270</f>
        <v>0</v>
      </c>
      <c r="AC23" s="41">
        <f t="shared" si="13"/>
        <v>0</v>
      </c>
      <c r="AD23" s="40">
        <f>County!W1270</f>
        <v>0</v>
      </c>
      <c r="AE23" s="41">
        <f t="shared" si="14"/>
        <v>0</v>
      </c>
      <c r="AF23" s="40">
        <f>County!X1270</f>
        <v>0</v>
      </c>
      <c r="AG23" s="41">
        <f t="shared" si="15"/>
        <v>0</v>
      </c>
      <c r="AH23" s="40">
        <f>County!Y1270</f>
        <v>0</v>
      </c>
      <c r="AI23" s="41">
        <f t="shared" si="16"/>
        <v>0</v>
      </c>
      <c r="AJ23" s="40">
        <f>County!Z1270</f>
        <v>0</v>
      </c>
      <c r="AK23" s="41">
        <f t="shared" si="17"/>
        <v>0</v>
      </c>
      <c r="AL23" s="40">
        <f>County!AA1270</f>
        <v>0</v>
      </c>
      <c r="AM23" s="41">
        <f t="shared" si="18"/>
        <v>0</v>
      </c>
      <c r="AN23" s="40">
        <f>County!AB1270</f>
        <v>0</v>
      </c>
      <c r="AO23" s="41">
        <f t="shared" si="19"/>
        <v>0</v>
      </c>
      <c r="AP23" s="40">
        <f>County!AC1270</f>
        <v>0</v>
      </c>
      <c r="AQ23" s="41">
        <f t="shared" si="20"/>
        <v>0</v>
      </c>
      <c r="AR23" s="40">
        <f>County!AD1270</f>
        <v>0</v>
      </c>
      <c r="AS23" s="41">
        <f t="shared" si="21"/>
        <v>0</v>
      </c>
      <c r="AT23" s="40">
        <f>County!AE1270</f>
        <v>0</v>
      </c>
      <c r="AU23" s="41">
        <f t="shared" si="22"/>
        <v>0</v>
      </c>
      <c r="AV23" s="40">
        <f>County!AF1270</f>
        <v>0</v>
      </c>
      <c r="AW23" s="41">
        <f t="shared" si="23"/>
        <v>0</v>
      </c>
      <c r="AX23" s="63"/>
      <c r="AY23" s="37" t="str">
        <f t="shared" si="26"/>
        <v>Maryland</v>
      </c>
      <c r="AZ23" s="37" t="s">
        <v>3620</v>
      </c>
      <c r="BA23" s="37">
        <f t="shared" si="27"/>
        <v>10</v>
      </c>
      <c r="BB23" s="38">
        <f>RANK(R23,(L23:Q23,R23:Y23,AD23:AW23))</f>
        <v>5</v>
      </c>
      <c r="BC23" s="38">
        <f>RANK(T23,(L23:Q23,R23:Y23,AD23:AW23))</f>
        <v>4</v>
      </c>
      <c r="BD23" s="38">
        <f>RANK(X23,(L23:Q23,R23:Y23,AD23:AW23))</f>
        <v>7</v>
      </c>
      <c r="BE23" s="38">
        <f>RANK(V23,(L23:Q23,R23:Y23,AD23:AW23))</f>
        <v>6</v>
      </c>
      <c r="BG23" s="37">
        <v>24</v>
      </c>
    </row>
    <row r="24" spans="1:59" s="50" customFormat="1">
      <c r="A24" s="50" t="s">
        <v>3737</v>
      </c>
      <c r="B24" s="50">
        <f t="shared" si="24"/>
        <v>12</v>
      </c>
      <c r="C24" s="53">
        <f t="shared" si="0"/>
        <v>2702984</v>
      </c>
      <c r="D24" s="52"/>
      <c r="E24" s="52">
        <v>12</v>
      </c>
      <c r="F24" s="52"/>
      <c r="G24" s="98">
        <f t="shared" si="1"/>
        <v>1</v>
      </c>
      <c r="H24" s="98">
        <f t="shared" si="2"/>
        <v>2</v>
      </c>
      <c r="I24" s="98">
        <f t="shared" si="3"/>
        <v>3</v>
      </c>
      <c r="J24" s="53">
        <f t="shared" si="25"/>
        <v>737985</v>
      </c>
      <c r="K24" s="54">
        <f t="shared" si="4"/>
        <v>0.27302603345043847</v>
      </c>
      <c r="L24" s="53">
        <f>County!N1286</f>
        <v>1616487</v>
      </c>
      <c r="M24" s="54">
        <f t="shared" si="5"/>
        <v>0.59803794621055839</v>
      </c>
      <c r="N24" s="53">
        <f>County!O1286</f>
        <v>878502</v>
      </c>
      <c r="O24" s="54">
        <f t="shared" si="6"/>
        <v>0.32501191276011993</v>
      </c>
      <c r="P24" s="53">
        <f>County!P1286</f>
        <v>173564</v>
      </c>
      <c r="Q24" s="54">
        <f t="shared" si="7"/>
        <v>6.4211996815371458E-2</v>
      </c>
      <c r="R24" s="53">
        <f>County!Q1286</f>
        <v>11149</v>
      </c>
      <c r="S24" s="54">
        <f t="shared" si="8"/>
        <v>4.1247007011510246E-3</v>
      </c>
      <c r="T24" s="53">
        <f>County!R1286</f>
        <v>16366</v>
      </c>
      <c r="U24" s="54">
        <f t="shared" si="9"/>
        <v>6.0547898174757968E-3</v>
      </c>
      <c r="V24" s="53">
        <f>County!S1286</f>
        <v>0</v>
      </c>
      <c r="W24" s="54">
        <f t="shared" si="10"/>
        <v>0</v>
      </c>
      <c r="X24" s="53">
        <f>County!T1286</f>
        <v>2884</v>
      </c>
      <c r="Y24" s="54">
        <f t="shared" si="11"/>
        <v>1.0669689498716973E-3</v>
      </c>
      <c r="Z24" s="53">
        <f>County!U1286</f>
        <v>3990</v>
      </c>
      <c r="AA24" s="54">
        <f t="shared" si="12"/>
        <v>1.4761463626865715E-3</v>
      </c>
      <c r="AB24" s="53">
        <f>County!V1286</f>
        <v>0</v>
      </c>
      <c r="AC24" s="54">
        <f t="shared" si="13"/>
        <v>0</v>
      </c>
      <c r="AD24" s="53">
        <f>County!W1286</f>
        <v>0</v>
      </c>
      <c r="AE24" s="54">
        <f t="shared" si="14"/>
        <v>0</v>
      </c>
      <c r="AF24" s="53">
        <f>County!X1286</f>
        <v>42</v>
      </c>
      <c r="AG24" s="54">
        <f t="shared" si="15"/>
        <v>1.5538382765121806E-5</v>
      </c>
      <c r="AH24" s="53">
        <f>County!Y1286</f>
        <v>0</v>
      </c>
      <c r="AI24" s="54">
        <f t="shared" si="16"/>
        <v>0</v>
      </c>
      <c r="AJ24" s="53">
        <f>County!Z1286</f>
        <v>0</v>
      </c>
      <c r="AK24" s="54">
        <f t="shared" si="17"/>
        <v>0</v>
      </c>
      <c r="AL24" s="53">
        <f>County!AA1286</f>
        <v>0</v>
      </c>
      <c r="AM24" s="54">
        <f t="shared" si="18"/>
        <v>0</v>
      </c>
      <c r="AN24" s="53">
        <f>County!AB1286</f>
        <v>0</v>
      </c>
      <c r="AO24" s="54">
        <f t="shared" si="19"/>
        <v>0</v>
      </c>
      <c r="AP24" s="53">
        <f>County!AC1286</f>
        <v>0</v>
      </c>
      <c r="AQ24" s="54">
        <f t="shared" si="20"/>
        <v>0</v>
      </c>
      <c r="AR24" s="53">
        <f>County!AD1286</f>
        <v>0</v>
      </c>
      <c r="AS24" s="54">
        <f t="shared" si="21"/>
        <v>0</v>
      </c>
      <c r="AT24" s="53">
        <f>County!AE1286</f>
        <v>0</v>
      </c>
      <c r="AU24" s="54">
        <f t="shared" si="22"/>
        <v>0</v>
      </c>
      <c r="AV24" s="53">
        <f>County!AF1286</f>
        <v>0</v>
      </c>
      <c r="AW24" s="54">
        <f t="shared" si="23"/>
        <v>0</v>
      </c>
      <c r="AX24" s="62"/>
      <c r="AY24" s="50" t="str">
        <f t="shared" si="26"/>
        <v>Massachusetts</v>
      </c>
      <c r="AZ24" s="50" t="s">
        <v>3738</v>
      </c>
      <c r="BA24" s="50">
        <f t="shared" si="27"/>
        <v>12</v>
      </c>
      <c r="BB24" s="51">
        <f>RANK(R24,(L24:Q24,R24:Y24,AD24:AW24))</f>
        <v>5</v>
      </c>
      <c r="BC24" s="51">
        <f>RANK(T24,(L24:Q24,R24:Y24,AD24:AW24))</f>
        <v>4</v>
      </c>
      <c r="BD24" s="51">
        <f>RANK(X24,(L24:Q24,R24:Y24,AD24:AW24))</f>
        <v>6</v>
      </c>
      <c r="BE24" s="51">
        <f>RANK(V24,(L24:Q24,R24:Y24,AD24:AW24))</f>
        <v>15</v>
      </c>
      <c r="BG24" s="50">
        <v>25</v>
      </c>
    </row>
    <row r="25" spans="1:59" s="37" customFormat="1">
      <c r="A25" s="37" t="s">
        <v>3657</v>
      </c>
      <c r="B25" s="37">
        <f t="shared" si="24"/>
        <v>18</v>
      </c>
      <c r="C25" s="40">
        <f t="shared" si="0"/>
        <v>4232711</v>
      </c>
      <c r="D25" s="39"/>
      <c r="E25" s="39">
        <v>18</v>
      </c>
      <c r="F25" s="39"/>
      <c r="G25" s="99">
        <f t="shared" si="1"/>
        <v>1</v>
      </c>
      <c r="H25" s="99">
        <f t="shared" si="2"/>
        <v>2</v>
      </c>
      <c r="I25" s="99">
        <f t="shared" si="3"/>
        <v>3</v>
      </c>
      <c r="J25" s="1">
        <f t="shared" si="25"/>
        <v>217279</v>
      </c>
      <c r="K25" s="41">
        <f t="shared" si="4"/>
        <v>5.1333294429976438E-2</v>
      </c>
      <c r="L25" s="40">
        <f>County!N1371</f>
        <v>2170418</v>
      </c>
      <c r="M25" s="41">
        <f t="shared" si="5"/>
        <v>0.51277254695631236</v>
      </c>
      <c r="N25" s="40">
        <f>County!O1371</f>
        <v>1953139</v>
      </c>
      <c r="O25" s="41">
        <f t="shared" si="6"/>
        <v>0.46143925252633594</v>
      </c>
      <c r="P25" s="40">
        <f>County!P1371</f>
        <v>84165</v>
      </c>
      <c r="Q25" s="41">
        <f t="shared" si="7"/>
        <v>1.9884419229189047E-2</v>
      </c>
      <c r="R25" s="85">
        <f>County!Q1371</f>
        <v>2061</v>
      </c>
      <c r="S25" s="41">
        <f t="shared" si="8"/>
        <v>4.8692197506515326E-4</v>
      </c>
      <c r="T25" s="40">
        <f>County!R1371</f>
        <v>16711</v>
      </c>
      <c r="U25" s="41">
        <f t="shared" si="9"/>
        <v>3.9480607109722348E-3</v>
      </c>
      <c r="V25" s="40">
        <f>County!S1371</f>
        <v>3791</v>
      </c>
      <c r="W25" s="41">
        <f t="shared" si="10"/>
        <v>8.9564347766714998E-4</v>
      </c>
      <c r="X25" s="40">
        <f>County!T1371</f>
        <v>2426</v>
      </c>
      <c r="Y25" s="41">
        <f t="shared" si="11"/>
        <v>5.7315512445806007E-4</v>
      </c>
      <c r="Z25" s="40">
        <f>County!U1371</f>
        <v>0</v>
      </c>
      <c r="AA25" s="41">
        <f t="shared" si="12"/>
        <v>0</v>
      </c>
      <c r="AB25" s="40">
        <f>County!V1371</f>
        <v>0</v>
      </c>
      <c r="AC25" s="41">
        <f t="shared" si="13"/>
        <v>0</v>
      </c>
      <c r="AD25" s="40">
        <f>County!W1371</f>
        <v>0</v>
      </c>
      <c r="AE25" s="41">
        <f t="shared" si="14"/>
        <v>0</v>
      </c>
      <c r="AF25" s="40">
        <f>County!X1371</f>
        <v>0</v>
      </c>
      <c r="AG25" s="41">
        <f t="shared" si="15"/>
        <v>0</v>
      </c>
      <c r="AH25" s="40">
        <f>County!Y1371</f>
        <v>0</v>
      </c>
      <c r="AI25" s="41">
        <f t="shared" si="16"/>
        <v>0</v>
      </c>
      <c r="AJ25" s="40">
        <f>County!Z1371</f>
        <v>0</v>
      </c>
      <c r="AK25" s="41">
        <f t="shared" si="17"/>
        <v>0</v>
      </c>
      <c r="AL25" s="40">
        <f>County!AA1371</f>
        <v>0</v>
      </c>
      <c r="AM25" s="41">
        <f t="shared" si="18"/>
        <v>0</v>
      </c>
      <c r="AN25" s="40">
        <f>County!AB1371</f>
        <v>0</v>
      </c>
      <c r="AO25" s="41">
        <f t="shared" si="19"/>
        <v>0</v>
      </c>
      <c r="AP25" s="40">
        <f>County!AC1371</f>
        <v>0</v>
      </c>
      <c r="AQ25" s="41">
        <f t="shared" si="20"/>
        <v>0</v>
      </c>
      <c r="AR25" s="40">
        <f>County!AD1371</f>
        <v>0</v>
      </c>
      <c r="AS25" s="41">
        <f t="shared" si="21"/>
        <v>0</v>
      </c>
      <c r="AT25" s="40">
        <f>County!AE1371</f>
        <v>0</v>
      </c>
      <c r="AU25" s="41">
        <f t="shared" si="22"/>
        <v>0</v>
      </c>
      <c r="AV25" s="40">
        <f>County!AF1371</f>
        <v>0</v>
      </c>
      <c r="AW25" s="41">
        <f t="shared" si="23"/>
        <v>0</v>
      </c>
      <c r="AX25" s="63"/>
      <c r="AY25" s="37" t="str">
        <f t="shared" si="26"/>
        <v>Michigan</v>
      </c>
      <c r="AZ25" s="37" t="s">
        <v>1638</v>
      </c>
      <c r="BA25" s="37">
        <f t="shared" si="27"/>
        <v>18</v>
      </c>
      <c r="BB25" s="38">
        <f>RANK(R25,(L25:Q25,R25:Y25,AD25:AW25))</f>
        <v>7</v>
      </c>
      <c r="BC25" s="38">
        <f>RANK(T25,(L25:Q25,R25:Y25,AD25:AW25))</f>
        <v>4</v>
      </c>
      <c r="BD25" s="38">
        <f>RANK(X25,(L25:Q25,R25:Y25,AD25:AW25))</f>
        <v>6</v>
      </c>
      <c r="BE25" s="38">
        <f>RANK(V25,(L25:Q25,R25:Y25,AD25:AW25))</f>
        <v>5</v>
      </c>
      <c r="BG25" s="37">
        <v>26</v>
      </c>
    </row>
    <row r="26" spans="1:59" s="50" customFormat="1">
      <c r="A26" s="50" t="s">
        <v>2973</v>
      </c>
      <c r="B26" s="50">
        <f t="shared" si="24"/>
        <v>10</v>
      </c>
      <c r="C26" s="53">
        <f t="shared" si="0"/>
        <v>2438685</v>
      </c>
      <c r="D26" s="52"/>
      <c r="E26" s="52">
        <v>10</v>
      </c>
      <c r="F26" s="52"/>
      <c r="G26" s="98">
        <f t="shared" si="1"/>
        <v>1</v>
      </c>
      <c r="H26" s="98">
        <f t="shared" si="2"/>
        <v>2</v>
      </c>
      <c r="I26" s="98">
        <f t="shared" si="3"/>
        <v>3</v>
      </c>
      <c r="J26" s="53">
        <f t="shared" si="25"/>
        <v>58607</v>
      </c>
      <c r="K26" s="54">
        <f t="shared" si="4"/>
        <v>2.4032214082589591E-2</v>
      </c>
      <c r="L26" s="53">
        <f>County!N1460</f>
        <v>1168266</v>
      </c>
      <c r="M26" s="54">
        <f t="shared" si="5"/>
        <v>0.47905572060352197</v>
      </c>
      <c r="N26" s="53">
        <f>County!O1460</f>
        <v>1109659</v>
      </c>
      <c r="O26" s="54">
        <f t="shared" si="6"/>
        <v>0.45502350652093237</v>
      </c>
      <c r="P26" s="53">
        <f>County!P1460</f>
        <v>126696</v>
      </c>
      <c r="Q26" s="54">
        <f t="shared" si="7"/>
        <v>5.1952589202787565E-2</v>
      </c>
      <c r="R26" s="53">
        <f>County!Q1460</f>
        <v>22166</v>
      </c>
      <c r="S26" s="54">
        <f t="shared" si="8"/>
        <v>9.0893247795430735E-3</v>
      </c>
      <c r="T26" s="53">
        <f>County!R1460</f>
        <v>5282</v>
      </c>
      <c r="U26" s="54">
        <f t="shared" si="9"/>
        <v>2.1659213879611349E-3</v>
      </c>
      <c r="V26" s="53">
        <f>County!S1460</f>
        <v>3272</v>
      </c>
      <c r="W26" s="54">
        <f t="shared" si="10"/>
        <v>1.3417066984870946E-3</v>
      </c>
      <c r="X26" s="53">
        <f>County!T1460</f>
        <v>2294</v>
      </c>
      <c r="Y26" s="54">
        <f t="shared" si="11"/>
        <v>9.4067089435494948E-4</v>
      </c>
      <c r="Z26" s="53">
        <f>County!U1460</f>
        <v>28</v>
      </c>
      <c r="AA26" s="54">
        <f t="shared" si="12"/>
        <v>1.148159766431499E-5</v>
      </c>
      <c r="AB26" s="53">
        <f>County!V1460</f>
        <v>1022</v>
      </c>
      <c r="AC26" s="54">
        <f t="shared" si="13"/>
        <v>4.1907831474749714E-4</v>
      </c>
      <c r="AD26" s="53">
        <f>County!W1460</f>
        <v>0</v>
      </c>
      <c r="AE26" s="54">
        <f t="shared" si="14"/>
        <v>0</v>
      </c>
      <c r="AF26" s="53">
        <f>County!X1460</f>
        <v>0</v>
      </c>
      <c r="AG26" s="54">
        <f t="shared" si="15"/>
        <v>0</v>
      </c>
      <c r="AH26" s="53">
        <f>County!Y1460</f>
        <v>0</v>
      </c>
      <c r="AI26" s="54">
        <f t="shared" si="16"/>
        <v>0</v>
      </c>
      <c r="AJ26" s="53">
        <f>County!Z1460</f>
        <v>0</v>
      </c>
      <c r="AK26" s="54">
        <f t="shared" si="17"/>
        <v>0</v>
      </c>
      <c r="AL26" s="53">
        <f>County!AA1460</f>
        <v>0</v>
      </c>
      <c r="AM26" s="54">
        <f t="shared" si="18"/>
        <v>0</v>
      </c>
      <c r="AN26" s="53">
        <f>County!AB1460</f>
        <v>0</v>
      </c>
      <c r="AO26" s="54">
        <f t="shared" si="19"/>
        <v>0</v>
      </c>
      <c r="AP26" s="53">
        <f>County!AC1460</f>
        <v>0</v>
      </c>
      <c r="AQ26" s="54">
        <f t="shared" si="20"/>
        <v>0</v>
      </c>
      <c r="AR26" s="53">
        <f>County!AD1460</f>
        <v>0</v>
      </c>
      <c r="AS26" s="54">
        <f t="shared" si="21"/>
        <v>0</v>
      </c>
      <c r="AT26" s="53">
        <f>County!AE1460</f>
        <v>0</v>
      </c>
      <c r="AU26" s="54">
        <f t="shared" si="22"/>
        <v>0</v>
      </c>
      <c r="AV26" s="53">
        <f>County!AF1460</f>
        <v>0</v>
      </c>
      <c r="AW26" s="54">
        <f t="shared" si="23"/>
        <v>0</v>
      </c>
      <c r="AX26" s="62"/>
      <c r="AY26" s="50" t="str">
        <f t="shared" si="26"/>
        <v>Minnesota</v>
      </c>
      <c r="AZ26" s="50" t="s">
        <v>2974</v>
      </c>
      <c r="BA26" s="50">
        <f t="shared" si="27"/>
        <v>10</v>
      </c>
      <c r="BB26" s="51">
        <f>RANK(R26,(L26:Q26,R26:Y26,AD26:AW26))</f>
        <v>4</v>
      </c>
      <c r="BC26" s="51">
        <f>RANK(T26,(L26:Q26,R26:Y26,AD26:AW26))</f>
        <v>5</v>
      </c>
      <c r="BD26" s="51">
        <f>RANK(X26,(L26:Q26,R26:Y26,AD26:AW26))</f>
        <v>7</v>
      </c>
      <c r="BE26" s="51">
        <f>RANK(V26,(L26:Q26,R26:Y26,AD26:AW26))</f>
        <v>6</v>
      </c>
      <c r="BG26" s="50">
        <v>27</v>
      </c>
    </row>
    <row r="27" spans="1:59" s="37" customFormat="1">
      <c r="A27" s="37" t="s">
        <v>4290</v>
      </c>
      <c r="B27" s="37">
        <f t="shared" si="24"/>
        <v>7</v>
      </c>
      <c r="C27" s="40">
        <f t="shared" si="0"/>
        <v>994926</v>
      </c>
      <c r="D27" s="39">
        <v>7</v>
      </c>
      <c r="E27" s="39"/>
      <c r="F27" s="39"/>
      <c r="G27" s="99">
        <f t="shared" si="1"/>
        <v>2</v>
      </c>
      <c r="H27" s="99">
        <f t="shared" si="2"/>
        <v>1</v>
      </c>
      <c r="I27" s="99">
        <f t="shared" si="3"/>
        <v>3</v>
      </c>
      <c r="J27" s="1">
        <f t="shared" si="25"/>
        <v>168266</v>
      </c>
      <c r="K27" s="41">
        <f t="shared" si="4"/>
        <v>0.16912413586538094</v>
      </c>
      <c r="L27" s="40">
        <f>County!N1544</f>
        <v>404964</v>
      </c>
      <c r="M27" s="41">
        <f t="shared" si="5"/>
        <v>0.40702926649821192</v>
      </c>
      <c r="N27" s="40">
        <f>County!O1544</f>
        <v>573230</v>
      </c>
      <c r="O27" s="41">
        <f t="shared" si="6"/>
        <v>0.57615340236359291</v>
      </c>
      <c r="P27" s="40">
        <f>County!P1544</f>
        <v>8126</v>
      </c>
      <c r="Q27" s="41">
        <f t="shared" si="7"/>
        <v>8.1674415986716601E-3</v>
      </c>
      <c r="R27" s="40">
        <f>County!Q1544</f>
        <v>2267</v>
      </c>
      <c r="S27" s="41">
        <f t="shared" si="8"/>
        <v>2.27856142064837E-3</v>
      </c>
      <c r="T27" s="40">
        <f>County!R1544</f>
        <v>2009</v>
      </c>
      <c r="U27" s="41">
        <f t="shared" si="9"/>
        <v>2.019245652440483E-3</v>
      </c>
      <c r="V27" s="40">
        <f>County!S1544</f>
        <v>3267</v>
      </c>
      <c r="W27" s="41">
        <f t="shared" si="10"/>
        <v>3.283661297423125E-3</v>
      </c>
      <c r="X27" s="40">
        <f>County!T1544</f>
        <v>450</v>
      </c>
      <c r="Y27" s="41">
        <f t="shared" si="11"/>
        <v>4.5229494454863977E-4</v>
      </c>
      <c r="Z27" s="40">
        <f>County!U1544</f>
        <v>0</v>
      </c>
      <c r="AA27" s="41">
        <f t="shared" si="12"/>
        <v>0</v>
      </c>
      <c r="AB27" s="40">
        <f>County!V1544</f>
        <v>613</v>
      </c>
      <c r="AC27" s="41">
        <f t="shared" si="13"/>
        <v>6.1612622446292485E-4</v>
      </c>
      <c r="AD27" s="40">
        <f>County!W1544</f>
        <v>0</v>
      </c>
      <c r="AE27" s="41">
        <f t="shared" si="14"/>
        <v>0</v>
      </c>
      <c r="AF27" s="40">
        <f>County!X1544</f>
        <v>0</v>
      </c>
      <c r="AG27" s="41">
        <f t="shared" si="15"/>
        <v>0</v>
      </c>
      <c r="AH27" s="40">
        <f>County!Y1544</f>
        <v>0</v>
      </c>
      <c r="AI27" s="41">
        <f t="shared" si="16"/>
        <v>0</v>
      </c>
      <c r="AJ27" s="40">
        <f>County!Z1544</f>
        <v>0</v>
      </c>
      <c r="AK27" s="41">
        <f t="shared" si="17"/>
        <v>0</v>
      </c>
      <c r="AL27" s="40">
        <f>County!AA1544</f>
        <v>0</v>
      </c>
      <c r="AM27" s="41">
        <f t="shared" si="18"/>
        <v>0</v>
      </c>
      <c r="AN27" s="40">
        <f>County!AB1544</f>
        <v>0</v>
      </c>
      <c r="AO27" s="41">
        <f t="shared" si="19"/>
        <v>0</v>
      </c>
      <c r="AP27" s="40">
        <f>County!AC1544</f>
        <v>0</v>
      </c>
      <c r="AQ27" s="41">
        <f t="shared" si="20"/>
        <v>0</v>
      </c>
      <c r="AR27" s="40">
        <f>County!AD1544</f>
        <v>0</v>
      </c>
      <c r="AS27" s="41">
        <f t="shared" si="21"/>
        <v>0</v>
      </c>
      <c r="AT27" s="40">
        <f>County!AE1544</f>
        <v>0</v>
      </c>
      <c r="AU27" s="41">
        <f t="shared" si="22"/>
        <v>0</v>
      </c>
      <c r="AV27" s="40">
        <f>County!AF1544</f>
        <v>0</v>
      </c>
      <c r="AW27" s="41">
        <f t="shared" si="23"/>
        <v>0</v>
      </c>
      <c r="AX27" s="63"/>
      <c r="AY27" s="37" t="str">
        <f t="shared" si="26"/>
        <v>Mississippi</v>
      </c>
      <c r="AZ27" s="37" t="s">
        <v>2328</v>
      </c>
      <c r="BA27" s="37">
        <f t="shared" si="27"/>
        <v>7</v>
      </c>
      <c r="BB27" s="38">
        <f>RANK(R27,(L27:Q27,R27:Y27,AD27:AW27))</f>
        <v>5</v>
      </c>
      <c r="BC27" s="38">
        <f>RANK(T27,(L27:Q27,R27:Y27,AD27:AW27))</f>
        <v>6</v>
      </c>
      <c r="BD27" s="38">
        <f>RANK(X27,(L27:Q27,R27:Y27,AD27:AW27))</f>
        <v>7</v>
      </c>
      <c r="BE27" s="38">
        <f>RANK(V27,(L27:Q27,R27:Y27,AD27:AW27))</f>
        <v>4</v>
      </c>
      <c r="BG27" s="37">
        <v>28</v>
      </c>
    </row>
    <row r="28" spans="1:59" s="50" customFormat="1">
      <c r="A28" s="50" t="s">
        <v>3269</v>
      </c>
      <c r="B28" s="50">
        <f t="shared" si="24"/>
        <v>11</v>
      </c>
      <c r="C28" s="53">
        <f t="shared" si="0"/>
        <v>2359892</v>
      </c>
      <c r="D28" s="52">
        <v>11</v>
      </c>
      <c r="E28" s="52"/>
      <c r="F28" s="52"/>
      <c r="G28" s="98">
        <f t="shared" si="1"/>
        <v>2</v>
      </c>
      <c r="H28" s="98">
        <f t="shared" si="2"/>
        <v>1</v>
      </c>
      <c r="I28" s="98">
        <f t="shared" si="3"/>
        <v>3</v>
      </c>
      <c r="J28" s="53">
        <f t="shared" si="25"/>
        <v>78786</v>
      </c>
      <c r="K28" s="54">
        <f t="shared" si="4"/>
        <v>3.3385426112720412E-2</v>
      </c>
      <c r="L28" s="53">
        <f>County!N1661</f>
        <v>1111138</v>
      </c>
      <c r="M28" s="54">
        <f t="shared" si="5"/>
        <v>0.47084273348102373</v>
      </c>
      <c r="N28" s="53">
        <f>County!O1661</f>
        <v>1189924</v>
      </c>
      <c r="O28" s="54">
        <f t="shared" si="6"/>
        <v>0.50422815959374412</v>
      </c>
      <c r="P28" s="53">
        <f>County!P1661</f>
        <v>38515</v>
      </c>
      <c r="Q28" s="54">
        <f t="shared" si="7"/>
        <v>1.6320662131995872E-2</v>
      </c>
      <c r="R28" s="53">
        <f>County!Q1661</f>
        <v>9818</v>
      </c>
      <c r="S28" s="54">
        <f t="shared" si="8"/>
        <v>4.1603598808759041E-3</v>
      </c>
      <c r="T28" s="53">
        <f>County!R1661</f>
        <v>7436</v>
      </c>
      <c r="U28" s="54">
        <f t="shared" si="9"/>
        <v>3.150991655550339E-3</v>
      </c>
      <c r="V28" s="53">
        <f>County!S1661</f>
        <v>1957</v>
      </c>
      <c r="W28" s="54">
        <f t="shared" si="10"/>
        <v>8.29275238019367E-4</v>
      </c>
      <c r="X28" s="53">
        <f>County!T1661</f>
        <v>1104</v>
      </c>
      <c r="Y28" s="54">
        <f t="shared" si="11"/>
        <v>4.6781801879069041E-4</v>
      </c>
      <c r="Z28" s="53">
        <f>County!U1661</f>
        <v>0</v>
      </c>
      <c r="AA28" s="54">
        <f t="shared" si="12"/>
        <v>0</v>
      </c>
      <c r="AB28" s="53">
        <f>County!V1661</f>
        <v>0</v>
      </c>
      <c r="AC28" s="54">
        <f t="shared" si="13"/>
        <v>0</v>
      </c>
      <c r="AD28" s="53">
        <f>County!W1661</f>
        <v>0</v>
      </c>
      <c r="AE28" s="54">
        <f t="shared" si="14"/>
        <v>0</v>
      </c>
      <c r="AF28" s="53">
        <f>County!X1661</f>
        <v>0</v>
      </c>
      <c r="AG28" s="54">
        <f t="shared" si="15"/>
        <v>0</v>
      </c>
      <c r="AH28" s="53">
        <f>County!Y1661</f>
        <v>0</v>
      </c>
      <c r="AI28" s="54">
        <f t="shared" si="16"/>
        <v>0</v>
      </c>
      <c r="AJ28" s="53">
        <f>County!Z1661</f>
        <v>0</v>
      </c>
      <c r="AK28" s="54">
        <f t="shared" si="17"/>
        <v>0</v>
      </c>
      <c r="AL28" s="53">
        <f>County!AA1661</f>
        <v>0</v>
      </c>
      <c r="AM28" s="54">
        <f t="shared" si="18"/>
        <v>0</v>
      </c>
      <c r="AN28" s="53">
        <f>County!AB1661</f>
        <v>0</v>
      </c>
      <c r="AO28" s="54">
        <f t="shared" si="19"/>
        <v>0</v>
      </c>
      <c r="AP28" s="53">
        <f>County!AC1661</f>
        <v>0</v>
      </c>
      <c r="AQ28" s="54">
        <f t="shared" si="20"/>
        <v>0</v>
      </c>
      <c r="AR28" s="53">
        <f>County!AD1661</f>
        <v>0</v>
      </c>
      <c r="AS28" s="54">
        <f t="shared" si="21"/>
        <v>0</v>
      </c>
      <c r="AT28" s="53">
        <f>County!AE1661</f>
        <v>0</v>
      </c>
      <c r="AU28" s="54">
        <f t="shared" si="22"/>
        <v>0</v>
      </c>
      <c r="AV28" s="53">
        <f>County!AF1661</f>
        <v>0</v>
      </c>
      <c r="AW28" s="54">
        <f t="shared" si="23"/>
        <v>0</v>
      </c>
      <c r="AX28" s="62"/>
      <c r="AY28" s="50" t="str">
        <f t="shared" si="26"/>
        <v>Missouri</v>
      </c>
      <c r="AZ28" s="50" t="s">
        <v>3270</v>
      </c>
      <c r="BA28" s="50">
        <f t="shared" si="27"/>
        <v>11</v>
      </c>
      <c r="BB28" s="51">
        <f>RANK(R28,(L28:Q28,R28:Y28,AD28:AW28))</f>
        <v>4</v>
      </c>
      <c r="BC28" s="51">
        <f>RANK(T28,(L28:Q28,R28:Y28,AD28:AW28))</f>
        <v>5</v>
      </c>
      <c r="BD28" s="51">
        <f>RANK(X28,(L28:Q28,R28:Y28,AD28:AW28))</f>
        <v>7</v>
      </c>
      <c r="BE28" s="51">
        <f>RANK(V28,(L28:Q28,R28:Y28,AD28:AW28))</f>
        <v>6</v>
      </c>
      <c r="BG28" s="50">
        <v>29</v>
      </c>
    </row>
    <row r="29" spans="1:59" s="37" customFormat="1">
      <c r="A29" s="37" t="s">
        <v>328</v>
      </c>
      <c r="B29" s="37">
        <f t="shared" si="24"/>
        <v>3</v>
      </c>
      <c r="C29" s="40">
        <f t="shared" si="0"/>
        <v>410997</v>
      </c>
      <c r="D29" s="39">
        <v>3</v>
      </c>
      <c r="E29" s="39"/>
      <c r="F29" s="39"/>
      <c r="G29" s="99">
        <f t="shared" si="1"/>
        <v>2</v>
      </c>
      <c r="H29" s="99">
        <f t="shared" si="2"/>
        <v>1</v>
      </c>
      <c r="I29" s="99">
        <f t="shared" si="3"/>
        <v>3</v>
      </c>
      <c r="J29" s="1">
        <f t="shared" si="25"/>
        <v>103052</v>
      </c>
      <c r="K29" s="41">
        <f t="shared" si="4"/>
        <v>0.25073662338167918</v>
      </c>
      <c r="L29" s="40">
        <f>County!N1719</f>
        <v>137126</v>
      </c>
      <c r="M29" s="41">
        <f t="shared" si="5"/>
        <v>0.33364233802193205</v>
      </c>
      <c r="N29" s="40">
        <f>County!O1719</f>
        <v>240178</v>
      </c>
      <c r="O29" s="41">
        <f t="shared" si="6"/>
        <v>0.58437896140361123</v>
      </c>
      <c r="P29" s="40">
        <f>County!P1719</f>
        <v>24437</v>
      </c>
      <c r="Q29" s="41">
        <f t="shared" si="7"/>
        <v>5.9457854923515255E-2</v>
      </c>
      <c r="R29" s="40">
        <f>County!Q1719</f>
        <v>5697</v>
      </c>
      <c r="S29" s="41">
        <f t="shared" si="8"/>
        <v>1.3861415046825159E-2</v>
      </c>
      <c r="T29" s="40">
        <f>County!R1719</f>
        <v>1718</v>
      </c>
      <c r="U29" s="41">
        <f t="shared" si="9"/>
        <v>4.1800791733272993E-3</v>
      </c>
      <c r="V29" s="40">
        <f>County!S1719</f>
        <v>1155</v>
      </c>
      <c r="W29" s="41">
        <f t="shared" si="10"/>
        <v>2.8102394907992029E-3</v>
      </c>
      <c r="X29" s="40">
        <f>County!T1719</f>
        <v>675</v>
      </c>
      <c r="Y29" s="41">
        <f t="shared" si="11"/>
        <v>1.6423477543631706E-3</v>
      </c>
      <c r="Z29" s="82">
        <f>County!U1719</f>
        <v>11</v>
      </c>
      <c r="AA29" s="41">
        <f t="shared" si="12"/>
        <v>2.6764185626659077E-5</v>
      </c>
      <c r="AB29" s="40">
        <f>County!V1719</f>
        <v>0</v>
      </c>
      <c r="AC29" s="41">
        <f t="shared" si="13"/>
        <v>0</v>
      </c>
      <c r="AD29" s="40">
        <f>County!W1719</f>
        <v>0</v>
      </c>
      <c r="AE29" s="41">
        <f t="shared" si="14"/>
        <v>0</v>
      </c>
      <c r="AF29" s="40">
        <f>County!X1719</f>
        <v>0</v>
      </c>
      <c r="AG29" s="41">
        <f t="shared" si="15"/>
        <v>0</v>
      </c>
      <c r="AH29" s="40">
        <f>County!Y1719</f>
        <v>0</v>
      </c>
      <c r="AI29" s="41">
        <f t="shared" si="16"/>
        <v>0</v>
      </c>
      <c r="AJ29" s="40">
        <f>County!Z1719</f>
        <v>0</v>
      </c>
      <c r="AK29" s="41">
        <f t="shared" si="17"/>
        <v>0</v>
      </c>
      <c r="AL29" s="40">
        <f>County!AA1719</f>
        <v>0</v>
      </c>
      <c r="AM29" s="41">
        <f t="shared" si="18"/>
        <v>0</v>
      </c>
      <c r="AN29" s="40">
        <f>County!AB1719</f>
        <v>0</v>
      </c>
      <c r="AO29" s="41">
        <f t="shared" si="19"/>
        <v>0</v>
      </c>
      <c r="AP29" s="40">
        <f>County!AC1719</f>
        <v>0</v>
      </c>
      <c r="AQ29" s="41">
        <f t="shared" si="20"/>
        <v>0</v>
      </c>
      <c r="AR29" s="40">
        <f>County!AD1719</f>
        <v>0</v>
      </c>
      <c r="AS29" s="41">
        <f t="shared" si="21"/>
        <v>0</v>
      </c>
      <c r="AT29" s="40">
        <f>County!AE1719</f>
        <v>0</v>
      </c>
      <c r="AU29" s="41">
        <f t="shared" si="22"/>
        <v>0</v>
      </c>
      <c r="AV29" s="40">
        <f>County!AF1719</f>
        <v>0</v>
      </c>
      <c r="AW29" s="41">
        <f t="shared" si="23"/>
        <v>0</v>
      </c>
      <c r="AX29" s="63"/>
      <c r="AY29" s="37" t="str">
        <f t="shared" si="26"/>
        <v>Montana</v>
      </c>
      <c r="AZ29" s="37" t="s">
        <v>3359</v>
      </c>
      <c r="BA29" s="37">
        <f t="shared" si="27"/>
        <v>3</v>
      </c>
      <c r="BB29" s="38">
        <f>RANK(R29,(L29:Q29,R29:Y29,AD29:AW29))</f>
        <v>4</v>
      </c>
      <c r="BC29" s="38">
        <f>RANK(T29,(L29:Q29,R29:Y29,AD29:AW29))</f>
        <v>5</v>
      </c>
      <c r="BD29" s="38">
        <f>RANK(X29,(L29:Q29,R29:Y29,AD29:AW29))</f>
        <v>7</v>
      </c>
      <c r="BE29" s="38">
        <f>RANK(V29,(L29:Q29,R29:Y29,AD29:AW29))</f>
        <v>6</v>
      </c>
      <c r="BG29" s="37">
        <v>30</v>
      </c>
    </row>
    <row r="30" spans="1:59" s="50" customFormat="1">
      <c r="A30" s="50" t="s">
        <v>760</v>
      </c>
      <c r="B30" s="50">
        <f t="shared" si="24"/>
        <v>5</v>
      </c>
      <c r="C30" s="53">
        <f t="shared" si="0"/>
        <v>697019</v>
      </c>
      <c r="D30" s="52">
        <v>5</v>
      </c>
      <c r="E30" s="52"/>
      <c r="F30" s="52"/>
      <c r="G30" s="98">
        <f t="shared" si="1"/>
        <v>2</v>
      </c>
      <c r="H30" s="98">
        <f t="shared" si="2"/>
        <v>1</v>
      </c>
      <c r="I30" s="98">
        <f t="shared" si="3"/>
        <v>3</v>
      </c>
      <c r="J30" s="53">
        <f t="shared" si="25"/>
        <v>202082</v>
      </c>
      <c r="K30" s="54">
        <f t="shared" si="4"/>
        <v>0.28992323021323668</v>
      </c>
      <c r="L30" s="53">
        <f>County!N1814</f>
        <v>231780</v>
      </c>
      <c r="M30" s="54">
        <f t="shared" si="5"/>
        <v>0.33253039013283714</v>
      </c>
      <c r="N30" s="53">
        <f>County!O1814</f>
        <v>433862</v>
      </c>
      <c r="O30" s="54">
        <f t="shared" si="6"/>
        <v>0.62245362034607377</v>
      </c>
      <c r="P30" s="53">
        <f>County!P1814</f>
        <v>24540</v>
      </c>
      <c r="Q30" s="54">
        <f t="shared" si="7"/>
        <v>3.5207074699541908E-2</v>
      </c>
      <c r="R30" s="53">
        <f>County!Q1814</f>
        <v>3646</v>
      </c>
      <c r="S30" s="54">
        <f t="shared" si="8"/>
        <v>5.2308473657102601E-3</v>
      </c>
      <c r="T30" s="53">
        <f>County!R1814</f>
        <v>2245</v>
      </c>
      <c r="U30" s="54">
        <f t="shared" si="9"/>
        <v>3.2208591157486381E-3</v>
      </c>
      <c r="V30" s="53">
        <f>County!S1814</f>
        <v>468</v>
      </c>
      <c r="W30" s="54">
        <f t="shared" si="10"/>
        <v>6.7143076444114145E-4</v>
      </c>
      <c r="X30" s="53">
        <f>County!T1814</f>
        <v>478</v>
      </c>
      <c r="Y30" s="54">
        <f t="shared" si="11"/>
        <v>6.8577757564714881E-4</v>
      </c>
      <c r="Z30" s="80">
        <f>County!U1814</f>
        <v>0</v>
      </c>
      <c r="AA30" s="54">
        <f t="shared" si="12"/>
        <v>0</v>
      </c>
      <c r="AB30" s="53">
        <f>County!V1814</f>
        <v>0</v>
      </c>
      <c r="AC30" s="54">
        <f t="shared" si="13"/>
        <v>0</v>
      </c>
      <c r="AD30" s="53">
        <f>County!W1814</f>
        <v>0</v>
      </c>
      <c r="AE30" s="54">
        <f t="shared" si="14"/>
        <v>0</v>
      </c>
      <c r="AF30" s="53">
        <f>County!X1814</f>
        <v>0</v>
      </c>
      <c r="AG30" s="54">
        <f t="shared" si="15"/>
        <v>0</v>
      </c>
      <c r="AH30" s="53">
        <f>County!Y1814</f>
        <v>0</v>
      </c>
      <c r="AI30" s="54">
        <f t="shared" si="16"/>
        <v>0</v>
      </c>
      <c r="AJ30" s="53">
        <f>County!Z1814</f>
        <v>0</v>
      </c>
      <c r="AK30" s="54">
        <f t="shared" si="17"/>
        <v>0</v>
      </c>
      <c r="AL30" s="53">
        <f>County!AA1814</f>
        <v>0</v>
      </c>
      <c r="AM30" s="54">
        <f t="shared" si="18"/>
        <v>0</v>
      </c>
      <c r="AN30" s="53">
        <f>County!AB1814</f>
        <v>0</v>
      </c>
      <c r="AO30" s="54">
        <f t="shared" si="19"/>
        <v>0</v>
      </c>
      <c r="AP30" s="53">
        <f>County!AC1814</f>
        <v>0</v>
      </c>
      <c r="AQ30" s="54">
        <f t="shared" si="20"/>
        <v>0</v>
      </c>
      <c r="AR30" s="53">
        <f>County!AD1814</f>
        <v>0</v>
      </c>
      <c r="AS30" s="54">
        <f t="shared" si="21"/>
        <v>0</v>
      </c>
      <c r="AT30" s="53">
        <f>County!AE1814</f>
        <v>0</v>
      </c>
      <c r="AU30" s="54">
        <f t="shared" si="22"/>
        <v>0</v>
      </c>
      <c r="AV30" s="53">
        <f>County!AF1814</f>
        <v>0</v>
      </c>
      <c r="AW30" s="54">
        <f t="shared" si="23"/>
        <v>0</v>
      </c>
      <c r="AX30" s="62"/>
      <c r="AY30" s="50" t="str">
        <f t="shared" si="26"/>
        <v>Nebraska</v>
      </c>
      <c r="AZ30" s="50" t="s">
        <v>761</v>
      </c>
      <c r="BA30" s="50">
        <f t="shared" si="27"/>
        <v>5</v>
      </c>
      <c r="BB30" s="51">
        <f>RANK(R30,(L30:Q30,R30:Y30,AD30:AW30))</f>
        <v>4</v>
      </c>
      <c r="BC30" s="51">
        <f>RANK(T30,(L30:Q30,R30:Y30,AD30:AW30))</f>
        <v>5</v>
      </c>
      <c r="BD30" s="51">
        <f>RANK(X30,(L30:Q30,R30:Y30,AD30:AW30))</f>
        <v>6</v>
      </c>
      <c r="BE30" s="51">
        <f>RANK(V30,(L30:Q30,R30:Y30,AD30:AW30))</f>
        <v>7</v>
      </c>
      <c r="BG30" s="50">
        <v>31</v>
      </c>
    </row>
    <row r="31" spans="1:59" s="37" customFormat="1">
      <c r="A31" s="37" t="s">
        <v>1371</v>
      </c>
      <c r="B31" s="37">
        <f t="shared" si="24"/>
        <v>4</v>
      </c>
      <c r="C31" s="40">
        <f t="shared" si="0"/>
        <v>608970</v>
      </c>
      <c r="D31" s="39">
        <v>4</v>
      </c>
      <c r="E31" s="39"/>
      <c r="F31" s="39"/>
      <c r="G31" s="99">
        <f t="shared" si="1"/>
        <v>2</v>
      </c>
      <c r="H31" s="99">
        <f t="shared" si="2"/>
        <v>1</v>
      </c>
      <c r="I31" s="99">
        <f t="shared" si="3"/>
        <v>3</v>
      </c>
      <c r="J31" s="1">
        <f t="shared" si="25"/>
        <v>21597</v>
      </c>
      <c r="K31" s="41">
        <f t="shared" si="4"/>
        <v>3.5464801221735058E-2</v>
      </c>
      <c r="L31" s="40">
        <f>County!N1833</f>
        <v>279978</v>
      </c>
      <c r="M31" s="41">
        <f t="shared" si="5"/>
        <v>0.45975663825804225</v>
      </c>
      <c r="N31" s="40">
        <f>County!O1833</f>
        <v>301575</v>
      </c>
      <c r="O31" s="41">
        <f t="shared" si="6"/>
        <v>0.49522143947977731</v>
      </c>
      <c r="P31" s="40">
        <f>County!P1833</f>
        <v>15008</v>
      </c>
      <c r="Q31" s="41">
        <f t="shared" si="7"/>
        <v>2.4644892195017816E-2</v>
      </c>
      <c r="R31" s="40">
        <f>County!Q1833</f>
        <v>4747</v>
      </c>
      <c r="S31" s="41">
        <f t="shared" si="8"/>
        <v>7.795129480926811E-3</v>
      </c>
      <c r="T31" s="40">
        <f>County!R1833</f>
        <v>3311</v>
      </c>
      <c r="U31" s="41">
        <f t="shared" si="9"/>
        <v>5.4370494441433898E-3</v>
      </c>
      <c r="V31" s="40">
        <f>County!S1833</f>
        <v>621</v>
      </c>
      <c r="W31" s="41">
        <f t="shared" si="10"/>
        <v>1.0197546677176215E-3</v>
      </c>
      <c r="X31" s="40">
        <f>County!T1833</f>
        <v>415</v>
      </c>
      <c r="Y31" s="41">
        <f t="shared" si="11"/>
        <v>6.8147856216233969E-4</v>
      </c>
      <c r="Z31" s="79">
        <f>County!U1833</f>
        <v>0</v>
      </c>
      <c r="AA31" s="41">
        <f t="shared" si="12"/>
        <v>0</v>
      </c>
      <c r="AB31" s="40">
        <f>County!V1833</f>
        <v>0</v>
      </c>
      <c r="AC31" s="41">
        <f t="shared" si="13"/>
        <v>0</v>
      </c>
      <c r="AD31" s="40">
        <f>County!W1833</f>
        <v>0</v>
      </c>
      <c r="AE31" s="41">
        <f t="shared" si="14"/>
        <v>0</v>
      </c>
      <c r="AF31" s="40">
        <f>County!X1833</f>
        <v>0</v>
      </c>
      <c r="AG31" s="41">
        <f t="shared" si="15"/>
        <v>0</v>
      </c>
      <c r="AH31" s="40">
        <f>County!Y1833</f>
        <v>0</v>
      </c>
      <c r="AI31" s="41">
        <f t="shared" si="16"/>
        <v>0</v>
      </c>
      <c r="AJ31" s="40">
        <f>County!Z1833</f>
        <v>3315</v>
      </c>
      <c r="AK31" s="41">
        <f t="shared" si="17"/>
        <v>5.4436179122124241E-3</v>
      </c>
      <c r="AL31" s="40">
        <f>County!AA1833</f>
        <v>0</v>
      </c>
      <c r="AM31" s="41">
        <f t="shared" si="18"/>
        <v>0</v>
      </c>
      <c r="AN31" s="40">
        <f>County!AB1833</f>
        <v>0</v>
      </c>
      <c r="AO31" s="41">
        <f t="shared" si="19"/>
        <v>0</v>
      </c>
      <c r="AP31" s="40">
        <f>County!AC1833</f>
        <v>0</v>
      </c>
      <c r="AQ31" s="41">
        <f t="shared" si="20"/>
        <v>0</v>
      </c>
      <c r="AR31" s="40">
        <f>County!AD1833</f>
        <v>0</v>
      </c>
      <c r="AS31" s="41">
        <f t="shared" si="21"/>
        <v>0</v>
      </c>
      <c r="AT31" s="40">
        <f>County!AE1833</f>
        <v>0</v>
      </c>
      <c r="AU31" s="41">
        <f t="shared" si="22"/>
        <v>0</v>
      </c>
      <c r="AV31" s="40">
        <f>County!AF1833</f>
        <v>0</v>
      </c>
      <c r="AW31" s="41">
        <f t="shared" si="23"/>
        <v>0</v>
      </c>
      <c r="AX31" s="63"/>
      <c r="AY31" s="37" t="str">
        <f t="shared" si="26"/>
        <v>Nevada</v>
      </c>
      <c r="AZ31" s="37" t="s">
        <v>1236</v>
      </c>
      <c r="BA31" s="37">
        <f t="shared" si="27"/>
        <v>4</v>
      </c>
      <c r="BB31" s="38">
        <f>RANK(R31,(L31:Q31,R31:Y31,AD31:AW31))</f>
        <v>4</v>
      </c>
      <c r="BC31" s="38">
        <f>RANK(T31,(L31:Q31,R31:Y31,AD31:AW31))</f>
        <v>6</v>
      </c>
      <c r="BD31" s="38">
        <f>RANK(X31,(L31:Q31,R31:Y31,AD31:AW31))</f>
        <v>8</v>
      </c>
      <c r="BE31" s="38">
        <f>RANK(V31,(L31:Q31,R31:Y31,AD31:AW31))</f>
        <v>7</v>
      </c>
      <c r="BG31" s="37">
        <v>32</v>
      </c>
    </row>
    <row r="32" spans="1:59" s="50" customFormat="1">
      <c r="A32" s="50" t="s">
        <v>2479</v>
      </c>
      <c r="B32" s="50">
        <f t="shared" si="24"/>
        <v>4</v>
      </c>
      <c r="C32" s="53">
        <f t="shared" si="0"/>
        <v>569081</v>
      </c>
      <c r="D32" s="52">
        <v>4</v>
      </c>
      <c r="E32" s="52"/>
      <c r="F32" s="52"/>
      <c r="G32" s="98">
        <f t="shared" si="1"/>
        <v>2</v>
      </c>
      <c r="H32" s="98">
        <f t="shared" si="2"/>
        <v>1</v>
      </c>
      <c r="I32" s="98">
        <f t="shared" si="3"/>
        <v>3</v>
      </c>
      <c r="J32" s="53">
        <f t="shared" si="25"/>
        <v>7211</v>
      </c>
      <c r="K32" s="54">
        <f t="shared" si="4"/>
        <v>1.2671306896557783E-2</v>
      </c>
      <c r="L32" s="53">
        <f>County!N1845</f>
        <v>266348</v>
      </c>
      <c r="M32" s="54">
        <f t="shared" si="5"/>
        <v>0.46803179160787306</v>
      </c>
      <c r="N32" s="53">
        <f>County!O1845</f>
        <v>273559</v>
      </c>
      <c r="O32" s="54">
        <f t="shared" si="6"/>
        <v>0.48070309850443083</v>
      </c>
      <c r="P32" s="53">
        <f>County!P1845</f>
        <v>22198</v>
      </c>
      <c r="Q32" s="54">
        <f t="shared" si="7"/>
        <v>3.9006749478545232E-2</v>
      </c>
      <c r="R32" s="53">
        <f>County!Q1845</f>
        <v>2615</v>
      </c>
      <c r="S32" s="54">
        <f t="shared" si="8"/>
        <v>4.5951279343362369E-3</v>
      </c>
      <c r="T32" s="53">
        <f>County!R1845</f>
        <v>2757</v>
      </c>
      <c r="U32" s="54">
        <f t="shared" si="9"/>
        <v>4.844653045875719E-3</v>
      </c>
      <c r="V32" s="53">
        <f>County!S1845</f>
        <v>328</v>
      </c>
      <c r="W32" s="54">
        <f t="shared" si="10"/>
        <v>5.763678632742966E-4</v>
      </c>
      <c r="X32" s="70">
        <f>County!T1845</f>
        <v>55</v>
      </c>
      <c r="Y32" s="54">
        <f t="shared" si="11"/>
        <v>9.6647050244165597E-5</v>
      </c>
      <c r="Z32" s="84">
        <f>County!U1845</f>
        <v>1221</v>
      </c>
      <c r="AA32" s="54">
        <f t="shared" si="12"/>
        <v>2.1455645154204762E-3</v>
      </c>
      <c r="AB32" s="53">
        <f>County!V1845</f>
        <v>0</v>
      </c>
      <c r="AC32" s="54">
        <f t="shared" si="13"/>
        <v>0</v>
      </c>
      <c r="AD32" s="53">
        <f>County!W1845</f>
        <v>0</v>
      </c>
      <c r="AE32" s="54">
        <f t="shared" si="14"/>
        <v>0</v>
      </c>
      <c r="AF32" s="53">
        <f>County!X1845</f>
        <v>0</v>
      </c>
      <c r="AG32" s="54">
        <f t="shared" si="15"/>
        <v>0</v>
      </c>
      <c r="AH32" s="53">
        <f>County!Y1845</f>
        <v>0</v>
      </c>
      <c r="AI32" s="54">
        <f t="shared" si="16"/>
        <v>0</v>
      </c>
      <c r="AJ32" s="53">
        <f>County!Z1845</f>
        <v>0</v>
      </c>
      <c r="AK32" s="54">
        <f t="shared" si="17"/>
        <v>0</v>
      </c>
      <c r="AL32" s="53">
        <f>County!AA1845</f>
        <v>0</v>
      </c>
      <c r="AM32" s="54">
        <f t="shared" si="18"/>
        <v>0</v>
      </c>
      <c r="AN32" s="53">
        <f>County!AB1845</f>
        <v>0</v>
      </c>
      <c r="AO32" s="54">
        <f t="shared" si="19"/>
        <v>0</v>
      </c>
      <c r="AP32" s="53">
        <f>County!AC1845</f>
        <v>0</v>
      </c>
      <c r="AQ32" s="54">
        <f t="shared" si="20"/>
        <v>0</v>
      </c>
      <c r="AR32" s="53">
        <f>County!AD1845</f>
        <v>0</v>
      </c>
      <c r="AS32" s="54">
        <f t="shared" si="21"/>
        <v>0</v>
      </c>
      <c r="AT32" s="53">
        <f>County!AE1845</f>
        <v>0</v>
      </c>
      <c r="AU32" s="54">
        <f t="shared" si="22"/>
        <v>0</v>
      </c>
      <c r="AV32" s="53">
        <f>County!AF1845</f>
        <v>0</v>
      </c>
      <c r="AW32" s="54">
        <f t="shared" si="23"/>
        <v>0</v>
      </c>
      <c r="AX32" s="62"/>
      <c r="AY32" s="50" t="str">
        <f t="shared" si="26"/>
        <v>New Hampshire</v>
      </c>
      <c r="AZ32" s="50" t="s">
        <v>3292</v>
      </c>
      <c r="BA32" s="50">
        <f t="shared" si="27"/>
        <v>4</v>
      </c>
      <c r="BB32" s="51">
        <f>RANK(R32,(L32:Q32,R32:Y32,AD32:AW32))</f>
        <v>5</v>
      </c>
      <c r="BC32" s="51">
        <f>RANK(T32,(L32:Q32,R32:Y32,AD32:AW32))</f>
        <v>4</v>
      </c>
      <c r="BD32" s="51">
        <f>RANK(X32,(L32:Q32,R32:Y32,AD32:AW32))</f>
        <v>7</v>
      </c>
      <c r="BE32" s="51">
        <f>RANK(V32,(L32:Q32,R32:Y32,AD32:AW32))</f>
        <v>6</v>
      </c>
      <c r="BG32" s="50">
        <v>33</v>
      </c>
    </row>
    <row r="33" spans="1:59" s="37" customFormat="1">
      <c r="A33" s="37" t="s">
        <v>1971</v>
      </c>
      <c r="B33" s="37">
        <f t="shared" si="24"/>
        <v>15</v>
      </c>
      <c r="C33" s="40">
        <f t="shared" si="0"/>
        <v>3187226</v>
      </c>
      <c r="D33" s="39"/>
      <c r="E33" s="39">
        <v>15</v>
      </c>
      <c r="F33" s="39"/>
      <c r="G33" s="99">
        <f t="shared" si="1"/>
        <v>1</v>
      </c>
      <c r="H33" s="99">
        <f t="shared" si="2"/>
        <v>2</v>
      </c>
      <c r="I33" s="99">
        <f t="shared" si="3"/>
        <v>3</v>
      </c>
      <c r="J33" s="1">
        <f t="shared" si="25"/>
        <v>504677</v>
      </c>
      <c r="K33" s="41">
        <f t="shared" si="4"/>
        <v>0.15834365056007951</v>
      </c>
      <c r="L33" s="40">
        <f>County!N1868</f>
        <v>1788850</v>
      </c>
      <c r="M33" s="41">
        <f t="shared" si="5"/>
        <v>0.56125608915087921</v>
      </c>
      <c r="N33" s="40">
        <f>County!O1868</f>
        <v>1284173</v>
      </c>
      <c r="O33" s="41">
        <f t="shared" si="6"/>
        <v>0.40291243859079967</v>
      </c>
      <c r="P33" s="40">
        <f>County!P1868</f>
        <v>94554</v>
      </c>
      <c r="Q33" s="41">
        <f t="shared" si="7"/>
        <v>2.9666550159919629E-2</v>
      </c>
      <c r="R33" s="40">
        <f>County!Q1868</f>
        <v>6989</v>
      </c>
      <c r="S33" s="41">
        <f t="shared" si="8"/>
        <v>2.1928159471590655E-3</v>
      </c>
      <c r="T33" s="40">
        <f>County!R1868</f>
        <v>6312</v>
      </c>
      <c r="U33" s="41">
        <f t="shared" si="9"/>
        <v>1.9804055313303796E-3</v>
      </c>
      <c r="V33" s="40">
        <f>County!S1868</f>
        <v>1409</v>
      </c>
      <c r="W33" s="41">
        <f t="shared" si="10"/>
        <v>4.4207721699057425E-4</v>
      </c>
      <c r="X33" s="40">
        <f>County!T1868</f>
        <v>2215</v>
      </c>
      <c r="Y33" s="41">
        <f t="shared" si="11"/>
        <v>6.9496170023713414E-4</v>
      </c>
      <c r="Z33" s="40">
        <f>County!U1868</f>
        <v>0</v>
      </c>
      <c r="AA33" s="41">
        <f t="shared" si="12"/>
        <v>0</v>
      </c>
      <c r="AB33" s="40">
        <f>County!V1868</f>
        <v>844</v>
      </c>
      <c r="AC33" s="41">
        <f t="shared" si="13"/>
        <v>2.6480707674949943E-4</v>
      </c>
      <c r="AD33" s="40">
        <f>County!W1868</f>
        <v>0</v>
      </c>
      <c r="AE33" s="41">
        <f t="shared" si="14"/>
        <v>0</v>
      </c>
      <c r="AF33" s="40">
        <f>County!X1868</f>
        <v>1880</v>
      </c>
      <c r="AG33" s="41">
        <f t="shared" si="15"/>
        <v>5.8985462593490385E-4</v>
      </c>
      <c r="AH33" s="40">
        <f>County!Y1868</f>
        <v>0</v>
      </c>
      <c r="AI33" s="41">
        <f t="shared" si="16"/>
        <v>0</v>
      </c>
      <c r="AJ33" s="40">
        <f>County!Z1868</f>
        <v>0</v>
      </c>
      <c r="AK33" s="41">
        <f t="shared" si="17"/>
        <v>0</v>
      </c>
      <c r="AL33" s="40">
        <f>County!AA1868</f>
        <v>0</v>
      </c>
      <c r="AM33" s="41">
        <f t="shared" si="18"/>
        <v>0</v>
      </c>
      <c r="AN33" s="40">
        <f>County!AB1868</f>
        <v>0</v>
      </c>
      <c r="AO33" s="41">
        <f t="shared" si="19"/>
        <v>0</v>
      </c>
      <c r="AP33" s="40">
        <f>County!AC1868</f>
        <v>0</v>
      </c>
      <c r="AQ33" s="41">
        <f t="shared" si="20"/>
        <v>0</v>
      </c>
      <c r="AR33" s="40">
        <f>County!AD1868</f>
        <v>0</v>
      </c>
      <c r="AS33" s="41">
        <f t="shared" si="21"/>
        <v>0</v>
      </c>
      <c r="AT33" s="40">
        <f>County!AE1868</f>
        <v>0</v>
      </c>
      <c r="AU33" s="41">
        <f t="shared" si="22"/>
        <v>0</v>
      </c>
      <c r="AV33" s="40">
        <f>County!AF1868</f>
        <v>0</v>
      </c>
      <c r="AW33" s="41">
        <f t="shared" si="23"/>
        <v>0</v>
      </c>
      <c r="AX33" s="63"/>
      <c r="AY33" s="37" t="str">
        <f t="shared" si="26"/>
        <v>New Jersey</v>
      </c>
      <c r="AZ33" s="37" t="s">
        <v>2012</v>
      </c>
      <c r="BA33" s="37">
        <f t="shared" si="27"/>
        <v>15</v>
      </c>
      <c r="BB33" s="38">
        <f>RANK(R33,(L33:Q33,R33:Y33,AD33:AW33))</f>
        <v>4</v>
      </c>
      <c r="BC33" s="38">
        <f>RANK(T33,(L33:Q33,R33:Y33,AD33:AW33))</f>
        <v>5</v>
      </c>
      <c r="BD33" s="38">
        <f>RANK(X33,(L33:Q33,R33:Y33,AD33:AW33))</f>
        <v>6</v>
      </c>
      <c r="BE33" s="38">
        <f>RANK(V33,(L33:Q33,R33:Y33,AD33:AW33))</f>
        <v>8</v>
      </c>
      <c r="BG33" s="37">
        <v>34</v>
      </c>
    </row>
    <row r="34" spans="1:59" s="50" customFormat="1">
      <c r="A34" s="50" t="s">
        <v>2945</v>
      </c>
      <c r="B34" s="50">
        <f t="shared" si="24"/>
        <v>5</v>
      </c>
      <c r="C34" s="53">
        <f t="shared" si="0"/>
        <v>598605</v>
      </c>
      <c r="D34" s="52"/>
      <c r="E34" s="52">
        <v>5</v>
      </c>
      <c r="F34" s="52"/>
      <c r="G34" s="98">
        <f t="shared" si="1"/>
        <v>1</v>
      </c>
      <c r="H34" s="98">
        <f t="shared" si="2"/>
        <v>2</v>
      </c>
      <c r="I34" s="98">
        <f t="shared" si="3"/>
        <v>3</v>
      </c>
      <c r="J34" s="53">
        <f t="shared" si="25"/>
        <v>366</v>
      </c>
      <c r="K34" s="54">
        <f t="shared" si="4"/>
        <v>6.1142155511564389E-4</v>
      </c>
      <c r="L34" s="53">
        <f>County!N1903</f>
        <v>286783</v>
      </c>
      <c r="M34" s="54">
        <f t="shared" si="5"/>
        <v>0.47908554054844177</v>
      </c>
      <c r="N34" s="53">
        <f>County!O1903</f>
        <v>286417</v>
      </c>
      <c r="O34" s="54">
        <f t="shared" si="6"/>
        <v>0.47847411899332615</v>
      </c>
      <c r="P34" s="53">
        <f>County!P1903</f>
        <v>21251</v>
      </c>
      <c r="Q34" s="54">
        <f t="shared" si="7"/>
        <v>3.5500872862739202E-2</v>
      </c>
      <c r="R34" s="53">
        <f>County!Q1903</f>
        <v>1392</v>
      </c>
      <c r="S34" s="54">
        <f t="shared" si="8"/>
        <v>2.3254065702758915E-3</v>
      </c>
      <c r="T34" s="53">
        <f>County!R1903</f>
        <v>2058</v>
      </c>
      <c r="U34" s="54">
        <f t="shared" si="9"/>
        <v>3.4379933345027188E-3</v>
      </c>
      <c r="V34" s="53">
        <f>County!S1903</f>
        <v>343</v>
      </c>
      <c r="W34" s="54">
        <f t="shared" si="10"/>
        <v>5.7299888908378643E-4</v>
      </c>
      <c r="X34" s="53">
        <f>County!T1903</f>
        <v>361</v>
      </c>
      <c r="Y34" s="54">
        <f t="shared" si="11"/>
        <v>6.0306880163045744E-4</v>
      </c>
      <c r="Z34" s="80">
        <f>County!U1903</f>
        <v>0</v>
      </c>
      <c r="AA34" s="54">
        <f t="shared" si="12"/>
        <v>0</v>
      </c>
      <c r="AB34" s="53">
        <f>County!V1903</f>
        <v>0</v>
      </c>
      <c r="AC34" s="54">
        <f t="shared" si="13"/>
        <v>0</v>
      </c>
      <c r="AD34" s="53">
        <f>County!W1903</f>
        <v>0</v>
      </c>
      <c r="AE34" s="54">
        <f t="shared" si="14"/>
        <v>0</v>
      </c>
      <c r="AF34" s="53">
        <f>County!X1903</f>
        <v>0</v>
      </c>
      <c r="AG34" s="54">
        <f t="shared" si="15"/>
        <v>0</v>
      </c>
      <c r="AH34" s="53">
        <f>County!Y1903</f>
        <v>0</v>
      </c>
      <c r="AI34" s="54">
        <f t="shared" si="16"/>
        <v>0</v>
      </c>
      <c r="AJ34" s="53">
        <f>County!Z1903</f>
        <v>0</v>
      </c>
      <c r="AK34" s="54">
        <f t="shared" si="17"/>
        <v>0</v>
      </c>
      <c r="AL34" s="53">
        <f>County!AA1903</f>
        <v>0</v>
      </c>
      <c r="AM34" s="54">
        <f t="shared" si="18"/>
        <v>0</v>
      </c>
      <c r="AN34" s="53">
        <f>County!AB1903</f>
        <v>0</v>
      </c>
      <c r="AO34" s="54">
        <f t="shared" si="19"/>
        <v>0</v>
      </c>
      <c r="AP34" s="53">
        <f>County!AC1903</f>
        <v>0</v>
      </c>
      <c r="AQ34" s="54">
        <f t="shared" si="20"/>
        <v>0</v>
      </c>
      <c r="AR34" s="53">
        <f>County!AD1903</f>
        <v>0</v>
      </c>
      <c r="AS34" s="54">
        <f t="shared" si="21"/>
        <v>0</v>
      </c>
      <c r="AT34" s="53">
        <f>County!AE1903</f>
        <v>0</v>
      </c>
      <c r="AU34" s="54">
        <f t="shared" si="22"/>
        <v>0</v>
      </c>
      <c r="AV34" s="53">
        <f>County!AF1903</f>
        <v>0</v>
      </c>
      <c r="AW34" s="54">
        <f t="shared" si="23"/>
        <v>0</v>
      </c>
      <c r="AX34" s="62"/>
      <c r="AY34" s="50" t="str">
        <f t="shared" si="26"/>
        <v>New Mexico</v>
      </c>
      <c r="AZ34" s="50" t="s">
        <v>2946</v>
      </c>
      <c r="BA34" s="50">
        <f t="shared" si="27"/>
        <v>5</v>
      </c>
      <c r="BB34" s="51">
        <f>RANK(R34,(L34:Q34,R34:Y34,AD34:AW34))</f>
        <v>5</v>
      </c>
      <c r="BC34" s="51">
        <f>RANK(T34,(L34:Q34,R34:Y34,AD34:AW34))</f>
        <v>4</v>
      </c>
      <c r="BD34" s="51">
        <f>RANK(X34,(L34:Q34,R34:Y34,AD34:AW34))</f>
        <v>6</v>
      </c>
      <c r="BE34" s="51">
        <f>RANK(V34,(L34:Q34,R34:Y34,AD34:AW34))</f>
        <v>7</v>
      </c>
      <c r="BG34" s="50">
        <v>35</v>
      </c>
    </row>
    <row r="35" spans="1:59" s="37" customFormat="1">
      <c r="A35" s="37" t="s">
        <v>397</v>
      </c>
      <c r="B35" s="37">
        <f t="shared" si="24"/>
        <v>33</v>
      </c>
      <c r="C35" s="40">
        <f t="shared" ref="C35:C54" si="28">L35+N35+P35+R35+T35+X35+V35+AD35+AJ35+AB35+AF35+Z35+AH35+AR35+AT35+AL35+AP35+AN35+AV35</f>
        <v>6831178</v>
      </c>
      <c r="D35" s="39"/>
      <c r="E35" s="39">
        <v>33</v>
      </c>
      <c r="F35" s="39"/>
      <c r="G35" s="99">
        <f t="shared" ref="G35:G54" si="29">RANK(L35,L35:AX35)</f>
        <v>1</v>
      </c>
      <c r="H35" s="99">
        <f t="shared" ref="H35:H54" si="30">RANK(N35,L35:AX35)</f>
        <v>2</v>
      </c>
      <c r="I35" s="99">
        <f t="shared" ref="I35:I54" si="31">IF(P35&gt;0,RANK(P35,L35:AX35),"-")</f>
        <v>3</v>
      </c>
      <c r="J35" s="1">
        <f t="shared" si="25"/>
        <v>1708115</v>
      </c>
      <c r="K35" s="41">
        <f t="shared" ref="K35:K54" si="32">J35/C35</f>
        <v>0.25004691723740768</v>
      </c>
      <c r="L35" s="40">
        <f>County!N1967</f>
        <v>4113791</v>
      </c>
      <c r="M35" s="41">
        <f t="shared" ref="M35:M54" si="33">L35/$C35</f>
        <v>0.60220814038222981</v>
      </c>
      <c r="N35" s="40">
        <f>County!O1967</f>
        <v>2405676</v>
      </c>
      <c r="O35" s="41">
        <f t="shared" ref="O35:O54" si="34">N35/$C35</f>
        <v>0.35216122314482218</v>
      </c>
      <c r="P35" s="40">
        <f>County!P1967</f>
        <v>244398</v>
      </c>
      <c r="Q35" s="41">
        <f t="shared" ref="Q35:Q54" si="35">P35/$C35</f>
        <v>3.5776845516249177E-2</v>
      </c>
      <c r="R35" s="40">
        <f>County!Q1967</f>
        <v>31659</v>
      </c>
      <c r="S35" s="41">
        <f t="shared" ref="S35:S54" si="36">R35/$C35</f>
        <v>4.6344861750052483E-3</v>
      </c>
      <c r="T35" s="40">
        <f>County!R1967</f>
        <v>7718</v>
      </c>
      <c r="U35" s="41">
        <f t="shared" ref="U35:U54" si="37">T35/$C35</f>
        <v>1.1298197763255475E-3</v>
      </c>
      <c r="V35" s="40">
        <f>County!S1967</f>
        <v>1503</v>
      </c>
      <c r="W35" s="41">
        <f t="shared" ref="W35:W54" si="38">V35/$C35</f>
        <v>2.2002061723468486E-4</v>
      </c>
      <c r="X35" s="40">
        <f>County!T1967</f>
        <v>24369</v>
      </c>
      <c r="Y35" s="41">
        <f t="shared" ref="Y35:Y54" si="39">X35/$C35</f>
        <v>3.5673203069807287E-3</v>
      </c>
      <c r="Z35" s="40">
        <f>County!U1967</f>
        <v>612</v>
      </c>
      <c r="AA35" s="41">
        <f t="shared" ref="AA35:AA54" si="40">Z35/$C35</f>
        <v>8.9589233365021371E-5</v>
      </c>
      <c r="AB35" s="40">
        <f>County!V1967</f>
        <v>1450</v>
      </c>
      <c r="AC35" s="41">
        <f t="shared" ref="AC35:AC54" si="41">AB35/$C35</f>
        <v>2.1226207251516502E-4</v>
      </c>
      <c r="AD35" s="40">
        <f>County!W1967</f>
        <v>0</v>
      </c>
      <c r="AE35" s="41">
        <f t="shared" ref="AE35:AE54" si="42">AD35/$C35</f>
        <v>0</v>
      </c>
      <c r="AF35" s="40">
        <f>County!X1967</f>
        <v>2</v>
      </c>
      <c r="AG35" s="41">
        <f t="shared" ref="AG35:AG54" si="43">AF35/$C35</f>
        <v>2.9277527243471039E-7</v>
      </c>
      <c r="AH35" s="40">
        <f>County!Y1967</f>
        <v>0</v>
      </c>
      <c r="AI35" s="41">
        <f t="shared" ref="AI35:AI54" si="44">AH35/$C35</f>
        <v>0</v>
      </c>
      <c r="AJ35" s="40">
        <f>County!Z1967</f>
        <v>0</v>
      </c>
      <c r="AK35" s="41">
        <f t="shared" ref="AK35:AK54" si="45">AJ35/$C35</f>
        <v>0</v>
      </c>
      <c r="AL35" s="40">
        <f>County!AA1967</f>
        <v>0</v>
      </c>
      <c r="AM35" s="41">
        <f t="shared" ref="AM35:AM54" si="46">AL35/$C35</f>
        <v>0</v>
      </c>
      <c r="AN35" s="40">
        <f>County!AB1967</f>
        <v>0</v>
      </c>
      <c r="AO35" s="41">
        <f t="shared" ref="AO35:AO54" si="47">AN35/$C35</f>
        <v>0</v>
      </c>
      <c r="AP35" s="40">
        <f>County!AC1967</f>
        <v>0</v>
      </c>
      <c r="AQ35" s="41">
        <f t="shared" ref="AQ35:AQ54" si="48">AP35/$C35</f>
        <v>0</v>
      </c>
      <c r="AR35" s="40">
        <f>County!AD1967</f>
        <v>0</v>
      </c>
      <c r="AS35" s="41">
        <f t="shared" ref="AS35:AS54" si="49">AR35/$C35</f>
        <v>0</v>
      </c>
      <c r="AT35" s="40">
        <f>County!AE1967</f>
        <v>0</v>
      </c>
      <c r="AU35" s="41">
        <f t="shared" ref="AU35:AU54" si="50">AT35/$C35</f>
        <v>0</v>
      </c>
      <c r="AV35" s="40">
        <f>County!AF1967</f>
        <v>0</v>
      </c>
      <c r="AW35" s="41">
        <f t="shared" ref="AW35:AW54" si="51">AV35/$C35</f>
        <v>0</v>
      </c>
      <c r="AX35" s="63"/>
      <c r="AY35" s="37" t="str">
        <f t="shared" si="26"/>
        <v>New York</v>
      </c>
      <c r="AZ35" s="37" t="s">
        <v>398</v>
      </c>
      <c r="BA35" s="37">
        <f t="shared" si="27"/>
        <v>33</v>
      </c>
      <c r="BB35" s="38">
        <f>RANK(R35,(L35:Q35,R35:Y35,AD35:AW35))</f>
        <v>4</v>
      </c>
      <c r="BC35" s="38">
        <f>RANK(T35,(L35:Q35,R35:Y35,AD35:AW35))</f>
        <v>6</v>
      </c>
      <c r="BD35" s="38">
        <f>RANK(X35,(L35:Q35,R35:Y35,AD35:AW35))</f>
        <v>5</v>
      </c>
      <c r="BE35" s="38">
        <f>RANK(V35,(L35:Q35,R35:Y35,AD35:AW35))</f>
        <v>7</v>
      </c>
      <c r="BG35" s="37">
        <v>36</v>
      </c>
    </row>
    <row r="36" spans="1:59" s="50" customFormat="1">
      <c r="A36" s="50" t="s">
        <v>3209</v>
      </c>
      <c r="B36" s="50">
        <f t="shared" si="24"/>
        <v>14</v>
      </c>
      <c r="C36" s="53">
        <f t="shared" si="28"/>
        <v>2911262</v>
      </c>
      <c r="D36" s="52">
        <v>14</v>
      </c>
      <c r="E36" s="52"/>
      <c r="F36" s="52"/>
      <c r="G36" s="98">
        <f t="shared" si="29"/>
        <v>2</v>
      </c>
      <c r="H36" s="98">
        <f t="shared" si="30"/>
        <v>1</v>
      </c>
      <c r="I36" s="98" t="str">
        <f t="shared" si="31"/>
        <v>-</v>
      </c>
      <c r="J36" s="53">
        <f t="shared" si="25"/>
        <v>373471</v>
      </c>
      <c r="K36" s="54">
        <f t="shared" si="32"/>
        <v>0.12828491561391589</v>
      </c>
      <c r="L36" s="53">
        <f>County!N2069</f>
        <v>1257692</v>
      </c>
      <c r="M36" s="54">
        <f t="shared" si="33"/>
        <v>0.43200921112562179</v>
      </c>
      <c r="N36" s="53">
        <f>County!O2069</f>
        <v>1631163</v>
      </c>
      <c r="O36" s="54">
        <f t="shared" si="34"/>
        <v>0.56029412673953771</v>
      </c>
      <c r="P36" s="53">
        <f>County!P2069</f>
        <v>0</v>
      </c>
      <c r="Q36" s="54">
        <f t="shared" si="35"/>
        <v>0</v>
      </c>
      <c r="R36" s="53">
        <f>County!Q2069</f>
        <v>8874</v>
      </c>
      <c r="S36" s="54">
        <f t="shared" si="36"/>
        <v>3.0481626181360524E-3</v>
      </c>
      <c r="T36" s="53">
        <f>County!R2069</f>
        <v>12307</v>
      </c>
      <c r="U36" s="54">
        <f t="shared" si="37"/>
        <v>4.2273763062204636E-3</v>
      </c>
      <c r="V36" s="53">
        <f>County!S2069</f>
        <v>0</v>
      </c>
      <c r="W36" s="54">
        <f t="shared" si="38"/>
        <v>0</v>
      </c>
      <c r="X36" s="53">
        <f>County!T2069</f>
        <v>0</v>
      </c>
      <c r="Y36" s="54">
        <f t="shared" si="39"/>
        <v>0</v>
      </c>
      <c r="Z36" s="53">
        <f>County!U2069</f>
        <v>0</v>
      </c>
      <c r="AA36" s="54">
        <f t="shared" si="40"/>
        <v>0</v>
      </c>
      <c r="AB36" s="53">
        <f>County!V2069</f>
        <v>0</v>
      </c>
      <c r="AC36" s="54">
        <f t="shared" si="41"/>
        <v>0</v>
      </c>
      <c r="AD36" s="53">
        <f>County!W2069</f>
        <v>0</v>
      </c>
      <c r="AE36" s="54">
        <f t="shared" si="42"/>
        <v>0</v>
      </c>
      <c r="AF36" s="53">
        <f>County!X2069</f>
        <v>1226</v>
      </c>
      <c r="AG36" s="54">
        <f t="shared" si="43"/>
        <v>4.2112321048397565E-4</v>
      </c>
      <c r="AH36" s="53">
        <f>County!Y2069</f>
        <v>0</v>
      </c>
      <c r="AI36" s="54">
        <f t="shared" si="44"/>
        <v>0</v>
      </c>
      <c r="AJ36" s="53">
        <f>County!Z2069</f>
        <v>0</v>
      </c>
      <c r="AK36" s="54">
        <f t="shared" si="45"/>
        <v>0</v>
      </c>
      <c r="AL36" s="53">
        <f>County!AA2069</f>
        <v>0</v>
      </c>
      <c r="AM36" s="54">
        <f t="shared" si="46"/>
        <v>0</v>
      </c>
      <c r="AN36" s="53">
        <f>County!AB2069</f>
        <v>0</v>
      </c>
      <c r="AO36" s="54">
        <f t="shared" si="47"/>
        <v>0</v>
      </c>
      <c r="AP36" s="53">
        <f>County!AC2069</f>
        <v>0</v>
      </c>
      <c r="AQ36" s="54">
        <f t="shared" si="48"/>
        <v>0</v>
      </c>
      <c r="AR36" s="53">
        <f>County!AD2069</f>
        <v>0</v>
      </c>
      <c r="AS36" s="54">
        <f t="shared" si="49"/>
        <v>0</v>
      </c>
      <c r="AT36" s="53">
        <f>County!AE2069</f>
        <v>0</v>
      </c>
      <c r="AU36" s="54">
        <f t="shared" si="50"/>
        <v>0</v>
      </c>
      <c r="AV36" s="53">
        <f>County!AF2069</f>
        <v>0</v>
      </c>
      <c r="AW36" s="54">
        <f t="shared" si="51"/>
        <v>0</v>
      </c>
      <c r="AX36" s="62"/>
      <c r="AY36" s="50" t="str">
        <f t="shared" si="26"/>
        <v>North Carolina</v>
      </c>
      <c r="AZ36" s="50" t="s">
        <v>2624</v>
      </c>
      <c r="BA36" s="50">
        <f t="shared" si="27"/>
        <v>14</v>
      </c>
      <c r="BB36" s="51">
        <f>RANK(R36,(L36:Q36,R36:Y36,AD36:AW36))</f>
        <v>4</v>
      </c>
      <c r="BC36" s="51">
        <f>RANK(T36,(L36:Q36,R36:Y36,AD36:AW36))</f>
        <v>3</v>
      </c>
      <c r="BD36" s="51">
        <f>RANK(X36,(L36:Q36,R36:Y36,AD36:AW36))</f>
        <v>11</v>
      </c>
      <c r="BE36" s="51">
        <f>RANK(V36,(L36:Q36,R36:Y36,AD36:AW36))</f>
        <v>11</v>
      </c>
      <c r="BG36" s="50">
        <v>37</v>
      </c>
    </row>
    <row r="37" spans="1:59" s="37" customFormat="1">
      <c r="A37" s="37" t="s">
        <v>2625</v>
      </c>
      <c r="B37" s="37">
        <f t="shared" si="24"/>
        <v>3</v>
      </c>
      <c r="C37" s="40">
        <f t="shared" si="28"/>
        <v>288267</v>
      </c>
      <c r="D37" s="39">
        <v>3</v>
      </c>
      <c r="E37" s="39"/>
      <c r="F37" s="39"/>
      <c r="G37" s="99">
        <f t="shared" si="29"/>
        <v>2</v>
      </c>
      <c r="H37" s="99">
        <f t="shared" si="30"/>
        <v>1</v>
      </c>
      <c r="I37" s="99">
        <f t="shared" si="31"/>
        <v>3</v>
      </c>
      <c r="J37" s="1">
        <f t="shared" si="25"/>
        <v>79568</v>
      </c>
      <c r="K37" s="41">
        <f t="shared" si="32"/>
        <v>0.27602188249088516</v>
      </c>
      <c r="L37" s="40">
        <f>County!N2124</f>
        <v>95284</v>
      </c>
      <c r="M37" s="41">
        <f t="shared" si="33"/>
        <v>0.33054078337097204</v>
      </c>
      <c r="N37" s="40">
        <f>County!O2124</f>
        <v>174852</v>
      </c>
      <c r="O37" s="41">
        <f t="shared" si="34"/>
        <v>0.60656266586185725</v>
      </c>
      <c r="P37" s="40">
        <f>County!P2124</f>
        <v>9497</v>
      </c>
      <c r="Q37" s="41">
        <f t="shared" si="35"/>
        <v>3.2945151543534293E-2</v>
      </c>
      <c r="R37" s="40">
        <f>County!Q2124</f>
        <v>7288</v>
      </c>
      <c r="S37" s="41">
        <f t="shared" si="36"/>
        <v>2.5282116926321777E-2</v>
      </c>
      <c r="T37" s="40">
        <f>County!R2124</f>
        <v>671</v>
      </c>
      <c r="U37" s="41">
        <f t="shared" si="37"/>
        <v>2.3277031363284732E-3</v>
      </c>
      <c r="V37" s="40">
        <f>County!S2124</f>
        <v>373</v>
      </c>
      <c r="W37" s="41">
        <f t="shared" si="38"/>
        <v>1.2939392993301349E-3</v>
      </c>
      <c r="X37" s="40">
        <f>County!T2124</f>
        <v>302</v>
      </c>
      <c r="Y37" s="41">
        <f t="shared" si="39"/>
        <v>1.0476398616560342E-3</v>
      </c>
      <c r="Z37" s="40">
        <f>County!U2124</f>
        <v>0</v>
      </c>
      <c r="AA37" s="41">
        <f t="shared" si="40"/>
        <v>0</v>
      </c>
      <c r="AB37" s="40">
        <f>County!V2124</f>
        <v>0</v>
      </c>
      <c r="AC37" s="41">
        <f t="shared" si="41"/>
        <v>0</v>
      </c>
      <c r="AD37" s="40">
        <f>County!W2124</f>
        <v>0</v>
      </c>
      <c r="AE37" s="41">
        <f t="shared" si="42"/>
        <v>0</v>
      </c>
      <c r="AF37" s="40">
        <f>County!X2124</f>
        <v>0</v>
      </c>
      <c r="AG37" s="41">
        <f t="shared" si="43"/>
        <v>0</v>
      </c>
      <c r="AH37" s="40">
        <f>County!Y2124</f>
        <v>0</v>
      </c>
      <c r="AI37" s="41">
        <f t="shared" si="44"/>
        <v>0</v>
      </c>
      <c r="AJ37" s="40">
        <f>County!Z2124</f>
        <v>0</v>
      </c>
      <c r="AK37" s="41">
        <f t="shared" si="45"/>
        <v>0</v>
      </c>
      <c r="AL37" s="40">
        <f>County!AA2124</f>
        <v>0</v>
      </c>
      <c r="AM37" s="41">
        <f t="shared" si="46"/>
        <v>0</v>
      </c>
      <c r="AN37" s="40">
        <f>County!AB2124</f>
        <v>0</v>
      </c>
      <c r="AO37" s="41">
        <f t="shared" si="47"/>
        <v>0</v>
      </c>
      <c r="AP37" s="40">
        <f>County!AC2124</f>
        <v>0</v>
      </c>
      <c r="AQ37" s="41">
        <f t="shared" si="48"/>
        <v>0</v>
      </c>
      <c r="AR37" s="40">
        <f>County!AD2124</f>
        <v>0</v>
      </c>
      <c r="AS37" s="41">
        <f t="shared" si="49"/>
        <v>0</v>
      </c>
      <c r="AT37" s="40">
        <f>County!AE2124</f>
        <v>0</v>
      </c>
      <c r="AU37" s="41">
        <f t="shared" si="50"/>
        <v>0</v>
      </c>
      <c r="AV37" s="40">
        <f>County!AF2124</f>
        <v>0</v>
      </c>
      <c r="AW37" s="41">
        <f t="shared" si="51"/>
        <v>0</v>
      </c>
      <c r="AX37" s="63"/>
      <c r="AY37" s="37" t="str">
        <f t="shared" si="26"/>
        <v>North Dakota</v>
      </c>
      <c r="AZ37" s="37" t="s">
        <v>1474</v>
      </c>
      <c r="BA37" s="37">
        <f t="shared" si="27"/>
        <v>3</v>
      </c>
      <c r="BB37" s="38">
        <f>RANK(R37,(L37:Q37,R37:Y37,AD37:AW37))</f>
        <v>4</v>
      </c>
      <c r="BC37" s="38">
        <f>RANK(T37,(L37:Q37,R37:Y37,AD37:AW37))</f>
        <v>5</v>
      </c>
      <c r="BD37" s="38">
        <f>RANK(X37,(L37:Q37,R37:Y37,AD37:AW37))</f>
        <v>7</v>
      </c>
      <c r="BE37" s="38">
        <f>RANK(V37,(L37:Q37,R37:Y37,AD37:AW37))</f>
        <v>6</v>
      </c>
      <c r="BG37" s="37">
        <v>38</v>
      </c>
    </row>
    <row r="38" spans="1:59" s="50" customFormat="1">
      <c r="A38" s="50" t="s">
        <v>1806</v>
      </c>
      <c r="B38" s="50">
        <f t="shared" si="24"/>
        <v>21</v>
      </c>
      <c r="C38" s="53">
        <f t="shared" si="28"/>
        <v>4705457</v>
      </c>
      <c r="D38" s="52">
        <v>21</v>
      </c>
      <c r="E38" s="52"/>
      <c r="F38" s="52"/>
      <c r="G38" s="98">
        <f t="shared" si="29"/>
        <v>2</v>
      </c>
      <c r="H38" s="98">
        <f t="shared" si="30"/>
        <v>1</v>
      </c>
      <c r="I38" s="98">
        <f t="shared" si="31"/>
        <v>3</v>
      </c>
      <c r="J38" s="53">
        <f t="shared" si="25"/>
        <v>165019</v>
      </c>
      <c r="K38" s="54">
        <f t="shared" si="32"/>
        <v>3.5069707363174288E-2</v>
      </c>
      <c r="L38" s="53">
        <f>County!N2214</f>
        <v>2186190</v>
      </c>
      <c r="M38" s="54">
        <f t="shared" si="33"/>
        <v>0.46460736969862865</v>
      </c>
      <c r="N38" s="53">
        <f>County!O2214</f>
        <v>2351209</v>
      </c>
      <c r="O38" s="54">
        <f t="shared" si="34"/>
        <v>0.49967707706180292</v>
      </c>
      <c r="P38" s="53">
        <f>County!P2214</f>
        <v>117857</v>
      </c>
      <c r="Q38" s="54">
        <f t="shared" si="35"/>
        <v>2.5046876424542824E-2</v>
      </c>
      <c r="R38" s="53">
        <f>County!Q2214</f>
        <v>26724</v>
      </c>
      <c r="S38" s="54">
        <f t="shared" si="36"/>
        <v>5.6793633434542067E-3</v>
      </c>
      <c r="T38" s="53">
        <f>County!R2214</f>
        <v>13475</v>
      </c>
      <c r="U38" s="54">
        <f t="shared" si="37"/>
        <v>2.8636963423531443E-3</v>
      </c>
      <c r="V38" s="53">
        <f>County!S2214</f>
        <v>3823</v>
      </c>
      <c r="W38" s="54">
        <f t="shared" si="38"/>
        <v>8.1246093631288094E-4</v>
      </c>
      <c r="X38" s="53">
        <f>County!T2214</f>
        <v>6169</v>
      </c>
      <c r="Y38" s="54">
        <f t="shared" si="39"/>
        <v>1.3110310008145861E-3</v>
      </c>
      <c r="Z38" s="53">
        <f>County!U2214</f>
        <v>0</v>
      </c>
      <c r="AA38" s="54">
        <f t="shared" si="40"/>
        <v>0</v>
      </c>
      <c r="AB38" s="53">
        <f>County!V2214</f>
        <v>10</v>
      </c>
      <c r="AC38" s="54">
        <f t="shared" si="41"/>
        <v>2.1251920908001072E-6</v>
      </c>
      <c r="AD38" s="53">
        <f>County!W2214</f>
        <v>0</v>
      </c>
      <c r="AE38" s="54">
        <f t="shared" si="42"/>
        <v>0</v>
      </c>
      <c r="AF38" s="53">
        <f>County!X2214</f>
        <v>0</v>
      </c>
      <c r="AG38" s="54">
        <f t="shared" si="43"/>
        <v>0</v>
      </c>
      <c r="AH38" s="53">
        <f>County!Y2214</f>
        <v>0</v>
      </c>
      <c r="AI38" s="54">
        <f t="shared" si="44"/>
        <v>0</v>
      </c>
      <c r="AJ38" s="53">
        <f>County!Z2214</f>
        <v>0</v>
      </c>
      <c r="AK38" s="54">
        <f t="shared" si="45"/>
        <v>0</v>
      </c>
      <c r="AL38" s="53">
        <f>County!AA2214</f>
        <v>0</v>
      </c>
      <c r="AM38" s="54">
        <f t="shared" si="46"/>
        <v>0</v>
      </c>
      <c r="AN38" s="53">
        <f>County!AB2214</f>
        <v>0</v>
      </c>
      <c r="AO38" s="54">
        <f t="shared" si="47"/>
        <v>0</v>
      </c>
      <c r="AP38" s="53">
        <f>County!AC2214</f>
        <v>0</v>
      </c>
      <c r="AQ38" s="54">
        <f t="shared" si="48"/>
        <v>0</v>
      </c>
      <c r="AR38" s="53">
        <f>County!AD2214</f>
        <v>0</v>
      </c>
      <c r="AS38" s="54">
        <f t="shared" si="49"/>
        <v>0</v>
      </c>
      <c r="AT38" s="53">
        <f>County!AE2214</f>
        <v>0</v>
      </c>
      <c r="AU38" s="54">
        <f t="shared" si="50"/>
        <v>0</v>
      </c>
      <c r="AV38" s="53">
        <f>County!AF2214</f>
        <v>0</v>
      </c>
      <c r="AW38" s="54">
        <f t="shared" si="51"/>
        <v>0</v>
      </c>
      <c r="AX38" s="62"/>
      <c r="AY38" s="50" t="str">
        <f t="shared" si="26"/>
        <v>Ohio</v>
      </c>
      <c r="AZ38" s="50" t="s">
        <v>1475</v>
      </c>
      <c r="BA38" s="50">
        <f t="shared" si="27"/>
        <v>21</v>
      </c>
      <c r="BB38" s="51">
        <f>RANK(R38,(L38:Q38,R38:Y38,AD38:AW38))</f>
        <v>4</v>
      </c>
      <c r="BC38" s="51">
        <f>RANK(T38,(L38:Q38,R38:Y38,AD38:AW38))</f>
        <v>5</v>
      </c>
      <c r="BD38" s="51">
        <f>RANK(X38,(L38:Q38,R38:Y38,AD38:AW38))</f>
        <v>6</v>
      </c>
      <c r="BE38" s="51">
        <f>RANK(V38,(L38:Q38,R38:Y38,AD38:AW38))</f>
        <v>7</v>
      </c>
      <c r="BG38" s="50">
        <v>39</v>
      </c>
    </row>
    <row r="39" spans="1:59" s="37" customFormat="1">
      <c r="A39" s="37" t="s">
        <v>2859</v>
      </c>
      <c r="B39" s="37">
        <f t="shared" si="24"/>
        <v>8</v>
      </c>
      <c r="C39" s="40">
        <f t="shared" si="28"/>
        <v>1234229</v>
      </c>
      <c r="D39" s="39">
        <v>8</v>
      </c>
      <c r="E39" s="39"/>
      <c r="F39" s="39"/>
      <c r="G39" s="99">
        <f t="shared" si="29"/>
        <v>2</v>
      </c>
      <c r="H39" s="99">
        <f t="shared" si="30"/>
        <v>1</v>
      </c>
      <c r="I39" s="99" t="str">
        <f t="shared" si="31"/>
        <v>-</v>
      </c>
      <c r="J39" s="1">
        <f t="shared" si="25"/>
        <v>270061</v>
      </c>
      <c r="K39" s="41">
        <f t="shared" si="32"/>
        <v>0.21880947538908907</v>
      </c>
      <c r="L39" s="40">
        <f>County!N2293</f>
        <v>474276</v>
      </c>
      <c r="M39" s="41">
        <f t="shared" si="33"/>
        <v>0.38426904569573395</v>
      </c>
      <c r="N39" s="40">
        <f>County!O2293</f>
        <v>744337</v>
      </c>
      <c r="O39" s="41">
        <f t="shared" si="34"/>
        <v>0.60307852108482296</v>
      </c>
      <c r="P39" s="40">
        <f>County!P2293</f>
        <v>0</v>
      </c>
      <c r="Q39" s="41">
        <f t="shared" si="35"/>
        <v>0</v>
      </c>
      <c r="R39" s="40">
        <f>County!Q2293</f>
        <v>9014</v>
      </c>
      <c r="S39" s="41">
        <f t="shared" si="36"/>
        <v>7.303344841192356E-3</v>
      </c>
      <c r="T39" s="40">
        <f>County!R2293</f>
        <v>6602</v>
      </c>
      <c r="U39" s="41">
        <f t="shared" si="37"/>
        <v>5.3490883782507138E-3</v>
      </c>
      <c r="V39" s="40">
        <f>County!S2293</f>
        <v>0</v>
      </c>
      <c r="W39" s="41">
        <f t="shared" si="38"/>
        <v>0</v>
      </c>
      <c r="X39" s="40">
        <f>County!T2293</f>
        <v>0</v>
      </c>
      <c r="Y39" s="41">
        <f t="shared" si="39"/>
        <v>0</v>
      </c>
      <c r="Z39" s="79">
        <f>County!U2293</f>
        <v>0</v>
      </c>
      <c r="AA39" s="41">
        <f t="shared" si="40"/>
        <v>0</v>
      </c>
      <c r="AB39" s="40">
        <f>County!V2293</f>
        <v>0</v>
      </c>
      <c r="AC39" s="41">
        <f t="shared" si="41"/>
        <v>0</v>
      </c>
      <c r="AD39" s="40">
        <f>County!W2293</f>
        <v>0</v>
      </c>
      <c r="AE39" s="41">
        <f t="shared" si="42"/>
        <v>0</v>
      </c>
      <c r="AF39" s="40">
        <f>County!X2293</f>
        <v>0</v>
      </c>
      <c r="AG39" s="41">
        <f t="shared" si="43"/>
        <v>0</v>
      </c>
      <c r="AH39" s="40">
        <f>County!Y2293</f>
        <v>0</v>
      </c>
      <c r="AI39" s="41">
        <f t="shared" si="44"/>
        <v>0</v>
      </c>
      <c r="AJ39" s="40">
        <f>County!Z2293</f>
        <v>0</v>
      </c>
      <c r="AK39" s="41">
        <f t="shared" si="45"/>
        <v>0</v>
      </c>
      <c r="AL39" s="40">
        <f>County!AA2293</f>
        <v>0</v>
      </c>
      <c r="AM39" s="41">
        <f t="shared" si="46"/>
        <v>0</v>
      </c>
      <c r="AN39" s="40">
        <f>County!AB2293</f>
        <v>0</v>
      </c>
      <c r="AO39" s="41">
        <f t="shared" si="47"/>
        <v>0</v>
      </c>
      <c r="AP39" s="40">
        <f>County!AC2293</f>
        <v>0</v>
      </c>
      <c r="AQ39" s="41">
        <f t="shared" si="48"/>
        <v>0</v>
      </c>
      <c r="AR39" s="40">
        <f>County!AD2293</f>
        <v>0</v>
      </c>
      <c r="AS39" s="41">
        <f t="shared" si="49"/>
        <v>0</v>
      </c>
      <c r="AT39" s="40">
        <f>County!AE2293</f>
        <v>0</v>
      </c>
      <c r="AU39" s="41">
        <f t="shared" si="50"/>
        <v>0</v>
      </c>
      <c r="AV39" s="40">
        <f>County!AF2293</f>
        <v>0</v>
      </c>
      <c r="AW39" s="41">
        <f t="shared" si="51"/>
        <v>0</v>
      </c>
      <c r="AX39" s="63"/>
      <c r="AY39" s="37" t="str">
        <f t="shared" si="26"/>
        <v>Oklahoma</v>
      </c>
      <c r="AZ39" s="37" t="s">
        <v>2860</v>
      </c>
      <c r="BA39" s="37">
        <f t="shared" si="27"/>
        <v>8</v>
      </c>
      <c r="BB39" s="38">
        <f>RANK(R39,(L39:Q39,R39:Y39,AD39:AW39))</f>
        <v>3</v>
      </c>
      <c r="BC39" s="38">
        <f>RANK(T39,(L39:Q39,R39:Y39,AD39:AW39))</f>
        <v>4</v>
      </c>
      <c r="BD39" s="38">
        <f>RANK(X39,(L39:Q39,R39:Y39,AD39:AW39))</f>
        <v>9</v>
      </c>
      <c r="BE39" s="38">
        <f>RANK(V39,(L39:Q39,R39:Y39,AD39:AW39))</f>
        <v>9</v>
      </c>
      <c r="BG39" s="37">
        <v>40</v>
      </c>
    </row>
    <row r="40" spans="1:59" s="50" customFormat="1">
      <c r="A40" s="50" t="s">
        <v>3400</v>
      </c>
      <c r="B40" s="50">
        <f t="shared" si="24"/>
        <v>7</v>
      </c>
      <c r="C40" s="53">
        <f t="shared" si="28"/>
        <v>1533968</v>
      </c>
      <c r="D40" s="52"/>
      <c r="E40" s="52">
        <v>7</v>
      </c>
      <c r="F40" s="52"/>
      <c r="G40" s="98">
        <f t="shared" si="29"/>
        <v>1</v>
      </c>
      <c r="H40" s="98">
        <f t="shared" si="30"/>
        <v>2</v>
      </c>
      <c r="I40" s="98">
        <f t="shared" si="31"/>
        <v>3</v>
      </c>
      <c r="J40" s="53">
        <f t="shared" si="25"/>
        <v>6765</v>
      </c>
      <c r="K40" s="54">
        <f t="shared" si="32"/>
        <v>4.4101311109488598E-3</v>
      </c>
      <c r="L40" s="53">
        <f>County!N2331</f>
        <v>720342</v>
      </c>
      <c r="M40" s="54">
        <f t="shared" si="33"/>
        <v>0.46959388983342548</v>
      </c>
      <c r="N40" s="53">
        <f>County!O2331</f>
        <v>713577</v>
      </c>
      <c r="O40" s="54">
        <f t="shared" si="34"/>
        <v>0.46518375872247664</v>
      </c>
      <c r="P40" s="53">
        <f>County!P2331</f>
        <v>77357</v>
      </c>
      <c r="Q40" s="54">
        <f t="shared" si="35"/>
        <v>5.0429344028037087E-2</v>
      </c>
      <c r="R40" s="53">
        <f>County!Q2331</f>
        <v>7063</v>
      </c>
      <c r="S40" s="54">
        <f t="shared" si="36"/>
        <v>4.6043985272182994E-3</v>
      </c>
      <c r="T40" s="53">
        <f>County!R2331</f>
        <v>7447</v>
      </c>
      <c r="U40" s="54">
        <f t="shared" si="37"/>
        <v>4.8547296944916711E-3</v>
      </c>
      <c r="V40" s="53">
        <f>County!S2331</f>
        <v>2189</v>
      </c>
      <c r="W40" s="54">
        <f t="shared" si="38"/>
        <v>1.427018034274509E-3</v>
      </c>
      <c r="X40" s="53">
        <f>County!T2331</f>
        <v>2574</v>
      </c>
      <c r="Y40" s="54">
        <f t="shared" si="39"/>
        <v>1.6780011056293221E-3</v>
      </c>
      <c r="Z40" s="53">
        <f>County!U2331</f>
        <v>3419</v>
      </c>
      <c r="AA40" s="54">
        <f t="shared" si="40"/>
        <v>2.228860054447029E-3</v>
      </c>
      <c r="AB40" s="53">
        <f>County!V2331</f>
        <v>0</v>
      </c>
      <c r="AC40" s="54">
        <f t="shared" si="41"/>
        <v>0</v>
      </c>
      <c r="AD40" s="53">
        <f>County!W2331</f>
        <v>0</v>
      </c>
      <c r="AE40" s="54">
        <f t="shared" si="42"/>
        <v>0</v>
      </c>
      <c r="AF40" s="53">
        <f>County!X2331</f>
        <v>0</v>
      </c>
      <c r="AG40" s="54">
        <f t="shared" si="43"/>
        <v>0</v>
      </c>
      <c r="AH40" s="53">
        <f>County!Y2331</f>
        <v>0</v>
      </c>
      <c r="AI40" s="54">
        <f t="shared" si="44"/>
        <v>0</v>
      </c>
      <c r="AJ40" s="53">
        <f>County!Z2331</f>
        <v>0</v>
      </c>
      <c r="AK40" s="54">
        <f t="shared" si="45"/>
        <v>0</v>
      </c>
      <c r="AL40" s="53">
        <f>County!AA2331</f>
        <v>0</v>
      </c>
      <c r="AM40" s="54">
        <f t="shared" si="46"/>
        <v>0</v>
      </c>
      <c r="AN40" s="53">
        <f>County!AB2331</f>
        <v>0</v>
      </c>
      <c r="AO40" s="54">
        <f t="shared" si="47"/>
        <v>0</v>
      </c>
      <c r="AP40" s="53">
        <f>County!AC2331</f>
        <v>0</v>
      </c>
      <c r="AQ40" s="54">
        <f t="shared" si="48"/>
        <v>0</v>
      </c>
      <c r="AR40" s="53">
        <f>County!AD2331</f>
        <v>0</v>
      </c>
      <c r="AS40" s="54">
        <f t="shared" si="49"/>
        <v>0</v>
      </c>
      <c r="AT40" s="53">
        <f>County!AE2331</f>
        <v>0</v>
      </c>
      <c r="AU40" s="54">
        <f t="shared" si="50"/>
        <v>0</v>
      </c>
      <c r="AV40" s="53">
        <f>County!AF2331</f>
        <v>0</v>
      </c>
      <c r="AW40" s="54">
        <f t="shared" si="51"/>
        <v>0</v>
      </c>
      <c r="AX40" s="62"/>
      <c r="AY40" s="50" t="str">
        <f t="shared" si="26"/>
        <v>Oregon</v>
      </c>
      <c r="AZ40" s="50" t="s">
        <v>2861</v>
      </c>
      <c r="BA40" s="50">
        <f t="shared" si="27"/>
        <v>7</v>
      </c>
      <c r="BB40" s="51">
        <f>RANK(R40,(L40:Q40,R40:Y40,AD40:AW40))</f>
        <v>5</v>
      </c>
      <c r="BC40" s="51">
        <f>RANK(T40,(L40:Q40,R40:Y40,AD40:AW40))</f>
        <v>4</v>
      </c>
      <c r="BD40" s="51">
        <f>RANK(X40,(L40:Q40,R40:Y40,AD40:AW40))</f>
        <v>6</v>
      </c>
      <c r="BE40" s="51">
        <f>RANK(V40,(L40:Q40,R40:Y40,AD40:AW40))</f>
        <v>7</v>
      </c>
      <c r="BG40" s="50">
        <v>41</v>
      </c>
    </row>
    <row r="41" spans="1:59" s="37" customFormat="1">
      <c r="A41" s="37" t="s">
        <v>1350</v>
      </c>
      <c r="B41" s="37">
        <f t="shared" si="24"/>
        <v>23</v>
      </c>
      <c r="C41" s="40">
        <f t="shared" si="28"/>
        <v>4913119</v>
      </c>
      <c r="D41" s="39"/>
      <c r="E41" s="39">
        <v>23</v>
      </c>
      <c r="F41" s="39"/>
      <c r="G41" s="99">
        <f t="shared" si="29"/>
        <v>1</v>
      </c>
      <c r="H41" s="99">
        <f t="shared" si="30"/>
        <v>2</v>
      </c>
      <c r="I41" s="99">
        <f t="shared" si="31"/>
        <v>3</v>
      </c>
      <c r="J41" s="1">
        <f t="shared" si="25"/>
        <v>204840</v>
      </c>
      <c r="K41" s="41">
        <f t="shared" si="32"/>
        <v>4.1692456461974566E-2</v>
      </c>
      <c r="L41" s="40">
        <f>County!N2400</f>
        <v>2485967</v>
      </c>
      <c r="M41" s="41">
        <f t="shared" si="33"/>
        <v>0.50598550533785158</v>
      </c>
      <c r="N41" s="40">
        <f>County!O2400</f>
        <v>2281127</v>
      </c>
      <c r="O41" s="41">
        <f t="shared" si="34"/>
        <v>0.46429304887587702</v>
      </c>
      <c r="P41" s="40">
        <f>County!P2400</f>
        <v>103392</v>
      </c>
      <c r="Q41" s="41">
        <f t="shared" si="35"/>
        <v>2.1044065897854295E-2</v>
      </c>
      <c r="R41" s="40">
        <f>County!Q2400</f>
        <v>16023</v>
      </c>
      <c r="S41" s="41">
        <f t="shared" si="36"/>
        <v>3.2612684528911268E-3</v>
      </c>
      <c r="T41" s="40">
        <f>County!R2400</f>
        <v>11248</v>
      </c>
      <c r="U41" s="41">
        <f t="shared" si="37"/>
        <v>2.2893807375722022E-3</v>
      </c>
      <c r="V41" s="40">
        <f>County!S2400</f>
        <v>14428</v>
      </c>
      <c r="W41" s="41">
        <f t="shared" si="38"/>
        <v>2.9366274254704599E-3</v>
      </c>
      <c r="X41" s="40">
        <f>County!T2400</f>
        <v>0</v>
      </c>
      <c r="Y41" s="41">
        <f t="shared" si="39"/>
        <v>0</v>
      </c>
      <c r="Z41" s="82">
        <f>County!U2400</f>
        <v>934</v>
      </c>
      <c r="AA41" s="41">
        <f t="shared" si="40"/>
        <v>1.9010327248332476E-4</v>
      </c>
      <c r="AB41" s="40">
        <f>County!V2400</f>
        <v>0</v>
      </c>
      <c r="AC41" s="41">
        <f t="shared" si="41"/>
        <v>0</v>
      </c>
      <c r="AD41" s="40">
        <f>County!W2400</f>
        <v>0</v>
      </c>
      <c r="AE41" s="41">
        <f t="shared" si="42"/>
        <v>0</v>
      </c>
      <c r="AF41" s="40">
        <f>County!X2400</f>
        <v>0</v>
      </c>
      <c r="AG41" s="41">
        <f t="shared" si="43"/>
        <v>0</v>
      </c>
      <c r="AH41" s="40">
        <f>County!Y2400</f>
        <v>0</v>
      </c>
      <c r="AI41" s="41">
        <f t="shared" si="44"/>
        <v>0</v>
      </c>
      <c r="AJ41" s="40">
        <f>County!Z2400</f>
        <v>0</v>
      </c>
      <c r="AK41" s="41">
        <f t="shared" si="45"/>
        <v>0</v>
      </c>
      <c r="AL41" s="40">
        <f>County!AA2400</f>
        <v>0</v>
      </c>
      <c r="AM41" s="41">
        <f t="shared" si="46"/>
        <v>0</v>
      </c>
      <c r="AN41" s="40">
        <f>County!AB2400</f>
        <v>0</v>
      </c>
      <c r="AO41" s="41">
        <f t="shared" si="47"/>
        <v>0</v>
      </c>
      <c r="AP41" s="40">
        <f>County!AC2400</f>
        <v>0</v>
      </c>
      <c r="AQ41" s="41">
        <f t="shared" si="48"/>
        <v>0</v>
      </c>
      <c r="AR41" s="40">
        <f>County!AD2400</f>
        <v>0</v>
      </c>
      <c r="AS41" s="41">
        <f t="shared" si="49"/>
        <v>0</v>
      </c>
      <c r="AT41" s="40">
        <f>County!AE2400</f>
        <v>0</v>
      </c>
      <c r="AU41" s="41">
        <f t="shared" si="50"/>
        <v>0</v>
      </c>
      <c r="AV41" s="40">
        <f>County!AF2400</f>
        <v>0</v>
      </c>
      <c r="AW41" s="41">
        <f t="shared" si="51"/>
        <v>0</v>
      </c>
      <c r="AX41" s="63"/>
      <c r="AY41" s="37" t="str">
        <f t="shared" si="26"/>
        <v>Pennsylvania</v>
      </c>
      <c r="AZ41" s="37" t="s">
        <v>1351</v>
      </c>
      <c r="BA41" s="37">
        <f t="shared" si="27"/>
        <v>23</v>
      </c>
      <c r="BB41" s="38">
        <f>RANK(R41,(L41:Q41,R41:Y41,AD41:AW41))</f>
        <v>4</v>
      </c>
      <c r="BC41" s="38">
        <f>RANK(T41,(L41:Q41,R41:Y41,AD41:AW41))</f>
        <v>6</v>
      </c>
      <c r="BD41" s="38">
        <f>RANK(X41,(L41:Q41,R41:Y41,AD41:AW41))</f>
        <v>13</v>
      </c>
      <c r="BE41" s="38">
        <f>RANK(V41,(L41:Q41,R41:Y41,AD41:AW41))</f>
        <v>5</v>
      </c>
      <c r="BG41" s="37">
        <v>42</v>
      </c>
    </row>
    <row r="42" spans="1:59" s="50" customFormat="1">
      <c r="A42" s="50" t="s">
        <v>2323</v>
      </c>
      <c r="B42" s="50">
        <f t="shared" si="24"/>
        <v>4</v>
      </c>
      <c r="C42" s="53">
        <f t="shared" si="28"/>
        <v>409112</v>
      </c>
      <c r="D42" s="52"/>
      <c r="E42" s="52">
        <v>4</v>
      </c>
      <c r="F42" s="52"/>
      <c r="G42" s="98">
        <f t="shared" si="29"/>
        <v>1</v>
      </c>
      <c r="H42" s="98">
        <f t="shared" si="30"/>
        <v>2</v>
      </c>
      <c r="I42" s="98">
        <f t="shared" si="31"/>
        <v>3</v>
      </c>
      <c r="J42" s="53">
        <f t="shared" si="25"/>
        <v>118953</v>
      </c>
      <c r="K42" s="54">
        <f t="shared" si="32"/>
        <v>0.29075900975771918</v>
      </c>
      <c r="L42" s="53">
        <f>County!N2407</f>
        <v>249508</v>
      </c>
      <c r="M42" s="54">
        <f t="shared" si="33"/>
        <v>0.60987700189679106</v>
      </c>
      <c r="N42" s="53">
        <f>County!O2407</f>
        <v>130555</v>
      </c>
      <c r="O42" s="54">
        <f t="shared" si="34"/>
        <v>0.31911799213907194</v>
      </c>
      <c r="P42" s="53">
        <f>County!P2407</f>
        <v>25052</v>
      </c>
      <c r="Q42" s="54">
        <f t="shared" si="35"/>
        <v>6.1235065214415615E-2</v>
      </c>
      <c r="R42" s="53">
        <f>County!Q2407</f>
        <v>2273</v>
      </c>
      <c r="S42" s="54">
        <f t="shared" si="36"/>
        <v>5.5559357828663053E-3</v>
      </c>
      <c r="T42" s="53">
        <f>County!R2407</f>
        <v>742</v>
      </c>
      <c r="U42" s="54">
        <f t="shared" si="37"/>
        <v>1.8136842722775181E-3</v>
      </c>
      <c r="V42" s="53">
        <f>County!S2407</f>
        <v>97</v>
      </c>
      <c r="W42" s="54">
        <f t="shared" si="38"/>
        <v>2.3709888734625237E-4</v>
      </c>
      <c r="X42" s="53">
        <f>County!T2407</f>
        <v>271</v>
      </c>
      <c r="Y42" s="54">
        <f t="shared" si="39"/>
        <v>6.6241029351375659E-4</v>
      </c>
      <c r="Z42" s="84">
        <f>County!U2407</f>
        <v>329</v>
      </c>
      <c r="AA42" s="54">
        <f t="shared" si="40"/>
        <v>8.041807622362581E-4</v>
      </c>
      <c r="AB42" s="53">
        <f>County!V2407</f>
        <v>34</v>
      </c>
      <c r="AC42" s="54">
        <f t="shared" si="41"/>
        <v>8.3106826492500836E-5</v>
      </c>
      <c r="AD42" s="53">
        <f>County!W2407</f>
        <v>0</v>
      </c>
      <c r="AE42" s="54">
        <f t="shared" si="42"/>
        <v>0</v>
      </c>
      <c r="AF42" s="53">
        <f>County!X2407</f>
        <v>52</v>
      </c>
      <c r="AG42" s="54">
        <f t="shared" si="43"/>
        <v>1.2710455816500126E-4</v>
      </c>
      <c r="AH42" s="53">
        <f>County!Y2407</f>
        <v>199</v>
      </c>
      <c r="AI42" s="54">
        <f t="shared" si="44"/>
        <v>4.8641936682375489E-4</v>
      </c>
      <c r="AJ42" s="53">
        <f>County!Z2407</f>
        <v>0</v>
      </c>
      <c r="AK42" s="54">
        <f t="shared" si="45"/>
        <v>0</v>
      </c>
      <c r="AL42" s="53">
        <f>County!AA2407</f>
        <v>0</v>
      </c>
      <c r="AM42" s="54">
        <f t="shared" si="46"/>
        <v>0</v>
      </c>
      <c r="AN42" s="53">
        <f>County!AB2407</f>
        <v>0</v>
      </c>
      <c r="AO42" s="54">
        <f t="shared" si="47"/>
        <v>0</v>
      </c>
      <c r="AP42" s="53">
        <f>County!AC2407</f>
        <v>0</v>
      </c>
      <c r="AQ42" s="54">
        <f t="shared" si="48"/>
        <v>0</v>
      </c>
      <c r="AR42" s="53">
        <f>County!AD2407</f>
        <v>0</v>
      </c>
      <c r="AS42" s="54">
        <f t="shared" si="49"/>
        <v>0</v>
      </c>
      <c r="AT42" s="53">
        <f>County!AE2407</f>
        <v>0</v>
      </c>
      <c r="AU42" s="54">
        <f t="shared" si="50"/>
        <v>0</v>
      </c>
      <c r="AV42" s="53">
        <f>County!AF2407</f>
        <v>0</v>
      </c>
      <c r="AW42" s="54">
        <f t="shared" si="51"/>
        <v>0</v>
      </c>
      <c r="AX42" s="62"/>
      <c r="AY42" s="50" t="str">
        <f t="shared" si="26"/>
        <v>Rhode Island</v>
      </c>
      <c r="AZ42" s="50" t="s">
        <v>2324</v>
      </c>
      <c r="BA42" s="50">
        <f t="shared" si="27"/>
        <v>4</v>
      </c>
      <c r="BB42" s="51">
        <f>RANK(R42,(L42:Q42,R42:Y42,AD42:AW42))</f>
        <v>4</v>
      </c>
      <c r="BC42" s="51">
        <f>RANK(T42,(L42:Q42,R42:Y42,AD42:AW42))</f>
        <v>5</v>
      </c>
      <c r="BD42" s="51">
        <f>RANK(X42,(L42:Q42,R42:Y42,AD42:AW42))</f>
        <v>6</v>
      </c>
      <c r="BE42" s="51">
        <f>RANK(V42,(L42:Q42,R42:Y42,AD42:AW42))</f>
        <v>8</v>
      </c>
      <c r="BG42" s="50">
        <v>44</v>
      </c>
    </row>
    <row r="43" spans="1:59" s="37" customFormat="1">
      <c r="A43" s="37" t="s">
        <v>2528</v>
      </c>
      <c r="B43" s="37">
        <f t="shared" si="24"/>
        <v>8</v>
      </c>
      <c r="C43" s="40">
        <f t="shared" si="28"/>
        <v>1383777</v>
      </c>
      <c r="D43" s="39">
        <v>8</v>
      </c>
      <c r="E43" s="39"/>
      <c r="F43" s="39"/>
      <c r="G43" s="99">
        <f t="shared" si="29"/>
        <v>2</v>
      </c>
      <c r="H43" s="99">
        <f t="shared" si="30"/>
        <v>1</v>
      </c>
      <c r="I43" s="99">
        <f t="shared" si="31"/>
        <v>3</v>
      </c>
      <c r="J43" s="1">
        <f t="shared" si="25"/>
        <v>220387</v>
      </c>
      <c r="K43" s="41">
        <f t="shared" si="32"/>
        <v>0.15926482373966325</v>
      </c>
      <c r="L43" s="87">
        <f>County!N2455</f>
        <v>566039</v>
      </c>
      <c r="M43" s="88">
        <f t="shared" si="33"/>
        <v>0.40905362641523885</v>
      </c>
      <c r="N43" s="87">
        <f>County!O2455</f>
        <v>786426</v>
      </c>
      <c r="O43" s="88">
        <f t="shared" si="34"/>
        <v>0.56831845015490212</v>
      </c>
      <c r="P43" s="87">
        <f>County!P2455</f>
        <v>20279</v>
      </c>
      <c r="Q43" s="88">
        <f t="shared" si="35"/>
        <v>1.465481793670512E-2</v>
      </c>
      <c r="R43" s="87">
        <f>County!Q2455</f>
        <v>3520</v>
      </c>
      <c r="S43" s="41">
        <f t="shared" si="36"/>
        <v>2.5437624703980484E-3</v>
      </c>
      <c r="T43" s="40">
        <f>County!R2455</f>
        <v>4888</v>
      </c>
      <c r="U43" s="41">
        <f t="shared" si="37"/>
        <v>3.5323610668481988E-3</v>
      </c>
      <c r="V43" s="40">
        <f>County!S2455</f>
        <v>1682</v>
      </c>
      <c r="W43" s="41">
        <f t="shared" si="38"/>
        <v>1.21551377136634E-3</v>
      </c>
      <c r="X43" s="40">
        <f>County!T2455</f>
        <v>943</v>
      </c>
      <c r="Y43" s="41">
        <f t="shared" si="39"/>
        <v>6.8146818454129529E-4</v>
      </c>
      <c r="Z43" s="79">
        <f>County!U2455</f>
        <v>0</v>
      </c>
      <c r="AA43" s="41">
        <f t="shared" si="40"/>
        <v>0</v>
      </c>
      <c r="AB43" s="40">
        <f>County!V2455</f>
        <v>0</v>
      </c>
      <c r="AC43" s="41">
        <f t="shared" si="41"/>
        <v>0</v>
      </c>
      <c r="AD43" s="40">
        <f>County!W2455</f>
        <v>0</v>
      </c>
      <c r="AE43" s="41">
        <f t="shared" si="42"/>
        <v>0</v>
      </c>
      <c r="AF43" s="40">
        <f>County!X2455</f>
        <v>0</v>
      </c>
      <c r="AG43" s="41">
        <f t="shared" si="43"/>
        <v>0</v>
      </c>
      <c r="AH43" s="40">
        <f>County!Y2455</f>
        <v>0</v>
      </c>
      <c r="AI43" s="41">
        <f t="shared" si="44"/>
        <v>0</v>
      </c>
      <c r="AJ43" s="40">
        <f>County!Z2455</f>
        <v>0</v>
      </c>
      <c r="AK43" s="41">
        <f t="shared" si="45"/>
        <v>0</v>
      </c>
      <c r="AL43" s="40">
        <f>County!AA2455</f>
        <v>0</v>
      </c>
      <c r="AM43" s="41">
        <f t="shared" si="46"/>
        <v>0</v>
      </c>
      <c r="AN43" s="40">
        <f>County!AB2455</f>
        <v>0</v>
      </c>
      <c r="AO43" s="41">
        <f t="shared" si="47"/>
        <v>0</v>
      </c>
      <c r="AP43" s="40">
        <f>County!AC2455</f>
        <v>0</v>
      </c>
      <c r="AQ43" s="41">
        <f t="shared" si="48"/>
        <v>0</v>
      </c>
      <c r="AR43" s="40">
        <f>County!AD2455</f>
        <v>0</v>
      </c>
      <c r="AS43" s="41">
        <f t="shared" si="49"/>
        <v>0</v>
      </c>
      <c r="AT43" s="40">
        <f>County!AE2455</f>
        <v>0</v>
      </c>
      <c r="AU43" s="41">
        <f t="shared" si="50"/>
        <v>0</v>
      </c>
      <c r="AV43" s="40">
        <f>County!AF2455</f>
        <v>0</v>
      </c>
      <c r="AW43" s="41">
        <f t="shared" si="51"/>
        <v>0</v>
      </c>
      <c r="AX43" s="63"/>
      <c r="AY43" s="37" t="str">
        <f t="shared" si="26"/>
        <v>South Carolina</v>
      </c>
      <c r="AZ43" s="37" t="s">
        <v>2835</v>
      </c>
      <c r="BA43" s="37">
        <f t="shared" si="27"/>
        <v>8</v>
      </c>
      <c r="BB43" s="38">
        <f>RANK(R43,(L43:Q43,R43:Y43,AD43:AW43))</f>
        <v>5</v>
      </c>
      <c r="BC43" s="38">
        <f>RANK(T43,(L43:Q43,R43:Y43,AD43:AW43))</f>
        <v>4</v>
      </c>
      <c r="BD43" s="38">
        <f>RANK(X43,(L43:Q43,R43:Y43,AD43:AW43))</f>
        <v>7</v>
      </c>
      <c r="BE43" s="38">
        <f>RANK(V43,(L43:Q43,R43:Y43,AD43:AW43))</f>
        <v>6</v>
      </c>
      <c r="BG43" s="37">
        <v>45</v>
      </c>
    </row>
    <row r="44" spans="1:59" s="50" customFormat="1">
      <c r="A44" s="50" t="s">
        <v>2276</v>
      </c>
      <c r="B44" s="50">
        <f t="shared" si="24"/>
        <v>3</v>
      </c>
      <c r="C44" s="53">
        <f t="shared" si="28"/>
        <v>316269</v>
      </c>
      <c r="D44" s="52">
        <v>3</v>
      </c>
      <c r="E44" s="52"/>
      <c r="F44" s="52"/>
      <c r="G44" s="98">
        <f t="shared" si="29"/>
        <v>2</v>
      </c>
      <c r="H44" s="98">
        <f t="shared" si="30"/>
        <v>1</v>
      </c>
      <c r="I44" s="98" t="str">
        <f t="shared" si="31"/>
        <v>-</v>
      </c>
      <c r="J44" s="53">
        <f t="shared" si="25"/>
        <v>71896</v>
      </c>
      <c r="K44" s="54">
        <f t="shared" si="32"/>
        <v>0.22732547293601332</v>
      </c>
      <c r="L44" s="53">
        <f>County!N2523</f>
        <v>118804</v>
      </c>
      <c r="M44" s="54">
        <f t="shared" si="33"/>
        <v>0.37564225390411327</v>
      </c>
      <c r="N44" s="53">
        <f>County!O2523</f>
        <v>190700</v>
      </c>
      <c r="O44" s="54">
        <f t="shared" si="34"/>
        <v>0.60296772684012656</v>
      </c>
      <c r="P44" s="53">
        <f>County!P2523</f>
        <v>0</v>
      </c>
      <c r="Q44" s="54">
        <f t="shared" si="35"/>
        <v>0</v>
      </c>
      <c r="R44" s="53">
        <f>County!Q2523</f>
        <v>3322</v>
      </c>
      <c r="S44" s="54">
        <f t="shared" si="36"/>
        <v>1.050371677274725E-2</v>
      </c>
      <c r="T44" s="53">
        <f>County!R2523</f>
        <v>1662</v>
      </c>
      <c r="U44" s="54">
        <f t="shared" si="37"/>
        <v>5.2550202517477208E-3</v>
      </c>
      <c r="V44" s="53">
        <f>County!S2523</f>
        <v>1781</v>
      </c>
      <c r="W44" s="54">
        <f t="shared" si="38"/>
        <v>5.6312822312651568E-3</v>
      </c>
      <c r="X44" s="53">
        <f>County!T2523</f>
        <v>0</v>
      </c>
      <c r="Y44" s="54">
        <f t="shared" si="39"/>
        <v>0</v>
      </c>
      <c r="Z44" s="80">
        <f>County!U2523</f>
        <v>0</v>
      </c>
      <c r="AA44" s="54">
        <f t="shared" si="40"/>
        <v>0</v>
      </c>
      <c r="AB44" s="53">
        <f>County!V2523</f>
        <v>0</v>
      </c>
      <c r="AC44" s="54">
        <f t="shared" si="41"/>
        <v>0</v>
      </c>
      <c r="AD44" s="53">
        <f>County!W2523</f>
        <v>0</v>
      </c>
      <c r="AE44" s="54">
        <f t="shared" si="42"/>
        <v>0</v>
      </c>
      <c r="AF44" s="53">
        <f>County!X2523</f>
        <v>0</v>
      </c>
      <c r="AG44" s="54">
        <f t="shared" si="43"/>
        <v>0</v>
      </c>
      <c r="AH44" s="53">
        <f>County!Y2523</f>
        <v>0</v>
      </c>
      <c r="AI44" s="54">
        <f t="shared" si="44"/>
        <v>0</v>
      </c>
      <c r="AJ44" s="53">
        <f>County!Z2523</f>
        <v>0</v>
      </c>
      <c r="AK44" s="54">
        <f t="shared" si="45"/>
        <v>0</v>
      </c>
      <c r="AL44" s="53">
        <f>County!AA2523</f>
        <v>0</v>
      </c>
      <c r="AM44" s="54">
        <f t="shared" si="46"/>
        <v>0</v>
      </c>
      <c r="AN44" s="53">
        <f>County!AB2523</f>
        <v>0</v>
      </c>
      <c r="AO44" s="54">
        <f t="shared" si="47"/>
        <v>0</v>
      </c>
      <c r="AP44" s="53">
        <f>County!AC2523</f>
        <v>0</v>
      </c>
      <c r="AQ44" s="54">
        <f t="shared" si="48"/>
        <v>0</v>
      </c>
      <c r="AR44" s="53">
        <f>County!AD2523</f>
        <v>0</v>
      </c>
      <c r="AS44" s="54">
        <f t="shared" si="49"/>
        <v>0</v>
      </c>
      <c r="AT44" s="53">
        <f>County!AE2523</f>
        <v>0</v>
      </c>
      <c r="AU44" s="54">
        <f t="shared" si="50"/>
        <v>0</v>
      </c>
      <c r="AV44" s="53">
        <f>County!AF2523</f>
        <v>0</v>
      </c>
      <c r="AW44" s="54">
        <f t="shared" si="51"/>
        <v>0</v>
      </c>
      <c r="AX44" s="62"/>
      <c r="AY44" s="50" t="str">
        <f t="shared" si="26"/>
        <v>South Dakota</v>
      </c>
      <c r="AZ44" s="50" t="s">
        <v>2277</v>
      </c>
      <c r="BA44" s="50">
        <f t="shared" si="27"/>
        <v>3</v>
      </c>
      <c r="BB44" s="51">
        <f>RANK(R44,(L44:Q44,R44:Y44,AD44:AW44))</f>
        <v>3</v>
      </c>
      <c r="BC44" s="51">
        <f>RANK(T44,(L44:Q44,R44:Y44,AD44:AW44))</f>
        <v>5</v>
      </c>
      <c r="BD44" s="51">
        <f>RANK(X44,(L44:Q44,R44:Y44,AD44:AW44))</f>
        <v>11</v>
      </c>
      <c r="BE44" s="51">
        <f>RANK(V44,(L44:Q44,R44:Y44,AD44:AW44))</f>
        <v>4</v>
      </c>
      <c r="BG44" s="50">
        <v>46</v>
      </c>
    </row>
    <row r="45" spans="1:59" s="37" customFormat="1">
      <c r="A45" s="37" t="s">
        <v>3414</v>
      </c>
      <c r="B45" s="37">
        <f t="shared" si="24"/>
        <v>11</v>
      </c>
      <c r="C45" s="40">
        <f t="shared" si="28"/>
        <v>2076181</v>
      </c>
      <c r="D45" s="39">
        <v>11</v>
      </c>
      <c r="E45" s="39"/>
      <c r="F45" s="39"/>
      <c r="G45" s="99">
        <f t="shared" si="29"/>
        <v>2</v>
      </c>
      <c r="H45" s="99">
        <f t="shared" si="30"/>
        <v>1</v>
      </c>
      <c r="I45" s="99">
        <f t="shared" si="31"/>
        <v>3</v>
      </c>
      <c r="J45" s="1">
        <f t="shared" si="25"/>
        <v>80229</v>
      </c>
      <c r="K45" s="41">
        <f t="shared" si="32"/>
        <v>3.8642584630145443E-2</v>
      </c>
      <c r="L45" s="40">
        <f>County!N2620</f>
        <v>981720</v>
      </c>
      <c r="M45" s="41">
        <f t="shared" si="33"/>
        <v>0.47284894717753412</v>
      </c>
      <c r="N45" s="40">
        <f>County!O2620</f>
        <v>1061949</v>
      </c>
      <c r="O45" s="41">
        <f t="shared" si="34"/>
        <v>0.51149153180767959</v>
      </c>
      <c r="P45" s="40">
        <f>County!P2620</f>
        <v>19781</v>
      </c>
      <c r="Q45" s="41">
        <f t="shared" si="35"/>
        <v>9.5275893575752797E-3</v>
      </c>
      <c r="R45" s="40">
        <f>County!Q2620</f>
        <v>4250</v>
      </c>
      <c r="S45" s="41">
        <f t="shared" si="36"/>
        <v>2.0470276917089599E-3</v>
      </c>
      <c r="T45" s="40">
        <f>County!R2620</f>
        <v>4284</v>
      </c>
      <c r="U45" s="41">
        <f t="shared" si="37"/>
        <v>2.0634039132426314E-3</v>
      </c>
      <c r="V45" s="40">
        <f>County!S2620</f>
        <v>1015</v>
      </c>
      <c r="W45" s="41">
        <f t="shared" si="38"/>
        <v>4.8887837813755164E-4</v>
      </c>
      <c r="X45" s="40">
        <f>County!T2620</f>
        <v>613</v>
      </c>
      <c r="Y45" s="41">
        <f t="shared" si="39"/>
        <v>2.9525364118060995E-4</v>
      </c>
      <c r="Z45" s="40">
        <f>County!U2620</f>
        <v>428</v>
      </c>
      <c r="AA45" s="41">
        <f t="shared" si="40"/>
        <v>2.0614772989445526E-4</v>
      </c>
      <c r="AB45" s="40">
        <f>County!V2620</f>
        <v>0</v>
      </c>
      <c r="AC45" s="41">
        <f t="shared" si="41"/>
        <v>0</v>
      </c>
      <c r="AD45" s="40">
        <f>County!W2620</f>
        <v>0</v>
      </c>
      <c r="AE45" s="41">
        <f t="shared" si="42"/>
        <v>0</v>
      </c>
      <c r="AF45" s="40">
        <f>County!X2620</f>
        <v>0</v>
      </c>
      <c r="AG45" s="41">
        <f t="shared" si="43"/>
        <v>0</v>
      </c>
      <c r="AH45" s="40">
        <f>County!Y2620</f>
        <v>0</v>
      </c>
      <c r="AI45" s="41">
        <f t="shared" si="44"/>
        <v>0</v>
      </c>
      <c r="AJ45" s="40">
        <f>County!Z2620</f>
        <v>0</v>
      </c>
      <c r="AK45" s="41">
        <f t="shared" si="45"/>
        <v>0</v>
      </c>
      <c r="AL45" s="40">
        <f>County!AA2620</f>
        <v>1606</v>
      </c>
      <c r="AM45" s="41">
        <f t="shared" si="46"/>
        <v>7.7353564067872698E-4</v>
      </c>
      <c r="AN45" s="40">
        <f>County!AB2620</f>
        <v>0</v>
      </c>
      <c r="AO45" s="41">
        <f t="shared" si="47"/>
        <v>0</v>
      </c>
      <c r="AP45" s="40">
        <f>County!AC2620</f>
        <v>535</v>
      </c>
      <c r="AQ45" s="41">
        <f t="shared" si="48"/>
        <v>2.5768466236806908E-4</v>
      </c>
      <c r="AR45" s="40">
        <f>County!AD2620</f>
        <v>0</v>
      </c>
      <c r="AS45" s="41">
        <f t="shared" si="49"/>
        <v>0</v>
      </c>
      <c r="AT45" s="40">
        <f>County!AE2620</f>
        <v>0</v>
      </c>
      <c r="AU45" s="41">
        <f t="shared" si="50"/>
        <v>0</v>
      </c>
      <c r="AV45" s="40">
        <f>County!AF2620</f>
        <v>0</v>
      </c>
      <c r="AW45" s="41">
        <f t="shared" si="51"/>
        <v>0</v>
      </c>
      <c r="AX45" s="63"/>
      <c r="AY45" s="37" t="str">
        <f t="shared" si="26"/>
        <v>Tennessee</v>
      </c>
      <c r="AZ45" s="37" t="s">
        <v>1496</v>
      </c>
      <c r="BA45" s="37">
        <f t="shared" si="27"/>
        <v>11</v>
      </c>
      <c r="BB45" s="38">
        <f>RANK(R45,(L45:Q45,R45:Y45,AD45:AW45))</f>
        <v>5</v>
      </c>
      <c r="BC45" s="38">
        <f>RANK(T45,(L45:Q45,R45:Y45,AD45:AW45))</f>
        <v>4</v>
      </c>
      <c r="BD45" s="38">
        <f>RANK(X45,(L45:Q45,R45:Y45,AD45:AW45))</f>
        <v>8</v>
      </c>
      <c r="BE45" s="38">
        <f>RANK(V45,(L45:Q45,R45:Y45,AD45:AW45))</f>
        <v>7</v>
      </c>
      <c r="BG45" s="37">
        <v>47</v>
      </c>
    </row>
    <row r="46" spans="1:59" s="50" customFormat="1">
      <c r="A46" s="50" t="s">
        <v>327</v>
      </c>
      <c r="B46" s="50">
        <f t="shared" si="24"/>
        <v>32</v>
      </c>
      <c r="C46" s="53">
        <f t="shared" si="28"/>
        <v>6407637</v>
      </c>
      <c r="D46" s="52">
        <v>32</v>
      </c>
      <c r="E46" s="52"/>
      <c r="F46" s="52"/>
      <c r="G46" s="98">
        <f t="shared" si="29"/>
        <v>2</v>
      </c>
      <c r="H46" s="98">
        <f t="shared" si="30"/>
        <v>1</v>
      </c>
      <c r="I46" s="98">
        <f t="shared" si="31"/>
        <v>3</v>
      </c>
      <c r="J46" s="53">
        <f t="shared" si="25"/>
        <v>1365893</v>
      </c>
      <c r="K46" s="54">
        <f t="shared" si="32"/>
        <v>0.21316641376532411</v>
      </c>
      <c r="L46" s="53">
        <f>County!N2876</f>
        <v>2433746</v>
      </c>
      <c r="M46" s="54">
        <f t="shared" si="33"/>
        <v>0.37981958091571044</v>
      </c>
      <c r="N46" s="53">
        <f>County!O2876</f>
        <v>3799639</v>
      </c>
      <c r="O46" s="54">
        <f t="shared" si="34"/>
        <v>0.59298599468103452</v>
      </c>
      <c r="P46" s="53">
        <f>County!P2876</f>
        <v>137994</v>
      </c>
      <c r="Q46" s="54">
        <f t="shared" si="35"/>
        <v>2.1535864157098787E-2</v>
      </c>
      <c r="R46" s="53">
        <f>County!Q2876</f>
        <v>12394</v>
      </c>
      <c r="S46" s="54">
        <f t="shared" si="36"/>
        <v>1.9342543905030824E-3</v>
      </c>
      <c r="T46" s="53">
        <f>County!R2876</f>
        <v>23160</v>
      </c>
      <c r="U46" s="54">
        <f t="shared" si="37"/>
        <v>3.6144369601461505E-3</v>
      </c>
      <c r="V46" s="53">
        <f>County!S2876</f>
        <v>567</v>
      </c>
      <c r="W46" s="54">
        <f t="shared" si="38"/>
        <v>8.8488158739329336E-5</v>
      </c>
      <c r="X46" s="53">
        <f>County!T2876</f>
        <v>0</v>
      </c>
      <c r="Y46" s="54">
        <f t="shared" si="39"/>
        <v>0</v>
      </c>
      <c r="Z46" s="53">
        <f>County!U2876</f>
        <v>74</v>
      </c>
      <c r="AA46" s="54">
        <f t="shared" si="40"/>
        <v>1.1548719130000654E-5</v>
      </c>
      <c r="AB46" s="53">
        <f>County!V2876</f>
        <v>0</v>
      </c>
      <c r="AC46" s="54">
        <f t="shared" si="41"/>
        <v>0</v>
      </c>
      <c r="AD46" s="53">
        <f>County!W2876</f>
        <v>0</v>
      </c>
      <c r="AE46" s="54">
        <f t="shared" si="42"/>
        <v>0</v>
      </c>
      <c r="AF46" s="53">
        <f>County!X2876</f>
        <v>63</v>
      </c>
      <c r="AG46" s="54">
        <f t="shared" si="43"/>
        <v>9.8320176377032588E-6</v>
      </c>
      <c r="AH46" s="53">
        <f>County!Y2876</f>
        <v>0</v>
      </c>
      <c r="AI46" s="54">
        <f t="shared" si="44"/>
        <v>0</v>
      </c>
      <c r="AJ46" s="53">
        <f>County!Z2876</f>
        <v>0</v>
      </c>
      <c r="AK46" s="54">
        <f t="shared" si="45"/>
        <v>0</v>
      </c>
      <c r="AL46" s="53">
        <f>County!AA2876</f>
        <v>0</v>
      </c>
      <c r="AM46" s="54">
        <f t="shared" si="46"/>
        <v>0</v>
      </c>
      <c r="AN46" s="53">
        <f>County!AB2876</f>
        <v>0</v>
      </c>
      <c r="AO46" s="54">
        <f t="shared" si="47"/>
        <v>0</v>
      </c>
      <c r="AP46" s="53">
        <f>County!AC2876</f>
        <v>0</v>
      </c>
      <c r="AQ46" s="54">
        <f t="shared" si="48"/>
        <v>0</v>
      </c>
      <c r="AR46" s="53">
        <f>County!AD2876</f>
        <v>0</v>
      </c>
      <c r="AS46" s="54">
        <f t="shared" si="49"/>
        <v>0</v>
      </c>
      <c r="AT46" s="53">
        <f>County!AE2876</f>
        <v>0</v>
      </c>
      <c r="AU46" s="54">
        <f t="shared" si="50"/>
        <v>0</v>
      </c>
      <c r="AV46" s="53">
        <f>County!AF2876</f>
        <v>0</v>
      </c>
      <c r="AW46" s="54">
        <f t="shared" si="51"/>
        <v>0</v>
      </c>
      <c r="AX46" s="62"/>
      <c r="AY46" s="50" t="str">
        <f t="shared" si="26"/>
        <v>Texas</v>
      </c>
      <c r="AZ46" s="50" t="s">
        <v>1641</v>
      </c>
      <c r="BA46" s="50">
        <f t="shared" si="27"/>
        <v>32</v>
      </c>
      <c r="BB46" s="51">
        <f>RANK(R46,(L46:Q46,R46:Y46,AD46:AW46))</f>
        <v>5</v>
      </c>
      <c r="BC46" s="51">
        <f>RANK(T46,(L46:Q46,R46:Y46,AD46:AW46))</f>
        <v>4</v>
      </c>
      <c r="BD46" s="51">
        <f>RANK(X46,(L46:Q46,R46:Y46,AD46:AW46))</f>
        <v>15</v>
      </c>
      <c r="BE46" s="51">
        <f>RANK(V46,(L46:Q46,R46:Y46,AD46:AW46))</f>
        <v>6</v>
      </c>
      <c r="BG46" s="50">
        <v>48</v>
      </c>
    </row>
    <row r="47" spans="1:59" s="37" customFormat="1">
      <c r="A47" s="37" t="s">
        <v>1664</v>
      </c>
      <c r="B47" s="37">
        <f t="shared" si="24"/>
        <v>5</v>
      </c>
      <c r="C47" s="40">
        <f t="shared" si="28"/>
        <v>770754</v>
      </c>
      <c r="D47" s="39">
        <v>5</v>
      </c>
      <c r="E47" s="39"/>
      <c r="F47" s="39"/>
      <c r="G47" s="99">
        <f t="shared" si="29"/>
        <v>2</v>
      </c>
      <c r="H47" s="99">
        <f t="shared" si="30"/>
        <v>1</v>
      </c>
      <c r="I47" s="99">
        <f t="shared" si="31"/>
        <v>3</v>
      </c>
      <c r="J47" s="1">
        <f t="shared" si="25"/>
        <v>312043</v>
      </c>
      <c r="K47" s="41">
        <f t="shared" si="32"/>
        <v>0.40485420769791658</v>
      </c>
      <c r="L47" s="40">
        <f>County!N2907</f>
        <v>203053</v>
      </c>
      <c r="M47" s="41">
        <f t="shared" si="33"/>
        <v>0.26344722181136915</v>
      </c>
      <c r="N47" s="40">
        <f>County!O2907</f>
        <v>515096</v>
      </c>
      <c r="O47" s="41">
        <f t="shared" si="34"/>
        <v>0.66830142950928573</v>
      </c>
      <c r="P47" s="40">
        <f>County!P2907</f>
        <v>35850</v>
      </c>
      <c r="Q47" s="41">
        <f t="shared" si="35"/>
        <v>4.6512895164994281E-2</v>
      </c>
      <c r="R47" s="40">
        <f>County!Q2907</f>
        <v>9319</v>
      </c>
      <c r="S47" s="41">
        <f t="shared" si="36"/>
        <v>1.2090757881243561E-2</v>
      </c>
      <c r="T47" s="40">
        <f>County!R2907</f>
        <v>3616</v>
      </c>
      <c r="U47" s="41">
        <f t="shared" si="37"/>
        <v>4.6915098721511663E-3</v>
      </c>
      <c r="V47" s="40">
        <f>County!S2907</f>
        <v>2709</v>
      </c>
      <c r="W47" s="41">
        <f t="shared" si="38"/>
        <v>3.5147401116309485E-3</v>
      </c>
      <c r="X47" s="40">
        <f>County!T2907</f>
        <v>763</v>
      </c>
      <c r="Y47" s="41">
        <f t="shared" si="39"/>
        <v>9.8993972136375541E-4</v>
      </c>
      <c r="Z47" s="40">
        <f>County!U2907</f>
        <v>1</v>
      </c>
      <c r="AA47" s="41">
        <f t="shared" si="40"/>
        <v>1.2974308274754332E-6</v>
      </c>
      <c r="AB47" s="40">
        <f>County!V2907</f>
        <v>186</v>
      </c>
      <c r="AC47" s="41">
        <f t="shared" si="41"/>
        <v>2.4132213391043057E-4</v>
      </c>
      <c r="AD47" s="40">
        <f>County!W2907</f>
        <v>0</v>
      </c>
      <c r="AE47" s="41">
        <f t="shared" si="42"/>
        <v>0</v>
      </c>
      <c r="AF47" s="40">
        <f>County!X2907</f>
        <v>0</v>
      </c>
      <c r="AG47" s="41">
        <f t="shared" si="43"/>
        <v>0</v>
      </c>
      <c r="AH47" s="40">
        <f>County!Y2907</f>
        <v>0</v>
      </c>
      <c r="AI47" s="41">
        <f t="shared" si="44"/>
        <v>0</v>
      </c>
      <c r="AJ47" s="40">
        <f>County!Z2907</f>
        <v>0</v>
      </c>
      <c r="AK47" s="41">
        <f t="shared" si="45"/>
        <v>0</v>
      </c>
      <c r="AL47" s="40">
        <f>County!AA2907</f>
        <v>0</v>
      </c>
      <c r="AM47" s="41">
        <f t="shared" si="46"/>
        <v>0</v>
      </c>
      <c r="AN47" s="40">
        <f>County!AB2907</f>
        <v>0</v>
      </c>
      <c r="AO47" s="41">
        <f t="shared" si="47"/>
        <v>0</v>
      </c>
      <c r="AP47" s="40">
        <f>County!AC2907</f>
        <v>0</v>
      </c>
      <c r="AQ47" s="41">
        <f t="shared" si="48"/>
        <v>0</v>
      </c>
      <c r="AR47" s="40">
        <f>County!AD2907</f>
        <v>0</v>
      </c>
      <c r="AS47" s="41">
        <f t="shared" si="49"/>
        <v>0</v>
      </c>
      <c r="AT47" s="40">
        <f>County!AE2907</f>
        <v>161</v>
      </c>
      <c r="AU47" s="41">
        <f t="shared" si="50"/>
        <v>2.0888636322354473E-4</v>
      </c>
      <c r="AV47" s="40">
        <f>County!AF2907</f>
        <v>0</v>
      </c>
      <c r="AW47" s="41">
        <f t="shared" si="51"/>
        <v>0</v>
      </c>
      <c r="AX47" s="63"/>
      <c r="AY47" s="37" t="str">
        <f t="shared" si="26"/>
        <v>Utah</v>
      </c>
      <c r="AZ47" s="37" t="s">
        <v>1004</v>
      </c>
      <c r="BA47" s="37">
        <f t="shared" si="27"/>
        <v>5</v>
      </c>
      <c r="BB47" s="38">
        <f>RANK(R47,(L47:Q47,R47:Y47,AD47:AW47))</f>
        <v>4</v>
      </c>
      <c r="BC47" s="38">
        <f>RANK(T47,(L47:Q47,R47:Y47,AD47:AW47))</f>
        <v>5</v>
      </c>
      <c r="BD47" s="38">
        <f>RANK(X47,(L47:Q47,R47:Y47,AD47:AW47))</f>
        <v>7</v>
      </c>
      <c r="BE47" s="38">
        <f>RANK(V47,(L47:Q47,R47:Y47,AD47:AW47))</f>
        <v>6</v>
      </c>
      <c r="BG47" s="37">
        <v>49</v>
      </c>
    </row>
    <row r="48" spans="1:59" s="50" customFormat="1">
      <c r="A48" s="50" t="s">
        <v>906</v>
      </c>
      <c r="B48" s="50">
        <f t="shared" si="24"/>
        <v>3</v>
      </c>
      <c r="C48" s="53">
        <f t="shared" si="28"/>
        <v>294308</v>
      </c>
      <c r="D48" s="52"/>
      <c r="E48" s="52">
        <v>3</v>
      </c>
      <c r="F48" s="52"/>
      <c r="G48" s="98">
        <f t="shared" si="29"/>
        <v>1</v>
      </c>
      <c r="H48" s="98">
        <f t="shared" si="30"/>
        <v>2</v>
      </c>
      <c r="I48" s="98">
        <f t="shared" si="31"/>
        <v>3</v>
      </c>
      <c r="J48" s="53">
        <f t="shared" si="25"/>
        <v>29247</v>
      </c>
      <c r="K48" s="54">
        <f t="shared" si="32"/>
        <v>9.9375484186634416E-2</v>
      </c>
      <c r="L48" s="53">
        <f>County!N2923</f>
        <v>149022</v>
      </c>
      <c r="M48" s="54">
        <f t="shared" si="33"/>
        <v>0.50634709216195284</v>
      </c>
      <c r="N48" s="53">
        <f>County!O2923</f>
        <v>119775</v>
      </c>
      <c r="O48" s="54">
        <f t="shared" si="34"/>
        <v>0.40697160797531839</v>
      </c>
      <c r="P48" s="53">
        <f>County!P2923</f>
        <v>20374</v>
      </c>
      <c r="Q48" s="54">
        <f t="shared" si="35"/>
        <v>6.9226796417358683E-2</v>
      </c>
      <c r="R48" s="53">
        <f>County!Q2923</f>
        <v>2192</v>
      </c>
      <c r="S48" s="54">
        <f t="shared" si="36"/>
        <v>7.4479796675591559E-3</v>
      </c>
      <c r="T48" s="53">
        <f>County!R2923</f>
        <v>784</v>
      </c>
      <c r="U48" s="54">
        <f t="shared" si="37"/>
        <v>2.6638759394919608E-3</v>
      </c>
      <c r="V48" s="53">
        <f>County!S2923</f>
        <v>153</v>
      </c>
      <c r="W48" s="54">
        <f t="shared" si="38"/>
        <v>5.1986354431411989E-4</v>
      </c>
      <c r="X48" s="53">
        <f>County!T2923</f>
        <v>219</v>
      </c>
      <c r="Y48" s="54">
        <f t="shared" si="39"/>
        <v>7.4411840656726964E-4</v>
      </c>
      <c r="Z48" s="53">
        <f>County!U2923</f>
        <v>514</v>
      </c>
      <c r="AA48" s="54">
        <f t="shared" si="40"/>
        <v>1.7464696848199844E-3</v>
      </c>
      <c r="AB48" s="53">
        <f>County!V2923</f>
        <v>70</v>
      </c>
      <c r="AC48" s="54">
        <f t="shared" si="41"/>
        <v>2.3784606602606794E-4</v>
      </c>
      <c r="AD48" s="53">
        <f>County!W2923</f>
        <v>0</v>
      </c>
      <c r="AE48" s="54">
        <f t="shared" si="42"/>
        <v>0</v>
      </c>
      <c r="AF48" s="53">
        <f>County!X2923</f>
        <v>161</v>
      </c>
      <c r="AG48" s="54">
        <f t="shared" si="43"/>
        <v>5.4704595185995622E-4</v>
      </c>
      <c r="AH48" s="53">
        <f>County!Y2923</f>
        <v>0</v>
      </c>
      <c r="AI48" s="54">
        <f t="shared" si="44"/>
        <v>0</v>
      </c>
      <c r="AJ48" s="53">
        <f>County!Z2923</f>
        <v>0</v>
      </c>
      <c r="AK48" s="54">
        <f t="shared" si="45"/>
        <v>0</v>
      </c>
      <c r="AL48" s="53">
        <f>County!AA2923</f>
        <v>0</v>
      </c>
      <c r="AM48" s="54">
        <f t="shared" si="46"/>
        <v>0</v>
      </c>
      <c r="AN48" s="53">
        <f>County!AB2923</f>
        <v>1044</v>
      </c>
      <c r="AO48" s="54">
        <f t="shared" si="47"/>
        <v>3.5473041847316417E-3</v>
      </c>
      <c r="AP48" s="53">
        <f>County!AC2923</f>
        <v>0</v>
      </c>
      <c r="AQ48" s="54">
        <f t="shared" si="48"/>
        <v>0</v>
      </c>
      <c r="AR48" s="53">
        <f>County!AD2923</f>
        <v>0</v>
      </c>
      <c r="AS48" s="54">
        <f t="shared" si="49"/>
        <v>0</v>
      </c>
      <c r="AT48" s="53">
        <f>County!AE2923</f>
        <v>0</v>
      </c>
      <c r="AU48" s="54">
        <f t="shared" si="50"/>
        <v>0</v>
      </c>
      <c r="AV48" s="53">
        <f>County!AF2923</f>
        <v>0</v>
      </c>
      <c r="AW48" s="54">
        <f t="shared" si="51"/>
        <v>0</v>
      </c>
      <c r="AX48" s="62"/>
      <c r="AY48" s="50" t="str">
        <f t="shared" si="26"/>
        <v>Vermont</v>
      </c>
      <c r="AZ48" s="50" t="s">
        <v>1623</v>
      </c>
      <c r="BA48" s="50">
        <f t="shared" si="27"/>
        <v>3</v>
      </c>
      <c r="BB48" s="51">
        <f>RANK(R48,(L48:Q48,R48:Y48,AD48:AW48))</f>
        <v>4</v>
      </c>
      <c r="BC48" s="51">
        <f>RANK(T48,(L48:Q48,R48:Y48,AD48:AW48))</f>
        <v>6</v>
      </c>
      <c r="BD48" s="51">
        <f>RANK(X48,(L48:Q48,R48:Y48,AD48:AW48))</f>
        <v>7</v>
      </c>
      <c r="BE48" s="51">
        <f>RANK(V48,(L48:Q48,R48:Y48,AD48:AW48))</f>
        <v>9</v>
      </c>
      <c r="BG48" s="50">
        <v>50</v>
      </c>
    </row>
    <row r="49" spans="1:59" s="37" customFormat="1">
      <c r="A49" s="37" t="s">
        <v>4286</v>
      </c>
      <c r="B49" s="37">
        <f t="shared" si="24"/>
        <v>13</v>
      </c>
      <c r="C49" s="40">
        <f t="shared" si="28"/>
        <v>2739447</v>
      </c>
      <c r="D49" s="39">
        <v>13</v>
      </c>
      <c r="E49" s="39"/>
      <c r="F49" s="39"/>
      <c r="G49" s="99">
        <f t="shared" si="29"/>
        <v>2</v>
      </c>
      <c r="H49" s="99">
        <f t="shared" si="30"/>
        <v>1</v>
      </c>
      <c r="I49" s="99">
        <f t="shared" si="31"/>
        <v>3</v>
      </c>
      <c r="J49" s="1">
        <f t="shared" si="25"/>
        <v>220200</v>
      </c>
      <c r="K49" s="41">
        <f t="shared" si="32"/>
        <v>8.0381186421931136E-2</v>
      </c>
      <c r="L49" s="40">
        <f>County!N3060</f>
        <v>1217290</v>
      </c>
      <c r="M49" s="41">
        <f t="shared" si="33"/>
        <v>0.44435610544755932</v>
      </c>
      <c r="N49" s="40">
        <f>County!O3060</f>
        <v>1437490</v>
      </c>
      <c r="O49" s="41">
        <f t="shared" si="34"/>
        <v>0.52473729186949047</v>
      </c>
      <c r="P49" s="40">
        <f>County!P3060</f>
        <v>59398</v>
      </c>
      <c r="Q49" s="41">
        <f t="shared" si="35"/>
        <v>2.1682478251997574E-2</v>
      </c>
      <c r="R49" s="40">
        <f>County!Q3060</f>
        <v>5455</v>
      </c>
      <c r="S49" s="41">
        <f t="shared" si="36"/>
        <v>1.9912778016877128E-3</v>
      </c>
      <c r="T49" s="40">
        <f>County!R3060</f>
        <v>15198</v>
      </c>
      <c r="U49" s="41">
        <f t="shared" si="37"/>
        <v>5.5478350192575366E-3</v>
      </c>
      <c r="V49" s="40">
        <f>County!S3060</f>
        <v>1809</v>
      </c>
      <c r="W49" s="41">
        <f t="shared" si="38"/>
        <v>6.603522535752654E-4</v>
      </c>
      <c r="X49" s="69">
        <f>County!T3060</f>
        <v>171</v>
      </c>
      <c r="Y49" s="41">
        <f t="shared" si="39"/>
        <v>6.2421357303134539E-5</v>
      </c>
      <c r="Z49" s="87">
        <f>County!U3060</f>
        <v>2636</v>
      </c>
      <c r="AA49" s="41">
        <f t="shared" si="40"/>
        <v>9.6223799912902128E-4</v>
      </c>
      <c r="AB49" s="40">
        <f>County!V3060</f>
        <v>0</v>
      </c>
      <c r="AC49" s="41">
        <f t="shared" si="41"/>
        <v>0</v>
      </c>
      <c r="AD49" s="40">
        <f>County!W3060</f>
        <v>0</v>
      </c>
      <c r="AE49" s="41">
        <f t="shared" si="42"/>
        <v>0</v>
      </c>
      <c r="AF49" s="40">
        <f>County!X3060</f>
        <v>0</v>
      </c>
      <c r="AG49" s="41">
        <f t="shared" si="43"/>
        <v>0</v>
      </c>
      <c r="AH49" s="40">
        <f>County!Y3060</f>
        <v>0</v>
      </c>
      <c r="AI49" s="41">
        <f t="shared" si="44"/>
        <v>0</v>
      </c>
      <c r="AJ49" s="40">
        <f>County!Z3060</f>
        <v>0</v>
      </c>
      <c r="AK49" s="41">
        <f t="shared" si="45"/>
        <v>0</v>
      </c>
      <c r="AL49" s="40">
        <f>County!AA3060</f>
        <v>0</v>
      </c>
      <c r="AM49" s="41">
        <f t="shared" si="46"/>
        <v>0</v>
      </c>
      <c r="AN49" s="40">
        <f>County!AB3060</f>
        <v>0</v>
      </c>
      <c r="AO49" s="41">
        <f t="shared" si="47"/>
        <v>0</v>
      </c>
      <c r="AP49" s="40">
        <f>County!AC3060</f>
        <v>0</v>
      </c>
      <c r="AQ49" s="41">
        <f t="shared" si="48"/>
        <v>0</v>
      </c>
      <c r="AR49" s="40">
        <f>County!AD3060</f>
        <v>0</v>
      </c>
      <c r="AS49" s="41">
        <f t="shared" si="49"/>
        <v>0</v>
      </c>
      <c r="AT49" s="40">
        <f>County!AE3060</f>
        <v>0</v>
      </c>
      <c r="AU49" s="41">
        <f t="shared" si="50"/>
        <v>0</v>
      </c>
      <c r="AV49" s="40">
        <f>County!AF3060</f>
        <v>0</v>
      </c>
      <c r="AW49" s="41">
        <f t="shared" si="51"/>
        <v>0</v>
      </c>
      <c r="AX49" s="63"/>
      <c r="AY49" s="37" t="str">
        <f t="shared" si="26"/>
        <v>Virginia</v>
      </c>
      <c r="AZ49" s="37" t="s">
        <v>1858</v>
      </c>
      <c r="BA49" s="37">
        <f t="shared" si="27"/>
        <v>13</v>
      </c>
      <c r="BB49" s="38">
        <f>RANK(R49,(L49:Q49,R49:Y49,AD49:AW49))</f>
        <v>5</v>
      </c>
      <c r="BC49" s="38">
        <f>RANK(T49,(L49:Q49,R49:Y49,AD49:AW49))</f>
        <v>4</v>
      </c>
      <c r="BD49" s="38">
        <f>RANK(X49,(L49:Q49,R49:Y49,AD49:AW49))</f>
        <v>7</v>
      </c>
      <c r="BE49" s="38">
        <f>RANK(V49,(L49:Q49,R49:Y49,AD49:AW49))</f>
        <v>6</v>
      </c>
      <c r="BG49" s="37">
        <v>51</v>
      </c>
    </row>
    <row r="50" spans="1:59" s="50" customFormat="1">
      <c r="A50" s="50" t="s">
        <v>1982</v>
      </c>
      <c r="B50" s="50">
        <f t="shared" si="24"/>
        <v>11</v>
      </c>
      <c r="C50" s="53">
        <f t="shared" si="28"/>
        <v>2487433</v>
      </c>
      <c r="D50" s="52"/>
      <c r="E50" s="52">
        <v>11</v>
      </c>
      <c r="F50" s="52"/>
      <c r="G50" s="98">
        <f t="shared" si="29"/>
        <v>1</v>
      </c>
      <c r="H50" s="98">
        <f t="shared" si="30"/>
        <v>2</v>
      </c>
      <c r="I50" s="98">
        <f t="shared" si="31"/>
        <v>3</v>
      </c>
      <c r="J50" s="53">
        <f t="shared" si="25"/>
        <v>138788</v>
      </c>
      <c r="K50" s="54">
        <f t="shared" si="32"/>
        <v>5.5795673692517547E-2</v>
      </c>
      <c r="L50" s="53">
        <f>County!N3101</f>
        <v>1247652</v>
      </c>
      <c r="M50" s="54">
        <f t="shared" si="33"/>
        <v>0.50158215316754262</v>
      </c>
      <c r="N50" s="53">
        <f>County!O3101</f>
        <v>1108864</v>
      </c>
      <c r="O50" s="54">
        <f t="shared" si="34"/>
        <v>0.44578647947502503</v>
      </c>
      <c r="P50" s="53">
        <f>County!P3101</f>
        <v>103002</v>
      </c>
      <c r="Q50" s="54">
        <f t="shared" si="35"/>
        <v>4.1408954532644697E-2</v>
      </c>
      <c r="R50" s="53">
        <f>County!Q3101</f>
        <v>7171</v>
      </c>
      <c r="S50" s="54">
        <f t="shared" si="36"/>
        <v>2.8828917200985917E-3</v>
      </c>
      <c r="T50" s="53">
        <f>County!R3101</f>
        <v>13135</v>
      </c>
      <c r="U50" s="54">
        <f t="shared" si="37"/>
        <v>5.2805442397845489E-3</v>
      </c>
      <c r="V50" s="53">
        <f>County!S3101</f>
        <v>1989</v>
      </c>
      <c r="W50" s="54">
        <f t="shared" si="38"/>
        <v>7.9961952744053808E-4</v>
      </c>
      <c r="X50" s="53">
        <f>County!T3101</f>
        <v>2927</v>
      </c>
      <c r="Y50" s="54">
        <f t="shared" si="39"/>
        <v>1.1767151115226018E-3</v>
      </c>
      <c r="Z50" s="53">
        <f>County!U3101</f>
        <v>0</v>
      </c>
      <c r="AA50" s="54">
        <f t="shared" si="40"/>
        <v>0</v>
      </c>
      <c r="AB50" s="53">
        <f>County!V3101</f>
        <v>304</v>
      </c>
      <c r="AC50" s="54">
        <f t="shared" si="41"/>
        <v>1.2221434707990124E-4</v>
      </c>
      <c r="AD50" s="53">
        <f>County!W3101</f>
        <v>0</v>
      </c>
      <c r="AE50" s="54">
        <f t="shared" si="42"/>
        <v>0</v>
      </c>
      <c r="AF50" s="53">
        <f>County!X3101</f>
        <v>660</v>
      </c>
      <c r="AG50" s="54">
        <f t="shared" si="43"/>
        <v>2.6533377984452243E-4</v>
      </c>
      <c r="AH50" s="53">
        <f>County!Y3101</f>
        <v>1729</v>
      </c>
      <c r="AI50" s="54">
        <f t="shared" si="44"/>
        <v>6.9509409901693836E-4</v>
      </c>
      <c r="AJ50" s="53">
        <f>County!Z3101</f>
        <v>0</v>
      </c>
      <c r="AK50" s="54">
        <f t="shared" si="45"/>
        <v>0</v>
      </c>
      <c r="AL50" s="53">
        <f>County!AA3101</f>
        <v>0</v>
      </c>
      <c r="AM50" s="54">
        <f t="shared" si="46"/>
        <v>0</v>
      </c>
      <c r="AN50" s="53">
        <f>County!AB3101</f>
        <v>0</v>
      </c>
      <c r="AO50" s="54">
        <f t="shared" si="47"/>
        <v>0</v>
      </c>
      <c r="AP50" s="53">
        <f>County!AC3101</f>
        <v>0</v>
      </c>
      <c r="AQ50" s="54">
        <f t="shared" si="48"/>
        <v>0</v>
      </c>
      <c r="AR50" s="53">
        <f>County!AD3101</f>
        <v>0</v>
      </c>
      <c r="AS50" s="54">
        <f t="shared" si="49"/>
        <v>0</v>
      </c>
      <c r="AT50" s="53">
        <f>County!AE3101</f>
        <v>0</v>
      </c>
      <c r="AU50" s="54">
        <f t="shared" si="50"/>
        <v>0</v>
      </c>
      <c r="AV50" s="53">
        <f>County!AF3101</f>
        <v>0</v>
      </c>
      <c r="AW50" s="54">
        <f t="shared" si="51"/>
        <v>0</v>
      </c>
      <c r="AX50" s="62"/>
      <c r="AY50" s="50" t="str">
        <f t="shared" si="26"/>
        <v>Washington</v>
      </c>
      <c r="AZ50" s="50" t="s">
        <v>1532</v>
      </c>
      <c r="BA50" s="50">
        <f t="shared" si="27"/>
        <v>11</v>
      </c>
      <c r="BB50" s="51">
        <f>RANK(R50,(L50:Q50,R50:Y50,AD50:AW50))</f>
        <v>5</v>
      </c>
      <c r="BC50" s="51">
        <f>RANK(T50,(L50:Q50,R50:Y50,AD50:AW50))</f>
        <v>4</v>
      </c>
      <c r="BD50" s="51">
        <f>RANK(X50,(L50:Q50,R50:Y50,AD50:AW50))</f>
        <v>6</v>
      </c>
      <c r="BE50" s="51">
        <f>RANK(V50,(L50:Q50,R50:Y50,AD50:AW50))</f>
        <v>7</v>
      </c>
      <c r="BG50" s="50">
        <v>53</v>
      </c>
    </row>
    <row r="51" spans="1:59" s="37" customFormat="1">
      <c r="A51" s="37" t="s">
        <v>637</v>
      </c>
      <c r="B51" s="37">
        <f t="shared" si="24"/>
        <v>5</v>
      </c>
      <c r="C51" s="40">
        <f t="shared" si="28"/>
        <v>648124</v>
      </c>
      <c r="D51" s="39">
        <v>5</v>
      </c>
      <c r="E51" s="39"/>
      <c r="F51" s="39"/>
      <c r="G51" s="99">
        <f t="shared" si="29"/>
        <v>2</v>
      </c>
      <c r="H51" s="99">
        <f t="shared" si="30"/>
        <v>1</v>
      </c>
      <c r="I51" s="99">
        <f t="shared" si="31"/>
        <v>3</v>
      </c>
      <c r="J51" s="1">
        <f t="shared" si="25"/>
        <v>40978</v>
      </c>
      <c r="K51" s="41">
        <f t="shared" si="32"/>
        <v>6.3225555603557346E-2</v>
      </c>
      <c r="L51" s="40">
        <f>County!N3158</f>
        <v>295497</v>
      </c>
      <c r="M51" s="41">
        <f t="shared" si="33"/>
        <v>0.45592664366695262</v>
      </c>
      <c r="N51" s="40">
        <f>County!O3158</f>
        <v>336475</v>
      </c>
      <c r="O51" s="41">
        <f t="shared" si="34"/>
        <v>0.51915219927050993</v>
      </c>
      <c r="P51" s="40">
        <f>County!P3158</f>
        <v>10680</v>
      </c>
      <c r="Q51" s="41">
        <f t="shared" si="35"/>
        <v>1.6478328221142868E-2</v>
      </c>
      <c r="R51" s="40">
        <f>County!Q3158</f>
        <v>3169</v>
      </c>
      <c r="S51" s="41">
        <f t="shared" si="36"/>
        <v>4.8894964543821865E-3</v>
      </c>
      <c r="T51" s="40">
        <f>County!R3158</f>
        <v>1912</v>
      </c>
      <c r="U51" s="41">
        <f t="shared" si="37"/>
        <v>2.9500527676802587E-3</v>
      </c>
      <c r="V51" s="40">
        <f>County!S3158</f>
        <v>23</v>
      </c>
      <c r="W51" s="41">
        <f t="shared" si="38"/>
        <v>3.5487036431300184E-5</v>
      </c>
      <c r="X51" s="40">
        <f>County!T3158</f>
        <v>367</v>
      </c>
      <c r="Y51" s="41">
        <f t="shared" si="39"/>
        <v>5.6624966827335506E-4</v>
      </c>
      <c r="Z51" s="40">
        <f>County!U3158</f>
        <v>1</v>
      </c>
      <c r="AA51" s="41">
        <f t="shared" si="40"/>
        <v>1.542914627447834E-6</v>
      </c>
      <c r="AB51" s="40">
        <f>County!V3158</f>
        <v>0</v>
      </c>
      <c r="AC51" s="41">
        <f t="shared" si="41"/>
        <v>0</v>
      </c>
      <c r="AD51" s="40">
        <f>County!W3158</f>
        <v>0</v>
      </c>
      <c r="AE51" s="41">
        <f t="shared" si="42"/>
        <v>0</v>
      </c>
      <c r="AF51" s="40">
        <f>County!X3158</f>
        <v>0</v>
      </c>
      <c r="AG51" s="41">
        <f t="shared" si="43"/>
        <v>0</v>
      </c>
      <c r="AH51" s="40">
        <f>County!Y3158</f>
        <v>0</v>
      </c>
      <c r="AI51" s="41">
        <f t="shared" si="44"/>
        <v>0</v>
      </c>
      <c r="AJ51" s="40">
        <f>County!Z3158</f>
        <v>0</v>
      </c>
      <c r="AK51" s="41">
        <f t="shared" si="45"/>
        <v>0</v>
      </c>
      <c r="AL51" s="40">
        <f>County!AA3158</f>
        <v>0</v>
      </c>
      <c r="AM51" s="41">
        <f t="shared" si="46"/>
        <v>0</v>
      </c>
      <c r="AN51" s="40">
        <f>County!AB3158</f>
        <v>0</v>
      </c>
      <c r="AO51" s="41">
        <f t="shared" si="47"/>
        <v>0</v>
      </c>
      <c r="AP51" s="40">
        <f>County!AC3158</f>
        <v>0</v>
      </c>
      <c r="AQ51" s="41">
        <f t="shared" si="48"/>
        <v>0</v>
      </c>
      <c r="AR51" s="40">
        <f>County!AD3158</f>
        <v>0</v>
      </c>
      <c r="AS51" s="41">
        <f t="shared" si="49"/>
        <v>0</v>
      </c>
      <c r="AT51" s="40">
        <f>County!AE3158</f>
        <v>0</v>
      </c>
      <c r="AU51" s="41">
        <f t="shared" si="50"/>
        <v>0</v>
      </c>
      <c r="AV51" s="40">
        <f>County!AF3158</f>
        <v>0</v>
      </c>
      <c r="AW51" s="41">
        <f t="shared" si="51"/>
        <v>0</v>
      </c>
      <c r="AX51" s="63"/>
      <c r="AY51" s="37" t="str">
        <f t="shared" si="26"/>
        <v>West Virginia</v>
      </c>
      <c r="AZ51" s="37" t="s">
        <v>638</v>
      </c>
      <c r="BA51" s="37">
        <f t="shared" si="27"/>
        <v>5</v>
      </c>
      <c r="BB51" s="38">
        <f>RANK(R51,(L51:Q51,R51:Y51,AD51:AW51))</f>
        <v>4</v>
      </c>
      <c r="BC51" s="38">
        <f>RANK(T51,(L51:Q51,R51:Y51,AD51:AW51))</f>
        <v>5</v>
      </c>
      <c r="BD51" s="38">
        <f>RANK(X51,(L51:Q51,R51:Y51,AD51:AW51))</f>
        <v>6</v>
      </c>
      <c r="BE51" s="38">
        <f>RANK(V51,(L51:Q51,R51:Y51,AD51:AW51))</f>
        <v>7</v>
      </c>
      <c r="BG51" s="37">
        <v>54</v>
      </c>
    </row>
    <row r="52" spans="1:59" s="50" customFormat="1">
      <c r="A52" s="50" t="s">
        <v>3846</v>
      </c>
      <c r="B52" s="50">
        <f t="shared" si="24"/>
        <v>11</v>
      </c>
      <c r="C52" s="53">
        <f t="shared" si="28"/>
        <v>2598607</v>
      </c>
      <c r="D52" s="52"/>
      <c r="E52" s="52">
        <v>11</v>
      </c>
      <c r="F52" s="52"/>
      <c r="G52" s="98">
        <f t="shared" si="29"/>
        <v>1</v>
      </c>
      <c r="H52" s="98">
        <f t="shared" si="30"/>
        <v>2</v>
      </c>
      <c r="I52" s="98">
        <f t="shared" si="31"/>
        <v>3</v>
      </c>
      <c r="J52" s="53">
        <f t="shared" si="25"/>
        <v>5708</v>
      </c>
      <c r="K52" s="54">
        <f t="shared" si="32"/>
        <v>2.1965614654312869E-3</v>
      </c>
      <c r="L52" s="53">
        <f>County!N3232</f>
        <v>1242987</v>
      </c>
      <c r="M52" s="54">
        <f t="shared" si="33"/>
        <v>0.47832819660687437</v>
      </c>
      <c r="N52" s="53">
        <f>County!O3232</f>
        <v>1237279</v>
      </c>
      <c r="O52" s="54">
        <f t="shared" si="34"/>
        <v>0.47613163514144308</v>
      </c>
      <c r="P52" s="53">
        <f>County!P3232</f>
        <v>94070</v>
      </c>
      <c r="Q52" s="54">
        <f t="shared" si="35"/>
        <v>3.620016416487757E-2</v>
      </c>
      <c r="R52" s="84">
        <f>County!Q3232</f>
        <v>11471</v>
      </c>
      <c r="S52" s="54">
        <f t="shared" si="36"/>
        <v>4.4142881166717397E-3</v>
      </c>
      <c r="T52" s="53">
        <f>County!R3232</f>
        <v>6640</v>
      </c>
      <c r="U52" s="54">
        <f t="shared" si="37"/>
        <v>2.5552151595066128E-3</v>
      </c>
      <c r="V52" s="53">
        <f>County!S3232</f>
        <v>2042</v>
      </c>
      <c r="W52" s="54">
        <f t="shared" si="38"/>
        <v>7.8580562586031669E-4</v>
      </c>
      <c r="X52" s="84">
        <f>County!T3232</f>
        <v>853</v>
      </c>
      <c r="Y52" s="54">
        <f t="shared" si="39"/>
        <v>3.2825279082215972E-4</v>
      </c>
      <c r="Z52" s="53">
        <f>County!U3232</f>
        <v>1896</v>
      </c>
      <c r="AA52" s="54">
        <f t="shared" si="40"/>
        <v>7.2962167807598453E-4</v>
      </c>
      <c r="AB52" s="53">
        <f>County!V3232</f>
        <v>306</v>
      </c>
      <c r="AC52" s="54">
        <f t="shared" si="41"/>
        <v>1.177553974109975E-4</v>
      </c>
      <c r="AD52" s="53">
        <f>County!W3232</f>
        <v>0</v>
      </c>
      <c r="AE52" s="54">
        <f t="shared" si="42"/>
        <v>0</v>
      </c>
      <c r="AF52" s="53">
        <f>County!X3232</f>
        <v>0</v>
      </c>
      <c r="AG52" s="54">
        <f t="shared" si="43"/>
        <v>0</v>
      </c>
      <c r="AH52" s="53">
        <f>County!Y3232</f>
        <v>1063</v>
      </c>
      <c r="AI52" s="54">
        <f t="shared" si="44"/>
        <v>4.0906531845715801E-4</v>
      </c>
      <c r="AJ52" s="53">
        <f>County!Z3232</f>
        <v>0</v>
      </c>
      <c r="AK52" s="54">
        <f t="shared" si="45"/>
        <v>0</v>
      </c>
      <c r="AL52" s="53">
        <f>County!AA3232</f>
        <v>0</v>
      </c>
      <c r="AM52" s="54">
        <f t="shared" si="46"/>
        <v>0</v>
      </c>
      <c r="AN52" s="53">
        <f>County!AB3232</f>
        <v>0</v>
      </c>
      <c r="AO52" s="54">
        <f t="shared" si="47"/>
        <v>0</v>
      </c>
      <c r="AP52" s="53">
        <f>County!AC3232</f>
        <v>0</v>
      </c>
      <c r="AQ52" s="54">
        <f t="shared" si="48"/>
        <v>0</v>
      </c>
      <c r="AR52" s="53">
        <f>County!AD3232</f>
        <v>0</v>
      </c>
      <c r="AS52" s="54">
        <f t="shared" si="49"/>
        <v>0</v>
      </c>
      <c r="AT52" s="53">
        <f>County!AE3232</f>
        <v>0</v>
      </c>
      <c r="AU52" s="54">
        <f t="shared" si="50"/>
        <v>0</v>
      </c>
      <c r="AV52" s="53">
        <f>County!AF3232</f>
        <v>0</v>
      </c>
      <c r="AW52" s="54">
        <f t="shared" si="51"/>
        <v>0</v>
      </c>
      <c r="AX52" s="62"/>
      <c r="AY52" s="50" t="str">
        <f t="shared" si="26"/>
        <v>Wisconsin</v>
      </c>
      <c r="AZ52" s="50" t="s">
        <v>3929</v>
      </c>
      <c r="BA52" s="50">
        <f t="shared" si="27"/>
        <v>11</v>
      </c>
      <c r="BB52" s="51">
        <f>RANK(R52,(L52:Q52,R52:Y52,AD52:AW52))</f>
        <v>4</v>
      </c>
      <c r="BC52" s="51">
        <f>RANK(T52,(L52:Q52,R52:Y52,AD52:AW52))</f>
        <v>5</v>
      </c>
      <c r="BD52" s="51">
        <f>RANK(X52,(L52:Q52,R52:Y52,AD52:AW52))</f>
        <v>8</v>
      </c>
      <c r="BE52" s="51">
        <f>RANK(V52,(L52:Q52,R52:Y52,AD52:AW52))</f>
        <v>6</v>
      </c>
      <c r="BG52" s="50">
        <v>55</v>
      </c>
    </row>
    <row r="53" spans="1:59" s="44" customFormat="1">
      <c r="A53" s="44" t="s">
        <v>2188</v>
      </c>
      <c r="B53" s="44">
        <f t="shared" si="24"/>
        <v>3</v>
      </c>
      <c r="C53" s="48">
        <f t="shared" si="28"/>
        <v>218351</v>
      </c>
      <c r="D53" s="47">
        <v>3</v>
      </c>
      <c r="E53" s="47"/>
      <c r="F53" s="47"/>
      <c r="G53" s="100">
        <f t="shared" si="29"/>
        <v>2</v>
      </c>
      <c r="H53" s="100">
        <f t="shared" si="30"/>
        <v>1</v>
      </c>
      <c r="I53" s="100">
        <f t="shared" si="31"/>
        <v>3</v>
      </c>
      <c r="J53" s="35">
        <f t="shared" si="25"/>
        <v>87466</v>
      </c>
      <c r="K53" s="49">
        <f t="shared" si="32"/>
        <v>0.40057522063100237</v>
      </c>
      <c r="L53" s="48">
        <f>County!N3257</f>
        <v>60481</v>
      </c>
      <c r="M53" s="49">
        <f t="shared" si="33"/>
        <v>0.27698980082527674</v>
      </c>
      <c r="N53" s="48">
        <f>County!O3257</f>
        <v>147947</v>
      </c>
      <c r="O53" s="49">
        <f t="shared" si="34"/>
        <v>0.67756502145627906</v>
      </c>
      <c r="P53" s="71">
        <f>County!P3257</f>
        <v>4625</v>
      </c>
      <c r="Q53" s="49">
        <f t="shared" si="35"/>
        <v>2.1181492184601858E-2</v>
      </c>
      <c r="R53" s="48">
        <f>County!Q3257</f>
        <v>2724</v>
      </c>
      <c r="S53" s="49">
        <f t="shared" si="36"/>
        <v>1.2475326423968747E-2</v>
      </c>
      <c r="T53" s="48">
        <f>County!R3257</f>
        <v>1443</v>
      </c>
      <c r="U53" s="49">
        <f t="shared" si="37"/>
        <v>6.6086255615957793E-3</v>
      </c>
      <c r="V53" s="48">
        <f>County!S3257</f>
        <v>720</v>
      </c>
      <c r="W53" s="49">
        <f t="shared" si="38"/>
        <v>3.2974431076569378E-3</v>
      </c>
      <c r="X53" s="48">
        <f>County!T3257</f>
        <v>411</v>
      </c>
      <c r="Y53" s="49">
        <f t="shared" si="39"/>
        <v>1.8822904406208352E-3</v>
      </c>
      <c r="Z53" s="48">
        <f>County!U3257</f>
        <v>0</v>
      </c>
      <c r="AA53" s="49">
        <f t="shared" si="40"/>
        <v>0</v>
      </c>
      <c r="AB53" s="48">
        <f>County!V3257</f>
        <v>0</v>
      </c>
      <c r="AC53" s="49">
        <f t="shared" si="41"/>
        <v>0</v>
      </c>
      <c r="AD53" s="48">
        <f>County!W3257</f>
        <v>0</v>
      </c>
      <c r="AE53" s="49">
        <f t="shared" si="42"/>
        <v>0</v>
      </c>
      <c r="AF53" s="48">
        <f>County!X3257</f>
        <v>0</v>
      </c>
      <c r="AG53" s="49">
        <f t="shared" si="43"/>
        <v>0</v>
      </c>
      <c r="AH53" s="48">
        <f>County!Y3257</f>
        <v>0</v>
      </c>
      <c r="AI53" s="49">
        <f t="shared" si="44"/>
        <v>0</v>
      </c>
      <c r="AJ53" s="48">
        <f>County!Z3257</f>
        <v>0</v>
      </c>
      <c r="AK53" s="49">
        <f t="shared" si="45"/>
        <v>0</v>
      </c>
      <c r="AL53" s="48">
        <f>County!AA3257</f>
        <v>0</v>
      </c>
      <c r="AM53" s="49">
        <f t="shared" si="46"/>
        <v>0</v>
      </c>
      <c r="AN53" s="48">
        <f>County!AB3257</f>
        <v>0</v>
      </c>
      <c r="AO53" s="49">
        <f t="shared" si="47"/>
        <v>0</v>
      </c>
      <c r="AP53" s="48">
        <f>County!AC3257</f>
        <v>0</v>
      </c>
      <c r="AQ53" s="49">
        <f t="shared" si="48"/>
        <v>0</v>
      </c>
      <c r="AR53" s="48">
        <f>County!AD3257</f>
        <v>0</v>
      </c>
      <c r="AS53" s="49">
        <f t="shared" si="49"/>
        <v>0</v>
      </c>
      <c r="AT53" s="48">
        <f>County!AE3257</f>
        <v>0</v>
      </c>
      <c r="AU53" s="49">
        <f t="shared" si="50"/>
        <v>0</v>
      </c>
      <c r="AV53" s="48">
        <f>County!AF3257</f>
        <v>0</v>
      </c>
      <c r="AW53" s="49">
        <f t="shared" si="51"/>
        <v>0</v>
      </c>
      <c r="AX53" s="64"/>
      <c r="AY53" s="44" t="str">
        <f t="shared" si="26"/>
        <v>Wyoming</v>
      </c>
      <c r="AZ53" s="44" t="s">
        <v>1264</v>
      </c>
      <c r="BA53" s="44">
        <f t="shared" si="27"/>
        <v>3</v>
      </c>
      <c r="BB53" s="45">
        <f>RANK(R53,(L53:Q53,R53:Y53,AD53:AW53))</f>
        <v>4</v>
      </c>
      <c r="BC53" s="45">
        <f>RANK(T53,(L53:Q53,R53:Y53,AD53:AW53))</f>
        <v>5</v>
      </c>
      <c r="BD53" s="45">
        <f>RANK(X53,(L53:Q53,R53:Y53,AD53:AW53))</f>
        <v>7</v>
      </c>
      <c r="BE53" s="45">
        <f>RANK(V53,(L53:Q53,R53:Y53,AD53:AW53))</f>
        <v>6</v>
      </c>
      <c r="BG53" s="44">
        <v>56</v>
      </c>
    </row>
    <row r="54" spans="1:59" s="50" customFormat="1">
      <c r="A54" s="46" t="s">
        <v>1111</v>
      </c>
      <c r="B54" s="96">
        <f t="shared" si="24"/>
        <v>538</v>
      </c>
      <c r="C54" s="53">
        <f t="shared" si="28"/>
        <v>105422576</v>
      </c>
      <c r="D54" s="52">
        <f>SUM(D3:D53)</f>
        <v>271</v>
      </c>
      <c r="E54" s="52">
        <f>SUM(E3:E53)</f>
        <v>266</v>
      </c>
      <c r="F54" s="52">
        <f>SUM(F3:F53)</f>
        <v>1</v>
      </c>
      <c r="G54" s="98">
        <f t="shared" si="29"/>
        <v>1</v>
      </c>
      <c r="H54" s="98">
        <f t="shared" si="30"/>
        <v>2</v>
      </c>
      <c r="I54" s="98">
        <f t="shared" si="31"/>
        <v>3</v>
      </c>
      <c r="J54" s="53">
        <f>ABS(N54-L54)</f>
        <v>547398</v>
      </c>
      <c r="K54" s="54">
        <f t="shared" si="32"/>
        <v>5.1924172294936146E-3</v>
      </c>
      <c r="L54" s="53">
        <f>SUM(L3:L53)</f>
        <v>51009810</v>
      </c>
      <c r="M54" s="54">
        <f t="shared" si="33"/>
        <v>0.48386040196930874</v>
      </c>
      <c r="N54" s="53">
        <f>SUM(N3:N53)</f>
        <v>50462412</v>
      </c>
      <c r="O54" s="54">
        <f t="shared" si="34"/>
        <v>0.47866798473981514</v>
      </c>
      <c r="P54" s="53">
        <f>SUM(P3:P53)</f>
        <v>2883443</v>
      </c>
      <c r="Q54" s="54">
        <f t="shared" si="35"/>
        <v>2.7351285743577352E-2</v>
      </c>
      <c r="R54" s="53">
        <f>SUM(R3:R53)</f>
        <v>449181</v>
      </c>
      <c r="S54" s="54">
        <f t="shared" si="36"/>
        <v>4.2607666881522609E-3</v>
      </c>
      <c r="T54" s="53">
        <f>SUM(T3:T53)</f>
        <v>384532</v>
      </c>
      <c r="U54" s="54">
        <f t="shared" si="37"/>
        <v>3.6475299180699209E-3</v>
      </c>
      <c r="V54" s="53">
        <f>SUM(V3:V53)</f>
        <v>98027</v>
      </c>
      <c r="W54" s="54">
        <f t="shared" si="38"/>
        <v>9.2984827082958016E-4</v>
      </c>
      <c r="X54" s="53">
        <f>SUM(X3:X53)</f>
        <v>83710</v>
      </c>
      <c r="Y54" s="54">
        <f t="shared" si="39"/>
        <v>7.940424449503112E-4</v>
      </c>
      <c r="Z54" s="53">
        <f>SUM(Z3:Z53)</f>
        <v>21381</v>
      </c>
      <c r="AA54" s="54">
        <f t="shared" si="40"/>
        <v>2.0281234638015296E-4</v>
      </c>
      <c r="AB54" s="53">
        <f>SUM(AB3:AB53)</f>
        <v>7039</v>
      </c>
      <c r="AC54" s="54">
        <f t="shared" si="41"/>
        <v>6.6769379644071684E-5</v>
      </c>
      <c r="AD54" s="53">
        <f>SUM(AD3:AD53)</f>
        <v>5775</v>
      </c>
      <c r="AE54" s="54">
        <f t="shared" si="42"/>
        <v>5.4779537923641705E-5</v>
      </c>
      <c r="AF54" s="53">
        <f>SUM(AF3:AF53)</f>
        <v>5602</v>
      </c>
      <c r="AG54" s="54">
        <f t="shared" si="43"/>
        <v>5.313852319450058E-5</v>
      </c>
      <c r="AH54" s="53">
        <f>SUM(AH3:AH53)</f>
        <v>4795</v>
      </c>
      <c r="AI54" s="54">
        <f t="shared" si="44"/>
        <v>4.5483616336599478E-5</v>
      </c>
      <c r="AJ54" s="53">
        <f>SUM(AJ3:AJ53)</f>
        <v>3315</v>
      </c>
      <c r="AK54" s="54">
        <f t="shared" si="45"/>
        <v>3.1444877613311212E-5</v>
      </c>
      <c r="AL54" s="53">
        <f>SUM(AL3:AL53)</f>
        <v>1606</v>
      </c>
      <c r="AM54" s="54">
        <f t="shared" si="46"/>
        <v>1.5233928641622265E-5</v>
      </c>
      <c r="AN54" s="53">
        <f>SUM(AN3:AN53)</f>
        <v>1044</v>
      </c>
      <c r="AO54" s="54">
        <f t="shared" si="47"/>
        <v>9.9030021804817218E-6</v>
      </c>
      <c r="AP54" s="53">
        <f>SUM(AP3:AP53)</f>
        <v>535</v>
      </c>
      <c r="AQ54" s="54">
        <f t="shared" si="48"/>
        <v>5.0748143357832574E-6</v>
      </c>
      <c r="AR54" s="53">
        <f>SUM(AR3:AR53)</f>
        <v>208</v>
      </c>
      <c r="AS54" s="54">
        <f t="shared" si="49"/>
        <v>1.9730119286783506E-6</v>
      </c>
      <c r="AT54" s="53">
        <f>SUM(AT3:AT53)</f>
        <v>161</v>
      </c>
      <c r="AU54" s="54">
        <f t="shared" si="50"/>
        <v>1.5271871178712233E-6</v>
      </c>
      <c r="AV54" s="53">
        <f>SUM(AV3:AV53)</f>
        <v>0</v>
      </c>
      <c r="AW54" s="54">
        <f t="shared" si="51"/>
        <v>0</v>
      </c>
      <c r="AX54" s="62"/>
      <c r="AY54" s="50" t="str">
        <f t="shared" si="26"/>
        <v>Total</v>
      </c>
      <c r="BA54" s="50">
        <f t="shared" si="27"/>
        <v>538</v>
      </c>
      <c r="BB54" s="51">
        <f>RANK(R54,(L54:Q54,R54:Y54,AD54:AW54))</f>
        <v>4</v>
      </c>
      <c r="BC54" s="51">
        <f>RANK(T54,(L54:Q54,R54:Y54,AD54:AW54))</f>
        <v>5</v>
      </c>
      <c r="BD54" s="51">
        <f>RANK(X54,(L54:Q54,R54:Y54,AD54:AW54))</f>
        <v>7</v>
      </c>
      <c r="BE54" s="51">
        <f>RANK(V54,(L54:Q54,R54:Y54,AD54:AW54))</f>
        <v>6</v>
      </c>
    </row>
    <row r="55" spans="1:59">
      <c r="C55" s="1"/>
      <c r="J55" s="1"/>
      <c r="K55" s="1"/>
      <c r="L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row>
    <row r="56" spans="1:59">
      <c r="O56" s="1"/>
      <c r="P56" s="1">
        <f>C54-L54-N54-P54-R54-T54</f>
        <v>233198</v>
      </c>
      <c r="Q56" s="1"/>
      <c r="R56" s="1"/>
      <c r="T56" s="1"/>
      <c r="V56" s="1"/>
      <c r="Y56" s="1"/>
    </row>
    <row r="57" spans="1:59">
      <c r="P57" s="2">
        <f>P56/C54</f>
        <v>2.2120309410766058E-3</v>
      </c>
      <c r="V57" s="1"/>
      <c r="W57" s="1"/>
      <c r="X57" s="1"/>
      <c r="AC57" s="72"/>
    </row>
    <row r="58" spans="1:59">
      <c r="K58" s="24"/>
      <c r="AC58" s="10"/>
    </row>
    <row r="59" spans="1:59">
      <c r="P59" s="1"/>
    </row>
  </sheetData>
  <mergeCells count="41">
    <mergeCell ref="AP1:AQ1"/>
    <mergeCell ref="AJ1:AK1"/>
    <mergeCell ref="AN1:AO1"/>
    <mergeCell ref="AV1:AW1"/>
    <mergeCell ref="AN2:AO2"/>
    <mergeCell ref="AL1:AM1"/>
    <mergeCell ref="AJ2:AK2"/>
    <mergeCell ref="AP2:AQ2"/>
    <mergeCell ref="AT1:AU1"/>
    <mergeCell ref="AR1:AS1"/>
    <mergeCell ref="AR2:AS2"/>
    <mergeCell ref="L2:M2"/>
    <mergeCell ref="N2:O2"/>
    <mergeCell ref="P2:Q2"/>
    <mergeCell ref="R2:S2"/>
    <mergeCell ref="AV2:AW2"/>
    <mergeCell ref="AT2:AU2"/>
    <mergeCell ref="AL2:AM2"/>
    <mergeCell ref="AB2:AC2"/>
    <mergeCell ref="AF2:AG2"/>
    <mergeCell ref="AH2:AI2"/>
    <mergeCell ref="T2:U2"/>
    <mergeCell ref="X2:Y2"/>
    <mergeCell ref="V2:W2"/>
    <mergeCell ref="Z2:AA2"/>
    <mergeCell ref="AD2:AE2"/>
    <mergeCell ref="AH1:AI1"/>
    <mergeCell ref="Z1:AA1"/>
    <mergeCell ref="AD1:AE1"/>
    <mergeCell ref="R1:S1"/>
    <mergeCell ref="T1:U1"/>
    <mergeCell ref="X1:Y1"/>
    <mergeCell ref="V1:W1"/>
    <mergeCell ref="AB1:AC1"/>
    <mergeCell ref="AF1:AG1"/>
    <mergeCell ref="D1:F1"/>
    <mergeCell ref="G1:I1"/>
    <mergeCell ref="L1:M1"/>
    <mergeCell ref="N1:O1"/>
    <mergeCell ref="P1:Q1"/>
    <mergeCell ref="J1:K1"/>
  </mergeCells>
  <conditionalFormatting sqref="G3:G54">
    <cfRule type="cellIs" dxfId="31" priority="1" stopIfTrue="1" operator="equal">
      <formula>1</formula>
    </cfRule>
    <cfRule type="cellIs" dxfId="30" priority="2" stopIfTrue="1" operator="equal">
      <formula>3</formula>
    </cfRule>
  </conditionalFormatting>
  <conditionalFormatting sqref="H3:H54">
    <cfRule type="cellIs" dxfId="29" priority="3" stopIfTrue="1" operator="equal">
      <formula>1</formula>
    </cfRule>
    <cfRule type="cellIs" dxfId="28" priority="4" stopIfTrue="1" operator="equal">
      <formula>3</formula>
    </cfRule>
  </conditionalFormatting>
  <conditionalFormatting sqref="I3:I54">
    <cfRule type="cellIs" dxfId="27" priority="5" stopIfTrue="1" operator="equal">
      <formula>1</formula>
    </cfRule>
    <cfRule type="cellIs" dxfId="26" priority="6" stopIfTrue="1" operator="equal">
      <formula>3</formula>
    </cfRule>
  </conditionalFormatting>
  <conditionalFormatting sqref="K3:K54">
    <cfRule type="cellIs" dxfId="25" priority="7" stopIfTrue="1" operator="between">
      <formula>0.01</formula>
      <formula>-0.01</formula>
    </cfRule>
  </conditionalFormatting>
  <conditionalFormatting sqref="J3:J54">
    <cfRule type="expression" dxfId="24" priority="8" stopIfTrue="1">
      <formula>IF(G3=1,1,0)</formula>
    </cfRule>
    <cfRule type="expression" dxfId="23" priority="9" stopIfTrue="1">
      <formula>IF(H3=1,1,0)</formula>
    </cfRule>
  </conditionalFormatting>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BA3465"/>
  <sheetViews>
    <sheetView workbookViewId="0">
      <pane xSplit="2" ySplit="1" topLeftCell="C1287" activePane="bottomRight" state="frozenSplit"/>
      <selection pane="topRight"/>
      <selection pane="bottomLeft" activeCell="B3995" sqref="B3995"/>
      <selection pane="bottomRight" activeCell="N1932" sqref="N1932:R1932"/>
    </sheetView>
  </sheetViews>
  <sheetFormatPr baseColWidth="10" defaultColWidth="12.42578125" defaultRowHeight="13" outlineLevelRow="1" x14ac:dyDescent="0"/>
  <cols>
    <col min="1" max="1" width="12.42578125" customWidth="1"/>
    <col min="2" max="2" width="2.7109375" customWidth="1"/>
    <col min="3" max="3" width="10.7109375" style="2" customWidth="1"/>
    <col min="4" max="4" width="1.7109375" style="7" customWidth="1"/>
    <col min="5" max="6" width="1.7109375" style="2" customWidth="1"/>
    <col min="7" max="7" width="9.7109375" style="1" customWidth="1"/>
    <col min="8" max="8" width="9.7109375" style="2" customWidth="1"/>
    <col min="9" max="9" width="1.7109375" style="1" customWidth="1"/>
    <col min="10" max="13" width="7.7109375" style="2" customWidth="1"/>
    <col min="14" max="16" width="9.7109375" style="1" customWidth="1"/>
    <col min="17" max="32" width="8.7109375" style="1" customWidth="1"/>
    <col min="33" max="36" width="1.7109375" style="8" customWidth="1"/>
    <col min="37" max="41" width="6.7109375" style="2" customWidth="1"/>
    <col min="42" max="42" width="12.42578125" customWidth="1"/>
    <col min="43" max="43" width="2.7109375" customWidth="1"/>
    <col min="44" max="44" width="6.7109375" customWidth="1"/>
    <col min="45" max="45" width="4" customWidth="1"/>
    <col min="46" max="46" width="5.140625" style="93" customWidth="1"/>
    <col min="47" max="47" width="8.5703125" style="10" customWidth="1"/>
    <col min="48" max="48" width="7.42578125" style="83" customWidth="1"/>
    <col min="49" max="49" width="5.28515625" customWidth="1"/>
    <col min="50" max="50" width="13.42578125" style="7" customWidth="1"/>
  </cols>
  <sheetData>
    <row r="1" spans="1:53">
      <c r="C1" s="26" t="s">
        <v>3585</v>
      </c>
      <c r="D1" s="23" t="str">
        <f>LEFT(N1)</f>
        <v>G</v>
      </c>
      <c r="E1" s="20" t="str">
        <f>LEFT(O1)</f>
        <v>B</v>
      </c>
      <c r="F1" s="21" t="str">
        <f>LEFT(P1)</f>
        <v>N</v>
      </c>
      <c r="G1" s="30" t="s">
        <v>2334</v>
      </c>
      <c r="H1" s="2" t="s">
        <v>626</v>
      </c>
      <c r="I1" s="26"/>
      <c r="J1" s="19" t="str">
        <f>N1</f>
        <v>Gore</v>
      </c>
      <c r="K1" s="20" t="str">
        <f>O1</f>
        <v>Bush</v>
      </c>
      <c r="L1" s="21" t="str">
        <f>P1</f>
        <v>Nader</v>
      </c>
      <c r="M1" s="2" t="s">
        <v>3578</v>
      </c>
      <c r="N1" s="3" t="s">
        <v>1029</v>
      </c>
      <c r="O1" s="4" t="s">
        <v>1030</v>
      </c>
      <c r="P1" s="22" t="s">
        <v>1031</v>
      </c>
      <c r="Q1" s="1" t="s">
        <v>1589</v>
      </c>
      <c r="R1" s="1" t="s">
        <v>1059</v>
      </c>
      <c r="S1" s="1" t="s">
        <v>3580</v>
      </c>
      <c r="T1" s="1" t="s">
        <v>727</v>
      </c>
      <c r="U1" s="1" t="s">
        <v>1761</v>
      </c>
      <c r="V1" s="1" t="s">
        <v>1298</v>
      </c>
      <c r="W1" s="1" t="s">
        <v>3364</v>
      </c>
      <c r="X1" s="1" t="s">
        <v>2297</v>
      </c>
      <c r="Y1" s="1" t="s">
        <v>3439</v>
      </c>
      <c r="Z1" s="1" t="s">
        <v>903</v>
      </c>
      <c r="AA1" s="1" t="s">
        <v>3579</v>
      </c>
      <c r="AB1" s="1" t="s">
        <v>3427</v>
      </c>
      <c r="AC1" s="1" t="s">
        <v>1760</v>
      </c>
      <c r="AD1" s="1" t="s">
        <v>3681</v>
      </c>
      <c r="AE1" s="1" t="s">
        <v>2948</v>
      </c>
      <c r="AG1" s="24" t="str">
        <f>LEFT(Q1,1)</f>
        <v>B</v>
      </c>
      <c r="AH1" s="24" t="str">
        <f>LEFT(R1,1)</f>
        <v>B</v>
      </c>
      <c r="AI1" s="24" t="str">
        <f>LEFT(T1,1)</f>
        <v>H</v>
      </c>
      <c r="AJ1" s="24" t="str">
        <f>LEFT(S1,1)</f>
        <v>P</v>
      </c>
      <c r="AK1" s="2" t="str">
        <f>Q1</f>
        <v>Buchanan</v>
      </c>
      <c r="AL1" s="2" t="str">
        <f>R1</f>
        <v>Browne</v>
      </c>
      <c r="AM1" s="2" t="str">
        <f>T1</f>
        <v>Hagelin</v>
      </c>
      <c r="AN1" s="2" t="str">
        <f>S1</f>
        <v>Phillips</v>
      </c>
      <c r="AR1" t="s">
        <v>3139</v>
      </c>
      <c r="AT1" s="93" t="s">
        <v>2163</v>
      </c>
      <c r="AU1" s="10" t="s">
        <v>2472</v>
      </c>
      <c r="AV1" s="94" t="s">
        <v>646</v>
      </c>
      <c r="AX1" s="7" t="s">
        <v>647</v>
      </c>
      <c r="BA1" t="s">
        <v>5321</v>
      </c>
    </row>
    <row r="2" spans="1:53">
      <c r="C2" s="123"/>
      <c r="D2" s="23"/>
      <c r="E2" s="20"/>
      <c r="F2" s="21"/>
      <c r="G2" s="122"/>
      <c r="I2" s="123"/>
      <c r="J2" s="19"/>
      <c r="K2" s="20"/>
      <c r="L2" s="21"/>
      <c r="N2" s="3"/>
      <c r="O2" s="4"/>
      <c r="P2" s="22"/>
      <c r="AG2" s="24"/>
      <c r="AH2" s="24"/>
      <c r="AI2" s="24"/>
      <c r="AJ2" s="24"/>
      <c r="AV2" s="94"/>
    </row>
    <row r="3" spans="1:53" hidden="1" outlineLevel="1">
      <c r="A3" t="s">
        <v>3158</v>
      </c>
      <c r="B3" t="s">
        <v>3174</v>
      </c>
      <c r="C3" s="1">
        <f t="shared" ref="C3:C34" si="0">SUM(N3:AE3)</f>
        <v>17208</v>
      </c>
      <c r="D3" s="7">
        <f>RANK(N3,(N3:P3,Q3:AE3))</f>
        <v>2</v>
      </c>
      <c r="E3" s="7">
        <f>RANK(O3,(N3:P3,Q3:AE3))</f>
        <v>1</v>
      </c>
      <c r="F3" s="7">
        <f>IF(P3&gt;0,RANK(P3,(N3:P3,Q3:AE3)),0)</f>
        <v>3</v>
      </c>
      <c r="G3" s="1">
        <f t="shared" ref="G3:G34" si="1">IF(D3=1,N3,IF(E3=1,O3,P3))-IF(D3=2,N3,IF(E3=2,O3,P3))</f>
        <v>7051</v>
      </c>
      <c r="H3" s="2">
        <f t="shared" ref="H3:H34" si="2">G3/C3</f>
        <v>0.40975127847512782</v>
      </c>
      <c r="I3" s="2"/>
      <c r="J3" s="2">
        <f t="shared" ref="J3:J34" si="3">IF($C3=0,"-",N3/$C3)</f>
        <v>0.28719200371920039</v>
      </c>
      <c r="K3" s="2">
        <f t="shared" ref="K3:K34" si="4">IF($C3=0,"-",O3/$C3)</f>
        <v>0.69694328219432822</v>
      </c>
      <c r="L3" s="2">
        <f t="shared" ref="L3:L34" si="5">IF($C3=0,"-",P3/$C3)</f>
        <v>9.2980009298000935E-3</v>
      </c>
      <c r="M3" s="2">
        <f t="shared" ref="M3:M34" si="6">IF(C3=0,"-",(1-J3-K3-L3))</f>
        <v>6.5667131566712941E-3</v>
      </c>
      <c r="N3" s="1">
        <v>4942</v>
      </c>
      <c r="O3" s="1">
        <v>11993</v>
      </c>
      <c r="P3" s="1">
        <v>160</v>
      </c>
      <c r="Q3" s="1">
        <v>43</v>
      </c>
      <c r="R3" s="1">
        <v>51</v>
      </c>
      <c r="S3" s="1">
        <v>9</v>
      </c>
      <c r="T3" s="1">
        <v>5</v>
      </c>
      <c r="U3" s="1">
        <v>5</v>
      </c>
      <c r="AG3" s="7">
        <f>IF(Q3&gt;0,RANK(Q3,(N3:P3,Q3:AE3)),0)</f>
        <v>5</v>
      </c>
      <c r="AH3" s="7">
        <f>IF(R3&gt;0,RANK(R3,(N3:P3,Q3:AE3)),0)</f>
        <v>4</v>
      </c>
      <c r="AI3" s="7">
        <f>IF(T3&gt;0,RANK(T3,(N3:P3,Q3:AE3)),0)</f>
        <v>7</v>
      </c>
      <c r="AJ3" s="7">
        <f>IF(S3&gt;0,RANK(S3,(N3:P3,Q3:AE3)),0)</f>
        <v>6</v>
      </c>
      <c r="AK3" s="2">
        <f t="shared" ref="AK3:AK34" si="7">IF($C3=0,"-",Q3/$C3)</f>
        <v>2.4988377498837751E-3</v>
      </c>
      <c r="AL3" s="2">
        <f t="shared" ref="AL3:AL34" si="8">IF($C3=0,"-",R3/$C3)</f>
        <v>2.9637377963737796E-3</v>
      </c>
      <c r="AM3" s="2">
        <f t="shared" ref="AM3:AM34" si="9">IF($C3=0,"-",T3/$C3)</f>
        <v>2.9056252905625292E-4</v>
      </c>
      <c r="AN3" s="2">
        <f t="shared" ref="AN3:AN34" si="10">IF($C3=0,"-",S3/$C3)</f>
        <v>5.2301255230125519E-4</v>
      </c>
      <c r="AP3" t="s">
        <v>3158</v>
      </c>
      <c r="AQ3" t="s">
        <v>3174</v>
      </c>
      <c r="AR3">
        <v>2</v>
      </c>
      <c r="AT3" s="93" t="s">
        <v>648</v>
      </c>
      <c r="AU3" s="92" t="s">
        <v>1801</v>
      </c>
      <c r="AV3" s="83" t="str">
        <f t="shared" ref="AV3:AV65" si="11">AT3&amp;AU3</f>
        <v>01001</v>
      </c>
      <c r="AX3" s="7" t="s">
        <v>3753</v>
      </c>
    </row>
    <row r="4" spans="1:53" hidden="1" outlineLevel="1">
      <c r="A4" t="s">
        <v>3159</v>
      </c>
      <c r="B4" t="s">
        <v>3174</v>
      </c>
      <c r="C4" s="1">
        <f t="shared" si="0"/>
        <v>56480</v>
      </c>
      <c r="D4" s="7">
        <f>RANK(N4,(N4:P4,Q4:AE4))</f>
        <v>2</v>
      </c>
      <c r="E4" s="7">
        <f>RANK(O4,(N4:P4,Q4:AE4))</f>
        <v>1</v>
      </c>
      <c r="F4" s="7">
        <f>IF(P4&gt;0,RANK(P4,(N4:P4,Q4:AE4)),0)</f>
        <v>3</v>
      </c>
      <c r="G4" s="1">
        <f t="shared" si="1"/>
        <v>26875</v>
      </c>
      <c r="H4" s="2">
        <f t="shared" si="2"/>
        <v>0.47583215297450426</v>
      </c>
      <c r="I4" s="2"/>
      <c r="J4" s="2">
        <f t="shared" si="3"/>
        <v>0.24782223796033995</v>
      </c>
      <c r="K4" s="2">
        <f t="shared" si="4"/>
        <v>0.72365439093484418</v>
      </c>
      <c r="L4" s="2">
        <f t="shared" si="5"/>
        <v>1.8289660056657223E-2</v>
      </c>
      <c r="M4" s="2">
        <f t="shared" si="6"/>
        <v>1.0233711048158619E-2</v>
      </c>
      <c r="N4" s="1">
        <v>13997</v>
      </c>
      <c r="O4" s="1">
        <v>40872</v>
      </c>
      <c r="P4" s="1">
        <v>1033</v>
      </c>
      <c r="Q4" s="1">
        <v>287</v>
      </c>
      <c r="R4" s="1">
        <v>226</v>
      </c>
      <c r="S4" s="1">
        <v>23</v>
      </c>
      <c r="T4" s="1">
        <v>14</v>
      </c>
      <c r="U4" s="1">
        <v>28</v>
      </c>
      <c r="AG4" s="7">
        <f>IF(Q4&gt;0,RANK(Q4,(N4:P4,Q4:AE4)),0)</f>
        <v>4</v>
      </c>
      <c r="AH4" s="7">
        <f>IF(R4&gt;0,RANK(R4,(N4:P4,Q4:AE4)),0)</f>
        <v>5</v>
      </c>
      <c r="AI4" s="7">
        <f>IF(T4&gt;0,RANK(T4,(N4:P4,Q4:AE4)),0)</f>
        <v>8</v>
      </c>
      <c r="AJ4" s="7">
        <f>IF(S4&gt;0,RANK(S4,(N4:P4,Q4:AE4)),0)</f>
        <v>7</v>
      </c>
      <c r="AK4" s="2">
        <f t="shared" si="7"/>
        <v>5.0814447592067991E-3</v>
      </c>
      <c r="AL4" s="2">
        <f t="shared" si="8"/>
        <v>4.0014164305949007E-3</v>
      </c>
      <c r="AM4" s="2">
        <f t="shared" si="9"/>
        <v>2.4787535410764874E-4</v>
      </c>
      <c r="AN4" s="2">
        <f t="shared" si="10"/>
        <v>4.0722379603399432E-4</v>
      </c>
      <c r="AP4" t="s">
        <v>3159</v>
      </c>
      <c r="AQ4" t="s">
        <v>3174</v>
      </c>
      <c r="AR4">
        <v>1</v>
      </c>
      <c r="AT4" s="93" t="s">
        <v>648</v>
      </c>
      <c r="AU4" s="92" t="s">
        <v>1802</v>
      </c>
      <c r="AV4" s="83" t="str">
        <f t="shared" si="11"/>
        <v>01003</v>
      </c>
      <c r="AX4" s="7" t="s">
        <v>3753</v>
      </c>
    </row>
    <row r="5" spans="1:53" hidden="1" outlineLevel="1">
      <c r="A5" t="s">
        <v>2777</v>
      </c>
      <c r="B5" t="s">
        <v>3174</v>
      </c>
      <c r="C5" s="1">
        <f t="shared" si="0"/>
        <v>10395</v>
      </c>
      <c r="D5" s="7">
        <f>RANK(N5,(N5:P5,Q5:AE5))</f>
        <v>1</v>
      </c>
      <c r="E5" s="7">
        <f>RANK(O5,(N5:P5,Q5:AE5))</f>
        <v>2</v>
      </c>
      <c r="F5" s="7">
        <f>IF(P5&gt;0,RANK(P5,(N5:P5,Q5:AE5)),0)</f>
        <v>3</v>
      </c>
      <c r="G5" s="1">
        <f t="shared" si="1"/>
        <v>92</v>
      </c>
      <c r="H5" s="2">
        <f t="shared" si="2"/>
        <v>8.8504088504088498E-3</v>
      </c>
      <c r="I5" s="2"/>
      <c r="J5" s="2">
        <f t="shared" si="3"/>
        <v>0.49908609908609908</v>
      </c>
      <c r="K5" s="2">
        <f t="shared" si="4"/>
        <v>0.49023569023569025</v>
      </c>
      <c r="L5" s="2">
        <f t="shared" si="5"/>
        <v>4.4252044252044249E-3</v>
      </c>
      <c r="M5" s="2">
        <f t="shared" si="6"/>
        <v>6.2530062530063062E-3</v>
      </c>
      <c r="N5" s="1">
        <v>5188</v>
      </c>
      <c r="O5" s="1">
        <v>5096</v>
      </c>
      <c r="P5" s="1">
        <v>46</v>
      </c>
      <c r="Q5" s="1">
        <v>27</v>
      </c>
      <c r="R5" s="1">
        <v>27</v>
      </c>
      <c r="S5" s="1">
        <v>6</v>
      </c>
      <c r="T5" s="1">
        <v>2</v>
      </c>
      <c r="U5" s="1">
        <v>3</v>
      </c>
      <c r="AG5" s="7">
        <f>IF(Q5&gt;0,RANK(Q5,(N5:P5,Q5:AE5)),0)</f>
        <v>4</v>
      </c>
      <c r="AH5" s="7">
        <f>IF(R5&gt;0,RANK(R5,(N5:P5,Q5:AE5)),0)</f>
        <v>4</v>
      </c>
      <c r="AI5" s="7">
        <f>IF(T5&gt;0,RANK(T5,(N5:P5,Q5:AE5)),0)</f>
        <v>8</v>
      </c>
      <c r="AJ5" s="7">
        <f>IF(S5&gt;0,RANK(S5,(N5:P5,Q5:AE5)),0)</f>
        <v>6</v>
      </c>
      <c r="AK5" s="2">
        <f t="shared" si="7"/>
        <v>2.5974025974025974E-3</v>
      </c>
      <c r="AL5" s="2">
        <f t="shared" si="8"/>
        <v>2.5974025974025974E-3</v>
      </c>
      <c r="AM5" s="2">
        <f t="shared" si="9"/>
        <v>1.9240019240019239E-4</v>
      </c>
      <c r="AN5" s="2">
        <f t="shared" si="10"/>
        <v>5.772005772005772E-4</v>
      </c>
      <c r="AP5" t="s">
        <v>2777</v>
      </c>
      <c r="AQ5" t="s">
        <v>3174</v>
      </c>
      <c r="AR5">
        <v>2</v>
      </c>
      <c r="AT5" s="93" t="s">
        <v>648</v>
      </c>
      <c r="AU5" s="92" t="s">
        <v>1803</v>
      </c>
      <c r="AV5" s="83" t="str">
        <f t="shared" si="11"/>
        <v>01005</v>
      </c>
      <c r="AX5" s="7" t="s">
        <v>3753</v>
      </c>
    </row>
    <row r="6" spans="1:53" hidden="1" outlineLevel="1">
      <c r="A6" t="s">
        <v>2850</v>
      </c>
      <c r="B6" t="s">
        <v>3174</v>
      </c>
      <c r="C6" s="1">
        <f t="shared" si="0"/>
        <v>7101</v>
      </c>
      <c r="D6" s="7">
        <f>RANK(N6,(N6:P6,Q6:AE6))</f>
        <v>2</v>
      </c>
      <c r="E6" s="7">
        <f>RANK(O6,(N6:P6,Q6:AE6))</f>
        <v>1</v>
      </c>
      <c r="F6" s="7">
        <f>IF(P6&gt;0,RANK(P6,(N6:P6,Q6:AE6)),0)</f>
        <v>3</v>
      </c>
      <c r="G6" s="1">
        <f t="shared" si="1"/>
        <v>1563</v>
      </c>
      <c r="H6" s="2">
        <f t="shared" si="2"/>
        <v>0.22010984368398817</v>
      </c>
      <c r="I6" s="2"/>
      <c r="J6" s="2">
        <f t="shared" si="3"/>
        <v>0.381636389240952</v>
      </c>
      <c r="K6" s="2">
        <f t="shared" si="4"/>
        <v>0.60174623292494012</v>
      </c>
      <c r="L6" s="2">
        <f t="shared" si="5"/>
        <v>7.3229122658780453E-3</v>
      </c>
      <c r="M6" s="2">
        <f t="shared" si="6"/>
        <v>9.2944655682298365E-3</v>
      </c>
      <c r="N6" s="1">
        <v>2710</v>
      </c>
      <c r="O6" s="1">
        <v>4273</v>
      </c>
      <c r="P6" s="1">
        <v>52</v>
      </c>
      <c r="Q6" s="1">
        <v>36</v>
      </c>
      <c r="R6" s="1">
        <v>20</v>
      </c>
      <c r="S6" s="1">
        <v>9</v>
      </c>
      <c r="T6" s="1">
        <v>1</v>
      </c>
      <c r="U6" s="1">
        <v>0</v>
      </c>
      <c r="AG6" s="7">
        <f>IF(Q6&gt;0,RANK(Q6,(N6:P6,Q6:AE6)),0)</f>
        <v>4</v>
      </c>
      <c r="AH6" s="7">
        <f>IF(R6&gt;0,RANK(R6,(N6:P6,Q6:AE6)),0)</f>
        <v>5</v>
      </c>
      <c r="AI6" s="7">
        <f>IF(T6&gt;0,RANK(T6,(N6:P6,Q6:AE6)),0)</f>
        <v>7</v>
      </c>
      <c r="AJ6" s="7">
        <f>IF(S6&gt;0,RANK(S6,(N6:P6,Q6:AE6)),0)</f>
        <v>6</v>
      </c>
      <c r="AK6" s="2">
        <f t="shared" si="7"/>
        <v>5.0697084917617234E-3</v>
      </c>
      <c r="AL6" s="2">
        <f t="shared" si="8"/>
        <v>2.8165047176454019E-3</v>
      </c>
      <c r="AM6" s="2">
        <f t="shared" si="9"/>
        <v>1.4082523588227009E-4</v>
      </c>
      <c r="AN6" s="2">
        <f t="shared" si="10"/>
        <v>1.2674271229404308E-3</v>
      </c>
      <c r="AP6" t="s">
        <v>2850</v>
      </c>
      <c r="AQ6" t="s">
        <v>3174</v>
      </c>
      <c r="AT6" s="93" t="s">
        <v>648</v>
      </c>
      <c r="AU6" s="92" t="s">
        <v>2150</v>
      </c>
      <c r="AV6" s="83" t="str">
        <f t="shared" si="11"/>
        <v>01007</v>
      </c>
      <c r="AX6" s="7" t="s">
        <v>3753</v>
      </c>
    </row>
    <row r="7" spans="1:53" hidden="1" outlineLevel="1">
      <c r="A7" t="s">
        <v>2961</v>
      </c>
      <c r="B7" t="s">
        <v>3174</v>
      </c>
      <c r="C7" s="1">
        <f t="shared" si="0"/>
        <v>17973</v>
      </c>
      <c r="D7" s="7">
        <f>RANK(N7,(N7:P7,Q7:AE7))</f>
        <v>2</v>
      </c>
      <c r="E7" s="7">
        <f>RANK(O7,(N7:P7,Q7:AE7))</f>
        <v>1</v>
      </c>
      <c r="F7" s="7">
        <f>IF(P7&gt;0,RANK(P7,(N7:P7,Q7:AE7)),0)</f>
        <v>3</v>
      </c>
      <c r="G7" s="1">
        <f t="shared" si="1"/>
        <v>7690</v>
      </c>
      <c r="H7" s="2">
        <f t="shared" si="2"/>
        <v>0.42786401824959663</v>
      </c>
      <c r="I7" s="2"/>
      <c r="J7" s="2">
        <f t="shared" si="3"/>
        <v>0.27691537305958941</v>
      </c>
      <c r="K7" s="2">
        <f t="shared" si="4"/>
        <v>0.70477939130918599</v>
      </c>
      <c r="L7" s="2">
        <f t="shared" si="5"/>
        <v>8.5684081678072659E-3</v>
      </c>
      <c r="M7" s="2">
        <f t="shared" si="6"/>
        <v>9.736827463417282E-3</v>
      </c>
      <c r="N7" s="1">
        <v>4977</v>
      </c>
      <c r="O7" s="1">
        <v>12667</v>
      </c>
      <c r="P7" s="1">
        <v>154</v>
      </c>
      <c r="Q7" s="1">
        <v>104</v>
      </c>
      <c r="R7" s="1">
        <v>51</v>
      </c>
      <c r="S7" s="1">
        <v>10</v>
      </c>
      <c r="T7" s="1">
        <v>5</v>
      </c>
      <c r="U7" s="1">
        <v>5</v>
      </c>
      <c r="AG7" s="7">
        <f>IF(Q7&gt;0,RANK(Q7,(N7:P7,Q7:AE7)),0)</f>
        <v>4</v>
      </c>
      <c r="AH7" s="7">
        <f>IF(R7&gt;0,RANK(R7,(N7:P7,Q7:AE7)),0)</f>
        <v>5</v>
      </c>
      <c r="AI7" s="7">
        <f>IF(T7&gt;0,RANK(T7,(N7:P7,Q7:AE7)),0)</f>
        <v>7</v>
      </c>
      <c r="AJ7" s="7">
        <f>IF(S7&gt;0,RANK(S7,(N7:P7,Q7:AE7)),0)</f>
        <v>6</v>
      </c>
      <c r="AK7" s="2">
        <f t="shared" si="7"/>
        <v>5.786457463973738E-3</v>
      </c>
      <c r="AL7" s="2">
        <f t="shared" si="8"/>
        <v>2.8375897179101985E-3</v>
      </c>
      <c r="AM7" s="2">
        <f t="shared" si="9"/>
        <v>2.7819507038335281E-4</v>
      </c>
      <c r="AN7" s="2">
        <f t="shared" si="10"/>
        <v>5.5639014076670561E-4</v>
      </c>
      <c r="AP7" t="s">
        <v>2961</v>
      </c>
      <c r="AQ7" t="s">
        <v>3174</v>
      </c>
      <c r="AR7">
        <v>4</v>
      </c>
      <c r="AT7" s="93" t="s">
        <v>648</v>
      </c>
      <c r="AU7" s="92" t="s">
        <v>2454</v>
      </c>
      <c r="AV7" s="83" t="str">
        <f t="shared" si="11"/>
        <v>01009</v>
      </c>
      <c r="AX7" s="7" t="s">
        <v>3753</v>
      </c>
    </row>
    <row r="8" spans="1:53" hidden="1" outlineLevel="1">
      <c r="A8" t="s">
        <v>2962</v>
      </c>
      <c r="B8" t="s">
        <v>3174</v>
      </c>
      <c r="C8" s="1">
        <f t="shared" si="0"/>
        <v>4904</v>
      </c>
      <c r="D8" s="7">
        <f>RANK(N8,(N8:P8,Q8:AE8))</f>
        <v>1</v>
      </c>
      <c r="E8" s="7">
        <f>RANK(O8,(N8:P8,Q8:AE8))</f>
        <v>2</v>
      </c>
      <c r="F8" s="7">
        <f>IF(P8&gt;0,RANK(P8,(N8:P8,Q8:AE8)),0)</f>
        <v>4</v>
      </c>
      <c r="G8" s="1">
        <f t="shared" si="1"/>
        <v>1962</v>
      </c>
      <c r="H8" s="2">
        <f t="shared" si="2"/>
        <v>0.40008156606851547</v>
      </c>
      <c r="I8" s="2"/>
      <c r="J8" s="2">
        <f t="shared" si="3"/>
        <v>0.69229200652528544</v>
      </c>
      <c r="K8" s="2">
        <f t="shared" si="4"/>
        <v>0.29221044045676997</v>
      </c>
      <c r="L8" s="2">
        <f t="shared" si="5"/>
        <v>4.8939641109298528E-3</v>
      </c>
      <c r="M8" s="2">
        <f t="shared" si="6"/>
        <v>1.0603588907014735E-2</v>
      </c>
      <c r="N8" s="1">
        <v>3395</v>
      </c>
      <c r="O8" s="1">
        <v>1433</v>
      </c>
      <c r="P8" s="1">
        <v>24</v>
      </c>
      <c r="Q8" s="1">
        <v>8</v>
      </c>
      <c r="R8" s="1">
        <v>34</v>
      </c>
      <c r="S8" s="1">
        <v>5</v>
      </c>
      <c r="T8" s="1">
        <v>4</v>
      </c>
      <c r="U8" s="1">
        <v>1</v>
      </c>
      <c r="AG8" s="7">
        <f>IF(Q8&gt;0,RANK(Q8,(N8:P8,Q8:AE8)),0)</f>
        <v>5</v>
      </c>
      <c r="AH8" s="7">
        <f>IF(R8&gt;0,RANK(R8,(N8:P8,Q8:AE8)),0)</f>
        <v>3</v>
      </c>
      <c r="AI8" s="7">
        <f>IF(T8&gt;0,RANK(T8,(N8:P8,Q8:AE8)),0)</f>
        <v>7</v>
      </c>
      <c r="AJ8" s="7">
        <f>IF(S8&gt;0,RANK(S8,(N8:P8,Q8:AE8)),0)</f>
        <v>6</v>
      </c>
      <c r="AK8" s="2">
        <f t="shared" si="7"/>
        <v>1.6313213703099511E-3</v>
      </c>
      <c r="AL8" s="2">
        <f t="shared" si="8"/>
        <v>6.9331158238172923E-3</v>
      </c>
      <c r="AM8" s="2">
        <f t="shared" si="9"/>
        <v>8.1566068515497557E-4</v>
      </c>
      <c r="AN8" s="2">
        <f t="shared" si="10"/>
        <v>1.0195758564437193E-3</v>
      </c>
      <c r="AP8" t="s">
        <v>2962</v>
      </c>
      <c r="AQ8" t="s">
        <v>3174</v>
      </c>
      <c r="AR8">
        <v>2</v>
      </c>
      <c r="AT8" s="93" t="s">
        <v>648</v>
      </c>
      <c r="AU8" s="92" t="s">
        <v>2455</v>
      </c>
      <c r="AV8" s="83" t="str">
        <f t="shared" si="11"/>
        <v>01011</v>
      </c>
      <c r="AX8" s="7" t="s">
        <v>3753</v>
      </c>
    </row>
    <row r="9" spans="1:53" hidden="1" outlineLevel="1">
      <c r="A9" t="s">
        <v>2963</v>
      </c>
      <c r="B9" t="s">
        <v>3174</v>
      </c>
      <c r="C9" s="1">
        <f t="shared" si="0"/>
        <v>7803</v>
      </c>
      <c r="D9" s="7">
        <f>RANK(N9,(N9:P9,Q9:AE9))</f>
        <v>2</v>
      </c>
      <c r="E9" s="7">
        <f>RANK(O9,(N9:P9,Q9:AE9))</f>
        <v>1</v>
      </c>
      <c r="F9" s="7">
        <f>IF(P9&gt;0,RANK(P9,(N9:P9,Q9:AE9)),0)</f>
        <v>3</v>
      </c>
      <c r="G9" s="1">
        <f t="shared" si="1"/>
        <v>521</v>
      </c>
      <c r="H9" s="2">
        <f t="shared" si="2"/>
        <v>6.6769191336665382E-2</v>
      </c>
      <c r="I9" s="2"/>
      <c r="J9" s="2">
        <f t="shared" si="3"/>
        <v>0.46212995001922336</v>
      </c>
      <c r="K9" s="2">
        <f t="shared" si="4"/>
        <v>0.52889914135588878</v>
      </c>
      <c r="L9" s="2">
        <f t="shared" si="5"/>
        <v>4.61361014994233E-3</v>
      </c>
      <c r="M9" s="2">
        <f t="shared" si="6"/>
        <v>4.3572984749455888E-3</v>
      </c>
      <c r="N9" s="1">
        <v>3606</v>
      </c>
      <c r="O9" s="1">
        <v>4127</v>
      </c>
      <c r="P9" s="1">
        <v>36</v>
      </c>
      <c r="Q9" s="1">
        <v>9</v>
      </c>
      <c r="R9" s="1">
        <v>19</v>
      </c>
      <c r="S9" s="1">
        <v>3</v>
      </c>
      <c r="T9" s="1">
        <v>0</v>
      </c>
      <c r="U9" s="1">
        <v>3</v>
      </c>
      <c r="AG9" s="7">
        <f>IF(Q9&gt;0,RANK(Q9,(N9:P9,Q9:AE9)),0)</f>
        <v>5</v>
      </c>
      <c r="AH9" s="7">
        <f>IF(R9&gt;0,RANK(R9,(N9:P9,Q9:AE9)),0)</f>
        <v>4</v>
      </c>
      <c r="AI9" s="7">
        <f>IF(T9&gt;0,RANK(T9,(N9:P9,Q9:AE9)),0)</f>
        <v>0</v>
      </c>
      <c r="AJ9" s="7">
        <f>IF(S9&gt;0,RANK(S9,(N9:P9,Q9:AE9)),0)</f>
        <v>6</v>
      </c>
      <c r="AK9" s="2">
        <f t="shared" si="7"/>
        <v>1.1534025374855825E-3</v>
      </c>
      <c r="AL9" s="2">
        <f t="shared" si="8"/>
        <v>2.4349609124695629E-3</v>
      </c>
      <c r="AM9" s="2">
        <f t="shared" si="9"/>
        <v>0</v>
      </c>
      <c r="AN9" s="2">
        <f t="shared" si="10"/>
        <v>3.8446751249519417E-4</v>
      </c>
      <c r="AP9" t="s">
        <v>2963</v>
      </c>
      <c r="AQ9" t="s">
        <v>3174</v>
      </c>
      <c r="AR9">
        <v>2</v>
      </c>
      <c r="AT9" s="93" t="s">
        <v>648</v>
      </c>
      <c r="AU9" s="92" t="s">
        <v>2456</v>
      </c>
      <c r="AV9" s="83" t="str">
        <f t="shared" si="11"/>
        <v>01013</v>
      </c>
      <c r="AX9" s="7" t="s">
        <v>3753</v>
      </c>
    </row>
    <row r="10" spans="1:53" hidden="1" outlineLevel="1">
      <c r="A10" t="s">
        <v>2717</v>
      </c>
      <c r="B10" t="s">
        <v>3174</v>
      </c>
      <c r="C10" s="1">
        <f t="shared" si="0"/>
        <v>38909</v>
      </c>
      <c r="D10" s="7">
        <f>RANK(N10,(N10:P10,Q10:AE10))</f>
        <v>2</v>
      </c>
      <c r="E10" s="7">
        <f>RANK(O10,(N10:P10,Q10:AE10))</f>
        <v>1</v>
      </c>
      <c r="F10" s="7">
        <f>IF(P10&gt;0,RANK(P10,(N10:P10,Q10:AE10)),0)</f>
        <v>3</v>
      </c>
      <c r="G10" s="1">
        <f t="shared" si="1"/>
        <v>6525</v>
      </c>
      <c r="H10" s="2">
        <f t="shared" si="2"/>
        <v>0.16769898995091109</v>
      </c>
      <c r="I10" s="2"/>
      <c r="J10" s="2">
        <f t="shared" si="3"/>
        <v>0.40558739623223417</v>
      </c>
      <c r="K10" s="2">
        <f t="shared" si="4"/>
        <v>0.57328638618314531</v>
      </c>
      <c r="L10" s="2">
        <f t="shared" si="5"/>
        <v>1.2362178416304711E-2</v>
      </c>
      <c r="M10" s="2">
        <f t="shared" si="6"/>
        <v>8.7640391683158105E-3</v>
      </c>
      <c r="N10" s="1">
        <v>15781</v>
      </c>
      <c r="O10" s="1">
        <v>22306</v>
      </c>
      <c r="P10" s="1">
        <v>481</v>
      </c>
      <c r="Q10" s="1">
        <v>153</v>
      </c>
      <c r="R10" s="1">
        <v>149</v>
      </c>
      <c r="S10" s="1">
        <v>18</v>
      </c>
      <c r="T10" s="1">
        <v>13</v>
      </c>
      <c r="U10" s="1">
        <v>8</v>
      </c>
      <c r="AG10" s="7">
        <f>IF(Q10&gt;0,RANK(Q10,(N10:P10,Q10:AE10)),0)</f>
        <v>4</v>
      </c>
      <c r="AH10" s="7">
        <f>IF(R10&gt;0,RANK(R10,(N10:P10,Q10:AE10)),0)</f>
        <v>5</v>
      </c>
      <c r="AI10" s="7">
        <f>IF(T10&gt;0,RANK(T10,(N10:P10,Q10:AE10)),0)</f>
        <v>7</v>
      </c>
      <c r="AJ10" s="7">
        <f>IF(S10&gt;0,RANK(S10,(N10:P10,Q10:AE10)),0)</f>
        <v>6</v>
      </c>
      <c r="AK10" s="2">
        <f t="shared" si="7"/>
        <v>3.9322521781592944E-3</v>
      </c>
      <c r="AL10" s="2">
        <f t="shared" si="8"/>
        <v>3.8294481996453264E-3</v>
      </c>
      <c r="AM10" s="2">
        <f t="shared" si="9"/>
        <v>3.3411293017039759E-4</v>
      </c>
      <c r="AN10" s="2">
        <f t="shared" si="10"/>
        <v>4.6261790331285818E-4</v>
      </c>
      <c r="AP10" t="s">
        <v>2717</v>
      </c>
      <c r="AQ10" t="s">
        <v>3174</v>
      </c>
      <c r="AR10">
        <v>3</v>
      </c>
      <c r="AT10" s="93" t="s">
        <v>648</v>
      </c>
      <c r="AU10" s="92" t="s">
        <v>1466</v>
      </c>
      <c r="AV10" s="83" t="str">
        <f t="shared" si="11"/>
        <v>01015</v>
      </c>
      <c r="AX10" s="7" t="s">
        <v>3753</v>
      </c>
    </row>
    <row r="11" spans="1:53" hidden="1" outlineLevel="1">
      <c r="A11" t="s">
        <v>2848</v>
      </c>
      <c r="B11" t="s">
        <v>3174</v>
      </c>
      <c r="C11" s="1">
        <f t="shared" si="0"/>
        <v>11834</v>
      </c>
      <c r="D11" s="7">
        <f>RANK(N11,(N11:P11,Q11:AE11))</f>
        <v>2</v>
      </c>
      <c r="E11" s="7">
        <f>RANK(O11,(N11:P11,Q11:AE11))</f>
        <v>1</v>
      </c>
      <c r="F11" s="7">
        <f>IF(P11&gt;0,RANK(P11,(N11:P11,Q11:AE11)),0)</f>
        <v>3</v>
      </c>
      <c r="G11" s="1">
        <f t="shared" si="1"/>
        <v>421</v>
      </c>
      <c r="H11" s="2">
        <f t="shared" si="2"/>
        <v>3.557546053743451E-2</v>
      </c>
      <c r="I11" s="2"/>
      <c r="J11" s="2">
        <f t="shared" si="3"/>
        <v>0.47456481324995775</v>
      </c>
      <c r="K11" s="2">
        <f t="shared" si="4"/>
        <v>0.51014027378739224</v>
      </c>
      <c r="L11" s="2">
        <f t="shared" si="5"/>
        <v>8.0277167483522056E-3</v>
      </c>
      <c r="M11" s="2">
        <f t="shared" si="6"/>
        <v>7.267196214297748E-3</v>
      </c>
      <c r="N11" s="1">
        <v>5616</v>
      </c>
      <c r="O11" s="1">
        <v>6037</v>
      </c>
      <c r="P11" s="1">
        <v>95</v>
      </c>
      <c r="Q11" s="1">
        <v>35</v>
      </c>
      <c r="R11" s="1">
        <v>38</v>
      </c>
      <c r="S11" s="1">
        <v>5</v>
      </c>
      <c r="T11" s="1">
        <v>5</v>
      </c>
      <c r="U11" s="1">
        <v>3</v>
      </c>
      <c r="AG11" s="7">
        <f>IF(Q11&gt;0,RANK(Q11,(N11:P11,Q11:AE11)),0)</f>
        <v>5</v>
      </c>
      <c r="AH11" s="7">
        <f>IF(R11&gt;0,RANK(R11,(N11:P11,Q11:AE11)),0)</f>
        <v>4</v>
      </c>
      <c r="AI11" s="7">
        <f>IF(T11&gt;0,RANK(T11,(N11:P11,Q11:AE11)),0)</f>
        <v>6</v>
      </c>
      <c r="AJ11" s="7">
        <f>IF(S11&gt;0,RANK(S11,(N11:P11,Q11:AE11)),0)</f>
        <v>6</v>
      </c>
      <c r="AK11" s="2">
        <f t="shared" si="7"/>
        <v>2.9575798546560756E-3</v>
      </c>
      <c r="AL11" s="2">
        <f t="shared" si="8"/>
        <v>3.2110866993408822E-3</v>
      </c>
      <c r="AM11" s="2">
        <f t="shared" si="9"/>
        <v>4.2251140780801081E-4</v>
      </c>
      <c r="AN11" s="2">
        <f t="shared" si="10"/>
        <v>4.2251140780801081E-4</v>
      </c>
      <c r="AP11" t="s">
        <v>2848</v>
      </c>
      <c r="AQ11" t="s">
        <v>3174</v>
      </c>
      <c r="AR11">
        <v>3</v>
      </c>
      <c r="AT11" s="93" t="s">
        <v>648</v>
      </c>
      <c r="AU11" s="92" t="s">
        <v>1467</v>
      </c>
      <c r="AV11" s="83" t="str">
        <f t="shared" si="11"/>
        <v>01017</v>
      </c>
      <c r="AX11" s="7" t="s">
        <v>3753</v>
      </c>
    </row>
    <row r="12" spans="1:53" hidden="1" outlineLevel="1">
      <c r="A12" t="s">
        <v>2144</v>
      </c>
      <c r="B12" t="s">
        <v>3174</v>
      </c>
      <c r="C12" s="1">
        <f t="shared" si="0"/>
        <v>7823</v>
      </c>
      <c r="D12" s="7">
        <f>RANK(N12,(N12:P12,Q12:AE12))</f>
        <v>2</v>
      </c>
      <c r="E12" s="7">
        <f>RANK(O12,(N12:P12,Q12:AE12))</f>
        <v>1</v>
      </c>
      <c r="F12" s="7">
        <f>IF(P12&gt;0,RANK(P12,(N12:P12,Q12:AE12)),0)</f>
        <v>3</v>
      </c>
      <c r="G12" s="1">
        <f t="shared" si="1"/>
        <v>657</v>
      </c>
      <c r="H12" s="2">
        <f t="shared" si="2"/>
        <v>8.3983126677745115E-2</v>
      </c>
      <c r="I12" s="2"/>
      <c r="J12" s="2">
        <f t="shared" si="3"/>
        <v>0.4470152115556692</v>
      </c>
      <c r="K12" s="2">
        <f t="shared" si="4"/>
        <v>0.53099833823341425</v>
      </c>
      <c r="L12" s="2">
        <f t="shared" si="5"/>
        <v>9.8427713153521664E-3</v>
      </c>
      <c r="M12" s="2">
        <f t="shared" si="6"/>
        <v>1.2143678895564442E-2</v>
      </c>
      <c r="N12" s="1">
        <v>3497</v>
      </c>
      <c r="O12" s="1">
        <v>4154</v>
      </c>
      <c r="P12" s="1">
        <v>77</v>
      </c>
      <c r="Q12" s="1">
        <v>58</v>
      </c>
      <c r="R12" s="1">
        <v>27</v>
      </c>
      <c r="S12" s="1">
        <v>3</v>
      </c>
      <c r="T12" s="1">
        <v>5</v>
      </c>
      <c r="U12" s="1">
        <v>2</v>
      </c>
      <c r="AG12" s="7">
        <f>IF(Q12&gt;0,RANK(Q12,(N12:P12,Q12:AE12)),0)</f>
        <v>4</v>
      </c>
      <c r="AH12" s="7">
        <f>IF(R12&gt;0,RANK(R12,(N12:P12,Q12:AE12)),0)</f>
        <v>5</v>
      </c>
      <c r="AI12" s="7">
        <f>IF(T12&gt;0,RANK(T12,(N12:P12,Q12:AE12)),0)</f>
        <v>6</v>
      </c>
      <c r="AJ12" s="7">
        <f>IF(S12&gt;0,RANK(S12,(N12:P12,Q12:AE12)),0)</f>
        <v>7</v>
      </c>
      <c r="AK12" s="2">
        <f t="shared" si="7"/>
        <v>7.4140355362392945E-3</v>
      </c>
      <c r="AL12" s="2">
        <f t="shared" si="8"/>
        <v>3.4513613703182921E-3</v>
      </c>
      <c r="AM12" s="2">
        <f t="shared" si="9"/>
        <v>6.3914099450338747E-4</v>
      </c>
      <c r="AN12" s="2">
        <f t="shared" si="10"/>
        <v>3.8348459670203247E-4</v>
      </c>
      <c r="AP12" t="s">
        <v>2144</v>
      </c>
      <c r="AQ12" t="s">
        <v>3174</v>
      </c>
      <c r="AR12">
        <v>4</v>
      </c>
      <c r="AT12" s="93" t="s">
        <v>648</v>
      </c>
      <c r="AU12" s="92" t="s">
        <v>1468</v>
      </c>
      <c r="AV12" s="83" t="str">
        <f t="shared" si="11"/>
        <v>01019</v>
      </c>
      <c r="AX12" s="7" t="s">
        <v>3753</v>
      </c>
    </row>
    <row r="13" spans="1:53" hidden="1" outlineLevel="1">
      <c r="A13" t="s">
        <v>334</v>
      </c>
      <c r="B13" t="s">
        <v>3174</v>
      </c>
      <c r="C13" s="1">
        <f t="shared" si="0"/>
        <v>15092</v>
      </c>
      <c r="D13" s="7">
        <f>RANK(N13,(N13:P13,Q13:AE13))</f>
        <v>2</v>
      </c>
      <c r="E13" s="7">
        <f>RANK(O13,(N13:P13,Q13:AE13))</f>
        <v>1</v>
      </c>
      <c r="F13" s="7">
        <f>IF(P13&gt;0,RANK(P13,(N13:P13,Q13:AE13)),0)</f>
        <v>3</v>
      </c>
      <c r="G13" s="1">
        <f t="shared" si="1"/>
        <v>5260</v>
      </c>
      <c r="H13" s="2">
        <f t="shared" si="2"/>
        <v>0.34852902199840974</v>
      </c>
      <c r="I13" s="2"/>
      <c r="J13" s="2">
        <f t="shared" si="3"/>
        <v>0.31844685926318578</v>
      </c>
      <c r="K13" s="2">
        <f t="shared" si="4"/>
        <v>0.66697588126159557</v>
      </c>
      <c r="L13" s="2">
        <f t="shared" si="5"/>
        <v>6.0959448714550755E-3</v>
      </c>
      <c r="M13" s="2">
        <f t="shared" si="6"/>
        <v>8.4813146037636313E-3</v>
      </c>
      <c r="N13" s="1">
        <v>4806</v>
      </c>
      <c r="O13" s="1">
        <v>10066</v>
      </c>
      <c r="P13" s="1">
        <v>92</v>
      </c>
      <c r="Q13" s="1">
        <v>70</v>
      </c>
      <c r="R13" s="1">
        <v>53</v>
      </c>
      <c r="S13" s="1">
        <v>1</v>
      </c>
      <c r="T13" s="1">
        <v>1</v>
      </c>
      <c r="U13" s="1">
        <v>3</v>
      </c>
      <c r="AG13" s="7">
        <f>IF(Q13&gt;0,RANK(Q13,(N13:P13,Q13:AE13)),0)</f>
        <v>4</v>
      </c>
      <c r="AH13" s="7">
        <f>IF(R13&gt;0,RANK(R13,(N13:P13,Q13:AE13)),0)</f>
        <v>5</v>
      </c>
      <c r="AI13" s="7">
        <f>IF(T13&gt;0,RANK(T13,(N13:P13,Q13:AE13)),0)</f>
        <v>7</v>
      </c>
      <c r="AJ13" s="7">
        <f>IF(S13&gt;0,RANK(S13,(N13:P13,Q13:AE13)),0)</f>
        <v>7</v>
      </c>
      <c r="AK13" s="2">
        <f t="shared" si="7"/>
        <v>4.6382189239332098E-3</v>
      </c>
      <c r="AL13" s="2">
        <f t="shared" si="8"/>
        <v>3.5117943281208585E-3</v>
      </c>
      <c r="AM13" s="2">
        <f t="shared" si="9"/>
        <v>6.626027034190299E-5</v>
      </c>
      <c r="AN13" s="2">
        <f t="shared" si="10"/>
        <v>6.626027034190299E-5</v>
      </c>
      <c r="AP13" t="s">
        <v>334</v>
      </c>
      <c r="AQ13" t="s">
        <v>3174</v>
      </c>
      <c r="AR13">
        <v>3</v>
      </c>
      <c r="AT13" s="93" t="s">
        <v>648</v>
      </c>
      <c r="AU13" s="92" t="s">
        <v>458</v>
      </c>
      <c r="AV13" s="83" t="str">
        <f t="shared" si="11"/>
        <v>01021</v>
      </c>
      <c r="AX13" s="7" t="s">
        <v>3753</v>
      </c>
    </row>
    <row r="14" spans="1:53" hidden="1" outlineLevel="1">
      <c r="A14" t="s">
        <v>3278</v>
      </c>
      <c r="B14" t="s">
        <v>3174</v>
      </c>
      <c r="C14" s="1">
        <f t="shared" si="0"/>
        <v>7374</v>
      </c>
      <c r="D14" s="7">
        <f>RANK(N14,(N14:P14,Q14:AE14))</f>
        <v>1</v>
      </c>
      <c r="E14" s="7">
        <f>RANK(O14,(N14:P14,Q14:AE14))</f>
        <v>2</v>
      </c>
      <c r="F14" s="7">
        <f>IF(P14&gt;0,RANK(P14,(N14:P14,Q14:AE14)),0)</f>
        <v>3</v>
      </c>
      <c r="G14" s="1">
        <f t="shared" si="1"/>
        <v>107</v>
      </c>
      <c r="H14" s="2">
        <f t="shared" si="2"/>
        <v>1.4510442093843234E-2</v>
      </c>
      <c r="I14" s="2"/>
      <c r="J14" s="2">
        <f t="shared" si="3"/>
        <v>0.5027122321670735</v>
      </c>
      <c r="K14" s="2">
        <f t="shared" si="4"/>
        <v>0.48820179007323028</v>
      </c>
      <c r="L14" s="2">
        <f t="shared" si="5"/>
        <v>4.4751830756712772E-3</v>
      </c>
      <c r="M14" s="2">
        <f t="shared" si="6"/>
        <v>4.6107946840249405E-3</v>
      </c>
      <c r="N14" s="1">
        <v>3707</v>
      </c>
      <c r="O14" s="1">
        <v>3600</v>
      </c>
      <c r="P14" s="1">
        <v>33</v>
      </c>
      <c r="Q14" s="1">
        <v>17</v>
      </c>
      <c r="R14" s="1">
        <v>8</v>
      </c>
      <c r="S14" s="1">
        <v>3</v>
      </c>
      <c r="T14" s="1">
        <v>2</v>
      </c>
      <c r="U14" s="1">
        <v>4</v>
      </c>
      <c r="AG14" s="7">
        <f>IF(Q14&gt;0,RANK(Q14,(N14:P14,Q14:AE14)),0)</f>
        <v>4</v>
      </c>
      <c r="AH14" s="7">
        <f>IF(R14&gt;0,RANK(R14,(N14:P14,Q14:AE14)),0)</f>
        <v>5</v>
      </c>
      <c r="AI14" s="7">
        <f>IF(T14&gt;0,RANK(T14,(N14:P14,Q14:AE14)),0)</f>
        <v>8</v>
      </c>
      <c r="AJ14" s="7">
        <f>IF(S14&gt;0,RANK(S14,(N14:P14,Q14:AE14)),0)</f>
        <v>7</v>
      </c>
      <c r="AK14" s="2">
        <f t="shared" si="7"/>
        <v>2.3053973420124763E-3</v>
      </c>
      <c r="AL14" s="2">
        <f t="shared" si="8"/>
        <v>1.0848928668294006E-3</v>
      </c>
      <c r="AM14" s="2">
        <f t="shared" si="9"/>
        <v>2.7122321670735016E-4</v>
      </c>
      <c r="AN14" s="2">
        <f t="shared" si="10"/>
        <v>4.0683482506102521E-4</v>
      </c>
      <c r="AP14" t="s">
        <v>3278</v>
      </c>
      <c r="AQ14" t="s">
        <v>3174</v>
      </c>
      <c r="AR14">
        <v>7</v>
      </c>
      <c r="AT14" s="93" t="s">
        <v>648</v>
      </c>
      <c r="AU14" s="92" t="s">
        <v>459</v>
      </c>
      <c r="AV14" s="83" t="str">
        <f t="shared" si="11"/>
        <v>01023</v>
      </c>
      <c r="AX14" s="7" t="s">
        <v>3753</v>
      </c>
    </row>
    <row r="15" spans="1:53" hidden="1" outlineLevel="1">
      <c r="A15" t="s">
        <v>3279</v>
      </c>
      <c r="B15" t="s">
        <v>3174</v>
      </c>
      <c r="C15" s="1">
        <f t="shared" si="0"/>
        <v>10752</v>
      </c>
      <c r="D15" s="7">
        <f>RANK(N15,(N15:P15,Q15:AE15))</f>
        <v>2</v>
      </c>
      <c r="E15" s="7">
        <f>RANK(O15,(N15:P15,Q15:AE15))</f>
        <v>1</v>
      </c>
      <c r="F15" s="7">
        <f>IF(P15&gt;0,RANK(P15,(N15:P15,Q15:AE15)),0)</f>
        <v>3</v>
      </c>
      <c r="G15" s="1">
        <f t="shared" si="1"/>
        <v>1309</v>
      </c>
      <c r="H15" s="2">
        <f t="shared" si="2"/>
        <v>0.12174479166666667</v>
      </c>
      <c r="I15" s="2"/>
      <c r="J15" s="2">
        <f t="shared" si="3"/>
        <v>0.43517485119047616</v>
      </c>
      <c r="K15" s="2">
        <f t="shared" si="4"/>
        <v>0.5569196428571429</v>
      </c>
      <c r="L15" s="2">
        <f t="shared" si="5"/>
        <v>3.0691964285714285E-3</v>
      </c>
      <c r="M15" s="2">
        <f t="shared" si="6"/>
        <v>4.8363095238095032E-3</v>
      </c>
      <c r="N15" s="1">
        <v>4679</v>
      </c>
      <c r="O15" s="1">
        <v>5988</v>
      </c>
      <c r="P15" s="1">
        <v>33</v>
      </c>
      <c r="Q15" s="1">
        <v>28</v>
      </c>
      <c r="R15" s="1">
        <v>16</v>
      </c>
      <c r="S15" s="1">
        <v>4</v>
      </c>
      <c r="T15" s="1">
        <v>2</v>
      </c>
      <c r="U15" s="1">
        <v>2</v>
      </c>
      <c r="AG15" s="7">
        <f>IF(Q15&gt;0,RANK(Q15,(N15:P15,Q15:AE15)),0)</f>
        <v>4</v>
      </c>
      <c r="AH15" s="7">
        <f>IF(R15&gt;0,RANK(R15,(N15:P15,Q15:AE15)),0)</f>
        <v>5</v>
      </c>
      <c r="AI15" s="7">
        <f>IF(T15&gt;0,RANK(T15,(N15:P15,Q15:AE15)),0)</f>
        <v>7</v>
      </c>
      <c r="AJ15" s="7">
        <f>IF(S15&gt;0,RANK(S15,(N15:P15,Q15:AE15)),0)</f>
        <v>6</v>
      </c>
      <c r="AK15" s="2">
        <f t="shared" si="7"/>
        <v>2.6041666666666665E-3</v>
      </c>
      <c r="AL15" s="2">
        <f t="shared" si="8"/>
        <v>1.488095238095238E-3</v>
      </c>
      <c r="AM15" s="2">
        <f t="shared" si="9"/>
        <v>1.8601190476190475E-4</v>
      </c>
      <c r="AN15" s="2">
        <f t="shared" si="10"/>
        <v>3.720238095238095E-4</v>
      </c>
      <c r="AP15" t="s">
        <v>3279</v>
      </c>
      <c r="AQ15" t="s">
        <v>3174</v>
      </c>
      <c r="AT15" s="93" t="s">
        <v>648</v>
      </c>
      <c r="AU15" s="92" t="s">
        <v>776</v>
      </c>
      <c r="AV15" s="83" t="str">
        <f t="shared" si="11"/>
        <v>01025</v>
      </c>
      <c r="AX15" s="7" t="s">
        <v>3753</v>
      </c>
    </row>
    <row r="16" spans="1:53" hidden="1" outlineLevel="1">
      <c r="A16" t="s">
        <v>3531</v>
      </c>
      <c r="B16" t="s">
        <v>3174</v>
      </c>
      <c r="C16" s="1">
        <f t="shared" si="0"/>
        <v>5883</v>
      </c>
      <c r="D16" s="7">
        <f>RANK(N16,(N16:P16,Q16:AE16))</f>
        <v>2</v>
      </c>
      <c r="E16" s="7">
        <f>RANK(O16,(N16:P16,Q16:AE16))</f>
        <v>1</v>
      </c>
      <c r="F16" s="7">
        <f>IF(P16&gt;0,RANK(P16,(N16:P16,Q16:AE16)),0)</f>
        <v>3</v>
      </c>
      <c r="G16" s="1">
        <f t="shared" si="1"/>
        <v>1674</v>
      </c>
      <c r="H16" s="2">
        <f t="shared" si="2"/>
        <v>0.28454869964303925</v>
      </c>
      <c r="I16" s="2"/>
      <c r="J16" s="2">
        <f t="shared" si="3"/>
        <v>0.34761176270610233</v>
      </c>
      <c r="K16" s="2">
        <f t="shared" si="4"/>
        <v>0.63216046234914158</v>
      </c>
      <c r="L16" s="2">
        <f t="shared" si="5"/>
        <v>8.8390277069522356E-3</v>
      </c>
      <c r="M16" s="2">
        <f t="shared" si="6"/>
        <v>1.1388747237803792E-2</v>
      </c>
      <c r="N16" s="1">
        <v>2045</v>
      </c>
      <c r="O16" s="1">
        <v>3719</v>
      </c>
      <c r="P16" s="1">
        <v>52</v>
      </c>
      <c r="Q16" s="1">
        <v>30</v>
      </c>
      <c r="R16" s="1">
        <v>32</v>
      </c>
      <c r="S16" s="1">
        <v>4</v>
      </c>
      <c r="T16" s="1">
        <v>1</v>
      </c>
      <c r="U16" s="1">
        <v>0</v>
      </c>
      <c r="AG16" s="7">
        <f>IF(Q16&gt;0,RANK(Q16,(N16:P16,Q16:AE16)),0)</f>
        <v>5</v>
      </c>
      <c r="AH16" s="7">
        <f>IF(R16&gt;0,RANK(R16,(N16:P16,Q16:AE16)),0)</f>
        <v>4</v>
      </c>
      <c r="AI16" s="7">
        <f>IF(T16&gt;0,RANK(T16,(N16:P16,Q16:AE16)),0)</f>
        <v>7</v>
      </c>
      <c r="AJ16" s="7">
        <f>IF(S16&gt;0,RANK(S16,(N16:P16,Q16:AE16)),0)</f>
        <v>6</v>
      </c>
      <c r="AK16" s="2">
        <f t="shared" si="7"/>
        <v>5.0994390617032127E-3</v>
      </c>
      <c r="AL16" s="2">
        <f t="shared" si="8"/>
        <v>5.4394016658167602E-3</v>
      </c>
      <c r="AM16" s="2">
        <f t="shared" si="9"/>
        <v>1.6998130205677376E-4</v>
      </c>
      <c r="AN16" s="2">
        <f t="shared" si="10"/>
        <v>6.7992520822709502E-4</v>
      </c>
      <c r="AP16" t="s">
        <v>3531</v>
      </c>
      <c r="AQ16" t="s">
        <v>3174</v>
      </c>
      <c r="AR16">
        <v>3</v>
      </c>
      <c r="AT16" s="93" t="s">
        <v>648</v>
      </c>
      <c r="AU16" s="92" t="s">
        <v>777</v>
      </c>
      <c r="AV16" s="83" t="str">
        <f t="shared" si="11"/>
        <v>01027</v>
      </c>
      <c r="AX16" s="7" t="s">
        <v>3753</v>
      </c>
    </row>
    <row r="17" spans="1:50" hidden="1" outlineLevel="1">
      <c r="A17" t="s">
        <v>2660</v>
      </c>
      <c r="B17" t="s">
        <v>3174</v>
      </c>
      <c r="C17" s="1">
        <f t="shared" si="0"/>
        <v>5092</v>
      </c>
      <c r="D17" s="7">
        <f>RANK(N17,(N17:P17,Q17:AE17))</f>
        <v>2</v>
      </c>
      <c r="E17" s="7">
        <f>RANK(O17,(N17:P17,Q17:AE17))</f>
        <v>1</v>
      </c>
      <c r="F17" s="7">
        <f>IF(P17&gt;0,RANK(P17,(N17:P17,Q17:AE17)),0)</f>
        <v>3</v>
      </c>
      <c r="G17" s="1">
        <f t="shared" si="1"/>
        <v>1669</v>
      </c>
      <c r="H17" s="2">
        <f t="shared" si="2"/>
        <v>0.32776904948939511</v>
      </c>
      <c r="I17" s="2"/>
      <c r="J17" s="2">
        <f t="shared" si="3"/>
        <v>0.32678711704634722</v>
      </c>
      <c r="K17" s="2">
        <f t="shared" si="4"/>
        <v>0.65455616653574233</v>
      </c>
      <c r="L17" s="2">
        <f t="shared" si="5"/>
        <v>7.659073055773763E-3</v>
      </c>
      <c r="M17" s="2">
        <f t="shared" si="6"/>
        <v>1.0997643362136683E-2</v>
      </c>
      <c r="N17" s="1">
        <v>1664</v>
      </c>
      <c r="O17" s="1">
        <v>3333</v>
      </c>
      <c r="P17" s="1">
        <v>39</v>
      </c>
      <c r="Q17" s="1">
        <v>32</v>
      </c>
      <c r="R17" s="1">
        <v>21</v>
      </c>
      <c r="S17" s="1">
        <v>0</v>
      </c>
      <c r="T17" s="1">
        <v>0</v>
      </c>
      <c r="U17" s="1">
        <v>3</v>
      </c>
      <c r="AG17" s="7">
        <f>IF(Q17&gt;0,RANK(Q17,(N17:P17,Q17:AE17)),0)</f>
        <v>4</v>
      </c>
      <c r="AH17" s="7">
        <f>IF(R17&gt;0,RANK(R17,(N17:P17,Q17:AE17)),0)</f>
        <v>5</v>
      </c>
      <c r="AI17" s="7">
        <f>IF(T17&gt;0,RANK(T17,(N17:P17,Q17:AE17)),0)</f>
        <v>0</v>
      </c>
      <c r="AJ17" s="7">
        <f>IF(S17&gt;0,RANK(S17,(N17:P17,Q17:AE17)),0)</f>
        <v>0</v>
      </c>
      <c r="AK17" s="2">
        <f t="shared" si="7"/>
        <v>6.2843676355066776E-3</v>
      </c>
      <c r="AL17" s="2">
        <f t="shared" si="8"/>
        <v>4.124116260801257E-3</v>
      </c>
      <c r="AM17" s="2">
        <f t="shared" si="9"/>
        <v>0</v>
      </c>
      <c r="AN17" s="2">
        <f t="shared" si="10"/>
        <v>0</v>
      </c>
      <c r="AP17" t="s">
        <v>2660</v>
      </c>
      <c r="AQ17" t="s">
        <v>3174</v>
      </c>
      <c r="AR17">
        <v>3</v>
      </c>
      <c r="AT17" s="93" t="s">
        <v>648</v>
      </c>
      <c r="AU17" s="92" t="s">
        <v>778</v>
      </c>
      <c r="AV17" s="83" t="str">
        <f t="shared" si="11"/>
        <v>01029</v>
      </c>
      <c r="AX17" s="7" t="s">
        <v>3753</v>
      </c>
    </row>
    <row r="18" spans="1:50" hidden="1" outlineLevel="1">
      <c r="A18" t="s">
        <v>2661</v>
      </c>
      <c r="B18" t="s">
        <v>3174</v>
      </c>
      <c r="C18" s="1">
        <f t="shared" si="0"/>
        <v>15434</v>
      </c>
      <c r="D18" s="7">
        <f>RANK(N18,(N18:P18,Q18:AE18))</f>
        <v>2</v>
      </c>
      <c r="E18" s="7">
        <f>RANK(O18,(N18:P18,Q18:AE18))</f>
        <v>1</v>
      </c>
      <c r="F18" s="7">
        <f>IF(P18&gt;0,RANK(P18,(N18:P18,Q18:AE18)),0)</f>
        <v>3</v>
      </c>
      <c r="G18" s="1">
        <f t="shared" si="1"/>
        <v>4718</v>
      </c>
      <c r="H18" s="2">
        <f t="shared" si="2"/>
        <v>0.30568873914733707</v>
      </c>
      <c r="I18" s="2"/>
      <c r="J18" s="2">
        <f t="shared" si="3"/>
        <v>0.33821433199429829</v>
      </c>
      <c r="K18" s="2">
        <f t="shared" si="4"/>
        <v>0.64390307114163536</v>
      </c>
      <c r="L18" s="2">
        <f t="shared" si="5"/>
        <v>1.0042762731631462E-2</v>
      </c>
      <c r="M18" s="2">
        <f t="shared" si="6"/>
        <v>7.8398341324348846E-3</v>
      </c>
      <c r="N18" s="1">
        <v>5220</v>
      </c>
      <c r="O18" s="1">
        <v>9938</v>
      </c>
      <c r="P18" s="1">
        <v>155</v>
      </c>
      <c r="Q18" s="1">
        <v>61</v>
      </c>
      <c r="R18" s="1">
        <v>40</v>
      </c>
      <c r="S18" s="1">
        <v>17</v>
      </c>
      <c r="T18" s="1">
        <v>1</v>
      </c>
      <c r="U18" s="1">
        <v>2</v>
      </c>
      <c r="AG18" s="7">
        <f>IF(Q18&gt;0,RANK(Q18,(N18:P18,Q18:AE18)),0)</f>
        <v>4</v>
      </c>
      <c r="AH18" s="7">
        <f>IF(R18&gt;0,RANK(R18,(N18:P18,Q18:AE18)),0)</f>
        <v>5</v>
      </c>
      <c r="AI18" s="7">
        <f>IF(T18&gt;0,RANK(T18,(N18:P18,Q18:AE18)),0)</f>
        <v>8</v>
      </c>
      <c r="AJ18" s="7">
        <f>IF(S18&gt;0,RANK(S18,(N18:P18,Q18:AE18)),0)</f>
        <v>6</v>
      </c>
      <c r="AK18" s="2">
        <f t="shared" si="7"/>
        <v>3.9523130750291563E-3</v>
      </c>
      <c r="AL18" s="2">
        <f t="shared" si="8"/>
        <v>2.5916807049371519E-3</v>
      </c>
      <c r="AM18" s="2">
        <f t="shared" si="9"/>
        <v>6.4792017623428798E-5</v>
      </c>
      <c r="AN18" s="2">
        <f t="shared" si="10"/>
        <v>1.1014642995982895E-3</v>
      </c>
      <c r="AP18" t="s">
        <v>2661</v>
      </c>
      <c r="AQ18" t="s">
        <v>3174</v>
      </c>
      <c r="AR18">
        <v>2</v>
      </c>
      <c r="AT18" s="93" t="s">
        <v>648</v>
      </c>
      <c r="AU18" s="92" t="s">
        <v>779</v>
      </c>
      <c r="AV18" s="83" t="str">
        <f t="shared" si="11"/>
        <v>01031</v>
      </c>
      <c r="AX18" s="7" t="s">
        <v>3753</v>
      </c>
    </row>
    <row r="19" spans="1:50" hidden="1" outlineLevel="1">
      <c r="A19" t="s">
        <v>3275</v>
      </c>
      <c r="B19" t="s">
        <v>3174</v>
      </c>
      <c r="C19" s="1">
        <f t="shared" si="0"/>
        <v>21532</v>
      </c>
      <c r="D19" s="7">
        <f>RANK(N19,(N19:P19,Q19:AE19))</f>
        <v>1</v>
      </c>
      <c r="E19" s="7">
        <f>RANK(O19,(N19:P19,Q19:AE19))</f>
        <v>2</v>
      </c>
      <c r="F19" s="7">
        <f>IF(P19&gt;0,RANK(P19,(N19:P19,Q19:AE19)),0)</f>
        <v>3</v>
      </c>
      <c r="G19" s="1">
        <f t="shared" si="1"/>
        <v>25</v>
      </c>
      <c r="H19" s="2">
        <f t="shared" si="2"/>
        <v>1.1610626044956344E-3</v>
      </c>
      <c r="I19" s="2"/>
      <c r="J19" s="2">
        <f t="shared" si="3"/>
        <v>0.48964332156789891</v>
      </c>
      <c r="K19" s="2">
        <f t="shared" si="4"/>
        <v>0.4884822589634033</v>
      </c>
      <c r="L19" s="2">
        <f t="shared" si="5"/>
        <v>9.6600408694036775E-3</v>
      </c>
      <c r="M19" s="2">
        <f t="shared" si="6"/>
        <v>1.2214378599294104E-2</v>
      </c>
      <c r="N19" s="1">
        <v>10543</v>
      </c>
      <c r="O19" s="1">
        <v>10518</v>
      </c>
      <c r="P19" s="1">
        <v>208</v>
      </c>
      <c r="Q19" s="1">
        <v>201</v>
      </c>
      <c r="R19" s="1">
        <v>38</v>
      </c>
      <c r="S19" s="1">
        <v>9</v>
      </c>
      <c r="T19" s="1">
        <v>4</v>
      </c>
      <c r="U19" s="1">
        <v>11</v>
      </c>
      <c r="AG19" s="7">
        <f>IF(Q19&gt;0,RANK(Q19,(N19:P19,Q19:AE19)),0)</f>
        <v>4</v>
      </c>
      <c r="AH19" s="7">
        <f>IF(R19&gt;0,RANK(R19,(N19:P19,Q19:AE19)),0)</f>
        <v>5</v>
      </c>
      <c r="AI19" s="7">
        <f>IF(T19&gt;0,RANK(T19,(N19:P19,Q19:AE19)),0)</f>
        <v>8</v>
      </c>
      <c r="AJ19" s="7">
        <f>IF(S19&gt;0,RANK(S19,(N19:P19,Q19:AE19)),0)</f>
        <v>7</v>
      </c>
      <c r="AK19" s="2">
        <f t="shared" si="7"/>
        <v>9.3349433401449002E-3</v>
      </c>
      <c r="AL19" s="2">
        <f t="shared" si="8"/>
        <v>1.7648151588333643E-3</v>
      </c>
      <c r="AM19" s="2">
        <f t="shared" si="9"/>
        <v>1.8577001671930151E-4</v>
      </c>
      <c r="AN19" s="2">
        <f t="shared" si="10"/>
        <v>4.1798253761842841E-4</v>
      </c>
      <c r="AP19" t="s">
        <v>3275</v>
      </c>
      <c r="AQ19" t="s">
        <v>3174</v>
      </c>
      <c r="AR19">
        <v>5</v>
      </c>
      <c r="AT19" s="93" t="s">
        <v>648</v>
      </c>
      <c r="AU19" s="92" t="s">
        <v>780</v>
      </c>
      <c r="AV19" s="83" t="str">
        <f t="shared" si="11"/>
        <v>01033</v>
      </c>
      <c r="AX19" s="7" t="s">
        <v>3753</v>
      </c>
    </row>
    <row r="20" spans="1:50" hidden="1" outlineLevel="1">
      <c r="A20" t="s">
        <v>1016</v>
      </c>
      <c r="B20" t="s">
        <v>3174</v>
      </c>
      <c r="C20" s="1">
        <f t="shared" si="0"/>
        <v>5551</v>
      </c>
      <c r="D20" s="7">
        <f>RANK(N20,(N20:P20,Q20:AE20))</f>
        <v>1</v>
      </c>
      <c r="E20" s="7">
        <f>RANK(O20,(N20:P20,Q20:AE20))</f>
        <v>2</v>
      </c>
      <c r="F20" s="7">
        <f>IF(P20&gt;0,RANK(P20,(N20:P20,Q20:AE20)),0)</f>
        <v>3</v>
      </c>
      <c r="G20" s="1">
        <f t="shared" si="1"/>
        <v>84</v>
      </c>
      <c r="H20" s="2">
        <f t="shared" si="2"/>
        <v>1.5132408575031526E-2</v>
      </c>
      <c r="I20" s="2"/>
      <c r="J20" s="2">
        <f t="shared" si="3"/>
        <v>0.50135110790848492</v>
      </c>
      <c r="K20" s="2">
        <f t="shared" si="4"/>
        <v>0.48621869933345341</v>
      </c>
      <c r="L20" s="2">
        <f t="shared" si="5"/>
        <v>6.3051702395964691E-3</v>
      </c>
      <c r="M20" s="2">
        <f t="shared" si="6"/>
        <v>6.1250225184652065E-3</v>
      </c>
      <c r="N20" s="1">
        <v>2783</v>
      </c>
      <c r="O20" s="1">
        <v>2699</v>
      </c>
      <c r="P20" s="1">
        <v>35</v>
      </c>
      <c r="Q20" s="1">
        <v>21</v>
      </c>
      <c r="R20" s="1">
        <v>6</v>
      </c>
      <c r="S20" s="1">
        <v>2</v>
      </c>
      <c r="T20" s="1">
        <v>3</v>
      </c>
      <c r="U20" s="1">
        <v>2</v>
      </c>
      <c r="AG20" s="7">
        <f>IF(Q20&gt;0,RANK(Q20,(N20:P20,Q20:AE20)),0)</f>
        <v>4</v>
      </c>
      <c r="AH20" s="7">
        <f>IF(R20&gt;0,RANK(R20,(N20:P20,Q20:AE20)),0)</f>
        <v>5</v>
      </c>
      <c r="AI20" s="7">
        <f>IF(T20&gt;0,RANK(T20,(N20:P20,Q20:AE20)),0)</f>
        <v>6</v>
      </c>
      <c r="AJ20" s="7">
        <f>IF(S20&gt;0,RANK(S20,(N20:P20,Q20:AE20)),0)</f>
        <v>7</v>
      </c>
      <c r="AK20" s="2">
        <f t="shared" si="7"/>
        <v>3.7831021437578815E-3</v>
      </c>
      <c r="AL20" s="2">
        <f t="shared" si="8"/>
        <v>1.0808863267879661E-3</v>
      </c>
      <c r="AM20" s="2">
        <f t="shared" si="9"/>
        <v>5.4044316339398307E-4</v>
      </c>
      <c r="AN20" s="2">
        <f t="shared" si="10"/>
        <v>3.6029544226265538E-4</v>
      </c>
      <c r="AP20" t="s">
        <v>1016</v>
      </c>
      <c r="AQ20" t="s">
        <v>3174</v>
      </c>
      <c r="AR20">
        <v>2</v>
      </c>
      <c r="AT20" s="93" t="s">
        <v>648</v>
      </c>
      <c r="AU20" s="92" t="s">
        <v>781</v>
      </c>
      <c r="AV20" s="83" t="str">
        <f t="shared" si="11"/>
        <v>01035</v>
      </c>
      <c r="AX20" s="7" t="s">
        <v>3753</v>
      </c>
    </row>
    <row r="21" spans="1:50" hidden="1" outlineLevel="1">
      <c r="A21" t="s">
        <v>1017</v>
      </c>
      <c r="B21" t="s">
        <v>3174</v>
      </c>
      <c r="C21" s="1">
        <f t="shared" si="0"/>
        <v>4567</v>
      </c>
      <c r="D21" s="7">
        <f>RANK(N21,(N21:P21,Q21:AE21))</f>
        <v>2</v>
      </c>
      <c r="E21" s="7">
        <f>RANK(O21,(N21:P21,Q21:AE21))</f>
        <v>1</v>
      </c>
      <c r="F21" s="7">
        <f>IF(P21&gt;0,RANK(P21,(N21:P21,Q21:AE21)),0)</f>
        <v>3</v>
      </c>
      <c r="G21" s="1">
        <f t="shared" si="1"/>
        <v>278</v>
      </c>
      <c r="H21" s="2">
        <f t="shared" si="2"/>
        <v>6.08714692358222E-2</v>
      </c>
      <c r="I21" s="2"/>
      <c r="J21" s="2">
        <f t="shared" si="3"/>
        <v>0.46069629954017954</v>
      </c>
      <c r="K21" s="2">
        <f t="shared" si="4"/>
        <v>0.52156776877600175</v>
      </c>
      <c r="L21" s="2">
        <f t="shared" si="5"/>
        <v>7.4447120648127871E-3</v>
      </c>
      <c r="M21" s="2">
        <f t="shared" si="6"/>
        <v>1.029121961900592E-2</v>
      </c>
      <c r="N21" s="1">
        <v>2104</v>
      </c>
      <c r="O21" s="1">
        <v>2382</v>
      </c>
      <c r="P21" s="1">
        <v>34</v>
      </c>
      <c r="Q21" s="1">
        <v>13</v>
      </c>
      <c r="R21" s="1">
        <v>23</v>
      </c>
      <c r="S21" s="1">
        <v>6</v>
      </c>
      <c r="T21" s="1">
        <v>4</v>
      </c>
      <c r="U21" s="1">
        <v>1</v>
      </c>
      <c r="AG21" s="7">
        <f>IF(Q21&gt;0,RANK(Q21,(N21:P21,Q21:AE21)),0)</f>
        <v>5</v>
      </c>
      <c r="AH21" s="7">
        <f>IF(R21&gt;0,RANK(R21,(N21:P21,Q21:AE21)),0)</f>
        <v>4</v>
      </c>
      <c r="AI21" s="7">
        <f>IF(T21&gt;0,RANK(T21,(N21:P21,Q21:AE21)),0)</f>
        <v>7</v>
      </c>
      <c r="AJ21" s="7">
        <f>IF(S21&gt;0,RANK(S21,(N21:P21,Q21:AE21)),0)</f>
        <v>6</v>
      </c>
      <c r="AK21" s="2">
        <f t="shared" si="7"/>
        <v>2.8465075541931244E-3</v>
      </c>
      <c r="AL21" s="2">
        <f t="shared" si="8"/>
        <v>5.0361287497262975E-3</v>
      </c>
      <c r="AM21" s="2">
        <f t="shared" si="9"/>
        <v>8.7584847821326915E-4</v>
      </c>
      <c r="AN21" s="2">
        <f t="shared" si="10"/>
        <v>1.3137727173199037E-3</v>
      </c>
      <c r="AP21" t="s">
        <v>1017</v>
      </c>
      <c r="AQ21" t="s">
        <v>3174</v>
      </c>
      <c r="AR21">
        <v>3</v>
      </c>
      <c r="AT21" s="93" t="s">
        <v>648</v>
      </c>
      <c r="AU21" s="92" t="s">
        <v>782</v>
      </c>
      <c r="AV21" s="83" t="str">
        <f t="shared" si="11"/>
        <v>01037</v>
      </c>
      <c r="AX21" s="7" t="s">
        <v>3753</v>
      </c>
    </row>
    <row r="22" spans="1:50" hidden="1" outlineLevel="1">
      <c r="A22" t="s">
        <v>1018</v>
      </c>
      <c r="B22" t="s">
        <v>3174</v>
      </c>
      <c r="C22" s="1">
        <f t="shared" si="0"/>
        <v>13613</v>
      </c>
      <c r="D22" s="7">
        <f>RANK(N22,(N22:P22,Q22:AE22))</f>
        <v>2</v>
      </c>
      <c r="E22" s="7">
        <f>RANK(O22,(N22:P22,Q22:AE22))</f>
        <v>1</v>
      </c>
      <c r="F22" s="7">
        <f>IF(P22&gt;0,RANK(P22,(N22:P22,Q22:AE22)),0)</f>
        <v>3</v>
      </c>
      <c r="G22" s="1">
        <f t="shared" si="1"/>
        <v>4521</v>
      </c>
      <c r="H22" s="2">
        <f t="shared" si="2"/>
        <v>0.3321090134430324</v>
      </c>
      <c r="I22" s="2"/>
      <c r="J22" s="2">
        <f t="shared" si="3"/>
        <v>0.32615881877616981</v>
      </c>
      <c r="K22" s="2">
        <f t="shared" si="4"/>
        <v>0.65826783221920226</v>
      </c>
      <c r="L22" s="2">
        <f t="shared" si="5"/>
        <v>9.0354807904209217E-3</v>
      </c>
      <c r="M22" s="2">
        <f t="shared" si="6"/>
        <v>6.5378682142070016E-3</v>
      </c>
      <c r="N22" s="1">
        <v>4440</v>
      </c>
      <c r="O22" s="1">
        <v>8961</v>
      </c>
      <c r="P22" s="1">
        <v>123</v>
      </c>
      <c r="Q22" s="1">
        <v>42</v>
      </c>
      <c r="R22" s="1">
        <v>32</v>
      </c>
      <c r="S22" s="1">
        <v>9</v>
      </c>
      <c r="T22" s="1">
        <v>3</v>
      </c>
      <c r="U22" s="1">
        <v>3</v>
      </c>
      <c r="AG22" s="7">
        <f>IF(Q22&gt;0,RANK(Q22,(N22:P22,Q22:AE22)),0)</f>
        <v>4</v>
      </c>
      <c r="AH22" s="7">
        <f>IF(R22&gt;0,RANK(R22,(N22:P22,Q22:AE22)),0)</f>
        <v>5</v>
      </c>
      <c r="AI22" s="7">
        <f>IF(T22&gt;0,RANK(T22,(N22:P22,Q22:AE22)),0)</f>
        <v>7</v>
      </c>
      <c r="AJ22" s="7">
        <f>IF(S22&gt;0,RANK(S22,(N22:P22,Q22:AE22)),0)</f>
        <v>6</v>
      </c>
      <c r="AK22" s="2">
        <f t="shared" si="7"/>
        <v>3.0852861235583632E-3</v>
      </c>
      <c r="AL22" s="2">
        <f t="shared" si="8"/>
        <v>2.3506941893778007E-3</v>
      </c>
      <c r="AM22" s="2">
        <f t="shared" si="9"/>
        <v>2.203775802541688E-4</v>
      </c>
      <c r="AN22" s="2">
        <f t="shared" si="10"/>
        <v>6.6113274076250639E-4</v>
      </c>
      <c r="AP22" t="s">
        <v>1018</v>
      </c>
      <c r="AQ22" t="s">
        <v>3174</v>
      </c>
      <c r="AR22">
        <v>2</v>
      </c>
      <c r="AT22" s="93" t="s">
        <v>648</v>
      </c>
      <c r="AU22" s="92" t="s">
        <v>1172</v>
      </c>
      <c r="AV22" s="83" t="str">
        <f t="shared" si="11"/>
        <v>01039</v>
      </c>
      <c r="AX22" s="7" t="s">
        <v>3753</v>
      </c>
    </row>
    <row r="23" spans="1:50" hidden="1" outlineLevel="1">
      <c r="A23" t="s">
        <v>2583</v>
      </c>
      <c r="B23" t="s">
        <v>3174</v>
      </c>
      <c r="C23" s="1">
        <f t="shared" si="0"/>
        <v>4795</v>
      </c>
      <c r="D23" s="7">
        <f>RANK(N23,(N23:P23,Q23:AE23))</f>
        <v>2</v>
      </c>
      <c r="E23" s="7">
        <f>RANK(O23,(N23:P23,Q23:AE23))</f>
        <v>1</v>
      </c>
      <c r="F23" s="7">
        <f>IF(P23&gt;0,RANK(P23,(N23:P23,Q23:AE23)),0)</f>
        <v>3</v>
      </c>
      <c r="G23" s="1">
        <f t="shared" si="1"/>
        <v>859</v>
      </c>
      <c r="H23" s="2">
        <f t="shared" si="2"/>
        <v>0.17914494264859229</v>
      </c>
      <c r="I23" s="2"/>
      <c r="J23" s="2">
        <f t="shared" si="3"/>
        <v>0.40333680917622522</v>
      </c>
      <c r="K23" s="2">
        <f t="shared" si="4"/>
        <v>0.58248175182481754</v>
      </c>
      <c r="L23" s="2">
        <f t="shared" si="5"/>
        <v>8.3420229405630868E-3</v>
      </c>
      <c r="M23" s="2">
        <f t="shared" si="6"/>
        <v>5.8394160583940986E-3</v>
      </c>
      <c r="N23" s="1">
        <v>1934</v>
      </c>
      <c r="O23" s="1">
        <v>2793</v>
      </c>
      <c r="P23" s="1">
        <v>40</v>
      </c>
      <c r="Q23" s="1">
        <v>16</v>
      </c>
      <c r="R23" s="1">
        <v>9</v>
      </c>
      <c r="S23" s="1">
        <v>2</v>
      </c>
      <c r="T23" s="1">
        <v>0</v>
      </c>
      <c r="U23" s="1">
        <v>1</v>
      </c>
      <c r="AG23" s="7">
        <f>IF(Q23&gt;0,RANK(Q23,(N23:P23,Q23:AE23)),0)</f>
        <v>4</v>
      </c>
      <c r="AH23" s="7">
        <f>IF(R23&gt;0,RANK(R23,(N23:P23,Q23:AE23)),0)</f>
        <v>5</v>
      </c>
      <c r="AI23" s="7">
        <f>IF(T23&gt;0,RANK(T23,(N23:P23,Q23:AE23)),0)</f>
        <v>0</v>
      </c>
      <c r="AJ23" s="7">
        <f>IF(S23&gt;0,RANK(S23,(N23:P23,Q23:AE23)),0)</f>
        <v>6</v>
      </c>
      <c r="AK23" s="2">
        <f t="shared" si="7"/>
        <v>3.3368091762252345E-3</v>
      </c>
      <c r="AL23" s="2">
        <f t="shared" si="8"/>
        <v>1.8769551616266945E-3</v>
      </c>
      <c r="AM23" s="2">
        <f t="shared" si="9"/>
        <v>0</v>
      </c>
      <c r="AN23" s="2">
        <f t="shared" si="10"/>
        <v>4.1710114702815432E-4</v>
      </c>
      <c r="AP23" t="s">
        <v>2583</v>
      </c>
      <c r="AQ23" t="s">
        <v>3174</v>
      </c>
      <c r="AR23">
        <v>2</v>
      </c>
      <c r="AT23" s="93" t="s">
        <v>648</v>
      </c>
      <c r="AU23" s="92" t="s">
        <v>1173</v>
      </c>
      <c r="AV23" s="83" t="str">
        <f t="shared" si="11"/>
        <v>01041</v>
      </c>
      <c r="AX23" s="7" t="s">
        <v>3753</v>
      </c>
    </row>
    <row r="24" spans="1:50" hidden="1" outlineLevel="1">
      <c r="A24" t="s">
        <v>3360</v>
      </c>
      <c r="B24" t="s">
        <v>3174</v>
      </c>
      <c r="C24" s="1">
        <f t="shared" si="0"/>
        <v>29525</v>
      </c>
      <c r="D24" s="7">
        <f>RANK(N24,(N24:P24,Q24:AE24))</f>
        <v>2</v>
      </c>
      <c r="E24" s="7">
        <f>RANK(O24,(N24:P24,Q24:AE24))</f>
        <v>1</v>
      </c>
      <c r="F24" s="7">
        <f>IF(P24&gt;0,RANK(P24,(N24:P24,Q24:AE24)),0)</f>
        <v>3</v>
      </c>
      <c r="G24" s="1">
        <f t="shared" si="1"/>
        <v>9399</v>
      </c>
      <c r="H24" s="2">
        <f t="shared" si="2"/>
        <v>0.31834038950042337</v>
      </c>
      <c r="I24" s="2"/>
      <c r="J24" s="2">
        <f t="shared" si="3"/>
        <v>0.33049957662997459</v>
      </c>
      <c r="K24" s="2">
        <f t="shared" si="4"/>
        <v>0.64883996613039796</v>
      </c>
      <c r="L24" s="2">
        <f t="shared" si="5"/>
        <v>9.5512277730736665E-3</v>
      </c>
      <c r="M24" s="2">
        <f t="shared" si="6"/>
        <v>1.1109229466553839E-2</v>
      </c>
      <c r="N24" s="1">
        <v>9758</v>
      </c>
      <c r="O24" s="1">
        <v>19157</v>
      </c>
      <c r="P24" s="1">
        <v>282</v>
      </c>
      <c r="Q24" s="1">
        <v>216</v>
      </c>
      <c r="R24" s="1">
        <v>59</v>
      </c>
      <c r="S24" s="1">
        <v>31</v>
      </c>
      <c r="T24" s="1">
        <v>5</v>
      </c>
      <c r="U24" s="1">
        <v>17</v>
      </c>
      <c r="AG24" s="7">
        <f>IF(Q24&gt;0,RANK(Q24,(N24:P24,Q24:AE24)),0)</f>
        <v>4</v>
      </c>
      <c r="AH24" s="7">
        <f>IF(R24&gt;0,RANK(R24,(N24:P24,Q24:AE24)),0)</f>
        <v>5</v>
      </c>
      <c r="AI24" s="7">
        <f>IF(T24&gt;0,RANK(T24,(N24:P24,Q24:AE24)),0)</f>
        <v>8</v>
      </c>
      <c r="AJ24" s="7">
        <f>IF(S24&gt;0,RANK(S24,(N24:P24,Q24:AE24)),0)</f>
        <v>6</v>
      </c>
      <c r="AK24" s="2">
        <f t="shared" si="7"/>
        <v>7.3158340389500422E-3</v>
      </c>
      <c r="AL24" s="2">
        <f t="shared" si="8"/>
        <v>1.9983065198983913E-3</v>
      </c>
      <c r="AM24" s="2">
        <f t="shared" si="9"/>
        <v>1.6934801016088062E-4</v>
      </c>
      <c r="AN24" s="2">
        <f t="shared" si="10"/>
        <v>1.0499576629974597E-3</v>
      </c>
      <c r="AP24" t="s">
        <v>3360</v>
      </c>
      <c r="AQ24" t="s">
        <v>3174</v>
      </c>
      <c r="AR24">
        <v>4</v>
      </c>
      <c r="AT24" s="93" t="s">
        <v>648</v>
      </c>
      <c r="AU24" s="92" t="s">
        <v>1174</v>
      </c>
      <c r="AV24" s="83" t="str">
        <f t="shared" si="11"/>
        <v>01043</v>
      </c>
      <c r="AX24" s="7" t="s">
        <v>3753</v>
      </c>
    </row>
    <row r="25" spans="1:50" hidden="1" outlineLevel="1">
      <c r="A25" t="s">
        <v>3361</v>
      </c>
      <c r="B25" t="s">
        <v>3174</v>
      </c>
      <c r="C25" s="1">
        <f t="shared" si="0"/>
        <v>15806</v>
      </c>
      <c r="D25" s="7">
        <f>RANK(N25,(N25:P25,Q25:AE25))</f>
        <v>2</v>
      </c>
      <c r="E25" s="7">
        <f>RANK(O25,(N25:P25,Q25:AE25))</f>
        <v>1</v>
      </c>
      <c r="F25" s="7">
        <f>IF(P25&gt;0,RANK(P25,(N25:P25,Q25:AE25)),0)</f>
        <v>3</v>
      </c>
      <c r="G25" s="1">
        <f t="shared" si="1"/>
        <v>5687</v>
      </c>
      <c r="H25" s="2">
        <f t="shared" si="2"/>
        <v>0.35980007592053653</v>
      </c>
      <c r="I25" s="2"/>
      <c r="J25" s="2">
        <f t="shared" si="3"/>
        <v>0.31038846007845122</v>
      </c>
      <c r="K25" s="2">
        <f t="shared" si="4"/>
        <v>0.67018853599898776</v>
      </c>
      <c r="L25" s="2">
        <f t="shared" si="5"/>
        <v>1.189421738580286E-2</v>
      </c>
      <c r="M25" s="2">
        <f t="shared" si="6"/>
        <v>7.5287865367581613E-3</v>
      </c>
      <c r="N25" s="1">
        <v>4906</v>
      </c>
      <c r="O25" s="1">
        <v>10593</v>
      </c>
      <c r="P25" s="1">
        <v>188</v>
      </c>
      <c r="Q25" s="1">
        <v>56</v>
      </c>
      <c r="R25" s="1">
        <v>27</v>
      </c>
      <c r="S25" s="1">
        <v>26</v>
      </c>
      <c r="T25" s="1">
        <v>4</v>
      </c>
      <c r="U25" s="1">
        <v>6</v>
      </c>
      <c r="AG25" s="7">
        <f>IF(Q25&gt;0,RANK(Q25,(N25:P25,Q25:AE25)),0)</f>
        <v>4</v>
      </c>
      <c r="AH25" s="7">
        <f>IF(R25&gt;0,RANK(R25,(N25:P25,Q25:AE25)),0)</f>
        <v>5</v>
      </c>
      <c r="AI25" s="7">
        <f>IF(T25&gt;0,RANK(T25,(N25:P25,Q25:AE25)),0)</f>
        <v>8</v>
      </c>
      <c r="AJ25" s="7">
        <f>IF(S25&gt;0,RANK(S25,(N25:P25,Q25:AE25)),0)</f>
        <v>6</v>
      </c>
      <c r="AK25" s="2">
        <f t="shared" si="7"/>
        <v>3.5429583702391498E-3</v>
      </c>
      <c r="AL25" s="2">
        <f t="shared" si="8"/>
        <v>1.7082120713653043E-3</v>
      </c>
      <c r="AM25" s="2">
        <f t="shared" si="9"/>
        <v>2.5306845501708213E-4</v>
      </c>
      <c r="AN25" s="2">
        <f t="shared" si="10"/>
        <v>1.6449449576110338E-3</v>
      </c>
      <c r="AP25" t="s">
        <v>3361</v>
      </c>
      <c r="AQ25" t="s">
        <v>3174</v>
      </c>
      <c r="AR25">
        <v>2</v>
      </c>
      <c r="AT25" s="93" t="s">
        <v>648</v>
      </c>
      <c r="AU25" s="92" t="s">
        <v>130</v>
      </c>
      <c r="AV25" s="83" t="str">
        <f t="shared" si="11"/>
        <v>01045</v>
      </c>
      <c r="AX25" s="7" t="s">
        <v>3753</v>
      </c>
    </row>
    <row r="26" spans="1:50" hidden="1" outlineLevel="1">
      <c r="A26" t="s">
        <v>1223</v>
      </c>
      <c r="B26" t="s">
        <v>3174</v>
      </c>
      <c r="C26" s="1">
        <f t="shared" si="0"/>
        <v>18464</v>
      </c>
      <c r="D26" s="7">
        <f>RANK(N26,(N26:P26,Q26:AE26))</f>
        <v>1</v>
      </c>
      <c r="E26" s="7">
        <f>RANK(O26,(N26:P26,Q26:AE26))</f>
        <v>2</v>
      </c>
      <c r="F26" s="7">
        <f>IF(P26&gt;0,RANK(P26,(N26:P26,Q26:AE26)),0)</f>
        <v>3</v>
      </c>
      <c r="G26" s="1">
        <f t="shared" si="1"/>
        <v>3607</v>
      </c>
      <c r="H26" s="2">
        <f t="shared" si="2"/>
        <v>0.19535311958405546</v>
      </c>
      <c r="I26" s="2"/>
      <c r="J26" s="2">
        <f t="shared" si="3"/>
        <v>0.59396663778162917</v>
      </c>
      <c r="K26" s="2">
        <f t="shared" si="4"/>
        <v>0.39861351819757368</v>
      </c>
      <c r="L26" s="2">
        <f t="shared" si="5"/>
        <v>3.4120450606585787E-3</v>
      </c>
      <c r="M26" s="2">
        <f t="shared" si="6"/>
        <v>4.0077989601385719E-3</v>
      </c>
      <c r="N26" s="1">
        <v>10967</v>
      </c>
      <c r="O26" s="1">
        <v>7360</v>
      </c>
      <c r="P26" s="1">
        <v>63</v>
      </c>
      <c r="Q26" s="1">
        <v>19</v>
      </c>
      <c r="R26" s="1">
        <v>38</v>
      </c>
      <c r="S26" s="1">
        <v>10</v>
      </c>
      <c r="T26" s="1">
        <v>4</v>
      </c>
      <c r="U26" s="1">
        <v>3</v>
      </c>
      <c r="AG26" s="7">
        <f>IF(Q26&gt;0,RANK(Q26,(N26:P26,Q26:AE26)),0)</f>
        <v>5</v>
      </c>
      <c r="AH26" s="7">
        <f>IF(R26&gt;0,RANK(R26,(N26:P26,Q26:AE26)),0)</f>
        <v>4</v>
      </c>
      <c r="AI26" s="7">
        <f>IF(T26&gt;0,RANK(T26,(N26:P26,Q26:AE26)),0)</f>
        <v>7</v>
      </c>
      <c r="AJ26" s="7">
        <f>IF(S26&gt;0,RANK(S26,(N26:P26,Q26:AE26)),0)</f>
        <v>6</v>
      </c>
      <c r="AK26" s="2">
        <f t="shared" si="7"/>
        <v>1.0290294627383016E-3</v>
      </c>
      <c r="AL26" s="2">
        <f t="shared" si="8"/>
        <v>2.0580589254766031E-3</v>
      </c>
      <c r="AM26" s="2">
        <f t="shared" si="9"/>
        <v>2.1663778162911611E-4</v>
      </c>
      <c r="AN26" s="2">
        <f t="shared" si="10"/>
        <v>5.4159445407279028E-4</v>
      </c>
      <c r="AP26" t="s">
        <v>1223</v>
      </c>
      <c r="AQ26" t="s">
        <v>3174</v>
      </c>
      <c r="AR26">
        <v>7</v>
      </c>
      <c r="AT26" s="93" t="s">
        <v>648</v>
      </c>
      <c r="AU26" s="92" t="s">
        <v>131</v>
      </c>
      <c r="AV26" s="83" t="str">
        <f t="shared" si="11"/>
        <v>01047</v>
      </c>
      <c r="AX26" s="7" t="s">
        <v>3753</v>
      </c>
    </row>
    <row r="27" spans="1:50" hidden="1" outlineLevel="1">
      <c r="A27" t="s">
        <v>1224</v>
      </c>
      <c r="B27" t="s">
        <v>3174</v>
      </c>
      <c r="C27" s="1">
        <f t="shared" si="0"/>
        <v>20285</v>
      </c>
      <c r="D27" s="7">
        <f>RANK(N27,(N27:P27,Q27:AE27))</f>
        <v>2</v>
      </c>
      <c r="E27" s="7">
        <f>RANK(O27,(N27:P27,Q27:AE27))</f>
        <v>1</v>
      </c>
      <c r="F27" s="7">
        <f>IF(P27&gt;0,RANK(P27,(N27:P27,Q27:AE27)),0)</f>
        <v>3</v>
      </c>
      <c r="G27" s="1">
        <f t="shared" si="1"/>
        <v>5771</v>
      </c>
      <c r="H27" s="2">
        <f t="shared" si="2"/>
        <v>0.28449593295538578</v>
      </c>
      <c r="I27" s="2"/>
      <c r="J27" s="2">
        <f t="shared" si="3"/>
        <v>0.3478432339166872</v>
      </c>
      <c r="K27" s="2">
        <f t="shared" si="4"/>
        <v>0.63233916687207292</v>
      </c>
      <c r="L27" s="2">
        <f t="shared" si="5"/>
        <v>8.62706433325117E-3</v>
      </c>
      <c r="M27" s="2">
        <f t="shared" si="6"/>
        <v>1.1190534877988653E-2</v>
      </c>
      <c r="N27" s="1">
        <v>7056</v>
      </c>
      <c r="O27" s="1">
        <v>12827</v>
      </c>
      <c r="P27" s="1">
        <v>175</v>
      </c>
      <c r="Q27" s="1">
        <v>88</v>
      </c>
      <c r="R27" s="1">
        <v>124</v>
      </c>
      <c r="S27" s="1">
        <v>9</v>
      </c>
      <c r="T27" s="1">
        <v>2</v>
      </c>
      <c r="U27" s="1">
        <v>4</v>
      </c>
      <c r="AG27" s="7">
        <f>IF(Q27&gt;0,RANK(Q27,(N27:P27,Q27:AE27)),0)</f>
        <v>5</v>
      </c>
      <c r="AH27" s="7">
        <f>IF(R27&gt;0,RANK(R27,(N27:P27,Q27:AE27)),0)</f>
        <v>4</v>
      </c>
      <c r="AI27" s="7">
        <f>IF(T27&gt;0,RANK(T27,(N27:P27,Q27:AE27)),0)</f>
        <v>8</v>
      </c>
      <c r="AJ27" s="7">
        <f>IF(S27&gt;0,RANK(S27,(N27:P27,Q27:AE27)),0)</f>
        <v>6</v>
      </c>
      <c r="AK27" s="2">
        <f t="shared" si="7"/>
        <v>4.3381809218634455E-3</v>
      </c>
      <c r="AL27" s="2">
        <f t="shared" si="8"/>
        <v>6.1128912989894015E-3</v>
      </c>
      <c r="AM27" s="2">
        <f t="shared" si="9"/>
        <v>9.8595020951441957E-5</v>
      </c>
      <c r="AN27" s="2">
        <f t="shared" si="10"/>
        <v>4.4367759428148878E-4</v>
      </c>
      <c r="AP27" t="s">
        <v>1224</v>
      </c>
      <c r="AQ27" t="s">
        <v>3174</v>
      </c>
      <c r="AR27">
        <v>4</v>
      </c>
      <c r="AT27" s="93" t="s">
        <v>648</v>
      </c>
      <c r="AU27" s="92" t="s">
        <v>132</v>
      </c>
      <c r="AV27" s="83" t="str">
        <f t="shared" si="11"/>
        <v>01049</v>
      </c>
      <c r="AX27" s="7" t="s">
        <v>3753</v>
      </c>
    </row>
    <row r="28" spans="1:50" hidden="1" outlineLevel="1">
      <c r="A28" t="s">
        <v>1557</v>
      </c>
      <c r="B28" t="s">
        <v>3174</v>
      </c>
      <c r="C28" s="1">
        <f t="shared" si="0"/>
        <v>23804</v>
      </c>
      <c r="D28" s="7">
        <f>RANK(N28,(N28:P28,Q28:AE28))</f>
        <v>2</v>
      </c>
      <c r="E28" s="7">
        <f>RANK(O28,(N28:P28,Q28:AE28))</f>
        <v>1</v>
      </c>
      <c r="F28" s="7">
        <f>IF(P28&gt;0,RANK(P28,(N28:P28,Q28:AE28)),0)</f>
        <v>3</v>
      </c>
      <c r="G28" s="1">
        <f t="shared" si="1"/>
        <v>10125</v>
      </c>
      <c r="H28" s="2">
        <f t="shared" si="2"/>
        <v>0.42534868089396738</v>
      </c>
      <c r="I28" s="2"/>
      <c r="J28" s="2">
        <f t="shared" si="3"/>
        <v>0.27944883212905391</v>
      </c>
      <c r="K28" s="2">
        <f t="shared" si="4"/>
        <v>0.70479751302302129</v>
      </c>
      <c r="L28" s="2">
        <f t="shared" si="5"/>
        <v>8.9060662073601072E-3</v>
      </c>
      <c r="M28" s="2">
        <f t="shared" si="6"/>
        <v>6.8475886405646846E-3</v>
      </c>
      <c r="N28" s="1">
        <v>6652</v>
      </c>
      <c r="O28" s="1">
        <v>16777</v>
      </c>
      <c r="P28" s="1">
        <v>212</v>
      </c>
      <c r="Q28" s="1">
        <v>53</v>
      </c>
      <c r="R28" s="1">
        <v>87</v>
      </c>
      <c r="S28" s="1">
        <v>4</v>
      </c>
      <c r="T28" s="1">
        <v>8</v>
      </c>
      <c r="U28" s="1">
        <v>11</v>
      </c>
      <c r="AG28" s="7">
        <f>IF(Q28&gt;0,RANK(Q28,(N28:P28,Q28:AE28)),0)</f>
        <v>5</v>
      </c>
      <c r="AH28" s="7">
        <f>IF(R28&gt;0,RANK(R28,(N28:P28,Q28:AE28)),0)</f>
        <v>4</v>
      </c>
      <c r="AI28" s="7">
        <f>IF(T28&gt;0,RANK(T28,(N28:P28,Q28:AE28)),0)</f>
        <v>7</v>
      </c>
      <c r="AJ28" s="7">
        <f>IF(S28&gt;0,RANK(S28,(N28:P28,Q28:AE28)),0)</f>
        <v>8</v>
      </c>
      <c r="AK28" s="2">
        <f t="shared" si="7"/>
        <v>2.2265165518400268E-3</v>
      </c>
      <c r="AL28" s="2">
        <f t="shared" si="8"/>
        <v>3.6548479247185345E-3</v>
      </c>
      <c r="AM28" s="2">
        <f t="shared" si="9"/>
        <v>3.3607797008906068E-4</v>
      </c>
      <c r="AN28" s="2">
        <f t="shared" si="10"/>
        <v>1.6803898504453034E-4</v>
      </c>
      <c r="AP28" t="s">
        <v>1557</v>
      </c>
      <c r="AQ28" t="s">
        <v>3174</v>
      </c>
      <c r="AR28">
        <v>2</v>
      </c>
      <c r="AT28" s="93" t="s">
        <v>648</v>
      </c>
      <c r="AU28" s="92" t="s">
        <v>658</v>
      </c>
      <c r="AV28" s="83" t="str">
        <f t="shared" si="11"/>
        <v>01051</v>
      </c>
      <c r="AX28" s="7" t="s">
        <v>3753</v>
      </c>
    </row>
    <row r="29" spans="1:50" hidden="1" outlineLevel="1">
      <c r="A29" t="s">
        <v>944</v>
      </c>
      <c r="B29" t="s">
        <v>3174</v>
      </c>
      <c r="C29" s="1">
        <f t="shared" si="0"/>
        <v>11660</v>
      </c>
      <c r="D29" s="7">
        <f>RANK(N29,(N29:P29,Q29:AE29))</f>
        <v>2</v>
      </c>
      <c r="E29" s="7">
        <f>RANK(O29,(N29:P29,Q29:AE29))</f>
        <v>1</v>
      </c>
      <c r="F29" s="7">
        <f>IF(P29&gt;0,RANK(P29,(N29:P29,Q29:AE29)),0)</f>
        <v>3</v>
      </c>
      <c r="G29" s="1">
        <f t="shared" si="1"/>
        <v>2452</v>
      </c>
      <c r="H29" s="2">
        <f t="shared" si="2"/>
        <v>0.21029159519725557</v>
      </c>
      <c r="I29" s="2"/>
      <c r="J29" s="2">
        <f t="shared" si="3"/>
        <v>0.38790737564322469</v>
      </c>
      <c r="K29" s="2">
        <f t="shared" si="4"/>
        <v>0.59819897084048024</v>
      </c>
      <c r="L29" s="2">
        <f t="shared" si="5"/>
        <v>6.6895368782161234E-3</v>
      </c>
      <c r="M29" s="2">
        <f t="shared" si="6"/>
        <v>7.2041166380788892E-3</v>
      </c>
      <c r="N29" s="1">
        <v>4523</v>
      </c>
      <c r="O29" s="1">
        <v>6975</v>
      </c>
      <c r="P29" s="1">
        <v>78</v>
      </c>
      <c r="Q29" s="1">
        <v>57</v>
      </c>
      <c r="R29" s="1">
        <v>13</v>
      </c>
      <c r="S29" s="1">
        <v>7</v>
      </c>
      <c r="T29" s="1">
        <v>3</v>
      </c>
      <c r="U29" s="1">
        <v>4</v>
      </c>
      <c r="AG29" s="7">
        <f>IF(Q29&gt;0,RANK(Q29,(N29:P29,Q29:AE29)),0)</f>
        <v>4</v>
      </c>
      <c r="AH29" s="7">
        <f>IF(R29&gt;0,RANK(R29,(N29:P29,Q29:AE29)),0)</f>
        <v>5</v>
      </c>
      <c r="AI29" s="7">
        <f>IF(T29&gt;0,RANK(T29,(N29:P29,Q29:AE29)),0)</f>
        <v>8</v>
      </c>
      <c r="AJ29" s="7">
        <f>IF(S29&gt;0,RANK(S29,(N29:P29,Q29:AE29)),0)</f>
        <v>6</v>
      </c>
      <c r="AK29" s="2">
        <f t="shared" si="7"/>
        <v>4.8885077186963978E-3</v>
      </c>
      <c r="AL29" s="2">
        <f t="shared" si="8"/>
        <v>1.1149228130360206E-3</v>
      </c>
      <c r="AM29" s="2">
        <f t="shared" si="9"/>
        <v>2.5728987993138937E-4</v>
      </c>
      <c r="AN29" s="2">
        <f t="shared" si="10"/>
        <v>6.0034305317324189E-4</v>
      </c>
      <c r="AP29" t="s">
        <v>944</v>
      </c>
      <c r="AQ29" t="s">
        <v>3174</v>
      </c>
      <c r="AR29">
        <v>1</v>
      </c>
      <c r="AT29" s="93" t="s">
        <v>648</v>
      </c>
      <c r="AU29" s="92" t="s">
        <v>659</v>
      </c>
      <c r="AV29" s="83" t="str">
        <f t="shared" si="11"/>
        <v>01053</v>
      </c>
      <c r="AX29" s="7" t="s">
        <v>3753</v>
      </c>
    </row>
    <row r="30" spans="1:50" hidden="1" outlineLevel="1">
      <c r="A30" t="s">
        <v>1221</v>
      </c>
      <c r="B30" t="s">
        <v>3174</v>
      </c>
      <c r="C30" s="1">
        <f t="shared" si="0"/>
        <v>39348</v>
      </c>
      <c r="D30" s="7">
        <f>RANK(N30,(N30:P30,Q30:AE30))</f>
        <v>2</v>
      </c>
      <c r="E30" s="7">
        <f>RANK(O30,(N30:P30,Q30:AE30))</f>
        <v>1</v>
      </c>
      <c r="F30" s="7">
        <f>IF(P30&gt;0,RANK(P30,(N30:P30,Q30:AE30)),0)</f>
        <v>3</v>
      </c>
      <c r="G30" s="1">
        <f t="shared" si="1"/>
        <v>3654</v>
      </c>
      <c r="H30" s="2">
        <f t="shared" si="2"/>
        <v>9.2863677950594692E-2</v>
      </c>
      <c r="I30" s="2"/>
      <c r="J30" s="2">
        <f t="shared" si="3"/>
        <v>0.44304666056724612</v>
      </c>
      <c r="K30" s="2">
        <f t="shared" si="4"/>
        <v>0.53591033851784076</v>
      </c>
      <c r="L30" s="2">
        <f t="shared" si="5"/>
        <v>1.1055199756023178E-2</v>
      </c>
      <c r="M30" s="2">
        <f t="shared" si="6"/>
        <v>9.9878011588900011E-3</v>
      </c>
      <c r="N30" s="1">
        <v>17433</v>
      </c>
      <c r="O30" s="1">
        <v>21087</v>
      </c>
      <c r="P30" s="1">
        <v>435</v>
      </c>
      <c r="Q30" s="1">
        <v>239</v>
      </c>
      <c r="R30" s="1">
        <v>117</v>
      </c>
      <c r="S30" s="1">
        <v>17</v>
      </c>
      <c r="T30" s="1">
        <v>6</v>
      </c>
      <c r="U30" s="1">
        <v>14</v>
      </c>
      <c r="AG30" s="7">
        <f>IF(Q30&gt;0,RANK(Q30,(N30:P30,Q30:AE30)),0)</f>
        <v>4</v>
      </c>
      <c r="AH30" s="7">
        <f>IF(R30&gt;0,RANK(R30,(N30:P30,Q30:AE30)),0)</f>
        <v>5</v>
      </c>
      <c r="AI30" s="7">
        <f>IF(T30&gt;0,RANK(T30,(N30:P30,Q30:AE30)),0)</f>
        <v>8</v>
      </c>
      <c r="AJ30" s="7">
        <f>IF(S30&gt;0,RANK(S30,(N30:P30,Q30:AE30)),0)</f>
        <v>6</v>
      </c>
      <c r="AK30" s="2">
        <f t="shared" si="7"/>
        <v>6.0740063027345734E-3</v>
      </c>
      <c r="AL30" s="2">
        <f t="shared" si="8"/>
        <v>2.9734675205855443E-3</v>
      </c>
      <c r="AM30" s="2">
        <f t="shared" si="9"/>
        <v>1.5248551387618176E-4</v>
      </c>
      <c r="AN30" s="2">
        <f t="shared" si="10"/>
        <v>4.3204228931584835E-4</v>
      </c>
      <c r="AP30" t="s">
        <v>1221</v>
      </c>
      <c r="AQ30" t="s">
        <v>3174</v>
      </c>
      <c r="AR30">
        <v>4</v>
      </c>
      <c r="AT30" s="93" t="s">
        <v>648</v>
      </c>
      <c r="AU30" s="92" t="s">
        <v>660</v>
      </c>
      <c r="AV30" s="83" t="str">
        <f t="shared" si="11"/>
        <v>01055</v>
      </c>
      <c r="AX30" s="7" t="s">
        <v>3753</v>
      </c>
    </row>
    <row r="31" spans="1:50" hidden="1" outlineLevel="1">
      <c r="A31" t="s">
        <v>945</v>
      </c>
      <c r="B31" t="s">
        <v>3174</v>
      </c>
      <c r="C31" s="1">
        <f t="shared" si="0"/>
        <v>7808</v>
      </c>
      <c r="D31" s="7">
        <f>RANK(N31,(N31:P31,Q31:AE31))</f>
        <v>2</v>
      </c>
      <c r="E31" s="7">
        <f>RANK(O31,(N31:P31,Q31:AE31))</f>
        <v>1</v>
      </c>
      <c r="F31" s="7">
        <f>IF(P31&gt;0,RANK(P31,(N31:P31,Q31:AE31)),0)</f>
        <v>4</v>
      </c>
      <c r="G31" s="1">
        <f t="shared" si="1"/>
        <v>1518</v>
      </c>
      <c r="H31" s="2">
        <f t="shared" si="2"/>
        <v>0.19441598360655737</v>
      </c>
      <c r="I31" s="2"/>
      <c r="J31" s="2">
        <f t="shared" si="3"/>
        <v>0.39241803278688525</v>
      </c>
      <c r="K31" s="2">
        <f t="shared" si="4"/>
        <v>0.58683401639344257</v>
      </c>
      <c r="L31" s="2">
        <f t="shared" si="5"/>
        <v>7.6844262295081966E-3</v>
      </c>
      <c r="M31" s="2">
        <f t="shared" si="6"/>
        <v>1.3063524590163982E-2</v>
      </c>
      <c r="N31" s="1">
        <v>3064</v>
      </c>
      <c r="O31" s="1">
        <v>4582</v>
      </c>
      <c r="P31" s="1">
        <v>60</v>
      </c>
      <c r="Q31" s="1">
        <v>68</v>
      </c>
      <c r="R31" s="1">
        <v>21</v>
      </c>
      <c r="S31" s="1">
        <v>8</v>
      </c>
      <c r="T31" s="1">
        <v>0</v>
      </c>
      <c r="U31" s="1">
        <v>5</v>
      </c>
      <c r="AG31" s="7">
        <f>IF(Q31&gt;0,RANK(Q31,(N31:P31,Q31:AE31)),0)</f>
        <v>3</v>
      </c>
      <c r="AH31" s="7">
        <f>IF(R31&gt;0,RANK(R31,(N31:P31,Q31:AE31)),0)</f>
        <v>5</v>
      </c>
      <c r="AI31" s="7">
        <f>IF(T31&gt;0,RANK(T31,(N31:P31,Q31:AE31)),0)</f>
        <v>0</v>
      </c>
      <c r="AJ31" s="7">
        <f>IF(S31&gt;0,RANK(S31,(N31:P31,Q31:AE31)),0)</f>
        <v>6</v>
      </c>
      <c r="AK31" s="2">
        <f t="shared" si="7"/>
        <v>8.7090163934426222E-3</v>
      </c>
      <c r="AL31" s="2">
        <f t="shared" si="8"/>
        <v>2.6895491803278688E-3</v>
      </c>
      <c r="AM31" s="2">
        <f t="shared" si="9"/>
        <v>0</v>
      </c>
      <c r="AN31" s="2">
        <f t="shared" si="10"/>
        <v>1.0245901639344263E-3</v>
      </c>
      <c r="AP31" t="s">
        <v>945</v>
      </c>
      <c r="AQ31" t="s">
        <v>3174</v>
      </c>
      <c r="AR31">
        <v>4</v>
      </c>
      <c r="AT31" s="93" t="s">
        <v>648</v>
      </c>
      <c r="AU31" s="92" t="s">
        <v>199</v>
      </c>
      <c r="AV31" s="83" t="str">
        <f t="shared" si="11"/>
        <v>01057</v>
      </c>
      <c r="AX31" s="7" t="s">
        <v>3753</v>
      </c>
    </row>
    <row r="32" spans="1:50" hidden="1" outlineLevel="1">
      <c r="A32" t="s">
        <v>2579</v>
      </c>
      <c r="B32" t="s">
        <v>3174</v>
      </c>
      <c r="C32" s="1">
        <f t="shared" si="0"/>
        <v>11103</v>
      </c>
      <c r="D32" s="7">
        <f>RANK(N32,(N32:P32,Q32:AE32))</f>
        <v>2</v>
      </c>
      <c r="E32" s="7">
        <f>RANK(O32,(N32:P32,Q32:AE32))</f>
        <v>1</v>
      </c>
      <c r="F32" s="7">
        <f>IF(P32&gt;0,RANK(P32,(N32:P32,Q32:AE32)),0)</f>
        <v>4</v>
      </c>
      <c r="G32" s="1">
        <f t="shared" si="1"/>
        <v>1326</v>
      </c>
      <c r="H32" s="2">
        <f t="shared" si="2"/>
        <v>0.1194271818427452</v>
      </c>
      <c r="I32" s="2"/>
      <c r="J32" s="2">
        <f t="shared" si="3"/>
        <v>0.43168513014500587</v>
      </c>
      <c r="K32" s="2">
        <f t="shared" si="4"/>
        <v>0.55111231198775101</v>
      </c>
      <c r="L32" s="2">
        <f t="shared" si="5"/>
        <v>6.4847338557146713E-3</v>
      </c>
      <c r="M32" s="2">
        <f t="shared" si="6"/>
        <v>1.0717824011528446E-2</v>
      </c>
      <c r="N32" s="1">
        <v>4793</v>
      </c>
      <c r="O32" s="1">
        <v>6119</v>
      </c>
      <c r="P32" s="1">
        <v>72</v>
      </c>
      <c r="Q32" s="1">
        <v>85</v>
      </c>
      <c r="R32" s="1">
        <v>17</v>
      </c>
      <c r="S32" s="1">
        <v>5</v>
      </c>
      <c r="T32" s="1">
        <v>5</v>
      </c>
      <c r="U32" s="1">
        <v>7</v>
      </c>
      <c r="AG32" s="7">
        <f>IF(Q32&gt;0,RANK(Q32,(N32:P32,Q32:AE32)),0)</f>
        <v>3</v>
      </c>
      <c r="AH32" s="7">
        <f>IF(R32&gt;0,RANK(R32,(N32:P32,Q32:AE32)),0)</f>
        <v>5</v>
      </c>
      <c r="AI32" s="7">
        <f>IF(T32&gt;0,RANK(T32,(N32:P32,Q32:AE32)),0)</f>
        <v>7</v>
      </c>
      <c r="AJ32" s="7">
        <f>IF(S32&gt;0,RANK(S32,(N32:P32,Q32:AE32)),0)</f>
        <v>7</v>
      </c>
      <c r="AK32" s="2">
        <f t="shared" si="7"/>
        <v>7.6555885796631539E-3</v>
      </c>
      <c r="AL32" s="2">
        <f t="shared" si="8"/>
        <v>1.5311177159326309E-3</v>
      </c>
      <c r="AM32" s="2">
        <f t="shared" si="9"/>
        <v>4.5032873998018553E-4</v>
      </c>
      <c r="AN32" s="2">
        <f t="shared" si="10"/>
        <v>4.5032873998018553E-4</v>
      </c>
      <c r="AP32" t="s">
        <v>2579</v>
      </c>
      <c r="AQ32" t="s">
        <v>3174</v>
      </c>
      <c r="AR32">
        <v>4</v>
      </c>
      <c r="AT32" s="93" t="s">
        <v>648</v>
      </c>
      <c r="AU32" s="92" t="s">
        <v>200</v>
      </c>
      <c r="AV32" s="83" t="str">
        <f t="shared" si="11"/>
        <v>01059</v>
      </c>
      <c r="AX32" s="7" t="s">
        <v>3753</v>
      </c>
    </row>
    <row r="33" spans="1:50" hidden="1" outlineLevel="1">
      <c r="A33" t="s">
        <v>2332</v>
      </c>
      <c r="B33" t="s">
        <v>3174</v>
      </c>
      <c r="C33" s="1">
        <f t="shared" si="0"/>
        <v>9559</v>
      </c>
      <c r="D33" s="7">
        <f>RANK(N33,(N33:P33,Q33:AE33))</f>
        <v>2</v>
      </c>
      <c r="E33" s="7">
        <f>RANK(O33,(N33:P33,Q33:AE33))</f>
        <v>1</v>
      </c>
      <c r="F33" s="7">
        <f>IF(P33&gt;0,RANK(P33,(N33:P33,Q33:AE33)),0)</f>
        <v>3</v>
      </c>
      <c r="G33" s="1">
        <f t="shared" si="1"/>
        <v>3819</v>
      </c>
      <c r="H33" s="2">
        <f t="shared" si="2"/>
        <v>0.39951877811486558</v>
      </c>
      <c r="I33" s="2"/>
      <c r="J33" s="2">
        <f t="shared" si="3"/>
        <v>0.28967465216026783</v>
      </c>
      <c r="K33" s="2">
        <f t="shared" si="4"/>
        <v>0.68919343027513336</v>
      </c>
      <c r="L33" s="2">
        <f t="shared" si="5"/>
        <v>1.0147504969139031E-2</v>
      </c>
      <c r="M33" s="2">
        <f t="shared" si="6"/>
        <v>1.0984412595459837E-2</v>
      </c>
      <c r="N33" s="1">
        <v>2769</v>
      </c>
      <c r="O33" s="1">
        <v>6588</v>
      </c>
      <c r="P33" s="1">
        <v>97</v>
      </c>
      <c r="Q33" s="1">
        <v>46</v>
      </c>
      <c r="R33" s="1">
        <v>38</v>
      </c>
      <c r="S33" s="1">
        <v>16</v>
      </c>
      <c r="T33" s="1">
        <v>2</v>
      </c>
      <c r="U33" s="1">
        <v>3</v>
      </c>
      <c r="AG33" s="7">
        <f>IF(Q33&gt;0,RANK(Q33,(N33:P33,Q33:AE33)),0)</f>
        <v>4</v>
      </c>
      <c r="AH33" s="7">
        <f>IF(R33&gt;0,RANK(R33,(N33:P33,Q33:AE33)),0)</f>
        <v>5</v>
      </c>
      <c r="AI33" s="7">
        <f>IF(T33&gt;0,RANK(T33,(N33:P33,Q33:AE33)),0)</f>
        <v>8</v>
      </c>
      <c r="AJ33" s="7">
        <f>IF(S33&gt;0,RANK(S33,(N33:P33,Q33:AE33)),0)</f>
        <v>6</v>
      </c>
      <c r="AK33" s="2">
        <f t="shared" si="7"/>
        <v>4.8122188513442824E-3</v>
      </c>
      <c r="AL33" s="2">
        <f t="shared" si="8"/>
        <v>3.9753112250235376E-3</v>
      </c>
      <c r="AM33" s="2">
        <f t="shared" si="9"/>
        <v>2.0922690658018621E-4</v>
      </c>
      <c r="AN33" s="2">
        <f t="shared" si="10"/>
        <v>1.6738152526414897E-3</v>
      </c>
      <c r="AP33" t="s">
        <v>2332</v>
      </c>
      <c r="AQ33" t="s">
        <v>3174</v>
      </c>
      <c r="AR33">
        <v>2</v>
      </c>
      <c r="AT33" s="93" t="s">
        <v>648</v>
      </c>
      <c r="AU33" s="92" t="s">
        <v>201</v>
      </c>
      <c r="AV33" s="83" t="str">
        <f t="shared" si="11"/>
        <v>01061</v>
      </c>
      <c r="AX33" s="7" t="s">
        <v>3753</v>
      </c>
    </row>
    <row r="34" spans="1:50" hidden="1" outlineLevel="1">
      <c r="A34" t="s">
        <v>1627</v>
      </c>
      <c r="B34" t="s">
        <v>3174</v>
      </c>
      <c r="C34" s="1">
        <f t="shared" si="0"/>
        <v>4396</v>
      </c>
      <c r="D34" s="7">
        <f>RANK(N34,(N34:P34,Q34:AE34))</f>
        <v>1</v>
      </c>
      <c r="E34" s="7">
        <f>RANK(O34,(N34:P34,Q34:AE34))</f>
        <v>2</v>
      </c>
      <c r="F34" s="7">
        <f>IF(P34&gt;0,RANK(P34,(N34:P34,Q34:AE34)),0)</f>
        <v>3</v>
      </c>
      <c r="G34" s="1">
        <f t="shared" si="1"/>
        <v>2654</v>
      </c>
      <c r="H34" s="2">
        <f t="shared" si="2"/>
        <v>0.60373066424021837</v>
      </c>
      <c r="I34" s="2"/>
      <c r="J34" s="2">
        <f t="shared" si="3"/>
        <v>0.79708826205641492</v>
      </c>
      <c r="K34" s="2">
        <f t="shared" si="4"/>
        <v>0.19335759781619655</v>
      </c>
      <c r="L34" s="2">
        <f t="shared" si="5"/>
        <v>5.4595086442220204E-3</v>
      </c>
      <c r="M34" s="2">
        <f t="shared" si="6"/>
        <v>4.0946314831665125E-3</v>
      </c>
      <c r="N34" s="1">
        <v>3504</v>
      </c>
      <c r="O34" s="1">
        <v>850</v>
      </c>
      <c r="P34" s="1">
        <v>24</v>
      </c>
      <c r="Q34" s="1">
        <v>3</v>
      </c>
      <c r="R34" s="1">
        <v>8</v>
      </c>
      <c r="S34" s="1">
        <v>4</v>
      </c>
      <c r="T34" s="1">
        <v>2</v>
      </c>
      <c r="U34" s="1">
        <v>1</v>
      </c>
      <c r="AG34" s="7">
        <f>IF(Q34&gt;0,RANK(Q34,(N34:P34,Q34:AE34)),0)</f>
        <v>6</v>
      </c>
      <c r="AH34" s="7">
        <f>IF(R34&gt;0,RANK(R34,(N34:P34,Q34:AE34)),0)</f>
        <v>4</v>
      </c>
      <c r="AI34" s="7">
        <f>IF(T34&gt;0,RANK(T34,(N34:P34,Q34:AE34)),0)</f>
        <v>7</v>
      </c>
      <c r="AJ34" s="7">
        <f>IF(S34&gt;0,RANK(S34,(N34:P34,Q34:AE34)),0)</f>
        <v>5</v>
      </c>
      <c r="AK34" s="2">
        <f t="shared" si="7"/>
        <v>6.8243858052775255E-4</v>
      </c>
      <c r="AL34" s="2">
        <f t="shared" si="8"/>
        <v>1.8198362147406734E-3</v>
      </c>
      <c r="AM34" s="2">
        <f t="shared" si="9"/>
        <v>4.5495905368516835E-4</v>
      </c>
      <c r="AN34" s="2">
        <f t="shared" si="10"/>
        <v>9.099181073703367E-4</v>
      </c>
      <c r="AP34" t="s">
        <v>1627</v>
      </c>
      <c r="AQ34" t="s">
        <v>3174</v>
      </c>
      <c r="AR34">
        <v>7</v>
      </c>
      <c r="AT34" s="93" t="s">
        <v>648</v>
      </c>
      <c r="AU34" s="92" t="s">
        <v>202</v>
      </c>
      <c r="AV34" s="83" t="str">
        <f t="shared" si="11"/>
        <v>01063</v>
      </c>
      <c r="AX34" s="7" t="s">
        <v>3753</v>
      </c>
    </row>
    <row r="35" spans="1:50" hidden="1" outlineLevel="1">
      <c r="A35" t="s">
        <v>3021</v>
      </c>
      <c r="B35" t="s">
        <v>3174</v>
      </c>
      <c r="C35" s="1">
        <f t="shared" ref="C35:C70" si="12">SUM(N35:AE35)</f>
        <v>7731</v>
      </c>
      <c r="D35" s="7">
        <f>RANK(N35,(N35:P35,Q35:AE35))</f>
        <v>1</v>
      </c>
      <c r="E35" s="7">
        <f>RANK(O35,(N35:P35,Q35:AE35))</f>
        <v>2</v>
      </c>
      <c r="F35" s="7">
        <f>IF(P35&gt;0,RANK(P35,(N35:P35,Q35:AE35)),0)</f>
        <v>3</v>
      </c>
      <c r="G35" s="1">
        <f t="shared" ref="G35:G70" si="13">IF(D35=1,N35,IF(E35=1,O35,P35))-IF(D35=2,N35,IF(E35=2,O35,P35))</f>
        <v>1668</v>
      </c>
      <c r="H35" s="2">
        <f t="shared" ref="H35:H66" si="14">G35/C35</f>
        <v>0.2157547535894451</v>
      </c>
      <c r="I35" s="2"/>
      <c r="J35" s="2">
        <f t="shared" ref="J35:J70" si="15">IF($C35=0,"-",N35/$C35)</f>
        <v>0.6017332815935843</v>
      </c>
      <c r="K35" s="2">
        <f t="shared" ref="K35:K70" si="16">IF($C35=0,"-",O35/$C35)</f>
        <v>0.38597852800413918</v>
      </c>
      <c r="L35" s="2">
        <f t="shared" ref="L35:L70" si="17">IF($C35=0,"-",P35/$C35)</f>
        <v>5.5620230241883329E-3</v>
      </c>
      <c r="M35" s="2">
        <f t="shared" ref="M35:M66" si="18">IF(C35=0,"-",(1-J35-K35-L35))</f>
        <v>6.7261673780881891E-3</v>
      </c>
      <c r="N35" s="1">
        <v>4652</v>
      </c>
      <c r="O35" s="1">
        <v>2984</v>
      </c>
      <c r="P35" s="1">
        <v>43</v>
      </c>
      <c r="Q35" s="1">
        <v>25</v>
      </c>
      <c r="R35" s="1">
        <v>17</v>
      </c>
      <c r="S35" s="1">
        <v>4</v>
      </c>
      <c r="T35" s="1">
        <v>5</v>
      </c>
      <c r="U35" s="1">
        <v>1</v>
      </c>
      <c r="AG35" s="7">
        <f>IF(Q35&gt;0,RANK(Q35,(N35:P35,Q35:AE35)),0)</f>
        <v>4</v>
      </c>
      <c r="AH35" s="7">
        <f>IF(R35&gt;0,RANK(R35,(N35:P35,Q35:AE35)),0)</f>
        <v>5</v>
      </c>
      <c r="AI35" s="7">
        <f>IF(T35&gt;0,RANK(T35,(N35:P35,Q35:AE35)),0)</f>
        <v>6</v>
      </c>
      <c r="AJ35" s="7">
        <f>IF(S35&gt;0,RANK(S35,(N35:P35,Q35:AE35)),0)</f>
        <v>7</v>
      </c>
      <c r="AK35" s="2">
        <f t="shared" ref="AK35:AK70" si="19">IF($C35=0,"-",Q35/$C35)</f>
        <v>3.2337343163885653E-3</v>
      </c>
      <c r="AL35" s="2">
        <f t="shared" ref="AL35:AL70" si="20">IF($C35=0,"-",R35/$C35)</f>
        <v>2.1989393351442245E-3</v>
      </c>
      <c r="AM35" s="2">
        <f t="shared" ref="AM35:AM70" si="21">IF($C35=0,"-",T35/$C35)</f>
        <v>6.4674686327771311E-4</v>
      </c>
      <c r="AN35" s="2">
        <f t="shared" ref="AN35:AN70" si="22">IF($C35=0,"-",S35/$C35)</f>
        <v>5.1739749062217045E-4</v>
      </c>
      <c r="AP35" t="s">
        <v>3021</v>
      </c>
      <c r="AQ35" t="s">
        <v>3174</v>
      </c>
      <c r="AR35">
        <v>7</v>
      </c>
      <c r="AT35" s="93" t="s">
        <v>648</v>
      </c>
      <c r="AU35" s="92" t="s">
        <v>1482</v>
      </c>
      <c r="AV35" s="83" t="str">
        <f t="shared" si="11"/>
        <v>01065</v>
      </c>
      <c r="AX35" s="7" t="s">
        <v>3753</v>
      </c>
    </row>
    <row r="36" spans="1:50" hidden="1" outlineLevel="1">
      <c r="A36" t="s">
        <v>2178</v>
      </c>
      <c r="B36" t="s">
        <v>3174</v>
      </c>
      <c r="C36" s="1">
        <f t="shared" si="12"/>
        <v>6932</v>
      </c>
      <c r="D36" s="7">
        <f>RANK(N36,(N36:P36,Q36:AE36))</f>
        <v>2</v>
      </c>
      <c r="E36" s="7">
        <f>RANK(O36,(N36:P36,Q36:AE36))</f>
        <v>1</v>
      </c>
      <c r="F36" s="7">
        <f>IF(P36&gt;0,RANK(P36,(N36:P36,Q36:AE36)),0)</f>
        <v>3</v>
      </c>
      <c r="G36" s="1">
        <f t="shared" si="13"/>
        <v>1272</v>
      </c>
      <c r="H36" s="2">
        <f t="shared" si="14"/>
        <v>0.18349682631275246</v>
      </c>
      <c r="I36" s="2"/>
      <c r="J36" s="2">
        <f t="shared" si="15"/>
        <v>0.40132717830351988</v>
      </c>
      <c r="K36" s="2">
        <f t="shared" si="16"/>
        <v>0.58482400461627237</v>
      </c>
      <c r="L36" s="2">
        <f t="shared" si="17"/>
        <v>6.9244085401038661E-3</v>
      </c>
      <c r="M36" s="2">
        <f t="shared" si="18"/>
        <v>6.924408540103821E-3</v>
      </c>
      <c r="N36" s="1">
        <v>2782</v>
      </c>
      <c r="O36" s="1">
        <v>4054</v>
      </c>
      <c r="P36" s="1">
        <v>48</v>
      </c>
      <c r="Q36" s="1">
        <v>18</v>
      </c>
      <c r="R36" s="1">
        <v>18</v>
      </c>
      <c r="S36" s="1">
        <v>4</v>
      </c>
      <c r="T36" s="1">
        <v>4</v>
      </c>
      <c r="U36" s="1">
        <v>4</v>
      </c>
      <c r="AG36" s="7">
        <f>IF(Q36&gt;0,RANK(Q36,(N36:P36,Q36:AE36)),0)</f>
        <v>4</v>
      </c>
      <c r="AH36" s="7">
        <f>IF(R36&gt;0,RANK(R36,(N36:P36,Q36:AE36)),0)</f>
        <v>4</v>
      </c>
      <c r="AI36" s="7">
        <f>IF(T36&gt;0,RANK(T36,(N36:P36,Q36:AE36)),0)</f>
        <v>6</v>
      </c>
      <c r="AJ36" s="7">
        <f>IF(S36&gt;0,RANK(S36,(N36:P36,Q36:AE36)),0)</f>
        <v>6</v>
      </c>
      <c r="AK36" s="2">
        <f t="shared" si="19"/>
        <v>2.59665320253895E-3</v>
      </c>
      <c r="AL36" s="2">
        <f t="shared" si="20"/>
        <v>2.59665320253895E-3</v>
      </c>
      <c r="AM36" s="2">
        <f t="shared" si="21"/>
        <v>5.7703404500865547E-4</v>
      </c>
      <c r="AN36" s="2">
        <f t="shared" si="22"/>
        <v>5.7703404500865547E-4</v>
      </c>
      <c r="AP36" t="s">
        <v>2178</v>
      </c>
      <c r="AQ36" t="s">
        <v>3174</v>
      </c>
      <c r="AR36">
        <v>2</v>
      </c>
      <c r="AT36" s="93" t="s">
        <v>648</v>
      </c>
      <c r="AU36" s="92" t="s">
        <v>1483</v>
      </c>
      <c r="AV36" s="83" t="str">
        <f t="shared" si="11"/>
        <v>01067</v>
      </c>
      <c r="AX36" s="7" t="s">
        <v>3753</v>
      </c>
    </row>
    <row r="37" spans="1:50" hidden="1" outlineLevel="1">
      <c r="A37" t="s">
        <v>2179</v>
      </c>
      <c r="B37" t="s">
        <v>3174</v>
      </c>
      <c r="C37" s="1">
        <f t="shared" si="12"/>
        <v>32057</v>
      </c>
      <c r="D37" s="7">
        <f>RANK(N37,(N37:P37,Q37:AE37))</f>
        <v>2</v>
      </c>
      <c r="E37" s="7">
        <f>RANK(O37,(N37:P37,Q37:AE37))</f>
        <v>1</v>
      </c>
      <c r="F37" s="7">
        <f>IF(P37&gt;0,RANK(P37,(N37:P37,Q37:AE37)),0)</f>
        <v>3</v>
      </c>
      <c r="G37" s="1">
        <f t="shared" si="13"/>
        <v>12738</v>
      </c>
      <c r="H37" s="2">
        <f t="shared" si="14"/>
        <v>0.39735471191939359</v>
      </c>
      <c r="I37" s="2"/>
      <c r="J37" s="2">
        <f t="shared" si="15"/>
        <v>0.29360202139938235</v>
      </c>
      <c r="K37" s="2">
        <f t="shared" si="16"/>
        <v>0.69095673331877594</v>
      </c>
      <c r="L37" s="2">
        <f t="shared" si="17"/>
        <v>8.0169697725925703E-3</v>
      </c>
      <c r="M37" s="2">
        <f t="shared" si="18"/>
        <v>7.4242755092490832E-3</v>
      </c>
      <c r="N37" s="1">
        <v>9412</v>
      </c>
      <c r="O37" s="1">
        <v>22150</v>
      </c>
      <c r="P37" s="1">
        <v>257</v>
      </c>
      <c r="Q37" s="1">
        <v>121</v>
      </c>
      <c r="R37" s="1">
        <v>88</v>
      </c>
      <c r="S37" s="1">
        <v>9</v>
      </c>
      <c r="T37" s="1">
        <v>7</v>
      </c>
      <c r="U37" s="1">
        <v>13</v>
      </c>
      <c r="AG37" s="7">
        <f>IF(Q37&gt;0,RANK(Q37,(N37:P37,Q37:AE37)),0)</f>
        <v>4</v>
      </c>
      <c r="AH37" s="7">
        <f>IF(R37&gt;0,RANK(R37,(N37:P37,Q37:AE37)),0)</f>
        <v>5</v>
      </c>
      <c r="AI37" s="7">
        <f>IF(T37&gt;0,RANK(T37,(N37:P37,Q37:AE37)),0)</f>
        <v>8</v>
      </c>
      <c r="AJ37" s="7">
        <f>IF(S37&gt;0,RANK(S37,(N37:P37,Q37:AE37)),0)</f>
        <v>7</v>
      </c>
      <c r="AK37" s="2">
        <f t="shared" si="19"/>
        <v>3.774526624450198E-3</v>
      </c>
      <c r="AL37" s="2">
        <f t="shared" si="20"/>
        <v>2.745110272327417E-3</v>
      </c>
      <c r="AM37" s="2">
        <f t="shared" si="21"/>
        <v>2.1836104438968087E-4</v>
      </c>
      <c r="AN37" s="2">
        <f t="shared" si="22"/>
        <v>2.80749914215304E-4</v>
      </c>
      <c r="AP37" t="s">
        <v>2179</v>
      </c>
      <c r="AQ37" t="s">
        <v>3174</v>
      </c>
      <c r="AR37">
        <v>2</v>
      </c>
      <c r="AT37" s="93" t="s">
        <v>648</v>
      </c>
      <c r="AU37" s="92" t="s">
        <v>1484</v>
      </c>
      <c r="AV37" s="83" t="str">
        <f t="shared" si="11"/>
        <v>01069</v>
      </c>
      <c r="AX37" s="7" t="s">
        <v>3753</v>
      </c>
    </row>
    <row r="38" spans="1:50" hidden="1" outlineLevel="1">
      <c r="A38" t="s">
        <v>3023</v>
      </c>
      <c r="B38" t="s">
        <v>3174</v>
      </c>
      <c r="C38" s="1">
        <f t="shared" si="12"/>
        <v>17906</v>
      </c>
      <c r="D38" s="7">
        <f>RANK(N38,(N38:P38,Q38:AE38))</f>
        <v>1</v>
      </c>
      <c r="E38" s="7">
        <f>RANK(O38,(N38:P38,Q38:AE38))</f>
        <v>2</v>
      </c>
      <c r="F38" s="7">
        <f>IF(P38&gt;0,RANK(P38,(N38:P38,Q38:AE38)),0)</f>
        <v>3</v>
      </c>
      <c r="G38" s="1">
        <f t="shared" si="13"/>
        <v>591</v>
      </c>
      <c r="H38" s="2">
        <f t="shared" si="14"/>
        <v>3.3005696414609625E-2</v>
      </c>
      <c r="I38" s="2"/>
      <c r="J38" s="2">
        <f t="shared" si="15"/>
        <v>0.50631073383223502</v>
      </c>
      <c r="K38" s="2">
        <f t="shared" si="16"/>
        <v>0.47330503741762536</v>
      </c>
      <c r="L38" s="2">
        <f t="shared" si="17"/>
        <v>1.0275885178152575E-2</v>
      </c>
      <c r="M38" s="2">
        <f t="shared" si="18"/>
        <v>1.0108343571987047E-2</v>
      </c>
      <c r="N38" s="1">
        <v>9066</v>
      </c>
      <c r="O38" s="1">
        <v>8475</v>
      </c>
      <c r="P38" s="1">
        <v>184</v>
      </c>
      <c r="Q38" s="1">
        <v>118</v>
      </c>
      <c r="R38" s="1">
        <v>48</v>
      </c>
      <c r="S38" s="1">
        <v>5</v>
      </c>
      <c r="T38" s="1">
        <v>6</v>
      </c>
      <c r="U38" s="1">
        <v>4</v>
      </c>
      <c r="AG38" s="7">
        <f>IF(Q38&gt;0,RANK(Q38,(N38:P38,Q38:AE38)),0)</f>
        <v>4</v>
      </c>
      <c r="AH38" s="7">
        <f>IF(R38&gt;0,RANK(R38,(N38:P38,Q38:AE38)),0)</f>
        <v>5</v>
      </c>
      <c r="AI38" s="7">
        <f>IF(T38&gt;0,RANK(T38,(N38:P38,Q38:AE38)),0)</f>
        <v>6</v>
      </c>
      <c r="AJ38" s="7">
        <f>IF(S38&gt;0,RANK(S38,(N38:P38,Q38:AE38)),0)</f>
        <v>7</v>
      </c>
      <c r="AK38" s="2">
        <f t="shared" si="19"/>
        <v>6.5899698425108903E-3</v>
      </c>
      <c r="AL38" s="2">
        <f t="shared" si="20"/>
        <v>2.6806656986484976E-3</v>
      </c>
      <c r="AM38" s="2">
        <f t="shared" si="21"/>
        <v>3.350832123310622E-4</v>
      </c>
      <c r="AN38" s="2">
        <f t="shared" si="22"/>
        <v>2.7923601027588516E-4</v>
      </c>
      <c r="AP38" t="s">
        <v>3023</v>
      </c>
      <c r="AQ38" t="s">
        <v>3174</v>
      </c>
      <c r="AR38">
        <v>5</v>
      </c>
      <c r="AT38" s="93" t="s">
        <v>648</v>
      </c>
      <c r="AU38" s="92" t="s">
        <v>661</v>
      </c>
      <c r="AV38" s="83" t="str">
        <f t="shared" si="11"/>
        <v>01071</v>
      </c>
      <c r="AX38" s="7" t="s">
        <v>3753</v>
      </c>
    </row>
    <row r="39" spans="1:50" hidden="1" outlineLevel="1">
      <c r="A39" t="s">
        <v>3024</v>
      </c>
      <c r="B39" t="s">
        <v>3174</v>
      </c>
      <c r="C39" s="1">
        <f t="shared" si="12"/>
        <v>273763</v>
      </c>
      <c r="D39" s="7">
        <f>RANK(N39,(N39:P39,Q39:AE39))</f>
        <v>2</v>
      </c>
      <c r="E39" s="7">
        <f>RANK(O39,(N39:P39,Q39:AE39))</f>
        <v>1</v>
      </c>
      <c r="F39" s="7">
        <f>IF(P39&gt;0,RANK(P39,(N39:P39,Q39:AE39)),0)</f>
        <v>3</v>
      </c>
      <c r="G39" s="1">
        <f t="shared" si="13"/>
        <v>8602</v>
      </c>
      <c r="H39" s="2">
        <f t="shared" si="14"/>
        <v>3.1421338895321865E-2</v>
      </c>
      <c r="I39" s="2"/>
      <c r="J39" s="2">
        <f t="shared" si="15"/>
        <v>0.4744578339658756</v>
      </c>
      <c r="K39" s="2">
        <f t="shared" si="16"/>
        <v>0.50587917286119743</v>
      </c>
      <c r="L39" s="2">
        <f t="shared" si="17"/>
        <v>1.2393931977659508E-2</v>
      </c>
      <c r="M39" s="2">
        <f t="shared" si="18"/>
        <v>7.2690611952674605E-3</v>
      </c>
      <c r="N39" s="1">
        <v>129889</v>
      </c>
      <c r="O39" s="1">
        <v>138491</v>
      </c>
      <c r="P39" s="1">
        <v>3393</v>
      </c>
      <c r="Q39" s="1">
        <v>670</v>
      </c>
      <c r="R39" s="1">
        <v>987</v>
      </c>
      <c r="S39" s="1">
        <v>92</v>
      </c>
      <c r="T39" s="1">
        <v>81</v>
      </c>
      <c r="U39" s="1">
        <v>160</v>
      </c>
      <c r="AG39" s="7">
        <f>IF(Q39&gt;0,RANK(Q39,(N39:P39,Q39:AE39)),0)</f>
        <v>5</v>
      </c>
      <c r="AH39" s="7">
        <f>IF(R39&gt;0,RANK(R39,(N39:P39,Q39:AE39)),0)</f>
        <v>4</v>
      </c>
      <c r="AI39" s="7">
        <f>IF(T39&gt;0,RANK(T39,(N39:P39,Q39:AE39)),0)</f>
        <v>8</v>
      </c>
      <c r="AJ39" s="7">
        <f>IF(S39&gt;0,RANK(S39,(N39:P39,Q39:AE39)),0)</f>
        <v>7</v>
      </c>
      <c r="AK39" s="2">
        <f t="shared" si="19"/>
        <v>2.4473723622257209E-3</v>
      </c>
      <c r="AL39" s="2">
        <f t="shared" si="20"/>
        <v>3.6053082410698305E-3</v>
      </c>
      <c r="AM39" s="2">
        <f t="shared" si="21"/>
        <v>2.9587636020937821E-4</v>
      </c>
      <c r="AN39" s="2">
        <f t="shared" si="22"/>
        <v>3.3605710048472586E-4</v>
      </c>
      <c r="AP39" t="s">
        <v>3024</v>
      </c>
      <c r="AQ39" t="s">
        <v>3174</v>
      </c>
      <c r="AT39" s="93" t="s">
        <v>648</v>
      </c>
      <c r="AU39" s="92" t="s">
        <v>662</v>
      </c>
      <c r="AV39" s="83" t="str">
        <f t="shared" si="11"/>
        <v>01073</v>
      </c>
      <c r="AX39" s="7" t="s">
        <v>3753</v>
      </c>
    </row>
    <row r="40" spans="1:50" hidden="1" outlineLevel="1">
      <c r="A40" t="s">
        <v>2619</v>
      </c>
      <c r="B40" t="s">
        <v>3174</v>
      </c>
      <c r="C40" s="1">
        <f t="shared" si="12"/>
        <v>7249</v>
      </c>
      <c r="D40" s="7">
        <f>RANK(N40,(N40:P40,Q40:AE40))</f>
        <v>2</v>
      </c>
      <c r="E40" s="7">
        <f>RANK(O40,(N40:P40,Q40:AE40))</f>
        <v>1</v>
      </c>
      <c r="F40" s="7">
        <f>IF(P40&gt;0,RANK(P40,(N40:P40,Q40:AE40)),0)</f>
        <v>3</v>
      </c>
      <c r="G40" s="1">
        <f t="shared" si="13"/>
        <v>1817</v>
      </c>
      <c r="H40" s="2">
        <f t="shared" si="14"/>
        <v>0.25065526279486827</v>
      </c>
      <c r="I40" s="2"/>
      <c r="J40" s="2">
        <f t="shared" si="15"/>
        <v>0.36598151469168161</v>
      </c>
      <c r="K40" s="2">
        <f t="shared" si="16"/>
        <v>0.61663677748654988</v>
      </c>
      <c r="L40" s="2">
        <f t="shared" si="17"/>
        <v>7.8631535384190918E-3</v>
      </c>
      <c r="M40" s="2">
        <f t="shared" si="18"/>
        <v>9.5185542833494188E-3</v>
      </c>
      <c r="N40" s="1">
        <v>2653</v>
      </c>
      <c r="O40" s="1">
        <v>4470</v>
      </c>
      <c r="P40" s="1">
        <v>57</v>
      </c>
      <c r="Q40" s="1">
        <v>50</v>
      </c>
      <c r="R40" s="1">
        <v>6</v>
      </c>
      <c r="S40" s="1">
        <v>6</v>
      </c>
      <c r="T40" s="1">
        <v>1</v>
      </c>
      <c r="U40" s="1">
        <v>6</v>
      </c>
      <c r="AG40" s="7">
        <f>IF(Q40&gt;0,RANK(Q40,(N40:P40,Q40:AE40)),0)</f>
        <v>4</v>
      </c>
      <c r="AH40" s="7">
        <f>IF(R40&gt;0,RANK(R40,(N40:P40,Q40:AE40)),0)</f>
        <v>5</v>
      </c>
      <c r="AI40" s="7">
        <f>IF(T40&gt;0,RANK(T40,(N40:P40,Q40:AE40)),0)</f>
        <v>8</v>
      </c>
      <c r="AJ40" s="7">
        <f>IF(S40&gt;0,RANK(S40,(N40:P40,Q40:AE40)),0)</f>
        <v>5</v>
      </c>
      <c r="AK40" s="2">
        <f t="shared" si="19"/>
        <v>6.8975031038763963E-3</v>
      </c>
      <c r="AL40" s="2">
        <f t="shared" si="20"/>
        <v>8.2770037246516766E-4</v>
      </c>
      <c r="AM40" s="2">
        <f t="shared" si="21"/>
        <v>1.3795006207752792E-4</v>
      </c>
      <c r="AN40" s="2">
        <f t="shared" si="22"/>
        <v>8.2770037246516766E-4</v>
      </c>
      <c r="AP40" t="s">
        <v>2619</v>
      </c>
      <c r="AQ40" t="s">
        <v>3174</v>
      </c>
      <c r="AR40">
        <v>4</v>
      </c>
      <c r="AT40" s="93" t="s">
        <v>648</v>
      </c>
      <c r="AU40" s="92" t="s">
        <v>663</v>
      </c>
      <c r="AV40" s="83" t="str">
        <f t="shared" si="11"/>
        <v>01075</v>
      </c>
      <c r="AX40" s="7" t="s">
        <v>3753</v>
      </c>
    </row>
    <row r="41" spans="1:50" hidden="1" outlineLevel="1">
      <c r="A41" t="s">
        <v>2843</v>
      </c>
      <c r="B41" t="s">
        <v>3174</v>
      </c>
      <c r="C41" s="1">
        <f t="shared" si="12"/>
        <v>32137</v>
      </c>
      <c r="D41" s="7">
        <f>RANK(N41,(N41:P41,Q41:AE41))</f>
        <v>2</v>
      </c>
      <c r="E41" s="7">
        <f>RANK(O41,(N41:P41,Q41:AE41))</f>
        <v>1</v>
      </c>
      <c r="F41" s="7">
        <f>IF(P41&gt;0,RANK(P41,(N41:P41,Q41:AE41)),0)</f>
        <v>3</v>
      </c>
      <c r="G41" s="1">
        <f t="shared" si="13"/>
        <v>3603</v>
      </c>
      <c r="H41" s="2">
        <f t="shared" si="14"/>
        <v>0.11211376295236021</v>
      </c>
      <c r="I41" s="2"/>
      <c r="J41" s="2">
        <f t="shared" si="15"/>
        <v>0.43174534026200329</v>
      </c>
      <c r="K41" s="2">
        <f t="shared" si="16"/>
        <v>0.54385910321436348</v>
      </c>
      <c r="L41" s="2">
        <f t="shared" si="17"/>
        <v>1.1015340573171111E-2</v>
      </c>
      <c r="M41" s="2">
        <f t="shared" si="18"/>
        <v>1.3380215950462121E-2</v>
      </c>
      <c r="N41" s="1">
        <v>13875</v>
      </c>
      <c r="O41" s="1">
        <v>17478</v>
      </c>
      <c r="P41" s="1">
        <v>354</v>
      </c>
      <c r="Q41" s="1">
        <v>296</v>
      </c>
      <c r="R41" s="1">
        <v>78</v>
      </c>
      <c r="S41" s="1">
        <v>23</v>
      </c>
      <c r="T41" s="1">
        <v>10</v>
      </c>
      <c r="U41" s="1">
        <v>23</v>
      </c>
      <c r="AG41" s="7">
        <f>IF(Q41&gt;0,RANK(Q41,(N41:P41,Q41:AE41)),0)</f>
        <v>4</v>
      </c>
      <c r="AH41" s="7">
        <f>IF(R41&gt;0,RANK(R41,(N41:P41,Q41:AE41)),0)</f>
        <v>5</v>
      </c>
      <c r="AI41" s="7">
        <f>IF(T41&gt;0,RANK(T41,(N41:P41,Q41:AE41)),0)</f>
        <v>8</v>
      </c>
      <c r="AJ41" s="7">
        <f>IF(S41&gt;0,RANK(S41,(N41:P41,Q41:AE41)),0)</f>
        <v>6</v>
      </c>
      <c r="AK41" s="2">
        <f t="shared" si="19"/>
        <v>9.2105672589227368E-3</v>
      </c>
      <c r="AL41" s="2">
        <f t="shared" si="20"/>
        <v>2.4271089398512618E-3</v>
      </c>
      <c r="AM41" s="2">
        <f t="shared" si="21"/>
        <v>3.1116781280144382E-4</v>
      </c>
      <c r="AN41" s="2">
        <f t="shared" si="22"/>
        <v>7.1568596944332073E-4</v>
      </c>
      <c r="AP41" t="s">
        <v>2843</v>
      </c>
      <c r="AQ41" t="s">
        <v>3174</v>
      </c>
      <c r="AR41">
        <v>5</v>
      </c>
      <c r="AT41" s="93" t="s">
        <v>648</v>
      </c>
      <c r="AU41" s="92" t="s">
        <v>664</v>
      </c>
      <c r="AV41" s="83" t="str">
        <f t="shared" si="11"/>
        <v>01077</v>
      </c>
      <c r="AX41" s="7" t="s">
        <v>3753</v>
      </c>
    </row>
    <row r="42" spans="1:50" hidden="1" outlineLevel="1">
      <c r="A42" t="s">
        <v>3054</v>
      </c>
      <c r="B42" t="s">
        <v>3174</v>
      </c>
      <c r="C42" s="1">
        <f t="shared" si="12"/>
        <v>12185</v>
      </c>
      <c r="D42" s="7">
        <f>RANK(N42,(N42:P42,Q42:AE42))</f>
        <v>1</v>
      </c>
      <c r="E42" s="7">
        <f>RANK(O42,(N42:P42,Q42:AE42))</f>
        <v>2</v>
      </c>
      <c r="F42" s="7">
        <f>IF(P42&gt;0,RANK(P42,(N42:P42,Q42:AE42)),0)</f>
        <v>4</v>
      </c>
      <c r="G42" s="1">
        <f t="shared" si="13"/>
        <v>625</v>
      </c>
      <c r="H42" s="2">
        <f t="shared" si="14"/>
        <v>5.1292572835453423E-2</v>
      </c>
      <c r="I42" s="2"/>
      <c r="J42" s="2">
        <f t="shared" si="15"/>
        <v>0.51670086171522367</v>
      </c>
      <c r="K42" s="2">
        <f t="shared" si="16"/>
        <v>0.4654082888797702</v>
      </c>
      <c r="L42" s="2">
        <f t="shared" si="17"/>
        <v>5.1702913418137054E-3</v>
      </c>
      <c r="M42" s="2">
        <f t="shared" si="18"/>
        <v>1.272055806319242E-2</v>
      </c>
      <c r="N42" s="1">
        <v>6296</v>
      </c>
      <c r="O42" s="1">
        <v>5671</v>
      </c>
      <c r="P42" s="1">
        <v>63</v>
      </c>
      <c r="Q42" s="1">
        <v>111</v>
      </c>
      <c r="R42" s="1">
        <v>22</v>
      </c>
      <c r="S42" s="1">
        <v>11</v>
      </c>
      <c r="T42" s="1">
        <v>4</v>
      </c>
      <c r="U42" s="1">
        <v>7</v>
      </c>
      <c r="AG42" s="7">
        <f>IF(Q42&gt;0,RANK(Q42,(N42:P42,Q42:AE42)),0)</f>
        <v>3</v>
      </c>
      <c r="AH42" s="7">
        <f>IF(R42&gt;0,RANK(R42,(N42:P42,Q42:AE42)),0)</f>
        <v>5</v>
      </c>
      <c r="AI42" s="7">
        <f>IF(T42&gt;0,RANK(T42,(N42:P42,Q42:AE42)),0)</f>
        <v>8</v>
      </c>
      <c r="AJ42" s="7">
        <f>IF(S42&gt;0,RANK(S42,(N42:P42,Q42:AE42)),0)</f>
        <v>6</v>
      </c>
      <c r="AK42" s="2">
        <f t="shared" si="19"/>
        <v>9.1095609355765286E-3</v>
      </c>
      <c r="AL42" s="2">
        <f t="shared" si="20"/>
        <v>1.8054985638079606E-3</v>
      </c>
      <c r="AM42" s="2">
        <f t="shared" si="21"/>
        <v>3.2827246614690195E-4</v>
      </c>
      <c r="AN42" s="2">
        <f t="shared" si="22"/>
        <v>9.027492819039803E-4</v>
      </c>
      <c r="AP42" t="s">
        <v>3054</v>
      </c>
      <c r="AQ42" t="s">
        <v>3174</v>
      </c>
      <c r="AT42" s="93" t="s">
        <v>648</v>
      </c>
      <c r="AU42" s="92" t="s">
        <v>665</v>
      </c>
      <c r="AV42" s="83" t="str">
        <f t="shared" si="11"/>
        <v>01079</v>
      </c>
      <c r="AX42" s="7" t="s">
        <v>3753</v>
      </c>
    </row>
    <row r="43" spans="1:50" hidden="1" outlineLevel="1">
      <c r="A43" t="s">
        <v>3055</v>
      </c>
      <c r="B43" t="s">
        <v>3174</v>
      </c>
      <c r="C43" s="1">
        <f t="shared" si="12"/>
        <v>38264</v>
      </c>
      <c r="D43" s="7">
        <f>RANK(N43,(N43:P43,Q43:AE43))</f>
        <v>2</v>
      </c>
      <c r="E43" s="7">
        <f>RANK(O43,(N43:P43,Q43:AE43))</f>
        <v>1</v>
      </c>
      <c r="F43" s="7">
        <f>IF(P43&gt;0,RANK(P43,(N43:P43,Q43:AE43)),0)</f>
        <v>3</v>
      </c>
      <c r="G43" s="1">
        <f t="shared" si="13"/>
        <v>7859</v>
      </c>
      <c r="H43" s="2">
        <f t="shared" si="14"/>
        <v>0.20538887727367761</v>
      </c>
      <c r="I43" s="2"/>
      <c r="J43" s="2">
        <f t="shared" si="15"/>
        <v>0.38088020071085094</v>
      </c>
      <c r="K43" s="2">
        <f t="shared" si="16"/>
        <v>0.58626907798452854</v>
      </c>
      <c r="L43" s="2">
        <f t="shared" si="17"/>
        <v>2.3390131716495923E-2</v>
      </c>
      <c r="M43" s="2">
        <f t="shared" si="18"/>
        <v>9.4605895881245995E-3</v>
      </c>
      <c r="N43" s="1">
        <v>14574</v>
      </c>
      <c r="O43" s="1">
        <v>22433</v>
      </c>
      <c r="P43" s="1">
        <v>895</v>
      </c>
      <c r="Q43" s="1">
        <v>68</v>
      </c>
      <c r="R43" s="1">
        <v>233</v>
      </c>
      <c r="S43" s="1">
        <v>17</v>
      </c>
      <c r="T43" s="1">
        <v>11</v>
      </c>
      <c r="U43" s="1">
        <v>33</v>
      </c>
      <c r="AG43" s="7">
        <f>IF(Q43&gt;0,RANK(Q43,(N43:P43,Q43:AE43)),0)</f>
        <v>5</v>
      </c>
      <c r="AH43" s="7">
        <f>IF(R43&gt;0,RANK(R43,(N43:P43,Q43:AE43)),0)</f>
        <v>4</v>
      </c>
      <c r="AI43" s="7">
        <f>IF(T43&gt;0,RANK(T43,(N43:P43,Q43:AE43)),0)</f>
        <v>8</v>
      </c>
      <c r="AJ43" s="7">
        <f>IF(S43&gt;0,RANK(S43,(N43:P43,Q43:AE43)),0)</f>
        <v>7</v>
      </c>
      <c r="AK43" s="2">
        <f t="shared" si="19"/>
        <v>1.7771273259460589E-3</v>
      </c>
      <c r="AL43" s="2">
        <f t="shared" si="20"/>
        <v>6.0892745139034081E-3</v>
      </c>
      <c r="AM43" s="2">
        <f t="shared" si="21"/>
        <v>2.8747647919715662E-4</v>
      </c>
      <c r="AN43" s="2">
        <f t="shared" si="22"/>
        <v>4.4428183148651472E-4</v>
      </c>
      <c r="AP43" t="s">
        <v>3055</v>
      </c>
      <c r="AQ43" t="s">
        <v>3174</v>
      </c>
      <c r="AR43">
        <v>3</v>
      </c>
      <c r="AT43" s="93" t="s">
        <v>648</v>
      </c>
      <c r="AU43" s="92" t="s">
        <v>666</v>
      </c>
      <c r="AV43" s="83" t="str">
        <f t="shared" si="11"/>
        <v>01081</v>
      </c>
      <c r="AX43" s="7" t="s">
        <v>3753</v>
      </c>
    </row>
    <row r="44" spans="1:50" hidden="1" outlineLevel="1">
      <c r="A44" t="s">
        <v>1915</v>
      </c>
      <c r="B44" t="s">
        <v>3174</v>
      </c>
      <c r="C44" s="1">
        <f t="shared" si="12"/>
        <v>23634</v>
      </c>
      <c r="D44" s="7">
        <f>RANK(N44,(N44:P44,Q44:AE44))</f>
        <v>2</v>
      </c>
      <c r="E44" s="7">
        <f>RANK(O44,(N44:P44,Q44:AE44))</f>
        <v>1</v>
      </c>
      <c r="F44" s="7">
        <f>IF(P44&gt;0,RANK(P44,(N44:P44,Q44:AE44)),0)</f>
        <v>3</v>
      </c>
      <c r="G44" s="1">
        <f t="shared" si="13"/>
        <v>5212</v>
      </c>
      <c r="H44" s="2">
        <f t="shared" si="14"/>
        <v>0.22052974528222052</v>
      </c>
      <c r="I44" s="2"/>
      <c r="J44" s="2">
        <f t="shared" si="15"/>
        <v>0.38046881611238048</v>
      </c>
      <c r="K44" s="2">
        <f t="shared" si="16"/>
        <v>0.60099856139460095</v>
      </c>
      <c r="L44" s="2">
        <f t="shared" si="17"/>
        <v>8.1662012355081665E-3</v>
      </c>
      <c r="M44" s="2">
        <f t="shared" si="18"/>
        <v>1.0366421257510403E-2</v>
      </c>
      <c r="N44" s="1">
        <v>8992</v>
      </c>
      <c r="O44" s="1">
        <v>14204</v>
      </c>
      <c r="P44" s="1">
        <v>193</v>
      </c>
      <c r="Q44" s="1">
        <v>137</v>
      </c>
      <c r="R44" s="1">
        <v>78</v>
      </c>
      <c r="S44" s="1">
        <v>13</v>
      </c>
      <c r="T44" s="1">
        <v>6</v>
      </c>
      <c r="U44" s="1">
        <v>11</v>
      </c>
      <c r="AG44" s="7">
        <f>IF(Q44&gt;0,RANK(Q44,(N44:P44,Q44:AE44)),0)</f>
        <v>4</v>
      </c>
      <c r="AH44" s="7">
        <f>IF(R44&gt;0,RANK(R44,(N44:P44,Q44:AE44)),0)</f>
        <v>5</v>
      </c>
      <c r="AI44" s="7">
        <f>IF(T44&gt;0,RANK(T44,(N44:P44,Q44:AE44)),0)</f>
        <v>8</v>
      </c>
      <c r="AJ44" s="7">
        <f>IF(S44&gt;0,RANK(S44,(N44:P44,Q44:AE44)),0)</f>
        <v>6</v>
      </c>
      <c r="AK44" s="2">
        <f t="shared" si="19"/>
        <v>5.796733519505797E-3</v>
      </c>
      <c r="AL44" s="2">
        <f t="shared" si="20"/>
        <v>3.3003300330033004E-3</v>
      </c>
      <c r="AM44" s="2">
        <f t="shared" si="21"/>
        <v>2.538715410002539E-4</v>
      </c>
      <c r="AN44" s="2">
        <f t="shared" si="22"/>
        <v>5.5005500550055003E-4</v>
      </c>
      <c r="AP44" t="s">
        <v>1915</v>
      </c>
      <c r="AQ44" t="s">
        <v>3174</v>
      </c>
      <c r="AR44">
        <v>5</v>
      </c>
      <c r="AT44" s="93" t="s">
        <v>648</v>
      </c>
      <c r="AU44" s="92" t="s">
        <v>667</v>
      </c>
      <c r="AV44" s="83" t="str">
        <f t="shared" si="11"/>
        <v>01083</v>
      </c>
      <c r="AX44" s="7" t="s">
        <v>3753</v>
      </c>
    </row>
    <row r="45" spans="1:50" hidden="1" outlineLevel="1">
      <c r="A45" t="s">
        <v>2851</v>
      </c>
      <c r="B45" t="s">
        <v>3174</v>
      </c>
      <c r="C45" s="1">
        <f t="shared" si="12"/>
        <v>6243</v>
      </c>
      <c r="D45" s="7">
        <f>RANK(N45,(N45:P45,Q45:AE45))</f>
        <v>1</v>
      </c>
      <c r="E45" s="7">
        <f>RANK(O45,(N45:P45,Q45:AE45))</f>
        <v>2</v>
      </c>
      <c r="F45" s="7">
        <f>IF(P45&gt;0,RANK(P45,(N45:P45,Q45:AE45)),0)</f>
        <v>3</v>
      </c>
      <c r="G45" s="1">
        <f t="shared" si="13"/>
        <v>2919</v>
      </c>
      <c r="H45" s="2">
        <f t="shared" si="14"/>
        <v>0.46756367131186927</v>
      </c>
      <c r="I45" s="2"/>
      <c r="J45" s="2">
        <f t="shared" si="15"/>
        <v>0.7299375300336377</v>
      </c>
      <c r="K45" s="2">
        <f t="shared" si="16"/>
        <v>0.26237385872176838</v>
      </c>
      <c r="L45" s="2">
        <f t="shared" si="17"/>
        <v>2.8832292167227293E-3</v>
      </c>
      <c r="M45" s="2">
        <f t="shared" si="18"/>
        <v>4.8053820278711832E-3</v>
      </c>
      <c r="N45" s="1">
        <v>4557</v>
      </c>
      <c r="O45" s="1">
        <v>1638</v>
      </c>
      <c r="P45" s="1">
        <v>18</v>
      </c>
      <c r="Q45" s="1">
        <v>11</v>
      </c>
      <c r="R45" s="1">
        <v>11</v>
      </c>
      <c r="S45" s="1">
        <v>3</v>
      </c>
      <c r="T45" s="1">
        <v>4</v>
      </c>
      <c r="U45" s="1">
        <v>1</v>
      </c>
      <c r="AG45" s="7">
        <f>IF(Q45&gt;0,RANK(Q45,(N45:P45,Q45:AE45)),0)</f>
        <v>4</v>
      </c>
      <c r="AH45" s="7">
        <f>IF(R45&gt;0,RANK(R45,(N45:P45,Q45:AE45)),0)</f>
        <v>4</v>
      </c>
      <c r="AI45" s="7">
        <f>IF(T45&gt;0,RANK(T45,(N45:P45,Q45:AE45)),0)</f>
        <v>6</v>
      </c>
      <c r="AJ45" s="7">
        <f>IF(S45&gt;0,RANK(S45,(N45:P45,Q45:AE45)),0)</f>
        <v>7</v>
      </c>
      <c r="AK45" s="2">
        <f t="shared" si="19"/>
        <v>1.7619734102194459E-3</v>
      </c>
      <c r="AL45" s="2">
        <f t="shared" si="20"/>
        <v>1.7619734102194459E-3</v>
      </c>
      <c r="AM45" s="2">
        <f t="shared" si="21"/>
        <v>6.4071760371616209E-4</v>
      </c>
      <c r="AN45" s="2">
        <f t="shared" si="22"/>
        <v>4.8053820278712159E-4</v>
      </c>
      <c r="AP45" t="s">
        <v>2851</v>
      </c>
      <c r="AQ45" t="s">
        <v>3174</v>
      </c>
      <c r="AR45">
        <v>7</v>
      </c>
      <c r="AT45" s="93" t="s">
        <v>648</v>
      </c>
      <c r="AU45" s="92" t="s">
        <v>668</v>
      </c>
      <c r="AV45" s="83" t="str">
        <f t="shared" si="11"/>
        <v>01085</v>
      </c>
      <c r="AX45" s="7" t="s">
        <v>3753</v>
      </c>
    </row>
    <row r="46" spans="1:50" hidden="1" outlineLevel="1">
      <c r="A46" t="s">
        <v>1919</v>
      </c>
      <c r="B46" t="s">
        <v>3174</v>
      </c>
      <c r="C46" s="1">
        <f t="shared" si="12"/>
        <v>8831</v>
      </c>
      <c r="D46" s="7">
        <f>RANK(N46,(N46:P46,Q46:AE46))</f>
        <v>1</v>
      </c>
      <c r="E46" s="7">
        <f>RANK(O46,(N46:P46,Q46:AE46))</f>
        <v>2</v>
      </c>
      <c r="F46" s="7">
        <f>IF(P46&gt;0,RANK(P46,(N46:P46,Q46:AE46)),0)</f>
        <v>3</v>
      </c>
      <c r="G46" s="1">
        <f t="shared" si="13"/>
        <v>6574</v>
      </c>
      <c r="H46" s="2">
        <f t="shared" si="14"/>
        <v>0.74442305514664253</v>
      </c>
      <c r="I46" s="2"/>
      <c r="J46" s="2">
        <f t="shared" si="15"/>
        <v>0.86796512286264293</v>
      </c>
      <c r="K46" s="2">
        <f t="shared" si="16"/>
        <v>0.12354206771600046</v>
      </c>
      <c r="L46" s="2">
        <f t="shared" si="17"/>
        <v>3.5103612274940549E-3</v>
      </c>
      <c r="M46" s="2">
        <f t="shared" si="18"/>
        <v>4.9824481938625514E-3</v>
      </c>
      <c r="N46" s="1">
        <v>7665</v>
      </c>
      <c r="O46" s="1">
        <v>1091</v>
      </c>
      <c r="P46" s="1">
        <v>31</v>
      </c>
      <c r="Q46" s="1">
        <v>10</v>
      </c>
      <c r="R46" s="1">
        <v>20</v>
      </c>
      <c r="S46" s="1">
        <v>6</v>
      </c>
      <c r="T46" s="1">
        <v>6</v>
      </c>
      <c r="U46" s="1">
        <v>2</v>
      </c>
      <c r="AG46" s="7">
        <f>IF(Q46&gt;0,RANK(Q46,(N46:P46,Q46:AE46)),0)</f>
        <v>5</v>
      </c>
      <c r="AH46" s="7">
        <f>IF(R46&gt;0,RANK(R46,(N46:P46,Q46:AE46)),0)</f>
        <v>4</v>
      </c>
      <c r="AI46" s="7">
        <f>IF(T46&gt;0,RANK(T46,(N46:P46,Q46:AE46)),0)</f>
        <v>6</v>
      </c>
      <c r="AJ46" s="7">
        <f>IF(S46&gt;0,RANK(S46,(N46:P46,Q46:AE46)),0)</f>
        <v>6</v>
      </c>
      <c r="AK46" s="2">
        <f t="shared" si="19"/>
        <v>1.1323745895142113E-3</v>
      </c>
      <c r="AL46" s="2">
        <f t="shared" si="20"/>
        <v>2.2647491790284227E-3</v>
      </c>
      <c r="AM46" s="2">
        <f t="shared" si="21"/>
        <v>6.7942475370852678E-4</v>
      </c>
      <c r="AN46" s="2">
        <f t="shared" si="22"/>
        <v>6.7942475370852678E-4</v>
      </c>
      <c r="AP46" t="s">
        <v>1919</v>
      </c>
      <c r="AQ46" t="s">
        <v>3174</v>
      </c>
      <c r="AR46">
        <v>3</v>
      </c>
      <c r="AT46" s="93" t="s">
        <v>648</v>
      </c>
      <c r="AU46" s="92" t="s">
        <v>91</v>
      </c>
      <c r="AV46" s="83" t="str">
        <f t="shared" si="11"/>
        <v>01087</v>
      </c>
      <c r="AX46" s="7" t="s">
        <v>3753</v>
      </c>
    </row>
    <row r="47" spans="1:50" hidden="1" outlineLevel="1">
      <c r="A47" t="s">
        <v>1920</v>
      </c>
      <c r="B47" t="s">
        <v>3174</v>
      </c>
      <c r="C47" s="1">
        <f t="shared" si="12"/>
        <v>113318</v>
      </c>
      <c r="D47" s="7">
        <f>RANK(N47,(N47:P47,Q47:AE47))</f>
        <v>2</v>
      </c>
      <c r="E47" s="7">
        <f>RANK(O47,(N47:P47,Q47:AE47))</f>
        <v>1</v>
      </c>
      <c r="F47" s="7">
        <f>IF(P47&gt;0,RANK(P47,(N47:P47,Q47:AE47)),0)</f>
        <v>3</v>
      </c>
      <c r="G47" s="1">
        <f t="shared" si="13"/>
        <v>13952</v>
      </c>
      <c r="H47" s="2">
        <f t="shared" si="14"/>
        <v>0.12312254010836761</v>
      </c>
      <c r="I47" s="2"/>
      <c r="J47" s="2">
        <f t="shared" si="15"/>
        <v>0.42534284050195026</v>
      </c>
      <c r="K47" s="2">
        <f t="shared" si="16"/>
        <v>0.54846538061031791</v>
      </c>
      <c r="L47" s="2">
        <f t="shared" si="17"/>
        <v>1.6634603505180114E-2</v>
      </c>
      <c r="M47" s="2">
        <f t="shared" si="18"/>
        <v>9.5571753825517171E-3</v>
      </c>
      <c r="N47" s="1">
        <v>48199</v>
      </c>
      <c r="O47" s="1">
        <v>62151</v>
      </c>
      <c r="P47" s="1">
        <v>1885</v>
      </c>
      <c r="Q47" s="1">
        <v>322</v>
      </c>
      <c r="R47" s="1">
        <v>567</v>
      </c>
      <c r="S47" s="1">
        <v>65</v>
      </c>
      <c r="T47" s="1">
        <v>47</v>
      </c>
      <c r="U47" s="1">
        <v>82</v>
      </c>
      <c r="AG47" s="7">
        <f>IF(Q47&gt;0,RANK(Q47,(N47:P47,Q47:AE47)),0)</f>
        <v>5</v>
      </c>
      <c r="AH47" s="7">
        <f>IF(R47&gt;0,RANK(R47,(N47:P47,Q47:AE47)),0)</f>
        <v>4</v>
      </c>
      <c r="AI47" s="7">
        <f>IF(T47&gt;0,RANK(T47,(N47:P47,Q47:AE47)),0)</f>
        <v>8</v>
      </c>
      <c r="AJ47" s="7">
        <f>IF(S47&gt;0,RANK(S47,(N47:P47,Q47:AE47)),0)</f>
        <v>7</v>
      </c>
      <c r="AK47" s="2">
        <f t="shared" si="19"/>
        <v>2.84156091706525E-3</v>
      </c>
      <c r="AL47" s="2">
        <f t="shared" si="20"/>
        <v>5.0036181365714187E-3</v>
      </c>
      <c r="AM47" s="2">
        <f t="shared" si="21"/>
        <v>4.1476199721138745E-4</v>
      </c>
      <c r="AN47" s="2">
        <f t="shared" si="22"/>
        <v>5.7360701742000387E-4</v>
      </c>
      <c r="AP47" t="s">
        <v>1920</v>
      </c>
      <c r="AQ47" t="s">
        <v>3174</v>
      </c>
      <c r="AR47">
        <v>5</v>
      </c>
      <c r="AT47" s="93" t="s">
        <v>648</v>
      </c>
      <c r="AU47" s="92" t="s">
        <v>92</v>
      </c>
      <c r="AV47" s="83" t="str">
        <f t="shared" si="11"/>
        <v>01089</v>
      </c>
      <c r="AX47" s="7" t="s">
        <v>3753</v>
      </c>
    </row>
    <row r="48" spans="1:50" hidden="1" outlineLevel="1">
      <c r="A48" t="s">
        <v>1921</v>
      </c>
      <c r="B48" t="s">
        <v>3174</v>
      </c>
      <c r="C48" s="1">
        <f t="shared" si="12"/>
        <v>9608</v>
      </c>
      <c r="D48" s="7">
        <f>RANK(N48,(N48:P48,Q48:AE48))</f>
        <v>1</v>
      </c>
      <c r="E48" s="7">
        <f>RANK(O48,(N48:P48,Q48:AE48))</f>
        <v>2</v>
      </c>
      <c r="F48" s="7">
        <f>IF(P48&gt;0,RANK(P48,(N48:P48,Q48:AE48)),0)</f>
        <v>3</v>
      </c>
      <c r="G48" s="1">
        <f t="shared" si="13"/>
        <v>151</v>
      </c>
      <c r="H48" s="2">
        <f t="shared" si="14"/>
        <v>1.5716069941715236E-2</v>
      </c>
      <c r="I48" s="2"/>
      <c r="J48" s="2">
        <f t="shared" si="15"/>
        <v>0.50385095753538722</v>
      </c>
      <c r="K48" s="2">
        <f t="shared" si="16"/>
        <v>0.48813488759367196</v>
      </c>
      <c r="L48" s="2">
        <f t="shared" si="17"/>
        <v>4.163197335553705E-3</v>
      </c>
      <c r="M48" s="2">
        <f t="shared" si="18"/>
        <v>3.85095753538711E-3</v>
      </c>
      <c r="N48" s="1">
        <v>4841</v>
      </c>
      <c r="O48" s="1">
        <v>4690</v>
      </c>
      <c r="P48" s="1">
        <v>40</v>
      </c>
      <c r="Q48" s="1">
        <v>19</v>
      </c>
      <c r="R48" s="1">
        <v>12</v>
      </c>
      <c r="S48" s="1">
        <v>4</v>
      </c>
      <c r="T48" s="1">
        <v>2</v>
      </c>
      <c r="U48" s="1">
        <v>0</v>
      </c>
      <c r="AG48" s="7">
        <f>IF(Q48&gt;0,RANK(Q48,(N48:P48,Q48:AE48)),0)</f>
        <v>4</v>
      </c>
      <c r="AH48" s="7">
        <f>IF(R48&gt;0,RANK(R48,(N48:P48,Q48:AE48)),0)</f>
        <v>5</v>
      </c>
      <c r="AI48" s="7">
        <f>IF(T48&gt;0,RANK(T48,(N48:P48,Q48:AE48)),0)</f>
        <v>7</v>
      </c>
      <c r="AJ48" s="7">
        <f>IF(S48&gt;0,RANK(S48,(N48:P48,Q48:AE48)),0)</f>
        <v>6</v>
      </c>
      <c r="AK48" s="2">
        <f t="shared" si="19"/>
        <v>1.9775187343880102E-3</v>
      </c>
      <c r="AL48" s="2">
        <f t="shared" si="20"/>
        <v>1.2489592006661116E-3</v>
      </c>
      <c r="AM48" s="2">
        <f t="shared" si="21"/>
        <v>2.0815986677768527E-4</v>
      </c>
      <c r="AN48" s="2">
        <f t="shared" si="22"/>
        <v>4.1631973355537054E-4</v>
      </c>
      <c r="AP48" t="s">
        <v>1921</v>
      </c>
      <c r="AQ48" t="s">
        <v>3174</v>
      </c>
      <c r="AR48">
        <v>7</v>
      </c>
      <c r="AT48" s="93" t="s">
        <v>648</v>
      </c>
      <c r="AU48" s="92" t="s">
        <v>93</v>
      </c>
      <c r="AV48" s="83" t="str">
        <f t="shared" si="11"/>
        <v>01091</v>
      </c>
      <c r="AX48" s="7" t="s">
        <v>3753</v>
      </c>
    </row>
    <row r="49" spans="1:50" hidden="1" outlineLevel="1">
      <c r="A49" t="s">
        <v>946</v>
      </c>
      <c r="B49" t="s">
        <v>3174</v>
      </c>
      <c r="C49" s="1">
        <f t="shared" si="12"/>
        <v>11756</v>
      </c>
      <c r="D49" s="7">
        <f>RANK(N49,(N49:P49,Q49:AE49))</f>
        <v>2</v>
      </c>
      <c r="E49" s="7">
        <f>RANK(O49,(N49:P49,Q49:AE49))</f>
        <v>1</v>
      </c>
      <c r="F49" s="7">
        <f>IF(P49&gt;0,RANK(P49,(N49:P49,Q49:AE49)),0)</f>
        <v>3</v>
      </c>
      <c r="G49" s="1">
        <f t="shared" si="13"/>
        <v>2310</v>
      </c>
      <c r="H49" s="2">
        <f t="shared" si="14"/>
        <v>0.19649540660088466</v>
      </c>
      <c r="I49" s="2"/>
      <c r="J49" s="2">
        <f t="shared" si="15"/>
        <v>0.39128955427015993</v>
      </c>
      <c r="K49" s="2">
        <f t="shared" si="16"/>
        <v>0.58778496087104459</v>
      </c>
      <c r="L49" s="2">
        <f t="shared" si="17"/>
        <v>1.0632868322558693E-2</v>
      </c>
      <c r="M49" s="2">
        <f t="shared" si="18"/>
        <v>1.0292616536236724E-2</v>
      </c>
      <c r="N49" s="1">
        <v>4600</v>
      </c>
      <c r="O49" s="1">
        <v>6910</v>
      </c>
      <c r="P49" s="1">
        <v>125</v>
      </c>
      <c r="Q49" s="1">
        <v>77</v>
      </c>
      <c r="R49" s="1">
        <v>25</v>
      </c>
      <c r="S49" s="1">
        <v>7</v>
      </c>
      <c r="T49" s="1">
        <v>7</v>
      </c>
      <c r="U49" s="1">
        <v>5</v>
      </c>
      <c r="AG49" s="7">
        <f>IF(Q49&gt;0,RANK(Q49,(N49:P49,Q49:AE49)),0)</f>
        <v>4</v>
      </c>
      <c r="AH49" s="7">
        <f>IF(R49&gt;0,RANK(R49,(N49:P49,Q49:AE49)),0)</f>
        <v>5</v>
      </c>
      <c r="AI49" s="7">
        <f>IF(T49&gt;0,RANK(T49,(N49:P49,Q49:AE49)),0)</f>
        <v>6</v>
      </c>
      <c r="AJ49" s="7">
        <f>IF(S49&gt;0,RANK(S49,(N49:P49,Q49:AE49)),0)</f>
        <v>6</v>
      </c>
      <c r="AK49" s="2">
        <f t="shared" si="19"/>
        <v>6.5498468866961555E-3</v>
      </c>
      <c r="AL49" s="2">
        <f t="shared" si="20"/>
        <v>2.1265736645117387E-3</v>
      </c>
      <c r="AM49" s="2">
        <f t="shared" si="21"/>
        <v>5.9544062606328686E-4</v>
      </c>
      <c r="AN49" s="2">
        <f t="shared" si="22"/>
        <v>5.9544062606328686E-4</v>
      </c>
      <c r="AP49" t="s">
        <v>946</v>
      </c>
      <c r="AQ49" t="s">
        <v>3174</v>
      </c>
      <c r="AR49">
        <v>4</v>
      </c>
      <c r="AT49" s="93" t="s">
        <v>648</v>
      </c>
      <c r="AU49" s="92" t="s">
        <v>94</v>
      </c>
      <c r="AV49" s="83" t="str">
        <f t="shared" si="11"/>
        <v>01093</v>
      </c>
      <c r="AX49" s="7" t="s">
        <v>3753</v>
      </c>
    </row>
    <row r="50" spans="1:50" hidden="1" outlineLevel="1">
      <c r="A50" t="s">
        <v>895</v>
      </c>
      <c r="B50" t="s">
        <v>3174</v>
      </c>
      <c r="C50" s="1">
        <f t="shared" si="12"/>
        <v>27989</v>
      </c>
      <c r="D50" s="7">
        <f>RANK(N50,(N50:P50,Q50:AE50))</f>
        <v>2</v>
      </c>
      <c r="E50" s="7">
        <f>RANK(O50,(N50:P50,Q50:AE50))</f>
        <v>1</v>
      </c>
      <c r="F50" s="7">
        <f>IF(P50&gt;0,RANK(P50,(N50:P50,Q50:AE50)),0)</f>
        <v>3</v>
      </c>
      <c r="G50" s="1">
        <f t="shared" si="13"/>
        <v>6703</v>
      </c>
      <c r="H50" s="2">
        <f t="shared" si="14"/>
        <v>0.23948694129836723</v>
      </c>
      <c r="I50" s="2"/>
      <c r="J50" s="2">
        <f t="shared" si="15"/>
        <v>0.3708957090285469</v>
      </c>
      <c r="K50" s="2">
        <f t="shared" si="16"/>
        <v>0.61038265032691419</v>
      </c>
      <c r="L50" s="2">
        <f t="shared" si="17"/>
        <v>9.1464503912251239E-3</v>
      </c>
      <c r="M50" s="2">
        <f t="shared" si="18"/>
        <v>9.5751902533137267E-3</v>
      </c>
      <c r="N50" s="1">
        <v>10381</v>
      </c>
      <c r="O50" s="1">
        <v>17084</v>
      </c>
      <c r="P50" s="1">
        <v>256</v>
      </c>
      <c r="Q50" s="1">
        <v>157</v>
      </c>
      <c r="R50" s="1">
        <v>82</v>
      </c>
      <c r="S50" s="1">
        <v>10</v>
      </c>
      <c r="T50" s="1">
        <v>9</v>
      </c>
      <c r="U50" s="1">
        <v>10</v>
      </c>
      <c r="AG50" s="7">
        <f>IF(Q50&gt;0,RANK(Q50,(N50:P50,Q50:AE50)),0)</f>
        <v>4</v>
      </c>
      <c r="AH50" s="7">
        <f>IF(R50&gt;0,RANK(R50,(N50:P50,Q50:AE50)),0)</f>
        <v>5</v>
      </c>
      <c r="AI50" s="7">
        <f>IF(T50&gt;0,RANK(T50,(N50:P50,Q50:AE50)),0)</f>
        <v>8</v>
      </c>
      <c r="AJ50" s="7">
        <f>IF(S50&gt;0,RANK(S50,(N50:P50,Q50:AE50)),0)</f>
        <v>6</v>
      </c>
      <c r="AK50" s="2">
        <f t="shared" si="19"/>
        <v>5.6093465289935333E-3</v>
      </c>
      <c r="AL50" s="2">
        <f t="shared" si="20"/>
        <v>2.9297223909392975E-3</v>
      </c>
      <c r="AM50" s="2">
        <f t="shared" si="21"/>
        <v>3.2155489656650826E-4</v>
      </c>
      <c r="AN50" s="2">
        <f t="shared" si="22"/>
        <v>3.5728321840723139E-4</v>
      </c>
      <c r="AP50" t="s">
        <v>895</v>
      </c>
      <c r="AQ50" t="s">
        <v>3174</v>
      </c>
      <c r="AR50">
        <v>4</v>
      </c>
      <c r="AT50" s="93" t="s">
        <v>648</v>
      </c>
      <c r="AU50" s="92" t="s">
        <v>95</v>
      </c>
      <c r="AV50" s="83" t="str">
        <f t="shared" si="11"/>
        <v>01095</v>
      </c>
      <c r="AX50" s="7" t="s">
        <v>3753</v>
      </c>
    </row>
    <row r="51" spans="1:50" hidden="1" outlineLevel="1">
      <c r="A51" t="s">
        <v>2930</v>
      </c>
      <c r="B51" t="s">
        <v>3174</v>
      </c>
      <c r="C51" s="1">
        <f t="shared" si="12"/>
        <v>139745</v>
      </c>
      <c r="D51" s="7">
        <f>RANK(N51,(N51:P51,Q51:AE51))</f>
        <v>2</v>
      </c>
      <c r="E51" s="7">
        <f>RANK(O51,(N51:P51,Q51:AE51))</f>
        <v>1</v>
      </c>
      <c r="F51" s="7">
        <f>IF(P51&gt;0,RANK(P51,(N51:P51,Q51:AE51)),0)</f>
        <v>3</v>
      </c>
      <c r="G51" s="1">
        <f t="shared" si="13"/>
        <v>19522</v>
      </c>
      <c r="H51" s="2">
        <f t="shared" si="14"/>
        <v>0.13969730580700562</v>
      </c>
      <c r="I51" s="2"/>
      <c r="J51" s="2">
        <f t="shared" si="15"/>
        <v>0.41962145336147982</v>
      </c>
      <c r="K51" s="2">
        <f t="shared" si="16"/>
        <v>0.5593187591684855</v>
      </c>
      <c r="L51" s="2">
        <f t="shared" si="17"/>
        <v>1.1342087373430176E-2</v>
      </c>
      <c r="M51" s="2">
        <f t="shared" si="18"/>
        <v>9.717700096604498E-3</v>
      </c>
      <c r="N51" s="1">
        <v>58640</v>
      </c>
      <c r="O51" s="1">
        <v>78162</v>
      </c>
      <c r="P51" s="1">
        <v>1585</v>
      </c>
      <c r="Q51" s="1">
        <v>532</v>
      </c>
      <c r="R51" s="1">
        <v>727</v>
      </c>
      <c r="S51" s="1">
        <v>30</v>
      </c>
      <c r="T51" s="1">
        <v>26</v>
      </c>
      <c r="U51" s="1">
        <v>43</v>
      </c>
      <c r="AG51" s="7">
        <f>IF(Q51&gt;0,RANK(Q51,(N51:P51,Q51:AE51)),0)</f>
        <v>5</v>
      </c>
      <c r="AH51" s="7">
        <f>IF(R51&gt;0,RANK(R51,(N51:P51,Q51:AE51)),0)</f>
        <v>4</v>
      </c>
      <c r="AI51" s="7">
        <f>IF(T51&gt;0,RANK(T51,(N51:P51,Q51:AE51)),0)</f>
        <v>8</v>
      </c>
      <c r="AJ51" s="7">
        <f>IF(S51&gt;0,RANK(S51,(N51:P51,Q51:AE51)),0)</f>
        <v>7</v>
      </c>
      <c r="AK51" s="2">
        <f t="shared" si="19"/>
        <v>3.8069340584636303E-3</v>
      </c>
      <c r="AL51" s="2">
        <f t="shared" si="20"/>
        <v>5.2023328204944723E-3</v>
      </c>
      <c r="AM51" s="2">
        <f t="shared" si="21"/>
        <v>1.8605316827077892E-4</v>
      </c>
      <c r="AN51" s="2">
        <f t="shared" si="22"/>
        <v>2.1467673262012951E-4</v>
      </c>
      <c r="AP51" t="s">
        <v>2930</v>
      </c>
      <c r="AQ51" t="s">
        <v>3174</v>
      </c>
      <c r="AR51">
        <v>1</v>
      </c>
      <c r="AT51" s="93" t="s">
        <v>648</v>
      </c>
      <c r="AU51" s="92" t="s">
        <v>96</v>
      </c>
      <c r="AV51" s="83" t="str">
        <f t="shared" si="11"/>
        <v>01097</v>
      </c>
      <c r="AX51" s="7" t="s">
        <v>3753</v>
      </c>
    </row>
    <row r="52" spans="1:50" hidden="1" outlineLevel="1">
      <c r="A52" t="s">
        <v>2931</v>
      </c>
      <c r="B52" t="s">
        <v>3174</v>
      </c>
      <c r="C52" s="1">
        <f t="shared" si="12"/>
        <v>8951</v>
      </c>
      <c r="D52" s="7">
        <f>RANK(N52,(N52:P52,Q52:AE52))</f>
        <v>2</v>
      </c>
      <c r="E52" s="7">
        <f>RANK(O52,(N52:P52,Q52:AE52))</f>
        <v>1</v>
      </c>
      <c r="F52" s="7">
        <f>IF(P52&gt;0,RANK(P52,(N52:P52,Q52:AE52)),0)</f>
        <v>3</v>
      </c>
      <c r="G52" s="1">
        <f t="shared" si="13"/>
        <v>1412</v>
      </c>
      <c r="H52" s="2">
        <f t="shared" si="14"/>
        <v>0.15774773768294045</v>
      </c>
      <c r="I52" s="2"/>
      <c r="J52" s="2">
        <f t="shared" si="15"/>
        <v>0.41794212937101999</v>
      </c>
      <c r="K52" s="2">
        <f t="shared" si="16"/>
        <v>0.57568986705396041</v>
      </c>
      <c r="L52" s="2">
        <f t="shared" si="17"/>
        <v>2.7929840241313819E-3</v>
      </c>
      <c r="M52" s="2">
        <f t="shared" si="18"/>
        <v>3.5750195508882721E-3</v>
      </c>
      <c r="N52" s="1">
        <v>3741</v>
      </c>
      <c r="O52" s="1">
        <v>5153</v>
      </c>
      <c r="P52" s="1">
        <v>25</v>
      </c>
      <c r="Q52" s="1">
        <v>19</v>
      </c>
      <c r="R52" s="1">
        <v>11</v>
      </c>
      <c r="S52" s="1">
        <v>0</v>
      </c>
      <c r="T52" s="1">
        <v>0</v>
      </c>
      <c r="U52" s="1">
        <v>2</v>
      </c>
      <c r="AG52" s="7">
        <f>IF(Q52&gt;0,RANK(Q52,(N52:P52,Q52:AE52)),0)</f>
        <v>4</v>
      </c>
      <c r="AH52" s="7">
        <f>IF(R52&gt;0,RANK(R52,(N52:P52,Q52:AE52)),0)</f>
        <v>5</v>
      </c>
      <c r="AI52" s="7">
        <f>IF(T52&gt;0,RANK(T52,(N52:P52,Q52:AE52)),0)</f>
        <v>0</v>
      </c>
      <c r="AJ52" s="7">
        <f>IF(S52&gt;0,RANK(S52,(N52:P52,Q52:AE52)),0)</f>
        <v>0</v>
      </c>
      <c r="AK52" s="2">
        <f t="shared" si="19"/>
        <v>2.1226678583398501E-3</v>
      </c>
      <c r="AL52" s="2">
        <f t="shared" si="20"/>
        <v>1.2289129706178081E-3</v>
      </c>
      <c r="AM52" s="2">
        <f t="shared" si="21"/>
        <v>0</v>
      </c>
      <c r="AN52" s="2">
        <f t="shared" si="22"/>
        <v>0</v>
      </c>
      <c r="AP52" t="s">
        <v>2931</v>
      </c>
      <c r="AQ52" t="s">
        <v>3174</v>
      </c>
      <c r="AR52">
        <v>1</v>
      </c>
      <c r="AT52" s="93" t="s">
        <v>648</v>
      </c>
      <c r="AU52" s="92" t="s">
        <v>310</v>
      </c>
      <c r="AV52" s="83" t="str">
        <f t="shared" si="11"/>
        <v>01099</v>
      </c>
      <c r="AX52" s="7" t="s">
        <v>3753</v>
      </c>
    </row>
    <row r="53" spans="1:50" hidden="1" outlineLevel="1">
      <c r="A53" t="s">
        <v>1055</v>
      </c>
      <c r="B53" t="s">
        <v>3174</v>
      </c>
      <c r="C53" s="1">
        <f t="shared" si="12"/>
        <v>80328</v>
      </c>
      <c r="D53" s="7">
        <f>RANK(N53,(N53:P53,Q53:AE53))</f>
        <v>1</v>
      </c>
      <c r="E53" s="7">
        <f>RANK(O53,(N53:P53,Q53:AE53))</f>
        <v>2</v>
      </c>
      <c r="F53" s="7">
        <f>IF(P53&gt;0,RANK(P53,(N53:P53,Q53:AE53)),0)</f>
        <v>3</v>
      </c>
      <c r="G53" s="1">
        <f t="shared" si="13"/>
        <v>1544</v>
      </c>
      <c r="H53" s="2">
        <f t="shared" si="14"/>
        <v>1.9221193108256148E-2</v>
      </c>
      <c r="I53" s="2"/>
      <c r="J53" s="2">
        <f t="shared" si="15"/>
        <v>0.50257693456827013</v>
      </c>
      <c r="K53" s="2">
        <f t="shared" si="16"/>
        <v>0.48335574146001392</v>
      </c>
      <c r="L53" s="2">
        <f t="shared" si="17"/>
        <v>8.4279454237625728E-3</v>
      </c>
      <c r="M53" s="2">
        <f t="shared" si="18"/>
        <v>5.6393785479533776E-3</v>
      </c>
      <c r="N53" s="1">
        <v>40371</v>
      </c>
      <c r="O53" s="1">
        <v>38827</v>
      </c>
      <c r="P53" s="1">
        <v>677</v>
      </c>
      <c r="Q53" s="1">
        <v>113</v>
      </c>
      <c r="R53" s="1">
        <v>293</v>
      </c>
      <c r="S53" s="1">
        <v>10</v>
      </c>
      <c r="T53" s="1">
        <v>17</v>
      </c>
      <c r="U53" s="1">
        <v>20</v>
      </c>
      <c r="AG53" s="7">
        <f>IF(Q53&gt;0,RANK(Q53,(N53:P53,Q53:AE53)),0)</f>
        <v>5</v>
      </c>
      <c r="AH53" s="7">
        <f>IF(R53&gt;0,RANK(R53,(N53:P53,Q53:AE53)),0)</f>
        <v>4</v>
      </c>
      <c r="AI53" s="7">
        <f>IF(T53&gt;0,RANK(T53,(N53:P53,Q53:AE53)),0)</f>
        <v>7</v>
      </c>
      <c r="AJ53" s="7">
        <f>IF(S53&gt;0,RANK(S53,(N53:P53,Q53:AE53)),0)</f>
        <v>8</v>
      </c>
      <c r="AK53" s="2">
        <f t="shared" si="19"/>
        <v>1.4067323971715966E-3</v>
      </c>
      <c r="AL53" s="2">
        <f t="shared" si="20"/>
        <v>3.6475450652325467E-3</v>
      </c>
      <c r="AM53" s="2">
        <f t="shared" si="21"/>
        <v>2.1163230753908974E-4</v>
      </c>
      <c r="AN53" s="2">
        <f t="shared" si="22"/>
        <v>1.2448959267005277E-4</v>
      </c>
      <c r="AP53" t="s">
        <v>1055</v>
      </c>
      <c r="AQ53" t="s">
        <v>3174</v>
      </c>
      <c r="AT53" s="93" t="s">
        <v>648</v>
      </c>
      <c r="AU53" s="92" t="s">
        <v>311</v>
      </c>
      <c r="AV53" s="83" t="str">
        <f t="shared" si="11"/>
        <v>01101</v>
      </c>
      <c r="AX53" s="7" t="s">
        <v>3753</v>
      </c>
    </row>
    <row r="54" spans="1:50" hidden="1" outlineLevel="1">
      <c r="A54" t="s">
        <v>1056</v>
      </c>
      <c r="B54" t="s">
        <v>3174</v>
      </c>
      <c r="C54" s="1">
        <f t="shared" si="12"/>
        <v>42681</v>
      </c>
      <c r="D54" s="7">
        <f>RANK(N54,(N54:P54,Q54:AE54))</f>
        <v>2</v>
      </c>
      <c r="E54" s="7">
        <f>RANK(O54,(N54:P54,Q54:AE54))</f>
        <v>1</v>
      </c>
      <c r="F54" s="7">
        <f>IF(P54&gt;0,RANK(P54,(N54:P54,Q54:AE54)),0)</f>
        <v>3</v>
      </c>
      <c r="G54" s="1">
        <f t="shared" si="13"/>
        <v>9714</v>
      </c>
      <c r="H54" s="2">
        <f t="shared" si="14"/>
        <v>0.22759541716454629</v>
      </c>
      <c r="I54" s="2"/>
      <c r="J54" s="2">
        <f t="shared" si="15"/>
        <v>0.37627984349007754</v>
      </c>
      <c r="K54" s="2">
        <f t="shared" si="16"/>
        <v>0.60387526065462382</v>
      </c>
      <c r="L54" s="2">
        <f t="shared" si="17"/>
        <v>1.0543333099037043E-2</v>
      </c>
      <c r="M54" s="2">
        <f t="shared" si="18"/>
        <v>9.3015627562615406E-3</v>
      </c>
      <c r="N54" s="1">
        <v>16060</v>
      </c>
      <c r="O54" s="1">
        <v>25774</v>
      </c>
      <c r="P54" s="1">
        <v>450</v>
      </c>
      <c r="Q54" s="1">
        <v>214</v>
      </c>
      <c r="R54" s="1">
        <v>118</v>
      </c>
      <c r="S54" s="1">
        <v>31</v>
      </c>
      <c r="T54" s="1">
        <v>6</v>
      </c>
      <c r="U54" s="1">
        <v>28</v>
      </c>
      <c r="AG54" s="7">
        <f>IF(Q54&gt;0,RANK(Q54,(N54:P54,Q54:AE54)),0)</f>
        <v>4</v>
      </c>
      <c r="AH54" s="7">
        <f>IF(R54&gt;0,RANK(R54,(N54:P54,Q54:AE54)),0)</f>
        <v>5</v>
      </c>
      <c r="AI54" s="7">
        <f>IF(T54&gt;0,RANK(T54,(N54:P54,Q54:AE54)),0)</f>
        <v>8</v>
      </c>
      <c r="AJ54" s="7">
        <f>IF(S54&gt;0,RANK(S54,(N54:P54,Q54:AE54)),0)</f>
        <v>6</v>
      </c>
      <c r="AK54" s="2">
        <f t="shared" si="19"/>
        <v>5.0139406293198381E-3</v>
      </c>
      <c r="AL54" s="2">
        <f t="shared" si="20"/>
        <v>2.7646962348586023E-3</v>
      </c>
      <c r="AM54" s="2">
        <f t="shared" si="21"/>
        <v>1.4057777465382724E-4</v>
      </c>
      <c r="AN54" s="2">
        <f t="shared" si="22"/>
        <v>7.2631850237810732E-4</v>
      </c>
      <c r="AP54" t="s">
        <v>1056</v>
      </c>
      <c r="AQ54" t="s">
        <v>3174</v>
      </c>
      <c r="AR54">
        <v>5</v>
      </c>
      <c r="AT54" s="93" t="s">
        <v>648</v>
      </c>
      <c r="AU54" s="92" t="s">
        <v>312</v>
      </c>
      <c r="AV54" s="83" t="str">
        <f t="shared" si="11"/>
        <v>01103</v>
      </c>
      <c r="AX54" s="7" t="s">
        <v>3753</v>
      </c>
    </row>
    <row r="55" spans="1:50" hidden="1" outlineLevel="1">
      <c r="A55" t="s">
        <v>2428</v>
      </c>
      <c r="B55" t="s">
        <v>3174</v>
      </c>
      <c r="C55" s="1">
        <f t="shared" si="12"/>
        <v>5787</v>
      </c>
      <c r="D55" s="7">
        <f>RANK(N55,(N55:P55,Q55:AE55))</f>
        <v>1</v>
      </c>
      <c r="E55" s="7">
        <f>RANK(O55,(N55:P55,Q55:AE55))</f>
        <v>2</v>
      </c>
      <c r="F55" s="7">
        <f>IF(P55&gt;0,RANK(P55,(N55:P55,Q55:AE55)),0)</f>
        <v>3</v>
      </c>
      <c r="G55" s="1">
        <f t="shared" si="13"/>
        <v>2288</v>
      </c>
      <c r="H55" s="2">
        <f t="shared" si="14"/>
        <v>0.39536893036115434</v>
      </c>
      <c r="I55" s="2"/>
      <c r="J55" s="2">
        <f t="shared" si="15"/>
        <v>0.69466044582685327</v>
      </c>
      <c r="K55" s="2">
        <f t="shared" si="16"/>
        <v>0.29929151546569899</v>
      </c>
      <c r="L55" s="2">
        <f t="shared" si="17"/>
        <v>3.1104199066874028E-3</v>
      </c>
      <c r="M55" s="2">
        <f t="shared" si="18"/>
        <v>2.9376188007603421E-3</v>
      </c>
      <c r="N55" s="1">
        <v>4020</v>
      </c>
      <c r="O55" s="1">
        <v>1732</v>
      </c>
      <c r="P55" s="1">
        <v>18</v>
      </c>
      <c r="Q55" s="1">
        <v>7</v>
      </c>
      <c r="R55" s="1">
        <v>7</v>
      </c>
      <c r="S55" s="1">
        <v>1</v>
      </c>
      <c r="T55" s="1">
        <v>2</v>
      </c>
      <c r="U55" s="1">
        <v>0</v>
      </c>
      <c r="AG55" s="7">
        <f>IF(Q55&gt;0,RANK(Q55,(N55:P55,Q55:AE55)),0)</f>
        <v>4</v>
      </c>
      <c r="AH55" s="7">
        <f>IF(R55&gt;0,RANK(R55,(N55:P55,Q55:AE55)),0)</f>
        <v>4</v>
      </c>
      <c r="AI55" s="7">
        <f>IF(T55&gt;0,RANK(T55,(N55:P55,Q55:AE55)),0)</f>
        <v>6</v>
      </c>
      <c r="AJ55" s="7">
        <f>IF(S55&gt;0,RANK(S55,(N55:P55,Q55:AE55)),0)</f>
        <v>7</v>
      </c>
      <c r="AK55" s="2">
        <f t="shared" si="19"/>
        <v>1.2096077414895455E-3</v>
      </c>
      <c r="AL55" s="2">
        <f t="shared" si="20"/>
        <v>1.2096077414895455E-3</v>
      </c>
      <c r="AM55" s="2">
        <f t="shared" si="21"/>
        <v>3.4560221185415588E-4</v>
      </c>
      <c r="AN55" s="2">
        <f t="shared" si="22"/>
        <v>1.7280110592707794E-4</v>
      </c>
      <c r="AP55" t="s">
        <v>2428</v>
      </c>
      <c r="AQ55" t="s">
        <v>3174</v>
      </c>
      <c r="AR55">
        <v>7</v>
      </c>
      <c r="AT55" s="93" t="s">
        <v>648</v>
      </c>
      <c r="AU55" s="92" t="s">
        <v>313</v>
      </c>
      <c r="AV55" s="83" t="str">
        <f t="shared" si="11"/>
        <v>01105</v>
      </c>
      <c r="AX55" s="7" t="s">
        <v>3753</v>
      </c>
    </row>
    <row r="56" spans="1:50" hidden="1" outlineLevel="1">
      <c r="A56" t="s">
        <v>2628</v>
      </c>
      <c r="B56" t="s">
        <v>3174</v>
      </c>
      <c r="C56" s="1">
        <f t="shared" si="12"/>
        <v>8540</v>
      </c>
      <c r="D56" s="7">
        <f>RANK(N56,(N56:P56,Q56:AE56))</f>
        <v>2</v>
      </c>
      <c r="E56" s="7">
        <f>RANK(O56,(N56:P56,Q56:AE56))</f>
        <v>1</v>
      </c>
      <c r="F56" s="7">
        <f>IF(P56&gt;0,RANK(P56,(N56:P56,Q56:AE56)),0)</f>
        <v>3</v>
      </c>
      <c r="G56" s="1">
        <f t="shared" si="13"/>
        <v>163</v>
      </c>
      <c r="H56" s="2">
        <f t="shared" si="14"/>
        <v>1.908665105386417E-2</v>
      </c>
      <c r="I56" s="2"/>
      <c r="J56" s="2">
        <f t="shared" si="15"/>
        <v>0.48512880562060889</v>
      </c>
      <c r="K56" s="2">
        <f t="shared" si="16"/>
        <v>0.50421545667447309</v>
      </c>
      <c r="L56" s="2">
        <f t="shared" si="17"/>
        <v>4.5667447306791571E-3</v>
      </c>
      <c r="M56" s="2">
        <f t="shared" si="18"/>
        <v>6.0889929742388542E-3</v>
      </c>
      <c r="N56" s="1">
        <v>4143</v>
      </c>
      <c r="O56" s="1">
        <v>4306</v>
      </c>
      <c r="P56" s="1">
        <v>39</v>
      </c>
      <c r="Q56" s="1">
        <v>23</v>
      </c>
      <c r="R56" s="1">
        <v>20</v>
      </c>
      <c r="S56" s="1">
        <v>4</v>
      </c>
      <c r="T56" s="1">
        <v>1</v>
      </c>
      <c r="U56" s="1">
        <v>4</v>
      </c>
      <c r="AG56" s="7">
        <f>IF(Q56&gt;0,RANK(Q56,(N56:P56,Q56:AE56)),0)</f>
        <v>4</v>
      </c>
      <c r="AH56" s="7">
        <f>IF(R56&gt;0,RANK(R56,(N56:P56,Q56:AE56)),0)</f>
        <v>5</v>
      </c>
      <c r="AI56" s="7">
        <f>IF(T56&gt;0,RANK(T56,(N56:P56,Q56:AE56)),0)</f>
        <v>8</v>
      </c>
      <c r="AJ56" s="7">
        <f>IF(S56&gt;0,RANK(S56,(N56:P56,Q56:AE56)),0)</f>
        <v>6</v>
      </c>
      <c r="AK56" s="2">
        <f t="shared" si="19"/>
        <v>2.6932084309133492E-3</v>
      </c>
      <c r="AL56" s="2">
        <f t="shared" si="20"/>
        <v>2.34192037470726E-3</v>
      </c>
      <c r="AM56" s="2">
        <f t="shared" si="21"/>
        <v>1.17096018735363E-4</v>
      </c>
      <c r="AN56" s="2">
        <f t="shared" si="22"/>
        <v>4.6838407494145199E-4</v>
      </c>
      <c r="AP56" t="s">
        <v>2628</v>
      </c>
      <c r="AQ56" t="s">
        <v>3174</v>
      </c>
      <c r="AT56" s="93" t="s">
        <v>648</v>
      </c>
      <c r="AU56" s="92" t="s">
        <v>314</v>
      </c>
      <c r="AV56" s="83" t="str">
        <f t="shared" si="11"/>
        <v>01107</v>
      </c>
      <c r="AX56" s="7" t="s">
        <v>3753</v>
      </c>
    </row>
    <row r="57" spans="1:50" hidden="1" outlineLevel="1">
      <c r="A57" t="s">
        <v>2629</v>
      </c>
      <c r="B57" t="s">
        <v>3174</v>
      </c>
      <c r="C57" s="1">
        <f t="shared" si="12"/>
        <v>10544</v>
      </c>
      <c r="D57" s="7">
        <f>RANK(N57,(N57:P57,Q57:AE57))</f>
        <v>2</v>
      </c>
      <c r="E57" s="7">
        <f>RANK(O57,(N57:P57,Q57:AE57))</f>
        <v>1</v>
      </c>
      <c r="F57" s="7">
        <f>IF(P57&gt;0,RANK(P57,(N57:P57,Q57:AE57)),0)</f>
        <v>3</v>
      </c>
      <c r="G57" s="1">
        <f t="shared" si="13"/>
        <v>1701</v>
      </c>
      <c r="H57" s="2">
        <f t="shared" si="14"/>
        <v>0.16132397572078908</v>
      </c>
      <c r="I57" s="2"/>
      <c r="J57" s="2">
        <f t="shared" si="15"/>
        <v>0.41322078907435511</v>
      </c>
      <c r="K57" s="2">
        <f t="shared" si="16"/>
        <v>0.57454476479514416</v>
      </c>
      <c r="L57" s="2">
        <f t="shared" si="17"/>
        <v>7.1130500758725341E-3</v>
      </c>
      <c r="M57" s="2">
        <f t="shared" si="18"/>
        <v>5.1213960546281972E-3</v>
      </c>
      <c r="N57" s="1">
        <v>4357</v>
      </c>
      <c r="O57" s="1">
        <v>6058</v>
      </c>
      <c r="P57" s="1">
        <v>75</v>
      </c>
      <c r="Q57" s="1">
        <v>17</v>
      </c>
      <c r="R57" s="1">
        <v>27</v>
      </c>
      <c r="S57" s="1">
        <v>4</v>
      </c>
      <c r="T57" s="1">
        <v>3</v>
      </c>
      <c r="U57" s="1">
        <v>3</v>
      </c>
      <c r="AG57" s="7">
        <f>IF(Q57&gt;0,RANK(Q57,(N57:P57,Q57:AE57)),0)</f>
        <v>5</v>
      </c>
      <c r="AH57" s="7">
        <f>IF(R57&gt;0,RANK(R57,(N57:P57,Q57:AE57)),0)</f>
        <v>4</v>
      </c>
      <c r="AI57" s="7">
        <f>IF(T57&gt;0,RANK(T57,(N57:P57,Q57:AE57)),0)</f>
        <v>7</v>
      </c>
      <c r="AJ57" s="7">
        <f>IF(S57&gt;0,RANK(S57,(N57:P57,Q57:AE57)),0)</f>
        <v>6</v>
      </c>
      <c r="AK57" s="2">
        <f t="shared" si="19"/>
        <v>1.6122913505311077E-3</v>
      </c>
      <c r="AL57" s="2">
        <f t="shared" si="20"/>
        <v>2.5606980273141125E-3</v>
      </c>
      <c r="AM57" s="2">
        <f t="shared" si="21"/>
        <v>2.8452200303490138E-4</v>
      </c>
      <c r="AN57" s="2">
        <f t="shared" si="22"/>
        <v>3.7936267071320183E-4</v>
      </c>
      <c r="AP57" t="s">
        <v>2629</v>
      </c>
      <c r="AQ57" t="s">
        <v>3174</v>
      </c>
      <c r="AR57">
        <v>2</v>
      </c>
      <c r="AT57" s="93" t="s">
        <v>648</v>
      </c>
      <c r="AU57" s="92" t="s">
        <v>315</v>
      </c>
      <c r="AV57" s="83" t="str">
        <f t="shared" si="11"/>
        <v>01109</v>
      </c>
      <c r="AX57" s="7" t="s">
        <v>3753</v>
      </c>
    </row>
    <row r="58" spans="1:50" hidden="1" outlineLevel="1">
      <c r="A58" t="s">
        <v>3015</v>
      </c>
      <c r="B58" t="s">
        <v>3174</v>
      </c>
      <c r="C58" s="1">
        <f t="shared" si="12"/>
        <v>7919</v>
      </c>
      <c r="D58" s="7">
        <f>RANK(N58,(N58:P58,Q58:AE58))</f>
        <v>2</v>
      </c>
      <c r="E58" s="7">
        <f>RANK(O58,(N58:P58,Q58:AE58))</f>
        <v>1</v>
      </c>
      <c r="F58" s="7">
        <f>IF(P58&gt;0,RANK(P58,(N58:P58,Q58:AE58)),0)</f>
        <v>3</v>
      </c>
      <c r="G58" s="1">
        <f t="shared" si="13"/>
        <v>1572</v>
      </c>
      <c r="H58" s="2">
        <f t="shared" si="14"/>
        <v>0.19850991286778633</v>
      </c>
      <c r="I58" s="2"/>
      <c r="J58" s="2">
        <f t="shared" si="15"/>
        <v>0.39070589720924359</v>
      </c>
      <c r="K58" s="2">
        <f t="shared" si="16"/>
        <v>0.58921581007702994</v>
      </c>
      <c r="L58" s="2">
        <f t="shared" si="17"/>
        <v>7.5767142315948987E-3</v>
      </c>
      <c r="M58" s="2">
        <f t="shared" si="18"/>
        <v>1.2501578482131511E-2</v>
      </c>
      <c r="N58" s="1">
        <v>3094</v>
      </c>
      <c r="O58" s="1">
        <v>4666</v>
      </c>
      <c r="P58" s="1">
        <v>60</v>
      </c>
      <c r="Q58" s="1">
        <v>48</v>
      </c>
      <c r="R58" s="1">
        <v>39</v>
      </c>
      <c r="S58" s="1">
        <v>8</v>
      </c>
      <c r="T58" s="1">
        <v>4</v>
      </c>
      <c r="U58" s="1">
        <v>0</v>
      </c>
      <c r="AG58" s="7">
        <f>IF(Q58&gt;0,RANK(Q58,(N58:P58,Q58:AE58)),0)</f>
        <v>4</v>
      </c>
      <c r="AH58" s="7">
        <f>IF(R58&gt;0,RANK(R58,(N58:P58,Q58:AE58)),0)</f>
        <v>5</v>
      </c>
      <c r="AI58" s="7">
        <f>IF(T58&gt;0,RANK(T58,(N58:P58,Q58:AE58)),0)</f>
        <v>7</v>
      </c>
      <c r="AJ58" s="7">
        <f>IF(S58&gt;0,RANK(S58,(N58:P58,Q58:AE58)),0)</f>
        <v>6</v>
      </c>
      <c r="AK58" s="2">
        <f t="shared" si="19"/>
        <v>6.0613713852759191E-3</v>
      </c>
      <c r="AL58" s="2">
        <f t="shared" si="20"/>
        <v>4.9248642505366836E-3</v>
      </c>
      <c r="AM58" s="2">
        <f t="shared" si="21"/>
        <v>5.0511428210632656E-4</v>
      </c>
      <c r="AN58" s="2">
        <f t="shared" si="22"/>
        <v>1.0102285642126531E-3</v>
      </c>
      <c r="AP58" t="s">
        <v>3015</v>
      </c>
      <c r="AQ58" t="s">
        <v>3174</v>
      </c>
      <c r="AR58">
        <v>3</v>
      </c>
      <c r="AT58" s="93" t="s">
        <v>648</v>
      </c>
      <c r="AU58" s="92" t="s">
        <v>316</v>
      </c>
      <c r="AV58" s="83" t="str">
        <f t="shared" si="11"/>
        <v>01111</v>
      </c>
      <c r="AX58" s="7" t="s">
        <v>3753</v>
      </c>
    </row>
    <row r="59" spans="1:50" hidden="1" outlineLevel="1">
      <c r="A59" t="s">
        <v>3016</v>
      </c>
      <c r="B59" t="s">
        <v>3174</v>
      </c>
      <c r="C59" s="1">
        <f t="shared" si="12"/>
        <v>14775</v>
      </c>
      <c r="D59" s="7">
        <f>RANK(N59,(N59:P59,Q59:AE59))</f>
        <v>1</v>
      </c>
      <c r="E59" s="7">
        <f>RANK(O59,(N59:P59,Q59:AE59))</f>
        <v>2</v>
      </c>
      <c r="F59" s="7">
        <f>IF(P59&gt;0,RANK(P59,(N59:P59,Q59:AE59)),0)</f>
        <v>3</v>
      </c>
      <c r="G59" s="1">
        <f t="shared" si="13"/>
        <v>2198</v>
      </c>
      <c r="H59" s="2">
        <f t="shared" si="14"/>
        <v>0.14876480541455162</v>
      </c>
      <c r="I59" s="2"/>
      <c r="J59" s="2">
        <f t="shared" si="15"/>
        <v>0.56825719120135365</v>
      </c>
      <c r="K59" s="2">
        <f t="shared" si="16"/>
        <v>0.41949238578680204</v>
      </c>
      <c r="L59" s="2">
        <f t="shared" si="17"/>
        <v>7.3773265651438241E-3</v>
      </c>
      <c r="M59" s="2">
        <f t="shared" si="18"/>
        <v>4.8730964467004895E-3</v>
      </c>
      <c r="N59" s="1">
        <v>8396</v>
      </c>
      <c r="O59" s="1">
        <v>6198</v>
      </c>
      <c r="P59" s="1">
        <v>109</v>
      </c>
      <c r="Q59" s="1">
        <v>31</v>
      </c>
      <c r="R59" s="1">
        <v>30</v>
      </c>
      <c r="S59" s="1">
        <v>3</v>
      </c>
      <c r="T59" s="1">
        <v>4</v>
      </c>
      <c r="U59" s="1">
        <v>4</v>
      </c>
      <c r="AG59" s="7">
        <f>IF(Q59&gt;0,RANK(Q59,(N59:P59,Q59:AE59)),0)</f>
        <v>4</v>
      </c>
      <c r="AH59" s="7">
        <f>IF(R59&gt;0,RANK(R59,(N59:P59,Q59:AE59)),0)</f>
        <v>5</v>
      </c>
      <c r="AI59" s="7">
        <f>IF(T59&gt;0,RANK(T59,(N59:P59,Q59:AE59)),0)</f>
        <v>6</v>
      </c>
      <c r="AJ59" s="7">
        <f>IF(S59&gt;0,RANK(S59,(N59:P59,Q59:AE59)),0)</f>
        <v>8</v>
      </c>
      <c r="AK59" s="2">
        <f t="shared" si="19"/>
        <v>2.0981387478849409E-3</v>
      </c>
      <c r="AL59" s="2">
        <f t="shared" si="20"/>
        <v>2.0304568527918783E-3</v>
      </c>
      <c r="AM59" s="2">
        <f t="shared" si="21"/>
        <v>2.7072758037225043E-4</v>
      </c>
      <c r="AN59" s="2">
        <f t="shared" si="22"/>
        <v>2.0304568527918781E-4</v>
      </c>
      <c r="AP59" t="s">
        <v>3016</v>
      </c>
      <c r="AQ59" t="s">
        <v>3174</v>
      </c>
      <c r="AR59">
        <v>3</v>
      </c>
      <c r="AT59" s="93" t="s">
        <v>648</v>
      </c>
      <c r="AU59" s="92" t="s">
        <v>317</v>
      </c>
      <c r="AV59" s="83" t="str">
        <f t="shared" si="11"/>
        <v>01113</v>
      </c>
      <c r="AX59" s="7" t="s">
        <v>3753</v>
      </c>
    </row>
    <row r="60" spans="1:50" hidden="1" outlineLevel="1">
      <c r="A60" t="s">
        <v>1893</v>
      </c>
      <c r="B60" t="s">
        <v>3174</v>
      </c>
      <c r="C60" s="1">
        <f t="shared" si="12"/>
        <v>24090</v>
      </c>
      <c r="D60" s="7">
        <f>RANK(N60,(N60:P60,Q60:AE60))</f>
        <v>2</v>
      </c>
      <c r="E60" s="7">
        <f>RANK(O60,(N60:P60,Q60:AE60))</f>
        <v>1</v>
      </c>
      <c r="F60" s="7">
        <f>IF(P60&gt;0,RANK(P60,(N60:P60,Q60:AE60)),0)</f>
        <v>3</v>
      </c>
      <c r="G60" s="1">
        <f t="shared" si="13"/>
        <v>10632</v>
      </c>
      <c r="H60" s="2">
        <f t="shared" si="14"/>
        <v>0.44134495641344956</v>
      </c>
      <c r="I60" s="2"/>
      <c r="J60" s="2">
        <f t="shared" si="15"/>
        <v>0.26919883769198838</v>
      </c>
      <c r="K60" s="2">
        <f t="shared" si="16"/>
        <v>0.71054379410543789</v>
      </c>
      <c r="L60" s="2">
        <f t="shared" si="17"/>
        <v>9.1739310917393103E-3</v>
      </c>
      <c r="M60" s="2">
        <f t="shared" si="18"/>
        <v>1.1083437110834423E-2</v>
      </c>
      <c r="N60" s="1">
        <v>6485</v>
      </c>
      <c r="O60" s="1">
        <v>17117</v>
      </c>
      <c r="P60" s="1">
        <v>221</v>
      </c>
      <c r="Q60" s="1">
        <v>144</v>
      </c>
      <c r="R60" s="1">
        <v>87</v>
      </c>
      <c r="S60" s="1">
        <v>21</v>
      </c>
      <c r="T60" s="1">
        <v>5</v>
      </c>
      <c r="U60" s="1">
        <v>10</v>
      </c>
      <c r="AG60" s="7">
        <f>IF(Q60&gt;0,RANK(Q60,(N60:P60,Q60:AE60)),0)</f>
        <v>4</v>
      </c>
      <c r="AH60" s="7">
        <f>IF(R60&gt;0,RANK(R60,(N60:P60,Q60:AE60)),0)</f>
        <v>5</v>
      </c>
      <c r="AI60" s="7">
        <f>IF(T60&gt;0,RANK(T60,(N60:P60,Q60:AE60)),0)</f>
        <v>8</v>
      </c>
      <c r="AJ60" s="7">
        <f>IF(S60&gt;0,RANK(S60,(N60:P60,Q60:AE60)),0)</f>
        <v>6</v>
      </c>
      <c r="AK60" s="2">
        <f t="shared" si="19"/>
        <v>5.9775840597758407E-3</v>
      </c>
      <c r="AL60" s="2">
        <f t="shared" si="20"/>
        <v>3.6114570361145703E-3</v>
      </c>
      <c r="AM60" s="2">
        <f t="shared" si="21"/>
        <v>2.0755500207555002E-4</v>
      </c>
      <c r="AN60" s="2">
        <f t="shared" si="22"/>
        <v>8.7173100871731012E-4</v>
      </c>
      <c r="AP60" t="s">
        <v>1893</v>
      </c>
      <c r="AQ60" t="s">
        <v>3174</v>
      </c>
      <c r="AR60">
        <v>3</v>
      </c>
      <c r="AT60" s="93" t="s">
        <v>648</v>
      </c>
      <c r="AU60" s="92" t="s">
        <v>318</v>
      </c>
      <c r="AV60" s="83" t="str">
        <f t="shared" si="11"/>
        <v>01115</v>
      </c>
      <c r="AX60" s="7" t="s">
        <v>3753</v>
      </c>
    </row>
    <row r="61" spans="1:50" hidden="1" outlineLevel="1">
      <c r="A61" t="s">
        <v>3284</v>
      </c>
      <c r="B61" t="s">
        <v>3174</v>
      </c>
      <c r="C61" s="1">
        <f t="shared" si="12"/>
        <v>62128</v>
      </c>
      <c r="D61" s="7">
        <f>RANK(N61,(N61:P61,Q61:AE61))</f>
        <v>2</v>
      </c>
      <c r="E61" s="7">
        <f>RANK(O61,(N61:P61,Q61:AE61))</f>
        <v>1</v>
      </c>
      <c r="F61" s="7">
        <f>IF(P61&gt;0,RANK(P61,(N61:P61,Q61:AE61)),0)</f>
        <v>3</v>
      </c>
      <c r="G61" s="1">
        <f t="shared" si="13"/>
        <v>34468</v>
      </c>
      <c r="H61" s="2">
        <f t="shared" si="14"/>
        <v>0.55479011073911921</v>
      </c>
      <c r="I61" s="2"/>
      <c r="J61" s="2">
        <f t="shared" si="15"/>
        <v>0.21219096059747619</v>
      </c>
      <c r="K61" s="2">
        <f t="shared" si="16"/>
        <v>0.76698107133659543</v>
      </c>
      <c r="L61" s="2">
        <f t="shared" si="17"/>
        <v>1.3069791398403297E-2</v>
      </c>
      <c r="M61" s="2">
        <f t="shared" si="18"/>
        <v>7.7581766675250512E-3</v>
      </c>
      <c r="N61" s="1">
        <v>13183</v>
      </c>
      <c r="O61" s="1">
        <v>47651</v>
      </c>
      <c r="P61" s="1">
        <v>812</v>
      </c>
      <c r="Q61" s="1">
        <v>123</v>
      </c>
      <c r="R61" s="1">
        <v>281</v>
      </c>
      <c r="S61" s="1">
        <v>39</v>
      </c>
      <c r="T61" s="1">
        <v>13</v>
      </c>
      <c r="U61" s="1">
        <v>26</v>
      </c>
      <c r="AG61" s="7">
        <f>IF(Q61&gt;0,RANK(Q61,(N61:P61,Q61:AE61)),0)</f>
        <v>5</v>
      </c>
      <c r="AH61" s="7">
        <f>IF(R61&gt;0,RANK(R61,(N61:P61,Q61:AE61)),0)</f>
        <v>4</v>
      </c>
      <c r="AI61" s="7">
        <f>IF(T61&gt;0,RANK(T61,(N61:P61,Q61:AE61)),0)</f>
        <v>8</v>
      </c>
      <c r="AJ61" s="7">
        <f>IF(S61&gt;0,RANK(S61,(N61:P61,Q61:AE61)),0)</f>
        <v>6</v>
      </c>
      <c r="AK61" s="2">
        <f t="shared" si="19"/>
        <v>1.9797836724182332E-3</v>
      </c>
      <c r="AL61" s="2">
        <f t="shared" si="20"/>
        <v>4.5229204223538504E-3</v>
      </c>
      <c r="AM61" s="2">
        <f t="shared" si="21"/>
        <v>2.0924542879217101E-4</v>
      </c>
      <c r="AN61" s="2">
        <f t="shared" si="22"/>
        <v>6.2773628637651305E-4</v>
      </c>
      <c r="AP61" t="s">
        <v>3284</v>
      </c>
      <c r="AQ61" t="s">
        <v>3174</v>
      </c>
      <c r="AR61">
        <v>6</v>
      </c>
      <c r="AT61" s="93" t="s">
        <v>648</v>
      </c>
      <c r="AU61" s="92" t="s">
        <v>319</v>
      </c>
      <c r="AV61" s="83" t="str">
        <f t="shared" si="11"/>
        <v>01117</v>
      </c>
      <c r="AX61" s="7" t="s">
        <v>3753</v>
      </c>
    </row>
    <row r="62" spans="1:50" hidden="1" outlineLevel="1">
      <c r="A62" t="s">
        <v>3419</v>
      </c>
      <c r="B62" t="s">
        <v>3174</v>
      </c>
      <c r="C62" s="1">
        <f t="shared" si="12"/>
        <v>6088</v>
      </c>
      <c r="D62" s="7">
        <f>RANK(N62,(N62:P62,Q62:AE62))</f>
        <v>1</v>
      </c>
      <c r="E62" s="7">
        <f>RANK(O62,(N62:P62,Q62:AE62))</f>
        <v>2</v>
      </c>
      <c r="F62" s="7">
        <f>IF(P62&gt;0,RANK(P62,(N62:P62,Q62:AE62)),0)</f>
        <v>3</v>
      </c>
      <c r="G62" s="1">
        <f t="shared" si="13"/>
        <v>2786</v>
      </c>
      <c r="H62" s="2">
        <f t="shared" si="14"/>
        <v>0.4576215505913272</v>
      </c>
      <c r="I62" s="2"/>
      <c r="J62" s="2">
        <f t="shared" si="15"/>
        <v>0.72519710906701706</v>
      </c>
      <c r="K62" s="2">
        <f t="shared" si="16"/>
        <v>0.26757555847568987</v>
      </c>
      <c r="L62" s="2">
        <f t="shared" si="17"/>
        <v>3.2851511169513796E-3</v>
      </c>
      <c r="M62" s="2">
        <f t="shared" si="18"/>
        <v>3.9421813403416883E-3</v>
      </c>
      <c r="N62" s="1">
        <v>4415</v>
      </c>
      <c r="O62" s="1">
        <v>1629</v>
      </c>
      <c r="P62" s="1">
        <v>20</v>
      </c>
      <c r="Q62" s="1">
        <v>7</v>
      </c>
      <c r="R62" s="1">
        <v>10</v>
      </c>
      <c r="S62" s="1">
        <v>5</v>
      </c>
      <c r="T62" s="1">
        <v>0</v>
      </c>
      <c r="U62" s="1">
        <v>2</v>
      </c>
      <c r="AG62" s="7">
        <f>IF(Q62&gt;0,RANK(Q62,(N62:P62,Q62:AE62)),0)</f>
        <v>5</v>
      </c>
      <c r="AH62" s="7">
        <f>IF(R62&gt;0,RANK(R62,(N62:P62,Q62:AE62)),0)</f>
        <v>4</v>
      </c>
      <c r="AI62" s="7">
        <f>IF(T62&gt;0,RANK(T62,(N62:P62,Q62:AE62)),0)</f>
        <v>0</v>
      </c>
      <c r="AJ62" s="7">
        <f>IF(S62&gt;0,RANK(S62,(N62:P62,Q62:AE62)),0)</f>
        <v>6</v>
      </c>
      <c r="AK62" s="2">
        <f t="shared" si="19"/>
        <v>1.1498028909329829E-3</v>
      </c>
      <c r="AL62" s="2">
        <f t="shared" si="20"/>
        <v>1.6425755584756898E-3</v>
      </c>
      <c r="AM62" s="2">
        <f t="shared" si="21"/>
        <v>0</v>
      </c>
      <c r="AN62" s="2">
        <f t="shared" si="22"/>
        <v>8.212877792378449E-4</v>
      </c>
      <c r="AP62" t="s">
        <v>3419</v>
      </c>
      <c r="AQ62" t="s">
        <v>3174</v>
      </c>
      <c r="AR62">
        <v>7</v>
      </c>
      <c r="AT62" s="93" t="s">
        <v>648</v>
      </c>
      <c r="AU62" s="92" t="s">
        <v>247</v>
      </c>
      <c r="AV62" s="83" t="str">
        <f t="shared" si="11"/>
        <v>01119</v>
      </c>
      <c r="AX62" s="7" t="s">
        <v>3753</v>
      </c>
    </row>
    <row r="63" spans="1:50" hidden="1" outlineLevel="1">
      <c r="A63" t="s">
        <v>3334</v>
      </c>
      <c r="B63" t="s">
        <v>3174</v>
      </c>
      <c r="C63" s="1">
        <f t="shared" si="12"/>
        <v>25451</v>
      </c>
      <c r="D63" s="7">
        <f>RANK(N63,(N63:P63,Q63:AE63))</f>
        <v>2</v>
      </c>
      <c r="E63" s="7">
        <f>RANK(O63,(N63:P63,Q63:AE63))</f>
        <v>1</v>
      </c>
      <c r="F63" s="7">
        <f>IF(P63&gt;0,RANK(P63,(N63:P63,Q63:AE63)),0)</f>
        <v>3</v>
      </c>
      <c r="G63" s="1">
        <f t="shared" si="13"/>
        <v>2543</v>
      </c>
      <c r="H63" s="2">
        <f t="shared" si="14"/>
        <v>9.9917488507327804E-2</v>
      </c>
      <c r="I63" s="2"/>
      <c r="J63" s="2">
        <f t="shared" si="15"/>
        <v>0.44257593021885189</v>
      </c>
      <c r="K63" s="2">
        <f t="shared" si="16"/>
        <v>0.54249341872617973</v>
      </c>
      <c r="L63" s="2">
        <f t="shared" si="17"/>
        <v>7.2295784055636317E-3</v>
      </c>
      <c r="M63" s="2">
        <f t="shared" si="18"/>
        <v>7.7010726494047485E-3</v>
      </c>
      <c r="N63" s="1">
        <v>11264</v>
      </c>
      <c r="O63" s="1">
        <v>13807</v>
      </c>
      <c r="P63" s="1">
        <v>184</v>
      </c>
      <c r="Q63" s="1">
        <v>107</v>
      </c>
      <c r="R63" s="1">
        <v>75</v>
      </c>
      <c r="S63" s="1">
        <v>7</v>
      </c>
      <c r="T63" s="1">
        <v>2</v>
      </c>
      <c r="U63" s="1">
        <v>5</v>
      </c>
      <c r="AG63" s="7">
        <f>IF(Q63&gt;0,RANK(Q63,(N63:P63,Q63:AE63)),0)</f>
        <v>4</v>
      </c>
      <c r="AH63" s="7">
        <f>IF(R63&gt;0,RANK(R63,(N63:P63,Q63:AE63)),0)</f>
        <v>5</v>
      </c>
      <c r="AI63" s="7">
        <f>IF(T63&gt;0,RANK(T63,(N63:P63,Q63:AE63)),0)</f>
        <v>8</v>
      </c>
      <c r="AJ63" s="7">
        <f>IF(S63&gt;0,RANK(S63,(N63:P63,Q63:AE63)),0)</f>
        <v>6</v>
      </c>
      <c r="AK63" s="2">
        <f t="shared" si="19"/>
        <v>4.2041570075831989E-3</v>
      </c>
      <c r="AL63" s="2">
        <f t="shared" si="20"/>
        <v>2.9468390240069151E-3</v>
      </c>
      <c r="AM63" s="2">
        <f t="shared" si="21"/>
        <v>7.8582373973517736E-5</v>
      </c>
      <c r="AN63" s="2">
        <f t="shared" si="22"/>
        <v>2.7503830890731207E-4</v>
      </c>
      <c r="AP63" t="s">
        <v>3334</v>
      </c>
      <c r="AQ63" t="s">
        <v>3174</v>
      </c>
      <c r="AR63">
        <v>3</v>
      </c>
      <c r="AT63" s="93" t="s">
        <v>648</v>
      </c>
      <c r="AU63" s="92" t="s">
        <v>248</v>
      </c>
      <c r="AV63" s="83" t="str">
        <f t="shared" si="11"/>
        <v>01121</v>
      </c>
      <c r="AX63" s="7" t="s">
        <v>3753</v>
      </c>
    </row>
    <row r="64" spans="1:50" hidden="1" outlineLevel="1">
      <c r="A64" t="s">
        <v>3221</v>
      </c>
      <c r="B64" t="s">
        <v>3174</v>
      </c>
      <c r="C64" s="1">
        <f t="shared" si="12"/>
        <v>16253</v>
      </c>
      <c r="D64" s="7">
        <f>RANK(N64,(N64:P64,Q64:AE64))</f>
        <v>2</v>
      </c>
      <c r="E64" s="7">
        <f>RANK(O64,(N64:P64,Q64:AE64))</f>
        <v>1</v>
      </c>
      <c r="F64" s="7">
        <f>IF(P64&gt;0,RANK(P64,(N64:P64,Q64:AE64)),0)</f>
        <v>3</v>
      </c>
      <c r="G64" s="1">
        <f t="shared" si="13"/>
        <v>3622</v>
      </c>
      <c r="H64" s="2">
        <f t="shared" si="14"/>
        <v>0.22285116593859594</v>
      </c>
      <c r="I64" s="2"/>
      <c r="J64" s="2">
        <f t="shared" si="15"/>
        <v>0.38042207592444471</v>
      </c>
      <c r="K64" s="2">
        <f t="shared" si="16"/>
        <v>0.60327324186304065</v>
      </c>
      <c r="L64" s="2">
        <f t="shared" si="17"/>
        <v>9.4136467113763618E-3</v>
      </c>
      <c r="M64" s="2">
        <f t="shared" si="18"/>
        <v>6.8910355011382145E-3</v>
      </c>
      <c r="N64" s="1">
        <v>6183</v>
      </c>
      <c r="O64" s="1">
        <v>9805</v>
      </c>
      <c r="P64" s="1">
        <v>153</v>
      </c>
      <c r="Q64" s="1">
        <v>44</v>
      </c>
      <c r="R64" s="1">
        <v>47</v>
      </c>
      <c r="S64" s="1">
        <v>4</v>
      </c>
      <c r="T64" s="1">
        <v>11</v>
      </c>
      <c r="U64" s="1">
        <v>6</v>
      </c>
      <c r="AG64" s="7">
        <f>IF(Q64&gt;0,RANK(Q64,(N64:P64,Q64:AE64)),0)</f>
        <v>5</v>
      </c>
      <c r="AH64" s="7">
        <f>IF(R64&gt;0,RANK(R64,(N64:P64,Q64:AE64)),0)</f>
        <v>4</v>
      </c>
      <c r="AI64" s="7">
        <f>IF(T64&gt;0,RANK(T64,(N64:P64,Q64:AE64)),0)</f>
        <v>6</v>
      </c>
      <c r="AJ64" s="7">
        <f>IF(S64&gt;0,RANK(S64,(N64:P64,Q64:AE64)),0)</f>
        <v>8</v>
      </c>
      <c r="AK64" s="2">
        <f t="shared" si="19"/>
        <v>2.7071925183043129E-3</v>
      </c>
      <c r="AL64" s="2">
        <f t="shared" si="20"/>
        <v>2.8917738263705161E-3</v>
      </c>
      <c r="AM64" s="2">
        <f t="shared" si="21"/>
        <v>6.7679812957607821E-4</v>
      </c>
      <c r="AN64" s="2">
        <f t="shared" si="22"/>
        <v>2.4610841075493753E-4</v>
      </c>
      <c r="AP64" t="s">
        <v>3221</v>
      </c>
      <c r="AQ64" t="s">
        <v>3174</v>
      </c>
      <c r="AR64">
        <v>3</v>
      </c>
      <c r="AT64" s="93" t="s">
        <v>648</v>
      </c>
      <c r="AU64" s="92" t="s">
        <v>639</v>
      </c>
      <c r="AV64" s="83" t="str">
        <f t="shared" si="11"/>
        <v>01123</v>
      </c>
      <c r="AX64" s="7" t="s">
        <v>3753</v>
      </c>
    </row>
    <row r="65" spans="1:50" hidden="1" outlineLevel="1">
      <c r="A65" t="s">
        <v>3918</v>
      </c>
      <c r="B65" t="s">
        <v>3174</v>
      </c>
      <c r="C65" s="1">
        <f t="shared" si="12"/>
        <v>60114</v>
      </c>
      <c r="D65" s="7">
        <f>RANK(N65,(N65:P65,Q65:AE65))</f>
        <v>2</v>
      </c>
      <c r="E65" s="7">
        <f>RANK(O65,(N65:P65,Q65:AE65))</f>
        <v>1</v>
      </c>
      <c r="F65" s="7">
        <f>IF(P65&gt;0,RANK(P65,(N65:P65,Q65:AE65)),0)</f>
        <v>3</v>
      </c>
      <c r="G65" s="1">
        <f t="shared" si="13"/>
        <v>9389</v>
      </c>
      <c r="H65" s="2">
        <f t="shared" si="14"/>
        <v>0.15618657883354958</v>
      </c>
      <c r="I65" s="2"/>
      <c r="J65" s="2">
        <f t="shared" si="15"/>
        <v>0.40945536813387895</v>
      </c>
      <c r="K65" s="2">
        <f t="shared" si="16"/>
        <v>0.56564194696742853</v>
      </c>
      <c r="L65" s="2">
        <f t="shared" si="17"/>
        <v>1.6751505472934757E-2</v>
      </c>
      <c r="M65" s="2">
        <f t="shared" si="18"/>
        <v>8.1511794257577604E-3</v>
      </c>
      <c r="N65" s="1">
        <v>24614</v>
      </c>
      <c r="O65" s="1">
        <v>34003</v>
      </c>
      <c r="P65" s="1">
        <v>1007</v>
      </c>
      <c r="Q65" s="1">
        <v>193</v>
      </c>
      <c r="R65" s="1">
        <v>251</v>
      </c>
      <c r="S65" s="1">
        <v>28</v>
      </c>
      <c r="T65" s="1">
        <v>18</v>
      </c>
      <c r="U65" s="1">
        <v>0</v>
      </c>
      <c r="AG65" s="7">
        <f>IF(Q65&gt;0,RANK(Q65,(N65:P65,Q65:AE65)),0)</f>
        <v>5</v>
      </c>
      <c r="AH65" s="7">
        <f>IF(R65&gt;0,RANK(R65,(N65:P65,Q65:AE65)),0)</f>
        <v>4</v>
      </c>
      <c r="AI65" s="7">
        <f>IF(T65&gt;0,RANK(T65,(N65:P65,Q65:AE65)),0)</f>
        <v>7</v>
      </c>
      <c r="AJ65" s="7">
        <f>IF(S65&gt;0,RANK(S65,(N65:P65,Q65:AE65)),0)</f>
        <v>6</v>
      </c>
      <c r="AK65" s="2">
        <f t="shared" si="19"/>
        <v>3.2105665901453902E-3</v>
      </c>
      <c r="AL65" s="2">
        <f t="shared" si="20"/>
        <v>4.1754000731942641E-3</v>
      </c>
      <c r="AM65" s="2">
        <f t="shared" si="21"/>
        <v>2.9943108094620223E-4</v>
      </c>
      <c r="AN65" s="2">
        <f t="shared" si="22"/>
        <v>4.6578168147187011E-4</v>
      </c>
      <c r="AP65" t="s">
        <v>3918</v>
      </c>
      <c r="AQ65" t="s">
        <v>3174</v>
      </c>
      <c r="AT65" s="93" t="s">
        <v>648</v>
      </c>
      <c r="AU65" s="92" t="s">
        <v>640</v>
      </c>
      <c r="AV65" s="83" t="str">
        <f t="shared" si="11"/>
        <v>01125</v>
      </c>
      <c r="AX65" s="7" t="s">
        <v>3753</v>
      </c>
    </row>
    <row r="66" spans="1:50" hidden="1" outlineLevel="1">
      <c r="A66" t="s">
        <v>1975</v>
      </c>
      <c r="B66" t="s">
        <v>3174</v>
      </c>
      <c r="C66" s="1">
        <f t="shared" si="12"/>
        <v>25641</v>
      </c>
      <c r="D66" s="7">
        <f>RANK(N66,(N66:P66,Q66:AE66))</f>
        <v>2</v>
      </c>
      <c r="E66" s="7">
        <f>RANK(O66,(N66:P66,Q66:AE66))</f>
        <v>1</v>
      </c>
      <c r="F66" s="7">
        <f>IF(P66&gt;0,RANK(P66,(N66:P66,Q66:AE66)),0)</f>
        <v>3</v>
      </c>
      <c r="G66" s="1">
        <f t="shared" si="13"/>
        <v>1865</v>
      </c>
      <c r="H66" s="2">
        <f t="shared" si="14"/>
        <v>7.2735072735072737E-2</v>
      </c>
      <c r="I66" s="2"/>
      <c r="J66" s="2">
        <f t="shared" si="15"/>
        <v>0.45321945321945323</v>
      </c>
      <c r="K66" s="2">
        <f t="shared" si="16"/>
        <v>0.52595452595452596</v>
      </c>
      <c r="L66" s="2">
        <f t="shared" si="17"/>
        <v>1.0296010296010296E-2</v>
      </c>
      <c r="M66" s="2">
        <f t="shared" si="18"/>
        <v>1.0530010530010512E-2</v>
      </c>
      <c r="N66" s="1">
        <v>11621</v>
      </c>
      <c r="O66" s="1">
        <v>13486</v>
      </c>
      <c r="P66" s="1">
        <v>264</v>
      </c>
      <c r="Q66" s="1">
        <v>177</v>
      </c>
      <c r="R66" s="1">
        <v>70</v>
      </c>
      <c r="S66" s="1">
        <v>8</v>
      </c>
      <c r="T66" s="1">
        <v>5</v>
      </c>
      <c r="U66" s="1">
        <v>10</v>
      </c>
      <c r="AG66" s="7">
        <f>IF(Q66&gt;0,RANK(Q66,(N66:P66,Q66:AE66)),0)</f>
        <v>4</v>
      </c>
      <c r="AH66" s="7">
        <f>IF(R66&gt;0,RANK(R66,(N66:P66,Q66:AE66)),0)</f>
        <v>5</v>
      </c>
      <c r="AI66" s="7">
        <f>IF(T66&gt;0,RANK(T66,(N66:P66,Q66:AE66)),0)</f>
        <v>8</v>
      </c>
      <c r="AJ66" s="7">
        <f>IF(S66&gt;0,RANK(S66,(N66:P66,Q66:AE66)),0)</f>
        <v>7</v>
      </c>
      <c r="AK66" s="2">
        <f t="shared" si="19"/>
        <v>6.9030069030069034E-3</v>
      </c>
      <c r="AL66" s="2">
        <f t="shared" si="20"/>
        <v>2.7300027300027302E-3</v>
      </c>
      <c r="AM66" s="2">
        <f t="shared" si="21"/>
        <v>1.95000195000195E-4</v>
      </c>
      <c r="AN66" s="2">
        <f t="shared" si="22"/>
        <v>3.1200031200031197E-4</v>
      </c>
      <c r="AP66" t="s">
        <v>1975</v>
      </c>
      <c r="AQ66" t="s">
        <v>3174</v>
      </c>
      <c r="AR66">
        <v>4</v>
      </c>
      <c r="AT66" s="93" t="s">
        <v>648</v>
      </c>
      <c r="AU66" s="92" t="s">
        <v>1141</v>
      </c>
      <c r="AV66" s="83" t="str">
        <f t="shared" ref="AV66:AV112" si="23">AT66&amp;AU66</f>
        <v>01127</v>
      </c>
      <c r="AX66" s="7" t="s">
        <v>3753</v>
      </c>
    </row>
    <row r="67" spans="1:50" hidden="1" outlineLevel="1">
      <c r="A67" t="s">
        <v>1982</v>
      </c>
      <c r="B67" t="s">
        <v>3174</v>
      </c>
      <c r="C67" s="1">
        <f t="shared" si="12"/>
        <v>7596</v>
      </c>
      <c r="D67" s="7">
        <f>RANK(N67,(N67:P67,Q67:AE67))</f>
        <v>2</v>
      </c>
      <c r="E67" s="7">
        <f>RANK(O67,(N67:P67,Q67:AE67))</f>
        <v>1</v>
      </c>
      <c r="F67" s="7">
        <f>IF(P67&gt;0,RANK(P67,(N67:P67,Q67:AE67)),0)</f>
        <v>4</v>
      </c>
      <c r="G67" s="1">
        <f t="shared" si="13"/>
        <v>731</v>
      </c>
      <c r="H67" s="2">
        <f>G67/C67</f>
        <v>9.6234860452869928E-2</v>
      </c>
      <c r="I67" s="2"/>
      <c r="J67" s="2">
        <f t="shared" si="15"/>
        <v>0.44576092680358081</v>
      </c>
      <c r="K67" s="2">
        <f t="shared" si="16"/>
        <v>0.54199578725645081</v>
      </c>
      <c r="L67" s="2">
        <f t="shared" si="17"/>
        <v>3.4228541337546076E-3</v>
      </c>
      <c r="M67" s="2">
        <f>IF(C67=0,"-",(1-J67-K67-L67))</f>
        <v>8.820431806213766E-3</v>
      </c>
      <c r="N67" s="1">
        <v>3386</v>
      </c>
      <c r="O67" s="1">
        <v>4117</v>
      </c>
      <c r="P67" s="1">
        <v>26</v>
      </c>
      <c r="Q67" s="1">
        <v>39</v>
      </c>
      <c r="R67" s="1">
        <v>22</v>
      </c>
      <c r="S67" s="1">
        <v>3</v>
      </c>
      <c r="T67" s="1">
        <v>2</v>
      </c>
      <c r="U67" s="1">
        <v>1</v>
      </c>
      <c r="AG67" s="7">
        <f>IF(Q67&gt;0,RANK(Q67,(N67:P67,Q67:AE67)),0)</f>
        <v>3</v>
      </c>
      <c r="AH67" s="7">
        <f>IF(R67&gt;0,RANK(R67,(N67:P67,Q67:AE67)),0)</f>
        <v>5</v>
      </c>
      <c r="AI67" s="7">
        <f>IF(T67&gt;0,RANK(T67,(N67:P67,Q67:AE67)),0)</f>
        <v>7</v>
      </c>
      <c r="AJ67" s="7">
        <f>IF(S67&gt;0,RANK(S67,(N67:P67,Q67:AE67)),0)</f>
        <v>6</v>
      </c>
      <c r="AK67" s="2">
        <f t="shared" si="19"/>
        <v>5.1342812006319113E-3</v>
      </c>
      <c r="AL67" s="2">
        <f t="shared" si="20"/>
        <v>2.8962611901000527E-3</v>
      </c>
      <c r="AM67" s="2">
        <f t="shared" si="21"/>
        <v>2.6329647182727749E-4</v>
      </c>
      <c r="AN67" s="2">
        <f t="shared" si="22"/>
        <v>3.9494470774091627E-4</v>
      </c>
      <c r="AP67" t="s">
        <v>1982</v>
      </c>
      <c r="AQ67" t="s">
        <v>3174</v>
      </c>
      <c r="AR67">
        <v>1</v>
      </c>
      <c r="AT67" s="93" t="s">
        <v>648</v>
      </c>
      <c r="AU67" s="92" t="s">
        <v>1142</v>
      </c>
      <c r="AV67" s="83" t="str">
        <f t="shared" si="23"/>
        <v>01129</v>
      </c>
      <c r="AX67" s="7" t="s">
        <v>3753</v>
      </c>
    </row>
    <row r="68" spans="1:50" hidden="1" outlineLevel="1">
      <c r="A68" t="s">
        <v>1983</v>
      </c>
      <c r="B68" t="s">
        <v>3174</v>
      </c>
      <c r="C68" s="1">
        <f t="shared" si="12"/>
        <v>5126</v>
      </c>
      <c r="D68" s="7">
        <f>RANK(N68,(N68:P68,Q68:AE68))</f>
        <v>1</v>
      </c>
      <c r="E68" s="7">
        <f>RANK(O68,(N68:P68,Q68:AE68))</f>
        <v>2</v>
      </c>
      <c r="F68" s="7">
        <f>IF(P68&gt;0,RANK(P68,(N68:P68,Q68:AE68)),0)</f>
        <v>3</v>
      </c>
      <c r="G68" s="1">
        <f t="shared" si="13"/>
        <v>1783</v>
      </c>
      <c r="H68" s="2">
        <f>G68/C68</f>
        <v>0.34783456886461178</v>
      </c>
      <c r="I68" s="2"/>
      <c r="J68" s="2">
        <f t="shared" si="15"/>
        <v>0.67186890362856033</v>
      </c>
      <c r="K68" s="2">
        <f t="shared" si="16"/>
        <v>0.32403433476394849</v>
      </c>
      <c r="L68" s="2">
        <f t="shared" si="17"/>
        <v>1.1705033164260631E-3</v>
      </c>
      <c r="M68" s="2">
        <f>IF(C68=0,"-",(1-J68-K68-L68))</f>
        <v>2.9262582910651097E-3</v>
      </c>
      <c r="N68" s="1">
        <v>3444</v>
      </c>
      <c r="O68" s="1">
        <v>1661</v>
      </c>
      <c r="P68" s="1">
        <v>6</v>
      </c>
      <c r="Q68" s="1">
        <v>4</v>
      </c>
      <c r="R68" s="1">
        <v>4</v>
      </c>
      <c r="S68" s="1">
        <v>2</v>
      </c>
      <c r="T68" s="1">
        <v>0</v>
      </c>
      <c r="U68" s="1">
        <v>5</v>
      </c>
      <c r="AG68" s="7">
        <f>IF(Q68&gt;0,RANK(Q68,(N68:P68,Q68:AE68)),0)</f>
        <v>5</v>
      </c>
      <c r="AH68" s="7">
        <f>IF(R68&gt;0,RANK(R68,(N68:P68,Q68:AE68)),0)</f>
        <v>5</v>
      </c>
      <c r="AI68" s="7">
        <f>IF(T68&gt;0,RANK(T68,(N68:P68,Q68:AE68)),0)</f>
        <v>0</v>
      </c>
      <c r="AJ68" s="7">
        <f>IF(S68&gt;0,RANK(S68,(N68:P68,Q68:AE68)),0)</f>
        <v>7</v>
      </c>
      <c r="AK68" s="2">
        <f t="shared" si="19"/>
        <v>7.8033554428404216E-4</v>
      </c>
      <c r="AL68" s="2">
        <f t="shared" si="20"/>
        <v>7.8033554428404216E-4</v>
      </c>
      <c r="AM68" s="2">
        <f t="shared" si="21"/>
        <v>0</v>
      </c>
      <c r="AN68" s="2">
        <f t="shared" si="22"/>
        <v>3.9016777214202108E-4</v>
      </c>
      <c r="AP68" t="s">
        <v>1983</v>
      </c>
      <c r="AQ68" t="s">
        <v>3174</v>
      </c>
      <c r="AR68">
        <v>7</v>
      </c>
      <c r="AT68" s="93" t="s">
        <v>648</v>
      </c>
      <c r="AU68" s="92" t="s">
        <v>1143</v>
      </c>
      <c r="AV68" s="83" t="str">
        <f t="shared" si="23"/>
        <v>01131</v>
      </c>
      <c r="AX68" s="7" t="s">
        <v>3753</v>
      </c>
    </row>
    <row r="69" spans="1:50" hidden="1" outlineLevel="1">
      <c r="A69" t="s">
        <v>1984</v>
      </c>
      <c r="B69" t="s">
        <v>3174</v>
      </c>
      <c r="C69" s="1">
        <f t="shared" si="12"/>
        <v>9318</v>
      </c>
      <c r="D69" s="7">
        <f>RANK(N69,(N69:P69,Q69:AE69))</f>
        <v>2</v>
      </c>
      <c r="E69" s="7">
        <f>RANK(O69,(N69:P69,Q69:AE69))</f>
        <v>1</v>
      </c>
      <c r="F69" s="7">
        <f>IF(P69&gt;0,RANK(P69,(N69:P69,Q69:AE69)),0)</f>
        <v>4</v>
      </c>
      <c r="G69" s="1">
        <f t="shared" si="13"/>
        <v>3721</v>
      </c>
      <c r="H69" s="2">
        <f>G69/C69</f>
        <v>0.39933462116333979</v>
      </c>
      <c r="I69" s="2"/>
      <c r="J69" s="2">
        <f t="shared" si="15"/>
        <v>0.28890319811118265</v>
      </c>
      <c r="K69" s="2">
        <f t="shared" si="16"/>
        <v>0.68823781927452243</v>
      </c>
      <c r="L69" s="2">
        <f t="shared" si="17"/>
        <v>9.4440867138870996E-3</v>
      </c>
      <c r="M69" s="2">
        <f>IF(C69=0,"-",(1-J69-K69-L69))</f>
        <v>1.3414895900407765E-2</v>
      </c>
      <c r="N69" s="1">
        <v>2692</v>
      </c>
      <c r="O69" s="1">
        <v>6413</v>
      </c>
      <c r="P69" s="1">
        <v>88</v>
      </c>
      <c r="Q69" s="1">
        <v>91</v>
      </c>
      <c r="R69" s="1">
        <v>22</v>
      </c>
      <c r="S69" s="1">
        <v>5</v>
      </c>
      <c r="T69" s="1">
        <v>2</v>
      </c>
      <c r="U69" s="1">
        <v>5</v>
      </c>
      <c r="AG69" s="7">
        <f>IF(Q69&gt;0,RANK(Q69,(N69:P69,Q69:AE69)),0)</f>
        <v>3</v>
      </c>
      <c r="AH69" s="7">
        <f>IF(R69&gt;0,RANK(R69,(N69:P69,Q69:AE69)),0)</f>
        <v>5</v>
      </c>
      <c r="AI69" s="7">
        <f>IF(T69&gt;0,RANK(T69,(N69:P69,Q69:AE69)),0)</f>
        <v>8</v>
      </c>
      <c r="AJ69" s="7">
        <f>IF(S69&gt;0,RANK(S69,(N69:P69,Q69:AE69)),0)</f>
        <v>6</v>
      </c>
      <c r="AK69" s="2">
        <f t="shared" si="19"/>
        <v>9.7660442154968875E-3</v>
      </c>
      <c r="AL69" s="2">
        <f t="shared" si="20"/>
        <v>2.3610216784717749E-3</v>
      </c>
      <c r="AM69" s="2">
        <f t="shared" si="21"/>
        <v>2.14638334406525E-4</v>
      </c>
      <c r="AN69" s="2">
        <f t="shared" si="22"/>
        <v>5.3659583601631256E-4</v>
      </c>
      <c r="AP69" t="s">
        <v>1984</v>
      </c>
      <c r="AQ69" t="s">
        <v>3174</v>
      </c>
      <c r="AR69">
        <v>4</v>
      </c>
      <c r="AT69" s="93" t="s">
        <v>648</v>
      </c>
      <c r="AU69" s="92" t="s">
        <v>1144</v>
      </c>
      <c r="AV69" s="83" t="str">
        <f t="shared" si="23"/>
        <v>01133</v>
      </c>
      <c r="AX69" s="7" t="s">
        <v>3753</v>
      </c>
    </row>
    <row r="70" spans="1:50" collapsed="1">
      <c r="A70" t="s">
        <v>3164</v>
      </c>
      <c r="B70" t="s">
        <v>1985</v>
      </c>
      <c r="C70" s="1">
        <f t="shared" si="12"/>
        <v>1672551</v>
      </c>
      <c r="D70" s="7">
        <f>RANK(N70,(N70:P70,Q70:AE70))</f>
        <v>2</v>
      </c>
      <c r="E70" s="7">
        <f>RANK(O70,(N70:P70,Q70:AE70))</f>
        <v>1</v>
      </c>
      <c r="F70" s="7">
        <f>IF(P70&gt;0,RANK(P70,(N70:P70,Q70:AE70)),0)</f>
        <v>3</v>
      </c>
      <c r="G70" s="1">
        <f t="shared" si="13"/>
        <v>248807</v>
      </c>
      <c r="H70" s="2">
        <f>G70/C70</f>
        <v>0.14875899150459387</v>
      </c>
      <c r="I70" s="2"/>
      <c r="J70" s="2">
        <f t="shared" si="15"/>
        <v>0.4158928487083503</v>
      </c>
      <c r="K70" s="2">
        <f t="shared" si="16"/>
        <v>0.56465184021294423</v>
      </c>
      <c r="L70" s="2">
        <f t="shared" si="17"/>
        <v>1.0970666963219657E-2</v>
      </c>
      <c r="M70" s="2">
        <f>IF(C70=0,"-",(1-J70-K70-L70))</f>
        <v>8.4846441154858045E-3</v>
      </c>
      <c r="N70" s="1">
        <f>SUM(N3:N69)</f>
        <v>695602</v>
      </c>
      <c r="O70" s="1">
        <f t="shared" ref="O70:U70" si="24">SUM(O3:O69)</f>
        <v>944409</v>
      </c>
      <c r="P70" s="1">
        <f t="shared" si="24"/>
        <v>18349</v>
      </c>
      <c r="Q70" s="1">
        <f t="shared" si="24"/>
        <v>6364</v>
      </c>
      <c r="R70" s="1">
        <f t="shared" si="24"/>
        <v>5902</v>
      </c>
      <c r="S70" s="1">
        <f>SUM(S3:S69)</f>
        <v>777</v>
      </c>
      <c r="T70" s="1">
        <f t="shared" si="24"/>
        <v>447</v>
      </c>
      <c r="U70" s="1">
        <f t="shared" si="24"/>
        <v>701</v>
      </c>
      <c r="AG70" s="7">
        <f>IF(Q70&gt;0,RANK(Q70,(N70:P70,Q70:AE70)),0)</f>
        <v>4</v>
      </c>
      <c r="AH70" s="7">
        <f>IF(R70&gt;0,RANK(R70,(N70:P70,Q70:AE70)),0)</f>
        <v>5</v>
      </c>
      <c r="AI70" s="7">
        <f>IF(T70&gt;0,RANK(T70,(N70:P70,Q70:AE70)),0)</f>
        <v>8</v>
      </c>
      <c r="AJ70" s="7">
        <f>IF(S70&gt;0,RANK(S70,(N70:P70,Q70:AE70)),0)</f>
        <v>6</v>
      </c>
      <c r="AK70" s="2">
        <f t="shared" si="19"/>
        <v>3.8049661863823582E-3</v>
      </c>
      <c r="AL70" s="2">
        <f t="shared" si="20"/>
        <v>3.5287414255230484E-3</v>
      </c>
      <c r="AM70" s="2">
        <f t="shared" si="21"/>
        <v>2.6725642446777408E-4</v>
      </c>
      <c r="AN70" s="2">
        <f t="shared" si="22"/>
        <v>4.64559825081567E-4</v>
      </c>
      <c r="AP70" t="s">
        <v>3164</v>
      </c>
      <c r="AQ70" t="s">
        <v>1985</v>
      </c>
      <c r="AV70" s="83" t="str">
        <f t="shared" si="23"/>
        <v/>
      </c>
      <c r="AX70" s="7" t="s">
        <v>3288</v>
      </c>
    </row>
    <row r="71" spans="1:50">
      <c r="AV71" s="83" t="str">
        <f t="shared" si="23"/>
        <v/>
      </c>
    </row>
    <row r="72" spans="1:50" hidden="1" outlineLevel="1">
      <c r="A72" t="s">
        <v>1047</v>
      </c>
      <c r="B72" t="s">
        <v>3459</v>
      </c>
      <c r="C72" s="1">
        <f t="shared" ref="C72:C112" si="25">SUM(N72:AE72)</f>
        <v>6656</v>
      </c>
      <c r="D72" s="7">
        <f>RANK(N72,(N72:P72,Q72:AE72))</f>
        <v>2</v>
      </c>
      <c r="E72" s="7">
        <f>RANK(O72,(N72:P72,Q72:AE72))</f>
        <v>1</v>
      </c>
      <c r="F72" s="7">
        <f>IF(P72&gt;0,RANK(P72,(N72:P72,Q72:AE72)),0)</f>
        <v>3</v>
      </c>
      <c r="G72" s="1">
        <f t="shared" ref="G72:G112" si="26">IF(D72=1,N72,IF(E72=1,O72,P72))-IF(D72=2,N72,IF(E72=2,O72,P72))</f>
        <v>3397</v>
      </c>
      <c r="H72" s="2">
        <f t="shared" ref="H72:H112" si="27">G72/C72</f>
        <v>0.51036658653846156</v>
      </c>
      <c r="I72" s="2"/>
      <c r="J72" s="2">
        <f t="shared" ref="J72:J112" si="28">IF($C72=0,"-",N72/$C72)</f>
        <v>0.19290865384615385</v>
      </c>
      <c r="K72" s="2">
        <f t="shared" ref="K72:K112" si="29">IF($C72=0,"-",O72/$C72)</f>
        <v>0.70327524038461542</v>
      </c>
      <c r="L72" s="2">
        <f t="shared" ref="L72:L112" si="30">IF($C72=0,"-",P72/$C72)</f>
        <v>7.1364182692307696E-2</v>
      </c>
      <c r="M72" s="2">
        <f t="shared" ref="M72:M112" si="31">IF(C72=0,"-",(1-J72-K72-L72))</f>
        <v>3.2451923076923031E-2</v>
      </c>
      <c r="N72" s="1">
        <v>1284</v>
      </c>
      <c r="O72" s="1">
        <v>4681</v>
      </c>
      <c r="P72" s="1">
        <v>475</v>
      </c>
      <c r="Q72" s="1">
        <v>81</v>
      </c>
      <c r="R72" s="1">
        <v>70</v>
      </c>
      <c r="S72" s="1">
        <v>9</v>
      </c>
      <c r="T72" s="1">
        <v>28</v>
      </c>
      <c r="U72" s="1">
        <v>28</v>
      </c>
      <c r="AG72" s="7">
        <f>IF(Q72&gt;0,RANK(Q72,(N72:P72,Q72:AE72)),0)</f>
        <v>4</v>
      </c>
      <c r="AH72" s="7">
        <f>IF(R72&gt;0,RANK(R72,(N72:P72,Q72:AE72)),0)</f>
        <v>5</v>
      </c>
      <c r="AI72" s="7">
        <f>IF(T72&gt;0,RANK(T72,(N72:P72,Q72:AE72)),0)</f>
        <v>6</v>
      </c>
      <c r="AJ72" s="7">
        <f>IF(S72&gt;0,RANK(S72,(N72:P72,Q72:AE72)),0)</f>
        <v>8</v>
      </c>
      <c r="AK72" s="2">
        <f t="shared" ref="AK72:AK112" si="32">IF($C72=0,"-",Q72/$C72)</f>
        <v>1.2169471153846154E-2</v>
      </c>
      <c r="AL72" s="2">
        <f t="shared" ref="AL72:AL112" si="33">IF($C72=0,"-",R72/$C72)</f>
        <v>1.0516826923076924E-2</v>
      </c>
      <c r="AM72" s="2">
        <f t="shared" ref="AM72:AM112" si="34">IF($C72=0,"-",T72/$C72)</f>
        <v>4.206730769230769E-3</v>
      </c>
      <c r="AN72" s="2">
        <f t="shared" ref="AN72:AN112" si="35">IF($C72=0,"-",S72/$C72)</f>
        <v>1.3521634615384615E-3</v>
      </c>
      <c r="AP72" t="s">
        <v>1047</v>
      </c>
      <c r="AQ72" t="s">
        <v>3459</v>
      </c>
      <c r="AV72" s="83" t="str">
        <f t="shared" si="23"/>
        <v/>
      </c>
      <c r="AX72" s="7" t="s">
        <v>63</v>
      </c>
    </row>
    <row r="73" spans="1:50" hidden="1" outlineLevel="1">
      <c r="A73" t="s">
        <v>1694</v>
      </c>
      <c r="B73" t="s">
        <v>3459</v>
      </c>
      <c r="C73" s="1">
        <f t="shared" si="25"/>
        <v>7388</v>
      </c>
      <c r="D73" s="7">
        <f>RANK(N73,(N73:P73,Q73:AE73))</f>
        <v>2</v>
      </c>
      <c r="E73" s="7">
        <f>RANK(O73,(N73:P73,Q73:AE73))</f>
        <v>1</v>
      </c>
      <c r="F73" s="7">
        <f>IF(P73&gt;0,RANK(P73,(N73:P73,Q73:AE73)),0)</f>
        <v>3</v>
      </c>
      <c r="G73" s="1">
        <f t="shared" si="26"/>
        <v>2154</v>
      </c>
      <c r="H73" s="2">
        <f t="shared" si="27"/>
        <v>0.29155387114239306</v>
      </c>
      <c r="I73" s="2"/>
      <c r="J73" s="2">
        <f t="shared" si="28"/>
        <v>0.28167298321602596</v>
      </c>
      <c r="K73" s="2">
        <f t="shared" si="29"/>
        <v>0.57322685435841902</v>
      </c>
      <c r="L73" s="2">
        <f t="shared" si="30"/>
        <v>0.1145100162425555</v>
      </c>
      <c r="M73" s="2">
        <f t="shared" si="31"/>
        <v>3.0590146182999517E-2</v>
      </c>
      <c r="N73" s="1">
        <v>2081</v>
      </c>
      <c r="O73" s="1">
        <v>4235</v>
      </c>
      <c r="P73" s="1">
        <v>846</v>
      </c>
      <c r="Q73" s="1">
        <v>88</v>
      </c>
      <c r="R73" s="1">
        <v>65</v>
      </c>
      <c r="S73" s="1">
        <v>25</v>
      </c>
      <c r="T73" s="1">
        <v>23</v>
      </c>
      <c r="U73" s="1">
        <v>25</v>
      </c>
      <c r="AG73" s="7">
        <f>IF(Q73&gt;0,RANK(Q73,(N73:P73,Q73:AE73)),0)</f>
        <v>4</v>
      </c>
      <c r="AH73" s="7">
        <f>IF(R73&gt;0,RANK(R73,(N73:P73,Q73:AE73)),0)</f>
        <v>5</v>
      </c>
      <c r="AI73" s="7">
        <f>IF(T73&gt;0,RANK(T73,(N73:P73,Q73:AE73)),0)</f>
        <v>8</v>
      </c>
      <c r="AJ73" s="7">
        <f>IF(S73&gt;0,RANK(S73,(N73:P73,Q73:AE73)),0)</f>
        <v>6</v>
      </c>
      <c r="AK73" s="2">
        <f t="shared" si="32"/>
        <v>1.1911207363291824E-2</v>
      </c>
      <c r="AL73" s="2">
        <f t="shared" si="33"/>
        <v>8.7980508933405525E-3</v>
      </c>
      <c r="AM73" s="2">
        <f t="shared" si="34"/>
        <v>3.1131564699512725E-3</v>
      </c>
      <c r="AN73" s="2">
        <f t="shared" si="35"/>
        <v>3.3838657282079048E-3</v>
      </c>
      <c r="AP73" t="s">
        <v>1694</v>
      </c>
      <c r="AQ73" t="s">
        <v>3459</v>
      </c>
      <c r="AV73" s="83" t="str">
        <f t="shared" si="23"/>
        <v/>
      </c>
      <c r="AX73" s="7" t="s">
        <v>63</v>
      </c>
    </row>
    <row r="74" spans="1:50" hidden="1" outlineLevel="1">
      <c r="A74" t="s">
        <v>1695</v>
      </c>
      <c r="B74" t="s">
        <v>3459</v>
      </c>
      <c r="C74" s="1">
        <f t="shared" si="25"/>
        <v>8225</v>
      </c>
      <c r="D74" s="7">
        <f>RANK(N74,(N74:P74,Q74:AE74))</f>
        <v>1</v>
      </c>
      <c r="E74" s="7">
        <f>RANK(O74,(N74:P74,Q74:AE74))</f>
        <v>2</v>
      </c>
      <c r="F74" s="7">
        <f>IF(P74&gt;0,RANK(P74,(N74:P74,Q74:AE74)),0)</f>
        <v>3</v>
      </c>
      <c r="G74" s="1">
        <f t="shared" si="26"/>
        <v>558</v>
      </c>
      <c r="H74" s="2">
        <f t="shared" si="27"/>
        <v>6.7841945288753799E-2</v>
      </c>
      <c r="I74" s="2"/>
      <c r="J74" s="2">
        <f t="shared" si="28"/>
        <v>0.44899696048632221</v>
      </c>
      <c r="K74" s="2">
        <f t="shared" si="29"/>
        <v>0.38115501519756839</v>
      </c>
      <c r="L74" s="2">
        <f t="shared" si="30"/>
        <v>0.1411550151975684</v>
      </c>
      <c r="M74" s="2">
        <f t="shared" si="31"/>
        <v>2.8693009118541002E-2</v>
      </c>
      <c r="N74" s="1">
        <v>3693</v>
      </c>
      <c r="O74" s="1">
        <v>3135</v>
      </c>
      <c r="P74" s="1">
        <v>1161</v>
      </c>
      <c r="Q74" s="1">
        <v>89</v>
      </c>
      <c r="R74" s="1">
        <v>73</v>
      </c>
      <c r="S74" s="1">
        <v>6</v>
      </c>
      <c r="T74" s="1">
        <v>42</v>
      </c>
      <c r="U74" s="1">
        <v>26</v>
      </c>
      <c r="AG74" s="7">
        <f>IF(Q74&gt;0,RANK(Q74,(N74:P74,Q74:AE74)),0)</f>
        <v>4</v>
      </c>
      <c r="AH74" s="7">
        <f>IF(R74&gt;0,RANK(R74,(N74:P74,Q74:AE74)),0)</f>
        <v>5</v>
      </c>
      <c r="AI74" s="7">
        <f>IF(T74&gt;0,RANK(T74,(N74:P74,Q74:AE74)),0)</f>
        <v>6</v>
      </c>
      <c r="AJ74" s="7">
        <f>IF(S74&gt;0,RANK(S74,(N74:P74,Q74:AE74)),0)</f>
        <v>8</v>
      </c>
      <c r="AK74" s="2">
        <f t="shared" si="32"/>
        <v>1.0820668693009119E-2</v>
      </c>
      <c r="AL74" s="2">
        <f t="shared" si="33"/>
        <v>8.8753799392097266E-3</v>
      </c>
      <c r="AM74" s="2">
        <f t="shared" si="34"/>
        <v>5.106382978723404E-3</v>
      </c>
      <c r="AN74" s="2">
        <f t="shared" si="35"/>
        <v>7.29483282674772E-4</v>
      </c>
      <c r="AP74" t="s">
        <v>1695</v>
      </c>
      <c r="AQ74" t="s">
        <v>3459</v>
      </c>
      <c r="AV74" s="83" t="str">
        <f t="shared" si="23"/>
        <v/>
      </c>
      <c r="AX74" s="7" t="s">
        <v>63</v>
      </c>
    </row>
    <row r="75" spans="1:50" hidden="1" outlineLevel="1">
      <c r="A75" t="s">
        <v>967</v>
      </c>
      <c r="B75" t="s">
        <v>3459</v>
      </c>
      <c r="C75" s="1">
        <f t="shared" si="25"/>
        <v>7823</v>
      </c>
      <c r="D75" s="7">
        <f>RANK(N75,(N75:P75,Q75:AE75))</f>
        <v>2</v>
      </c>
      <c r="E75" s="7">
        <f>RANK(O75,(N75:P75,Q75:AE75))</f>
        <v>1</v>
      </c>
      <c r="F75" s="7">
        <f>IF(P75&gt;0,RANK(P75,(N75:P75,Q75:AE75)),0)</f>
        <v>3</v>
      </c>
      <c r="G75" s="1">
        <f t="shared" si="26"/>
        <v>1412</v>
      </c>
      <c r="H75" s="2">
        <f t="shared" si="27"/>
        <v>0.1804934168477566</v>
      </c>
      <c r="I75" s="2"/>
      <c r="J75" s="2">
        <f t="shared" si="28"/>
        <v>0.34705356001533938</v>
      </c>
      <c r="K75" s="2">
        <f t="shared" si="29"/>
        <v>0.52754697686309604</v>
      </c>
      <c r="L75" s="2">
        <f t="shared" si="30"/>
        <v>9.8172056755720313E-2</v>
      </c>
      <c r="M75" s="2">
        <f t="shared" si="31"/>
        <v>2.7227406365844267E-2</v>
      </c>
      <c r="N75" s="1">
        <v>2715</v>
      </c>
      <c r="O75" s="1">
        <v>4127</v>
      </c>
      <c r="P75" s="1">
        <v>768</v>
      </c>
      <c r="Q75" s="1">
        <v>69</v>
      </c>
      <c r="R75" s="1">
        <v>57</v>
      </c>
      <c r="S75" s="1">
        <v>16</v>
      </c>
      <c r="T75" s="1">
        <v>35</v>
      </c>
      <c r="U75" s="1">
        <v>36</v>
      </c>
      <c r="AG75" s="7">
        <f>IF(Q75&gt;0,RANK(Q75,(N75:P75,Q75:AE75)),0)</f>
        <v>4</v>
      </c>
      <c r="AH75" s="7">
        <f>IF(R75&gt;0,RANK(R75,(N75:P75,Q75:AE75)),0)</f>
        <v>5</v>
      </c>
      <c r="AI75" s="7">
        <f>IF(T75&gt;0,RANK(T75,(N75:P75,Q75:AE75)),0)</f>
        <v>7</v>
      </c>
      <c r="AJ75" s="7">
        <f>IF(S75&gt;0,RANK(S75,(N75:P75,Q75:AE75)),0)</f>
        <v>8</v>
      </c>
      <c r="AK75" s="2">
        <f t="shared" si="32"/>
        <v>8.8201457241467475E-3</v>
      </c>
      <c r="AL75" s="2">
        <f t="shared" si="33"/>
        <v>7.2862073373386165E-3</v>
      </c>
      <c r="AM75" s="2">
        <f t="shared" si="34"/>
        <v>4.4739869615237123E-3</v>
      </c>
      <c r="AN75" s="2">
        <f t="shared" si="35"/>
        <v>2.04525118241084E-3</v>
      </c>
      <c r="AP75" t="s">
        <v>967</v>
      </c>
      <c r="AQ75" t="s">
        <v>3459</v>
      </c>
      <c r="AV75" s="83" t="str">
        <f t="shared" si="23"/>
        <v/>
      </c>
      <c r="AX75" s="7" t="s">
        <v>63</v>
      </c>
    </row>
    <row r="76" spans="1:50" hidden="1" outlineLevel="1">
      <c r="A76" t="s">
        <v>1177</v>
      </c>
      <c r="B76" t="s">
        <v>3459</v>
      </c>
      <c r="C76" s="1">
        <f t="shared" si="25"/>
        <v>6437</v>
      </c>
      <c r="D76" s="7">
        <f>RANK(N76,(N76:P76,Q76:AE76))</f>
        <v>2</v>
      </c>
      <c r="E76" s="7">
        <f>RANK(O76,(N76:P76,Q76:AE76))</f>
        <v>1</v>
      </c>
      <c r="F76" s="7">
        <f>IF(P76&gt;0,RANK(P76,(N76:P76,Q76:AE76)),0)</f>
        <v>3</v>
      </c>
      <c r="G76" s="1">
        <f t="shared" si="26"/>
        <v>1614</v>
      </c>
      <c r="H76" s="2">
        <f t="shared" si="27"/>
        <v>0.25073792139195278</v>
      </c>
      <c r="I76" s="2"/>
      <c r="J76" s="2">
        <f t="shared" si="28"/>
        <v>0.299984464812801</v>
      </c>
      <c r="K76" s="2">
        <f t="shared" si="29"/>
        <v>0.55072238620475378</v>
      </c>
      <c r="L76" s="2">
        <f t="shared" si="30"/>
        <v>0.11666925586453317</v>
      </c>
      <c r="M76" s="2">
        <f t="shared" si="31"/>
        <v>3.2623893117912112E-2</v>
      </c>
      <c r="N76" s="1">
        <v>1931</v>
      </c>
      <c r="O76" s="1">
        <v>3545</v>
      </c>
      <c r="P76" s="1">
        <v>751</v>
      </c>
      <c r="Q76" s="1">
        <v>67</v>
      </c>
      <c r="R76" s="1">
        <v>62</v>
      </c>
      <c r="S76" s="1">
        <v>19</v>
      </c>
      <c r="T76" s="1">
        <v>32</v>
      </c>
      <c r="U76" s="1">
        <v>30</v>
      </c>
      <c r="AG76" s="7">
        <f>IF(Q76&gt;0,RANK(Q76,(N76:P76,Q76:AE76)),0)</f>
        <v>4</v>
      </c>
      <c r="AH76" s="7">
        <f>IF(R76&gt;0,RANK(R76,(N76:P76,Q76:AE76)),0)</f>
        <v>5</v>
      </c>
      <c r="AI76" s="7">
        <f>IF(T76&gt;0,RANK(T76,(N76:P76,Q76:AE76)),0)</f>
        <v>6</v>
      </c>
      <c r="AJ76" s="7">
        <f>IF(S76&gt;0,RANK(S76,(N76:P76,Q76:AE76)),0)</f>
        <v>8</v>
      </c>
      <c r="AK76" s="2">
        <f t="shared" si="32"/>
        <v>1.040857542333385E-2</v>
      </c>
      <c r="AL76" s="2">
        <f t="shared" si="33"/>
        <v>9.6318160633835637E-3</v>
      </c>
      <c r="AM76" s="2">
        <f t="shared" si="34"/>
        <v>4.971259903681839E-3</v>
      </c>
      <c r="AN76" s="2">
        <f t="shared" si="35"/>
        <v>2.9516855678110923E-3</v>
      </c>
      <c r="AP76" t="s">
        <v>1177</v>
      </c>
      <c r="AQ76" t="s">
        <v>3459</v>
      </c>
      <c r="AV76" s="83" t="str">
        <f t="shared" si="23"/>
        <v/>
      </c>
      <c r="AX76" s="7" t="s">
        <v>63</v>
      </c>
    </row>
    <row r="77" spans="1:50" hidden="1" outlineLevel="1">
      <c r="A77" t="s">
        <v>4277</v>
      </c>
      <c r="B77" t="s">
        <v>3459</v>
      </c>
      <c r="C77" s="1">
        <f t="shared" si="25"/>
        <v>6100</v>
      </c>
      <c r="D77" s="7">
        <f>RANK(N77,(N77:P77,Q77:AE77))</f>
        <v>2</v>
      </c>
      <c r="E77" s="7">
        <f>RANK(O77,(N77:P77,Q77:AE77))</f>
        <v>1</v>
      </c>
      <c r="F77" s="7">
        <f>IF(P77&gt;0,RANK(P77,(N77:P77,Q77:AE77)),0)</f>
        <v>3</v>
      </c>
      <c r="G77" s="1">
        <f t="shared" si="26"/>
        <v>2320</v>
      </c>
      <c r="H77" s="2">
        <f t="shared" si="27"/>
        <v>0.38032786885245901</v>
      </c>
      <c r="I77" s="2"/>
      <c r="J77" s="2">
        <f t="shared" si="28"/>
        <v>0.25278688524590165</v>
      </c>
      <c r="K77" s="2">
        <f t="shared" si="29"/>
        <v>0.63311475409836071</v>
      </c>
      <c r="L77" s="2">
        <f t="shared" si="30"/>
        <v>8.0983606557377047E-2</v>
      </c>
      <c r="M77" s="2">
        <f t="shared" si="31"/>
        <v>3.3114754098360594E-2</v>
      </c>
      <c r="N77" s="1">
        <v>1542</v>
      </c>
      <c r="O77" s="1">
        <v>3862</v>
      </c>
      <c r="P77" s="1">
        <v>494</v>
      </c>
      <c r="Q77" s="1">
        <v>77</v>
      </c>
      <c r="R77" s="1">
        <v>62</v>
      </c>
      <c r="S77" s="1">
        <v>17</v>
      </c>
      <c r="T77" s="1">
        <v>22</v>
      </c>
      <c r="U77" s="1">
        <v>24</v>
      </c>
      <c r="AG77" s="7">
        <f>IF(Q77&gt;0,RANK(Q77,(N77:P77,Q77:AE77)),0)</f>
        <v>4</v>
      </c>
      <c r="AH77" s="7">
        <f>IF(R77&gt;0,RANK(R77,(N77:P77,Q77:AE77)),0)</f>
        <v>5</v>
      </c>
      <c r="AI77" s="7">
        <f>IF(T77&gt;0,RANK(T77,(N77:P77,Q77:AE77)),0)</f>
        <v>7</v>
      </c>
      <c r="AJ77" s="7">
        <f>IF(S77&gt;0,RANK(S77,(N77:P77,Q77:AE77)),0)</f>
        <v>8</v>
      </c>
      <c r="AK77" s="2">
        <f t="shared" si="32"/>
        <v>1.2622950819672131E-2</v>
      </c>
      <c r="AL77" s="2">
        <f t="shared" si="33"/>
        <v>1.0163934426229508E-2</v>
      </c>
      <c r="AM77" s="2">
        <f t="shared" si="34"/>
        <v>3.6065573770491803E-3</v>
      </c>
      <c r="AN77" s="2">
        <f t="shared" si="35"/>
        <v>2.7868852459016396E-3</v>
      </c>
      <c r="AP77" t="s">
        <v>4277</v>
      </c>
      <c r="AQ77" t="s">
        <v>3459</v>
      </c>
      <c r="AV77" s="83" t="str">
        <f t="shared" si="23"/>
        <v/>
      </c>
      <c r="AX77" s="7" t="s">
        <v>63</v>
      </c>
    </row>
    <row r="78" spans="1:50" hidden="1" outlineLevel="1">
      <c r="A78" t="s">
        <v>2354</v>
      </c>
      <c r="B78" t="s">
        <v>3459</v>
      </c>
      <c r="C78" s="1">
        <f t="shared" si="25"/>
        <v>8677</v>
      </c>
      <c r="D78" s="7">
        <f>RANK(N78,(N78:P78,Q78:AE78))</f>
        <v>2</v>
      </c>
      <c r="E78" s="7">
        <f>RANK(O78,(N78:P78,Q78:AE78))</f>
        <v>1</v>
      </c>
      <c r="F78" s="7">
        <f>IF(P78&gt;0,RANK(P78,(N78:P78,Q78:AE78)),0)</f>
        <v>3</v>
      </c>
      <c r="G78" s="1">
        <f t="shared" si="26"/>
        <v>2975</v>
      </c>
      <c r="H78" s="2">
        <f t="shared" si="27"/>
        <v>0.34286043563443586</v>
      </c>
      <c r="I78" s="2"/>
      <c r="J78" s="2">
        <f t="shared" si="28"/>
        <v>0.21816295954823095</v>
      </c>
      <c r="K78" s="2">
        <f t="shared" si="29"/>
        <v>0.56102339518266686</v>
      </c>
      <c r="L78" s="2">
        <f t="shared" si="30"/>
        <v>0.18013138181399102</v>
      </c>
      <c r="M78" s="2">
        <f t="shared" si="31"/>
        <v>4.0682263455111167E-2</v>
      </c>
      <c r="N78" s="1">
        <v>1893</v>
      </c>
      <c r="O78" s="1">
        <v>4868</v>
      </c>
      <c r="P78" s="1">
        <v>1563</v>
      </c>
      <c r="Q78" s="1">
        <v>147</v>
      </c>
      <c r="R78" s="1">
        <v>116</v>
      </c>
      <c r="S78" s="1">
        <v>23</v>
      </c>
      <c r="T78" s="1">
        <v>40</v>
      </c>
      <c r="U78" s="1">
        <v>27</v>
      </c>
      <c r="AG78" s="7">
        <f>IF(Q78&gt;0,RANK(Q78,(N78:P78,Q78:AE78)),0)</f>
        <v>4</v>
      </c>
      <c r="AH78" s="7">
        <f>IF(R78&gt;0,RANK(R78,(N78:P78,Q78:AE78)),0)</f>
        <v>5</v>
      </c>
      <c r="AI78" s="7">
        <f>IF(T78&gt;0,RANK(T78,(N78:P78,Q78:AE78)),0)</f>
        <v>6</v>
      </c>
      <c r="AJ78" s="7">
        <f>IF(S78&gt;0,RANK(S78,(N78:P78,Q78:AE78)),0)</f>
        <v>8</v>
      </c>
      <c r="AK78" s="2">
        <f t="shared" si="32"/>
        <v>1.6941339172525067E-2</v>
      </c>
      <c r="AL78" s="2">
        <f t="shared" si="33"/>
        <v>1.3368675809611617E-2</v>
      </c>
      <c r="AM78" s="2">
        <f t="shared" si="34"/>
        <v>4.609888210210902E-3</v>
      </c>
      <c r="AN78" s="2">
        <f t="shared" si="35"/>
        <v>2.6506857208712688E-3</v>
      </c>
      <c r="AP78" t="s">
        <v>2354</v>
      </c>
      <c r="AQ78" t="s">
        <v>3459</v>
      </c>
      <c r="AV78" s="83" t="str">
        <f t="shared" si="23"/>
        <v/>
      </c>
      <c r="AX78" s="7" t="s">
        <v>63</v>
      </c>
    </row>
    <row r="79" spans="1:50" hidden="1" outlineLevel="1">
      <c r="A79" t="s">
        <v>1208</v>
      </c>
      <c r="B79" t="s">
        <v>3459</v>
      </c>
      <c r="C79" s="1">
        <f t="shared" si="25"/>
        <v>7978</v>
      </c>
      <c r="D79" s="7">
        <f>RANK(N79,(N79:P79,Q79:AE79))</f>
        <v>2</v>
      </c>
      <c r="E79" s="7">
        <f>RANK(O79,(N79:P79,Q79:AE79))</f>
        <v>1</v>
      </c>
      <c r="F79" s="7">
        <f>IF(P79&gt;0,RANK(P79,(N79:P79,Q79:AE79)),0)</f>
        <v>3</v>
      </c>
      <c r="G79" s="1">
        <f t="shared" si="26"/>
        <v>3873</v>
      </c>
      <c r="H79" s="2">
        <f t="shared" si="27"/>
        <v>0.48546001504136377</v>
      </c>
      <c r="I79" s="2"/>
      <c r="J79" s="2">
        <f t="shared" si="28"/>
        <v>0.18776635748307846</v>
      </c>
      <c r="K79" s="2">
        <f t="shared" si="29"/>
        <v>0.67322637252444217</v>
      </c>
      <c r="L79" s="2">
        <f t="shared" si="30"/>
        <v>0.10140386061669591</v>
      </c>
      <c r="M79" s="2">
        <f t="shared" si="31"/>
        <v>3.760340937578345E-2</v>
      </c>
      <c r="N79" s="1">
        <v>1498</v>
      </c>
      <c r="O79" s="1">
        <v>5371</v>
      </c>
      <c r="P79" s="1">
        <v>809</v>
      </c>
      <c r="Q79" s="1">
        <v>165</v>
      </c>
      <c r="R79" s="1">
        <v>72</v>
      </c>
      <c r="S79" s="1">
        <v>16</v>
      </c>
      <c r="T79" s="1">
        <v>19</v>
      </c>
      <c r="U79" s="1">
        <v>28</v>
      </c>
      <c r="AG79" s="7">
        <f>IF(Q79&gt;0,RANK(Q79,(N79:P79,Q79:AE79)),0)</f>
        <v>4</v>
      </c>
      <c r="AH79" s="7">
        <f>IF(R79&gt;0,RANK(R79,(N79:P79,Q79:AE79)),0)</f>
        <v>5</v>
      </c>
      <c r="AI79" s="7">
        <f>IF(T79&gt;0,RANK(T79,(N79:P79,Q79:AE79)),0)</f>
        <v>7</v>
      </c>
      <c r="AJ79" s="7">
        <f>IF(S79&gt;0,RANK(S79,(N79:P79,Q79:AE79)),0)</f>
        <v>8</v>
      </c>
      <c r="AK79" s="2">
        <f t="shared" si="32"/>
        <v>2.0681875156680872E-2</v>
      </c>
      <c r="AL79" s="2">
        <f t="shared" si="33"/>
        <v>9.0248182501880166E-3</v>
      </c>
      <c r="AM79" s="2">
        <f t="shared" si="34"/>
        <v>2.3815492604662824E-3</v>
      </c>
      <c r="AN79" s="2">
        <f t="shared" si="35"/>
        <v>2.0055151667084481E-3</v>
      </c>
      <c r="AP79" t="s">
        <v>1208</v>
      </c>
      <c r="AQ79" t="s">
        <v>3459</v>
      </c>
      <c r="AV79" s="83" t="str">
        <f t="shared" si="23"/>
        <v/>
      </c>
      <c r="AX79" s="7" t="s">
        <v>63</v>
      </c>
    </row>
    <row r="80" spans="1:50" hidden="1" outlineLevel="1">
      <c r="A80" t="s">
        <v>2445</v>
      </c>
      <c r="B80" t="s">
        <v>3459</v>
      </c>
      <c r="C80" s="1">
        <f t="shared" si="25"/>
        <v>6800</v>
      </c>
      <c r="D80" s="7">
        <f>RANK(N80,(N80:P80,Q80:AE80))</f>
        <v>2</v>
      </c>
      <c r="E80" s="7">
        <f>RANK(O80,(N80:P80,Q80:AE80))</f>
        <v>1</v>
      </c>
      <c r="F80" s="7">
        <f>IF(P80&gt;0,RANK(P80,(N80:P80,Q80:AE80)),0)</f>
        <v>3</v>
      </c>
      <c r="G80" s="1">
        <f t="shared" si="26"/>
        <v>3586</v>
      </c>
      <c r="H80" s="2">
        <f t="shared" si="27"/>
        <v>0.52735294117647058</v>
      </c>
      <c r="I80" s="2"/>
      <c r="J80" s="2">
        <f t="shared" si="28"/>
        <v>0.17691176470588235</v>
      </c>
      <c r="K80" s="2">
        <f t="shared" si="29"/>
        <v>0.7042647058823529</v>
      </c>
      <c r="L80" s="2">
        <f t="shared" si="30"/>
        <v>7.0294117647058826E-2</v>
      </c>
      <c r="M80" s="2">
        <f t="shared" si="31"/>
        <v>4.8529411764705946E-2</v>
      </c>
      <c r="N80" s="1">
        <v>1203</v>
      </c>
      <c r="O80" s="1">
        <v>4789</v>
      </c>
      <c r="P80" s="1">
        <v>478</v>
      </c>
      <c r="Q80" s="1">
        <v>187</v>
      </c>
      <c r="R80" s="1">
        <v>90</v>
      </c>
      <c r="S80" s="1">
        <v>15</v>
      </c>
      <c r="T80" s="1">
        <v>19</v>
      </c>
      <c r="U80" s="1">
        <v>19</v>
      </c>
      <c r="AG80" s="7">
        <f>IF(Q80&gt;0,RANK(Q80,(N80:P80,Q80:AE80)),0)</f>
        <v>4</v>
      </c>
      <c r="AH80" s="7">
        <f>IF(R80&gt;0,RANK(R80,(N80:P80,Q80:AE80)),0)</f>
        <v>5</v>
      </c>
      <c r="AI80" s="7">
        <f>IF(T80&gt;0,RANK(T80,(N80:P80,Q80:AE80)),0)</f>
        <v>6</v>
      </c>
      <c r="AJ80" s="7">
        <f>IF(S80&gt;0,RANK(S80,(N80:P80,Q80:AE80)),0)</f>
        <v>8</v>
      </c>
      <c r="AK80" s="2">
        <f t="shared" si="32"/>
        <v>2.75E-2</v>
      </c>
      <c r="AL80" s="2">
        <f t="shared" si="33"/>
        <v>1.3235294117647059E-2</v>
      </c>
      <c r="AM80" s="2">
        <f t="shared" si="34"/>
        <v>2.7941176470588237E-3</v>
      </c>
      <c r="AN80" s="2">
        <f t="shared" si="35"/>
        <v>2.2058823529411764E-3</v>
      </c>
      <c r="AP80" t="s">
        <v>2445</v>
      </c>
      <c r="AQ80" t="s">
        <v>3459</v>
      </c>
      <c r="AV80" s="83" t="str">
        <f t="shared" si="23"/>
        <v/>
      </c>
      <c r="AX80" s="7" t="s">
        <v>63</v>
      </c>
    </row>
    <row r="81" spans="1:50" hidden="1" outlineLevel="1">
      <c r="A81" t="s">
        <v>1672</v>
      </c>
      <c r="B81" t="s">
        <v>3459</v>
      </c>
      <c r="C81" s="1">
        <f t="shared" si="25"/>
        <v>8884</v>
      </c>
      <c r="D81" s="7">
        <f>RANK(N81,(N81:P81,Q81:AE81))</f>
        <v>2</v>
      </c>
      <c r="E81" s="7">
        <f>RANK(O81,(N81:P81,Q81:AE81))</f>
        <v>1</v>
      </c>
      <c r="F81" s="7">
        <f>IF(P81&gt;0,RANK(P81,(N81:P81,Q81:AE81)),0)</f>
        <v>3</v>
      </c>
      <c r="G81" s="1">
        <f t="shared" si="26"/>
        <v>3479</v>
      </c>
      <c r="H81" s="2">
        <f t="shared" si="27"/>
        <v>0.39160288158487166</v>
      </c>
      <c r="I81" s="2"/>
      <c r="J81" s="2">
        <f t="shared" si="28"/>
        <v>0.24696082845565062</v>
      </c>
      <c r="K81" s="2">
        <f t="shared" si="29"/>
        <v>0.63856371004052226</v>
      </c>
      <c r="L81" s="2">
        <f t="shared" si="30"/>
        <v>9.0387212967131925E-2</v>
      </c>
      <c r="M81" s="2">
        <f t="shared" si="31"/>
        <v>2.4088248536695223E-2</v>
      </c>
      <c r="N81" s="1">
        <v>2194</v>
      </c>
      <c r="O81" s="1">
        <v>5673</v>
      </c>
      <c r="P81" s="1">
        <v>803</v>
      </c>
      <c r="Q81" s="1">
        <v>123</v>
      </c>
      <c r="R81" s="1">
        <v>39</v>
      </c>
      <c r="S81" s="1">
        <v>16</v>
      </c>
      <c r="T81" s="1">
        <v>14</v>
      </c>
      <c r="U81" s="1">
        <v>22</v>
      </c>
      <c r="AG81" s="7">
        <f>IF(Q81&gt;0,RANK(Q81,(N81:P81,Q81:AE81)),0)</f>
        <v>4</v>
      </c>
      <c r="AH81" s="7">
        <f>IF(R81&gt;0,RANK(R81,(N81:P81,Q81:AE81)),0)</f>
        <v>5</v>
      </c>
      <c r="AI81" s="7">
        <f>IF(T81&gt;0,RANK(T81,(N81:P81,Q81:AE81)),0)</f>
        <v>8</v>
      </c>
      <c r="AJ81" s="7">
        <f>IF(S81&gt;0,RANK(S81,(N81:P81,Q81:AE81)),0)</f>
        <v>7</v>
      </c>
      <c r="AK81" s="2">
        <f t="shared" si="32"/>
        <v>1.384511481314723E-2</v>
      </c>
      <c r="AL81" s="2">
        <f t="shared" si="33"/>
        <v>4.3899144529491218E-3</v>
      </c>
      <c r="AM81" s="2">
        <f t="shared" si="34"/>
        <v>1.5758667266996848E-3</v>
      </c>
      <c r="AN81" s="2">
        <f t="shared" si="35"/>
        <v>1.8009905447996398E-3</v>
      </c>
      <c r="AP81" t="s">
        <v>1672</v>
      </c>
      <c r="AQ81" t="s">
        <v>3459</v>
      </c>
      <c r="AV81" s="83" t="str">
        <f t="shared" si="23"/>
        <v/>
      </c>
      <c r="AX81" s="7" t="s">
        <v>63</v>
      </c>
    </row>
    <row r="82" spans="1:50" hidden="1" outlineLevel="1">
      <c r="A82" t="s">
        <v>1005</v>
      </c>
      <c r="B82" t="s">
        <v>3459</v>
      </c>
      <c r="C82" s="1">
        <f t="shared" si="25"/>
        <v>6980</v>
      </c>
      <c r="D82" s="7">
        <f>RANK(N82,(N82:P82,Q82:AE82))</f>
        <v>2</v>
      </c>
      <c r="E82" s="7">
        <f>RANK(O82,(N82:P82,Q82:AE82))</f>
        <v>1</v>
      </c>
      <c r="F82" s="7">
        <f>IF(P82&gt;0,RANK(P82,(N82:P82,Q82:AE82)),0)</f>
        <v>3</v>
      </c>
      <c r="G82" s="1">
        <f t="shared" si="26"/>
        <v>1917</v>
      </c>
      <c r="H82" s="2">
        <f t="shared" si="27"/>
        <v>0.27464183381088825</v>
      </c>
      <c r="I82" s="2"/>
      <c r="J82" s="2">
        <f t="shared" si="28"/>
        <v>0.29269340974212033</v>
      </c>
      <c r="K82" s="2">
        <f t="shared" si="29"/>
        <v>0.56733524355300857</v>
      </c>
      <c r="L82" s="2">
        <f t="shared" si="30"/>
        <v>0.10644699140401147</v>
      </c>
      <c r="M82" s="2">
        <f t="shared" si="31"/>
        <v>3.3524355300859635E-2</v>
      </c>
      <c r="N82" s="1">
        <v>2043</v>
      </c>
      <c r="O82" s="1">
        <v>3960</v>
      </c>
      <c r="P82" s="1">
        <v>743</v>
      </c>
      <c r="Q82" s="1">
        <v>128</v>
      </c>
      <c r="R82" s="1">
        <v>61</v>
      </c>
      <c r="S82" s="1">
        <v>8</v>
      </c>
      <c r="T82" s="1">
        <v>11</v>
      </c>
      <c r="U82" s="1">
        <v>26</v>
      </c>
      <c r="AG82" s="7">
        <f>IF(Q82&gt;0,RANK(Q82,(N82:P82,Q82:AE82)),0)</f>
        <v>4</v>
      </c>
      <c r="AH82" s="7">
        <f>IF(R82&gt;0,RANK(R82,(N82:P82,Q82:AE82)),0)</f>
        <v>5</v>
      </c>
      <c r="AI82" s="7">
        <f>IF(T82&gt;0,RANK(T82,(N82:P82,Q82:AE82)),0)</f>
        <v>7</v>
      </c>
      <c r="AJ82" s="7">
        <f>IF(S82&gt;0,RANK(S82,(N82:P82,Q82:AE82)),0)</f>
        <v>8</v>
      </c>
      <c r="AK82" s="2">
        <f t="shared" si="32"/>
        <v>1.8338108882521489E-2</v>
      </c>
      <c r="AL82" s="2">
        <f t="shared" si="33"/>
        <v>8.7392550143266471E-3</v>
      </c>
      <c r="AM82" s="2">
        <f t="shared" si="34"/>
        <v>1.5759312320916905E-3</v>
      </c>
      <c r="AN82" s="2">
        <f t="shared" si="35"/>
        <v>1.146131805157593E-3</v>
      </c>
      <c r="AP82" t="s">
        <v>1005</v>
      </c>
      <c r="AQ82" t="s">
        <v>3459</v>
      </c>
      <c r="AV82" s="83" t="str">
        <f t="shared" si="23"/>
        <v/>
      </c>
      <c r="AX82" s="7" t="s">
        <v>63</v>
      </c>
    </row>
    <row r="83" spans="1:50" hidden="1" outlineLevel="1">
      <c r="A83" t="s">
        <v>1209</v>
      </c>
      <c r="B83" t="s">
        <v>3459</v>
      </c>
      <c r="C83" s="1">
        <f t="shared" si="25"/>
        <v>7601</v>
      </c>
      <c r="D83" s="7">
        <f>RANK(N83,(N83:P83,Q83:AE83))</f>
        <v>2</v>
      </c>
      <c r="E83" s="7">
        <f>RANK(O83,(N83:P83,Q83:AE83))</f>
        <v>1</v>
      </c>
      <c r="F83" s="7">
        <f>IF(P83&gt;0,RANK(P83,(N83:P83,Q83:AE83)),0)</f>
        <v>3</v>
      </c>
      <c r="G83" s="1">
        <f t="shared" si="26"/>
        <v>2575</v>
      </c>
      <c r="H83" s="2">
        <f t="shared" si="27"/>
        <v>0.33877121431390605</v>
      </c>
      <c r="I83" s="2"/>
      <c r="J83" s="2">
        <f t="shared" si="28"/>
        <v>0.26983291672148402</v>
      </c>
      <c r="K83" s="2">
        <f t="shared" si="29"/>
        <v>0.60860413103539013</v>
      </c>
      <c r="L83" s="2">
        <f t="shared" si="30"/>
        <v>9.0909090909090912E-2</v>
      </c>
      <c r="M83" s="2">
        <f t="shared" si="31"/>
        <v>3.0653861334034943E-2</v>
      </c>
      <c r="N83" s="1">
        <v>2051</v>
      </c>
      <c r="O83" s="1">
        <v>4626</v>
      </c>
      <c r="P83" s="1">
        <v>691</v>
      </c>
      <c r="Q83" s="1">
        <v>125</v>
      </c>
      <c r="R83" s="1">
        <v>58</v>
      </c>
      <c r="S83" s="1">
        <v>5</v>
      </c>
      <c r="T83" s="1">
        <v>20</v>
      </c>
      <c r="U83" s="1">
        <v>25</v>
      </c>
      <c r="AG83" s="7">
        <f>IF(Q83&gt;0,RANK(Q83,(N83:P83,Q83:AE83)),0)</f>
        <v>4</v>
      </c>
      <c r="AH83" s="7">
        <f>IF(R83&gt;0,RANK(R83,(N83:P83,Q83:AE83)),0)</f>
        <v>5</v>
      </c>
      <c r="AI83" s="7">
        <f>IF(T83&gt;0,RANK(T83,(N83:P83,Q83:AE83)),0)</f>
        <v>7</v>
      </c>
      <c r="AJ83" s="7">
        <f>IF(S83&gt;0,RANK(S83,(N83:P83,Q83:AE83)),0)</f>
        <v>8</v>
      </c>
      <c r="AK83" s="2">
        <f t="shared" si="32"/>
        <v>1.6445204578344953E-2</v>
      </c>
      <c r="AL83" s="2">
        <f t="shared" si="33"/>
        <v>7.6305749243520586E-3</v>
      </c>
      <c r="AM83" s="2">
        <f t="shared" si="34"/>
        <v>2.6312327325351929E-3</v>
      </c>
      <c r="AN83" s="2">
        <f t="shared" si="35"/>
        <v>6.5780818313379823E-4</v>
      </c>
      <c r="AP83" t="s">
        <v>1209</v>
      </c>
      <c r="AQ83" t="s">
        <v>3459</v>
      </c>
      <c r="AV83" s="83" t="str">
        <f t="shared" si="23"/>
        <v/>
      </c>
      <c r="AX83" s="7" t="s">
        <v>63</v>
      </c>
    </row>
    <row r="84" spans="1:50" hidden="1" outlineLevel="1">
      <c r="A84" t="s">
        <v>1670</v>
      </c>
      <c r="B84" t="s">
        <v>3459</v>
      </c>
      <c r="C84" s="1">
        <f t="shared" si="25"/>
        <v>7973</v>
      </c>
      <c r="D84" s="7">
        <f>RANK(N84,(N84:P84,Q84:AE84))</f>
        <v>2</v>
      </c>
      <c r="E84" s="7">
        <f>RANK(O84,(N84:P84,Q84:AE84))</f>
        <v>1</v>
      </c>
      <c r="F84" s="7">
        <f>IF(P84&gt;0,RANK(P84,(N84:P84,Q84:AE84)),0)</f>
        <v>3</v>
      </c>
      <c r="G84" s="1">
        <f t="shared" si="26"/>
        <v>1192</v>
      </c>
      <c r="H84" s="2">
        <f t="shared" si="27"/>
        <v>0.14950457795058322</v>
      </c>
      <c r="I84" s="2"/>
      <c r="J84" s="2">
        <f t="shared" si="28"/>
        <v>0.33375141101216604</v>
      </c>
      <c r="K84" s="2">
        <f t="shared" si="29"/>
        <v>0.48325598896274929</v>
      </c>
      <c r="L84" s="2">
        <f t="shared" si="30"/>
        <v>0.15427066348927632</v>
      </c>
      <c r="M84" s="2">
        <f t="shared" si="31"/>
        <v>2.8721936535808401E-2</v>
      </c>
      <c r="N84" s="1">
        <v>2661</v>
      </c>
      <c r="O84" s="1">
        <v>3853</v>
      </c>
      <c r="P84" s="1">
        <v>1230</v>
      </c>
      <c r="Q84" s="1">
        <v>93</v>
      </c>
      <c r="R84" s="1">
        <v>64</v>
      </c>
      <c r="S84" s="1">
        <v>17</v>
      </c>
      <c r="T84" s="1">
        <v>22</v>
      </c>
      <c r="U84" s="1">
        <v>33</v>
      </c>
      <c r="AG84" s="7">
        <f>IF(Q84&gt;0,RANK(Q84,(N84:P84,Q84:AE84)),0)</f>
        <v>4</v>
      </c>
      <c r="AH84" s="7">
        <f>IF(R84&gt;0,RANK(R84,(N84:P84,Q84:AE84)),0)</f>
        <v>5</v>
      </c>
      <c r="AI84" s="7">
        <f>IF(T84&gt;0,RANK(T84,(N84:P84,Q84:AE84)),0)</f>
        <v>7</v>
      </c>
      <c r="AJ84" s="7">
        <f>IF(S84&gt;0,RANK(S84,(N84:P84,Q84:AE84)),0)</f>
        <v>8</v>
      </c>
      <c r="AK84" s="2">
        <f t="shared" si="32"/>
        <v>1.1664367239433086E-2</v>
      </c>
      <c r="AL84" s="2">
        <f t="shared" si="33"/>
        <v>8.0270914335883615E-3</v>
      </c>
      <c r="AM84" s="2">
        <f t="shared" si="34"/>
        <v>2.7593126802959991E-3</v>
      </c>
      <c r="AN84" s="2">
        <f t="shared" si="35"/>
        <v>2.1321961620469083E-3</v>
      </c>
      <c r="AP84" t="s">
        <v>1670</v>
      </c>
      <c r="AQ84" t="s">
        <v>3459</v>
      </c>
      <c r="AV84" s="83" t="str">
        <f t="shared" si="23"/>
        <v/>
      </c>
      <c r="AX84" s="7" t="s">
        <v>63</v>
      </c>
    </row>
    <row r="85" spans="1:50" hidden="1" outlineLevel="1">
      <c r="A85" t="s">
        <v>1671</v>
      </c>
      <c r="B85" t="s">
        <v>3459</v>
      </c>
      <c r="C85" s="1">
        <f t="shared" si="25"/>
        <v>5868</v>
      </c>
      <c r="D85" s="7">
        <f>RANK(N85,(N85:P85,Q85:AE85))</f>
        <v>2</v>
      </c>
      <c r="E85" s="7">
        <f>RANK(O85,(N85:P85,Q85:AE85))</f>
        <v>1</v>
      </c>
      <c r="F85" s="7">
        <f>IF(P85&gt;0,RANK(P85,(N85:P85,Q85:AE85)),0)</f>
        <v>3</v>
      </c>
      <c r="G85" s="1">
        <f t="shared" si="26"/>
        <v>2124</v>
      </c>
      <c r="H85" s="2">
        <f t="shared" si="27"/>
        <v>0.3619631901840491</v>
      </c>
      <c r="I85" s="2"/>
      <c r="J85" s="2">
        <f t="shared" si="28"/>
        <v>0.27709611451942739</v>
      </c>
      <c r="K85" s="2">
        <f t="shared" si="29"/>
        <v>0.63905930470347649</v>
      </c>
      <c r="L85" s="2">
        <f t="shared" si="30"/>
        <v>5.8282208588957052E-2</v>
      </c>
      <c r="M85" s="2">
        <f t="shared" si="31"/>
        <v>2.556237218813906E-2</v>
      </c>
      <c r="N85" s="1">
        <v>1626</v>
      </c>
      <c r="O85" s="1">
        <v>3750</v>
      </c>
      <c r="P85" s="1">
        <v>342</v>
      </c>
      <c r="Q85" s="1">
        <v>73</v>
      </c>
      <c r="R85" s="1">
        <v>33</v>
      </c>
      <c r="S85" s="1">
        <v>12</v>
      </c>
      <c r="T85" s="1">
        <v>13</v>
      </c>
      <c r="U85" s="1">
        <v>19</v>
      </c>
      <c r="AG85" s="7">
        <f>IF(Q85&gt;0,RANK(Q85,(N85:P85,Q85:AE85)),0)</f>
        <v>4</v>
      </c>
      <c r="AH85" s="7">
        <f>IF(R85&gt;0,RANK(R85,(N85:P85,Q85:AE85)),0)</f>
        <v>5</v>
      </c>
      <c r="AI85" s="7">
        <f>IF(T85&gt;0,RANK(T85,(N85:P85,Q85:AE85)),0)</f>
        <v>7</v>
      </c>
      <c r="AJ85" s="7">
        <f>IF(S85&gt;0,RANK(S85,(N85:P85,Q85:AE85)),0)</f>
        <v>8</v>
      </c>
      <c r="AK85" s="2">
        <f t="shared" si="32"/>
        <v>1.2440354464894342E-2</v>
      </c>
      <c r="AL85" s="2">
        <f t="shared" si="33"/>
        <v>5.6237218813905933E-3</v>
      </c>
      <c r="AM85" s="2">
        <f t="shared" si="34"/>
        <v>2.2154055896387186E-3</v>
      </c>
      <c r="AN85" s="2">
        <f t="shared" si="35"/>
        <v>2.0449897750511249E-3</v>
      </c>
      <c r="AP85" t="s">
        <v>1671</v>
      </c>
      <c r="AQ85" t="s">
        <v>3459</v>
      </c>
      <c r="AV85" s="83" t="str">
        <f t="shared" si="23"/>
        <v/>
      </c>
      <c r="AX85" s="7" t="s">
        <v>63</v>
      </c>
    </row>
    <row r="86" spans="1:50" hidden="1" outlineLevel="1">
      <c r="A86" t="s">
        <v>1682</v>
      </c>
      <c r="B86" t="s">
        <v>3459</v>
      </c>
      <c r="C86" s="1">
        <f t="shared" si="25"/>
        <v>5870</v>
      </c>
      <c r="D86" s="7">
        <f>RANK(N86,(N86:P86,Q86:AE86))</f>
        <v>2</v>
      </c>
      <c r="E86" s="7">
        <f>RANK(O86,(N86:P86,Q86:AE86))</f>
        <v>1</v>
      </c>
      <c r="F86" s="7">
        <f>IF(P86&gt;0,RANK(P86,(N86:P86,Q86:AE86)),0)</f>
        <v>3</v>
      </c>
      <c r="G86" s="1">
        <f t="shared" si="26"/>
        <v>347</v>
      </c>
      <c r="H86" s="2">
        <f t="shared" si="27"/>
        <v>5.9114139693356049E-2</v>
      </c>
      <c r="I86" s="2"/>
      <c r="J86" s="2">
        <f t="shared" si="28"/>
        <v>0.35877342419080066</v>
      </c>
      <c r="K86" s="2">
        <f t="shared" si="29"/>
        <v>0.41788756388415671</v>
      </c>
      <c r="L86" s="2">
        <f t="shared" si="30"/>
        <v>0.18194207836456558</v>
      </c>
      <c r="M86" s="2">
        <f t="shared" si="31"/>
        <v>4.1396933560476995E-2</v>
      </c>
      <c r="N86" s="1">
        <v>2106</v>
      </c>
      <c r="O86" s="1">
        <v>2453</v>
      </c>
      <c r="P86" s="1">
        <v>1068</v>
      </c>
      <c r="Q86" s="1">
        <v>100</v>
      </c>
      <c r="R86" s="1">
        <v>81</v>
      </c>
      <c r="S86" s="1">
        <v>9</v>
      </c>
      <c r="T86" s="1">
        <v>23</v>
      </c>
      <c r="U86" s="1">
        <v>30</v>
      </c>
      <c r="AG86" s="7">
        <f>IF(Q86&gt;0,RANK(Q86,(N86:P86,Q86:AE86)),0)</f>
        <v>4</v>
      </c>
      <c r="AH86" s="7">
        <f>IF(R86&gt;0,RANK(R86,(N86:P86,Q86:AE86)),0)</f>
        <v>5</v>
      </c>
      <c r="AI86" s="7">
        <f>IF(T86&gt;0,RANK(T86,(N86:P86,Q86:AE86)),0)</f>
        <v>7</v>
      </c>
      <c r="AJ86" s="7">
        <f>IF(S86&gt;0,RANK(S86,(N86:P86,Q86:AE86)),0)</f>
        <v>8</v>
      </c>
      <c r="AK86" s="2">
        <f t="shared" si="32"/>
        <v>1.7035775127768313E-2</v>
      </c>
      <c r="AL86" s="2">
        <f t="shared" si="33"/>
        <v>1.3798977853492335E-2</v>
      </c>
      <c r="AM86" s="2">
        <f t="shared" si="34"/>
        <v>3.9182282793867118E-3</v>
      </c>
      <c r="AN86" s="2">
        <f t="shared" si="35"/>
        <v>1.5332197614991482E-3</v>
      </c>
      <c r="AP86" t="s">
        <v>1682</v>
      </c>
      <c r="AQ86" t="s">
        <v>3459</v>
      </c>
      <c r="AV86" s="83" t="str">
        <f t="shared" si="23"/>
        <v/>
      </c>
      <c r="AX86" s="7" t="s">
        <v>63</v>
      </c>
    </row>
    <row r="87" spans="1:50" hidden="1" outlineLevel="1">
      <c r="A87" t="s">
        <v>1084</v>
      </c>
      <c r="B87" t="s">
        <v>3459</v>
      </c>
      <c r="C87" s="1">
        <f t="shared" si="25"/>
        <v>4685</v>
      </c>
      <c r="D87" s="7">
        <f>RANK(N87,(N87:P87,Q87:AE87))</f>
        <v>2</v>
      </c>
      <c r="E87" s="7">
        <f>RANK(O87,(N87:P87,Q87:AE87))</f>
        <v>1</v>
      </c>
      <c r="F87" s="7">
        <f>IF(P87&gt;0,RANK(P87,(N87:P87,Q87:AE87)),0)</f>
        <v>3</v>
      </c>
      <c r="G87" s="1">
        <f t="shared" si="26"/>
        <v>11</v>
      </c>
      <c r="H87" s="2">
        <f t="shared" si="27"/>
        <v>2.3479188900747067E-3</v>
      </c>
      <c r="I87" s="2"/>
      <c r="J87" s="2">
        <f t="shared" si="28"/>
        <v>0.42027748132337245</v>
      </c>
      <c r="K87" s="2">
        <f t="shared" si="29"/>
        <v>0.42262540021344719</v>
      </c>
      <c r="L87" s="2">
        <f t="shared" si="30"/>
        <v>0.11312700106723586</v>
      </c>
      <c r="M87" s="2">
        <f t="shared" si="31"/>
        <v>4.3970117395944447E-2</v>
      </c>
      <c r="N87" s="1">
        <v>1969</v>
      </c>
      <c r="O87" s="1">
        <v>1980</v>
      </c>
      <c r="P87" s="1">
        <v>530</v>
      </c>
      <c r="Q87" s="1">
        <v>113</v>
      </c>
      <c r="R87" s="1">
        <v>43</v>
      </c>
      <c r="S87" s="1">
        <v>9</v>
      </c>
      <c r="T87" s="1">
        <v>10</v>
      </c>
      <c r="U87" s="1">
        <v>31</v>
      </c>
      <c r="AG87" s="7">
        <f>IF(Q87&gt;0,RANK(Q87,(N87:P87,Q87:AE87)),0)</f>
        <v>4</v>
      </c>
      <c r="AH87" s="7">
        <f>IF(R87&gt;0,RANK(R87,(N87:P87,Q87:AE87)),0)</f>
        <v>5</v>
      </c>
      <c r="AI87" s="7">
        <f>IF(T87&gt;0,RANK(T87,(N87:P87,Q87:AE87)),0)</f>
        <v>7</v>
      </c>
      <c r="AJ87" s="7">
        <f>IF(S87&gt;0,RANK(S87,(N87:P87,Q87:AE87)),0)</f>
        <v>8</v>
      </c>
      <c r="AK87" s="2">
        <f t="shared" si="32"/>
        <v>2.4119530416221984E-2</v>
      </c>
      <c r="AL87" s="2">
        <f t="shared" si="33"/>
        <v>9.1782283884738521E-3</v>
      </c>
      <c r="AM87" s="2">
        <f t="shared" si="34"/>
        <v>2.1344717182497333E-3</v>
      </c>
      <c r="AN87" s="2">
        <f t="shared" si="35"/>
        <v>1.9210245464247599E-3</v>
      </c>
      <c r="AP87" t="s">
        <v>1084</v>
      </c>
      <c r="AQ87" t="s">
        <v>3459</v>
      </c>
      <c r="AV87" s="83" t="str">
        <f t="shared" si="23"/>
        <v/>
      </c>
      <c r="AX87" s="7" t="s">
        <v>63</v>
      </c>
    </row>
    <row r="88" spans="1:50" hidden="1" outlineLevel="1">
      <c r="A88" t="s">
        <v>2427</v>
      </c>
      <c r="B88" t="s">
        <v>3459</v>
      </c>
      <c r="C88" s="1">
        <f t="shared" si="25"/>
        <v>7704</v>
      </c>
      <c r="D88" s="7">
        <f>RANK(N88,(N88:P88,Q88:AE88))</f>
        <v>2</v>
      </c>
      <c r="E88" s="7">
        <f>RANK(O88,(N88:P88,Q88:AE88))</f>
        <v>1</v>
      </c>
      <c r="F88" s="7">
        <f>IF(P88&gt;0,RANK(P88,(N88:P88,Q88:AE88)),0)</f>
        <v>3</v>
      </c>
      <c r="G88" s="1">
        <f t="shared" si="26"/>
        <v>2334</v>
      </c>
      <c r="H88" s="2">
        <f t="shared" si="27"/>
        <v>0.3029595015576324</v>
      </c>
      <c r="I88" s="2"/>
      <c r="J88" s="2">
        <f t="shared" si="28"/>
        <v>0.28946002076843197</v>
      </c>
      <c r="K88" s="2">
        <f t="shared" si="29"/>
        <v>0.59241952232606443</v>
      </c>
      <c r="L88" s="2">
        <f t="shared" si="30"/>
        <v>8.3203530633437175E-2</v>
      </c>
      <c r="M88" s="2">
        <f t="shared" si="31"/>
        <v>3.4916926272066481E-2</v>
      </c>
      <c r="N88" s="1">
        <v>2230</v>
      </c>
      <c r="O88" s="1">
        <v>4564</v>
      </c>
      <c r="P88" s="1">
        <v>641</v>
      </c>
      <c r="Q88" s="1">
        <v>138</v>
      </c>
      <c r="R88" s="1">
        <v>67</v>
      </c>
      <c r="S88" s="1">
        <v>11</v>
      </c>
      <c r="T88" s="1">
        <v>28</v>
      </c>
      <c r="U88" s="1">
        <v>25</v>
      </c>
      <c r="AG88" s="7">
        <f>IF(Q88&gt;0,RANK(Q88,(N88:P88,Q88:AE88)),0)</f>
        <v>4</v>
      </c>
      <c r="AH88" s="7">
        <f>IF(R88&gt;0,RANK(R88,(N88:P88,Q88:AE88)),0)</f>
        <v>5</v>
      </c>
      <c r="AI88" s="7">
        <f>IF(T88&gt;0,RANK(T88,(N88:P88,Q88:AE88)),0)</f>
        <v>6</v>
      </c>
      <c r="AJ88" s="7">
        <f>IF(S88&gt;0,RANK(S88,(N88:P88,Q88:AE88)),0)</f>
        <v>8</v>
      </c>
      <c r="AK88" s="2">
        <f t="shared" si="32"/>
        <v>1.791277258566978E-2</v>
      </c>
      <c r="AL88" s="2">
        <f t="shared" si="33"/>
        <v>8.6967808930425751E-3</v>
      </c>
      <c r="AM88" s="2">
        <f t="shared" si="34"/>
        <v>3.6344755970924196E-3</v>
      </c>
      <c r="AN88" s="2">
        <f t="shared" si="35"/>
        <v>1.4278296988577363E-3</v>
      </c>
      <c r="AP88" t="s">
        <v>2427</v>
      </c>
      <c r="AQ88" t="s">
        <v>3459</v>
      </c>
      <c r="AV88" s="83" t="str">
        <f t="shared" si="23"/>
        <v/>
      </c>
      <c r="AX88" s="7" t="s">
        <v>63</v>
      </c>
    </row>
    <row r="89" spans="1:50" hidden="1" outlineLevel="1">
      <c r="A89" t="s">
        <v>2672</v>
      </c>
      <c r="B89" t="s">
        <v>3459</v>
      </c>
      <c r="C89" s="1">
        <f t="shared" si="25"/>
        <v>9882</v>
      </c>
      <c r="D89" s="7">
        <f>RANK(N89,(N89:P89,Q89:AE89))</f>
        <v>2</v>
      </c>
      <c r="E89" s="7">
        <f>RANK(O89,(N89:P89,Q89:AE89))</f>
        <v>1</v>
      </c>
      <c r="F89" s="7">
        <f>IF(P89&gt;0,RANK(P89,(N89:P89,Q89:AE89)),0)</f>
        <v>3</v>
      </c>
      <c r="G89" s="1">
        <f t="shared" si="26"/>
        <v>2682</v>
      </c>
      <c r="H89" s="2">
        <f t="shared" si="27"/>
        <v>0.27140255009107467</v>
      </c>
      <c r="I89" s="2"/>
      <c r="J89" s="2">
        <f t="shared" si="28"/>
        <v>0.27717061323618702</v>
      </c>
      <c r="K89" s="2">
        <f t="shared" si="29"/>
        <v>0.54857316332726169</v>
      </c>
      <c r="L89" s="2">
        <f t="shared" si="30"/>
        <v>0.15017202995345072</v>
      </c>
      <c r="M89" s="2">
        <f t="shared" si="31"/>
        <v>2.4084193483100508E-2</v>
      </c>
      <c r="N89" s="1">
        <v>2739</v>
      </c>
      <c r="O89" s="1">
        <v>5421</v>
      </c>
      <c r="P89" s="1">
        <v>1484</v>
      </c>
      <c r="Q89" s="1">
        <v>113</v>
      </c>
      <c r="R89" s="1">
        <v>58</v>
      </c>
      <c r="S89" s="1">
        <v>7</v>
      </c>
      <c r="T89" s="1">
        <v>29</v>
      </c>
      <c r="U89" s="1">
        <v>31</v>
      </c>
      <c r="AG89" s="7">
        <f>IF(Q89&gt;0,RANK(Q89,(N89:P89,Q89:AE89)),0)</f>
        <v>4</v>
      </c>
      <c r="AH89" s="7">
        <f>IF(R89&gt;0,RANK(R89,(N89:P89,Q89:AE89)),0)</f>
        <v>5</v>
      </c>
      <c r="AI89" s="7">
        <f>IF(T89&gt;0,RANK(T89,(N89:P89,Q89:AE89)),0)</f>
        <v>7</v>
      </c>
      <c r="AJ89" s="7">
        <f>IF(S89&gt;0,RANK(S89,(N89:P89,Q89:AE89)),0)</f>
        <v>8</v>
      </c>
      <c r="AK89" s="2">
        <f t="shared" si="32"/>
        <v>1.1434932199959523E-2</v>
      </c>
      <c r="AL89" s="2">
        <f t="shared" si="33"/>
        <v>5.8692572353774538E-3</v>
      </c>
      <c r="AM89" s="2">
        <f t="shared" si="34"/>
        <v>2.9346286176887269E-3</v>
      </c>
      <c r="AN89" s="2">
        <f t="shared" si="35"/>
        <v>7.083586318558996E-4</v>
      </c>
      <c r="AP89" t="s">
        <v>2672</v>
      </c>
      <c r="AQ89" t="s">
        <v>3459</v>
      </c>
      <c r="AV89" s="83" t="str">
        <f t="shared" si="23"/>
        <v/>
      </c>
      <c r="AX89" s="7" t="s">
        <v>63</v>
      </c>
    </row>
    <row r="90" spans="1:50" hidden="1" outlineLevel="1">
      <c r="A90" t="s">
        <v>2673</v>
      </c>
      <c r="B90" t="s">
        <v>3459</v>
      </c>
      <c r="C90" s="1">
        <f t="shared" si="25"/>
        <v>7951</v>
      </c>
      <c r="D90" s="7">
        <f>RANK(N90,(N90:P90,Q90:AE90))</f>
        <v>2</v>
      </c>
      <c r="E90" s="7">
        <f>RANK(O90,(N90:P90,Q90:AE90))</f>
        <v>1</v>
      </c>
      <c r="F90" s="7">
        <f>IF(P90&gt;0,RANK(P90,(N90:P90,Q90:AE90)),0)</f>
        <v>3</v>
      </c>
      <c r="G90" s="1">
        <f t="shared" si="26"/>
        <v>2269</v>
      </c>
      <c r="H90" s="2">
        <f t="shared" si="27"/>
        <v>0.28537290906804175</v>
      </c>
      <c r="I90" s="2"/>
      <c r="J90" s="2">
        <f t="shared" si="28"/>
        <v>0.2955603068796378</v>
      </c>
      <c r="K90" s="2">
        <f t="shared" si="29"/>
        <v>0.58093321594767955</v>
      </c>
      <c r="L90" s="2">
        <f t="shared" si="30"/>
        <v>9.1560809961011194E-2</v>
      </c>
      <c r="M90" s="2">
        <f t="shared" si="31"/>
        <v>3.1945667211671511E-2</v>
      </c>
      <c r="N90" s="1">
        <v>2350</v>
      </c>
      <c r="O90" s="1">
        <v>4619</v>
      </c>
      <c r="P90" s="1">
        <v>728</v>
      </c>
      <c r="Q90" s="1">
        <v>136</v>
      </c>
      <c r="R90" s="1">
        <v>61</v>
      </c>
      <c r="S90" s="1">
        <v>17</v>
      </c>
      <c r="T90" s="1">
        <v>15</v>
      </c>
      <c r="U90" s="1">
        <v>25</v>
      </c>
      <c r="AG90" s="7">
        <f>IF(Q90&gt;0,RANK(Q90,(N90:P90,Q90:AE90)),0)</f>
        <v>4</v>
      </c>
      <c r="AH90" s="7">
        <f>IF(R90&gt;0,RANK(R90,(N90:P90,Q90:AE90)),0)</f>
        <v>5</v>
      </c>
      <c r="AI90" s="7">
        <f>IF(T90&gt;0,RANK(T90,(N90:P90,Q90:AE90)),0)</f>
        <v>8</v>
      </c>
      <c r="AJ90" s="7">
        <f>IF(S90&gt;0,RANK(S90,(N90:P90,Q90:AE90)),0)</f>
        <v>7</v>
      </c>
      <c r="AK90" s="2">
        <f t="shared" si="32"/>
        <v>1.7104766696013081E-2</v>
      </c>
      <c r="AL90" s="2">
        <f t="shared" si="33"/>
        <v>7.6719909445352782E-3</v>
      </c>
      <c r="AM90" s="2">
        <f t="shared" si="34"/>
        <v>1.8865551502955603E-3</v>
      </c>
      <c r="AN90" s="2">
        <f t="shared" si="35"/>
        <v>2.1380958370016351E-3</v>
      </c>
      <c r="AP90" t="s">
        <v>2673</v>
      </c>
      <c r="AQ90" t="s">
        <v>3459</v>
      </c>
      <c r="AV90" s="83" t="str">
        <f t="shared" si="23"/>
        <v/>
      </c>
      <c r="AX90" s="7" t="s">
        <v>63</v>
      </c>
    </row>
    <row r="91" spans="1:50" hidden="1" outlineLevel="1">
      <c r="A91" t="s">
        <v>2867</v>
      </c>
      <c r="B91" t="s">
        <v>3459</v>
      </c>
      <c r="C91" s="1">
        <f t="shared" si="25"/>
        <v>6963</v>
      </c>
      <c r="D91" s="7">
        <f>RANK(N91,(N91:P91,Q91:AE91))</f>
        <v>2</v>
      </c>
      <c r="E91" s="7">
        <f>RANK(O91,(N91:P91,Q91:AE91))</f>
        <v>1</v>
      </c>
      <c r="F91" s="7">
        <f>IF(P91&gt;0,RANK(P91,(N91:P91,Q91:AE91)),0)</f>
        <v>3</v>
      </c>
      <c r="G91" s="1">
        <f t="shared" si="26"/>
        <v>1389</v>
      </c>
      <c r="H91" s="2">
        <f t="shared" si="27"/>
        <v>0.1994829814735028</v>
      </c>
      <c r="I91" s="2"/>
      <c r="J91" s="2">
        <f t="shared" si="28"/>
        <v>0.3244291253769927</v>
      </c>
      <c r="K91" s="2">
        <f t="shared" si="29"/>
        <v>0.5239121068504955</v>
      </c>
      <c r="L91" s="2">
        <f t="shared" si="30"/>
        <v>0.12049403992531954</v>
      </c>
      <c r="M91" s="2">
        <f t="shared" si="31"/>
        <v>3.1164727847192319E-2</v>
      </c>
      <c r="N91" s="1">
        <v>2259</v>
      </c>
      <c r="O91" s="1">
        <v>3648</v>
      </c>
      <c r="P91" s="1">
        <v>839</v>
      </c>
      <c r="Q91" s="1">
        <v>113</v>
      </c>
      <c r="R91" s="1">
        <v>52</v>
      </c>
      <c r="S91" s="1">
        <v>10</v>
      </c>
      <c r="T91" s="1">
        <v>18</v>
      </c>
      <c r="U91" s="1">
        <v>24</v>
      </c>
      <c r="AG91" s="7">
        <f>IF(Q91&gt;0,RANK(Q91,(N91:P91,Q91:AE91)),0)</f>
        <v>4</v>
      </c>
      <c r="AH91" s="7">
        <f>IF(R91&gt;0,RANK(R91,(N91:P91,Q91:AE91)),0)</f>
        <v>5</v>
      </c>
      <c r="AI91" s="7">
        <f>IF(T91&gt;0,RANK(T91,(N91:P91,Q91:AE91)),0)</f>
        <v>7</v>
      </c>
      <c r="AJ91" s="7">
        <f>IF(S91&gt;0,RANK(S91,(N91:P91,Q91:AE91)),0)</f>
        <v>8</v>
      </c>
      <c r="AK91" s="2">
        <f t="shared" si="32"/>
        <v>1.6228637081717651E-2</v>
      </c>
      <c r="AL91" s="2">
        <f t="shared" si="33"/>
        <v>7.4680453827373258E-3</v>
      </c>
      <c r="AM91" s="2">
        <f t="shared" si="34"/>
        <v>2.5850926324859974E-3</v>
      </c>
      <c r="AN91" s="2">
        <f t="shared" si="35"/>
        <v>1.4361625736033319E-3</v>
      </c>
      <c r="AP91" t="s">
        <v>2867</v>
      </c>
      <c r="AQ91" t="s">
        <v>3459</v>
      </c>
      <c r="AV91" s="83" t="str">
        <f t="shared" si="23"/>
        <v/>
      </c>
      <c r="AX91" s="7" t="s">
        <v>63</v>
      </c>
    </row>
    <row r="92" spans="1:50" hidden="1" outlineLevel="1">
      <c r="A92" t="s">
        <v>932</v>
      </c>
      <c r="B92" t="s">
        <v>3459</v>
      </c>
      <c r="C92" s="1">
        <f t="shared" si="25"/>
        <v>6629</v>
      </c>
      <c r="D92" s="7">
        <f>RANK(N92,(N92:P92,Q92:AE92))</f>
        <v>2</v>
      </c>
      <c r="E92" s="7">
        <f>RANK(O92,(N92:P92,Q92:AE92))</f>
        <v>1</v>
      </c>
      <c r="F92" s="7">
        <f>IF(P92&gt;0,RANK(P92,(N92:P92,Q92:AE92)),0)</f>
        <v>3</v>
      </c>
      <c r="G92" s="1">
        <f t="shared" si="26"/>
        <v>954</v>
      </c>
      <c r="H92" s="2">
        <f t="shared" si="27"/>
        <v>0.14391310906622418</v>
      </c>
      <c r="I92" s="2"/>
      <c r="J92" s="2">
        <f t="shared" si="28"/>
        <v>0.34831799668124908</v>
      </c>
      <c r="K92" s="2">
        <f t="shared" si="29"/>
        <v>0.4922311057474732</v>
      </c>
      <c r="L92" s="2">
        <f t="shared" si="30"/>
        <v>0.1221903756222658</v>
      </c>
      <c r="M92" s="2">
        <f t="shared" si="31"/>
        <v>3.7260521949011929E-2</v>
      </c>
      <c r="N92" s="1">
        <v>2309</v>
      </c>
      <c r="O92" s="1">
        <v>3263</v>
      </c>
      <c r="P92" s="1">
        <v>810</v>
      </c>
      <c r="Q92" s="1">
        <v>140</v>
      </c>
      <c r="R92" s="1">
        <v>54</v>
      </c>
      <c r="S92" s="1">
        <v>13</v>
      </c>
      <c r="T92" s="1">
        <v>18</v>
      </c>
      <c r="U92" s="1">
        <v>22</v>
      </c>
      <c r="AG92" s="7">
        <f>IF(Q92&gt;0,RANK(Q92,(N92:P92,Q92:AE92)),0)</f>
        <v>4</v>
      </c>
      <c r="AH92" s="7">
        <f>IF(R92&gt;0,RANK(R92,(N92:P92,Q92:AE92)),0)</f>
        <v>5</v>
      </c>
      <c r="AI92" s="7">
        <f>IF(T92&gt;0,RANK(T92,(N92:P92,Q92:AE92)),0)</f>
        <v>7</v>
      </c>
      <c r="AJ92" s="7">
        <f>IF(S92&gt;0,RANK(S92,(N92:P92,Q92:AE92)),0)</f>
        <v>8</v>
      </c>
      <c r="AK92" s="2">
        <f t="shared" si="32"/>
        <v>2.1119324181626188E-2</v>
      </c>
      <c r="AL92" s="2">
        <f t="shared" si="33"/>
        <v>8.1460250414843866E-3</v>
      </c>
      <c r="AM92" s="2">
        <f t="shared" si="34"/>
        <v>2.7153416804947955E-3</v>
      </c>
      <c r="AN92" s="2">
        <f t="shared" si="35"/>
        <v>1.9610801025795746E-3</v>
      </c>
      <c r="AP92" t="s">
        <v>932</v>
      </c>
      <c r="AQ92" t="s">
        <v>3459</v>
      </c>
      <c r="AV92" s="83" t="str">
        <f t="shared" si="23"/>
        <v/>
      </c>
      <c r="AX92" s="7" t="s">
        <v>63</v>
      </c>
    </row>
    <row r="93" spans="1:50" hidden="1" outlineLevel="1">
      <c r="A93" t="s">
        <v>2464</v>
      </c>
      <c r="B93" t="s">
        <v>3459</v>
      </c>
      <c r="C93" s="1">
        <f t="shared" si="25"/>
        <v>8525</v>
      </c>
      <c r="D93" s="7">
        <f>RANK(N93,(N93:P93,Q93:AE93))</f>
        <v>2</v>
      </c>
      <c r="E93" s="7">
        <f>RANK(O93,(N93:P93,Q93:AE93))</f>
        <v>1</v>
      </c>
      <c r="F93" s="7">
        <f>IF(P93&gt;0,RANK(P93,(N93:P93,Q93:AE93)),0)</f>
        <v>3</v>
      </c>
      <c r="G93" s="1">
        <f t="shared" si="26"/>
        <v>2254</v>
      </c>
      <c r="H93" s="2">
        <f t="shared" si="27"/>
        <v>0.26439882697947215</v>
      </c>
      <c r="I93" s="2"/>
      <c r="J93" s="2">
        <f t="shared" si="28"/>
        <v>0.31155425219941352</v>
      </c>
      <c r="K93" s="2">
        <f t="shared" si="29"/>
        <v>0.57595307917888561</v>
      </c>
      <c r="L93" s="2">
        <f t="shared" si="30"/>
        <v>8.1759530791788854E-2</v>
      </c>
      <c r="M93" s="2">
        <f t="shared" si="31"/>
        <v>3.0733137829912077E-2</v>
      </c>
      <c r="N93" s="1">
        <v>2656</v>
      </c>
      <c r="O93" s="1">
        <v>4910</v>
      </c>
      <c r="P93" s="1">
        <v>697</v>
      </c>
      <c r="Q93" s="1">
        <v>145</v>
      </c>
      <c r="R93" s="1">
        <v>59</v>
      </c>
      <c r="S93" s="1">
        <v>9</v>
      </c>
      <c r="T93" s="1">
        <v>16</v>
      </c>
      <c r="U93" s="1">
        <v>33</v>
      </c>
      <c r="AG93" s="7">
        <f>IF(Q93&gt;0,RANK(Q93,(N93:P93,Q93:AE93)),0)</f>
        <v>4</v>
      </c>
      <c r="AH93" s="7">
        <f>IF(R93&gt;0,RANK(R93,(N93:P93,Q93:AE93)),0)</f>
        <v>5</v>
      </c>
      <c r="AI93" s="7">
        <f>IF(T93&gt;0,RANK(T93,(N93:P93,Q93:AE93)),0)</f>
        <v>7</v>
      </c>
      <c r="AJ93" s="7">
        <f>IF(S93&gt;0,RANK(S93,(N93:P93,Q93:AE93)),0)</f>
        <v>8</v>
      </c>
      <c r="AK93" s="2">
        <f t="shared" si="32"/>
        <v>1.7008797653958945E-2</v>
      </c>
      <c r="AL93" s="2">
        <f t="shared" si="33"/>
        <v>6.9208211143695015E-3</v>
      </c>
      <c r="AM93" s="2">
        <f t="shared" si="34"/>
        <v>1.8768328445747801E-3</v>
      </c>
      <c r="AN93" s="2">
        <f t="shared" si="35"/>
        <v>1.0557184750733138E-3</v>
      </c>
      <c r="AP93" t="s">
        <v>2464</v>
      </c>
      <c r="AQ93" t="s">
        <v>3459</v>
      </c>
      <c r="AV93" s="83" t="str">
        <f t="shared" si="23"/>
        <v/>
      </c>
      <c r="AX93" s="7" t="s">
        <v>63</v>
      </c>
    </row>
    <row r="94" spans="1:50" hidden="1" outlineLevel="1">
      <c r="A94" t="s">
        <v>929</v>
      </c>
      <c r="B94" t="s">
        <v>3459</v>
      </c>
      <c r="C94" s="1">
        <f t="shared" si="25"/>
        <v>4630</v>
      </c>
      <c r="D94" s="7">
        <f>RANK(N94,(N94:P94,Q94:AE94))</f>
        <v>2</v>
      </c>
      <c r="E94" s="7">
        <f>RANK(O94,(N94:P94,Q94:AE94))</f>
        <v>1</v>
      </c>
      <c r="F94" s="7">
        <f>IF(P94&gt;0,RANK(P94,(N94:P94,Q94:AE94)),0)</f>
        <v>3</v>
      </c>
      <c r="G94" s="1">
        <f t="shared" si="26"/>
        <v>1679</v>
      </c>
      <c r="H94" s="2">
        <f t="shared" si="27"/>
        <v>0.36263498920086396</v>
      </c>
      <c r="I94" s="2"/>
      <c r="J94" s="2">
        <f t="shared" si="28"/>
        <v>0.27688984881209505</v>
      </c>
      <c r="K94" s="2">
        <f t="shared" si="29"/>
        <v>0.63952483801295901</v>
      </c>
      <c r="L94" s="2">
        <f t="shared" si="30"/>
        <v>6.1123110151187904E-2</v>
      </c>
      <c r="M94" s="2">
        <f t="shared" si="31"/>
        <v>2.2462203023758093E-2</v>
      </c>
      <c r="N94" s="1">
        <v>1282</v>
      </c>
      <c r="O94" s="1">
        <v>2961</v>
      </c>
      <c r="P94" s="1">
        <v>283</v>
      </c>
      <c r="Q94" s="1">
        <v>53</v>
      </c>
      <c r="R94" s="1">
        <v>25</v>
      </c>
      <c r="S94" s="1">
        <v>4</v>
      </c>
      <c r="T94" s="1">
        <v>10</v>
      </c>
      <c r="U94" s="1">
        <v>12</v>
      </c>
      <c r="AG94" s="7">
        <f>IF(Q94&gt;0,RANK(Q94,(N94:P94,Q94:AE94)),0)</f>
        <v>4</v>
      </c>
      <c r="AH94" s="7">
        <f>IF(R94&gt;0,RANK(R94,(N94:P94,Q94:AE94)),0)</f>
        <v>5</v>
      </c>
      <c r="AI94" s="7">
        <f>IF(T94&gt;0,RANK(T94,(N94:P94,Q94:AE94)),0)</f>
        <v>7</v>
      </c>
      <c r="AJ94" s="7">
        <f>IF(S94&gt;0,RANK(S94,(N94:P94,Q94:AE94)),0)</f>
        <v>8</v>
      </c>
      <c r="AK94" s="2">
        <f t="shared" si="32"/>
        <v>1.1447084233261339E-2</v>
      </c>
      <c r="AL94" s="2">
        <f t="shared" si="33"/>
        <v>5.3995680345572351E-3</v>
      </c>
      <c r="AM94" s="2">
        <f t="shared" si="34"/>
        <v>2.1598272138228943E-3</v>
      </c>
      <c r="AN94" s="2">
        <f t="shared" si="35"/>
        <v>8.6393088552915766E-4</v>
      </c>
      <c r="AP94" t="s">
        <v>929</v>
      </c>
      <c r="AQ94" t="s">
        <v>3459</v>
      </c>
      <c r="AV94" s="83" t="str">
        <f t="shared" si="23"/>
        <v/>
      </c>
      <c r="AX94" s="7" t="s">
        <v>63</v>
      </c>
    </row>
    <row r="95" spans="1:50" hidden="1" outlineLevel="1">
      <c r="A95" t="s">
        <v>930</v>
      </c>
      <c r="B95" t="s">
        <v>3459</v>
      </c>
      <c r="C95" s="1">
        <f t="shared" si="25"/>
        <v>7915</v>
      </c>
      <c r="D95" s="7">
        <f>RANK(N95,(N95:P95,Q95:AE95))</f>
        <v>2</v>
      </c>
      <c r="E95" s="7">
        <f>RANK(O95,(N95:P95,Q95:AE95))</f>
        <v>1</v>
      </c>
      <c r="F95" s="7">
        <f>IF(P95&gt;0,RANK(P95,(N95:P95,Q95:AE95)),0)</f>
        <v>3</v>
      </c>
      <c r="G95" s="1">
        <f t="shared" si="26"/>
        <v>3078</v>
      </c>
      <c r="H95" s="2">
        <f t="shared" si="27"/>
        <v>0.38888186986734047</v>
      </c>
      <c r="I95" s="2"/>
      <c r="J95" s="2">
        <f t="shared" si="28"/>
        <v>0.25078963992419456</v>
      </c>
      <c r="K95" s="2">
        <f t="shared" si="29"/>
        <v>0.63967150979153509</v>
      </c>
      <c r="L95" s="2">
        <f t="shared" si="30"/>
        <v>7.9722046746683511E-2</v>
      </c>
      <c r="M95" s="2">
        <f t="shared" si="31"/>
        <v>2.9816803537586839E-2</v>
      </c>
      <c r="N95" s="1">
        <v>1985</v>
      </c>
      <c r="O95" s="1">
        <v>5063</v>
      </c>
      <c r="P95" s="1">
        <v>631</v>
      </c>
      <c r="Q95" s="1">
        <v>139</v>
      </c>
      <c r="R95" s="1">
        <v>41</v>
      </c>
      <c r="S95" s="1">
        <v>10</v>
      </c>
      <c r="T95" s="1">
        <v>12</v>
      </c>
      <c r="U95" s="1">
        <v>34</v>
      </c>
      <c r="AG95" s="7">
        <f>IF(Q95&gt;0,RANK(Q95,(N95:P95,Q95:AE95)),0)</f>
        <v>4</v>
      </c>
      <c r="AH95" s="7">
        <f>IF(R95&gt;0,RANK(R95,(N95:P95,Q95:AE95)),0)</f>
        <v>5</v>
      </c>
      <c r="AI95" s="7">
        <f>IF(T95&gt;0,RANK(T95,(N95:P95,Q95:AE95)),0)</f>
        <v>7</v>
      </c>
      <c r="AJ95" s="7">
        <f>IF(S95&gt;0,RANK(S95,(N95:P95,Q95:AE95)),0)</f>
        <v>8</v>
      </c>
      <c r="AK95" s="2">
        <f t="shared" si="32"/>
        <v>1.7561591914087175E-2</v>
      </c>
      <c r="AL95" s="2">
        <f t="shared" si="33"/>
        <v>5.180037902716361E-3</v>
      </c>
      <c r="AM95" s="2">
        <f t="shared" si="34"/>
        <v>1.5161086544535692E-3</v>
      </c>
      <c r="AN95" s="2">
        <f t="shared" si="35"/>
        <v>1.2634238787113076E-3</v>
      </c>
      <c r="AP95" t="s">
        <v>930</v>
      </c>
      <c r="AQ95" t="s">
        <v>3459</v>
      </c>
      <c r="AV95" s="83" t="str">
        <f t="shared" si="23"/>
        <v/>
      </c>
      <c r="AX95" s="7" t="s">
        <v>63</v>
      </c>
    </row>
    <row r="96" spans="1:50" hidden="1" outlineLevel="1">
      <c r="A96" t="s">
        <v>2058</v>
      </c>
      <c r="B96" t="s">
        <v>3459</v>
      </c>
      <c r="C96" s="1">
        <f t="shared" si="25"/>
        <v>8201</v>
      </c>
      <c r="D96" s="7">
        <f>RANK(N96,(N96:P96,Q96:AE96))</f>
        <v>2</v>
      </c>
      <c r="E96" s="7">
        <f>RANK(O96,(N96:P96,Q96:AE96))</f>
        <v>1</v>
      </c>
      <c r="F96" s="7">
        <f>IF(P96&gt;0,RANK(P96,(N96:P96,Q96:AE96)),0)</f>
        <v>3</v>
      </c>
      <c r="G96" s="1">
        <f t="shared" si="26"/>
        <v>3792</v>
      </c>
      <c r="H96" s="2">
        <f t="shared" si="27"/>
        <v>0.46238263626387027</v>
      </c>
      <c r="I96" s="2"/>
      <c r="J96" s="2">
        <f t="shared" si="28"/>
        <v>0.20692598463601999</v>
      </c>
      <c r="K96" s="2">
        <f t="shared" si="29"/>
        <v>0.66930862089989029</v>
      </c>
      <c r="L96" s="2">
        <f t="shared" si="30"/>
        <v>9.0598707474698212E-2</v>
      </c>
      <c r="M96" s="2">
        <f t="shared" si="31"/>
        <v>3.3166686989391528E-2</v>
      </c>
      <c r="N96" s="1">
        <v>1697</v>
      </c>
      <c r="O96" s="1">
        <v>5489</v>
      </c>
      <c r="P96" s="1">
        <v>743</v>
      </c>
      <c r="Q96" s="1">
        <v>174</v>
      </c>
      <c r="R96" s="1">
        <v>42</v>
      </c>
      <c r="S96" s="1">
        <v>12</v>
      </c>
      <c r="T96" s="1">
        <v>22</v>
      </c>
      <c r="U96" s="1">
        <v>22</v>
      </c>
      <c r="AG96" s="7">
        <f>IF(Q96&gt;0,RANK(Q96,(N96:P96,Q96:AE96)),0)</f>
        <v>4</v>
      </c>
      <c r="AH96" s="7">
        <f>IF(R96&gt;0,RANK(R96,(N96:P96,Q96:AE96)),0)</f>
        <v>5</v>
      </c>
      <c r="AI96" s="7">
        <f>IF(T96&gt;0,RANK(T96,(N96:P96,Q96:AE96)),0)</f>
        <v>6</v>
      </c>
      <c r="AJ96" s="7">
        <f>IF(S96&gt;0,RANK(S96,(N96:P96,Q96:AE96)),0)</f>
        <v>8</v>
      </c>
      <c r="AK96" s="2">
        <f t="shared" si="32"/>
        <v>2.1216924765272527E-2</v>
      </c>
      <c r="AL96" s="2">
        <f t="shared" si="33"/>
        <v>5.1213266674795758E-3</v>
      </c>
      <c r="AM96" s="2">
        <f t="shared" si="34"/>
        <v>2.6825996829654918E-3</v>
      </c>
      <c r="AN96" s="2">
        <f t="shared" si="35"/>
        <v>1.4632361907084503E-3</v>
      </c>
      <c r="AP96" t="s">
        <v>2058</v>
      </c>
      <c r="AQ96" t="s">
        <v>3459</v>
      </c>
      <c r="AV96" s="83" t="str">
        <f t="shared" si="23"/>
        <v/>
      </c>
      <c r="AX96" s="7" t="s">
        <v>63</v>
      </c>
    </row>
    <row r="97" spans="1:50" hidden="1" outlineLevel="1">
      <c r="A97" t="s">
        <v>3372</v>
      </c>
      <c r="B97" t="s">
        <v>3459</v>
      </c>
      <c r="C97" s="1">
        <f t="shared" si="25"/>
        <v>8590</v>
      </c>
      <c r="D97" s="7">
        <f>RANK(N97,(N97:P97,Q97:AE97))</f>
        <v>2</v>
      </c>
      <c r="E97" s="7">
        <f>RANK(O97,(N97:P97,Q97:AE97))</f>
        <v>1</v>
      </c>
      <c r="F97" s="7">
        <f>IF(P97&gt;0,RANK(P97,(N97:P97,Q97:AE97)),0)</f>
        <v>3</v>
      </c>
      <c r="G97" s="1">
        <f t="shared" si="26"/>
        <v>4261</v>
      </c>
      <c r="H97" s="2">
        <f t="shared" si="27"/>
        <v>0.4960419091967404</v>
      </c>
      <c r="I97" s="2"/>
      <c r="J97" s="2">
        <f t="shared" si="28"/>
        <v>0.18719441210710128</v>
      </c>
      <c r="K97" s="2">
        <f t="shared" si="29"/>
        <v>0.68323632130384171</v>
      </c>
      <c r="L97" s="2">
        <f t="shared" si="30"/>
        <v>8.3236321303841676E-2</v>
      </c>
      <c r="M97" s="2">
        <f t="shared" si="31"/>
        <v>4.633294528521531E-2</v>
      </c>
      <c r="N97" s="1">
        <v>1608</v>
      </c>
      <c r="O97" s="1">
        <v>5869</v>
      </c>
      <c r="P97" s="1">
        <v>715</v>
      </c>
      <c r="Q97" s="1">
        <v>231</v>
      </c>
      <c r="R97" s="1">
        <v>88</v>
      </c>
      <c r="S97" s="1">
        <v>22</v>
      </c>
      <c r="T97" s="1">
        <v>22</v>
      </c>
      <c r="U97" s="1">
        <v>35</v>
      </c>
      <c r="AG97" s="7">
        <f>IF(Q97&gt;0,RANK(Q97,(N97:P97,Q97:AE97)),0)</f>
        <v>4</v>
      </c>
      <c r="AH97" s="7">
        <f>IF(R97&gt;0,RANK(R97,(N97:P97,Q97:AE97)),0)</f>
        <v>5</v>
      </c>
      <c r="AI97" s="7">
        <f>IF(T97&gt;0,RANK(T97,(N97:P97,Q97:AE97)),0)</f>
        <v>7</v>
      </c>
      <c r="AJ97" s="7">
        <f>IF(S97&gt;0,RANK(S97,(N97:P97,Q97:AE97)),0)</f>
        <v>7</v>
      </c>
      <c r="AK97" s="2">
        <f t="shared" si="32"/>
        <v>2.6891734575087312E-2</v>
      </c>
      <c r="AL97" s="2">
        <f t="shared" si="33"/>
        <v>1.0244470314318976E-2</v>
      </c>
      <c r="AM97" s="2">
        <f t="shared" si="34"/>
        <v>2.5611175785797439E-3</v>
      </c>
      <c r="AN97" s="2">
        <f t="shared" si="35"/>
        <v>2.5611175785797439E-3</v>
      </c>
      <c r="AP97" t="s">
        <v>3372</v>
      </c>
      <c r="AQ97" t="s">
        <v>3459</v>
      </c>
      <c r="AV97" s="83" t="str">
        <f t="shared" si="23"/>
        <v/>
      </c>
      <c r="AX97" s="7" t="s">
        <v>63</v>
      </c>
    </row>
    <row r="98" spans="1:50" hidden="1" outlineLevel="1">
      <c r="A98" t="s">
        <v>2977</v>
      </c>
      <c r="B98" t="s">
        <v>3459</v>
      </c>
      <c r="C98" s="1">
        <f t="shared" si="25"/>
        <v>10438</v>
      </c>
      <c r="D98" s="7">
        <f>RANK(N98,(N98:P98,Q98:AE98))</f>
        <v>2</v>
      </c>
      <c r="E98" s="7">
        <f>RANK(O98,(N98:P98,Q98:AE98))</f>
        <v>1</v>
      </c>
      <c r="F98" s="7">
        <f>IF(P98&gt;0,RANK(P98,(N98:P98,Q98:AE98)),0)</f>
        <v>3</v>
      </c>
      <c r="G98" s="1">
        <f t="shared" si="26"/>
        <v>4515</v>
      </c>
      <c r="H98" s="2">
        <f t="shared" si="27"/>
        <v>0.4325541291435141</v>
      </c>
      <c r="I98" s="2"/>
      <c r="J98" s="2">
        <f t="shared" si="28"/>
        <v>0.21067254263268825</v>
      </c>
      <c r="K98" s="2">
        <f t="shared" si="29"/>
        <v>0.6432266717762023</v>
      </c>
      <c r="L98" s="2">
        <f t="shared" si="30"/>
        <v>9.7145046943858976E-2</v>
      </c>
      <c r="M98" s="2">
        <f t="shared" si="31"/>
        <v>4.8955738647250419E-2</v>
      </c>
      <c r="N98" s="1">
        <v>2199</v>
      </c>
      <c r="O98" s="1">
        <v>6714</v>
      </c>
      <c r="P98" s="1">
        <v>1014</v>
      </c>
      <c r="Q98" s="1">
        <v>284</v>
      </c>
      <c r="R98" s="1">
        <v>132</v>
      </c>
      <c r="S98" s="1">
        <v>29</v>
      </c>
      <c r="T98" s="1">
        <v>28</v>
      </c>
      <c r="U98" s="1">
        <v>38</v>
      </c>
      <c r="AG98" s="7">
        <f>IF(Q98&gt;0,RANK(Q98,(N98:P98,Q98:AE98)),0)</f>
        <v>4</v>
      </c>
      <c r="AH98" s="7">
        <f>IF(R98&gt;0,RANK(R98,(N98:P98,Q98:AE98)),0)</f>
        <v>5</v>
      </c>
      <c r="AI98" s="7">
        <f>IF(T98&gt;0,RANK(T98,(N98:P98,Q98:AE98)),0)</f>
        <v>8</v>
      </c>
      <c r="AJ98" s="7">
        <f>IF(S98&gt;0,RANK(S98,(N98:P98,Q98:AE98)),0)</f>
        <v>7</v>
      </c>
      <c r="AK98" s="2">
        <f t="shared" si="32"/>
        <v>2.7208277447786932E-2</v>
      </c>
      <c r="AL98" s="2">
        <f t="shared" si="33"/>
        <v>1.264610078559111E-2</v>
      </c>
      <c r="AM98" s="2">
        <f t="shared" si="34"/>
        <v>2.682506227246599E-3</v>
      </c>
      <c r="AN98" s="2">
        <f t="shared" si="35"/>
        <v>2.7783100210768347E-3</v>
      </c>
      <c r="AP98" t="s">
        <v>2977</v>
      </c>
      <c r="AQ98" t="s">
        <v>3459</v>
      </c>
      <c r="AV98" s="83" t="str">
        <f t="shared" si="23"/>
        <v/>
      </c>
      <c r="AX98" s="7" t="s">
        <v>63</v>
      </c>
    </row>
    <row r="99" spans="1:50" hidden="1" outlineLevel="1">
      <c r="A99" t="s">
        <v>3169</v>
      </c>
      <c r="B99" t="s">
        <v>3459</v>
      </c>
      <c r="C99" s="1">
        <f t="shared" si="25"/>
        <v>11040</v>
      </c>
      <c r="D99" s="7">
        <f>RANK(N99,(N99:P99,Q99:AE99))</f>
        <v>2</v>
      </c>
      <c r="E99" s="7">
        <f>RANK(O99,(N99:P99,Q99:AE99))</f>
        <v>1</v>
      </c>
      <c r="F99" s="7">
        <f>IF(P99&gt;0,RANK(P99,(N99:P99,Q99:AE99)),0)</f>
        <v>3</v>
      </c>
      <c r="G99" s="1">
        <f t="shared" si="26"/>
        <v>4997</v>
      </c>
      <c r="H99" s="2">
        <f t="shared" si="27"/>
        <v>0.45262681159420287</v>
      </c>
      <c r="I99" s="2"/>
      <c r="J99" s="2">
        <f t="shared" si="28"/>
        <v>0.19166666666666668</v>
      </c>
      <c r="K99" s="2">
        <f t="shared" si="29"/>
        <v>0.64429347826086958</v>
      </c>
      <c r="L99" s="2">
        <f t="shared" si="30"/>
        <v>9.9637681159420288E-2</v>
      </c>
      <c r="M99" s="2">
        <f t="shared" si="31"/>
        <v>6.4402173913043481E-2</v>
      </c>
      <c r="N99" s="1">
        <v>2116</v>
      </c>
      <c r="O99" s="1">
        <v>7113</v>
      </c>
      <c r="P99" s="1">
        <v>1100</v>
      </c>
      <c r="Q99" s="1">
        <v>403</v>
      </c>
      <c r="R99" s="1">
        <v>174</v>
      </c>
      <c r="S99" s="1">
        <v>44</v>
      </c>
      <c r="T99" s="1">
        <v>40</v>
      </c>
      <c r="U99" s="1">
        <v>50</v>
      </c>
      <c r="AG99" s="7">
        <f>IF(Q99&gt;0,RANK(Q99,(N99:P99,Q99:AE99)),0)</f>
        <v>4</v>
      </c>
      <c r="AH99" s="7">
        <f>IF(R99&gt;0,RANK(R99,(N99:P99,Q99:AE99)),0)</f>
        <v>5</v>
      </c>
      <c r="AI99" s="7">
        <f>IF(T99&gt;0,RANK(T99,(N99:P99,Q99:AE99)),0)</f>
        <v>8</v>
      </c>
      <c r="AJ99" s="7">
        <f>IF(S99&gt;0,RANK(S99,(N99:P99,Q99:AE99)),0)</f>
        <v>7</v>
      </c>
      <c r="AK99" s="2">
        <f t="shared" si="32"/>
        <v>3.6503623188405797E-2</v>
      </c>
      <c r="AL99" s="2">
        <f t="shared" si="33"/>
        <v>1.5760869565217391E-2</v>
      </c>
      <c r="AM99" s="2">
        <f t="shared" si="34"/>
        <v>3.6231884057971015E-3</v>
      </c>
      <c r="AN99" s="2">
        <f t="shared" si="35"/>
        <v>3.9855072463768114E-3</v>
      </c>
      <c r="AP99" t="s">
        <v>3169</v>
      </c>
      <c r="AQ99" t="s">
        <v>3459</v>
      </c>
      <c r="AV99" s="83" t="str">
        <f t="shared" si="23"/>
        <v/>
      </c>
      <c r="AX99" s="7" t="s">
        <v>63</v>
      </c>
    </row>
    <row r="100" spans="1:50" hidden="1" outlineLevel="1">
      <c r="A100" t="s">
        <v>3170</v>
      </c>
      <c r="B100" t="s">
        <v>3459</v>
      </c>
      <c r="C100" s="1">
        <f t="shared" si="25"/>
        <v>8823</v>
      </c>
      <c r="D100" s="7">
        <f>RANK(N100,(N100:P100,Q100:AE100))</f>
        <v>2</v>
      </c>
      <c r="E100" s="7">
        <f>RANK(O100,(N100:P100,Q100:AE100))</f>
        <v>1</v>
      </c>
      <c r="F100" s="7">
        <f>IF(P100&gt;0,RANK(P100,(N100:P100,Q100:AE100)),0)</f>
        <v>3</v>
      </c>
      <c r="G100" s="1">
        <f t="shared" si="26"/>
        <v>1248</v>
      </c>
      <c r="H100" s="2">
        <f t="shared" si="27"/>
        <v>0.14144848690921455</v>
      </c>
      <c r="I100" s="2"/>
      <c r="J100" s="2">
        <f t="shared" si="28"/>
        <v>0.31803241527825005</v>
      </c>
      <c r="K100" s="2">
        <f t="shared" si="29"/>
        <v>0.45948090218746457</v>
      </c>
      <c r="L100" s="2">
        <f t="shared" si="30"/>
        <v>0.18451773773093053</v>
      </c>
      <c r="M100" s="2">
        <f t="shared" si="31"/>
        <v>3.7968944803354804E-2</v>
      </c>
      <c r="N100" s="1">
        <v>2806</v>
      </c>
      <c r="O100" s="1">
        <v>4054</v>
      </c>
      <c r="P100" s="1">
        <v>1628</v>
      </c>
      <c r="Q100" s="1">
        <v>125</v>
      </c>
      <c r="R100" s="1">
        <v>128</v>
      </c>
      <c r="S100" s="1">
        <v>14</v>
      </c>
      <c r="T100" s="1">
        <v>33</v>
      </c>
      <c r="U100" s="1">
        <v>35</v>
      </c>
      <c r="AG100" s="7">
        <f>IF(Q100&gt;0,RANK(Q100,(N100:P100,Q100:AE100)),0)</f>
        <v>5</v>
      </c>
      <c r="AH100" s="7">
        <f>IF(R100&gt;0,RANK(R100,(N100:P100,Q100:AE100)),0)</f>
        <v>4</v>
      </c>
      <c r="AI100" s="7">
        <f>IF(T100&gt;0,RANK(T100,(N100:P100,Q100:AE100)),0)</f>
        <v>7</v>
      </c>
      <c r="AJ100" s="7">
        <f>IF(S100&gt;0,RANK(S100,(N100:P100,Q100:AE100)),0)</f>
        <v>8</v>
      </c>
      <c r="AK100" s="2">
        <f t="shared" si="32"/>
        <v>1.4167516717669727E-2</v>
      </c>
      <c r="AL100" s="2">
        <f t="shared" si="33"/>
        <v>1.45075371188938E-2</v>
      </c>
      <c r="AM100" s="2">
        <f t="shared" si="34"/>
        <v>3.7402244134648079E-3</v>
      </c>
      <c r="AN100" s="2">
        <f t="shared" si="35"/>
        <v>1.5867618723790094E-3</v>
      </c>
      <c r="AP100" t="s">
        <v>3170</v>
      </c>
      <c r="AQ100" t="s">
        <v>3459</v>
      </c>
      <c r="AV100" s="83" t="str">
        <f t="shared" si="23"/>
        <v/>
      </c>
      <c r="AX100" s="7" t="s">
        <v>63</v>
      </c>
    </row>
    <row r="101" spans="1:50" hidden="1" outlineLevel="1">
      <c r="A101" t="s">
        <v>3535</v>
      </c>
      <c r="B101" t="s">
        <v>3459</v>
      </c>
      <c r="C101" s="1">
        <f t="shared" si="25"/>
        <v>6083</v>
      </c>
      <c r="D101" s="7">
        <f>RANK(N101,(N101:P101,Q101:AE101))</f>
        <v>2</v>
      </c>
      <c r="E101" s="7">
        <f>RANK(O101,(N101:P101,Q101:AE101))</f>
        <v>1</v>
      </c>
      <c r="F101" s="7">
        <f>IF(P101&gt;0,RANK(P101,(N101:P101,Q101:AE101)),0)</f>
        <v>3</v>
      </c>
      <c r="G101" s="1">
        <f t="shared" si="26"/>
        <v>1924</v>
      </c>
      <c r="H101" s="2">
        <f t="shared" si="27"/>
        <v>0.31629130363307578</v>
      </c>
      <c r="I101" s="2"/>
      <c r="J101" s="2">
        <f t="shared" si="28"/>
        <v>0.27913858293605132</v>
      </c>
      <c r="K101" s="2">
        <f t="shared" si="29"/>
        <v>0.5954298865691271</v>
      </c>
      <c r="L101" s="2">
        <f t="shared" si="30"/>
        <v>8.8443202367253004E-2</v>
      </c>
      <c r="M101" s="2">
        <f t="shared" si="31"/>
        <v>3.6988328127568582E-2</v>
      </c>
      <c r="N101" s="1">
        <v>1698</v>
      </c>
      <c r="O101" s="1">
        <v>3622</v>
      </c>
      <c r="P101" s="1">
        <v>538</v>
      </c>
      <c r="Q101" s="1">
        <v>108</v>
      </c>
      <c r="R101" s="1">
        <v>64</v>
      </c>
      <c r="S101" s="1">
        <v>10</v>
      </c>
      <c r="T101" s="1">
        <v>18</v>
      </c>
      <c r="U101" s="1">
        <v>25</v>
      </c>
      <c r="AG101" s="7">
        <f>IF(Q101&gt;0,RANK(Q101,(N101:P101,Q101:AE101)),0)</f>
        <v>4</v>
      </c>
      <c r="AH101" s="7">
        <f>IF(R101&gt;0,RANK(R101,(N101:P101,Q101:AE101)),0)</f>
        <v>5</v>
      </c>
      <c r="AI101" s="7">
        <f>IF(T101&gt;0,RANK(T101,(N101:P101,Q101:AE101)),0)</f>
        <v>7</v>
      </c>
      <c r="AJ101" s="7">
        <f>IF(S101&gt;0,RANK(S101,(N101:P101,Q101:AE101)),0)</f>
        <v>8</v>
      </c>
      <c r="AK101" s="2">
        <f t="shared" si="32"/>
        <v>1.7754397501232946E-2</v>
      </c>
      <c r="AL101" s="2">
        <f t="shared" si="33"/>
        <v>1.0521124445175079E-2</v>
      </c>
      <c r="AM101" s="2">
        <f t="shared" si="34"/>
        <v>2.9590662502054907E-3</v>
      </c>
      <c r="AN101" s="2">
        <f t="shared" si="35"/>
        <v>1.643925694558606E-3</v>
      </c>
      <c r="AP101" t="s">
        <v>3535</v>
      </c>
      <c r="AQ101" t="s">
        <v>3459</v>
      </c>
      <c r="AV101" s="83" t="str">
        <f t="shared" si="23"/>
        <v/>
      </c>
      <c r="AX101" s="7" t="s">
        <v>63</v>
      </c>
    </row>
    <row r="102" spans="1:50" hidden="1" outlineLevel="1">
      <c r="A102" t="s">
        <v>2664</v>
      </c>
      <c r="B102" t="s">
        <v>3459</v>
      </c>
      <c r="C102" s="1">
        <f t="shared" si="25"/>
        <v>5965</v>
      </c>
      <c r="D102" s="7">
        <f>RANK(N102,(N102:P102,Q102:AE102))</f>
        <v>2</v>
      </c>
      <c r="E102" s="7">
        <f>RANK(O102,(N102:P102,Q102:AE102))</f>
        <v>1</v>
      </c>
      <c r="F102" s="7">
        <f>IF(P102&gt;0,RANK(P102,(N102:P102,Q102:AE102)),0)</f>
        <v>3</v>
      </c>
      <c r="G102" s="1">
        <f t="shared" si="26"/>
        <v>1495</v>
      </c>
      <c r="H102" s="2">
        <f t="shared" si="27"/>
        <v>0.25062866722548199</v>
      </c>
      <c r="I102" s="2"/>
      <c r="J102" s="2">
        <f t="shared" si="28"/>
        <v>0.30695725062866724</v>
      </c>
      <c r="K102" s="2">
        <f t="shared" si="29"/>
        <v>0.55758591785414924</v>
      </c>
      <c r="L102" s="2">
        <f t="shared" si="30"/>
        <v>8.9689857502095557E-2</v>
      </c>
      <c r="M102" s="2">
        <f t="shared" si="31"/>
        <v>4.5766974015087905E-2</v>
      </c>
      <c r="N102" s="1">
        <v>1831</v>
      </c>
      <c r="O102" s="1">
        <v>3326</v>
      </c>
      <c r="P102" s="1">
        <v>535</v>
      </c>
      <c r="Q102" s="1">
        <v>137</v>
      </c>
      <c r="R102" s="1">
        <v>71</v>
      </c>
      <c r="S102" s="1">
        <v>9</v>
      </c>
      <c r="T102" s="1">
        <v>22</v>
      </c>
      <c r="U102" s="1">
        <v>34</v>
      </c>
      <c r="AG102" s="7">
        <f>IF(Q102&gt;0,RANK(Q102,(N102:P102,Q102:AE102)),0)</f>
        <v>4</v>
      </c>
      <c r="AH102" s="7">
        <f>IF(R102&gt;0,RANK(R102,(N102:P102,Q102:AE102)),0)</f>
        <v>5</v>
      </c>
      <c r="AI102" s="7">
        <f>IF(T102&gt;0,RANK(T102,(N102:P102,Q102:AE102)),0)</f>
        <v>7</v>
      </c>
      <c r="AJ102" s="7">
        <f>IF(S102&gt;0,RANK(S102,(N102:P102,Q102:AE102)),0)</f>
        <v>8</v>
      </c>
      <c r="AK102" s="2">
        <f t="shared" si="32"/>
        <v>2.2967309304274937E-2</v>
      </c>
      <c r="AL102" s="2">
        <f t="shared" si="33"/>
        <v>1.1902766135792121E-2</v>
      </c>
      <c r="AM102" s="2">
        <f t="shared" si="34"/>
        <v>3.6881810561609388E-3</v>
      </c>
      <c r="AN102" s="2">
        <f t="shared" si="35"/>
        <v>1.5088013411567478E-3</v>
      </c>
      <c r="AP102" t="s">
        <v>2664</v>
      </c>
      <c r="AQ102" t="s">
        <v>3459</v>
      </c>
      <c r="AV102" s="83" t="str">
        <f t="shared" si="23"/>
        <v/>
      </c>
      <c r="AX102" s="7" t="s">
        <v>63</v>
      </c>
    </row>
    <row r="103" spans="1:50" hidden="1" outlineLevel="1">
      <c r="A103" t="s">
        <v>3412</v>
      </c>
      <c r="B103" t="s">
        <v>3459</v>
      </c>
      <c r="C103" s="1">
        <f t="shared" si="25"/>
        <v>6033</v>
      </c>
      <c r="D103" s="7">
        <f>RANK(N103,(N103:P103,Q103:AE103))</f>
        <v>2</v>
      </c>
      <c r="E103" s="7">
        <f>RANK(O103,(N103:P103,Q103:AE103))</f>
        <v>1</v>
      </c>
      <c r="F103" s="7">
        <f>IF(P103&gt;0,RANK(P103,(N103:P103,Q103:AE103)),0)</f>
        <v>3</v>
      </c>
      <c r="G103" s="1">
        <f t="shared" si="26"/>
        <v>2789</v>
      </c>
      <c r="H103" s="2">
        <f t="shared" si="27"/>
        <v>0.4622907342947124</v>
      </c>
      <c r="I103" s="2"/>
      <c r="J103" s="2">
        <f t="shared" si="28"/>
        <v>0.23023371456986574</v>
      </c>
      <c r="K103" s="2">
        <f t="shared" si="29"/>
        <v>0.6925244488645782</v>
      </c>
      <c r="L103" s="2">
        <f t="shared" si="30"/>
        <v>4.7240179015415218E-2</v>
      </c>
      <c r="M103" s="2">
        <f t="shared" si="31"/>
        <v>3.0001657550140837E-2</v>
      </c>
      <c r="N103" s="1">
        <v>1389</v>
      </c>
      <c r="O103" s="1">
        <v>4178</v>
      </c>
      <c r="P103" s="1">
        <v>285</v>
      </c>
      <c r="Q103" s="1">
        <v>105</v>
      </c>
      <c r="R103" s="1">
        <v>35</v>
      </c>
      <c r="S103" s="1">
        <v>11</v>
      </c>
      <c r="T103" s="1">
        <v>9</v>
      </c>
      <c r="U103" s="1">
        <v>21</v>
      </c>
      <c r="AG103" s="7">
        <f>IF(Q103&gt;0,RANK(Q103,(N103:P103,Q103:AE103)),0)</f>
        <v>4</v>
      </c>
      <c r="AH103" s="7">
        <f>IF(R103&gt;0,RANK(R103,(N103:P103,Q103:AE103)),0)</f>
        <v>5</v>
      </c>
      <c r="AI103" s="7">
        <f>IF(T103&gt;0,RANK(T103,(N103:P103,Q103:AE103)),0)</f>
        <v>8</v>
      </c>
      <c r="AJ103" s="7">
        <f>IF(S103&gt;0,RANK(S103,(N103:P103,Q103:AE103)),0)</f>
        <v>7</v>
      </c>
      <c r="AK103" s="2">
        <f t="shared" si="32"/>
        <v>1.74042764793635E-2</v>
      </c>
      <c r="AL103" s="2">
        <f t="shared" si="33"/>
        <v>5.801425493121167E-3</v>
      </c>
      <c r="AM103" s="2">
        <f t="shared" si="34"/>
        <v>1.4917951268025858E-3</v>
      </c>
      <c r="AN103" s="2">
        <f t="shared" si="35"/>
        <v>1.8233051549809381E-3</v>
      </c>
      <c r="AP103" t="s">
        <v>3412</v>
      </c>
      <c r="AQ103" t="s">
        <v>3459</v>
      </c>
      <c r="AV103" s="83" t="str">
        <f t="shared" si="23"/>
        <v/>
      </c>
      <c r="AX103" s="7" t="s">
        <v>63</v>
      </c>
    </row>
    <row r="104" spans="1:50" hidden="1" outlineLevel="1">
      <c r="A104" t="s">
        <v>3195</v>
      </c>
      <c r="B104" t="s">
        <v>3459</v>
      </c>
      <c r="C104" s="1">
        <f t="shared" si="25"/>
        <v>8712</v>
      </c>
      <c r="D104" s="7">
        <f>RANK(N104,(N104:P104,Q104:AE104))</f>
        <v>2</v>
      </c>
      <c r="E104" s="7">
        <f>RANK(O104,(N104:P104,Q104:AE104))</f>
        <v>1</v>
      </c>
      <c r="F104" s="7">
        <f>IF(P104&gt;0,RANK(P104,(N104:P104,Q104:AE104)),0)</f>
        <v>3</v>
      </c>
      <c r="G104" s="1">
        <f t="shared" si="26"/>
        <v>4039</v>
      </c>
      <c r="H104" s="2">
        <f t="shared" si="27"/>
        <v>0.463613406795225</v>
      </c>
      <c r="I104" s="2"/>
      <c r="J104" s="2">
        <f t="shared" si="28"/>
        <v>0.2025941230486685</v>
      </c>
      <c r="K104" s="2">
        <f t="shared" si="29"/>
        <v>0.66620752984389353</v>
      </c>
      <c r="L104" s="2">
        <f t="shared" si="30"/>
        <v>9.0564738292011018E-2</v>
      </c>
      <c r="M104" s="2">
        <f t="shared" si="31"/>
        <v>4.0633608815426922E-2</v>
      </c>
      <c r="N104" s="1">
        <v>1765</v>
      </c>
      <c r="O104" s="1">
        <v>5804</v>
      </c>
      <c r="P104" s="1">
        <v>789</v>
      </c>
      <c r="Q104" s="1">
        <v>164</v>
      </c>
      <c r="R104" s="1">
        <v>101</v>
      </c>
      <c r="S104" s="1">
        <v>29</v>
      </c>
      <c r="T104" s="1">
        <v>31</v>
      </c>
      <c r="U104" s="1">
        <v>29</v>
      </c>
      <c r="AG104" s="7">
        <f>IF(Q104&gt;0,RANK(Q104,(N104:P104,Q104:AE104)),0)</f>
        <v>4</v>
      </c>
      <c r="AH104" s="7">
        <f>IF(R104&gt;0,RANK(R104,(N104:P104,Q104:AE104)),0)</f>
        <v>5</v>
      </c>
      <c r="AI104" s="7">
        <f>IF(T104&gt;0,RANK(T104,(N104:P104,Q104:AE104)),0)</f>
        <v>6</v>
      </c>
      <c r="AJ104" s="7">
        <f>IF(S104&gt;0,RANK(S104,(N104:P104,Q104:AE104)),0)</f>
        <v>7</v>
      </c>
      <c r="AK104" s="2">
        <f t="shared" si="32"/>
        <v>1.8824609733700644E-2</v>
      </c>
      <c r="AL104" s="2">
        <f t="shared" si="33"/>
        <v>1.1593204775022957E-2</v>
      </c>
      <c r="AM104" s="2">
        <f t="shared" si="34"/>
        <v>3.5583103764921945E-3</v>
      </c>
      <c r="AN104" s="2">
        <f t="shared" si="35"/>
        <v>3.3287419651056014E-3</v>
      </c>
      <c r="AP104" t="s">
        <v>3195</v>
      </c>
      <c r="AQ104" t="s">
        <v>3459</v>
      </c>
      <c r="AV104" s="83" t="str">
        <f t="shared" si="23"/>
        <v/>
      </c>
      <c r="AX104" s="7" t="s">
        <v>63</v>
      </c>
    </row>
    <row r="105" spans="1:50" hidden="1" outlineLevel="1">
      <c r="A105" t="s">
        <v>3552</v>
      </c>
      <c r="B105" t="s">
        <v>3459</v>
      </c>
      <c r="C105" s="1">
        <f t="shared" si="25"/>
        <v>7154</v>
      </c>
      <c r="D105" s="7">
        <f>RANK(N105,(N105:P105,Q105:AE105))</f>
        <v>2</v>
      </c>
      <c r="E105" s="7">
        <f>RANK(O105,(N105:P105,Q105:AE105))</f>
        <v>1</v>
      </c>
      <c r="F105" s="7">
        <f>IF(P105&gt;0,RANK(P105,(N105:P105,Q105:AE105)),0)</f>
        <v>3</v>
      </c>
      <c r="G105" s="1">
        <f t="shared" si="26"/>
        <v>3943</v>
      </c>
      <c r="H105" s="2">
        <f t="shared" si="27"/>
        <v>0.55116019010343864</v>
      </c>
      <c r="I105" s="2"/>
      <c r="J105" s="2">
        <f t="shared" si="28"/>
        <v>0.1817165222253285</v>
      </c>
      <c r="K105" s="2">
        <f t="shared" si="29"/>
        <v>0.73287671232876717</v>
      </c>
      <c r="L105" s="2">
        <f t="shared" si="30"/>
        <v>5.689124965054515E-2</v>
      </c>
      <c r="M105" s="2">
        <f t="shared" si="31"/>
        <v>2.8515515795359159E-2</v>
      </c>
      <c r="N105" s="1">
        <v>1300</v>
      </c>
      <c r="O105" s="1">
        <v>5243</v>
      </c>
      <c r="P105" s="1">
        <v>407</v>
      </c>
      <c r="Q105" s="1">
        <v>110</v>
      </c>
      <c r="R105" s="1">
        <v>43</v>
      </c>
      <c r="S105" s="1">
        <v>6</v>
      </c>
      <c r="T105" s="1">
        <v>16</v>
      </c>
      <c r="U105" s="1">
        <v>29</v>
      </c>
      <c r="AG105" s="7">
        <f>IF(Q105&gt;0,RANK(Q105,(N105:P105,Q105:AE105)),0)</f>
        <v>4</v>
      </c>
      <c r="AH105" s="7">
        <f>IF(R105&gt;0,RANK(R105,(N105:P105,Q105:AE105)),0)</f>
        <v>5</v>
      </c>
      <c r="AI105" s="7">
        <f>IF(T105&gt;0,RANK(T105,(N105:P105,Q105:AE105)),0)</f>
        <v>7</v>
      </c>
      <c r="AJ105" s="7">
        <f>IF(S105&gt;0,RANK(S105,(N105:P105,Q105:AE105)),0)</f>
        <v>8</v>
      </c>
      <c r="AK105" s="2">
        <f t="shared" si="32"/>
        <v>1.5376013419066257E-2</v>
      </c>
      <c r="AL105" s="2">
        <f t="shared" si="33"/>
        <v>6.0106234274531732E-3</v>
      </c>
      <c r="AM105" s="2">
        <f t="shared" si="34"/>
        <v>2.2365110427732737E-3</v>
      </c>
      <c r="AN105" s="2">
        <f t="shared" si="35"/>
        <v>8.3869164103997763E-4</v>
      </c>
      <c r="AP105" t="s">
        <v>3552</v>
      </c>
      <c r="AQ105" t="s">
        <v>3459</v>
      </c>
      <c r="AV105" s="83" t="str">
        <f t="shared" si="23"/>
        <v/>
      </c>
      <c r="AX105" s="7" t="s">
        <v>63</v>
      </c>
    </row>
    <row r="106" spans="1:50" hidden="1" outlineLevel="1">
      <c r="A106" t="s">
        <v>3553</v>
      </c>
      <c r="B106" t="s">
        <v>3459</v>
      </c>
      <c r="C106" s="1">
        <f t="shared" si="25"/>
        <v>6382</v>
      </c>
      <c r="D106" s="7">
        <f>RANK(N106,(N106:P106,Q106:AE106))</f>
        <v>2</v>
      </c>
      <c r="E106" s="7">
        <f>RANK(O106,(N106:P106,Q106:AE106))</f>
        <v>1</v>
      </c>
      <c r="F106" s="7">
        <f>IF(P106&gt;0,RANK(P106,(N106:P106,Q106:AE106)),0)</f>
        <v>3</v>
      </c>
      <c r="G106" s="1">
        <f t="shared" si="26"/>
        <v>3070</v>
      </c>
      <c r="H106" s="2">
        <f t="shared" si="27"/>
        <v>0.48104042619868381</v>
      </c>
      <c r="I106" s="2"/>
      <c r="J106" s="2">
        <f t="shared" si="28"/>
        <v>0.18928235662801629</v>
      </c>
      <c r="K106" s="2">
        <f t="shared" si="29"/>
        <v>0.6703227828267001</v>
      </c>
      <c r="L106" s="2">
        <f t="shared" si="30"/>
        <v>9.2134127232842367E-2</v>
      </c>
      <c r="M106" s="2">
        <f t="shared" si="31"/>
        <v>4.826073331244124E-2</v>
      </c>
      <c r="N106" s="1">
        <v>1208</v>
      </c>
      <c r="O106" s="1">
        <v>4278</v>
      </c>
      <c r="P106" s="1">
        <v>588</v>
      </c>
      <c r="Q106" s="1">
        <v>139</v>
      </c>
      <c r="R106" s="1">
        <v>87</v>
      </c>
      <c r="S106" s="1">
        <v>21</v>
      </c>
      <c r="T106" s="1">
        <v>25</v>
      </c>
      <c r="U106" s="1">
        <v>36</v>
      </c>
      <c r="AG106" s="7">
        <f>IF(Q106&gt;0,RANK(Q106,(N106:P106,Q106:AE106)),0)</f>
        <v>4</v>
      </c>
      <c r="AH106" s="7">
        <f>IF(R106&gt;0,RANK(R106,(N106:P106,Q106:AE106)),0)</f>
        <v>5</v>
      </c>
      <c r="AI106" s="7">
        <f>IF(T106&gt;0,RANK(T106,(N106:P106,Q106:AE106)),0)</f>
        <v>7</v>
      </c>
      <c r="AJ106" s="7">
        <f>IF(S106&gt;0,RANK(S106,(N106:P106,Q106:AE106)),0)</f>
        <v>8</v>
      </c>
      <c r="AK106" s="2">
        <f t="shared" si="32"/>
        <v>2.1780006267627702E-2</v>
      </c>
      <c r="AL106" s="2">
        <f t="shared" si="33"/>
        <v>1.3632090253838922E-2</v>
      </c>
      <c r="AM106" s="2">
        <f t="shared" si="34"/>
        <v>3.9172673143215292E-3</v>
      </c>
      <c r="AN106" s="2">
        <f t="shared" si="35"/>
        <v>3.2905045440300845E-3</v>
      </c>
      <c r="AP106" t="s">
        <v>3553</v>
      </c>
      <c r="AQ106" t="s">
        <v>3459</v>
      </c>
      <c r="AV106" s="83" t="str">
        <f t="shared" si="23"/>
        <v/>
      </c>
      <c r="AX106" s="7" t="s">
        <v>63</v>
      </c>
    </row>
    <row r="107" spans="1:50" hidden="1" outlineLevel="1">
      <c r="A107" t="s">
        <v>4659</v>
      </c>
      <c r="B107" t="s">
        <v>3459</v>
      </c>
      <c r="C107" s="1">
        <f t="shared" si="25"/>
        <v>5577</v>
      </c>
      <c r="D107" s="7">
        <f>RANK(N107,(N107:P107,Q107:AE107))</f>
        <v>2</v>
      </c>
      <c r="E107" s="7">
        <f>RANK(O107,(N107:P107,Q107:AE107))</f>
        <v>1</v>
      </c>
      <c r="F107" s="7">
        <f>IF(P107&gt;0,RANK(P107,(N107:P107,Q107:AE107)),0)</f>
        <v>3</v>
      </c>
      <c r="G107" s="1">
        <f t="shared" si="26"/>
        <v>1062</v>
      </c>
      <c r="H107" s="2">
        <f t="shared" si="27"/>
        <v>0.19042495965572889</v>
      </c>
      <c r="I107" s="2"/>
      <c r="J107" s="2">
        <f t="shared" si="28"/>
        <v>0.34875381029227182</v>
      </c>
      <c r="K107" s="2">
        <f t="shared" si="29"/>
        <v>0.53917876994800074</v>
      </c>
      <c r="L107" s="2">
        <f t="shared" si="30"/>
        <v>6.867491482876098E-2</v>
      </c>
      <c r="M107" s="2">
        <f t="shared" si="31"/>
        <v>4.3392504930966469E-2</v>
      </c>
      <c r="N107" s="1">
        <v>1945</v>
      </c>
      <c r="O107" s="1">
        <v>3007</v>
      </c>
      <c r="P107" s="1">
        <v>383</v>
      </c>
      <c r="Q107" s="1">
        <v>120</v>
      </c>
      <c r="R107" s="1">
        <v>59</v>
      </c>
      <c r="S107" s="1">
        <v>27</v>
      </c>
      <c r="T107" s="1">
        <v>24</v>
      </c>
      <c r="U107" s="1">
        <v>12</v>
      </c>
      <c r="AG107" s="7">
        <f>IF(Q107&gt;0,RANK(Q107,(N107:P107,Q107:AE107)),0)</f>
        <v>4</v>
      </c>
      <c r="AH107" s="7">
        <f>IF(R107&gt;0,RANK(R107,(N107:P107,Q107:AE107)),0)</f>
        <v>5</v>
      </c>
      <c r="AI107" s="7">
        <f>IF(T107&gt;0,RANK(T107,(N107:P107,Q107:AE107)),0)</f>
        <v>7</v>
      </c>
      <c r="AJ107" s="7">
        <f>IF(S107&gt;0,RANK(S107,(N107:P107,Q107:AE107)),0)</f>
        <v>6</v>
      </c>
      <c r="AK107" s="2">
        <f t="shared" si="32"/>
        <v>2.151694459386767E-2</v>
      </c>
      <c r="AL107" s="2">
        <f t="shared" si="33"/>
        <v>1.0579164425318272E-2</v>
      </c>
      <c r="AM107" s="2">
        <f t="shared" si="34"/>
        <v>4.3033889187735338E-3</v>
      </c>
      <c r="AN107" s="2">
        <f t="shared" si="35"/>
        <v>4.8413125336202257E-3</v>
      </c>
      <c r="AP107" t="s">
        <v>4659</v>
      </c>
      <c r="AQ107" t="s">
        <v>3459</v>
      </c>
      <c r="AV107" s="83" t="str">
        <f t="shared" si="23"/>
        <v/>
      </c>
      <c r="AX107" s="7" t="s">
        <v>63</v>
      </c>
    </row>
    <row r="108" spans="1:50" hidden="1" outlineLevel="1">
      <c r="A108" t="s">
        <v>2418</v>
      </c>
      <c r="B108" t="s">
        <v>3459</v>
      </c>
      <c r="C108" s="1">
        <f t="shared" si="25"/>
        <v>5028</v>
      </c>
      <c r="D108" s="7">
        <f>RANK(N108,(N108:P108,Q108:AE108))</f>
        <v>2</v>
      </c>
      <c r="E108" s="7">
        <f>RANK(O108,(N108:P108,Q108:AE108))</f>
        <v>1</v>
      </c>
      <c r="F108" s="7">
        <f>IF(P108&gt;0,RANK(P108,(N108:P108,Q108:AE108)),0)</f>
        <v>3</v>
      </c>
      <c r="G108" s="1">
        <f t="shared" si="26"/>
        <v>904</v>
      </c>
      <c r="H108" s="2">
        <f t="shared" si="27"/>
        <v>0.17979315831344472</v>
      </c>
      <c r="I108" s="2"/>
      <c r="J108" s="2">
        <f t="shared" si="28"/>
        <v>0.36217183770883055</v>
      </c>
      <c r="K108" s="2">
        <f t="shared" si="29"/>
        <v>0.54196499602227521</v>
      </c>
      <c r="L108" s="2">
        <f t="shared" si="30"/>
        <v>5.0715990453460619E-2</v>
      </c>
      <c r="M108" s="2">
        <f t="shared" si="31"/>
        <v>4.5147175815433621E-2</v>
      </c>
      <c r="N108" s="1">
        <v>1821</v>
      </c>
      <c r="O108" s="1">
        <v>2725</v>
      </c>
      <c r="P108" s="1">
        <v>255</v>
      </c>
      <c r="Q108" s="1">
        <v>124</v>
      </c>
      <c r="R108" s="1">
        <v>41</v>
      </c>
      <c r="S108" s="1">
        <v>8</v>
      </c>
      <c r="T108" s="1">
        <v>26</v>
      </c>
      <c r="U108" s="1">
        <v>28</v>
      </c>
      <c r="AG108" s="7">
        <f>IF(Q108&gt;0,RANK(Q108,(N108:P108,Q108:AE108)),0)</f>
        <v>4</v>
      </c>
      <c r="AH108" s="7">
        <f>IF(R108&gt;0,RANK(R108,(N108:P108,Q108:AE108)),0)</f>
        <v>5</v>
      </c>
      <c r="AI108" s="7">
        <f>IF(T108&gt;0,RANK(T108,(N108:P108,Q108:AE108)),0)</f>
        <v>7</v>
      </c>
      <c r="AJ108" s="7">
        <f>IF(S108&gt;0,RANK(S108,(N108:P108,Q108:AE108)),0)</f>
        <v>8</v>
      </c>
      <c r="AK108" s="2">
        <f t="shared" si="32"/>
        <v>2.4661893396976928E-2</v>
      </c>
      <c r="AL108" s="2">
        <f t="shared" si="33"/>
        <v>8.1543357199681775E-3</v>
      </c>
      <c r="AM108" s="2">
        <f t="shared" si="34"/>
        <v>5.1710421638822592E-3</v>
      </c>
      <c r="AN108" s="2">
        <f t="shared" si="35"/>
        <v>1.5910898965791568E-3</v>
      </c>
      <c r="AP108" t="s">
        <v>2418</v>
      </c>
      <c r="AQ108" t="s">
        <v>3459</v>
      </c>
      <c r="AV108" s="83" t="str">
        <f t="shared" si="23"/>
        <v/>
      </c>
      <c r="AX108" s="7" t="s">
        <v>63</v>
      </c>
    </row>
    <row r="109" spans="1:50" hidden="1" outlineLevel="1">
      <c r="A109" t="s">
        <v>3557</v>
      </c>
      <c r="B109" t="s">
        <v>3459</v>
      </c>
      <c r="C109" s="1">
        <f t="shared" si="25"/>
        <v>4976</v>
      </c>
      <c r="D109" s="7">
        <f>RANK(N109,(N109:P109,Q109:AE109))</f>
        <v>2</v>
      </c>
      <c r="E109" s="7">
        <f>RANK(O109,(N109:P109,Q109:AE109))</f>
        <v>1</v>
      </c>
      <c r="F109" s="7">
        <f>IF(P109&gt;0,RANK(P109,(N109:P109,Q109:AE109)),0)</f>
        <v>3</v>
      </c>
      <c r="G109" s="1">
        <f t="shared" si="26"/>
        <v>452</v>
      </c>
      <c r="H109" s="2">
        <f t="shared" si="27"/>
        <v>9.0836012861736329E-2</v>
      </c>
      <c r="I109" s="2"/>
      <c r="J109" s="2">
        <f t="shared" si="28"/>
        <v>0.404943729903537</v>
      </c>
      <c r="K109" s="2">
        <f t="shared" si="29"/>
        <v>0.49577974276527331</v>
      </c>
      <c r="L109" s="2">
        <f t="shared" si="30"/>
        <v>5.3657556270096461E-2</v>
      </c>
      <c r="M109" s="2">
        <f t="shared" si="31"/>
        <v>4.5618971061093229E-2</v>
      </c>
      <c r="N109" s="1">
        <v>2015</v>
      </c>
      <c r="O109" s="1">
        <v>2467</v>
      </c>
      <c r="P109" s="1">
        <v>267</v>
      </c>
      <c r="Q109" s="1">
        <v>108</v>
      </c>
      <c r="R109" s="1">
        <v>34</v>
      </c>
      <c r="S109" s="1">
        <v>21</v>
      </c>
      <c r="T109" s="1">
        <v>48</v>
      </c>
      <c r="U109" s="1">
        <v>16</v>
      </c>
      <c r="AG109" s="7">
        <f>IF(Q109&gt;0,RANK(Q109,(N109:P109,Q109:AE109)),0)</f>
        <v>4</v>
      </c>
      <c r="AH109" s="7">
        <f>IF(R109&gt;0,RANK(R109,(N109:P109,Q109:AE109)),0)</f>
        <v>6</v>
      </c>
      <c r="AI109" s="7">
        <f>IF(T109&gt;0,RANK(T109,(N109:P109,Q109:AE109)),0)</f>
        <v>5</v>
      </c>
      <c r="AJ109" s="7">
        <f>IF(S109&gt;0,RANK(S109,(N109:P109,Q109:AE109)),0)</f>
        <v>7</v>
      </c>
      <c r="AK109" s="2">
        <f t="shared" si="32"/>
        <v>2.1704180064308683E-2</v>
      </c>
      <c r="AL109" s="2">
        <f t="shared" si="33"/>
        <v>6.8327974276527334E-3</v>
      </c>
      <c r="AM109" s="2">
        <f t="shared" si="34"/>
        <v>9.6463022508038593E-3</v>
      </c>
      <c r="AN109" s="2">
        <f t="shared" si="35"/>
        <v>4.2202572347266884E-3</v>
      </c>
      <c r="AP109" t="s">
        <v>3557</v>
      </c>
      <c r="AQ109" t="s">
        <v>3459</v>
      </c>
      <c r="AV109" s="83" t="str">
        <f t="shared" si="23"/>
        <v/>
      </c>
      <c r="AX109" s="7" t="s">
        <v>63</v>
      </c>
    </row>
    <row r="110" spans="1:50" hidden="1" outlineLevel="1">
      <c r="A110" t="s">
        <v>2406</v>
      </c>
      <c r="B110" t="s">
        <v>3459</v>
      </c>
      <c r="C110" s="1">
        <f t="shared" si="25"/>
        <v>5188</v>
      </c>
      <c r="D110" s="7">
        <f>RANK(N110,(N110:P110,Q110:AE110))</f>
        <v>2</v>
      </c>
      <c r="E110" s="7">
        <f>RANK(O110,(N110:P110,Q110:AE110))</f>
        <v>1</v>
      </c>
      <c r="F110" s="7">
        <f>IF(P110&gt;0,RANK(P110,(N110:P110,Q110:AE110)),0)</f>
        <v>3</v>
      </c>
      <c r="G110" s="1">
        <f t="shared" si="26"/>
        <v>39</v>
      </c>
      <c r="H110" s="2">
        <f t="shared" si="27"/>
        <v>7.5173477255204317E-3</v>
      </c>
      <c r="I110" s="2"/>
      <c r="J110" s="2">
        <f t="shared" si="28"/>
        <v>0.43986121819583657</v>
      </c>
      <c r="K110" s="2">
        <f t="shared" si="29"/>
        <v>0.447378565921357</v>
      </c>
      <c r="L110" s="2">
        <f t="shared" si="30"/>
        <v>7.3824209714726294E-2</v>
      </c>
      <c r="M110" s="2">
        <f t="shared" si="31"/>
        <v>3.8936006168080142E-2</v>
      </c>
      <c r="N110" s="1">
        <v>2282</v>
      </c>
      <c r="O110" s="1">
        <v>2321</v>
      </c>
      <c r="P110" s="1">
        <v>383</v>
      </c>
      <c r="Q110" s="1">
        <v>100</v>
      </c>
      <c r="R110" s="1">
        <v>42</v>
      </c>
      <c r="S110" s="1">
        <v>24</v>
      </c>
      <c r="T110" s="1">
        <v>23</v>
      </c>
      <c r="U110" s="1">
        <v>13</v>
      </c>
      <c r="AG110" s="7">
        <f>IF(Q110&gt;0,RANK(Q110,(N110:P110,Q110:AE110)),0)</f>
        <v>4</v>
      </c>
      <c r="AH110" s="7">
        <f>IF(R110&gt;0,RANK(R110,(N110:P110,Q110:AE110)),0)</f>
        <v>5</v>
      </c>
      <c r="AI110" s="7">
        <f>IF(T110&gt;0,RANK(T110,(N110:P110,Q110:AE110)),0)</f>
        <v>7</v>
      </c>
      <c r="AJ110" s="7">
        <f>IF(S110&gt;0,RANK(S110,(N110:P110,Q110:AE110)),0)</f>
        <v>6</v>
      </c>
      <c r="AK110" s="2">
        <f t="shared" si="32"/>
        <v>1.9275250578257519E-2</v>
      </c>
      <c r="AL110" s="2">
        <f t="shared" si="33"/>
        <v>8.0956052428681567E-3</v>
      </c>
      <c r="AM110" s="2">
        <f t="shared" si="34"/>
        <v>4.4333076329992286E-3</v>
      </c>
      <c r="AN110" s="2">
        <f t="shared" si="35"/>
        <v>4.6260601387818042E-3</v>
      </c>
      <c r="AP110" t="s">
        <v>2406</v>
      </c>
      <c r="AQ110" t="s">
        <v>3459</v>
      </c>
      <c r="AV110" s="83" t="str">
        <f t="shared" si="23"/>
        <v/>
      </c>
      <c r="AX110" s="7" t="s">
        <v>63</v>
      </c>
    </row>
    <row r="111" spans="1:50" hidden="1" outlineLevel="1">
      <c r="A111" t="s">
        <v>2749</v>
      </c>
      <c r="B111" t="s">
        <v>3459</v>
      </c>
      <c r="C111" s="1">
        <f t="shared" si="25"/>
        <v>3226</v>
      </c>
      <c r="D111" s="7">
        <f>RANK(N111,(N111:P111,Q111:AE111))</f>
        <v>2</v>
      </c>
      <c r="E111" s="7">
        <f>RANK(O111,(N111:P111,Q111:AE111))</f>
        <v>1</v>
      </c>
      <c r="F111" s="7">
        <f>IF(P111&gt;0,RANK(P111,(N111:P111,Q111:AE111)),0)</f>
        <v>3</v>
      </c>
      <c r="G111" s="1">
        <f t="shared" si="26"/>
        <v>807</v>
      </c>
      <c r="H111" s="2">
        <f t="shared" si="27"/>
        <v>0.25015499070055797</v>
      </c>
      <c r="I111" s="2"/>
      <c r="J111" s="2">
        <f t="shared" si="28"/>
        <v>0.31742095474271542</v>
      </c>
      <c r="K111" s="2">
        <f t="shared" si="29"/>
        <v>0.56757594544327339</v>
      </c>
      <c r="L111" s="2">
        <f t="shared" si="30"/>
        <v>7.8115313081215124E-2</v>
      </c>
      <c r="M111" s="2">
        <f t="shared" si="31"/>
        <v>3.6887786732796121E-2</v>
      </c>
      <c r="N111" s="1">
        <v>1024</v>
      </c>
      <c r="O111" s="1">
        <v>1831</v>
      </c>
      <c r="P111" s="1">
        <v>252</v>
      </c>
      <c r="Q111" s="1">
        <v>58</v>
      </c>
      <c r="R111" s="1">
        <v>32</v>
      </c>
      <c r="S111" s="1">
        <v>6</v>
      </c>
      <c r="T111" s="1">
        <v>13</v>
      </c>
      <c r="U111" s="1">
        <v>10</v>
      </c>
      <c r="AG111" s="7">
        <f>IF(Q111&gt;0,RANK(Q111,(N111:P111,Q111:AE111)),0)</f>
        <v>4</v>
      </c>
      <c r="AH111" s="7">
        <f>IF(R111&gt;0,RANK(R111,(N111:P111,Q111:AE111)),0)</f>
        <v>5</v>
      </c>
      <c r="AI111" s="7">
        <f>IF(T111&gt;0,RANK(T111,(N111:P111,Q111:AE111)),0)</f>
        <v>6</v>
      </c>
      <c r="AJ111" s="7">
        <f>IF(S111&gt;0,RANK(S111,(N111:P111,Q111:AE111)),0)</f>
        <v>8</v>
      </c>
      <c r="AK111" s="2">
        <f t="shared" si="32"/>
        <v>1.7978921264724116E-2</v>
      </c>
      <c r="AL111" s="2">
        <f t="shared" si="33"/>
        <v>9.9194048357098569E-3</v>
      </c>
      <c r="AM111" s="2">
        <f t="shared" si="34"/>
        <v>4.0297582145071295E-3</v>
      </c>
      <c r="AN111" s="2">
        <f t="shared" si="35"/>
        <v>1.8598884066955983E-3</v>
      </c>
      <c r="AP111" t="s">
        <v>2749</v>
      </c>
      <c r="AQ111" t="s">
        <v>3459</v>
      </c>
      <c r="AV111" s="83" t="str">
        <f t="shared" si="23"/>
        <v/>
      </c>
      <c r="AX111" s="7" t="s">
        <v>63</v>
      </c>
    </row>
    <row r="112" spans="1:50" collapsed="1">
      <c r="A112" t="s">
        <v>1986</v>
      </c>
      <c r="B112" t="s">
        <v>1985</v>
      </c>
      <c r="C112" s="1">
        <f t="shared" si="25"/>
        <v>285560</v>
      </c>
      <c r="D112" s="7">
        <f>RANK(N112,(N112:P112,Q112:AE112))</f>
        <v>2</v>
      </c>
      <c r="E112" s="7">
        <f>RANK(O112,(N112:P112,Q112:AE112))</f>
        <v>1</v>
      </c>
      <c r="F112" s="7">
        <f>IF(P112&gt;0,RANK(P112,(N112:P112,Q112:AE112)),0)</f>
        <v>3</v>
      </c>
      <c r="G112" s="1">
        <f t="shared" si="26"/>
        <v>88394</v>
      </c>
      <c r="H112" s="2">
        <f t="shared" si="27"/>
        <v>0.30954615492365878</v>
      </c>
      <c r="I112" s="2"/>
      <c r="J112" s="2">
        <f t="shared" si="28"/>
        <v>0.27666339823504693</v>
      </c>
      <c r="K112" s="2">
        <f t="shared" si="29"/>
        <v>0.58620955315870571</v>
      </c>
      <c r="L112" s="2">
        <f t="shared" si="30"/>
        <v>0.10066886118503993</v>
      </c>
      <c r="M112" s="2">
        <f t="shared" si="31"/>
        <v>3.6458187421207433E-2</v>
      </c>
      <c r="N112" s="1">
        <f>SUM(N72:N111)</f>
        <v>79004</v>
      </c>
      <c r="O112" s="1">
        <f t="shared" ref="O112:U112" si="36">SUM(O72:O111)</f>
        <v>167398</v>
      </c>
      <c r="P112" s="1">
        <f t="shared" si="36"/>
        <v>28747</v>
      </c>
      <c r="Q112" s="1">
        <f t="shared" si="36"/>
        <v>5192</v>
      </c>
      <c r="R112" s="1">
        <f t="shared" si="36"/>
        <v>2636</v>
      </c>
      <c r="S112" s="1">
        <f>SUM(S72:S111)</f>
        <v>596</v>
      </c>
      <c r="T112" s="1">
        <f t="shared" si="36"/>
        <v>919</v>
      </c>
      <c r="U112" s="1">
        <f t="shared" si="36"/>
        <v>1068</v>
      </c>
      <c r="AG112" s="7">
        <f>IF(Q112&gt;0,RANK(Q112,(N112:P112,Q112:AE112)),0)</f>
        <v>4</v>
      </c>
      <c r="AH112" s="7">
        <f>IF(R112&gt;0,RANK(R112,(N112:P112,Q112:AE112)),0)</f>
        <v>5</v>
      </c>
      <c r="AI112" s="7">
        <f>IF(T112&gt;0,RANK(T112,(N112:P112,Q112:AE112)),0)</f>
        <v>7</v>
      </c>
      <c r="AJ112" s="7">
        <f>IF(S112&gt;0,RANK(S112,(N112:P112,Q112:AE112)),0)</f>
        <v>8</v>
      </c>
      <c r="AK112" s="2">
        <f t="shared" si="32"/>
        <v>1.8181818181818181E-2</v>
      </c>
      <c r="AL112" s="2">
        <f t="shared" si="33"/>
        <v>9.2309847317551472E-3</v>
      </c>
      <c r="AM112" s="2">
        <f t="shared" si="34"/>
        <v>3.2182378484381566E-3</v>
      </c>
      <c r="AN112" s="2">
        <f t="shared" si="35"/>
        <v>2.0871270486062473E-3</v>
      </c>
      <c r="AP112" t="s">
        <v>1986</v>
      </c>
      <c r="AQ112" t="s">
        <v>1985</v>
      </c>
      <c r="AV112" s="83" t="str">
        <f t="shared" si="23"/>
        <v/>
      </c>
      <c r="AX112" s="7" t="s">
        <v>3288</v>
      </c>
    </row>
    <row r="113" spans="1:53">
      <c r="I113" s="2"/>
      <c r="AG113" s="7"/>
      <c r="AH113" s="7"/>
      <c r="AI113" s="7"/>
      <c r="AJ113" s="7"/>
      <c r="AV113"/>
    </row>
    <row r="114" spans="1:53" hidden="1" outlineLevel="1">
      <c r="A114" t="s">
        <v>577</v>
      </c>
      <c r="B114" t="s">
        <v>576</v>
      </c>
      <c r="C114" s="1">
        <f t="shared" ref="C114:C129" si="37">SUM(N114:AE114)</f>
        <v>19433</v>
      </c>
      <c r="D114" s="7">
        <f>RANK(N114,(N114:P114,Q114:AE114))</f>
        <v>1</v>
      </c>
      <c r="E114" s="7">
        <f>RANK(O114,(N114:P114,Q114:AE114))</f>
        <v>2</v>
      </c>
      <c r="F114" s="7">
        <f>IF(P114&gt;0,RANK(P114,(N114:P114,Q114:AE114)),0)</f>
        <v>3</v>
      </c>
      <c r="G114" s="1">
        <f t="shared" ref="G114:G129" si="38">IF(D114=1,N114,IF(E114=1,O114,P114))-IF(D114=2,N114,IF(E114=2,O114,P114))</f>
        <v>7078</v>
      </c>
      <c r="H114" s="2">
        <f t="shared" ref="H114:H129" si="39">G114/C114</f>
        <v>0.36422580147172334</v>
      </c>
      <c r="I114" s="2"/>
      <c r="J114" s="2">
        <f t="shared" ref="J114:J129" si="40">IF($C114=0,"-",N114/$C114)</f>
        <v>0.67025163381876185</v>
      </c>
      <c r="K114" s="2">
        <f t="shared" ref="K114:K129" si="41">IF($C114=0,"-",O114/$C114)</f>
        <v>0.30602583234703856</v>
      </c>
      <c r="L114" s="2">
        <f t="shared" ref="L114:L129" si="42">IF($C114=0,"-",P114/$C114)</f>
        <v>1.2607420367416251E-2</v>
      </c>
      <c r="M114" s="2">
        <f t="shared" ref="M114:M129" si="43">IF(C114=0,"-",(1-J114-K114-L114))</f>
        <v>1.1115113466783337E-2</v>
      </c>
      <c r="N114" s="1">
        <v>13025</v>
      </c>
      <c r="O114" s="1">
        <v>5947</v>
      </c>
      <c r="P114" s="1">
        <v>245</v>
      </c>
      <c r="Q114" s="1">
        <v>135</v>
      </c>
      <c r="S114" s="1">
        <v>0</v>
      </c>
      <c r="T114" s="1">
        <v>15</v>
      </c>
      <c r="U114" s="72">
        <f>IF(Notes!B$22=1,IF(BA114&gt;0,BA114-V114-SUM(R114:S114)-SUM(X114:AC114),SUM(BB114:BH114)),SUM(BB114:BH114))</f>
        <v>0</v>
      </c>
      <c r="W114" s="1">
        <v>66</v>
      </c>
      <c r="AG114" s="7">
        <f>IF(Q114&gt;0,RANK(Q114,(N114:P114,Q114:AE114)),0)</f>
        <v>4</v>
      </c>
      <c r="AH114" s="7">
        <f>IF(R114&gt;0,RANK(R114,(N114:P114,Q114:AE114)),0)</f>
        <v>0</v>
      </c>
      <c r="AI114" s="7">
        <f>IF(T114&gt;0,RANK(T114,(N114:P114,Q114:AE114)),0)</f>
        <v>6</v>
      </c>
      <c r="AJ114" s="7">
        <f>IF(S114&gt;0,RANK(S114,(N114:P114,Q114:AE114)),0)</f>
        <v>0</v>
      </c>
      <c r="AK114" s="2">
        <f t="shared" ref="AK114:AK129" si="44">IF($C114=0,"-",Q114/$C114)</f>
        <v>6.9469459167395666E-3</v>
      </c>
      <c r="AL114" s="2">
        <f t="shared" ref="AL114:AL129" si="45">IF($C114=0,"-",R114/$C114)</f>
        <v>0</v>
      </c>
      <c r="AM114" s="2">
        <f t="shared" ref="AM114:AM129" si="46">IF($C114=0,"-",T114/$C114)</f>
        <v>7.7188287963772962E-4</v>
      </c>
      <c r="AN114" s="2">
        <f t="shared" ref="AN114:AN129" si="47">IF($C114=0,"-",S114/$C114)</f>
        <v>0</v>
      </c>
      <c r="AP114" t="s">
        <v>577</v>
      </c>
      <c r="AQ114" t="s">
        <v>576</v>
      </c>
      <c r="AR114">
        <v>6</v>
      </c>
      <c r="AT114" s="93" t="s">
        <v>628</v>
      </c>
      <c r="AU114" s="92" t="s">
        <v>1801</v>
      </c>
      <c r="AV114" s="83" t="str">
        <f>AT114&amp;AU114</f>
        <v>04001</v>
      </c>
      <c r="AX114" s="7" t="s">
        <v>3753</v>
      </c>
      <c r="BA114" s="1">
        <v>23</v>
      </c>
    </row>
    <row r="115" spans="1:53" hidden="1" outlineLevel="1">
      <c r="A115" t="s">
        <v>578</v>
      </c>
      <c r="B115" t="s">
        <v>576</v>
      </c>
      <c r="C115" s="1">
        <f t="shared" si="37"/>
        <v>33204</v>
      </c>
      <c r="D115" s="7">
        <f>RANK(N115,(N115:P115,Q115:AE115))</f>
        <v>2</v>
      </c>
      <c r="E115" s="7">
        <f>RANK(O115,(N115:P115,Q115:AE115))</f>
        <v>1</v>
      </c>
      <c r="F115" s="7">
        <f>IF(P115&gt;0,RANK(P115,(N115:P115,Q115:AE115)),0)</f>
        <v>3</v>
      </c>
      <c r="G115" s="1">
        <f t="shared" si="38"/>
        <v>4820</v>
      </c>
      <c r="H115" s="2">
        <f t="shared" si="39"/>
        <v>0.14516323334538009</v>
      </c>
      <c r="I115" s="2"/>
      <c r="J115" s="2">
        <f t="shared" si="40"/>
        <v>0.40236116130586674</v>
      </c>
      <c r="K115" s="2">
        <f t="shared" si="41"/>
        <v>0.5475243946512468</v>
      </c>
      <c r="L115" s="2">
        <f t="shared" si="42"/>
        <v>3.3520057824358511E-2</v>
      </c>
      <c r="M115" s="2">
        <f t="shared" si="43"/>
        <v>1.6594386218527941E-2</v>
      </c>
      <c r="N115" s="1">
        <v>13360</v>
      </c>
      <c r="O115" s="1">
        <v>18180</v>
      </c>
      <c r="P115" s="1">
        <v>1113</v>
      </c>
      <c r="Q115" s="1">
        <v>315</v>
      </c>
      <c r="S115" s="1">
        <v>3</v>
      </c>
      <c r="T115" s="1">
        <v>34</v>
      </c>
      <c r="U115" s="72">
        <f>IF(Notes!B$22=1,IF(BA115&gt;0,BA115-V115-SUM(R115:S115)-SUM(X115:AC115),SUM(BB115:BH115)),SUM(BB115:BH115))</f>
        <v>0</v>
      </c>
      <c r="W115" s="1">
        <v>199</v>
      </c>
      <c r="AG115" s="7">
        <f>IF(Q115&gt;0,RANK(Q115,(N115:P115,Q115:AE115)),0)</f>
        <v>4</v>
      </c>
      <c r="AH115" s="7">
        <f>IF(R115&gt;0,RANK(R115,(N115:P115,Q115:AE115)),0)</f>
        <v>0</v>
      </c>
      <c r="AI115" s="7">
        <f>IF(T115&gt;0,RANK(T115,(N115:P115,Q115:AE115)),0)</f>
        <v>6</v>
      </c>
      <c r="AJ115" s="7">
        <f>IF(S115&gt;0,RANK(S115,(N115:P115,Q115:AE115)),0)</f>
        <v>7</v>
      </c>
      <c r="AK115" s="2">
        <f t="shared" si="44"/>
        <v>9.4868088182146725E-3</v>
      </c>
      <c r="AL115" s="2">
        <f t="shared" si="45"/>
        <v>0</v>
      </c>
      <c r="AM115" s="2">
        <f t="shared" si="46"/>
        <v>1.0239730152993615E-3</v>
      </c>
      <c r="AN115" s="2">
        <f t="shared" si="47"/>
        <v>9.0350560173473079E-5</v>
      </c>
      <c r="AP115" t="s">
        <v>578</v>
      </c>
      <c r="AQ115" t="s">
        <v>576</v>
      </c>
      <c r="AR115">
        <v>5</v>
      </c>
      <c r="AT115" s="93" t="s">
        <v>628</v>
      </c>
      <c r="AU115" s="92" t="s">
        <v>1802</v>
      </c>
      <c r="AV115" s="83" t="str">
        <f t="shared" ref="AV115:AV162" si="48">AT115&amp;AU115</f>
        <v>04003</v>
      </c>
      <c r="AX115" s="7" t="s">
        <v>3753</v>
      </c>
      <c r="BA115" s="1">
        <v>40</v>
      </c>
    </row>
    <row r="116" spans="1:53" s="10" customFormat="1" hidden="1" outlineLevel="1">
      <c r="A116" s="10" t="s">
        <v>2368</v>
      </c>
      <c r="B116" s="10" t="s">
        <v>576</v>
      </c>
      <c r="C116" s="1">
        <f t="shared" si="37"/>
        <v>40883</v>
      </c>
      <c r="D116" s="7">
        <f>RANK(N116,(N116:P116,Q116:AE116))</f>
        <v>1</v>
      </c>
      <c r="E116" s="7">
        <f>RANK(O116,(N116:P116,Q116:AE116))</f>
        <v>2</v>
      </c>
      <c r="F116" s="7">
        <f>IF(P116&gt;0,RANK(P116,(N116:P116,Q116:AE116)),0)</f>
        <v>3</v>
      </c>
      <c r="G116" s="1">
        <f t="shared" si="38"/>
        <v>2718</v>
      </c>
      <c r="H116" s="2">
        <f t="shared" si="39"/>
        <v>6.6482400997969815E-2</v>
      </c>
      <c r="I116" s="2"/>
      <c r="J116" s="2">
        <f t="shared" si="40"/>
        <v>0.49604970281045913</v>
      </c>
      <c r="K116" s="2">
        <f t="shared" si="41"/>
        <v>0.42956730181248931</v>
      </c>
      <c r="L116" s="2">
        <f t="shared" si="42"/>
        <v>6.0611990313822368E-2</v>
      </c>
      <c r="M116" s="2">
        <f t="shared" si="43"/>
        <v>1.3771005063229196E-2</v>
      </c>
      <c r="N116" s="72">
        <v>20280</v>
      </c>
      <c r="O116" s="72">
        <v>17562</v>
      </c>
      <c r="P116" s="72">
        <v>2478</v>
      </c>
      <c r="Q116" s="72">
        <v>244</v>
      </c>
      <c r="R116" s="72"/>
      <c r="S116" s="72">
        <v>1</v>
      </c>
      <c r="T116" s="72">
        <v>66</v>
      </c>
      <c r="U116" s="72">
        <f>IF(Notes!B$22=1,IF(BA116&gt;0,BA116-V116-SUM(R116:S116)-SUM(X116:AC116),SUM(BB116:BH116)),SUM(BB116:BH116))</f>
        <v>0</v>
      </c>
      <c r="V116" s="72"/>
      <c r="W116" s="72">
        <v>252</v>
      </c>
      <c r="X116" s="72"/>
      <c r="Y116" s="72"/>
      <c r="Z116" s="72"/>
      <c r="AA116" s="72"/>
      <c r="AB116" s="72"/>
      <c r="AC116" s="72"/>
      <c r="AD116" s="72"/>
      <c r="AE116" s="72"/>
      <c r="AF116" s="72"/>
      <c r="AG116" s="7">
        <f>IF(Q116&gt;0,RANK(Q116,(N116:P116,Q116:AE116)),0)</f>
        <v>5</v>
      </c>
      <c r="AH116" s="7">
        <f>IF(R116&gt;0,RANK(R116,(N116:P116,Q116:AE116)),0)</f>
        <v>0</v>
      </c>
      <c r="AI116" s="7">
        <f>IF(T116&gt;0,RANK(T116,(N116:P116,Q116:AE116)),0)</f>
        <v>6</v>
      </c>
      <c r="AJ116" s="7">
        <f>IF(S116&gt;0,RANK(S116,(N116:P116,Q116:AE116)),0)</f>
        <v>7</v>
      </c>
      <c r="AK116" s="2">
        <f t="shared" si="44"/>
        <v>5.9682508622165694E-3</v>
      </c>
      <c r="AL116" s="2">
        <f t="shared" si="45"/>
        <v>0</v>
      </c>
      <c r="AM116" s="2">
        <f t="shared" si="46"/>
        <v>1.6143629381405475E-3</v>
      </c>
      <c r="AN116" s="2">
        <f t="shared" si="47"/>
        <v>2.4460044517281022E-5</v>
      </c>
      <c r="AO116" s="77"/>
      <c r="AP116" s="10" t="s">
        <v>2368</v>
      </c>
      <c r="AQ116" s="10" t="s">
        <v>576</v>
      </c>
      <c r="AT116" s="93" t="s">
        <v>628</v>
      </c>
      <c r="AU116" s="92" t="s">
        <v>1803</v>
      </c>
      <c r="AV116" s="83" t="str">
        <f t="shared" si="48"/>
        <v>04005</v>
      </c>
      <c r="AX116" s="7" t="s">
        <v>3753</v>
      </c>
      <c r="BA116" s="72"/>
    </row>
    <row r="117" spans="1:53" hidden="1" outlineLevel="1">
      <c r="A117" t="s">
        <v>2964</v>
      </c>
      <c r="B117" t="s">
        <v>576</v>
      </c>
      <c r="C117" s="1">
        <f t="shared" si="37"/>
        <v>17736</v>
      </c>
      <c r="D117" s="7">
        <f>RANK(N117,(N117:P117,Q117:AE117))</f>
        <v>2</v>
      </c>
      <c r="E117" s="7">
        <f>RANK(O117,(N117:P117,Q117:AE117))</f>
        <v>1</v>
      </c>
      <c r="F117" s="7">
        <f>IF(P117&gt;0,RANK(P117,(N117:P117,Q117:AE117)),0)</f>
        <v>3</v>
      </c>
      <c r="G117" s="1">
        <f t="shared" si="38"/>
        <v>1458</v>
      </c>
      <c r="H117" s="2">
        <f t="shared" si="39"/>
        <v>8.2205683355886336E-2</v>
      </c>
      <c r="I117" s="2"/>
      <c r="J117" s="2">
        <f t="shared" si="40"/>
        <v>0.4341452413170952</v>
      </c>
      <c r="K117" s="2">
        <f t="shared" si="41"/>
        <v>0.51635092467298149</v>
      </c>
      <c r="L117" s="2">
        <f t="shared" si="42"/>
        <v>2.802210193955796E-2</v>
      </c>
      <c r="M117" s="2">
        <f t="shared" si="43"/>
        <v>2.1481732070365349E-2</v>
      </c>
      <c r="N117" s="1">
        <v>7700</v>
      </c>
      <c r="O117" s="1">
        <v>9158</v>
      </c>
      <c r="P117" s="1">
        <v>497</v>
      </c>
      <c r="Q117" s="1">
        <v>227</v>
      </c>
      <c r="S117" s="1">
        <v>0</v>
      </c>
      <c r="T117" s="1">
        <v>25</v>
      </c>
      <c r="U117" s="72">
        <f>IF(Notes!B$22=1,IF(BA117&gt;0,BA117-V117-SUM(R117:S117)-SUM(X117:AC117),SUM(BB117:BH117)),SUM(BB117:BH117))</f>
        <v>0</v>
      </c>
      <c r="W117" s="1">
        <v>129</v>
      </c>
      <c r="AG117" s="7">
        <f>IF(Q117&gt;0,RANK(Q117,(N117:P117,Q117:AE117)),0)</f>
        <v>4</v>
      </c>
      <c r="AH117" s="7">
        <f>IF(R117&gt;0,RANK(R117,(N117:P117,Q117:AE117)),0)</f>
        <v>0</v>
      </c>
      <c r="AI117" s="7">
        <f>IF(T117&gt;0,RANK(T117,(N117:P117,Q117:AE117)),0)</f>
        <v>6</v>
      </c>
      <c r="AJ117" s="7">
        <f>IF(S117&gt;0,RANK(S117,(N117:P117,Q117:AE117)),0)</f>
        <v>0</v>
      </c>
      <c r="AK117" s="2">
        <f t="shared" si="44"/>
        <v>1.2798827244023455E-2</v>
      </c>
      <c r="AL117" s="2">
        <f t="shared" si="45"/>
        <v>0</v>
      </c>
      <c r="AM117" s="2">
        <f t="shared" si="46"/>
        <v>1.4095624718087505E-3</v>
      </c>
      <c r="AN117" s="2">
        <f t="shared" si="47"/>
        <v>0</v>
      </c>
      <c r="AP117" t="s">
        <v>2964</v>
      </c>
      <c r="AQ117" t="s">
        <v>576</v>
      </c>
      <c r="AR117">
        <v>6</v>
      </c>
      <c r="AT117" s="93" t="s">
        <v>628</v>
      </c>
      <c r="AU117" s="92" t="s">
        <v>2150</v>
      </c>
      <c r="AV117" s="83" t="str">
        <f t="shared" si="48"/>
        <v>04007</v>
      </c>
      <c r="AX117" s="7" t="s">
        <v>3753</v>
      </c>
      <c r="BA117" s="1"/>
    </row>
    <row r="118" spans="1:53" hidden="1" outlineLevel="1">
      <c r="A118" t="s">
        <v>2965</v>
      </c>
      <c r="B118" t="s">
        <v>576</v>
      </c>
      <c r="C118" s="1">
        <f t="shared" si="37"/>
        <v>9664</v>
      </c>
      <c r="D118" s="7">
        <f>RANK(N118,(N118:P118,Q118:AE118))</f>
        <v>2</v>
      </c>
      <c r="E118" s="7">
        <f>RANK(O118,(N118:P118,Q118:AE118))</f>
        <v>1</v>
      </c>
      <c r="F118" s="7">
        <f>IF(P118&gt;0,RANK(P118,(N118:P118,Q118:AE118)),0)</f>
        <v>3</v>
      </c>
      <c r="G118" s="1">
        <f t="shared" si="38"/>
        <v>2652</v>
      </c>
      <c r="H118" s="2">
        <f t="shared" si="39"/>
        <v>0.27442052980132453</v>
      </c>
      <c r="I118" s="2"/>
      <c r="J118" s="2">
        <f t="shared" si="40"/>
        <v>0.34716473509933776</v>
      </c>
      <c r="K118" s="2">
        <f t="shared" si="41"/>
        <v>0.62158526490066224</v>
      </c>
      <c r="L118" s="2">
        <f t="shared" si="42"/>
        <v>1.4900662251655629E-2</v>
      </c>
      <c r="M118" s="2">
        <f t="shared" si="43"/>
        <v>1.6349337748344371E-2</v>
      </c>
      <c r="N118" s="1">
        <v>3355</v>
      </c>
      <c r="O118" s="1">
        <v>6007</v>
      </c>
      <c r="P118" s="1">
        <v>144</v>
      </c>
      <c r="Q118" s="1">
        <v>131</v>
      </c>
      <c r="S118" s="1">
        <v>0</v>
      </c>
      <c r="T118" s="1">
        <v>7</v>
      </c>
      <c r="U118" s="72">
        <f>IF(Notes!B$22=1,IF(BA118&gt;0,BA118-V118-SUM(R118:S118)-SUM(X118:AC118),SUM(BB118:BH118)),SUM(BB118:BH118))</f>
        <v>0</v>
      </c>
      <c r="W118" s="1">
        <v>20</v>
      </c>
      <c r="AG118" s="7">
        <f>IF(Q118&gt;0,RANK(Q118,(N118:P118,Q118:AE118)),0)</f>
        <v>4</v>
      </c>
      <c r="AH118" s="7">
        <f>IF(R118&gt;0,RANK(R118,(N118:P118,Q118:AE118)),0)</f>
        <v>0</v>
      </c>
      <c r="AI118" s="7">
        <f>IF(T118&gt;0,RANK(T118,(N118:P118,Q118:AE118)),0)</f>
        <v>6</v>
      </c>
      <c r="AJ118" s="7">
        <f>IF(S118&gt;0,RANK(S118,(N118:P118,Q118:AE118)),0)</f>
        <v>0</v>
      </c>
      <c r="AK118" s="2">
        <f t="shared" si="44"/>
        <v>1.355546357615894E-2</v>
      </c>
      <c r="AL118" s="2">
        <f t="shared" si="45"/>
        <v>0</v>
      </c>
      <c r="AM118" s="2">
        <f t="shared" si="46"/>
        <v>7.2433774834437087E-4</v>
      </c>
      <c r="AN118" s="2">
        <f t="shared" si="47"/>
        <v>0</v>
      </c>
      <c r="AP118" t="s">
        <v>2965</v>
      </c>
      <c r="AQ118" t="s">
        <v>576</v>
      </c>
      <c r="AT118" s="93" t="s">
        <v>628</v>
      </c>
      <c r="AU118" s="92" t="s">
        <v>2454</v>
      </c>
      <c r="AV118" s="83" t="str">
        <f t="shared" si="48"/>
        <v>04009</v>
      </c>
      <c r="AX118" s="7" t="s">
        <v>3753</v>
      </c>
      <c r="BA118" s="1"/>
    </row>
    <row r="119" spans="1:53" hidden="1" outlineLevel="1">
      <c r="A119" t="s">
        <v>2871</v>
      </c>
      <c r="B119" t="s">
        <v>576</v>
      </c>
      <c r="C119" s="1">
        <f t="shared" si="37"/>
        <v>2960</v>
      </c>
      <c r="D119" s="7">
        <f>RANK(N119,(N119:P119,Q119:AE119))</f>
        <v>2</v>
      </c>
      <c r="E119" s="7">
        <f>RANK(O119,(N119:P119,Q119:AE119))</f>
        <v>1</v>
      </c>
      <c r="F119" s="7">
        <f>IF(P119&gt;0,RANK(P119,(N119:P119,Q119:AE119)),0)</f>
        <v>3</v>
      </c>
      <c r="G119" s="1">
        <f t="shared" si="38"/>
        <v>403</v>
      </c>
      <c r="H119" s="2">
        <f t="shared" si="39"/>
        <v>0.13614864864864865</v>
      </c>
      <c r="I119" s="2"/>
      <c r="J119" s="2">
        <f t="shared" si="40"/>
        <v>0.41081081081081083</v>
      </c>
      <c r="K119" s="2">
        <f t="shared" si="41"/>
        <v>0.54695945945945945</v>
      </c>
      <c r="L119" s="2">
        <f t="shared" si="42"/>
        <v>2.2972972972972974E-2</v>
      </c>
      <c r="M119" s="2">
        <f t="shared" si="43"/>
        <v>1.925675675675674E-2</v>
      </c>
      <c r="N119" s="1">
        <v>1216</v>
      </c>
      <c r="O119" s="1">
        <v>1619</v>
      </c>
      <c r="P119" s="1">
        <v>68</v>
      </c>
      <c r="Q119" s="1">
        <v>42</v>
      </c>
      <c r="S119" s="1">
        <v>0</v>
      </c>
      <c r="T119" s="1">
        <v>3</v>
      </c>
      <c r="U119" s="72">
        <f>IF(Notes!B$22=1,IF(BA119&gt;0,BA119-V119-SUM(R119:S119)-SUM(X119:AC119),SUM(BB119:BH119)),SUM(BB119:BH119))</f>
        <v>0</v>
      </c>
      <c r="W119" s="1">
        <v>12</v>
      </c>
      <c r="AG119" s="7">
        <f>IF(Q119&gt;0,RANK(Q119,(N119:P119,Q119:AE119)),0)</f>
        <v>4</v>
      </c>
      <c r="AH119" s="7">
        <f>IF(R119&gt;0,RANK(R119,(N119:P119,Q119:AE119)),0)</f>
        <v>0</v>
      </c>
      <c r="AI119" s="7">
        <f>IF(T119&gt;0,RANK(T119,(N119:P119,Q119:AE119)),0)</f>
        <v>6</v>
      </c>
      <c r="AJ119" s="7">
        <f>IF(S119&gt;0,RANK(S119,(N119:P119,Q119:AE119)),0)</f>
        <v>0</v>
      </c>
      <c r="AK119" s="2">
        <f t="shared" si="44"/>
        <v>1.418918918918919E-2</v>
      </c>
      <c r="AL119" s="2">
        <f t="shared" si="45"/>
        <v>0</v>
      </c>
      <c r="AM119" s="2">
        <f t="shared" si="46"/>
        <v>1.0135135135135136E-3</v>
      </c>
      <c r="AN119" s="2">
        <f t="shared" si="47"/>
        <v>0</v>
      </c>
      <c r="AP119" t="s">
        <v>2871</v>
      </c>
      <c r="AQ119" t="s">
        <v>576</v>
      </c>
      <c r="AR119">
        <v>6</v>
      </c>
      <c r="AT119" s="93" t="s">
        <v>628</v>
      </c>
      <c r="AU119" s="92" t="s">
        <v>2455</v>
      </c>
      <c r="AV119" s="83" t="str">
        <f t="shared" si="48"/>
        <v>04011</v>
      </c>
      <c r="AX119" s="7" t="s">
        <v>3753</v>
      </c>
      <c r="BA119" s="1"/>
    </row>
    <row r="120" spans="1:53" hidden="1" outlineLevel="1">
      <c r="A120" t="s">
        <v>580</v>
      </c>
      <c r="B120" t="s">
        <v>576</v>
      </c>
      <c r="C120" s="1">
        <f t="shared" si="37"/>
        <v>4483</v>
      </c>
      <c r="D120" s="7">
        <f>RANK(N120,(N120:P120,Q120:AE120))</f>
        <v>2</v>
      </c>
      <c r="E120" s="7">
        <f>RANK(O120,(N120:P120,Q120:AE120))</f>
        <v>1</v>
      </c>
      <c r="F120" s="7">
        <f>IF(P120&gt;0,RANK(P120,(N120:P120,Q120:AE120)),0)</f>
        <v>3</v>
      </c>
      <c r="G120" s="1">
        <f t="shared" si="38"/>
        <v>774</v>
      </c>
      <c r="H120" s="2">
        <f t="shared" si="39"/>
        <v>0.17265224180236449</v>
      </c>
      <c r="I120" s="2"/>
      <c r="J120" s="2">
        <f t="shared" si="40"/>
        <v>0.39460182913227748</v>
      </c>
      <c r="K120" s="2">
        <f t="shared" si="41"/>
        <v>0.56725407093464197</v>
      </c>
      <c r="L120" s="2">
        <f t="shared" si="42"/>
        <v>2.0298906981931743E-2</v>
      </c>
      <c r="M120" s="2">
        <f t="shared" si="43"/>
        <v>1.7845192951148801E-2</v>
      </c>
      <c r="N120" s="1">
        <v>1769</v>
      </c>
      <c r="O120" s="1">
        <v>2543</v>
      </c>
      <c r="P120" s="1">
        <v>91</v>
      </c>
      <c r="Q120" s="1">
        <v>53</v>
      </c>
      <c r="S120" s="1">
        <v>0</v>
      </c>
      <c r="T120" s="1">
        <v>3</v>
      </c>
      <c r="U120" s="72">
        <f>IF(Notes!B$22=1,IF(BA120&gt;0,BA120-V120-SUM(R120:S120)-SUM(X120:AC120),SUM(BB120:BH120)),SUM(BB120:BH120))</f>
        <v>0</v>
      </c>
      <c r="W120" s="1">
        <v>24</v>
      </c>
      <c r="AG120" s="7">
        <f>IF(Q120&gt;0,RANK(Q120,(N120:P120,Q120:AE120)),0)</f>
        <v>4</v>
      </c>
      <c r="AH120" s="7">
        <f>IF(R120&gt;0,RANK(R120,(N120:P120,Q120:AE120)),0)</f>
        <v>0</v>
      </c>
      <c r="AI120" s="7">
        <f>IF(T120&gt;0,RANK(T120,(N120:P120,Q120:AE120)),0)</f>
        <v>6</v>
      </c>
      <c r="AJ120" s="7">
        <f>IF(S120&gt;0,RANK(S120,(N120:P120,Q120:AE120)),0)</f>
        <v>0</v>
      </c>
      <c r="AK120" s="2">
        <f t="shared" si="44"/>
        <v>1.182244033013607E-2</v>
      </c>
      <c r="AL120" s="2">
        <f t="shared" si="45"/>
        <v>0</v>
      </c>
      <c r="AM120" s="2">
        <f t="shared" si="46"/>
        <v>6.6919473566807942E-4</v>
      </c>
      <c r="AN120" s="2">
        <f t="shared" si="47"/>
        <v>0</v>
      </c>
      <c r="AP120" t="s">
        <v>580</v>
      </c>
      <c r="AQ120" t="s">
        <v>576</v>
      </c>
      <c r="AR120">
        <v>3</v>
      </c>
      <c r="AT120" s="93" t="s">
        <v>628</v>
      </c>
      <c r="AU120" s="92" t="s">
        <v>1145</v>
      </c>
      <c r="AV120" s="83" t="str">
        <f t="shared" si="48"/>
        <v>04012</v>
      </c>
      <c r="AX120" s="7" t="s">
        <v>3753</v>
      </c>
      <c r="BA120" s="1"/>
    </row>
    <row r="121" spans="1:53" hidden="1" outlineLevel="1">
      <c r="A121" t="s">
        <v>579</v>
      </c>
      <c r="B121" t="s">
        <v>576</v>
      </c>
      <c r="C121" s="1">
        <f t="shared" si="37"/>
        <v>899808</v>
      </c>
      <c r="D121" s="7">
        <f>RANK(N121,(N121:P121,Q121:AE121))</f>
        <v>2</v>
      </c>
      <c r="E121" s="7">
        <f>RANK(O121,(N121:P121,Q121:AE121))</f>
        <v>1</v>
      </c>
      <c r="F121" s="7">
        <f>IF(P121&gt;0,RANK(P121,(N121:P121,Q121:AE121)),0)</f>
        <v>3</v>
      </c>
      <c r="G121" s="1">
        <f t="shared" si="38"/>
        <v>93284</v>
      </c>
      <c r="H121" s="2">
        <f t="shared" si="39"/>
        <v>0.1036710053700345</v>
      </c>
      <c r="I121" s="2"/>
      <c r="J121" s="2">
        <f t="shared" si="40"/>
        <v>0.42973945552829046</v>
      </c>
      <c r="K121" s="2">
        <f t="shared" si="41"/>
        <v>0.533410460898325</v>
      </c>
      <c r="L121" s="2">
        <f t="shared" si="42"/>
        <v>2.496643728439845E-2</v>
      </c>
      <c r="M121" s="2">
        <f t="shared" si="43"/>
        <v>1.1883646288986034E-2</v>
      </c>
      <c r="N121" s="1">
        <v>386683</v>
      </c>
      <c r="O121" s="1">
        <v>479967</v>
      </c>
      <c r="P121" s="1">
        <v>22465</v>
      </c>
      <c r="Q121" s="1">
        <v>7156</v>
      </c>
      <c r="S121" s="1">
        <v>58</v>
      </c>
      <c r="T121" s="1">
        <v>494</v>
      </c>
      <c r="U121" s="72">
        <f>IF(Notes!B$22=1,IF(BA121&gt;0,BA121-V121-SUM(R121:S121)-SUM(X121:AC121),SUM(BB121:BH121)),SUM(BB121:BH121))</f>
        <v>0</v>
      </c>
      <c r="W121" s="1">
        <v>2985</v>
      </c>
      <c r="AG121" s="7">
        <f>IF(Q121&gt;0,RANK(Q121,(N121:P121,Q121:AE121)),0)</f>
        <v>4</v>
      </c>
      <c r="AH121" s="7">
        <f>IF(R121&gt;0,RANK(R121,(N121:P121,Q121:AE121)),0)</f>
        <v>0</v>
      </c>
      <c r="AI121" s="7">
        <f>IF(T121&gt;0,RANK(T121,(N121:P121,Q121:AE121)),0)</f>
        <v>6</v>
      </c>
      <c r="AJ121" s="7">
        <f>IF(S121&gt;0,RANK(S121,(N121:P121,Q121:AE121)),0)</f>
        <v>7</v>
      </c>
      <c r="AK121" s="2">
        <f t="shared" si="44"/>
        <v>7.9528077100892627E-3</v>
      </c>
      <c r="AL121" s="2">
        <f t="shared" si="45"/>
        <v>0</v>
      </c>
      <c r="AM121" s="2">
        <f t="shared" si="46"/>
        <v>5.4900601017105876E-4</v>
      </c>
      <c r="AN121" s="2">
        <f t="shared" si="47"/>
        <v>6.4458195526156692E-5</v>
      </c>
      <c r="AP121" t="s">
        <v>579</v>
      </c>
      <c r="AQ121" t="s">
        <v>576</v>
      </c>
      <c r="AT121" s="93" t="s">
        <v>628</v>
      </c>
      <c r="AU121" s="92" t="s">
        <v>2456</v>
      </c>
      <c r="AV121" s="83" t="str">
        <f t="shared" si="48"/>
        <v>04013</v>
      </c>
      <c r="AX121" s="7" t="s">
        <v>3753</v>
      </c>
      <c r="BA121" s="1">
        <f>1949-AY121</f>
        <v>1949</v>
      </c>
    </row>
    <row r="122" spans="1:53" hidden="1" outlineLevel="1">
      <c r="A122" t="s">
        <v>2275</v>
      </c>
      <c r="B122" t="s">
        <v>576</v>
      </c>
      <c r="C122" s="1">
        <f t="shared" si="37"/>
        <v>44141</v>
      </c>
      <c r="D122" s="7">
        <f>RANK(N122,(N122:P122,Q122:AE122))</f>
        <v>2</v>
      </c>
      <c r="E122" s="7">
        <f>RANK(O122,(N122:P122,Q122:AE122))</f>
        <v>1</v>
      </c>
      <c r="F122" s="7">
        <f>IF(P122&gt;0,RANK(P122,(N122:P122,Q122:AE122)),0)</f>
        <v>3</v>
      </c>
      <c r="G122" s="1">
        <f t="shared" si="38"/>
        <v>6916</v>
      </c>
      <c r="H122" s="2">
        <f t="shared" si="39"/>
        <v>0.15667973086246348</v>
      </c>
      <c r="I122" s="2"/>
      <c r="J122" s="2">
        <f t="shared" si="40"/>
        <v>0.39577716861874446</v>
      </c>
      <c r="K122" s="2">
        <f t="shared" si="41"/>
        <v>0.55245689948120791</v>
      </c>
      <c r="L122" s="2">
        <f t="shared" si="42"/>
        <v>2.9972134750005663E-2</v>
      </c>
      <c r="M122" s="2">
        <f t="shared" si="43"/>
        <v>2.1793797150041972E-2</v>
      </c>
      <c r="N122" s="1">
        <v>17470</v>
      </c>
      <c r="O122" s="1">
        <v>24386</v>
      </c>
      <c r="P122" s="1">
        <v>1323</v>
      </c>
      <c r="Q122" s="1">
        <v>622</v>
      </c>
      <c r="S122" s="1">
        <v>5</v>
      </c>
      <c r="T122" s="1">
        <v>44</v>
      </c>
      <c r="U122" s="72">
        <f>IF(Notes!B$22=1,IF(BA122&gt;0,BA122-V122-SUM(R122:S122)-SUM(X122:AC122),SUM(BB122:BH122)),SUM(BB122:BH122))</f>
        <v>0</v>
      </c>
      <c r="W122" s="1">
        <v>291</v>
      </c>
      <c r="AG122" s="7">
        <f>IF(Q122&gt;0,RANK(Q122,(N122:P122,Q122:AE122)),0)</f>
        <v>4</v>
      </c>
      <c r="AH122" s="7">
        <f>IF(R122&gt;0,RANK(R122,(N122:P122,Q122:AE122)),0)</f>
        <v>0</v>
      </c>
      <c r="AI122" s="7">
        <f>IF(T122&gt;0,RANK(T122,(N122:P122,Q122:AE122)),0)</f>
        <v>6</v>
      </c>
      <c r="AJ122" s="7">
        <f>IF(S122&gt;0,RANK(S122,(N122:P122,Q122:AE122)),0)</f>
        <v>7</v>
      </c>
      <c r="AK122" s="2">
        <f t="shared" si="44"/>
        <v>1.4091207720713169E-2</v>
      </c>
      <c r="AL122" s="2">
        <f t="shared" si="45"/>
        <v>0</v>
      </c>
      <c r="AM122" s="2">
        <f t="shared" si="46"/>
        <v>9.968056908543077E-4</v>
      </c>
      <c r="AN122" s="2">
        <f t="shared" si="47"/>
        <v>1.1327337396071679E-4</v>
      </c>
      <c r="AP122" t="s">
        <v>2275</v>
      </c>
      <c r="AQ122" t="s">
        <v>576</v>
      </c>
      <c r="AR122">
        <v>3</v>
      </c>
      <c r="AT122" s="93" t="s">
        <v>628</v>
      </c>
      <c r="AU122" s="92" t="s">
        <v>1466</v>
      </c>
      <c r="AV122" s="83" t="str">
        <f t="shared" si="48"/>
        <v>04015</v>
      </c>
      <c r="AX122" s="7" t="s">
        <v>3753</v>
      </c>
      <c r="BA122" s="1"/>
    </row>
    <row r="123" spans="1:53" hidden="1" outlineLevel="1">
      <c r="A123" t="s">
        <v>1471</v>
      </c>
      <c r="B123" t="s">
        <v>576</v>
      </c>
      <c r="C123" s="1">
        <f t="shared" si="37"/>
        <v>25147</v>
      </c>
      <c r="D123" s="7">
        <f>RANK(N123,(N123:P123,Q123:AE123))</f>
        <v>2</v>
      </c>
      <c r="E123" s="7">
        <f>RANK(O123,(N123:P123,Q123:AE123))</f>
        <v>1</v>
      </c>
      <c r="F123" s="7">
        <f>IF(P123&gt;0,RANK(P123,(N123:P123,Q123:AE123)),0)</f>
        <v>3</v>
      </c>
      <c r="G123" s="1">
        <f t="shared" si="38"/>
        <v>592</v>
      </c>
      <c r="H123" s="2">
        <f t="shared" si="39"/>
        <v>2.3541575535849207E-2</v>
      </c>
      <c r="I123" s="2"/>
      <c r="J123" s="2">
        <f t="shared" si="40"/>
        <v>0.46900226667196881</v>
      </c>
      <c r="K123" s="2">
        <f t="shared" si="41"/>
        <v>0.49254384220781805</v>
      </c>
      <c r="L123" s="2">
        <f t="shared" si="42"/>
        <v>2.0559112418976417E-2</v>
      </c>
      <c r="M123" s="2">
        <f t="shared" si="43"/>
        <v>1.7894778701236663E-2</v>
      </c>
      <c r="N123" s="1">
        <v>11794</v>
      </c>
      <c r="O123" s="1">
        <v>12386</v>
      </c>
      <c r="P123" s="1">
        <v>517</v>
      </c>
      <c r="Q123" s="1">
        <v>266</v>
      </c>
      <c r="S123" s="1">
        <v>0</v>
      </c>
      <c r="T123" s="1">
        <v>28</v>
      </c>
      <c r="U123" s="72">
        <f>IF(Notes!B$22=1,IF(BA123&gt;0,BA123-V123-SUM(R123:S123)-SUM(X123:AC123),SUM(BB123:BH123)),SUM(BB123:BH123))</f>
        <v>0</v>
      </c>
      <c r="W123" s="1">
        <v>156</v>
      </c>
      <c r="AG123" s="7">
        <f>IF(Q123&gt;0,RANK(Q123,(N123:P123,Q123:AE123)),0)</f>
        <v>4</v>
      </c>
      <c r="AH123" s="7">
        <f>IF(R123&gt;0,RANK(R123,(N123:P123,Q123:AE123)),0)</f>
        <v>0</v>
      </c>
      <c r="AI123" s="7">
        <f>IF(T123&gt;0,RANK(T123,(N123:P123,Q123:AE123)),0)</f>
        <v>6</v>
      </c>
      <c r="AJ123" s="7">
        <f>IF(S123&gt;0,RANK(S123,(N123:P123,Q123:AE123)),0)</f>
        <v>0</v>
      </c>
      <c r="AK123" s="2">
        <f t="shared" si="44"/>
        <v>1.0577802521175489E-2</v>
      </c>
      <c r="AL123" s="2">
        <f t="shared" si="45"/>
        <v>0</v>
      </c>
      <c r="AM123" s="2">
        <f t="shared" si="46"/>
        <v>1.1134528969658408E-3</v>
      </c>
      <c r="AN123" s="2">
        <f t="shared" si="47"/>
        <v>0</v>
      </c>
      <c r="AP123" t="s">
        <v>1471</v>
      </c>
      <c r="AQ123" t="s">
        <v>576</v>
      </c>
      <c r="AT123" s="93" t="s">
        <v>628</v>
      </c>
      <c r="AU123" s="92" t="s">
        <v>1467</v>
      </c>
      <c r="AV123" s="83" t="str">
        <f t="shared" si="48"/>
        <v>04017</v>
      </c>
      <c r="AX123" s="7" t="s">
        <v>3753</v>
      </c>
      <c r="BA123" s="1"/>
    </row>
    <row r="124" spans="1:53" hidden="1" outlineLevel="1">
      <c r="A124" t="s">
        <v>1463</v>
      </c>
      <c r="B124" t="s">
        <v>576</v>
      </c>
      <c r="C124" s="1">
        <f t="shared" si="37"/>
        <v>287640</v>
      </c>
      <c r="D124" s="7">
        <f>RANK(N124,(N124:P124,Q124:AE124))</f>
        <v>1</v>
      </c>
      <c r="E124" s="7">
        <f>RANK(O124,(N124:P124,Q124:AE124))</f>
        <v>2</v>
      </c>
      <c r="F124" s="7">
        <f>IF(P124&gt;0,RANK(P124,(N124:P124,Q124:AE124)),0)</f>
        <v>3</v>
      </c>
      <c r="G124" s="1">
        <f t="shared" si="38"/>
        <v>23109</v>
      </c>
      <c r="H124" s="2">
        <f t="shared" si="39"/>
        <v>8.0340008343763036E-2</v>
      </c>
      <c r="I124" s="2"/>
      <c r="J124" s="2">
        <f t="shared" si="40"/>
        <v>0.51344736476150743</v>
      </c>
      <c r="K124" s="2">
        <f t="shared" si="41"/>
        <v>0.43310735641774439</v>
      </c>
      <c r="L124" s="2">
        <f t="shared" si="42"/>
        <v>4.2952996801557501E-2</v>
      </c>
      <c r="M124" s="2">
        <f t="shared" si="43"/>
        <v>1.0492282019190675E-2</v>
      </c>
      <c r="N124" s="1">
        <v>147688</v>
      </c>
      <c r="O124" s="1">
        <v>124579</v>
      </c>
      <c r="P124" s="1">
        <v>12355</v>
      </c>
      <c r="Q124" s="1">
        <v>1731</v>
      </c>
      <c r="S124" s="1">
        <v>36</v>
      </c>
      <c r="T124" s="1">
        <v>205</v>
      </c>
      <c r="U124" s="72">
        <f>IF(Notes!B$22=1,IF(BA124&gt;0,BA124-V124-SUM(R124:S124)-SUM(X124:AC124),SUM(BB124:BH124)),SUM(BB124:BH124))</f>
        <v>0</v>
      </c>
      <c r="W124" s="1">
        <v>1046</v>
      </c>
      <c r="AG124" s="7">
        <f>IF(Q124&gt;0,RANK(Q124,(N124:P124,Q124:AE124)),0)</f>
        <v>4</v>
      </c>
      <c r="AH124" s="7">
        <f>IF(R124&gt;0,RANK(R124,(N124:P124,Q124:AE124)),0)</f>
        <v>0</v>
      </c>
      <c r="AI124" s="7">
        <f>IF(T124&gt;0,RANK(T124,(N124:P124,Q124:AE124)),0)</f>
        <v>6</v>
      </c>
      <c r="AJ124" s="7">
        <f>IF(S124&gt;0,RANK(S124,(N124:P124,Q124:AE124)),0)</f>
        <v>7</v>
      </c>
      <c r="AK124" s="2">
        <f t="shared" si="44"/>
        <v>6.0179390905298292E-3</v>
      </c>
      <c r="AL124" s="2">
        <f t="shared" si="45"/>
        <v>0</v>
      </c>
      <c r="AM124" s="2">
        <f t="shared" si="46"/>
        <v>7.126964260881658E-4</v>
      </c>
      <c r="AN124" s="2">
        <f t="shared" si="47"/>
        <v>1.2515644555694618E-4</v>
      </c>
      <c r="AP124" t="s">
        <v>1463</v>
      </c>
      <c r="AQ124" t="s">
        <v>576</v>
      </c>
      <c r="AT124" s="93" t="s">
        <v>628</v>
      </c>
      <c r="AU124" s="92" t="s">
        <v>1468</v>
      </c>
      <c r="AV124" s="83" t="str">
        <f t="shared" si="48"/>
        <v>04019</v>
      </c>
      <c r="AX124" s="7" t="s">
        <v>3753</v>
      </c>
      <c r="BA124" s="1"/>
    </row>
    <row r="125" spans="1:53" hidden="1" outlineLevel="1">
      <c r="A125" t="s">
        <v>1696</v>
      </c>
      <c r="B125" t="s">
        <v>576</v>
      </c>
      <c r="C125" s="1">
        <f t="shared" si="37"/>
        <v>41290</v>
      </c>
      <c r="D125" s="7">
        <f>RANK(N125,(N125:P125,Q125:AE125))</f>
        <v>2</v>
      </c>
      <c r="E125" s="7">
        <f>RANK(O125,(N125:P125,Q125:AE125))</f>
        <v>1</v>
      </c>
      <c r="F125" s="7">
        <f>IF(P125&gt;0,RANK(P125,(N125:P125,Q125:AE125)),0)</f>
        <v>3</v>
      </c>
      <c r="G125" s="1">
        <f t="shared" si="38"/>
        <v>472</v>
      </c>
      <c r="H125" s="2">
        <f t="shared" si="39"/>
        <v>1.1431339307338339E-2</v>
      </c>
      <c r="I125" s="2"/>
      <c r="J125" s="2">
        <f t="shared" si="40"/>
        <v>0.47590215548558973</v>
      </c>
      <c r="K125" s="2">
        <f t="shared" si="41"/>
        <v>0.48733349479292809</v>
      </c>
      <c r="L125" s="2">
        <f t="shared" si="42"/>
        <v>2.1893921046258175E-2</v>
      </c>
      <c r="M125" s="2">
        <f t="shared" si="43"/>
        <v>1.4870428675223951E-2</v>
      </c>
      <c r="N125" s="1">
        <v>19650</v>
      </c>
      <c r="O125" s="1">
        <v>20122</v>
      </c>
      <c r="P125" s="1">
        <v>904</v>
      </c>
      <c r="Q125" s="1">
        <v>442</v>
      </c>
      <c r="S125" s="1">
        <v>0</v>
      </c>
      <c r="T125" s="1">
        <v>36</v>
      </c>
      <c r="U125" s="72">
        <f>IF(Notes!B$22=1,IF(BA125&gt;0,BA125-V125-SUM(R125:S125)-SUM(X125:AC125),SUM(BB125:BH125)),SUM(BB125:BH125))</f>
        <v>0</v>
      </c>
      <c r="W125" s="1">
        <v>136</v>
      </c>
      <c r="AG125" s="7">
        <f>IF(Q125&gt;0,RANK(Q125,(N125:P125,Q125:AE125)),0)</f>
        <v>4</v>
      </c>
      <c r="AH125" s="7">
        <f>IF(R125&gt;0,RANK(R125,(N125:P125,Q125:AE125)),0)</f>
        <v>0</v>
      </c>
      <c r="AI125" s="7">
        <f>IF(T125&gt;0,RANK(T125,(N125:P125,Q125:AE125)),0)</f>
        <v>6</v>
      </c>
      <c r="AJ125" s="7">
        <f>IF(S125&gt;0,RANK(S125,(N125:P125,Q125:AE125)),0)</f>
        <v>0</v>
      </c>
      <c r="AK125" s="2">
        <f t="shared" si="44"/>
        <v>1.070477113102446E-2</v>
      </c>
      <c r="AL125" s="2">
        <f t="shared" si="45"/>
        <v>0</v>
      </c>
      <c r="AM125" s="2">
        <f t="shared" si="46"/>
        <v>8.7188181157665291E-4</v>
      </c>
      <c r="AN125" s="2">
        <f t="shared" si="47"/>
        <v>0</v>
      </c>
      <c r="AP125" t="s">
        <v>1696</v>
      </c>
      <c r="AQ125" t="s">
        <v>576</v>
      </c>
      <c r="AT125" s="93" t="s">
        <v>628</v>
      </c>
      <c r="AU125" s="92" t="s">
        <v>458</v>
      </c>
      <c r="AV125" s="83" t="str">
        <f t="shared" si="48"/>
        <v>04021</v>
      </c>
      <c r="AX125" s="7" t="s">
        <v>3753</v>
      </c>
      <c r="BA125" s="1"/>
    </row>
    <row r="126" spans="1:53" hidden="1" outlineLevel="1">
      <c r="A126" t="s">
        <v>887</v>
      </c>
      <c r="B126" t="s">
        <v>576</v>
      </c>
      <c r="C126" s="1">
        <f t="shared" si="37"/>
        <v>8893</v>
      </c>
      <c r="D126" s="7">
        <f>RANK(N126,(N126:P126,Q126:AE126))</f>
        <v>1</v>
      </c>
      <c r="E126" s="7">
        <f>RANK(O126,(N126:P126,Q126:AE126))</f>
        <v>2</v>
      </c>
      <c r="F126" s="7">
        <f>IF(P126&gt;0,RANK(P126,(N126:P126,Q126:AE126)),0)</f>
        <v>3</v>
      </c>
      <c r="G126" s="1">
        <f t="shared" si="38"/>
        <v>1889</v>
      </c>
      <c r="H126" s="2">
        <f t="shared" si="39"/>
        <v>0.21241425840548747</v>
      </c>
      <c r="I126" s="2"/>
      <c r="J126" s="2">
        <f t="shared" si="40"/>
        <v>0.58844034633981779</v>
      </c>
      <c r="K126" s="2">
        <f t="shared" si="41"/>
        <v>0.3760260879343304</v>
      </c>
      <c r="L126" s="2">
        <f t="shared" si="42"/>
        <v>2.4401214438322275E-2</v>
      </c>
      <c r="M126" s="2">
        <f t="shared" si="43"/>
        <v>1.1132351287529537E-2</v>
      </c>
      <c r="N126" s="1">
        <v>5233</v>
      </c>
      <c r="O126" s="1">
        <v>3344</v>
      </c>
      <c r="P126" s="1">
        <v>217</v>
      </c>
      <c r="Q126" s="1">
        <v>44</v>
      </c>
      <c r="S126" s="1">
        <v>0</v>
      </c>
      <c r="T126" s="1">
        <v>14</v>
      </c>
      <c r="U126" s="72">
        <f>IF(Notes!B$22=1,IF(BA126&gt;0,BA126-V126-SUM(R126:S126)-SUM(X126:AC126),SUM(BB126:BH126)),SUM(BB126:BH126))</f>
        <v>0</v>
      </c>
      <c r="W126" s="1">
        <v>41</v>
      </c>
      <c r="AG126" s="7">
        <f>IF(Q126&gt;0,RANK(Q126,(N126:P126,Q126:AE126)),0)</f>
        <v>4</v>
      </c>
      <c r="AH126" s="7">
        <f>IF(R126&gt;0,RANK(R126,(N126:P126,Q126:AE126)),0)</f>
        <v>0</v>
      </c>
      <c r="AI126" s="7">
        <f>IF(T126&gt;0,RANK(T126,(N126:P126,Q126:AE126)),0)</f>
        <v>6</v>
      </c>
      <c r="AJ126" s="7">
        <f>IF(S126&gt;0,RANK(S126,(N126:P126,Q126:AE126)),0)</f>
        <v>0</v>
      </c>
      <c r="AK126" s="2">
        <f t="shared" si="44"/>
        <v>4.9477116833464519E-3</v>
      </c>
      <c r="AL126" s="2">
        <f t="shared" si="45"/>
        <v>0</v>
      </c>
      <c r="AM126" s="2">
        <f t="shared" si="46"/>
        <v>1.5742718992465985E-3</v>
      </c>
      <c r="AN126" s="2">
        <f t="shared" si="47"/>
        <v>0</v>
      </c>
      <c r="AP126" t="s">
        <v>887</v>
      </c>
      <c r="AQ126" t="s">
        <v>576</v>
      </c>
      <c r="AR126">
        <v>2</v>
      </c>
      <c r="AT126" s="93" t="s">
        <v>628</v>
      </c>
      <c r="AU126" s="92" t="s">
        <v>459</v>
      </c>
      <c r="AV126" s="83" t="str">
        <f t="shared" si="48"/>
        <v>04023</v>
      </c>
      <c r="AX126" s="7" t="s">
        <v>3753</v>
      </c>
      <c r="BA126" s="1"/>
    </row>
    <row r="127" spans="1:53" hidden="1" outlineLevel="1">
      <c r="A127" t="s">
        <v>2999</v>
      </c>
      <c r="B127" t="s">
        <v>576</v>
      </c>
      <c r="C127" s="1">
        <f t="shared" si="37"/>
        <v>68082</v>
      </c>
      <c r="D127" s="7">
        <f>RANK(N127,(N127:P127,Q127:AE127))</f>
        <v>2</v>
      </c>
      <c r="E127" s="7">
        <f>RANK(O127,(N127:P127,Q127:AE127))</f>
        <v>1</v>
      </c>
      <c r="F127" s="7">
        <f>IF(P127&gt;0,RANK(P127,(N127:P127,Q127:AE127)),0)</f>
        <v>3</v>
      </c>
      <c r="G127" s="1">
        <f t="shared" si="38"/>
        <v>16081</v>
      </c>
      <c r="H127" s="2">
        <f t="shared" si="39"/>
        <v>0.23620046414617668</v>
      </c>
      <c r="I127" s="2"/>
      <c r="J127" s="2">
        <f t="shared" si="40"/>
        <v>0.35344143826562086</v>
      </c>
      <c r="K127" s="2">
        <f t="shared" si="41"/>
        <v>0.58964190241179759</v>
      </c>
      <c r="L127" s="2">
        <f t="shared" si="42"/>
        <v>4.0142769013836253E-2</v>
      </c>
      <c r="M127" s="2">
        <f t="shared" si="43"/>
        <v>1.6773890308745355E-2</v>
      </c>
      <c r="N127" s="1">
        <v>24063</v>
      </c>
      <c r="O127" s="1">
        <v>40144</v>
      </c>
      <c r="P127" s="1">
        <v>2733</v>
      </c>
      <c r="Q127" s="1">
        <v>749</v>
      </c>
      <c r="S127" s="1">
        <v>7</v>
      </c>
      <c r="T127" s="1">
        <v>125</v>
      </c>
      <c r="U127" s="72">
        <f>IF(Notes!B$22=1,IF(BA127&gt;0,BA127-V127-SUM(R127:S127)-SUM(X127:AC127),SUM(BB127:BH127)),SUM(BB127:BH127))</f>
        <v>0</v>
      </c>
      <c r="W127" s="1">
        <v>261</v>
      </c>
      <c r="AG127" s="7">
        <f>IF(Q127&gt;0,RANK(Q127,(N127:P127,Q127:AE127)),0)</f>
        <v>4</v>
      </c>
      <c r="AH127" s="7">
        <f>IF(R127&gt;0,RANK(R127,(N127:P127,Q127:AE127)),0)</f>
        <v>0</v>
      </c>
      <c r="AI127" s="7">
        <f>IF(T127&gt;0,RANK(T127,(N127:P127,Q127:AE127)),0)</f>
        <v>6</v>
      </c>
      <c r="AJ127" s="7">
        <f>IF(S127&gt;0,RANK(S127,(N127:P127,Q127:AE127)),0)</f>
        <v>7</v>
      </c>
      <c r="AK127" s="2">
        <f t="shared" si="44"/>
        <v>1.1001439440674481E-2</v>
      </c>
      <c r="AL127" s="2">
        <f t="shared" si="45"/>
        <v>0</v>
      </c>
      <c r="AM127" s="2">
        <f t="shared" si="46"/>
        <v>1.8360212684703739E-3</v>
      </c>
      <c r="AN127" s="2">
        <f t="shared" si="47"/>
        <v>1.0281719103434094E-4</v>
      </c>
      <c r="AP127" t="s">
        <v>2999</v>
      </c>
      <c r="AQ127" t="s">
        <v>576</v>
      </c>
      <c r="AR127">
        <v>3</v>
      </c>
      <c r="AT127" s="93" t="s">
        <v>628</v>
      </c>
      <c r="AU127" s="92" t="s">
        <v>776</v>
      </c>
      <c r="AV127" s="83" t="str">
        <f t="shared" si="48"/>
        <v>04025</v>
      </c>
      <c r="AX127" s="7" t="s">
        <v>3753</v>
      </c>
      <c r="BA127" s="1">
        <f>153-AY127</f>
        <v>153</v>
      </c>
    </row>
    <row r="128" spans="1:53" hidden="1" outlineLevel="1">
      <c r="A128" t="s">
        <v>889</v>
      </c>
      <c r="B128" t="s">
        <v>576</v>
      </c>
      <c r="C128" s="1">
        <f t="shared" si="37"/>
        <v>28652</v>
      </c>
      <c r="D128" s="7">
        <f>RANK(N128,(N128:P128,Q128:AE128))</f>
        <v>2</v>
      </c>
      <c r="E128" s="7">
        <f>RANK(O128,(N128:P128,Q128:AE128))</f>
        <v>1</v>
      </c>
      <c r="F128" s="7">
        <f>IF(P128&gt;0,RANK(P128,(N128:P128,Q128:AE128)),0)</f>
        <v>3</v>
      </c>
      <c r="G128" s="1">
        <f t="shared" si="38"/>
        <v>3653</v>
      </c>
      <c r="H128" s="2">
        <f t="shared" si="39"/>
        <v>0.12749546279491833</v>
      </c>
      <c r="I128" s="2"/>
      <c r="J128" s="2">
        <f t="shared" si="40"/>
        <v>0.42073851738098561</v>
      </c>
      <c r="K128" s="2">
        <f t="shared" si="41"/>
        <v>0.54823398017590397</v>
      </c>
      <c r="L128" s="2">
        <f t="shared" si="42"/>
        <v>1.7276280887896133E-2</v>
      </c>
      <c r="M128" s="2">
        <f t="shared" si="43"/>
        <v>1.3751221555214233E-2</v>
      </c>
      <c r="N128" s="1">
        <v>12055</v>
      </c>
      <c r="O128" s="1">
        <v>15708</v>
      </c>
      <c r="P128" s="1">
        <v>495</v>
      </c>
      <c r="Q128" s="1">
        <v>216</v>
      </c>
      <c r="S128" s="1">
        <v>0</v>
      </c>
      <c r="T128" s="1">
        <v>21</v>
      </c>
      <c r="U128" s="72">
        <f>IF(Notes!B$22=1,IF(BA128&gt;0,BA128-V128-SUM(R128:S128)-SUM(X128:AC128),SUM(BB128:BH128)),SUM(BB128:BH128))</f>
        <v>0</v>
      </c>
      <c r="W128" s="1">
        <v>157</v>
      </c>
      <c r="AG128" s="7">
        <f>IF(Q128&gt;0,RANK(Q128,(N128:P128,Q128:AE128)),0)</f>
        <v>4</v>
      </c>
      <c r="AH128" s="7">
        <f>IF(R128&gt;0,RANK(R128,(N128:P128,Q128:AE128)),0)</f>
        <v>0</v>
      </c>
      <c r="AI128" s="7">
        <f>IF(T128&gt;0,RANK(T128,(N128:P128,Q128:AE128)),0)</f>
        <v>6</v>
      </c>
      <c r="AJ128" s="7">
        <f>IF(S128&gt;0,RANK(S128,(N128:P128,Q128:AE128)),0)</f>
        <v>0</v>
      </c>
      <c r="AK128" s="2">
        <f t="shared" si="44"/>
        <v>7.5387407510819487E-3</v>
      </c>
      <c r="AL128" s="2">
        <f t="shared" si="45"/>
        <v>0</v>
      </c>
      <c r="AM128" s="2">
        <f t="shared" si="46"/>
        <v>7.329331285774117E-4</v>
      </c>
      <c r="AN128" s="2">
        <f t="shared" si="47"/>
        <v>0</v>
      </c>
      <c r="AP128" t="s">
        <v>889</v>
      </c>
      <c r="AQ128" t="s">
        <v>576</v>
      </c>
      <c r="AR128">
        <v>2</v>
      </c>
      <c r="AT128" s="93" t="s">
        <v>628</v>
      </c>
      <c r="AU128" s="92" t="s">
        <v>777</v>
      </c>
      <c r="AV128" s="83" t="str">
        <f t="shared" si="48"/>
        <v>04027</v>
      </c>
      <c r="AX128" s="7" t="s">
        <v>3753</v>
      </c>
      <c r="BA128" s="1"/>
    </row>
    <row r="129" spans="1:53" collapsed="1">
      <c r="A129" t="s">
        <v>2274</v>
      </c>
      <c r="B129" t="s">
        <v>1985</v>
      </c>
      <c r="C129" s="1">
        <f t="shared" si="37"/>
        <v>1532016</v>
      </c>
      <c r="D129" s="7">
        <f>RANK(N129,(N129:P129,Q129:AE129))</f>
        <v>2</v>
      </c>
      <c r="E129" s="7">
        <f>RANK(O129,(N129:P129,Q129:AE129))</f>
        <v>1</v>
      </c>
      <c r="F129" s="7">
        <f>IF(P129&gt;0,RANK(P129,(N129:P129,Q129:AE129)),0)</f>
        <v>3</v>
      </c>
      <c r="G129" s="1">
        <f t="shared" si="38"/>
        <v>96311</v>
      </c>
      <c r="H129" s="2">
        <f t="shared" si="39"/>
        <v>6.2865531430481139E-2</v>
      </c>
      <c r="I129" s="2"/>
      <c r="J129" s="2">
        <f t="shared" si="40"/>
        <v>0.4473458501738885</v>
      </c>
      <c r="K129" s="2">
        <f t="shared" si="41"/>
        <v>0.51021138160436963</v>
      </c>
      <c r="L129" s="2">
        <f t="shared" si="42"/>
        <v>2.979407525769966E-2</v>
      </c>
      <c r="M129" s="2">
        <f t="shared" si="43"/>
        <v>1.2648692964042207E-2</v>
      </c>
      <c r="N129" s="1">
        <f>SUM(N114:N128)</f>
        <v>685341</v>
      </c>
      <c r="O129" s="1">
        <f>SUM(O114:O128)</f>
        <v>781652</v>
      </c>
      <c r="P129" s="1">
        <f>SUM(P114:P128)</f>
        <v>45645</v>
      </c>
      <c r="Q129" s="1">
        <f>SUM(Q114:Q128)</f>
        <v>12373</v>
      </c>
      <c r="S129" s="1">
        <f>SUM(S114:S128)</f>
        <v>110</v>
      </c>
      <c r="T129" s="1">
        <f>SUM(T114:T128)</f>
        <v>1120</v>
      </c>
      <c r="U129" s="1">
        <f>SUM(U114:U128)</f>
        <v>0</v>
      </c>
      <c r="W129" s="1">
        <f>SUM(W114:W128)</f>
        <v>5775</v>
      </c>
      <c r="AG129" s="7">
        <f>IF(Q129&gt;0,RANK(Q129,(N129:P129,Q129:AE129)),0)</f>
        <v>4</v>
      </c>
      <c r="AH129" s="7">
        <f>IF(R129&gt;0,RANK(R129,(N129:P129,Q129:AE129)),0)</f>
        <v>0</v>
      </c>
      <c r="AI129" s="7">
        <f>IF(T129&gt;0,RANK(T129,(N129:P129,Q129:AE129)),0)</f>
        <v>6</v>
      </c>
      <c r="AJ129" s="7">
        <f>IF(S129&gt;0,RANK(S129,(N129:P129,Q129:AE129)),0)</f>
        <v>7</v>
      </c>
      <c r="AK129" s="2">
        <f t="shared" si="44"/>
        <v>8.0762864095414149E-3</v>
      </c>
      <c r="AL129" s="2">
        <f t="shared" si="45"/>
        <v>0</v>
      </c>
      <c r="AM129" s="2">
        <f t="shared" si="46"/>
        <v>7.3106286096228756E-4</v>
      </c>
      <c r="AN129" s="2">
        <f t="shared" si="47"/>
        <v>7.1800816701653243E-5</v>
      </c>
      <c r="AP129" t="s">
        <v>2274</v>
      </c>
      <c r="AQ129" t="s">
        <v>1985</v>
      </c>
      <c r="AV129" s="83" t="str">
        <f t="shared" si="48"/>
        <v/>
      </c>
      <c r="AX129" s="7" t="s">
        <v>3288</v>
      </c>
      <c r="BA129" s="1">
        <f>SUM(BA114:BA128)</f>
        <v>2165</v>
      </c>
    </row>
    <row r="130" spans="1:53">
      <c r="I130" s="2"/>
      <c r="AG130" s="7"/>
      <c r="AH130" s="7"/>
      <c r="AI130" s="7"/>
      <c r="AJ130" s="7"/>
    </row>
    <row r="131" spans="1:53" hidden="1" outlineLevel="1">
      <c r="A131" s="5" t="s">
        <v>1524</v>
      </c>
      <c r="B131" s="5" t="s">
        <v>1210</v>
      </c>
      <c r="C131" s="1">
        <f t="shared" ref="C131:C162" si="49">SUM(N131:AE131)</f>
        <v>6372</v>
      </c>
      <c r="D131" s="7">
        <f>RANK(N131,(N131:P131,Q131:AE131))</f>
        <v>2</v>
      </c>
      <c r="E131" s="7">
        <f>RANK(O131,(N131:P131,Q131:AE131))</f>
        <v>1</v>
      </c>
      <c r="F131" s="7">
        <f>IF(P131&gt;0,RANK(P131,(N131:P131,Q131:AE131)),0)</f>
        <v>3</v>
      </c>
      <c r="G131" s="1">
        <f t="shared" ref="G131:G162" si="50">IF(D131=1,N131,IF(E131=1,O131,P131))-IF(D131=2,N131,IF(E131=2,O131,P131))</f>
        <v>476</v>
      </c>
      <c r="H131" s="2">
        <f t="shared" ref="H131:H162" si="51">G131/C131</f>
        <v>7.4701820464532331E-2</v>
      </c>
      <c r="I131" s="2"/>
      <c r="J131" s="2">
        <f t="shared" ref="J131:J162" si="52">IF($C131=0,"-",N131/$C131)</f>
        <v>0.45150659133709981</v>
      </c>
      <c r="K131" s="2">
        <f t="shared" ref="K131:K162" si="53">IF($C131=0,"-",O131/$C131)</f>
        <v>0.52620841180163214</v>
      </c>
      <c r="L131" s="2">
        <f t="shared" ref="L131:L162" si="54">IF($C131=0,"-",P131/$C131)</f>
        <v>1.0200878844946642E-2</v>
      </c>
      <c r="M131" s="2">
        <f t="shared" ref="M131:M162" si="55">IF(C131=0,"-",(1-J131-K131-L131))</f>
        <v>1.2084118016321416E-2</v>
      </c>
      <c r="N131" s="1">
        <v>2877</v>
      </c>
      <c r="O131" s="1">
        <v>3353</v>
      </c>
      <c r="P131" s="1">
        <v>65</v>
      </c>
      <c r="Q131" s="1">
        <v>41</v>
      </c>
      <c r="R131" s="1">
        <v>19</v>
      </c>
      <c r="S131" s="1">
        <v>8</v>
      </c>
      <c r="T131" s="1">
        <v>9</v>
      </c>
      <c r="AG131" s="7">
        <f>IF(Q131&gt;0,RANK(Q131,(N131:P131,Q131:AE131)),0)</f>
        <v>4</v>
      </c>
      <c r="AH131" s="7">
        <f>IF(R131&gt;0,RANK(R131,(N131:P131,Q131:AE131)),0)</f>
        <v>5</v>
      </c>
      <c r="AI131" s="7">
        <f>IF(T131&gt;0,RANK(T131,(N131:P131,Q131:AE131)),0)</f>
        <v>6</v>
      </c>
      <c r="AJ131" s="7">
        <f>IF(S131&gt;0,RANK(S131,(N131:P131,Q131:AE131)),0)</f>
        <v>7</v>
      </c>
      <c r="AK131" s="2">
        <f t="shared" ref="AK131:AK162" si="56">IF($C131=0,"-",Q131/$C131)</f>
        <v>6.4344005021971127E-3</v>
      </c>
      <c r="AL131" s="2">
        <f t="shared" ref="AL131:AL162" si="57">IF($C131=0,"-",R131/$C131)</f>
        <v>2.9817953546767105E-3</v>
      </c>
      <c r="AM131" s="2">
        <f t="shared" ref="AM131:AM162" si="58">IF($C131=0,"-",T131/$C131)</f>
        <v>1.4124293785310734E-3</v>
      </c>
      <c r="AN131" s="2">
        <f t="shared" ref="AN131:AN162" si="59">IF($C131=0,"-",S131/$C131)</f>
        <v>1.2554927809165098E-3</v>
      </c>
      <c r="AP131" s="5" t="s">
        <v>1524</v>
      </c>
      <c r="AQ131" s="5" t="s">
        <v>1210</v>
      </c>
      <c r="AR131">
        <v>1</v>
      </c>
      <c r="AT131" s="93" t="s">
        <v>629</v>
      </c>
      <c r="AU131" s="92" t="s">
        <v>1801</v>
      </c>
      <c r="AV131" s="83" t="str">
        <f t="shared" si="48"/>
        <v>05001</v>
      </c>
      <c r="AX131" s="7" t="s">
        <v>3753</v>
      </c>
    </row>
    <row r="132" spans="1:53" hidden="1" outlineLevel="1">
      <c r="A132" s="5" t="s">
        <v>3677</v>
      </c>
      <c r="B132" s="5" t="s">
        <v>1210</v>
      </c>
      <c r="C132" s="1">
        <f t="shared" si="49"/>
        <v>8271</v>
      </c>
      <c r="D132" s="7">
        <f>RANK(N132,(N132:P132,Q132:AE132))</f>
        <v>1</v>
      </c>
      <c r="E132" s="7">
        <f>RANK(O132,(N132:P132,Q132:AE132))</f>
        <v>2</v>
      </c>
      <c r="F132" s="7">
        <f>IF(P132&gt;0,RANK(P132,(N132:P132,Q132:AE132)),0)</f>
        <v>3</v>
      </c>
      <c r="G132" s="1">
        <f t="shared" si="50"/>
        <v>377</v>
      </c>
      <c r="H132" s="2">
        <f t="shared" si="51"/>
        <v>4.5580945472131547E-2</v>
      </c>
      <c r="I132" s="2"/>
      <c r="J132" s="2">
        <f t="shared" si="52"/>
        <v>0.51420626284608872</v>
      </c>
      <c r="K132" s="2">
        <f t="shared" si="53"/>
        <v>0.46862531737395718</v>
      </c>
      <c r="L132" s="2">
        <f t="shared" si="54"/>
        <v>7.3751662435013908E-3</v>
      </c>
      <c r="M132" s="2">
        <f t="shared" si="55"/>
        <v>9.7932535364527E-3</v>
      </c>
      <c r="N132" s="1">
        <v>4253</v>
      </c>
      <c r="O132" s="1">
        <v>3876</v>
      </c>
      <c r="P132" s="1">
        <v>61</v>
      </c>
      <c r="Q132" s="1">
        <v>51</v>
      </c>
      <c r="R132" s="1">
        <v>10</v>
      </c>
      <c r="S132" s="1">
        <v>15</v>
      </c>
      <c r="T132" s="1">
        <v>5</v>
      </c>
      <c r="AG132" s="7">
        <f>IF(Q132&gt;0,RANK(Q132,(N132:P132,Q132:AE132)),0)</f>
        <v>4</v>
      </c>
      <c r="AH132" s="7">
        <f>IF(R132&gt;0,RANK(R132,(N132:P132,Q132:AE132)),0)</f>
        <v>6</v>
      </c>
      <c r="AI132" s="7">
        <f>IF(T132&gt;0,RANK(T132,(N132:P132,Q132:AE132)),0)</f>
        <v>7</v>
      </c>
      <c r="AJ132" s="7">
        <f>IF(S132&gt;0,RANK(S132,(N132:P132,Q132:AE132)),0)</f>
        <v>5</v>
      </c>
      <c r="AK132" s="2">
        <f t="shared" si="56"/>
        <v>6.1661225970257531E-3</v>
      </c>
      <c r="AL132" s="2">
        <f t="shared" si="57"/>
        <v>1.2090436464756377E-3</v>
      </c>
      <c r="AM132" s="2">
        <f t="shared" si="58"/>
        <v>6.0452182323781885E-4</v>
      </c>
      <c r="AN132" s="2">
        <f t="shared" si="59"/>
        <v>1.8135654697134566E-3</v>
      </c>
      <c r="AP132" s="5" t="s">
        <v>3677</v>
      </c>
      <c r="AQ132" s="5" t="s">
        <v>1210</v>
      </c>
      <c r="AR132">
        <v>4</v>
      </c>
      <c r="AT132" s="93" t="s">
        <v>629</v>
      </c>
      <c r="AU132" s="92" t="s">
        <v>1802</v>
      </c>
      <c r="AV132" s="83" t="str">
        <f t="shared" si="48"/>
        <v>05003</v>
      </c>
      <c r="AX132" s="7" t="s">
        <v>3753</v>
      </c>
    </row>
    <row r="133" spans="1:53" hidden="1" outlineLevel="1">
      <c r="A133" s="5" t="s">
        <v>2575</v>
      </c>
      <c r="B133" s="5" t="s">
        <v>1210</v>
      </c>
      <c r="C133" s="1">
        <f t="shared" si="49"/>
        <v>16708</v>
      </c>
      <c r="D133" s="7">
        <f>RANK(N133,(N133:P133,Q133:AE133))</f>
        <v>2</v>
      </c>
      <c r="E133" s="7">
        <f>RANK(O133,(N133:P133,Q133:AE133))</f>
        <v>1</v>
      </c>
      <c r="F133" s="7">
        <f>IF(P133&gt;0,RANK(P133,(N133:P133,Q133:AE133)),0)</f>
        <v>3</v>
      </c>
      <c r="G133" s="1">
        <f t="shared" si="50"/>
        <v>3022</v>
      </c>
      <c r="H133" s="2">
        <f t="shared" si="51"/>
        <v>0.1808714388316974</v>
      </c>
      <c r="I133" s="2"/>
      <c r="J133" s="2">
        <f t="shared" si="52"/>
        <v>0.38999281781182665</v>
      </c>
      <c r="K133" s="2">
        <f t="shared" si="53"/>
        <v>0.57086425664352403</v>
      </c>
      <c r="L133" s="2">
        <f t="shared" si="54"/>
        <v>2.5676322719655253E-2</v>
      </c>
      <c r="M133" s="2">
        <f t="shared" si="55"/>
        <v>1.3466602824994123E-2</v>
      </c>
      <c r="N133" s="1">
        <v>6516</v>
      </c>
      <c r="O133" s="1">
        <v>9538</v>
      </c>
      <c r="P133" s="1">
        <v>429</v>
      </c>
      <c r="Q133" s="1">
        <v>132</v>
      </c>
      <c r="R133" s="1">
        <v>42</v>
      </c>
      <c r="S133" s="1">
        <v>41</v>
      </c>
      <c r="T133" s="1">
        <v>10</v>
      </c>
      <c r="AG133" s="7">
        <f>IF(Q133&gt;0,RANK(Q133,(N133:P133,Q133:AE133)),0)</f>
        <v>4</v>
      </c>
      <c r="AH133" s="7">
        <f>IF(R133&gt;0,RANK(R133,(N133:P133,Q133:AE133)),0)</f>
        <v>5</v>
      </c>
      <c r="AI133" s="7">
        <f>IF(T133&gt;0,RANK(T133,(N133:P133,Q133:AE133)),0)</f>
        <v>7</v>
      </c>
      <c r="AJ133" s="7">
        <f>IF(S133&gt;0,RANK(S133,(N133:P133,Q133:AE133)),0)</f>
        <v>6</v>
      </c>
      <c r="AK133" s="2">
        <f t="shared" si="56"/>
        <v>7.9004069906631561E-3</v>
      </c>
      <c r="AL133" s="2">
        <f t="shared" si="57"/>
        <v>2.5137658606655495E-3</v>
      </c>
      <c r="AM133" s="2">
        <f t="shared" si="58"/>
        <v>5.9851568111084512E-4</v>
      </c>
      <c r="AN133" s="2">
        <f t="shared" si="59"/>
        <v>2.4539142925544648E-3</v>
      </c>
      <c r="AP133" s="5" t="s">
        <v>2575</v>
      </c>
      <c r="AQ133" s="5" t="s">
        <v>1210</v>
      </c>
      <c r="AR133">
        <v>3</v>
      </c>
      <c r="AT133" s="93" t="s">
        <v>629</v>
      </c>
      <c r="AU133" s="92" t="s">
        <v>1803</v>
      </c>
      <c r="AV133" s="83" t="str">
        <f t="shared" si="48"/>
        <v>05005</v>
      </c>
      <c r="AX133" s="7" t="s">
        <v>3753</v>
      </c>
    </row>
    <row r="134" spans="1:53" hidden="1" outlineLevel="1">
      <c r="A134" s="5" t="s">
        <v>1480</v>
      </c>
      <c r="B134" s="5" t="s">
        <v>1210</v>
      </c>
      <c r="C134" s="1">
        <f t="shared" si="49"/>
        <v>53646</v>
      </c>
      <c r="D134" s="7">
        <f>RANK(N134,(N134:P134,Q134:AE134))</f>
        <v>2</v>
      </c>
      <c r="E134" s="7">
        <f>RANK(O134,(N134:P134,Q134:AE134))</f>
        <v>1</v>
      </c>
      <c r="F134" s="7">
        <f>IF(P134&gt;0,RANK(P134,(N134:P134,Q134:AE134)),0)</f>
        <v>3</v>
      </c>
      <c r="G134" s="1">
        <f t="shared" si="50"/>
        <v>17561</v>
      </c>
      <c r="H134" s="2">
        <f t="shared" si="51"/>
        <v>0.32734966260298998</v>
      </c>
      <c r="I134" s="2"/>
      <c r="J134" s="2">
        <f t="shared" si="52"/>
        <v>0.32205569846773291</v>
      </c>
      <c r="K134" s="2">
        <f t="shared" si="53"/>
        <v>0.64940536107072289</v>
      </c>
      <c r="L134" s="2">
        <f t="shared" si="54"/>
        <v>1.6068299593632332E-2</v>
      </c>
      <c r="M134" s="2">
        <f t="shared" si="55"/>
        <v>1.2470640867911817E-2</v>
      </c>
      <c r="N134" s="1">
        <v>17277</v>
      </c>
      <c r="O134" s="1">
        <v>34838</v>
      </c>
      <c r="P134" s="1">
        <v>862</v>
      </c>
      <c r="Q134" s="1">
        <v>368</v>
      </c>
      <c r="R134" s="1">
        <v>175</v>
      </c>
      <c r="S134" s="1">
        <v>54</v>
      </c>
      <c r="T134" s="1">
        <v>72</v>
      </c>
      <c r="AG134" s="7">
        <f>IF(Q134&gt;0,RANK(Q134,(N134:P134,Q134:AE134)),0)</f>
        <v>4</v>
      </c>
      <c r="AH134" s="7">
        <f>IF(R134&gt;0,RANK(R134,(N134:P134,Q134:AE134)),0)</f>
        <v>5</v>
      </c>
      <c r="AI134" s="7">
        <f>IF(T134&gt;0,RANK(T134,(N134:P134,Q134:AE134)),0)</f>
        <v>6</v>
      </c>
      <c r="AJ134" s="7">
        <f>IF(S134&gt;0,RANK(S134,(N134:P134,Q134:AE134)),0)</f>
        <v>7</v>
      </c>
      <c r="AK134" s="2">
        <f t="shared" si="56"/>
        <v>6.8597845132908324E-3</v>
      </c>
      <c r="AL134" s="2">
        <f t="shared" si="57"/>
        <v>3.2621257875703686E-3</v>
      </c>
      <c r="AM134" s="2">
        <f t="shared" si="58"/>
        <v>1.3421317526003803E-3</v>
      </c>
      <c r="AN134" s="2">
        <f t="shared" si="59"/>
        <v>1.0065988144502852E-3</v>
      </c>
      <c r="AP134" s="5" t="s">
        <v>1480</v>
      </c>
      <c r="AQ134" s="5" t="s">
        <v>1210</v>
      </c>
      <c r="AR134">
        <v>3</v>
      </c>
      <c r="AT134" s="93" t="s">
        <v>629</v>
      </c>
      <c r="AU134" s="92" t="s">
        <v>2150</v>
      </c>
      <c r="AV134" s="83" t="str">
        <f t="shared" si="48"/>
        <v>05007</v>
      </c>
      <c r="AX134" s="7" t="s">
        <v>3753</v>
      </c>
    </row>
    <row r="135" spans="1:53" hidden="1" outlineLevel="1">
      <c r="A135" s="6" t="s">
        <v>1402</v>
      </c>
      <c r="B135" s="5" t="s">
        <v>1210</v>
      </c>
      <c r="C135" s="1">
        <f t="shared" si="49"/>
        <v>13635</v>
      </c>
      <c r="D135" s="7">
        <f>RANK(N135,(N135:P135,Q135:AE135))</f>
        <v>2</v>
      </c>
      <c r="E135" s="7">
        <f>RANK(O135,(N135:P135,Q135:AE135))</f>
        <v>1</v>
      </c>
      <c r="F135" s="7">
        <f>IF(P135&gt;0,RANK(P135,(N135:P135,Q135:AE135)),0)</f>
        <v>3</v>
      </c>
      <c r="G135" s="1">
        <f t="shared" si="50"/>
        <v>4076</v>
      </c>
      <c r="H135" s="2">
        <f t="shared" si="51"/>
        <v>0.29893656032269894</v>
      </c>
      <c r="I135" s="2"/>
      <c r="J135" s="2">
        <f t="shared" si="52"/>
        <v>0.32951961862852952</v>
      </c>
      <c r="K135" s="2">
        <f t="shared" si="53"/>
        <v>0.62845617895122841</v>
      </c>
      <c r="L135" s="2">
        <f t="shared" si="54"/>
        <v>2.1195452878621197E-2</v>
      </c>
      <c r="M135" s="2">
        <f t="shared" si="55"/>
        <v>2.0828749541620877E-2</v>
      </c>
      <c r="N135" s="1">
        <v>4493</v>
      </c>
      <c r="O135" s="1">
        <v>8569</v>
      </c>
      <c r="P135" s="1">
        <v>289</v>
      </c>
      <c r="Q135" s="1">
        <v>187</v>
      </c>
      <c r="R135" s="1">
        <v>37</v>
      </c>
      <c r="S135" s="1">
        <v>31</v>
      </c>
      <c r="T135" s="1">
        <v>29</v>
      </c>
      <c r="AG135" s="7">
        <f>IF(Q135&gt;0,RANK(Q135,(N135:P135,Q135:AE135)),0)</f>
        <v>4</v>
      </c>
      <c r="AH135" s="7">
        <f>IF(R135&gt;0,RANK(R135,(N135:P135,Q135:AE135)),0)</f>
        <v>5</v>
      </c>
      <c r="AI135" s="7">
        <f>IF(T135&gt;0,RANK(T135,(N135:P135,Q135:AE135)),0)</f>
        <v>7</v>
      </c>
      <c r="AJ135" s="7">
        <f>IF(S135&gt;0,RANK(S135,(N135:P135,Q135:AE135)),0)</f>
        <v>6</v>
      </c>
      <c r="AK135" s="2">
        <f t="shared" si="56"/>
        <v>1.3714704803813715E-2</v>
      </c>
      <c r="AL135" s="2">
        <f t="shared" si="57"/>
        <v>2.7136046938027137E-3</v>
      </c>
      <c r="AM135" s="2">
        <f t="shared" si="58"/>
        <v>2.1268793546021267E-3</v>
      </c>
      <c r="AN135" s="2">
        <f t="shared" si="59"/>
        <v>2.2735606894022735E-3</v>
      </c>
      <c r="AP135" s="6" t="s">
        <v>1402</v>
      </c>
      <c r="AQ135" s="5" t="s">
        <v>1210</v>
      </c>
      <c r="AR135">
        <v>3</v>
      </c>
      <c r="AT135" s="93" t="s">
        <v>629</v>
      </c>
      <c r="AU135" s="92" t="s">
        <v>2454</v>
      </c>
      <c r="AV135" s="83" t="str">
        <f t="shared" si="48"/>
        <v>05009</v>
      </c>
      <c r="AX135" s="7" t="s">
        <v>3753</v>
      </c>
    </row>
    <row r="136" spans="1:53" hidden="1" outlineLevel="1">
      <c r="A136" s="6" t="s">
        <v>568</v>
      </c>
      <c r="B136" s="5" t="s">
        <v>1210</v>
      </c>
      <c r="C136" s="1">
        <f t="shared" si="49"/>
        <v>3979</v>
      </c>
      <c r="D136" s="7">
        <f>RANK(N136,(N136:P136,Q136:AE136))</f>
        <v>1</v>
      </c>
      <c r="E136" s="7">
        <f>RANK(O136,(N136:P136,Q136:AE136))</f>
        <v>2</v>
      </c>
      <c r="F136" s="7">
        <f>IF(P136&gt;0,RANK(P136,(N136:P136,Q136:AE136)),0)</f>
        <v>3</v>
      </c>
      <c r="G136" s="1">
        <f t="shared" si="50"/>
        <v>329</v>
      </c>
      <c r="H136" s="2">
        <f t="shared" si="51"/>
        <v>8.2684091480271421E-2</v>
      </c>
      <c r="I136" s="2"/>
      <c r="J136" s="2">
        <f t="shared" si="52"/>
        <v>0.53329982407640109</v>
      </c>
      <c r="K136" s="2">
        <f t="shared" si="53"/>
        <v>0.45061573259612969</v>
      </c>
      <c r="L136" s="2">
        <f t="shared" si="54"/>
        <v>8.5448605177180191E-3</v>
      </c>
      <c r="M136" s="2">
        <f t="shared" si="55"/>
        <v>7.5395828097512031E-3</v>
      </c>
      <c r="N136" s="1">
        <v>2122</v>
      </c>
      <c r="O136" s="1">
        <v>1793</v>
      </c>
      <c r="P136" s="1">
        <v>34</v>
      </c>
      <c r="Q136" s="1">
        <v>19</v>
      </c>
      <c r="R136" s="1">
        <v>6</v>
      </c>
      <c r="S136" s="1">
        <v>3</v>
      </c>
      <c r="T136" s="1">
        <v>2</v>
      </c>
      <c r="AG136" s="7">
        <f>IF(Q136&gt;0,RANK(Q136,(N136:P136,Q136:AE136)),0)</f>
        <v>4</v>
      </c>
      <c r="AH136" s="7">
        <f>IF(R136&gt;0,RANK(R136,(N136:P136,Q136:AE136)),0)</f>
        <v>5</v>
      </c>
      <c r="AI136" s="7">
        <f>IF(T136&gt;0,RANK(T136,(N136:P136,Q136:AE136)),0)</f>
        <v>7</v>
      </c>
      <c r="AJ136" s="7">
        <f>IF(S136&gt;0,RANK(S136,(N136:P136,Q136:AE136)),0)</f>
        <v>6</v>
      </c>
      <c r="AK136" s="2">
        <f t="shared" si="56"/>
        <v>4.7750691128424227E-3</v>
      </c>
      <c r="AL136" s="2">
        <f t="shared" si="57"/>
        <v>1.5079165619502387E-3</v>
      </c>
      <c r="AM136" s="2">
        <f t="shared" si="58"/>
        <v>5.0263885398341287E-4</v>
      </c>
      <c r="AN136" s="2">
        <f t="shared" si="59"/>
        <v>7.5395828097511936E-4</v>
      </c>
      <c r="AP136" s="6" t="s">
        <v>568</v>
      </c>
      <c r="AQ136" s="5" t="s">
        <v>1210</v>
      </c>
      <c r="AR136">
        <v>4</v>
      </c>
      <c r="AT136" s="93" t="s">
        <v>629</v>
      </c>
      <c r="AU136" s="92" t="s">
        <v>2455</v>
      </c>
      <c r="AV136" s="83" t="str">
        <f t="shared" si="48"/>
        <v>05011</v>
      </c>
      <c r="AX136" s="7" t="s">
        <v>3753</v>
      </c>
    </row>
    <row r="137" spans="1:53" hidden="1" outlineLevel="1">
      <c r="A137" s="6" t="s">
        <v>2717</v>
      </c>
      <c r="B137" s="5" t="s">
        <v>1210</v>
      </c>
      <c r="C137" s="1">
        <f t="shared" si="49"/>
        <v>2185</v>
      </c>
      <c r="D137" s="7">
        <f>RANK(N137,(N137:P137,Q137:AE137))</f>
        <v>2</v>
      </c>
      <c r="E137" s="7">
        <f>RANK(O137,(N137:P137,Q137:AE137))</f>
        <v>1</v>
      </c>
      <c r="F137" s="7">
        <f>IF(P137&gt;0,RANK(P137,(N137:P137,Q137:AE137)),0)</f>
        <v>3</v>
      </c>
      <c r="G137" s="1">
        <f t="shared" si="50"/>
        <v>111</v>
      </c>
      <c r="H137" s="2">
        <f t="shared" si="51"/>
        <v>5.0800915331807778E-2</v>
      </c>
      <c r="I137" s="2"/>
      <c r="J137" s="2">
        <f t="shared" si="52"/>
        <v>0.4654462242562929</v>
      </c>
      <c r="K137" s="2">
        <f t="shared" si="53"/>
        <v>0.51624713958810065</v>
      </c>
      <c r="L137" s="2">
        <f t="shared" si="54"/>
        <v>8.6956521739130436E-3</v>
      </c>
      <c r="M137" s="2">
        <f t="shared" si="55"/>
        <v>9.6109839816934158E-3</v>
      </c>
      <c r="N137" s="1">
        <v>1017</v>
      </c>
      <c r="O137" s="1">
        <v>1128</v>
      </c>
      <c r="P137" s="1">
        <v>19</v>
      </c>
      <c r="Q137" s="1">
        <v>12</v>
      </c>
      <c r="R137" s="1">
        <v>3</v>
      </c>
      <c r="S137" s="1">
        <v>5</v>
      </c>
      <c r="T137" s="1">
        <v>1</v>
      </c>
      <c r="AG137" s="7">
        <f>IF(Q137&gt;0,RANK(Q137,(N137:P137,Q137:AE137)),0)</f>
        <v>4</v>
      </c>
      <c r="AH137" s="7">
        <f>IF(R137&gt;0,RANK(R137,(N137:P137,Q137:AE137)),0)</f>
        <v>6</v>
      </c>
      <c r="AI137" s="7">
        <f>IF(T137&gt;0,RANK(T137,(N137:P137,Q137:AE137)),0)</f>
        <v>7</v>
      </c>
      <c r="AJ137" s="7">
        <f>IF(S137&gt;0,RANK(S137,(N137:P137,Q137:AE137)),0)</f>
        <v>5</v>
      </c>
      <c r="AK137" s="2">
        <f t="shared" si="56"/>
        <v>5.491990846681922E-3</v>
      </c>
      <c r="AL137" s="2">
        <f t="shared" si="57"/>
        <v>1.3729977116704805E-3</v>
      </c>
      <c r="AM137" s="2">
        <f t="shared" si="58"/>
        <v>4.5766590389016021E-4</v>
      </c>
      <c r="AN137" s="2">
        <f t="shared" si="59"/>
        <v>2.2883295194508009E-3</v>
      </c>
      <c r="AP137" s="6" t="s">
        <v>2717</v>
      </c>
      <c r="AQ137" s="5" t="s">
        <v>1210</v>
      </c>
      <c r="AR137">
        <v>4</v>
      </c>
      <c r="AT137" s="93" t="s">
        <v>629</v>
      </c>
      <c r="AU137" s="92" t="s">
        <v>2456</v>
      </c>
      <c r="AV137" s="83" t="str">
        <f t="shared" si="48"/>
        <v>05013</v>
      </c>
      <c r="AX137" s="7" t="s">
        <v>3753</v>
      </c>
    </row>
    <row r="138" spans="1:53" hidden="1" outlineLevel="1">
      <c r="A138" s="6" t="s">
        <v>1520</v>
      </c>
      <c r="B138" s="5" t="s">
        <v>1210</v>
      </c>
      <c r="C138" s="1">
        <f t="shared" si="49"/>
        <v>9590</v>
      </c>
      <c r="D138" s="7">
        <f>RANK(N138,(N138:P138,Q138:AE138))</f>
        <v>2</v>
      </c>
      <c r="E138" s="7">
        <f>RANK(O138,(N138:P138,Q138:AE138))</f>
        <v>1</v>
      </c>
      <c r="F138" s="7">
        <f>IF(P138&gt;0,RANK(P138,(N138:P138,Q138:AE138)),0)</f>
        <v>3</v>
      </c>
      <c r="G138" s="1">
        <f t="shared" si="50"/>
        <v>1961</v>
      </c>
      <c r="H138" s="2">
        <f t="shared" si="51"/>
        <v>0.20448383733055267</v>
      </c>
      <c r="I138" s="2"/>
      <c r="J138" s="2">
        <f t="shared" si="52"/>
        <v>0.37486965589155369</v>
      </c>
      <c r="K138" s="2">
        <f t="shared" si="53"/>
        <v>0.57935349322210639</v>
      </c>
      <c r="L138" s="2">
        <f t="shared" si="54"/>
        <v>3.1386861313868614E-2</v>
      </c>
      <c r="M138" s="2">
        <f t="shared" si="55"/>
        <v>1.4389989572471368E-2</v>
      </c>
      <c r="N138" s="1">
        <v>3595</v>
      </c>
      <c r="O138" s="1">
        <v>5556</v>
      </c>
      <c r="P138" s="1">
        <v>301</v>
      </c>
      <c r="Q138" s="1">
        <v>91</v>
      </c>
      <c r="R138" s="1">
        <v>29</v>
      </c>
      <c r="S138" s="1">
        <v>14</v>
      </c>
      <c r="T138" s="1">
        <v>4</v>
      </c>
      <c r="AG138" s="7">
        <f>IF(Q138&gt;0,RANK(Q138,(N138:P138,Q138:AE138)),0)</f>
        <v>4</v>
      </c>
      <c r="AH138" s="7">
        <f>IF(R138&gt;0,RANK(R138,(N138:P138,Q138:AE138)),0)</f>
        <v>5</v>
      </c>
      <c r="AI138" s="7">
        <f>IF(T138&gt;0,RANK(T138,(N138:P138,Q138:AE138)),0)</f>
        <v>7</v>
      </c>
      <c r="AJ138" s="7">
        <f>IF(S138&gt;0,RANK(S138,(N138:P138,Q138:AE138)),0)</f>
        <v>6</v>
      </c>
      <c r="AK138" s="2">
        <f t="shared" si="56"/>
        <v>9.4890510948905105E-3</v>
      </c>
      <c r="AL138" s="2">
        <f t="shared" si="57"/>
        <v>3.0239833159541188E-3</v>
      </c>
      <c r="AM138" s="2">
        <f t="shared" si="58"/>
        <v>4.1710114702815432E-4</v>
      </c>
      <c r="AN138" s="2">
        <f t="shared" si="59"/>
        <v>1.4598540145985401E-3</v>
      </c>
      <c r="AP138" s="6" t="s">
        <v>1520</v>
      </c>
      <c r="AQ138" s="5" t="s">
        <v>1210</v>
      </c>
      <c r="AR138">
        <v>3</v>
      </c>
      <c r="AT138" s="93" t="s">
        <v>629</v>
      </c>
      <c r="AU138" s="92" t="s">
        <v>1466</v>
      </c>
      <c r="AV138" s="83" t="str">
        <f t="shared" si="48"/>
        <v>05015</v>
      </c>
      <c r="AX138" s="7" t="s">
        <v>3753</v>
      </c>
    </row>
    <row r="139" spans="1:53" hidden="1" outlineLevel="1">
      <c r="A139" s="6" t="s">
        <v>2627</v>
      </c>
      <c r="B139" s="5" t="s">
        <v>1210</v>
      </c>
      <c r="C139" s="1">
        <f t="shared" si="49"/>
        <v>4452</v>
      </c>
      <c r="D139" s="7">
        <f>RANK(N139,(N139:P139,Q139:AE139))</f>
        <v>1</v>
      </c>
      <c r="E139" s="7">
        <f>RANK(O139,(N139:P139,Q139:AE139))</f>
        <v>2</v>
      </c>
      <c r="F139" s="7">
        <f>IF(P139&gt;0,RANK(P139,(N139:P139,Q139:AE139)),0)</f>
        <v>3</v>
      </c>
      <c r="G139" s="1">
        <f t="shared" si="50"/>
        <v>1256</v>
      </c>
      <c r="H139" s="2">
        <f t="shared" si="51"/>
        <v>0.28212039532794247</v>
      </c>
      <c r="I139" s="2"/>
      <c r="J139" s="2">
        <f t="shared" si="52"/>
        <v>0.63342318059299196</v>
      </c>
      <c r="K139" s="2">
        <f t="shared" si="53"/>
        <v>0.35130278526504943</v>
      </c>
      <c r="L139" s="2">
        <f t="shared" si="54"/>
        <v>5.8400718778077272E-3</v>
      </c>
      <c r="M139" s="2">
        <f t="shared" si="55"/>
        <v>9.4339622641508754E-3</v>
      </c>
      <c r="N139" s="1">
        <v>2820</v>
      </c>
      <c r="O139" s="1">
        <v>1564</v>
      </c>
      <c r="P139" s="1">
        <v>26</v>
      </c>
      <c r="Q139" s="1">
        <v>22</v>
      </c>
      <c r="R139" s="1">
        <v>7</v>
      </c>
      <c r="S139" s="1">
        <v>5</v>
      </c>
      <c r="T139" s="1">
        <v>8</v>
      </c>
      <c r="AG139" s="7">
        <f>IF(Q139&gt;0,RANK(Q139,(N139:P139,Q139:AE139)),0)</f>
        <v>4</v>
      </c>
      <c r="AH139" s="7">
        <f>IF(R139&gt;0,RANK(R139,(N139:P139,Q139:AE139)),0)</f>
        <v>6</v>
      </c>
      <c r="AI139" s="7">
        <f>IF(T139&gt;0,RANK(T139,(N139:P139,Q139:AE139)),0)</f>
        <v>5</v>
      </c>
      <c r="AJ139" s="7">
        <f>IF(S139&gt;0,RANK(S139,(N139:P139,Q139:AE139)),0)</f>
        <v>7</v>
      </c>
      <c r="AK139" s="2">
        <f t="shared" si="56"/>
        <v>4.941599281221923E-3</v>
      </c>
      <c r="AL139" s="2">
        <f t="shared" si="57"/>
        <v>1.5723270440251573E-3</v>
      </c>
      <c r="AM139" s="2">
        <f t="shared" si="58"/>
        <v>1.7969451931716084E-3</v>
      </c>
      <c r="AN139" s="2">
        <f t="shared" si="59"/>
        <v>1.1230907457322552E-3</v>
      </c>
      <c r="AP139" s="6" t="s">
        <v>2627</v>
      </c>
      <c r="AQ139" s="5" t="s">
        <v>1210</v>
      </c>
      <c r="AR139">
        <v>4</v>
      </c>
      <c r="AT139" s="93" t="s">
        <v>629</v>
      </c>
      <c r="AU139" s="92" t="s">
        <v>1467</v>
      </c>
      <c r="AV139" s="83" t="str">
        <f t="shared" si="48"/>
        <v>05017</v>
      </c>
      <c r="AX139" s="7" t="s">
        <v>3753</v>
      </c>
    </row>
    <row r="140" spans="1:53" hidden="1" outlineLevel="1">
      <c r="A140" s="6" t="s">
        <v>1393</v>
      </c>
      <c r="B140" s="5" t="s">
        <v>1210</v>
      </c>
      <c r="C140" s="1">
        <f t="shared" si="49"/>
        <v>8626</v>
      </c>
      <c r="D140" s="7">
        <f>RANK(N140,(N140:P140,Q140:AE140))</f>
        <v>1</v>
      </c>
      <c r="E140" s="7">
        <f>RANK(O140,(N140:P140,Q140:AE140))</f>
        <v>2</v>
      </c>
      <c r="F140" s="7">
        <f>IF(P140&gt;0,RANK(P140,(N140:P140,Q140:AE140)),0)</f>
        <v>3</v>
      </c>
      <c r="G140" s="1">
        <f t="shared" si="50"/>
        <v>885</v>
      </c>
      <c r="H140" s="2">
        <f t="shared" si="51"/>
        <v>0.10259680037097148</v>
      </c>
      <c r="I140" s="2"/>
      <c r="J140" s="2">
        <f t="shared" si="52"/>
        <v>0.54034314862044985</v>
      </c>
      <c r="K140" s="2">
        <f t="shared" si="53"/>
        <v>0.43774634824947833</v>
      </c>
      <c r="L140" s="2">
        <f t="shared" si="54"/>
        <v>1.1940644562949224E-2</v>
      </c>
      <c r="M140" s="2">
        <f t="shared" si="55"/>
        <v>9.9698585671225883E-3</v>
      </c>
      <c r="N140" s="1">
        <v>4661</v>
      </c>
      <c r="O140" s="1">
        <v>3776</v>
      </c>
      <c r="P140" s="1">
        <v>103</v>
      </c>
      <c r="Q140" s="1">
        <v>64</v>
      </c>
      <c r="R140" s="1">
        <v>8</v>
      </c>
      <c r="S140" s="1">
        <v>8</v>
      </c>
      <c r="T140" s="1">
        <v>6</v>
      </c>
      <c r="AG140" s="7">
        <f>IF(Q140&gt;0,RANK(Q140,(N140:P140,Q140:AE140)),0)</f>
        <v>4</v>
      </c>
      <c r="AH140" s="7">
        <f>IF(R140&gt;0,RANK(R140,(N140:P140,Q140:AE140)),0)</f>
        <v>5</v>
      </c>
      <c r="AI140" s="7">
        <f>IF(T140&gt;0,RANK(T140,(N140:P140,Q140:AE140)),0)</f>
        <v>7</v>
      </c>
      <c r="AJ140" s="7">
        <f>IF(S140&gt;0,RANK(S140,(N140:P140,Q140:AE140)),0)</f>
        <v>5</v>
      </c>
      <c r="AK140" s="2">
        <f t="shared" si="56"/>
        <v>7.41942963134709E-3</v>
      </c>
      <c r="AL140" s="2">
        <f t="shared" si="57"/>
        <v>9.2742870391838625E-4</v>
      </c>
      <c r="AM140" s="2">
        <f t="shared" si="58"/>
        <v>6.9557152793878966E-4</v>
      </c>
      <c r="AN140" s="2">
        <f t="shared" si="59"/>
        <v>9.2742870391838625E-4</v>
      </c>
      <c r="AP140" s="6" t="s">
        <v>1393</v>
      </c>
      <c r="AQ140" s="5" t="s">
        <v>1210</v>
      </c>
      <c r="AR140">
        <v>4</v>
      </c>
      <c r="AT140" s="93" t="s">
        <v>629</v>
      </c>
      <c r="AU140" s="92" t="s">
        <v>1468</v>
      </c>
      <c r="AV140" s="83" t="str">
        <f t="shared" si="48"/>
        <v>05019</v>
      </c>
      <c r="AX140" s="7" t="s">
        <v>3753</v>
      </c>
    </row>
    <row r="141" spans="1:53" hidden="1" outlineLevel="1">
      <c r="A141" s="6" t="s">
        <v>3531</v>
      </c>
      <c r="B141" s="5" t="s">
        <v>1210</v>
      </c>
      <c r="C141" s="1">
        <f t="shared" si="49"/>
        <v>5900</v>
      </c>
      <c r="D141" s="7">
        <f>RANK(N141,(N141:P141,Q141:AE141))</f>
        <v>1</v>
      </c>
      <c r="E141" s="7">
        <f>RANK(O141,(N141:P141,Q141:AE141))</f>
        <v>2</v>
      </c>
      <c r="F141" s="7">
        <f>IF(P141&gt;0,RANK(P141,(N141:P141,Q141:AE141)),0)</f>
        <v>3</v>
      </c>
      <c r="G141" s="1">
        <f t="shared" si="50"/>
        <v>1273</v>
      </c>
      <c r="H141" s="2">
        <f t="shared" si="51"/>
        <v>0.21576271186440679</v>
      </c>
      <c r="I141" s="2"/>
      <c r="J141" s="2">
        <f t="shared" si="52"/>
        <v>0.59779661016949148</v>
      </c>
      <c r="K141" s="2">
        <f t="shared" si="53"/>
        <v>0.38203389830508472</v>
      </c>
      <c r="L141" s="2">
        <f t="shared" si="54"/>
        <v>1.2372881355932203E-2</v>
      </c>
      <c r="M141" s="2">
        <f t="shared" si="55"/>
        <v>7.7966101694915968E-3</v>
      </c>
      <c r="N141" s="1">
        <v>3527</v>
      </c>
      <c r="O141" s="1">
        <v>2254</v>
      </c>
      <c r="P141" s="1">
        <v>73</v>
      </c>
      <c r="Q141" s="1">
        <v>25</v>
      </c>
      <c r="R141" s="1">
        <v>12</v>
      </c>
      <c r="S141" s="1">
        <v>7</v>
      </c>
      <c r="T141" s="1">
        <v>2</v>
      </c>
      <c r="AG141" s="7">
        <f>IF(Q141&gt;0,RANK(Q141,(N141:P141,Q141:AE141)),0)</f>
        <v>4</v>
      </c>
      <c r="AH141" s="7">
        <f>IF(R141&gt;0,RANK(R141,(N141:P141,Q141:AE141)),0)</f>
        <v>5</v>
      </c>
      <c r="AI141" s="7">
        <f>IF(T141&gt;0,RANK(T141,(N141:P141,Q141:AE141)),0)</f>
        <v>7</v>
      </c>
      <c r="AJ141" s="7">
        <f>IF(S141&gt;0,RANK(S141,(N141:P141,Q141:AE141)),0)</f>
        <v>6</v>
      </c>
      <c r="AK141" s="2">
        <f t="shared" si="56"/>
        <v>4.2372881355932203E-3</v>
      </c>
      <c r="AL141" s="2">
        <f t="shared" si="57"/>
        <v>2.0338983050847458E-3</v>
      </c>
      <c r="AM141" s="2">
        <f t="shared" si="58"/>
        <v>3.3898305084745765E-4</v>
      </c>
      <c r="AN141" s="2">
        <f t="shared" si="59"/>
        <v>1.1864406779661016E-3</v>
      </c>
      <c r="AP141" s="6" t="s">
        <v>3531</v>
      </c>
      <c r="AQ141" s="5" t="s">
        <v>1210</v>
      </c>
      <c r="AR141">
        <v>1</v>
      </c>
      <c r="AT141" s="93" t="s">
        <v>629</v>
      </c>
      <c r="AU141" s="92" t="s">
        <v>458</v>
      </c>
      <c r="AV141" s="83" t="str">
        <f t="shared" si="48"/>
        <v>05021</v>
      </c>
      <c r="AX141" s="7" t="s">
        <v>3753</v>
      </c>
    </row>
    <row r="142" spans="1:53" hidden="1" outlineLevel="1">
      <c r="A142" s="6" t="s">
        <v>2660</v>
      </c>
      <c r="B142" s="5" t="s">
        <v>1210</v>
      </c>
      <c r="C142" s="1">
        <f t="shared" si="49"/>
        <v>10207</v>
      </c>
      <c r="D142" s="7">
        <f>RANK(N142,(N142:P142,Q142:AE142))</f>
        <v>2</v>
      </c>
      <c r="E142" s="7">
        <f>RANK(O142,(N142:P142,Q142:AE142))</f>
        <v>1</v>
      </c>
      <c r="F142" s="7">
        <f>IF(P142&gt;0,RANK(P142,(N142:P142,Q142:AE142)),0)</f>
        <v>3</v>
      </c>
      <c r="G142" s="1">
        <f t="shared" si="50"/>
        <v>1610</v>
      </c>
      <c r="H142" s="2">
        <f t="shared" si="51"/>
        <v>0.15773488782208289</v>
      </c>
      <c r="I142" s="2"/>
      <c r="J142" s="2">
        <f t="shared" si="52"/>
        <v>0.40364455765651025</v>
      </c>
      <c r="K142" s="2">
        <f t="shared" si="53"/>
        <v>0.56137944547859309</v>
      </c>
      <c r="L142" s="2">
        <f t="shared" si="54"/>
        <v>1.7928872342510043E-2</v>
      </c>
      <c r="M142" s="2">
        <f t="shared" si="55"/>
        <v>1.7047124522386676E-2</v>
      </c>
      <c r="N142" s="1">
        <v>4120</v>
      </c>
      <c r="O142" s="1">
        <v>5730</v>
      </c>
      <c r="P142" s="1">
        <v>183</v>
      </c>
      <c r="Q142" s="1">
        <v>116</v>
      </c>
      <c r="R142" s="1">
        <v>18</v>
      </c>
      <c r="S142" s="1">
        <v>25</v>
      </c>
      <c r="T142" s="1">
        <v>15</v>
      </c>
      <c r="AG142" s="7">
        <f>IF(Q142&gt;0,RANK(Q142,(N142:P142,Q142:AE142)),0)</f>
        <v>4</v>
      </c>
      <c r="AH142" s="7">
        <f>IF(R142&gt;0,RANK(R142,(N142:P142,Q142:AE142)),0)</f>
        <v>6</v>
      </c>
      <c r="AI142" s="7">
        <f>IF(T142&gt;0,RANK(T142,(N142:P142,Q142:AE142)),0)</f>
        <v>7</v>
      </c>
      <c r="AJ142" s="7">
        <f>IF(S142&gt;0,RANK(S142,(N142:P142,Q142:AE142)),0)</f>
        <v>5</v>
      </c>
      <c r="AK142" s="2">
        <f t="shared" si="56"/>
        <v>1.1364749681591065E-2</v>
      </c>
      <c r="AL142" s="2">
        <f t="shared" si="57"/>
        <v>1.7634956402468895E-3</v>
      </c>
      <c r="AM142" s="2">
        <f t="shared" si="58"/>
        <v>1.4695797002057412E-3</v>
      </c>
      <c r="AN142" s="2">
        <f t="shared" si="59"/>
        <v>2.4492995003429019E-3</v>
      </c>
      <c r="AP142" s="6" t="s">
        <v>2660</v>
      </c>
      <c r="AQ142" s="5" t="s">
        <v>1210</v>
      </c>
      <c r="AR142">
        <v>1</v>
      </c>
      <c r="AT142" s="93" t="s">
        <v>629</v>
      </c>
      <c r="AU142" s="92" t="s">
        <v>459</v>
      </c>
      <c r="AV142" s="83" t="str">
        <f t="shared" si="48"/>
        <v>05023</v>
      </c>
      <c r="AX142" s="7" t="s">
        <v>3753</v>
      </c>
    </row>
    <row r="143" spans="1:53" hidden="1" outlineLevel="1">
      <c r="A143" s="6" t="s">
        <v>4465</v>
      </c>
      <c r="B143" s="5" t="s">
        <v>1210</v>
      </c>
      <c r="C143" s="1">
        <f t="shared" si="49"/>
        <v>3181</v>
      </c>
      <c r="D143" s="7">
        <f>RANK(N143,(N143:P143,Q143:AE143))</f>
        <v>2</v>
      </c>
      <c r="E143" s="7">
        <f>RANK(O143,(N143:P143,Q143:AE143))</f>
        <v>1</v>
      </c>
      <c r="F143" s="7">
        <f>IF(P143&gt;0,RANK(P143,(N143:P143,Q143:AE143)),0)</f>
        <v>4</v>
      </c>
      <c r="G143" s="1">
        <f t="shared" si="50"/>
        <v>264</v>
      </c>
      <c r="H143" s="2">
        <f t="shared" si="51"/>
        <v>8.2992769569317823E-2</v>
      </c>
      <c r="I143" s="2"/>
      <c r="J143" s="2">
        <f t="shared" si="52"/>
        <v>0.44451430367808864</v>
      </c>
      <c r="K143" s="2">
        <f t="shared" si="53"/>
        <v>0.52750707324740642</v>
      </c>
      <c r="L143" s="2">
        <f t="shared" si="54"/>
        <v>9.4309965419679346E-3</v>
      </c>
      <c r="M143" s="2">
        <f t="shared" si="55"/>
        <v>1.8547626532537005E-2</v>
      </c>
      <c r="N143" s="1">
        <v>1414</v>
      </c>
      <c r="O143" s="1">
        <v>1678</v>
      </c>
      <c r="P143" s="1">
        <v>30</v>
      </c>
      <c r="Q143" s="1">
        <v>44</v>
      </c>
      <c r="R143" s="1">
        <v>7</v>
      </c>
      <c r="S143" s="1">
        <v>4</v>
      </c>
      <c r="T143" s="1">
        <v>4</v>
      </c>
      <c r="AG143" s="7">
        <f>IF(Q143&gt;0,RANK(Q143,(N143:P143,Q143:AE143)),0)</f>
        <v>3</v>
      </c>
      <c r="AH143" s="7">
        <f>IF(R143&gt;0,RANK(R143,(N143:P143,Q143:AE143)),0)</f>
        <v>5</v>
      </c>
      <c r="AI143" s="7">
        <f>IF(T143&gt;0,RANK(T143,(N143:P143,Q143:AE143)),0)</f>
        <v>6</v>
      </c>
      <c r="AJ143" s="7">
        <f>IF(S143&gt;0,RANK(S143,(N143:P143,Q143:AE143)),0)</f>
        <v>6</v>
      </c>
      <c r="AK143" s="2">
        <f t="shared" si="56"/>
        <v>1.3832128261552971E-2</v>
      </c>
      <c r="AL143" s="2">
        <f t="shared" si="57"/>
        <v>2.2005658597925182E-3</v>
      </c>
      <c r="AM143" s="2">
        <f t="shared" si="58"/>
        <v>1.2574662055957245E-3</v>
      </c>
      <c r="AN143" s="2">
        <f t="shared" si="59"/>
        <v>1.2574662055957245E-3</v>
      </c>
      <c r="AP143" s="6" t="s">
        <v>4465</v>
      </c>
      <c r="AQ143" s="5" t="s">
        <v>1210</v>
      </c>
      <c r="AR143">
        <v>4</v>
      </c>
      <c r="AT143" s="93" t="s">
        <v>629</v>
      </c>
      <c r="AU143" s="92" t="s">
        <v>776</v>
      </c>
      <c r="AV143" s="83" t="str">
        <f t="shared" si="48"/>
        <v>05025</v>
      </c>
      <c r="AX143" s="7" t="s">
        <v>3753</v>
      </c>
    </row>
    <row r="144" spans="1:53" hidden="1" outlineLevel="1">
      <c r="A144" s="6" t="s">
        <v>3058</v>
      </c>
      <c r="B144" s="5" t="s">
        <v>1210</v>
      </c>
      <c r="C144" s="1">
        <f t="shared" si="49"/>
        <v>9307</v>
      </c>
      <c r="D144" s="7">
        <f>RANK(N144,(N144:P144,Q144:AE144))</f>
        <v>2</v>
      </c>
      <c r="E144" s="7">
        <f>RANK(O144,(N144:P144,Q144:AE144))</f>
        <v>1</v>
      </c>
      <c r="F144" s="7">
        <f>IF(P144&gt;0,RANK(P144,(N144:P144,Q144:AE144)),0)</f>
        <v>4</v>
      </c>
      <c r="G144" s="1">
        <f t="shared" si="50"/>
        <v>1015</v>
      </c>
      <c r="H144" s="2">
        <f t="shared" si="51"/>
        <v>0.10905769850650049</v>
      </c>
      <c r="I144" s="2"/>
      <c r="J144" s="2">
        <f t="shared" si="52"/>
        <v>0.43010637154829701</v>
      </c>
      <c r="K144" s="2">
        <f t="shared" si="53"/>
        <v>0.5391640700547975</v>
      </c>
      <c r="L144" s="2">
        <f t="shared" si="54"/>
        <v>7.5212205866552057E-3</v>
      </c>
      <c r="M144" s="2">
        <f t="shared" si="55"/>
        <v>2.3208337810250293E-2</v>
      </c>
      <c r="N144" s="1">
        <v>4003</v>
      </c>
      <c r="O144" s="1">
        <v>5018</v>
      </c>
      <c r="P144" s="1">
        <v>70</v>
      </c>
      <c r="Q144" s="1">
        <v>28</v>
      </c>
      <c r="R144" s="1">
        <v>19</v>
      </c>
      <c r="S144" s="1">
        <v>164</v>
      </c>
      <c r="T144" s="1">
        <v>5</v>
      </c>
      <c r="AG144" s="7">
        <f>IF(Q144&gt;0,RANK(Q144,(N144:P144,Q144:AE144)),0)</f>
        <v>5</v>
      </c>
      <c r="AH144" s="7">
        <f>IF(R144&gt;0,RANK(R144,(N144:P144,Q144:AE144)),0)</f>
        <v>6</v>
      </c>
      <c r="AI144" s="7">
        <f>IF(T144&gt;0,RANK(T144,(N144:P144,Q144:AE144)),0)</f>
        <v>7</v>
      </c>
      <c r="AJ144" s="7">
        <f>IF(S144&gt;0,RANK(S144,(N144:P144,Q144:AE144)),0)</f>
        <v>3</v>
      </c>
      <c r="AK144" s="2">
        <f t="shared" si="56"/>
        <v>3.0084882346620824E-3</v>
      </c>
      <c r="AL144" s="2">
        <f t="shared" si="57"/>
        <v>2.0414741592349843E-3</v>
      </c>
      <c r="AM144" s="2">
        <f t="shared" si="58"/>
        <v>5.3723004190394329E-4</v>
      </c>
      <c r="AN144" s="2">
        <f t="shared" si="59"/>
        <v>1.7621145374449341E-2</v>
      </c>
      <c r="AP144" s="6" t="s">
        <v>3058</v>
      </c>
      <c r="AQ144" s="5" t="s">
        <v>1210</v>
      </c>
      <c r="AR144">
        <v>4</v>
      </c>
      <c r="AT144" s="93" t="s">
        <v>629</v>
      </c>
      <c r="AU144" s="92" t="s">
        <v>777</v>
      </c>
      <c r="AV144" s="83" t="str">
        <f t="shared" si="48"/>
        <v>05027</v>
      </c>
      <c r="AX144" s="7" t="s">
        <v>3753</v>
      </c>
    </row>
    <row r="145" spans="1:50" hidden="1" outlineLevel="1">
      <c r="A145" s="6" t="s">
        <v>2839</v>
      </c>
      <c r="B145" s="5" t="s">
        <v>1210</v>
      </c>
      <c r="C145" s="1">
        <f t="shared" si="49"/>
        <v>7234</v>
      </c>
      <c r="D145" s="7">
        <f>RANK(N145,(N145:P145,Q145:AE145))</f>
        <v>2</v>
      </c>
      <c r="E145" s="7">
        <f>RANK(O145,(N145:P145,Q145:AE145))</f>
        <v>1</v>
      </c>
      <c r="F145" s="7">
        <f>IF(P145&gt;0,RANK(P145,(N145:P145,Q145:AE145)),0)</f>
        <v>3</v>
      </c>
      <c r="G145" s="1">
        <f t="shared" si="50"/>
        <v>49</v>
      </c>
      <c r="H145" s="2">
        <f t="shared" si="51"/>
        <v>6.773569256289743E-3</v>
      </c>
      <c r="I145" s="2"/>
      <c r="J145" s="2">
        <f t="shared" si="52"/>
        <v>0.4832734310201825</v>
      </c>
      <c r="K145" s="2">
        <f t="shared" si="53"/>
        <v>0.49004700027647219</v>
      </c>
      <c r="L145" s="2">
        <f t="shared" si="54"/>
        <v>1.1611833010782417E-2</v>
      </c>
      <c r="M145" s="2">
        <f t="shared" si="55"/>
        <v>1.5067735692562896E-2</v>
      </c>
      <c r="N145" s="1">
        <v>3496</v>
      </c>
      <c r="O145" s="1">
        <v>3545</v>
      </c>
      <c r="P145" s="1">
        <v>84</v>
      </c>
      <c r="Q145" s="1">
        <v>78</v>
      </c>
      <c r="R145" s="1">
        <v>23</v>
      </c>
      <c r="S145" s="1">
        <v>3</v>
      </c>
      <c r="T145" s="1">
        <v>5</v>
      </c>
      <c r="AG145" s="7">
        <f>IF(Q145&gt;0,RANK(Q145,(N145:P145,Q145:AE145)),0)</f>
        <v>4</v>
      </c>
      <c r="AH145" s="7">
        <f>IF(R145&gt;0,RANK(R145,(N145:P145,Q145:AE145)),0)</f>
        <v>5</v>
      </c>
      <c r="AI145" s="7">
        <f>IF(T145&gt;0,RANK(T145,(N145:P145,Q145:AE145)),0)</f>
        <v>6</v>
      </c>
      <c r="AJ145" s="7">
        <f>IF(S145&gt;0,RANK(S145,(N145:P145,Q145:AE145)),0)</f>
        <v>7</v>
      </c>
      <c r="AK145" s="2">
        <f t="shared" si="56"/>
        <v>1.0782416367155101E-2</v>
      </c>
      <c r="AL145" s="2">
        <f t="shared" si="57"/>
        <v>3.1794304672380425E-3</v>
      </c>
      <c r="AM145" s="2">
        <f t="shared" si="58"/>
        <v>6.9118053635609626E-4</v>
      </c>
      <c r="AN145" s="2">
        <f t="shared" si="59"/>
        <v>4.1470832181365771E-4</v>
      </c>
      <c r="AP145" s="6" t="s">
        <v>2839</v>
      </c>
      <c r="AQ145" s="5" t="s">
        <v>1210</v>
      </c>
      <c r="AR145">
        <v>2</v>
      </c>
      <c r="AT145" s="93" t="s">
        <v>629</v>
      </c>
      <c r="AU145" s="92" t="s">
        <v>778</v>
      </c>
      <c r="AV145" s="83" t="str">
        <f t="shared" si="48"/>
        <v>05029</v>
      </c>
      <c r="AX145" s="7" t="s">
        <v>3753</v>
      </c>
    </row>
    <row r="146" spans="1:50" hidden="1" outlineLevel="1">
      <c r="A146" s="6" t="s">
        <v>2840</v>
      </c>
      <c r="B146" s="5" t="s">
        <v>1210</v>
      </c>
      <c r="C146" s="1">
        <f t="shared" si="49"/>
        <v>25157</v>
      </c>
      <c r="D146" s="7">
        <f>RANK(N146,(N146:P146,Q146:AE146))</f>
        <v>1</v>
      </c>
      <c r="E146" s="7">
        <f>RANK(O146,(N146:P146,Q146:AE146))</f>
        <v>2</v>
      </c>
      <c r="F146" s="7">
        <f>IF(P146&gt;0,RANK(P146,(N146:P146,Q146:AE146)),0)</f>
        <v>3</v>
      </c>
      <c r="G146" s="1">
        <f t="shared" si="50"/>
        <v>218</v>
      </c>
      <c r="H146" s="2">
        <f t="shared" si="51"/>
        <v>8.6655801566164481E-3</v>
      </c>
      <c r="I146" s="2"/>
      <c r="J146" s="2">
        <f t="shared" si="52"/>
        <v>0.49195055054259251</v>
      </c>
      <c r="K146" s="2">
        <f t="shared" si="53"/>
        <v>0.48328497038597606</v>
      </c>
      <c r="L146" s="2">
        <f t="shared" si="54"/>
        <v>1.6257900385578568E-2</v>
      </c>
      <c r="M146" s="2">
        <f t="shared" si="55"/>
        <v>8.5065786858528544E-3</v>
      </c>
      <c r="N146" s="1">
        <v>12376</v>
      </c>
      <c r="O146" s="1">
        <v>12158</v>
      </c>
      <c r="P146" s="1">
        <v>409</v>
      </c>
      <c r="Q146" s="1">
        <v>122</v>
      </c>
      <c r="R146" s="1">
        <v>52</v>
      </c>
      <c r="S146" s="1">
        <v>31</v>
      </c>
      <c r="T146" s="1">
        <v>9</v>
      </c>
      <c r="AG146" s="7">
        <f>IF(Q146&gt;0,RANK(Q146,(N146:P146,Q146:AE146)),0)</f>
        <v>4</v>
      </c>
      <c r="AH146" s="7">
        <f>IF(R146&gt;0,RANK(R146,(N146:P146,Q146:AE146)),0)</f>
        <v>5</v>
      </c>
      <c r="AI146" s="7">
        <f>IF(T146&gt;0,RANK(T146,(N146:P146,Q146:AE146)),0)</f>
        <v>7</v>
      </c>
      <c r="AJ146" s="7">
        <f>IF(S146&gt;0,RANK(S146,(N146:P146,Q146:AE146)),0)</f>
        <v>6</v>
      </c>
      <c r="AK146" s="2">
        <f t="shared" si="56"/>
        <v>4.849544858289939E-3</v>
      </c>
      <c r="AL146" s="2">
        <f t="shared" si="57"/>
        <v>2.0670191199268595E-3</v>
      </c>
      <c r="AM146" s="2">
        <f t="shared" si="58"/>
        <v>3.5775330921811025E-4</v>
      </c>
      <c r="AN146" s="2">
        <f t="shared" si="59"/>
        <v>1.2322613984179353E-3</v>
      </c>
      <c r="AP146" s="6" t="s">
        <v>2840</v>
      </c>
      <c r="AQ146" s="5" t="s">
        <v>1210</v>
      </c>
      <c r="AR146">
        <v>1</v>
      </c>
      <c r="AT146" s="93" t="s">
        <v>629</v>
      </c>
      <c r="AU146" s="92" t="s">
        <v>779</v>
      </c>
      <c r="AV146" s="83" t="str">
        <f t="shared" si="48"/>
        <v>05031</v>
      </c>
      <c r="AX146" s="7" t="s">
        <v>3753</v>
      </c>
    </row>
    <row r="147" spans="1:50" hidden="1" outlineLevel="1">
      <c r="A147" s="6" t="s">
        <v>2339</v>
      </c>
      <c r="B147" s="5" t="s">
        <v>1210</v>
      </c>
      <c r="C147" s="1">
        <f t="shared" si="49"/>
        <v>17625</v>
      </c>
      <c r="D147" s="7">
        <f>RANK(N147,(N147:P147,Q147:AE147))</f>
        <v>2</v>
      </c>
      <c r="E147" s="7">
        <f>RANK(O147,(N147:P147,Q147:AE147))</f>
        <v>1</v>
      </c>
      <c r="F147" s="7">
        <f>IF(P147&gt;0,RANK(P147,(N147:P147,Q147:AE147)),0)</f>
        <v>3</v>
      </c>
      <c r="G147" s="1">
        <f t="shared" si="50"/>
        <v>4516</v>
      </c>
      <c r="H147" s="2">
        <f t="shared" si="51"/>
        <v>0.25622695035460991</v>
      </c>
      <c r="I147" s="2"/>
      <c r="J147" s="2">
        <f t="shared" si="52"/>
        <v>0.3567659574468085</v>
      </c>
      <c r="K147" s="2">
        <f t="shared" si="53"/>
        <v>0.61299290780141846</v>
      </c>
      <c r="L147" s="2">
        <f t="shared" si="54"/>
        <v>1.2652482269503546E-2</v>
      </c>
      <c r="M147" s="2">
        <f t="shared" si="55"/>
        <v>1.7588652482269491E-2</v>
      </c>
      <c r="N147" s="1">
        <v>6288</v>
      </c>
      <c r="O147" s="1">
        <v>10804</v>
      </c>
      <c r="P147" s="1">
        <v>223</v>
      </c>
      <c r="Q147" s="1">
        <v>191</v>
      </c>
      <c r="R147" s="1">
        <v>86</v>
      </c>
      <c r="S147" s="1">
        <v>24</v>
      </c>
      <c r="T147" s="1">
        <v>9</v>
      </c>
      <c r="AG147" s="7">
        <f>IF(Q147&gt;0,RANK(Q147,(N147:P147,Q147:AE147)),0)</f>
        <v>4</v>
      </c>
      <c r="AH147" s="7">
        <f>IF(R147&gt;0,RANK(R147,(N147:P147,Q147:AE147)),0)</f>
        <v>5</v>
      </c>
      <c r="AI147" s="7">
        <f>IF(T147&gt;0,RANK(T147,(N147:P147,Q147:AE147)),0)</f>
        <v>7</v>
      </c>
      <c r="AJ147" s="7">
        <f>IF(S147&gt;0,RANK(S147,(N147:P147,Q147:AE147)),0)</f>
        <v>6</v>
      </c>
      <c r="AK147" s="2">
        <f t="shared" si="56"/>
        <v>1.0836879432624114E-2</v>
      </c>
      <c r="AL147" s="2">
        <f t="shared" si="57"/>
        <v>4.8794326241134748E-3</v>
      </c>
      <c r="AM147" s="2">
        <f t="shared" si="58"/>
        <v>5.106382978723404E-4</v>
      </c>
      <c r="AN147" s="2">
        <f t="shared" si="59"/>
        <v>1.3617021276595745E-3</v>
      </c>
      <c r="AP147" s="6" t="s">
        <v>2339</v>
      </c>
      <c r="AQ147" s="5" t="s">
        <v>1210</v>
      </c>
      <c r="AR147">
        <v>3</v>
      </c>
      <c r="AT147" s="93" t="s">
        <v>629</v>
      </c>
      <c r="AU147" s="92" t="s">
        <v>780</v>
      </c>
      <c r="AV147" s="83" t="str">
        <f t="shared" si="48"/>
        <v>05033</v>
      </c>
      <c r="AX147" s="7" t="s">
        <v>3753</v>
      </c>
    </row>
    <row r="148" spans="1:50" hidden="1" outlineLevel="1">
      <c r="A148" s="6" t="s">
        <v>1046</v>
      </c>
      <c r="B148" s="5" t="s">
        <v>1210</v>
      </c>
      <c r="C148" s="1">
        <f t="shared" si="49"/>
        <v>13234</v>
      </c>
      <c r="D148" s="7">
        <f>RANK(N148,(N148:P148,Q148:AE148))</f>
        <v>1</v>
      </c>
      <c r="E148" s="7">
        <f>RANK(O148,(N148:P148,Q148:AE148))</f>
        <v>2</v>
      </c>
      <c r="F148" s="7">
        <f>IF(P148&gt;0,RANK(P148,(N148:P148,Q148:AE148)),0)</f>
        <v>3</v>
      </c>
      <c r="G148" s="1">
        <f t="shared" si="50"/>
        <v>1367</v>
      </c>
      <c r="H148" s="2">
        <f t="shared" si="51"/>
        <v>0.10329454435544809</v>
      </c>
      <c r="I148" s="2"/>
      <c r="J148" s="2">
        <f t="shared" si="52"/>
        <v>0.54586670696690343</v>
      </c>
      <c r="K148" s="2">
        <f t="shared" si="53"/>
        <v>0.44257216261145532</v>
      </c>
      <c r="L148" s="2">
        <f t="shared" si="54"/>
        <v>7.3296055614326732E-3</v>
      </c>
      <c r="M148" s="2">
        <f t="shared" si="55"/>
        <v>4.2315248602085792E-3</v>
      </c>
      <c r="N148" s="1">
        <v>7224</v>
      </c>
      <c r="O148" s="1">
        <v>5857</v>
      </c>
      <c r="P148" s="1">
        <v>97</v>
      </c>
      <c r="Q148" s="1">
        <v>27</v>
      </c>
      <c r="R148" s="1">
        <v>24</v>
      </c>
      <c r="S148" s="1">
        <v>3</v>
      </c>
      <c r="T148" s="1">
        <v>2</v>
      </c>
      <c r="AG148" s="7">
        <f>IF(Q148&gt;0,RANK(Q148,(N148:P148,Q148:AE148)),0)</f>
        <v>4</v>
      </c>
      <c r="AH148" s="7">
        <f>IF(R148&gt;0,RANK(R148,(N148:P148,Q148:AE148)),0)</f>
        <v>5</v>
      </c>
      <c r="AI148" s="7">
        <f>IF(T148&gt;0,RANK(T148,(N148:P148,Q148:AE148)),0)</f>
        <v>7</v>
      </c>
      <c r="AJ148" s="7">
        <f>IF(S148&gt;0,RANK(S148,(N148:P148,Q148:AE148)),0)</f>
        <v>6</v>
      </c>
      <c r="AK148" s="2">
        <f t="shared" si="56"/>
        <v>2.0401994861719811E-3</v>
      </c>
      <c r="AL148" s="2">
        <f t="shared" si="57"/>
        <v>1.8135106543750944E-3</v>
      </c>
      <c r="AM148" s="2">
        <f t="shared" si="58"/>
        <v>1.511258878645912E-4</v>
      </c>
      <c r="AN148" s="2">
        <f t="shared" si="59"/>
        <v>2.266888317968868E-4</v>
      </c>
      <c r="AP148" s="6" t="s">
        <v>1046</v>
      </c>
      <c r="AQ148" s="5" t="s">
        <v>1210</v>
      </c>
      <c r="AR148">
        <v>1</v>
      </c>
      <c r="AT148" s="93" t="s">
        <v>629</v>
      </c>
      <c r="AU148" s="92" t="s">
        <v>781</v>
      </c>
      <c r="AV148" s="83" t="str">
        <f t="shared" si="48"/>
        <v>05035</v>
      </c>
      <c r="AX148" s="7" t="s">
        <v>3753</v>
      </c>
    </row>
    <row r="149" spans="1:50" hidden="1" outlineLevel="1">
      <c r="A149" s="6" t="s">
        <v>2841</v>
      </c>
      <c r="B149" s="5" t="s">
        <v>1210</v>
      </c>
      <c r="C149" s="1">
        <f t="shared" si="49"/>
        <v>6215</v>
      </c>
      <c r="D149" s="7">
        <f>RANK(N149,(N149:P149,Q149:AE149))</f>
        <v>1</v>
      </c>
      <c r="E149" s="7">
        <f>RANK(O149,(N149:P149,Q149:AE149))</f>
        <v>2</v>
      </c>
      <c r="F149" s="7">
        <f>IF(P149&gt;0,RANK(P149,(N149:P149,Q149:AE149)),0)</f>
        <v>3</v>
      </c>
      <c r="G149" s="1">
        <f t="shared" si="50"/>
        <v>63</v>
      </c>
      <c r="H149" s="2">
        <f t="shared" si="51"/>
        <v>1.0136765888978279E-2</v>
      </c>
      <c r="I149" s="2"/>
      <c r="J149" s="2">
        <f t="shared" si="52"/>
        <v>0.49814963797264683</v>
      </c>
      <c r="K149" s="2">
        <f t="shared" si="53"/>
        <v>0.48801287208366856</v>
      </c>
      <c r="L149" s="2">
        <f t="shared" si="54"/>
        <v>6.1142397425583269E-3</v>
      </c>
      <c r="M149" s="2">
        <f t="shared" si="55"/>
        <v>7.7232502011262286E-3</v>
      </c>
      <c r="N149" s="1">
        <v>3096</v>
      </c>
      <c r="O149" s="1">
        <v>3033</v>
      </c>
      <c r="P149" s="1">
        <v>38</v>
      </c>
      <c r="Q149" s="1">
        <v>30</v>
      </c>
      <c r="R149" s="1">
        <v>10</v>
      </c>
      <c r="S149" s="1">
        <v>4</v>
      </c>
      <c r="T149" s="1">
        <v>4</v>
      </c>
      <c r="AG149" s="7">
        <f>IF(Q149&gt;0,RANK(Q149,(N149:P149,Q149:AE149)),0)</f>
        <v>4</v>
      </c>
      <c r="AH149" s="7">
        <f>IF(R149&gt;0,RANK(R149,(N149:P149,Q149:AE149)),0)</f>
        <v>5</v>
      </c>
      <c r="AI149" s="7">
        <f>IF(T149&gt;0,RANK(T149,(N149:P149,Q149:AE149)),0)</f>
        <v>6</v>
      </c>
      <c r="AJ149" s="7">
        <f>IF(S149&gt;0,RANK(S149,(N149:P149,Q149:AE149)),0)</f>
        <v>6</v>
      </c>
      <c r="AK149" s="2">
        <f t="shared" si="56"/>
        <v>4.8270313757039418E-3</v>
      </c>
      <c r="AL149" s="2">
        <f t="shared" si="57"/>
        <v>1.6090104585679806E-3</v>
      </c>
      <c r="AM149" s="2">
        <f t="shared" si="58"/>
        <v>6.4360418342719226E-4</v>
      </c>
      <c r="AN149" s="2">
        <f t="shared" si="59"/>
        <v>6.4360418342719226E-4</v>
      </c>
      <c r="AP149" s="6" t="s">
        <v>2841</v>
      </c>
      <c r="AQ149" s="5" t="s">
        <v>1210</v>
      </c>
      <c r="AR149">
        <v>1</v>
      </c>
      <c r="AT149" s="93" t="s">
        <v>629</v>
      </c>
      <c r="AU149" s="92" t="s">
        <v>782</v>
      </c>
      <c r="AV149" s="83" t="str">
        <f t="shared" si="48"/>
        <v>05037</v>
      </c>
      <c r="AX149" s="7" t="s">
        <v>3753</v>
      </c>
    </row>
    <row r="150" spans="1:50" hidden="1" outlineLevel="1">
      <c r="A150" s="6" t="s">
        <v>1223</v>
      </c>
      <c r="B150" s="5" t="s">
        <v>1210</v>
      </c>
      <c r="C150" s="1">
        <f t="shared" si="49"/>
        <v>3325</v>
      </c>
      <c r="D150" s="7">
        <f>RANK(N150,(N150:P150,Q150:AE150))</f>
        <v>1</v>
      </c>
      <c r="E150" s="7">
        <f>RANK(O150,(N150:P150,Q150:AE150))</f>
        <v>2</v>
      </c>
      <c r="F150" s="7">
        <f>IF(P150&gt;0,RANK(P150,(N150:P150,Q150:AE150)),0)</f>
        <v>3</v>
      </c>
      <c r="G150" s="1">
        <f t="shared" si="50"/>
        <v>139</v>
      </c>
      <c r="H150" s="2">
        <f t="shared" si="51"/>
        <v>4.180451127819549E-2</v>
      </c>
      <c r="I150" s="2"/>
      <c r="J150" s="2">
        <f t="shared" si="52"/>
        <v>0.51428571428571423</v>
      </c>
      <c r="K150" s="2">
        <f t="shared" si="53"/>
        <v>0.47248120300751878</v>
      </c>
      <c r="L150" s="2">
        <f t="shared" si="54"/>
        <v>6.3157894736842104E-3</v>
      </c>
      <c r="M150" s="2">
        <f t="shared" si="55"/>
        <v>6.917293233082775E-3</v>
      </c>
      <c r="N150" s="1">
        <v>1710</v>
      </c>
      <c r="O150" s="1">
        <v>1571</v>
      </c>
      <c r="P150" s="1">
        <v>21</v>
      </c>
      <c r="Q150" s="1">
        <v>16</v>
      </c>
      <c r="R150" s="1">
        <v>4</v>
      </c>
      <c r="S150" s="1">
        <v>0</v>
      </c>
      <c r="T150" s="1">
        <v>3</v>
      </c>
      <c r="AG150" s="7">
        <f>IF(Q150&gt;0,RANK(Q150,(N150:P150,Q150:AE150)),0)</f>
        <v>4</v>
      </c>
      <c r="AH150" s="7">
        <f>IF(R150&gt;0,RANK(R150,(N150:P150,Q150:AE150)),0)</f>
        <v>5</v>
      </c>
      <c r="AI150" s="7">
        <f>IF(T150&gt;0,RANK(T150,(N150:P150,Q150:AE150)),0)</f>
        <v>6</v>
      </c>
      <c r="AJ150" s="7">
        <f>IF(S150&gt;0,RANK(S150,(N150:P150,Q150:AE150)),0)</f>
        <v>0</v>
      </c>
      <c r="AK150" s="2">
        <f t="shared" si="56"/>
        <v>4.8120300751879697E-3</v>
      </c>
      <c r="AL150" s="2">
        <f t="shared" si="57"/>
        <v>1.2030075187969924E-3</v>
      </c>
      <c r="AM150" s="2">
        <f t="shared" si="58"/>
        <v>9.0225563909774437E-4</v>
      </c>
      <c r="AN150" s="2">
        <f t="shared" si="59"/>
        <v>0</v>
      </c>
      <c r="AP150" s="6" t="s">
        <v>1223</v>
      </c>
      <c r="AQ150" s="5" t="s">
        <v>1210</v>
      </c>
      <c r="AR150">
        <v>4</v>
      </c>
      <c r="AT150" s="93" t="s">
        <v>629</v>
      </c>
      <c r="AU150" s="92" t="s">
        <v>1172</v>
      </c>
      <c r="AV150" s="83" t="str">
        <f t="shared" si="48"/>
        <v>05039</v>
      </c>
      <c r="AX150" s="7" t="s">
        <v>3753</v>
      </c>
    </row>
    <row r="151" spans="1:50" hidden="1" outlineLevel="1">
      <c r="A151" s="6" t="s">
        <v>1925</v>
      </c>
      <c r="B151" s="5" t="s">
        <v>1210</v>
      </c>
      <c r="C151" s="1">
        <f t="shared" si="49"/>
        <v>4495</v>
      </c>
      <c r="D151" s="7">
        <f>RANK(N151,(N151:P151,Q151:AE151))</f>
        <v>1</v>
      </c>
      <c r="E151" s="7">
        <f>RANK(O151,(N151:P151,Q151:AE151))</f>
        <v>2</v>
      </c>
      <c r="F151" s="7">
        <f>IF(P151&gt;0,RANK(P151,(N151:P151,Q151:AE151)),0)</f>
        <v>3</v>
      </c>
      <c r="G151" s="1">
        <f t="shared" si="50"/>
        <v>1173</v>
      </c>
      <c r="H151" s="2">
        <f t="shared" si="51"/>
        <v>0.26095661846496104</v>
      </c>
      <c r="I151" s="2"/>
      <c r="J151" s="2">
        <f t="shared" si="52"/>
        <v>0.61757508342602896</v>
      </c>
      <c r="K151" s="2">
        <f t="shared" si="53"/>
        <v>0.35661846496106786</v>
      </c>
      <c r="L151" s="2">
        <f t="shared" si="54"/>
        <v>8.4538375973303662E-3</v>
      </c>
      <c r="M151" s="2">
        <f t="shared" si="55"/>
        <v>1.7352614015572816E-2</v>
      </c>
      <c r="N151" s="1">
        <v>2776</v>
      </c>
      <c r="O151" s="1">
        <v>1603</v>
      </c>
      <c r="P151" s="1">
        <v>38</v>
      </c>
      <c r="Q151" s="1">
        <v>21</v>
      </c>
      <c r="R151" s="1">
        <v>6</v>
      </c>
      <c r="S151" s="1">
        <v>18</v>
      </c>
      <c r="T151" s="1">
        <v>33</v>
      </c>
      <c r="AG151" s="7">
        <f>IF(Q151&gt;0,RANK(Q151,(N151:P151,Q151:AE151)),0)</f>
        <v>5</v>
      </c>
      <c r="AH151" s="7">
        <f>IF(R151&gt;0,RANK(R151,(N151:P151,Q151:AE151)),0)</f>
        <v>7</v>
      </c>
      <c r="AI151" s="7">
        <f>IF(T151&gt;0,RANK(T151,(N151:P151,Q151:AE151)),0)</f>
        <v>4</v>
      </c>
      <c r="AJ151" s="7">
        <f>IF(S151&gt;0,RANK(S151,(N151:P151,Q151:AE151)),0)</f>
        <v>6</v>
      </c>
      <c r="AK151" s="2">
        <f t="shared" si="56"/>
        <v>4.6718576195773085E-3</v>
      </c>
      <c r="AL151" s="2">
        <f t="shared" si="57"/>
        <v>1.3348164627363737E-3</v>
      </c>
      <c r="AM151" s="2">
        <f t="shared" si="58"/>
        <v>7.3414905450500554E-3</v>
      </c>
      <c r="AN151" s="2">
        <f t="shared" si="59"/>
        <v>4.0044493882091213E-3</v>
      </c>
      <c r="AP151" s="6" t="s">
        <v>1925</v>
      </c>
      <c r="AQ151" s="5" t="s">
        <v>1210</v>
      </c>
      <c r="AR151">
        <v>4</v>
      </c>
      <c r="AT151" s="93" t="s">
        <v>629</v>
      </c>
      <c r="AU151" s="92" t="s">
        <v>1173</v>
      </c>
      <c r="AV151" s="83" t="str">
        <f t="shared" si="48"/>
        <v>05041</v>
      </c>
      <c r="AX151" s="7" t="s">
        <v>3753</v>
      </c>
    </row>
    <row r="152" spans="1:50" hidden="1" outlineLevel="1">
      <c r="A152" s="6" t="s">
        <v>2842</v>
      </c>
      <c r="B152" s="5" t="s">
        <v>1210</v>
      </c>
      <c r="C152" s="1">
        <f t="shared" si="49"/>
        <v>5922</v>
      </c>
      <c r="D152" s="7">
        <f>RANK(N152,(N152:P152,Q152:AE152))</f>
        <v>1</v>
      </c>
      <c r="E152" s="7">
        <f>RANK(O152,(N152:P152,Q152:AE152))</f>
        <v>2</v>
      </c>
      <c r="F152" s="7">
        <f>IF(P152&gt;0,RANK(P152,(N152:P152,Q152:AE152)),0)</f>
        <v>3</v>
      </c>
      <c r="G152" s="1">
        <f t="shared" si="50"/>
        <v>304</v>
      </c>
      <c r="H152" s="2">
        <f t="shared" si="51"/>
        <v>5.1334008780817293E-2</v>
      </c>
      <c r="I152" s="2"/>
      <c r="J152" s="2">
        <f t="shared" si="52"/>
        <v>0.51671732522796354</v>
      </c>
      <c r="K152" s="2">
        <f t="shared" si="53"/>
        <v>0.46538331644714626</v>
      </c>
      <c r="L152" s="2">
        <f t="shared" si="54"/>
        <v>7.9365079365079361E-3</v>
      </c>
      <c r="M152" s="2">
        <f t="shared" si="55"/>
        <v>9.9628503883822661E-3</v>
      </c>
      <c r="N152" s="1">
        <v>3060</v>
      </c>
      <c r="O152" s="1">
        <v>2756</v>
      </c>
      <c r="P152" s="1">
        <v>47</v>
      </c>
      <c r="Q152" s="1">
        <v>41</v>
      </c>
      <c r="R152" s="1">
        <v>11</v>
      </c>
      <c r="S152" s="1">
        <v>2</v>
      </c>
      <c r="T152" s="1">
        <v>5</v>
      </c>
      <c r="AG152" s="7">
        <f>IF(Q152&gt;0,RANK(Q152,(N152:P152,Q152:AE152)),0)</f>
        <v>4</v>
      </c>
      <c r="AH152" s="7">
        <f>IF(R152&gt;0,RANK(R152,(N152:P152,Q152:AE152)),0)</f>
        <v>5</v>
      </c>
      <c r="AI152" s="7">
        <f>IF(T152&gt;0,RANK(T152,(N152:P152,Q152:AE152)),0)</f>
        <v>6</v>
      </c>
      <c r="AJ152" s="7">
        <f>IF(S152&gt;0,RANK(S152,(N152:P152,Q152:AE152)),0)</f>
        <v>7</v>
      </c>
      <c r="AK152" s="2">
        <f t="shared" si="56"/>
        <v>6.9233367105707528E-3</v>
      </c>
      <c r="AL152" s="2">
        <f t="shared" si="57"/>
        <v>1.8574805808848362E-3</v>
      </c>
      <c r="AM152" s="2">
        <f t="shared" si="58"/>
        <v>8.4430935494765277E-4</v>
      </c>
      <c r="AN152" s="2">
        <f t="shared" si="59"/>
        <v>3.3772374197906115E-4</v>
      </c>
      <c r="AP152" s="6" t="s">
        <v>2842</v>
      </c>
      <c r="AQ152" s="5" t="s">
        <v>1210</v>
      </c>
      <c r="AR152">
        <v>4</v>
      </c>
      <c r="AT152" s="93" t="s">
        <v>629</v>
      </c>
      <c r="AU152" s="92" t="s">
        <v>1174</v>
      </c>
      <c r="AV152" s="83" t="str">
        <f t="shared" si="48"/>
        <v>05043</v>
      </c>
      <c r="AX152" s="7" t="s">
        <v>3753</v>
      </c>
    </row>
    <row r="153" spans="1:50" hidden="1" outlineLevel="1">
      <c r="A153" s="6" t="s">
        <v>2954</v>
      </c>
      <c r="B153" s="5" t="s">
        <v>1210</v>
      </c>
      <c r="C153" s="1">
        <f t="shared" si="49"/>
        <v>29216</v>
      </c>
      <c r="D153" s="7">
        <f>RANK(N153,(N153:P153,Q153:AE153))</f>
        <v>2</v>
      </c>
      <c r="E153" s="7">
        <f>RANK(O153,(N153:P153,Q153:AE153))</f>
        <v>1</v>
      </c>
      <c r="F153" s="7">
        <f>IF(P153&gt;0,RANK(P153,(N153:P153,Q153:AE153)),0)</f>
        <v>3</v>
      </c>
      <c r="G153" s="1">
        <f t="shared" si="50"/>
        <v>4105</v>
      </c>
      <c r="H153" s="2">
        <f t="shared" si="51"/>
        <v>0.14050520262869662</v>
      </c>
      <c r="I153" s="2"/>
      <c r="J153" s="2">
        <f t="shared" si="52"/>
        <v>0.4090224534501643</v>
      </c>
      <c r="K153" s="2">
        <f t="shared" si="53"/>
        <v>0.54952765607886089</v>
      </c>
      <c r="L153" s="2">
        <f t="shared" si="54"/>
        <v>1.7558871851040526E-2</v>
      </c>
      <c r="M153" s="2">
        <f t="shared" si="55"/>
        <v>2.3891018619934278E-2</v>
      </c>
      <c r="N153" s="1">
        <v>11950</v>
      </c>
      <c r="O153" s="1">
        <v>16055</v>
      </c>
      <c r="P153" s="1">
        <v>513</v>
      </c>
      <c r="Q153" s="1">
        <v>432</v>
      </c>
      <c r="R153" s="1">
        <v>112</v>
      </c>
      <c r="S153" s="1">
        <v>39</v>
      </c>
      <c r="T153" s="1">
        <v>115</v>
      </c>
      <c r="AG153" s="7">
        <f>IF(Q153&gt;0,RANK(Q153,(N153:P153,Q153:AE153)),0)</f>
        <v>4</v>
      </c>
      <c r="AH153" s="7">
        <f>IF(R153&gt;0,RANK(R153,(N153:P153,Q153:AE153)),0)</f>
        <v>6</v>
      </c>
      <c r="AI153" s="7">
        <f>IF(T153&gt;0,RANK(T153,(N153:P153,Q153:AE153)),0)</f>
        <v>5</v>
      </c>
      <c r="AJ153" s="7">
        <f>IF(S153&gt;0,RANK(S153,(N153:P153,Q153:AE153)),0)</f>
        <v>7</v>
      </c>
      <c r="AK153" s="2">
        <f t="shared" si="56"/>
        <v>1.4786418400876232E-2</v>
      </c>
      <c r="AL153" s="2">
        <f t="shared" si="57"/>
        <v>3.8335158817086527E-3</v>
      </c>
      <c r="AM153" s="2">
        <f t="shared" si="58"/>
        <v>3.9361993428258489E-3</v>
      </c>
      <c r="AN153" s="2">
        <f t="shared" si="59"/>
        <v>1.3348849945235487E-3</v>
      </c>
      <c r="AP153" s="6" t="s">
        <v>2954</v>
      </c>
      <c r="AQ153" s="5" t="s">
        <v>1210</v>
      </c>
      <c r="AR153">
        <v>2</v>
      </c>
      <c r="AT153" s="93" t="s">
        <v>629</v>
      </c>
      <c r="AU153" s="92" t="s">
        <v>130</v>
      </c>
      <c r="AV153" s="83" t="str">
        <f t="shared" si="48"/>
        <v>05045</v>
      </c>
      <c r="AX153" s="7" t="s">
        <v>3753</v>
      </c>
    </row>
    <row r="154" spans="1:50" hidden="1" outlineLevel="1">
      <c r="A154" s="6" t="s">
        <v>2579</v>
      </c>
      <c r="B154" s="5" t="s">
        <v>1210</v>
      </c>
      <c r="C154" s="1">
        <f t="shared" si="49"/>
        <v>6140</v>
      </c>
      <c r="D154" s="7">
        <f>RANK(N154,(N154:P154,Q154:AE154))</f>
        <v>2</v>
      </c>
      <c r="E154" s="7">
        <f>RANK(O154,(N154:P154,Q154:AE154))</f>
        <v>1</v>
      </c>
      <c r="F154" s="7">
        <f>IF(P154&gt;0,RANK(P154,(N154:P154,Q154:AE154)),0)</f>
        <v>3</v>
      </c>
      <c r="G154" s="1">
        <f t="shared" si="50"/>
        <v>603</v>
      </c>
      <c r="H154" s="2">
        <f t="shared" si="51"/>
        <v>9.8208469055374586E-2</v>
      </c>
      <c r="I154" s="2"/>
      <c r="J154" s="2">
        <f t="shared" si="52"/>
        <v>0.43550488599348536</v>
      </c>
      <c r="K154" s="2">
        <f t="shared" si="53"/>
        <v>0.53371335504885997</v>
      </c>
      <c r="L154" s="2">
        <f t="shared" si="54"/>
        <v>1.6286644951140065E-2</v>
      </c>
      <c r="M154" s="2">
        <f t="shared" si="55"/>
        <v>1.4495114006514605E-2</v>
      </c>
      <c r="N154" s="1">
        <v>2674</v>
      </c>
      <c r="O154" s="1">
        <v>3277</v>
      </c>
      <c r="P154" s="1">
        <v>100</v>
      </c>
      <c r="Q154" s="1">
        <v>69</v>
      </c>
      <c r="R154" s="1">
        <v>8</v>
      </c>
      <c r="S154" s="1">
        <v>8</v>
      </c>
      <c r="T154" s="1">
        <v>4</v>
      </c>
      <c r="AG154" s="7">
        <f>IF(Q154&gt;0,RANK(Q154,(N154:P154,Q154:AE154)),0)</f>
        <v>4</v>
      </c>
      <c r="AH154" s="7">
        <f>IF(R154&gt;0,RANK(R154,(N154:P154,Q154:AE154)),0)</f>
        <v>5</v>
      </c>
      <c r="AI154" s="7">
        <f>IF(T154&gt;0,RANK(T154,(N154:P154,Q154:AE154)),0)</f>
        <v>7</v>
      </c>
      <c r="AJ154" s="7">
        <f>IF(S154&gt;0,RANK(S154,(N154:P154,Q154:AE154)),0)</f>
        <v>5</v>
      </c>
      <c r="AK154" s="2">
        <f t="shared" si="56"/>
        <v>1.1237785016286646E-2</v>
      </c>
      <c r="AL154" s="2">
        <f t="shared" si="57"/>
        <v>1.3029315960912053E-3</v>
      </c>
      <c r="AM154" s="2">
        <f t="shared" si="58"/>
        <v>6.5146579804560263E-4</v>
      </c>
      <c r="AN154" s="2">
        <f t="shared" si="59"/>
        <v>1.3029315960912053E-3</v>
      </c>
      <c r="AP154" s="6" t="s">
        <v>2579</v>
      </c>
      <c r="AQ154" s="5" t="s">
        <v>1210</v>
      </c>
      <c r="AR154">
        <v>3</v>
      </c>
      <c r="AT154" s="93" t="s">
        <v>629</v>
      </c>
      <c r="AU154" s="92" t="s">
        <v>131</v>
      </c>
      <c r="AV154" s="83" t="str">
        <f t="shared" si="48"/>
        <v>05047</v>
      </c>
      <c r="AX154" s="7" t="s">
        <v>3753</v>
      </c>
    </row>
    <row r="155" spans="1:50" hidden="1" outlineLevel="1">
      <c r="A155" s="6" t="s">
        <v>4049</v>
      </c>
      <c r="B155" s="5" t="s">
        <v>1210</v>
      </c>
      <c r="C155" s="1">
        <f t="shared" si="49"/>
        <v>4108</v>
      </c>
      <c r="D155" s="7">
        <f>RANK(N155,(N155:P155,Q155:AE155))</f>
        <v>2</v>
      </c>
      <c r="E155" s="7">
        <f>RANK(O155,(N155:P155,Q155:AE155))</f>
        <v>1</v>
      </c>
      <c r="F155" s="7">
        <f>IF(P155&gt;0,RANK(P155,(N155:P155,Q155:AE155)),0)</f>
        <v>3</v>
      </c>
      <c r="G155" s="1">
        <f t="shared" si="50"/>
        <v>60</v>
      </c>
      <c r="H155" s="2">
        <f t="shared" si="51"/>
        <v>1.4605647517039922E-2</v>
      </c>
      <c r="I155" s="2"/>
      <c r="J155" s="2">
        <f t="shared" si="52"/>
        <v>0.48101265822784811</v>
      </c>
      <c r="K155" s="2">
        <f t="shared" si="53"/>
        <v>0.49561830574488802</v>
      </c>
      <c r="L155" s="2">
        <f t="shared" si="54"/>
        <v>1.2414800389483933E-2</v>
      </c>
      <c r="M155" s="2">
        <f t="shared" si="55"/>
        <v>1.0954235637779934E-2</v>
      </c>
      <c r="N155" s="1">
        <v>1976</v>
      </c>
      <c r="O155" s="1">
        <v>2036</v>
      </c>
      <c r="P155" s="1">
        <v>51</v>
      </c>
      <c r="Q155" s="1">
        <v>27</v>
      </c>
      <c r="R155" s="1">
        <v>7</v>
      </c>
      <c r="S155" s="1">
        <v>9</v>
      </c>
      <c r="T155" s="1">
        <v>2</v>
      </c>
      <c r="AG155" s="7">
        <f>IF(Q155&gt;0,RANK(Q155,(N155:P155,Q155:AE155)),0)</f>
        <v>4</v>
      </c>
      <c r="AH155" s="7">
        <f>IF(R155&gt;0,RANK(R155,(N155:P155,Q155:AE155)),0)</f>
        <v>6</v>
      </c>
      <c r="AI155" s="7">
        <f>IF(T155&gt;0,RANK(T155,(N155:P155,Q155:AE155)),0)</f>
        <v>7</v>
      </c>
      <c r="AJ155" s="7">
        <f>IF(S155&gt;0,RANK(S155,(N155:P155,Q155:AE155)),0)</f>
        <v>5</v>
      </c>
      <c r="AK155" s="2">
        <f t="shared" si="56"/>
        <v>6.5725413826679653E-3</v>
      </c>
      <c r="AL155" s="2">
        <f t="shared" si="57"/>
        <v>1.7039922103213243E-3</v>
      </c>
      <c r="AM155" s="2">
        <f t="shared" si="58"/>
        <v>4.8685491723466409E-4</v>
      </c>
      <c r="AN155" s="2">
        <f t="shared" si="59"/>
        <v>2.1908471275559884E-3</v>
      </c>
      <c r="AP155" s="6" t="s">
        <v>4049</v>
      </c>
      <c r="AQ155" s="5" t="s">
        <v>1210</v>
      </c>
      <c r="AR155">
        <v>1</v>
      </c>
      <c r="AT155" s="93" t="s">
        <v>629</v>
      </c>
      <c r="AU155" s="92" t="s">
        <v>132</v>
      </c>
      <c r="AV155" s="83" t="str">
        <f t="shared" si="48"/>
        <v>05049</v>
      </c>
      <c r="AX155" s="7" t="s">
        <v>3753</v>
      </c>
    </row>
    <row r="156" spans="1:50" hidden="1" outlineLevel="1">
      <c r="A156" s="6" t="s">
        <v>2934</v>
      </c>
      <c r="B156" s="5" t="s">
        <v>1210</v>
      </c>
      <c r="C156" s="1">
        <f t="shared" si="49"/>
        <v>35935</v>
      </c>
      <c r="D156" s="7">
        <f>RANK(N156,(N156:P156,Q156:AE156))</f>
        <v>2</v>
      </c>
      <c r="E156" s="7">
        <f>RANK(O156,(N156:P156,Q156:AE156))</f>
        <v>1</v>
      </c>
      <c r="F156" s="7">
        <f>IF(P156&gt;0,RANK(P156,(N156:P156,Q156:AE156)),0)</f>
        <v>3</v>
      </c>
      <c r="G156" s="1">
        <f t="shared" si="50"/>
        <v>3258</v>
      </c>
      <c r="H156" s="2">
        <f t="shared" si="51"/>
        <v>9.0663698344232643E-2</v>
      </c>
      <c r="I156" s="2"/>
      <c r="J156" s="2">
        <f t="shared" si="52"/>
        <v>0.44079588145262277</v>
      </c>
      <c r="K156" s="2">
        <f t="shared" si="53"/>
        <v>0.53145957979685543</v>
      </c>
      <c r="L156" s="2">
        <f t="shared" si="54"/>
        <v>1.5750660915541951E-2</v>
      </c>
      <c r="M156" s="2">
        <f t="shared" si="55"/>
        <v>1.1993877834979901E-2</v>
      </c>
      <c r="N156" s="1">
        <v>15840</v>
      </c>
      <c r="O156" s="1">
        <v>19098</v>
      </c>
      <c r="P156" s="1">
        <v>566</v>
      </c>
      <c r="Q156" s="1">
        <v>268</v>
      </c>
      <c r="R156" s="1">
        <v>103</v>
      </c>
      <c r="S156" s="1">
        <v>28</v>
      </c>
      <c r="T156" s="1">
        <v>32</v>
      </c>
      <c r="AG156" s="7">
        <f>IF(Q156&gt;0,RANK(Q156,(N156:P156,Q156:AE156)),0)</f>
        <v>4</v>
      </c>
      <c r="AH156" s="7">
        <f>IF(R156&gt;0,RANK(R156,(N156:P156,Q156:AE156)),0)</f>
        <v>5</v>
      </c>
      <c r="AI156" s="7">
        <f>IF(T156&gt;0,RANK(T156,(N156:P156,Q156:AE156)),0)</f>
        <v>6</v>
      </c>
      <c r="AJ156" s="7">
        <f>IF(S156&gt;0,RANK(S156,(N156:P156,Q156:AE156)),0)</f>
        <v>7</v>
      </c>
      <c r="AK156" s="2">
        <f t="shared" si="56"/>
        <v>7.4579101154862949E-3</v>
      </c>
      <c r="AL156" s="2">
        <f t="shared" si="57"/>
        <v>2.8662863503548072E-3</v>
      </c>
      <c r="AM156" s="2">
        <f t="shared" si="58"/>
        <v>8.9049673020731872E-4</v>
      </c>
      <c r="AN156" s="2">
        <f t="shared" si="59"/>
        <v>7.7918463893140392E-4</v>
      </c>
      <c r="AP156" s="6" t="s">
        <v>2934</v>
      </c>
      <c r="AQ156" s="5" t="s">
        <v>1210</v>
      </c>
      <c r="AR156">
        <v>4</v>
      </c>
      <c r="AT156" s="93" t="s">
        <v>629</v>
      </c>
      <c r="AU156" s="92" t="s">
        <v>658</v>
      </c>
      <c r="AV156" s="83" t="str">
        <f t="shared" si="48"/>
        <v>05051</v>
      </c>
      <c r="AX156" s="7" t="s">
        <v>3753</v>
      </c>
    </row>
    <row r="157" spans="1:50" hidden="1" outlineLevel="1">
      <c r="A157" s="6" t="s">
        <v>3189</v>
      </c>
      <c r="B157" s="5" t="s">
        <v>1210</v>
      </c>
      <c r="C157" s="1">
        <f t="shared" si="49"/>
        <v>6013</v>
      </c>
      <c r="D157" s="7">
        <f>RANK(N157,(N157:P157,Q157:AE157))</f>
        <v>2</v>
      </c>
      <c r="E157" s="7">
        <f>RANK(O157,(N157:P157,Q157:AE157))</f>
        <v>1</v>
      </c>
      <c r="F157" s="7">
        <f>IF(P157&gt;0,RANK(P157,(N157:P157,Q157:AE157)),0)</f>
        <v>3</v>
      </c>
      <c r="G157" s="1">
        <f t="shared" si="50"/>
        <v>750</v>
      </c>
      <c r="H157" s="2">
        <f t="shared" si="51"/>
        <v>0.12472975220355896</v>
      </c>
      <c r="I157" s="2"/>
      <c r="J157" s="2">
        <f t="shared" si="52"/>
        <v>0.42158656244802928</v>
      </c>
      <c r="K157" s="2">
        <f t="shared" si="53"/>
        <v>0.54631631465158825</v>
      </c>
      <c r="L157" s="2">
        <f t="shared" si="54"/>
        <v>1.463495759188425E-2</v>
      </c>
      <c r="M157" s="2">
        <f t="shared" si="55"/>
        <v>1.7462165308498218E-2</v>
      </c>
      <c r="N157" s="1">
        <v>2535</v>
      </c>
      <c r="O157" s="1">
        <v>3285</v>
      </c>
      <c r="P157" s="1">
        <v>88</v>
      </c>
      <c r="Q157" s="1">
        <v>74</v>
      </c>
      <c r="R157" s="1">
        <v>21</v>
      </c>
      <c r="S157" s="1">
        <v>8</v>
      </c>
      <c r="T157" s="1">
        <v>2</v>
      </c>
      <c r="AG157" s="7">
        <f>IF(Q157&gt;0,RANK(Q157,(N157:P157,Q157:AE157)),0)</f>
        <v>4</v>
      </c>
      <c r="AH157" s="7">
        <f>IF(R157&gt;0,RANK(R157,(N157:P157,Q157:AE157)),0)</f>
        <v>5</v>
      </c>
      <c r="AI157" s="7">
        <f>IF(T157&gt;0,RANK(T157,(N157:P157,Q157:AE157)),0)</f>
        <v>7</v>
      </c>
      <c r="AJ157" s="7">
        <f>IF(S157&gt;0,RANK(S157,(N157:P157,Q157:AE157)),0)</f>
        <v>6</v>
      </c>
      <c r="AK157" s="2">
        <f t="shared" si="56"/>
        <v>1.2306668884084484E-2</v>
      </c>
      <c r="AL157" s="2">
        <f t="shared" si="57"/>
        <v>3.4924330616996507E-3</v>
      </c>
      <c r="AM157" s="2">
        <f t="shared" si="58"/>
        <v>3.3261267254282387E-4</v>
      </c>
      <c r="AN157" s="2">
        <f t="shared" si="59"/>
        <v>1.3304506901712955E-3</v>
      </c>
      <c r="AP157" s="6" t="s">
        <v>3189</v>
      </c>
      <c r="AQ157" s="5" t="s">
        <v>1210</v>
      </c>
      <c r="AR157">
        <v>4</v>
      </c>
      <c r="AT157" s="93" t="s">
        <v>629</v>
      </c>
      <c r="AU157" s="92" t="s">
        <v>659</v>
      </c>
      <c r="AV157" s="83" t="str">
        <f t="shared" si="48"/>
        <v>05053</v>
      </c>
      <c r="AX157" s="7" t="s">
        <v>3753</v>
      </c>
    </row>
    <row r="158" spans="1:50" hidden="1" outlineLevel="1">
      <c r="A158" s="6" t="s">
        <v>1627</v>
      </c>
      <c r="B158" s="5" t="s">
        <v>1210</v>
      </c>
      <c r="C158" s="1">
        <f t="shared" si="49"/>
        <v>12484</v>
      </c>
      <c r="D158" s="7">
        <f>RANK(N158,(N158:P158,Q158:AE158))</f>
        <v>1</v>
      </c>
      <c r="E158" s="7">
        <f>RANK(O158,(N158:P158,Q158:AE158))</f>
        <v>2</v>
      </c>
      <c r="F158" s="7">
        <f>IF(P158&gt;0,RANK(P158,(N158:P158,Q158:AE158)),0)</f>
        <v>3</v>
      </c>
      <c r="G158" s="1">
        <f t="shared" si="50"/>
        <v>488</v>
      </c>
      <c r="H158" s="2">
        <f t="shared" si="51"/>
        <v>3.9090035245113744E-2</v>
      </c>
      <c r="I158" s="2"/>
      <c r="J158" s="2">
        <f t="shared" si="52"/>
        <v>0.50616789490547898</v>
      </c>
      <c r="K158" s="2">
        <f t="shared" si="53"/>
        <v>0.46707785966036525</v>
      </c>
      <c r="L158" s="2">
        <f t="shared" si="54"/>
        <v>1.6421018904197372E-2</v>
      </c>
      <c r="M158" s="2">
        <f t="shared" si="55"/>
        <v>1.0333226529958404E-2</v>
      </c>
      <c r="N158" s="1">
        <v>6319</v>
      </c>
      <c r="O158" s="1">
        <v>5831</v>
      </c>
      <c r="P158" s="1">
        <v>205</v>
      </c>
      <c r="Q158" s="1">
        <v>79</v>
      </c>
      <c r="R158" s="1">
        <v>26</v>
      </c>
      <c r="S158" s="1">
        <v>14</v>
      </c>
      <c r="T158" s="1">
        <v>10</v>
      </c>
      <c r="AG158" s="7">
        <f>IF(Q158&gt;0,RANK(Q158,(N158:P158,Q158:AE158)),0)</f>
        <v>4</v>
      </c>
      <c r="AH158" s="7">
        <f>IF(R158&gt;0,RANK(R158,(N158:P158,Q158:AE158)),0)</f>
        <v>5</v>
      </c>
      <c r="AI158" s="7">
        <f>IF(T158&gt;0,RANK(T158,(N158:P158,Q158:AE158)),0)</f>
        <v>7</v>
      </c>
      <c r="AJ158" s="7">
        <f>IF(S158&gt;0,RANK(S158,(N158:P158,Q158:AE158)),0)</f>
        <v>6</v>
      </c>
      <c r="AK158" s="2">
        <f t="shared" si="56"/>
        <v>6.3280999679589875E-3</v>
      </c>
      <c r="AL158" s="2">
        <f t="shared" si="57"/>
        <v>2.0826658122396666E-3</v>
      </c>
      <c r="AM158" s="2">
        <f t="shared" si="58"/>
        <v>8.0102531239987184E-4</v>
      </c>
      <c r="AN158" s="2">
        <f t="shared" si="59"/>
        <v>1.1214354373598205E-3</v>
      </c>
      <c r="AP158" s="6" t="s">
        <v>1627</v>
      </c>
      <c r="AQ158" s="5" t="s">
        <v>1210</v>
      </c>
      <c r="AR158">
        <v>1</v>
      </c>
      <c r="AT158" s="93" t="s">
        <v>629</v>
      </c>
      <c r="AU158" s="92" t="s">
        <v>660</v>
      </c>
      <c r="AV158" s="83" t="str">
        <f t="shared" si="48"/>
        <v>05055</v>
      </c>
      <c r="AX158" s="7" t="s">
        <v>3753</v>
      </c>
    </row>
    <row r="159" spans="1:50" hidden="1" outlineLevel="1">
      <c r="A159" s="6" t="s">
        <v>1789</v>
      </c>
      <c r="B159" s="5" t="s">
        <v>1210</v>
      </c>
      <c r="C159" s="1">
        <f t="shared" si="49"/>
        <v>7289</v>
      </c>
      <c r="D159" s="7">
        <f>RANK(N159,(N159:P159,Q159:AE159))</f>
        <v>1</v>
      </c>
      <c r="E159" s="7">
        <f>RANK(O159,(N159:P159,Q159:AE159))</f>
        <v>2</v>
      </c>
      <c r="F159" s="7">
        <f>IF(P159&gt;0,RANK(P159,(N159:P159,Q159:AE159)),0)</f>
        <v>3</v>
      </c>
      <c r="G159" s="1">
        <f t="shared" si="50"/>
        <v>680</v>
      </c>
      <c r="H159" s="2">
        <f t="shared" si="51"/>
        <v>9.3291260803951156E-2</v>
      </c>
      <c r="I159" s="2"/>
      <c r="J159" s="2">
        <f t="shared" si="52"/>
        <v>0.54012896144875844</v>
      </c>
      <c r="K159" s="2">
        <f t="shared" si="53"/>
        <v>0.44683770064480727</v>
      </c>
      <c r="L159" s="2">
        <f t="shared" si="54"/>
        <v>6.8596515297022912E-3</v>
      </c>
      <c r="M159" s="2">
        <f t="shared" si="55"/>
        <v>6.1736863767320035E-3</v>
      </c>
      <c r="N159" s="1">
        <v>3937</v>
      </c>
      <c r="O159" s="1">
        <v>3257</v>
      </c>
      <c r="P159" s="1">
        <v>50</v>
      </c>
      <c r="Q159" s="1">
        <v>23</v>
      </c>
      <c r="R159" s="1">
        <v>9</v>
      </c>
      <c r="S159" s="1">
        <v>7</v>
      </c>
      <c r="T159" s="1">
        <v>6</v>
      </c>
      <c r="AG159" s="7">
        <f>IF(Q159&gt;0,RANK(Q159,(N159:P159,Q159:AE159)),0)</f>
        <v>4</v>
      </c>
      <c r="AH159" s="7">
        <f>IF(R159&gt;0,RANK(R159,(N159:P159,Q159:AE159)),0)</f>
        <v>5</v>
      </c>
      <c r="AI159" s="7">
        <f>IF(T159&gt;0,RANK(T159,(N159:P159,Q159:AE159)),0)</f>
        <v>7</v>
      </c>
      <c r="AJ159" s="7">
        <f>IF(S159&gt;0,RANK(S159,(N159:P159,Q159:AE159)),0)</f>
        <v>6</v>
      </c>
      <c r="AK159" s="2">
        <f t="shared" si="56"/>
        <v>3.1554397036630539E-3</v>
      </c>
      <c r="AL159" s="2">
        <f t="shared" si="57"/>
        <v>1.2347372753464124E-3</v>
      </c>
      <c r="AM159" s="2">
        <f t="shared" si="58"/>
        <v>8.2315818356427494E-4</v>
      </c>
      <c r="AN159" s="2">
        <f t="shared" si="59"/>
        <v>9.6035121415832076E-4</v>
      </c>
      <c r="AP159" s="6" t="s">
        <v>1789</v>
      </c>
      <c r="AQ159" s="5" t="s">
        <v>1210</v>
      </c>
      <c r="AR159">
        <v>4</v>
      </c>
      <c r="AT159" s="93" t="s">
        <v>629</v>
      </c>
      <c r="AU159" s="92" t="s">
        <v>199</v>
      </c>
      <c r="AV159" s="83" t="str">
        <f t="shared" si="48"/>
        <v>05057</v>
      </c>
      <c r="AX159" s="7" t="s">
        <v>3753</v>
      </c>
    </row>
    <row r="160" spans="1:50" hidden="1" outlineLevel="1">
      <c r="A160" s="6" t="s">
        <v>2215</v>
      </c>
      <c r="B160" s="5" t="s">
        <v>1210</v>
      </c>
      <c r="C160" s="1">
        <f t="shared" si="49"/>
        <v>10981</v>
      </c>
      <c r="D160" s="7">
        <f>RANK(N160,(N160:P160,Q160:AE160))</f>
        <v>1</v>
      </c>
      <c r="E160" s="7">
        <f>RANK(O160,(N160:P160,Q160:AE160))</f>
        <v>2</v>
      </c>
      <c r="F160" s="7">
        <f>IF(P160&gt;0,RANK(P160,(N160:P160,Q160:AE160)),0)</f>
        <v>3</v>
      </c>
      <c r="G160" s="1">
        <f t="shared" si="50"/>
        <v>485</v>
      </c>
      <c r="H160" s="2">
        <f t="shared" si="51"/>
        <v>4.4167197887259813E-2</v>
      </c>
      <c r="I160" s="2"/>
      <c r="J160" s="2">
        <f t="shared" si="52"/>
        <v>0.50332392313996899</v>
      </c>
      <c r="K160" s="2">
        <f t="shared" si="53"/>
        <v>0.45915672525270923</v>
      </c>
      <c r="L160" s="2">
        <f t="shared" si="54"/>
        <v>1.839541025407522E-2</v>
      </c>
      <c r="M160" s="2">
        <f t="shared" si="55"/>
        <v>1.9123941353246562E-2</v>
      </c>
      <c r="N160" s="1">
        <v>5527</v>
      </c>
      <c r="O160" s="1">
        <v>5042</v>
      </c>
      <c r="P160" s="1">
        <v>202</v>
      </c>
      <c r="Q160" s="1">
        <v>147</v>
      </c>
      <c r="R160" s="1">
        <v>25</v>
      </c>
      <c r="S160" s="1">
        <v>22</v>
      </c>
      <c r="T160" s="1">
        <v>16</v>
      </c>
      <c r="AG160" s="7">
        <f>IF(Q160&gt;0,RANK(Q160,(N160:P160,Q160:AE160)),0)</f>
        <v>4</v>
      </c>
      <c r="AH160" s="7">
        <f>IF(R160&gt;0,RANK(R160,(N160:P160,Q160:AE160)),0)</f>
        <v>5</v>
      </c>
      <c r="AI160" s="7">
        <f>IF(T160&gt;0,RANK(T160,(N160:P160,Q160:AE160)),0)</f>
        <v>7</v>
      </c>
      <c r="AJ160" s="7">
        <f>IF(S160&gt;0,RANK(S160,(N160:P160,Q160:AE160)),0)</f>
        <v>6</v>
      </c>
      <c r="AK160" s="2">
        <f t="shared" si="56"/>
        <v>1.3386758947272561E-2</v>
      </c>
      <c r="AL160" s="2">
        <f t="shared" si="57"/>
        <v>2.2766596849102998E-3</v>
      </c>
      <c r="AM160" s="2">
        <f t="shared" si="58"/>
        <v>1.4570621983425918E-3</v>
      </c>
      <c r="AN160" s="2">
        <f t="shared" si="59"/>
        <v>2.0034605227210638E-3</v>
      </c>
      <c r="AP160" s="6" t="s">
        <v>2215</v>
      </c>
      <c r="AQ160" s="5" t="s">
        <v>1210</v>
      </c>
      <c r="AR160">
        <v>4</v>
      </c>
      <c r="AT160" s="93" t="s">
        <v>629</v>
      </c>
      <c r="AU160" s="92" t="s">
        <v>200</v>
      </c>
      <c r="AV160" s="83" t="str">
        <f t="shared" si="48"/>
        <v>05059</v>
      </c>
      <c r="AX160" s="7" t="s">
        <v>3753</v>
      </c>
    </row>
    <row r="161" spans="1:50" hidden="1" outlineLevel="1">
      <c r="A161" s="6" t="s">
        <v>1527</v>
      </c>
      <c r="B161" s="5" t="s">
        <v>1210</v>
      </c>
      <c r="C161" s="1">
        <f t="shared" si="49"/>
        <v>4459</v>
      </c>
      <c r="D161" s="7">
        <f>RANK(N161,(N161:P161,Q161:AE161))</f>
        <v>2</v>
      </c>
      <c r="E161" s="7">
        <f>RANK(O161,(N161:P161,Q161:AE161))</f>
        <v>1</v>
      </c>
      <c r="F161" s="7">
        <f>IF(P161&gt;0,RANK(P161,(N161:P161,Q161:AE161)),0)</f>
        <v>3</v>
      </c>
      <c r="G161" s="1">
        <f t="shared" si="50"/>
        <v>263</v>
      </c>
      <c r="H161" s="2">
        <f t="shared" si="51"/>
        <v>5.8981834492038573E-2</v>
      </c>
      <c r="I161" s="2"/>
      <c r="J161" s="2">
        <f t="shared" si="52"/>
        <v>0.46265978919040146</v>
      </c>
      <c r="K161" s="2">
        <f t="shared" si="53"/>
        <v>0.52164162368244005</v>
      </c>
      <c r="L161" s="2">
        <f t="shared" si="54"/>
        <v>1.1213276519398968E-2</v>
      </c>
      <c r="M161" s="2">
        <f t="shared" si="55"/>
        <v>4.4853106077595798E-3</v>
      </c>
      <c r="N161" s="1">
        <v>2063</v>
      </c>
      <c r="O161" s="1">
        <v>2326</v>
      </c>
      <c r="P161" s="1">
        <v>50</v>
      </c>
      <c r="Q161" s="1">
        <v>7</v>
      </c>
      <c r="R161" s="1">
        <v>3</v>
      </c>
      <c r="S161" s="1">
        <v>5</v>
      </c>
      <c r="T161" s="1">
        <v>5</v>
      </c>
      <c r="AG161" s="7">
        <f>IF(Q161&gt;0,RANK(Q161,(N161:P161,Q161:AE161)),0)</f>
        <v>4</v>
      </c>
      <c r="AH161" s="7">
        <f>IF(R161&gt;0,RANK(R161,(N161:P161,Q161:AE161)),0)</f>
        <v>7</v>
      </c>
      <c r="AI161" s="7">
        <f>IF(T161&gt;0,RANK(T161,(N161:P161,Q161:AE161)),0)</f>
        <v>5</v>
      </c>
      <c r="AJ161" s="7">
        <f>IF(S161&gt;0,RANK(S161,(N161:P161,Q161:AE161)),0)</f>
        <v>5</v>
      </c>
      <c r="AK161" s="2">
        <f t="shared" si="56"/>
        <v>1.5698587127158557E-3</v>
      </c>
      <c r="AL161" s="2">
        <f t="shared" si="57"/>
        <v>6.7279659116393814E-4</v>
      </c>
      <c r="AM161" s="2">
        <f t="shared" si="58"/>
        <v>1.1213276519398969E-3</v>
      </c>
      <c r="AN161" s="2">
        <f t="shared" si="59"/>
        <v>1.1213276519398969E-3</v>
      </c>
      <c r="AP161" s="6" t="s">
        <v>1527</v>
      </c>
      <c r="AQ161" s="5" t="s">
        <v>1210</v>
      </c>
      <c r="AR161">
        <v>4</v>
      </c>
      <c r="AT161" s="93" t="s">
        <v>629</v>
      </c>
      <c r="AU161" s="92" t="s">
        <v>201</v>
      </c>
      <c r="AV161" s="83" t="str">
        <f t="shared" si="48"/>
        <v>05061</v>
      </c>
      <c r="AX161" s="7" t="s">
        <v>3753</v>
      </c>
    </row>
    <row r="162" spans="1:50" hidden="1" outlineLevel="1">
      <c r="A162" s="6" t="s">
        <v>1590</v>
      </c>
      <c r="B162" s="5" t="s">
        <v>1210</v>
      </c>
      <c r="C162" s="1">
        <f t="shared" si="49"/>
        <v>11594</v>
      </c>
      <c r="D162" s="7">
        <f>RANK(N162,(N162:P162,Q162:AE162))</f>
        <v>2</v>
      </c>
      <c r="E162" s="7">
        <f>RANK(O162,(N162:P162,Q162:AE162))</f>
        <v>1</v>
      </c>
      <c r="F162" s="7">
        <f>IF(P162&gt;0,RANK(P162,(N162:P162,Q162:AE162)),0)</f>
        <v>3</v>
      </c>
      <c r="G162" s="1">
        <f t="shared" si="50"/>
        <v>999</v>
      </c>
      <c r="H162" s="2">
        <f t="shared" si="51"/>
        <v>8.6165257892013111E-2</v>
      </c>
      <c r="I162" s="2"/>
      <c r="J162" s="2">
        <f t="shared" si="52"/>
        <v>0.44385026737967914</v>
      </c>
      <c r="K162" s="2">
        <f t="shared" si="53"/>
        <v>0.53001552527169227</v>
      </c>
      <c r="L162" s="2">
        <f t="shared" si="54"/>
        <v>1.4749008107641884E-2</v>
      </c>
      <c r="M162" s="2">
        <f t="shared" si="55"/>
        <v>1.1385199240986707E-2</v>
      </c>
      <c r="N162" s="1">
        <v>5146</v>
      </c>
      <c r="O162" s="1">
        <v>6145</v>
      </c>
      <c r="P162" s="1">
        <v>171</v>
      </c>
      <c r="Q162" s="1">
        <v>78</v>
      </c>
      <c r="R162" s="1">
        <v>32</v>
      </c>
      <c r="S162" s="1">
        <v>8</v>
      </c>
      <c r="T162" s="1">
        <v>14</v>
      </c>
      <c r="AG162" s="7">
        <f>IF(Q162&gt;0,RANK(Q162,(N162:P162,Q162:AE162)),0)</f>
        <v>4</v>
      </c>
      <c r="AH162" s="7">
        <f>IF(R162&gt;0,RANK(R162,(N162:P162,Q162:AE162)),0)</f>
        <v>5</v>
      </c>
      <c r="AI162" s="7">
        <f>IF(T162&gt;0,RANK(T162,(N162:P162,Q162:AE162)),0)</f>
        <v>6</v>
      </c>
      <c r="AJ162" s="7">
        <f>IF(S162&gt;0,RANK(S162,(N162:P162,Q162:AE162)),0)</f>
        <v>7</v>
      </c>
      <c r="AK162" s="2">
        <f t="shared" si="56"/>
        <v>6.7276177333103326E-3</v>
      </c>
      <c r="AL162" s="2">
        <f t="shared" si="57"/>
        <v>2.7600483008452647E-3</v>
      </c>
      <c r="AM162" s="2">
        <f t="shared" si="58"/>
        <v>1.2075211316198034E-3</v>
      </c>
      <c r="AN162" s="2">
        <f t="shared" si="59"/>
        <v>6.9001207521131617E-4</v>
      </c>
      <c r="AP162" s="6" t="s">
        <v>1590</v>
      </c>
      <c r="AQ162" s="5" t="s">
        <v>1210</v>
      </c>
      <c r="AR162">
        <v>1</v>
      </c>
      <c r="AT162" s="93" t="s">
        <v>629</v>
      </c>
      <c r="AU162" s="92" t="s">
        <v>202</v>
      </c>
      <c r="AV162" s="83" t="str">
        <f t="shared" si="48"/>
        <v>05063</v>
      </c>
      <c r="AX162" s="7" t="s">
        <v>3753</v>
      </c>
    </row>
    <row r="163" spans="1:50" hidden="1" outlineLevel="1">
      <c r="A163" s="6" t="s">
        <v>3421</v>
      </c>
      <c r="B163" s="5" t="s">
        <v>1210</v>
      </c>
      <c r="C163" s="1">
        <f t="shared" ref="C163:C194" si="60">SUM(N163:AE163)</f>
        <v>5032</v>
      </c>
      <c r="D163" s="7">
        <f>RANK(N163,(N163:P163,Q163:AE163))</f>
        <v>1</v>
      </c>
      <c r="E163" s="7">
        <f>RANK(O163,(N163:P163,Q163:AE163))</f>
        <v>2</v>
      </c>
      <c r="F163" s="7">
        <f>IF(P163&gt;0,RANK(P163,(N163:P163,Q163:AE163)),0)</f>
        <v>3</v>
      </c>
      <c r="G163" s="1">
        <f t="shared" ref="G163:G194" si="61">IF(D163=1,N163,IF(E163=1,O163,P163))-IF(D163=2,N163,IF(E163=2,O163,P163))</f>
        <v>286</v>
      </c>
      <c r="H163" s="2">
        <f t="shared" ref="H163:H194" si="62">G163/C163</f>
        <v>5.6836248012718603E-2</v>
      </c>
      <c r="I163" s="2"/>
      <c r="J163" s="2">
        <f t="shared" ref="J163:J194" si="63">IF($C163=0,"-",N163/$C163)</f>
        <v>0.51410969793322736</v>
      </c>
      <c r="K163" s="2">
        <f t="shared" ref="K163:K194" si="64">IF($C163=0,"-",O163/$C163)</f>
        <v>0.45727344992050872</v>
      </c>
      <c r="L163" s="2">
        <f t="shared" ref="L163:L194" si="65">IF($C163=0,"-",P163/$C163)</f>
        <v>1.5103338632750398E-2</v>
      </c>
      <c r="M163" s="2">
        <f t="shared" ref="M163:M194" si="66">IF(C163=0,"-",(1-J163-K163-L163))</f>
        <v>1.3513513513513518E-2</v>
      </c>
      <c r="N163" s="1">
        <v>2587</v>
      </c>
      <c r="O163" s="1">
        <v>2301</v>
      </c>
      <c r="P163" s="1">
        <v>76</v>
      </c>
      <c r="Q163" s="1">
        <v>50</v>
      </c>
      <c r="R163" s="1">
        <v>10</v>
      </c>
      <c r="S163" s="1">
        <v>6</v>
      </c>
      <c r="T163" s="1">
        <v>2</v>
      </c>
      <c r="AG163" s="7">
        <f>IF(Q163&gt;0,RANK(Q163,(N163:P163,Q163:AE163)),0)</f>
        <v>4</v>
      </c>
      <c r="AH163" s="7">
        <f>IF(R163&gt;0,RANK(R163,(N163:P163,Q163:AE163)),0)</f>
        <v>5</v>
      </c>
      <c r="AI163" s="7">
        <f>IF(T163&gt;0,RANK(T163,(N163:P163,Q163:AE163)),0)</f>
        <v>7</v>
      </c>
      <c r="AJ163" s="7">
        <f>IF(S163&gt;0,RANK(S163,(N163:P163,Q163:AE163)),0)</f>
        <v>6</v>
      </c>
      <c r="AK163" s="2">
        <f t="shared" ref="AK163:AK194" si="67">IF($C163=0,"-",Q163/$C163)</f>
        <v>9.9364069952305248E-3</v>
      </c>
      <c r="AL163" s="2">
        <f t="shared" ref="AL163:AL194" si="68">IF($C163=0,"-",R163/$C163)</f>
        <v>1.9872813990461048E-3</v>
      </c>
      <c r="AM163" s="2">
        <f t="shared" ref="AM163:AM194" si="69">IF($C163=0,"-",T163/$C163)</f>
        <v>3.9745627980922101E-4</v>
      </c>
      <c r="AN163" s="2">
        <f t="shared" ref="AN163:AN194" si="70">IF($C163=0,"-",S163/$C163)</f>
        <v>1.1923688394276629E-3</v>
      </c>
      <c r="AP163" s="6" t="s">
        <v>3421</v>
      </c>
      <c r="AQ163" s="5" t="s">
        <v>1210</v>
      </c>
      <c r="AR163">
        <v>1</v>
      </c>
      <c r="AT163" s="93" t="s">
        <v>629</v>
      </c>
      <c r="AU163" s="92" t="s">
        <v>1482</v>
      </c>
      <c r="AV163" s="83" t="str">
        <f t="shared" ref="AV163:AV226" si="71">AT163&amp;AU163</f>
        <v>05065</v>
      </c>
      <c r="AX163" s="7" t="s">
        <v>3753</v>
      </c>
    </row>
    <row r="164" spans="1:50" hidden="1" outlineLevel="1">
      <c r="A164" s="6" t="s">
        <v>3023</v>
      </c>
      <c r="B164" s="5" t="s">
        <v>1210</v>
      </c>
      <c r="C164" s="1">
        <f t="shared" si="60"/>
        <v>6072</v>
      </c>
      <c r="D164" s="7">
        <f>RANK(N164,(N164:P164,Q164:AE164))</f>
        <v>1</v>
      </c>
      <c r="E164" s="7">
        <f>RANK(O164,(N164:P164,Q164:AE164))</f>
        <v>2</v>
      </c>
      <c r="F164" s="7">
        <f>IF(P164&gt;0,RANK(P164,(N164:P164,Q164:AE164)),0)</f>
        <v>3</v>
      </c>
      <c r="G164" s="1">
        <f t="shared" si="61"/>
        <v>1371</v>
      </c>
      <c r="H164" s="2">
        <f t="shared" si="62"/>
        <v>0.2257905138339921</v>
      </c>
      <c r="I164" s="2"/>
      <c r="J164" s="2">
        <f t="shared" si="63"/>
        <v>0.60128458498023718</v>
      </c>
      <c r="K164" s="2">
        <f t="shared" si="64"/>
        <v>0.37549407114624506</v>
      </c>
      <c r="L164" s="2">
        <f t="shared" si="65"/>
        <v>1.2681159420289856E-2</v>
      </c>
      <c r="M164" s="2">
        <f t="shared" si="66"/>
        <v>1.0540184453227908E-2</v>
      </c>
      <c r="N164" s="1">
        <v>3651</v>
      </c>
      <c r="O164" s="1">
        <v>2280</v>
      </c>
      <c r="P164" s="1">
        <v>77</v>
      </c>
      <c r="Q164" s="1">
        <v>46</v>
      </c>
      <c r="R164" s="1">
        <v>11</v>
      </c>
      <c r="S164" s="1">
        <v>3</v>
      </c>
      <c r="T164" s="1">
        <v>4</v>
      </c>
      <c r="AG164" s="7">
        <f>IF(Q164&gt;0,RANK(Q164,(N164:P164,Q164:AE164)),0)</f>
        <v>4</v>
      </c>
      <c r="AH164" s="7">
        <f>IF(R164&gt;0,RANK(R164,(N164:P164,Q164:AE164)),0)</f>
        <v>5</v>
      </c>
      <c r="AI164" s="7">
        <f>IF(T164&gt;0,RANK(T164,(N164:P164,Q164:AE164)),0)</f>
        <v>6</v>
      </c>
      <c r="AJ164" s="7">
        <f>IF(S164&gt;0,RANK(S164,(N164:P164,Q164:AE164)),0)</f>
        <v>7</v>
      </c>
      <c r="AK164" s="2">
        <f t="shared" si="67"/>
        <v>7.575757575757576E-3</v>
      </c>
      <c r="AL164" s="2">
        <f t="shared" si="68"/>
        <v>1.8115942028985507E-3</v>
      </c>
      <c r="AM164" s="2">
        <f t="shared" si="69"/>
        <v>6.5876152832674575E-4</v>
      </c>
      <c r="AN164" s="2">
        <f t="shared" si="70"/>
        <v>4.9407114624505926E-4</v>
      </c>
      <c r="AP164" s="6" t="s">
        <v>3023</v>
      </c>
      <c r="AQ164" s="5" t="s">
        <v>1210</v>
      </c>
      <c r="AR164">
        <v>1</v>
      </c>
      <c r="AT164" s="93" t="s">
        <v>629</v>
      </c>
      <c r="AU164" s="92" t="s">
        <v>1483</v>
      </c>
      <c r="AV164" s="83" t="str">
        <f t="shared" si="71"/>
        <v>05067</v>
      </c>
      <c r="AX164" s="7" t="s">
        <v>3753</v>
      </c>
    </row>
    <row r="165" spans="1:50" hidden="1" outlineLevel="1">
      <c r="A165" s="6" t="s">
        <v>3024</v>
      </c>
      <c r="B165" s="5" t="s">
        <v>1210</v>
      </c>
      <c r="C165" s="1">
        <f t="shared" si="60"/>
        <v>27201</v>
      </c>
      <c r="D165" s="7">
        <f>RANK(N165,(N165:P165,Q165:AE165))</f>
        <v>1</v>
      </c>
      <c r="E165" s="7">
        <f>RANK(O165,(N165:P165,Q165:AE165))</f>
        <v>2</v>
      </c>
      <c r="F165" s="7">
        <f>IF(P165&gt;0,RANK(P165,(N165:P165,Q165:AE165)),0)</f>
        <v>3</v>
      </c>
      <c r="G165" s="1">
        <f t="shared" si="61"/>
        <v>8951</v>
      </c>
      <c r="H165" s="2">
        <f t="shared" si="62"/>
        <v>0.32906878423587366</v>
      </c>
      <c r="I165" s="2"/>
      <c r="J165" s="2">
        <f t="shared" si="63"/>
        <v>0.65129958457409654</v>
      </c>
      <c r="K165" s="2">
        <f t="shared" si="64"/>
        <v>0.32223080033822288</v>
      </c>
      <c r="L165" s="2">
        <f t="shared" si="65"/>
        <v>1.3271570898128745E-2</v>
      </c>
      <c r="M165" s="2">
        <f t="shared" si="66"/>
        <v>1.3198044189551842E-2</v>
      </c>
      <c r="N165" s="1">
        <v>17716</v>
      </c>
      <c r="O165" s="1">
        <v>8765</v>
      </c>
      <c r="P165" s="1">
        <v>361</v>
      </c>
      <c r="Q165" s="1">
        <v>137</v>
      </c>
      <c r="R165" s="1">
        <v>148</v>
      </c>
      <c r="S165" s="1">
        <v>28</v>
      </c>
      <c r="T165" s="1">
        <v>46</v>
      </c>
      <c r="AG165" s="7">
        <f>IF(Q165&gt;0,RANK(Q165,(N165:P165,Q165:AE165)),0)</f>
        <v>5</v>
      </c>
      <c r="AH165" s="7">
        <f>IF(R165&gt;0,RANK(R165,(N165:P165,Q165:AE165)),0)</f>
        <v>4</v>
      </c>
      <c r="AI165" s="7">
        <f>IF(T165&gt;0,RANK(T165,(N165:P165,Q165:AE165)),0)</f>
        <v>6</v>
      </c>
      <c r="AJ165" s="7">
        <f>IF(S165&gt;0,RANK(S165,(N165:P165,Q165:AE165)),0)</f>
        <v>7</v>
      </c>
      <c r="AK165" s="2">
        <f t="shared" si="67"/>
        <v>5.0365795375170034E-3</v>
      </c>
      <c r="AL165" s="2">
        <f t="shared" si="68"/>
        <v>5.4409764346899014E-3</v>
      </c>
      <c r="AM165" s="2">
        <f t="shared" si="69"/>
        <v>1.6911142972684827E-3</v>
      </c>
      <c r="AN165" s="2">
        <f t="shared" si="70"/>
        <v>1.0293739200764678E-3</v>
      </c>
      <c r="AP165" s="6" t="s">
        <v>3024</v>
      </c>
      <c r="AQ165" s="5" t="s">
        <v>1210</v>
      </c>
      <c r="AR165">
        <v>4</v>
      </c>
      <c r="AT165" s="93" t="s">
        <v>629</v>
      </c>
      <c r="AU165" s="92" t="s">
        <v>1484</v>
      </c>
      <c r="AV165" s="83" t="str">
        <f t="shared" si="71"/>
        <v>05069</v>
      </c>
      <c r="AX165" s="7" t="s">
        <v>3753</v>
      </c>
    </row>
    <row r="166" spans="1:50" hidden="1" outlineLevel="1">
      <c r="A166" s="6" t="s">
        <v>2118</v>
      </c>
      <c r="B166" s="5" t="s">
        <v>1210</v>
      </c>
      <c r="C166" s="1">
        <f t="shared" si="60"/>
        <v>7161</v>
      </c>
      <c r="D166" s="7">
        <f>RANK(N166,(N166:P166,Q166:AE166))</f>
        <v>2</v>
      </c>
      <c r="E166" s="7">
        <f>RANK(O166,(N166:P166,Q166:AE166))</f>
        <v>1</v>
      </c>
      <c r="F166" s="7">
        <f>IF(P166&gt;0,RANK(P166,(N166:P166,Q166:AE166)),0)</f>
        <v>3</v>
      </c>
      <c r="G166" s="1">
        <f t="shared" si="61"/>
        <v>387</v>
      </c>
      <c r="H166" s="2">
        <f t="shared" si="62"/>
        <v>5.4042731462086303E-2</v>
      </c>
      <c r="I166" s="2"/>
      <c r="J166" s="2">
        <f t="shared" si="63"/>
        <v>0.45664013405948889</v>
      </c>
      <c r="K166" s="2">
        <f t="shared" si="64"/>
        <v>0.51068286552157516</v>
      </c>
      <c r="L166" s="2">
        <f t="shared" si="65"/>
        <v>1.5221337801982964E-2</v>
      </c>
      <c r="M166" s="2">
        <f t="shared" si="66"/>
        <v>1.7455662616952989E-2</v>
      </c>
      <c r="N166" s="1">
        <v>3270</v>
      </c>
      <c r="O166" s="1">
        <v>3657</v>
      </c>
      <c r="P166" s="1">
        <v>109</v>
      </c>
      <c r="Q166" s="1">
        <v>86</v>
      </c>
      <c r="R166" s="1">
        <v>19</v>
      </c>
      <c r="S166" s="1">
        <v>16</v>
      </c>
      <c r="T166" s="1">
        <v>4</v>
      </c>
      <c r="AG166" s="7">
        <f>IF(Q166&gt;0,RANK(Q166,(N166:P166,Q166:AE166)),0)</f>
        <v>4</v>
      </c>
      <c r="AH166" s="7">
        <f>IF(R166&gt;0,RANK(R166,(N166:P166,Q166:AE166)),0)</f>
        <v>5</v>
      </c>
      <c r="AI166" s="7">
        <f>IF(T166&gt;0,RANK(T166,(N166:P166,Q166:AE166)),0)</f>
        <v>7</v>
      </c>
      <c r="AJ166" s="7">
        <f>IF(S166&gt;0,RANK(S166,(N166:P166,Q166:AE166)),0)</f>
        <v>6</v>
      </c>
      <c r="AK166" s="2">
        <f t="shared" si="67"/>
        <v>1.2009495880463622E-2</v>
      </c>
      <c r="AL166" s="2">
        <f t="shared" si="68"/>
        <v>2.6532607177768468E-3</v>
      </c>
      <c r="AM166" s="2">
        <f t="shared" si="69"/>
        <v>5.5858120374249406E-4</v>
      </c>
      <c r="AN166" s="2">
        <f t="shared" si="70"/>
        <v>2.2343248149699763E-3</v>
      </c>
      <c r="AP166" s="6" t="s">
        <v>2118</v>
      </c>
      <c r="AQ166" s="5" t="s">
        <v>1210</v>
      </c>
      <c r="AR166">
        <v>3</v>
      </c>
      <c r="AT166" s="93" t="s">
        <v>629</v>
      </c>
      <c r="AU166" s="92" t="s">
        <v>661</v>
      </c>
      <c r="AV166" s="83" t="str">
        <f t="shared" si="71"/>
        <v>05071</v>
      </c>
      <c r="AX166" s="7" t="s">
        <v>3753</v>
      </c>
    </row>
    <row r="167" spans="1:50" hidden="1" outlineLevel="1">
      <c r="A167" s="6" t="s">
        <v>763</v>
      </c>
      <c r="B167" s="5" t="s">
        <v>1210</v>
      </c>
      <c r="C167" s="1">
        <f t="shared" si="60"/>
        <v>3383</v>
      </c>
      <c r="D167" s="7">
        <f>RANK(N167,(N167:P167,Q167:AE167))</f>
        <v>1</v>
      </c>
      <c r="E167" s="7">
        <f>RANK(O167,(N167:P167,Q167:AE167))</f>
        <v>2</v>
      </c>
      <c r="F167" s="7">
        <f>IF(P167&gt;0,RANK(P167,(N167:P167,Q167:AE167)),0)</f>
        <v>3</v>
      </c>
      <c r="G167" s="1">
        <f t="shared" si="61"/>
        <v>268</v>
      </c>
      <c r="H167" s="2">
        <f t="shared" si="62"/>
        <v>7.921962754951227E-2</v>
      </c>
      <c r="I167" s="2"/>
      <c r="J167" s="2">
        <f t="shared" si="63"/>
        <v>0.53384569908365354</v>
      </c>
      <c r="K167" s="2">
        <f t="shared" si="64"/>
        <v>0.45462607153414131</v>
      </c>
      <c r="L167" s="2">
        <f t="shared" si="65"/>
        <v>7.9810818799881753E-3</v>
      </c>
      <c r="M167" s="2">
        <f t="shared" si="66"/>
        <v>3.547147502216982E-3</v>
      </c>
      <c r="N167" s="1">
        <v>1806</v>
      </c>
      <c r="O167" s="1">
        <v>1538</v>
      </c>
      <c r="P167" s="1">
        <v>27</v>
      </c>
      <c r="Q167" s="1">
        <v>5</v>
      </c>
      <c r="R167" s="1">
        <v>4</v>
      </c>
      <c r="S167" s="1">
        <v>3</v>
      </c>
      <c r="T167" s="1">
        <v>0</v>
      </c>
      <c r="AG167" s="7">
        <f>IF(Q167&gt;0,RANK(Q167,(N167:P167,Q167:AE167)),0)</f>
        <v>4</v>
      </c>
      <c r="AH167" s="7">
        <f>IF(R167&gt;0,RANK(R167,(N167:P167,Q167:AE167)),0)</f>
        <v>5</v>
      </c>
      <c r="AI167" s="7">
        <f>IF(T167&gt;0,RANK(T167,(N167:P167,Q167:AE167)),0)</f>
        <v>0</v>
      </c>
      <c r="AJ167" s="7">
        <f>IF(S167&gt;0,RANK(S167,(N167:P167,Q167:AE167)),0)</f>
        <v>6</v>
      </c>
      <c r="AK167" s="2">
        <f t="shared" si="67"/>
        <v>1.4779781259237363E-3</v>
      </c>
      <c r="AL167" s="2">
        <f t="shared" si="68"/>
        <v>1.1823825007389892E-3</v>
      </c>
      <c r="AM167" s="2">
        <f t="shared" si="69"/>
        <v>0</v>
      </c>
      <c r="AN167" s="2">
        <f t="shared" si="70"/>
        <v>8.8678687555424182E-4</v>
      </c>
      <c r="AP167" s="6" t="s">
        <v>763</v>
      </c>
      <c r="AQ167" s="5" t="s">
        <v>1210</v>
      </c>
      <c r="AR167">
        <v>4</v>
      </c>
      <c r="AT167" s="93" t="s">
        <v>629</v>
      </c>
      <c r="AU167" s="92" t="s">
        <v>662</v>
      </c>
      <c r="AV167" s="83" t="str">
        <f t="shared" si="71"/>
        <v>05073</v>
      </c>
      <c r="AX167" s="7" t="s">
        <v>3753</v>
      </c>
    </row>
    <row r="168" spans="1:50" hidden="1" outlineLevel="1">
      <c r="A168" s="6" t="s">
        <v>3054</v>
      </c>
      <c r="B168" s="5" t="s">
        <v>1210</v>
      </c>
      <c r="C168" s="1">
        <f t="shared" si="60"/>
        <v>6040</v>
      </c>
      <c r="D168" s="7">
        <f>RANK(N168,(N168:P168,Q168:AE168))</f>
        <v>1</v>
      </c>
      <c r="E168" s="7">
        <f>RANK(O168,(N168:P168,Q168:AE168))</f>
        <v>2</v>
      </c>
      <c r="F168" s="7">
        <f>IF(P168&gt;0,RANK(P168,(N168:P168,Q168:AE168)),0)</f>
        <v>3</v>
      </c>
      <c r="G168" s="1">
        <f t="shared" si="61"/>
        <v>629</v>
      </c>
      <c r="H168" s="2">
        <f t="shared" si="62"/>
        <v>0.10413907284768212</v>
      </c>
      <c r="I168" s="2"/>
      <c r="J168" s="2">
        <f t="shared" si="63"/>
        <v>0.53890728476821192</v>
      </c>
      <c r="K168" s="2">
        <f t="shared" si="64"/>
        <v>0.43476821192052978</v>
      </c>
      <c r="L168" s="2">
        <f t="shared" si="65"/>
        <v>1.4403973509933774E-2</v>
      </c>
      <c r="M168" s="2">
        <f t="shared" si="66"/>
        <v>1.1920529801324522E-2</v>
      </c>
      <c r="N168" s="1">
        <v>3255</v>
      </c>
      <c r="O168" s="1">
        <v>2626</v>
      </c>
      <c r="P168" s="1">
        <v>87</v>
      </c>
      <c r="Q168" s="1">
        <v>47</v>
      </c>
      <c r="R168" s="1">
        <v>14</v>
      </c>
      <c r="S168" s="1">
        <v>7</v>
      </c>
      <c r="T168" s="1">
        <v>4</v>
      </c>
      <c r="AG168" s="7">
        <f>IF(Q168&gt;0,RANK(Q168,(N168:P168,Q168:AE168)),0)</f>
        <v>4</v>
      </c>
      <c r="AH168" s="7">
        <f>IF(R168&gt;0,RANK(R168,(N168:P168,Q168:AE168)),0)</f>
        <v>5</v>
      </c>
      <c r="AI168" s="7">
        <f>IF(T168&gt;0,RANK(T168,(N168:P168,Q168:AE168)),0)</f>
        <v>7</v>
      </c>
      <c r="AJ168" s="7">
        <f>IF(S168&gt;0,RANK(S168,(N168:P168,Q168:AE168)),0)</f>
        <v>6</v>
      </c>
      <c r="AK168" s="2">
        <f t="shared" si="67"/>
        <v>7.7814569536423838E-3</v>
      </c>
      <c r="AL168" s="2">
        <f t="shared" si="68"/>
        <v>2.317880794701987E-3</v>
      </c>
      <c r="AM168" s="2">
        <f t="shared" si="69"/>
        <v>6.6225165562913907E-4</v>
      </c>
      <c r="AN168" s="2">
        <f t="shared" si="70"/>
        <v>1.1589403973509935E-3</v>
      </c>
      <c r="AP168" s="6" t="s">
        <v>3054</v>
      </c>
      <c r="AQ168" s="5" t="s">
        <v>1210</v>
      </c>
      <c r="AR168">
        <v>1</v>
      </c>
      <c r="AT168" s="93" t="s">
        <v>629</v>
      </c>
      <c r="AU168" s="92" t="s">
        <v>663</v>
      </c>
      <c r="AV168" s="83" t="str">
        <f t="shared" si="71"/>
        <v>05075</v>
      </c>
      <c r="AX168" s="7" t="s">
        <v>3753</v>
      </c>
    </row>
    <row r="169" spans="1:50" hidden="1" outlineLevel="1">
      <c r="A169" s="6" t="s">
        <v>3055</v>
      </c>
      <c r="B169" s="5" t="s">
        <v>1210</v>
      </c>
      <c r="C169" s="1">
        <f t="shared" si="60"/>
        <v>4121</v>
      </c>
      <c r="D169" s="7">
        <f>RANK(N169,(N169:P169,Q169:AE169))</f>
        <v>1</v>
      </c>
      <c r="E169" s="7">
        <f>RANK(O169,(N169:P169,Q169:AE169))</f>
        <v>2</v>
      </c>
      <c r="F169" s="7">
        <f>IF(P169&gt;0,RANK(P169,(N169:P169,Q169:AE169)),0)</f>
        <v>3</v>
      </c>
      <c r="G169" s="1">
        <f t="shared" si="61"/>
        <v>1376</v>
      </c>
      <c r="H169" s="2">
        <f t="shared" si="62"/>
        <v>0.33389953894685753</v>
      </c>
      <c r="I169" s="2"/>
      <c r="J169" s="2">
        <f t="shared" si="63"/>
        <v>0.66173258917738409</v>
      </c>
      <c r="K169" s="2">
        <f t="shared" si="64"/>
        <v>0.32783305023052656</v>
      </c>
      <c r="L169" s="2">
        <f t="shared" si="65"/>
        <v>4.3678718757583111E-3</v>
      </c>
      <c r="M169" s="2">
        <f t="shared" si="66"/>
        <v>6.0664887163310423E-3</v>
      </c>
      <c r="N169" s="1">
        <v>2727</v>
      </c>
      <c r="O169" s="1">
        <v>1351</v>
      </c>
      <c r="P169" s="1">
        <v>18</v>
      </c>
      <c r="Q169" s="1">
        <v>14</v>
      </c>
      <c r="R169" s="1">
        <v>4</v>
      </c>
      <c r="S169" s="1">
        <v>1</v>
      </c>
      <c r="T169" s="1">
        <v>6</v>
      </c>
      <c r="AG169" s="7">
        <f>IF(Q169&gt;0,RANK(Q169,(N169:P169,Q169:AE169)),0)</f>
        <v>4</v>
      </c>
      <c r="AH169" s="7">
        <f>IF(R169&gt;0,RANK(R169,(N169:P169,Q169:AE169)),0)</f>
        <v>6</v>
      </c>
      <c r="AI169" s="7">
        <f>IF(T169&gt;0,RANK(T169,(N169:P169,Q169:AE169)),0)</f>
        <v>5</v>
      </c>
      <c r="AJ169" s="7">
        <f>IF(S169&gt;0,RANK(S169,(N169:P169,Q169:AE169)),0)</f>
        <v>7</v>
      </c>
      <c r="AK169" s="2">
        <f t="shared" si="67"/>
        <v>3.3972336811453532E-3</v>
      </c>
      <c r="AL169" s="2">
        <f t="shared" si="68"/>
        <v>9.7063819461295803E-4</v>
      </c>
      <c r="AM169" s="2">
        <f t="shared" si="69"/>
        <v>1.4559572919194371E-3</v>
      </c>
      <c r="AN169" s="2">
        <f t="shared" si="70"/>
        <v>2.4265954865323951E-4</v>
      </c>
      <c r="AP169" s="6" t="s">
        <v>3055</v>
      </c>
      <c r="AQ169" s="5" t="s">
        <v>1210</v>
      </c>
      <c r="AR169">
        <v>1</v>
      </c>
      <c r="AT169" s="93" t="s">
        <v>629</v>
      </c>
      <c r="AU169" s="92" t="s">
        <v>664</v>
      </c>
      <c r="AV169" s="83" t="str">
        <f t="shared" si="71"/>
        <v>05077</v>
      </c>
      <c r="AX169" s="7" t="s">
        <v>3753</v>
      </c>
    </row>
    <row r="170" spans="1:50" hidden="1" outlineLevel="1">
      <c r="A170" s="6" t="s">
        <v>2054</v>
      </c>
      <c r="B170" s="5" t="s">
        <v>1210</v>
      </c>
      <c r="C170" s="1">
        <f t="shared" si="60"/>
        <v>3546</v>
      </c>
      <c r="D170" s="7">
        <f>RANK(N170,(N170:P170,Q170:AE170))</f>
        <v>1</v>
      </c>
      <c r="E170" s="7">
        <f>RANK(O170,(N170:P170,Q170:AE170))</f>
        <v>2</v>
      </c>
      <c r="F170" s="7">
        <f>IF(P170&gt;0,RANK(P170,(N170:P170,Q170:AE170)),0)</f>
        <v>4</v>
      </c>
      <c r="G170" s="1">
        <f t="shared" si="61"/>
        <v>431</v>
      </c>
      <c r="H170" s="2">
        <f t="shared" si="62"/>
        <v>0.1215454032712916</v>
      </c>
      <c r="I170" s="2"/>
      <c r="J170" s="2">
        <f t="shared" si="63"/>
        <v>0.55188945290468128</v>
      </c>
      <c r="K170" s="2">
        <f t="shared" si="64"/>
        <v>0.43034404963338974</v>
      </c>
      <c r="L170" s="2">
        <f t="shared" si="65"/>
        <v>5.9221658206429781E-3</v>
      </c>
      <c r="M170" s="2">
        <f t="shared" si="66"/>
        <v>1.184433164128601E-2</v>
      </c>
      <c r="N170" s="1">
        <v>1957</v>
      </c>
      <c r="O170" s="1">
        <v>1526</v>
      </c>
      <c r="P170" s="1">
        <v>21</v>
      </c>
      <c r="Q170" s="1">
        <v>34</v>
      </c>
      <c r="R170" s="1">
        <v>2</v>
      </c>
      <c r="S170" s="1">
        <v>4</v>
      </c>
      <c r="T170" s="1">
        <v>2</v>
      </c>
      <c r="AG170" s="7">
        <f>IF(Q170&gt;0,RANK(Q170,(N170:P170,Q170:AE170)),0)</f>
        <v>3</v>
      </c>
      <c r="AH170" s="7">
        <f>IF(R170&gt;0,RANK(R170,(N170:P170,Q170:AE170)),0)</f>
        <v>6</v>
      </c>
      <c r="AI170" s="7">
        <f>IF(T170&gt;0,RANK(T170,(N170:P170,Q170:AE170)),0)</f>
        <v>6</v>
      </c>
      <c r="AJ170" s="7">
        <f>IF(S170&gt;0,RANK(S170,(N170:P170,Q170:AE170)),0)</f>
        <v>5</v>
      </c>
      <c r="AK170" s="2">
        <f t="shared" si="67"/>
        <v>9.5882684715172025E-3</v>
      </c>
      <c r="AL170" s="2">
        <f t="shared" si="68"/>
        <v>5.6401579244218843E-4</v>
      </c>
      <c r="AM170" s="2">
        <f t="shared" si="69"/>
        <v>5.6401579244218843E-4</v>
      </c>
      <c r="AN170" s="2">
        <f t="shared" si="70"/>
        <v>1.1280315848843769E-3</v>
      </c>
      <c r="AP170" s="6" t="s">
        <v>2054</v>
      </c>
      <c r="AQ170" s="5" t="s">
        <v>1210</v>
      </c>
      <c r="AR170">
        <v>4</v>
      </c>
      <c r="AT170" s="93" t="s">
        <v>629</v>
      </c>
      <c r="AU170" s="92" t="s">
        <v>665</v>
      </c>
      <c r="AV170" s="83" t="str">
        <f t="shared" si="71"/>
        <v>05079</v>
      </c>
      <c r="AX170" s="7" t="s">
        <v>3753</v>
      </c>
    </row>
    <row r="171" spans="1:50" hidden="1" outlineLevel="1">
      <c r="A171" s="6" t="s">
        <v>2834</v>
      </c>
      <c r="B171" s="5" t="s">
        <v>1210</v>
      </c>
      <c r="C171" s="1">
        <f t="shared" si="60"/>
        <v>5263</v>
      </c>
      <c r="D171" s="7">
        <f>RANK(N171,(N171:P171,Q171:AE171))</f>
        <v>1</v>
      </c>
      <c r="E171" s="7">
        <f>RANK(O171,(N171:P171,Q171:AE171))</f>
        <v>2</v>
      </c>
      <c r="F171" s="7">
        <f>IF(P171&gt;0,RANK(P171,(N171:P171,Q171:AE171)),0)</f>
        <v>3</v>
      </c>
      <c r="G171" s="1">
        <f t="shared" si="61"/>
        <v>600</v>
      </c>
      <c r="H171" s="2">
        <f t="shared" si="62"/>
        <v>0.11400342010260307</v>
      </c>
      <c r="I171" s="2"/>
      <c r="J171" s="2">
        <f t="shared" si="63"/>
        <v>0.54778643359300783</v>
      </c>
      <c r="K171" s="2">
        <f t="shared" si="64"/>
        <v>0.43378301349040471</v>
      </c>
      <c r="L171" s="2">
        <f t="shared" si="65"/>
        <v>9.5002850085502567E-3</v>
      </c>
      <c r="M171" s="2">
        <f t="shared" si="66"/>
        <v>8.9302679080372049E-3</v>
      </c>
      <c r="N171" s="1">
        <v>2883</v>
      </c>
      <c r="O171" s="1">
        <v>2283</v>
      </c>
      <c r="P171" s="1">
        <v>50</v>
      </c>
      <c r="Q171" s="1">
        <v>28</v>
      </c>
      <c r="R171" s="1">
        <v>7</v>
      </c>
      <c r="S171" s="1">
        <v>9</v>
      </c>
      <c r="T171" s="1">
        <v>3</v>
      </c>
      <c r="AG171" s="7">
        <f>IF(Q171&gt;0,RANK(Q171,(N171:P171,Q171:AE171)),0)</f>
        <v>4</v>
      </c>
      <c r="AH171" s="7">
        <f>IF(R171&gt;0,RANK(R171,(N171:P171,Q171:AE171)),0)</f>
        <v>6</v>
      </c>
      <c r="AI171" s="7">
        <f>IF(T171&gt;0,RANK(T171,(N171:P171,Q171:AE171)),0)</f>
        <v>7</v>
      </c>
      <c r="AJ171" s="7">
        <f>IF(S171&gt;0,RANK(S171,(N171:P171,Q171:AE171)),0)</f>
        <v>5</v>
      </c>
      <c r="AK171" s="2">
        <f t="shared" si="67"/>
        <v>5.3201596047881437E-3</v>
      </c>
      <c r="AL171" s="2">
        <f t="shared" si="68"/>
        <v>1.3300399011970359E-3</v>
      </c>
      <c r="AM171" s="2">
        <f t="shared" si="69"/>
        <v>5.7001710051301537E-4</v>
      </c>
      <c r="AN171" s="2">
        <f t="shared" si="70"/>
        <v>1.7100513015390461E-3</v>
      </c>
      <c r="AP171" s="6" t="s">
        <v>2834</v>
      </c>
      <c r="AQ171" s="5" t="s">
        <v>1210</v>
      </c>
      <c r="AR171">
        <v>4</v>
      </c>
      <c r="AT171" s="93" t="s">
        <v>629</v>
      </c>
      <c r="AU171" s="92" t="s">
        <v>666</v>
      </c>
      <c r="AV171" s="83" t="str">
        <f t="shared" si="71"/>
        <v>05081</v>
      </c>
      <c r="AX171" s="7" t="s">
        <v>3753</v>
      </c>
    </row>
    <row r="172" spans="1:50" hidden="1" outlineLevel="1">
      <c r="A172" s="6" t="s">
        <v>1024</v>
      </c>
      <c r="B172" s="5" t="s">
        <v>1210</v>
      </c>
      <c r="C172" s="1">
        <f t="shared" si="60"/>
        <v>8096</v>
      </c>
      <c r="D172" s="7">
        <f>RANK(N172,(N172:P172,Q172:AE172))</f>
        <v>2</v>
      </c>
      <c r="E172" s="7">
        <f>RANK(O172,(N172:P172,Q172:AE172))</f>
        <v>1</v>
      </c>
      <c r="F172" s="7">
        <f>IF(P172&gt;0,RANK(P172,(N172:P172,Q172:AE172)),0)</f>
        <v>4</v>
      </c>
      <c r="G172" s="1">
        <f t="shared" si="61"/>
        <v>1204</v>
      </c>
      <c r="H172" s="2">
        <f t="shared" si="62"/>
        <v>0.14871541501976285</v>
      </c>
      <c r="I172" s="2"/>
      <c r="J172" s="2">
        <f t="shared" si="63"/>
        <v>0.40550889328063239</v>
      </c>
      <c r="K172" s="2">
        <f t="shared" si="64"/>
        <v>0.55422430830039526</v>
      </c>
      <c r="L172" s="2">
        <f t="shared" si="65"/>
        <v>1.5316205533596838E-2</v>
      </c>
      <c r="M172" s="2">
        <f t="shared" si="66"/>
        <v>2.4950592885375565E-2</v>
      </c>
      <c r="N172" s="1">
        <v>3283</v>
      </c>
      <c r="O172" s="1">
        <v>4487</v>
      </c>
      <c r="P172" s="1">
        <v>124</v>
      </c>
      <c r="Q172" s="1">
        <v>153</v>
      </c>
      <c r="R172" s="1">
        <v>21</v>
      </c>
      <c r="S172" s="1">
        <v>16</v>
      </c>
      <c r="T172" s="1">
        <v>12</v>
      </c>
      <c r="AG172" s="7">
        <f>IF(Q172&gt;0,RANK(Q172,(N172:P172,Q172:AE172)),0)</f>
        <v>3</v>
      </c>
      <c r="AH172" s="7">
        <f>IF(R172&gt;0,RANK(R172,(N172:P172,Q172:AE172)),0)</f>
        <v>5</v>
      </c>
      <c r="AI172" s="7">
        <f>IF(T172&gt;0,RANK(T172,(N172:P172,Q172:AE172)),0)</f>
        <v>7</v>
      </c>
      <c r="AJ172" s="7">
        <f>IF(S172&gt;0,RANK(S172,(N172:P172,Q172:AE172)),0)</f>
        <v>6</v>
      </c>
      <c r="AK172" s="2">
        <f t="shared" si="67"/>
        <v>1.8898221343873516E-2</v>
      </c>
      <c r="AL172" s="2">
        <f t="shared" si="68"/>
        <v>2.5938735177865615E-3</v>
      </c>
      <c r="AM172" s="2">
        <f t="shared" si="69"/>
        <v>1.4822134387351778E-3</v>
      </c>
      <c r="AN172" s="2">
        <f t="shared" si="70"/>
        <v>1.976284584980237E-3</v>
      </c>
      <c r="AP172" s="6" t="s">
        <v>1024</v>
      </c>
      <c r="AQ172" s="5" t="s">
        <v>1210</v>
      </c>
      <c r="AR172">
        <v>3</v>
      </c>
      <c r="AT172" s="93" t="s">
        <v>629</v>
      </c>
      <c r="AU172" s="92" t="s">
        <v>667</v>
      </c>
      <c r="AV172" s="83" t="str">
        <f t="shared" si="71"/>
        <v>05083</v>
      </c>
      <c r="AX172" s="7" t="s">
        <v>3753</v>
      </c>
    </row>
    <row r="173" spans="1:50" hidden="1" outlineLevel="1">
      <c r="A173" s="6" t="s">
        <v>4468</v>
      </c>
      <c r="B173" s="5" t="s">
        <v>1210</v>
      </c>
      <c r="C173" s="1">
        <f t="shared" si="60"/>
        <v>17943</v>
      </c>
      <c r="D173" s="7">
        <f>RANK(N173,(N173:P173,Q173:AE173))</f>
        <v>2</v>
      </c>
      <c r="E173" s="7">
        <f>RANK(O173,(N173:P173,Q173:AE173))</f>
        <v>1</v>
      </c>
      <c r="F173" s="7">
        <f>IF(P173&gt;0,RANK(P173,(N173:P173,Q173:AE173)),0)</f>
        <v>3</v>
      </c>
      <c r="G173" s="1">
        <f t="shared" si="61"/>
        <v>3755</v>
      </c>
      <c r="H173" s="2">
        <f t="shared" si="62"/>
        <v>0.20927381151423954</v>
      </c>
      <c r="I173" s="2"/>
      <c r="J173" s="2">
        <f t="shared" si="63"/>
        <v>0.38182020843783093</v>
      </c>
      <c r="K173" s="2">
        <f t="shared" si="64"/>
        <v>0.59109401995207045</v>
      </c>
      <c r="L173" s="2">
        <f t="shared" si="65"/>
        <v>1.320849356294934E-2</v>
      </c>
      <c r="M173" s="2">
        <f t="shared" si="66"/>
        <v>1.3877278047149279E-2</v>
      </c>
      <c r="N173" s="1">
        <v>6851</v>
      </c>
      <c r="O173" s="1">
        <v>10606</v>
      </c>
      <c r="P173" s="1">
        <v>237</v>
      </c>
      <c r="Q173" s="1">
        <v>170</v>
      </c>
      <c r="R173" s="1">
        <v>58</v>
      </c>
      <c r="S173" s="1">
        <v>14</v>
      </c>
      <c r="T173" s="1">
        <v>7</v>
      </c>
      <c r="AG173" s="7">
        <f>IF(Q173&gt;0,RANK(Q173,(N173:P173,Q173:AE173)),0)</f>
        <v>4</v>
      </c>
      <c r="AH173" s="7">
        <f>IF(R173&gt;0,RANK(R173,(N173:P173,Q173:AE173)),0)</f>
        <v>5</v>
      </c>
      <c r="AI173" s="7">
        <f>IF(T173&gt;0,RANK(T173,(N173:P173,Q173:AE173)),0)</f>
        <v>7</v>
      </c>
      <c r="AJ173" s="7">
        <f>IF(S173&gt;0,RANK(S173,(N173:P173,Q173:AE173)),0)</f>
        <v>6</v>
      </c>
      <c r="AK173" s="2">
        <f t="shared" si="67"/>
        <v>9.4744468594995263E-3</v>
      </c>
      <c r="AL173" s="2">
        <f t="shared" si="68"/>
        <v>3.2324583402998383E-3</v>
      </c>
      <c r="AM173" s="2">
        <f t="shared" si="69"/>
        <v>3.901242824499805E-4</v>
      </c>
      <c r="AN173" s="2">
        <f t="shared" si="70"/>
        <v>7.80248564899961E-4</v>
      </c>
      <c r="AP173" s="6" t="s">
        <v>4468</v>
      </c>
      <c r="AQ173" s="5" t="s">
        <v>1210</v>
      </c>
      <c r="AR173">
        <v>1</v>
      </c>
      <c r="AT173" s="93" t="s">
        <v>629</v>
      </c>
      <c r="AU173" s="92" t="s">
        <v>668</v>
      </c>
      <c r="AV173" s="83" t="str">
        <f t="shared" si="71"/>
        <v>05085</v>
      </c>
      <c r="AX173" s="7" t="s">
        <v>3753</v>
      </c>
    </row>
    <row r="174" spans="1:50" hidden="1" outlineLevel="1">
      <c r="A174" s="6" t="s">
        <v>1920</v>
      </c>
      <c r="B174" s="5" t="s">
        <v>1210</v>
      </c>
      <c r="C174" s="1">
        <f t="shared" si="60"/>
        <v>5628</v>
      </c>
      <c r="D174" s="7">
        <f>RANK(N174,(N174:P174,Q174:AE174))</f>
        <v>2</v>
      </c>
      <c r="E174" s="7">
        <f>RANK(O174,(N174:P174,Q174:AE174))</f>
        <v>1</v>
      </c>
      <c r="F174" s="7">
        <f>IF(P174&gt;0,RANK(P174,(N174:P174,Q174:AE174)),0)</f>
        <v>3</v>
      </c>
      <c r="G174" s="1">
        <f t="shared" si="61"/>
        <v>1332</v>
      </c>
      <c r="H174" s="2">
        <f t="shared" si="62"/>
        <v>0.23667377398720682</v>
      </c>
      <c r="I174" s="2"/>
      <c r="J174" s="2">
        <f t="shared" si="63"/>
        <v>0.36513859275053306</v>
      </c>
      <c r="K174" s="2">
        <f t="shared" si="64"/>
        <v>0.60181236673773986</v>
      </c>
      <c r="L174" s="2">
        <f t="shared" si="65"/>
        <v>1.5636105188343994E-2</v>
      </c>
      <c r="M174" s="2">
        <f t="shared" si="66"/>
        <v>1.7412935323383085E-2</v>
      </c>
      <c r="N174" s="1">
        <v>2055</v>
      </c>
      <c r="O174" s="1">
        <v>3387</v>
      </c>
      <c r="P174" s="1">
        <v>88</v>
      </c>
      <c r="Q174" s="1">
        <v>66</v>
      </c>
      <c r="R174" s="1">
        <v>19</v>
      </c>
      <c r="S174" s="1">
        <v>10</v>
      </c>
      <c r="T174" s="1">
        <v>3</v>
      </c>
      <c r="AG174" s="7">
        <f>IF(Q174&gt;0,RANK(Q174,(N174:P174,Q174:AE174)),0)</f>
        <v>4</v>
      </c>
      <c r="AH174" s="7">
        <f>IF(R174&gt;0,RANK(R174,(N174:P174,Q174:AE174)),0)</f>
        <v>5</v>
      </c>
      <c r="AI174" s="7">
        <f>IF(T174&gt;0,RANK(T174,(N174:P174,Q174:AE174)),0)</f>
        <v>7</v>
      </c>
      <c r="AJ174" s="7">
        <f>IF(S174&gt;0,RANK(S174,(N174:P174,Q174:AE174)),0)</f>
        <v>6</v>
      </c>
      <c r="AK174" s="2">
        <f t="shared" si="67"/>
        <v>1.1727078891257996E-2</v>
      </c>
      <c r="AL174" s="2">
        <f t="shared" si="68"/>
        <v>3.3759772565742714E-3</v>
      </c>
      <c r="AM174" s="2">
        <f t="shared" si="69"/>
        <v>5.3304904051172707E-4</v>
      </c>
      <c r="AN174" s="2">
        <f t="shared" si="70"/>
        <v>1.7768301350390902E-3</v>
      </c>
      <c r="AP174" s="6" t="s">
        <v>1920</v>
      </c>
      <c r="AQ174" s="5" t="s">
        <v>1210</v>
      </c>
      <c r="AR174">
        <v>3</v>
      </c>
      <c r="AT174" s="93" t="s">
        <v>629</v>
      </c>
      <c r="AU174" s="92" t="s">
        <v>91</v>
      </c>
      <c r="AV174" s="83" t="str">
        <f t="shared" si="71"/>
        <v>05087</v>
      </c>
      <c r="AX174" s="7" t="s">
        <v>3753</v>
      </c>
    </row>
    <row r="175" spans="1:50" hidden="1" outlineLevel="1">
      <c r="A175" s="6" t="s">
        <v>946</v>
      </c>
      <c r="B175" s="5" t="s">
        <v>1210</v>
      </c>
      <c r="C175" s="1">
        <f t="shared" si="60"/>
        <v>6015</v>
      </c>
      <c r="D175" s="7">
        <f>RANK(N175,(N175:P175,Q175:AE175))</f>
        <v>2</v>
      </c>
      <c r="E175" s="7">
        <f>RANK(O175,(N175:P175,Q175:AE175))</f>
        <v>1</v>
      </c>
      <c r="F175" s="7">
        <f>IF(P175&gt;0,RANK(P175,(N175:P175,Q175:AE175)),0)</f>
        <v>3</v>
      </c>
      <c r="G175" s="1">
        <f t="shared" si="61"/>
        <v>1169</v>
      </c>
      <c r="H175" s="2">
        <f t="shared" si="62"/>
        <v>0.1943474646716542</v>
      </c>
      <c r="I175" s="2"/>
      <c r="J175" s="2">
        <f t="shared" si="63"/>
        <v>0.37123857024106399</v>
      </c>
      <c r="K175" s="2">
        <f t="shared" si="64"/>
        <v>0.56558603491271819</v>
      </c>
      <c r="L175" s="2">
        <f t="shared" si="65"/>
        <v>3.657522859517872E-2</v>
      </c>
      <c r="M175" s="2">
        <f t="shared" si="66"/>
        <v>2.6600166251039094E-2</v>
      </c>
      <c r="N175" s="1">
        <v>2233</v>
      </c>
      <c r="O175" s="1">
        <v>3402</v>
      </c>
      <c r="P175" s="1">
        <v>220</v>
      </c>
      <c r="Q175" s="1">
        <v>74</v>
      </c>
      <c r="R175" s="1">
        <v>30</v>
      </c>
      <c r="S175" s="1">
        <v>47</v>
      </c>
      <c r="T175" s="1">
        <v>9</v>
      </c>
      <c r="AG175" s="7">
        <f>IF(Q175&gt;0,RANK(Q175,(N175:P175,Q175:AE175)),0)</f>
        <v>4</v>
      </c>
      <c r="AH175" s="7">
        <f>IF(R175&gt;0,RANK(R175,(N175:P175,Q175:AE175)),0)</f>
        <v>6</v>
      </c>
      <c r="AI175" s="7">
        <f>IF(T175&gt;0,RANK(T175,(N175:P175,Q175:AE175)),0)</f>
        <v>7</v>
      </c>
      <c r="AJ175" s="7">
        <f>IF(S175&gt;0,RANK(S175,(N175:P175,Q175:AE175)),0)</f>
        <v>5</v>
      </c>
      <c r="AK175" s="2">
        <f t="shared" si="67"/>
        <v>1.2302576891105569E-2</v>
      </c>
      <c r="AL175" s="2">
        <f t="shared" si="68"/>
        <v>4.9875311720698253E-3</v>
      </c>
      <c r="AM175" s="2">
        <f t="shared" si="69"/>
        <v>1.4962593516209476E-3</v>
      </c>
      <c r="AN175" s="2">
        <f t="shared" si="70"/>
        <v>7.8137988362427264E-3</v>
      </c>
      <c r="AP175" s="6" t="s">
        <v>946</v>
      </c>
      <c r="AQ175" s="5" t="s">
        <v>1210</v>
      </c>
      <c r="AR175">
        <v>3</v>
      </c>
      <c r="AT175" s="93" t="s">
        <v>629</v>
      </c>
      <c r="AU175" s="92" t="s">
        <v>92</v>
      </c>
      <c r="AV175" s="83" t="str">
        <f t="shared" si="71"/>
        <v>05089</v>
      </c>
      <c r="AX175" s="7" t="s">
        <v>3753</v>
      </c>
    </row>
    <row r="176" spans="1:50" hidden="1" outlineLevel="1">
      <c r="A176" s="6" t="s">
        <v>896</v>
      </c>
      <c r="B176" s="5" t="s">
        <v>1210</v>
      </c>
      <c r="C176" s="1">
        <f t="shared" si="60"/>
        <v>13745</v>
      </c>
      <c r="D176" s="7">
        <f>RANK(N176,(N176:P176,Q176:AE176))</f>
        <v>2</v>
      </c>
      <c r="E176" s="7">
        <f>RANK(O176,(N176:P176,Q176:AE176))</f>
        <v>1</v>
      </c>
      <c r="F176" s="7">
        <f>IF(P176&gt;0,RANK(P176,(N176:P176,Q176:AE176)),0)</f>
        <v>3</v>
      </c>
      <c r="G176" s="1">
        <f t="shared" si="61"/>
        <v>998</v>
      </c>
      <c r="H176" s="2">
        <f t="shared" si="62"/>
        <v>7.260822117133503E-2</v>
      </c>
      <c r="I176" s="2"/>
      <c r="J176" s="2">
        <f t="shared" si="63"/>
        <v>0.45674790833030193</v>
      </c>
      <c r="K176" s="2">
        <f t="shared" si="64"/>
        <v>0.52935612950163691</v>
      </c>
      <c r="L176" s="2">
        <f t="shared" si="65"/>
        <v>7.2753728628592211E-3</v>
      </c>
      <c r="M176" s="2">
        <f t="shared" si="66"/>
        <v>6.6205893052019944E-3</v>
      </c>
      <c r="N176" s="1">
        <v>6278</v>
      </c>
      <c r="O176" s="1">
        <v>7276</v>
      </c>
      <c r="P176" s="1">
        <v>100</v>
      </c>
      <c r="Q176" s="1">
        <v>50</v>
      </c>
      <c r="R176" s="1">
        <v>12</v>
      </c>
      <c r="S176" s="1">
        <v>13</v>
      </c>
      <c r="T176" s="1">
        <v>16</v>
      </c>
      <c r="AG176" s="7">
        <f>IF(Q176&gt;0,RANK(Q176,(N176:P176,Q176:AE176)),0)</f>
        <v>4</v>
      </c>
      <c r="AH176" s="7">
        <f>IF(R176&gt;0,RANK(R176,(N176:P176,Q176:AE176)),0)</f>
        <v>7</v>
      </c>
      <c r="AI176" s="7">
        <f>IF(T176&gt;0,RANK(T176,(N176:P176,Q176:AE176)),0)</f>
        <v>5</v>
      </c>
      <c r="AJ176" s="7">
        <f>IF(S176&gt;0,RANK(S176,(N176:P176,Q176:AE176)),0)</f>
        <v>6</v>
      </c>
      <c r="AK176" s="2">
        <f t="shared" si="67"/>
        <v>3.6376864314296106E-3</v>
      </c>
      <c r="AL176" s="2">
        <f t="shared" si="68"/>
        <v>8.7304474354310655E-4</v>
      </c>
      <c r="AM176" s="2">
        <f t="shared" si="69"/>
        <v>1.1640596580574755E-3</v>
      </c>
      <c r="AN176" s="2">
        <f t="shared" si="70"/>
        <v>9.4579847217169885E-4</v>
      </c>
      <c r="AP176" s="6" t="s">
        <v>896</v>
      </c>
      <c r="AQ176" s="5" t="s">
        <v>1210</v>
      </c>
      <c r="AR176">
        <v>4</v>
      </c>
      <c r="AT176" s="93" t="s">
        <v>629</v>
      </c>
      <c r="AU176" s="92" t="s">
        <v>93</v>
      </c>
      <c r="AV176" s="83" t="str">
        <f t="shared" si="71"/>
        <v>05091</v>
      </c>
      <c r="AX176" s="7" t="s">
        <v>3753</v>
      </c>
    </row>
    <row r="177" spans="1:50" hidden="1" outlineLevel="1">
      <c r="A177" s="6" t="s">
        <v>4290</v>
      </c>
      <c r="B177" s="5" t="s">
        <v>1210</v>
      </c>
      <c r="C177" s="1">
        <f t="shared" si="60"/>
        <v>12586</v>
      </c>
      <c r="D177" s="7">
        <f>RANK(N177,(N177:P177,Q177:AE177))</f>
        <v>1</v>
      </c>
      <c r="E177" s="7">
        <f>RANK(O177,(N177:P177,Q177:AE177))</f>
        <v>2</v>
      </c>
      <c r="F177" s="7">
        <f>IF(P177&gt;0,RANK(P177,(N177:P177,Q177:AE177)),0)</f>
        <v>3</v>
      </c>
      <c r="G177" s="1">
        <f t="shared" si="61"/>
        <v>1908</v>
      </c>
      <c r="H177" s="2">
        <f t="shared" si="62"/>
        <v>0.15159701255363101</v>
      </c>
      <c r="I177" s="2"/>
      <c r="J177" s="2">
        <f t="shared" si="63"/>
        <v>0.56467503575401234</v>
      </c>
      <c r="K177" s="2">
        <f t="shared" si="64"/>
        <v>0.41307802320038139</v>
      </c>
      <c r="L177" s="2">
        <f t="shared" si="65"/>
        <v>8.7398696964881614E-3</v>
      </c>
      <c r="M177" s="2">
        <f t="shared" si="66"/>
        <v>1.35070713491181E-2</v>
      </c>
      <c r="N177" s="1">
        <v>7107</v>
      </c>
      <c r="O177" s="1">
        <v>5199</v>
      </c>
      <c r="P177" s="1">
        <v>110</v>
      </c>
      <c r="Q177" s="1">
        <v>54</v>
      </c>
      <c r="R177" s="1">
        <v>83</v>
      </c>
      <c r="S177" s="1">
        <v>8</v>
      </c>
      <c r="T177" s="1">
        <v>25</v>
      </c>
      <c r="AG177" s="7">
        <f>IF(Q177&gt;0,RANK(Q177,(N177:P177,Q177:AE177)),0)</f>
        <v>5</v>
      </c>
      <c r="AH177" s="7">
        <f>IF(R177&gt;0,RANK(R177,(N177:P177,Q177:AE177)),0)</f>
        <v>4</v>
      </c>
      <c r="AI177" s="7">
        <f>IF(T177&gt;0,RANK(T177,(N177:P177,Q177:AE177)),0)</f>
        <v>6</v>
      </c>
      <c r="AJ177" s="7">
        <f>IF(S177&gt;0,RANK(S177,(N177:P177,Q177:AE177)),0)</f>
        <v>7</v>
      </c>
      <c r="AK177" s="2">
        <f t="shared" si="67"/>
        <v>4.2904814873669156E-3</v>
      </c>
      <c r="AL177" s="2">
        <f t="shared" si="68"/>
        <v>6.594628952804704E-3</v>
      </c>
      <c r="AM177" s="2">
        <f t="shared" si="69"/>
        <v>1.9863340219291275E-3</v>
      </c>
      <c r="AN177" s="2">
        <f t="shared" si="70"/>
        <v>6.3562688701732084E-4</v>
      </c>
      <c r="AP177" s="6" t="s">
        <v>4290</v>
      </c>
      <c r="AQ177" s="5" t="s">
        <v>1210</v>
      </c>
      <c r="AR177">
        <v>1</v>
      </c>
      <c r="AT177" s="93" t="s">
        <v>629</v>
      </c>
      <c r="AU177" s="92" t="s">
        <v>94</v>
      </c>
      <c r="AV177" s="83" t="str">
        <f t="shared" si="71"/>
        <v>05093</v>
      </c>
      <c r="AX177" s="7" t="s">
        <v>3753</v>
      </c>
    </row>
    <row r="178" spans="1:50" hidden="1" outlineLevel="1">
      <c r="A178" s="6" t="s">
        <v>2931</v>
      </c>
      <c r="B178" s="5" t="s">
        <v>1210</v>
      </c>
      <c r="C178" s="1">
        <f t="shared" si="60"/>
        <v>3293</v>
      </c>
      <c r="D178" s="7">
        <f>RANK(N178,(N178:P178,Q178:AE178))</f>
        <v>1</v>
      </c>
      <c r="E178" s="7">
        <f>RANK(O178,(N178:P178,Q178:AE178))</f>
        <v>2</v>
      </c>
      <c r="F178" s="7">
        <f>IF(P178&gt;0,RANK(P178,(N178:P178,Q178:AE178)),0)</f>
        <v>3</v>
      </c>
      <c r="G178" s="1">
        <f t="shared" si="61"/>
        <v>581</v>
      </c>
      <c r="H178" s="2">
        <f t="shared" si="62"/>
        <v>0.17643486182812027</v>
      </c>
      <c r="I178" s="2"/>
      <c r="J178" s="2">
        <f t="shared" si="63"/>
        <v>0.58001822046765872</v>
      </c>
      <c r="K178" s="2">
        <f t="shared" si="64"/>
        <v>0.40358335863953843</v>
      </c>
      <c r="L178" s="2">
        <f t="shared" si="65"/>
        <v>8.8065593683571211E-3</v>
      </c>
      <c r="M178" s="2">
        <f t="shared" si="66"/>
        <v>7.5918615244457352E-3</v>
      </c>
      <c r="N178" s="1">
        <v>1910</v>
      </c>
      <c r="O178" s="1">
        <v>1329</v>
      </c>
      <c r="P178" s="1">
        <v>29</v>
      </c>
      <c r="Q178" s="1">
        <v>19</v>
      </c>
      <c r="R178" s="1">
        <v>4</v>
      </c>
      <c r="S178" s="1">
        <v>0</v>
      </c>
      <c r="T178" s="1">
        <v>2</v>
      </c>
      <c r="AG178" s="7">
        <f>IF(Q178&gt;0,RANK(Q178,(N178:P178,Q178:AE178)),0)</f>
        <v>4</v>
      </c>
      <c r="AH178" s="7">
        <f>IF(R178&gt;0,RANK(R178,(N178:P178,Q178:AE178)),0)</f>
        <v>5</v>
      </c>
      <c r="AI178" s="7">
        <f>IF(T178&gt;0,RANK(T178,(N178:P178,Q178:AE178)),0)</f>
        <v>6</v>
      </c>
      <c r="AJ178" s="7">
        <f>IF(S178&gt;0,RANK(S178,(N178:P178,Q178:AE178)),0)</f>
        <v>0</v>
      </c>
      <c r="AK178" s="2">
        <f t="shared" si="67"/>
        <v>5.7698147585788038E-3</v>
      </c>
      <c r="AL178" s="2">
        <f t="shared" si="68"/>
        <v>1.2146978439113271E-3</v>
      </c>
      <c r="AM178" s="2">
        <f t="shared" si="69"/>
        <v>6.0734892195566357E-4</v>
      </c>
      <c r="AN178" s="2">
        <f t="shared" si="70"/>
        <v>0</v>
      </c>
      <c r="AP178" s="6" t="s">
        <v>2931</v>
      </c>
      <c r="AQ178" s="5" t="s">
        <v>1210</v>
      </c>
      <c r="AR178">
        <v>1</v>
      </c>
      <c r="AT178" s="93" t="s">
        <v>629</v>
      </c>
      <c r="AU178" s="92" t="s">
        <v>95</v>
      </c>
      <c r="AV178" s="83" t="str">
        <f t="shared" si="71"/>
        <v>05095</v>
      </c>
      <c r="AX178" s="7" t="s">
        <v>3753</v>
      </c>
    </row>
    <row r="179" spans="1:50" hidden="1" outlineLevel="1">
      <c r="A179" s="6" t="s">
        <v>1055</v>
      </c>
      <c r="B179" s="5" t="s">
        <v>1210</v>
      </c>
      <c r="C179" s="1">
        <f t="shared" si="60"/>
        <v>3739</v>
      </c>
      <c r="D179" s="7">
        <f>RANK(N179,(N179:P179,Q179:AE179))</f>
        <v>2</v>
      </c>
      <c r="E179" s="7">
        <f>RANK(O179,(N179:P179,Q179:AE179))</f>
        <v>1</v>
      </c>
      <c r="F179" s="7">
        <f>IF(P179&gt;0,RANK(P179,(N179:P179,Q179:AE179)),0)</f>
        <v>3</v>
      </c>
      <c r="G179" s="1">
        <f t="shared" si="61"/>
        <v>690</v>
      </c>
      <c r="H179" s="2">
        <f t="shared" si="62"/>
        <v>0.18454132120887937</v>
      </c>
      <c r="I179" s="2"/>
      <c r="J179" s="2">
        <f t="shared" si="63"/>
        <v>0.38459481144691093</v>
      </c>
      <c r="K179" s="2">
        <f t="shared" si="64"/>
        <v>0.56913613265579033</v>
      </c>
      <c r="L179" s="2">
        <f t="shared" si="65"/>
        <v>2.7012570205937416E-2</v>
      </c>
      <c r="M179" s="2">
        <f t="shared" si="66"/>
        <v>1.9256485691361378E-2</v>
      </c>
      <c r="N179" s="1">
        <v>1438</v>
      </c>
      <c r="O179" s="1">
        <v>2128</v>
      </c>
      <c r="P179" s="1">
        <v>101</v>
      </c>
      <c r="Q179" s="1">
        <v>46</v>
      </c>
      <c r="R179" s="1">
        <v>12</v>
      </c>
      <c r="S179" s="1">
        <v>11</v>
      </c>
      <c r="T179" s="1">
        <v>3</v>
      </c>
      <c r="AG179" s="7">
        <f>IF(Q179&gt;0,RANK(Q179,(N179:P179,Q179:AE179)),0)</f>
        <v>4</v>
      </c>
      <c r="AH179" s="7">
        <f>IF(R179&gt;0,RANK(R179,(N179:P179,Q179:AE179)),0)</f>
        <v>5</v>
      </c>
      <c r="AI179" s="7">
        <f>IF(T179&gt;0,RANK(T179,(N179:P179,Q179:AE179)),0)</f>
        <v>7</v>
      </c>
      <c r="AJ179" s="7">
        <f>IF(S179&gt;0,RANK(S179,(N179:P179,Q179:AE179)),0)</f>
        <v>6</v>
      </c>
      <c r="AK179" s="2">
        <f t="shared" si="67"/>
        <v>1.2302754747258626E-2</v>
      </c>
      <c r="AL179" s="2">
        <f t="shared" si="68"/>
        <v>3.2094142818935543E-3</v>
      </c>
      <c r="AM179" s="2">
        <f t="shared" si="69"/>
        <v>8.0235357047338859E-4</v>
      </c>
      <c r="AN179" s="2">
        <f t="shared" si="70"/>
        <v>2.941963091735758E-3</v>
      </c>
      <c r="AP179" s="6" t="s">
        <v>1055</v>
      </c>
      <c r="AQ179" s="5" t="s">
        <v>1210</v>
      </c>
      <c r="AR179">
        <v>4</v>
      </c>
      <c r="AT179" s="93" t="s">
        <v>629</v>
      </c>
      <c r="AU179" s="92" t="s">
        <v>96</v>
      </c>
      <c r="AV179" s="83" t="str">
        <f t="shared" si="71"/>
        <v>05097</v>
      </c>
      <c r="AX179" s="7" t="s">
        <v>3753</v>
      </c>
    </row>
    <row r="180" spans="1:50" hidden="1" outlineLevel="1">
      <c r="A180" s="6" t="s">
        <v>1371</v>
      </c>
      <c r="B180" s="5" t="s">
        <v>1210</v>
      </c>
      <c r="C180" s="1">
        <f t="shared" si="60"/>
        <v>3738</v>
      </c>
      <c r="D180" s="7">
        <f>RANK(N180,(N180:P180,Q180:AE180))</f>
        <v>1</v>
      </c>
      <c r="E180" s="7">
        <f>RANK(O180,(N180:P180,Q180:AE180))</f>
        <v>2</v>
      </c>
      <c r="F180" s="7">
        <f>IF(P180&gt;0,RANK(P180,(N180:P180,Q180:AE180)),0)</f>
        <v>3</v>
      </c>
      <c r="G180" s="1">
        <f t="shared" si="61"/>
        <v>71</v>
      </c>
      <c r="H180" s="2">
        <f t="shared" si="62"/>
        <v>1.8994114499732477E-2</v>
      </c>
      <c r="I180" s="2"/>
      <c r="J180" s="2">
        <f t="shared" si="63"/>
        <v>0.49946495452113432</v>
      </c>
      <c r="K180" s="2">
        <f t="shared" si="64"/>
        <v>0.48047084002140183</v>
      </c>
      <c r="L180" s="2">
        <f t="shared" si="65"/>
        <v>1.1235955056179775E-2</v>
      </c>
      <c r="M180" s="2">
        <f t="shared" si="66"/>
        <v>8.8282504012841267E-3</v>
      </c>
      <c r="N180" s="1">
        <v>1867</v>
      </c>
      <c r="O180" s="1">
        <v>1796</v>
      </c>
      <c r="P180" s="1">
        <v>42</v>
      </c>
      <c r="Q180" s="1">
        <v>19</v>
      </c>
      <c r="R180" s="1">
        <v>8</v>
      </c>
      <c r="S180" s="1">
        <v>3</v>
      </c>
      <c r="T180" s="1">
        <v>3</v>
      </c>
      <c r="AG180" s="7">
        <f>IF(Q180&gt;0,RANK(Q180,(N180:P180,Q180:AE180)),0)</f>
        <v>4</v>
      </c>
      <c r="AH180" s="7">
        <f>IF(R180&gt;0,RANK(R180,(N180:P180,Q180:AE180)),0)</f>
        <v>5</v>
      </c>
      <c r="AI180" s="7">
        <f>IF(T180&gt;0,RANK(T180,(N180:P180,Q180:AE180)),0)</f>
        <v>6</v>
      </c>
      <c r="AJ180" s="7">
        <f>IF(S180&gt;0,RANK(S180,(N180:P180,Q180:AE180)),0)</f>
        <v>6</v>
      </c>
      <c r="AK180" s="2">
        <f t="shared" si="67"/>
        <v>5.0829320492241838E-3</v>
      </c>
      <c r="AL180" s="2">
        <f t="shared" si="68"/>
        <v>2.1401819154628142E-3</v>
      </c>
      <c r="AM180" s="2">
        <f t="shared" si="69"/>
        <v>8.0256821829855537E-4</v>
      </c>
      <c r="AN180" s="2">
        <f t="shared" si="70"/>
        <v>8.0256821829855537E-4</v>
      </c>
      <c r="AP180" s="6" t="s">
        <v>1371</v>
      </c>
      <c r="AQ180" s="5" t="s">
        <v>1210</v>
      </c>
      <c r="AR180">
        <v>4</v>
      </c>
      <c r="AT180" s="93" t="s">
        <v>629</v>
      </c>
      <c r="AU180" s="92" t="s">
        <v>310</v>
      </c>
      <c r="AV180" s="83" t="str">
        <f t="shared" si="71"/>
        <v>05099</v>
      </c>
      <c r="AX180" s="7" t="s">
        <v>3753</v>
      </c>
    </row>
    <row r="181" spans="1:50" hidden="1" outlineLevel="1">
      <c r="A181" s="6" t="s">
        <v>1319</v>
      </c>
      <c r="B181" s="5" t="s">
        <v>1210</v>
      </c>
      <c r="C181" s="1">
        <f t="shared" si="60"/>
        <v>3927</v>
      </c>
      <c r="D181" s="7">
        <f>RANK(N181,(N181:P181,Q181:AE181))</f>
        <v>2</v>
      </c>
      <c r="E181" s="7">
        <f>RANK(O181,(N181:P181,Q181:AE181))</f>
        <v>1</v>
      </c>
      <c r="F181" s="7">
        <f>IF(P181&gt;0,RANK(P181,(N181:P181,Q181:AE181)),0)</f>
        <v>3</v>
      </c>
      <c r="G181" s="1">
        <f t="shared" si="61"/>
        <v>1324</v>
      </c>
      <c r="H181" s="2">
        <f t="shared" si="62"/>
        <v>0.33715304303539595</v>
      </c>
      <c r="I181" s="2"/>
      <c r="J181" s="2">
        <f t="shared" si="63"/>
        <v>0.30685001273236567</v>
      </c>
      <c r="K181" s="2">
        <f t="shared" si="64"/>
        <v>0.64400305576776162</v>
      </c>
      <c r="L181" s="2">
        <f t="shared" si="65"/>
        <v>2.8520499108734401E-2</v>
      </c>
      <c r="M181" s="2">
        <f t="shared" si="66"/>
        <v>2.0626432391138302E-2</v>
      </c>
      <c r="N181" s="1">
        <v>1205</v>
      </c>
      <c r="O181" s="1">
        <v>2529</v>
      </c>
      <c r="P181" s="1">
        <v>112</v>
      </c>
      <c r="Q181" s="1">
        <v>52</v>
      </c>
      <c r="R181" s="1">
        <v>13</v>
      </c>
      <c r="S181" s="1">
        <v>11</v>
      </c>
      <c r="T181" s="1">
        <v>5</v>
      </c>
      <c r="AG181" s="7">
        <f>IF(Q181&gt;0,RANK(Q181,(N181:P181,Q181:AE181)),0)</f>
        <v>4</v>
      </c>
      <c r="AH181" s="7">
        <f>IF(R181&gt;0,RANK(R181,(N181:P181,Q181:AE181)),0)</f>
        <v>5</v>
      </c>
      <c r="AI181" s="7">
        <f>IF(T181&gt;0,RANK(T181,(N181:P181,Q181:AE181)),0)</f>
        <v>7</v>
      </c>
      <c r="AJ181" s="7">
        <f>IF(S181&gt;0,RANK(S181,(N181:P181,Q181:AE181)),0)</f>
        <v>6</v>
      </c>
      <c r="AK181" s="2">
        <f t="shared" si="67"/>
        <v>1.3241660300483829E-2</v>
      </c>
      <c r="AL181" s="2">
        <f t="shared" si="68"/>
        <v>3.3104150751209573E-3</v>
      </c>
      <c r="AM181" s="2">
        <f t="shared" si="69"/>
        <v>1.2732365673542145E-3</v>
      </c>
      <c r="AN181" s="2">
        <f t="shared" si="70"/>
        <v>2.8011204481792717E-3</v>
      </c>
      <c r="AP181" s="6" t="s">
        <v>1319</v>
      </c>
      <c r="AQ181" s="5" t="s">
        <v>1210</v>
      </c>
      <c r="AR181">
        <v>3</v>
      </c>
      <c r="AT181" s="93" t="s">
        <v>629</v>
      </c>
      <c r="AU181" s="92" t="s">
        <v>311</v>
      </c>
      <c r="AV181" s="83" t="str">
        <f t="shared" si="71"/>
        <v>05101</v>
      </c>
      <c r="AX181" s="7" t="s">
        <v>3753</v>
      </c>
    </row>
    <row r="182" spans="1:50" hidden="1" outlineLevel="1">
      <c r="A182" s="6" t="s">
        <v>229</v>
      </c>
      <c r="B182" s="5" t="s">
        <v>1210</v>
      </c>
      <c r="C182" s="1">
        <f t="shared" si="60"/>
        <v>10395</v>
      </c>
      <c r="D182" s="7">
        <f>RANK(N182,(N182:P182,Q182:AE182))</f>
        <v>1</v>
      </c>
      <c r="E182" s="7">
        <f>RANK(O182,(N182:P182,Q182:AE182))</f>
        <v>2</v>
      </c>
      <c r="F182" s="7">
        <f>IF(P182&gt;0,RANK(P182,(N182:P182,Q182:AE182)),0)</f>
        <v>3</v>
      </c>
      <c r="G182" s="1">
        <f t="shared" si="61"/>
        <v>725</v>
      </c>
      <c r="H182" s="2">
        <f t="shared" si="62"/>
        <v>6.9745069745069749E-2</v>
      </c>
      <c r="I182" s="2"/>
      <c r="J182" s="2">
        <f t="shared" si="63"/>
        <v>0.52563732563732568</v>
      </c>
      <c r="K182" s="2">
        <f t="shared" si="64"/>
        <v>0.4558922558922559</v>
      </c>
      <c r="L182" s="2">
        <f t="shared" si="65"/>
        <v>9.6200096200096206E-3</v>
      </c>
      <c r="M182" s="2">
        <f t="shared" si="66"/>
        <v>8.8504088504087943E-3</v>
      </c>
      <c r="N182" s="1">
        <v>5464</v>
      </c>
      <c r="O182" s="1">
        <v>4739</v>
      </c>
      <c r="P182" s="1">
        <v>100</v>
      </c>
      <c r="Q182" s="1">
        <v>55</v>
      </c>
      <c r="R182" s="1">
        <v>30</v>
      </c>
      <c r="S182" s="1">
        <v>5</v>
      </c>
      <c r="T182" s="1">
        <v>2</v>
      </c>
      <c r="AG182" s="7">
        <f>IF(Q182&gt;0,RANK(Q182,(N182:P182,Q182:AE182)),0)</f>
        <v>4</v>
      </c>
      <c r="AH182" s="7">
        <f>IF(R182&gt;0,RANK(R182,(N182:P182,Q182:AE182)),0)</f>
        <v>5</v>
      </c>
      <c r="AI182" s="7">
        <f>IF(T182&gt;0,RANK(T182,(N182:P182,Q182:AE182)),0)</f>
        <v>7</v>
      </c>
      <c r="AJ182" s="7">
        <f>IF(S182&gt;0,RANK(S182,(N182:P182,Q182:AE182)),0)</f>
        <v>6</v>
      </c>
      <c r="AK182" s="2">
        <f t="shared" si="67"/>
        <v>5.2910052910052907E-3</v>
      </c>
      <c r="AL182" s="2">
        <f t="shared" si="68"/>
        <v>2.886002886002886E-3</v>
      </c>
      <c r="AM182" s="2">
        <f t="shared" si="69"/>
        <v>1.9240019240019239E-4</v>
      </c>
      <c r="AN182" s="2">
        <f t="shared" si="70"/>
        <v>4.8100048100048102E-4</v>
      </c>
      <c r="AP182" s="6" t="s">
        <v>229</v>
      </c>
      <c r="AQ182" s="5" t="s">
        <v>1210</v>
      </c>
      <c r="AR182">
        <v>4</v>
      </c>
      <c r="AT182" s="93" t="s">
        <v>629</v>
      </c>
      <c r="AU182" s="92" t="s">
        <v>312</v>
      </c>
      <c r="AV182" s="83" t="str">
        <f t="shared" si="71"/>
        <v>05103</v>
      </c>
      <c r="AX182" s="7" t="s">
        <v>3753</v>
      </c>
    </row>
    <row r="183" spans="1:50" hidden="1" outlineLevel="1">
      <c r="A183" s="6" t="s">
        <v>2428</v>
      </c>
      <c r="B183" s="5" t="s">
        <v>1210</v>
      </c>
      <c r="C183" s="1">
        <f t="shared" si="60"/>
        <v>4007</v>
      </c>
      <c r="D183" s="7">
        <f>RANK(N183,(N183:P183,Q183:AE183))</f>
        <v>2</v>
      </c>
      <c r="E183" s="7">
        <f>RANK(O183,(N183:P183,Q183:AE183))</f>
        <v>1</v>
      </c>
      <c r="F183" s="7">
        <f>IF(P183&gt;0,RANK(P183,(N183:P183,Q183:AE183)),0)</f>
        <v>5</v>
      </c>
      <c r="G183" s="1">
        <f t="shared" si="61"/>
        <v>466</v>
      </c>
      <c r="H183" s="2">
        <f t="shared" si="62"/>
        <v>0.11629648115797354</v>
      </c>
      <c r="I183" s="2"/>
      <c r="J183" s="2">
        <f t="shared" si="63"/>
        <v>0.41128025954579484</v>
      </c>
      <c r="K183" s="2">
        <f t="shared" si="64"/>
        <v>0.52757674070376837</v>
      </c>
      <c r="L183" s="2">
        <f t="shared" si="65"/>
        <v>1.522335912153731E-2</v>
      </c>
      <c r="M183" s="2">
        <f t="shared" si="66"/>
        <v>4.5919640628899486E-2</v>
      </c>
      <c r="N183" s="1">
        <v>1648</v>
      </c>
      <c r="O183" s="1">
        <v>2114</v>
      </c>
      <c r="P183" s="1">
        <v>61</v>
      </c>
      <c r="Q183" s="1">
        <v>71</v>
      </c>
      <c r="R183" s="1">
        <v>21</v>
      </c>
      <c r="S183" s="1">
        <v>17</v>
      </c>
      <c r="T183" s="1">
        <v>75</v>
      </c>
      <c r="AG183" s="7">
        <f>IF(Q183&gt;0,RANK(Q183,(N183:P183,Q183:AE183)),0)</f>
        <v>4</v>
      </c>
      <c r="AH183" s="7">
        <f>IF(R183&gt;0,RANK(R183,(N183:P183,Q183:AE183)),0)</f>
        <v>6</v>
      </c>
      <c r="AI183" s="7">
        <f>IF(T183&gt;0,RANK(T183,(N183:P183,Q183:AE183)),0)</f>
        <v>3</v>
      </c>
      <c r="AJ183" s="7">
        <f>IF(S183&gt;0,RANK(S183,(N183:P183,Q183:AE183)),0)</f>
        <v>7</v>
      </c>
      <c r="AK183" s="2">
        <f t="shared" si="67"/>
        <v>1.771899176441228E-2</v>
      </c>
      <c r="AL183" s="2">
        <f t="shared" si="68"/>
        <v>5.2408285500374343E-3</v>
      </c>
      <c r="AM183" s="2">
        <f t="shared" si="69"/>
        <v>1.8717244821562267E-2</v>
      </c>
      <c r="AN183" s="2">
        <f t="shared" si="70"/>
        <v>4.2425754928874472E-3</v>
      </c>
      <c r="AP183" s="6" t="s">
        <v>2428</v>
      </c>
      <c r="AQ183" s="5" t="s">
        <v>1210</v>
      </c>
      <c r="AR183">
        <v>2</v>
      </c>
      <c r="AT183" s="93" t="s">
        <v>629</v>
      </c>
      <c r="AU183" s="92" t="s">
        <v>313</v>
      </c>
      <c r="AV183" s="83" t="str">
        <f t="shared" si="71"/>
        <v>05105</v>
      </c>
      <c r="AX183" s="7" t="s">
        <v>3753</v>
      </c>
    </row>
    <row r="184" spans="1:50" hidden="1" outlineLevel="1">
      <c r="A184" s="6" t="s">
        <v>3580</v>
      </c>
      <c r="B184" s="5" t="s">
        <v>1210</v>
      </c>
      <c r="C184" s="1">
        <f t="shared" si="60"/>
        <v>9313</v>
      </c>
      <c r="D184" s="7">
        <f>RANK(N184,(N184:P184,Q184:AE184))</f>
        <v>1</v>
      </c>
      <c r="E184" s="7">
        <f>RANK(O184,(N184:P184,Q184:AE184))</f>
        <v>2</v>
      </c>
      <c r="F184" s="7">
        <f>IF(P184&gt;0,RANK(P184,(N184:P184,Q184:AE184)),0)</f>
        <v>3</v>
      </c>
      <c r="G184" s="1">
        <f t="shared" si="61"/>
        <v>2864</v>
      </c>
      <c r="H184" s="2">
        <f t="shared" si="62"/>
        <v>0.30752711263824761</v>
      </c>
      <c r="I184" s="2"/>
      <c r="J184" s="2">
        <f t="shared" si="63"/>
        <v>0.6461934929668206</v>
      </c>
      <c r="K184" s="2">
        <f t="shared" si="64"/>
        <v>0.33866638032857294</v>
      </c>
      <c r="L184" s="2">
        <f t="shared" si="65"/>
        <v>8.0532588854289704E-3</v>
      </c>
      <c r="M184" s="2">
        <f t="shared" si="66"/>
        <v>7.0868678191774899E-3</v>
      </c>
      <c r="N184" s="1">
        <v>6018</v>
      </c>
      <c r="O184" s="1">
        <v>3154</v>
      </c>
      <c r="P184" s="1">
        <v>75</v>
      </c>
      <c r="Q184" s="1">
        <v>28</v>
      </c>
      <c r="R184" s="1">
        <v>6</v>
      </c>
      <c r="S184" s="1">
        <v>26</v>
      </c>
      <c r="T184" s="1">
        <v>6</v>
      </c>
      <c r="AG184" s="7">
        <f>IF(Q184&gt;0,RANK(Q184,(N184:P184,Q184:AE184)),0)</f>
        <v>4</v>
      </c>
      <c r="AH184" s="7">
        <f>IF(R184&gt;0,RANK(R184,(N184:P184,Q184:AE184)),0)</f>
        <v>6</v>
      </c>
      <c r="AI184" s="7">
        <f>IF(T184&gt;0,RANK(T184,(N184:P184,Q184:AE184)),0)</f>
        <v>6</v>
      </c>
      <c r="AJ184" s="7">
        <f>IF(S184&gt;0,RANK(S184,(N184:P184,Q184:AE184)),0)</f>
        <v>5</v>
      </c>
      <c r="AK184" s="2">
        <f t="shared" si="67"/>
        <v>3.0065499838934822E-3</v>
      </c>
      <c r="AL184" s="2">
        <f t="shared" si="68"/>
        <v>6.4426071083431764E-4</v>
      </c>
      <c r="AM184" s="2">
        <f t="shared" si="69"/>
        <v>6.4426071083431764E-4</v>
      </c>
      <c r="AN184" s="2">
        <f t="shared" si="70"/>
        <v>2.7917964136153764E-3</v>
      </c>
      <c r="AP184" s="6" t="s">
        <v>3580</v>
      </c>
      <c r="AQ184" s="5" t="s">
        <v>1210</v>
      </c>
      <c r="AR184">
        <v>1</v>
      </c>
      <c r="AT184" s="93" t="s">
        <v>629</v>
      </c>
      <c r="AU184" s="92" t="s">
        <v>314</v>
      </c>
      <c r="AV184" s="83" t="str">
        <f t="shared" si="71"/>
        <v>05107</v>
      </c>
      <c r="AX184" s="7" t="s">
        <v>3753</v>
      </c>
    </row>
    <row r="185" spans="1:50" hidden="1" outlineLevel="1">
      <c r="A185" s="6" t="s">
        <v>2629</v>
      </c>
      <c r="B185" s="5" t="s">
        <v>1210</v>
      </c>
      <c r="C185" s="1">
        <f t="shared" si="60"/>
        <v>3971</v>
      </c>
      <c r="D185" s="7">
        <f>RANK(N185,(N185:P185,Q185:AE185))</f>
        <v>2</v>
      </c>
      <c r="E185" s="7">
        <f>RANK(O185,(N185:P185,Q185:AE185))</f>
        <v>1</v>
      </c>
      <c r="F185" s="7">
        <f>IF(P185&gt;0,RANK(P185,(N185:P185,Q185:AE185)),0)</f>
        <v>3</v>
      </c>
      <c r="G185" s="1">
        <f t="shared" si="61"/>
        <v>671</v>
      </c>
      <c r="H185" s="2">
        <f t="shared" si="62"/>
        <v>0.16897506925207756</v>
      </c>
      <c r="I185" s="2"/>
      <c r="J185" s="2">
        <f t="shared" si="63"/>
        <v>0.40392848149080834</v>
      </c>
      <c r="K185" s="2">
        <f t="shared" si="64"/>
        <v>0.5729035507428859</v>
      </c>
      <c r="L185" s="2">
        <f t="shared" si="65"/>
        <v>1.1332158146562578E-2</v>
      </c>
      <c r="M185" s="2">
        <f t="shared" si="66"/>
        <v>1.1835809619743119E-2</v>
      </c>
      <c r="N185" s="1">
        <v>1604</v>
      </c>
      <c r="O185" s="1">
        <v>2275</v>
      </c>
      <c r="P185" s="1">
        <v>45</v>
      </c>
      <c r="Q185" s="1">
        <v>34</v>
      </c>
      <c r="R185" s="1">
        <v>4</v>
      </c>
      <c r="S185" s="1">
        <v>6</v>
      </c>
      <c r="T185" s="1">
        <v>3</v>
      </c>
      <c r="AG185" s="7">
        <f>IF(Q185&gt;0,RANK(Q185,(N185:P185,Q185:AE185)),0)</f>
        <v>4</v>
      </c>
      <c r="AH185" s="7">
        <f>IF(R185&gt;0,RANK(R185,(N185:P185,Q185:AE185)),0)</f>
        <v>6</v>
      </c>
      <c r="AI185" s="7">
        <f>IF(T185&gt;0,RANK(T185,(N185:P185,Q185:AE185)),0)</f>
        <v>7</v>
      </c>
      <c r="AJ185" s="7">
        <f>IF(S185&gt;0,RANK(S185,(N185:P185,Q185:AE185)),0)</f>
        <v>5</v>
      </c>
      <c r="AK185" s="2">
        <f t="shared" si="67"/>
        <v>8.5620750440695038E-3</v>
      </c>
      <c r="AL185" s="2">
        <f t="shared" si="68"/>
        <v>1.007302946361118E-3</v>
      </c>
      <c r="AM185" s="2">
        <f t="shared" si="69"/>
        <v>7.5547720977083856E-4</v>
      </c>
      <c r="AN185" s="2">
        <f t="shared" si="70"/>
        <v>1.5109544195416771E-3</v>
      </c>
      <c r="AP185" s="6" t="s">
        <v>2629</v>
      </c>
      <c r="AQ185" s="5" t="s">
        <v>1210</v>
      </c>
      <c r="AR185">
        <v>4</v>
      </c>
      <c r="AT185" s="93" t="s">
        <v>629</v>
      </c>
      <c r="AU185" s="92" t="s">
        <v>315</v>
      </c>
      <c r="AV185" s="83" t="str">
        <f t="shared" si="71"/>
        <v>05109</v>
      </c>
      <c r="AX185" s="7" t="s">
        <v>3753</v>
      </c>
    </row>
    <row r="186" spans="1:50" hidden="1" outlineLevel="1">
      <c r="A186" s="6" t="s">
        <v>3035</v>
      </c>
      <c r="B186" s="5" t="s">
        <v>1210</v>
      </c>
      <c r="C186" s="1">
        <f t="shared" si="60"/>
        <v>7235</v>
      </c>
      <c r="D186" s="7">
        <f>RANK(N186,(N186:P186,Q186:AE186))</f>
        <v>1</v>
      </c>
      <c r="E186" s="7">
        <f>RANK(O186,(N186:P186,Q186:AE186))</f>
        <v>2</v>
      </c>
      <c r="F186" s="7">
        <f>IF(P186&gt;0,RANK(P186,(N186:P186,Q186:AE186)),0)</f>
        <v>3</v>
      </c>
      <c r="G186" s="1">
        <f t="shared" si="61"/>
        <v>1114</v>
      </c>
      <c r="H186" s="2">
        <f t="shared" si="62"/>
        <v>0.1539737387698687</v>
      </c>
      <c r="I186" s="2"/>
      <c r="J186" s="2">
        <f t="shared" si="63"/>
        <v>0.56696613683483066</v>
      </c>
      <c r="K186" s="2">
        <f t="shared" si="64"/>
        <v>0.41299239806496196</v>
      </c>
      <c r="L186" s="2">
        <f t="shared" si="65"/>
        <v>1.2024879060124396E-2</v>
      </c>
      <c r="M186" s="2">
        <f t="shared" si="66"/>
        <v>8.016586040082983E-3</v>
      </c>
      <c r="N186" s="1">
        <v>4102</v>
      </c>
      <c r="O186" s="1">
        <v>2988</v>
      </c>
      <c r="P186" s="1">
        <v>87</v>
      </c>
      <c r="Q186" s="1">
        <v>44</v>
      </c>
      <c r="R186" s="1">
        <v>5</v>
      </c>
      <c r="S186" s="1">
        <v>6</v>
      </c>
      <c r="T186" s="1">
        <v>3</v>
      </c>
      <c r="AG186" s="7">
        <f>IF(Q186&gt;0,RANK(Q186,(N186:P186,Q186:AE186)),0)</f>
        <v>4</v>
      </c>
      <c r="AH186" s="7">
        <f>IF(R186&gt;0,RANK(R186,(N186:P186,Q186:AE186)),0)</f>
        <v>6</v>
      </c>
      <c r="AI186" s="7">
        <f>IF(T186&gt;0,RANK(T186,(N186:P186,Q186:AE186)),0)</f>
        <v>7</v>
      </c>
      <c r="AJ186" s="7">
        <f>IF(S186&gt;0,RANK(S186,(N186:P186,Q186:AE186)),0)</f>
        <v>5</v>
      </c>
      <c r="AK186" s="2">
        <f t="shared" si="67"/>
        <v>6.0815480304077406E-3</v>
      </c>
      <c r="AL186" s="2">
        <f t="shared" si="68"/>
        <v>6.9108500345542499E-4</v>
      </c>
      <c r="AM186" s="2">
        <f t="shared" si="69"/>
        <v>4.1465100207325502E-4</v>
      </c>
      <c r="AN186" s="2">
        <f t="shared" si="70"/>
        <v>8.2930200414651004E-4</v>
      </c>
      <c r="AP186" s="6" t="s">
        <v>3035</v>
      </c>
      <c r="AQ186" s="5" t="s">
        <v>1210</v>
      </c>
      <c r="AR186">
        <v>1</v>
      </c>
      <c r="AT186" s="93" t="s">
        <v>629</v>
      </c>
      <c r="AU186" s="92" t="s">
        <v>316</v>
      </c>
      <c r="AV186" s="83" t="str">
        <f t="shared" si="71"/>
        <v>05111</v>
      </c>
      <c r="AX186" s="7" t="s">
        <v>3753</v>
      </c>
    </row>
    <row r="187" spans="1:50" hidden="1" outlineLevel="1">
      <c r="A187" s="6" t="s">
        <v>1397</v>
      </c>
      <c r="B187" s="5" t="s">
        <v>1210</v>
      </c>
      <c r="C187" s="1">
        <f t="shared" si="60"/>
        <v>7193</v>
      </c>
      <c r="D187" s="7">
        <f>RANK(N187,(N187:P187,Q187:AE187))</f>
        <v>2</v>
      </c>
      <c r="E187" s="7">
        <f>RANK(O187,(N187:P187,Q187:AE187))</f>
        <v>1</v>
      </c>
      <c r="F187" s="7">
        <f>IF(P187&gt;0,RANK(P187,(N187:P187,Q187:AE187)),0)</f>
        <v>3</v>
      </c>
      <c r="G187" s="1">
        <f t="shared" si="61"/>
        <v>2285</v>
      </c>
      <c r="H187" s="2">
        <f t="shared" si="62"/>
        <v>0.31766995690254413</v>
      </c>
      <c r="I187" s="2"/>
      <c r="J187" s="2">
        <f t="shared" si="63"/>
        <v>0.32184067843736969</v>
      </c>
      <c r="K187" s="2">
        <f t="shared" si="64"/>
        <v>0.63951063533991381</v>
      </c>
      <c r="L187" s="2">
        <f t="shared" si="65"/>
        <v>1.8073126650910609E-2</v>
      </c>
      <c r="M187" s="2">
        <f t="shared" si="66"/>
        <v>2.0575559571805836E-2</v>
      </c>
      <c r="N187" s="1">
        <v>2315</v>
      </c>
      <c r="O187" s="1">
        <v>4600</v>
      </c>
      <c r="P187" s="1">
        <v>130</v>
      </c>
      <c r="Q187" s="1">
        <v>95</v>
      </c>
      <c r="R187" s="1">
        <v>26</v>
      </c>
      <c r="S187" s="1">
        <v>19</v>
      </c>
      <c r="T187" s="1">
        <v>8</v>
      </c>
      <c r="AG187" s="7">
        <f>IF(Q187&gt;0,RANK(Q187,(N187:P187,Q187:AE187)),0)</f>
        <v>4</v>
      </c>
      <c r="AH187" s="7">
        <f>IF(R187&gt;0,RANK(R187,(N187:P187,Q187:AE187)),0)</f>
        <v>5</v>
      </c>
      <c r="AI187" s="7">
        <f>IF(T187&gt;0,RANK(T187,(N187:P187,Q187:AE187)),0)</f>
        <v>7</v>
      </c>
      <c r="AJ187" s="7">
        <f>IF(S187&gt;0,RANK(S187,(N187:P187,Q187:AE187)),0)</f>
        <v>6</v>
      </c>
      <c r="AK187" s="2">
        <f t="shared" si="67"/>
        <v>1.3207284860280829E-2</v>
      </c>
      <c r="AL187" s="2">
        <f t="shared" si="68"/>
        <v>3.6146253301821214E-3</v>
      </c>
      <c r="AM187" s="2">
        <f t="shared" si="69"/>
        <v>1.1121924092868066E-3</v>
      </c>
      <c r="AN187" s="2">
        <f t="shared" si="70"/>
        <v>2.6414569720561655E-3</v>
      </c>
      <c r="AP187" s="6" t="s">
        <v>1397</v>
      </c>
      <c r="AQ187" s="5" t="s">
        <v>1210</v>
      </c>
      <c r="AR187">
        <v>3</v>
      </c>
      <c r="AT187" s="93" t="s">
        <v>629</v>
      </c>
      <c r="AU187" s="92" t="s">
        <v>317</v>
      </c>
      <c r="AV187" s="83" t="str">
        <f t="shared" si="71"/>
        <v>05113</v>
      </c>
      <c r="AX187" s="7" t="s">
        <v>3753</v>
      </c>
    </row>
    <row r="188" spans="1:50" hidden="1" outlineLevel="1">
      <c r="A188" s="6" t="s">
        <v>1019</v>
      </c>
      <c r="B188" s="5" t="s">
        <v>1210</v>
      </c>
      <c r="C188" s="1">
        <f t="shared" si="60"/>
        <v>18422</v>
      </c>
      <c r="D188" s="7">
        <f>RANK(N188,(N188:P188,Q188:AE188))</f>
        <v>2</v>
      </c>
      <c r="E188" s="7">
        <f>RANK(O188,(N188:P188,Q188:AE188))</f>
        <v>1</v>
      </c>
      <c r="F188" s="7">
        <f>IF(P188&gt;0,RANK(P188,(N188:P188,Q188:AE188)),0)</f>
        <v>3</v>
      </c>
      <c r="G188" s="1">
        <f t="shared" si="61"/>
        <v>4575</v>
      </c>
      <c r="H188" s="2">
        <f t="shared" si="62"/>
        <v>0.24834437086092714</v>
      </c>
      <c r="I188" s="2"/>
      <c r="J188" s="2">
        <f t="shared" si="63"/>
        <v>0.36201281076973185</v>
      </c>
      <c r="K188" s="2">
        <f t="shared" si="64"/>
        <v>0.610357181630659</v>
      </c>
      <c r="L188" s="2">
        <f t="shared" si="65"/>
        <v>1.4059276951471068E-2</v>
      </c>
      <c r="M188" s="2">
        <f t="shared" si="66"/>
        <v>1.357073064813814E-2</v>
      </c>
      <c r="N188" s="1">
        <v>6669</v>
      </c>
      <c r="O188" s="1">
        <v>11244</v>
      </c>
      <c r="P188" s="1">
        <v>259</v>
      </c>
      <c r="Q188" s="1">
        <v>153</v>
      </c>
      <c r="R188" s="1">
        <v>62</v>
      </c>
      <c r="S188" s="1">
        <v>29</v>
      </c>
      <c r="T188" s="1">
        <v>6</v>
      </c>
      <c r="AG188" s="7">
        <f>IF(Q188&gt;0,RANK(Q188,(N188:P188,Q188:AE188)),0)</f>
        <v>4</v>
      </c>
      <c r="AH188" s="7">
        <f>IF(R188&gt;0,RANK(R188,(N188:P188,Q188:AE188)),0)</f>
        <v>5</v>
      </c>
      <c r="AI188" s="7">
        <f>IF(T188&gt;0,RANK(T188,(N188:P188,Q188:AE188)),0)</f>
        <v>7</v>
      </c>
      <c r="AJ188" s="7">
        <f>IF(S188&gt;0,RANK(S188,(N188:P188,Q188:AE188)),0)</f>
        <v>6</v>
      </c>
      <c r="AK188" s="2">
        <f t="shared" si="67"/>
        <v>8.3052871566605142E-3</v>
      </c>
      <c r="AL188" s="2">
        <f t="shared" si="68"/>
        <v>3.3655412007382477E-3</v>
      </c>
      <c r="AM188" s="2">
        <f t="shared" si="69"/>
        <v>3.256975355553143E-4</v>
      </c>
      <c r="AN188" s="2">
        <f t="shared" si="70"/>
        <v>1.5742047551840191E-3</v>
      </c>
      <c r="AP188" s="6" t="s">
        <v>1019</v>
      </c>
      <c r="AQ188" s="5" t="s">
        <v>1210</v>
      </c>
      <c r="AR188">
        <v>3</v>
      </c>
      <c r="AT188" s="93" t="s">
        <v>629</v>
      </c>
      <c r="AU188" s="92" t="s">
        <v>318</v>
      </c>
      <c r="AV188" s="83" t="str">
        <f t="shared" si="71"/>
        <v>05115</v>
      </c>
      <c r="AX188" s="7" t="s">
        <v>3753</v>
      </c>
    </row>
    <row r="189" spans="1:50" hidden="1" outlineLevel="1">
      <c r="A189" s="6" t="s">
        <v>1168</v>
      </c>
      <c r="B189" s="5" t="s">
        <v>1210</v>
      </c>
      <c r="C189" s="1">
        <f t="shared" si="60"/>
        <v>3507</v>
      </c>
      <c r="D189" s="7">
        <f>RANK(N189,(N189:P189,Q189:AE189))</f>
        <v>2</v>
      </c>
      <c r="E189" s="7">
        <f>RANK(O189,(N189:P189,Q189:AE189))</f>
        <v>1</v>
      </c>
      <c r="F189" s="7">
        <f>IF(P189&gt;0,RANK(P189,(N189:P189,Q189:AE189)),0)</f>
        <v>4</v>
      </c>
      <c r="G189" s="1">
        <f t="shared" si="61"/>
        <v>299</v>
      </c>
      <c r="H189" s="2">
        <f t="shared" si="62"/>
        <v>8.5258055317935552E-2</v>
      </c>
      <c r="I189" s="2"/>
      <c r="J189" s="2">
        <f t="shared" si="63"/>
        <v>0.44568006843455943</v>
      </c>
      <c r="K189" s="2">
        <f t="shared" si="64"/>
        <v>0.53093812375249505</v>
      </c>
      <c r="L189" s="2">
        <f t="shared" si="65"/>
        <v>8.2691759338465922E-3</v>
      </c>
      <c r="M189" s="2">
        <f t="shared" si="66"/>
        <v>1.5112631879098929E-2</v>
      </c>
      <c r="N189" s="1">
        <v>1563</v>
      </c>
      <c r="O189" s="1">
        <v>1862</v>
      </c>
      <c r="P189" s="1">
        <v>29</v>
      </c>
      <c r="Q189" s="1">
        <v>45</v>
      </c>
      <c r="R189" s="1">
        <v>6</v>
      </c>
      <c r="S189" s="1">
        <v>1</v>
      </c>
      <c r="T189" s="1">
        <v>1</v>
      </c>
      <c r="AG189" s="7">
        <f>IF(Q189&gt;0,RANK(Q189,(N189:P189,Q189:AE189)),0)</f>
        <v>3</v>
      </c>
      <c r="AH189" s="7">
        <f>IF(R189&gt;0,RANK(R189,(N189:P189,Q189:AE189)),0)</f>
        <v>5</v>
      </c>
      <c r="AI189" s="7">
        <f>IF(T189&gt;0,RANK(T189,(N189:P189,Q189:AE189)),0)</f>
        <v>6</v>
      </c>
      <c r="AJ189" s="7">
        <f>IF(S189&gt;0,RANK(S189,(N189:P189,Q189:AE189)),0)</f>
        <v>6</v>
      </c>
      <c r="AK189" s="2">
        <f t="shared" si="67"/>
        <v>1.2831479897348161E-2</v>
      </c>
      <c r="AL189" s="2">
        <f t="shared" si="68"/>
        <v>1.710863986313088E-3</v>
      </c>
      <c r="AM189" s="2">
        <f t="shared" si="69"/>
        <v>2.8514399771884804E-4</v>
      </c>
      <c r="AN189" s="2">
        <f t="shared" si="70"/>
        <v>2.8514399771884804E-4</v>
      </c>
      <c r="AP189" s="6" t="s">
        <v>1168</v>
      </c>
      <c r="AQ189" s="5" t="s">
        <v>1210</v>
      </c>
      <c r="AR189">
        <v>1</v>
      </c>
      <c r="AT189" s="93" t="s">
        <v>629</v>
      </c>
      <c r="AU189" s="92" t="s">
        <v>319</v>
      </c>
      <c r="AV189" s="83" t="str">
        <f t="shared" si="71"/>
        <v>05117</v>
      </c>
      <c r="AX189" s="7" t="s">
        <v>3753</v>
      </c>
    </row>
    <row r="190" spans="1:50" hidden="1" outlineLevel="1">
      <c r="A190" s="6" t="s">
        <v>722</v>
      </c>
      <c r="B190" s="5" t="s">
        <v>1210</v>
      </c>
      <c r="C190" s="1">
        <f t="shared" si="60"/>
        <v>127151</v>
      </c>
      <c r="D190" s="7">
        <f>RANK(N190,(N190:P190,Q190:AE190))</f>
        <v>1</v>
      </c>
      <c r="E190" s="7">
        <f>RANK(O190,(N190:P190,Q190:AE190))</f>
        <v>2</v>
      </c>
      <c r="F190" s="7">
        <f>IF(P190&gt;0,RANK(P190,(N190:P190,Q190:AE190)),0)</f>
        <v>3</v>
      </c>
      <c r="G190" s="1">
        <f t="shared" si="61"/>
        <v>12454</v>
      </c>
      <c r="H190" s="2">
        <f t="shared" si="62"/>
        <v>9.7946536008368001E-2</v>
      </c>
      <c r="I190" s="2"/>
      <c r="J190" s="2">
        <f t="shared" si="63"/>
        <v>0.53731390236805054</v>
      </c>
      <c r="K190" s="2">
        <f t="shared" si="64"/>
        <v>0.4393673663596826</v>
      </c>
      <c r="L190" s="2">
        <f t="shared" si="65"/>
        <v>1.3810351471872026E-2</v>
      </c>
      <c r="M190" s="2">
        <f t="shared" si="66"/>
        <v>9.5083798003948311E-3</v>
      </c>
      <c r="N190" s="1">
        <v>68320</v>
      </c>
      <c r="O190" s="1">
        <v>55866</v>
      </c>
      <c r="P190" s="1">
        <v>1756</v>
      </c>
      <c r="Q190" s="1">
        <v>595</v>
      </c>
      <c r="R190" s="1">
        <v>416</v>
      </c>
      <c r="S190" s="1">
        <v>77</v>
      </c>
      <c r="T190" s="1">
        <v>121</v>
      </c>
      <c r="AG190" s="7">
        <f>IF(Q190&gt;0,RANK(Q190,(N190:P190,Q190:AE190)),0)</f>
        <v>4</v>
      </c>
      <c r="AH190" s="7">
        <f>IF(R190&gt;0,RANK(R190,(N190:P190,Q190:AE190)),0)</f>
        <v>5</v>
      </c>
      <c r="AI190" s="7">
        <f>IF(T190&gt;0,RANK(T190,(N190:P190,Q190:AE190)),0)</f>
        <v>6</v>
      </c>
      <c r="AJ190" s="7">
        <f>IF(S190&gt;0,RANK(S190,(N190:P190,Q190:AE190)),0)</f>
        <v>7</v>
      </c>
      <c r="AK190" s="2">
        <f t="shared" si="67"/>
        <v>4.6794755841479815E-3</v>
      </c>
      <c r="AL190" s="2">
        <f t="shared" si="68"/>
        <v>3.2717005764799334E-3</v>
      </c>
      <c r="AM190" s="2">
        <f t="shared" si="69"/>
        <v>9.5162444652421136E-4</v>
      </c>
      <c r="AN190" s="2">
        <f t="shared" si="70"/>
        <v>6.0557919324267997E-4</v>
      </c>
      <c r="AP190" s="6" t="s">
        <v>722</v>
      </c>
      <c r="AQ190" s="5" t="s">
        <v>1210</v>
      </c>
      <c r="AR190">
        <v>2</v>
      </c>
      <c r="AT190" s="93" t="s">
        <v>629</v>
      </c>
      <c r="AU190" s="92" t="s">
        <v>247</v>
      </c>
      <c r="AV190" s="83" t="str">
        <f t="shared" si="71"/>
        <v>05119</v>
      </c>
      <c r="AX190" s="7" t="s">
        <v>3753</v>
      </c>
    </row>
    <row r="191" spans="1:50" hidden="1" outlineLevel="1">
      <c r="A191" s="6" t="s">
        <v>3015</v>
      </c>
      <c r="B191" s="5" t="s">
        <v>1210</v>
      </c>
      <c r="C191" s="1">
        <f t="shared" si="60"/>
        <v>5877</v>
      </c>
      <c r="D191" s="7">
        <f>RANK(N191,(N191:P191,Q191:AE191))</f>
        <v>1</v>
      </c>
      <c r="E191" s="7">
        <f>RANK(O191,(N191:P191,Q191:AE191))</f>
        <v>2</v>
      </c>
      <c r="F191" s="7">
        <f>IF(P191&gt;0,RANK(P191,(N191:P191,Q191:AE191)),0)</f>
        <v>3</v>
      </c>
      <c r="G191" s="1">
        <f t="shared" si="61"/>
        <v>346</v>
      </c>
      <c r="H191" s="2">
        <f t="shared" si="62"/>
        <v>5.8873574953207421E-2</v>
      </c>
      <c r="I191" s="2"/>
      <c r="J191" s="2">
        <f t="shared" si="63"/>
        <v>0.51369746469287048</v>
      </c>
      <c r="K191" s="2">
        <f t="shared" si="64"/>
        <v>0.45482388973966309</v>
      </c>
      <c r="L191" s="2">
        <f t="shared" si="65"/>
        <v>1.4293006636038795E-2</v>
      </c>
      <c r="M191" s="2">
        <f t="shared" si="66"/>
        <v>1.7185638931427639E-2</v>
      </c>
      <c r="N191" s="1">
        <v>3019</v>
      </c>
      <c r="O191" s="1">
        <v>2673</v>
      </c>
      <c r="P191" s="1">
        <v>84</v>
      </c>
      <c r="Q191" s="1">
        <v>61</v>
      </c>
      <c r="R191" s="1">
        <v>18</v>
      </c>
      <c r="S191" s="1">
        <v>16</v>
      </c>
      <c r="T191" s="1">
        <v>6</v>
      </c>
      <c r="AG191" s="7">
        <f>IF(Q191&gt;0,RANK(Q191,(N191:P191,Q191:AE191)),0)</f>
        <v>4</v>
      </c>
      <c r="AH191" s="7">
        <f>IF(R191&gt;0,RANK(R191,(N191:P191,Q191:AE191)),0)</f>
        <v>5</v>
      </c>
      <c r="AI191" s="7">
        <f>IF(T191&gt;0,RANK(T191,(N191:P191,Q191:AE191)),0)</f>
        <v>7</v>
      </c>
      <c r="AJ191" s="7">
        <f>IF(S191&gt;0,RANK(S191,(N191:P191,Q191:AE191)),0)</f>
        <v>6</v>
      </c>
      <c r="AK191" s="2">
        <f t="shared" si="67"/>
        <v>1.0379445295218649E-2</v>
      </c>
      <c r="AL191" s="2">
        <f t="shared" si="68"/>
        <v>3.0627871362940277E-3</v>
      </c>
      <c r="AM191" s="2">
        <f t="shared" si="69"/>
        <v>1.0209290454313426E-3</v>
      </c>
      <c r="AN191" s="2">
        <f t="shared" si="70"/>
        <v>2.7224774544835802E-3</v>
      </c>
      <c r="AP191" s="6" t="s">
        <v>3015</v>
      </c>
      <c r="AQ191" s="5" t="s">
        <v>1210</v>
      </c>
      <c r="AR191">
        <v>1</v>
      </c>
      <c r="AT191" s="93" t="s">
        <v>629</v>
      </c>
      <c r="AU191" s="92" t="s">
        <v>248</v>
      </c>
      <c r="AV191" s="83" t="str">
        <f t="shared" si="71"/>
        <v>05121</v>
      </c>
      <c r="AX191" s="7" t="s">
        <v>3753</v>
      </c>
    </row>
    <row r="192" spans="1:50" hidden="1" outlineLevel="1">
      <c r="A192" s="6" t="s">
        <v>3390</v>
      </c>
      <c r="B192" s="5" t="s">
        <v>1210</v>
      </c>
      <c r="C192" s="1">
        <f t="shared" si="60"/>
        <v>8496</v>
      </c>
      <c r="D192" s="7">
        <f>RANK(N192,(N192:P192,Q192:AE192))</f>
        <v>1</v>
      </c>
      <c r="E192" s="7">
        <f>RANK(O192,(N192:P192,Q192:AE192))</f>
        <v>2</v>
      </c>
      <c r="F192" s="7">
        <f>IF(P192&gt;0,RANK(P192,(N192:P192,Q192:AE192)),0)</f>
        <v>3</v>
      </c>
      <c r="G192" s="1">
        <f t="shared" si="61"/>
        <v>1572</v>
      </c>
      <c r="H192" s="2">
        <f t="shared" si="62"/>
        <v>0.18502824858757061</v>
      </c>
      <c r="I192" s="2"/>
      <c r="J192" s="2">
        <f t="shared" si="63"/>
        <v>0.58686440677966101</v>
      </c>
      <c r="K192" s="2">
        <f t="shared" si="64"/>
        <v>0.4018361581920904</v>
      </c>
      <c r="L192" s="2">
        <f t="shared" si="65"/>
        <v>4.9435028248587575E-3</v>
      </c>
      <c r="M192" s="2">
        <f t="shared" si="66"/>
        <v>6.355932203389837E-3</v>
      </c>
      <c r="N192" s="1">
        <v>4986</v>
      </c>
      <c r="O192" s="1">
        <v>3414</v>
      </c>
      <c r="P192" s="1">
        <v>42</v>
      </c>
      <c r="Q192" s="1">
        <v>32</v>
      </c>
      <c r="R192" s="1">
        <v>18</v>
      </c>
      <c r="S192" s="1">
        <v>2</v>
      </c>
      <c r="T192" s="1">
        <v>2</v>
      </c>
      <c r="AG192" s="7">
        <f>IF(Q192&gt;0,RANK(Q192,(N192:P192,Q192:AE192)),0)</f>
        <v>4</v>
      </c>
      <c r="AH192" s="7">
        <f>IF(R192&gt;0,RANK(R192,(N192:P192,Q192:AE192)),0)</f>
        <v>5</v>
      </c>
      <c r="AI192" s="7">
        <f>IF(T192&gt;0,RANK(T192,(N192:P192,Q192:AE192)),0)</f>
        <v>6</v>
      </c>
      <c r="AJ192" s="7">
        <f>IF(S192&gt;0,RANK(S192,(N192:P192,Q192:AE192)),0)</f>
        <v>6</v>
      </c>
      <c r="AK192" s="2">
        <f t="shared" si="67"/>
        <v>3.766478342749529E-3</v>
      </c>
      <c r="AL192" s="2">
        <f t="shared" si="68"/>
        <v>2.1186440677966102E-3</v>
      </c>
      <c r="AM192" s="2">
        <f t="shared" si="69"/>
        <v>2.3540489642184556E-4</v>
      </c>
      <c r="AN192" s="2">
        <f t="shared" si="70"/>
        <v>2.3540489642184556E-4</v>
      </c>
      <c r="AP192" s="6" t="s">
        <v>3390</v>
      </c>
      <c r="AQ192" s="5" t="s">
        <v>1210</v>
      </c>
      <c r="AR192">
        <v>1</v>
      </c>
      <c r="AT192" s="93" t="s">
        <v>629</v>
      </c>
      <c r="AU192" s="92" t="s">
        <v>639</v>
      </c>
      <c r="AV192" s="83" t="str">
        <f t="shared" si="71"/>
        <v>05123</v>
      </c>
      <c r="AX192" s="7" t="s">
        <v>3753</v>
      </c>
    </row>
    <row r="193" spans="1:50" hidden="1" outlineLevel="1">
      <c r="A193" s="6" t="s">
        <v>1538</v>
      </c>
      <c r="B193" s="5" t="s">
        <v>1210</v>
      </c>
      <c r="C193" s="1">
        <f t="shared" si="60"/>
        <v>32391</v>
      </c>
      <c r="D193" s="7">
        <f>RANK(N193,(N193:P193,Q193:AE193))</f>
        <v>2</v>
      </c>
      <c r="E193" s="7">
        <f>RANK(O193,(N193:P193,Q193:AE193))</f>
        <v>1</v>
      </c>
      <c r="F193" s="7">
        <f>IF(P193&gt;0,RANK(P193,(N193:P193,Q193:AE193)),0)</f>
        <v>3</v>
      </c>
      <c r="G193" s="1">
        <f t="shared" si="61"/>
        <v>5917</v>
      </c>
      <c r="H193" s="2">
        <f t="shared" si="62"/>
        <v>0.18267419962335216</v>
      </c>
      <c r="I193" s="2"/>
      <c r="J193" s="2">
        <f t="shared" si="63"/>
        <v>0.39208422092556572</v>
      </c>
      <c r="K193" s="2">
        <f t="shared" si="64"/>
        <v>0.5747584205489179</v>
      </c>
      <c r="L193" s="2">
        <f t="shared" si="65"/>
        <v>1.645518816955327E-2</v>
      </c>
      <c r="M193" s="2">
        <f t="shared" si="66"/>
        <v>1.6702170355963109E-2</v>
      </c>
      <c r="N193" s="1">
        <v>12700</v>
      </c>
      <c r="O193" s="1">
        <v>18617</v>
      </c>
      <c r="P193" s="1">
        <v>533</v>
      </c>
      <c r="Q193" s="1">
        <v>336</v>
      </c>
      <c r="R193" s="1">
        <v>114</v>
      </c>
      <c r="S193" s="1">
        <v>45</v>
      </c>
      <c r="T193" s="1">
        <v>46</v>
      </c>
      <c r="AG193" s="7">
        <f>IF(Q193&gt;0,RANK(Q193,(N193:P193,Q193:AE193)),0)</f>
        <v>4</v>
      </c>
      <c r="AH193" s="7">
        <f>IF(R193&gt;0,RANK(R193,(N193:P193,Q193:AE193)),0)</f>
        <v>5</v>
      </c>
      <c r="AI193" s="7">
        <f>IF(T193&gt;0,RANK(T193,(N193:P193,Q193:AE193)),0)</f>
        <v>6</v>
      </c>
      <c r="AJ193" s="7">
        <f>IF(S193&gt;0,RANK(S193,(N193:P193,Q193:AE193)),0)</f>
        <v>7</v>
      </c>
      <c r="AK193" s="2">
        <f t="shared" si="67"/>
        <v>1.0373251829211817E-2</v>
      </c>
      <c r="AL193" s="2">
        <f t="shared" si="68"/>
        <v>3.5194961563397241E-3</v>
      </c>
      <c r="AM193" s="2">
        <f t="shared" si="69"/>
        <v>1.4201475718563798E-3</v>
      </c>
      <c r="AN193" s="2">
        <f t="shared" si="70"/>
        <v>1.3892747985551543E-3</v>
      </c>
      <c r="AP193" s="6" t="s">
        <v>1538</v>
      </c>
      <c r="AQ193" s="5" t="s">
        <v>1210</v>
      </c>
      <c r="AR193">
        <v>2</v>
      </c>
      <c r="AT193" s="93" t="s">
        <v>629</v>
      </c>
      <c r="AU193" s="92" t="s">
        <v>640</v>
      </c>
      <c r="AV193" s="83" t="str">
        <f t="shared" si="71"/>
        <v>05125</v>
      </c>
      <c r="AX193" s="7" t="s">
        <v>3753</v>
      </c>
    </row>
    <row r="194" spans="1:50" hidden="1" outlineLevel="1">
      <c r="A194" s="6" t="s">
        <v>2060</v>
      </c>
      <c r="B194" s="5" t="s">
        <v>1210</v>
      </c>
      <c r="C194" s="1">
        <f t="shared" si="60"/>
        <v>3981</v>
      </c>
      <c r="D194" s="7">
        <f>RANK(N194,(N194:P194,Q194:AE194))</f>
        <v>2</v>
      </c>
      <c r="E194" s="7">
        <f>RANK(O194,(N194:P194,Q194:AE194))</f>
        <v>1</v>
      </c>
      <c r="F194" s="7">
        <f>IF(P194&gt;0,RANK(P194,(N194:P194,Q194:AE194)),0)</f>
        <v>4</v>
      </c>
      <c r="G194" s="1">
        <f t="shared" si="61"/>
        <v>955</v>
      </c>
      <c r="H194" s="2">
        <f t="shared" si="62"/>
        <v>0.23988947500627983</v>
      </c>
      <c r="I194" s="2"/>
      <c r="J194" s="2">
        <f t="shared" si="63"/>
        <v>0.36272293393619692</v>
      </c>
      <c r="K194" s="2">
        <f t="shared" si="64"/>
        <v>0.60261240894247681</v>
      </c>
      <c r="L194" s="2">
        <f t="shared" si="65"/>
        <v>1.2057272042200452E-2</v>
      </c>
      <c r="M194" s="2">
        <f t="shared" si="66"/>
        <v>2.2607385079125818E-2</v>
      </c>
      <c r="N194" s="1">
        <v>1444</v>
      </c>
      <c r="O194" s="1">
        <v>2399</v>
      </c>
      <c r="P194" s="1">
        <v>48</v>
      </c>
      <c r="Q194" s="1">
        <v>69</v>
      </c>
      <c r="R194" s="1">
        <v>9</v>
      </c>
      <c r="S194" s="1">
        <v>9</v>
      </c>
      <c r="T194" s="1">
        <v>3</v>
      </c>
      <c r="AG194" s="7">
        <f>IF(Q194&gt;0,RANK(Q194,(N194:P194,Q194:AE194)),0)</f>
        <v>3</v>
      </c>
      <c r="AH194" s="7">
        <f>IF(R194&gt;0,RANK(R194,(N194:P194,Q194:AE194)),0)</f>
        <v>5</v>
      </c>
      <c r="AI194" s="7">
        <f>IF(T194&gt;0,RANK(T194,(N194:P194,Q194:AE194)),0)</f>
        <v>7</v>
      </c>
      <c r="AJ194" s="7">
        <f>IF(S194&gt;0,RANK(S194,(N194:P194,Q194:AE194)),0)</f>
        <v>5</v>
      </c>
      <c r="AK194" s="2">
        <f t="shared" si="67"/>
        <v>1.7332328560663149E-2</v>
      </c>
      <c r="AL194" s="2">
        <f t="shared" si="68"/>
        <v>2.2607385079125848E-3</v>
      </c>
      <c r="AM194" s="2">
        <f t="shared" si="69"/>
        <v>7.5357950263752827E-4</v>
      </c>
      <c r="AN194" s="2">
        <f t="shared" si="70"/>
        <v>2.2607385079125848E-3</v>
      </c>
      <c r="AP194" s="6" t="s">
        <v>2060</v>
      </c>
      <c r="AQ194" s="5" t="s">
        <v>1210</v>
      </c>
      <c r="AR194">
        <v>3</v>
      </c>
      <c r="AT194" s="93" t="s">
        <v>629</v>
      </c>
      <c r="AU194" s="92" t="s">
        <v>1141</v>
      </c>
      <c r="AV194" s="83" t="str">
        <f t="shared" si="71"/>
        <v>05127</v>
      </c>
      <c r="AX194" s="7" t="s">
        <v>3753</v>
      </c>
    </row>
    <row r="195" spans="1:50" hidden="1" outlineLevel="1">
      <c r="A195" s="6" t="s">
        <v>3036</v>
      </c>
      <c r="B195" s="5" t="s">
        <v>1210</v>
      </c>
      <c r="C195" s="1">
        <f t="shared" ref="C195:C206" si="72">SUM(N195:AE195)</f>
        <v>4058</v>
      </c>
      <c r="D195" s="7">
        <f>RANK(N195,(N195:P195,Q195:AE195))</f>
        <v>2</v>
      </c>
      <c r="E195" s="7">
        <f>RANK(O195,(N195:P195,Q195:AE195))</f>
        <v>1</v>
      </c>
      <c r="F195" s="7">
        <f>IF(P195&gt;0,RANK(P195,(N195:P195,Q195:AE195)),0)</f>
        <v>3</v>
      </c>
      <c r="G195" s="1">
        <f t="shared" ref="G195:G206" si="73">IF(D195=1,N195,IF(E195=1,O195,P195))-IF(D195=2,N195,IF(E195=2,O195,P195))</f>
        <v>1381</v>
      </c>
      <c r="H195" s="2">
        <f t="shared" ref="H195:H206" si="74">G195/C195</f>
        <v>0.34031542631838346</v>
      </c>
      <c r="I195" s="2"/>
      <c r="J195" s="2">
        <f t="shared" ref="J195:J206" si="75">IF($C195=0,"-",N195/$C195)</f>
        <v>0.30285855101034992</v>
      </c>
      <c r="K195" s="2">
        <f t="shared" ref="K195:K206" si="76">IF($C195=0,"-",O195/$C195)</f>
        <v>0.64317397732873338</v>
      </c>
      <c r="L195" s="2">
        <f t="shared" ref="L195:L206" si="77">IF($C195=0,"-",P195/$C195)</f>
        <v>2.0453425332676196E-2</v>
      </c>
      <c r="M195" s="2">
        <f t="shared" ref="M195:M206" si="78">IF(C195=0,"-",(1-J195-K195-L195))</f>
        <v>3.3514046328240558E-2</v>
      </c>
      <c r="N195" s="1">
        <v>1229</v>
      </c>
      <c r="O195" s="1">
        <v>2610</v>
      </c>
      <c r="P195" s="1">
        <v>83</v>
      </c>
      <c r="Q195" s="1">
        <v>72</v>
      </c>
      <c r="R195" s="1">
        <v>27</v>
      </c>
      <c r="S195" s="1">
        <v>25</v>
      </c>
      <c r="T195" s="1">
        <v>12</v>
      </c>
      <c r="AG195" s="7">
        <f>IF(Q195&gt;0,RANK(Q195,(N195:P195,Q195:AE195)),0)</f>
        <v>4</v>
      </c>
      <c r="AH195" s="7">
        <f>IF(R195&gt;0,RANK(R195,(N195:P195,Q195:AE195)),0)</f>
        <v>5</v>
      </c>
      <c r="AI195" s="7">
        <f>IF(T195&gt;0,RANK(T195,(N195:P195,Q195:AE195)),0)</f>
        <v>7</v>
      </c>
      <c r="AJ195" s="7">
        <f>IF(S195&gt;0,RANK(S195,(N195:P195,Q195:AE195)),0)</f>
        <v>6</v>
      </c>
      <c r="AK195" s="2">
        <f t="shared" ref="AK195:AK206" si="79">IF($C195=0,"-",Q195/$C195)</f>
        <v>1.7742730409068506E-2</v>
      </c>
      <c r="AL195" s="2">
        <f t="shared" ref="AL195:AL206" si="80">IF($C195=0,"-",R195/$C195)</f>
        <v>6.6535239034006899E-3</v>
      </c>
      <c r="AM195" s="2">
        <f t="shared" ref="AM195:AM206" si="81">IF($C195=0,"-",T195/$C195)</f>
        <v>2.9571217348447511E-3</v>
      </c>
      <c r="AN195" s="2">
        <f t="shared" ref="AN195:AN206" si="82">IF($C195=0,"-",S195/$C195)</f>
        <v>6.160670280926565E-3</v>
      </c>
      <c r="AP195" s="6" t="s">
        <v>3036</v>
      </c>
      <c r="AQ195" s="5" t="s">
        <v>1210</v>
      </c>
      <c r="AR195">
        <v>1</v>
      </c>
      <c r="AT195" s="93" t="s">
        <v>629</v>
      </c>
      <c r="AU195" s="92" t="s">
        <v>1142</v>
      </c>
      <c r="AV195" s="83" t="str">
        <f t="shared" si="71"/>
        <v>05129</v>
      </c>
      <c r="AX195" s="7" t="s">
        <v>3753</v>
      </c>
    </row>
    <row r="196" spans="1:50" hidden="1" outlineLevel="1">
      <c r="A196" s="6" t="s">
        <v>2414</v>
      </c>
      <c r="B196" s="5" t="s">
        <v>1210</v>
      </c>
      <c r="C196" s="1">
        <f t="shared" si="72"/>
        <v>40159</v>
      </c>
      <c r="D196" s="7">
        <f>RANK(N196,(N196:P196,Q196:AE196))</f>
        <v>2</v>
      </c>
      <c r="E196" s="7">
        <f>RANK(O196,(N196:P196,Q196:AE196))</f>
        <v>1</v>
      </c>
      <c r="F196" s="7">
        <f>IF(P196&gt;0,RANK(P196,(N196:P196,Q196:AE196)),0)</f>
        <v>3</v>
      </c>
      <c r="G196" s="1">
        <f t="shared" si="73"/>
        <v>7928</v>
      </c>
      <c r="H196" s="2">
        <f t="shared" si="74"/>
        <v>0.19741527428471825</v>
      </c>
      <c r="I196" s="2"/>
      <c r="J196" s="2">
        <f t="shared" si="75"/>
        <v>0.38733534201548842</v>
      </c>
      <c r="K196" s="2">
        <f t="shared" si="76"/>
        <v>0.58475061630020664</v>
      </c>
      <c r="L196" s="2">
        <f t="shared" si="77"/>
        <v>1.2525212281182301E-2</v>
      </c>
      <c r="M196" s="2">
        <f t="shared" si="78"/>
        <v>1.5388829403122702E-2</v>
      </c>
      <c r="N196" s="1">
        <v>15555</v>
      </c>
      <c r="O196" s="1">
        <v>23483</v>
      </c>
      <c r="P196" s="1">
        <v>503</v>
      </c>
      <c r="Q196" s="1">
        <v>398</v>
      </c>
      <c r="R196" s="1">
        <v>162</v>
      </c>
      <c r="S196" s="1">
        <v>37</v>
      </c>
      <c r="T196" s="1">
        <v>21</v>
      </c>
      <c r="AG196" s="7">
        <f>IF(Q196&gt;0,RANK(Q196,(N196:P196,Q196:AE196)),0)</f>
        <v>4</v>
      </c>
      <c r="AH196" s="7">
        <f>IF(R196&gt;0,RANK(R196,(N196:P196,Q196:AE196)),0)</f>
        <v>5</v>
      </c>
      <c r="AI196" s="7">
        <f>IF(T196&gt;0,RANK(T196,(N196:P196,Q196:AE196)),0)</f>
        <v>7</v>
      </c>
      <c r="AJ196" s="7">
        <f>IF(S196&gt;0,RANK(S196,(N196:P196,Q196:AE196)),0)</f>
        <v>6</v>
      </c>
      <c r="AK196" s="2">
        <f t="shared" si="79"/>
        <v>9.9106053437585592E-3</v>
      </c>
      <c r="AL196" s="2">
        <f t="shared" si="80"/>
        <v>4.0339649891680566E-3</v>
      </c>
      <c r="AM196" s="2">
        <f t="shared" si="81"/>
        <v>5.2292138748474815E-4</v>
      </c>
      <c r="AN196" s="2">
        <f t="shared" si="82"/>
        <v>9.2133768271122289E-4</v>
      </c>
      <c r="AP196" s="6" t="s">
        <v>2414</v>
      </c>
      <c r="AQ196" s="5" t="s">
        <v>1210</v>
      </c>
      <c r="AR196">
        <v>3</v>
      </c>
      <c r="AT196" s="93" t="s">
        <v>629</v>
      </c>
      <c r="AU196" s="92" t="s">
        <v>1143</v>
      </c>
      <c r="AV196" s="83" t="str">
        <f t="shared" si="71"/>
        <v>05131</v>
      </c>
      <c r="AX196" s="7" t="s">
        <v>3753</v>
      </c>
    </row>
    <row r="197" spans="1:50" hidden="1" outlineLevel="1">
      <c r="A197" s="6" t="s">
        <v>1201</v>
      </c>
      <c r="B197" s="5" t="s">
        <v>1210</v>
      </c>
      <c r="C197" s="1">
        <f t="shared" si="72"/>
        <v>4293</v>
      </c>
      <c r="D197" s="7">
        <f>RANK(N197,(N197:P197,Q197:AE197))</f>
        <v>2</v>
      </c>
      <c r="E197" s="7">
        <f>RANK(O197,(N197:P197,Q197:AE197))</f>
        <v>1</v>
      </c>
      <c r="F197" s="7">
        <f>IF(P197&gt;0,RANK(P197,(N197:P197,Q197:AE197)),0)</f>
        <v>3</v>
      </c>
      <c r="G197" s="1">
        <f t="shared" si="73"/>
        <v>16</v>
      </c>
      <c r="H197" s="2">
        <f t="shared" si="74"/>
        <v>3.7269974376892617E-3</v>
      </c>
      <c r="I197" s="2"/>
      <c r="J197" s="2">
        <f t="shared" si="75"/>
        <v>0.48800372699743771</v>
      </c>
      <c r="K197" s="2">
        <f t="shared" si="76"/>
        <v>0.49173072443512694</v>
      </c>
      <c r="L197" s="2">
        <f t="shared" si="77"/>
        <v>1.2811553692056837E-2</v>
      </c>
      <c r="M197" s="2">
        <f t="shared" si="78"/>
        <v>7.4539948753784505E-3</v>
      </c>
      <c r="N197" s="1">
        <v>2095</v>
      </c>
      <c r="O197" s="1">
        <v>2111</v>
      </c>
      <c r="P197" s="1">
        <v>55</v>
      </c>
      <c r="Q197" s="1">
        <v>23</v>
      </c>
      <c r="R197" s="1">
        <v>7</v>
      </c>
      <c r="S197" s="1">
        <v>1</v>
      </c>
      <c r="T197" s="1">
        <v>1</v>
      </c>
      <c r="AG197" s="7">
        <f>IF(Q197&gt;0,RANK(Q197,(N197:P197,Q197:AE197)),0)</f>
        <v>4</v>
      </c>
      <c r="AH197" s="7">
        <f>IF(R197&gt;0,RANK(R197,(N197:P197,Q197:AE197)),0)</f>
        <v>5</v>
      </c>
      <c r="AI197" s="7">
        <f>IF(T197&gt;0,RANK(T197,(N197:P197,Q197:AE197)),0)</f>
        <v>6</v>
      </c>
      <c r="AJ197" s="7">
        <f>IF(S197&gt;0,RANK(S197,(N197:P197,Q197:AE197)),0)</f>
        <v>6</v>
      </c>
      <c r="AK197" s="2">
        <f t="shared" si="79"/>
        <v>5.3575588166783136E-3</v>
      </c>
      <c r="AL197" s="2">
        <f t="shared" si="80"/>
        <v>1.6305613789890519E-3</v>
      </c>
      <c r="AM197" s="2">
        <f t="shared" si="81"/>
        <v>2.3293733985557886E-4</v>
      </c>
      <c r="AN197" s="2">
        <f t="shared" si="82"/>
        <v>2.3293733985557886E-4</v>
      </c>
      <c r="AP197" s="6" t="s">
        <v>1201</v>
      </c>
      <c r="AQ197" s="5" t="s">
        <v>1210</v>
      </c>
      <c r="AR197">
        <v>4</v>
      </c>
      <c r="AT197" s="93" t="s">
        <v>629</v>
      </c>
      <c r="AU197" s="92" t="s">
        <v>1144</v>
      </c>
      <c r="AV197" s="83" t="str">
        <f t="shared" si="71"/>
        <v>05133</v>
      </c>
      <c r="AX197" s="7" t="s">
        <v>3753</v>
      </c>
    </row>
    <row r="198" spans="1:50" hidden="1" outlineLevel="1">
      <c r="A198" s="6" t="s">
        <v>2415</v>
      </c>
      <c r="B198" s="5" t="s">
        <v>1210</v>
      </c>
      <c r="C198" s="1">
        <f t="shared" si="72"/>
        <v>7126</v>
      </c>
      <c r="D198" s="7">
        <f>RANK(N198,(N198:P198,Q198:AE198))</f>
        <v>2</v>
      </c>
      <c r="E198" s="7">
        <f>RANK(O198,(N198:P198,Q198:AE198))</f>
        <v>1</v>
      </c>
      <c r="F198" s="7">
        <f>IF(P198&gt;0,RANK(P198,(N198:P198,Q198:AE198)),0)</f>
        <v>3</v>
      </c>
      <c r="G198" s="1">
        <f t="shared" si="73"/>
        <v>462</v>
      </c>
      <c r="H198" s="2">
        <f t="shared" si="74"/>
        <v>6.4833005893909626E-2</v>
      </c>
      <c r="I198" s="2"/>
      <c r="J198" s="2">
        <f t="shared" si="75"/>
        <v>0.45411170362054448</v>
      </c>
      <c r="K198" s="2">
        <f t="shared" si="76"/>
        <v>0.51894470951445415</v>
      </c>
      <c r="L198" s="2">
        <f t="shared" si="77"/>
        <v>1.6138085882683131E-2</v>
      </c>
      <c r="M198" s="2">
        <f t="shared" si="78"/>
        <v>1.0805500982318292E-2</v>
      </c>
      <c r="N198" s="1">
        <v>3236</v>
      </c>
      <c r="O198" s="1">
        <v>3698</v>
      </c>
      <c r="P198" s="1">
        <v>115</v>
      </c>
      <c r="Q198" s="1">
        <v>46</v>
      </c>
      <c r="R198" s="1">
        <v>11</v>
      </c>
      <c r="S198" s="1">
        <v>14</v>
      </c>
      <c r="T198" s="1">
        <v>6</v>
      </c>
      <c r="AG198" s="7">
        <f>IF(Q198&gt;0,RANK(Q198,(N198:P198,Q198:AE198)),0)</f>
        <v>4</v>
      </c>
      <c r="AH198" s="7">
        <f>IF(R198&gt;0,RANK(R198,(N198:P198,Q198:AE198)),0)</f>
        <v>6</v>
      </c>
      <c r="AI198" s="7">
        <f>IF(T198&gt;0,RANK(T198,(N198:P198,Q198:AE198)),0)</f>
        <v>7</v>
      </c>
      <c r="AJ198" s="7">
        <f>IF(S198&gt;0,RANK(S198,(N198:P198,Q198:AE198)),0)</f>
        <v>5</v>
      </c>
      <c r="AK198" s="2">
        <f t="shared" si="79"/>
        <v>6.4552343530732527E-3</v>
      </c>
      <c r="AL198" s="2">
        <f t="shared" si="80"/>
        <v>1.5436429974740387E-3</v>
      </c>
      <c r="AM198" s="2">
        <f t="shared" si="81"/>
        <v>8.4198708953129382E-4</v>
      </c>
      <c r="AN198" s="2">
        <f t="shared" si="82"/>
        <v>1.9646365422396855E-3</v>
      </c>
      <c r="AP198" s="6" t="s">
        <v>2415</v>
      </c>
      <c r="AQ198" s="5" t="s">
        <v>1210</v>
      </c>
      <c r="AR198">
        <v>1</v>
      </c>
      <c r="AT198" s="93" t="s">
        <v>629</v>
      </c>
      <c r="AU198" s="92" t="s">
        <v>1146</v>
      </c>
      <c r="AV198" s="83" t="str">
        <f t="shared" si="71"/>
        <v>05135</v>
      </c>
      <c r="AX198" s="7" t="s">
        <v>3753</v>
      </c>
    </row>
    <row r="199" spans="1:50" hidden="1" outlineLevel="1">
      <c r="A199" s="6" t="s">
        <v>3442</v>
      </c>
      <c r="B199" s="5" t="s">
        <v>1210</v>
      </c>
      <c r="C199" s="1">
        <f t="shared" si="72"/>
        <v>4860</v>
      </c>
      <c r="D199" s="7">
        <f>RANK(N199,(N199:P199,Q199:AE199))</f>
        <v>2</v>
      </c>
      <c r="E199" s="7">
        <f>RANK(O199,(N199:P199,Q199:AE199))</f>
        <v>1</v>
      </c>
      <c r="F199" s="7">
        <f>IF(P199&gt;0,RANK(P199,(N199:P199,Q199:AE199)),0)</f>
        <v>3</v>
      </c>
      <c r="G199" s="1">
        <f t="shared" si="73"/>
        <v>580</v>
      </c>
      <c r="H199" s="2">
        <f t="shared" si="74"/>
        <v>0.11934156378600823</v>
      </c>
      <c r="I199" s="2"/>
      <c r="J199" s="2">
        <f t="shared" si="75"/>
        <v>0.42037037037037039</v>
      </c>
      <c r="K199" s="2">
        <f t="shared" si="76"/>
        <v>0.53971193415637864</v>
      </c>
      <c r="L199" s="2">
        <f t="shared" si="77"/>
        <v>2.0164609053497942E-2</v>
      </c>
      <c r="M199" s="2">
        <f t="shared" si="78"/>
        <v>1.9753086419753027E-2</v>
      </c>
      <c r="N199" s="1">
        <v>2043</v>
      </c>
      <c r="O199" s="1">
        <v>2623</v>
      </c>
      <c r="P199" s="1">
        <v>98</v>
      </c>
      <c r="Q199" s="1">
        <v>56</v>
      </c>
      <c r="R199" s="1">
        <v>15</v>
      </c>
      <c r="S199" s="1">
        <v>6</v>
      </c>
      <c r="T199" s="1">
        <v>19</v>
      </c>
      <c r="AG199" s="7">
        <f>IF(Q199&gt;0,RANK(Q199,(N199:P199,Q199:AE199)),0)</f>
        <v>4</v>
      </c>
      <c r="AH199" s="7">
        <f>IF(R199&gt;0,RANK(R199,(N199:P199,Q199:AE199)),0)</f>
        <v>6</v>
      </c>
      <c r="AI199" s="7">
        <f>IF(T199&gt;0,RANK(T199,(N199:P199,Q199:AE199)),0)</f>
        <v>5</v>
      </c>
      <c r="AJ199" s="7">
        <f>IF(S199&gt;0,RANK(S199,(N199:P199,Q199:AE199)),0)</f>
        <v>7</v>
      </c>
      <c r="AK199" s="2">
        <f t="shared" si="79"/>
        <v>1.1522633744855968E-2</v>
      </c>
      <c r="AL199" s="2">
        <f t="shared" si="80"/>
        <v>3.0864197530864196E-3</v>
      </c>
      <c r="AM199" s="2">
        <f t="shared" si="81"/>
        <v>3.9094650205761319E-3</v>
      </c>
      <c r="AN199" s="2">
        <f t="shared" si="82"/>
        <v>1.2345679012345679E-3</v>
      </c>
      <c r="AP199" s="6" t="s">
        <v>3442</v>
      </c>
      <c r="AQ199" s="5" t="s">
        <v>1210</v>
      </c>
      <c r="AR199">
        <v>1</v>
      </c>
      <c r="AT199" s="93" t="s">
        <v>629</v>
      </c>
      <c r="AU199" s="92" t="s">
        <v>1147</v>
      </c>
      <c r="AV199" s="83" t="str">
        <f t="shared" si="71"/>
        <v>05137</v>
      </c>
      <c r="AX199" s="7" t="s">
        <v>3753</v>
      </c>
    </row>
    <row r="200" spans="1:50" hidden="1" outlineLevel="1">
      <c r="A200" s="6" t="s">
        <v>518</v>
      </c>
      <c r="B200" s="5" t="s">
        <v>1210</v>
      </c>
      <c r="C200" s="1">
        <f t="shared" si="72"/>
        <v>15609</v>
      </c>
      <c r="D200" s="7">
        <f>RANK(N200,(N200:P200,Q200:AE200))</f>
        <v>2</v>
      </c>
      <c r="E200" s="7">
        <f>RANK(O200,(N200:P200,Q200:AE200))</f>
        <v>1</v>
      </c>
      <c r="F200" s="7">
        <f>IF(P200&gt;0,RANK(P200,(N200:P200,Q200:AE200)),0)</f>
        <v>5</v>
      </c>
      <c r="G200" s="1">
        <f t="shared" si="73"/>
        <v>2386</v>
      </c>
      <c r="H200" s="2">
        <f t="shared" si="74"/>
        <v>0.15286052918188225</v>
      </c>
      <c r="I200" s="2"/>
      <c r="J200" s="2">
        <f t="shared" si="75"/>
        <v>0.40111474149529119</v>
      </c>
      <c r="K200" s="2">
        <f t="shared" si="76"/>
        <v>0.55397527067717345</v>
      </c>
      <c r="L200" s="2">
        <f t="shared" si="77"/>
        <v>8.3285284130950096E-3</v>
      </c>
      <c r="M200" s="2">
        <f t="shared" si="78"/>
        <v>3.6581459414440402E-2</v>
      </c>
      <c r="N200" s="1">
        <v>6261</v>
      </c>
      <c r="O200" s="1">
        <v>8647</v>
      </c>
      <c r="P200" s="1">
        <v>130</v>
      </c>
      <c r="Q200" s="1">
        <v>291</v>
      </c>
      <c r="R200" s="1">
        <v>58</v>
      </c>
      <c r="S200" s="1">
        <v>152</v>
      </c>
      <c r="T200" s="1">
        <v>70</v>
      </c>
      <c r="AG200" s="7">
        <f>IF(Q200&gt;0,RANK(Q200,(N200:P200,Q200:AE200)),0)</f>
        <v>3</v>
      </c>
      <c r="AH200" s="7">
        <f>IF(R200&gt;0,RANK(R200,(N200:P200,Q200:AE200)),0)</f>
        <v>7</v>
      </c>
      <c r="AI200" s="7">
        <f>IF(T200&gt;0,RANK(T200,(N200:P200,Q200:AE200)),0)</f>
        <v>6</v>
      </c>
      <c r="AJ200" s="7">
        <f>IF(S200&gt;0,RANK(S200,(N200:P200,Q200:AE200)),0)</f>
        <v>4</v>
      </c>
      <c r="AK200" s="2">
        <f t="shared" si="79"/>
        <v>1.864309052469729E-2</v>
      </c>
      <c r="AL200" s="2">
        <f t="shared" si="80"/>
        <v>3.7158049843039271E-3</v>
      </c>
      <c r="AM200" s="2">
        <f t="shared" si="81"/>
        <v>4.4845922224357746E-3</v>
      </c>
      <c r="AN200" s="2">
        <f t="shared" si="82"/>
        <v>9.7379716830033949E-3</v>
      </c>
      <c r="AP200" s="6" t="s">
        <v>518</v>
      </c>
      <c r="AQ200" s="5" t="s">
        <v>1210</v>
      </c>
      <c r="AR200">
        <v>4</v>
      </c>
      <c r="AT200" s="93" t="s">
        <v>629</v>
      </c>
      <c r="AU200" s="92" t="s">
        <v>1148</v>
      </c>
      <c r="AV200" s="83" t="str">
        <f t="shared" si="71"/>
        <v>05139</v>
      </c>
      <c r="AX200" s="7" t="s">
        <v>3753</v>
      </c>
    </row>
    <row r="201" spans="1:50" hidden="1" outlineLevel="1">
      <c r="A201" s="6" t="s">
        <v>1988</v>
      </c>
      <c r="B201" s="5" t="s">
        <v>1210</v>
      </c>
      <c r="C201" s="1">
        <f t="shared" si="72"/>
        <v>6984</v>
      </c>
      <c r="D201" s="7">
        <f>RANK(N201,(N201:P201,Q201:AE201))</f>
        <v>2</v>
      </c>
      <c r="E201" s="7">
        <f>RANK(O201,(N201:P201,Q201:AE201))</f>
        <v>1</v>
      </c>
      <c r="F201" s="7">
        <f>IF(P201&gt;0,RANK(P201,(N201:P201,Q201:AE201)),0)</f>
        <v>3</v>
      </c>
      <c r="G201" s="1">
        <f t="shared" si="73"/>
        <v>283</v>
      </c>
      <c r="H201" s="2">
        <f t="shared" si="74"/>
        <v>4.0521191294387172E-2</v>
      </c>
      <c r="I201" s="2"/>
      <c r="J201" s="2">
        <f t="shared" si="75"/>
        <v>0.45847651775486825</v>
      </c>
      <c r="K201" s="2">
        <f t="shared" si="76"/>
        <v>0.49899770904925544</v>
      </c>
      <c r="L201" s="2">
        <f t="shared" si="77"/>
        <v>2.1907216494845359E-2</v>
      </c>
      <c r="M201" s="2">
        <f t="shared" si="78"/>
        <v>2.0618556701031E-2</v>
      </c>
      <c r="N201" s="1">
        <v>3202</v>
      </c>
      <c r="O201" s="1">
        <v>3485</v>
      </c>
      <c r="P201" s="1">
        <v>153</v>
      </c>
      <c r="Q201" s="1">
        <v>89</v>
      </c>
      <c r="R201" s="1">
        <v>32</v>
      </c>
      <c r="S201" s="1">
        <v>13</v>
      </c>
      <c r="T201" s="1">
        <v>10</v>
      </c>
      <c r="AG201" s="7">
        <f>IF(Q201&gt;0,RANK(Q201,(N201:P201,Q201:AE201)),0)</f>
        <v>4</v>
      </c>
      <c r="AH201" s="7">
        <f>IF(R201&gt;0,RANK(R201,(N201:P201,Q201:AE201)),0)</f>
        <v>5</v>
      </c>
      <c r="AI201" s="7">
        <f>IF(T201&gt;0,RANK(T201,(N201:P201,Q201:AE201)),0)</f>
        <v>7</v>
      </c>
      <c r="AJ201" s="7">
        <f>IF(S201&gt;0,RANK(S201,(N201:P201,Q201:AE201)),0)</f>
        <v>6</v>
      </c>
      <c r="AK201" s="2">
        <f t="shared" si="79"/>
        <v>1.2743413516609393E-2</v>
      </c>
      <c r="AL201" s="2">
        <f t="shared" si="80"/>
        <v>4.5819014891179842E-3</v>
      </c>
      <c r="AM201" s="2">
        <f t="shared" si="81"/>
        <v>1.4318442153493699E-3</v>
      </c>
      <c r="AN201" s="2">
        <f t="shared" si="82"/>
        <v>1.8613974799541809E-3</v>
      </c>
      <c r="AP201" s="6" t="s">
        <v>1988</v>
      </c>
      <c r="AQ201" s="5" t="s">
        <v>1210</v>
      </c>
      <c r="AR201">
        <v>2</v>
      </c>
      <c r="AT201" s="93" t="s">
        <v>629</v>
      </c>
      <c r="AU201" s="92" t="s">
        <v>1149</v>
      </c>
      <c r="AV201" s="83" t="str">
        <f t="shared" si="71"/>
        <v>05141</v>
      </c>
      <c r="AX201" s="7" t="s">
        <v>3753</v>
      </c>
    </row>
    <row r="202" spans="1:50" hidden="1" outlineLevel="1">
      <c r="A202" s="6" t="s">
        <v>1982</v>
      </c>
      <c r="B202" s="5" t="s">
        <v>1210</v>
      </c>
      <c r="C202" s="1">
        <f t="shared" si="72"/>
        <v>51459</v>
      </c>
      <c r="D202" s="7">
        <f>RANK(N202,(N202:P202,Q202:AE202))</f>
        <v>2</v>
      </c>
      <c r="E202" s="7">
        <f>RANK(O202,(N202:P202,Q202:AE202))</f>
        <v>1</v>
      </c>
      <c r="F202" s="7">
        <f>IF(P202&gt;0,RANK(P202,(N202:P202,Q202:AE202)),0)</f>
        <v>3</v>
      </c>
      <c r="G202" s="1">
        <f t="shared" si="73"/>
        <v>6806</v>
      </c>
      <c r="H202" s="2">
        <f t="shared" si="74"/>
        <v>0.13226063468003654</v>
      </c>
      <c r="I202" s="2"/>
      <c r="J202" s="2">
        <f t="shared" si="75"/>
        <v>0.41635088128412912</v>
      </c>
      <c r="K202" s="2">
        <f t="shared" si="76"/>
        <v>0.54861151596416569</v>
      </c>
      <c r="L202" s="2">
        <f t="shared" si="77"/>
        <v>2.3474999514176333E-2</v>
      </c>
      <c r="M202" s="2">
        <f t="shared" si="78"/>
        <v>1.1562603237528866E-2</v>
      </c>
      <c r="N202" s="1">
        <v>21425</v>
      </c>
      <c r="O202" s="1">
        <v>28231</v>
      </c>
      <c r="P202" s="1">
        <v>1208</v>
      </c>
      <c r="Q202" s="1">
        <v>325</v>
      </c>
      <c r="R202" s="1">
        <v>187</v>
      </c>
      <c r="S202" s="1">
        <v>51</v>
      </c>
      <c r="T202" s="1">
        <v>32</v>
      </c>
      <c r="AG202" s="7">
        <f>IF(Q202&gt;0,RANK(Q202,(N202:P202,Q202:AE202)),0)</f>
        <v>4</v>
      </c>
      <c r="AH202" s="7">
        <f>IF(R202&gt;0,RANK(R202,(N202:P202,Q202:AE202)),0)</f>
        <v>5</v>
      </c>
      <c r="AI202" s="7">
        <f>IF(T202&gt;0,RANK(T202,(N202:P202,Q202:AE202)),0)</f>
        <v>7</v>
      </c>
      <c r="AJ202" s="7">
        <f>IF(S202&gt;0,RANK(S202,(N202:P202,Q202:AE202)),0)</f>
        <v>6</v>
      </c>
      <c r="AK202" s="2">
        <f t="shared" si="79"/>
        <v>6.3157076507510835E-3</v>
      </c>
      <c r="AL202" s="2">
        <f t="shared" si="80"/>
        <v>3.6339610175090851E-3</v>
      </c>
      <c r="AM202" s="2">
        <f t="shared" si="81"/>
        <v>6.2185429176626048E-4</v>
      </c>
      <c r="AN202" s="2">
        <f t="shared" si="82"/>
        <v>9.9108027750247768E-4</v>
      </c>
      <c r="AP202" s="6" t="s">
        <v>1982</v>
      </c>
      <c r="AQ202" s="5" t="s">
        <v>1210</v>
      </c>
      <c r="AR202">
        <v>3</v>
      </c>
      <c r="AT202" s="93" t="s">
        <v>629</v>
      </c>
      <c r="AU202" s="92" t="s">
        <v>1150</v>
      </c>
      <c r="AV202" s="83" t="str">
        <f t="shared" si="71"/>
        <v>05143</v>
      </c>
      <c r="AX202" s="7" t="s">
        <v>3753</v>
      </c>
    </row>
    <row r="203" spans="1:50" hidden="1" outlineLevel="1">
      <c r="A203" s="6" t="s">
        <v>3536</v>
      </c>
      <c r="B203" s="5" t="s">
        <v>1210</v>
      </c>
      <c r="C203" s="1">
        <f t="shared" si="72"/>
        <v>22150</v>
      </c>
      <c r="D203" s="7">
        <f>RANK(N203,(N203:P203,Q203:AE203))</f>
        <v>2</v>
      </c>
      <c r="E203" s="7">
        <f>RANK(O203,(N203:P203,Q203:AE203))</f>
        <v>1</v>
      </c>
      <c r="F203" s="7">
        <f>IF(P203&gt;0,RANK(P203,(N203:P203,Q203:AE203)),0)</f>
        <v>4</v>
      </c>
      <c r="G203" s="1">
        <f t="shared" si="73"/>
        <v>4828</v>
      </c>
      <c r="H203" s="2">
        <f t="shared" si="74"/>
        <v>0.21796839729119638</v>
      </c>
      <c r="I203" s="2"/>
      <c r="J203" s="2">
        <f t="shared" si="75"/>
        <v>0.37661399548532731</v>
      </c>
      <c r="K203" s="2">
        <f t="shared" si="76"/>
        <v>0.59458239277652369</v>
      </c>
      <c r="L203" s="2">
        <f t="shared" si="77"/>
        <v>1.0970654627539503E-2</v>
      </c>
      <c r="M203" s="2">
        <f t="shared" si="78"/>
        <v>1.7832957110609435E-2</v>
      </c>
      <c r="N203" s="1">
        <v>8342</v>
      </c>
      <c r="O203" s="1">
        <v>13170</v>
      </c>
      <c r="P203" s="1">
        <v>243</v>
      </c>
      <c r="Q203" s="1">
        <v>260</v>
      </c>
      <c r="R203" s="1">
        <v>88</v>
      </c>
      <c r="S203" s="1">
        <v>20</v>
      </c>
      <c r="T203" s="1">
        <v>27</v>
      </c>
      <c r="AG203" s="7">
        <f>IF(Q203&gt;0,RANK(Q203,(N203:P203,Q203:AE203)),0)</f>
        <v>3</v>
      </c>
      <c r="AH203" s="7">
        <f>IF(R203&gt;0,RANK(R203,(N203:P203,Q203:AE203)),0)</f>
        <v>5</v>
      </c>
      <c r="AI203" s="7">
        <f>IF(T203&gt;0,RANK(T203,(N203:P203,Q203:AE203)),0)</f>
        <v>6</v>
      </c>
      <c r="AJ203" s="7">
        <f>IF(S203&gt;0,RANK(S203,(N203:P203,Q203:AE203)),0)</f>
        <v>7</v>
      </c>
      <c r="AK203" s="2">
        <f t="shared" si="79"/>
        <v>1.1738148984198645E-2</v>
      </c>
      <c r="AL203" s="2">
        <f t="shared" si="80"/>
        <v>3.9729119638826187E-3</v>
      </c>
      <c r="AM203" s="2">
        <f t="shared" si="81"/>
        <v>1.2189616252821671E-3</v>
      </c>
      <c r="AN203" s="2">
        <f t="shared" si="82"/>
        <v>9.0293453724604961E-4</v>
      </c>
      <c r="AP203" s="6" t="s">
        <v>3536</v>
      </c>
      <c r="AQ203" s="5" t="s">
        <v>1210</v>
      </c>
      <c r="AR203">
        <v>2</v>
      </c>
      <c r="AT203" s="93" t="s">
        <v>629</v>
      </c>
      <c r="AU203" s="92" t="s">
        <v>1151</v>
      </c>
      <c r="AV203" s="83" t="str">
        <f t="shared" si="71"/>
        <v>05145</v>
      </c>
      <c r="AX203" s="7" t="s">
        <v>3753</v>
      </c>
    </row>
    <row r="204" spans="1:50" hidden="1" outlineLevel="1">
      <c r="A204" s="6" t="s">
        <v>3325</v>
      </c>
      <c r="B204" s="5" t="s">
        <v>1210</v>
      </c>
      <c r="C204" s="1">
        <f t="shared" si="72"/>
        <v>2651</v>
      </c>
      <c r="D204" s="7">
        <f>RANK(N204,(N204:P204,Q204:AE204))</f>
        <v>1</v>
      </c>
      <c r="E204" s="7">
        <f>RANK(O204,(N204:P204,Q204:AE204))</f>
        <v>2</v>
      </c>
      <c r="F204" s="7">
        <f>IF(P204&gt;0,RANK(P204,(N204:P204,Q204:AE204)),0)</f>
        <v>4</v>
      </c>
      <c r="G204" s="1">
        <f t="shared" si="73"/>
        <v>801</v>
      </c>
      <c r="H204" s="2">
        <f t="shared" si="74"/>
        <v>0.30215013202565072</v>
      </c>
      <c r="I204" s="2"/>
      <c r="J204" s="2">
        <f t="shared" si="75"/>
        <v>0.64089023010184831</v>
      </c>
      <c r="K204" s="2">
        <f t="shared" si="76"/>
        <v>0.33874009807619765</v>
      </c>
      <c r="L204" s="2">
        <f t="shared" si="77"/>
        <v>7.1671067521689932E-3</v>
      </c>
      <c r="M204" s="2">
        <f t="shared" si="78"/>
        <v>1.3202565069785045E-2</v>
      </c>
      <c r="N204" s="1">
        <v>1699</v>
      </c>
      <c r="O204" s="1">
        <v>898</v>
      </c>
      <c r="P204" s="1">
        <v>19</v>
      </c>
      <c r="Q204" s="1">
        <v>21</v>
      </c>
      <c r="R204" s="1">
        <v>9</v>
      </c>
      <c r="S204" s="1">
        <v>2</v>
      </c>
      <c r="T204" s="1">
        <v>3</v>
      </c>
      <c r="AG204" s="7">
        <f>IF(Q204&gt;0,RANK(Q204,(N204:P204,Q204:AE204)),0)</f>
        <v>3</v>
      </c>
      <c r="AH204" s="7">
        <f>IF(R204&gt;0,RANK(R204,(N204:P204,Q204:AE204)),0)</f>
        <v>5</v>
      </c>
      <c r="AI204" s="7">
        <f>IF(T204&gt;0,RANK(T204,(N204:P204,Q204:AE204)),0)</f>
        <v>6</v>
      </c>
      <c r="AJ204" s="7">
        <f>IF(S204&gt;0,RANK(S204,(N204:P204,Q204:AE204)),0)</f>
        <v>7</v>
      </c>
      <c r="AK204" s="2">
        <f t="shared" si="79"/>
        <v>7.9215390418709928E-3</v>
      </c>
      <c r="AL204" s="2">
        <f t="shared" si="80"/>
        <v>3.3949453036589967E-3</v>
      </c>
      <c r="AM204" s="2">
        <f t="shared" si="81"/>
        <v>1.1316484345529989E-3</v>
      </c>
      <c r="AN204" s="2">
        <f t="shared" si="82"/>
        <v>7.5443228970199924E-4</v>
      </c>
      <c r="AP204" s="6" t="s">
        <v>3325</v>
      </c>
      <c r="AQ204" s="5" t="s">
        <v>1210</v>
      </c>
      <c r="AR204">
        <v>1</v>
      </c>
      <c r="AT204" s="93" t="s">
        <v>629</v>
      </c>
      <c r="AU204" s="92" t="s">
        <v>1152</v>
      </c>
      <c r="AV204" s="83" t="str">
        <f t="shared" si="71"/>
        <v>05147</v>
      </c>
      <c r="AX204" s="7" t="s">
        <v>3753</v>
      </c>
    </row>
    <row r="205" spans="1:50" hidden="1" outlineLevel="1">
      <c r="A205" s="6" t="s">
        <v>3768</v>
      </c>
      <c r="B205" s="5" t="s">
        <v>1210</v>
      </c>
      <c r="C205" s="1">
        <f t="shared" si="72"/>
        <v>6479</v>
      </c>
      <c r="D205" s="7">
        <f>RANK(N205,(N205:P205,Q205:AE205))</f>
        <v>2</v>
      </c>
      <c r="E205" s="7">
        <f>RANK(O205,(N205:P205,Q205:AE205))</f>
        <v>1</v>
      </c>
      <c r="F205" s="7">
        <f>IF(P205&gt;0,RANK(P205,(N205:P205,Q205:AE205)),0)</f>
        <v>4</v>
      </c>
      <c r="G205" s="1">
        <f t="shared" si="73"/>
        <v>161</v>
      </c>
      <c r="H205" s="2">
        <f t="shared" si="74"/>
        <v>2.4849513813860163E-2</v>
      </c>
      <c r="I205" s="2"/>
      <c r="J205" s="2">
        <f t="shared" si="75"/>
        <v>0.47260379688223492</v>
      </c>
      <c r="K205" s="2">
        <f t="shared" si="76"/>
        <v>0.49745331069609505</v>
      </c>
      <c r="L205" s="2">
        <f t="shared" si="77"/>
        <v>1.2038894891186912E-2</v>
      </c>
      <c r="M205" s="2">
        <f t="shared" si="78"/>
        <v>1.7903997530483065E-2</v>
      </c>
      <c r="N205" s="1">
        <v>3062</v>
      </c>
      <c r="O205" s="1">
        <v>3223</v>
      </c>
      <c r="P205" s="1">
        <v>78</v>
      </c>
      <c r="Q205" s="1">
        <v>79</v>
      </c>
      <c r="R205" s="1">
        <v>17</v>
      </c>
      <c r="S205" s="1">
        <v>9</v>
      </c>
      <c r="T205" s="1">
        <v>11</v>
      </c>
      <c r="AG205" s="7">
        <f>IF(Q205&gt;0,RANK(Q205,(N205:P205,Q205:AE205)),0)</f>
        <v>3</v>
      </c>
      <c r="AH205" s="7">
        <f>IF(R205&gt;0,RANK(R205,(N205:P205,Q205:AE205)),0)</f>
        <v>5</v>
      </c>
      <c r="AI205" s="7">
        <f>IF(T205&gt;0,RANK(T205,(N205:P205,Q205:AE205)),0)</f>
        <v>6</v>
      </c>
      <c r="AJ205" s="7">
        <f>IF(S205&gt;0,RANK(S205,(N205:P205,Q205:AE205)),0)</f>
        <v>7</v>
      </c>
      <c r="AK205" s="2">
        <f t="shared" si="79"/>
        <v>1.219323969748418E-2</v>
      </c>
      <c r="AL205" s="2">
        <f t="shared" si="80"/>
        <v>2.6238617070535575E-3</v>
      </c>
      <c r="AM205" s="2">
        <f t="shared" si="81"/>
        <v>1.697792869269949E-3</v>
      </c>
      <c r="AN205" s="2">
        <f t="shared" si="82"/>
        <v>1.389103256675413E-3</v>
      </c>
      <c r="AP205" s="6" t="s">
        <v>3768</v>
      </c>
      <c r="AQ205" s="5" t="s">
        <v>1210</v>
      </c>
      <c r="AR205">
        <v>2</v>
      </c>
      <c r="AT205" s="93" t="s">
        <v>629</v>
      </c>
      <c r="AU205" s="92" t="s">
        <v>1153</v>
      </c>
      <c r="AV205" s="83" t="str">
        <f t="shared" si="71"/>
        <v>05149</v>
      </c>
      <c r="AX205" s="7" t="s">
        <v>3753</v>
      </c>
    </row>
    <row r="206" spans="1:50" collapsed="1">
      <c r="A206" s="6" t="s">
        <v>1524</v>
      </c>
      <c r="B206" s="5" t="s">
        <v>1985</v>
      </c>
      <c r="C206" s="1">
        <f t="shared" si="72"/>
        <v>921781</v>
      </c>
      <c r="D206" s="7">
        <f>RANK(N206,(N206:P206,Q206:AE206))</f>
        <v>2</v>
      </c>
      <c r="E206" s="7">
        <f>RANK(O206,(N206:P206,Q206:AE206))</f>
        <v>1</v>
      </c>
      <c r="F206" s="7">
        <f>IF(P206&gt;0,RANK(P206,(N206:P206,Q206:AE206)),0)</f>
        <v>3</v>
      </c>
      <c r="G206" s="1">
        <f t="shared" si="73"/>
        <v>50172</v>
      </c>
      <c r="H206" s="2">
        <f t="shared" si="74"/>
        <v>5.4429414361979692E-2</v>
      </c>
      <c r="I206" s="2"/>
      <c r="J206" s="2">
        <f t="shared" si="75"/>
        <v>0.4586425626043496</v>
      </c>
      <c r="K206" s="2">
        <f t="shared" si="76"/>
        <v>0.51307197696632934</v>
      </c>
      <c r="L206" s="2">
        <f t="shared" si="77"/>
        <v>1.4559857493265754E-2</v>
      </c>
      <c r="M206" s="2">
        <f t="shared" si="78"/>
        <v>1.3725602936055365E-2</v>
      </c>
      <c r="N206" s="1">
        <f>SUM(N131:N205)</f>
        <v>422768</v>
      </c>
      <c r="O206" s="1">
        <f t="shared" ref="O206:T206" si="83">SUM(O131:O205)</f>
        <v>472940</v>
      </c>
      <c r="P206" s="1">
        <f t="shared" si="83"/>
        <v>13421</v>
      </c>
      <c r="Q206" s="1">
        <f t="shared" si="83"/>
        <v>7358</v>
      </c>
      <c r="R206" s="1">
        <f t="shared" si="83"/>
        <v>2781</v>
      </c>
      <c r="S206" s="1">
        <f>SUM(S131:S205)</f>
        <v>1415</v>
      </c>
      <c r="T206" s="1">
        <f t="shared" si="83"/>
        <v>1098</v>
      </c>
      <c r="AG206" s="7">
        <f>IF(Q206&gt;0,RANK(Q206,(N206:P206,Q206:AE206)),0)</f>
        <v>4</v>
      </c>
      <c r="AH206" s="7">
        <f>IF(R206&gt;0,RANK(R206,(N206:P206,Q206:AE206)),0)</f>
        <v>5</v>
      </c>
      <c r="AI206" s="7">
        <f>IF(T206&gt;0,RANK(T206,(N206:P206,Q206:AE206)),0)</f>
        <v>7</v>
      </c>
      <c r="AJ206" s="7">
        <f>IF(S206&gt;0,RANK(S206,(N206:P206,Q206:AE206)),0)</f>
        <v>6</v>
      </c>
      <c r="AK206" s="2">
        <f t="shared" si="79"/>
        <v>7.9823732535168335E-3</v>
      </c>
      <c r="AL206" s="2">
        <f t="shared" si="80"/>
        <v>3.0169855963618256E-3</v>
      </c>
      <c r="AM206" s="2">
        <f t="shared" si="81"/>
        <v>1.1911723066541835E-3</v>
      </c>
      <c r="AN206" s="2">
        <f t="shared" si="82"/>
        <v>1.5350717795224679E-3</v>
      </c>
      <c r="AP206" s="6" t="s">
        <v>1524</v>
      </c>
      <c r="AQ206" s="5" t="s">
        <v>1985</v>
      </c>
      <c r="AV206" s="83" t="str">
        <f t="shared" si="71"/>
        <v/>
      </c>
      <c r="AX206" s="7" t="s">
        <v>3288</v>
      </c>
    </row>
    <row r="207" spans="1:50">
      <c r="A207" s="6"/>
      <c r="B207" s="6"/>
      <c r="C207" s="1"/>
      <c r="E207" s="7"/>
      <c r="F207" s="7"/>
      <c r="I207" s="2"/>
      <c r="AG207" s="7"/>
      <c r="AH207" s="7"/>
      <c r="AI207" s="7"/>
      <c r="AJ207" s="7"/>
      <c r="AP207" s="6"/>
      <c r="AQ207" s="6"/>
    </row>
    <row r="208" spans="1:50" hidden="1" outlineLevel="1">
      <c r="A208" s="6" t="s">
        <v>1517</v>
      </c>
      <c r="B208" s="6" t="s">
        <v>1212</v>
      </c>
      <c r="C208" s="1">
        <f t="shared" ref="C208:C239" si="84">SUM(N208:AE208)</f>
        <v>494336</v>
      </c>
      <c r="D208" s="7">
        <f>RANK(N208,(N208:P208,Q208:AE208))</f>
        <v>1</v>
      </c>
      <c r="E208" s="7">
        <f>RANK(O208,(N208:P208,Q208:AE208))</f>
        <v>2</v>
      </c>
      <c r="F208" s="7">
        <f>IF(P208&gt;0,RANK(P208,(N208:P208,Q208:AE208)),0)</f>
        <v>3</v>
      </c>
      <c r="G208" s="1">
        <f t="shared" ref="G208:G239" si="85">IF(D208=1,N208,IF(E208=1,O208,P208))-IF(D208=2,N208,IF(E208=2,O208,P208))</f>
        <v>223610</v>
      </c>
      <c r="H208" s="2">
        <f t="shared" ref="H208:H239" si="86">G208/C208</f>
        <v>0.45234415458311755</v>
      </c>
      <c r="I208" s="2"/>
      <c r="J208" s="2">
        <f t="shared" ref="J208:J239" si="87">IF($C208=0,"-",N208/$C208)</f>
        <v>0.6936355029777318</v>
      </c>
      <c r="K208" s="2">
        <f t="shared" ref="K208:K239" si="88">IF($C208=0,"-",O208/$C208)</f>
        <v>0.24129134839461419</v>
      </c>
      <c r="L208" s="2">
        <f t="shared" ref="L208:L239" si="89">IF($C208=0,"-",P208/$C208)</f>
        <v>5.5628155748316935E-2</v>
      </c>
      <c r="M208" s="2">
        <f t="shared" ref="M208:M239" si="90">IF(C208=0,"-",(1-J208-K208-L208))</f>
        <v>9.4449928793370747E-3</v>
      </c>
      <c r="N208" s="1">
        <v>342889</v>
      </c>
      <c r="O208" s="1">
        <v>119279</v>
      </c>
      <c r="P208" s="1">
        <v>27499</v>
      </c>
      <c r="Q208" s="1">
        <v>1026</v>
      </c>
      <c r="R208" s="1">
        <v>1910</v>
      </c>
      <c r="S208" s="1">
        <v>1237</v>
      </c>
      <c r="T208" s="1">
        <v>492</v>
      </c>
      <c r="X208" s="1">
        <v>4</v>
      </c>
      <c r="AG208" s="7">
        <f>IF(Q208&gt;0,RANK(Q208,(N208:P208,Q208:AE208)),0)</f>
        <v>6</v>
      </c>
      <c r="AH208" s="7">
        <f>IF(R208&gt;0,RANK(R208,(N208:P208,Q208:AE208)),0)</f>
        <v>4</v>
      </c>
      <c r="AI208" s="7">
        <f>IF(T208&gt;0,RANK(T208,(N208:P208,Q208:AE208)),0)</f>
        <v>7</v>
      </c>
      <c r="AJ208" s="7">
        <f>IF(S208&gt;0,RANK(S208,(N208:P208,Q208:AE208)),0)</f>
        <v>5</v>
      </c>
      <c r="AK208" s="2">
        <f t="shared" ref="AK208:AK239" si="91">IF($C208=0,"-",Q208/$C208)</f>
        <v>2.0755113930605905E-3</v>
      </c>
      <c r="AL208" s="2">
        <f t="shared" ref="AL208:AL239" si="92">IF($C208=0,"-",R208/$C208)</f>
        <v>3.8637687726566544E-3</v>
      </c>
      <c r="AM208" s="2">
        <f t="shared" ref="AM208:AM239" si="93">IF($C208=0,"-",T208/$C208)</f>
        <v>9.9527446918694969E-4</v>
      </c>
      <c r="AN208" s="2">
        <f t="shared" ref="AN208:AN239" si="94">IF($C208=0,"-",S208/$C208)</f>
        <v>2.5023465820818228E-3</v>
      </c>
      <c r="AP208" s="6" t="s">
        <v>1517</v>
      </c>
      <c r="AQ208" s="6" t="s">
        <v>1212</v>
      </c>
      <c r="AT208" s="93" t="s">
        <v>185</v>
      </c>
      <c r="AU208" s="92" t="s">
        <v>1801</v>
      </c>
      <c r="AV208" s="83" t="str">
        <f t="shared" si="71"/>
        <v>06001</v>
      </c>
      <c r="AX208" s="7" t="s">
        <v>3753</v>
      </c>
    </row>
    <row r="209" spans="1:50" hidden="1" outlineLevel="1">
      <c r="A209" s="6" t="s">
        <v>1270</v>
      </c>
      <c r="B209" s="6" t="s">
        <v>1212</v>
      </c>
      <c r="C209" s="1">
        <f t="shared" si="84"/>
        <v>586</v>
      </c>
      <c r="D209" s="7">
        <f>RANK(N209,(N209:P209,Q209:AE209))</f>
        <v>2</v>
      </c>
      <c r="E209" s="7">
        <f>RANK(O209,(N209:P209,Q209:AE209))</f>
        <v>1</v>
      </c>
      <c r="F209" s="7">
        <f>IF(P209&gt;0,RANK(P209,(N209:P209,Q209:AE209)),0)</f>
        <v>3</v>
      </c>
      <c r="G209" s="1">
        <f t="shared" si="85"/>
        <v>16</v>
      </c>
      <c r="H209" s="2">
        <f t="shared" si="86"/>
        <v>2.7303754266211604E-2</v>
      </c>
      <c r="I209" s="2"/>
      <c r="J209" s="2">
        <f t="shared" si="87"/>
        <v>0.4522184300341297</v>
      </c>
      <c r="K209" s="2">
        <f t="shared" si="88"/>
        <v>0.47952218430034127</v>
      </c>
      <c r="L209" s="2">
        <f t="shared" si="89"/>
        <v>4.2662116040955635E-2</v>
      </c>
      <c r="M209" s="2">
        <f t="shared" si="90"/>
        <v>2.5597269624573447E-2</v>
      </c>
      <c r="N209" s="1">
        <v>265</v>
      </c>
      <c r="O209" s="1">
        <v>281</v>
      </c>
      <c r="P209" s="1">
        <v>25</v>
      </c>
      <c r="Q209" s="1">
        <v>8</v>
      </c>
      <c r="R209" s="1">
        <v>6</v>
      </c>
      <c r="S209" s="1">
        <v>1</v>
      </c>
      <c r="T209" s="1">
        <v>0</v>
      </c>
      <c r="AG209" s="7">
        <f>IF(Q209&gt;0,RANK(Q209,(N209:P209,Q209:AE209)),0)</f>
        <v>4</v>
      </c>
      <c r="AH209" s="7">
        <f>IF(R209&gt;0,RANK(R209,(N209:P209,Q209:AE209)),0)</f>
        <v>5</v>
      </c>
      <c r="AI209" s="7">
        <f>IF(T209&gt;0,RANK(T209,(N209:P209,Q209:AE209)),0)</f>
        <v>0</v>
      </c>
      <c r="AJ209" s="7">
        <f>IF(S209&gt;0,RANK(S209,(N209:P209,Q209:AE209)),0)</f>
        <v>6</v>
      </c>
      <c r="AK209" s="2">
        <f t="shared" si="91"/>
        <v>1.3651877133105802E-2</v>
      </c>
      <c r="AL209" s="2">
        <f t="shared" si="92"/>
        <v>1.0238907849829351E-2</v>
      </c>
      <c r="AM209" s="2">
        <f t="shared" si="93"/>
        <v>0</v>
      </c>
      <c r="AN209" s="2">
        <f t="shared" si="94"/>
        <v>1.7064846416382253E-3</v>
      </c>
      <c r="AP209" s="6" t="s">
        <v>1270</v>
      </c>
      <c r="AQ209" s="6" t="s">
        <v>1212</v>
      </c>
      <c r="AT209" s="93" t="s">
        <v>185</v>
      </c>
      <c r="AU209" s="92" t="s">
        <v>1802</v>
      </c>
      <c r="AV209" s="83" t="str">
        <f t="shared" si="71"/>
        <v>06003</v>
      </c>
      <c r="AX209" s="7" t="s">
        <v>3753</v>
      </c>
    </row>
    <row r="210" spans="1:50" hidden="1" outlineLevel="1">
      <c r="A210" s="6" t="s">
        <v>1523</v>
      </c>
      <c r="B210" s="6" t="s">
        <v>1212</v>
      </c>
      <c r="C210" s="1">
        <f t="shared" si="84"/>
        <v>15464</v>
      </c>
      <c r="D210" s="7">
        <f>RANK(N210,(N210:P210,Q210:AE210))</f>
        <v>2</v>
      </c>
      <c r="E210" s="7">
        <f>RANK(O210,(N210:P210,Q210:AE210))</f>
        <v>1</v>
      </c>
      <c r="F210" s="7">
        <f>IF(P210&gt;0,RANK(P210,(N210:P210,Q210:AE210)),0)</f>
        <v>3</v>
      </c>
      <c r="G210" s="1">
        <f t="shared" si="85"/>
        <v>2860</v>
      </c>
      <c r="H210" s="2">
        <f t="shared" si="86"/>
        <v>0.18494568028970512</v>
      </c>
      <c r="I210" s="2"/>
      <c r="J210" s="2">
        <f t="shared" si="87"/>
        <v>0.38191929643041905</v>
      </c>
      <c r="K210" s="2">
        <f t="shared" si="88"/>
        <v>0.56686497672012415</v>
      </c>
      <c r="L210" s="2">
        <f t="shared" si="89"/>
        <v>3.7765131919296431E-2</v>
      </c>
      <c r="M210" s="2">
        <f t="shared" si="90"/>
        <v>1.3450594930160424E-2</v>
      </c>
      <c r="N210" s="1">
        <v>5906</v>
      </c>
      <c r="O210" s="1">
        <v>8766</v>
      </c>
      <c r="P210" s="1">
        <v>584</v>
      </c>
      <c r="Q210" s="1">
        <v>94</v>
      </c>
      <c r="R210" s="1">
        <v>81</v>
      </c>
      <c r="S210" s="1">
        <v>24</v>
      </c>
      <c r="T210" s="1">
        <v>9</v>
      </c>
      <c r="AG210" s="7">
        <f>IF(Q210&gt;0,RANK(Q210,(N210:P210,Q210:AE210)),0)</f>
        <v>4</v>
      </c>
      <c r="AH210" s="7">
        <f>IF(R210&gt;0,RANK(R210,(N210:P210,Q210:AE210)),0)</f>
        <v>5</v>
      </c>
      <c r="AI210" s="7">
        <f>IF(T210&gt;0,RANK(T210,(N210:P210,Q210:AE210)),0)</f>
        <v>7</v>
      </c>
      <c r="AJ210" s="7">
        <f>IF(S210&gt;0,RANK(S210,(N210:P210,Q210:AE210)),0)</f>
        <v>6</v>
      </c>
      <c r="AK210" s="2">
        <f t="shared" si="91"/>
        <v>6.0786342472840147E-3</v>
      </c>
      <c r="AL210" s="2">
        <f t="shared" si="92"/>
        <v>5.2379720641489913E-3</v>
      </c>
      <c r="AM210" s="2">
        <f t="shared" si="93"/>
        <v>5.8199689601655456E-4</v>
      </c>
      <c r="AN210" s="2">
        <f t="shared" si="94"/>
        <v>1.5519917227108122E-3</v>
      </c>
      <c r="AP210" s="6" t="s">
        <v>1523</v>
      </c>
      <c r="AQ210" s="6" t="s">
        <v>1212</v>
      </c>
      <c r="AT210" s="93" t="s">
        <v>185</v>
      </c>
      <c r="AU210" s="92" t="s">
        <v>1803</v>
      </c>
      <c r="AV210" s="83" t="str">
        <f t="shared" si="71"/>
        <v>06005</v>
      </c>
      <c r="AX210" s="7" t="s">
        <v>3753</v>
      </c>
    </row>
    <row r="211" spans="1:50" hidden="1" outlineLevel="1">
      <c r="A211" s="6" t="s">
        <v>1583</v>
      </c>
      <c r="B211" s="6" t="s">
        <v>1212</v>
      </c>
      <c r="C211" s="1">
        <f t="shared" si="84"/>
        <v>83721</v>
      </c>
      <c r="D211" s="7">
        <f>RANK(N211,(N211:P211,Q211:AE211))</f>
        <v>2</v>
      </c>
      <c r="E211" s="7">
        <f>RANK(O211,(N211:P211,Q211:AE211))</f>
        <v>1</v>
      </c>
      <c r="F211" s="7">
        <f>IF(P211&gt;0,RANK(P211,(N211:P211,Q211:AE211)),0)</f>
        <v>3</v>
      </c>
      <c r="G211" s="1">
        <f t="shared" si="85"/>
        <v>14246</v>
      </c>
      <c r="H211" s="2">
        <f t="shared" si="86"/>
        <v>0.17016041375521077</v>
      </c>
      <c r="I211" s="2"/>
      <c r="J211" s="2">
        <f t="shared" si="87"/>
        <v>0.37431468807109325</v>
      </c>
      <c r="K211" s="2">
        <f t="shared" si="88"/>
        <v>0.54447510182630399</v>
      </c>
      <c r="L211" s="2">
        <f t="shared" si="89"/>
        <v>6.8405776328519727E-2</v>
      </c>
      <c r="M211" s="2">
        <f t="shared" si="90"/>
        <v>1.2804433774083038E-2</v>
      </c>
      <c r="N211" s="1">
        <v>31338</v>
      </c>
      <c r="O211" s="1">
        <v>45584</v>
      </c>
      <c r="P211" s="1">
        <v>5727</v>
      </c>
      <c r="Q211" s="1">
        <v>486</v>
      </c>
      <c r="R211" s="1">
        <v>381</v>
      </c>
      <c r="S211" s="1">
        <v>125</v>
      </c>
      <c r="T211" s="1">
        <v>80</v>
      </c>
      <c r="AG211" s="7">
        <f>IF(Q211&gt;0,RANK(Q211,(N211:P211,Q211:AE211)),0)</f>
        <v>4</v>
      </c>
      <c r="AH211" s="7">
        <f>IF(R211&gt;0,RANK(R211,(N211:P211,Q211:AE211)),0)</f>
        <v>5</v>
      </c>
      <c r="AI211" s="7">
        <f>IF(T211&gt;0,RANK(T211,(N211:P211,Q211:AE211)),0)</f>
        <v>7</v>
      </c>
      <c r="AJ211" s="7">
        <f>IF(S211&gt;0,RANK(S211,(N211:P211,Q211:AE211)),0)</f>
        <v>6</v>
      </c>
      <c r="AK211" s="2">
        <f t="shared" si="91"/>
        <v>5.8049951625040314E-3</v>
      </c>
      <c r="AL211" s="2">
        <f t="shared" si="92"/>
        <v>4.5508295409753827E-3</v>
      </c>
      <c r="AM211" s="2">
        <f t="shared" si="93"/>
        <v>9.5555475925992279E-4</v>
      </c>
      <c r="AN211" s="2">
        <f t="shared" si="94"/>
        <v>1.4930543113436294E-3</v>
      </c>
      <c r="AP211" s="6" t="s">
        <v>1583</v>
      </c>
      <c r="AQ211" s="6" t="s">
        <v>1212</v>
      </c>
      <c r="AT211" s="93" t="s">
        <v>185</v>
      </c>
      <c r="AU211" s="92" t="s">
        <v>2150</v>
      </c>
      <c r="AV211" s="83" t="str">
        <f t="shared" si="71"/>
        <v>06007</v>
      </c>
      <c r="AX211" s="7" t="s">
        <v>3753</v>
      </c>
    </row>
    <row r="212" spans="1:50" hidden="1" outlineLevel="1">
      <c r="A212" s="6" t="s">
        <v>1677</v>
      </c>
      <c r="B212" s="6" t="s">
        <v>1212</v>
      </c>
      <c r="C212" s="1">
        <f t="shared" si="84"/>
        <v>18876</v>
      </c>
      <c r="D212" s="7">
        <f>RANK(N212,(N212:P212,Q212:AE212))</f>
        <v>2</v>
      </c>
      <c r="E212" s="7">
        <f>RANK(O212,(N212:P212,Q212:AE212))</f>
        <v>1</v>
      </c>
      <c r="F212" s="7">
        <f>IF(P212&gt;0,RANK(P212,(N212:P212,Q212:AE212)),0)</f>
        <v>3</v>
      </c>
      <c r="G212" s="1">
        <f t="shared" si="85"/>
        <v>3506</v>
      </c>
      <c r="H212" s="2">
        <f t="shared" si="86"/>
        <v>0.1857385039203221</v>
      </c>
      <c r="I212" s="2"/>
      <c r="J212" s="2">
        <f t="shared" si="87"/>
        <v>0.37576817122271666</v>
      </c>
      <c r="K212" s="2">
        <f t="shared" si="88"/>
        <v>0.56150667514303876</v>
      </c>
      <c r="L212" s="2">
        <f t="shared" si="89"/>
        <v>4.5719432083068445E-2</v>
      </c>
      <c r="M212" s="2">
        <f t="shared" si="90"/>
        <v>1.7005721551176134E-2</v>
      </c>
      <c r="N212" s="1">
        <v>7093</v>
      </c>
      <c r="O212" s="1">
        <v>10599</v>
      </c>
      <c r="P212" s="1">
        <v>863</v>
      </c>
      <c r="Q212" s="1">
        <v>108</v>
      </c>
      <c r="R212" s="1">
        <v>140</v>
      </c>
      <c r="S212" s="1">
        <v>57</v>
      </c>
      <c r="T212" s="1">
        <v>16</v>
      </c>
      <c r="AG212" s="7">
        <f>IF(Q212&gt;0,RANK(Q212,(N212:P212,Q212:AE212)),0)</f>
        <v>5</v>
      </c>
      <c r="AH212" s="7">
        <f>IF(R212&gt;0,RANK(R212,(N212:P212,Q212:AE212)),0)</f>
        <v>4</v>
      </c>
      <c r="AI212" s="7">
        <f>IF(T212&gt;0,RANK(T212,(N212:P212,Q212:AE212)),0)</f>
        <v>7</v>
      </c>
      <c r="AJ212" s="7">
        <f>IF(S212&gt;0,RANK(S212,(N212:P212,Q212:AE212)),0)</f>
        <v>6</v>
      </c>
      <c r="AK212" s="2">
        <f t="shared" si="91"/>
        <v>5.7215511760966304E-3</v>
      </c>
      <c r="AL212" s="2">
        <f t="shared" si="92"/>
        <v>7.4168255986437805E-3</v>
      </c>
      <c r="AM212" s="2">
        <f t="shared" si="93"/>
        <v>8.4763721127357496E-4</v>
      </c>
      <c r="AN212" s="2">
        <f t="shared" si="94"/>
        <v>3.0197075651621106E-3</v>
      </c>
      <c r="AP212" s="6" t="s">
        <v>1677</v>
      </c>
      <c r="AQ212" s="6" t="s">
        <v>1212</v>
      </c>
      <c r="AT212" s="93" t="s">
        <v>185</v>
      </c>
      <c r="AU212" s="92" t="s">
        <v>2454</v>
      </c>
      <c r="AV212" s="83" t="str">
        <f t="shared" si="71"/>
        <v>06009</v>
      </c>
      <c r="AX212" s="7" t="s">
        <v>3753</v>
      </c>
    </row>
    <row r="213" spans="1:50" hidden="1" outlineLevel="1">
      <c r="A213" s="6" t="s">
        <v>1678</v>
      </c>
      <c r="B213" s="6" t="s">
        <v>1212</v>
      </c>
      <c r="C213" s="1">
        <f t="shared" si="84"/>
        <v>5590</v>
      </c>
      <c r="D213" s="7">
        <f>RANK(N213,(N213:P213,Q213:AE213))</f>
        <v>2</v>
      </c>
      <c r="E213" s="7">
        <f>RANK(O213,(N213:P213,Q213:AE213))</f>
        <v>1</v>
      </c>
      <c r="F213" s="7">
        <f>IF(P213&gt;0,RANK(P213,(N213:P213,Q213:AE213)),0)</f>
        <v>3</v>
      </c>
      <c r="G213" s="1">
        <f t="shared" si="85"/>
        <v>1884</v>
      </c>
      <c r="H213" s="2">
        <f t="shared" si="86"/>
        <v>0.33703041144901608</v>
      </c>
      <c r="I213" s="2"/>
      <c r="J213" s="2">
        <f t="shared" si="87"/>
        <v>0.31216457960644006</v>
      </c>
      <c r="K213" s="2">
        <f t="shared" si="88"/>
        <v>0.64919499105545619</v>
      </c>
      <c r="L213" s="2">
        <f t="shared" si="89"/>
        <v>2.7012522361359571E-2</v>
      </c>
      <c r="M213" s="2">
        <f t="shared" si="90"/>
        <v>1.1627906976744172E-2</v>
      </c>
      <c r="N213" s="1">
        <v>1745</v>
      </c>
      <c r="O213" s="1">
        <v>3629</v>
      </c>
      <c r="P213" s="1">
        <v>151</v>
      </c>
      <c r="Q213" s="1">
        <v>38</v>
      </c>
      <c r="R213" s="1">
        <v>12</v>
      </c>
      <c r="S213" s="1">
        <v>12</v>
      </c>
      <c r="T213" s="1">
        <v>3</v>
      </c>
      <c r="AG213" s="7">
        <f>IF(Q213&gt;0,RANK(Q213,(N213:P213,Q213:AE213)),0)</f>
        <v>4</v>
      </c>
      <c r="AH213" s="7">
        <f>IF(R213&gt;0,RANK(R213,(N213:P213,Q213:AE213)),0)</f>
        <v>5</v>
      </c>
      <c r="AI213" s="7">
        <f>IF(T213&gt;0,RANK(T213,(N213:P213,Q213:AE213)),0)</f>
        <v>7</v>
      </c>
      <c r="AJ213" s="7">
        <f>IF(S213&gt;0,RANK(S213,(N213:P213,Q213:AE213)),0)</f>
        <v>5</v>
      </c>
      <c r="AK213" s="2">
        <f t="shared" si="91"/>
        <v>6.7978533094812162E-3</v>
      </c>
      <c r="AL213" s="2">
        <f t="shared" si="92"/>
        <v>2.1466905187835419E-3</v>
      </c>
      <c r="AM213" s="2">
        <f t="shared" si="93"/>
        <v>5.3667262969588547E-4</v>
      </c>
      <c r="AN213" s="2">
        <f t="shared" si="94"/>
        <v>2.1466905187835419E-3</v>
      </c>
      <c r="AP213" s="6" t="s">
        <v>1678</v>
      </c>
      <c r="AQ213" s="6" t="s">
        <v>1212</v>
      </c>
      <c r="AT213" s="93" t="s">
        <v>185</v>
      </c>
      <c r="AU213" s="92" t="s">
        <v>2455</v>
      </c>
      <c r="AV213" s="83" t="str">
        <f t="shared" si="71"/>
        <v>06011</v>
      </c>
      <c r="AX213" s="7" t="s">
        <v>3753</v>
      </c>
    </row>
    <row r="214" spans="1:50" hidden="1" outlineLevel="1">
      <c r="A214" s="6" t="s">
        <v>466</v>
      </c>
      <c r="B214" s="6" t="s">
        <v>1212</v>
      </c>
      <c r="C214" s="1">
        <f t="shared" si="84"/>
        <v>381478</v>
      </c>
      <c r="D214" s="7">
        <f>RANK(N214,(N214:P214,Q214:AE214))</f>
        <v>1</v>
      </c>
      <c r="E214" s="7">
        <f>RANK(O214,(N214:P214,Q214:AE214))</f>
        <v>2</v>
      </c>
      <c r="F214" s="7">
        <f>IF(P214&gt;0,RANK(P214,(N214:P214,Q214:AE214)),0)</f>
        <v>3</v>
      </c>
      <c r="G214" s="1">
        <f t="shared" si="85"/>
        <v>82965</v>
      </c>
      <c r="H214" s="2">
        <f t="shared" si="86"/>
        <v>0.21748305275795721</v>
      </c>
      <c r="I214" s="2"/>
      <c r="J214" s="2">
        <f t="shared" si="87"/>
        <v>0.58807585234273008</v>
      </c>
      <c r="K214" s="2">
        <f t="shared" si="88"/>
        <v>0.37059279958477293</v>
      </c>
      <c r="L214" s="2">
        <f t="shared" si="89"/>
        <v>3.4253613576667591E-2</v>
      </c>
      <c r="M214" s="2">
        <f t="shared" si="90"/>
        <v>7.0777344958294075E-3</v>
      </c>
      <c r="N214" s="1">
        <v>224338</v>
      </c>
      <c r="O214" s="1">
        <v>141373</v>
      </c>
      <c r="P214" s="1">
        <v>13067</v>
      </c>
      <c r="Q214" s="1">
        <v>778</v>
      </c>
      <c r="R214" s="1">
        <v>1290</v>
      </c>
      <c r="S214" s="1">
        <v>346</v>
      </c>
      <c r="T214" s="1">
        <v>286</v>
      </c>
      <c r="AG214" s="7">
        <f>IF(Q214&gt;0,RANK(Q214,(N214:P214,Q214:AE214)),0)</f>
        <v>5</v>
      </c>
      <c r="AH214" s="7">
        <f>IF(R214&gt;0,RANK(R214,(N214:P214,Q214:AE214)),0)</f>
        <v>4</v>
      </c>
      <c r="AI214" s="7">
        <f>IF(T214&gt;0,RANK(T214,(N214:P214,Q214:AE214)),0)</f>
        <v>7</v>
      </c>
      <c r="AJ214" s="7">
        <f>IF(S214&gt;0,RANK(S214,(N214:P214,Q214:AE214)),0)</f>
        <v>6</v>
      </c>
      <c r="AK214" s="2">
        <f t="shared" si="91"/>
        <v>2.0394360880575026E-3</v>
      </c>
      <c r="AL214" s="2">
        <f t="shared" si="92"/>
        <v>3.3815842591184814E-3</v>
      </c>
      <c r="AM214" s="2">
        <f t="shared" si="93"/>
        <v>7.4971557992859351E-4</v>
      </c>
      <c r="AN214" s="2">
        <f t="shared" si="94"/>
        <v>9.0699856872480196E-4</v>
      </c>
      <c r="AP214" s="6" t="s">
        <v>466</v>
      </c>
      <c r="AQ214" s="6" t="s">
        <v>1212</v>
      </c>
      <c r="AT214" s="93" t="s">
        <v>185</v>
      </c>
      <c r="AU214" s="92" t="s">
        <v>2456</v>
      </c>
      <c r="AV214" s="83" t="str">
        <f t="shared" si="71"/>
        <v>06013</v>
      </c>
      <c r="AX214" s="7" t="s">
        <v>3753</v>
      </c>
    </row>
    <row r="215" spans="1:50" hidden="1" outlineLevel="1">
      <c r="A215" s="6" t="s">
        <v>573</v>
      </c>
      <c r="B215" s="6" t="s">
        <v>1212</v>
      </c>
      <c r="C215" s="1">
        <f t="shared" si="84"/>
        <v>8294</v>
      </c>
      <c r="D215" s="7">
        <f>RANK(N215,(N215:P215,Q215:AE215))</f>
        <v>2</v>
      </c>
      <c r="E215" s="7">
        <f>RANK(O215,(N215:P215,Q215:AE215))</f>
        <v>1</v>
      </c>
      <c r="F215" s="7">
        <f>IF(P215&gt;0,RANK(P215,(N215:P215,Q215:AE215)),0)</f>
        <v>3</v>
      </c>
      <c r="G215" s="1">
        <f t="shared" si="85"/>
        <v>1409</v>
      </c>
      <c r="H215" s="2">
        <f t="shared" si="86"/>
        <v>0.16988184229563541</v>
      </c>
      <c r="I215" s="2"/>
      <c r="J215" s="2">
        <f t="shared" si="87"/>
        <v>0.3758138413310827</v>
      </c>
      <c r="K215" s="2">
        <f t="shared" si="88"/>
        <v>0.54569568362671816</v>
      </c>
      <c r="L215" s="2">
        <f t="shared" si="89"/>
        <v>5.8476006751868821E-2</v>
      </c>
      <c r="M215" s="2">
        <f t="shared" si="90"/>
        <v>2.001446829033026E-2</v>
      </c>
      <c r="N215" s="1">
        <v>3117</v>
      </c>
      <c r="O215" s="1">
        <v>4526</v>
      </c>
      <c r="P215" s="1">
        <v>485</v>
      </c>
      <c r="Q215" s="1">
        <v>65</v>
      </c>
      <c r="R215" s="1">
        <v>52</v>
      </c>
      <c r="S215" s="1">
        <v>36</v>
      </c>
      <c r="T215" s="1">
        <v>13</v>
      </c>
      <c r="AG215" s="7">
        <f>IF(Q215&gt;0,RANK(Q215,(N215:P215,Q215:AE215)),0)</f>
        <v>4</v>
      </c>
      <c r="AH215" s="7">
        <f>IF(R215&gt;0,RANK(R215,(N215:P215,Q215:AE215)),0)</f>
        <v>5</v>
      </c>
      <c r="AI215" s="7">
        <f>IF(T215&gt;0,RANK(T215,(N215:P215,Q215:AE215)),0)</f>
        <v>7</v>
      </c>
      <c r="AJ215" s="7">
        <f>IF(S215&gt;0,RANK(S215,(N215:P215,Q215:AE215)),0)</f>
        <v>6</v>
      </c>
      <c r="AK215" s="2">
        <f t="shared" si="91"/>
        <v>7.8369905956112845E-3</v>
      </c>
      <c r="AL215" s="2">
        <f t="shared" si="92"/>
        <v>6.269592476489028E-3</v>
      </c>
      <c r="AM215" s="2">
        <f t="shared" si="93"/>
        <v>1.567398119122257E-3</v>
      </c>
      <c r="AN215" s="2">
        <f t="shared" si="94"/>
        <v>4.3404870991077885E-3</v>
      </c>
      <c r="AP215" s="6" t="s">
        <v>573</v>
      </c>
      <c r="AQ215" s="6" t="s">
        <v>1212</v>
      </c>
      <c r="AT215" s="93" t="s">
        <v>185</v>
      </c>
      <c r="AU215" s="92" t="s">
        <v>1466</v>
      </c>
      <c r="AV215" s="83" t="str">
        <f t="shared" si="71"/>
        <v>06015</v>
      </c>
      <c r="AX215" s="7" t="s">
        <v>3753</v>
      </c>
    </row>
    <row r="216" spans="1:50" hidden="1" outlineLevel="1">
      <c r="A216" s="6" t="s">
        <v>574</v>
      </c>
      <c r="B216" s="6" t="s">
        <v>1212</v>
      </c>
      <c r="C216" s="1">
        <f t="shared" si="84"/>
        <v>72136</v>
      </c>
      <c r="D216" s="7">
        <f>RANK(N216,(N216:P216,Q216:AE216))</f>
        <v>2</v>
      </c>
      <c r="E216" s="7">
        <f>RANK(O216,(N216:P216,Q216:AE216))</f>
        <v>1</v>
      </c>
      <c r="F216" s="7">
        <f>IF(P216&gt;0,RANK(P216,(N216:P216,Q216:AE216)),0)</f>
        <v>3</v>
      </c>
      <c r="G216" s="1">
        <f t="shared" si="85"/>
        <v>15825</v>
      </c>
      <c r="H216" s="2">
        <f t="shared" si="86"/>
        <v>0.21937728734612399</v>
      </c>
      <c r="I216" s="2"/>
      <c r="J216" s="2">
        <f t="shared" si="87"/>
        <v>0.3634800931573694</v>
      </c>
      <c r="K216" s="2">
        <f t="shared" si="88"/>
        <v>0.58285738050349345</v>
      </c>
      <c r="L216" s="2">
        <f t="shared" si="89"/>
        <v>4.1768326494399467E-2</v>
      </c>
      <c r="M216" s="2">
        <f t="shared" si="90"/>
        <v>1.1894199844737684E-2</v>
      </c>
      <c r="N216" s="1">
        <v>26220</v>
      </c>
      <c r="O216" s="1">
        <v>42045</v>
      </c>
      <c r="P216" s="1">
        <v>3013</v>
      </c>
      <c r="Q216" s="1">
        <v>337</v>
      </c>
      <c r="R216" s="1">
        <v>334</v>
      </c>
      <c r="S216" s="1">
        <v>115</v>
      </c>
      <c r="T216" s="1">
        <v>72</v>
      </c>
      <c r="AG216" s="7">
        <f>IF(Q216&gt;0,RANK(Q216,(N216:P216,Q216:AE216)),0)</f>
        <v>4</v>
      </c>
      <c r="AH216" s="7">
        <f>IF(R216&gt;0,RANK(R216,(N216:P216,Q216:AE216)),0)</f>
        <v>5</v>
      </c>
      <c r="AI216" s="7">
        <f>IF(T216&gt;0,RANK(T216,(N216:P216,Q216:AE216)),0)</f>
        <v>7</v>
      </c>
      <c r="AJ216" s="7">
        <f>IF(S216&gt;0,RANK(S216,(N216:P216,Q216:AE216)),0)</f>
        <v>6</v>
      </c>
      <c r="AK216" s="2">
        <f t="shared" si="91"/>
        <v>4.6717311744482641E-3</v>
      </c>
      <c r="AL216" s="2">
        <f t="shared" si="92"/>
        <v>4.6301430631030278E-3</v>
      </c>
      <c r="AM216" s="2">
        <f t="shared" si="93"/>
        <v>9.9811467228568267E-4</v>
      </c>
      <c r="AN216" s="2">
        <f t="shared" si="94"/>
        <v>1.594210934900743E-3</v>
      </c>
      <c r="AP216" s="6" t="s">
        <v>574</v>
      </c>
      <c r="AQ216" s="6" t="s">
        <v>1212</v>
      </c>
      <c r="AT216" s="93" t="s">
        <v>185</v>
      </c>
      <c r="AU216" s="92" t="s">
        <v>1467</v>
      </c>
      <c r="AV216" s="83" t="str">
        <f t="shared" si="71"/>
        <v>06017</v>
      </c>
      <c r="AX216" s="7" t="s">
        <v>3753</v>
      </c>
    </row>
    <row r="217" spans="1:50" hidden="1" outlineLevel="1">
      <c r="A217" s="6" t="s">
        <v>2512</v>
      </c>
      <c r="B217" s="6" t="s">
        <v>1212</v>
      </c>
      <c r="C217" s="1">
        <f t="shared" si="84"/>
        <v>220835</v>
      </c>
      <c r="D217" s="7">
        <f>RANK(N217,(N217:P217,Q217:AE217))</f>
        <v>2</v>
      </c>
      <c r="E217" s="7">
        <f>RANK(O217,(N217:P217,Q217:AE217))</f>
        <v>1</v>
      </c>
      <c r="F217" s="7">
        <f>IF(P217&gt;0,RANK(P217,(N217:P217,Q217:AE217)),0)</f>
        <v>3</v>
      </c>
      <c r="G217" s="1">
        <f t="shared" si="85"/>
        <v>22283</v>
      </c>
      <c r="H217" s="2">
        <f t="shared" si="86"/>
        <v>0.10090338940838182</v>
      </c>
      <c r="I217" s="2"/>
      <c r="J217" s="2">
        <f t="shared" si="87"/>
        <v>0.43045260035773314</v>
      </c>
      <c r="K217" s="2">
        <f t="shared" si="88"/>
        <v>0.53135598976611498</v>
      </c>
      <c r="L217" s="2">
        <f t="shared" si="89"/>
        <v>2.9619399098874725E-2</v>
      </c>
      <c r="M217" s="2">
        <f t="shared" si="90"/>
        <v>8.5720107772771573E-3</v>
      </c>
      <c r="N217" s="1">
        <v>95059</v>
      </c>
      <c r="O217" s="1">
        <v>117342</v>
      </c>
      <c r="P217" s="1">
        <v>6541</v>
      </c>
      <c r="Q217" s="1">
        <v>1120</v>
      </c>
      <c r="R217" s="1">
        <v>440</v>
      </c>
      <c r="S217" s="1">
        <v>207</v>
      </c>
      <c r="T217" s="1">
        <v>126</v>
      </c>
      <c r="AG217" s="7">
        <f>IF(Q217&gt;0,RANK(Q217,(N217:P217,Q217:AE217)),0)</f>
        <v>4</v>
      </c>
      <c r="AH217" s="7">
        <f>IF(R217&gt;0,RANK(R217,(N217:P217,Q217:AE217)),0)</f>
        <v>5</v>
      </c>
      <c r="AI217" s="7">
        <f>IF(T217&gt;0,RANK(T217,(N217:P217,Q217:AE217)),0)</f>
        <v>7</v>
      </c>
      <c r="AJ217" s="7">
        <f>IF(S217&gt;0,RANK(S217,(N217:P217,Q217:AE217)),0)</f>
        <v>6</v>
      </c>
      <c r="AK217" s="2">
        <f t="shared" si="91"/>
        <v>5.0716598365295358E-3</v>
      </c>
      <c r="AL217" s="2">
        <f t="shared" si="92"/>
        <v>1.9924377929223178E-3</v>
      </c>
      <c r="AM217" s="2">
        <f t="shared" si="93"/>
        <v>5.7056173160957276E-4</v>
      </c>
      <c r="AN217" s="2">
        <f t="shared" si="94"/>
        <v>9.3735141621572671E-4</v>
      </c>
      <c r="AP217" s="6" t="s">
        <v>2512</v>
      </c>
      <c r="AQ217" s="6" t="s">
        <v>1212</v>
      </c>
      <c r="AT217" s="93" t="s">
        <v>185</v>
      </c>
      <c r="AU217" s="92" t="s">
        <v>1468</v>
      </c>
      <c r="AV217" s="83" t="str">
        <f t="shared" si="71"/>
        <v>06019</v>
      </c>
      <c r="AX217" s="7" t="s">
        <v>3753</v>
      </c>
    </row>
    <row r="218" spans="1:50" hidden="1" outlineLevel="1">
      <c r="A218" s="6" t="s">
        <v>2335</v>
      </c>
      <c r="B218" s="6" t="s">
        <v>1212</v>
      </c>
      <c r="C218" s="1">
        <f t="shared" si="84"/>
        <v>8711</v>
      </c>
      <c r="D218" s="7">
        <f>RANK(N218,(N218:P218,Q218:AE218))</f>
        <v>2</v>
      </c>
      <c r="E218" s="7">
        <f>RANK(O218,(N218:P218,Q218:AE218))</f>
        <v>1</v>
      </c>
      <c r="F218" s="7">
        <f>IF(P218&gt;0,RANK(P218,(N218:P218,Q218:AE218)),0)</f>
        <v>3</v>
      </c>
      <c r="G218" s="1">
        <f t="shared" si="85"/>
        <v>3297</v>
      </c>
      <c r="H218" s="2">
        <f t="shared" si="86"/>
        <v>0.37848697049707269</v>
      </c>
      <c r="I218" s="2"/>
      <c r="J218" s="2">
        <f t="shared" si="87"/>
        <v>0.2867638617839513</v>
      </c>
      <c r="K218" s="2">
        <f t="shared" si="88"/>
        <v>0.665250832281024</v>
      </c>
      <c r="L218" s="2">
        <f t="shared" si="89"/>
        <v>3.0765698542073242E-2</v>
      </c>
      <c r="M218" s="2">
        <f t="shared" si="90"/>
        <v>1.7219607392951461E-2</v>
      </c>
      <c r="N218" s="1">
        <v>2498</v>
      </c>
      <c r="O218" s="1">
        <v>5795</v>
      </c>
      <c r="P218" s="1">
        <v>268</v>
      </c>
      <c r="Q218" s="1">
        <v>96</v>
      </c>
      <c r="R218" s="1">
        <v>38</v>
      </c>
      <c r="S218" s="1">
        <v>13</v>
      </c>
      <c r="T218" s="1">
        <v>3</v>
      </c>
      <c r="AG218" s="7">
        <f>IF(Q218&gt;0,RANK(Q218,(N218:P218,Q218:AE218)),0)</f>
        <v>4</v>
      </c>
      <c r="AH218" s="7">
        <f>IF(R218&gt;0,RANK(R218,(N218:P218,Q218:AE218)),0)</f>
        <v>5</v>
      </c>
      <c r="AI218" s="7">
        <f>IF(T218&gt;0,RANK(T218,(N218:P218,Q218:AE218)),0)</f>
        <v>7</v>
      </c>
      <c r="AJ218" s="7">
        <f>IF(S218&gt;0,RANK(S218,(N218:P218,Q218:AE218)),0)</f>
        <v>6</v>
      </c>
      <c r="AK218" s="2">
        <f t="shared" si="91"/>
        <v>1.1020548731488921E-2</v>
      </c>
      <c r="AL218" s="2">
        <f t="shared" si="92"/>
        <v>4.3623005395476986E-3</v>
      </c>
      <c r="AM218" s="2">
        <f t="shared" si="93"/>
        <v>3.4439214785902879E-4</v>
      </c>
      <c r="AN218" s="2">
        <f t="shared" si="94"/>
        <v>1.4923659740557916E-3</v>
      </c>
      <c r="AP218" s="6" t="s">
        <v>2335</v>
      </c>
      <c r="AQ218" s="6" t="s">
        <v>1212</v>
      </c>
      <c r="AT218" s="93" t="s">
        <v>185</v>
      </c>
      <c r="AU218" s="92" t="s">
        <v>458</v>
      </c>
      <c r="AV218" s="83" t="str">
        <f t="shared" si="71"/>
        <v>06021</v>
      </c>
      <c r="AX218" s="7" t="s">
        <v>3753</v>
      </c>
    </row>
    <row r="219" spans="1:50" hidden="1" outlineLevel="1">
      <c r="A219" s="6" t="s">
        <v>2336</v>
      </c>
      <c r="B219" s="6" t="s">
        <v>1212</v>
      </c>
      <c r="C219" s="1">
        <f t="shared" si="84"/>
        <v>55972</v>
      </c>
      <c r="D219" s="7">
        <f>RANK(N219,(N219:P219,Q219:AE219))</f>
        <v>1</v>
      </c>
      <c r="E219" s="7">
        <f>RANK(O219,(N219:P219,Q219:AE219))</f>
        <v>2</v>
      </c>
      <c r="F219" s="7">
        <f>IF(P219&gt;0,RANK(P219,(N219:P219,Q219:AE219)),0)</f>
        <v>3</v>
      </c>
      <c r="G219" s="1">
        <f t="shared" si="85"/>
        <v>1632</v>
      </c>
      <c r="H219" s="2">
        <f t="shared" si="86"/>
        <v>2.9157435860787537E-2</v>
      </c>
      <c r="I219" s="2"/>
      <c r="J219" s="2">
        <f t="shared" si="87"/>
        <v>0.44398985206889158</v>
      </c>
      <c r="K219" s="2">
        <f t="shared" si="88"/>
        <v>0.41483241620810407</v>
      </c>
      <c r="L219" s="2">
        <f t="shared" si="89"/>
        <v>0.12684913885514185</v>
      </c>
      <c r="M219" s="2">
        <f t="shared" si="90"/>
        <v>1.432859286786245E-2</v>
      </c>
      <c r="N219" s="1">
        <v>24851</v>
      </c>
      <c r="O219" s="1">
        <v>23219</v>
      </c>
      <c r="P219" s="1">
        <v>7100</v>
      </c>
      <c r="Q219" s="1">
        <v>329</v>
      </c>
      <c r="R219" s="1">
        <v>324</v>
      </c>
      <c r="S219" s="1">
        <v>82</v>
      </c>
      <c r="T219" s="1">
        <v>67</v>
      </c>
      <c r="AG219" s="7">
        <f>IF(Q219&gt;0,RANK(Q219,(N219:P219,Q219:AE219)),0)</f>
        <v>4</v>
      </c>
      <c r="AH219" s="7">
        <f>IF(R219&gt;0,RANK(R219,(N219:P219,Q219:AE219)),0)</f>
        <v>5</v>
      </c>
      <c r="AI219" s="7">
        <f>IF(T219&gt;0,RANK(T219,(N219:P219,Q219:AE219)),0)</f>
        <v>7</v>
      </c>
      <c r="AJ219" s="7">
        <f>IF(S219&gt;0,RANK(S219,(N219:P219,Q219:AE219)),0)</f>
        <v>6</v>
      </c>
      <c r="AK219" s="2">
        <f t="shared" si="91"/>
        <v>5.8779389694847426E-3</v>
      </c>
      <c r="AL219" s="2">
        <f t="shared" si="92"/>
        <v>5.7886085900092903E-3</v>
      </c>
      <c r="AM219" s="2">
        <f t="shared" si="93"/>
        <v>1.1970270849710569E-3</v>
      </c>
      <c r="AN219" s="2">
        <f t="shared" si="94"/>
        <v>1.465018223397413E-3</v>
      </c>
      <c r="AP219" s="6" t="s">
        <v>2336</v>
      </c>
      <c r="AQ219" s="6" t="s">
        <v>1212</v>
      </c>
      <c r="AT219" s="93" t="s">
        <v>185</v>
      </c>
      <c r="AU219" s="92" t="s">
        <v>459</v>
      </c>
      <c r="AV219" s="83" t="str">
        <f t="shared" si="71"/>
        <v>06023</v>
      </c>
      <c r="AX219" s="7" t="s">
        <v>3753</v>
      </c>
    </row>
    <row r="220" spans="1:50" hidden="1" outlineLevel="1">
      <c r="A220" s="6" t="s">
        <v>2337</v>
      </c>
      <c r="B220" s="6" t="s">
        <v>1212</v>
      </c>
      <c r="C220" s="1">
        <f t="shared" si="84"/>
        <v>28937</v>
      </c>
      <c r="D220" s="7">
        <f>RANK(N220,(N220:P220,Q220:AE220))</f>
        <v>1</v>
      </c>
      <c r="E220" s="7">
        <f>RANK(O220,(N220:P220,Q220:AE220))</f>
        <v>2</v>
      </c>
      <c r="F220" s="7">
        <f>IF(P220&gt;0,RANK(P220,(N220:P220,Q220:AE220)),0)</f>
        <v>3</v>
      </c>
      <c r="G220" s="1">
        <f t="shared" si="85"/>
        <v>2965</v>
      </c>
      <c r="H220" s="2">
        <f t="shared" si="86"/>
        <v>0.10246397345958462</v>
      </c>
      <c r="I220" s="2"/>
      <c r="J220" s="2">
        <f t="shared" si="87"/>
        <v>0.53526626809966482</v>
      </c>
      <c r="K220" s="2">
        <f t="shared" si="88"/>
        <v>0.43280229464008019</v>
      </c>
      <c r="L220" s="2">
        <f t="shared" si="89"/>
        <v>2.1011162179908074E-2</v>
      </c>
      <c r="M220" s="2">
        <f t="shared" si="90"/>
        <v>1.0920275080346917E-2</v>
      </c>
      <c r="N220" s="1">
        <v>15489</v>
      </c>
      <c r="O220" s="1">
        <v>12524</v>
      </c>
      <c r="P220" s="1">
        <v>608</v>
      </c>
      <c r="Q220" s="1">
        <v>136</v>
      </c>
      <c r="R220" s="1">
        <v>78</v>
      </c>
      <c r="S220" s="1">
        <v>55</v>
      </c>
      <c r="T220" s="1">
        <v>47</v>
      </c>
      <c r="AG220" s="7">
        <f>IF(Q220&gt;0,RANK(Q220,(N220:P220,Q220:AE220)),0)</f>
        <v>4</v>
      </c>
      <c r="AH220" s="7">
        <f>IF(R220&gt;0,RANK(R220,(N220:P220,Q220:AE220)),0)</f>
        <v>5</v>
      </c>
      <c r="AI220" s="7">
        <f>IF(T220&gt;0,RANK(T220,(N220:P220,Q220:AE220)),0)</f>
        <v>7</v>
      </c>
      <c r="AJ220" s="7">
        <f>IF(S220&gt;0,RANK(S220,(N220:P220,Q220:AE220)),0)</f>
        <v>6</v>
      </c>
      <c r="AK220" s="2">
        <f t="shared" si="91"/>
        <v>4.699865224453122E-3</v>
      </c>
      <c r="AL220" s="2">
        <f t="shared" si="92"/>
        <v>2.6955109375539966E-3</v>
      </c>
      <c r="AM220" s="2">
        <f t="shared" si="93"/>
        <v>1.6242181290389466E-3</v>
      </c>
      <c r="AN220" s="2">
        <f t="shared" si="94"/>
        <v>1.9006807893008951E-3</v>
      </c>
      <c r="AP220" s="6" t="s">
        <v>2337</v>
      </c>
      <c r="AQ220" s="6" t="s">
        <v>1212</v>
      </c>
      <c r="AT220" s="93" t="s">
        <v>185</v>
      </c>
      <c r="AU220" s="92" t="s">
        <v>776</v>
      </c>
      <c r="AV220" s="83" t="str">
        <f t="shared" si="71"/>
        <v>06025</v>
      </c>
      <c r="AX220" s="7" t="s">
        <v>3753</v>
      </c>
    </row>
    <row r="221" spans="1:50" hidden="1" outlineLevel="1">
      <c r="A221" s="6" t="s">
        <v>2338</v>
      </c>
      <c r="B221" s="6" t="s">
        <v>1212</v>
      </c>
      <c r="C221" s="1">
        <f t="shared" si="84"/>
        <v>7815</v>
      </c>
      <c r="D221" s="7">
        <f>RANK(N221,(N221:P221,Q221:AE221))</f>
        <v>2</v>
      </c>
      <c r="E221" s="7">
        <f>RANK(O221,(N221:P221,Q221:AE221))</f>
        <v>1</v>
      </c>
      <c r="F221" s="7">
        <f>IF(P221&gt;0,RANK(P221,(N221:P221,Q221:AE221)),0)</f>
        <v>3</v>
      </c>
      <c r="G221" s="1">
        <f t="shared" si="85"/>
        <v>2061</v>
      </c>
      <c r="H221" s="2">
        <f t="shared" si="86"/>
        <v>0.26372360844529752</v>
      </c>
      <c r="I221" s="2"/>
      <c r="J221" s="2">
        <f t="shared" si="87"/>
        <v>0.33934740882917469</v>
      </c>
      <c r="K221" s="2">
        <f t="shared" si="88"/>
        <v>0.60307101727447221</v>
      </c>
      <c r="L221" s="2">
        <f t="shared" si="89"/>
        <v>4.401791426743442E-2</v>
      </c>
      <c r="M221" s="2">
        <f t="shared" si="90"/>
        <v>1.356365962891868E-2</v>
      </c>
      <c r="N221" s="1">
        <v>2652</v>
      </c>
      <c r="O221" s="1">
        <v>4713</v>
      </c>
      <c r="P221" s="1">
        <v>344</v>
      </c>
      <c r="Q221" s="1">
        <v>48</v>
      </c>
      <c r="R221" s="1">
        <v>35</v>
      </c>
      <c r="S221" s="1">
        <v>18</v>
      </c>
      <c r="T221" s="1">
        <v>5</v>
      </c>
      <c r="AG221" s="7">
        <f>IF(Q221&gt;0,RANK(Q221,(N221:P221,Q221:AE221)),0)</f>
        <v>4</v>
      </c>
      <c r="AH221" s="7">
        <f>IF(R221&gt;0,RANK(R221,(N221:P221,Q221:AE221)),0)</f>
        <v>5</v>
      </c>
      <c r="AI221" s="7">
        <f>IF(T221&gt;0,RANK(T221,(N221:P221,Q221:AE221)),0)</f>
        <v>7</v>
      </c>
      <c r="AJ221" s="7">
        <f>IF(S221&gt;0,RANK(S221,(N221:P221,Q221:AE221)),0)</f>
        <v>6</v>
      </c>
      <c r="AK221" s="2">
        <f t="shared" si="91"/>
        <v>6.1420345489443381E-3</v>
      </c>
      <c r="AL221" s="2">
        <f t="shared" si="92"/>
        <v>4.4785668586052466E-3</v>
      </c>
      <c r="AM221" s="2">
        <f t="shared" si="93"/>
        <v>6.3979526551503517E-4</v>
      </c>
      <c r="AN221" s="2">
        <f t="shared" si="94"/>
        <v>2.3032629558541267E-3</v>
      </c>
      <c r="AP221" s="6" t="s">
        <v>2338</v>
      </c>
      <c r="AQ221" s="6" t="s">
        <v>1212</v>
      </c>
      <c r="AT221" s="93" t="s">
        <v>185</v>
      </c>
      <c r="AU221" s="92" t="s">
        <v>777</v>
      </c>
      <c r="AV221" s="83" t="str">
        <f t="shared" si="71"/>
        <v>06027</v>
      </c>
      <c r="AX221" s="7" t="s">
        <v>3753</v>
      </c>
    </row>
    <row r="222" spans="1:50" hidden="1" outlineLevel="1">
      <c r="A222" s="6" t="s">
        <v>2032</v>
      </c>
      <c r="B222" s="6" t="s">
        <v>1212</v>
      </c>
      <c r="C222" s="1">
        <f t="shared" si="84"/>
        <v>182308</v>
      </c>
      <c r="D222" s="7">
        <f>RANK(N222,(N222:P222,Q222:AE222))</f>
        <v>2</v>
      </c>
      <c r="E222" s="7">
        <f>RANK(O222,(N222:P222,Q222:AE222))</f>
        <v>1</v>
      </c>
      <c r="F222" s="7">
        <f>IF(P222&gt;0,RANK(P222,(N222:P222,Q222:AE222)),0)</f>
        <v>3</v>
      </c>
      <c r="G222" s="1">
        <f t="shared" si="85"/>
        <v>44660</v>
      </c>
      <c r="H222" s="2">
        <f t="shared" si="86"/>
        <v>0.24497005068345876</v>
      </c>
      <c r="I222" s="2"/>
      <c r="J222" s="2">
        <f t="shared" si="87"/>
        <v>0.36204116111196438</v>
      </c>
      <c r="K222" s="2">
        <f t="shared" si="88"/>
        <v>0.60701121179542317</v>
      </c>
      <c r="L222" s="2">
        <f t="shared" si="89"/>
        <v>1.905566404107335E-2</v>
      </c>
      <c r="M222" s="2">
        <f t="shared" si="90"/>
        <v>1.1891963051539101E-2</v>
      </c>
      <c r="N222" s="1">
        <v>66003</v>
      </c>
      <c r="O222" s="1">
        <v>110663</v>
      </c>
      <c r="P222" s="1">
        <v>3474</v>
      </c>
      <c r="Q222" s="1">
        <v>1194</v>
      </c>
      <c r="R222" s="1">
        <v>568</v>
      </c>
      <c r="S222" s="1">
        <v>293</v>
      </c>
      <c r="T222" s="1">
        <v>113</v>
      </c>
      <c r="AG222" s="7">
        <f>IF(Q222&gt;0,RANK(Q222,(N222:P222,Q222:AE222)),0)</f>
        <v>4</v>
      </c>
      <c r="AH222" s="7">
        <f>IF(R222&gt;0,RANK(R222,(N222:P222,Q222:AE222)),0)</f>
        <v>5</v>
      </c>
      <c r="AI222" s="7">
        <f>IF(T222&gt;0,RANK(T222,(N222:P222,Q222:AE222)),0)</f>
        <v>7</v>
      </c>
      <c r="AJ222" s="7">
        <f>IF(S222&gt;0,RANK(S222,(N222:P222,Q222:AE222)),0)</f>
        <v>6</v>
      </c>
      <c r="AK222" s="2">
        <f t="shared" si="91"/>
        <v>6.5493560348421354E-3</v>
      </c>
      <c r="AL222" s="2">
        <f t="shared" si="92"/>
        <v>3.1156065559383023E-3</v>
      </c>
      <c r="AM222" s="2">
        <f t="shared" si="93"/>
        <v>6.1983017750181016E-4</v>
      </c>
      <c r="AN222" s="2">
        <f t="shared" si="94"/>
        <v>1.607170283256906E-3</v>
      </c>
      <c r="AP222" s="6" t="s">
        <v>2032</v>
      </c>
      <c r="AQ222" s="6" t="s">
        <v>1212</v>
      </c>
      <c r="AT222" s="93" t="s">
        <v>185</v>
      </c>
      <c r="AU222" s="92" t="s">
        <v>778</v>
      </c>
      <c r="AV222" s="83" t="str">
        <f t="shared" si="71"/>
        <v>06029</v>
      </c>
      <c r="AX222" s="7" t="s">
        <v>3753</v>
      </c>
    </row>
    <row r="223" spans="1:50" hidden="1" outlineLevel="1">
      <c r="A223" s="6" t="s">
        <v>2033</v>
      </c>
      <c r="B223" s="6" t="s">
        <v>1212</v>
      </c>
      <c r="C223" s="1">
        <f t="shared" si="84"/>
        <v>28335</v>
      </c>
      <c r="D223" s="7">
        <f>RANK(N223,(N223:P223,Q223:AE223))</f>
        <v>2</v>
      </c>
      <c r="E223" s="7">
        <f>RANK(O223,(N223:P223,Q223:AE223))</f>
        <v>1</v>
      </c>
      <c r="F223" s="7">
        <f>IF(P223&gt;0,RANK(P223,(N223:P223,Q223:AE223)),0)</f>
        <v>3</v>
      </c>
      <c r="G223" s="1">
        <f t="shared" si="85"/>
        <v>5336</v>
      </c>
      <c r="H223" s="2">
        <f t="shared" si="86"/>
        <v>0.18831833421563438</v>
      </c>
      <c r="I223" s="2"/>
      <c r="J223" s="2">
        <f t="shared" si="87"/>
        <v>0.38965943179812951</v>
      </c>
      <c r="K223" s="2">
        <f t="shared" si="88"/>
        <v>0.57797776601376394</v>
      </c>
      <c r="L223" s="2">
        <f t="shared" si="89"/>
        <v>2.0010587612493382E-2</v>
      </c>
      <c r="M223" s="2">
        <f t="shared" si="90"/>
        <v>1.2352214575613227E-2</v>
      </c>
      <c r="N223" s="1">
        <v>11041</v>
      </c>
      <c r="O223" s="1">
        <v>16377</v>
      </c>
      <c r="P223" s="1">
        <v>567</v>
      </c>
      <c r="Q223" s="1">
        <v>212</v>
      </c>
      <c r="R223" s="1">
        <v>83</v>
      </c>
      <c r="S223" s="1">
        <v>44</v>
      </c>
      <c r="T223" s="1">
        <v>11</v>
      </c>
      <c r="AG223" s="7">
        <f>IF(Q223&gt;0,RANK(Q223,(N223:P223,Q223:AE223)),0)</f>
        <v>4</v>
      </c>
      <c r="AH223" s="7">
        <f>IF(R223&gt;0,RANK(R223,(N223:P223,Q223:AE223)),0)</f>
        <v>5</v>
      </c>
      <c r="AI223" s="7">
        <f>IF(T223&gt;0,RANK(T223,(N223:P223,Q223:AE223)),0)</f>
        <v>7</v>
      </c>
      <c r="AJ223" s="7">
        <f>IF(S223&gt;0,RANK(S223,(N223:P223,Q223:AE223)),0)</f>
        <v>6</v>
      </c>
      <c r="AK223" s="2">
        <f t="shared" si="91"/>
        <v>7.481912828657138E-3</v>
      </c>
      <c r="AL223" s="2">
        <f t="shared" si="92"/>
        <v>2.9292394565025586E-3</v>
      </c>
      <c r="AM223" s="2">
        <f t="shared" si="93"/>
        <v>3.8821245809070055E-4</v>
      </c>
      <c r="AN223" s="2">
        <f t="shared" si="94"/>
        <v>1.5528498323628022E-3</v>
      </c>
      <c r="AP223" s="6" t="s">
        <v>2033</v>
      </c>
      <c r="AQ223" s="6" t="s">
        <v>1212</v>
      </c>
      <c r="AT223" s="93" t="s">
        <v>185</v>
      </c>
      <c r="AU223" s="92" t="s">
        <v>779</v>
      </c>
      <c r="AV223" s="83" t="str">
        <f t="shared" si="71"/>
        <v>06031</v>
      </c>
      <c r="AX223" s="7" t="s">
        <v>3753</v>
      </c>
    </row>
    <row r="224" spans="1:50" hidden="1" outlineLevel="1">
      <c r="A224" s="6" t="s">
        <v>2034</v>
      </c>
      <c r="B224" s="6" t="s">
        <v>1212</v>
      </c>
      <c r="C224" s="1">
        <f t="shared" si="84"/>
        <v>20919</v>
      </c>
      <c r="D224" s="7">
        <f>RANK(N224,(N224:P224,Q224:AE224))</f>
        <v>1</v>
      </c>
      <c r="E224" s="7">
        <f>RANK(O224,(N224:P224,Q224:AE224))</f>
        <v>2</v>
      </c>
      <c r="F224" s="7">
        <f>IF(P224&gt;0,RANK(P224,(N224:P224,Q224:AE224)),0)</f>
        <v>3</v>
      </c>
      <c r="G224" s="1">
        <f t="shared" si="85"/>
        <v>2018</v>
      </c>
      <c r="H224" s="2">
        <f t="shared" si="86"/>
        <v>9.6467326354032226E-2</v>
      </c>
      <c r="I224" s="2"/>
      <c r="J224" s="2">
        <f t="shared" si="87"/>
        <v>0.51230938381375779</v>
      </c>
      <c r="K224" s="2">
        <f t="shared" si="88"/>
        <v>0.41584205745972563</v>
      </c>
      <c r="L224" s="2">
        <f t="shared" si="89"/>
        <v>6.0471341842344283E-2</v>
      </c>
      <c r="M224" s="2">
        <f t="shared" si="90"/>
        <v>1.1377216884172293E-2</v>
      </c>
      <c r="N224" s="1">
        <v>10717</v>
      </c>
      <c r="O224" s="1">
        <v>8699</v>
      </c>
      <c r="P224" s="1">
        <v>1265</v>
      </c>
      <c r="Q224" s="1">
        <v>99</v>
      </c>
      <c r="R224" s="1">
        <v>95</v>
      </c>
      <c r="S224" s="1">
        <v>27</v>
      </c>
      <c r="T224" s="1">
        <v>17</v>
      </c>
      <c r="AG224" s="7">
        <f>IF(Q224&gt;0,RANK(Q224,(N224:P224,Q224:AE224)),0)</f>
        <v>4</v>
      </c>
      <c r="AH224" s="7">
        <f>IF(R224&gt;0,RANK(R224,(N224:P224,Q224:AE224)),0)</f>
        <v>5</v>
      </c>
      <c r="AI224" s="7">
        <f>IF(T224&gt;0,RANK(T224,(N224:P224,Q224:AE224)),0)</f>
        <v>7</v>
      </c>
      <c r="AJ224" s="7">
        <f>IF(S224&gt;0,RANK(S224,(N224:P224,Q224:AE224)),0)</f>
        <v>6</v>
      </c>
      <c r="AK224" s="2">
        <f t="shared" si="91"/>
        <v>4.7325397963573785E-3</v>
      </c>
      <c r="AL224" s="2">
        <f t="shared" si="92"/>
        <v>4.5413260672116261E-3</v>
      </c>
      <c r="AM224" s="2">
        <f t="shared" si="93"/>
        <v>8.126583488694488E-4</v>
      </c>
      <c r="AN224" s="2">
        <f t="shared" si="94"/>
        <v>1.2906926717338304E-3</v>
      </c>
      <c r="AP224" s="6" t="s">
        <v>2034</v>
      </c>
      <c r="AQ224" s="6" t="s">
        <v>1212</v>
      </c>
      <c r="AT224" s="93" t="s">
        <v>185</v>
      </c>
      <c r="AU224" s="92" t="s">
        <v>780</v>
      </c>
      <c r="AV224" s="83" t="str">
        <f t="shared" si="71"/>
        <v>06033</v>
      </c>
      <c r="AX224" s="7" t="s">
        <v>3753</v>
      </c>
    </row>
    <row r="225" spans="1:50" hidden="1" outlineLevel="1">
      <c r="A225" s="6" t="s">
        <v>2035</v>
      </c>
      <c r="B225" s="6" t="s">
        <v>1212</v>
      </c>
      <c r="C225" s="1">
        <f t="shared" si="84"/>
        <v>10586</v>
      </c>
      <c r="D225" s="7">
        <f>RANK(N225,(N225:P225,Q225:AE225))</f>
        <v>2</v>
      </c>
      <c r="E225" s="7">
        <f>RANK(O225,(N225:P225,Q225:AE225))</f>
        <v>1</v>
      </c>
      <c r="F225" s="7">
        <f>IF(P225&gt;0,RANK(P225,(N225:P225,Q225:AE225)),0)</f>
        <v>3</v>
      </c>
      <c r="G225" s="1">
        <f t="shared" si="85"/>
        <v>4098</v>
      </c>
      <c r="H225" s="2">
        <f t="shared" si="86"/>
        <v>0.38711505762327603</v>
      </c>
      <c r="I225" s="2"/>
      <c r="J225" s="2">
        <f t="shared" si="87"/>
        <v>0.28169280181371625</v>
      </c>
      <c r="K225" s="2">
        <f t="shared" si="88"/>
        <v>0.66880785943699228</v>
      </c>
      <c r="L225" s="2">
        <f t="shared" si="89"/>
        <v>3.2023427167957683E-2</v>
      </c>
      <c r="M225" s="2">
        <f t="shared" si="90"/>
        <v>1.7475911581333783E-2</v>
      </c>
      <c r="N225" s="1">
        <v>2982</v>
      </c>
      <c r="O225" s="1">
        <v>7080</v>
      </c>
      <c r="P225" s="1">
        <v>339</v>
      </c>
      <c r="Q225" s="1">
        <v>78</v>
      </c>
      <c r="R225" s="1">
        <v>58</v>
      </c>
      <c r="S225" s="1">
        <v>36</v>
      </c>
      <c r="T225" s="1">
        <v>13</v>
      </c>
      <c r="AG225" s="7">
        <f>IF(Q225&gt;0,RANK(Q225,(N225:P225,Q225:AE225)),0)</f>
        <v>4</v>
      </c>
      <c r="AH225" s="7">
        <f>IF(R225&gt;0,RANK(R225,(N225:P225,Q225:AE225)),0)</f>
        <v>5</v>
      </c>
      <c r="AI225" s="7">
        <f>IF(T225&gt;0,RANK(T225,(N225:P225,Q225:AE225)),0)</f>
        <v>7</v>
      </c>
      <c r="AJ225" s="7">
        <f>IF(S225&gt;0,RANK(S225,(N225:P225,Q225:AE225)),0)</f>
        <v>6</v>
      </c>
      <c r="AK225" s="2">
        <f t="shared" si="91"/>
        <v>7.36822218023805E-3</v>
      </c>
      <c r="AL225" s="2">
        <f t="shared" si="92"/>
        <v>5.4789344417154736E-3</v>
      </c>
      <c r="AM225" s="2">
        <f t="shared" si="93"/>
        <v>1.2280370300396751E-3</v>
      </c>
      <c r="AN225" s="2">
        <f t="shared" si="94"/>
        <v>3.4007179293406384E-3</v>
      </c>
      <c r="AP225" s="6" t="s">
        <v>2035</v>
      </c>
      <c r="AQ225" s="6" t="s">
        <v>1212</v>
      </c>
      <c r="AT225" s="93" t="s">
        <v>185</v>
      </c>
      <c r="AU225" s="92" t="s">
        <v>781</v>
      </c>
      <c r="AV225" s="83" t="str">
        <f t="shared" si="71"/>
        <v>06035</v>
      </c>
      <c r="AX225" s="7" t="s">
        <v>3753</v>
      </c>
    </row>
    <row r="226" spans="1:50" hidden="1" outlineLevel="1">
      <c r="A226" s="6" t="s">
        <v>2971</v>
      </c>
      <c r="B226" s="6" t="s">
        <v>1212</v>
      </c>
      <c r="C226" s="1">
        <f t="shared" si="84"/>
        <v>2695154</v>
      </c>
      <c r="D226" s="7">
        <f>RANK(N226,(N226:P226,Q226:AE226))</f>
        <v>1</v>
      </c>
      <c r="E226" s="7">
        <f>RANK(O226,(N226:P226,Q226:AE226))</f>
        <v>2</v>
      </c>
      <c r="F226" s="7">
        <f>IF(P226&gt;0,RANK(P226,(N226:P226,Q226:AE226)),0)</f>
        <v>3</v>
      </c>
      <c r="G226" s="1">
        <f t="shared" si="85"/>
        <v>838575</v>
      </c>
      <c r="H226" s="2">
        <f t="shared" si="86"/>
        <v>0.3111417752009718</v>
      </c>
      <c r="I226" s="2"/>
      <c r="J226" s="2">
        <f t="shared" si="87"/>
        <v>0.6346594665833567</v>
      </c>
      <c r="K226" s="2">
        <f t="shared" si="88"/>
        <v>0.32351769138238484</v>
      </c>
      <c r="L226" s="2">
        <f t="shared" si="89"/>
        <v>3.1067241426649461E-2</v>
      </c>
      <c r="M226" s="2">
        <f t="shared" si="90"/>
        <v>1.0755600607608995E-2</v>
      </c>
      <c r="N226" s="1">
        <v>1710505</v>
      </c>
      <c r="O226" s="1">
        <v>871930</v>
      </c>
      <c r="P226" s="1">
        <v>83731</v>
      </c>
      <c r="Q226" s="1">
        <v>11526</v>
      </c>
      <c r="R226" s="1">
        <v>11122</v>
      </c>
      <c r="S226" s="1">
        <v>3744</v>
      </c>
      <c r="T226" s="1">
        <v>2593</v>
      </c>
      <c r="X226" s="1">
        <v>3</v>
      </c>
      <c r="AG226" s="7">
        <f>IF(Q226&gt;0,RANK(Q226,(N226:P226,Q226:AE226)),0)</f>
        <v>4</v>
      </c>
      <c r="AH226" s="7">
        <f>IF(R226&gt;0,RANK(R226,(N226:P226,Q226:AE226)),0)</f>
        <v>5</v>
      </c>
      <c r="AI226" s="7">
        <f>IF(T226&gt;0,RANK(T226,(N226:P226,Q226:AE226)),0)</f>
        <v>7</v>
      </c>
      <c r="AJ226" s="7">
        <f>IF(S226&gt;0,RANK(S226,(N226:P226,Q226:AE226)),0)</f>
        <v>6</v>
      </c>
      <c r="AK226" s="2">
        <f t="shared" si="91"/>
        <v>4.2765645302643186E-3</v>
      </c>
      <c r="AL226" s="2">
        <f t="shared" si="92"/>
        <v>4.1266658602810823E-3</v>
      </c>
      <c r="AM226" s="2">
        <f t="shared" si="93"/>
        <v>9.6209715660032784E-4</v>
      </c>
      <c r="AN226" s="2">
        <f t="shared" si="94"/>
        <v>1.3891599515278162E-3</v>
      </c>
      <c r="AP226" s="6" t="s">
        <v>2971</v>
      </c>
      <c r="AQ226" s="6" t="s">
        <v>1212</v>
      </c>
      <c r="AT226" s="93" t="s">
        <v>185</v>
      </c>
      <c r="AU226" s="92" t="s">
        <v>782</v>
      </c>
      <c r="AV226" s="83" t="str">
        <f t="shared" si="71"/>
        <v>06037</v>
      </c>
      <c r="AX226" s="7" t="s">
        <v>3753</v>
      </c>
    </row>
    <row r="227" spans="1:50" hidden="1" outlineLevel="1">
      <c r="A227" s="6" t="s">
        <v>3434</v>
      </c>
      <c r="B227" s="6" t="s">
        <v>1212</v>
      </c>
      <c r="C227" s="1">
        <f t="shared" si="84"/>
        <v>33395</v>
      </c>
      <c r="D227" s="7">
        <f>RANK(N227,(N227:P227,Q227:AE227))</f>
        <v>2</v>
      </c>
      <c r="E227" s="7">
        <f>RANK(O227,(N227:P227,Q227:AE227))</f>
        <v>1</v>
      </c>
      <c r="F227" s="7">
        <f>IF(P227&gt;0,RANK(P227,(N227:P227,Q227:AE227)),0)</f>
        <v>3</v>
      </c>
      <c r="G227" s="1">
        <f t="shared" si="85"/>
        <v>8633</v>
      </c>
      <c r="H227" s="2">
        <f t="shared" si="86"/>
        <v>0.25851175325647552</v>
      </c>
      <c r="I227" s="2"/>
      <c r="J227" s="2">
        <f t="shared" si="87"/>
        <v>0.34885461895493336</v>
      </c>
      <c r="K227" s="2">
        <f t="shared" si="88"/>
        <v>0.60736637221140888</v>
      </c>
      <c r="L227" s="2">
        <f t="shared" si="89"/>
        <v>3.2340170684234164E-2</v>
      </c>
      <c r="M227" s="2">
        <f t="shared" si="90"/>
        <v>1.1438838149423654E-2</v>
      </c>
      <c r="N227" s="1">
        <v>11650</v>
      </c>
      <c r="O227" s="1">
        <v>20283</v>
      </c>
      <c r="P227" s="1">
        <v>1080</v>
      </c>
      <c r="Q227" s="1">
        <v>227</v>
      </c>
      <c r="R227" s="1">
        <v>86</v>
      </c>
      <c r="S227" s="1">
        <v>52</v>
      </c>
      <c r="T227" s="1">
        <v>17</v>
      </c>
      <c r="AG227" s="7">
        <f>IF(Q227&gt;0,RANK(Q227,(N227:P227,Q227:AE227)),0)</f>
        <v>4</v>
      </c>
      <c r="AH227" s="7">
        <f>IF(R227&gt;0,RANK(R227,(N227:P227,Q227:AE227)),0)</f>
        <v>5</v>
      </c>
      <c r="AI227" s="7">
        <f>IF(T227&gt;0,RANK(T227,(N227:P227,Q227:AE227)),0)</f>
        <v>7</v>
      </c>
      <c r="AJ227" s="7">
        <f>IF(S227&gt;0,RANK(S227,(N227:P227,Q227:AE227)),0)</f>
        <v>6</v>
      </c>
      <c r="AK227" s="2">
        <f t="shared" si="91"/>
        <v>6.7974247641862558E-3</v>
      </c>
      <c r="AL227" s="2">
        <f t="shared" si="92"/>
        <v>2.5752358137445725E-3</v>
      </c>
      <c r="AM227" s="2">
        <f t="shared" si="93"/>
        <v>5.090582422518341E-4</v>
      </c>
      <c r="AN227" s="2">
        <f t="shared" si="94"/>
        <v>1.5571193292409043E-3</v>
      </c>
      <c r="AP227" s="6" t="s">
        <v>3434</v>
      </c>
      <c r="AQ227" s="6" t="s">
        <v>1212</v>
      </c>
      <c r="AT227" s="93" t="s">
        <v>185</v>
      </c>
      <c r="AU227" s="92" t="s">
        <v>1172</v>
      </c>
      <c r="AV227" s="83" t="str">
        <f t="shared" ref="AV227:AV290" si="95">AT227&amp;AU227</f>
        <v>06039</v>
      </c>
      <c r="AX227" s="7" t="s">
        <v>3753</v>
      </c>
    </row>
    <row r="228" spans="1:50" hidden="1" outlineLevel="1">
      <c r="A228" s="6" t="s">
        <v>331</v>
      </c>
      <c r="B228" s="6" t="s">
        <v>1212</v>
      </c>
      <c r="C228" s="1">
        <f t="shared" si="84"/>
        <v>123155</v>
      </c>
      <c r="D228" s="7">
        <f>RANK(N228,(N228:P228,Q228:AE228))</f>
        <v>1</v>
      </c>
      <c r="E228" s="7">
        <f>RANK(O228,(N228:P228,Q228:AE228))</f>
        <v>2</v>
      </c>
      <c r="F228" s="7">
        <f>IF(P228&gt;0,RANK(P228,(N228:P228,Q228:AE228)),0)</f>
        <v>3</v>
      </c>
      <c r="G228" s="1">
        <f t="shared" si="85"/>
        <v>44263</v>
      </c>
      <c r="H228" s="2">
        <f t="shared" si="86"/>
        <v>0.35940887499492508</v>
      </c>
      <c r="I228" s="2"/>
      <c r="J228" s="2">
        <f t="shared" si="87"/>
        <v>0.64256424830498149</v>
      </c>
      <c r="K228" s="2">
        <f t="shared" si="88"/>
        <v>0.28315537331005641</v>
      </c>
      <c r="L228" s="2">
        <f t="shared" si="89"/>
        <v>6.7305428119036989E-2</v>
      </c>
      <c r="M228" s="2">
        <f t="shared" si="90"/>
        <v>6.9749502659251089E-3</v>
      </c>
      <c r="N228" s="1">
        <v>79135</v>
      </c>
      <c r="O228" s="1">
        <v>34872</v>
      </c>
      <c r="P228" s="1">
        <v>8289</v>
      </c>
      <c r="Q228" s="1">
        <v>186</v>
      </c>
      <c r="R228" s="1">
        <v>506</v>
      </c>
      <c r="S228" s="1">
        <v>54</v>
      </c>
      <c r="T228" s="1">
        <v>113</v>
      </c>
      <c r="AG228" s="7">
        <f>IF(Q228&gt;0,RANK(Q228,(N228:P228,Q228:AE228)),0)</f>
        <v>5</v>
      </c>
      <c r="AH228" s="7">
        <f>IF(R228&gt;0,RANK(R228,(N228:P228,Q228:AE228)),0)</f>
        <v>4</v>
      </c>
      <c r="AI228" s="7">
        <f>IF(T228&gt;0,RANK(T228,(N228:P228,Q228:AE228)),0)</f>
        <v>6</v>
      </c>
      <c r="AJ228" s="7">
        <f>IF(S228&gt;0,RANK(S228,(N228:P228,Q228:AE228)),0)</f>
        <v>7</v>
      </c>
      <c r="AK228" s="2">
        <f t="shared" si="91"/>
        <v>1.5102919085705005E-3</v>
      </c>
      <c r="AL228" s="2">
        <f t="shared" si="92"/>
        <v>4.1086435792294261E-3</v>
      </c>
      <c r="AM228" s="2">
        <f t="shared" si="93"/>
        <v>9.1754293370143315E-4</v>
      </c>
      <c r="AN228" s="2">
        <f t="shared" si="94"/>
        <v>4.3847184442369374E-4</v>
      </c>
      <c r="AP228" s="6" t="s">
        <v>331</v>
      </c>
      <c r="AQ228" s="6" t="s">
        <v>1212</v>
      </c>
      <c r="AT228" s="93" t="s">
        <v>185</v>
      </c>
      <c r="AU228" s="92" t="s">
        <v>1173</v>
      </c>
      <c r="AV228" s="83" t="str">
        <f t="shared" si="95"/>
        <v>06041</v>
      </c>
      <c r="AX228" s="7" t="s">
        <v>3753</v>
      </c>
    </row>
    <row r="229" spans="1:50" hidden="1" outlineLevel="1">
      <c r="A229" s="6" t="s">
        <v>1387</v>
      </c>
      <c r="B229" s="6" t="s">
        <v>1212</v>
      </c>
      <c r="C229" s="1">
        <f t="shared" si="84"/>
        <v>8074</v>
      </c>
      <c r="D229" s="7">
        <f>RANK(N229,(N229:P229,Q229:AE229))</f>
        <v>2</v>
      </c>
      <c r="E229" s="7">
        <f>RANK(O229,(N229:P229,Q229:AE229))</f>
        <v>1</v>
      </c>
      <c r="F229" s="7">
        <f>IF(P229&gt;0,RANK(P229,(N229:P229,Q229:AE229)),0)</f>
        <v>3</v>
      </c>
      <c r="G229" s="1">
        <f t="shared" si="85"/>
        <v>1911</v>
      </c>
      <c r="H229" s="2">
        <f t="shared" si="86"/>
        <v>0.23668565766658409</v>
      </c>
      <c r="I229" s="2"/>
      <c r="J229" s="2">
        <f t="shared" si="87"/>
        <v>0.34877384196185285</v>
      </c>
      <c r="K229" s="2">
        <f t="shared" si="88"/>
        <v>0.58545949962843691</v>
      </c>
      <c r="L229" s="2">
        <f t="shared" si="89"/>
        <v>4.694079762199653E-2</v>
      </c>
      <c r="M229" s="2">
        <f t="shared" si="90"/>
        <v>1.8825860787713658E-2</v>
      </c>
      <c r="N229" s="1">
        <v>2816</v>
      </c>
      <c r="O229" s="1">
        <v>4727</v>
      </c>
      <c r="P229" s="1">
        <v>379</v>
      </c>
      <c r="Q229" s="1">
        <v>64</v>
      </c>
      <c r="R229" s="1">
        <v>48</v>
      </c>
      <c r="S229" s="1">
        <v>30</v>
      </c>
      <c r="T229" s="1">
        <v>10</v>
      </c>
      <c r="AG229" s="7">
        <f>IF(Q229&gt;0,RANK(Q229,(N229:P229,Q229:AE229)),0)</f>
        <v>4</v>
      </c>
      <c r="AH229" s="7">
        <f>IF(R229&gt;0,RANK(R229,(N229:P229,Q229:AE229)),0)</f>
        <v>5</v>
      </c>
      <c r="AI229" s="7">
        <f>IF(T229&gt;0,RANK(T229,(N229:P229,Q229:AE229)),0)</f>
        <v>7</v>
      </c>
      <c r="AJ229" s="7">
        <f>IF(S229&gt;0,RANK(S229,(N229:P229,Q229:AE229)),0)</f>
        <v>6</v>
      </c>
      <c r="AK229" s="2">
        <f t="shared" si="91"/>
        <v>7.9266782264057461E-3</v>
      </c>
      <c r="AL229" s="2">
        <f t="shared" si="92"/>
        <v>5.94500866980431E-3</v>
      </c>
      <c r="AM229" s="2">
        <f t="shared" si="93"/>
        <v>1.2385434728758979E-3</v>
      </c>
      <c r="AN229" s="2">
        <f t="shared" si="94"/>
        <v>3.7156304186276939E-3</v>
      </c>
      <c r="AP229" s="6" t="s">
        <v>1387</v>
      </c>
      <c r="AQ229" s="6" t="s">
        <v>1212</v>
      </c>
      <c r="AT229" s="93" t="s">
        <v>185</v>
      </c>
      <c r="AU229" s="92" t="s">
        <v>1174</v>
      </c>
      <c r="AV229" s="83" t="str">
        <f t="shared" si="95"/>
        <v>06043</v>
      </c>
      <c r="AX229" s="7" t="s">
        <v>3753</v>
      </c>
    </row>
    <row r="230" spans="1:50" hidden="1" outlineLevel="1">
      <c r="A230" s="6" t="s">
        <v>728</v>
      </c>
      <c r="B230" s="6" t="s">
        <v>1212</v>
      </c>
      <c r="C230" s="1">
        <f t="shared" si="84"/>
        <v>34410</v>
      </c>
      <c r="D230" s="7">
        <f>RANK(N230,(N230:P230,Q230:AE230))</f>
        <v>1</v>
      </c>
      <c r="E230" s="7">
        <f>RANK(O230,(N230:P230,Q230:AE230))</f>
        <v>2</v>
      </c>
      <c r="F230" s="7">
        <f>IF(P230&gt;0,RANK(P230,(N230:P230,Q230:AE230)),0)</f>
        <v>3</v>
      </c>
      <c r="G230" s="1">
        <f t="shared" si="85"/>
        <v>4362</v>
      </c>
      <c r="H230" s="2">
        <f t="shared" si="86"/>
        <v>0.12676547515257192</v>
      </c>
      <c r="I230" s="2"/>
      <c r="J230" s="2">
        <f t="shared" si="87"/>
        <v>0.48340598663179307</v>
      </c>
      <c r="K230" s="2">
        <f t="shared" si="88"/>
        <v>0.35664051147922116</v>
      </c>
      <c r="L230" s="2">
        <f t="shared" si="89"/>
        <v>0.14678872420807904</v>
      </c>
      <c r="M230" s="2">
        <f t="shared" si="90"/>
        <v>1.3164777680906792E-2</v>
      </c>
      <c r="N230" s="1">
        <v>16634</v>
      </c>
      <c r="O230" s="1">
        <v>12272</v>
      </c>
      <c r="P230" s="1">
        <v>5051</v>
      </c>
      <c r="Q230" s="1">
        <v>126</v>
      </c>
      <c r="R230" s="1">
        <v>235</v>
      </c>
      <c r="S230" s="1">
        <v>60</v>
      </c>
      <c r="T230" s="1">
        <v>32</v>
      </c>
      <c r="AG230" s="7">
        <f>IF(Q230&gt;0,RANK(Q230,(N230:P230,Q230:AE230)),0)</f>
        <v>5</v>
      </c>
      <c r="AH230" s="7">
        <f>IF(R230&gt;0,RANK(R230,(N230:P230,Q230:AE230)),0)</f>
        <v>4</v>
      </c>
      <c r="AI230" s="7">
        <f>IF(T230&gt;0,RANK(T230,(N230:P230,Q230:AE230)),0)</f>
        <v>7</v>
      </c>
      <c r="AJ230" s="7">
        <f>IF(S230&gt;0,RANK(S230,(N230:P230,Q230:AE230)),0)</f>
        <v>6</v>
      </c>
      <c r="AK230" s="2">
        <f t="shared" si="91"/>
        <v>3.6617262423714035E-3</v>
      </c>
      <c r="AL230" s="2">
        <f t="shared" si="92"/>
        <v>6.8294100552165069E-3</v>
      </c>
      <c r="AM230" s="2">
        <f t="shared" si="93"/>
        <v>9.2996222028480092E-4</v>
      </c>
      <c r="AN230" s="2">
        <f t="shared" si="94"/>
        <v>1.7436791630340018E-3</v>
      </c>
      <c r="AP230" s="6" t="s">
        <v>728</v>
      </c>
      <c r="AQ230" s="6" t="s">
        <v>1212</v>
      </c>
      <c r="AT230" s="93" t="s">
        <v>185</v>
      </c>
      <c r="AU230" s="92" t="s">
        <v>130</v>
      </c>
      <c r="AV230" s="83" t="str">
        <f t="shared" si="95"/>
        <v>06045</v>
      </c>
      <c r="AX230" s="7" t="s">
        <v>3753</v>
      </c>
    </row>
    <row r="231" spans="1:50" hidden="1" outlineLevel="1">
      <c r="A231" s="6" t="s">
        <v>811</v>
      </c>
      <c r="B231" s="6" t="s">
        <v>1212</v>
      </c>
      <c r="C231" s="1">
        <f t="shared" si="84"/>
        <v>50418</v>
      </c>
      <c r="D231" s="7">
        <f>RANK(N231,(N231:P231,Q231:AE231))</f>
        <v>2</v>
      </c>
      <c r="E231" s="7">
        <f>RANK(O231,(N231:P231,Q231:AE231))</f>
        <v>1</v>
      </c>
      <c r="F231" s="7">
        <f>IF(P231&gt;0,RANK(P231,(N231:P231,Q231:AE231)),0)</f>
        <v>3</v>
      </c>
      <c r="G231" s="1">
        <f t="shared" si="85"/>
        <v>3376</v>
      </c>
      <c r="H231" s="2">
        <f t="shared" si="86"/>
        <v>6.6960212622476104E-2</v>
      </c>
      <c r="I231" s="2"/>
      <c r="J231" s="2">
        <f t="shared" si="87"/>
        <v>0.45075171565710659</v>
      </c>
      <c r="K231" s="2">
        <f t="shared" si="88"/>
        <v>0.51771192827958268</v>
      </c>
      <c r="L231" s="2">
        <f t="shared" si="89"/>
        <v>2.312666111309453E-2</v>
      </c>
      <c r="M231" s="2">
        <f t="shared" si="90"/>
        <v>8.4096949502162031E-3</v>
      </c>
      <c r="N231" s="1">
        <v>22726</v>
      </c>
      <c r="O231" s="1">
        <v>26102</v>
      </c>
      <c r="P231" s="1">
        <v>1166</v>
      </c>
      <c r="Q231" s="1">
        <v>248</v>
      </c>
      <c r="R231" s="1">
        <v>95</v>
      </c>
      <c r="S231" s="1">
        <v>66</v>
      </c>
      <c r="T231" s="1">
        <v>15</v>
      </c>
      <c r="AG231" s="7">
        <f>IF(Q231&gt;0,RANK(Q231,(N231:P231,Q231:AE231)),0)</f>
        <v>4</v>
      </c>
      <c r="AH231" s="7">
        <f>IF(R231&gt;0,RANK(R231,(N231:P231,Q231:AE231)),0)</f>
        <v>5</v>
      </c>
      <c r="AI231" s="7">
        <f>IF(T231&gt;0,RANK(T231,(N231:P231,Q231:AE231)),0)</f>
        <v>7</v>
      </c>
      <c r="AJ231" s="7">
        <f>IF(S231&gt;0,RANK(S231,(N231:P231,Q231:AE231)),0)</f>
        <v>6</v>
      </c>
      <c r="AK231" s="2">
        <f t="shared" si="91"/>
        <v>4.9188781784283387E-3</v>
      </c>
      <c r="AL231" s="2">
        <f t="shared" si="92"/>
        <v>1.8842476893173074E-3</v>
      </c>
      <c r="AM231" s="2">
        <f t="shared" si="93"/>
        <v>2.9751279305010117E-4</v>
      </c>
      <c r="AN231" s="2">
        <f t="shared" si="94"/>
        <v>1.3090562894204451E-3</v>
      </c>
      <c r="AP231" s="6" t="s">
        <v>811</v>
      </c>
      <c r="AQ231" s="6" t="s">
        <v>1212</v>
      </c>
      <c r="AT231" s="93" t="s">
        <v>185</v>
      </c>
      <c r="AU231" s="92" t="s">
        <v>131</v>
      </c>
      <c r="AV231" s="83" t="str">
        <f t="shared" si="95"/>
        <v>06047</v>
      </c>
      <c r="AX231" s="7" t="s">
        <v>3753</v>
      </c>
    </row>
    <row r="232" spans="1:50" hidden="1" outlineLevel="1">
      <c r="A232" s="6" t="s">
        <v>886</v>
      </c>
      <c r="B232" s="6" t="s">
        <v>1212</v>
      </c>
      <c r="C232" s="1">
        <f t="shared" si="84"/>
        <v>4107</v>
      </c>
      <c r="D232" s="7">
        <f>RANK(N232,(N232:P232,Q232:AE232))</f>
        <v>2</v>
      </c>
      <c r="E232" s="7">
        <f>RANK(O232,(N232:P232,Q232:AE232))</f>
        <v>1</v>
      </c>
      <c r="F232" s="7">
        <f>IF(P232&gt;0,RANK(P232,(N232:P232,Q232:AE232)),0)</f>
        <v>3</v>
      </c>
      <c r="G232" s="1">
        <f t="shared" si="85"/>
        <v>2024</v>
      </c>
      <c r="H232" s="2">
        <f t="shared" si="86"/>
        <v>0.49281714146579009</v>
      </c>
      <c r="I232" s="2"/>
      <c r="J232" s="2">
        <f t="shared" si="87"/>
        <v>0.23009495982468955</v>
      </c>
      <c r="K232" s="2">
        <f t="shared" si="88"/>
        <v>0.72291210129047967</v>
      </c>
      <c r="L232" s="2">
        <f t="shared" si="89"/>
        <v>2.9705381056732406E-2</v>
      </c>
      <c r="M232" s="2">
        <f t="shared" si="90"/>
        <v>1.7287557828098397E-2</v>
      </c>
      <c r="N232" s="1">
        <v>945</v>
      </c>
      <c r="O232" s="1">
        <v>2969</v>
      </c>
      <c r="P232" s="1">
        <v>122</v>
      </c>
      <c r="Q232" s="1">
        <v>23</v>
      </c>
      <c r="R232" s="1">
        <v>30</v>
      </c>
      <c r="S232" s="1">
        <v>14</v>
      </c>
      <c r="T232" s="1">
        <v>4</v>
      </c>
      <c r="AG232" s="7">
        <f>IF(Q232&gt;0,RANK(Q232,(N232:P232,Q232:AE232)),0)</f>
        <v>5</v>
      </c>
      <c r="AH232" s="7">
        <f>IF(R232&gt;0,RANK(R232,(N232:P232,Q232:AE232)),0)</f>
        <v>4</v>
      </c>
      <c r="AI232" s="7">
        <f>IF(T232&gt;0,RANK(T232,(N232:P232,Q232:AE232)),0)</f>
        <v>7</v>
      </c>
      <c r="AJ232" s="7">
        <f>IF(S232&gt;0,RANK(S232,(N232:P232,Q232:AE232)),0)</f>
        <v>6</v>
      </c>
      <c r="AK232" s="2">
        <f t="shared" si="91"/>
        <v>5.6001947893839785E-3</v>
      </c>
      <c r="AL232" s="2">
        <f t="shared" si="92"/>
        <v>7.3046018991964941E-3</v>
      </c>
      <c r="AM232" s="2">
        <f t="shared" si="93"/>
        <v>9.7394691989286582E-4</v>
      </c>
      <c r="AN232" s="2">
        <f t="shared" si="94"/>
        <v>3.4088142196250304E-3</v>
      </c>
      <c r="AP232" s="6" t="s">
        <v>886</v>
      </c>
      <c r="AQ232" s="6" t="s">
        <v>1212</v>
      </c>
      <c r="AT232" s="93" t="s">
        <v>185</v>
      </c>
      <c r="AU232" s="92" t="s">
        <v>132</v>
      </c>
      <c r="AV232" s="83" t="str">
        <f t="shared" si="95"/>
        <v>06049</v>
      </c>
      <c r="AX232" s="7" t="s">
        <v>3753</v>
      </c>
    </row>
    <row r="233" spans="1:50" hidden="1" outlineLevel="1">
      <c r="A233" s="6" t="s">
        <v>1691</v>
      </c>
      <c r="B233" s="6" t="s">
        <v>1212</v>
      </c>
      <c r="C233" s="1">
        <f t="shared" si="84"/>
        <v>4371</v>
      </c>
      <c r="D233" s="7">
        <f>RANK(N233,(N233:P233,Q233:AE233))</f>
        <v>2</v>
      </c>
      <c r="E233" s="7">
        <f>RANK(O233,(N233:P233,Q233:AE233))</f>
        <v>1</v>
      </c>
      <c r="F233" s="7">
        <f>IF(P233&gt;0,RANK(P233,(N233:P233,Q233:AE233)),0)</f>
        <v>3</v>
      </c>
      <c r="G233" s="1">
        <f t="shared" si="85"/>
        <v>508</v>
      </c>
      <c r="H233" s="2">
        <f t="shared" si="86"/>
        <v>0.11622054449782658</v>
      </c>
      <c r="I233" s="2"/>
      <c r="J233" s="2">
        <f t="shared" si="87"/>
        <v>0.40905971173644473</v>
      </c>
      <c r="K233" s="2">
        <f t="shared" si="88"/>
        <v>0.52528025623427133</v>
      </c>
      <c r="L233" s="2">
        <f t="shared" si="89"/>
        <v>5.2619537863189202E-2</v>
      </c>
      <c r="M233" s="2">
        <f t="shared" si="90"/>
        <v>1.3040494166094742E-2</v>
      </c>
      <c r="N233" s="1">
        <v>1788</v>
      </c>
      <c r="O233" s="1">
        <v>2296</v>
      </c>
      <c r="P233" s="1">
        <v>230</v>
      </c>
      <c r="Q233" s="1">
        <v>14</v>
      </c>
      <c r="R233" s="1">
        <v>35</v>
      </c>
      <c r="S233" s="1">
        <v>6</v>
      </c>
      <c r="T233" s="1">
        <v>2</v>
      </c>
      <c r="AG233" s="7">
        <f>IF(Q233&gt;0,RANK(Q233,(N233:P233,Q233:AE233)),0)</f>
        <v>5</v>
      </c>
      <c r="AH233" s="7">
        <f>IF(R233&gt;0,RANK(R233,(N233:P233,Q233:AE233)),0)</f>
        <v>4</v>
      </c>
      <c r="AI233" s="7">
        <f>IF(T233&gt;0,RANK(T233,(N233:P233,Q233:AE233)),0)</f>
        <v>7</v>
      </c>
      <c r="AJ233" s="7">
        <f>IF(S233&gt;0,RANK(S233,(N233:P233,Q233:AE233)),0)</f>
        <v>6</v>
      </c>
      <c r="AK233" s="2">
        <f t="shared" si="91"/>
        <v>3.2029283916723862E-3</v>
      </c>
      <c r="AL233" s="2">
        <f t="shared" si="92"/>
        <v>8.0073209791809655E-3</v>
      </c>
      <c r="AM233" s="2">
        <f t="shared" si="93"/>
        <v>4.575611988103409E-4</v>
      </c>
      <c r="AN233" s="2">
        <f t="shared" si="94"/>
        <v>1.3726835964310226E-3</v>
      </c>
      <c r="AP233" s="6" t="s">
        <v>1691</v>
      </c>
      <c r="AQ233" s="6" t="s">
        <v>1212</v>
      </c>
      <c r="AT233" s="93" t="s">
        <v>185</v>
      </c>
      <c r="AU233" s="92" t="s">
        <v>658</v>
      </c>
      <c r="AV233" s="83" t="str">
        <f t="shared" si="95"/>
        <v>06051</v>
      </c>
      <c r="AX233" s="7" t="s">
        <v>3753</v>
      </c>
    </row>
    <row r="234" spans="1:50" hidden="1" outlineLevel="1">
      <c r="A234" s="6" t="s">
        <v>1369</v>
      </c>
      <c r="B234" s="6" t="s">
        <v>1212</v>
      </c>
      <c r="C234" s="1">
        <f t="shared" si="84"/>
        <v>117534</v>
      </c>
      <c r="D234" s="7">
        <f>RANK(N234,(N234:P234,Q234:AE234))</f>
        <v>1</v>
      </c>
      <c r="E234" s="7">
        <f>RANK(O234,(N234:P234,Q234:AE234))</f>
        <v>2</v>
      </c>
      <c r="F234" s="7">
        <f>IF(P234&gt;0,RANK(P234,(N234:P234,Q234:AE234)),0)</f>
        <v>3</v>
      </c>
      <c r="G234" s="1">
        <f t="shared" si="85"/>
        <v>23857</v>
      </c>
      <c r="H234" s="2">
        <f t="shared" si="86"/>
        <v>0.20297956336038933</v>
      </c>
      <c r="I234" s="2"/>
      <c r="J234" s="2">
        <f t="shared" si="87"/>
        <v>0.57530586894005142</v>
      </c>
      <c r="K234" s="2">
        <f t="shared" si="88"/>
        <v>0.37232630557966206</v>
      </c>
      <c r="L234" s="2">
        <f t="shared" si="89"/>
        <v>4.3042864192488983E-2</v>
      </c>
      <c r="M234" s="2">
        <f t="shared" si="90"/>
        <v>9.3249612877975285E-3</v>
      </c>
      <c r="N234" s="1">
        <v>67618</v>
      </c>
      <c r="O234" s="1">
        <v>43761</v>
      </c>
      <c r="P234" s="1">
        <v>5059</v>
      </c>
      <c r="Q234" s="1">
        <v>340</v>
      </c>
      <c r="R234" s="1">
        <v>429</v>
      </c>
      <c r="S234" s="1">
        <v>234</v>
      </c>
      <c r="T234" s="1">
        <v>93</v>
      </c>
      <c r="AG234" s="7">
        <f>IF(Q234&gt;0,RANK(Q234,(N234:P234,Q234:AE234)),0)</f>
        <v>5</v>
      </c>
      <c r="AH234" s="7">
        <f>IF(R234&gt;0,RANK(R234,(N234:P234,Q234:AE234)),0)</f>
        <v>4</v>
      </c>
      <c r="AI234" s="7">
        <f>IF(T234&gt;0,RANK(T234,(N234:P234,Q234:AE234)),0)</f>
        <v>7</v>
      </c>
      <c r="AJ234" s="7">
        <f>IF(S234&gt;0,RANK(S234,(N234:P234,Q234:AE234)),0)</f>
        <v>6</v>
      </c>
      <c r="AK234" s="2">
        <f t="shared" si="91"/>
        <v>2.8927799615430429E-3</v>
      </c>
      <c r="AL234" s="2">
        <f t="shared" si="92"/>
        <v>3.6500076573587215E-3</v>
      </c>
      <c r="AM234" s="2">
        <f t="shared" si="93"/>
        <v>7.9126040124559698E-4</v>
      </c>
      <c r="AN234" s="2">
        <f t="shared" si="94"/>
        <v>1.9909132676502119E-3</v>
      </c>
      <c r="AP234" s="6" t="s">
        <v>1369</v>
      </c>
      <c r="AQ234" s="6" t="s">
        <v>1212</v>
      </c>
      <c r="AT234" s="93" t="s">
        <v>185</v>
      </c>
      <c r="AU234" s="92" t="s">
        <v>659</v>
      </c>
      <c r="AV234" s="83" t="str">
        <f t="shared" si="95"/>
        <v>06053</v>
      </c>
      <c r="AX234" s="7" t="s">
        <v>3753</v>
      </c>
    </row>
    <row r="235" spans="1:50" hidden="1" outlineLevel="1">
      <c r="A235" s="6" t="s">
        <v>1370</v>
      </c>
      <c r="B235" s="6" t="s">
        <v>1212</v>
      </c>
      <c r="C235" s="1">
        <f t="shared" si="84"/>
        <v>51724</v>
      </c>
      <c r="D235" s="7">
        <f>RANK(N235,(N235:P235,Q235:AE235))</f>
        <v>1</v>
      </c>
      <c r="E235" s="7">
        <f>RANK(O235,(N235:P235,Q235:AE235))</f>
        <v>2</v>
      </c>
      <c r="F235" s="7">
        <f>IF(P235&gt;0,RANK(P235,(N235:P235,Q235:AE235)),0)</f>
        <v>3</v>
      </c>
      <c r="G235" s="1">
        <f t="shared" si="85"/>
        <v>7464</v>
      </c>
      <c r="H235" s="2">
        <f t="shared" si="86"/>
        <v>0.14430438481169283</v>
      </c>
      <c r="I235" s="2"/>
      <c r="J235" s="2">
        <f t="shared" si="87"/>
        <v>0.54321011522697393</v>
      </c>
      <c r="K235" s="2">
        <f t="shared" si="88"/>
        <v>0.3989057304152811</v>
      </c>
      <c r="L235" s="2">
        <f t="shared" si="89"/>
        <v>4.7772794060784163E-2</v>
      </c>
      <c r="M235" s="2">
        <f t="shared" si="90"/>
        <v>1.0111360296960803E-2</v>
      </c>
      <c r="N235" s="1">
        <v>28097</v>
      </c>
      <c r="O235" s="1">
        <v>20633</v>
      </c>
      <c r="P235" s="1">
        <v>2471</v>
      </c>
      <c r="Q235" s="1">
        <v>179</v>
      </c>
      <c r="R235" s="1">
        <v>218</v>
      </c>
      <c r="S235" s="1">
        <v>87</v>
      </c>
      <c r="T235" s="1">
        <v>39</v>
      </c>
      <c r="AG235" s="7">
        <f>IF(Q235&gt;0,RANK(Q235,(N235:P235,Q235:AE235)),0)</f>
        <v>5</v>
      </c>
      <c r="AH235" s="7">
        <f>IF(R235&gt;0,RANK(R235,(N235:P235,Q235:AE235)),0)</f>
        <v>4</v>
      </c>
      <c r="AI235" s="7">
        <f>IF(T235&gt;0,RANK(T235,(N235:P235,Q235:AE235)),0)</f>
        <v>7</v>
      </c>
      <c r="AJ235" s="7">
        <f>IF(S235&gt;0,RANK(S235,(N235:P235,Q235:AE235)),0)</f>
        <v>6</v>
      </c>
      <c r="AK235" s="2">
        <f t="shared" si="91"/>
        <v>3.4606758951357202E-3</v>
      </c>
      <c r="AL235" s="2">
        <f t="shared" si="92"/>
        <v>4.2146779058077491E-3</v>
      </c>
      <c r="AM235" s="2">
        <f t="shared" si="93"/>
        <v>7.5400201067202851E-4</v>
      </c>
      <c r="AN235" s="2">
        <f t="shared" si="94"/>
        <v>1.6820044853452943E-3</v>
      </c>
      <c r="AP235" s="6" t="s">
        <v>1370</v>
      </c>
      <c r="AQ235" s="6" t="s">
        <v>1212</v>
      </c>
      <c r="AT235" s="93" t="s">
        <v>185</v>
      </c>
      <c r="AU235" s="92" t="s">
        <v>660</v>
      </c>
      <c r="AV235" s="83" t="str">
        <f t="shared" si="95"/>
        <v>06055</v>
      </c>
      <c r="AX235" s="7" t="s">
        <v>3753</v>
      </c>
    </row>
    <row r="236" spans="1:50" hidden="1" outlineLevel="1">
      <c r="A236" s="6" t="s">
        <v>1371</v>
      </c>
      <c r="B236" s="6" t="s">
        <v>1212</v>
      </c>
      <c r="C236" s="1">
        <f t="shared" si="84"/>
        <v>47479</v>
      </c>
      <c r="D236" s="7">
        <f>RANK(N236,(N236:P236,Q236:AE236))</f>
        <v>2</v>
      </c>
      <c r="E236" s="7">
        <f>RANK(O236,(N236:P236,Q236:AE236))</f>
        <v>1</v>
      </c>
      <c r="F236" s="7">
        <f>IF(P236&gt;0,RANK(P236,(N236:P236,Q236:AE236)),0)</f>
        <v>3</v>
      </c>
      <c r="G236" s="1">
        <f t="shared" si="85"/>
        <v>8328</v>
      </c>
      <c r="H236" s="2">
        <f t="shared" si="86"/>
        <v>0.17540386276037828</v>
      </c>
      <c r="I236" s="2"/>
      <c r="J236" s="2">
        <f t="shared" si="87"/>
        <v>0.37216453590008214</v>
      </c>
      <c r="K236" s="2">
        <f t="shared" si="88"/>
        <v>0.54756839866046036</v>
      </c>
      <c r="L236" s="2">
        <f t="shared" si="89"/>
        <v>6.9230607215821735E-2</v>
      </c>
      <c r="M236" s="2">
        <f t="shared" si="90"/>
        <v>1.1036458223635762E-2</v>
      </c>
      <c r="N236" s="1">
        <v>17670</v>
      </c>
      <c r="O236" s="1">
        <v>25998</v>
      </c>
      <c r="P236" s="1">
        <v>3287</v>
      </c>
      <c r="Q236" s="1">
        <v>204</v>
      </c>
      <c r="R236" s="1">
        <v>208</v>
      </c>
      <c r="S236" s="1">
        <v>56</v>
      </c>
      <c r="T236" s="1">
        <v>56</v>
      </c>
      <c r="AG236" s="7">
        <f>IF(Q236&gt;0,RANK(Q236,(N236:P236,Q236:AE236)),0)</f>
        <v>5</v>
      </c>
      <c r="AH236" s="7">
        <f>IF(R236&gt;0,RANK(R236,(N236:P236,Q236:AE236)),0)</f>
        <v>4</v>
      </c>
      <c r="AI236" s="7">
        <f>IF(T236&gt;0,RANK(T236,(N236:P236,Q236:AE236)),0)</f>
        <v>6</v>
      </c>
      <c r="AJ236" s="7">
        <f>IF(S236&gt;0,RANK(S236,(N236:P236,Q236:AE236)),0)</f>
        <v>6</v>
      </c>
      <c r="AK236" s="2">
        <f t="shared" si="91"/>
        <v>4.2966364076749723E-3</v>
      </c>
      <c r="AL236" s="2">
        <f t="shared" si="92"/>
        <v>4.3808841803744817E-3</v>
      </c>
      <c r="AM236" s="2">
        <f t="shared" si="93"/>
        <v>1.1794688177931296E-3</v>
      </c>
      <c r="AN236" s="2">
        <f t="shared" si="94"/>
        <v>1.1794688177931296E-3</v>
      </c>
      <c r="AP236" s="6" t="s">
        <v>1371</v>
      </c>
      <c r="AQ236" s="6" t="s">
        <v>1212</v>
      </c>
      <c r="AT236" s="93" t="s">
        <v>185</v>
      </c>
      <c r="AU236" s="92" t="s">
        <v>199</v>
      </c>
      <c r="AV236" s="83" t="str">
        <f t="shared" si="95"/>
        <v>06057</v>
      </c>
      <c r="AX236" s="7" t="s">
        <v>3753</v>
      </c>
    </row>
    <row r="237" spans="1:50" hidden="1" outlineLevel="1">
      <c r="A237" s="6" t="s">
        <v>1372</v>
      </c>
      <c r="B237" s="6" t="s">
        <v>1212</v>
      </c>
      <c r="C237" s="1">
        <f t="shared" si="84"/>
        <v>970905</v>
      </c>
      <c r="D237" s="7">
        <f>RANK(N237,(N237:P237,Q237:AE237))</f>
        <v>2</v>
      </c>
      <c r="E237" s="7">
        <f>RANK(O237,(N237:P237,Q237:AE237))</f>
        <v>1</v>
      </c>
      <c r="F237" s="7">
        <f>IF(P237&gt;0,RANK(P237,(N237:P237,Q237:AE237)),0)</f>
        <v>3</v>
      </c>
      <c r="G237" s="1">
        <f t="shared" si="85"/>
        <v>149480</v>
      </c>
      <c r="H237" s="2">
        <f t="shared" si="86"/>
        <v>0.15395945020367596</v>
      </c>
      <c r="I237" s="2"/>
      <c r="J237" s="2">
        <f t="shared" si="87"/>
        <v>0.4035605955268538</v>
      </c>
      <c r="K237" s="2">
        <f t="shared" si="88"/>
        <v>0.55752004573052971</v>
      </c>
      <c r="L237" s="2">
        <f t="shared" si="89"/>
        <v>2.7637101467187831E-2</v>
      </c>
      <c r="M237" s="2">
        <f t="shared" si="90"/>
        <v>1.1282257275428708E-2</v>
      </c>
      <c r="N237" s="1">
        <v>391819</v>
      </c>
      <c r="O237" s="1">
        <v>541299</v>
      </c>
      <c r="P237" s="1">
        <v>26833</v>
      </c>
      <c r="Q237" s="1">
        <v>4301</v>
      </c>
      <c r="R237" s="1">
        <v>4839</v>
      </c>
      <c r="S237" s="1">
        <v>950</v>
      </c>
      <c r="T237" s="1">
        <v>864</v>
      </c>
      <c r="AG237" s="7">
        <f>IF(Q237&gt;0,RANK(Q237,(N237:P237,Q237:AE237)),0)</f>
        <v>5</v>
      </c>
      <c r="AH237" s="7">
        <f>IF(R237&gt;0,RANK(R237,(N237:P237,Q237:AE237)),0)</f>
        <v>4</v>
      </c>
      <c r="AI237" s="7">
        <f>IF(T237&gt;0,RANK(T237,(N237:P237,Q237:AE237)),0)</f>
        <v>7</v>
      </c>
      <c r="AJ237" s="7">
        <f>IF(S237&gt;0,RANK(S237,(N237:P237,Q237:AE237)),0)</f>
        <v>6</v>
      </c>
      <c r="AK237" s="2">
        <f t="shared" si="91"/>
        <v>4.4298875791143316E-3</v>
      </c>
      <c r="AL237" s="2">
        <f t="shared" si="92"/>
        <v>4.9840097640860845E-3</v>
      </c>
      <c r="AM237" s="2">
        <f t="shared" si="93"/>
        <v>8.8989138999181182E-4</v>
      </c>
      <c r="AN237" s="2">
        <f t="shared" si="94"/>
        <v>9.7846854223636705E-4</v>
      </c>
      <c r="AP237" s="6" t="s">
        <v>1372</v>
      </c>
      <c r="AQ237" s="6" t="s">
        <v>1212</v>
      </c>
      <c r="AT237" s="93" t="s">
        <v>185</v>
      </c>
      <c r="AU237" s="92" t="s">
        <v>200</v>
      </c>
      <c r="AV237" s="83" t="str">
        <f t="shared" si="95"/>
        <v>06059</v>
      </c>
      <c r="AX237" s="7" t="s">
        <v>3753</v>
      </c>
    </row>
    <row r="238" spans="1:50" hidden="1" outlineLevel="1">
      <c r="A238" s="6" t="s">
        <v>1373</v>
      </c>
      <c r="B238" s="6" t="s">
        <v>1212</v>
      </c>
      <c r="C238" s="1">
        <f t="shared" si="84"/>
        <v>117799</v>
      </c>
      <c r="D238" s="7">
        <f>RANK(N238,(N238:P238,Q238:AE238))</f>
        <v>2</v>
      </c>
      <c r="E238" s="7">
        <f>RANK(O238,(N238:P238,Q238:AE238))</f>
        <v>1</v>
      </c>
      <c r="F238" s="7">
        <f>IF(P238&gt;0,RANK(P238,(N238:P238,Q238:AE238)),0)</f>
        <v>3</v>
      </c>
      <c r="G238" s="1">
        <f t="shared" si="85"/>
        <v>27386</v>
      </c>
      <c r="H238" s="2">
        <f t="shared" si="86"/>
        <v>0.23248075110994151</v>
      </c>
      <c r="I238" s="2"/>
      <c r="J238" s="2">
        <f t="shared" si="87"/>
        <v>0.36035110654589597</v>
      </c>
      <c r="K238" s="2">
        <f t="shared" si="88"/>
        <v>0.59283185765583746</v>
      </c>
      <c r="L238" s="2">
        <f t="shared" si="89"/>
        <v>3.7767722985763884E-2</v>
      </c>
      <c r="M238" s="2">
        <f t="shared" si="90"/>
        <v>9.049312812502687E-3</v>
      </c>
      <c r="N238" s="1">
        <v>42449</v>
      </c>
      <c r="O238" s="1">
        <v>69835</v>
      </c>
      <c r="P238" s="1">
        <v>4449</v>
      </c>
      <c r="Q238" s="1">
        <v>454</v>
      </c>
      <c r="R238" s="1">
        <v>423</v>
      </c>
      <c r="S238" s="1">
        <v>106</v>
      </c>
      <c r="T238" s="1">
        <v>83</v>
      </c>
      <c r="AG238" s="7">
        <f>IF(Q238&gt;0,RANK(Q238,(N238:P238,Q238:AE238)),0)</f>
        <v>4</v>
      </c>
      <c r="AH238" s="7">
        <f>IF(R238&gt;0,RANK(R238,(N238:P238,Q238:AE238)),0)</f>
        <v>5</v>
      </c>
      <c r="AI238" s="7">
        <f>IF(T238&gt;0,RANK(T238,(N238:P238,Q238:AE238)),0)</f>
        <v>7</v>
      </c>
      <c r="AJ238" s="7">
        <f>IF(S238&gt;0,RANK(S238,(N238:P238,Q238:AE238)),0)</f>
        <v>6</v>
      </c>
      <c r="AK238" s="2">
        <f t="shared" si="91"/>
        <v>3.8540225299026308E-3</v>
      </c>
      <c r="AL238" s="2">
        <f t="shared" si="92"/>
        <v>3.5908624012088389E-3</v>
      </c>
      <c r="AM238" s="2">
        <f t="shared" si="93"/>
        <v>7.0459002198660432E-4</v>
      </c>
      <c r="AN238" s="2">
        <f t="shared" si="94"/>
        <v>8.9983785940457898E-4</v>
      </c>
      <c r="AP238" s="6" t="s">
        <v>1373</v>
      </c>
      <c r="AQ238" s="6" t="s">
        <v>1212</v>
      </c>
      <c r="AT238" s="93" t="s">
        <v>185</v>
      </c>
      <c r="AU238" s="92" t="s">
        <v>201</v>
      </c>
      <c r="AV238" s="83" t="str">
        <f t="shared" si="95"/>
        <v>06061</v>
      </c>
      <c r="AX238" s="7" t="s">
        <v>3753</v>
      </c>
    </row>
    <row r="239" spans="1:50" hidden="1" outlineLevel="1">
      <c r="A239" s="6" t="s">
        <v>1346</v>
      </c>
      <c r="B239" s="6" t="s">
        <v>1212</v>
      </c>
      <c r="C239" s="1">
        <f t="shared" si="84"/>
        <v>10401</v>
      </c>
      <c r="D239" s="7">
        <f>RANK(N239,(N239:P239,Q239:AE239))</f>
        <v>2</v>
      </c>
      <c r="E239" s="7">
        <f>RANK(O239,(N239:P239,Q239:AE239))</f>
        <v>1</v>
      </c>
      <c r="F239" s="7">
        <f>IF(P239&gt;0,RANK(P239,(N239:P239,Q239:AE239)),0)</f>
        <v>3</v>
      </c>
      <c r="G239" s="1">
        <f t="shared" si="85"/>
        <v>2885</v>
      </c>
      <c r="H239" s="2">
        <f t="shared" si="86"/>
        <v>0.27737717527160849</v>
      </c>
      <c r="I239" s="2"/>
      <c r="J239" s="2">
        <f t="shared" si="87"/>
        <v>0.33246803192000768</v>
      </c>
      <c r="K239" s="2">
        <f t="shared" si="88"/>
        <v>0.60984520719161617</v>
      </c>
      <c r="L239" s="2">
        <f t="shared" si="89"/>
        <v>4.3841938275165852E-2</v>
      </c>
      <c r="M239" s="2">
        <f t="shared" si="90"/>
        <v>1.3844822613210246E-2</v>
      </c>
      <c r="N239" s="1">
        <v>3458</v>
      </c>
      <c r="O239" s="1">
        <v>6343</v>
      </c>
      <c r="P239" s="1">
        <v>456</v>
      </c>
      <c r="Q239" s="1">
        <v>67</v>
      </c>
      <c r="R239" s="1">
        <v>53</v>
      </c>
      <c r="S239" s="1">
        <v>18</v>
      </c>
      <c r="T239" s="1">
        <v>6</v>
      </c>
      <c r="AG239" s="7">
        <f>IF(Q239&gt;0,RANK(Q239,(N239:P239,Q239:AE239)),0)</f>
        <v>4</v>
      </c>
      <c r="AH239" s="7">
        <f>IF(R239&gt;0,RANK(R239,(N239:P239,Q239:AE239)),0)</f>
        <v>5</v>
      </c>
      <c r="AI239" s="7">
        <f>IF(T239&gt;0,RANK(T239,(N239:P239,Q239:AE239)),0)</f>
        <v>7</v>
      </c>
      <c r="AJ239" s="7">
        <f>IF(S239&gt;0,RANK(S239,(N239:P239,Q239:AE239)),0)</f>
        <v>6</v>
      </c>
      <c r="AK239" s="2">
        <f t="shared" si="91"/>
        <v>6.4416882992020001E-3</v>
      </c>
      <c r="AL239" s="2">
        <f t="shared" si="92"/>
        <v>5.0956638784732241E-3</v>
      </c>
      <c r="AM239" s="2">
        <f t="shared" si="93"/>
        <v>5.7686760888376112E-4</v>
      </c>
      <c r="AN239" s="2">
        <f t="shared" si="94"/>
        <v>1.7306028266512836E-3</v>
      </c>
      <c r="AP239" s="6" t="s">
        <v>1346</v>
      </c>
      <c r="AQ239" s="6" t="s">
        <v>1212</v>
      </c>
      <c r="AT239" s="93" t="s">
        <v>185</v>
      </c>
      <c r="AU239" s="92" t="s">
        <v>202</v>
      </c>
      <c r="AV239" s="83" t="str">
        <f t="shared" si="95"/>
        <v>06063</v>
      </c>
      <c r="AX239" s="7" t="s">
        <v>3753</v>
      </c>
    </row>
    <row r="240" spans="1:50" hidden="1" outlineLevel="1">
      <c r="A240" s="6" t="s">
        <v>2862</v>
      </c>
      <c r="B240" s="6" t="s">
        <v>1212</v>
      </c>
      <c r="C240" s="1">
        <f t="shared" ref="C240:C266" si="96">SUM(N240:AE240)</f>
        <v>451127</v>
      </c>
      <c r="D240" s="7">
        <f>RANK(N240,(N240:P240,Q240:AE240))</f>
        <v>2</v>
      </c>
      <c r="E240" s="7">
        <f>RANK(O240,(N240:P240,Q240:AE240))</f>
        <v>1</v>
      </c>
      <c r="F240" s="7">
        <f>IF(P240&gt;0,RANK(P240,(N240:P240,Q240:AE240)),0)</f>
        <v>3</v>
      </c>
      <c r="G240" s="1">
        <f t="shared" ref="G240:G266" si="97">IF(D240=1,N240,IF(E240=1,O240,P240))-IF(D240=2,N240,IF(E240=2,O240,P240))</f>
        <v>29379</v>
      </c>
      <c r="H240" s="2">
        <f t="shared" ref="H240:H266" si="98">G240/C240</f>
        <v>6.5123568307815766E-2</v>
      </c>
      <c r="I240" s="2"/>
      <c r="J240" s="2">
        <f t="shared" ref="J240:J266" si="99">IF($C240=0,"-",N240/$C240)</f>
        <v>0.44904428243044642</v>
      </c>
      <c r="K240" s="2">
        <f t="shared" ref="K240:K266" si="100">IF($C240=0,"-",O240/$C240)</f>
        <v>0.51416785073826221</v>
      </c>
      <c r="L240" s="2">
        <f t="shared" ref="L240:L266" si="101">IF($C240=0,"-",P240/$C240)</f>
        <v>2.5886280360075987E-2</v>
      </c>
      <c r="M240" s="2">
        <f t="shared" ref="M240:M266" si="102">IF(C240=0,"-",(1-J240-K240-L240))</f>
        <v>1.0901586471215439E-2</v>
      </c>
      <c r="N240" s="1">
        <v>202576</v>
      </c>
      <c r="O240" s="1">
        <v>231955</v>
      </c>
      <c r="P240" s="1">
        <v>11678</v>
      </c>
      <c r="Q240" s="1">
        <v>2244</v>
      </c>
      <c r="R240" s="1">
        <v>1493</v>
      </c>
      <c r="S240" s="1">
        <v>749</v>
      </c>
      <c r="T240" s="1">
        <v>432</v>
      </c>
      <c r="AG240" s="7">
        <f>IF(Q240&gt;0,RANK(Q240,(N240:P240,Q240:AE240)),0)</f>
        <v>4</v>
      </c>
      <c r="AH240" s="7">
        <f>IF(R240&gt;0,RANK(R240,(N240:P240,Q240:AE240)),0)</f>
        <v>5</v>
      </c>
      <c r="AI240" s="7">
        <f>IF(T240&gt;0,RANK(T240,(N240:P240,Q240:AE240)),0)</f>
        <v>7</v>
      </c>
      <c r="AJ240" s="7">
        <f>IF(S240&gt;0,RANK(S240,(N240:P240,Q240:AE240)),0)</f>
        <v>6</v>
      </c>
      <c r="AK240" s="2">
        <f t="shared" ref="AK240:AK266" si="103">IF($C240=0,"-",Q240/$C240)</f>
        <v>4.9742090364797492E-3</v>
      </c>
      <c r="AL240" s="2">
        <f t="shared" ref="AL240:AL266" si="104">IF($C240=0,"-",R240/$C240)</f>
        <v>3.3094893455723113E-3</v>
      </c>
      <c r="AM240" s="2">
        <f t="shared" ref="AM240:AM266" si="105">IF($C240=0,"-",T240/$C240)</f>
        <v>9.5760173964316039E-4</v>
      </c>
      <c r="AN240" s="2">
        <f t="shared" ref="AN240:AN266" si="106">IF($C240=0,"-",S240/$C240)</f>
        <v>1.6602863495202016E-3</v>
      </c>
      <c r="AP240" s="6" t="s">
        <v>2862</v>
      </c>
      <c r="AQ240" s="6" t="s">
        <v>1212</v>
      </c>
      <c r="AT240" s="93" t="s">
        <v>185</v>
      </c>
      <c r="AU240" s="92" t="s">
        <v>1482</v>
      </c>
      <c r="AV240" s="83" t="str">
        <f t="shared" si="95"/>
        <v>06065</v>
      </c>
      <c r="AX240" s="7" t="s">
        <v>3753</v>
      </c>
    </row>
    <row r="241" spans="1:50" hidden="1" outlineLevel="1">
      <c r="A241" s="6" t="s">
        <v>922</v>
      </c>
      <c r="B241" s="6" t="s">
        <v>1212</v>
      </c>
      <c r="C241" s="1">
        <f t="shared" si="96"/>
        <v>431550</v>
      </c>
      <c r="D241" s="7">
        <f>RANK(N241,(N241:P241,Q241:AE241))</f>
        <v>1</v>
      </c>
      <c r="E241" s="7">
        <f>RANK(O241,(N241:P241,Q241:AE241))</f>
        <v>2</v>
      </c>
      <c r="F241" s="7">
        <f>IF(P241&gt;0,RANK(P241,(N241:P241,Q241:AE241)),0)</f>
        <v>3</v>
      </c>
      <c r="G241" s="1">
        <f t="shared" si="97"/>
        <v>17173</v>
      </c>
      <c r="H241" s="2">
        <f t="shared" si="98"/>
        <v>3.9793766655080526E-2</v>
      </c>
      <c r="I241" s="2"/>
      <c r="J241" s="2">
        <f t="shared" si="99"/>
        <v>0.49308770710230565</v>
      </c>
      <c r="K241" s="2">
        <f t="shared" si="100"/>
        <v>0.4532939404472251</v>
      </c>
      <c r="L241" s="2">
        <f t="shared" si="101"/>
        <v>4.0919939752056537E-2</v>
      </c>
      <c r="M241" s="2">
        <f t="shared" si="102"/>
        <v>1.2698412698412716E-2</v>
      </c>
      <c r="N241" s="1">
        <v>212792</v>
      </c>
      <c r="O241" s="1">
        <v>195619</v>
      </c>
      <c r="P241" s="1">
        <v>17659</v>
      </c>
      <c r="Q241" s="1">
        <v>2022</v>
      </c>
      <c r="R241" s="1">
        <v>1607</v>
      </c>
      <c r="S241" s="1">
        <v>1175</v>
      </c>
      <c r="T241" s="1">
        <v>674</v>
      </c>
      <c r="X241" s="1">
        <v>2</v>
      </c>
      <c r="AG241" s="7">
        <f>IF(Q241&gt;0,RANK(Q241,(N241:P241,Q241:AE241)),0)</f>
        <v>4</v>
      </c>
      <c r="AH241" s="7">
        <f>IF(R241&gt;0,RANK(R241,(N241:P241,Q241:AE241)),0)</f>
        <v>5</v>
      </c>
      <c r="AI241" s="7">
        <f>IF(T241&gt;0,RANK(T241,(N241:P241,Q241:AE241)),0)</f>
        <v>7</v>
      </c>
      <c r="AJ241" s="7">
        <f>IF(S241&gt;0,RANK(S241,(N241:P241,Q241:AE241)),0)</f>
        <v>6</v>
      </c>
      <c r="AK241" s="2">
        <f t="shared" si="103"/>
        <v>4.6854362182829337E-3</v>
      </c>
      <c r="AL241" s="2">
        <f t="shared" si="104"/>
        <v>3.7237863515235778E-3</v>
      </c>
      <c r="AM241" s="2">
        <f t="shared" si="105"/>
        <v>1.5618120727609779E-3</v>
      </c>
      <c r="AN241" s="2">
        <f t="shared" si="106"/>
        <v>2.7227435986560073E-3</v>
      </c>
      <c r="AP241" s="6" t="s">
        <v>922</v>
      </c>
      <c r="AQ241" s="6" t="s">
        <v>1212</v>
      </c>
      <c r="AT241" s="93" t="s">
        <v>185</v>
      </c>
      <c r="AU241" s="92" t="s">
        <v>1483</v>
      </c>
      <c r="AV241" s="83" t="str">
        <f t="shared" si="95"/>
        <v>06067</v>
      </c>
      <c r="AX241" s="7" t="s">
        <v>3753</v>
      </c>
    </row>
    <row r="242" spans="1:50" hidden="1" outlineLevel="1">
      <c r="A242" s="6" t="s">
        <v>923</v>
      </c>
      <c r="B242" s="6" t="s">
        <v>1212</v>
      </c>
      <c r="C242" s="1">
        <f t="shared" si="96"/>
        <v>16831</v>
      </c>
      <c r="D242" s="7">
        <f>RANK(N242,(N242:P242,Q242:AE242))</f>
        <v>1</v>
      </c>
      <c r="E242" s="7">
        <f>RANK(O242,(N242:P242,Q242:AE242))</f>
        <v>2</v>
      </c>
      <c r="F242" s="7">
        <f>IF(P242&gt;0,RANK(P242,(N242:P242,Q242:AE242)),0)</f>
        <v>3</v>
      </c>
      <c r="G242" s="1">
        <f t="shared" si="97"/>
        <v>2116</v>
      </c>
      <c r="H242" s="2">
        <f t="shared" si="98"/>
        <v>0.12572039688669717</v>
      </c>
      <c r="I242" s="2"/>
      <c r="J242" s="2">
        <f t="shared" si="99"/>
        <v>0.54251084308716058</v>
      </c>
      <c r="K242" s="2">
        <f t="shared" si="100"/>
        <v>0.4167904462004634</v>
      </c>
      <c r="L242" s="2">
        <f t="shared" si="101"/>
        <v>3.1786584279008968E-2</v>
      </c>
      <c r="M242" s="2">
        <f t="shared" si="102"/>
        <v>8.91212643336705E-3</v>
      </c>
      <c r="N242" s="1">
        <v>9131</v>
      </c>
      <c r="O242" s="1">
        <v>7015</v>
      </c>
      <c r="P242" s="1">
        <v>535</v>
      </c>
      <c r="Q242" s="1">
        <v>41</v>
      </c>
      <c r="R242" s="1">
        <v>62</v>
      </c>
      <c r="S242" s="1">
        <v>35</v>
      </c>
      <c r="T242" s="1">
        <v>12</v>
      </c>
      <c r="AG242" s="7">
        <f>IF(Q242&gt;0,RANK(Q242,(N242:P242,Q242:AE242)),0)</f>
        <v>5</v>
      </c>
      <c r="AH242" s="7">
        <f>IF(R242&gt;0,RANK(R242,(N242:P242,Q242:AE242)),0)</f>
        <v>4</v>
      </c>
      <c r="AI242" s="7">
        <f>IF(T242&gt;0,RANK(T242,(N242:P242,Q242:AE242)),0)</f>
        <v>7</v>
      </c>
      <c r="AJ242" s="7">
        <f>IF(S242&gt;0,RANK(S242,(N242:P242,Q242:AE242)),0)</f>
        <v>6</v>
      </c>
      <c r="AK242" s="2">
        <f t="shared" si="103"/>
        <v>2.4359812251203137E-3</v>
      </c>
      <c r="AL242" s="2">
        <f t="shared" si="104"/>
        <v>3.6836789257916939E-3</v>
      </c>
      <c r="AM242" s="2">
        <f t="shared" si="105"/>
        <v>7.1297011466936011E-4</v>
      </c>
      <c r="AN242" s="2">
        <f t="shared" si="106"/>
        <v>2.0794961677856336E-3</v>
      </c>
      <c r="AP242" s="6" t="s">
        <v>923</v>
      </c>
      <c r="AQ242" s="6" t="s">
        <v>1212</v>
      </c>
      <c r="AT242" s="93" t="s">
        <v>185</v>
      </c>
      <c r="AU242" s="92" t="s">
        <v>1484</v>
      </c>
      <c r="AV242" s="83" t="str">
        <f t="shared" si="95"/>
        <v>06069</v>
      </c>
      <c r="AX242" s="7" t="s">
        <v>3753</v>
      </c>
    </row>
    <row r="243" spans="1:50" hidden="1" outlineLevel="1">
      <c r="A243" s="6" t="s">
        <v>2164</v>
      </c>
      <c r="B243" s="6" t="s">
        <v>1212</v>
      </c>
      <c r="C243" s="1">
        <f t="shared" si="96"/>
        <v>454893</v>
      </c>
      <c r="D243" s="7">
        <f>RANK(N243,(N243:P243,Q243:AE243))</f>
        <v>2</v>
      </c>
      <c r="E243" s="7">
        <f>RANK(O243,(N243:P243,Q243:AE243))</f>
        <v>1</v>
      </c>
      <c r="F243" s="7">
        <f>IF(P243&gt;0,RANK(P243,(N243:P243,Q243:AE243)),0)</f>
        <v>3</v>
      </c>
      <c r="G243" s="1">
        <f t="shared" si="97"/>
        <v>7008</v>
      </c>
      <c r="H243" s="2">
        <f t="shared" si="98"/>
        <v>1.5405820709485527E-2</v>
      </c>
      <c r="I243" s="2"/>
      <c r="J243" s="2">
        <f t="shared" si="99"/>
        <v>0.47208684240030074</v>
      </c>
      <c r="K243" s="2">
        <f t="shared" si="100"/>
        <v>0.48749266310978628</v>
      </c>
      <c r="L243" s="2">
        <f t="shared" si="101"/>
        <v>2.5885208169833345E-2</v>
      </c>
      <c r="M243" s="2">
        <f t="shared" si="102"/>
        <v>1.4535286320079627E-2</v>
      </c>
      <c r="N243" s="1">
        <v>214749</v>
      </c>
      <c r="O243" s="1">
        <v>221757</v>
      </c>
      <c r="P243" s="1">
        <v>11775</v>
      </c>
      <c r="Q243" s="1">
        <v>3027</v>
      </c>
      <c r="R243" s="1">
        <v>1722</v>
      </c>
      <c r="S243" s="1">
        <v>1347</v>
      </c>
      <c r="T243" s="1">
        <v>515</v>
      </c>
      <c r="U243" s="1">
        <v>1</v>
      </c>
      <c r="AG243" s="7">
        <f>IF(Q243&gt;0,RANK(Q243,(N243:P243,Q243:AE243)),0)</f>
        <v>4</v>
      </c>
      <c r="AH243" s="7">
        <f>IF(R243&gt;0,RANK(R243,(N243:P243,Q243:AE243)),0)</f>
        <v>5</v>
      </c>
      <c r="AI243" s="7">
        <f>IF(T243&gt;0,RANK(T243,(N243:P243,Q243:AE243)),0)</f>
        <v>7</v>
      </c>
      <c r="AJ243" s="7">
        <f>IF(S243&gt;0,RANK(S243,(N243:P243,Q243:AE243)),0)</f>
        <v>6</v>
      </c>
      <c r="AK243" s="2">
        <f t="shared" si="103"/>
        <v>6.6543121129584316E-3</v>
      </c>
      <c r="AL243" s="2">
        <f t="shared" si="104"/>
        <v>3.7855056024163926E-3</v>
      </c>
      <c r="AM243" s="2">
        <f t="shared" si="105"/>
        <v>1.1321343700606515E-3</v>
      </c>
      <c r="AN243" s="2">
        <f t="shared" si="106"/>
        <v>2.9611359154790248E-3</v>
      </c>
      <c r="AP243" s="6" t="s">
        <v>2164</v>
      </c>
      <c r="AQ243" s="6" t="s">
        <v>1212</v>
      </c>
      <c r="AT243" s="93" t="s">
        <v>185</v>
      </c>
      <c r="AU243" s="92" t="s">
        <v>661</v>
      </c>
      <c r="AV243" s="83" t="str">
        <f t="shared" si="95"/>
        <v>06071</v>
      </c>
      <c r="AX243" s="7" t="s">
        <v>3753</v>
      </c>
    </row>
    <row r="244" spans="1:50" hidden="1" outlineLevel="1">
      <c r="A244" s="6" t="s">
        <v>3348</v>
      </c>
      <c r="B244" s="6" t="s">
        <v>1212</v>
      </c>
      <c r="C244" s="1">
        <f t="shared" si="96"/>
        <v>958634</v>
      </c>
      <c r="D244" s="7">
        <f>RANK(N244,(N244:P244,Q244:AE244))</f>
        <v>2</v>
      </c>
      <c r="E244" s="7">
        <f>RANK(O244,(N244:P244,Q244:AE244))</f>
        <v>1</v>
      </c>
      <c r="F244" s="7">
        <f>IF(P244&gt;0,RANK(P244,(N244:P244,Q244:AE244)),0)</f>
        <v>3</v>
      </c>
      <c r="G244" s="1">
        <f t="shared" si="97"/>
        <v>38070</v>
      </c>
      <c r="H244" s="2">
        <f t="shared" si="98"/>
        <v>3.9712757945159466E-2</v>
      </c>
      <c r="I244" s="2"/>
      <c r="J244" s="2">
        <f t="shared" si="99"/>
        <v>0.45655171838261527</v>
      </c>
      <c r="K244" s="2">
        <f t="shared" si="100"/>
        <v>0.49626447632777471</v>
      </c>
      <c r="L244" s="2">
        <f t="shared" si="101"/>
        <v>3.5445227271304794E-2</v>
      </c>
      <c r="M244" s="2">
        <f t="shared" si="102"/>
        <v>1.1738578018305176E-2</v>
      </c>
      <c r="N244" s="1">
        <v>437666</v>
      </c>
      <c r="O244" s="1">
        <v>475736</v>
      </c>
      <c r="P244" s="1">
        <v>33979</v>
      </c>
      <c r="Q244" s="1">
        <v>4185</v>
      </c>
      <c r="R244" s="1">
        <v>4423</v>
      </c>
      <c r="S244" s="1">
        <v>1481</v>
      </c>
      <c r="T244" s="1">
        <v>1160</v>
      </c>
      <c r="U244" s="1">
        <v>1</v>
      </c>
      <c r="X244" s="1">
        <v>3</v>
      </c>
      <c r="AG244" s="7">
        <f>IF(Q244&gt;0,RANK(Q244,(N244:P244,Q244:AE244)),0)</f>
        <v>5</v>
      </c>
      <c r="AH244" s="7">
        <f>IF(R244&gt;0,RANK(R244,(N244:P244,Q244:AE244)),0)</f>
        <v>4</v>
      </c>
      <c r="AI244" s="7">
        <f>IF(T244&gt;0,RANK(T244,(N244:P244,Q244:AE244)),0)</f>
        <v>7</v>
      </c>
      <c r="AJ244" s="7">
        <f>IF(S244&gt;0,RANK(S244,(N244:P244,Q244:AE244)),0)</f>
        <v>6</v>
      </c>
      <c r="AK244" s="2">
        <f t="shared" si="103"/>
        <v>4.3655868663118559E-3</v>
      </c>
      <c r="AL244" s="2">
        <f t="shared" si="104"/>
        <v>4.6138568004055773E-3</v>
      </c>
      <c r="AM244" s="2">
        <f t="shared" si="105"/>
        <v>1.2100551409609925E-3</v>
      </c>
      <c r="AN244" s="2">
        <f t="shared" si="106"/>
        <v>1.5449066066924395E-3</v>
      </c>
      <c r="AP244" s="6" t="s">
        <v>3348</v>
      </c>
      <c r="AQ244" s="6" t="s">
        <v>1212</v>
      </c>
      <c r="AT244" s="93" t="s">
        <v>185</v>
      </c>
      <c r="AU244" s="92" t="s">
        <v>662</v>
      </c>
      <c r="AV244" s="83" t="str">
        <f t="shared" si="95"/>
        <v>06073</v>
      </c>
      <c r="AX244" s="7" t="s">
        <v>3753</v>
      </c>
    </row>
    <row r="245" spans="1:50" hidden="1" outlineLevel="1">
      <c r="A245" s="6" t="s">
        <v>3349</v>
      </c>
      <c r="B245" s="6" t="s">
        <v>1212</v>
      </c>
      <c r="C245" s="1">
        <f t="shared" si="96"/>
        <v>319786</v>
      </c>
      <c r="D245" s="7">
        <f>RANK(N245,(N245:P245,Q245:AE245))</f>
        <v>1</v>
      </c>
      <c r="E245" s="7">
        <f>RANK(O245,(N245:P245,Q245:AE245))</f>
        <v>2</v>
      </c>
      <c r="F245" s="7">
        <f>IF(P245&gt;0,RANK(P245,(N245:P245,Q245:AE245)),0)</f>
        <v>3</v>
      </c>
      <c r="G245" s="1">
        <f t="shared" si="97"/>
        <v>190082</v>
      </c>
      <c r="H245" s="2">
        <f t="shared" si="98"/>
        <v>0.59440375751283669</v>
      </c>
      <c r="I245" s="2"/>
      <c r="J245" s="2">
        <f t="shared" si="99"/>
        <v>0.75543644812468336</v>
      </c>
      <c r="K245" s="2">
        <f t="shared" si="100"/>
        <v>0.16103269061184666</v>
      </c>
      <c r="L245" s="2">
        <f t="shared" si="101"/>
        <v>7.7639421363036532E-2</v>
      </c>
      <c r="M245" s="2">
        <f t="shared" si="102"/>
        <v>5.8914399004334483E-3</v>
      </c>
      <c r="N245" s="1">
        <v>241578</v>
      </c>
      <c r="O245" s="1">
        <v>51496</v>
      </c>
      <c r="P245" s="1">
        <v>24828</v>
      </c>
      <c r="Q245" s="1">
        <v>468</v>
      </c>
      <c r="R245" s="1">
        <v>1043</v>
      </c>
      <c r="S245" s="1">
        <v>150</v>
      </c>
      <c r="T245" s="1">
        <v>208</v>
      </c>
      <c r="X245" s="1">
        <v>15</v>
      </c>
      <c r="AG245" s="7">
        <f>IF(Q245&gt;0,RANK(Q245,(N245:P245,Q245:AE245)),0)</f>
        <v>5</v>
      </c>
      <c r="AH245" s="7">
        <f>IF(R245&gt;0,RANK(R245,(N245:P245,Q245:AE245)),0)</f>
        <v>4</v>
      </c>
      <c r="AI245" s="7">
        <f>IF(T245&gt;0,RANK(T245,(N245:P245,Q245:AE245)),0)</f>
        <v>6</v>
      </c>
      <c r="AJ245" s="7">
        <f>IF(S245&gt;0,RANK(S245,(N245:P245,Q245:AE245)),0)</f>
        <v>7</v>
      </c>
      <c r="AK245" s="2">
        <f t="shared" si="103"/>
        <v>1.4634787013815488E-3</v>
      </c>
      <c r="AL245" s="2">
        <f t="shared" si="104"/>
        <v>3.2615561656858024E-3</v>
      </c>
      <c r="AM245" s="2">
        <f t="shared" si="105"/>
        <v>6.5043497839179952E-4</v>
      </c>
      <c r="AN245" s="2">
        <f t="shared" si="106"/>
        <v>4.6906368634024004E-4</v>
      </c>
      <c r="AP245" s="6" t="s">
        <v>3349</v>
      </c>
      <c r="AQ245" s="6" t="s">
        <v>1212</v>
      </c>
      <c r="AT245" s="93" t="s">
        <v>185</v>
      </c>
      <c r="AU245" s="92" t="s">
        <v>663</v>
      </c>
      <c r="AV245" s="83" t="str">
        <f t="shared" si="95"/>
        <v>06075</v>
      </c>
      <c r="AX245" s="7" t="s">
        <v>3753</v>
      </c>
    </row>
    <row r="246" spans="1:50" hidden="1" outlineLevel="1">
      <c r="A246" s="6" t="s">
        <v>3350</v>
      </c>
      <c r="B246" s="6" t="s">
        <v>1212</v>
      </c>
      <c r="C246" s="1">
        <f t="shared" si="96"/>
        <v>167239</v>
      </c>
      <c r="D246" s="7">
        <f>RANK(N246,(N246:P246,Q246:AE246))</f>
        <v>2</v>
      </c>
      <c r="E246" s="7">
        <f>RANK(O246,(N246:P246,Q246:AE246))</f>
        <v>1</v>
      </c>
      <c r="F246" s="7">
        <f>IF(P246&gt;0,RANK(P246,(N246:P246,Q246:AE246)),0)</f>
        <v>3</v>
      </c>
      <c r="G246" s="1">
        <f t="shared" si="97"/>
        <v>1997</v>
      </c>
      <c r="H246" s="2">
        <f t="shared" si="98"/>
        <v>1.1940994624459605E-2</v>
      </c>
      <c r="I246" s="2"/>
      <c r="J246" s="2">
        <f t="shared" si="99"/>
        <v>0.47701792046113645</v>
      </c>
      <c r="K246" s="2">
        <f t="shared" si="100"/>
        <v>0.48895891508559608</v>
      </c>
      <c r="L246" s="2">
        <f t="shared" si="101"/>
        <v>2.508386201783077E-2</v>
      </c>
      <c r="M246" s="2">
        <f t="shared" si="102"/>
        <v>8.9393024354367037E-3</v>
      </c>
      <c r="N246" s="1">
        <v>79776</v>
      </c>
      <c r="O246" s="1">
        <v>81773</v>
      </c>
      <c r="P246" s="1">
        <v>4195</v>
      </c>
      <c r="Q246" s="1">
        <v>722</v>
      </c>
      <c r="R246" s="1">
        <v>400</v>
      </c>
      <c r="S246" s="1">
        <v>249</v>
      </c>
      <c r="T246" s="1">
        <v>124</v>
      </c>
      <c r="AG246" s="7">
        <f>IF(Q246&gt;0,RANK(Q246,(N246:P246,Q246:AE246)),0)</f>
        <v>4</v>
      </c>
      <c r="AH246" s="7">
        <f>IF(R246&gt;0,RANK(R246,(N246:P246,Q246:AE246)),0)</f>
        <v>5</v>
      </c>
      <c r="AI246" s="7">
        <f>IF(T246&gt;0,RANK(T246,(N246:P246,Q246:AE246)),0)</f>
        <v>7</v>
      </c>
      <c r="AJ246" s="7">
        <f>IF(S246&gt;0,RANK(S246,(N246:P246,Q246:AE246)),0)</f>
        <v>6</v>
      </c>
      <c r="AK246" s="2">
        <f t="shared" si="103"/>
        <v>4.3171748216624109E-3</v>
      </c>
      <c r="AL246" s="2">
        <f t="shared" si="104"/>
        <v>2.39178660479912E-3</v>
      </c>
      <c r="AM246" s="2">
        <f t="shared" si="105"/>
        <v>7.4145384748772712E-4</v>
      </c>
      <c r="AN246" s="2">
        <f t="shared" si="106"/>
        <v>1.488887161487452E-3</v>
      </c>
      <c r="AP246" s="6" t="s">
        <v>3350</v>
      </c>
      <c r="AQ246" s="6" t="s">
        <v>1212</v>
      </c>
      <c r="AT246" s="93" t="s">
        <v>185</v>
      </c>
      <c r="AU246" s="92" t="s">
        <v>664</v>
      </c>
      <c r="AV246" s="83" t="str">
        <f t="shared" si="95"/>
        <v>06077</v>
      </c>
      <c r="AX246" s="7" t="s">
        <v>3753</v>
      </c>
    </row>
    <row r="247" spans="1:50" hidden="1" outlineLevel="1">
      <c r="A247" s="6" t="s">
        <v>1667</v>
      </c>
      <c r="B247" s="6" t="s">
        <v>1212</v>
      </c>
      <c r="C247" s="1">
        <f t="shared" si="96"/>
        <v>108886</v>
      </c>
      <c r="D247" s="7">
        <f>RANK(N247,(N247:P247,Q247:AE247))</f>
        <v>2</v>
      </c>
      <c r="E247" s="7">
        <f>RANK(O247,(N247:P247,Q247:AE247))</f>
        <v>1</v>
      </c>
      <c r="F247" s="7">
        <f>IF(P247&gt;0,RANK(P247,(N247:P247,Q247:AE247)),0)</f>
        <v>3</v>
      </c>
      <c r="G247" s="1">
        <f t="shared" si="97"/>
        <v>12333</v>
      </c>
      <c r="H247" s="2">
        <f t="shared" si="98"/>
        <v>0.11326524989438495</v>
      </c>
      <c r="I247" s="2"/>
      <c r="J247" s="2">
        <f t="shared" si="99"/>
        <v>0.40892309387800085</v>
      </c>
      <c r="K247" s="2">
        <f t="shared" si="100"/>
        <v>0.52218834377238577</v>
      </c>
      <c r="L247" s="2">
        <f t="shared" si="101"/>
        <v>5.9906691402016786E-2</v>
      </c>
      <c r="M247" s="2">
        <f t="shared" si="102"/>
        <v>8.9818709475965944E-3</v>
      </c>
      <c r="N247" s="1">
        <v>44526</v>
      </c>
      <c r="O247" s="1">
        <v>56859</v>
      </c>
      <c r="P247" s="1">
        <v>6523</v>
      </c>
      <c r="Q247" s="1">
        <v>290</v>
      </c>
      <c r="R247" s="1">
        <v>478</v>
      </c>
      <c r="S247" s="1">
        <v>110</v>
      </c>
      <c r="T247" s="1">
        <v>96</v>
      </c>
      <c r="U247" s="1">
        <v>4</v>
      </c>
      <c r="AG247" s="7">
        <f>IF(Q247&gt;0,RANK(Q247,(N247:P247,Q247:AE247)),0)</f>
        <v>5</v>
      </c>
      <c r="AH247" s="7">
        <f>IF(R247&gt;0,RANK(R247,(N247:P247,Q247:AE247)),0)</f>
        <v>4</v>
      </c>
      <c r="AI247" s="7">
        <f>IF(T247&gt;0,RANK(T247,(N247:P247,Q247:AE247)),0)</f>
        <v>7</v>
      </c>
      <c r="AJ247" s="7">
        <f>IF(S247&gt;0,RANK(S247,(N247:P247,Q247:AE247)),0)</f>
        <v>6</v>
      </c>
      <c r="AK247" s="2">
        <f t="shared" si="103"/>
        <v>2.6633359660562421E-3</v>
      </c>
      <c r="AL247" s="2">
        <f t="shared" si="104"/>
        <v>4.3899123854306337E-3</v>
      </c>
      <c r="AM247" s="2">
        <f t="shared" si="105"/>
        <v>8.8165604393585948E-4</v>
      </c>
      <c r="AN247" s="2">
        <f t="shared" si="106"/>
        <v>1.0102308836765056E-3</v>
      </c>
      <c r="AP247" s="6" t="s">
        <v>1667</v>
      </c>
      <c r="AQ247" s="6" t="s">
        <v>1212</v>
      </c>
      <c r="AT247" s="93" t="s">
        <v>185</v>
      </c>
      <c r="AU247" s="92" t="s">
        <v>665</v>
      </c>
      <c r="AV247" s="83" t="str">
        <f t="shared" si="95"/>
        <v>06079</v>
      </c>
      <c r="AX247" s="7" t="s">
        <v>3753</v>
      </c>
    </row>
    <row r="248" spans="1:50" hidden="1" outlineLevel="1">
      <c r="A248" s="6" t="s">
        <v>1668</v>
      </c>
      <c r="B248" s="6" t="s">
        <v>1212</v>
      </c>
      <c r="C248" s="1">
        <f t="shared" si="96"/>
        <v>259399</v>
      </c>
      <c r="D248" s="7">
        <f>RANK(N248,(N248:P248,Q248:AE248))</f>
        <v>1</v>
      </c>
      <c r="E248" s="7">
        <f>RANK(O248,(N248:P248,Q248:AE248))</f>
        <v>2</v>
      </c>
      <c r="F248" s="7">
        <f>IF(P248&gt;0,RANK(P248,(N248:P248,Q248:AE248)),0)</f>
        <v>3</v>
      </c>
      <c r="G248" s="1">
        <f t="shared" si="97"/>
        <v>86461</v>
      </c>
      <c r="H248" s="2">
        <f t="shared" si="98"/>
        <v>0.33331277298678869</v>
      </c>
      <c r="I248" s="2"/>
      <c r="J248" s="2">
        <f t="shared" si="99"/>
        <v>0.64285907038963142</v>
      </c>
      <c r="K248" s="2">
        <f t="shared" si="100"/>
        <v>0.30954629740284273</v>
      </c>
      <c r="L248" s="2">
        <f t="shared" si="101"/>
        <v>4.0219892906294935E-2</v>
      </c>
      <c r="M248" s="2">
        <f t="shared" si="102"/>
        <v>7.3747393012309204E-3</v>
      </c>
      <c r="N248" s="1">
        <v>166757</v>
      </c>
      <c r="O248" s="1">
        <v>80296</v>
      </c>
      <c r="P248" s="1">
        <v>10433</v>
      </c>
      <c r="Q248" s="1">
        <v>547</v>
      </c>
      <c r="R248" s="1">
        <v>993</v>
      </c>
      <c r="S248" s="1">
        <v>177</v>
      </c>
      <c r="T248" s="1">
        <v>196</v>
      </c>
      <c r="AG248" s="7">
        <f>IF(Q248&gt;0,RANK(Q248,(N248:P248,Q248:AE248)),0)</f>
        <v>5</v>
      </c>
      <c r="AH248" s="7">
        <f>IF(R248&gt;0,RANK(R248,(N248:P248,Q248:AE248)),0)</f>
        <v>4</v>
      </c>
      <c r="AI248" s="7">
        <f>IF(T248&gt;0,RANK(T248,(N248:P248,Q248:AE248)),0)</f>
        <v>6</v>
      </c>
      <c r="AJ248" s="7">
        <f>IF(S248&gt;0,RANK(S248,(N248:P248,Q248:AE248)),0)</f>
        <v>7</v>
      </c>
      <c r="AK248" s="2">
        <f t="shared" si="103"/>
        <v>2.1087205424847435E-3</v>
      </c>
      <c r="AL248" s="2">
        <f t="shared" si="104"/>
        <v>3.8280795222803482E-3</v>
      </c>
      <c r="AM248" s="2">
        <f t="shared" si="105"/>
        <v>7.5559273551555712E-4</v>
      </c>
      <c r="AN248" s="2">
        <f t="shared" si="106"/>
        <v>6.8234650095027347E-4</v>
      </c>
      <c r="AP248" s="6" t="s">
        <v>1668</v>
      </c>
      <c r="AQ248" s="6" t="s">
        <v>1212</v>
      </c>
      <c r="AT248" s="93" t="s">
        <v>185</v>
      </c>
      <c r="AU248" s="92" t="s">
        <v>666</v>
      </c>
      <c r="AV248" s="83" t="str">
        <f t="shared" si="95"/>
        <v>06081</v>
      </c>
      <c r="AX248" s="7" t="s">
        <v>3753</v>
      </c>
    </row>
    <row r="249" spans="1:50" hidden="1" outlineLevel="1">
      <c r="A249" s="6" t="s">
        <v>1669</v>
      </c>
      <c r="B249" s="6" t="s">
        <v>1212</v>
      </c>
      <c r="C249" s="1">
        <f t="shared" si="96"/>
        <v>154974</v>
      </c>
      <c r="D249" s="7">
        <f>RANK(N249,(N249:P249,Q249:AE249))</f>
        <v>1</v>
      </c>
      <c r="E249" s="7">
        <f>RANK(O249,(N249:P249,Q249:AE249))</f>
        <v>2</v>
      </c>
      <c r="F249" s="7">
        <f>IF(P249&gt;0,RANK(P249,(N249:P249,Q249:AE249)),0)</f>
        <v>3</v>
      </c>
      <c r="G249" s="1">
        <f t="shared" si="97"/>
        <v>1918</v>
      </c>
      <c r="H249" s="2">
        <f t="shared" si="98"/>
        <v>1.237626956779847E-2</v>
      </c>
      <c r="I249" s="2"/>
      <c r="J249" s="2">
        <f t="shared" si="99"/>
        <v>0.47369881399460556</v>
      </c>
      <c r="K249" s="2">
        <f t="shared" si="100"/>
        <v>0.46132254442680709</v>
      </c>
      <c r="L249" s="2">
        <f t="shared" si="101"/>
        <v>5.5906151999690269E-2</v>
      </c>
      <c r="M249" s="2">
        <f t="shared" si="102"/>
        <v>9.0724895788970791E-3</v>
      </c>
      <c r="N249" s="1">
        <v>73411</v>
      </c>
      <c r="O249" s="1">
        <v>71493</v>
      </c>
      <c r="P249" s="1">
        <v>8664</v>
      </c>
      <c r="Q249" s="1">
        <v>404</v>
      </c>
      <c r="R249" s="1">
        <v>676</v>
      </c>
      <c r="S249" s="1">
        <v>120</v>
      </c>
      <c r="T249" s="1">
        <v>206</v>
      </c>
      <c r="AG249" s="7">
        <f>IF(Q249&gt;0,RANK(Q249,(N249:P249,Q249:AE249)),0)</f>
        <v>5</v>
      </c>
      <c r="AH249" s="7">
        <f>IF(R249&gt;0,RANK(R249,(N249:P249,Q249:AE249)),0)</f>
        <v>4</v>
      </c>
      <c r="AI249" s="7">
        <f>IF(T249&gt;0,RANK(T249,(N249:P249,Q249:AE249)),0)</f>
        <v>6</v>
      </c>
      <c r="AJ249" s="7">
        <f>IF(S249&gt;0,RANK(S249,(N249:P249,Q249:AE249)),0)</f>
        <v>7</v>
      </c>
      <c r="AK249" s="2">
        <f t="shared" si="103"/>
        <v>2.6068888974924826E-3</v>
      </c>
      <c r="AL249" s="2">
        <f t="shared" si="104"/>
        <v>4.3620220165963321E-3</v>
      </c>
      <c r="AM249" s="2">
        <f t="shared" si="105"/>
        <v>1.3292552299095331E-3</v>
      </c>
      <c r="AN249" s="2">
        <f t="shared" si="106"/>
        <v>7.7432343489875724E-4</v>
      </c>
      <c r="AP249" s="6" t="s">
        <v>1669</v>
      </c>
      <c r="AQ249" s="6" t="s">
        <v>1212</v>
      </c>
      <c r="AT249" s="93" t="s">
        <v>185</v>
      </c>
      <c r="AU249" s="92" t="s">
        <v>667</v>
      </c>
      <c r="AV249" s="83" t="str">
        <f t="shared" si="95"/>
        <v>06083</v>
      </c>
      <c r="AX249" s="7" t="s">
        <v>3753</v>
      </c>
    </row>
    <row r="250" spans="1:50" hidden="1" outlineLevel="1">
      <c r="A250" s="6" t="s">
        <v>594</v>
      </c>
      <c r="B250" s="6" t="s">
        <v>1212</v>
      </c>
      <c r="C250" s="1">
        <f t="shared" si="96"/>
        <v>548129</v>
      </c>
      <c r="D250" s="7">
        <f>RANK(N250,(N250:P250,Q250:AE250))</f>
        <v>1</v>
      </c>
      <c r="E250" s="7">
        <f>RANK(O250,(N250:P250,Q250:AE250))</f>
        <v>2</v>
      </c>
      <c r="F250" s="7">
        <f>IF(P250&gt;0,RANK(P250,(N250:P250,Q250:AE250)),0)</f>
        <v>3</v>
      </c>
      <c r="G250" s="1">
        <f t="shared" si="97"/>
        <v>143740</v>
      </c>
      <c r="H250" s="2">
        <f t="shared" si="98"/>
        <v>0.26223753897348984</v>
      </c>
      <c r="I250" s="2"/>
      <c r="J250" s="2">
        <f t="shared" si="99"/>
        <v>0.60659078428618085</v>
      </c>
      <c r="K250" s="2">
        <f t="shared" si="100"/>
        <v>0.34435324531269101</v>
      </c>
      <c r="L250" s="2">
        <f t="shared" si="101"/>
        <v>3.4794728978032541E-2</v>
      </c>
      <c r="M250" s="2">
        <f t="shared" si="102"/>
        <v>1.4261241423095594E-2</v>
      </c>
      <c r="N250" s="1">
        <v>332490</v>
      </c>
      <c r="O250" s="1">
        <v>188750</v>
      </c>
      <c r="P250" s="1">
        <v>19072</v>
      </c>
      <c r="Q250" s="1">
        <v>1915</v>
      </c>
      <c r="R250" s="1">
        <v>3386</v>
      </c>
      <c r="S250" s="1">
        <v>1514</v>
      </c>
      <c r="T250" s="1">
        <v>1002</v>
      </c>
      <c r="AG250" s="7">
        <f>IF(Q250&gt;0,RANK(Q250,(N250:P250,Q250:AE250)),0)</f>
        <v>5</v>
      </c>
      <c r="AH250" s="7">
        <f>IF(R250&gt;0,RANK(R250,(N250:P250,Q250:AE250)),0)</f>
        <v>4</v>
      </c>
      <c r="AI250" s="7">
        <f>IF(T250&gt;0,RANK(T250,(N250:P250,Q250:AE250)),0)</f>
        <v>7</v>
      </c>
      <c r="AJ250" s="7">
        <f>IF(S250&gt;0,RANK(S250,(N250:P250,Q250:AE250)),0)</f>
        <v>6</v>
      </c>
      <c r="AK250" s="2">
        <f t="shared" si="103"/>
        <v>3.4937031246294213E-3</v>
      </c>
      <c r="AL250" s="2">
        <f t="shared" si="104"/>
        <v>6.177377953000115E-3</v>
      </c>
      <c r="AM250" s="2">
        <f t="shared" si="105"/>
        <v>1.8280368307460469E-3</v>
      </c>
      <c r="AN250" s="2">
        <f t="shared" si="106"/>
        <v>2.7621235147200752E-3</v>
      </c>
      <c r="AP250" s="6" t="s">
        <v>594</v>
      </c>
      <c r="AQ250" s="6" t="s">
        <v>1212</v>
      </c>
      <c r="AT250" s="93" t="s">
        <v>185</v>
      </c>
      <c r="AU250" s="92" t="s">
        <v>668</v>
      </c>
      <c r="AV250" s="83" t="str">
        <f t="shared" si="95"/>
        <v>06085</v>
      </c>
      <c r="AX250" s="7" t="s">
        <v>3753</v>
      </c>
    </row>
    <row r="251" spans="1:50" hidden="1" outlineLevel="1">
      <c r="A251" s="6" t="s">
        <v>887</v>
      </c>
      <c r="B251" s="6" t="s">
        <v>1212</v>
      </c>
      <c r="C251" s="1">
        <f t="shared" si="96"/>
        <v>108350</v>
      </c>
      <c r="D251" s="7">
        <f>RANK(N251,(N251:P251,Q251:AE251))</f>
        <v>1</v>
      </c>
      <c r="E251" s="7">
        <f>RANK(O251,(N251:P251,Q251:AE251))</f>
        <v>2</v>
      </c>
      <c r="F251" s="7">
        <f>IF(P251&gt;0,RANK(P251,(N251:P251,Q251:AE251)),0)</f>
        <v>3</v>
      </c>
      <c r="G251" s="1">
        <f t="shared" si="97"/>
        <v>36991</v>
      </c>
      <c r="H251" s="2">
        <f t="shared" si="98"/>
        <v>0.34140286109829254</v>
      </c>
      <c r="I251" s="2"/>
      <c r="J251" s="2">
        <f t="shared" si="99"/>
        <v>0.61484079372404243</v>
      </c>
      <c r="K251" s="2">
        <f t="shared" si="100"/>
        <v>0.27343793262574989</v>
      </c>
      <c r="L251" s="2">
        <f t="shared" si="101"/>
        <v>0.10008306414397784</v>
      </c>
      <c r="M251" s="2">
        <f t="shared" si="102"/>
        <v>1.1638209506229832E-2</v>
      </c>
      <c r="N251" s="1">
        <v>66618</v>
      </c>
      <c r="O251" s="1">
        <v>29627</v>
      </c>
      <c r="P251" s="1">
        <v>10844</v>
      </c>
      <c r="Q251" s="1">
        <v>274</v>
      </c>
      <c r="R251" s="1">
        <v>721</v>
      </c>
      <c r="S251" s="1">
        <v>128</v>
      </c>
      <c r="T251" s="1">
        <v>138</v>
      </c>
      <c r="AG251" s="7">
        <f>IF(Q251&gt;0,RANK(Q251,(N251:P251,Q251:AE251)),0)</f>
        <v>5</v>
      </c>
      <c r="AH251" s="7">
        <f>IF(R251&gt;0,RANK(R251,(N251:P251,Q251:AE251)),0)</f>
        <v>4</v>
      </c>
      <c r="AI251" s="7">
        <f>IF(T251&gt;0,RANK(T251,(N251:P251,Q251:AE251)),0)</f>
        <v>6</v>
      </c>
      <c r="AJ251" s="7">
        <f>IF(S251&gt;0,RANK(S251,(N251:P251,Q251:AE251)),0)</f>
        <v>7</v>
      </c>
      <c r="AK251" s="2">
        <f t="shared" si="103"/>
        <v>2.5288417166589756E-3</v>
      </c>
      <c r="AL251" s="2">
        <f t="shared" si="104"/>
        <v>6.6543608675588371E-3</v>
      </c>
      <c r="AM251" s="2">
        <f t="shared" si="105"/>
        <v>1.2736502076603599E-3</v>
      </c>
      <c r="AN251" s="2">
        <f t="shared" si="106"/>
        <v>1.1813567143516381E-3</v>
      </c>
      <c r="AP251" s="6" t="s">
        <v>887</v>
      </c>
      <c r="AQ251" s="6" t="s">
        <v>1212</v>
      </c>
      <c r="AT251" s="93" t="s">
        <v>185</v>
      </c>
      <c r="AU251" s="92" t="s">
        <v>91</v>
      </c>
      <c r="AV251" s="83" t="str">
        <f t="shared" si="95"/>
        <v>06087</v>
      </c>
      <c r="AX251" s="7" t="s">
        <v>3753</v>
      </c>
    </row>
    <row r="252" spans="1:50" hidden="1" outlineLevel="1">
      <c r="A252" s="6" t="s">
        <v>619</v>
      </c>
      <c r="B252" s="6" t="s">
        <v>1212</v>
      </c>
      <c r="C252" s="1">
        <f t="shared" si="96"/>
        <v>66544</v>
      </c>
      <c r="D252" s="7">
        <f>RANK(N252,(N252:P252,Q252:AE252))</f>
        <v>2</v>
      </c>
      <c r="E252" s="7">
        <f>RANK(O252,(N252:P252,Q252:AE252))</f>
        <v>1</v>
      </c>
      <c r="F252" s="7">
        <f>IF(P252&gt;0,RANK(P252,(N252:P252,Q252:AE252)),0)</f>
        <v>3</v>
      </c>
      <c r="G252" s="1">
        <f t="shared" si="97"/>
        <v>23151</v>
      </c>
      <c r="H252" s="2">
        <f t="shared" si="98"/>
        <v>0.34790514546766049</v>
      </c>
      <c r="I252" s="2"/>
      <c r="J252" s="2">
        <f t="shared" si="99"/>
        <v>0.3024615292137533</v>
      </c>
      <c r="K252" s="2">
        <f t="shared" si="100"/>
        <v>0.65036667468141385</v>
      </c>
      <c r="L252" s="2">
        <f t="shared" si="101"/>
        <v>3.2023924020197166E-2</v>
      </c>
      <c r="M252" s="2">
        <f t="shared" si="102"/>
        <v>1.5147872084635632E-2</v>
      </c>
      <c r="N252" s="1">
        <v>20127</v>
      </c>
      <c r="O252" s="1">
        <v>43278</v>
      </c>
      <c r="P252" s="1">
        <v>2131</v>
      </c>
      <c r="Q252" s="1">
        <v>458</v>
      </c>
      <c r="R252" s="1">
        <v>292</v>
      </c>
      <c r="S252" s="1">
        <v>206</v>
      </c>
      <c r="T252" s="1">
        <v>52</v>
      </c>
      <c r="AG252" s="7">
        <f>IF(Q252&gt;0,RANK(Q252,(N252:P252,Q252:AE252)),0)</f>
        <v>4</v>
      </c>
      <c r="AH252" s="7">
        <f>IF(R252&gt;0,RANK(R252,(N252:P252,Q252:AE252)),0)</f>
        <v>5</v>
      </c>
      <c r="AI252" s="7">
        <f>IF(T252&gt;0,RANK(T252,(N252:P252,Q252:AE252)),0)</f>
        <v>7</v>
      </c>
      <c r="AJ252" s="7">
        <f>IF(S252&gt;0,RANK(S252,(N252:P252,Q252:AE252)),0)</f>
        <v>6</v>
      </c>
      <c r="AK252" s="2">
        <f t="shared" si="103"/>
        <v>6.8826641019475833E-3</v>
      </c>
      <c r="AL252" s="2">
        <f t="shared" si="104"/>
        <v>4.3880740562635247E-3</v>
      </c>
      <c r="AM252" s="2">
        <f t="shared" si="105"/>
        <v>7.8143784563597016E-4</v>
      </c>
      <c r="AN252" s="2">
        <f t="shared" si="106"/>
        <v>3.0956960807886512E-3</v>
      </c>
      <c r="AP252" s="6" t="s">
        <v>619</v>
      </c>
      <c r="AQ252" s="6" t="s">
        <v>1212</v>
      </c>
      <c r="AT252" s="93" t="s">
        <v>185</v>
      </c>
      <c r="AU252" s="92" t="s">
        <v>92</v>
      </c>
      <c r="AV252" s="83" t="str">
        <f t="shared" si="95"/>
        <v>06089</v>
      </c>
      <c r="AX252" s="7" t="s">
        <v>3753</v>
      </c>
    </row>
    <row r="253" spans="1:50" hidden="1" outlineLevel="1">
      <c r="A253" s="6" t="s">
        <v>1775</v>
      </c>
      <c r="B253" s="6" t="s">
        <v>1212</v>
      </c>
      <c r="C253" s="1">
        <f t="shared" si="96"/>
        <v>1847</v>
      </c>
      <c r="D253" s="7">
        <f>RANK(N253,(N253:P253,Q253:AE253))</f>
        <v>2</v>
      </c>
      <c r="E253" s="7">
        <f>RANK(O253,(N253:P253,Q253:AE253))</f>
        <v>1</v>
      </c>
      <c r="F253" s="7">
        <f>IF(P253&gt;0,RANK(P253,(N253:P253,Q253:AE253)),0)</f>
        <v>3</v>
      </c>
      <c r="G253" s="1">
        <f t="shared" si="97"/>
        <v>632</v>
      </c>
      <c r="H253" s="2">
        <f t="shared" si="98"/>
        <v>0.34217650243638331</v>
      </c>
      <c r="I253" s="2"/>
      <c r="J253" s="2">
        <f t="shared" si="99"/>
        <v>0.29236599891716297</v>
      </c>
      <c r="K253" s="2">
        <f t="shared" si="100"/>
        <v>0.63454250135354628</v>
      </c>
      <c r="L253" s="2">
        <f t="shared" si="101"/>
        <v>4.6561992420140766E-2</v>
      </c>
      <c r="M253" s="2">
        <f t="shared" si="102"/>
        <v>2.6529507309149977E-2</v>
      </c>
      <c r="N253" s="1">
        <v>540</v>
      </c>
      <c r="O253" s="1">
        <v>1172</v>
      </c>
      <c r="P253" s="1">
        <v>86</v>
      </c>
      <c r="Q253" s="1">
        <v>10</v>
      </c>
      <c r="R253" s="1">
        <v>31</v>
      </c>
      <c r="S253" s="1">
        <v>7</v>
      </c>
      <c r="T253" s="1">
        <v>1</v>
      </c>
      <c r="AG253" s="7">
        <f>IF(Q253&gt;0,RANK(Q253,(N253:P253,Q253:AE253)),0)</f>
        <v>5</v>
      </c>
      <c r="AH253" s="7">
        <f>IF(R253&gt;0,RANK(R253,(N253:P253,Q253:AE253)),0)</f>
        <v>4</v>
      </c>
      <c r="AI253" s="7">
        <f>IF(T253&gt;0,RANK(T253,(N253:P253,Q253:AE253)),0)</f>
        <v>7</v>
      </c>
      <c r="AJ253" s="7">
        <f>IF(S253&gt;0,RANK(S253,(N253:P253,Q253:AE253)),0)</f>
        <v>6</v>
      </c>
      <c r="AK253" s="2">
        <f t="shared" si="103"/>
        <v>5.4141851651326473E-3</v>
      </c>
      <c r="AL253" s="2">
        <f t="shared" si="104"/>
        <v>1.6783974011911208E-2</v>
      </c>
      <c r="AM253" s="2">
        <f t="shared" si="105"/>
        <v>5.4141851651326478E-4</v>
      </c>
      <c r="AN253" s="2">
        <f t="shared" si="106"/>
        <v>3.7899296155928532E-3</v>
      </c>
      <c r="AP253" s="6" t="s">
        <v>1775</v>
      </c>
      <c r="AQ253" s="6" t="s">
        <v>1212</v>
      </c>
      <c r="AT253" s="93" t="s">
        <v>185</v>
      </c>
      <c r="AU253" s="92" t="s">
        <v>93</v>
      </c>
      <c r="AV253" s="83" t="str">
        <f t="shared" si="95"/>
        <v>06091</v>
      </c>
      <c r="AX253" s="7" t="s">
        <v>3753</v>
      </c>
    </row>
    <row r="254" spans="1:50" hidden="1" outlineLevel="1">
      <c r="A254" s="6" t="s">
        <v>1776</v>
      </c>
      <c r="B254" s="6" t="s">
        <v>1212</v>
      </c>
      <c r="C254" s="1">
        <f t="shared" si="96"/>
        <v>19819</v>
      </c>
      <c r="D254" s="7">
        <f>RANK(N254,(N254:P254,Q254:AE254))</f>
        <v>2</v>
      </c>
      <c r="E254" s="7">
        <f>RANK(O254,(N254:P254,Q254:AE254))</f>
        <v>1</v>
      </c>
      <c r="F254" s="7">
        <f>IF(P254&gt;0,RANK(P254,(N254:P254,Q254:AE254)),0)</f>
        <v>3</v>
      </c>
      <c r="G254" s="1">
        <f t="shared" si="97"/>
        <v>5875</v>
      </c>
      <c r="H254" s="2">
        <f t="shared" si="98"/>
        <v>0.29643271608052879</v>
      </c>
      <c r="I254" s="2"/>
      <c r="J254" s="2">
        <f t="shared" si="99"/>
        <v>0.3190372874514355</v>
      </c>
      <c r="K254" s="2">
        <f t="shared" si="100"/>
        <v>0.61547000353196424</v>
      </c>
      <c r="L254" s="2">
        <f t="shared" si="101"/>
        <v>4.3998183561229122E-2</v>
      </c>
      <c r="M254" s="2">
        <f t="shared" si="102"/>
        <v>2.1494525455371082E-2</v>
      </c>
      <c r="N254" s="1">
        <v>6323</v>
      </c>
      <c r="O254" s="1">
        <v>12198</v>
      </c>
      <c r="P254" s="1">
        <v>872</v>
      </c>
      <c r="Q254" s="1">
        <v>123</v>
      </c>
      <c r="R254" s="1">
        <v>202</v>
      </c>
      <c r="S254" s="1">
        <v>49</v>
      </c>
      <c r="T254" s="1">
        <v>51</v>
      </c>
      <c r="X254" s="1">
        <v>1</v>
      </c>
      <c r="AG254" s="7">
        <f>IF(Q254&gt;0,RANK(Q254,(N254:P254,Q254:AE254)),0)</f>
        <v>5</v>
      </c>
      <c r="AH254" s="7">
        <f>IF(R254&gt;0,RANK(R254,(N254:P254,Q254:AE254)),0)</f>
        <v>4</v>
      </c>
      <c r="AI254" s="7">
        <f>IF(T254&gt;0,RANK(T254,(N254:P254,Q254:AE254)),0)</f>
        <v>6</v>
      </c>
      <c r="AJ254" s="7">
        <f>IF(S254&gt;0,RANK(S254,(N254:P254,Q254:AE254)),0)</f>
        <v>7</v>
      </c>
      <c r="AK254" s="2">
        <f t="shared" si="103"/>
        <v>6.206165800494475E-3</v>
      </c>
      <c r="AL254" s="2">
        <f t="shared" si="104"/>
        <v>1.0192239769917755E-2</v>
      </c>
      <c r="AM254" s="2">
        <f t="shared" si="105"/>
        <v>2.5732882587416114E-3</v>
      </c>
      <c r="AN254" s="2">
        <f t="shared" si="106"/>
        <v>2.4723749936929208E-3</v>
      </c>
      <c r="AP254" s="6" t="s">
        <v>1776</v>
      </c>
      <c r="AQ254" s="6" t="s">
        <v>1212</v>
      </c>
      <c r="AT254" s="93" t="s">
        <v>185</v>
      </c>
      <c r="AU254" s="92" t="s">
        <v>94</v>
      </c>
      <c r="AV254" s="83" t="str">
        <f t="shared" si="95"/>
        <v>06093</v>
      </c>
      <c r="AX254" s="7" t="s">
        <v>3753</v>
      </c>
    </row>
    <row r="255" spans="1:50" hidden="1" outlineLevel="1">
      <c r="A255" s="6" t="s">
        <v>795</v>
      </c>
      <c r="B255" s="6" t="s">
        <v>1212</v>
      </c>
      <c r="C255" s="1">
        <f t="shared" si="96"/>
        <v>131735</v>
      </c>
      <c r="D255" s="7">
        <f>RANK(N255,(N255:P255,Q255:AE255))</f>
        <v>1</v>
      </c>
      <c r="E255" s="7">
        <f>RANK(O255,(N255:P255,Q255:AE255))</f>
        <v>2</v>
      </c>
      <c r="F255" s="7">
        <f>IF(P255&gt;0,RANK(P255,(N255:P255,Q255:AE255)),0)</f>
        <v>3</v>
      </c>
      <c r="G255" s="1">
        <f t="shared" si="97"/>
        <v>23512</v>
      </c>
      <c r="H255" s="2">
        <f t="shared" si="98"/>
        <v>0.17847952328538352</v>
      </c>
      <c r="I255" s="2"/>
      <c r="J255" s="2">
        <f t="shared" si="99"/>
        <v>0.57020533647094551</v>
      </c>
      <c r="K255" s="2">
        <f t="shared" si="100"/>
        <v>0.39172581318556193</v>
      </c>
      <c r="L255" s="2">
        <f t="shared" si="101"/>
        <v>2.9369567692716439E-2</v>
      </c>
      <c r="M255" s="2">
        <f t="shared" si="102"/>
        <v>8.6992826507761162E-3</v>
      </c>
      <c r="N255" s="1">
        <v>75116</v>
      </c>
      <c r="O255" s="1">
        <v>51604</v>
      </c>
      <c r="P255" s="1">
        <v>3869</v>
      </c>
      <c r="Q255" s="1">
        <v>471</v>
      </c>
      <c r="R255" s="1">
        <v>400</v>
      </c>
      <c r="S255" s="1">
        <v>203</v>
      </c>
      <c r="T255" s="1">
        <v>72</v>
      </c>
      <c r="AG255" s="7">
        <f>IF(Q255&gt;0,RANK(Q255,(N255:P255,Q255:AE255)),0)</f>
        <v>4</v>
      </c>
      <c r="AH255" s="7">
        <f>IF(R255&gt;0,RANK(R255,(N255:P255,Q255:AE255)),0)</f>
        <v>5</v>
      </c>
      <c r="AI255" s="7">
        <f>IF(T255&gt;0,RANK(T255,(N255:P255,Q255:AE255)),0)</f>
        <v>7</v>
      </c>
      <c r="AJ255" s="7">
        <f>IF(S255&gt;0,RANK(S255,(N255:P255,Q255:AE255)),0)</f>
        <v>6</v>
      </c>
      <c r="AK255" s="2">
        <f t="shared" si="103"/>
        <v>3.5753596234865451E-3</v>
      </c>
      <c r="AL255" s="2">
        <f t="shared" si="104"/>
        <v>3.0363988309864503E-3</v>
      </c>
      <c r="AM255" s="2">
        <f t="shared" si="105"/>
        <v>5.4655178957756104E-4</v>
      </c>
      <c r="AN255" s="2">
        <f t="shared" si="106"/>
        <v>1.5409724067256235E-3</v>
      </c>
      <c r="AP255" s="6" t="s">
        <v>795</v>
      </c>
      <c r="AQ255" s="6" t="s">
        <v>1212</v>
      </c>
      <c r="AT255" s="93" t="s">
        <v>185</v>
      </c>
      <c r="AU255" s="92" t="s">
        <v>95</v>
      </c>
      <c r="AV255" s="83" t="str">
        <f t="shared" si="95"/>
        <v>06095</v>
      </c>
      <c r="AX255" s="7" t="s">
        <v>3753</v>
      </c>
    </row>
    <row r="256" spans="1:50" hidden="1" outlineLevel="1">
      <c r="A256" s="6" t="s">
        <v>796</v>
      </c>
      <c r="B256" s="6" t="s">
        <v>1212</v>
      </c>
      <c r="C256" s="1">
        <f t="shared" si="96"/>
        <v>197006</v>
      </c>
      <c r="D256" s="7">
        <f>RANK(N256,(N256:P256,Q256:AE256))</f>
        <v>1</v>
      </c>
      <c r="E256" s="7">
        <f>RANK(O256,(N256:P256,Q256:AE256))</f>
        <v>2</v>
      </c>
      <c r="F256" s="7">
        <f>IF(P256&gt;0,RANK(P256,(N256:P256,Q256:AE256)),0)</f>
        <v>3</v>
      </c>
      <c r="G256" s="1">
        <f t="shared" si="97"/>
        <v>53766</v>
      </c>
      <c r="H256" s="2">
        <f t="shared" si="98"/>
        <v>0.27291554571941973</v>
      </c>
      <c r="I256" s="2"/>
      <c r="J256" s="2">
        <f t="shared" si="99"/>
        <v>0.59538795772717579</v>
      </c>
      <c r="K256" s="2">
        <f t="shared" si="100"/>
        <v>0.32247241200775612</v>
      </c>
      <c r="L256" s="2">
        <f t="shared" si="101"/>
        <v>7.270844542805803E-2</v>
      </c>
      <c r="M256" s="2">
        <f t="shared" si="102"/>
        <v>9.4311848370100676E-3</v>
      </c>
      <c r="N256" s="1">
        <v>117295</v>
      </c>
      <c r="O256" s="1">
        <v>63529</v>
      </c>
      <c r="P256" s="1">
        <v>14324</v>
      </c>
      <c r="Q256" s="1">
        <v>530</v>
      </c>
      <c r="R256" s="1">
        <v>926</v>
      </c>
      <c r="S256" s="1">
        <v>220</v>
      </c>
      <c r="T256" s="1">
        <v>182</v>
      </c>
      <c r="AG256" s="7">
        <f>IF(Q256&gt;0,RANK(Q256,(N256:P256,Q256:AE256)),0)</f>
        <v>5</v>
      </c>
      <c r="AH256" s="7">
        <f>IF(R256&gt;0,RANK(R256,(N256:P256,Q256:AE256)),0)</f>
        <v>4</v>
      </c>
      <c r="AI256" s="7">
        <f>IF(T256&gt;0,RANK(T256,(N256:P256,Q256:AE256)),0)</f>
        <v>7</v>
      </c>
      <c r="AJ256" s="7">
        <f>IF(S256&gt;0,RANK(S256,(N256:P256,Q256:AE256)),0)</f>
        <v>6</v>
      </c>
      <c r="AK256" s="2">
        <f t="shared" si="103"/>
        <v>2.6902733926885474E-3</v>
      </c>
      <c r="AL256" s="2">
        <f t="shared" si="104"/>
        <v>4.7003644559048966E-3</v>
      </c>
      <c r="AM256" s="2">
        <f t="shared" si="105"/>
        <v>9.238297310741805E-4</v>
      </c>
      <c r="AN256" s="2">
        <f t="shared" si="106"/>
        <v>1.116717257342416E-3</v>
      </c>
      <c r="AP256" s="6" t="s">
        <v>796</v>
      </c>
      <c r="AQ256" s="6" t="s">
        <v>1212</v>
      </c>
      <c r="AT256" s="93" t="s">
        <v>185</v>
      </c>
      <c r="AU256" s="92" t="s">
        <v>96</v>
      </c>
      <c r="AV256" s="83" t="str">
        <f t="shared" si="95"/>
        <v>06097</v>
      </c>
      <c r="AX256" s="7" t="s">
        <v>3753</v>
      </c>
    </row>
    <row r="257" spans="1:50" hidden="1" outlineLevel="1">
      <c r="A257" s="6" t="s">
        <v>2463</v>
      </c>
      <c r="B257" s="6" t="s">
        <v>1212</v>
      </c>
      <c r="C257" s="1">
        <f t="shared" si="96"/>
        <v>128267</v>
      </c>
      <c r="D257" s="7">
        <f>RANK(N257,(N257:P257,Q257:AE257))</f>
        <v>2</v>
      </c>
      <c r="E257" s="7">
        <f>RANK(O257,(N257:P257,Q257:AE257))</f>
        <v>1</v>
      </c>
      <c r="F257" s="7">
        <f>IF(P257&gt;0,RANK(P257,(N257:P257,Q257:AE257)),0)</f>
        <v>3</v>
      </c>
      <c r="G257" s="1">
        <f t="shared" si="97"/>
        <v>10740</v>
      </c>
      <c r="H257" s="2">
        <f t="shared" si="98"/>
        <v>8.3731591134118669E-2</v>
      </c>
      <c r="I257" s="2"/>
      <c r="J257" s="2">
        <f t="shared" si="99"/>
        <v>0.44008201641887623</v>
      </c>
      <c r="K257" s="2">
        <f t="shared" si="100"/>
        <v>0.52381360755299489</v>
      </c>
      <c r="L257" s="2">
        <f t="shared" si="101"/>
        <v>2.6491615146530284E-2</v>
      </c>
      <c r="M257" s="2">
        <f t="shared" si="102"/>
        <v>9.6127608815985977E-3</v>
      </c>
      <c r="N257" s="1">
        <v>56448</v>
      </c>
      <c r="O257" s="1">
        <v>67188</v>
      </c>
      <c r="P257" s="1">
        <v>3398</v>
      </c>
      <c r="Q257" s="1">
        <v>569</v>
      </c>
      <c r="R257" s="1">
        <v>347</v>
      </c>
      <c r="S257" s="1">
        <v>233</v>
      </c>
      <c r="T257" s="1">
        <v>84</v>
      </c>
      <c r="AG257" s="7">
        <f>IF(Q257&gt;0,RANK(Q257,(N257:P257,Q257:AE257)),0)</f>
        <v>4</v>
      </c>
      <c r="AH257" s="7">
        <f>IF(R257&gt;0,RANK(R257,(N257:P257,Q257:AE257)),0)</f>
        <v>5</v>
      </c>
      <c r="AI257" s="7">
        <f>IF(T257&gt;0,RANK(T257,(N257:P257,Q257:AE257)),0)</f>
        <v>7</v>
      </c>
      <c r="AJ257" s="7">
        <f>IF(S257&gt;0,RANK(S257,(N257:P257,Q257:AE257)),0)</f>
        <v>6</v>
      </c>
      <c r="AK257" s="2">
        <f t="shared" si="103"/>
        <v>4.4360591578504211E-3</v>
      </c>
      <c r="AL257" s="2">
        <f t="shared" si="104"/>
        <v>2.7052944249105382E-3</v>
      </c>
      <c r="AM257" s="2">
        <f t="shared" si="105"/>
        <v>6.5488395300428018E-4</v>
      </c>
      <c r="AN257" s="2">
        <f t="shared" si="106"/>
        <v>1.8165233458333008E-3</v>
      </c>
      <c r="AP257" s="6" t="s">
        <v>2463</v>
      </c>
      <c r="AQ257" s="6" t="s">
        <v>1212</v>
      </c>
      <c r="AT257" s="93" t="s">
        <v>185</v>
      </c>
      <c r="AU257" s="92" t="s">
        <v>310</v>
      </c>
      <c r="AV257" s="83" t="str">
        <f t="shared" si="95"/>
        <v>06099</v>
      </c>
      <c r="AX257" s="7" t="s">
        <v>3753</v>
      </c>
    </row>
    <row r="258" spans="1:50" hidden="1" outlineLevel="1">
      <c r="A258" s="6" t="s">
        <v>942</v>
      </c>
      <c r="B258" s="6" t="s">
        <v>1212</v>
      </c>
      <c r="C258" s="1">
        <f t="shared" si="96"/>
        <v>26564</v>
      </c>
      <c r="D258" s="7">
        <f>RANK(N258,(N258:P258,Q258:AE258))</f>
        <v>2</v>
      </c>
      <c r="E258" s="7">
        <f>RANK(O258,(N258:P258,Q258:AE258))</f>
        <v>1</v>
      </c>
      <c r="F258" s="7">
        <f>IF(P258&gt;0,RANK(P258,(N258:P258,Q258:AE258)),0)</f>
        <v>3</v>
      </c>
      <c r="G258" s="1">
        <f t="shared" si="97"/>
        <v>8934</v>
      </c>
      <c r="H258" s="2">
        <f t="shared" si="98"/>
        <v>0.3363198313507002</v>
      </c>
      <c r="I258" s="2"/>
      <c r="J258" s="2">
        <f t="shared" si="99"/>
        <v>0.31681975606083423</v>
      </c>
      <c r="K258" s="2">
        <f t="shared" si="100"/>
        <v>0.65313958741153444</v>
      </c>
      <c r="L258" s="2">
        <f t="shared" si="101"/>
        <v>2.2361090197259448E-2</v>
      </c>
      <c r="M258" s="2">
        <f t="shared" si="102"/>
        <v>7.6795663303718779E-3</v>
      </c>
      <c r="N258" s="1">
        <v>8416</v>
      </c>
      <c r="O258" s="1">
        <v>17350</v>
      </c>
      <c r="P258" s="1">
        <v>594</v>
      </c>
      <c r="Q258" s="1">
        <v>88</v>
      </c>
      <c r="R258" s="1">
        <v>65</v>
      </c>
      <c r="S258" s="1">
        <v>35</v>
      </c>
      <c r="T258" s="1">
        <v>16</v>
      </c>
      <c r="AG258" s="7">
        <f>IF(Q258&gt;0,RANK(Q258,(N258:P258,Q258:AE258)),0)</f>
        <v>4</v>
      </c>
      <c r="AH258" s="7">
        <f>IF(R258&gt;0,RANK(R258,(N258:P258,Q258:AE258)),0)</f>
        <v>5</v>
      </c>
      <c r="AI258" s="7">
        <f>IF(T258&gt;0,RANK(T258,(N258:P258,Q258:AE258)),0)</f>
        <v>7</v>
      </c>
      <c r="AJ258" s="7">
        <f>IF(S258&gt;0,RANK(S258,(N258:P258,Q258:AE258)),0)</f>
        <v>6</v>
      </c>
      <c r="AK258" s="2">
        <f t="shared" si="103"/>
        <v>3.3127541032976961E-3</v>
      </c>
      <c r="AL258" s="2">
        <f t="shared" si="104"/>
        <v>2.4469206444812527E-3</v>
      </c>
      <c r="AM258" s="2">
        <f t="shared" si="105"/>
        <v>6.0231892787230841E-4</v>
      </c>
      <c r="AN258" s="2">
        <f t="shared" si="106"/>
        <v>1.3175726547206745E-3</v>
      </c>
      <c r="AP258" s="6" t="s">
        <v>942</v>
      </c>
      <c r="AQ258" s="6" t="s">
        <v>1212</v>
      </c>
      <c r="AT258" s="93" t="s">
        <v>185</v>
      </c>
      <c r="AU258" s="92" t="s">
        <v>311</v>
      </c>
      <c r="AV258" s="83" t="str">
        <f t="shared" si="95"/>
        <v>06101</v>
      </c>
      <c r="AX258" s="7" t="s">
        <v>3753</v>
      </c>
    </row>
    <row r="259" spans="1:50" hidden="1" outlineLevel="1">
      <c r="A259" s="6" t="s">
        <v>2465</v>
      </c>
      <c r="B259" s="6" t="s">
        <v>1212</v>
      </c>
      <c r="C259" s="1">
        <f t="shared" si="96"/>
        <v>20854</v>
      </c>
      <c r="D259" s="7">
        <f>RANK(N259,(N259:P259,Q259:AE259))</f>
        <v>2</v>
      </c>
      <c r="E259" s="7">
        <f>RANK(O259,(N259:P259,Q259:AE259))</f>
        <v>1</v>
      </c>
      <c r="F259" s="7">
        <f>IF(P259&gt;0,RANK(P259,(N259:P259,Q259:AE259)),0)</f>
        <v>3</v>
      </c>
      <c r="G259" s="1">
        <f t="shared" si="97"/>
        <v>6763</v>
      </c>
      <c r="H259" s="2">
        <f t="shared" si="98"/>
        <v>0.32430229212621081</v>
      </c>
      <c r="I259" s="2"/>
      <c r="J259" s="2">
        <f t="shared" si="99"/>
        <v>0.31202646974201592</v>
      </c>
      <c r="K259" s="2">
        <f t="shared" si="100"/>
        <v>0.63632876186822673</v>
      </c>
      <c r="L259" s="2">
        <f t="shared" si="101"/>
        <v>3.3422844538218088E-2</v>
      </c>
      <c r="M259" s="2">
        <f t="shared" si="102"/>
        <v>1.8221923851539312E-2</v>
      </c>
      <c r="N259" s="1">
        <v>6507</v>
      </c>
      <c r="O259" s="1">
        <v>13270</v>
      </c>
      <c r="P259" s="1">
        <v>697</v>
      </c>
      <c r="Q259" s="1">
        <v>204</v>
      </c>
      <c r="R259" s="1">
        <v>117</v>
      </c>
      <c r="S259" s="1">
        <v>49</v>
      </c>
      <c r="T259" s="1">
        <v>10</v>
      </c>
      <c r="AG259" s="7">
        <f>IF(Q259&gt;0,RANK(Q259,(N259:P259,Q259:AE259)),0)</f>
        <v>4</v>
      </c>
      <c r="AH259" s="7">
        <f>IF(R259&gt;0,RANK(R259,(N259:P259,Q259:AE259)),0)</f>
        <v>5</v>
      </c>
      <c r="AI259" s="7">
        <f>IF(T259&gt;0,RANK(T259,(N259:P259,Q259:AE259)),0)</f>
        <v>7</v>
      </c>
      <c r="AJ259" s="7">
        <f>IF(S259&gt;0,RANK(S259,(N259:P259,Q259:AE259)),0)</f>
        <v>6</v>
      </c>
      <c r="AK259" s="2">
        <f t="shared" si="103"/>
        <v>9.7822959624052942E-3</v>
      </c>
      <c r="AL259" s="2">
        <f t="shared" si="104"/>
        <v>5.610434449026566E-3</v>
      </c>
      <c r="AM259" s="2">
        <f t="shared" si="105"/>
        <v>4.7952431188261245E-4</v>
      </c>
      <c r="AN259" s="2">
        <f t="shared" si="106"/>
        <v>2.349669128224801E-3</v>
      </c>
      <c r="AP259" s="6" t="s">
        <v>2465</v>
      </c>
      <c r="AQ259" s="6" t="s">
        <v>1212</v>
      </c>
      <c r="AT259" s="93" t="s">
        <v>185</v>
      </c>
      <c r="AU259" s="92" t="s">
        <v>312</v>
      </c>
      <c r="AV259" s="83" t="str">
        <f t="shared" si="95"/>
        <v>06103</v>
      </c>
      <c r="AX259" s="7" t="s">
        <v>3753</v>
      </c>
    </row>
    <row r="260" spans="1:50" hidden="1" outlineLevel="1">
      <c r="A260" s="6" t="s">
        <v>2466</v>
      </c>
      <c r="B260" s="6" t="s">
        <v>1212</v>
      </c>
      <c r="C260" s="1">
        <f t="shared" si="96"/>
        <v>5797</v>
      </c>
      <c r="D260" s="7">
        <f>RANK(N260,(N260:P260,Q260:AE260))</f>
        <v>2</v>
      </c>
      <c r="E260" s="7">
        <f>RANK(O260,(N260:P260,Q260:AE260))</f>
        <v>1</v>
      </c>
      <c r="F260" s="7">
        <f>IF(P260&gt;0,RANK(P260,(N260:P260,Q260:AE260)),0)</f>
        <v>3</v>
      </c>
      <c r="G260" s="1">
        <f t="shared" si="97"/>
        <v>1408</v>
      </c>
      <c r="H260" s="2">
        <f t="shared" si="98"/>
        <v>0.24288425047438331</v>
      </c>
      <c r="I260" s="2"/>
      <c r="J260" s="2">
        <f t="shared" si="99"/>
        <v>0.3332758323270657</v>
      </c>
      <c r="K260" s="2">
        <f t="shared" si="100"/>
        <v>0.57616008280144904</v>
      </c>
      <c r="L260" s="2">
        <f t="shared" si="101"/>
        <v>6.8311195445920306E-2</v>
      </c>
      <c r="M260" s="2">
        <f t="shared" si="102"/>
        <v>2.2252889425564956E-2</v>
      </c>
      <c r="N260" s="1">
        <v>1932</v>
      </c>
      <c r="O260" s="1">
        <v>3340</v>
      </c>
      <c r="P260" s="1">
        <v>396</v>
      </c>
      <c r="Q260" s="1">
        <v>42</v>
      </c>
      <c r="R260" s="1">
        <v>60</v>
      </c>
      <c r="S260" s="1">
        <v>21</v>
      </c>
      <c r="T260" s="1">
        <v>6</v>
      </c>
      <c r="AG260" s="7">
        <f>IF(Q260&gt;0,RANK(Q260,(N260:P260,Q260:AE260)),0)</f>
        <v>5</v>
      </c>
      <c r="AH260" s="7">
        <f>IF(R260&gt;0,RANK(R260,(N260:P260,Q260:AE260)),0)</f>
        <v>4</v>
      </c>
      <c r="AI260" s="7">
        <f>IF(T260&gt;0,RANK(T260,(N260:P260,Q260:AE260)),0)</f>
        <v>7</v>
      </c>
      <c r="AJ260" s="7">
        <f>IF(S260&gt;0,RANK(S260,(N260:P260,Q260:AE260)),0)</f>
        <v>6</v>
      </c>
      <c r="AK260" s="2">
        <f t="shared" si="103"/>
        <v>7.24512678971882E-3</v>
      </c>
      <c r="AL260" s="2">
        <f t="shared" si="104"/>
        <v>1.0350181128169742E-2</v>
      </c>
      <c r="AM260" s="2">
        <f t="shared" si="105"/>
        <v>1.0350181128169743E-3</v>
      </c>
      <c r="AN260" s="2">
        <f t="shared" si="106"/>
        <v>3.62256339485941E-3</v>
      </c>
      <c r="AP260" s="6" t="s">
        <v>2466</v>
      </c>
      <c r="AQ260" s="6" t="s">
        <v>1212</v>
      </c>
      <c r="AT260" s="93" t="s">
        <v>185</v>
      </c>
      <c r="AU260" s="92" t="s">
        <v>313</v>
      </c>
      <c r="AV260" s="83" t="str">
        <f t="shared" si="95"/>
        <v>06105</v>
      </c>
      <c r="AX260" s="7" t="s">
        <v>3753</v>
      </c>
    </row>
    <row r="261" spans="1:50" hidden="1" outlineLevel="1">
      <c r="A261" s="6" t="s">
        <v>2807</v>
      </c>
      <c r="B261" s="6" t="s">
        <v>1212</v>
      </c>
      <c r="C261" s="1">
        <f t="shared" si="96"/>
        <v>89818</v>
      </c>
      <c r="D261" s="7">
        <f>RANK(N261,(N261:P261,Q261:AE261))</f>
        <v>2</v>
      </c>
      <c r="E261" s="7">
        <f>RANK(O261,(N261:P261,Q261:AE261))</f>
        <v>1</v>
      </c>
      <c r="F261" s="7">
        <f>IF(P261&gt;0,RANK(P261,(N261:P261,Q261:AE261)),0)</f>
        <v>3</v>
      </c>
      <c r="G261" s="1">
        <f t="shared" si="97"/>
        <v>21064</v>
      </c>
      <c r="H261" s="2">
        <f t="shared" si="98"/>
        <v>0.23451869335767886</v>
      </c>
      <c r="I261" s="2"/>
      <c r="J261" s="2">
        <f t="shared" si="99"/>
        <v>0.36747645238148258</v>
      </c>
      <c r="K261" s="2">
        <f t="shared" si="100"/>
        <v>0.60199514573916146</v>
      </c>
      <c r="L261" s="2">
        <f t="shared" si="101"/>
        <v>2.0419069674230111E-2</v>
      </c>
      <c r="M261" s="2">
        <f t="shared" si="102"/>
        <v>1.0109332205125793E-2</v>
      </c>
      <c r="N261" s="1">
        <v>33006</v>
      </c>
      <c r="O261" s="1">
        <v>54070</v>
      </c>
      <c r="P261" s="1">
        <v>1834</v>
      </c>
      <c r="Q261" s="1">
        <v>513</v>
      </c>
      <c r="R261" s="1">
        <v>220</v>
      </c>
      <c r="S261" s="1">
        <v>125</v>
      </c>
      <c r="T261" s="1">
        <v>50</v>
      </c>
      <c r="AG261" s="7">
        <f>IF(Q261&gt;0,RANK(Q261,(N261:P261,Q261:AE261)),0)</f>
        <v>4</v>
      </c>
      <c r="AH261" s="7">
        <f>IF(R261&gt;0,RANK(R261,(N261:P261,Q261:AE261)),0)</f>
        <v>5</v>
      </c>
      <c r="AI261" s="7">
        <f>IF(T261&gt;0,RANK(T261,(N261:P261,Q261:AE261)),0)</f>
        <v>7</v>
      </c>
      <c r="AJ261" s="7">
        <f>IF(S261&gt;0,RANK(S261,(N261:P261,Q261:AE261)),0)</f>
        <v>6</v>
      </c>
      <c r="AK261" s="2">
        <f t="shared" si="103"/>
        <v>5.7115500233806144E-3</v>
      </c>
      <c r="AL261" s="2">
        <f t="shared" si="104"/>
        <v>2.4493976708454875E-3</v>
      </c>
      <c r="AM261" s="2">
        <f t="shared" si="105"/>
        <v>5.5668128882851986E-4</v>
      </c>
      <c r="AN261" s="2">
        <f t="shared" si="106"/>
        <v>1.3917032220712997E-3</v>
      </c>
      <c r="AP261" s="6" t="s">
        <v>2807</v>
      </c>
      <c r="AQ261" s="6" t="s">
        <v>1212</v>
      </c>
      <c r="AT261" s="93" t="s">
        <v>185</v>
      </c>
      <c r="AU261" s="92" t="s">
        <v>314</v>
      </c>
      <c r="AV261" s="83" t="str">
        <f t="shared" si="95"/>
        <v>06107</v>
      </c>
      <c r="AX261" s="7" t="s">
        <v>3753</v>
      </c>
    </row>
    <row r="262" spans="1:50" hidden="1" outlineLevel="1">
      <c r="A262" s="6" t="s">
        <v>3424</v>
      </c>
      <c r="B262" s="6" t="s">
        <v>1212</v>
      </c>
      <c r="C262" s="1">
        <f t="shared" si="96"/>
        <v>23727</v>
      </c>
      <c r="D262" s="7">
        <f>RANK(N262,(N262:P262,Q262:AE262))</f>
        <v>2</v>
      </c>
      <c r="E262" s="7">
        <f>RANK(O262,(N262:P262,Q262:AE262))</f>
        <v>1</v>
      </c>
      <c r="F262" s="7">
        <f>IF(P262&gt;0,RANK(P262,(N262:P262,Q262:AE262)),0)</f>
        <v>3</v>
      </c>
      <c r="G262" s="1">
        <f t="shared" si="97"/>
        <v>3813</v>
      </c>
      <c r="H262" s="2">
        <f t="shared" si="98"/>
        <v>0.16070299658616766</v>
      </c>
      <c r="I262" s="2"/>
      <c r="J262" s="2">
        <f t="shared" si="99"/>
        <v>0.39444514687908289</v>
      </c>
      <c r="K262" s="2">
        <f t="shared" si="100"/>
        <v>0.55514814346525054</v>
      </c>
      <c r="L262" s="2">
        <f t="shared" si="101"/>
        <v>3.9996628313735405E-2</v>
      </c>
      <c r="M262" s="2">
        <f t="shared" si="102"/>
        <v>1.0410081341931221E-2</v>
      </c>
      <c r="N262" s="1">
        <v>9359</v>
      </c>
      <c r="O262" s="1">
        <v>13172</v>
      </c>
      <c r="P262" s="1">
        <v>949</v>
      </c>
      <c r="Q262" s="1">
        <v>95</v>
      </c>
      <c r="R262" s="1">
        <v>93</v>
      </c>
      <c r="S262" s="1">
        <v>35</v>
      </c>
      <c r="T262" s="1">
        <v>24</v>
      </c>
      <c r="AG262" s="7">
        <f>IF(Q262&gt;0,RANK(Q262,(N262:P262,Q262:AE262)),0)</f>
        <v>4</v>
      </c>
      <c r="AH262" s="7">
        <f>IF(R262&gt;0,RANK(R262,(N262:P262,Q262:AE262)),0)</f>
        <v>5</v>
      </c>
      <c r="AI262" s="7">
        <f>IF(T262&gt;0,RANK(T262,(N262:P262,Q262:AE262)),0)</f>
        <v>7</v>
      </c>
      <c r="AJ262" s="7">
        <f>IF(S262&gt;0,RANK(S262,(N262:P262,Q262:AE262)),0)</f>
        <v>6</v>
      </c>
      <c r="AK262" s="2">
        <f t="shared" si="103"/>
        <v>4.0038774392042818E-3</v>
      </c>
      <c r="AL262" s="2">
        <f t="shared" si="104"/>
        <v>3.919585282589455E-3</v>
      </c>
      <c r="AM262" s="2">
        <f t="shared" si="105"/>
        <v>1.0115058793779238E-3</v>
      </c>
      <c r="AN262" s="2">
        <f t="shared" si="106"/>
        <v>1.4751127407594724E-3</v>
      </c>
      <c r="AP262" s="6" t="s">
        <v>3424</v>
      </c>
      <c r="AQ262" s="6" t="s">
        <v>1212</v>
      </c>
      <c r="AT262" s="93" t="s">
        <v>185</v>
      </c>
      <c r="AU262" s="92" t="s">
        <v>315</v>
      </c>
      <c r="AV262" s="83" t="str">
        <f t="shared" si="95"/>
        <v>06109</v>
      </c>
      <c r="AX262" s="7" t="s">
        <v>3753</v>
      </c>
    </row>
    <row r="263" spans="1:50" hidden="1" outlineLevel="1">
      <c r="A263" s="6" t="s">
        <v>3652</v>
      </c>
      <c r="B263" s="6" t="s">
        <v>1212</v>
      </c>
      <c r="C263" s="1">
        <f t="shared" si="96"/>
        <v>282692</v>
      </c>
      <c r="D263" s="7">
        <f>RANK(N263,(N263:P263,Q263:AE263))</f>
        <v>2</v>
      </c>
      <c r="E263" s="7">
        <f>RANK(O263,(N263:P263,Q263:AE263))</f>
        <v>1</v>
      </c>
      <c r="F263" s="7">
        <f>IF(P263&gt;0,RANK(P263,(N263:P263,Q263:AE263)),0)</f>
        <v>3</v>
      </c>
      <c r="G263" s="1">
        <f t="shared" si="97"/>
        <v>2915</v>
      </c>
      <c r="H263" s="2">
        <f t="shared" si="98"/>
        <v>1.0311575849334257E-2</v>
      </c>
      <c r="I263" s="2"/>
      <c r="J263" s="2">
        <f t="shared" si="99"/>
        <v>0.47138935661426568</v>
      </c>
      <c r="K263" s="2">
        <f t="shared" si="100"/>
        <v>0.48170093246359996</v>
      </c>
      <c r="L263" s="2">
        <f t="shared" si="101"/>
        <v>3.6205481584197639E-2</v>
      </c>
      <c r="M263" s="2">
        <f t="shared" si="102"/>
        <v>1.0704229337936667E-2</v>
      </c>
      <c r="N263" s="1">
        <v>133258</v>
      </c>
      <c r="O263" s="1">
        <v>136173</v>
      </c>
      <c r="P263" s="1">
        <v>10235</v>
      </c>
      <c r="Q263" s="1">
        <v>1208</v>
      </c>
      <c r="R263" s="1">
        <v>1241</v>
      </c>
      <c r="S263" s="1">
        <v>316</v>
      </c>
      <c r="T263" s="1">
        <v>261</v>
      </c>
      <c r="AG263" s="7">
        <f>IF(Q263&gt;0,RANK(Q263,(N263:P263,Q263:AE263)),0)</f>
        <v>5</v>
      </c>
      <c r="AH263" s="7">
        <f>IF(R263&gt;0,RANK(R263,(N263:P263,Q263:AE263)),0)</f>
        <v>4</v>
      </c>
      <c r="AI263" s="7">
        <f>IF(T263&gt;0,RANK(T263,(N263:P263,Q263:AE263)),0)</f>
        <v>7</v>
      </c>
      <c r="AJ263" s="7">
        <f>IF(S263&gt;0,RANK(S263,(N263:P263,Q263:AE263)),0)</f>
        <v>6</v>
      </c>
      <c r="AK263" s="2">
        <f t="shared" si="103"/>
        <v>4.2732019300157058E-3</v>
      </c>
      <c r="AL263" s="2">
        <f t="shared" si="104"/>
        <v>4.3899367509515654E-3</v>
      </c>
      <c r="AM263" s="2">
        <f t="shared" si="105"/>
        <v>9.2326631103816165E-4</v>
      </c>
      <c r="AN263" s="2">
        <f t="shared" si="106"/>
        <v>1.117824345931261E-3</v>
      </c>
      <c r="AP263" s="6" t="s">
        <v>3652</v>
      </c>
      <c r="AQ263" s="6" t="s">
        <v>1212</v>
      </c>
      <c r="AT263" s="93" t="s">
        <v>185</v>
      </c>
      <c r="AU263" s="92" t="s">
        <v>316</v>
      </c>
      <c r="AV263" s="83" t="str">
        <f t="shared" si="95"/>
        <v>06111</v>
      </c>
      <c r="AX263" s="7" t="s">
        <v>3753</v>
      </c>
    </row>
    <row r="264" spans="1:50" hidden="1" outlineLevel="1">
      <c r="A264" s="6" t="s">
        <v>2819</v>
      </c>
      <c r="B264" s="6" t="s">
        <v>1212</v>
      </c>
      <c r="C264" s="1">
        <f t="shared" si="96"/>
        <v>61436</v>
      </c>
      <c r="D264" s="7">
        <f>RANK(N264,(N264:P264,Q264:AE264))</f>
        <v>1</v>
      </c>
      <c r="E264" s="7">
        <f>RANK(O264,(N264:P264,Q264:AE264))</f>
        <v>2</v>
      </c>
      <c r="F264" s="7">
        <f>IF(P264&gt;0,RANK(P264,(N264:P264,Q264:AE264)),0)</f>
        <v>3</v>
      </c>
      <c r="G264" s="1">
        <f t="shared" si="97"/>
        <v>10690</v>
      </c>
      <c r="H264" s="2">
        <f t="shared" si="98"/>
        <v>0.17400221368578683</v>
      </c>
      <c r="I264" s="2"/>
      <c r="J264" s="2">
        <f t="shared" si="99"/>
        <v>0.54930334006120185</v>
      </c>
      <c r="K264" s="2">
        <f t="shared" si="100"/>
        <v>0.37530112637541507</v>
      </c>
      <c r="L264" s="2">
        <f t="shared" si="101"/>
        <v>6.6850055342144665E-2</v>
      </c>
      <c r="M264" s="2">
        <f t="shared" si="102"/>
        <v>8.5454782212384117E-3</v>
      </c>
      <c r="N264" s="1">
        <v>33747</v>
      </c>
      <c r="O264" s="1">
        <v>23057</v>
      </c>
      <c r="P264" s="1">
        <v>4107</v>
      </c>
      <c r="Q264" s="1">
        <v>218</v>
      </c>
      <c r="R264" s="1">
        <v>199</v>
      </c>
      <c r="S264" s="1">
        <v>62</v>
      </c>
      <c r="T264" s="1">
        <v>46</v>
      </c>
      <c r="AG264" s="7">
        <f>IF(Q264&gt;0,RANK(Q264,(N264:P264,Q264:AE264)),0)</f>
        <v>4</v>
      </c>
      <c r="AH264" s="7">
        <f>IF(R264&gt;0,RANK(R264,(N264:P264,Q264:AE264)),0)</f>
        <v>5</v>
      </c>
      <c r="AI264" s="7">
        <f>IF(T264&gt;0,RANK(T264,(N264:P264,Q264:AE264)),0)</f>
        <v>7</v>
      </c>
      <c r="AJ264" s="7">
        <f>IF(S264&gt;0,RANK(S264,(N264:P264,Q264:AE264)),0)</f>
        <v>6</v>
      </c>
      <c r="AK264" s="2">
        <f t="shared" si="103"/>
        <v>3.5484080994856435E-3</v>
      </c>
      <c r="AL264" s="2">
        <f t="shared" si="104"/>
        <v>3.239143173383684E-3</v>
      </c>
      <c r="AM264" s="2">
        <f t="shared" si="105"/>
        <v>7.487466631942184E-4</v>
      </c>
      <c r="AN264" s="2">
        <f t="shared" si="106"/>
        <v>1.009180285174816E-3</v>
      </c>
      <c r="AP264" s="6" t="s">
        <v>2819</v>
      </c>
      <c r="AQ264" s="6" t="s">
        <v>1212</v>
      </c>
      <c r="AT264" s="93" t="s">
        <v>185</v>
      </c>
      <c r="AU264" s="92" t="s">
        <v>317</v>
      </c>
      <c r="AV264" s="83" t="str">
        <f t="shared" si="95"/>
        <v>06113</v>
      </c>
      <c r="AX264" s="7" t="s">
        <v>3753</v>
      </c>
    </row>
    <row r="265" spans="1:50" hidden="1" outlineLevel="1">
      <c r="A265" s="6" t="s">
        <v>2820</v>
      </c>
      <c r="B265" s="6" t="s">
        <v>1212</v>
      </c>
      <c r="C265" s="1">
        <f t="shared" si="96"/>
        <v>16127</v>
      </c>
      <c r="D265" s="7">
        <f>RANK(N265,(N265:P265,Q265:AE265))</f>
        <v>2</v>
      </c>
      <c r="E265" s="7">
        <f>RANK(O265,(N265:P265,Q265:AE265))</f>
        <v>1</v>
      </c>
      <c r="F265" s="7">
        <f>IF(P265&gt;0,RANK(P265,(N265:P265,Q265:AE265)),0)</f>
        <v>3</v>
      </c>
      <c r="G265" s="1">
        <f t="shared" si="97"/>
        <v>4292</v>
      </c>
      <c r="H265" s="2">
        <f t="shared" si="98"/>
        <v>0.26613753332919948</v>
      </c>
      <c r="I265" s="2"/>
      <c r="J265" s="2">
        <f t="shared" si="99"/>
        <v>0.34389533081168228</v>
      </c>
      <c r="K265" s="2">
        <f t="shared" si="100"/>
        <v>0.61003286414088176</v>
      </c>
      <c r="L265" s="2">
        <f t="shared" si="101"/>
        <v>3.143796118310907E-2</v>
      </c>
      <c r="M265" s="2">
        <f t="shared" si="102"/>
        <v>1.463384386432684E-2</v>
      </c>
      <c r="N265" s="1">
        <v>5546</v>
      </c>
      <c r="O265" s="1">
        <v>9838</v>
      </c>
      <c r="P265" s="1">
        <v>507</v>
      </c>
      <c r="Q265" s="1">
        <v>108</v>
      </c>
      <c r="R265" s="1">
        <v>71</v>
      </c>
      <c r="S265" s="1">
        <v>41</v>
      </c>
      <c r="T265" s="1">
        <v>16</v>
      </c>
      <c r="AG265" s="7">
        <f>IF(Q265&gt;0,RANK(Q265,(N265:P265,Q265:AE265)),0)</f>
        <v>4</v>
      </c>
      <c r="AH265" s="7">
        <f>IF(R265&gt;0,RANK(R265,(N265:P265,Q265:AE265)),0)</f>
        <v>5</v>
      </c>
      <c r="AI265" s="7">
        <f>IF(T265&gt;0,RANK(T265,(N265:P265,Q265:AE265)),0)</f>
        <v>7</v>
      </c>
      <c r="AJ265" s="7">
        <f>IF(S265&gt;0,RANK(S265,(N265:P265,Q265:AE265)),0)</f>
        <v>6</v>
      </c>
      <c r="AK265" s="2">
        <f t="shared" si="103"/>
        <v>6.6968438023190923E-3</v>
      </c>
      <c r="AL265" s="2">
        <f t="shared" si="104"/>
        <v>4.4025547218949591E-3</v>
      </c>
      <c r="AM265" s="2">
        <f t="shared" si="105"/>
        <v>9.9212500775097668E-4</v>
      </c>
      <c r="AN265" s="2">
        <f t="shared" si="106"/>
        <v>2.5423203323618774E-3</v>
      </c>
      <c r="AP265" s="6" t="s">
        <v>2820</v>
      </c>
      <c r="AQ265" s="6" t="s">
        <v>1212</v>
      </c>
      <c r="AT265" s="93" t="s">
        <v>185</v>
      </c>
      <c r="AU265" s="92" t="s">
        <v>318</v>
      </c>
      <c r="AV265" s="83" t="str">
        <f t="shared" si="95"/>
        <v>06115</v>
      </c>
      <c r="AX265" s="7" t="s">
        <v>3753</v>
      </c>
    </row>
    <row r="266" spans="1:50" collapsed="1">
      <c r="A266" s="6" t="s">
        <v>1211</v>
      </c>
      <c r="B266" s="6" t="s">
        <v>1985</v>
      </c>
      <c r="C266" s="1">
        <f t="shared" si="96"/>
        <v>10965856</v>
      </c>
      <c r="D266" s="7">
        <f>RANK(N266,(N266:P266,Q266:AE266))</f>
        <v>1</v>
      </c>
      <c r="E266" s="7">
        <f>RANK(O266,(N266:P266,Q266:AE266))</f>
        <v>2</v>
      </c>
      <c r="F266" s="7">
        <f>IF(P266&gt;0,RANK(P266,(N266:P266,Q266:AE266)),0)</f>
        <v>3</v>
      </c>
      <c r="G266" s="1">
        <f t="shared" si="97"/>
        <v>1293774</v>
      </c>
      <c r="H266" s="2">
        <f t="shared" si="98"/>
        <v>0.11798203441664745</v>
      </c>
      <c r="I266" s="2"/>
      <c r="J266" s="2">
        <f t="shared" si="99"/>
        <v>0.5344957110507379</v>
      </c>
      <c r="K266" s="2">
        <f t="shared" si="100"/>
        <v>0.41651367663409039</v>
      </c>
      <c r="L266" s="2">
        <f t="shared" si="101"/>
        <v>3.8182792113994564E-2</v>
      </c>
      <c r="M266" s="2">
        <f t="shared" si="102"/>
        <v>1.0807820201177147E-2</v>
      </c>
      <c r="N266" s="1">
        <f>SUM(N208:N265)</f>
        <v>5861203</v>
      </c>
      <c r="O266" s="1">
        <f t="shared" ref="O266:T266" si="107">SUM(O208:O265)</f>
        <v>4567429</v>
      </c>
      <c r="P266" s="1">
        <f t="shared" si="107"/>
        <v>418707</v>
      </c>
      <c r="Q266" s="1">
        <f t="shared" si="107"/>
        <v>44987</v>
      </c>
      <c r="R266" s="1">
        <f t="shared" si="107"/>
        <v>45520</v>
      </c>
      <c r="S266" s="1">
        <f>SUM(S208:S265)</f>
        <v>17042</v>
      </c>
      <c r="T266" s="1">
        <f t="shared" si="107"/>
        <v>10934</v>
      </c>
      <c r="U266" s="1">
        <v>6</v>
      </c>
      <c r="X266" s="1">
        <v>28</v>
      </c>
      <c r="AG266" s="7">
        <f>IF(Q266&gt;0,RANK(Q266,(N266:P266,Q266:AE266)),0)</f>
        <v>5</v>
      </c>
      <c r="AH266" s="7">
        <f>IF(R266&gt;0,RANK(R266,(N266:P266,Q266:AE266)),0)</f>
        <v>4</v>
      </c>
      <c r="AI266" s="7">
        <f>IF(T266&gt;0,RANK(T266,(N266:P266,Q266:AE266)),0)</f>
        <v>7</v>
      </c>
      <c r="AJ266" s="7">
        <f>IF(S266&gt;0,RANK(S266,(N266:P266,Q266:AE266)),0)</f>
        <v>6</v>
      </c>
      <c r="AK266" s="2">
        <f t="shared" si="103"/>
        <v>4.1024613126417128E-3</v>
      </c>
      <c r="AL266" s="2">
        <f t="shared" si="104"/>
        <v>4.1510667293095955E-3</v>
      </c>
      <c r="AM266" s="2">
        <f t="shared" si="105"/>
        <v>9.9709498282669396E-4</v>
      </c>
      <c r="AN266" s="2">
        <f t="shared" si="106"/>
        <v>1.5540966432533857E-3</v>
      </c>
      <c r="AP266" s="6" t="s">
        <v>1211</v>
      </c>
      <c r="AQ266" s="6" t="s">
        <v>1985</v>
      </c>
      <c r="AV266" s="83" t="str">
        <f t="shared" si="95"/>
        <v/>
      </c>
      <c r="AX266" s="7" t="s">
        <v>3288</v>
      </c>
    </row>
    <row r="267" spans="1:50">
      <c r="A267" s="6"/>
      <c r="B267" s="6"/>
      <c r="C267" s="1"/>
      <c r="E267" s="7"/>
      <c r="F267" s="7"/>
      <c r="I267" s="2"/>
      <c r="AG267" s="7"/>
      <c r="AH267" s="7"/>
      <c r="AI267" s="7"/>
      <c r="AJ267" s="7"/>
      <c r="AP267" s="6"/>
      <c r="AQ267" s="6"/>
    </row>
    <row r="268" spans="1:50" s="1" customFormat="1" hidden="1" outlineLevel="1">
      <c r="A268" t="s">
        <v>2823</v>
      </c>
      <c r="B268" t="s">
        <v>2822</v>
      </c>
      <c r="C268" s="1">
        <f t="shared" ref="C268:C299" si="108">SUM(N268:AE268)</f>
        <v>107852</v>
      </c>
      <c r="D268" s="7">
        <f>RANK(N268,(N268:P268,Q268:AE268))</f>
        <v>1</v>
      </c>
      <c r="E268" s="7">
        <f>RANK(O268,(N268:P268,Q268:AE268))</f>
        <v>2</v>
      </c>
      <c r="F268" s="7">
        <f>IF(P268&gt;0,RANK(P268,(N268:P268,Q268:AE268)),0)</f>
        <v>3</v>
      </c>
      <c r="G268" s="1">
        <f t="shared" ref="G268:G299" si="109">IF(D268=1,N268,IF(E268=1,O268,P268))-IF(D268=2,N268,IF(E268=2,O268,P268))</f>
        <v>6571</v>
      </c>
      <c r="H268" s="2">
        <f t="shared" ref="H268:H299" si="110">G268/C268</f>
        <v>6.0926083892741907E-2</v>
      </c>
      <c r="I268" s="2"/>
      <c r="J268" s="2">
        <f t="shared" ref="J268:J299" si="111">IF($C268=0,"-",N268/$C268)</f>
        <v>0.50191002484886693</v>
      </c>
      <c r="K268" s="2">
        <f t="shared" ref="K268:K299" si="112">IF($C268=0,"-",O268/$C268)</f>
        <v>0.44098394095612509</v>
      </c>
      <c r="L268" s="2">
        <f t="shared" ref="L268:L299" si="113">IF($C268=0,"-",P268/$C268)</f>
        <v>3.8617735415198605E-2</v>
      </c>
      <c r="M268" s="2">
        <f t="shared" ref="M268:M299" si="114">IF(C268=0,"-",(1-J268-K268-L268))</f>
        <v>1.8488298779809377E-2</v>
      </c>
      <c r="N268" s="1">
        <v>54132</v>
      </c>
      <c r="O268" s="1">
        <v>47561</v>
      </c>
      <c r="P268" s="1">
        <v>4165</v>
      </c>
      <c r="Q268" s="1">
        <v>998</v>
      </c>
      <c r="R268" s="1">
        <v>776</v>
      </c>
      <c r="S268" s="1">
        <v>62</v>
      </c>
      <c r="T268" s="1">
        <v>78</v>
      </c>
      <c r="V268" s="1">
        <v>25</v>
      </c>
      <c r="X268" s="1">
        <v>26</v>
      </c>
      <c r="AD268" s="1">
        <v>29</v>
      </c>
      <c r="AG268" s="7">
        <f>IF(Q268&gt;0,RANK(Q268,(N268:P268,Q268:AE268)),0)</f>
        <v>4</v>
      </c>
      <c r="AH268" s="7">
        <f>IF(R268&gt;0,RANK(R268,(N268:P268,Q268:AE268)),0)</f>
        <v>5</v>
      </c>
      <c r="AI268" s="7">
        <f>IF(T268&gt;0,RANK(T268,(N268:P268,Q268:AE268)),0)</f>
        <v>6</v>
      </c>
      <c r="AJ268" s="7">
        <f>IF(S268&gt;0,RANK(S268,(N268:P268,Q268:AE268)),0)</f>
        <v>7</v>
      </c>
      <c r="AK268" s="2">
        <f t="shared" ref="AK268:AK299" si="115">IF($C268=0,"-",Q268/$C268)</f>
        <v>9.253421355190446E-3</v>
      </c>
      <c r="AL268" s="2">
        <f t="shared" ref="AL268:AL299" si="116">IF($C268=0,"-",R268/$C268)</f>
        <v>7.1950450617512887E-3</v>
      </c>
      <c r="AM268" s="2">
        <f t="shared" ref="AM268:AM299" si="117">IF($C268=0,"-",T268/$C268)</f>
        <v>7.2321329228943365E-4</v>
      </c>
      <c r="AN268" s="2">
        <f t="shared" ref="AN268:AN299" si="118">IF($C268=0,"-",S268/$C268)</f>
        <v>5.7486184771724218E-4</v>
      </c>
      <c r="AO268" s="2"/>
      <c r="AP268" t="s">
        <v>2823</v>
      </c>
      <c r="AQ268" t="s">
        <v>2822</v>
      </c>
      <c r="AT268" s="93" t="s">
        <v>630</v>
      </c>
      <c r="AU268" s="92" t="s">
        <v>1801</v>
      </c>
      <c r="AV268" s="83" t="str">
        <f t="shared" si="95"/>
        <v>08001</v>
      </c>
      <c r="AX268" s="7" t="s">
        <v>3753</v>
      </c>
    </row>
    <row r="269" spans="1:50" s="1" customFormat="1" hidden="1" outlineLevel="1">
      <c r="A269" t="s">
        <v>2824</v>
      </c>
      <c r="B269" t="s">
        <v>2822</v>
      </c>
      <c r="C269" s="1">
        <f t="shared" si="108"/>
        <v>5659</v>
      </c>
      <c r="D269" s="7">
        <f>RANK(N269,(N269:P269,Q269:AE269))</f>
        <v>2</v>
      </c>
      <c r="E269" s="7">
        <f>RANK(O269,(N269:P269,Q269:AE269))</f>
        <v>1</v>
      </c>
      <c r="F269" s="7">
        <f>IF(P269&gt;0,RANK(P269,(N269:P269,Q269:AE269)),0)</f>
        <v>3</v>
      </c>
      <c r="G269" s="1">
        <f t="shared" si="109"/>
        <v>402</v>
      </c>
      <c r="H269" s="2">
        <f t="shared" si="110"/>
        <v>7.1037285739529957E-2</v>
      </c>
      <c r="I269" s="2"/>
      <c r="J269" s="2">
        <f t="shared" si="111"/>
        <v>0.43382223007598514</v>
      </c>
      <c r="K269" s="2">
        <f t="shared" si="112"/>
        <v>0.50485951581551514</v>
      </c>
      <c r="L269" s="2">
        <f t="shared" si="113"/>
        <v>4.6828061494963776E-2</v>
      </c>
      <c r="M269" s="2">
        <f t="shared" si="114"/>
        <v>1.4490192613536006E-2</v>
      </c>
      <c r="N269" s="1">
        <v>2455</v>
      </c>
      <c r="O269" s="1">
        <v>2857</v>
      </c>
      <c r="P269" s="1">
        <v>265</v>
      </c>
      <c r="Q269" s="1">
        <v>43</v>
      </c>
      <c r="R269" s="1">
        <v>28</v>
      </c>
      <c r="S269" s="1">
        <v>1</v>
      </c>
      <c r="T269" s="1">
        <v>4</v>
      </c>
      <c r="V269" s="1">
        <v>2</v>
      </c>
      <c r="X269" s="1">
        <v>2</v>
      </c>
      <c r="AD269" s="1">
        <v>2</v>
      </c>
      <c r="AG269" s="7">
        <f>IF(Q269&gt;0,RANK(Q269,(N269:P269,Q269:AE269)),0)</f>
        <v>4</v>
      </c>
      <c r="AH269" s="7">
        <f>IF(R269&gt;0,RANK(R269,(N269:P269,Q269:AE269)),0)</f>
        <v>5</v>
      </c>
      <c r="AI269" s="7">
        <f>IF(T269&gt;0,RANK(T269,(N269:P269,Q269:AE269)),0)</f>
        <v>6</v>
      </c>
      <c r="AJ269" s="7">
        <f>IF(S269&gt;0,RANK(S269,(N269:P269,Q269:AE269)),0)</f>
        <v>10</v>
      </c>
      <c r="AK269" s="2">
        <f t="shared" si="115"/>
        <v>7.5985156388054427E-3</v>
      </c>
      <c r="AL269" s="2">
        <f t="shared" si="116"/>
        <v>4.9478706485244746E-3</v>
      </c>
      <c r="AM269" s="2">
        <f t="shared" si="117"/>
        <v>7.0683866407492493E-4</v>
      </c>
      <c r="AN269" s="2">
        <f t="shared" si="118"/>
        <v>1.7670966601873123E-4</v>
      </c>
      <c r="AO269" s="2"/>
      <c r="AP269" t="s">
        <v>2824</v>
      </c>
      <c r="AQ269" t="s">
        <v>2822</v>
      </c>
      <c r="AR269" s="1">
        <v>3</v>
      </c>
      <c r="AT269" s="93" t="s">
        <v>630</v>
      </c>
      <c r="AU269" s="92" t="s">
        <v>1802</v>
      </c>
      <c r="AV269" s="83" t="str">
        <f t="shared" si="95"/>
        <v>08003</v>
      </c>
      <c r="AX269" s="7" t="s">
        <v>3753</v>
      </c>
    </row>
    <row r="270" spans="1:50" s="1" customFormat="1" hidden="1" outlineLevel="1">
      <c r="A270" t="s">
        <v>2825</v>
      </c>
      <c r="B270" t="s">
        <v>2822</v>
      </c>
      <c r="C270" s="1">
        <f t="shared" si="108"/>
        <v>189942</v>
      </c>
      <c r="D270" s="7">
        <f>RANK(N270,(N270:P270,Q270:AE270))</f>
        <v>2</v>
      </c>
      <c r="E270" s="7">
        <f>RANK(O270,(N270:P270,Q270:AE270))</f>
        <v>1</v>
      </c>
      <c r="F270" s="7">
        <f>IF(P270&gt;0,RANK(P270,(N270:P270,Q270:AE270)),0)</f>
        <v>3</v>
      </c>
      <c r="G270" s="1">
        <f t="shared" si="109"/>
        <v>15154</v>
      </c>
      <c r="H270" s="2">
        <f t="shared" si="110"/>
        <v>7.9782249318212928E-2</v>
      </c>
      <c r="I270" s="2"/>
      <c r="J270" s="2">
        <f t="shared" si="111"/>
        <v>0.43494329848058882</v>
      </c>
      <c r="K270" s="2">
        <f t="shared" si="112"/>
        <v>0.51472554779880175</v>
      </c>
      <c r="L270" s="2">
        <f t="shared" si="113"/>
        <v>3.6600646513146116E-2</v>
      </c>
      <c r="M270" s="2">
        <f t="shared" si="114"/>
        <v>1.3730507207463362E-2</v>
      </c>
      <c r="N270" s="1">
        <v>82614</v>
      </c>
      <c r="O270" s="1">
        <v>97768</v>
      </c>
      <c r="P270" s="1">
        <v>6952</v>
      </c>
      <c r="Q270" s="1">
        <v>905</v>
      </c>
      <c r="R270" s="1">
        <v>1305</v>
      </c>
      <c r="S270" s="1">
        <v>130</v>
      </c>
      <c r="T270" s="1">
        <v>213</v>
      </c>
      <c r="V270" s="1">
        <v>12</v>
      </c>
      <c r="X270" s="1">
        <v>24</v>
      </c>
      <c r="AD270" s="1">
        <v>19</v>
      </c>
      <c r="AG270" s="7">
        <f>IF(Q270&gt;0,RANK(Q270,(N270:P270,Q270:AE270)),0)</f>
        <v>5</v>
      </c>
      <c r="AH270" s="7">
        <f>IF(R270&gt;0,RANK(R270,(N270:P270,Q270:AE270)),0)</f>
        <v>4</v>
      </c>
      <c r="AI270" s="7">
        <f>IF(T270&gt;0,RANK(T270,(N270:P270,Q270:AE270)),0)</f>
        <v>6</v>
      </c>
      <c r="AJ270" s="7">
        <f>IF(S270&gt;0,RANK(S270,(N270:P270,Q270:AE270)),0)</f>
        <v>7</v>
      </c>
      <c r="AK270" s="2">
        <f t="shared" si="115"/>
        <v>4.7646123553505811E-3</v>
      </c>
      <c r="AL270" s="2">
        <f t="shared" si="116"/>
        <v>6.8705183687652023E-3</v>
      </c>
      <c r="AM270" s="2">
        <f t="shared" si="117"/>
        <v>1.1213949521432858E-3</v>
      </c>
      <c r="AN270" s="2">
        <f t="shared" si="118"/>
        <v>6.8441945435975188E-4</v>
      </c>
      <c r="AO270" s="2"/>
      <c r="AP270" t="s">
        <v>2825</v>
      </c>
      <c r="AQ270" t="s">
        <v>2822</v>
      </c>
      <c r="AT270" s="93" t="s">
        <v>630</v>
      </c>
      <c r="AU270" s="92" t="s">
        <v>1803</v>
      </c>
      <c r="AV270" s="83" t="str">
        <f t="shared" si="95"/>
        <v>08005</v>
      </c>
      <c r="AX270" s="7" t="s">
        <v>3753</v>
      </c>
    </row>
    <row r="271" spans="1:50" s="1" customFormat="1" hidden="1" outlineLevel="1">
      <c r="A271" t="s">
        <v>3482</v>
      </c>
      <c r="B271" t="s">
        <v>2822</v>
      </c>
      <c r="C271" s="1">
        <f t="shared" si="108"/>
        <v>4758</v>
      </c>
      <c r="D271" s="7">
        <f>RANK(N271,(N271:P271,Q271:AE271))</f>
        <v>2</v>
      </c>
      <c r="E271" s="7">
        <f>RANK(O271,(N271:P271,Q271:AE271))</f>
        <v>1</v>
      </c>
      <c r="F271" s="7">
        <f>IF(P271&gt;0,RANK(P271,(N271:P271,Q271:AE271)),0)</f>
        <v>3</v>
      </c>
      <c r="G271" s="1">
        <f t="shared" si="109"/>
        <v>1556</v>
      </c>
      <c r="H271" s="2">
        <f t="shared" si="110"/>
        <v>0.32702816309373689</v>
      </c>
      <c r="I271" s="2"/>
      <c r="J271" s="2">
        <f t="shared" si="111"/>
        <v>0.30096679277007143</v>
      </c>
      <c r="K271" s="2">
        <f t="shared" si="112"/>
        <v>0.62799495586380827</v>
      </c>
      <c r="L271" s="2">
        <f t="shared" si="113"/>
        <v>5.5695670449768808E-2</v>
      </c>
      <c r="M271" s="2">
        <f t="shared" si="114"/>
        <v>1.5342580916351489E-2</v>
      </c>
      <c r="N271" s="1">
        <v>1432</v>
      </c>
      <c r="O271" s="1">
        <v>2988</v>
      </c>
      <c r="P271" s="1">
        <v>265</v>
      </c>
      <c r="Q271" s="1">
        <v>30</v>
      </c>
      <c r="R271" s="1">
        <v>25</v>
      </c>
      <c r="S271" s="1">
        <v>8</v>
      </c>
      <c r="T271" s="1">
        <v>10</v>
      </c>
      <c r="V271" s="1">
        <v>0</v>
      </c>
      <c r="X271" s="1">
        <v>0</v>
      </c>
      <c r="AD271" s="1">
        <v>0</v>
      </c>
      <c r="AG271" s="7">
        <f>IF(Q271&gt;0,RANK(Q271,(N271:P271,Q271:AE271)),0)</f>
        <v>4</v>
      </c>
      <c r="AH271" s="7">
        <f>IF(R271&gt;0,RANK(R271,(N271:P271,Q271:AE271)),0)</f>
        <v>5</v>
      </c>
      <c r="AI271" s="7">
        <f>IF(T271&gt;0,RANK(T271,(N271:P271,Q271:AE271)),0)</f>
        <v>6</v>
      </c>
      <c r="AJ271" s="7">
        <f>IF(S271&gt;0,RANK(S271,(N271:P271,Q271:AE271)),0)</f>
        <v>7</v>
      </c>
      <c r="AK271" s="2">
        <f t="shared" si="115"/>
        <v>6.3051702395964691E-3</v>
      </c>
      <c r="AL271" s="2">
        <f t="shared" si="116"/>
        <v>5.254308532997058E-3</v>
      </c>
      <c r="AM271" s="2">
        <f t="shared" si="117"/>
        <v>2.101723413198823E-3</v>
      </c>
      <c r="AN271" s="2">
        <f t="shared" si="118"/>
        <v>1.6813787305590584E-3</v>
      </c>
      <c r="AO271" s="2"/>
      <c r="AP271" t="s">
        <v>3482</v>
      </c>
      <c r="AQ271" t="s">
        <v>2822</v>
      </c>
      <c r="AR271" s="1">
        <v>3</v>
      </c>
      <c r="AT271" s="93" t="s">
        <v>630</v>
      </c>
      <c r="AU271" s="92" t="s">
        <v>2150</v>
      </c>
      <c r="AV271" s="83" t="str">
        <f t="shared" si="95"/>
        <v>08007</v>
      </c>
      <c r="AX271" s="7" t="s">
        <v>3753</v>
      </c>
    </row>
    <row r="272" spans="1:50" s="1" customFormat="1" hidden="1" outlineLevel="1">
      <c r="A272" t="s">
        <v>3483</v>
      </c>
      <c r="B272" t="s">
        <v>2822</v>
      </c>
      <c r="C272" s="1">
        <f t="shared" si="108"/>
        <v>2278</v>
      </c>
      <c r="D272" s="7">
        <f>RANK(N272,(N272:P272,Q272:AE272))</f>
        <v>2</v>
      </c>
      <c r="E272" s="7">
        <f>RANK(O272,(N272:P272,Q272:AE272))</f>
        <v>1</v>
      </c>
      <c r="F272" s="7">
        <f>IF(P272&gt;0,RANK(P272,(N272:P272,Q272:AE272)),0)</f>
        <v>3</v>
      </c>
      <c r="G272" s="1">
        <f t="shared" si="109"/>
        <v>1132</v>
      </c>
      <c r="H272" s="2">
        <f t="shared" si="110"/>
        <v>0.49692712906057945</v>
      </c>
      <c r="I272" s="2"/>
      <c r="J272" s="2">
        <f t="shared" si="111"/>
        <v>0.23309920983318699</v>
      </c>
      <c r="K272" s="2">
        <f t="shared" si="112"/>
        <v>0.73002633889376645</v>
      </c>
      <c r="L272" s="2">
        <f t="shared" si="113"/>
        <v>2.0632133450395083E-2</v>
      </c>
      <c r="M272" s="2">
        <f t="shared" si="114"/>
        <v>1.6242317822651477E-2</v>
      </c>
      <c r="N272" s="1">
        <v>531</v>
      </c>
      <c r="O272" s="1">
        <v>1663</v>
      </c>
      <c r="P272" s="1">
        <v>47</v>
      </c>
      <c r="Q272" s="1">
        <v>26</v>
      </c>
      <c r="R272" s="1">
        <v>5</v>
      </c>
      <c r="S272" s="1">
        <v>2</v>
      </c>
      <c r="T272" s="1">
        <v>3</v>
      </c>
      <c r="V272" s="1">
        <v>0</v>
      </c>
      <c r="X272" s="1">
        <v>1</v>
      </c>
      <c r="AD272" s="1">
        <v>0</v>
      </c>
      <c r="AG272" s="7">
        <f>IF(Q272&gt;0,RANK(Q272,(N272:P272,Q272:AE272)),0)</f>
        <v>4</v>
      </c>
      <c r="AH272" s="7">
        <f>IF(R272&gt;0,RANK(R272,(N272:P272,Q272:AE272)),0)</f>
        <v>5</v>
      </c>
      <c r="AI272" s="7">
        <f>IF(T272&gt;0,RANK(T272,(N272:P272,Q272:AE272)),0)</f>
        <v>6</v>
      </c>
      <c r="AJ272" s="7">
        <f>IF(S272&gt;0,RANK(S272,(N272:P272,Q272:AE272)),0)</f>
        <v>7</v>
      </c>
      <c r="AK272" s="2">
        <f t="shared" si="115"/>
        <v>1.141352063213345E-2</v>
      </c>
      <c r="AL272" s="2">
        <f t="shared" si="116"/>
        <v>2.1949078138718174E-3</v>
      </c>
      <c r="AM272" s="2">
        <f t="shared" si="117"/>
        <v>1.3169446883230904E-3</v>
      </c>
      <c r="AN272" s="2">
        <f t="shared" si="118"/>
        <v>8.7796312554872696E-4</v>
      </c>
      <c r="AO272" s="2"/>
      <c r="AP272" t="s">
        <v>3483</v>
      </c>
      <c r="AQ272" t="s">
        <v>2822</v>
      </c>
      <c r="AR272" s="1">
        <v>4</v>
      </c>
      <c r="AT272" s="93" t="s">
        <v>630</v>
      </c>
      <c r="AU272" s="92" t="s">
        <v>2454</v>
      </c>
      <c r="AV272" s="83" t="str">
        <f t="shared" si="95"/>
        <v>08009</v>
      </c>
      <c r="AX272" s="7" t="s">
        <v>3753</v>
      </c>
    </row>
    <row r="273" spans="1:50" s="1" customFormat="1" hidden="1" outlineLevel="1">
      <c r="A273" t="s">
        <v>3447</v>
      </c>
      <c r="B273" t="s">
        <v>2822</v>
      </c>
      <c r="C273" s="1">
        <f t="shared" si="108"/>
        <v>1963</v>
      </c>
      <c r="D273" s="7">
        <f>RANK(N273,(N273:P273,Q273:AE273))</f>
        <v>2</v>
      </c>
      <c r="E273" s="7">
        <f>RANK(O273,(N273:P273,Q273:AE273))</f>
        <v>1</v>
      </c>
      <c r="F273" s="7">
        <f>IF(P273&gt;0,RANK(P273,(N273:P273,Q273:AE273)),0)</f>
        <v>3</v>
      </c>
      <c r="G273" s="1">
        <f t="shared" si="109"/>
        <v>313</v>
      </c>
      <c r="H273" s="2">
        <f t="shared" si="110"/>
        <v>0.15944982170147734</v>
      </c>
      <c r="I273" s="2"/>
      <c r="J273" s="2">
        <f t="shared" si="111"/>
        <v>0.39887926642893529</v>
      </c>
      <c r="K273" s="2">
        <f t="shared" si="112"/>
        <v>0.5583290881304126</v>
      </c>
      <c r="L273" s="2">
        <f t="shared" si="113"/>
        <v>2.2414671421293938E-2</v>
      </c>
      <c r="M273" s="2">
        <f t="shared" si="114"/>
        <v>2.0376974019358122E-2</v>
      </c>
      <c r="N273" s="1">
        <v>783</v>
      </c>
      <c r="O273" s="1">
        <v>1096</v>
      </c>
      <c r="P273" s="1">
        <v>44</v>
      </c>
      <c r="Q273" s="1">
        <v>22</v>
      </c>
      <c r="R273" s="1">
        <v>9</v>
      </c>
      <c r="S273" s="1">
        <v>1</v>
      </c>
      <c r="T273" s="1">
        <v>4</v>
      </c>
      <c r="V273" s="1">
        <v>0</v>
      </c>
      <c r="X273" s="1">
        <v>1</v>
      </c>
      <c r="AD273" s="1">
        <v>3</v>
      </c>
      <c r="AG273" s="7">
        <f>IF(Q273&gt;0,RANK(Q273,(N273:P273,Q273:AE273)),0)</f>
        <v>4</v>
      </c>
      <c r="AH273" s="7">
        <f>IF(R273&gt;0,RANK(R273,(N273:P273,Q273:AE273)),0)</f>
        <v>5</v>
      </c>
      <c r="AI273" s="7">
        <f>IF(T273&gt;0,RANK(T273,(N273:P273,Q273:AE273)),0)</f>
        <v>6</v>
      </c>
      <c r="AJ273" s="7">
        <f>IF(S273&gt;0,RANK(S273,(N273:P273,Q273:AE273)),0)</f>
        <v>8</v>
      </c>
      <c r="AK273" s="2">
        <f t="shared" si="115"/>
        <v>1.1207335710646969E-2</v>
      </c>
      <c r="AL273" s="2">
        <f t="shared" si="116"/>
        <v>4.5848191543555782E-3</v>
      </c>
      <c r="AM273" s="2">
        <f t="shared" si="117"/>
        <v>2.0376974019358125E-3</v>
      </c>
      <c r="AN273" s="2">
        <f t="shared" si="118"/>
        <v>5.0942435048395313E-4</v>
      </c>
      <c r="AO273" s="2"/>
      <c r="AP273" t="s">
        <v>3447</v>
      </c>
      <c r="AQ273" t="s">
        <v>2822</v>
      </c>
      <c r="AR273" s="1">
        <v>4</v>
      </c>
      <c r="AT273" s="93" t="s">
        <v>630</v>
      </c>
      <c r="AU273" s="92" t="s">
        <v>2455</v>
      </c>
      <c r="AV273" s="83" t="str">
        <f t="shared" si="95"/>
        <v>08011</v>
      </c>
      <c r="AX273" s="7" t="s">
        <v>3753</v>
      </c>
    </row>
    <row r="274" spans="1:50" hidden="1" outlineLevel="1">
      <c r="A274" t="s">
        <v>3448</v>
      </c>
      <c r="B274" t="s">
        <v>2822</v>
      </c>
      <c r="C274" s="1">
        <f t="shared" si="108"/>
        <v>139626</v>
      </c>
      <c r="D274" s="7">
        <f>RANK(N274,(N274:P274,Q274:AE274))</f>
        <v>1</v>
      </c>
      <c r="E274" s="7">
        <f>RANK(O274,(N274:P274,Q274:AE274))</f>
        <v>2</v>
      </c>
      <c r="F274" s="7">
        <f>IF(P274&gt;0,RANK(P274,(N274:P274,Q274:AE274)),0)</f>
        <v>3</v>
      </c>
      <c r="G274" s="1">
        <f t="shared" si="109"/>
        <v>19110</v>
      </c>
      <c r="H274" s="2">
        <f t="shared" si="110"/>
        <v>0.13686562674573505</v>
      </c>
      <c r="I274" s="2"/>
      <c r="J274" s="2">
        <f t="shared" si="111"/>
        <v>0.50121753828083593</v>
      </c>
      <c r="K274" s="2">
        <f t="shared" si="112"/>
        <v>0.36435191153510094</v>
      </c>
      <c r="L274" s="2">
        <f t="shared" si="113"/>
        <v>0.11815850916018507</v>
      </c>
      <c r="M274" s="2">
        <f t="shared" si="114"/>
        <v>1.6272041023878067E-2</v>
      </c>
      <c r="N274" s="1">
        <v>69983</v>
      </c>
      <c r="O274" s="1">
        <v>50873</v>
      </c>
      <c r="P274" s="1">
        <v>16498</v>
      </c>
      <c r="Q274" s="1">
        <v>477</v>
      </c>
      <c r="R274" s="1">
        <v>1278</v>
      </c>
      <c r="S274" s="1">
        <v>85</v>
      </c>
      <c r="T274" s="1">
        <v>371</v>
      </c>
      <c r="V274" s="1">
        <v>13</v>
      </c>
      <c r="X274" s="1">
        <v>36</v>
      </c>
      <c r="AD274" s="1">
        <v>12</v>
      </c>
      <c r="AG274" s="7">
        <f>IF(Q274&gt;0,RANK(Q274,(N274:P274,Q274:AE274)),0)</f>
        <v>5</v>
      </c>
      <c r="AH274" s="7">
        <f>IF(R274&gt;0,RANK(R274,(N274:P274,Q274:AE274)),0)</f>
        <v>4</v>
      </c>
      <c r="AI274" s="7">
        <f>IF(T274&gt;0,RANK(T274,(N274:P274,Q274:AE274)),0)</f>
        <v>6</v>
      </c>
      <c r="AJ274" s="7">
        <f>IF(S274&gt;0,RANK(S274,(N274:P274,Q274:AE274)),0)</f>
        <v>7</v>
      </c>
      <c r="AK274" s="2">
        <f t="shared" si="115"/>
        <v>3.4162691762279233E-3</v>
      </c>
      <c r="AL274" s="2">
        <f t="shared" si="116"/>
        <v>9.1530230759314171E-3</v>
      </c>
      <c r="AM274" s="2">
        <f t="shared" si="117"/>
        <v>2.6570982481772735E-3</v>
      </c>
      <c r="AN274" s="2">
        <f t="shared" si="118"/>
        <v>6.0876914041797369E-4</v>
      </c>
      <c r="AP274" t="s">
        <v>3448</v>
      </c>
      <c r="AQ274" t="s">
        <v>2822</v>
      </c>
      <c r="AR274">
        <v>2</v>
      </c>
      <c r="AT274" s="93" t="s">
        <v>630</v>
      </c>
      <c r="AU274" s="92" t="s">
        <v>2456</v>
      </c>
      <c r="AV274" s="83" t="str">
        <f t="shared" si="95"/>
        <v>08013</v>
      </c>
      <c r="AX274" s="7" t="s">
        <v>3753</v>
      </c>
    </row>
    <row r="275" spans="1:50" hidden="1" outlineLevel="1">
      <c r="A275" t="s">
        <v>555</v>
      </c>
      <c r="B275" t="s">
        <v>2822</v>
      </c>
      <c r="C275" s="1">
        <f t="shared" si="108"/>
        <v>7610</v>
      </c>
      <c r="D275" s="7">
        <f>RANK(N275,(N275:P275,Q275:AE275))</f>
        <v>2</v>
      </c>
      <c r="E275" s="7">
        <f>RANK(O275,(N275:P275,Q275:AE275))</f>
        <v>1</v>
      </c>
      <c r="F275" s="7">
        <f>IF(P275&gt;0,RANK(P275,(N275:P275,Q275:AE275)),0)</f>
        <v>3</v>
      </c>
      <c r="G275" s="1">
        <f t="shared" si="109"/>
        <v>1532</v>
      </c>
      <c r="H275" s="2">
        <f t="shared" si="110"/>
        <v>0.20131406044678055</v>
      </c>
      <c r="I275" s="2"/>
      <c r="J275" s="2">
        <f t="shared" si="111"/>
        <v>0.36373193166885676</v>
      </c>
      <c r="K275" s="2">
        <f t="shared" si="112"/>
        <v>0.56504599211563733</v>
      </c>
      <c r="L275" s="2">
        <f t="shared" si="113"/>
        <v>6.0315374507227335E-2</v>
      </c>
      <c r="M275" s="2">
        <f t="shared" si="114"/>
        <v>1.0906701708278579E-2</v>
      </c>
      <c r="N275" s="1">
        <v>2768</v>
      </c>
      <c r="O275" s="1">
        <v>4300</v>
      </c>
      <c r="P275" s="1">
        <v>459</v>
      </c>
      <c r="Q275" s="1">
        <v>44</v>
      </c>
      <c r="R275" s="1">
        <v>35</v>
      </c>
      <c r="S275" s="1">
        <v>2</v>
      </c>
      <c r="T275" s="1">
        <v>2</v>
      </c>
      <c r="V275" s="1">
        <v>0</v>
      </c>
      <c r="X275" s="1">
        <v>0</v>
      </c>
      <c r="AD275" s="1">
        <v>0</v>
      </c>
      <c r="AG275" s="7">
        <f>IF(Q275&gt;0,RANK(Q275,(N275:P275,Q275:AE275)),0)</f>
        <v>4</v>
      </c>
      <c r="AH275" s="7">
        <f>IF(R275&gt;0,RANK(R275,(N275:P275,Q275:AE275)),0)</f>
        <v>5</v>
      </c>
      <c r="AI275" s="7">
        <f>IF(T275&gt;0,RANK(T275,(N275:P275,Q275:AE275)),0)</f>
        <v>6</v>
      </c>
      <c r="AJ275" s="7">
        <f>IF(S275&gt;0,RANK(S275,(N275:P275,Q275:AE275)),0)</f>
        <v>6</v>
      </c>
      <c r="AK275" s="2">
        <f t="shared" si="115"/>
        <v>5.7818659658344287E-3</v>
      </c>
      <c r="AL275" s="2">
        <f t="shared" si="116"/>
        <v>4.5992115637319315E-3</v>
      </c>
      <c r="AM275" s="2">
        <f t="shared" si="117"/>
        <v>2.6281208935611036E-4</v>
      </c>
      <c r="AN275" s="2">
        <f t="shared" si="118"/>
        <v>2.6281208935611036E-4</v>
      </c>
      <c r="AP275" t="s">
        <v>555</v>
      </c>
      <c r="AQ275" t="s">
        <v>2822</v>
      </c>
      <c r="AR275">
        <v>3</v>
      </c>
      <c r="AT275" s="93" t="s">
        <v>630</v>
      </c>
      <c r="AU275" s="92" t="s">
        <v>1466</v>
      </c>
      <c r="AV275" s="83" t="str">
        <f t="shared" si="95"/>
        <v>08015</v>
      </c>
      <c r="AX275" s="7" t="s">
        <v>3753</v>
      </c>
    </row>
    <row r="276" spans="1:50" hidden="1" outlineLevel="1">
      <c r="A276" t="s">
        <v>949</v>
      </c>
      <c r="B276" t="s">
        <v>2822</v>
      </c>
      <c r="C276" s="1">
        <f t="shared" si="108"/>
        <v>1212</v>
      </c>
      <c r="D276" s="7">
        <f>RANK(N276,(N276:P276,Q276:AE276))</f>
        <v>2</v>
      </c>
      <c r="E276" s="7">
        <f>RANK(O276,(N276:P276,Q276:AE276))</f>
        <v>1</v>
      </c>
      <c r="F276" s="7">
        <f>IF(P276&gt;0,RANK(P276,(N276:P276,Q276:AE276)),0)</f>
        <v>3</v>
      </c>
      <c r="G276" s="1">
        <f t="shared" si="109"/>
        <v>748</v>
      </c>
      <c r="H276" s="2">
        <f t="shared" si="110"/>
        <v>0.61716171617161719</v>
      </c>
      <c r="I276" s="2"/>
      <c r="J276" s="2">
        <f t="shared" si="111"/>
        <v>0.17244224422442245</v>
      </c>
      <c r="K276" s="2">
        <f t="shared" si="112"/>
        <v>0.78960396039603964</v>
      </c>
      <c r="L276" s="2">
        <f t="shared" si="113"/>
        <v>1.8151815181518153E-2</v>
      </c>
      <c r="M276" s="2">
        <f t="shared" si="114"/>
        <v>1.9801980198019761E-2</v>
      </c>
      <c r="N276" s="1">
        <v>209</v>
      </c>
      <c r="O276" s="1">
        <v>957</v>
      </c>
      <c r="P276" s="1">
        <v>22</v>
      </c>
      <c r="Q276" s="1">
        <v>13</v>
      </c>
      <c r="R276" s="1">
        <v>7</v>
      </c>
      <c r="S276" s="1">
        <v>3</v>
      </c>
      <c r="T276" s="1">
        <v>0</v>
      </c>
      <c r="V276" s="1">
        <v>0</v>
      </c>
      <c r="X276" s="1">
        <v>1</v>
      </c>
      <c r="AD276" s="1">
        <v>0</v>
      </c>
      <c r="AG276" s="7">
        <f>IF(Q276&gt;0,RANK(Q276,(N276:P276,Q276:AE276)),0)</f>
        <v>4</v>
      </c>
      <c r="AH276" s="7">
        <f>IF(R276&gt;0,RANK(R276,(N276:P276,Q276:AE276)),0)</f>
        <v>5</v>
      </c>
      <c r="AI276" s="7">
        <f>IF(T276&gt;0,RANK(T276,(N276:P276,Q276:AE276)),0)</f>
        <v>0</v>
      </c>
      <c r="AJ276" s="7">
        <f>IF(S276&gt;0,RANK(S276,(N276:P276,Q276:AE276)),0)</f>
        <v>6</v>
      </c>
      <c r="AK276" s="2">
        <f t="shared" si="115"/>
        <v>1.0726072607260726E-2</v>
      </c>
      <c r="AL276" s="2">
        <f t="shared" si="116"/>
        <v>5.7755775577557752E-3</v>
      </c>
      <c r="AM276" s="2">
        <f t="shared" si="117"/>
        <v>0</v>
      </c>
      <c r="AN276" s="2">
        <f t="shared" si="118"/>
        <v>2.4752475247524753E-3</v>
      </c>
      <c r="AP276" t="s">
        <v>949</v>
      </c>
      <c r="AQ276" t="s">
        <v>2822</v>
      </c>
      <c r="AR276" s="1">
        <v>4</v>
      </c>
      <c r="AT276" s="93" t="s">
        <v>630</v>
      </c>
      <c r="AU276" s="92" t="s">
        <v>1467</v>
      </c>
      <c r="AV276" s="83" t="str">
        <f t="shared" si="95"/>
        <v>08017</v>
      </c>
      <c r="AX276" s="7" t="s">
        <v>3753</v>
      </c>
    </row>
    <row r="277" spans="1:50" hidden="1" outlineLevel="1">
      <c r="A277" t="s">
        <v>948</v>
      </c>
      <c r="B277" t="s">
        <v>2822</v>
      </c>
      <c r="C277" s="1">
        <f t="shared" si="108"/>
        <v>4924</v>
      </c>
      <c r="D277" s="7">
        <f>RANK(N277,(N277:P277,Q277:AE277))</f>
        <v>2</v>
      </c>
      <c r="E277" s="7">
        <f>RANK(O277,(N277:P277,Q277:AE277))</f>
        <v>1</v>
      </c>
      <c r="F277" s="7">
        <f>IF(P277&gt;0,RANK(P277,(N277:P277,Q277:AE277)),0)</f>
        <v>3</v>
      </c>
      <c r="G277" s="1">
        <f t="shared" si="109"/>
        <v>59</v>
      </c>
      <c r="H277" s="2">
        <f t="shared" si="110"/>
        <v>1.19821283509342E-2</v>
      </c>
      <c r="I277" s="2"/>
      <c r="J277" s="2">
        <f t="shared" si="111"/>
        <v>0.44435418359057677</v>
      </c>
      <c r="K277" s="2">
        <f t="shared" si="112"/>
        <v>0.45633631194151097</v>
      </c>
      <c r="L277" s="2">
        <f t="shared" si="113"/>
        <v>7.18927701056052E-2</v>
      </c>
      <c r="M277" s="2">
        <f t="shared" si="114"/>
        <v>2.7416734362307058E-2</v>
      </c>
      <c r="N277" s="1">
        <v>2188</v>
      </c>
      <c r="O277" s="1">
        <v>2247</v>
      </c>
      <c r="P277" s="1">
        <v>354</v>
      </c>
      <c r="Q277" s="1">
        <v>43</v>
      </c>
      <c r="R277" s="1">
        <v>77</v>
      </c>
      <c r="S277" s="1">
        <v>1</v>
      </c>
      <c r="T277" s="1">
        <v>12</v>
      </c>
      <c r="V277" s="1">
        <v>0</v>
      </c>
      <c r="X277" s="1">
        <v>2</v>
      </c>
      <c r="AD277" s="1">
        <v>0</v>
      </c>
      <c r="AG277" s="7">
        <f>IF(Q277&gt;0,RANK(Q277,(N277:P277,Q277:AE277)),0)</f>
        <v>5</v>
      </c>
      <c r="AH277" s="7">
        <f>IF(R277&gt;0,RANK(R277,(N277:P277,Q277:AE277)),0)</f>
        <v>4</v>
      </c>
      <c r="AI277" s="7">
        <f>IF(T277&gt;0,RANK(T277,(N277:P277,Q277:AE277)),0)</f>
        <v>6</v>
      </c>
      <c r="AJ277" s="7">
        <f>IF(S277&gt;0,RANK(S277,(N277:P277,Q277:AE277)),0)</f>
        <v>8</v>
      </c>
      <c r="AK277" s="2">
        <f t="shared" si="115"/>
        <v>8.7327376116978061E-3</v>
      </c>
      <c r="AL277" s="2">
        <f t="shared" si="116"/>
        <v>1.5637692932575144E-2</v>
      </c>
      <c r="AM277" s="2">
        <f t="shared" si="117"/>
        <v>2.437043054427295E-3</v>
      </c>
      <c r="AN277" s="2">
        <f t="shared" si="118"/>
        <v>2.0308692120227456E-4</v>
      </c>
      <c r="AP277" t="s">
        <v>948</v>
      </c>
      <c r="AQ277" t="s">
        <v>2822</v>
      </c>
      <c r="AR277">
        <v>2</v>
      </c>
      <c r="AT277" s="93" t="s">
        <v>630</v>
      </c>
      <c r="AU277" s="92" t="s">
        <v>1468</v>
      </c>
      <c r="AV277" s="83" t="str">
        <f t="shared" si="95"/>
        <v>08019</v>
      </c>
      <c r="AX277" s="7" t="s">
        <v>3753</v>
      </c>
    </row>
    <row r="278" spans="1:50" hidden="1" outlineLevel="1">
      <c r="A278" t="s">
        <v>2341</v>
      </c>
      <c r="B278" t="s">
        <v>2822</v>
      </c>
      <c r="C278" s="1">
        <f t="shared" si="108"/>
        <v>3671</v>
      </c>
      <c r="D278" s="7">
        <f>RANK(N278,(N278:P278,Q278:AE278))</f>
        <v>2</v>
      </c>
      <c r="E278" s="7">
        <f>RANK(O278,(N278:P278,Q278:AE278))</f>
        <v>1</v>
      </c>
      <c r="F278" s="7">
        <f>IF(P278&gt;0,RANK(P278,(N278:P278,Q278:AE278)),0)</f>
        <v>3</v>
      </c>
      <c r="G278" s="1">
        <f t="shared" si="109"/>
        <v>23</v>
      </c>
      <c r="H278" s="2">
        <f t="shared" si="110"/>
        <v>6.2653228003268866E-3</v>
      </c>
      <c r="I278" s="2"/>
      <c r="J278" s="2">
        <f t="shared" si="111"/>
        <v>0.47643693816398802</v>
      </c>
      <c r="K278" s="2">
        <f t="shared" si="112"/>
        <v>0.4827022609643149</v>
      </c>
      <c r="L278" s="2">
        <f t="shared" si="113"/>
        <v>2.1520021792427131E-2</v>
      </c>
      <c r="M278" s="2">
        <f t="shared" si="114"/>
        <v>1.9340779079269947E-2</v>
      </c>
      <c r="N278" s="1">
        <v>1749</v>
      </c>
      <c r="O278" s="1">
        <v>1772</v>
      </c>
      <c r="P278" s="1">
        <v>79</v>
      </c>
      <c r="Q278" s="1">
        <v>47</v>
      </c>
      <c r="R278" s="1">
        <v>10</v>
      </c>
      <c r="S278" s="1">
        <v>7</v>
      </c>
      <c r="T278" s="1">
        <v>6</v>
      </c>
      <c r="V278" s="1">
        <v>0</v>
      </c>
      <c r="X278" s="1">
        <v>1</v>
      </c>
      <c r="AD278" s="1">
        <v>0</v>
      </c>
      <c r="AG278" s="7">
        <f>IF(Q278&gt;0,RANK(Q278,(N278:P278,Q278:AE278)),0)</f>
        <v>4</v>
      </c>
      <c r="AH278" s="7">
        <f>IF(R278&gt;0,RANK(R278,(N278:P278,Q278:AE278)),0)</f>
        <v>5</v>
      </c>
      <c r="AI278" s="7">
        <f>IF(T278&gt;0,RANK(T278,(N278:P278,Q278:AE278)),0)</f>
        <v>7</v>
      </c>
      <c r="AJ278" s="7">
        <f>IF(S278&gt;0,RANK(S278,(N278:P278,Q278:AE278)),0)</f>
        <v>6</v>
      </c>
      <c r="AK278" s="2">
        <f t="shared" si="115"/>
        <v>1.2803050939798419E-2</v>
      </c>
      <c r="AL278" s="2">
        <f t="shared" si="116"/>
        <v>2.7240533914464722E-3</v>
      </c>
      <c r="AM278" s="2">
        <f t="shared" si="117"/>
        <v>1.6344320348678834E-3</v>
      </c>
      <c r="AN278" s="2">
        <f t="shared" si="118"/>
        <v>1.9068373740125306E-3</v>
      </c>
      <c r="AP278" t="s">
        <v>2341</v>
      </c>
      <c r="AQ278" t="s">
        <v>2822</v>
      </c>
      <c r="AR278">
        <v>3</v>
      </c>
      <c r="AT278" s="93" t="s">
        <v>630</v>
      </c>
      <c r="AU278" s="92" t="s">
        <v>458</v>
      </c>
      <c r="AV278" s="83" t="str">
        <f t="shared" si="95"/>
        <v>08021</v>
      </c>
      <c r="AX278" s="7" t="s">
        <v>3753</v>
      </c>
    </row>
    <row r="279" spans="1:50" hidden="1" outlineLevel="1">
      <c r="A279" t="s">
        <v>1987</v>
      </c>
      <c r="B279" t="s">
        <v>2822</v>
      </c>
      <c r="C279" s="1">
        <f t="shared" si="108"/>
        <v>1648</v>
      </c>
      <c r="D279" s="7">
        <f>RANK(N279,(N279:P279,Q279:AE279))</f>
        <v>1</v>
      </c>
      <c r="E279" s="7">
        <f>RANK(O279,(N279:P279,Q279:AE279))</f>
        <v>2</v>
      </c>
      <c r="F279" s="7">
        <f>IF(P279&gt;0,RANK(P279,(N279:P279,Q279:AE279)),0)</f>
        <v>3</v>
      </c>
      <c r="G279" s="1">
        <f t="shared" si="109"/>
        <v>550</v>
      </c>
      <c r="H279" s="2">
        <f t="shared" si="110"/>
        <v>0.33373786407766992</v>
      </c>
      <c r="I279" s="2"/>
      <c r="J279" s="2">
        <f t="shared" si="111"/>
        <v>0.6395631067961165</v>
      </c>
      <c r="K279" s="2">
        <f t="shared" si="112"/>
        <v>0.30582524271844658</v>
      </c>
      <c r="L279" s="2">
        <f t="shared" si="113"/>
        <v>4.3082524271844662E-2</v>
      </c>
      <c r="M279" s="2">
        <f t="shared" si="114"/>
        <v>1.1529126213592263E-2</v>
      </c>
      <c r="N279" s="1">
        <v>1054</v>
      </c>
      <c r="O279" s="1">
        <v>504</v>
      </c>
      <c r="P279" s="1">
        <v>71</v>
      </c>
      <c r="Q279" s="1">
        <v>11</v>
      </c>
      <c r="R279" s="1">
        <v>6</v>
      </c>
      <c r="S279" s="1">
        <v>0</v>
      </c>
      <c r="T279" s="1">
        <v>2</v>
      </c>
      <c r="V279" s="1">
        <v>0</v>
      </c>
      <c r="X279" s="1">
        <v>0</v>
      </c>
      <c r="AD279" s="1">
        <v>0</v>
      </c>
      <c r="AG279" s="7">
        <f>IF(Q279&gt;0,RANK(Q279,(N279:P279,Q279:AE279)),0)</f>
        <v>4</v>
      </c>
      <c r="AH279" s="7">
        <f>IF(R279&gt;0,RANK(R279,(N279:P279,Q279:AE279)),0)</f>
        <v>5</v>
      </c>
      <c r="AI279" s="7">
        <f>IF(T279&gt;0,RANK(T279,(N279:P279,Q279:AE279)),0)</f>
        <v>6</v>
      </c>
      <c r="AJ279" s="7">
        <f>IF(S279&gt;0,RANK(S279,(N279:P279,Q279:AE279)),0)</f>
        <v>0</v>
      </c>
      <c r="AK279" s="2">
        <f t="shared" si="115"/>
        <v>6.6747572815533977E-3</v>
      </c>
      <c r="AL279" s="2">
        <f t="shared" si="116"/>
        <v>3.6407766990291263E-3</v>
      </c>
      <c r="AM279" s="2">
        <f t="shared" si="117"/>
        <v>1.2135922330097086E-3</v>
      </c>
      <c r="AN279" s="2">
        <f t="shared" si="118"/>
        <v>0</v>
      </c>
      <c r="AP279" t="s">
        <v>1987</v>
      </c>
      <c r="AQ279" t="s">
        <v>2822</v>
      </c>
      <c r="AR279">
        <v>3</v>
      </c>
      <c r="AT279" s="93" t="s">
        <v>630</v>
      </c>
      <c r="AU279" s="92" t="s">
        <v>459</v>
      </c>
      <c r="AV279" s="83" t="str">
        <f t="shared" si="95"/>
        <v>08023</v>
      </c>
      <c r="AX279" s="7" t="s">
        <v>3753</v>
      </c>
    </row>
    <row r="280" spans="1:50" hidden="1" outlineLevel="1">
      <c r="A280" t="s">
        <v>2355</v>
      </c>
      <c r="B280" t="s">
        <v>2822</v>
      </c>
      <c r="C280" s="1">
        <f t="shared" si="108"/>
        <v>1445</v>
      </c>
      <c r="D280" s="7">
        <f>RANK(N280,(N280:P280,Q280:AE280))</f>
        <v>2</v>
      </c>
      <c r="E280" s="7">
        <f>RANK(O280,(N280:P280,Q280:AE280))</f>
        <v>1</v>
      </c>
      <c r="F280" s="7">
        <f>IF(P280&gt;0,RANK(P280,(N280:P280,Q280:AE280)),0)</f>
        <v>4</v>
      </c>
      <c r="G280" s="1">
        <f t="shared" si="109"/>
        <v>344</v>
      </c>
      <c r="H280" s="2">
        <f t="shared" si="110"/>
        <v>0.23806228373702423</v>
      </c>
      <c r="I280" s="2"/>
      <c r="J280" s="2">
        <f t="shared" si="111"/>
        <v>0.35363321799307956</v>
      </c>
      <c r="K280" s="2">
        <f t="shared" si="112"/>
        <v>0.59169550173010377</v>
      </c>
      <c r="L280" s="2">
        <f t="shared" si="113"/>
        <v>1.9377162629757784E-2</v>
      </c>
      <c r="M280" s="2">
        <f t="shared" si="114"/>
        <v>3.5294117647058885E-2</v>
      </c>
      <c r="N280" s="1">
        <v>511</v>
      </c>
      <c r="O280" s="1">
        <v>855</v>
      </c>
      <c r="P280" s="1">
        <v>28</v>
      </c>
      <c r="Q280" s="1">
        <v>40</v>
      </c>
      <c r="R280" s="1">
        <v>5</v>
      </c>
      <c r="S280" s="1">
        <v>3</v>
      </c>
      <c r="T280" s="1">
        <v>1</v>
      </c>
      <c r="V280" s="1">
        <v>0</v>
      </c>
      <c r="X280" s="1">
        <v>1</v>
      </c>
      <c r="AD280" s="1">
        <v>1</v>
      </c>
      <c r="AG280" s="7">
        <f>IF(Q280&gt;0,RANK(Q280,(N280:P280,Q280:AE280)),0)</f>
        <v>3</v>
      </c>
      <c r="AH280" s="7">
        <f>IF(R280&gt;0,RANK(R280,(N280:P280,Q280:AE280)),0)</f>
        <v>5</v>
      </c>
      <c r="AI280" s="7">
        <f>IF(T280&gt;0,RANK(T280,(N280:P280,Q280:AE280)),0)</f>
        <v>7</v>
      </c>
      <c r="AJ280" s="7">
        <f>IF(S280&gt;0,RANK(S280,(N280:P280,Q280:AE280)),0)</f>
        <v>6</v>
      </c>
      <c r="AK280" s="2">
        <f t="shared" si="115"/>
        <v>2.768166089965398E-2</v>
      </c>
      <c r="AL280" s="2">
        <f t="shared" si="116"/>
        <v>3.4602076124567475E-3</v>
      </c>
      <c r="AM280" s="2">
        <f t="shared" si="117"/>
        <v>6.9204152249134946E-4</v>
      </c>
      <c r="AN280" s="2">
        <f t="shared" si="118"/>
        <v>2.0761245674740486E-3</v>
      </c>
      <c r="AP280" t="s">
        <v>2355</v>
      </c>
      <c r="AQ280" t="s">
        <v>2822</v>
      </c>
      <c r="AR280">
        <v>4</v>
      </c>
      <c r="AT280" s="93" t="s">
        <v>630</v>
      </c>
      <c r="AU280" s="92" t="s">
        <v>776</v>
      </c>
      <c r="AV280" s="83" t="str">
        <f t="shared" si="95"/>
        <v>08025</v>
      </c>
      <c r="AX280" s="7" t="s">
        <v>3753</v>
      </c>
    </row>
    <row r="281" spans="1:50" hidden="1" outlineLevel="1">
      <c r="A281" t="s">
        <v>2967</v>
      </c>
      <c r="B281" t="s">
        <v>2822</v>
      </c>
      <c r="C281" s="1">
        <f t="shared" si="108"/>
        <v>2111</v>
      </c>
      <c r="D281" s="7">
        <f>RANK(N281,(N281:P281,Q281:AE281))</f>
        <v>2</v>
      </c>
      <c r="E281" s="7">
        <f>RANK(O281,(N281:P281,Q281:AE281))</f>
        <v>1</v>
      </c>
      <c r="F281" s="7">
        <f>IF(P281&gt;0,RANK(P281,(N281:P281,Q281:AE281)),0)</f>
        <v>3</v>
      </c>
      <c r="G281" s="1">
        <f t="shared" si="109"/>
        <v>944</v>
      </c>
      <c r="H281" s="2">
        <f t="shared" si="110"/>
        <v>0.44718143060161059</v>
      </c>
      <c r="I281" s="2"/>
      <c r="J281" s="2">
        <f t="shared" si="111"/>
        <v>0.24017053529133112</v>
      </c>
      <c r="K281" s="2">
        <f t="shared" si="112"/>
        <v>0.68735196589294179</v>
      </c>
      <c r="L281" s="2">
        <f t="shared" si="113"/>
        <v>4.7370914258645189E-2</v>
      </c>
      <c r="M281" s="2">
        <f t="shared" si="114"/>
        <v>2.5106584557081882E-2</v>
      </c>
      <c r="N281" s="1">
        <v>507</v>
      </c>
      <c r="O281" s="1">
        <v>1451</v>
      </c>
      <c r="P281" s="1">
        <v>100</v>
      </c>
      <c r="Q281" s="1">
        <v>24</v>
      </c>
      <c r="R281" s="1">
        <v>17</v>
      </c>
      <c r="S281" s="1">
        <v>10</v>
      </c>
      <c r="T281" s="1">
        <v>2</v>
      </c>
      <c r="V281" s="1">
        <v>0</v>
      </c>
      <c r="X281" s="1">
        <v>0</v>
      </c>
      <c r="AD281" s="1">
        <v>0</v>
      </c>
      <c r="AG281" s="7">
        <f>IF(Q281&gt;0,RANK(Q281,(N281:P281,Q281:AE281)),0)</f>
        <v>4</v>
      </c>
      <c r="AH281" s="7">
        <f>IF(R281&gt;0,RANK(R281,(N281:P281,Q281:AE281)),0)</f>
        <v>5</v>
      </c>
      <c r="AI281" s="7">
        <f>IF(T281&gt;0,RANK(T281,(N281:P281,Q281:AE281)),0)</f>
        <v>7</v>
      </c>
      <c r="AJ281" s="7">
        <f>IF(S281&gt;0,RANK(S281,(N281:P281,Q281:AE281)),0)</f>
        <v>6</v>
      </c>
      <c r="AK281" s="2">
        <f t="shared" si="115"/>
        <v>1.1369019422074847E-2</v>
      </c>
      <c r="AL281" s="2">
        <f t="shared" si="116"/>
        <v>8.0530554239696822E-3</v>
      </c>
      <c r="AM281" s="2">
        <f t="shared" si="117"/>
        <v>9.4741828517290385E-4</v>
      </c>
      <c r="AN281" s="2">
        <f t="shared" si="118"/>
        <v>4.7370914258645196E-3</v>
      </c>
      <c r="AP281" t="s">
        <v>2967</v>
      </c>
      <c r="AQ281" t="s">
        <v>2822</v>
      </c>
      <c r="AR281">
        <v>3</v>
      </c>
      <c r="AT281" s="93" t="s">
        <v>630</v>
      </c>
      <c r="AU281" s="92" t="s">
        <v>777</v>
      </c>
      <c r="AV281" s="83" t="str">
        <f t="shared" si="95"/>
        <v>08027</v>
      </c>
      <c r="AX281" s="7" t="s">
        <v>3753</v>
      </c>
    </row>
    <row r="282" spans="1:50" hidden="1" outlineLevel="1">
      <c r="A282" t="s">
        <v>2968</v>
      </c>
      <c r="B282" t="s">
        <v>2822</v>
      </c>
      <c r="C282" s="1">
        <f t="shared" si="108"/>
        <v>12686</v>
      </c>
      <c r="D282" s="7">
        <f>RANK(N282,(N282:P282,Q282:AE282))</f>
        <v>2</v>
      </c>
      <c r="E282" s="7">
        <f>RANK(O282,(N282:P282,Q282:AE282))</f>
        <v>1</v>
      </c>
      <c r="F282" s="7">
        <f>IF(P282&gt;0,RANK(P282,(N282:P282,Q282:AE282)),0)</f>
        <v>3</v>
      </c>
      <c r="G282" s="1">
        <f t="shared" si="109"/>
        <v>5108</v>
      </c>
      <c r="H282" s="2">
        <f t="shared" si="110"/>
        <v>0.40264858899574335</v>
      </c>
      <c r="I282" s="2"/>
      <c r="J282" s="2">
        <f t="shared" si="111"/>
        <v>0.25729150244363863</v>
      </c>
      <c r="K282" s="2">
        <f t="shared" si="112"/>
        <v>0.65994009143938204</v>
      </c>
      <c r="L282" s="2">
        <f t="shared" si="113"/>
        <v>6.7160649534920389E-2</v>
      </c>
      <c r="M282" s="2">
        <f t="shared" si="114"/>
        <v>1.5607756582058943E-2</v>
      </c>
      <c r="N282" s="1">
        <v>3264</v>
      </c>
      <c r="O282" s="1">
        <v>8372</v>
      </c>
      <c r="P282" s="1">
        <v>852</v>
      </c>
      <c r="Q282" s="1">
        <v>83</v>
      </c>
      <c r="R282" s="1">
        <v>80</v>
      </c>
      <c r="S282" s="1">
        <v>9</v>
      </c>
      <c r="T282" s="1">
        <v>18</v>
      </c>
      <c r="V282" s="1">
        <v>2</v>
      </c>
      <c r="X282" s="1">
        <v>4</v>
      </c>
      <c r="AD282" s="1">
        <v>2</v>
      </c>
      <c r="AG282" s="7">
        <f>IF(Q282&gt;0,RANK(Q282,(N282:P282,Q282:AE282)),0)</f>
        <v>4</v>
      </c>
      <c r="AH282" s="7">
        <f>IF(R282&gt;0,RANK(R282,(N282:P282,Q282:AE282)),0)</f>
        <v>5</v>
      </c>
      <c r="AI282" s="7">
        <f>IF(T282&gt;0,RANK(T282,(N282:P282,Q282:AE282)),0)</f>
        <v>6</v>
      </c>
      <c r="AJ282" s="7">
        <f>IF(S282&gt;0,RANK(S282,(N282:P282,Q282:AE282)),0)</f>
        <v>7</v>
      </c>
      <c r="AK282" s="2">
        <f t="shared" si="115"/>
        <v>6.5426454359136053E-3</v>
      </c>
      <c r="AL282" s="2">
        <f t="shared" si="116"/>
        <v>6.3061642755793791E-3</v>
      </c>
      <c r="AM282" s="2">
        <f t="shared" si="117"/>
        <v>1.4188869620053602E-3</v>
      </c>
      <c r="AN282" s="2">
        <f t="shared" si="118"/>
        <v>7.094434810026801E-4</v>
      </c>
      <c r="AP282" t="s">
        <v>2968</v>
      </c>
      <c r="AQ282" t="s">
        <v>2822</v>
      </c>
      <c r="AR282">
        <v>3</v>
      </c>
      <c r="AT282" s="93" t="s">
        <v>630</v>
      </c>
      <c r="AU282" s="92" t="s">
        <v>778</v>
      </c>
      <c r="AV282" s="83" t="str">
        <f t="shared" si="95"/>
        <v>08029</v>
      </c>
      <c r="AX282" s="7" t="s">
        <v>3753</v>
      </c>
    </row>
    <row r="283" spans="1:50" hidden="1" outlineLevel="1">
      <c r="A283" t="s">
        <v>581</v>
      </c>
      <c r="B283" t="s">
        <v>2822</v>
      </c>
      <c r="C283" s="1">
        <f t="shared" si="108"/>
        <v>198347</v>
      </c>
      <c r="D283" s="7">
        <f>RANK(N283,(N283:P283,Q283:AE283))</f>
        <v>1</v>
      </c>
      <c r="E283" s="7">
        <f>RANK(O283,(N283:P283,Q283:AE283))</f>
        <v>2</v>
      </c>
      <c r="F283" s="7">
        <f>IF(P283&gt;0,RANK(P283,(N283:P283,Q283:AE283)),0)</f>
        <v>3</v>
      </c>
      <c r="G283" s="1">
        <f t="shared" si="109"/>
        <v>61469</v>
      </c>
      <c r="H283" s="2">
        <f t="shared" si="110"/>
        <v>0.30990637619928713</v>
      </c>
      <c r="I283" s="2"/>
      <c r="J283" s="2">
        <f t="shared" si="111"/>
        <v>0.61857754339616933</v>
      </c>
      <c r="K283" s="2">
        <f t="shared" si="112"/>
        <v>0.30867116719688226</v>
      </c>
      <c r="L283" s="2">
        <f t="shared" si="113"/>
        <v>5.8604365077364419E-2</v>
      </c>
      <c r="M283" s="2">
        <f t="shared" si="114"/>
        <v>1.4146924329583997E-2</v>
      </c>
      <c r="N283" s="1">
        <v>122693</v>
      </c>
      <c r="O283" s="1">
        <v>61224</v>
      </c>
      <c r="P283" s="1">
        <v>11624</v>
      </c>
      <c r="Q283" s="1">
        <v>824</v>
      </c>
      <c r="R283" s="1">
        <v>1486</v>
      </c>
      <c r="S283" s="1">
        <v>90</v>
      </c>
      <c r="T283" s="1">
        <v>282</v>
      </c>
      <c r="V283" s="1">
        <v>40</v>
      </c>
      <c r="X283" s="1">
        <v>55</v>
      </c>
      <c r="AD283" s="1">
        <v>29</v>
      </c>
      <c r="AG283" s="7">
        <f>IF(Q283&gt;0,RANK(Q283,(N283:P283,Q283:AE283)),0)</f>
        <v>5</v>
      </c>
      <c r="AH283" s="7">
        <f>IF(R283&gt;0,RANK(R283,(N283:P283,Q283:AE283)),0)</f>
        <v>4</v>
      </c>
      <c r="AI283" s="7">
        <f>IF(T283&gt;0,RANK(T283,(N283:P283,Q283:AE283)),0)</f>
        <v>6</v>
      </c>
      <c r="AJ283" s="7">
        <f>IF(S283&gt;0,RANK(S283,(N283:P283,Q283:AE283)),0)</f>
        <v>7</v>
      </c>
      <c r="AK283" s="2">
        <f t="shared" si="115"/>
        <v>4.1543355835984407E-3</v>
      </c>
      <c r="AL283" s="2">
        <f t="shared" si="116"/>
        <v>7.4919207247903926E-3</v>
      </c>
      <c r="AM283" s="2">
        <f t="shared" si="117"/>
        <v>1.4217507701150005E-3</v>
      </c>
      <c r="AN283" s="2">
        <f t="shared" si="118"/>
        <v>4.5375024578138314E-4</v>
      </c>
      <c r="AP283" t="s">
        <v>581</v>
      </c>
      <c r="AQ283" t="s">
        <v>2822</v>
      </c>
      <c r="AR283">
        <v>1</v>
      </c>
      <c r="AT283" s="93" t="s">
        <v>630</v>
      </c>
      <c r="AU283" s="92" t="s">
        <v>779</v>
      </c>
      <c r="AV283" s="83" t="str">
        <f t="shared" si="95"/>
        <v>08031</v>
      </c>
      <c r="AX283" s="7" t="s">
        <v>3753</v>
      </c>
    </row>
    <row r="284" spans="1:50" hidden="1" outlineLevel="1">
      <c r="A284" t="s">
        <v>582</v>
      </c>
      <c r="B284" t="s">
        <v>2822</v>
      </c>
      <c r="C284" s="1">
        <f t="shared" si="108"/>
        <v>1134</v>
      </c>
      <c r="D284" s="7">
        <f>RANK(N284,(N284:P284,Q284:AE284))</f>
        <v>2</v>
      </c>
      <c r="E284" s="7">
        <f>RANK(O284,(N284:P284,Q284:AE284))</f>
        <v>1</v>
      </c>
      <c r="F284" s="7">
        <f>IF(P284&gt;0,RANK(P284,(N284:P284,Q284:AE284)),0)</f>
        <v>3</v>
      </c>
      <c r="G284" s="1">
        <f t="shared" si="109"/>
        <v>448</v>
      </c>
      <c r="H284" s="2">
        <f t="shared" si="110"/>
        <v>0.39506172839506171</v>
      </c>
      <c r="I284" s="2"/>
      <c r="J284" s="2">
        <f t="shared" si="111"/>
        <v>0.25837742504409172</v>
      </c>
      <c r="K284" s="2">
        <f t="shared" si="112"/>
        <v>0.65343915343915349</v>
      </c>
      <c r="L284" s="2">
        <f t="shared" si="113"/>
        <v>6.4373897707231037E-2</v>
      </c>
      <c r="M284" s="2">
        <f t="shared" si="114"/>
        <v>2.3809523809523697E-2</v>
      </c>
      <c r="N284" s="1">
        <v>293</v>
      </c>
      <c r="O284" s="1">
        <v>741</v>
      </c>
      <c r="P284" s="1">
        <v>73</v>
      </c>
      <c r="Q284" s="1">
        <v>8</v>
      </c>
      <c r="R284" s="1">
        <v>16</v>
      </c>
      <c r="S284" s="1">
        <v>0</v>
      </c>
      <c r="T284" s="1">
        <v>2</v>
      </c>
      <c r="V284" s="1">
        <v>0</v>
      </c>
      <c r="X284" s="1">
        <v>1</v>
      </c>
      <c r="AD284" s="1">
        <v>0</v>
      </c>
      <c r="AG284" s="7">
        <f>IF(Q284&gt;0,RANK(Q284,(N284:P284,Q284:AE284)),0)</f>
        <v>5</v>
      </c>
      <c r="AH284" s="7">
        <f>IF(R284&gt;0,RANK(R284,(N284:P284,Q284:AE284)),0)</f>
        <v>4</v>
      </c>
      <c r="AI284" s="7">
        <f>IF(T284&gt;0,RANK(T284,(N284:P284,Q284:AE284)),0)</f>
        <v>6</v>
      </c>
      <c r="AJ284" s="7">
        <f>IF(S284&gt;0,RANK(S284,(N284:P284,Q284:AE284)),0)</f>
        <v>0</v>
      </c>
      <c r="AK284" s="2">
        <f t="shared" si="115"/>
        <v>7.0546737213403876E-3</v>
      </c>
      <c r="AL284" s="2">
        <f t="shared" si="116"/>
        <v>1.4109347442680775E-2</v>
      </c>
      <c r="AM284" s="2">
        <f t="shared" si="117"/>
        <v>1.7636684303350969E-3</v>
      </c>
      <c r="AN284" s="2">
        <f t="shared" si="118"/>
        <v>0</v>
      </c>
      <c r="AP284" t="s">
        <v>582</v>
      </c>
      <c r="AQ284" t="s">
        <v>2822</v>
      </c>
      <c r="AR284">
        <v>3</v>
      </c>
      <c r="AT284" s="93" t="s">
        <v>630</v>
      </c>
      <c r="AU284" s="92" t="s">
        <v>780</v>
      </c>
      <c r="AV284" s="83" t="str">
        <f t="shared" si="95"/>
        <v>08033</v>
      </c>
      <c r="AX284" s="7" t="s">
        <v>3753</v>
      </c>
    </row>
    <row r="285" spans="1:50" hidden="1" outlineLevel="1">
      <c r="A285" t="s">
        <v>729</v>
      </c>
      <c r="B285" t="s">
        <v>2822</v>
      </c>
      <c r="C285" s="1">
        <f t="shared" si="108"/>
        <v>86225</v>
      </c>
      <c r="D285" s="7">
        <f>RANK(N285,(N285:P285,Q285:AE285))</f>
        <v>2</v>
      </c>
      <c r="E285" s="7">
        <f>RANK(O285,(N285:P285,Q285:AE285))</f>
        <v>1</v>
      </c>
      <c r="F285" s="7">
        <f>IF(P285&gt;0,RANK(P285,(N285:P285,Q285:AE285)),0)</f>
        <v>3</v>
      </c>
      <c r="G285" s="1">
        <f t="shared" si="109"/>
        <v>28931</v>
      </c>
      <c r="H285" s="2">
        <f t="shared" si="110"/>
        <v>0.33552913888083502</v>
      </c>
      <c r="I285" s="2"/>
      <c r="J285" s="2">
        <f t="shared" si="111"/>
        <v>0.31401565671209047</v>
      </c>
      <c r="K285" s="2">
        <f t="shared" si="112"/>
        <v>0.64954479559292544</v>
      </c>
      <c r="L285" s="2">
        <f t="shared" si="113"/>
        <v>2.5862568860539288E-2</v>
      </c>
      <c r="M285" s="2">
        <f t="shared" si="114"/>
        <v>1.0576978834444854E-2</v>
      </c>
      <c r="N285" s="1">
        <v>27076</v>
      </c>
      <c r="O285" s="1">
        <v>56007</v>
      </c>
      <c r="P285" s="1">
        <v>2230</v>
      </c>
      <c r="Q285" s="1">
        <v>296</v>
      </c>
      <c r="R285" s="1">
        <v>497</v>
      </c>
      <c r="S285" s="1">
        <v>28</v>
      </c>
      <c r="T285" s="1">
        <v>76</v>
      </c>
      <c r="V285" s="1">
        <v>1</v>
      </c>
      <c r="X285" s="1">
        <v>7</v>
      </c>
      <c r="AD285" s="1">
        <v>7</v>
      </c>
      <c r="AG285" s="7">
        <f>IF(Q285&gt;0,RANK(Q285,(N285:P285,Q285:AE285)),0)</f>
        <v>5</v>
      </c>
      <c r="AH285" s="7">
        <f>IF(R285&gt;0,RANK(R285,(N285:P285,Q285:AE285)),0)</f>
        <v>4</v>
      </c>
      <c r="AI285" s="7">
        <f>IF(T285&gt;0,RANK(T285,(N285:P285,Q285:AE285)),0)</f>
        <v>6</v>
      </c>
      <c r="AJ285" s="7">
        <f>IF(S285&gt;0,RANK(S285,(N285:P285,Q285:AE285)),0)</f>
        <v>7</v>
      </c>
      <c r="AK285" s="2">
        <f t="shared" si="115"/>
        <v>3.4328790953899683E-3</v>
      </c>
      <c r="AL285" s="2">
        <f t="shared" si="116"/>
        <v>5.7639895621919394E-3</v>
      </c>
      <c r="AM285" s="2">
        <f t="shared" si="117"/>
        <v>8.8141490287039722E-4</v>
      </c>
      <c r="AN285" s="2">
        <f t="shared" si="118"/>
        <v>3.2473180632067264E-4</v>
      </c>
      <c r="AP285" t="s">
        <v>729</v>
      </c>
      <c r="AQ285" t="s">
        <v>2822</v>
      </c>
      <c r="AT285" s="93" t="s">
        <v>630</v>
      </c>
      <c r="AU285" s="92" t="s">
        <v>781</v>
      </c>
      <c r="AV285" s="83" t="str">
        <f t="shared" si="95"/>
        <v>08035</v>
      </c>
      <c r="AX285" s="7" t="s">
        <v>3753</v>
      </c>
    </row>
    <row r="286" spans="1:50" hidden="1" outlineLevel="1">
      <c r="A286" t="s">
        <v>730</v>
      </c>
      <c r="B286" t="s">
        <v>2822</v>
      </c>
      <c r="C286" s="1">
        <f t="shared" si="108"/>
        <v>15188</v>
      </c>
      <c r="D286" s="7">
        <f>RANK(N286,(N286:P286,Q286:AE286))</f>
        <v>2</v>
      </c>
      <c r="E286" s="7">
        <f>RANK(O286,(N286:P286,Q286:AE286))</f>
        <v>1</v>
      </c>
      <c r="F286" s="7">
        <f>IF(P286&gt;0,RANK(P286,(N286:P286,Q286:AE286)),0)</f>
        <v>3</v>
      </c>
      <c r="G286" s="1">
        <f t="shared" si="109"/>
        <v>393</v>
      </c>
      <c r="H286" s="2">
        <f t="shared" si="110"/>
        <v>2.5875691335264683E-2</v>
      </c>
      <c r="I286" s="2"/>
      <c r="J286" s="2">
        <f t="shared" si="111"/>
        <v>0.44587832499341584</v>
      </c>
      <c r="K286" s="2">
        <f t="shared" si="112"/>
        <v>0.47175401632868053</v>
      </c>
      <c r="L286" s="2">
        <f t="shared" si="113"/>
        <v>6.8804319199367928E-2</v>
      </c>
      <c r="M286" s="2">
        <f t="shared" si="114"/>
        <v>1.3563339478535705E-2</v>
      </c>
      <c r="N286" s="1">
        <v>6772</v>
      </c>
      <c r="O286" s="1">
        <v>7165</v>
      </c>
      <c r="P286" s="1">
        <v>1045</v>
      </c>
      <c r="Q286" s="1">
        <v>58</v>
      </c>
      <c r="R286" s="1">
        <v>111</v>
      </c>
      <c r="S286" s="1">
        <v>12</v>
      </c>
      <c r="T286" s="1">
        <v>19</v>
      </c>
      <c r="V286" s="1">
        <v>1</v>
      </c>
      <c r="X286" s="1">
        <v>4</v>
      </c>
      <c r="AD286" s="1">
        <v>1</v>
      </c>
      <c r="AG286" s="7">
        <f>IF(Q286&gt;0,RANK(Q286,(N286:P286,Q286:AE286)),0)</f>
        <v>5</v>
      </c>
      <c r="AH286" s="7">
        <f>IF(R286&gt;0,RANK(R286,(N286:P286,Q286:AE286)),0)</f>
        <v>4</v>
      </c>
      <c r="AI286" s="7">
        <f>IF(T286&gt;0,RANK(T286,(N286:P286,Q286:AE286)),0)</f>
        <v>6</v>
      </c>
      <c r="AJ286" s="7">
        <f>IF(S286&gt;0,RANK(S286,(N286:P286,Q286:AE286)),0)</f>
        <v>7</v>
      </c>
      <c r="AK286" s="2">
        <f t="shared" si="115"/>
        <v>3.8188043191993678E-3</v>
      </c>
      <c r="AL286" s="2">
        <f t="shared" si="116"/>
        <v>7.3084013695022387E-3</v>
      </c>
      <c r="AM286" s="2">
        <f t="shared" si="117"/>
        <v>1.2509876218066895E-3</v>
      </c>
      <c r="AN286" s="2">
        <f t="shared" si="118"/>
        <v>7.9009744535159341E-4</v>
      </c>
      <c r="AP286" t="s">
        <v>730</v>
      </c>
      <c r="AQ286" t="s">
        <v>2822</v>
      </c>
      <c r="AR286">
        <v>3</v>
      </c>
      <c r="AT286" s="93" t="s">
        <v>630</v>
      </c>
      <c r="AU286" s="92" t="s">
        <v>782</v>
      </c>
      <c r="AV286" s="83" t="str">
        <f t="shared" si="95"/>
        <v>08037</v>
      </c>
      <c r="AX286" s="7" t="s">
        <v>3753</v>
      </c>
    </row>
    <row r="287" spans="1:50" hidden="1" outlineLevel="1">
      <c r="A287" t="s">
        <v>2356</v>
      </c>
      <c r="B287" t="s">
        <v>2822</v>
      </c>
      <c r="C287" s="1">
        <f t="shared" si="108"/>
        <v>8965</v>
      </c>
      <c r="D287" s="7">
        <f>RANK(N287,(N287:P287,Q287:AE287))</f>
        <v>2</v>
      </c>
      <c r="E287" s="7">
        <f>RANK(O287,(N287:P287,Q287:AE287))</f>
        <v>1</v>
      </c>
      <c r="F287" s="7">
        <f>IF(P287&gt;0,RANK(P287,(N287:P287,Q287:AE287)),0)</f>
        <v>3</v>
      </c>
      <c r="G287" s="1">
        <f t="shared" si="109"/>
        <v>3825</v>
      </c>
      <c r="H287" s="2">
        <f t="shared" si="110"/>
        <v>0.42665923034021191</v>
      </c>
      <c r="I287" s="2"/>
      <c r="J287" s="2">
        <f t="shared" si="111"/>
        <v>0.25945343000557725</v>
      </c>
      <c r="K287" s="2">
        <f t="shared" si="112"/>
        <v>0.68611266034578922</v>
      </c>
      <c r="L287" s="2">
        <f t="shared" si="113"/>
        <v>3.2571109871723368E-2</v>
      </c>
      <c r="M287" s="2">
        <f t="shared" si="114"/>
        <v>2.1862799776910115E-2</v>
      </c>
      <c r="N287" s="1">
        <v>2326</v>
      </c>
      <c r="O287" s="1">
        <v>6151</v>
      </c>
      <c r="P287" s="1">
        <v>292</v>
      </c>
      <c r="Q287" s="1">
        <v>93</v>
      </c>
      <c r="R287" s="1">
        <v>75</v>
      </c>
      <c r="S287" s="1">
        <v>18</v>
      </c>
      <c r="T287" s="1">
        <v>7</v>
      </c>
      <c r="V287" s="1">
        <v>0</v>
      </c>
      <c r="X287" s="1">
        <v>1</v>
      </c>
      <c r="AD287" s="1">
        <v>2</v>
      </c>
      <c r="AG287" s="7">
        <f>IF(Q287&gt;0,RANK(Q287,(N287:P287,Q287:AE287)),0)</f>
        <v>4</v>
      </c>
      <c r="AH287" s="7">
        <f>IF(R287&gt;0,RANK(R287,(N287:P287,Q287:AE287)),0)</f>
        <v>5</v>
      </c>
      <c r="AI287" s="7">
        <f>IF(T287&gt;0,RANK(T287,(N287:P287,Q287:AE287)),0)</f>
        <v>7</v>
      </c>
      <c r="AJ287" s="7">
        <f>IF(S287&gt;0,RANK(S287,(N287:P287,Q287:AE287)),0)</f>
        <v>6</v>
      </c>
      <c r="AK287" s="2">
        <f t="shared" si="115"/>
        <v>1.0373675404350252E-2</v>
      </c>
      <c r="AL287" s="2">
        <f t="shared" si="116"/>
        <v>8.3658672615727833E-3</v>
      </c>
      <c r="AM287" s="2">
        <f t="shared" si="117"/>
        <v>7.8081427774679313E-4</v>
      </c>
      <c r="AN287" s="2">
        <f t="shared" si="118"/>
        <v>2.007808142777468E-3</v>
      </c>
      <c r="AP287" t="s">
        <v>2356</v>
      </c>
      <c r="AQ287" t="s">
        <v>2822</v>
      </c>
      <c r="AR287">
        <v>4</v>
      </c>
      <c r="AT287" s="93" t="s">
        <v>630</v>
      </c>
      <c r="AU287" s="92" t="s">
        <v>1172</v>
      </c>
      <c r="AV287" s="83" t="str">
        <f t="shared" si="95"/>
        <v>08039</v>
      </c>
      <c r="AX287" s="7" t="s">
        <v>3753</v>
      </c>
    </row>
    <row r="288" spans="1:50" hidden="1" outlineLevel="1">
      <c r="A288" t="s">
        <v>2972</v>
      </c>
      <c r="B288" t="s">
        <v>2822</v>
      </c>
      <c r="C288" s="1">
        <f t="shared" si="108"/>
        <v>200757</v>
      </c>
      <c r="D288" s="7">
        <f>RANK(N288,(N288:P288,Q288:AE288))</f>
        <v>2</v>
      </c>
      <c r="E288" s="7">
        <f>RANK(O288,(N288:P288,Q288:AE288))</f>
        <v>1</v>
      </c>
      <c r="F288" s="7">
        <f>IF(P288&gt;0,RANK(P288,(N288:P288,Q288:AE288)),0)</f>
        <v>3</v>
      </c>
      <c r="G288" s="1">
        <f t="shared" si="109"/>
        <v>66495</v>
      </c>
      <c r="H288" s="2">
        <f t="shared" si="110"/>
        <v>0.33122132727625936</v>
      </c>
      <c r="I288" s="2"/>
      <c r="J288" s="2">
        <f t="shared" si="111"/>
        <v>0.30782986396489287</v>
      </c>
      <c r="K288" s="2">
        <f t="shared" si="112"/>
        <v>0.63905119124115228</v>
      </c>
      <c r="L288" s="2">
        <f t="shared" si="113"/>
        <v>3.5445837505043411E-2</v>
      </c>
      <c r="M288" s="2">
        <f t="shared" si="114"/>
        <v>1.7673107288911437E-2</v>
      </c>
      <c r="N288" s="1">
        <v>61799</v>
      </c>
      <c r="O288" s="1">
        <v>128294</v>
      </c>
      <c r="P288" s="1">
        <v>7116</v>
      </c>
      <c r="Q288" s="1">
        <v>1475</v>
      </c>
      <c r="R288" s="1">
        <v>1389</v>
      </c>
      <c r="S288" s="1">
        <v>124</v>
      </c>
      <c r="T288" s="1">
        <v>145</v>
      </c>
      <c r="V288" s="1">
        <v>43</v>
      </c>
      <c r="X288" s="1">
        <v>356</v>
      </c>
      <c r="AD288" s="1">
        <v>16</v>
      </c>
      <c r="AG288" s="7">
        <f>IF(Q288&gt;0,RANK(Q288,(N288:P288,Q288:AE288)),0)</f>
        <v>4</v>
      </c>
      <c r="AH288" s="7">
        <f>IF(R288&gt;0,RANK(R288,(N288:P288,Q288:AE288)),0)</f>
        <v>5</v>
      </c>
      <c r="AI288" s="7">
        <f>IF(T288&gt;0,RANK(T288,(N288:P288,Q288:AE288)),0)</f>
        <v>7</v>
      </c>
      <c r="AJ288" s="7">
        <f>IF(S288&gt;0,RANK(S288,(N288:P288,Q288:AE288)),0)</f>
        <v>8</v>
      </c>
      <c r="AK288" s="2">
        <f t="shared" si="115"/>
        <v>7.3471908825097007E-3</v>
      </c>
      <c r="AL288" s="2">
        <f t="shared" si="116"/>
        <v>6.9188122954616776E-3</v>
      </c>
      <c r="AM288" s="2">
        <f t="shared" si="117"/>
        <v>7.2226622234841122E-4</v>
      </c>
      <c r="AN288" s="2">
        <f t="shared" si="118"/>
        <v>6.1766214876691724E-4</v>
      </c>
      <c r="AP288" t="s">
        <v>2972</v>
      </c>
      <c r="AQ288" t="s">
        <v>2822</v>
      </c>
      <c r="AR288">
        <v>5</v>
      </c>
      <c r="AT288" s="93" t="s">
        <v>630</v>
      </c>
      <c r="AU288" s="92" t="s">
        <v>1173</v>
      </c>
      <c r="AV288" s="83" t="str">
        <f t="shared" si="95"/>
        <v>08041</v>
      </c>
      <c r="AX288" s="7" t="s">
        <v>3753</v>
      </c>
    </row>
    <row r="289" spans="1:50" hidden="1" outlineLevel="1">
      <c r="A289" t="s">
        <v>1167</v>
      </c>
      <c r="B289" t="s">
        <v>2822</v>
      </c>
      <c r="C289" s="1">
        <f t="shared" si="108"/>
        <v>16056</v>
      </c>
      <c r="D289" s="7">
        <f>RANK(N289,(N289:P289,Q289:AE289))</f>
        <v>2</v>
      </c>
      <c r="E289" s="7">
        <f>RANK(O289,(N289:P289,Q289:AE289))</f>
        <v>1</v>
      </c>
      <c r="F289" s="7">
        <f>IF(P289&gt;0,RANK(P289,(N289:P289,Q289:AE289)),0)</f>
        <v>3</v>
      </c>
      <c r="G289" s="1">
        <f t="shared" si="109"/>
        <v>4621</v>
      </c>
      <c r="H289" s="2">
        <f t="shared" si="110"/>
        <v>0.28780518186347781</v>
      </c>
      <c r="I289" s="2"/>
      <c r="J289" s="2">
        <f t="shared" si="111"/>
        <v>0.32965869456900848</v>
      </c>
      <c r="K289" s="2">
        <f t="shared" si="112"/>
        <v>0.61746387643248635</v>
      </c>
      <c r="L289" s="2">
        <f t="shared" si="113"/>
        <v>3.2137518684603884E-2</v>
      </c>
      <c r="M289" s="2">
        <f t="shared" si="114"/>
        <v>2.0739910313901232E-2</v>
      </c>
      <c r="N289" s="1">
        <v>5293</v>
      </c>
      <c r="O289" s="1">
        <v>9914</v>
      </c>
      <c r="P289" s="1">
        <v>516</v>
      </c>
      <c r="Q289" s="1">
        <v>188</v>
      </c>
      <c r="R289" s="1">
        <v>101</v>
      </c>
      <c r="S289" s="1">
        <v>24</v>
      </c>
      <c r="T289" s="1">
        <v>12</v>
      </c>
      <c r="V289" s="1">
        <v>4</v>
      </c>
      <c r="X289" s="1">
        <v>1</v>
      </c>
      <c r="AD289" s="1">
        <v>3</v>
      </c>
      <c r="AG289" s="7">
        <f>IF(Q289&gt;0,RANK(Q289,(N289:P289,Q289:AE289)),0)</f>
        <v>4</v>
      </c>
      <c r="AH289" s="7">
        <f>IF(R289&gt;0,RANK(R289,(N289:P289,Q289:AE289)),0)</f>
        <v>5</v>
      </c>
      <c r="AI289" s="7">
        <f>IF(T289&gt;0,RANK(T289,(N289:P289,Q289:AE289)),0)</f>
        <v>7</v>
      </c>
      <c r="AJ289" s="7">
        <f>IF(S289&gt;0,RANK(S289,(N289:P289,Q289:AE289)),0)</f>
        <v>6</v>
      </c>
      <c r="AK289" s="2">
        <f t="shared" si="115"/>
        <v>1.1709018435475834E-2</v>
      </c>
      <c r="AL289" s="2">
        <f t="shared" si="116"/>
        <v>6.2904833084205282E-3</v>
      </c>
      <c r="AM289" s="2">
        <f t="shared" si="117"/>
        <v>7.4738415545590436E-4</v>
      </c>
      <c r="AN289" s="2">
        <f t="shared" si="118"/>
        <v>1.4947683109118087E-3</v>
      </c>
      <c r="AP289" t="s">
        <v>1167</v>
      </c>
      <c r="AQ289" t="s">
        <v>2822</v>
      </c>
      <c r="AT289" s="93" t="s">
        <v>630</v>
      </c>
      <c r="AU289" s="92" t="s">
        <v>1174</v>
      </c>
      <c r="AV289" s="83" t="str">
        <f t="shared" si="95"/>
        <v>08043</v>
      </c>
      <c r="AX289" s="7" t="s">
        <v>3753</v>
      </c>
    </row>
    <row r="290" spans="1:50" hidden="1" outlineLevel="1">
      <c r="A290" t="s">
        <v>3745</v>
      </c>
      <c r="B290" t="s">
        <v>2822</v>
      </c>
      <c r="C290" s="1">
        <f t="shared" si="108"/>
        <v>17104</v>
      </c>
      <c r="D290" s="7">
        <f>RANK(N290,(N290:P290,Q290:AE290))</f>
        <v>2</v>
      </c>
      <c r="E290" s="7">
        <f>RANK(O290,(N290:P290,Q290:AE290))</f>
        <v>1</v>
      </c>
      <c r="F290" s="7">
        <f>IF(P290&gt;0,RANK(P290,(N290:P290,Q290:AE290)),0)</f>
        <v>3</v>
      </c>
      <c r="G290" s="1">
        <f t="shared" si="109"/>
        <v>3016</v>
      </c>
      <c r="H290" s="2">
        <f t="shared" si="110"/>
        <v>0.17633302151543498</v>
      </c>
      <c r="I290" s="2"/>
      <c r="J290" s="2">
        <f t="shared" si="111"/>
        <v>0.35588166510757718</v>
      </c>
      <c r="K290" s="2">
        <f t="shared" si="112"/>
        <v>0.53221468662301219</v>
      </c>
      <c r="L290" s="2">
        <f t="shared" si="113"/>
        <v>9.4013096351730593E-2</v>
      </c>
      <c r="M290" s="2">
        <f t="shared" si="114"/>
        <v>1.7890551917680089E-2</v>
      </c>
      <c r="N290" s="1">
        <v>6087</v>
      </c>
      <c r="O290" s="1">
        <v>9103</v>
      </c>
      <c r="P290" s="1">
        <v>1608</v>
      </c>
      <c r="Q290" s="1">
        <v>131</v>
      </c>
      <c r="R290" s="1">
        <v>121</v>
      </c>
      <c r="S290" s="1">
        <v>16</v>
      </c>
      <c r="T290" s="1">
        <v>33</v>
      </c>
      <c r="V290" s="1">
        <v>2</v>
      </c>
      <c r="X290" s="1">
        <v>1</v>
      </c>
      <c r="AD290" s="1">
        <v>2</v>
      </c>
      <c r="AG290" s="7">
        <f>IF(Q290&gt;0,RANK(Q290,(N290:P290,Q290:AE290)),0)</f>
        <v>4</v>
      </c>
      <c r="AH290" s="7">
        <f>IF(R290&gt;0,RANK(R290,(N290:P290,Q290:AE290)),0)</f>
        <v>5</v>
      </c>
      <c r="AI290" s="7">
        <f>IF(T290&gt;0,RANK(T290,(N290:P290,Q290:AE290)),0)</f>
        <v>6</v>
      </c>
      <c r="AJ290" s="7">
        <f>IF(S290&gt;0,RANK(S290,(N290:P290,Q290:AE290)),0)</f>
        <v>7</v>
      </c>
      <c r="AK290" s="2">
        <f t="shared" si="115"/>
        <v>7.6590271281571564E-3</v>
      </c>
      <c r="AL290" s="2">
        <f t="shared" si="116"/>
        <v>7.0743685687558464E-3</v>
      </c>
      <c r="AM290" s="2">
        <f t="shared" si="117"/>
        <v>1.9293732460243219E-3</v>
      </c>
      <c r="AN290" s="2">
        <f t="shared" si="118"/>
        <v>9.3545369504209543E-4</v>
      </c>
      <c r="AP290" t="s">
        <v>3745</v>
      </c>
      <c r="AQ290" t="s">
        <v>2822</v>
      </c>
      <c r="AR290">
        <v>3</v>
      </c>
      <c r="AT290" s="93" t="s">
        <v>630</v>
      </c>
      <c r="AU290" s="92" t="s">
        <v>130</v>
      </c>
      <c r="AV290" s="83" t="str">
        <f t="shared" si="95"/>
        <v>08045</v>
      </c>
      <c r="AX290" s="7" t="s">
        <v>3753</v>
      </c>
    </row>
    <row r="291" spans="1:50" hidden="1" outlineLevel="1">
      <c r="A291" t="s">
        <v>3435</v>
      </c>
      <c r="B291" t="s">
        <v>2822</v>
      </c>
      <c r="C291" s="1">
        <f t="shared" si="108"/>
        <v>2465</v>
      </c>
      <c r="D291" s="7">
        <f>RANK(N291,(N291:P291,Q291:AE291))</f>
        <v>1</v>
      </c>
      <c r="E291" s="7">
        <f>RANK(O291,(N291:P291,Q291:AE291))</f>
        <v>2</v>
      </c>
      <c r="F291" s="7">
        <f>IF(P291&gt;0,RANK(P291,(N291:P291,Q291:AE291)),0)</f>
        <v>3</v>
      </c>
      <c r="G291" s="1">
        <f t="shared" si="109"/>
        <v>93</v>
      </c>
      <c r="H291" s="2">
        <f t="shared" si="110"/>
        <v>3.7728194726166328E-2</v>
      </c>
      <c r="I291" s="2"/>
      <c r="J291" s="2">
        <f t="shared" si="111"/>
        <v>0.44584178498985799</v>
      </c>
      <c r="K291" s="2">
        <f t="shared" si="112"/>
        <v>0.40811359026369171</v>
      </c>
      <c r="L291" s="2">
        <f t="shared" si="113"/>
        <v>0.11196754563894523</v>
      </c>
      <c r="M291" s="2">
        <f t="shared" si="114"/>
        <v>3.4077079107505126E-2</v>
      </c>
      <c r="N291" s="1">
        <v>1099</v>
      </c>
      <c r="O291" s="1">
        <v>1006</v>
      </c>
      <c r="P291" s="1">
        <v>276</v>
      </c>
      <c r="Q291" s="1">
        <v>22</v>
      </c>
      <c r="R291" s="1">
        <v>54</v>
      </c>
      <c r="S291" s="1">
        <v>2</v>
      </c>
      <c r="T291" s="1">
        <v>4</v>
      </c>
      <c r="V291" s="1">
        <v>0</v>
      </c>
      <c r="X291" s="1">
        <v>2</v>
      </c>
      <c r="AD291" s="1">
        <v>0</v>
      </c>
      <c r="AG291" s="7">
        <f>IF(Q291&gt;0,RANK(Q291,(N291:P291,Q291:AE291)),0)</f>
        <v>5</v>
      </c>
      <c r="AH291" s="7">
        <f>IF(R291&gt;0,RANK(R291,(N291:P291,Q291:AE291)),0)</f>
        <v>4</v>
      </c>
      <c r="AI291" s="7">
        <f>IF(T291&gt;0,RANK(T291,(N291:P291,Q291:AE291)),0)</f>
        <v>6</v>
      </c>
      <c r="AJ291" s="7">
        <f>IF(S291&gt;0,RANK(S291,(N291:P291,Q291:AE291)),0)</f>
        <v>7</v>
      </c>
      <c r="AK291" s="2">
        <f t="shared" si="115"/>
        <v>8.9249492900608518E-3</v>
      </c>
      <c r="AL291" s="2">
        <f t="shared" si="116"/>
        <v>2.1906693711967545E-2</v>
      </c>
      <c r="AM291" s="2">
        <f t="shared" si="117"/>
        <v>1.6227180527383367E-3</v>
      </c>
      <c r="AN291" s="2">
        <f t="shared" si="118"/>
        <v>8.1135902636916835E-4</v>
      </c>
      <c r="AP291" t="s">
        <v>3435</v>
      </c>
      <c r="AQ291" t="s">
        <v>2822</v>
      </c>
      <c r="AR291">
        <v>2</v>
      </c>
      <c r="AT291" s="93" t="s">
        <v>630</v>
      </c>
      <c r="AU291" s="92" t="s">
        <v>131</v>
      </c>
      <c r="AV291" s="83" t="str">
        <f t="shared" ref="AV291:AV354" si="119">AT291&amp;AU291</f>
        <v>08047</v>
      </c>
      <c r="AX291" s="7" t="s">
        <v>3753</v>
      </c>
    </row>
    <row r="292" spans="1:50" hidden="1" outlineLevel="1">
      <c r="A292" t="s">
        <v>3560</v>
      </c>
      <c r="B292" t="s">
        <v>2822</v>
      </c>
      <c r="C292" s="1">
        <f t="shared" si="108"/>
        <v>6353</v>
      </c>
      <c r="D292" s="7">
        <f>RANK(N292,(N292:P292,Q292:AE292))</f>
        <v>2</v>
      </c>
      <c r="E292" s="7">
        <f>RANK(O292,(N292:P292,Q292:AE292))</f>
        <v>1</v>
      </c>
      <c r="F292" s="7">
        <f>IF(P292&gt;0,RANK(P292,(N292:P292,Q292:AE292)),0)</f>
        <v>3</v>
      </c>
      <c r="G292" s="1">
        <f t="shared" si="109"/>
        <v>1262</v>
      </c>
      <c r="H292" s="2">
        <f t="shared" si="110"/>
        <v>0.19864630883047379</v>
      </c>
      <c r="I292" s="2"/>
      <c r="J292" s="2">
        <f t="shared" si="111"/>
        <v>0.3632929324728475</v>
      </c>
      <c r="K292" s="2">
        <f t="shared" si="112"/>
        <v>0.56193924130332129</v>
      </c>
      <c r="L292" s="2">
        <f t="shared" si="113"/>
        <v>5.7610577679836295E-2</v>
      </c>
      <c r="M292" s="2">
        <f t="shared" si="114"/>
        <v>1.7157248543994863E-2</v>
      </c>
      <c r="N292" s="1">
        <v>2308</v>
      </c>
      <c r="O292" s="1">
        <v>3570</v>
      </c>
      <c r="P292" s="1">
        <v>366</v>
      </c>
      <c r="Q292" s="1">
        <v>38</v>
      </c>
      <c r="R292" s="1">
        <v>51</v>
      </c>
      <c r="S292" s="1">
        <v>10</v>
      </c>
      <c r="T292" s="1">
        <v>7</v>
      </c>
      <c r="V292" s="1">
        <v>1</v>
      </c>
      <c r="X292" s="1">
        <v>2</v>
      </c>
      <c r="AD292" s="1">
        <v>0</v>
      </c>
      <c r="AG292" s="7">
        <f>IF(Q292&gt;0,RANK(Q292,(N292:P292,Q292:AE292)),0)</f>
        <v>5</v>
      </c>
      <c r="AH292" s="7">
        <f>IF(R292&gt;0,RANK(R292,(N292:P292,Q292:AE292)),0)</f>
        <v>4</v>
      </c>
      <c r="AI292" s="7">
        <f>IF(T292&gt;0,RANK(T292,(N292:P292,Q292:AE292)),0)</f>
        <v>7</v>
      </c>
      <c r="AJ292" s="7">
        <f>IF(S292&gt;0,RANK(S292,(N292:P292,Q292:AE292)),0)</f>
        <v>6</v>
      </c>
      <c r="AK292" s="2">
        <f t="shared" si="115"/>
        <v>5.9814260979065012E-3</v>
      </c>
      <c r="AL292" s="2">
        <f t="shared" si="116"/>
        <v>8.0277034471903045E-3</v>
      </c>
      <c r="AM292" s="2">
        <f t="shared" si="117"/>
        <v>1.1018416496143555E-3</v>
      </c>
      <c r="AN292" s="2">
        <f t="shared" si="118"/>
        <v>1.5740594994490791E-3</v>
      </c>
      <c r="AP292" t="s">
        <v>3560</v>
      </c>
      <c r="AQ292" t="s">
        <v>2822</v>
      </c>
      <c r="AR292">
        <v>3</v>
      </c>
      <c r="AT292" s="93" t="s">
        <v>630</v>
      </c>
      <c r="AU292" s="92" t="s">
        <v>132</v>
      </c>
      <c r="AV292" s="83" t="str">
        <f t="shared" si="119"/>
        <v>08049</v>
      </c>
      <c r="AX292" s="7" t="s">
        <v>3753</v>
      </c>
    </row>
    <row r="293" spans="1:50" hidden="1" outlineLevel="1">
      <c r="A293" t="s">
        <v>3404</v>
      </c>
      <c r="B293" t="s">
        <v>2822</v>
      </c>
      <c r="C293" s="1">
        <f t="shared" si="108"/>
        <v>7236</v>
      </c>
      <c r="D293" s="7">
        <f>RANK(N293,(N293:P293,Q293:AE293))</f>
        <v>2</v>
      </c>
      <c r="E293" s="7">
        <f>RANK(O293,(N293:P293,Q293:AE293))</f>
        <v>1</v>
      </c>
      <c r="F293" s="7">
        <f>IF(P293&gt;0,RANK(P293,(N293:P293,Q293:AE293)),0)</f>
        <v>3</v>
      </c>
      <c r="G293" s="1">
        <f t="shared" si="109"/>
        <v>69</v>
      </c>
      <c r="H293" s="2">
        <f t="shared" si="110"/>
        <v>9.5356550580431177E-3</v>
      </c>
      <c r="I293" s="2"/>
      <c r="J293" s="2">
        <f t="shared" si="111"/>
        <v>0.42274737423991154</v>
      </c>
      <c r="K293" s="2">
        <f t="shared" si="112"/>
        <v>0.43228302929795465</v>
      </c>
      <c r="L293" s="2">
        <f t="shared" si="113"/>
        <v>0.12810945273631841</v>
      </c>
      <c r="M293" s="2">
        <f t="shared" si="114"/>
        <v>1.6860143725815457E-2</v>
      </c>
      <c r="N293" s="1">
        <v>3059</v>
      </c>
      <c r="O293" s="1">
        <v>3128</v>
      </c>
      <c r="P293" s="1">
        <v>927</v>
      </c>
      <c r="Q293" s="1">
        <v>33</v>
      </c>
      <c r="R293" s="1">
        <v>66</v>
      </c>
      <c r="S293" s="1">
        <v>4</v>
      </c>
      <c r="T293" s="1">
        <v>16</v>
      </c>
      <c r="V293" s="1">
        <v>1</v>
      </c>
      <c r="X293" s="1">
        <v>2</v>
      </c>
      <c r="AD293" s="1">
        <v>0</v>
      </c>
      <c r="AG293" s="7">
        <f>IF(Q293&gt;0,RANK(Q293,(N293:P293,Q293:AE293)),0)</f>
        <v>5</v>
      </c>
      <c r="AH293" s="7">
        <f>IF(R293&gt;0,RANK(R293,(N293:P293,Q293:AE293)),0)</f>
        <v>4</v>
      </c>
      <c r="AI293" s="7">
        <f>IF(T293&gt;0,RANK(T293,(N293:P293,Q293:AE293)),0)</f>
        <v>6</v>
      </c>
      <c r="AJ293" s="7">
        <f>IF(S293&gt;0,RANK(S293,(N293:P293,Q293:AE293)),0)</f>
        <v>7</v>
      </c>
      <c r="AK293" s="2">
        <f t="shared" si="115"/>
        <v>4.5605306799336651E-3</v>
      </c>
      <c r="AL293" s="2">
        <f t="shared" si="116"/>
        <v>9.1210613598673301E-3</v>
      </c>
      <c r="AM293" s="2">
        <f t="shared" si="117"/>
        <v>2.2111663902708678E-3</v>
      </c>
      <c r="AN293" s="2">
        <f t="shared" si="118"/>
        <v>5.5279159756771695E-4</v>
      </c>
      <c r="AP293" t="s">
        <v>3404</v>
      </c>
      <c r="AQ293" t="s">
        <v>2822</v>
      </c>
      <c r="AR293">
        <v>3</v>
      </c>
      <c r="AT293" s="93" t="s">
        <v>630</v>
      </c>
      <c r="AU293" s="92" t="s">
        <v>658</v>
      </c>
      <c r="AV293" s="83" t="str">
        <f t="shared" si="119"/>
        <v>08051</v>
      </c>
      <c r="AX293" s="7" t="s">
        <v>3753</v>
      </c>
    </row>
    <row r="294" spans="1:50" hidden="1" outlineLevel="1">
      <c r="A294" t="s">
        <v>2416</v>
      </c>
      <c r="B294" t="s">
        <v>2822</v>
      </c>
      <c r="C294" s="1">
        <f t="shared" si="108"/>
        <v>566</v>
      </c>
      <c r="D294" s="7">
        <f>RANK(N294,(N294:P294,Q294:AE294))</f>
        <v>2</v>
      </c>
      <c r="E294" s="7">
        <f>RANK(O294,(N294:P294,Q294:AE294))</f>
        <v>1</v>
      </c>
      <c r="F294" s="7">
        <f>IF(P294&gt;0,RANK(P294,(N294:P294,Q294:AE294)),0)</f>
        <v>3</v>
      </c>
      <c r="G294" s="1">
        <f t="shared" si="109"/>
        <v>128</v>
      </c>
      <c r="H294" s="2">
        <f t="shared" si="110"/>
        <v>0.22614840989399293</v>
      </c>
      <c r="I294" s="2"/>
      <c r="J294" s="2">
        <f t="shared" si="111"/>
        <v>0.33215547703180209</v>
      </c>
      <c r="K294" s="2">
        <f t="shared" si="112"/>
        <v>0.55830388692579502</v>
      </c>
      <c r="L294" s="2">
        <f t="shared" si="113"/>
        <v>9.0106007067137811E-2</v>
      </c>
      <c r="M294" s="2">
        <f t="shared" si="114"/>
        <v>1.9434628975265128E-2</v>
      </c>
      <c r="N294" s="1">
        <v>188</v>
      </c>
      <c r="O294" s="1">
        <v>316</v>
      </c>
      <c r="P294" s="1">
        <v>51</v>
      </c>
      <c r="Q294" s="1">
        <v>5</v>
      </c>
      <c r="R294" s="1">
        <v>4</v>
      </c>
      <c r="S294" s="1">
        <v>1</v>
      </c>
      <c r="T294" s="1">
        <v>0</v>
      </c>
      <c r="V294" s="1">
        <v>1</v>
      </c>
      <c r="X294" s="1">
        <v>0</v>
      </c>
      <c r="AD294" s="1">
        <v>0</v>
      </c>
      <c r="AG294" s="7">
        <f>IF(Q294&gt;0,RANK(Q294,(N294:P294,Q294:AE294)),0)</f>
        <v>4</v>
      </c>
      <c r="AH294" s="7">
        <f>IF(R294&gt;0,RANK(R294,(N294:P294,Q294:AE294)),0)</f>
        <v>5</v>
      </c>
      <c r="AI294" s="7">
        <f>IF(T294&gt;0,RANK(T294,(N294:P294,Q294:AE294)),0)</f>
        <v>0</v>
      </c>
      <c r="AJ294" s="7">
        <f>IF(S294&gt;0,RANK(S294,(N294:P294,Q294:AE294)),0)</f>
        <v>6</v>
      </c>
      <c r="AK294" s="2">
        <f t="shared" si="115"/>
        <v>8.8339222614840993E-3</v>
      </c>
      <c r="AL294" s="2">
        <f t="shared" si="116"/>
        <v>7.0671378091872791E-3</v>
      </c>
      <c r="AM294" s="2">
        <f t="shared" si="117"/>
        <v>0</v>
      </c>
      <c r="AN294" s="2">
        <f t="shared" si="118"/>
        <v>1.7667844522968198E-3</v>
      </c>
      <c r="AP294" t="s">
        <v>2416</v>
      </c>
      <c r="AQ294" t="s">
        <v>2822</v>
      </c>
      <c r="AR294">
        <v>3</v>
      </c>
      <c r="AT294" s="93" t="s">
        <v>630</v>
      </c>
      <c r="AU294" s="92" t="s">
        <v>659</v>
      </c>
      <c r="AV294" s="83" t="str">
        <f t="shared" si="119"/>
        <v>08053</v>
      </c>
      <c r="AX294" s="7" t="s">
        <v>3753</v>
      </c>
    </row>
    <row r="295" spans="1:50" hidden="1" outlineLevel="1">
      <c r="A295" t="s">
        <v>3406</v>
      </c>
      <c r="B295" t="s">
        <v>2822</v>
      </c>
      <c r="C295" s="1">
        <f t="shared" si="108"/>
        <v>3174</v>
      </c>
      <c r="D295" s="7">
        <f>RANK(N295,(N295:P295,Q295:AE295))</f>
        <v>1</v>
      </c>
      <c r="E295" s="7">
        <f>RANK(O295,(N295:P295,Q295:AE295))</f>
        <v>2</v>
      </c>
      <c r="F295" s="7">
        <f>IF(P295&gt;0,RANK(P295,(N295:P295,Q295:AE295)),0)</f>
        <v>3</v>
      </c>
      <c r="G295" s="1">
        <f t="shared" si="109"/>
        <v>29</v>
      </c>
      <c r="H295" s="2">
        <f t="shared" si="110"/>
        <v>9.1367359798361688E-3</v>
      </c>
      <c r="I295" s="2"/>
      <c r="J295" s="2">
        <f t="shared" si="111"/>
        <v>0.47101449275362317</v>
      </c>
      <c r="K295" s="2">
        <f t="shared" si="112"/>
        <v>0.46187775677378701</v>
      </c>
      <c r="L295" s="2">
        <f t="shared" si="113"/>
        <v>5.3245116572148705E-2</v>
      </c>
      <c r="M295" s="2">
        <f t="shared" si="114"/>
        <v>1.3862633900441117E-2</v>
      </c>
      <c r="N295" s="1">
        <v>1495</v>
      </c>
      <c r="O295" s="1">
        <v>1466</v>
      </c>
      <c r="P295" s="1">
        <v>169</v>
      </c>
      <c r="Q295" s="1">
        <v>26</v>
      </c>
      <c r="R295" s="1">
        <v>11</v>
      </c>
      <c r="S295" s="1">
        <v>4</v>
      </c>
      <c r="T295" s="1">
        <v>1</v>
      </c>
      <c r="V295" s="1">
        <v>0</v>
      </c>
      <c r="X295" s="1">
        <v>2</v>
      </c>
      <c r="AD295" s="1">
        <v>0</v>
      </c>
      <c r="AG295" s="7">
        <f>IF(Q295&gt;0,RANK(Q295,(N295:P295,Q295:AE295)),0)</f>
        <v>4</v>
      </c>
      <c r="AH295" s="7">
        <f>IF(R295&gt;0,RANK(R295,(N295:P295,Q295:AE295)),0)</f>
        <v>5</v>
      </c>
      <c r="AI295" s="7">
        <f>IF(T295&gt;0,RANK(T295,(N295:P295,Q295:AE295)),0)</f>
        <v>8</v>
      </c>
      <c r="AJ295" s="7">
        <f>IF(S295&gt;0,RANK(S295,(N295:P295,Q295:AE295)),0)</f>
        <v>6</v>
      </c>
      <c r="AK295" s="2">
        <f t="shared" si="115"/>
        <v>8.1915563957151855E-3</v>
      </c>
      <c r="AL295" s="2">
        <f t="shared" si="116"/>
        <v>3.4656584751102709E-3</v>
      </c>
      <c r="AM295" s="2">
        <f t="shared" si="117"/>
        <v>3.15059861373661E-4</v>
      </c>
      <c r="AN295" s="2">
        <f t="shared" si="118"/>
        <v>1.260239445494644E-3</v>
      </c>
      <c r="AP295" t="s">
        <v>3406</v>
      </c>
      <c r="AQ295" t="s">
        <v>2822</v>
      </c>
      <c r="AR295">
        <v>3</v>
      </c>
      <c r="AT295" s="93" t="s">
        <v>630</v>
      </c>
      <c r="AU295" s="92" t="s">
        <v>660</v>
      </c>
      <c r="AV295" s="83" t="str">
        <f t="shared" si="119"/>
        <v>08055</v>
      </c>
      <c r="AX295" s="7" t="s">
        <v>3753</v>
      </c>
    </row>
    <row r="296" spans="1:50" hidden="1" outlineLevel="1">
      <c r="A296" t="s">
        <v>3023</v>
      </c>
      <c r="B296" t="s">
        <v>2822</v>
      </c>
      <c r="C296" s="1">
        <f t="shared" si="108"/>
        <v>925</v>
      </c>
      <c r="D296" s="7">
        <f>RANK(N296,(N296:P296,Q296:AE296))</f>
        <v>2</v>
      </c>
      <c r="E296" s="7">
        <f>RANK(O296,(N296:P296,Q296:AE296))</f>
        <v>1</v>
      </c>
      <c r="F296" s="7">
        <f>IF(P296&gt;0,RANK(P296,(N296:P296,Q296:AE296)),0)</f>
        <v>3</v>
      </c>
      <c r="G296" s="1">
        <f t="shared" si="109"/>
        <v>509</v>
      </c>
      <c r="H296" s="2">
        <f t="shared" si="110"/>
        <v>0.55027027027027031</v>
      </c>
      <c r="I296" s="2"/>
      <c r="J296" s="2">
        <f t="shared" si="111"/>
        <v>0.18702702702702703</v>
      </c>
      <c r="K296" s="2">
        <f t="shared" si="112"/>
        <v>0.73729729729729732</v>
      </c>
      <c r="L296" s="2">
        <f t="shared" si="113"/>
        <v>4.3243243243243246E-2</v>
      </c>
      <c r="M296" s="2">
        <f t="shared" si="114"/>
        <v>3.2432432432432434E-2</v>
      </c>
      <c r="N296" s="1">
        <v>173</v>
      </c>
      <c r="O296" s="1">
        <v>682</v>
      </c>
      <c r="P296" s="1">
        <v>40</v>
      </c>
      <c r="Q296" s="1">
        <v>9</v>
      </c>
      <c r="R296" s="1">
        <v>14</v>
      </c>
      <c r="S296" s="1">
        <v>1</v>
      </c>
      <c r="T296" s="1">
        <v>4</v>
      </c>
      <c r="V296" s="1">
        <v>1</v>
      </c>
      <c r="X296" s="1">
        <v>1</v>
      </c>
      <c r="AD296" s="1">
        <v>0</v>
      </c>
      <c r="AG296" s="7">
        <f>IF(Q296&gt;0,RANK(Q296,(N296:P296,Q296:AE296)),0)</f>
        <v>5</v>
      </c>
      <c r="AH296" s="7">
        <f>IF(R296&gt;0,RANK(R296,(N296:P296,Q296:AE296)),0)</f>
        <v>4</v>
      </c>
      <c r="AI296" s="7">
        <f>IF(T296&gt;0,RANK(T296,(N296:P296,Q296:AE296)),0)</f>
        <v>6</v>
      </c>
      <c r="AJ296" s="7">
        <f>IF(S296&gt;0,RANK(S296,(N296:P296,Q296:AE296)),0)</f>
        <v>7</v>
      </c>
      <c r="AK296" s="2">
        <f t="shared" si="115"/>
        <v>9.7297297297297292E-3</v>
      </c>
      <c r="AL296" s="2">
        <f t="shared" si="116"/>
        <v>1.5135135135135135E-2</v>
      </c>
      <c r="AM296" s="2">
        <f t="shared" si="117"/>
        <v>4.3243243243243244E-3</v>
      </c>
      <c r="AN296" s="2">
        <f t="shared" si="118"/>
        <v>1.0810810810810811E-3</v>
      </c>
      <c r="AP296" t="s">
        <v>3023</v>
      </c>
      <c r="AQ296" t="s">
        <v>2822</v>
      </c>
      <c r="AR296">
        <v>3</v>
      </c>
      <c r="AT296" s="93" t="s">
        <v>630</v>
      </c>
      <c r="AU296" s="92" t="s">
        <v>199</v>
      </c>
      <c r="AV296" s="83" t="str">
        <f t="shared" si="119"/>
        <v>08057</v>
      </c>
      <c r="AX296" s="7" t="s">
        <v>3753</v>
      </c>
    </row>
    <row r="297" spans="1:50" hidden="1" outlineLevel="1">
      <c r="A297" t="s">
        <v>3024</v>
      </c>
      <c r="B297" t="s">
        <v>2822</v>
      </c>
      <c r="C297" s="1">
        <f t="shared" si="108"/>
        <v>235491</v>
      </c>
      <c r="D297" s="7">
        <f>RANK(N297,(N297:P297,Q297:AE297))</f>
        <v>2</v>
      </c>
      <c r="E297" s="7">
        <f>RANK(O297,(N297:P297,Q297:AE297))</f>
        <v>1</v>
      </c>
      <c r="F297" s="7">
        <f>IF(P297&gt;0,RANK(P297,(N297:P297,Q297:AE297)),0)</f>
        <v>3</v>
      </c>
      <c r="G297" s="1">
        <f t="shared" si="109"/>
        <v>19168</v>
      </c>
      <c r="H297" s="2">
        <f t="shared" si="110"/>
        <v>8.1395891987379565E-2</v>
      </c>
      <c r="I297" s="2"/>
      <c r="J297" s="2">
        <f t="shared" si="111"/>
        <v>0.42876373194729311</v>
      </c>
      <c r="K297" s="2">
        <f t="shared" si="112"/>
        <v>0.51015962393467262</v>
      </c>
      <c r="L297" s="2">
        <f t="shared" si="113"/>
        <v>4.3891273976500167E-2</v>
      </c>
      <c r="M297" s="2">
        <f t="shared" si="114"/>
        <v>1.7185370141534095E-2</v>
      </c>
      <c r="N297" s="1">
        <v>100970</v>
      </c>
      <c r="O297" s="1">
        <v>120138</v>
      </c>
      <c r="P297" s="1">
        <v>10336</v>
      </c>
      <c r="Q297" s="1">
        <v>1377</v>
      </c>
      <c r="R297" s="1">
        <v>2070</v>
      </c>
      <c r="S297" s="1">
        <v>171</v>
      </c>
      <c r="T297" s="1">
        <v>350</v>
      </c>
      <c r="V297" s="1">
        <v>15</v>
      </c>
      <c r="X297" s="1">
        <v>43</v>
      </c>
      <c r="AD297" s="1">
        <v>21</v>
      </c>
      <c r="AG297" s="7">
        <f>IF(Q297&gt;0,RANK(Q297,(N297:P297,Q297:AE297)),0)</f>
        <v>5</v>
      </c>
      <c r="AH297" s="7">
        <f>IF(R297&gt;0,RANK(R297,(N297:P297,Q297:AE297)),0)</f>
        <v>4</v>
      </c>
      <c r="AI297" s="7">
        <f>IF(T297&gt;0,RANK(T297,(N297:P297,Q297:AE297)),0)</f>
        <v>6</v>
      </c>
      <c r="AJ297" s="7">
        <f>IF(S297&gt;0,RANK(S297,(N297:P297,Q297:AE297)),0)</f>
        <v>7</v>
      </c>
      <c r="AK297" s="2">
        <f t="shared" si="115"/>
        <v>5.8473572238429495E-3</v>
      </c>
      <c r="AL297" s="2">
        <f t="shared" si="116"/>
        <v>8.7901448462998581E-3</v>
      </c>
      <c r="AM297" s="2">
        <f t="shared" si="117"/>
        <v>1.4862563749782369E-3</v>
      </c>
      <c r="AN297" s="2">
        <f t="shared" si="118"/>
        <v>7.2614240034651011E-4</v>
      </c>
      <c r="AP297" t="s">
        <v>3024</v>
      </c>
      <c r="AQ297" t="s">
        <v>2822</v>
      </c>
      <c r="AT297" s="93" t="s">
        <v>630</v>
      </c>
      <c r="AU297" s="92" t="s">
        <v>200</v>
      </c>
      <c r="AV297" s="83" t="str">
        <f t="shared" si="119"/>
        <v>08059</v>
      </c>
      <c r="AX297" s="7" t="s">
        <v>3753</v>
      </c>
    </row>
    <row r="298" spans="1:50" hidden="1" outlineLevel="1">
      <c r="A298" t="s">
        <v>1730</v>
      </c>
      <c r="B298" t="s">
        <v>2822</v>
      </c>
      <c r="C298" s="1">
        <f t="shared" si="108"/>
        <v>968</v>
      </c>
      <c r="D298" s="7">
        <f>RANK(N298,(N298:P298,Q298:AE298))</f>
        <v>2</v>
      </c>
      <c r="E298" s="7">
        <f>RANK(O298,(N298:P298,Q298:AE298))</f>
        <v>1</v>
      </c>
      <c r="F298" s="7">
        <f>IF(P298&gt;0,RANK(P298,(N298:P298,Q298:AE298)),0)</f>
        <v>4</v>
      </c>
      <c r="G298" s="1">
        <f t="shared" si="109"/>
        <v>517</v>
      </c>
      <c r="H298" s="2">
        <f t="shared" si="110"/>
        <v>0.53409090909090906</v>
      </c>
      <c r="I298" s="2"/>
      <c r="J298" s="2">
        <f t="shared" si="111"/>
        <v>0.21797520661157024</v>
      </c>
      <c r="K298" s="2">
        <f t="shared" si="112"/>
        <v>0.75206611570247939</v>
      </c>
      <c r="L298" s="2">
        <f t="shared" si="113"/>
        <v>1.3429752066115703E-2</v>
      </c>
      <c r="M298" s="2">
        <f t="shared" si="114"/>
        <v>1.6528925619834694E-2</v>
      </c>
      <c r="N298" s="1">
        <v>211</v>
      </c>
      <c r="O298" s="1">
        <v>728</v>
      </c>
      <c r="P298" s="1">
        <v>13</v>
      </c>
      <c r="Q298" s="1">
        <v>14</v>
      </c>
      <c r="R298" s="1">
        <v>1</v>
      </c>
      <c r="S298" s="1">
        <v>0</v>
      </c>
      <c r="T298" s="1">
        <v>1</v>
      </c>
      <c r="V298" s="1">
        <v>0</v>
      </c>
      <c r="X298" s="1">
        <v>0</v>
      </c>
      <c r="AD298" s="1">
        <v>0</v>
      </c>
      <c r="AG298" s="7">
        <f>IF(Q298&gt;0,RANK(Q298,(N298:P298,Q298:AE298)),0)</f>
        <v>3</v>
      </c>
      <c r="AH298" s="7">
        <f>IF(R298&gt;0,RANK(R298,(N298:P298,Q298:AE298)),0)</f>
        <v>5</v>
      </c>
      <c r="AI298" s="7">
        <f>IF(T298&gt;0,RANK(T298,(N298:P298,Q298:AE298)),0)</f>
        <v>5</v>
      </c>
      <c r="AJ298" s="7">
        <f>IF(S298&gt;0,RANK(S298,(N298:P298,Q298:AE298)),0)</f>
        <v>0</v>
      </c>
      <c r="AK298" s="2">
        <f t="shared" si="115"/>
        <v>1.4462809917355372E-2</v>
      </c>
      <c r="AL298" s="2">
        <f t="shared" si="116"/>
        <v>1.0330578512396695E-3</v>
      </c>
      <c r="AM298" s="2">
        <f t="shared" si="117"/>
        <v>1.0330578512396695E-3</v>
      </c>
      <c r="AN298" s="2">
        <f t="shared" si="118"/>
        <v>0</v>
      </c>
      <c r="AP298" t="s">
        <v>1730</v>
      </c>
      <c r="AQ298" t="s">
        <v>2822</v>
      </c>
      <c r="AR298">
        <v>4</v>
      </c>
      <c r="AT298" s="93" t="s">
        <v>630</v>
      </c>
      <c r="AU298" s="92" t="s">
        <v>201</v>
      </c>
      <c r="AV298" s="83" t="str">
        <f t="shared" si="119"/>
        <v>08061</v>
      </c>
      <c r="AX298" s="7" t="s">
        <v>3753</v>
      </c>
    </row>
    <row r="299" spans="1:50" hidden="1" outlineLevel="1">
      <c r="A299" t="s">
        <v>2363</v>
      </c>
      <c r="B299" t="s">
        <v>2822</v>
      </c>
      <c r="C299" s="1">
        <f t="shared" si="108"/>
        <v>3458</v>
      </c>
      <c r="D299" s="7">
        <f>RANK(N299,(N299:P299,Q299:AE299))</f>
        <v>2</v>
      </c>
      <c r="E299" s="7">
        <f>RANK(O299,(N299:P299,Q299:AE299))</f>
        <v>1</v>
      </c>
      <c r="F299" s="7">
        <f>IF(P299&gt;0,RANK(P299,(N299:P299,Q299:AE299)),0)</f>
        <v>3</v>
      </c>
      <c r="G299" s="1">
        <f t="shared" si="109"/>
        <v>1733</v>
      </c>
      <c r="H299" s="2">
        <f t="shared" si="110"/>
        <v>0.5011567379988433</v>
      </c>
      <c r="I299" s="2"/>
      <c r="J299" s="2">
        <f t="shared" si="111"/>
        <v>0.23395026026604973</v>
      </c>
      <c r="K299" s="2">
        <f t="shared" si="112"/>
        <v>0.73510699826489301</v>
      </c>
      <c r="L299" s="2">
        <f t="shared" si="113"/>
        <v>1.67727009832273E-2</v>
      </c>
      <c r="M299" s="2">
        <f t="shared" si="114"/>
        <v>1.4170040485829989E-2</v>
      </c>
      <c r="N299" s="1">
        <v>809</v>
      </c>
      <c r="O299" s="1">
        <v>2542</v>
      </c>
      <c r="P299" s="1">
        <v>58</v>
      </c>
      <c r="Q299" s="1">
        <v>36</v>
      </c>
      <c r="R299" s="1">
        <v>6</v>
      </c>
      <c r="S299" s="1">
        <v>5</v>
      </c>
      <c r="T299" s="1">
        <v>0</v>
      </c>
      <c r="V299" s="1">
        <v>2</v>
      </c>
      <c r="X299" s="1">
        <v>0</v>
      </c>
      <c r="AD299" s="1">
        <v>0</v>
      </c>
      <c r="AG299" s="7">
        <f>IF(Q299&gt;0,RANK(Q299,(N299:P299,Q299:AE299)),0)</f>
        <v>4</v>
      </c>
      <c r="AH299" s="7">
        <f>IF(R299&gt;0,RANK(R299,(N299:P299,Q299:AE299)),0)</f>
        <v>5</v>
      </c>
      <c r="AI299" s="7">
        <f>IF(T299&gt;0,RANK(T299,(N299:P299,Q299:AE299)),0)</f>
        <v>0</v>
      </c>
      <c r="AJ299" s="7">
        <f>IF(S299&gt;0,RANK(S299,(N299:P299,Q299:AE299)),0)</f>
        <v>6</v>
      </c>
      <c r="AK299" s="2">
        <f t="shared" si="115"/>
        <v>1.0410641989589358E-2</v>
      </c>
      <c r="AL299" s="2">
        <f t="shared" si="116"/>
        <v>1.735106998264893E-3</v>
      </c>
      <c r="AM299" s="2">
        <f t="shared" si="117"/>
        <v>0</v>
      </c>
      <c r="AN299" s="2">
        <f t="shared" si="118"/>
        <v>1.4459224985540775E-3</v>
      </c>
      <c r="AP299" t="s">
        <v>2363</v>
      </c>
      <c r="AQ299" t="s">
        <v>2822</v>
      </c>
      <c r="AR299">
        <v>4</v>
      </c>
      <c r="AT299" s="93" t="s">
        <v>630</v>
      </c>
      <c r="AU299" s="92" t="s">
        <v>202</v>
      </c>
      <c r="AV299" s="83" t="str">
        <f t="shared" si="119"/>
        <v>08063</v>
      </c>
      <c r="AX299" s="7" t="s">
        <v>3753</v>
      </c>
    </row>
    <row r="300" spans="1:50" hidden="1" outlineLevel="1">
      <c r="A300" t="s">
        <v>2034</v>
      </c>
      <c r="B300" t="s">
        <v>2822</v>
      </c>
      <c r="C300" s="1">
        <f t="shared" ref="C300:C331" si="120">SUM(N300:AE300)</f>
        <v>2628</v>
      </c>
      <c r="D300" s="7">
        <f>RANK(N300,(N300:P300,Q300:AE300))</f>
        <v>1</v>
      </c>
      <c r="E300" s="7">
        <f>RANK(O300,(N300:P300,Q300:AE300))</f>
        <v>2</v>
      </c>
      <c r="F300" s="7">
        <f>IF(P300&gt;0,RANK(P300,(N300:P300,Q300:AE300)),0)</f>
        <v>3</v>
      </c>
      <c r="G300" s="1">
        <f t="shared" ref="G300:G331" si="121">IF(D300=1,N300,IF(E300=1,O300,P300))-IF(D300=2,N300,IF(E300=2,O300,P300))</f>
        <v>240</v>
      </c>
      <c r="H300" s="2">
        <f t="shared" ref="H300:H331" si="122">G300/C300</f>
        <v>9.1324200913242004E-2</v>
      </c>
      <c r="I300" s="2"/>
      <c r="J300" s="2">
        <f t="shared" ref="J300:J331" si="123">IF($C300=0,"-",N300/$C300)</f>
        <v>0.49315068493150682</v>
      </c>
      <c r="K300" s="2">
        <f t="shared" ref="K300:K331" si="124">IF($C300=0,"-",O300/$C300)</f>
        <v>0.40182648401826482</v>
      </c>
      <c r="L300" s="2">
        <f t="shared" ref="L300:L331" si="125">IF($C300=0,"-",P300/$C300)</f>
        <v>8.1050228310502279E-2</v>
      </c>
      <c r="M300" s="2">
        <f t="shared" ref="M300:M331" si="126">IF(C300=0,"-",(1-J300-K300-L300))</f>
        <v>2.3972602739726082E-2</v>
      </c>
      <c r="N300" s="1">
        <v>1296</v>
      </c>
      <c r="O300" s="1">
        <v>1056</v>
      </c>
      <c r="P300" s="1">
        <v>213</v>
      </c>
      <c r="Q300" s="1">
        <v>38</v>
      </c>
      <c r="R300" s="1">
        <v>21</v>
      </c>
      <c r="S300" s="1">
        <v>1</v>
      </c>
      <c r="T300" s="1">
        <v>2</v>
      </c>
      <c r="V300" s="1">
        <v>0</v>
      </c>
      <c r="X300" s="1">
        <v>0</v>
      </c>
      <c r="AD300" s="1">
        <v>1</v>
      </c>
      <c r="AG300" s="7">
        <f>IF(Q300&gt;0,RANK(Q300,(N300:P300,Q300:AE300)),0)</f>
        <v>4</v>
      </c>
      <c r="AH300" s="7">
        <f>IF(R300&gt;0,RANK(R300,(N300:P300,Q300:AE300)),0)</f>
        <v>5</v>
      </c>
      <c r="AI300" s="7">
        <f>IF(T300&gt;0,RANK(T300,(N300:P300,Q300:AE300)),0)</f>
        <v>6</v>
      </c>
      <c r="AJ300" s="7">
        <f>IF(S300&gt;0,RANK(S300,(N300:P300,Q300:AE300)),0)</f>
        <v>7</v>
      </c>
      <c r="AK300" s="2">
        <f t="shared" ref="AK300:AK331" si="127">IF($C300=0,"-",Q300/$C300)</f>
        <v>1.4459665144596651E-2</v>
      </c>
      <c r="AL300" s="2">
        <f t="shared" ref="AL300:AL331" si="128">IF($C300=0,"-",R300/$C300)</f>
        <v>7.9908675799086754E-3</v>
      </c>
      <c r="AM300" s="2">
        <f t="shared" ref="AM300:AM331" si="129">IF($C300=0,"-",T300/$C300)</f>
        <v>7.6103500761035003E-4</v>
      </c>
      <c r="AN300" s="2">
        <f t="shared" ref="AN300:AN331" si="130">IF($C300=0,"-",S300/$C300)</f>
        <v>3.8051750380517502E-4</v>
      </c>
      <c r="AP300" t="s">
        <v>2034</v>
      </c>
      <c r="AQ300" t="s">
        <v>2822</v>
      </c>
      <c r="AR300">
        <v>3</v>
      </c>
      <c r="AT300" s="93" t="s">
        <v>630</v>
      </c>
      <c r="AU300" s="92" t="s">
        <v>1482</v>
      </c>
      <c r="AV300" s="83" t="str">
        <f t="shared" si="119"/>
        <v>08065</v>
      </c>
      <c r="AX300" s="7" t="s">
        <v>3753</v>
      </c>
    </row>
    <row r="301" spans="1:50" hidden="1" outlineLevel="1">
      <c r="A301" t="s">
        <v>2364</v>
      </c>
      <c r="B301" t="s">
        <v>2822</v>
      </c>
      <c r="C301" s="1">
        <f t="shared" si="120"/>
        <v>20490</v>
      </c>
      <c r="D301" s="7">
        <f>RANK(N301,(N301:P301,Q301:AE301))</f>
        <v>2</v>
      </c>
      <c r="E301" s="7">
        <f>RANK(O301,(N301:P301,Q301:AE301))</f>
        <v>1</v>
      </c>
      <c r="F301" s="7">
        <f>IF(P301&gt;0,RANK(P301,(N301:P301,Q301:AE301)),0)</f>
        <v>3</v>
      </c>
      <c r="G301" s="1">
        <f t="shared" si="121"/>
        <v>2129</v>
      </c>
      <c r="H301" s="2">
        <f t="shared" si="122"/>
        <v>0.10390434358223524</v>
      </c>
      <c r="I301" s="2"/>
      <c r="J301" s="2">
        <f t="shared" si="123"/>
        <v>0.38379697413372377</v>
      </c>
      <c r="K301" s="2">
        <f t="shared" si="124"/>
        <v>0.48770131771595898</v>
      </c>
      <c r="L301" s="2">
        <f t="shared" si="125"/>
        <v>0.11605661298194241</v>
      </c>
      <c r="M301" s="2">
        <f t="shared" si="126"/>
        <v>1.2445095168374901E-2</v>
      </c>
      <c r="N301" s="1">
        <v>7864</v>
      </c>
      <c r="O301" s="1">
        <v>9993</v>
      </c>
      <c r="P301" s="1">
        <v>2378</v>
      </c>
      <c r="Q301" s="1">
        <v>65</v>
      </c>
      <c r="R301" s="1">
        <v>133</v>
      </c>
      <c r="S301" s="1">
        <v>21</v>
      </c>
      <c r="T301" s="1">
        <v>28</v>
      </c>
      <c r="V301" s="1">
        <v>3</v>
      </c>
      <c r="X301" s="1">
        <v>4</v>
      </c>
      <c r="AD301" s="1">
        <v>1</v>
      </c>
      <c r="AG301" s="7">
        <f>IF(Q301&gt;0,RANK(Q301,(N301:P301,Q301:AE301)),0)</f>
        <v>5</v>
      </c>
      <c r="AH301" s="7">
        <f>IF(R301&gt;0,RANK(R301,(N301:P301,Q301:AE301)),0)</f>
        <v>4</v>
      </c>
      <c r="AI301" s="7">
        <f>IF(T301&gt;0,RANK(T301,(N301:P301,Q301:AE301)),0)</f>
        <v>6</v>
      </c>
      <c r="AJ301" s="7">
        <f>IF(S301&gt;0,RANK(S301,(N301:P301,Q301:AE301)),0)</f>
        <v>7</v>
      </c>
      <c r="AK301" s="2">
        <f t="shared" si="127"/>
        <v>3.1722791605661299E-3</v>
      </c>
      <c r="AL301" s="2">
        <f t="shared" si="128"/>
        <v>6.4909712054660807E-3</v>
      </c>
      <c r="AM301" s="2">
        <f t="shared" si="129"/>
        <v>1.3665202537823328E-3</v>
      </c>
      <c r="AN301" s="2">
        <f t="shared" si="130"/>
        <v>1.0248901903367497E-3</v>
      </c>
      <c r="AP301" t="s">
        <v>2364</v>
      </c>
      <c r="AQ301" t="s">
        <v>2822</v>
      </c>
      <c r="AR301">
        <v>3</v>
      </c>
      <c r="AT301" s="93" t="s">
        <v>630</v>
      </c>
      <c r="AU301" s="92" t="s">
        <v>1483</v>
      </c>
      <c r="AV301" s="83" t="str">
        <f t="shared" si="119"/>
        <v>08067</v>
      </c>
      <c r="AX301" s="7" t="s">
        <v>3753</v>
      </c>
    </row>
    <row r="302" spans="1:50" hidden="1" outlineLevel="1">
      <c r="A302" t="s">
        <v>3075</v>
      </c>
      <c r="B302" t="s">
        <v>2822</v>
      </c>
      <c r="C302" s="1">
        <f t="shared" si="120"/>
        <v>118537</v>
      </c>
      <c r="D302" s="7">
        <f>RANK(N302,(N302:P302,Q302:AE302))</f>
        <v>2</v>
      </c>
      <c r="E302" s="7">
        <f>RANK(O302,(N302:P302,Q302:AE302))</f>
        <v>1</v>
      </c>
      <c r="F302" s="7">
        <f>IF(P302&gt;0,RANK(P302,(N302:P302,Q302:AE302)),0)</f>
        <v>3</v>
      </c>
      <c r="G302" s="1">
        <f t="shared" si="121"/>
        <v>16374</v>
      </c>
      <c r="H302" s="2">
        <f t="shared" si="122"/>
        <v>0.13813408471616456</v>
      </c>
      <c r="I302" s="2"/>
      <c r="J302" s="2">
        <f t="shared" si="123"/>
        <v>0.38852847634072063</v>
      </c>
      <c r="K302" s="2">
        <f t="shared" si="124"/>
        <v>0.52666256105688514</v>
      </c>
      <c r="L302" s="2">
        <f t="shared" si="125"/>
        <v>6.9126095649459665E-2</v>
      </c>
      <c r="M302" s="2">
        <f t="shared" si="126"/>
        <v>1.5682866952934568E-2</v>
      </c>
      <c r="N302" s="1">
        <v>46055</v>
      </c>
      <c r="O302" s="1">
        <v>62429</v>
      </c>
      <c r="P302" s="1">
        <v>8194</v>
      </c>
      <c r="Q302" s="1">
        <v>581</v>
      </c>
      <c r="R302" s="1">
        <v>906</v>
      </c>
      <c r="S302" s="1">
        <v>121</v>
      </c>
      <c r="T302" s="1">
        <v>212</v>
      </c>
      <c r="V302" s="1">
        <v>9</v>
      </c>
      <c r="X302" s="1">
        <v>19</v>
      </c>
      <c r="AD302" s="1">
        <v>11</v>
      </c>
      <c r="AG302" s="7">
        <f>IF(Q302&gt;0,RANK(Q302,(N302:P302,Q302:AE302)),0)</f>
        <v>5</v>
      </c>
      <c r="AH302" s="7">
        <f>IF(R302&gt;0,RANK(R302,(N302:P302,Q302:AE302)),0)</f>
        <v>4</v>
      </c>
      <c r="AI302" s="7">
        <f>IF(T302&gt;0,RANK(T302,(N302:P302,Q302:AE302)),0)</f>
        <v>6</v>
      </c>
      <c r="AJ302" s="7">
        <f>IF(S302&gt;0,RANK(S302,(N302:P302,Q302:AE302)),0)</f>
        <v>7</v>
      </c>
      <c r="AK302" s="2">
        <f t="shared" si="127"/>
        <v>4.9014231843221949E-3</v>
      </c>
      <c r="AL302" s="2">
        <f t="shared" si="128"/>
        <v>7.6431831411289302E-3</v>
      </c>
      <c r="AM302" s="2">
        <f t="shared" si="129"/>
        <v>1.7884711102862398E-3</v>
      </c>
      <c r="AN302" s="2">
        <f t="shared" si="130"/>
        <v>1.0207783223803537E-3</v>
      </c>
      <c r="AP302" t="s">
        <v>3075</v>
      </c>
      <c r="AQ302" t="s">
        <v>2822</v>
      </c>
      <c r="AR302">
        <v>4</v>
      </c>
      <c r="AT302" s="93" t="s">
        <v>630</v>
      </c>
      <c r="AU302" s="92" t="s">
        <v>1484</v>
      </c>
      <c r="AV302" s="83" t="str">
        <f t="shared" si="119"/>
        <v>08069</v>
      </c>
      <c r="AX302" s="7" t="s">
        <v>3753</v>
      </c>
    </row>
    <row r="303" spans="1:50" hidden="1" outlineLevel="1">
      <c r="A303" t="s">
        <v>1492</v>
      </c>
      <c r="B303" t="s">
        <v>2822</v>
      </c>
      <c r="C303" s="1">
        <f t="shared" si="120"/>
        <v>6094</v>
      </c>
      <c r="D303" s="7">
        <f>RANK(N303,(N303:P303,Q303:AE303))</f>
        <v>1</v>
      </c>
      <c r="E303" s="7">
        <f>RANK(O303,(N303:P303,Q303:AE303))</f>
        <v>2</v>
      </c>
      <c r="F303" s="7">
        <f>IF(P303&gt;0,RANK(P303,(N303:P303,Q303:AE303)),0)</f>
        <v>3</v>
      </c>
      <c r="G303" s="1">
        <f t="shared" si="121"/>
        <v>674</v>
      </c>
      <c r="H303" s="2">
        <f t="shared" si="122"/>
        <v>0.11060059074499508</v>
      </c>
      <c r="I303" s="2"/>
      <c r="J303" s="2">
        <f t="shared" si="123"/>
        <v>0.53216278306531017</v>
      </c>
      <c r="K303" s="2">
        <f t="shared" si="124"/>
        <v>0.42156219232031505</v>
      </c>
      <c r="L303" s="2">
        <f t="shared" si="125"/>
        <v>3.2655070561207748E-2</v>
      </c>
      <c r="M303" s="2">
        <f t="shared" si="126"/>
        <v>1.3619954053167023E-2</v>
      </c>
      <c r="N303" s="1">
        <v>3243</v>
      </c>
      <c r="O303" s="1">
        <v>2569</v>
      </c>
      <c r="P303" s="1">
        <v>199</v>
      </c>
      <c r="Q303" s="1">
        <v>51</v>
      </c>
      <c r="R303" s="1">
        <v>23</v>
      </c>
      <c r="S303" s="1">
        <v>5</v>
      </c>
      <c r="T303" s="1">
        <v>3</v>
      </c>
      <c r="V303" s="1">
        <v>0</v>
      </c>
      <c r="X303" s="1">
        <v>1</v>
      </c>
      <c r="AD303" s="1">
        <v>0</v>
      </c>
      <c r="AG303" s="7">
        <f>IF(Q303&gt;0,RANK(Q303,(N303:P303,Q303:AE303)),0)</f>
        <v>4</v>
      </c>
      <c r="AH303" s="7">
        <f>IF(R303&gt;0,RANK(R303,(N303:P303,Q303:AE303)),0)</f>
        <v>5</v>
      </c>
      <c r="AI303" s="7">
        <f>IF(T303&gt;0,RANK(T303,(N303:P303,Q303:AE303)),0)</f>
        <v>7</v>
      </c>
      <c r="AJ303" s="7">
        <f>IF(S303&gt;0,RANK(S303,(N303:P303,Q303:AE303)),0)</f>
        <v>6</v>
      </c>
      <c r="AK303" s="2">
        <f t="shared" si="127"/>
        <v>8.3688874302592711E-3</v>
      </c>
      <c r="AL303" s="2">
        <f t="shared" si="128"/>
        <v>3.7742041352149657E-3</v>
      </c>
      <c r="AM303" s="2">
        <f t="shared" si="129"/>
        <v>4.9228749589760423E-4</v>
      </c>
      <c r="AN303" s="2">
        <f t="shared" si="130"/>
        <v>8.2047915982934034E-4</v>
      </c>
      <c r="AP303" t="s">
        <v>1492</v>
      </c>
      <c r="AQ303" t="s">
        <v>2822</v>
      </c>
      <c r="AR303">
        <v>4</v>
      </c>
      <c r="AT303" s="93" t="s">
        <v>630</v>
      </c>
      <c r="AU303" s="92" t="s">
        <v>661</v>
      </c>
      <c r="AV303" s="83" t="str">
        <f t="shared" si="119"/>
        <v>08071</v>
      </c>
      <c r="AX303" s="7" t="s">
        <v>3753</v>
      </c>
    </row>
    <row r="304" spans="1:50" hidden="1" outlineLevel="1">
      <c r="A304" t="s">
        <v>2054</v>
      </c>
      <c r="B304" t="s">
        <v>2822</v>
      </c>
      <c r="C304" s="1">
        <f t="shared" si="120"/>
        <v>2199</v>
      </c>
      <c r="D304" s="7">
        <f>RANK(N304,(N304:P304,Q304:AE304))</f>
        <v>2</v>
      </c>
      <c r="E304" s="7">
        <f>RANK(O304,(N304:P304,Q304:AE304))</f>
        <v>1</v>
      </c>
      <c r="F304" s="7">
        <f>IF(P304&gt;0,RANK(P304,(N304:P304,Q304:AE304)),0)</f>
        <v>3</v>
      </c>
      <c r="G304" s="1">
        <f t="shared" si="121"/>
        <v>1120</v>
      </c>
      <c r="H304" s="2">
        <f t="shared" si="122"/>
        <v>0.50932241928149158</v>
      </c>
      <c r="I304" s="2"/>
      <c r="J304" s="2">
        <f t="shared" si="123"/>
        <v>0.23192360163710776</v>
      </c>
      <c r="K304" s="2">
        <f t="shared" si="124"/>
        <v>0.74124602091859937</v>
      </c>
      <c r="L304" s="2">
        <f t="shared" si="125"/>
        <v>1.227830832196453E-2</v>
      </c>
      <c r="M304" s="2">
        <f t="shared" si="126"/>
        <v>1.4552069122328311E-2</v>
      </c>
      <c r="N304" s="1">
        <v>510</v>
      </c>
      <c r="O304" s="1">
        <v>1630</v>
      </c>
      <c r="P304" s="1">
        <v>27</v>
      </c>
      <c r="Q304" s="1">
        <v>13</v>
      </c>
      <c r="R304" s="1">
        <v>13</v>
      </c>
      <c r="S304" s="1">
        <v>4</v>
      </c>
      <c r="T304" s="1">
        <v>2</v>
      </c>
      <c r="V304" s="1">
        <v>0</v>
      </c>
      <c r="X304" s="1">
        <v>0</v>
      </c>
      <c r="AD304" s="1">
        <v>0</v>
      </c>
      <c r="AG304" s="7">
        <f>IF(Q304&gt;0,RANK(Q304,(N304:P304,Q304:AE304)),0)</f>
        <v>4</v>
      </c>
      <c r="AH304" s="7">
        <f>IF(R304&gt;0,RANK(R304,(N304:P304,Q304:AE304)),0)</f>
        <v>4</v>
      </c>
      <c r="AI304" s="7">
        <f>IF(T304&gt;0,RANK(T304,(N304:P304,Q304:AE304)),0)</f>
        <v>7</v>
      </c>
      <c r="AJ304" s="7">
        <f>IF(S304&gt;0,RANK(S304,(N304:P304,Q304:AE304)),0)</f>
        <v>6</v>
      </c>
      <c r="AK304" s="2">
        <f t="shared" si="127"/>
        <v>5.9117780809458849E-3</v>
      </c>
      <c r="AL304" s="2">
        <f t="shared" si="128"/>
        <v>5.9117780809458849E-3</v>
      </c>
      <c r="AM304" s="2">
        <f t="shared" si="129"/>
        <v>9.0950432014552066E-4</v>
      </c>
      <c r="AN304" s="2">
        <f t="shared" si="130"/>
        <v>1.8190086402910413E-3</v>
      </c>
      <c r="AP304" t="s">
        <v>2054</v>
      </c>
      <c r="AQ304" t="s">
        <v>2822</v>
      </c>
      <c r="AR304">
        <v>4</v>
      </c>
      <c r="AT304" s="93" t="s">
        <v>630</v>
      </c>
      <c r="AU304" s="92" t="s">
        <v>662</v>
      </c>
      <c r="AV304" s="83" t="str">
        <f t="shared" si="119"/>
        <v>08073</v>
      </c>
      <c r="AX304" s="7" t="s">
        <v>3753</v>
      </c>
    </row>
    <row r="305" spans="1:50" hidden="1" outlineLevel="1">
      <c r="A305" t="s">
        <v>1024</v>
      </c>
      <c r="B305" t="s">
        <v>2822</v>
      </c>
      <c r="C305" s="1">
        <f t="shared" si="120"/>
        <v>8096</v>
      </c>
      <c r="D305" s="7">
        <f>RANK(N305,(N305:P305,Q305:AE305))</f>
        <v>2</v>
      </c>
      <c r="E305" s="7">
        <f>RANK(O305,(N305:P305,Q305:AE305))</f>
        <v>1</v>
      </c>
      <c r="F305" s="7">
        <f>IF(P305&gt;0,RANK(P305,(N305:P305,Q305:AE305)),0)</f>
        <v>3</v>
      </c>
      <c r="G305" s="1">
        <f t="shared" si="121"/>
        <v>3235</v>
      </c>
      <c r="H305" s="2">
        <f t="shared" si="122"/>
        <v>0.39958003952569171</v>
      </c>
      <c r="I305" s="2"/>
      <c r="J305" s="2">
        <f t="shared" si="123"/>
        <v>0.283596837944664</v>
      </c>
      <c r="K305" s="2">
        <f t="shared" si="124"/>
        <v>0.68317687747035571</v>
      </c>
      <c r="L305" s="2">
        <f t="shared" si="125"/>
        <v>1.7292490118577076E-2</v>
      </c>
      <c r="M305" s="2">
        <f t="shared" si="126"/>
        <v>1.593379446640315E-2</v>
      </c>
      <c r="N305" s="1">
        <v>2296</v>
      </c>
      <c r="O305" s="1">
        <v>5531</v>
      </c>
      <c r="P305" s="1">
        <v>140</v>
      </c>
      <c r="Q305" s="1">
        <v>77</v>
      </c>
      <c r="R305" s="1">
        <v>37</v>
      </c>
      <c r="S305" s="1">
        <v>3</v>
      </c>
      <c r="T305" s="1">
        <v>11</v>
      </c>
      <c r="V305" s="1">
        <v>0</v>
      </c>
      <c r="X305" s="1">
        <v>1</v>
      </c>
      <c r="AD305" s="1">
        <v>0</v>
      </c>
      <c r="AG305" s="7">
        <f>IF(Q305&gt;0,RANK(Q305,(N305:P305,Q305:AE305)),0)</f>
        <v>4</v>
      </c>
      <c r="AH305" s="7">
        <f>IF(R305&gt;0,RANK(R305,(N305:P305,Q305:AE305)),0)</f>
        <v>5</v>
      </c>
      <c r="AI305" s="7">
        <f>IF(T305&gt;0,RANK(T305,(N305:P305,Q305:AE305)),0)</f>
        <v>6</v>
      </c>
      <c r="AJ305" s="7">
        <f>IF(S305&gt;0,RANK(S305,(N305:P305,Q305:AE305)),0)</f>
        <v>7</v>
      </c>
      <c r="AK305" s="2">
        <f t="shared" si="127"/>
        <v>9.5108695652173919E-3</v>
      </c>
      <c r="AL305" s="2">
        <f t="shared" si="128"/>
        <v>4.5701581027667981E-3</v>
      </c>
      <c r="AM305" s="2">
        <f t="shared" si="129"/>
        <v>1.358695652173913E-3</v>
      </c>
      <c r="AN305" s="2">
        <f t="shared" si="130"/>
        <v>3.7055335968379444E-4</v>
      </c>
      <c r="AP305" t="s">
        <v>1024</v>
      </c>
      <c r="AQ305" t="s">
        <v>2822</v>
      </c>
      <c r="AR305">
        <v>4</v>
      </c>
      <c r="AT305" s="93" t="s">
        <v>630</v>
      </c>
      <c r="AU305" s="92" t="s">
        <v>663</v>
      </c>
      <c r="AV305" s="83" t="str">
        <f t="shared" si="119"/>
        <v>08075</v>
      </c>
      <c r="AX305" s="7" t="s">
        <v>3753</v>
      </c>
    </row>
    <row r="306" spans="1:50" hidden="1" outlineLevel="1">
      <c r="A306" t="s">
        <v>2055</v>
      </c>
      <c r="B306" t="s">
        <v>2822</v>
      </c>
      <c r="C306" s="1">
        <f t="shared" si="120"/>
        <v>51054</v>
      </c>
      <c r="D306" s="7">
        <f>RANK(N306,(N306:P306,Q306:AE306))</f>
        <v>2</v>
      </c>
      <c r="E306" s="7">
        <f>RANK(O306,(N306:P306,Q306:AE306))</f>
        <v>1</v>
      </c>
      <c r="F306" s="7">
        <f>IF(P306&gt;0,RANK(P306,(N306:P306,Q306:AE306)),0)</f>
        <v>3</v>
      </c>
      <c r="G306" s="1">
        <f t="shared" si="121"/>
        <v>16931</v>
      </c>
      <c r="H306" s="2">
        <f t="shared" si="122"/>
        <v>0.33162925529831161</v>
      </c>
      <c r="I306" s="2"/>
      <c r="J306" s="2">
        <f t="shared" si="123"/>
        <v>0.30291456105300268</v>
      </c>
      <c r="K306" s="2">
        <f t="shared" si="124"/>
        <v>0.63454381635131429</v>
      </c>
      <c r="L306" s="2">
        <f t="shared" si="125"/>
        <v>4.377717710659302E-2</v>
      </c>
      <c r="M306" s="2">
        <f t="shared" si="126"/>
        <v>1.8764445489090058E-2</v>
      </c>
      <c r="N306" s="1">
        <v>15465</v>
      </c>
      <c r="O306" s="1">
        <v>32396</v>
      </c>
      <c r="P306" s="1">
        <v>2235</v>
      </c>
      <c r="Q306" s="1">
        <v>277</v>
      </c>
      <c r="R306" s="1">
        <v>489</v>
      </c>
      <c r="S306" s="1">
        <v>86</v>
      </c>
      <c r="T306" s="1">
        <v>73</v>
      </c>
      <c r="V306" s="1">
        <v>9</v>
      </c>
      <c r="X306" s="1">
        <v>12</v>
      </c>
      <c r="AD306" s="1">
        <v>12</v>
      </c>
      <c r="AG306" s="7">
        <f>IF(Q306&gt;0,RANK(Q306,(N306:P306,Q306:AE306)),0)</f>
        <v>5</v>
      </c>
      <c r="AH306" s="7">
        <f>IF(R306&gt;0,RANK(R306,(N306:P306,Q306:AE306)),0)</f>
        <v>4</v>
      </c>
      <c r="AI306" s="7">
        <f>IF(T306&gt;0,RANK(T306,(N306:P306,Q306:AE306)),0)</f>
        <v>7</v>
      </c>
      <c r="AJ306" s="7">
        <f>IF(S306&gt;0,RANK(S306,(N306:P306,Q306:AE306)),0)</f>
        <v>6</v>
      </c>
      <c r="AK306" s="2">
        <f t="shared" si="127"/>
        <v>5.4256277666784192E-3</v>
      </c>
      <c r="AL306" s="2">
        <f t="shared" si="128"/>
        <v>9.5780937830532379E-3</v>
      </c>
      <c r="AM306" s="2">
        <f t="shared" si="129"/>
        <v>1.4298585811101971E-3</v>
      </c>
      <c r="AN306" s="2">
        <f t="shared" si="130"/>
        <v>1.6844909311709171E-3</v>
      </c>
      <c r="AP306" t="s">
        <v>2055</v>
      </c>
      <c r="AQ306" t="s">
        <v>2822</v>
      </c>
      <c r="AR306">
        <v>3</v>
      </c>
      <c r="AT306" s="93" t="s">
        <v>630</v>
      </c>
      <c r="AU306" s="92" t="s">
        <v>664</v>
      </c>
      <c r="AV306" s="83" t="str">
        <f t="shared" si="119"/>
        <v>08077</v>
      </c>
      <c r="AX306" s="7" t="s">
        <v>3753</v>
      </c>
    </row>
    <row r="307" spans="1:50" hidden="1" outlineLevel="1">
      <c r="A307" t="s">
        <v>2082</v>
      </c>
      <c r="B307" t="s">
        <v>2822</v>
      </c>
      <c r="C307" s="1">
        <f t="shared" si="120"/>
        <v>486</v>
      </c>
      <c r="D307" s="7">
        <f>RANK(N307,(N307:P307,Q307:AE307))</f>
        <v>2</v>
      </c>
      <c r="E307" s="7">
        <f>RANK(O307,(N307:P307,Q307:AE307))</f>
        <v>1</v>
      </c>
      <c r="F307" s="7">
        <f>IF(P307&gt;0,RANK(P307,(N307:P307,Q307:AE307)),0)</f>
        <v>3</v>
      </c>
      <c r="G307" s="1">
        <f t="shared" si="121"/>
        <v>126</v>
      </c>
      <c r="H307" s="2">
        <f t="shared" si="122"/>
        <v>0.25925925925925924</v>
      </c>
      <c r="I307" s="2"/>
      <c r="J307" s="2">
        <f t="shared" si="123"/>
        <v>0.34567901234567899</v>
      </c>
      <c r="K307" s="2">
        <f t="shared" si="124"/>
        <v>0.60493827160493829</v>
      </c>
      <c r="L307" s="2">
        <f t="shared" si="125"/>
        <v>3.9094650205761319E-2</v>
      </c>
      <c r="M307" s="2">
        <f t="shared" si="126"/>
        <v>1.0288065843621394E-2</v>
      </c>
      <c r="N307" s="1">
        <v>168</v>
      </c>
      <c r="O307" s="1">
        <v>294</v>
      </c>
      <c r="P307" s="1">
        <v>19</v>
      </c>
      <c r="Q307" s="1">
        <v>2</v>
      </c>
      <c r="R307" s="1">
        <v>1</v>
      </c>
      <c r="S307" s="1">
        <v>1</v>
      </c>
      <c r="T307" s="1">
        <v>0</v>
      </c>
      <c r="V307" s="1">
        <v>0</v>
      </c>
      <c r="X307" s="1">
        <v>0</v>
      </c>
      <c r="AD307" s="1">
        <v>1</v>
      </c>
      <c r="AG307" s="7">
        <f>IF(Q307&gt;0,RANK(Q307,(N307:P307,Q307:AE307)),0)</f>
        <v>4</v>
      </c>
      <c r="AH307" s="7">
        <f>IF(R307&gt;0,RANK(R307,(N307:P307,Q307:AE307)),0)</f>
        <v>5</v>
      </c>
      <c r="AI307" s="7">
        <f>IF(T307&gt;0,RANK(T307,(N307:P307,Q307:AE307)),0)</f>
        <v>0</v>
      </c>
      <c r="AJ307" s="7">
        <f>IF(S307&gt;0,RANK(S307,(N307:P307,Q307:AE307)),0)</f>
        <v>5</v>
      </c>
      <c r="AK307" s="2">
        <f t="shared" si="127"/>
        <v>4.11522633744856E-3</v>
      </c>
      <c r="AL307" s="2">
        <f t="shared" si="128"/>
        <v>2.05761316872428E-3</v>
      </c>
      <c r="AM307" s="2">
        <f t="shared" si="129"/>
        <v>0</v>
      </c>
      <c r="AN307" s="2">
        <f t="shared" si="130"/>
        <v>2.05761316872428E-3</v>
      </c>
      <c r="AP307" t="s">
        <v>2082</v>
      </c>
      <c r="AQ307" t="s">
        <v>2822</v>
      </c>
      <c r="AR307">
        <v>3</v>
      </c>
      <c r="AT307" s="93" t="s">
        <v>630</v>
      </c>
      <c r="AU307" s="92" t="s">
        <v>665</v>
      </c>
      <c r="AV307" s="83" t="str">
        <f t="shared" si="119"/>
        <v>08079</v>
      </c>
      <c r="AX307" s="7" t="s">
        <v>3753</v>
      </c>
    </row>
    <row r="308" spans="1:50" hidden="1" outlineLevel="1">
      <c r="A308" t="s">
        <v>2083</v>
      </c>
      <c r="B308" t="s">
        <v>2822</v>
      </c>
      <c r="C308" s="1">
        <f t="shared" si="120"/>
        <v>5337</v>
      </c>
      <c r="D308" s="7">
        <f>RANK(N308,(N308:P308,Q308:AE308))</f>
        <v>2</v>
      </c>
      <c r="E308" s="7">
        <f>RANK(O308,(N308:P308,Q308:AE308))</f>
        <v>1</v>
      </c>
      <c r="F308" s="7">
        <f>IF(P308&gt;0,RANK(P308,(N308:P308,Q308:AE308)),0)</f>
        <v>3</v>
      </c>
      <c r="G308" s="1">
        <f t="shared" si="121"/>
        <v>2617</v>
      </c>
      <c r="H308" s="2">
        <f t="shared" si="122"/>
        <v>0.49035038411092374</v>
      </c>
      <c r="I308" s="2"/>
      <c r="J308" s="2">
        <f t="shared" si="123"/>
        <v>0.22915495596777216</v>
      </c>
      <c r="K308" s="2">
        <f t="shared" si="124"/>
        <v>0.71950534007869593</v>
      </c>
      <c r="L308" s="2">
        <f t="shared" si="125"/>
        <v>3.1665729810755106E-2</v>
      </c>
      <c r="M308" s="2">
        <f t="shared" si="126"/>
        <v>1.9673974142776829E-2</v>
      </c>
      <c r="N308" s="1">
        <v>1223</v>
      </c>
      <c r="O308" s="1">
        <v>3840</v>
      </c>
      <c r="P308" s="1">
        <v>169</v>
      </c>
      <c r="Q308" s="1">
        <v>51</v>
      </c>
      <c r="R308" s="1">
        <v>42</v>
      </c>
      <c r="S308" s="1">
        <v>5</v>
      </c>
      <c r="T308" s="1">
        <v>2</v>
      </c>
      <c r="V308" s="1">
        <v>1</v>
      </c>
      <c r="X308" s="1">
        <v>2</v>
      </c>
      <c r="AD308" s="1">
        <v>2</v>
      </c>
      <c r="AG308" s="7">
        <f>IF(Q308&gt;0,RANK(Q308,(N308:P308,Q308:AE308)),0)</f>
        <v>4</v>
      </c>
      <c r="AH308" s="7">
        <f>IF(R308&gt;0,RANK(R308,(N308:P308,Q308:AE308)),0)</f>
        <v>5</v>
      </c>
      <c r="AI308" s="7">
        <f>IF(T308&gt;0,RANK(T308,(N308:P308,Q308:AE308)),0)</f>
        <v>7</v>
      </c>
      <c r="AJ308" s="7">
        <f>IF(S308&gt;0,RANK(S308,(N308:P308,Q308:AE308)),0)</f>
        <v>6</v>
      </c>
      <c r="AK308" s="2">
        <f t="shared" si="127"/>
        <v>9.5559302979201805E-3</v>
      </c>
      <c r="AL308" s="2">
        <f t="shared" si="128"/>
        <v>7.8695896571107371E-3</v>
      </c>
      <c r="AM308" s="2">
        <f t="shared" si="129"/>
        <v>3.7474236462432077E-4</v>
      </c>
      <c r="AN308" s="2">
        <f t="shared" si="130"/>
        <v>9.3685591156080199E-4</v>
      </c>
      <c r="AP308" t="s">
        <v>2083</v>
      </c>
      <c r="AQ308" t="s">
        <v>2822</v>
      </c>
      <c r="AR308">
        <v>3</v>
      </c>
      <c r="AT308" s="93" t="s">
        <v>630</v>
      </c>
      <c r="AU308" s="92" t="s">
        <v>666</v>
      </c>
      <c r="AV308" s="83" t="str">
        <f t="shared" si="119"/>
        <v>08081</v>
      </c>
      <c r="AX308" s="7" t="s">
        <v>3753</v>
      </c>
    </row>
    <row r="309" spans="1:50" hidden="1" outlineLevel="1">
      <c r="A309" t="s">
        <v>2380</v>
      </c>
      <c r="B309" t="s">
        <v>2822</v>
      </c>
      <c r="C309" s="1">
        <f t="shared" si="120"/>
        <v>9384</v>
      </c>
      <c r="D309" s="7">
        <f>RANK(N309,(N309:P309,Q309:AE309))</f>
        <v>2</v>
      </c>
      <c r="E309" s="7">
        <f>RANK(O309,(N309:P309,Q309:AE309))</f>
        <v>1</v>
      </c>
      <c r="F309" s="7">
        <f>IF(P309&gt;0,RANK(P309,(N309:P309,Q309:AE309)),0)</f>
        <v>3</v>
      </c>
      <c r="G309" s="1">
        <f t="shared" si="121"/>
        <v>3602</v>
      </c>
      <c r="H309" s="2">
        <f t="shared" si="122"/>
        <v>0.38384484228473997</v>
      </c>
      <c r="I309" s="2"/>
      <c r="J309" s="2">
        <f t="shared" si="123"/>
        <v>0.27237851662404094</v>
      </c>
      <c r="K309" s="2">
        <f t="shared" si="124"/>
        <v>0.65622335890878092</v>
      </c>
      <c r="L309" s="2">
        <f t="shared" si="125"/>
        <v>5.6479113384484227E-2</v>
      </c>
      <c r="M309" s="2">
        <f t="shared" si="126"/>
        <v>1.4919011082693966E-2</v>
      </c>
      <c r="N309" s="1">
        <v>2556</v>
      </c>
      <c r="O309" s="1">
        <v>6158</v>
      </c>
      <c r="P309" s="1">
        <v>530</v>
      </c>
      <c r="Q309" s="1">
        <v>63</v>
      </c>
      <c r="R309" s="1">
        <v>54</v>
      </c>
      <c r="S309" s="1">
        <v>15</v>
      </c>
      <c r="T309" s="1">
        <v>3</v>
      </c>
      <c r="V309" s="1">
        <v>1</v>
      </c>
      <c r="X309" s="1">
        <v>3</v>
      </c>
      <c r="AD309" s="1">
        <v>1</v>
      </c>
      <c r="AG309" s="7">
        <f>IF(Q309&gt;0,RANK(Q309,(N309:P309,Q309:AE309)),0)</f>
        <v>4</v>
      </c>
      <c r="AH309" s="7">
        <f>IF(R309&gt;0,RANK(R309,(N309:P309,Q309:AE309)),0)</f>
        <v>5</v>
      </c>
      <c r="AI309" s="7">
        <f>IF(T309&gt;0,RANK(T309,(N309:P309,Q309:AE309)),0)</f>
        <v>7</v>
      </c>
      <c r="AJ309" s="7">
        <f>IF(S309&gt;0,RANK(S309,(N309:P309,Q309:AE309)),0)</f>
        <v>6</v>
      </c>
      <c r="AK309" s="2">
        <f t="shared" si="127"/>
        <v>6.7135549872122764E-3</v>
      </c>
      <c r="AL309" s="2">
        <f t="shared" si="128"/>
        <v>5.7544757033248083E-3</v>
      </c>
      <c r="AM309" s="2">
        <f t="shared" si="129"/>
        <v>3.1969309462915604E-4</v>
      </c>
      <c r="AN309" s="2">
        <f t="shared" si="130"/>
        <v>1.59846547314578E-3</v>
      </c>
      <c r="AP309" t="s">
        <v>2380</v>
      </c>
      <c r="AQ309" t="s">
        <v>2822</v>
      </c>
      <c r="AR309">
        <v>3</v>
      </c>
      <c r="AT309" s="93" t="s">
        <v>630</v>
      </c>
      <c r="AU309" s="92" t="s">
        <v>667</v>
      </c>
      <c r="AV309" s="83" t="str">
        <f t="shared" si="119"/>
        <v>08083</v>
      </c>
      <c r="AX309" s="7" t="s">
        <v>3753</v>
      </c>
    </row>
    <row r="310" spans="1:50" hidden="1" outlineLevel="1">
      <c r="A310" t="s">
        <v>3803</v>
      </c>
      <c r="B310" t="s">
        <v>2822</v>
      </c>
      <c r="C310" s="1">
        <f t="shared" si="120"/>
        <v>14215</v>
      </c>
      <c r="D310" s="7">
        <f>RANK(N310,(N310:P310,Q310:AE310))</f>
        <v>2</v>
      </c>
      <c r="E310" s="7">
        <f>RANK(O310,(N310:P310,Q310:AE310))</f>
        <v>1</v>
      </c>
      <c r="F310" s="7">
        <f>IF(P310&gt;0,RANK(P310,(N310:P310,Q310:AE310)),0)</f>
        <v>3</v>
      </c>
      <c r="G310" s="1">
        <f t="shared" si="121"/>
        <v>5225</v>
      </c>
      <c r="H310" s="2">
        <f t="shared" si="122"/>
        <v>0.36756946887091102</v>
      </c>
      <c r="I310" s="2"/>
      <c r="J310" s="2">
        <f t="shared" si="123"/>
        <v>0.28427717200140695</v>
      </c>
      <c r="K310" s="2">
        <f t="shared" si="124"/>
        <v>0.65184664087231803</v>
      </c>
      <c r="L310" s="2">
        <f t="shared" si="125"/>
        <v>4.6148434752022509E-2</v>
      </c>
      <c r="M310" s="2">
        <f t="shared" si="126"/>
        <v>1.7727752374252455E-2</v>
      </c>
      <c r="N310" s="1">
        <v>4041</v>
      </c>
      <c r="O310" s="1">
        <v>9266</v>
      </c>
      <c r="P310" s="1">
        <v>656</v>
      </c>
      <c r="Q310" s="1">
        <v>91</v>
      </c>
      <c r="R310" s="1">
        <v>116</v>
      </c>
      <c r="S310" s="1">
        <v>22</v>
      </c>
      <c r="T310" s="1">
        <v>17</v>
      </c>
      <c r="V310" s="1">
        <v>2</v>
      </c>
      <c r="X310" s="1">
        <v>1</v>
      </c>
      <c r="AD310" s="1">
        <v>3</v>
      </c>
      <c r="AG310" s="7">
        <f>IF(Q310&gt;0,RANK(Q310,(N310:P310,Q310:AE310)),0)</f>
        <v>5</v>
      </c>
      <c r="AH310" s="7">
        <f>IF(R310&gt;0,RANK(R310,(N310:P310,Q310:AE310)),0)</f>
        <v>4</v>
      </c>
      <c r="AI310" s="7">
        <f>IF(T310&gt;0,RANK(T310,(N310:P310,Q310:AE310)),0)</f>
        <v>7</v>
      </c>
      <c r="AJ310" s="7">
        <f>IF(S310&gt;0,RANK(S310,(N310:P310,Q310:AE310)),0)</f>
        <v>6</v>
      </c>
      <c r="AK310" s="2">
        <f t="shared" si="127"/>
        <v>6.4016883573689764E-3</v>
      </c>
      <c r="AL310" s="2">
        <f t="shared" si="128"/>
        <v>8.1603939500527606E-3</v>
      </c>
      <c r="AM310" s="2">
        <f t="shared" si="129"/>
        <v>1.1959198030249737E-3</v>
      </c>
      <c r="AN310" s="2">
        <f t="shared" si="130"/>
        <v>1.5476609215617305E-3</v>
      </c>
      <c r="AP310" t="s">
        <v>3803</v>
      </c>
      <c r="AQ310" t="s">
        <v>2822</v>
      </c>
      <c r="AR310">
        <v>3</v>
      </c>
      <c r="AT310" s="93" t="s">
        <v>630</v>
      </c>
      <c r="AU310" s="92" t="s">
        <v>668</v>
      </c>
      <c r="AV310" s="83" t="str">
        <f t="shared" si="119"/>
        <v>08085</v>
      </c>
      <c r="AX310" s="7" t="s">
        <v>3753</v>
      </c>
    </row>
    <row r="311" spans="1:50" hidden="1" outlineLevel="1">
      <c r="A311" t="s">
        <v>1056</v>
      </c>
      <c r="B311" t="s">
        <v>2822</v>
      </c>
      <c r="C311" s="1">
        <f t="shared" si="120"/>
        <v>8998</v>
      </c>
      <c r="D311" s="7">
        <f>RANK(N311,(N311:P311,Q311:AE311))</f>
        <v>2</v>
      </c>
      <c r="E311" s="7">
        <f>RANK(O311,(N311:P311,Q311:AE311))</f>
        <v>1</v>
      </c>
      <c r="F311" s="7">
        <f>IF(P311&gt;0,RANK(P311,(N311:P311,Q311:AE311)),0)</f>
        <v>3</v>
      </c>
      <c r="G311" s="1">
        <f t="shared" si="121"/>
        <v>2837</v>
      </c>
      <c r="H311" s="2">
        <f t="shared" si="122"/>
        <v>0.31529228717492774</v>
      </c>
      <c r="I311" s="2"/>
      <c r="J311" s="2">
        <f t="shared" si="123"/>
        <v>0.32062680595687931</v>
      </c>
      <c r="K311" s="2">
        <f t="shared" si="124"/>
        <v>0.63591909313180706</v>
      </c>
      <c r="L311" s="2">
        <f t="shared" si="125"/>
        <v>2.3449655478995333E-2</v>
      </c>
      <c r="M311" s="2">
        <f t="shared" si="126"/>
        <v>2.0004445432318298E-2</v>
      </c>
      <c r="N311" s="1">
        <v>2885</v>
      </c>
      <c r="O311" s="1">
        <v>5722</v>
      </c>
      <c r="P311" s="1">
        <v>211</v>
      </c>
      <c r="Q311" s="1">
        <v>121</v>
      </c>
      <c r="R311" s="1">
        <v>40</v>
      </c>
      <c r="S311" s="1">
        <v>10</v>
      </c>
      <c r="T311" s="1">
        <v>4</v>
      </c>
      <c r="V311" s="1">
        <v>0</v>
      </c>
      <c r="X311" s="1">
        <v>1</v>
      </c>
      <c r="AD311" s="1">
        <v>4</v>
      </c>
      <c r="AG311" s="7">
        <f>IF(Q311&gt;0,RANK(Q311,(N311:P311,Q311:AE311)),0)</f>
        <v>4</v>
      </c>
      <c r="AH311" s="7">
        <f>IF(R311&gt;0,RANK(R311,(N311:P311,Q311:AE311)),0)</f>
        <v>5</v>
      </c>
      <c r="AI311" s="7">
        <f>IF(T311&gt;0,RANK(T311,(N311:P311,Q311:AE311)),0)</f>
        <v>7</v>
      </c>
      <c r="AJ311" s="7">
        <f>IF(S311&gt;0,RANK(S311,(N311:P311,Q311:AE311)),0)</f>
        <v>6</v>
      </c>
      <c r="AK311" s="2">
        <f t="shared" si="127"/>
        <v>1.3447432762836185E-2</v>
      </c>
      <c r="AL311" s="2">
        <f t="shared" si="128"/>
        <v>4.4454323182929537E-3</v>
      </c>
      <c r="AM311" s="2">
        <f t="shared" si="129"/>
        <v>4.4454323182929539E-4</v>
      </c>
      <c r="AN311" s="2">
        <f t="shared" si="130"/>
        <v>1.1113580795732384E-3</v>
      </c>
      <c r="AP311" t="s">
        <v>1056</v>
      </c>
      <c r="AQ311" t="s">
        <v>2822</v>
      </c>
      <c r="AR311">
        <v>4</v>
      </c>
      <c r="AT311" s="93" t="s">
        <v>630</v>
      </c>
      <c r="AU311" s="92" t="s">
        <v>91</v>
      </c>
      <c r="AV311" s="83" t="str">
        <f t="shared" si="119"/>
        <v>08087</v>
      </c>
      <c r="AX311" s="7" t="s">
        <v>3753</v>
      </c>
    </row>
    <row r="312" spans="1:50" hidden="1" outlineLevel="1">
      <c r="A312" t="s">
        <v>3320</v>
      </c>
      <c r="B312" t="s">
        <v>2822</v>
      </c>
      <c r="C312" s="1">
        <f t="shared" si="120"/>
        <v>7312</v>
      </c>
      <c r="D312" s="7">
        <f>RANK(N312,(N312:P312,Q312:AE312))</f>
        <v>2</v>
      </c>
      <c r="E312" s="7">
        <f>RANK(O312,(N312:P312,Q312:AE312))</f>
        <v>1</v>
      </c>
      <c r="F312" s="7">
        <f>IF(P312&gt;0,RANK(P312,(N312:P312,Q312:AE312)),0)</f>
        <v>3</v>
      </c>
      <c r="G312" s="1">
        <f t="shared" si="121"/>
        <v>1119</v>
      </c>
      <c r="H312" s="2">
        <f t="shared" si="122"/>
        <v>0.15303610503282275</v>
      </c>
      <c r="I312" s="2"/>
      <c r="J312" s="2">
        <f t="shared" si="123"/>
        <v>0.40522428884026257</v>
      </c>
      <c r="K312" s="2">
        <f t="shared" si="124"/>
        <v>0.55826039387308535</v>
      </c>
      <c r="L312" s="2">
        <f t="shared" si="125"/>
        <v>1.887308533916849E-2</v>
      </c>
      <c r="M312" s="2">
        <f t="shared" si="126"/>
        <v>1.7642231947483537E-2</v>
      </c>
      <c r="N312" s="1">
        <v>2963</v>
      </c>
      <c r="O312" s="1">
        <v>4082</v>
      </c>
      <c r="P312" s="1">
        <v>138</v>
      </c>
      <c r="Q312" s="1">
        <v>98</v>
      </c>
      <c r="R312" s="1">
        <v>19</v>
      </c>
      <c r="S312" s="1">
        <v>4</v>
      </c>
      <c r="T312" s="1">
        <v>3</v>
      </c>
      <c r="V312" s="1">
        <v>2</v>
      </c>
      <c r="X312" s="1">
        <v>3</v>
      </c>
      <c r="AD312" s="1">
        <v>0</v>
      </c>
      <c r="AG312" s="7">
        <f>IF(Q312&gt;0,RANK(Q312,(N312:P312,Q312:AE312)),0)</f>
        <v>4</v>
      </c>
      <c r="AH312" s="7">
        <f>IF(R312&gt;0,RANK(R312,(N312:P312,Q312:AE312)),0)</f>
        <v>5</v>
      </c>
      <c r="AI312" s="7">
        <f>IF(T312&gt;0,RANK(T312,(N312:P312,Q312:AE312)),0)</f>
        <v>7</v>
      </c>
      <c r="AJ312" s="7">
        <f>IF(S312&gt;0,RANK(S312,(N312:P312,Q312:AE312)),0)</f>
        <v>6</v>
      </c>
      <c r="AK312" s="2">
        <f t="shared" si="127"/>
        <v>1.3402625820568928E-2</v>
      </c>
      <c r="AL312" s="2">
        <f t="shared" si="128"/>
        <v>2.5984682713347919E-3</v>
      </c>
      <c r="AM312" s="2">
        <f t="shared" si="129"/>
        <v>4.1028446389496716E-4</v>
      </c>
      <c r="AN312" s="2">
        <f t="shared" si="130"/>
        <v>5.4704595185995622E-4</v>
      </c>
      <c r="AP312" t="s">
        <v>3320</v>
      </c>
      <c r="AQ312" t="s">
        <v>2822</v>
      </c>
      <c r="AR312">
        <v>4</v>
      </c>
      <c r="AT312" s="93" t="s">
        <v>630</v>
      </c>
      <c r="AU312" s="92" t="s">
        <v>92</v>
      </c>
      <c r="AV312" s="83" t="str">
        <f t="shared" si="119"/>
        <v>08089</v>
      </c>
      <c r="AX312" s="7" t="s">
        <v>3753</v>
      </c>
    </row>
    <row r="313" spans="1:50" hidden="1" outlineLevel="1">
      <c r="A313" t="s">
        <v>3598</v>
      </c>
      <c r="B313" t="s">
        <v>2822</v>
      </c>
      <c r="C313" s="1">
        <f t="shared" si="120"/>
        <v>2233</v>
      </c>
      <c r="D313" s="7">
        <f>RANK(N313,(N313:P313,Q313:AE313))</f>
        <v>2</v>
      </c>
      <c r="E313" s="7">
        <f>RANK(O313,(N313:P313,Q313:AE313))</f>
        <v>1</v>
      </c>
      <c r="F313" s="7">
        <f>IF(P313&gt;0,RANK(P313,(N313:P313,Q313:AE313)),0)</f>
        <v>3</v>
      </c>
      <c r="G313" s="1">
        <f t="shared" si="121"/>
        <v>574</v>
      </c>
      <c r="H313" s="2">
        <f t="shared" si="122"/>
        <v>0.25705329153605017</v>
      </c>
      <c r="I313" s="2"/>
      <c r="J313" s="2">
        <f t="shared" si="123"/>
        <v>0.31571876399462606</v>
      </c>
      <c r="K313" s="2">
        <f t="shared" si="124"/>
        <v>0.57277205553067623</v>
      </c>
      <c r="L313" s="2">
        <f t="shared" si="125"/>
        <v>0.10031347962382445</v>
      </c>
      <c r="M313" s="2">
        <f t="shared" si="126"/>
        <v>1.1195700850873264E-2</v>
      </c>
      <c r="N313" s="1">
        <v>705</v>
      </c>
      <c r="O313" s="1">
        <v>1279</v>
      </c>
      <c r="P313" s="1">
        <v>224</v>
      </c>
      <c r="Q313" s="1">
        <v>3</v>
      </c>
      <c r="R313" s="1">
        <v>18</v>
      </c>
      <c r="S313" s="1">
        <v>2</v>
      </c>
      <c r="T313" s="1">
        <v>0</v>
      </c>
      <c r="V313" s="1">
        <v>0</v>
      </c>
      <c r="X313" s="1">
        <v>1</v>
      </c>
      <c r="AD313" s="1">
        <v>1</v>
      </c>
      <c r="AG313" s="7">
        <f>IF(Q313&gt;0,RANK(Q313,(N313:P313,Q313:AE313)),0)</f>
        <v>5</v>
      </c>
      <c r="AH313" s="7">
        <f>IF(R313&gt;0,RANK(R313,(N313:P313,Q313:AE313)),0)</f>
        <v>4</v>
      </c>
      <c r="AI313" s="7">
        <f>IF(T313&gt;0,RANK(T313,(N313:P313,Q313:AE313)),0)</f>
        <v>0</v>
      </c>
      <c r="AJ313" s="7">
        <f>IF(S313&gt;0,RANK(S313,(N313:P313,Q313:AE313)),0)</f>
        <v>6</v>
      </c>
      <c r="AK313" s="2">
        <f t="shared" si="127"/>
        <v>1.3434841021047917E-3</v>
      </c>
      <c r="AL313" s="2">
        <f t="shared" si="128"/>
        <v>8.0609046126287505E-3</v>
      </c>
      <c r="AM313" s="2">
        <f t="shared" si="129"/>
        <v>0</v>
      </c>
      <c r="AN313" s="2">
        <f t="shared" si="130"/>
        <v>8.9565606806986115E-4</v>
      </c>
      <c r="AP313" t="s">
        <v>3598</v>
      </c>
      <c r="AQ313" t="s">
        <v>2822</v>
      </c>
      <c r="AR313">
        <v>3</v>
      </c>
      <c r="AT313" s="93" t="s">
        <v>630</v>
      </c>
      <c r="AU313" s="92" t="s">
        <v>93</v>
      </c>
      <c r="AV313" s="83" t="str">
        <f t="shared" si="119"/>
        <v>08091</v>
      </c>
      <c r="AX313" s="7" t="s">
        <v>3753</v>
      </c>
    </row>
    <row r="314" spans="1:50" hidden="1" outlineLevel="1">
      <c r="A314" t="s">
        <v>3599</v>
      </c>
      <c r="B314" t="s">
        <v>2822</v>
      </c>
      <c r="C314" s="1">
        <f t="shared" si="120"/>
        <v>6665</v>
      </c>
      <c r="D314" s="7">
        <f>RANK(N314,(N314:P314,Q314:AE314))</f>
        <v>2</v>
      </c>
      <c r="E314" s="7">
        <f>RANK(O314,(N314:P314,Q314:AE314))</f>
        <v>1</v>
      </c>
      <c r="F314" s="7">
        <f>IF(P314&gt;0,RANK(P314,(N314:P314,Q314:AE314)),0)</f>
        <v>3</v>
      </c>
      <c r="G314" s="1">
        <f t="shared" si="121"/>
        <v>1284</v>
      </c>
      <c r="H314" s="2">
        <f t="shared" si="122"/>
        <v>0.19264816204051013</v>
      </c>
      <c r="I314" s="2"/>
      <c r="J314" s="2">
        <f t="shared" si="123"/>
        <v>0.35903975993998499</v>
      </c>
      <c r="K314" s="2">
        <f t="shared" si="124"/>
        <v>0.5516879219804951</v>
      </c>
      <c r="L314" s="2">
        <f t="shared" si="125"/>
        <v>6.0615153788447111E-2</v>
      </c>
      <c r="M314" s="2">
        <f t="shared" si="126"/>
        <v>2.8657164291072741E-2</v>
      </c>
      <c r="N314" s="1">
        <v>2393</v>
      </c>
      <c r="O314" s="1">
        <v>3677</v>
      </c>
      <c r="P314" s="1">
        <v>404</v>
      </c>
      <c r="Q314" s="1">
        <v>56</v>
      </c>
      <c r="R314" s="1">
        <v>109</v>
      </c>
      <c r="S314" s="1">
        <v>10</v>
      </c>
      <c r="T314" s="1">
        <v>14</v>
      </c>
      <c r="V314" s="1">
        <v>1</v>
      </c>
      <c r="X314" s="1">
        <v>0</v>
      </c>
      <c r="AD314" s="1">
        <v>1</v>
      </c>
      <c r="AG314" s="7">
        <f>IF(Q314&gt;0,RANK(Q314,(N314:P314,Q314:AE314)),0)</f>
        <v>5</v>
      </c>
      <c r="AH314" s="7">
        <f>IF(R314&gt;0,RANK(R314,(N314:P314,Q314:AE314)),0)</f>
        <v>4</v>
      </c>
      <c r="AI314" s="7">
        <f>IF(T314&gt;0,RANK(T314,(N314:P314,Q314:AE314)),0)</f>
        <v>6</v>
      </c>
      <c r="AJ314" s="7">
        <f>IF(S314&gt;0,RANK(S314,(N314:P314,Q314:AE314)),0)</f>
        <v>7</v>
      </c>
      <c r="AK314" s="2">
        <f t="shared" si="127"/>
        <v>8.4021005251312831E-3</v>
      </c>
      <c r="AL314" s="2">
        <f t="shared" si="128"/>
        <v>1.6354088522130533E-2</v>
      </c>
      <c r="AM314" s="2">
        <f t="shared" si="129"/>
        <v>2.1005251312828208E-3</v>
      </c>
      <c r="AN314" s="2">
        <f t="shared" si="130"/>
        <v>1.5003750937734434E-3</v>
      </c>
      <c r="AP314" t="s">
        <v>3599</v>
      </c>
      <c r="AQ314" t="s">
        <v>2822</v>
      </c>
      <c r="AR314">
        <v>3</v>
      </c>
      <c r="AT314" s="93" t="s">
        <v>630</v>
      </c>
      <c r="AU314" s="92" t="s">
        <v>94</v>
      </c>
      <c r="AV314" s="83" t="str">
        <f t="shared" si="119"/>
        <v>08093</v>
      </c>
      <c r="AX314" s="7" t="s">
        <v>3753</v>
      </c>
    </row>
    <row r="315" spans="1:50" hidden="1" outlineLevel="1">
      <c r="A315" t="s">
        <v>3580</v>
      </c>
      <c r="B315" t="s">
        <v>2822</v>
      </c>
      <c r="C315" s="1">
        <f t="shared" si="120"/>
        <v>2220</v>
      </c>
      <c r="D315" s="7">
        <f>RANK(N315,(N315:P315,Q315:AE315))</f>
        <v>2</v>
      </c>
      <c r="E315" s="7">
        <f>RANK(O315,(N315:P315,Q315:AE315))</f>
        <v>1</v>
      </c>
      <c r="F315" s="7">
        <f>IF(P315&gt;0,RANK(P315,(N315:P315,Q315:AE315)),0)</f>
        <v>3</v>
      </c>
      <c r="G315" s="1">
        <f t="shared" si="121"/>
        <v>1009</v>
      </c>
      <c r="H315" s="2">
        <f t="shared" si="122"/>
        <v>0.45450450450450453</v>
      </c>
      <c r="I315" s="2"/>
      <c r="J315" s="2">
        <f t="shared" si="123"/>
        <v>0.25405405405405407</v>
      </c>
      <c r="K315" s="2">
        <f t="shared" si="124"/>
        <v>0.70855855855855854</v>
      </c>
      <c r="L315" s="2">
        <f t="shared" si="125"/>
        <v>2.1621621621621623E-2</v>
      </c>
      <c r="M315" s="2">
        <f t="shared" si="126"/>
        <v>1.5765765765765716E-2</v>
      </c>
      <c r="N315" s="1">
        <v>564</v>
      </c>
      <c r="O315" s="1">
        <v>1573</v>
      </c>
      <c r="P315" s="1">
        <v>48</v>
      </c>
      <c r="Q315" s="1">
        <v>17</v>
      </c>
      <c r="R315" s="1">
        <v>15</v>
      </c>
      <c r="S315" s="1">
        <v>1</v>
      </c>
      <c r="T315" s="1">
        <v>1</v>
      </c>
      <c r="V315" s="1">
        <v>0</v>
      </c>
      <c r="X315" s="1">
        <v>1</v>
      </c>
      <c r="AD315" s="1">
        <v>0</v>
      </c>
      <c r="AG315" s="7">
        <f>IF(Q315&gt;0,RANK(Q315,(N315:P315,Q315:AE315)),0)</f>
        <v>4</v>
      </c>
      <c r="AH315" s="7">
        <f>IF(R315&gt;0,RANK(R315,(N315:P315,Q315:AE315)),0)</f>
        <v>5</v>
      </c>
      <c r="AI315" s="7">
        <f>IF(T315&gt;0,RANK(T315,(N315:P315,Q315:AE315)),0)</f>
        <v>6</v>
      </c>
      <c r="AJ315" s="7">
        <f>IF(S315&gt;0,RANK(S315,(N315:P315,Q315:AE315)),0)</f>
        <v>6</v>
      </c>
      <c r="AK315" s="2">
        <f t="shared" si="127"/>
        <v>7.6576576576576575E-3</v>
      </c>
      <c r="AL315" s="2">
        <f t="shared" si="128"/>
        <v>6.7567567567567571E-3</v>
      </c>
      <c r="AM315" s="2">
        <f t="shared" si="129"/>
        <v>4.5045045045045046E-4</v>
      </c>
      <c r="AN315" s="2">
        <f t="shared" si="130"/>
        <v>4.5045045045045046E-4</v>
      </c>
      <c r="AP315" t="s">
        <v>3580</v>
      </c>
      <c r="AQ315" t="s">
        <v>2822</v>
      </c>
      <c r="AR315">
        <v>4</v>
      </c>
      <c r="AT315" s="93" t="s">
        <v>630</v>
      </c>
      <c r="AU315" s="92" t="s">
        <v>95</v>
      </c>
      <c r="AV315" s="83" t="str">
        <f t="shared" si="119"/>
        <v>08095</v>
      </c>
      <c r="AX315" s="7" t="s">
        <v>3753</v>
      </c>
    </row>
    <row r="316" spans="1:50" hidden="1" outlineLevel="1">
      <c r="A316" t="s">
        <v>1936</v>
      </c>
      <c r="B316" t="s">
        <v>2822</v>
      </c>
      <c r="C316" s="1">
        <f t="shared" si="120"/>
        <v>7800</v>
      </c>
      <c r="D316" s="7">
        <f>RANK(N316,(N316:P316,Q316:AE316))</f>
        <v>1</v>
      </c>
      <c r="E316" s="7">
        <f>RANK(O316,(N316:P316,Q316:AE316))</f>
        <v>2</v>
      </c>
      <c r="F316" s="7">
        <f>IF(P316&gt;0,RANK(P316,(N316:P316,Q316:AE316)),0)</f>
        <v>3</v>
      </c>
      <c r="G316" s="1">
        <f t="shared" si="121"/>
        <v>1572</v>
      </c>
      <c r="H316" s="2">
        <f t="shared" si="122"/>
        <v>0.20153846153846153</v>
      </c>
      <c r="I316" s="2"/>
      <c r="J316" s="2">
        <f t="shared" si="123"/>
        <v>0.53038461538461534</v>
      </c>
      <c r="K316" s="2">
        <f t="shared" si="124"/>
        <v>0.32884615384615384</v>
      </c>
      <c r="L316" s="2">
        <f t="shared" si="125"/>
        <v>0.12987179487179487</v>
      </c>
      <c r="M316" s="2">
        <f t="shared" si="126"/>
        <v>1.0897435897435942E-2</v>
      </c>
      <c r="N316" s="1">
        <v>4137</v>
      </c>
      <c r="O316" s="1">
        <v>2565</v>
      </c>
      <c r="P316" s="1">
        <v>1013</v>
      </c>
      <c r="Q316" s="1">
        <v>13</v>
      </c>
      <c r="R316" s="1">
        <v>61</v>
      </c>
      <c r="S316" s="1">
        <v>3</v>
      </c>
      <c r="T316" s="1">
        <v>7</v>
      </c>
      <c r="V316" s="1">
        <v>1</v>
      </c>
      <c r="X316" s="1">
        <v>0</v>
      </c>
      <c r="AD316" s="1">
        <v>0</v>
      </c>
      <c r="AG316" s="7">
        <f>IF(Q316&gt;0,RANK(Q316,(N316:P316,Q316:AE316)),0)</f>
        <v>5</v>
      </c>
      <c r="AH316" s="7">
        <f>IF(R316&gt;0,RANK(R316,(N316:P316,Q316:AE316)),0)</f>
        <v>4</v>
      </c>
      <c r="AI316" s="7">
        <f>IF(T316&gt;0,RANK(T316,(N316:P316,Q316:AE316)),0)</f>
        <v>6</v>
      </c>
      <c r="AJ316" s="7">
        <f>IF(S316&gt;0,RANK(S316,(N316:P316,Q316:AE316)),0)</f>
        <v>7</v>
      </c>
      <c r="AK316" s="2">
        <f t="shared" si="127"/>
        <v>1.6666666666666668E-3</v>
      </c>
      <c r="AL316" s="2">
        <f t="shared" si="128"/>
        <v>7.8205128205128208E-3</v>
      </c>
      <c r="AM316" s="2">
        <f t="shared" si="129"/>
        <v>8.9743589743589744E-4</v>
      </c>
      <c r="AN316" s="2">
        <f t="shared" si="130"/>
        <v>3.8461538461538462E-4</v>
      </c>
      <c r="AP316" t="s">
        <v>1936</v>
      </c>
      <c r="AQ316" t="s">
        <v>2822</v>
      </c>
      <c r="AR316">
        <v>3</v>
      </c>
      <c r="AT316" s="93" t="s">
        <v>630</v>
      </c>
      <c r="AU316" s="92" t="s">
        <v>96</v>
      </c>
      <c r="AV316" s="83" t="str">
        <f t="shared" si="119"/>
        <v>08097</v>
      </c>
      <c r="AX316" s="7" t="s">
        <v>3753</v>
      </c>
    </row>
    <row r="317" spans="1:50" hidden="1" outlineLevel="1">
      <c r="A317" t="s">
        <v>1937</v>
      </c>
      <c r="B317" t="s">
        <v>2822</v>
      </c>
      <c r="C317" s="1">
        <f t="shared" si="120"/>
        <v>4524</v>
      </c>
      <c r="D317" s="7">
        <f>RANK(N317,(N317:P317,Q317:AE317))</f>
        <v>2</v>
      </c>
      <c r="E317" s="7">
        <f>RANK(O317,(N317:P317,Q317:AE317))</f>
        <v>1</v>
      </c>
      <c r="F317" s="7">
        <f>IF(P317&gt;0,RANK(P317,(N317:P317,Q317:AE317)),0)</f>
        <v>3</v>
      </c>
      <c r="G317" s="1">
        <f t="shared" si="121"/>
        <v>1665</v>
      </c>
      <c r="H317" s="2">
        <f t="shared" si="122"/>
        <v>0.36803713527851462</v>
      </c>
      <c r="I317" s="2"/>
      <c r="J317" s="2">
        <f t="shared" si="123"/>
        <v>0.30083996463306806</v>
      </c>
      <c r="K317" s="2">
        <f t="shared" si="124"/>
        <v>0.66887709991158262</v>
      </c>
      <c r="L317" s="2">
        <f t="shared" si="125"/>
        <v>1.7462422634836428E-2</v>
      </c>
      <c r="M317" s="2">
        <f t="shared" si="126"/>
        <v>1.2820512820512896E-2</v>
      </c>
      <c r="N317" s="1">
        <v>1361</v>
      </c>
      <c r="O317" s="1">
        <v>3026</v>
      </c>
      <c r="P317" s="1">
        <v>79</v>
      </c>
      <c r="Q317" s="1">
        <v>42</v>
      </c>
      <c r="R317" s="1">
        <v>10</v>
      </c>
      <c r="S317" s="1">
        <v>5</v>
      </c>
      <c r="T317" s="1">
        <v>0</v>
      </c>
      <c r="V317" s="1">
        <v>1</v>
      </c>
      <c r="X317" s="1">
        <v>0</v>
      </c>
      <c r="AD317" s="1">
        <v>0</v>
      </c>
      <c r="AG317" s="7">
        <f>IF(Q317&gt;0,RANK(Q317,(N317:P317,Q317:AE317)),0)</f>
        <v>4</v>
      </c>
      <c r="AH317" s="7">
        <f>IF(R317&gt;0,RANK(R317,(N317:P317,Q317:AE317)),0)</f>
        <v>5</v>
      </c>
      <c r="AI317" s="7">
        <f>IF(T317&gt;0,RANK(T317,(N317:P317,Q317:AE317)),0)</f>
        <v>0</v>
      </c>
      <c r="AJ317" s="7">
        <f>IF(S317&gt;0,RANK(S317,(N317:P317,Q317:AE317)),0)</f>
        <v>6</v>
      </c>
      <c r="AK317" s="2">
        <f t="shared" si="127"/>
        <v>9.2838196286472146E-3</v>
      </c>
      <c r="AL317" s="2">
        <f t="shared" si="128"/>
        <v>2.2104332449160036E-3</v>
      </c>
      <c r="AM317" s="2">
        <f t="shared" si="129"/>
        <v>0</v>
      </c>
      <c r="AN317" s="2">
        <f t="shared" si="130"/>
        <v>1.1052166224580018E-3</v>
      </c>
      <c r="AP317" t="s">
        <v>1937</v>
      </c>
      <c r="AQ317" t="s">
        <v>2822</v>
      </c>
      <c r="AR317">
        <v>4</v>
      </c>
      <c r="AT317" s="93" t="s">
        <v>630</v>
      </c>
      <c r="AU317" s="92" t="s">
        <v>310</v>
      </c>
      <c r="AV317" s="83" t="str">
        <f t="shared" si="119"/>
        <v>08099</v>
      </c>
      <c r="AX317" s="7" t="s">
        <v>3753</v>
      </c>
    </row>
    <row r="318" spans="1:50" hidden="1" outlineLevel="1">
      <c r="A318" t="s">
        <v>3618</v>
      </c>
      <c r="B318" t="s">
        <v>2822</v>
      </c>
      <c r="C318" s="1">
        <f t="shared" si="120"/>
        <v>53946</v>
      </c>
      <c r="D318" s="7">
        <f>RANK(N318,(N318:P318,Q318:AE318))</f>
        <v>1</v>
      </c>
      <c r="E318" s="7">
        <f>RANK(O318,(N318:P318,Q318:AE318))</f>
        <v>2</v>
      </c>
      <c r="F318" s="7">
        <f>IF(P318&gt;0,RANK(P318,(N318:P318,Q318:AE318)),0)</f>
        <v>3</v>
      </c>
      <c r="G318" s="1">
        <f t="shared" si="121"/>
        <v>6061</v>
      </c>
      <c r="H318" s="2">
        <f t="shared" si="122"/>
        <v>0.11235309383457531</v>
      </c>
      <c r="I318" s="2"/>
      <c r="J318" s="2">
        <f t="shared" si="123"/>
        <v>0.5354984614243874</v>
      </c>
      <c r="K318" s="2">
        <f t="shared" si="124"/>
        <v>0.42314536758981203</v>
      </c>
      <c r="L318" s="2">
        <f t="shared" si="125"/>
        <v>2.8176324472620768E-2</v>
      </c>
      <c r="M318" s="2">
        <f t="shared" si="126"/>
        <v>1.317984651317981E-2</v>
      </c>
      <c r="N318" s="1">
        <v>28888</v>
      </c>
      <c r="O318" s="1">
        <v>22827</v>
      </c>
      <c r="P318" s="1">
        <v>1520</v>
      </c>
      <c r="Q318" s="1">
        <v>457</v>
      </c>
      <c r="R318" s="1">
        <v>155</v>
      </c>
      <c r="S318" s="1">
        <v>35</v>
      </c>
      <c r="T318" s="1">
        <v>37</v>
      </c>
      <c r="V318" s="1">
        <v>4</v>
      </c>
      <c r="X318" s="1">
        <v>15</v>
      </c>
      <c r="AD318" s="1">
        <v>8</v>
      </c>
      <c r="AG318" s="7">
        <f>IF(Q318&gt;0,RANK(Q318,(N318:P318,Q318:AE318)),0)</f>
        <v>4</v>
      </c>
      <c r="AH318" s="7">
        <f>IF(R318&gt;0,RANK(R318,(N318:P318,Q318:AE318)),0)</f>
        <v>5</v>
      </c>
      <c r="AI318" s="7">
        <f>IF(T318&gt;0,RANK(T318,(N318:P318,Q318:AE318)),0)</f>
        <v>6</v>
      </c>
      <c r="AJ318" s="7">
        <f>IF(S318&gt;0,RANK(S318,(N318:P318,Q318:AE318)),0)</f>
        <v>7</v>
      </c>
      <c r="AK318" s="2">
        <f t="shared" si="127"/>
        <v>8.4714343973603234E-3</v>
      </c>
      <c r="AL318" s="2">
        <f t="shared" si="128"/>
        <v>2.8732436139843548E-3</v>
      </c>
      <c r="AM318" s="2">
        <f t="shared" si="129"/>
        <v>6.8587105624142656E-4</v>
      </c>
      <c r="AN318" s="2">
        <f t="shared" si="130"/>
        <v>6.4879694509324139E-4</v>
      </c>
      <c r="AP318" t="s">
        <v>3618</v>
      </c>
      <c r="AQ318" t="s">
        <v>2822</v>
      </c>
      <c r="AR318">
        <v>3</v>
      </c>
      <c r="AT318" s="93" t="s">
        <v>630</v>
      </c>
      <c r="AU318" s="92" t="s">
        <v>311</v>
      </c>
      <c r="AV318" s="83" t="str">
        <f t="shared" si="119"/>
        <v>08101</v>
      </c>
      <c r="AX318" s="7" t="s">
        <v>3753</v>
      </c>
    </row>
    <row r="319" spans="1:50" hidden="1" outlineLevel="1">
      <c r="A319" t="s">
        <v>1493</v>
      </c>
      <c r="B319" t="s">
        <v>2822</v>
      </c>
      <c r="C319" s="1">
        <f t="shared" si="120"/>
        <v>2855</v>
      </c>
      <c r="D319" s="7">
        <f>RANK(N319,(N319:P319,Q319:AE319))</f>
        <v>2</v>
      </c>
      <c r="E319" s="7">
        <f>RANK(O319,(N319:P319,Q319:AE319))</f>
        <v>1</v>
      </c>
      <c r="F319" s="7">
        <f>IF(P319&gt;0,RANK(P319,(N319:P319,Q319:AE319)),0)</f>
        <v>3</v>
      </c>
      <c r="G319" s="1">
        <f t="shared" si="121"/>
        <v>1642</v>
      </c>
      <c r="H319" s="2">
        <f t="shared" si="122"/>
        <v>0.57513134851138359</v>
      </c>
      <c r="I319" s="2"/>
      <c r="J319" s="2">
        <f t="shared" si="123"/>
        <v>0.19019264448336251</v>
      </c>
      <c r="K319" s="2">
        <f t="shared" si="124"/>
        <v>0.76532399299474607</v>
      </c>
      <c r="L319" s="2">
        <f t="shared" si="125"/>
        <v>2.9772329246935202E-2</v>
      </c>
      <c r="M319" s="2">
        <f t="shared" si="126"/>
        <v>1.4711033274956244E-2</v>
      </c>
      <c r="N319" s="1">
        <v>543</v>
      </c>
      <c r="O319" s="1">
        <v>2185</v>
      </c>
      <c r="P319" s="1">
        <v>85</v>
      </c>
      <c r="Q319" s="1">
        <v>20</v>
      </c>
      <c r="R319" s="1">
        <v>18</v>
      </c>
      <c r="S319" s="1">
        <v>2</v>
      </c>
      <c r="T319" s="1">
        <v>0</v>
      </c>
      <c r="V319" s="1">
        <v>1</v>
      </c>
      <c r="X319" s="1">
        <v>1</v>
      </c>
      <c r="AD319" s="1">
        <v>0</v>
      </c>
      <c r="AG319" s="7">
        <f>IF(Q319&gt;0,RANK(Q319,(N319:P319,Q319:AE319)),0)</f>
        <v>4</v>
      </c>
      <c r="AH319" s="7">
        <f>IF(R319&gt;0,RANK(R319,(N319:P319,Q319:AE319)),0)</f>
        <v>5</v>
      </c>
      <c r="AI319" s="7">
        <f>IF(T319&gt;0,RANK(T319,(N319:P319,Q319:AE319)),0)</f>
        <v>0</v>
      </c>
      <c r="AJ319" s="7">
        <f>IF(S319&gt;0,RANK(S319,(N319:P319,Q319:AE319)),0)</f>
        <v>6</v>
      </c>
      <c r="AK319" s="2">
        <f t="shared" si="127"/>
        <v>7.0052539404553416E-3</v>
      </c>
      <c r="AL319" s="2">
        <f t="shared" si="128"/>
        <v>6.3047285464098071E-3</v>
      </c>
      <c r="AM319" s="2">
        <f t="shared" si="129"/>
        <v>0</v>
      </c>
      <c r="AN319" s="2">
        <f t="shared" si="130"/>
        <v>7.0052539404553418E-4</v>
      </c>
      <c r="AP319" t="s">
        <v>1493</v>
      </c>
      <c r="AQ319" t="s">
        <v>2822</v>
      </c>
      <c r="AR319">
        <v>3</v>
      </c>
      <c r="AT319" s="93" t="s">
        <v>630</v>
      </c>
      <c r="AU319" s="92" t="s">
        <v>312</v>
      </c>
      <c r="AV319" s="83" t="str">
        <f t="shared" si="119"/>
        <v>08103</v>
      </c>
      <c r="AX319" s="7" t="s">
        <v>3753</v>
      </c>
    </row>
    <row r="320" spans="1:50" hidden="1" outlineLevel="1">
      <c r="A320" t="s">
        <v>1922</v>
      </c>
      <c r="B320" t="s">
        <v>2822</v>
      </c>
      <c r="C320" s="1">
        <f t="shared" si="120"/>
        <v>5075</v>
      </c>
      <c r="D320" s="7">
        <f>RANK(N320,(N320:P320,Q320:AE320))</f>
        <v>2</v>
      </c>
      <c r="E320" s="7">
        <f>RANK(O320,(N320:P320,Q320:AE320))</f>
        <v>1</v>
      </c>
      <c r="F320" s="7">
        <f>IF(P320&gt;0,RANK(P320,(N320:P320,Q320:AE320)),0)</f>
        <v>3</v>
      </c>
      <c r="G320" s="1">
        <f t="shared" si="121"/>
        <v>1404</v>
      </c>
      <c r="H320" s="2">
        <f t="shared" si="122"/>
        <v>0.27665024630541873</v>
      </c>
      <c r="I320" s="2"/>
      <c r="J320" s="2">
        <f t="shared" si="123"/>
        <v>0.33635467980295569</v>
      </c>
      <c r="K320" s="2">
        <f t="shared" si="124"/>
        <v>0.61300492610837443</v>
      </c>
      <c r="L320" s="2">
        <f t="shared" si="125"/>
        <v>3.5270935960591131E-2</v>
      </c>
      <c r="M320" s="2">
        <f t="shared" si="126"/>
        <v>1.5369458128078696E-2</v>
      </c>
      <c r="N320" s="1">
        <v>1707</v>
      </c>
      <c r="O320" s="1">
        <v>3111</v>
      </c>
      <c r="P320" s="1">
        <v>179</v>
      </c>
      <c r="Q320" s="1">
        <v>38</v>
      </c>
      <c r="R320" s="1">
        <v>21</v>
      </c>
      <c r="S320" s="1">
        <v>8</v>
      </c>
      <c r="T320" s="1">
        <v>6</v>
      </c>
      <c r="V320" s="1">
        <v>1</v>
      </c>
      <c r="X320" s="1">
        <v>3</v>
      </c>
      <c r="AD320" s="1">
        <v>1</v>
      </c>
      <c r="AG320" s="7">
        <f>IF(Q320&gt;0,RANK(Q320,(N320:P320,Q320:AE320)),0)</f>
        <v>4</v>
      </c>
      <c r="AH320" s="7">
        <f>IF(R320&gt;0,RANK(R320,(N320:P320,Q320:AE320)),0)</f>
        <v>5</v>
      </c>
      <c r="AI320" s="7">
        <f>IF(T320&gt;0,RANK(T320,(N320:P320,Q320:AE320)),0)</f>
        <v>7</v>
      </c>
      <c r="AJ320" s="7">
        <f>IF(S320&gt;0,RANK(S320,(N320:P320,Q320:AE320)),0)</f>
        <v>6</v>
      </c>
      <c r="AK320" s="2">
        <f t="shared" si="127"/>
        <v>7.4876847290640397E-3</v>
      </c>
      <c r="AL320" s="2">
        <f t="shared" si="128"/>
        <v>4.1379310344827587E-3</v>
      </c>
      <c r="AM320" s="2">
        <f t="shared" si="129"/>
        <v>1.1822660098522167E-3</v>
      </c>
      <c r="AN320" s="2">
        <f t="shared" si="130"/>
        <v>1.5763546798029558E-3</v>
      </c>
      <c r="AP320" t="s">
        <v>1922</v>
      </c>
      <c r="AQ320" t="s">
        <v>2822</v>
      </c>
      <c r="AR320">
        <v>3</v>
      </c>
      <c r="AT320" s="93" t="s">
        <v>630</v>
      </c>
      <c r="AU320" s="92" t="s">
        <v>313</v>
      </c>
      <c r="AV320" s="83" t="str">
        <f t="shared" si="119"/>
        <v>08105</v>
      </c>
      <c r="AX320" s="7" t="s">
        <v>3753</v>
      </c>
    </row>
    <row r="321" spans="1:50" hidden="1" outlineLevel="1">
      <c r="A321" t="s">
        <v>767</v>
      </c>
      <c r="B321" t="s">
        <v>2822</v>
      </c>
      <c r="C321" s="1">
        <f t="shared" si="120"/>
        <v>9638</v>
      </c>
      <c r="D321" s="7">
        <f>RANK(N321,(N321:P321,Q321:AE321))</f>
        <v>2</v>
      </c>
      <c r="E321" s="7">
        <f>RANK(O321,(N321:P321,Q321:AE321))</f>
        <v>1</v>
      </c>
      <c r="F321" s="7">
        <f>IF(P321&gt;0,RANK(P321,(N321:P321,Q321:AE321)),0)</f>
        <v>3</v>
      </c>
      <c r="G321" s="1">
        <f t="shared" si="121"/>
        <v>264</v>
      </c>
      <c r="H321" s="2">
        <f t="shared" si="122"/>
        <v>2.7391575015563396E-2</v>
      </c>
      <c r="I321" s="2"/>
      <c r="J321" s="2">
        <f t="shared" si="123"/>
        <v>0.4366051047935256</v>
      </c>
      <c r="K321" s="2">
        <f t="shared" si="124"/>
        <v>0.46399667980908904</v>
      </c>
      <c r="L321" s="2">
        <f t="shared" si="125"/>
        <v>8.5079892093795392E-2</v>
      </c>
      <c r="M321" s="2">
        <f t="shared" si="126"/>
        <v>1.4318323303590022E-2</v>
      </c>
      <c r="N321" s="1">
        <v>4208</v>
      </c>
      <c r="O321" s="1">
        <v>4472</v>
      </c>
      <c r="P321" s="1">
        <v>820</v>
      </c>
      <c r="Q321" s="1">
        <v>42</v>
      </c>
      <c r="R321" s="1">
        <v>73</v>
      </c>
      <c r="S321" s="1">
        <v>6</v>
      </c>
      <c r="T321" s="1">
        <v>14</v>
      </c>
      <c r="V321" s="1">
        <v>1</v>
      </c>
      <c r="X321" s="1">
        <v>1</v>
      </c>
      <c r="AD321" s="1">
        <v>1</v>
      </c>
      <c r="AG321" s="7">
        <f>IF(Q321&gt;0,RANK(Q321,(N321:P321,Q321:AE321)),0)</f>
        <v>5</v>
      </c>
      <c r="AH321" s="7">
        <f>IF(R321&gt;0,RANK(R321,(N321:P321,Q321:AE321)),0)</f>
        <v>4</v>
      </c>
      <c r="AI321" s="7">
        <f>IF(T321&gt;0,RANK(T321,(N321:P321,Q321:AE321)),0)</f>
        <v>6</v>
      </c>
      <c r="AJ321" s="7">
        <f>IF(S321&gt;0,RANK(S321,(N321:P321,Q321:AE321)),0)</f>
        <v>7</v>
      </c>
      <c r="AK321" s="2">
        <f t="shared" si="127"/>
        <v>4.3577505706578132E-3</v>
      </c>
      <c r="AL321" s="2">
        <f t="shared" si="128"/>
        <v>7.5741855156671511E-3</v>
      </c>
      <c r="AM321" s="2">
        <f t="shared" si="129"/>
        <v>1.4525835235526042E-3</v>
      </c>
      <c r="AN321" s="2">
        <f t="shared" si="130"/>
        <v>6.2253579580825893E-4</v>
      </c>
      <c r="AP321" t="s">
        <v>767</v>
      </c>
      <c r="AQ321" t="s">
        <v>2822</v>
      </c>
      <c r="AR321">
        <v>3</v>
      </c>
      <c r="AT321" s="93" t="s">
        <v>630</v>
      </c>
      <c r="AU321" s="92" t="s">
        <v>314</v>
      </c>
      <c r="AV321" s="83" t="str">
        <f t="shared" si="119"/>
        <v>08107</v>
      </c>
      <c r="AX321" s="7" t="s">
        <v>3753</v>
      </c>
    </row>
    <row r="322" spans="1:50" hidden="1" outlineLevel="1">
      <c r="A322" t="s">
        <v>768</v>
      </c>
      <c r="B322" t="s">
        <v>2822</v>
      </c>
      <c r="C322" s="1">
        <f t="shared" si="120"/>
        <v>2529</v>
      </c>
      <c r="D322" s="7">
        <f>RANK(N322,(N322:P322,Q322:AE322))</f>
        <v>1</v>
      </c>
      <c r="E322" s="7">
        <f>RANK(O322,(N322:P322,Q322:AE322))</f>
        <v>2</v>
      </c>
      <c r="F322" s="7">
        <f>IF(P322&gt;0,RANK(P322,(N322:P322,Q322:AE322)),0)</f>
        <v>3</v>
      </c>
      <c r="G322" s="1">
        <f t="shared" si="121"/>
        <v>67</v>
      </c>
      <c r="H322" s="2">
        <f t="shared" si="122"/>
        <v>2.649268485567418E-2</v>
      </c>
      <c r="I322" s="2"/>
      <c r="J322" s="2">
        <f t="shared" si="123"/>
        <v>0.4527481217872677</v>
      </c>
      <c r="K322" s="2">
        <f t="shared" si="124"/>
        <v>0.42625543693159351</v>
      </c>
      <c r="L322" s="2">
        <f t="shared" si="125"/>
        <v>0.10320284697508897</v>
      </c>
      <c r="M322" s="2">
        <f t="shared" si="126"/>
        <v>1.7793594306049765E-2</v>
      </c>
      <c r="N322" s="1">
        <v>1145</v>
      </c>
      <c r="O322" s="1">
        <v>1078</v>
      </c>
      <c r="P322" s="1">
        <v>261</v>
      </c>
      <c r="Q322" s="1">
        <v>16</v>
      </c>
      <c r="R322" s="1">
        <v>12</v>
      </c>
      <c r="S322" s="1">
        <v>0</v>
      </c>
      <c r="T322" s="1">
        <v>14</v>
      </c>
      <c r="V322" s="1">
        <v>2</v>
      </c>
      <c r="X322" s="1">
        <v>1</v>
      </c>
      <c r="AD322" s="1">
        <v>0</v>
      </c>
      <c r="AG322" s="7">
        <f>IF(Q322&gt;0,RANK(Q322,(N322:P322,Q322:AE322)),0)</f>
        <v>4</v>
      </c>
      <c r="AH322" s="7">
        <f>IF(R322&gt;0,RANK(R322,(N322:P322,Q322:AE322)),0)</f>
        <v>6</v>
      </c>
      <c r="AI322" s="7">
        <f>IF(T322&gt;0,RANK(T322,(N322:P322,Q322:AE322)),0)</f>
        <v>5</v>
      </c>
      <c r="AJ322" s="7">
        <f>IF(S322&gt;0,RANK(S322,(N322:P322,Q322:AE322)),0)</f>
        <v>0</v>
      </c>
      <c r="AK322" s="2">
        <f t="shared" si="127"/>
        <v>6.3266113088177147E-3</v>
      </c>
      <c r="AL322" s="2">
        <f t="shared" si="128"/>
        <v>4.7449584816132862E-3</v>
      </c>
      <c r="AM322" s="2">
        <f t="shared" si="129"/>
        <v>5.5357848952155E-3</v>
      </c>
      <c r="AN322" s="2">
        <f t="shared" si="130"/>
        <v>0</v>
      </c>
      <c r="AP322" t="s">
        <v>768</v>
      </c>
      <c r="AQ322" t="s">
        <v>2822</v>
      </c>
      <c r="AR322">
        <v>3</v>
      </c>
      <c r="AT322" s="93" t="s">
        <v>630</v>
      </c>
      <c r="AU322" s="92" t="s">
        <v>315</v>
      </c>
      <c r="AV322" s="83" t="str">
        <f t="shared" si="119"/>
        <v>08109</v>
      </c>
      <c r="AX322" s="7" t="s">
        <v>3753</v>
      </c>
    </row>
    <row r="323" spans="1:50" hidden="1" outlineLevel="1">
      <c r="A323" t="s">
        <v>3675</v>
      </c>
      <c r="B323" t="s">
        <v>2822</v>
      </c>
      <c r="C323" s="1">
        <f t="shared" si="120"/>
        <v>436</v>
      </c>
      <c r="D323" s="7">
        <f>RANK(N323,(N323:P323,Q323:AE323))</f>
        <v>2</v>
      </c>
      <c r="E323" s="7">
        <f>RANK(O323,(N323:P323,Q323:AE323))</f>
        <v>1</v>
      </c>
      <c r="F323" s="7">
        <f>IF(P323&gt;0,RANK(P323,(N323:P323,Q323:AE323)),0)</f>
        <v>3</v>
      </c>
      <c r="G323" s="1">
        <f t="shared" si="121"/>
        <v>61</v>
      </c>
      <c r="H323" s="2">
        <f t="shared" si="122"/>
        <v>0.13990825688073394</v>
      </c>
      <c r="I323" s="2"/>
      <c r="J323" s="2">
        <f t="shared" si="123"/>
        <v>0.34174311926605505</v>
      </c>
      <c r="K323" s="2">
        <f t="shared" si="124"/>
        <v>0.48165137614678899</v>
      </c>
      <c r="L323" s="2">
        <f t="shared" si="125"/>
        <v>0.13302752293577982</v>
      </c>
      <c r="M323" s="2">
        <f t="shared" si="126"/>
        <v>4.3577981651376135E-2</v>
      </c>
      <c r="N323" s="1">
        <v>149</v>
      </c>
      <c r="O323" s="1">
        <v>210</v>
      </c>
      <c r="P323" s="1">
        <v>58</v>
      </c>
      <c r="Q323" s="1">
        <v>8</v>
      </c>
      <c r="R323" s="1">
        <v>8</v>
      </c>
      <c r="S323" s="1">
        <v>1</v>
      </c>
      <c r="T323" s="1">
        <v>2</v>
      </c>
      <c r="V323" s="1">
        <v>0</v>
      </c>
      <c r="X323" s="1">
        <v>0</v>
      </c>
      <c r="AD323" s="1">
        <v>0</v>
      </c>
      <c r="AG323" s="7">
        <f>IF(Q323&gt;0,RANK(Q323,(N323:P323,Q323:AE323)),0)</f>
        <v>4</v>
      </c>
      <c r="AH323" s="7">
        <f>IF(R323&gt;0,RANK(R323,(N323:P323,Q323:AE323)),0)</f>
        <v>4</v>
      </c>
      <c r="AI323" s="7">
        <f>IF(T323&gt;0,RANK(T323,(N323:P323,Q323:AE323)),0)</f>
        <v>6</v>
      </c>
      <c r="AJ323" s="7">
        <f>IF(S323&gt;0,RANK(S323,(N323:P323,Q323:AE323)),0)</f>
        <v>7</v>
      </c>
      <c r="AK323" s="2">
        <f t="shared" si="127"/>
        <v>1.834862385321101E-2</v>
      </c>
      <c r="AL323" s="2">
        <f t="shared" si="128"/>
        <v>1.834862385321101E-2</v>
      </c>
      <c r="AM323" s="2">
        <f t="shared" si="129"/>
        <v>4.5871559633027525E-3</v>
      </c>
      <c r="AN323" s="2">
        <f t="shared" si="130"/>
        <v>2.2935779816513763E-3</v>
      </c>
      <c r="AP323" t="s">
        <v>3675</v>
      </c>
      <c r="AQ323" t="s">
        <v>2822</v>
      </c>
      <c r="AR323">
        <v>3</v>
      </c>
      <c r="AT323" s="93" t="s">
        <v>630</v>
      </c>
      <c r="AU323" s="92" t="s">
        <v>316</v>
      </c>
      <c r="AV323" s="83" t="str">
        <f t="shared" si="119"/>
        <v>08111</v>
      </c>
      <c r="AX323" s="7" t="s">
        <v>3753</v>
      </c>
    </row>
    <row r="324" spans="1:50" hidden="1" outlineLevel="1">
      <c r="A324" t="s">
        <v>2838</v>
      </c>
      <c r="B324" t="s">
        <v>2822</v>
      </c>
      <c r="C324" s="1">
        <f t="shared" si="120"/>
        <v>3255</v>
      </c>
      <c r="D324" s="7">
        <f>RANK(N324,(N324:P324,Q324:AE324))</f>
        <v>1</v>
      </c>
      <c r="E324" s="7">
        <f>RANK(O324,(N324:P324,Q324:AE324))</f>
        <v>2</v>
      </c>
      <c r="F324" s="7">
        <f>IF(P324&gt;0,RANK(P324,(N324:P324,Q324:AE324)),0)</f>
        <v>3</v>
      </c>
      <c r="G324" s="1">
        <f t="shared" si="121"/>
        <v>555</v>
      </c>
      <c r="H324" s="2">
        <f t="shared" si="122"/>
        <v>0.17050691244239632</v>
      </c>
      <c r="I324" s="2"/>
      <c r="J324" s="2">
        <f t="shared" si="123"/>
        <v>0.49093701996927802</v>
      </c>
      <c r="K324" s="2">
        <f t="shared" si="124"/>
        <v>0.32043010752688172</v>
      </c>
      <c r="L324" s="2">
        <f t="shared" si="125"/>
        <v>0.17204301075268819</v>
      </c>
      <c r="M324" s="2">
        <f t="shared" si="126"/>
        <v>1.6589861751152124E-2</v>
      </c>
      <c r="N324" s="1">
        <v>1598</v>
      </c>
      <c r="O324" s="1">
        <v>1043</v>
      </c>
      <c r="P324" s="1">
        <v>560</v>
      </c>
      <c r="Q324" s="1">
        <v>9</v>
      </c>
      <c r="R324" s="1">
        <v>35</v>
      </c>
      <c r="S324" s="1">
        <v>3</v>
      </c>
      <c r="T324" s="1">
        <v>7</v>
      </c>
      <c r="V324" s="1">
        <v>0</v>
      </c>
      <c r="X324" s="1">
        <v>0</v>
      </c>
      <c r="AD324" s="1">
        <v>0</v>
      </c>
      <c r="AG324" s="7">
        <f>IF(Q324&gt;0,RANK(Q324,(N324:P324,Q324:AE324)),0)</f>
        <v>5</v>
      </c>
      <c r="AH324" s="7">
        <f>IF(R324&gt;0,RANK(R324,(N324:P324,Q324:AE324)),0)</f>
        <v>4</v>
      </c>
      <c r="AI324" s="7">
        <f>IF(T324&gt;0,RANK(T324,(N324:P324,Q324:AE324)),0)</f>
        <v>6</v>
      </c>
      <c r="AJ324" s="7">
        <f>IF(S324&gt;0,RANK(S324,(N324:P324,Q324:AE324)),0)</f>
        <v>7</v>
      </c>
      <c r="AK324" s="2">
        <f t="shared" si="127"/>
        <v>2.7649769585253456E-3</v>
      </c>
      <c r="AL324" s="2">
        <f t="shared" si="128"/>
        <v>1.0752688172043012E-2</v>
      </c>
      <c r="AM324" s="2">
        <f t="shared" si="129"/>
        <v>2.1505376344086021E-3</v>
      </c>
      <c r="AN324" s="2">
        <f t="shared" si="130"/>
        <v>9.2165898617511521E-4</v>
      </c>
      <c r="AP324" t="s">
        <v>2838</v>
      </c>
      <c r="AQ324" t="s">
        <v>2822</v>
      </c>
      <c r="AR324">
        <v>3</v>
      </c>
      <c r="AT324" s="93" t="s">
        <v>630</v>
      </c>
      <c r="AU324" s="92" t="s">
        <v>317</v>
      </c>
      <c r="AV324" s="83" t="str">
        <f t="shared" si="119"/>
        <v>08113</v>
      </c>
      <c r="AX324" s="7" t="s">
        <v>3753</v>
      </c>
    </row>
    <row r="325" spans="1:50" hidden="1" outlineLevel="1">
      <c r="A325" t="s">
        <v>3676</v>
      </c>
      <c r="B325" t="s">
        <v>2822</v>
      </c>
      <c r="C325" s="1">
        <f t="shared" si="120"/>
        <v>1303</v>
      </c>
      <c r="D325" s="7">
        <f>RANK(N325,(N325:P325,Q325:AE325))</f>
        <v>2</v>
      </c>
      <c r="E325" s="7">
        <f>RANK(O325,(N325:P325,Q325:AE325))</f>
        <v>1</v>
      </c>
      <c r="F325" s="7">
        <f>IF(P325&gt;0,RANK(P325,(N325:P325,Q325:AE325)),0)</f>
        <v>3</v>
      </c>
      <c r="G325" s="1">
        <f t="shared" si="121"/>
        <v>493</v>
      </c>
      <c r="H325" s="2">
        <f t="shared" si="122"/>
        <v>0.37835763622409824</v>
      </c>
      <c r="I325" s="2"/>
      <c r="J325" s="2">
        <f t="shared" si="123"/>
        <v>0.29470452801227937</v>
      </c>
      <c r="K325" s="2">
        <f t="shared" si="124"/>
        <v>0.67306216423637755</v>
      </c>
      <c r="L325" s="2">
        <f t="shared" si="125"/>
        <v>1.9186492709132769E-2</v>
      </c>
      <c r="M325" s="2">
        <f t="shared" si="126"/>
        <v>1.3046815042210374E-2</v>
      </c>
      <c r="N325" s="1">
        <v>384</v>
      </c>
      <c r="O325" s="1">
        <v>877</v>
      </c>
      <c r="P325" s="1">
        <v>25</v>
      </c>
      <c r="Q325" s="1">
        <v>11</v>
      </c>
      <c r="R325" s="1">
        <v>6</v>
      </c>
      <c r="S325" s="1">
        <v>0</v>
      </c>
      <c r="T325" s="1">
        <v>0</v>
      </c>
      <c r="V325" s="1">
        <v>0</v>
      </c>
      <c r="X325" s="1">
        <v>0</v>
      </c>
      <c r="AD325" s="1">
        <v>0</v>
      </c>
      <c r="AG325" s="7">
        <f>IF(Q325&gt;0,RANK(Q325,(N325:P325,Q325:AE325)),0)</f>
        <v>4</v>
      </c>
      <c r="AH325" s="7">
        <f>IF(R325&gt;0,RANK(R325,(N325:P325,Q325:AE325)),0)</f>
        <v>5</v>
      </c>
      <c r="AI325" s="7">
        <f>IF(T325&gt;0,RANK(T325,(N325:P325,Q325:AE325)),0)</f>
        <v>0</v>
      </c>
      <c r="AJ325" s="7">
        <f>IF(S325&gt;0,RANK(S325,(N325:P325,Q325:AE325)),0)</f>
        <v>0</v>
      </c>
      <c r="AK325" s="2">
        <f t="shared" si="127"/>
        <v>8.4420567920184195E-3</v>
      </c>
      <c r="AL325" s="2">
        <f t="shared" si="128"/>
        <v>4.6047582501918651E-3</v>
      </c>
      <c r="AM325" s="2">
        <f t="shared" si="129"/>
        <v>0</v>
      </c>
      <c r="AN325" s="2">
        <f t="shared" si="130"/>
        <v>0</v>
      </c>
      <c r="AP325" t="s">
        <v>3676</v>
      </c>
      <c r="AQ325" t="s">
        <v>2822</v>
      </c>
      <c r="AR325">
        <v>4</v>
      </c>
      <c r="AT325" s="93" t="s">
        <v>630</v>
      </c>
      <c r="AU325" s="92" t="s">
        <v>318</v>
      </c>
      <c r="AV325" s="83" t="str">
        <f t="shared" si="119"/>
        <v>08115</v>
      </c>
      <c r="AX325" s="7" t="s">
        <v>3753</v>
      </c>
    </row>
    <row r="326" spans="1:50" hidden="1" outlineLevel="1">
      <c r="A326" t="s">
        <v>2854</v>
      </c>
      <c r="B326" t="s">
        <v>2822</v>
      </c>
      <c r="C326" s="1">
        <f t="shared" si="120"/>
        <v>11068</v>
      </c>
      <c r="D326" s="7">
        <f>RANK(N326,(N326:P326,Q326:AE326))</f>
        <v>1</v>
      </c>
      <c r="E326" s="7">
        <f>RANK(O326,(N326:P326,Q326:AE326))</f>
        <v>2</v>
      </c>
      <c r="F326" s="7">
        <f>IF(P326&gt;0,RANK(P326,(N326:P326,Q326:AE326)),0)</f>
        <v>3</v>
      </c>
      <c r="G326" s="1">
        <f t="shared" si="121"/>
        <v>807</v>
      </c>
      <c r="H326" s="2">
        <f t="shared" si="122"/>
        <v>7.2912902059992776E-2</v>
      </c>
      <c r="I326" s="2"/>
      <c r="J326" s="2">
        <f t="shared" si="123"/>
        <v>0.47921937116010122</v>
      </c>
      <c r="K326" s="2">
        <f t="shared" si="124"/>
        <v>0.40630646910010842</v>
      </c>
      <c r="L326" s="2">
        <f t="shared" si="125"/>
        <v>0.10218648355619805</v>
      </c>
      <c r="M326" s="2">
        <f t="shared" si="126"/>
        <v>1.2287676183592361E-2</v>
      </c>
      <c r="N326" s="1">
        <v>5304</v>
      </c>
      <c r="O326" s="1">
        <v>4497</v>
      </c>
      <c r="P326" s="1">
        <v>1131</v>
      </c>
      <c r="Q326" s="1">
        <v>28</v>
      </c>
      <c r="R326" s="1">
        <v>89</v>
      </c>
      <c r="S326" s="1">
        <v>2</v>
      </c>
      <c r="T326" s="1">
        <v>13</v>
      </c>
      <c r="V326" s="1">
        <v>1</v>
      </c>
      <c r="X326" s="1">
        <v>2</v>
      </c>
      <c r="AD326" s="1">
        <v>1</v>
      </c>
      <c r="AG326" s="7">
        <f>IF(Q326&gt;0,RANK(Q326,(N326:P326,Q326:AE326)),0)</f>
        <v>5</v>
      </c>
      <c r="AH326" s="7">
        <f>IF(R326&gt;0,RANK(R326,(N326:P326,Q326:AE326)),0)</f>
        <v>4</v>
      </c>
      <c r="AI326" s="7">
        <f>IF(T326&gt;0,RANK(T326,(N326:P326,Q326:AE326)),0)</f>
        <v>6</v>
      </c>
      <c r="AJ326" s="7">
        <f>IF(S326&gt;0,RANK(S326,(N326:P326,Q326:AE326)),0)</f>
        <v>7</v>
      </c>
      <c r="AK326" s="2">
        <f t="shared" si="127"/>
        <v>2.5298156848572459E-3</v>
      </c>
      <c r="AL326" s="2">
        <f t="shared" si="128"/>
        <v>8.0411998554391038E-3</v>
      </c>
      <c r="AM326" s="2">
        <f t="shared" si="129"/>
        <v>1.1745572822551499E-3</v>
      </c>
      <c r="AN326" s="2">
        <f t="shared" si="130"/>
        <v>1.8070112034694616E-4</v>
      </c>
      <c r="AP326" t="s">
        <v>2854</v>
      </c>
      <c r="AQ326" t="s">
        <v>2822</v>
      </c>
      <c r="AR326">
        <v>3</v>
      </c>
      <c r="AT326" s="93" t="s">
        <v>630</v>
      </c>
      <c r="AU326" s="92" t="s">
        <v>319</v>
      </c>
      <c r="AV326" s="83" t="str">
        <f t="shared" si="119"/>
        <v>08117</v>
      </c>
      <c r="AX326" s="7" t="s">
        <v>3753</v>
      </c>
    </row>
    <row r="327" spans="1:50" hidden="1" outlineLevel="1">
      <c r="A327" t="s">
        <v>2855</v>
      </c>
      <c r="B327" t="s">
        <v>2822</v>
      </c>
      <c r="C327" s="1">
        <f t="shared" si="120"/>
        <v>9847</v>
      </c>
      <c r="D327" s="7">
        <f>RANK(N327,(N327:P327,Q327:AE327))</f>
        <v>2</v>
      </c>
      <c r="E327" s="7">
        <f>RANK(O327,(N327:P327,Q327:AE327))</f>
        <v>1</v>
      </c>
      <c r="F327" s="7">
        <f>IF(P327&gt;0,RANK(P327,(N327:P327,Q327:AE327)),0)</f>
        <v>3</v>
      </c>
      <c r="G327" s="1">
        <f t="shared" si="121"/>
        <v>3727</v>
      </c>
      <c r="H327" s="2">
        <f t="shared" si="122"/>
        <v>0.37849091093734133</v>
      </c>
      <c r="I327" s="2"/>
      <c r="J327" s="2">
        <f t="shared" si="123"/>
        <v>0.2792728749873058</v>
      </c>
      <c r="K327" s="2">
        <f t="shared" si="124"/>
        <v>0.65776378592464713</v>
      </c>
      <c r="L327" s="2">
        <f t="shared" si="125"/>
        <v>4.3566568498019702E-2</v>
      </c>
      <c r="M327" s="2">
        <f t="shared" si="126"/>
        <v>1.9396770590027375E-2</v>
      </c>
      <c r="N327" s="1">
        <v>2750</v>
      </c>
      <c r="O327" s="1">
        <v>6477</v>
      </c>
      <c r="P327" s="1">
        <v>429</v>
      </c>
      <c r="Q327" s="1">
        <v>82</v>
      </c>
      <c r="R327" s="1">
        <v>88</v>
      </c>
      <c r="S327" s="1">
        <v>12</v>
      </c>
      <c r="T327" s="1">
        <v>6</v>
      </c>
      <c r="V327" s="1">
        <v>1</v>
      </c>
      <c r="X327" s="1">
        <v>1</v>
      </c>
      <c r="AD327" s="1">
        <v>1</v>
      </c>
      <c r="AG327" s="7">
        <f>IF(Q327&gt;0,RANK(Q327,(N327:P327,Q327:AE327)),0)</f>
        <v>5</v>
      </c>
      <c r="AH327" s="7">
        <f>IF(R327&gt;0,RANK(R327,(N327:P327,Q327:AE327)),0)</f>
        <v>4</v>
      </c>
      <c r="AI327" s="7">
        <f>IF(T327&gt;0,RANK(T327,(N327:P327,Q327:AE327)),0)</f>
        <v>7</v>
      </c>
      <c r="AJ327" s="7">
        <f>IF(S327&gt;0,RANK(S327,(N327:P327,Q327:AE327)),0)</f>
        <v>6</v>
      </c>
      <c r="AK327" s="2">
        <f t="shared" si="127"/>
        <v>8.3274093632578448E-3</v>
      </c>
      <c r="AL327" s="2">
        <f t="shared" si="128"/>
        <v>8.9367319995937843E-3</v>
      </c>
      <c r="AM327" s="2">
        <f t="shared" si="129"/>
        <v>6.0932263633593992E-4</v>
      </c>
      <c r="AN327" s="2">
        <f t="shared" si="130"/>
        <v>1.2186452726718798E-3</v>
      </c>
      <c r="AP327" t="s">
        <v>2855</v>
      </c>
      <c r="AQ327" t="s">
        <v>2822</v>
      </c>
      <c r="AR327">
        <v>5</v>
      </c>
      <c r="AT327" s="93" t="s">
        <v>630</v>
      </c>
      <c r="AU327" s="92" t="s">
        <v>247</v>
      </c>
      <c r="AV327" s="83" t="str">
        <f t="shared" si="119"/>
        <v>08119</v>
      </c>
      <c r="AX327" s="7" t="s">
        <v>3753</v>
      </c>
    </row>
    <row r="328" spans="1:50" hidden="1" outlineLevel="1">
      <c r="A328" t="s">
        <v>1982</v>
      </c>
      <c r="B328" t="s">
        <v>2822</v>
      </c>
      <c r="C328" s="1">
        <f t="shared" si="120"/>
        <v>2445</v>
      </c>
      <c r="D328" s="7">
        <f>RANK(N328,(N328:P328,Q328:AE328))</f>
        <v>2</v>
      </c>
      <c r="E328" s="7">
        <f>RANK(O328,(N328:P328,Q328:AE328))</f>
        <v>1</v>
      </c>
      <c r="F328" s="7">
        <f>IF(P328&gt;0,RANK(P328,(N328:P328,Q328:AE328)),0)</f>
        <v>3</v>
      </c>
      <c r="G328" s="1">
        <f t="shared" si="121"/>
        <v>1401</v>
      </c>
      <c r="H328" s="2">
        <f t="shared" si="122"/>
        <v>0.57300613496932518</v>
      </c>
      <c r="I328" s="2"/>
      <c r="J328" s="2">
        <f t="shared" si="123"/>
        <v>0.19509202453987731</v>
      </c>
      <c r="K328" s="2">
        <f t="shared" si="124"/>
        <v>0.76809815950920246</v>
      </c>
      <c r="L328" s="2">
        <f t="shared" si="125"/>
        <v>2.0449897750511249E-2</v>
      </c>
      <c r="M328" s="2">
        <f t="shared" si="126"/>
        <v>1.6359918200409006E-2</v>
      </c>
      <c r="N328" s="1">
        <v>477</v>
      </c>
      <c r="O328" s="1">
        <v>1878</v>
      </c>
      <c r="P328" s="1">
        <v>50</v>
      </c>
      <c r="Q328" s="1">
        <v>25</v>
      </c>
      <c r="R328" s="1">
        <v>10</v>
      </c>
      <c r="S328" s="1">
        <v>3</v>
      </c>
      <c r="T328" s="1">
        <v>0</v>
      </c>
      <c r="V328" s="1">
        <v>1</v>
      </c>
      <c r="X328" s="1">
        <v>1</v>
      </c>
      <c r="AD328" s="1">
        <v>0</v>
      </c>
      <c r="AG328" s="7">
        <f>IF(Q328&gt;0,RANK(Q328,(N328:P328,Q328:AE328)),0)</f>
        <v>4</v>
      </c>
      <c r="AH328" s="7">
        <f>IF(R328&gt;0,RANK(R328,(N328:P328,Q328:AE328)),0)</f>
        <v>5</v>
      </c>
      <c r="AI328" s="7">
        <f>IF(T328&gt;0,RANK(T328,(N328:P328,Q328:AE328)),0)</f>
        <v>0</v>
      </c>
      <c r="AJ328" s="7">
        <f>IF(S328&gt;0,RANK(S328,(N328:P328,Q328:AE328)),0)</f>
        <v>6</v>
      </c>
      <c r="AK328" s="2">
        <f t="shared" si="127"/>
        <v>1.0224948875255624E-2</v>
      </c>
      <c r="AL328" s="2">
        <f t="shared" si="128"/>
        <v>4.0899795501022499E-3</v>
      </c>
      <c r="AM328" s="2">
        <f t="shared" si="129"/>
        <v>0</v>
      </c>
      <c r="AN328" s="2">
        <f t="shared" si="130"/>
        <v>1.2269938650306749E-3</v>
      </c>
      <c r="AP328" t="s">
        <v>1982</v>
      </c>
      <c r="AQ328" t="s">
        <v>2822</v>
      </c>
      <c r="AR328">
        <v>4</v>
      </c>
      <c r="AT328" s="93" t="s">
        <v>630</v>
      </c>
      <c r="AU328" s="92" t="s">
        <v>248</v>
      </c>
      <c r="AV328" s="83" t="str">
        <f t="shared" si="119"/>
        <v>08121</v>
      </c>
      <c r="AX328" s="7" t="s">
        <v>3753</v>
      </c>
    </row>
    <row r="329" spans="1:50" hidden="1" outlineLevel="1">
      <c r="A329" t="s">
        <v>1268</v>
      </c>
      <c r="B329" t="s">
        <v>2822</v>
      </c>
      <c r="C329" s="1">
        <f t="shared" si="120"/>
        <v>64541</v>
      </c>
      <c r="D329" s="7">
        <f>RANK(N329,(N329:P329,Q329:AE329))</f>
        <v>2</v>
      </c>
      <c r="E329" s="7">
        <f>RANK(O329,(N329:P329,Q329:AE329))</f>
        <v>1</v>
      </c>
      <c r="F329" s="7">
        <f>IF(P329&gt;0,RANK(P329,(N329:P329,Q329:AE329)),0)</f>
        <v>3</v>
      </c>
      <c r="G329" s="1">
        <f t="shared" si="121"/>
        <v>13973</v>
      </c>
      <c r="H329" s="2">
        <f t="shared" si="122"/>
        <v>0.21649804000557785</v>
      </c>
      <c r="I329" s="2"/>
      <c r="J329" s="2">
        <f t="shared" si="123"/>
        <v>0.36311801800405946</v>
      </c>
      <c r="K329" s="2">
        <f t="shared" si="124"/>
        <v>0.57961605800963734</v>
      </c>
      <c r="L329" s="2">
        <f t="shared" si="125"/>
        <v>3.7774437954168669E-2</v>
      </c>
      <c r="M329" s="2">
        <f t="shared" si="126"/>
        <v>1.9491486032134589E-2</v>
      </c>
      <c r="N329" s="1">
        <v>23436</v>
      </c>
      <c r="O329" s="1">
        <v>37409</v>
      </c>
      <c r="P329" s="1">
        <v>2438</v>
      </c>
      <c r="Q329" s="1">
        <v>596</v>
      </c>
      <c r="R329" s="1">
        <v>422</v>
      </c>
      <c r="S329" s="1">
        <v>91</v>
      </c>
      <c r="T329" s="1">
        <v>73</v>
      </c>
      <c r="V329" s="1">
        <v>7</v>
      </c>
      <c r="X329" s="1">
        <v>61</v>
      </c>
      <c r="AD329" s="1">
        <v>8</v>
      </c>
      <c r="AG329" s="7">
        <f>IF(Q329&gt;0,RANK(Q329,(N329:P329,Q329:AE329)),0)</f>
        <v>4</v>
      </c>
      <c r="AH329" s="7">
        <f>IF(R329&gt;0,RANK(R329,(N329:P329,Q329:AE329)),0)</f>
        <v>5</v>
      </c>
      <c r="AI329" s="7">
        <f>IF(T329&gt;0,RANK(T329,(N329:P329,Q329:AE329)),0)</f>
        <v>7</v>
      </c>
      <c r="AJ329" s="7">
        <f>IF(S329&gt;0,RANK(S329,(N329:P329,Q329:AE329)),0)</f>
        <v>6</v>
      </c>
      <c r="AK329" s="2">
        <f t="shared" si="127"/>
        <v>9.2344401233324554E-3</v>
      </c>
      <c r="AL329" s="2">
        <f t="shared" si="128"/>
        <v>6.5384794161850611E-3</v>
      </c>
      <c r="AM329" s="2">
        <f t="shared" si="129"/>
        <v>1.1310639748377E-3</v>
      </c>
      <c r="AN329" s="2">
        <f t="shared" si="130"/>
        <v>1.4099564617839823E-3</v>
      </c>
      <c r="AP329" t="s">
        <v>1268</v>
      </c>
      <c r="AQ329" t="s">
        <v>2822</v>
      </c>
      <c r="AR329">
        <v>4</v>
      </c>
      <c r="AT329" s="93" t="s">
        <v>630</v>
      </c>
      <c r="AU329" s="92" t="s">
        <v>639</v>
      </c>
      <c r="AV329" s="83" t="str">
        <f t="shared" si="119"/>
        <v>08123</v>
      </c>
      <c r="AX329" s="7" t="s">
        <v>3753</v>
      </c>
    </row>
    <row r="330" spans="1:50" hidden="1" outlineLevel="1">
      <c r="A330" t="s">
        <v>889</v>
      </c>
      <c r="B330" t="s">
        <v>2822</v>
      </c>
      <c r="C330" s="1">
        <f t="shared" si="120"/>
        <v>4358</v>
      </c>
      <c r="D330" s="7">
        <f>RANK(N330,(N330:P330,Q330:AE330))</f>
        <v>2</v>
      </c>
      <c r="E330" s="7">
        <f>RANK(O330,(N330:P330,Q330:AE330))</f>
        <v>1</v>
      </c>
      <c r="F330" s="7">
        <f>IF(P330&gt;0,RANK(P330,(N330:P330,Q330:AE330)),0)</f>
        <v>3</v>
      </c>
      <c r="G330" s="1">
        <f t="shared" si="121"/>
        <v>2074</v>
      </c>
      <c r="H330" s="2">
        <f t="shared" si="122"/>
        <v>0.47590637907296923</v>
      </c>
      <c r="I330" s="2"/>
      <c r="J330" s="2">
        <f t="shared" si="123"/>
        <v>0.24827902707664065</v>
      </c>
      <c r="K330" s="2">
        <f t="shared" si="124"/>
        <v>0.72418540614960991</v>
      </c>
      <c r="L330" s="2">
        <f t="shared" si="125"/>
        <v>1.3767783386874713E-2</v>
      </c>
      <c r="M330" s="2">
        <f t="shared" si="126"/>
        <v>1.3767783386874751E-2</v>
      </c>
      <c r="N330" s="1">
        <v>1082</v>
      </c>
      <c r="O330" s="1">
        <v>3156</v>
      </c>
      <c r="P330" s="1">
        <v>60</v>
      </c>
      <c r="Q330" s="1">
        <v>35</v>
      </c>
      <c r="R330" s="1">
        <v>19</v>
      </c>
      <c r="S330" s="1">
        <v>3</v>
      </c>
      <c r="T330" s="1">
        <v>1</v>
      </c>
      <c r="V330" s="1">
        <v>1</v>
      </c>
      <c r="X330" s="1">
        <v>0</v>
      </c>
      <c r="AD330" s="1">
        <v>1</v>
      </c>
      <c r="AG330" s="7">
        <f>IF(Q330&gt;0,RANK(Q330,(N330:P330,Q330:AE330)),0)</f>
        <v>4</v>
      </c>
      <c r="AH330" s="7">
        <f>IF(R330&gt;0,RANK(R330,(N330:P330,Q330:AE330)),0)</f>
        <v>5</v>
      </c>
      <c r="AI330" s="7">
        <f>IF(T330&gt;0,RANK(T330,(N330:P330,Q330:AE330)),0)</f>
        <v>7</v>
      </c>
      <c r="AJ330" s="7">
        <f>IF(S330&gt;0,RANK(S330,(N330:P330,Q330:AE330)),0)</f>
        <v>6</v>
      </c>
      <c r="AK330" s="2">
        <f t="shared" si="127"/>
        <v>8.0312069756769168E-3</v>
      </c>
      <c r="AL330" s="2">
        <f t="shared" si="128"/>
        <v>4.3597980725103257E-3</v>
      </c>
      <c r="AM330" s="2">
        <f t="shared" si="129"/>
        <v>2.2946305644791189E-4</v>
      </c>
      <c r="AN330" s="2">
        <f t="shared" si="130"/>
        <v>6.8838916934373562E-4</v>
      </c>
      <c r="AP330" t="s">
        <v>889</v>
      </c>
      <c r="AQ330" t="s">
        <v>2822</v>
      </c>
      <c r="AR330">
        <v>4</v>
      </c>
      <c r="AT330" s="93" t="s">
        <v>630</v>
      </c>
      <c r="AU330" s="92" t="s">
        <v>640</v>
      </c>
      <c r="AV330" s="83" t="str">
        <f t="shared" si="119"/>
        <v>08125</v>
      </c>
      <c r="AX330" s="7" t="s">
        <v>3753</v>
      </c>
    </row>
    <row r="331" spans="1:50" collapsed="1">
      <c r="A331" t="s">
        <v>2821</v>
      </c>
      <c r="B331" t="s">
        <v>1985</v>
      </c>
      <c r="C331" s="1">
        <f t="shared" si="120"/>
        <v>1741365</v>
      </c>
      <c r="D331" s="7">
        <f>RANK(N331,(N331:P331,Q331:AE331))</f>
        <v>2</v>
      </c>
      <c r="E331" s="7">
        <f>RANK(O331,(N331:P331,Q331:AE331))</f>
        <v>1</v>
      </c>
      <c r="F331" s="7">
        <f>IF(P331&gt;0,RANK(P331,(N331:P331,Q331:AE331)),0)</f>
        <v>3</v>
      </c>
      <c r="G331" s="1">
        <f t="shared" si="121"/>
        <v>145518</v>
      </c>
      <c r="H331" s="2">
        <f t="shared" si="122"/>
        <v>8.3565478805419882E-2</v>
      </c>
      <c r="I331" s="2"/>
      <c r="J331" s="2">
        <f t="shared" si="123"/>
        <v>0.42393582046268302</v>
      </c>
      <c r="K331" s="2">
        <f t="shared" si="124"/>
        <v>0.50750129926810295</v>
      </c>
      <c r="L331" s="2">
        <f t="shared" si="125"/>
        <v>5.2507084959213031E-2</v>
      </c>
      <c r="M331" s="2">
        <f t="shared" si="126"/>
        <v>1.6055795310000946E-2</v>
      </c>
      <c r="N331" s="1">
        <f>SUM(N268:N330)</f>
        <v>738227</v>
      </c>
      <c r="O331" s="1">
        <f t="shared" ref="O331:T331" si="131">SUM(O268:O330)</f>
        <v>883745</v>
      </c>
      <c r="P331" s="1">
        <f t="shared" si="131"/>
        <v>91434</v>
      </c>
      <c r="Q331" s="1">
        <f t="shared" si="131"/>
        <v>10465</v>
      </c>
      <c r="R331" s="1">
        <f t="shared" si="131"/>
        <v>12799</v>
      </c>
      <c r="S331" s="1">
        <f>SUM(S268:S330)</f>
        <v>1319</v>
      </c>
      <c r="T331" s="1">
        <f t="shared" si="131"/>
        <v>2240</v>
      </c>
      <c r="V331" s="1">
        <f>SUM(V268:V330)</f>
        <v>216</v>
      </c>
      <c r="X331" s="1">
        <f>SUM(X268:X330)</f>
        <v>712</v>
      </c>
      <c r="AD331" s="1">
        <f>SUM(AD268:AD330)</f>
        <v>208</v>
      </c>
      <c r="AG331" s="7">
        <f>IF(Q331&gt;0,RANK(Q331,(N331:P331,Q331:AE331)),0)</f>
        <v>5</v>
      </c>
      <c r="AH331" s="7">
        <f>IF(R331&gt;0,RANK(R331,(N331:P331,Q331:AE331)),0)</f>
        <v>4</v>
      </c>
      <c r="AI331" s="7">
        <f>IF(T331&gt;0,RANK(T331,(N331:P331,Q331:AE331)),0)</f>
        <v>6</v>
      </c>
      <c r="AJ331" s="7">
        <f>IF(S331&gt;0,RANK(S331,(N331:P331,Q331:AE331)),0)</f>
        <v>7</v>
      </c>
      <c r="AK331" s="2">
        <f t="shared" si="127"/>
        <v>6.0096533466562152E-3</v>
      </c>
      <c r="AL331" s="2">
        <f t="shared" si="128"/>
        <v>7.3499811929147538E-3</v>
      </c>
      <c r="AM331" s="2">
        <f t="shared" si="129"/>
        <v>1.286347204635444E-3</v>
      </c>
      <c r="AN331" s="2">
        <f t="shared" si="130"/>
        <v>7.5745176915810301E-4</v>
      </c>
      <c r="AP331" t="s">
        <v>2821</v>
      </c>
      <c r="AQ331" t="s">
        <v>1985</v>
      </c>
      <c r="AV331" s="83" t="str">
        <f t="shared" si="119"/>
        <v/>
      </c>
      <c r="AX331" s="7" t="s">
        <v>3288</v>
      </c>
    </row>
    <row r="332" spans="1:50">
      <c r="C332" s="1"/>
      <c r="E332" s="7"/>
      <c r="F332" s="7"/>
      <c r="I332" s="2"/>
      <c r="AG332" s="7"/>
      <c r="AH332" s="7"/>
      <c r="AI332" s="7"/>
      <c r="AJ332" s="7"/>
    </row>
    <row r="333" spans="1:50" hidden="1" outlineLevel="1">
      <c r="A333" t="s">
        <v>1812</v>
      </c>
      <c r="B333" t="s">
        <v>1591</v>
      </c>
      <c r="C333" s="1">
        <f t="shared" ref="C333:C341" si="132">SUM(N333:AE333)</f>
        <v>370289</v>
      </c>
      <c r="D333" s="7">
        <f>RANK(N333,(N333:P333,Q333:AE333))</f>
        <v>1</v>
      </c>
      <c r="E333" s="7">
        <f>RANK(O333,(N333:P333,Q333:AE333))</f>
        <v>2</v>
      </c>
      <c r="F333" s="7">
        <f>IF(P333&gt;0,RANK(P333,(N333:P333,Q333:AE333)),0)</f>
        <v>3</v>
      </c>
      <c r="G333" s="1">
        <f t="shared" ref="G333:G341" si="133">IF(D333=1,N333,IF(E333=1,O333,P333))-IF(D333=2,N333,IF(E333=2,O333,P333))</f>
        <v>34110</v>
      </c>
      <c r="H333" s="2">
        <f t="shared" ref="H333:H341" si="134">G333/C333</f>
        <v>9.2117238157223141E-2</v>
      </c>
      <c r="I333" s="2"/>
      <c r="J333" s="2">
        <f t="shared" ref="J333:J341" si="135">IF($C333=0,"-",N333/$C333)</f>
        <v>0.52329126709137996</v>
      </c>
      <c r="K333" s="2">
        <f t="shared" ref="K333:K341" si="136">IF($C333=0,"-",O333/$C333)</f>
        <v>0.43117402893415685</v>
      </c>
      <c r="L333" s="2">
        <f t="shared" ref="L333:L341" si="137">IF($C333=0,"-",P333/$C333)</f>
        <v>3.4200313808943825E-2</v>
      </c>
      <c r="M333" s="2">
        <f t="shared" ref="M333:M341" si="138">IF(C333=0,"-",(1-J333-K333-L333))</f>
        <v>1.1334390165519362E-2</v>
      </c>
      <c r="N333" s="1">
        <f>SUMIF(Town!$AH$3:$AH$171,$A333,Town!N$3:N$171)</f>
        <v>193769</v>
      </c>
      <c r="O333" s="1">
        <f>SUMIF(Town!$AH$3:$AH$171,$A333,Town!O$3:O$171)</f>
        <v>159659</v>
      </c>
      <c r="P333" s="1">
        <f>SUMIF(Town!$AH$3:$AH$171,$A333,Town!P$3:P$171)</f>
        <v>12664</v>
      </c>
      <c r="Q333" s="1">
        <f>SUMIF(Town!$AH$3:$AH$171,$A333,Town!Q$3:Q$171)</f>
        <v>931</v>
      </c>
      <c r="R333" s="1">
        <f>SUMIF(Town!$AH$3:$AH$171,$A333,Town!R$3:R$171)</f>
        <v>947</v>
      </c>
      <c r="S333" s="1">
        <f>SUMIF(Town!$AH$3:$AH$171,$A333,Town!T$3:T$171)</f>
        <v>2301</v>
      </c>
      <c r="T333" s="1">
        <f>SUMIF(Town!$AH$3:$AH$171,$A333,Town!S$3:S$171)</f>
        <v>11</v>
      </c>
      <c r="U333" s="1">
        <f>SUMIF(Town!$AH$3:$AH$171,$A333,Town!U$3:U$171)</f>
        <v>6</v>
      </c>
      <c r="V333" s="1">
        <f>SUMIF(Town!$AH$3:$AH$171,$A333,Town!W$3:W$171)</f>
        <v>1</v>
      </c>
      <c r="AG333" s="7">
        <f>IF(Q333&gt;0,RANK(Q333,(N333:P333,Q333:AE333)),0)</f>
        <v>6</v>
      </c>
      <c r="AH333" s="7">
        <f>IF(R333&gt;0,RANK(R333,(N333:P333,Q333:AE333)),0)</f>
        <v>5</v>
      </c>
      <c r="AI333" s="7">
        <f>IF(T333&gt;0,RANK(T333,(N333:P333,Q333:AE333)),0)</f>
        <v>7</v>
      </c>
      <c r="AJ333" s="7">
        <f>IF(S333&gt;0,RANK(S333,(N333:P333,Q333:AE333)),0)</f>
        <v>4</v>
      </c>
      <c r="AK333" s="2">
        <f t="shared" ref="AK333:AK341" si="139">IF($C333=0,"-",Q333/$C333)</f>
        <v>2.51425238124816E-3</v>
      </c>
      <c r="AL333" s="2">
        <f t="shared" ref="AL333:AL341" si="140">IF($C333=0,"-",R333/$C333)</f>
        <v>2.5574618743737999E-3</v>
      </c>
      <c r="AM333" s="2">
        <f t="shared" ref="AM333:AM341" si="141">IF($C333=0,"-",T333/$C333)</f>
        <v>2.9706526523877296E-5</v>
      </c>
      <c r="AN333" s="2">
        <f t="shared" ref="AN333:AN341" si="142">IF($C333=0,"-",S333/$C333)</f>
        <v>6.2140652301310596E-3</v>
      </c>
      <c r="AP333" t="s">
        <v>1812</v>
      </c>
      <c r="AQ333" t="s">
        <v>1591</v>
      </c>
      <c r="AT333" s="93" t="s">
        <v>832</v>
      </c>
      <c r="AU333" s="92" t="s">
        <v>1801</v>
      </c>
      <c r="AV333" s="83" t="str">
        <f t="shared" si="119"/>
        <v>09001</v>
      </c>
      <c r="AX333" s="7" t="s">
        <v>3753</v>
      </c>
    </row>
    <row r="334" spans="1:50" hidden="1" outlineLevel="1">
      <c r="A334" t="s">
        <v>2191</v>
      </c>
      <c r="B334" t="s">
        <v>1591</v>
      </c>
      <c r="C334" s="1">
        <f t="shared" si="132"/>
        <v>367556</v>
      </c>
      <c r="D334" s="7">
        <f>RANK(N334,(N334:P334,Q334:AE334))</f>
        <v>1</v>
      </c>
      <c r="E334" s="7">
        <f>RANK(O334,(N334:P334,Q334:AE334))</f>
        <v>2</v>
      </c>
      <c r="F334" s="7">
        <f>IF(P334&gt;0,RANK(P334,(N334:P334,Q334:AE334)),0)</f>
        <v>3</v>
      </c>
      <c r="G334" s="1">
        <f t="shared" si="133"/>
        <v>93699</v>
      </c>
      <c r="H334" s="2">
        <f t="shared" si="134"/>
        <v>0.25492441968026641</v>
      </c>
      <c r="I334" s="2"/>
      <c r="J334" s="2">
        <f t="shared" si="135"/>
        <v>0.60172327482070764</v>
      </c>
      <c r="K334" s="2">
        <f t="shared" si="136"/>
        <v>0.34679885514044118</v>
      </c>
      <c r="L334" s="2">
        <f t="shared" si="137"/>
        <v>3.8671658196302063E-2</v>
      </c>
      <c r="M334" s="2">
        <f t="shared" si="138"/>
        <v>1.2806211842549119E-2</v>
      </c>
      <c r="N334" s="1">
        <f>SUMIF(Town!$AH$3:$AH$171,$A334,Town!N$3:N$171)</f>
        <v>221167</v>
      </c>
      <c r="O334" s="1">
        <f>SUMIF(Town!$AH$3:$AH$171,$A334,Town!O$3:O$171)</f>
        <v>127468</v>
      </c>
      <c r="P334" s="1">
        <f>SUMIF(Town!$AH$3:$AH$171,$A334,Town!P$3:P$171)</f>
        <v>14214</v>
      </c>
      <c r="Q334" s="1">
        <f>SUMIF(Town!$AH$3:$AH$171,$A334,Town!Q$3:Q$171)</f>
        <v>1154</v>
      </c>
      <c r="R334" s="1">
        <f>SUMIF(Town!$AH$3:$AH$171,$A334,Town!R$3:R$171)</f>
        <v>767</v>
      </c>
      <c r="S334" s="1">
        <f>SUMIF(Town!$AH$3:$AH$171,$A334,Town!T$3:T$171)</f>
        <v>2769</v>
      </c>
      <c r="T334" s="1">
        <f>SUMIF(Town!$AH$3:$AH$171,$A334,Town!S$3:S$171)</f>
        <v>12</v>
      </c>
      <c r="U334" s="1">
        <f>SUMIF(Town!$AH$3:$AH$171,$A334,Town!U$3:U$171)</f>
        <v>2</v>
      </c>
      <c r="V334" s="1">
        <f>SUMIF(Town!$AH$3:$AH$171,$A334,Town!W$3:W$171)</f>
        <v>3</v>
      </c>
      <c r="AG334" s="7">
        <f>IF(Q334&gt;0,RANK(Q334,(N334:P334,Q334:AE334)),0)</f>
        <v>5</v>
      </c>
      <c r="AH334" s="7">
        <f>IF(R334&gt;0,RANK(R334,(N334:P334,Q334:AE334)),0)</f>
        <v>6</v>
      </c>
      <c r="AI334" s="7">
        <f>IF(T334&gt;0,RANK(T334,(N334:P334,Q334:AE334)),0)</f>
        <v>7</v>
      </c>
      <c r="AJ334" s="7">
        <f>IF(S334&gt;0,RANK(S334,(N334:P334,Q334:AE334)),0)</f>
        <v>4</v>
      </c>
      <c r="AK334" s="2">
        <f t="shared" si="139"/>
        <v>3.1396576304018979E-3</v>
      </c>
      <c r="AL334" s="2">
        <f t="shared" si="140"/>
        <v>2.0867568479360967E-3</v>
      </c>
      <c r="AM334" s="2">
        <f t="shared" si="141"/>
        <v>3.2648086278009337E-5</v>
      </c>
      <c r="AN334" s="2">
        <f t="shared" si="142"/>
        <v>7.5335459086506547E-3</v>
      </c>
      <c r="AP334" t="s">
        <v>2191</v>
      </c>
      <c r="AQ334" t="s">
        <v>1591</v>
      </c>
      <c r="AT334" s="93" t="s">
        <v>832</v>
      </c>
      <c r="AU334" s="92" t="s">
        <v>1802</v>
      </c>
      <c r="AV334" s="83" t="str">
        <f t="shared" si="119"/>
        <v>09003</v>
      </c>
      <c r="AX334" s="7" t="s">
        <v>3753</v>
      </c>
    </row>
    <row r="335" spans="1:50" hidden="1" outlineLevel="1">
      <c r="A335" t="s">
        <v>2192</v>
      </c>
      <c r="B335" t="s">
        <v>1591</v>
      </c>
      <c r="C335" s="1">
        <f t="shared" si="132"/>
        <v>87338</v>
      </c>
      <c r="D335" s="7">
        <f>RANK(N335,(N335:P335,Q335:AE335))</f>
        <v>1</v>
      </c>
      <c r="E335" s="7">
        <f>RANK(O335,(N335:P335,Q335:AE335))</f>
        <v>2</v>
      </c>
      <c r="F335" s="7">
        <f>IF(P335&gt;0,RANK(P335,(N335:P335,Q335:AE335)),0)</f>
        <v>3</v>
      </c>
      <c r="G335" s="1">
        <f t="shared" si="133"/>
        <v>2634</v>
      </c>
      <c r="H335" s="2">
        <f t="shared" si="134"/>
        <v>3.0158693810254412E-2</v>
      </c>
      <c r="I335" s="2"/>
      <c r="J335" s="2">
        <f t="shared" si="135"/>
        <v>0.4786690787515171</v>
      </c>
      <c r="K335" s="2">
        <f t="shared" si="136"/>
        <v>0.44851038494126266</v>
      </c>
      <c r="L335" s="2">
        <f t="shared" si="137"/>
        <v>6.1977604250154569E-2</v>
      </c>
      <c r="M335" s="2">
        <f t="shared" si="138"/>
        <v>1.0842932057065671E-2</v>
      </c>
      <c r="N335" s="1">
        <f>SUMIF(Town!$AH$3:$AH$171,$A335,Town!N$3:N$171)</f>
        <v>41806</v>
      </c>
      <c r="O335" s="1">
        <f>SUMIF(Town!$AH$3:$AH$171,$A335,Town!O$3:O$171)</f>
        <v>39172</v>
      </c>
      <c r="P335" s="1">
        <f>SUMIF(Town!$AH$3:$AH$171,$A335,Town!P$3:P$171)</f>
        <v>5413</v>
      </c>
      <c r="Q335" s="1">
        <f>SUMIF(Town!$AH$3:$AH$171,$A335,Town!Q$3:Q$171)</f>
        <v>295</v>
      </c>
      <c r="R335" s="1">
        <f>SUMIF(Town!$AH$3:$AH$171,$A335,Town!R$3:R$171)</f>
        <v>258</v>
      </c>
      <c r="S335" s="1">
        <f>SUMIF(Town!$AH$3:$AH$171,$A335,Town!T$3:T$171)</f>
        <v>393</v>
      </c>
      <c r="T335" s="1">
        <f>SUMIF(Town!$AH$3:$AH$171,$A335,Town!S$3:S$171)</f>
        <v>1</v>
      </c>
      <c r="U335" s="1">
        <f>SUMIF(Town!$AH$3:$AH$171,$A335,Town!U$3:U$171)</f>
        <v>0</v>
      </c>
      <c r="V335" s="1">
        <f>SUMIF(Town!$AH$3:$AH$171,$A335,Town!W$3:W$171)</f>
        <v>0</v>
      </c>
      <c r="AG335" s="7">
        <f>IF(Q335&gt;0,RANK(Q335,(N335:P335,Q335:AE335)),0)</f>
        <v>5</v>
      </c>
      <c r="AH335" s="7">
        <f>IF(R335&gt;0,RANK(R335,(N335:P335,Q335:AE335)),0)</f>
        <v>6</v>
      </c>
      <c r="AI335" s="7">
        <f>IF(T335&gt;0,RANK(T335,(N335:P335,Q335:AE335)),0)</f>
        <v>7</v>
      </c>
      <c r="AJ335" s="7">
        <f>IF(S335&gt;0,RANK(S335,(N335:P335,Q335:AE335)),0)</f>
        <v>4</v>
      </c>
      <c r="AK335" s="2">
        <f t="shared" si="139"/>
        <v>3.3776821085896172E-3</v>
      </c>
      <c r="AL335" s="2">
        <f t="shared" si="140"/>
        <v>2.9540406237834617E-3</v>
      </c>
      <c r="AM335" s="2">
        <f t="shared" si="141"/>
        <v>1.1449769859625822E-5</v>
      </c>
      <c r="AN335" s="2">
        <f t="shared" si="142"/>
        <v>4.4997595548329477E-3</v>
      </c>
      <c r="AP335" t="s">
        <v>2192</v>
      </c>
      <c r="AQ335" t="s">
        <v>1591</v>
      </c>
      <c r="AT335" s="93" t="s">
        <v>832</v>
      </c>
      <c r="AU335" s="92" t="s">
        <v>1803</v>
      </c>
      <c r="AV335" s="83" t="str">
        <f t="shared" si="119"/>
        <v>09005</v>
      </c>
      <c r="AX335" s="7" t="s">
        <v>3753</v>
      </c>
    </row>
    <row r="336" spans="1:50" hidden="1" outlineLevel="1">
      <c r="A336" t="s">
        <v>1850</v>
      </c>
      <c r="B336" t="s">
        <v>1591</v>
      </c>
      <c r="C336" s="1">
        <f t="shared" si="132"/>
        <v>77433</v>
      </c>
      <c r="D336" s="7">
        <f>RANK(N336,(N336:P336,Q336:AE336))</f>
        <v>1</v>
      </c>
      <c r="E336" s="7">
        <f>RANK(O336,(N336:P336,Q336:AE336))</f>
        <v>2</v>
      </c>
      <c r="F336" s="7">
        <f>IF(P336&gt;0,RANK(P336,(N336:P336,Q336:AE336)),0)</f>
        <v>3</v>
      </c>
      <c r="G336" s="1">
        <f t="shared" si="133"/>
        <v>14024</v>
      </c>
      <c r="H336" s="2">
        <f t="shared" si="134"/>
        <v>0.18111141244688958</v>
      </c>
      <c r="I336" s="2"/>
      <c r="J336" s="2">
        <f t="shared" si="135"/>
        <v>0.55943848230082782</v>
      </c>
      <c r="K336" s="2">
        <f t="shared" si="136"/>
        <v>0.37832706985393827</v>
      </c>
      <c r="L336" s="2">
        <f t="shared" si="137"/>
        <v>5.2161223251068665E-2</v>
      </c>
      <c r="M336" s="2">
        <f t="shared" si="138"/>
        <v>1.0073224594165243E-2</v>
      </c>
      <c r="N336" s="1">
        <f>SUMIF(Town!$AH$3:$AH$171,$A336,Town!N$3:N$171)</f>
        <v>43319</v>
      </c>
      <c r="O336" s="1">
        <f>SUMIF(Town!$AH$3:$AH$171,$A336,Town!O$3:O$171)</f>
        <v>29295</v>
      </c>
      <c r="P336" s="1">
        <f>SUMIF(Town!$AH$3:$AH$171,$A336,Town!P$3:P$171)</f>
        <v>4039</v>
      </c>
      <c r="Q336" s="1">
        <f>SUMIF(Town!$AH$3:$AH$171,$A336,Town!Q$3:Q$171)</f>
        <v>243</v>
      </c>
      <c r="R336" s="1">
        <f>SUMIF(Town!$AH$3:$AH$171,$A336,Town!R$3:R$171)</f>
        <v>226</v>
      </c>
      <c r="S336" s="1">
        <f>SUMIF(Town!$AH$3:$AH$171,$A336,Town!T$3:T$171)</f>
        <v>308</v>
      </c>
      <c r="T336" s="1">
        <f>SUMIF(Town!$AH$3:$AH$171,$A336,Town!S$3:S$171)</f>
        <v>3</v>
      </c>
      <c r="U336" s="1">
        <f>SUMIF(Town!$AH$3:$AH$171,$A336,Town!U$3:U$171)</f>
        <v>0</v>
      </c>
      <c r="V336" s="1">
        <f>SUMIF(Town!$AH$3:$AH$171,$A336,Town!W$3:W$171)</f>
        <v>0</v>
      </c>
      <c r="AG336" s="7">
        <f>IF(Q336&gt;0,RANK(Q336,(N336:P336,Q336:AE336)),0)</f>
        <v>5</v>
      </c>
      <c r="AH336" s="7">
        <f>IF(R336&gt;0,RANK(R336,(N336:P336,Q336:AE336)),0)</f>
        <v>6</v>
      </c>
      <c r="AI336" s="7">
        <f>IF(T336&gt;0,RANK(T336,(N336:P336,Q336:AE336)),0)</f>
        <v>7</v>
      </c>
      <c r="AJ336" s="7">
        <f>IF(S336&gt;0,RANK(S336,(N336:P336,Q336:AE336)),0)</f>
        <v>4</v>
      </c>
      <c r="AK336" s="2">
        <f t="shared" si="139"/>
        <v>3.1381968927976446E-3</v>
      </c>
      <c r="AL336" s="2">
        <f t="shared" si="140"/>
        <v>2.9186522542068629E-3</v>
      </c>
      <c r="AM336" s="2">
        <f t="shared" si="141"/>
        <v>3.8743171516020304E-5</v>
      </c>
      <c r="AN336" s="2">
        <f t="shared" si="142"/>
        <v>3.977632275644751E-3</v>
      </c>
      <c r="AP336" t="s">
        <v>1850</v>
      </c>
      <c r="AQ336" t="s">
        <v>1591</v>
      </c>
      <c r="AT336" s="93" t="s">
        <v>832</v>
      </c>
      <c r="AU336" s="92" t="s">
        <v>2150</v>
      </c>
      <c r="AV336" s="83" t="str">
        <f t="shared" si="119"/>
        <v>09007</v>
      </c>
      <c r="AX336" s="7" t="s">
        <v>3753</v>
      </c>
    </row>
    <row r="337" spans="1:50" hidden="1" outlineLevel="1">
      <c r="A337" t="s">
        <v>3146</v>
      </c>
      <c r="B337" t="s">
        <v>1591</v>
      </c>
      <c r="C337" s="1">
        <f t="shared" si="132"/>
        <v>341099</v>
      </c>
      <c r="D337" s="7">
        <f>RANK(N337,(N337:P337,Q337:AE337))</f>
        <v>1</v>
      </c>
      <c r="E337" s="7">
        <f>RANK(O337,(N337:P337,Q337:AE337))</f>
        <v>2</v>
      </c>
      <c r="F337" s="7">
        <f>IF(P337&gt;0,RANK(P337,(N337:P337,Q337:AE337)),0)</f>
        <v>3</v>
      </c>
      <c r="G337" s="1">
        <f t="shared" si="133"/>
        <v>75009</v>
      </c>
      <c r="H337" s="2">
        <f t="shared" si="134"/>
        <v>0.21990389886807055</v>
      </c>
      <c r="I337" s="2"/>
      <c r="J337" s="2">
        <f t="shared" si="135"/>
        <v>0.58026555340238462</v>
      </c>
      <c r="K337" s="2">
        <f t="shared" si="136"/>
        <v>0.36036165453431407</v>
      </c>
      <c r="L337" s="2">
        <f t="shared" si="137"/>
        <v>4.5637776715850821E-2</v>
      </c>
      <c r="M337" s="2">
        <f t="shared" si="138"/>
        <v>1.3735015347450495E-2</v>
      </c>
      <c r="N337" s="1">
        <f>SUMIF(Town!$AH$3:$AH$171,$A337,Town!N$3:N$171)</f>
        <v>197928</v>
      </c>
      <c r="O337" s="1">
        <f>SUMIF(Town!$AH$3:$AH$171,$A337,Town!O$3:O$171)</f>
        <v>122919</v>
      </c>
      <c r="P337" s="1">
        <f>SUMIF(Town!$AH$3:$AH$171,$A337,Town!P$3:P$171)</f>
        <v>15567</v>
      </c>
      <c r="Q337" s="1">
        <f>SUMIF(Town!$AH$3:$AH$171,$A337,Town!Q$3:Q$171)</f>
        <v>1208</v>
      </c>
      <c r="R337" s="1">
        <f>SUMIF(Town!$AH$3:$AH$171,$A337,Town!R$3:R$171)</f>
        <v>702</v>
      </c>
      <c r="S337" s="1">
        <f>SUMIF(Town!$AH$3:$AH$171,$A337,Town!T$3:T$171)</f>
        <v>2767</v>
      </c>
      <c r="T337" s="1">
        <f>SUMIF(Town!$AH$3:$AH$171,$A337,Town!S$3:S$171)</f>
        <v>6</v>
      </c>
      <c r="U337" s="1">
        <f>SUMIF(Town!$AH$3:$AH$171,$A337,Town!U$3:U$171)</f>
        <v>2</v>
      </c>
      <c r="V337" s="1">
        <f>SUMIF(Town!$AH$3:$AH$171,$A337,Town!W$3:W$171)</f>
        <v>0</v>
      </c>
      <c r="AG337" s="7">
        <f>IF(Q337&gt;0,RANK(Q337,(N337:P337,Q337:AE337)),0)</f>
        <v>5</v>
      </c>
      <c r="AH337" s="7">
        <f>IF(R337&gt;0,RANK(R337,(N337:P337,Q337:AE337)),0)</f>
        <v>6</v>
      </c>
      <c r="AI337" s="7">
        <f>IF(T337&gt;0,RANK(T337,(N337:P337,Q337:AE337)),0)</f>
        <v>7</v>
      </c>
      <c r="AJ337" s="7">
        <f>IF(S337&gt;0,RANK(S337,(N337:P337,Q337:AE337)),0)</f>
        <v>4</v>
      </c>
      <c r="AK337" s="2">
        <f t="shared" si="139"/>
        <v>3.5414938185101687E-3</v>
      </c>
      <c r="AL337" s="2">
        <f t="shared" si="140"/>
        <v>2.0580535269819028E-3</v>
      </c>
      <c r="AM337" s="2">
        <f t="shared" si="141"/>
        <v>1.7590201085315407E-5</v>
      </c>
      <c r="AN337" s="2">
        <f t="shared" si="142"/>
        <v>8.1120144005112881E-3</v>
      </c>
      <c r="AP337" t="s">
        <v>3146</v>
      </c>
      <c r="AQ337" t="s">
        <v>1591</v>
      </c>
      <c r="AT337" s="93" t="s">
        <v>832</v>
      </c>
      <c r="AU337" s="92" t="s">
        <v>2454</v>
      </c>
      <c r="AV337" s="83" t="str">
        <f t="shared" si="119"/>
        <v>09009</v>
      </c>
      <c r="AX337" s="7" t="s">
        <v>3753</v>
      </c>
    </row>
    <row r="338" spans="1:50" hidden="1" outlineLevel="1">
      <c r="A338" t="s">
        <v>3147</v>
      </c>
      <c r="B338" t="s">
        <v>1591</v>
      </c>
      <c r="C338" s="1">
        <f t="shared" si="132"/>
        <v>109147</v>
      </c>
      <c r="D338" s="7">
        <f>RANK(N338,(N338:P338,Q338:AE338))</f>
        <v>1</v>
      </c>
      <c r="E338" s="7">
        <f>RANK(O338,(N338:P338,Q338:AE338))</f>
        <v>2</v>
      </c>
      <c r="F338" s="7">
        <f>IF(P338&gt;0,RANK(P338,(N338:P338,Q338:AE338)),0)</f>
        <v>3</v>
      </c>
      <c r="G338" s="1">
        <f t="shared" si="133"/>
        <v>19281</v>
      </c>
      <c r="H338" s="2">
        <f t="shared" si="134"/>
        <v>0.17665167159885292</v>
      </c>
      <c r="I338" s="2"/>
      <c r="J338" s="2">
        <f t="shared" si="135"/>
        <v>0.55383107185722003</v>
      </c>
      <c r="K338" s="2">
        <f t="shared" si="136"/>
        <v>0.37717940025836716</v>
      </c>
      <c r="L338" s="2">
        <f t="shared" si="137"/>
        <v>5.6969041751033012E-2</v>
      </c>
      <c r="M338" s="2">
        <f t="shared" si="138"/>
        <v>1.2020486133379804E-2</v>
      </c>
      <c r="N338" s="1">
        <f>SUMIF(Town!$AH$3:$AH$171,$A338,Town!N$3:N$171)</f>
        <v>60449</v>
      </c>
      <c r="O338" s="1">
        <f>SUMIF(Town!$AH$3:$AH$171,$A338,Town!O$3:O$171)</f>
        <v>41168</v>
      </c>
      <c r="P338" s="1">
        <f>SUMIF(Town!$AH$3:$AH$171,$A338,Town!P$3:P$171)</f>
        <v>6218</v>
      </c>
      <c r="Q338" s="1">
        <f>SUMIF(Town!$AH$3:$AH$171,$A338,Town!Q$3:Q$171)</f>
        <v>460</v>
      </c>
      <c r="R338" s="1">
        <f>SUMIF(Town!$AH$3:$AH$171,$A338,Town!R$3:R$171)</f>
        <v>292</v>
      </c>
      <c r="S338" s="1">
        <f>SUMIF(Town!$AH$3:$AH$171,$A338,Town!T$3:T$171)</f>
        <v>553</v>
      </c>
      <c r="T338" s="1">
        <f>SUMIF(Town!$AH$3:$AH$171,$A338,Town!S$3:S$171)</f>
        <v>7</v>
      </c>
      <c r="U338" s="1">
        <f>SUMIF(Town!$AH$3:$AH$171,$A338,Town!U$3:U$171)</f>
        <v>0</v>
      </c>
      <c r="V338" s="1">
        <f>SUMIF(Town!$AH$3:$AH$171,$A338,Town!W$3:W$171)</f>
        <v>0</v>
      </c>
      <c r="AG338" s="7">
        <f>IF(Q338&gt;0,RANK(Q338,(N338:P338,Q338:AE338)),0)</f>
        <v>5</v>
      </c>
      <c r="AH338" s="7">
        <f>IF(R338&gt;0,RANK(R338,(N338:P338,Q338:AE338)),0)</f>
        <v>6</v>
      </c>
      <c r="AI338" s="7">
        <f>IF(T338&gt;0,RANK(T338,(N338:P338,Q338:AE338)),0)</f>
        <v>7</v>
      </c>
      <c r="AJ338" s="7">
        <f>IF(S338&gt;0,RANK(S338,(N338:P338,Q338:AE338)),0)</f>
        <v>4</v>
      </c>
      <c r="AK338" s="2">
        <f t="shared" si="139"/>
        <v>4.214499711398389E-3</v>
      </c>
      <c r="AL338" s="2">
        <f t="shared" si="140"/>
        <v>2.6752911211485428E-3</v>
      </c>
      <c r="AM338" s="2">
        <f t="shared" si="141"/>
        <v>6.4133691260410272E-5</v>
      </c>
      <c r="AN338" s="2">
        <f t="shared" si="142"/>
        <v>5.0665616095724115E-3</v>
      </c>
      <c r="AP338" t="s">
        <v>3147</v>
      </c>
      <c r="AQ338" t="s">
        <v>1591</v>
      </c>
      <c r="AT338" s="93" t="s">
        <v>832</v>
      </c>
      <c r="AU338" s="92" t="s">
        <v>2455</v>
      </c>
      <c r="AV338" s="83" t="str">
        <f t="shared" si="119"/>
        <v>09011</v>
      </c>
      <c r="AX338" s="7" t="s">
        <v>3753</v>
      </c>
    </row>
    <row r="339" spans="1:50" hidden="1" outlineLevel="1">
      <c r="A339" t="s">
        <v>3148</v>
      </c>
      <c r="B339" t="s">
        <v>1591</v>
      </c>
      <c r="C339" s="1">
        <f t="shared" si="132"/>
        <v>62700</v>
      </c>
      <c r="D339" s="7">
        <f>RANK(N339,(N339:P339,Q339:AE339))</f>
        <v>1</v>
      </c>
      <c r="E339" s="7">
        <f>RANK(O339,(N339:P339,Q339:AE339))</f>
        <v>2</v>
      </c>
      <c r="F339" s="7">
        <f>IF(P339&gt;0,RANK(P339,(N339:P339,Q339:AE339)),0)</f>
        <v>3</v>
      </c>
      <c r="G339" s="1">
        <f t="shared" si="133"/>
        <v>8849</v>
      </c>
      <c r="H339" s="2">
        <f t="shared" si="134"/>
        <v>0.1411323763955343</v>
      </c>
      <c r="I339" s="2"/>
      <c r="J339" s="2">
        <f t="shared" si="135"/>
        <v>0.53515151515151516</v>
      </c>
      <c r="K339" s="2">
        <f t="shared" si="136"/>
        <v>0.39401913875598088</v>
      </c>
      <c r="L339" s="2">
        <f t="shared" si="137"/>
        <v>5.9186602870813398E-2</v>
      </c>
      <c r="M339" s="2">
        <f t="shared" si="138"/>
        <v>1.1642743221690566E-2</v>
      </c>
      <c r="N339" s="1">
        <f>SUMIF(Town!$AH$3:$AH$171,$A339,Town!N$3:N$171)</f>
        <v>33554</v>
      </c>
      <c r="O339" s="1">
        <f>SUMIF(Town!$AH$3:$AH$171,$A339,Town!O$3:O$171)</f>
        <v>24705</v>
      </c>
      <c r="P339" s="1">
        <f>SUMIF(Town!$AH$3:$AH$171,$A339,Town!P$3:P$171)</f>
        <v>3711</v>
      </c>
      <c r="Q339" s="1">
        <f>SUMIF(Town!$AH$3:$AH$171,$A339,Town!Q$3:Q$171)</f>
        <v>250</v>
      </c>
      <c r="R339" s="1">
        <f>SUMIF(Town!$AH$3:$AH$171,$A339,Town!R$3:R$171)</f>
        <v>150</v>
      </c>
      <c r="S339" s="1">
        <f>SUMIF(Town!$AH$3:$AH$171,$A339,Town!T$3:T$171)</f>
        <v>330</v>
      </c>
      <c r="T339" s="1">
        <f>SUMIF(Town!$AH$3:$AH$171,$A339,Town!S$3:S$171)</f>
        <v>0</v>
      </c>
      <c r="U339" s="1">
        <f>SUMIF(Town!$AH$3:$AH$171,$A339,Town!U$3:U$171)</f>
        <v>0</v>
      </c>
      <c r="V339" s="1">
        <f>SUMIF(Town!$AH$3:$AH$171,$A339,Town!W$3:W$171)</f>
        <v>0</v>
      </c>
      <c r="AG339" s="7">
        <f>IF(Q339&gt;0,RANK(Q339,(N339:P339,Q339:AE339)),0)</f>
        <v>5</v>
      </c>
      <c r="AH339" s="7">
        <f>IF(R339&gt;0,RANK(R339,(N339:P339,Q339:AE339)),0)</f>
        <v>6</v>
      </c>
      <c r="AI339" s="7">
        <f>IF(T339&gt;0,RANK(T339,(N339:P339,Q339:AE339)),0)</f>
        <v>0</v>
      </c>
      <c r="AJ339" s="7">
        <f>IF(S339&gt;0,RANK(S339,(N339:P339,Q339:AE339)),0)</f>
        <v>4</v>
      </c>
      <c r="AK339" s="2">
        <f t="shared" si="139"/>
        <v>3.9872408293460922E-3</v>
      </c>
      <c r="AL339" s="2">
        <f t="shared" si="140"/>
        <v>2.3923444976076554E-3</v>
      </c>
      <c r="AM339" s="2">
        <f t="shared" si="141"/>
        <v>0</v>
      </c>
      <c r="AN339" s="2">
        <f t="shared" si="142"/>
        <v>5.263157894736842E-3</v>
      </c>
      <c r="AP339" t="s">
        <v>3148</v>
      </c>
      <c r="AQ339" t="s">
        <v>1591</v>
      </c>
      <c r="AT339" s="93" t="s">
        <v>832</v>
      </c>
      <c r="AU339" s="92" t="s">
        <v>2456</v>
      </c>
      <c r="AV339" s="83" t="str">
        <f t="shared" si="119"/>
        <v>09013</v>
      </c>
      <c r="AX339" s="7" t="s">
        <v>3753</v>
      </c>
    </row>
    <row r="340" spans="1:50" hidden="1" outlineLevel="1">
      <c r="A340" t="s">
        <v>3851</v>
      </c>
      <c r="B340" t="s">
        <v>1591</v>
      </c>
      <c r="C340" s="1">
        <f t="shared" si="132"/>
        <v>43963</v>
      </c>
      <c r="D340" s="7">
        <f>RANK(N340,(N340:P340,Q340:AE340))</f>
        <v>1</v>
      </c>
      <c r="E340" s="7">
        <f>RANK(O340,(N340:P340,Q340:AE340))</f>
        <v>2</v>
      </c>
      <c r="F340" s="7">
        <f>IF(P340&gt;0,RANK(P340,(N340:P340,Q340:AE340)),0)</f>
        <v>3</v>
      </c>
      <c r="G340" s="1">
        <f t="shared" si="133"/>
        <v>7315</v>
      </c>
      <c r="H340" s="2">
        <f t="shared" si="134"/>
        <v>0.16638991879535064</v>
      </c>
      <c r="I340" s="2"/>
      <c r="J340" s="2">
        <f t="shared" si="135"/>
        <v>0.54643677638013788</v>
      </c>
      <c r="K340" s="2">
        <f t="shared" si="136"/>
        <v>0.38004685758478723</v>
      </c>
      <c r="L340" s="2">
        <f t="shared" si="137"/>
        <v>5.9732047403498398E-2</v>
      </c>
      <c r="M340" s="2">
        <f t="shared" si="138"/>
        <v>1.3784318631576489E-2</v>
      </c>
      <c r="N340" s="1">
        <f>SUMIF(Town!$AH$3:$AH$171,$A340,Town!N$3:N$171)</f>
        <v>24023</v>
      </c>
      <c r="O340" s="1">
        <f>SUMIF(Town!$AH$3:$AH$171,$A340,Town!O$3:O$171)</f>
        <v>16708</v>
      </c>
      <c r="P340" s="1">
        <f>SUMIF(Town!$AH$3:$AH$171,$A340,Town!P$3:P$171)</f>
        <v>2626</v>
      </c>
      <c r="Q340" s="1">
        <f>SUMIF(Town!$AH$3:$AH$171,$A340,Town!Q$3:Q$171)</f>
        <v>190</v>
      </c>
      <c r="R340" s="1">
        <f>SUMIF(Town!$AH$3:$AH$171,$A340,Town!R$3:R$171)</f>
        <v>142</v>
      </c>
      <c r="S340" s="1">
        <f>SUMIF(Town!$AH$3:$AH$171,$A340,Town!T$3:T$171)</f>
        <v>274</v>
      </c>
      <c r="T340" s="1">
        <f>SUMIF(Town!$AH$3:$AH$171,$A340,Town!S$3:S$171)</f>
        <v>0</v>
      </c>
      <c r="U340" s="1">
        <f>SUMIF(Town!$AH$3:$AH$171,$A340,Town!U$3:U$171)</f>
        <v>0</v>
      </c>
      <c r="V340" s="1">
        <f>SUMIF(Town!$AH$3:$AH$171,$A340,Town!W$3:W$171)</f>
        <v>0</v>
      </c>
      <c r="AG340" s="7">
        <f>IF(Q340&gt;0,RANK(Q340,(N340:P340,Q340:AE340)),0)</f>
        <v>5</v>
      </c>
      <c r="AH340" s="7">
        <f>IF(R340&gt;0,RANK(R340,(N340:P340,Q340:AE340)),0)</f>
        <v>6</v>
      </c>
      <c r="AI340" s="7">
        <f>IF(T340&gt;0,RANK(T340,(N340:P340,Q340:AE340)),0)</f>
        <v>0</v>
      </c>
      <c r="AJ340" s="7">
        <f>IF(S340&gt;0,RANK(S340,(N340:P340,Q340:AE340)),0)</f>
        <v>4</v>
      </c>
      <c r="AK340" s="2">
        <f t="shared" si="139"/>
        <v>4.3218160726065102E-3</v>
      </c>
      <c r="AL340" s="2">
        <f t="shared" si="140"/>
        <v>3.2299888542638129E-3</v>
      </c>
      <c r="AM340" s="2">
        <f t="shared" si="141"/>
        <v>0</v>
      </c>
      <c r="AN340" s="2">
        <f t="shared" si="142"/>
        <v>6.2325137047062303E-3</v>
      </c>
      <c r="AP340" t="s">
        <v>3851</v>
      </c>
      <c r="AQ340" t="s">
        <v>1591</v>
      </c>
      <c r="AT340" s="93" t="s">
        <v>832</v>
      </c>
      <c r="AU340" s="92" t="s">
        <v>1466</v>
      </c>
      <c r="AV340" s="83" t="str">
        <f t="shared" si="119"/>
        <v>09015</v>
      </c>
      <c r="AX340" s="7" t="s">
        <v>3753</v>
      </c>
    </row>
    <row r="341" spans="1:50" collapsed="1">
      <c r="A341" t="s">
        <v>1608</v>
      </c>
      <c r="B341" t="s">
        <v>1985</v>
      </c>
      <c r="C341" s="1">
        <f t="shared" si="132"/>
        <v>1459525</v>
      </c>
      <c r="D341" s="7">
        <f>RANK(N341,(N341:P341,Q341:AE341))</f>
        <v>1</v>
      </c>
      <c r="E341" s="7">
        <f>RANK(O341,(N341:P341,Q341:AE341))</f>
        <v>2</v>
      </c>
      <c r="F341" s="7">
        <f>IF(P341&gt;0,RANK(P341,(N341:P341,Q341:AE341)),0)</f>
        <v>3</v>
      </c>
      <c r="G341" s="1">
        <f t="shared" si="133"/>
        <v>254921</v>
      </c>
      <c r="H341" s="2">
        <f t="shared" si="134"/>
        <v>0.17466024905363045</v>
      </c>
      <c r="I341" s="2"/>
      <c r="J341" s="2">
        <f t="shared" si="135"/>
        <v>0.55909628132440348</v>
      </c>
      <c r="K341" s="2">
        <f t="shared" si="136"/>
        <v>0.384436032270773</v>
      </c>
      <c r="L341" s="2">
        <f t="shared" si="137"/>
        <v>4.4159572463643992E-2</v>
      </c>
      <c r="M341" s="2">
        <f t="shared" si="138"/>
        <v>1.2308113941179533E-2</v>
      </c>
      <c r="N341" s="1">
        <f>SUM(N333:N340)</f>
        <v>816015</v>
      </c>
      <c r="O341" s="1">
        <f t="shared" ref="O341:V341" si="143">SUM(O333:O340)</f>
        <v>561094</v>
      </c>
      <c r="P341" s="1">
        <f t="shared" si="143"/>
        <v>64452</v>
      </c>
      <c r="Q341" s="1">
        <f t="shared" si="143"/>
        <v>4731</v>
      </c>
      <c r="R341" s="1">
        <f t="shared" si="143"/>
        <v>3484</v>
      </c>
      <c r="S341" s="1">
        <f>SUM(S333:S340)</f>
        <v>9695</v>
      </c>
      <c r="T341" s="1">
        <f t="shared" si="143"/>
        <v>40</v>
      </c>
      <c r="U341" s="1">
        <f t="shared" si="143"/>
        <v>10</v>
      </c>
      <c r="V341" s="1">
        <f t="shared" si="143"/>
        <v>4</v>
      </c>
      <c r="AG341" s="7">
        <f>IF(Q341&gt;0,RANK(Q341,(N341:P341,Q341:AE341)),0)</f>
        <v>5</v>
      </c>
      <c r="AH341" s="7">
        <f>IF(R341&gt;0,RANK(R341,(N341:P341,Q341:AE341)),0)</f>
        <v>6</v>
      </c>
      <c r="AI341" s="7">
        <f>IF(T341&gt;0,RANK(T341,(N341:P341,Q341:AE341)),0)</f>
        <v>7</v>
      </c>
      <c r="AJ341" s="7">
        <f>IF(S341&gt;0,RANK(S341,(N341:P341,Q341:AE341)),0)</f>
        <v>4</v>
      </c>
      <c r="AK341" s="2">
        <f t="shared" si="139"/>
        <v>3.2414655452972715E-3</v>
      </c>
      <c r="AL341" s="2">
        <f t="shared" si="140"/>
        <v>2.3870779877014784E-3</v>
      </c>
      <c r="AM341" s="2">
        <f t="shared" si="141"/>
        <v>2.740617666706634E-5</v>
      </c>
      <c r="AN341" s="2">
        <f t="shared" si="142"/>
        <v>6.6425720696802045E-3</v>
      </c>
      <c r="AP341" t="s">
        <v>1608</v>
      </c>
      <c r="AQ341" t="s">
        <v>1985</v>
      </c>
      <c r="AV341" s="83" t="str">
        <f t="shared" si="119"/>
        <v/>
      </c>
      <c r="AX341" s="7" t="s">
        <v>3288</v>
      </c>
    </row>
    <row r="342" spans="1:50">
      <c r="C342" s="1"/>
      <c r="E342" s="7"/>
      <c r="F342" s="7"/>
      <c r="I342" s="2"/>
      <c r="AG342" s="7"/>
      <c r="AH342" s="7"/>
      <c r="AI342" s="7"/>
      <c r="AJ342" s="7"/>
    </row>
    <row r="343" spans="1:50" hidden="1" outlineLevel="1">
      <c r="A343" t="s">
        <v>3204</v>
      </c>
      <c r="B343" t="s">
        <v>3008</v>
      </c>
      <c r="C343" s="1">
        <f>SUM(N343:AE343)</f>
        <v>48247</v>
      </c>
      <c r="D343" s="7">
        <f>RANK(N343,(N343:P343,Q343:AE343))</f>
        <v>2</v>
      </c>
      <c r="E343" s="7">
        <f>RANK(O343,(N343:P343,Q343:AE343))</f>
        <v>1</v>
      </c>
      <c r="F343" s="7">
        <f>IF(P343&gt;0,RANK(P343,(N343:P343,Q343:AE343)),0)</f>
        <v>3</v>
      </c>
      <c r="G343" s="1">
        <f>IF(D343=1,N343,IF(E343=1,O343,P343))-IF(D343=2,N343,IF(E343=2,O343,P343))</f>
        <v>1291</v>
      </c>
      <c r="H343" s="2">
        <f>G343/C343</f>
        <v>2.6758140402512072E-2</v>
      </c>
      <c r="I343" s="2"/>
      <c r="J343" s="2">
        <f t="shared" ref="J343:L346" si="144">IF($C343=0,"-",N343/$C343)</f>
        <v>0.47236097581196757</v>
      </c>
      <c r="K343" s="2">
        <f t="shared" si="144"/>
        <v>0.49911911621447963</v>
      </c>
      <c r="L343" s="2">
        <f t="shared" si="144"/>
        <v>2.2426264845482619E-2</v>
      </c>
      <c r="M343" s="2">
        <f>IF(C343=0,"-",(1-J343-K343-L343))</f>
        <v>6.0936431280701857E-3</v>
      </c>
      <c r="N343" s="1">
        <v>22790</v>
      </c>
      <c r="O343" s="1">
        <v>24081</v>
      </c>
      <c r="P343" s="1">
        <v>1082</v>
      </c>
      <c r="Q343" s="1">
        <v>141</v>
      </c>
      <c r="R343" s="1">
        <v>92</v>
      </c>
      <c r="S343" s="1">
        <v>45</v>
      </c>
      <c r="T343" s="1">
        <v>16</v>
      </c>
      <c r="AG343" s="7">
        <f>IF(Q343&gt;0,RANK(Q343,(N343:P343,Q343:AE343)),0)</f>
        <v>4</v>
      </c>
      <c r="AH343" s="7">
        <f>IF(R343&gt;0,RANK(R343,(N343:P343,Q343:AE343)),0)</f>
        <v>5</v>
      </c>
      <c r="AI343" s="7">
        <f>IF(T343&gt;0,RANK(T343,(N343:P343,Q343:AE343)),0)</f>
        <v>7</v>
      </c>
      <c r="AJ343" s="7">
        <f>IF(S343&gt;0,RANK(S343,(N343:P343,Q343:AE343)),0)</f>
        <v>6</v>
      </c>
      <c r="AK343" s="2">
        <f t="shared" ref="AK343:AL346" si="145">IF($C343=0,"-",Q343/$C343)</f>
        <v>2.9224615001969033E-3</v>
      </c>
      <c r="AL343" s="2">
        <f t="shared" si="145"/>
        <v>1.9068543121852136E-3</v>
      </c>
      <c r="AM343" s="2">
        <f>IF($C343=0,"-",T343/$C343)</f>
        <v>3.316268369017763E-4</v>
      </c>
      <c r="AN343" s="2">
        <f>IF($C343=0,"-",S343/$C343)</f>
        <v>9.3270047878624574E-4</v>
      </c>
      <c r="AP343" t="s">
        <v>3204</v>
      </c>
      <c r="AQ343" t="s">
        <v>3008</v>
      </c>
      <c r="AT343" s="93" t="s">
        <v>833</v>
      </c>
      <c r="AU343" s="92" t="s">
        <v>1801</v>
      </c>
      <c r="AV343" s="83" t="str">
        <f t="shared" si="119"/>
        <v>10001</v>
      </c>
      <c r="AX343" s="7" t="s">
        <v>3753</v>
      </c>
    </row>
    <row r="344" spans="1:50" hidden="1" outlineLevel="1">
      <c r="A344" t="s">
        <v>3637</v>
      </c>
      <c r="B344" t="s">
        <v>3008</v>
      </c>
      <c r="C344" s="1">
        <f>SUM(N344:AE344)</f>
        <v>212995</v>
      </c>
      <c r="D344" s="7">
        <f>RANK(N344,(N344:P344,Q344:AE344))</f>
        <v>1</v>
      </c>
      <c r="E344" s="7">
        <f>RANK(O344,(N344:P344,Q344:AE344))</f>
        <v>2</v>
      </c>
      <c r="F344" s="7">
        <f>IF(P344&gt;0,RANK(P344,(N344:P344,Q344:AE344)),0)</f>
        <v>3</v>
      </c>
      <c r="G344" s="1">
        <f>IF(D344=1,N344,IF(E344=1,O344,P344))-IF(D344=2,N344,IF(E344=2,O344,P344))</f>
        <v>48952</v>
      </c>
      <c r="H344" s="2">
        <f>G344/C344</f>
        <v>0.22982699124392592</v>
      </c>
      <c r="I344" s="2"/>
      <c r="J344" s="2">
        <f t="shared" si="144"/>
        <v>0.59878870396018691</v>
      </c>
      <c r="K344" s="2">
        <f t="shared" si="144"/>
        <v>0.36896171271626094</v>
      </c>
      <c r="L344" s="2">
        <f t="shared" si="144"/>
        <v>2.7075752951947227E-2</v>
      </c>
      <c r="M344" s="2">
        <f>IF(C344=0,"-",(1-J344-K344-L344))</f>
        <v>5.1738303716049282E-3</v>
      </c>
      <c r="N344" s="1">
        <v>127539</v>
      </c>
      <c r="O344" s="1">
        <v>78587</v>
      </c>
      <c r="P344" s="1">
        <v>5767</v>
      </c>
      <c r="Q344" s="1">
        <v>345</v>
      </c>
      <c r="R344" s="1">
        <v>590</v>
      </c>
      <c r="S344" s="1">
        <v>98</v>
      </c>
      <c r="T344" s="1">
        <v>69</v>
      </c>
      <c r="AG344" s="7">
        <f>IF(Q344&gt;0,RANK(Q344,(N344:P344,Q344:AE344)),0)</f>
        <v>5</v>
      </c>
      <c r="AH344" s="7">
        <f>IF(R344&gt;0,RANK(R344,(N344:P344,Q344:AE344)),0)</f>
        <v>4</v>
      </c>
      <c r="AI344" s="7">
        <f>IF(T344&gt;0,RANK(T344,(N344:P344,Q344:AE344)),0)</f>
        <v>7</v>
      </c>
      <c r="AJ344" s="7">
        <f>IF(S344&gt;0,RANK(S344,(N344:P344,Q344:AE344)),0)</f>
        <v>6</v>
      </c>
      <c r="AK344" s="2">
        <f t="shared" si="145"/>
        <v>1.6197563323082701E-3</v>
      </c>
      <c r="AL344" s="2">
        <f t="shared" si="145"/>
        <v>2.7700180755416792E-3</v>
      </c>
      <c r="AM344" s="2">
        <f>IF($C344=0,"-",T344/$C344)</f>
        <v>3.2395126646165401E-4</v>
      </c>
      <c r="AN344" s="2">
        <f>IF($C344=0,"-",S344/$C344)</f>
        <v>4.601046972933637E-4</v>
      </c>
      <c r="AP344" t="s">
        <v>3637</v>
      </c>
      <c r="AQ344" t="s">
        <v>3008</v>
      </c>
      <c r="AT344" s="93" t="s">
        <v>833</v>
      </c>
      <c r="AU344" s="92" t="s">
        <v>1802</v>
      </c>
      <c r="AV344" s="83" t="str">
        <f t="shared" si="119"/>
        <v>10003</v>
      </c>
      <c r="AX344" s="7" t="s">
        <v>3753</v>
      </c>
    </row>
    <row r="345" spans="1:50" hidden="1" outlineLevel="1">
      <c r="A345" t="s">
        <v>1875</v>
      </c>
      <c r="B345" t="s">
        <v>3008</v>
      </c>
      <c r="C345" s="1">
        <f>SUM(N345:AE345)</f>
        <v>66287</v>
      </c>
      <c r="D345" s="7">
        <f>RANK(N345,(N345:P345,Q345:AE345))</f>
        <v>2</v>
      </c>
      <c r="E345" s="7">
        <f>RANK(O345,(N345:P345,Q345:AE345))</f>
        <v>1</v>
      </c>
      <c r="F345" s="7">
        <f>IF(P345&gt;0,RANK(P345,(N345:P345,Q345:AE345)),0)</f>
        <v>3</v>
      </c>
      <c r="G345" s="1">
        <f>IF(D345=1,N345,IF(E345=1,O345,P345))-IF(D345=2,N345,IF(E345=2,O345,P345))</f>
        <v>4881</v>
      </c>
      <c r="H345" s="2">
        <f>G345/C345</f>
        <v>7.3634347609636885E-2</v>
      </c>
      <c r="I345" s="2"/>
      <c r="J345" s="2">
        <f t="shared" si="144"/>
        <v>0.44864000482749256</v>
      </c>
      <c r="K345" s="2">
        <f t="shared" si="144"/>
        <v>0.5222743524371295</v>
      </c>
      <c r="L345" s="2">
        <f t="shared" si="144"/>
        <v>2.1995263022915504E-2</v>
      </c>
      <c r="M345" s="2">
        <f>IF(C345=0,"-",(1-J345-K345-L345))</f>
        <v>7.090379712462444E-3</v>
      </c>
      <c r="N345" s="1">
        <v>29739</v>
      </c>
      <c r="O345" s="1">
        <v>34620</v>
      </c>
      <c r="P345" s="1">
        <v>1458</v>
      </c>
      <c r="Q345" s="1">
        <v>291</v>
      </c>
      <c r="R345" s="1">
        <v>92</v>
      </c>
      <c r="S345" s="1">
        <v>65</v>
      </c>
      <c r="T345" s="1">
        <v>22</v>
      </c>
      <c r="AG345" s="7">
        <f>IF(Q345&gt;0,RANK(Q345,(N345:P345,Q345:AE345)),0)</f>
        <v>4</v>
      </c>
      <c r="AH345" s="7">
        <f>IF(R345&gt;0,RANK(R345,(N345:P345,Q345:AE345)),0)</f>
        <v>5</v>
      </c>
      <c r="AI345" s="7">
        <f>IF(T345&gt;0,RANK(T345,(N345:P345,Q345:AE345)),0)</f>
        <v>7</v>
      </c>
      <c r="AJ345" s="7">
        <f>IF(S345&gt;0,RANK(S345,(N345:P345,Q345:AE345)),0)</f>
        <v>6</v>
      </c>
      <c r="AK345" s="2">
        <f t="shared" si="145"/>
        <v>4.390001056014E-3</v>
      </c>
      <c r="AL345" s="2">
        <f t="shared" si="145"/>
        <v>1.3879041139288246E-3</v>
      </c>
      <c r="AM345" s="2">
        <f>IF($C345=0,"-",T345/$C345)</f>
        <v>3.3189011420037111E-4</v>
      </c>
      <c r="AN345" s="2">
        <f>IF($C345=0,"-",S345/$C345)</f>
        <v>9.8058442831927832E-4</v>
      </c>
      <c r="AP345" t="s">
        <v>1875</v>
      </c>
      <c r="AQ345" t="s">
        <v>3008</v>
      </c>
      <c r="AT345" s="93" t="s">
        <v>833</v>
      </c>
      <c r="AU345" s="92" t="s">
        <v>1803</v>
      </c>
      <c r="AV345" s="83" t="str">
        <f t="shared" si="119"/>
        <v>10005</v>
      </c>
      <c r="AX345" s="7" t="s">
        <v>3753</v>
      </c>
    </row>
    <row r="346" spans="1:50" collapsed="1">
      <c r="A346" t="s">
        <v>3007</v>
      </c>
      <c r="B346" t="s">
        <v>1985</v>
      </c>
      <c r="C346" s="1">
        <f>SUM(N346:AE346)</f>
        <v>327622</v>
      </c>
      <c r="D346" s="7">
        <f>RANK(N346,(N346:P346,Q346:AE346))</f>
        <v>1</v>
      </c>
      <c r="E346" s="7">
        <f>RANK(O346,(N346:P346,Q346:AE346))</f>
        <v>2</v>
      </c>
      <c r="F346" s="7">
        <f>IF(P346&gt;0,RANK(P346,(N346:P346,Q346:AE346)),0)</f>
        <v>3</v>
      </c>
      <c r="G346" s="1">
        <f>IF(D346=1,N346,IF(E346=1,O346,P346))-IF(D346=2,N346,IF(E346=2,O346,P346))</f>
        <v>42780</v>
      </c>
      <c r="H346" s="2">
        <f>G346/C346</f>
        <v>0.13057731165794728</v>
      </c>
      <c r="I346" s="2"/>
      <c r="J346" s="2">
        <f t="shared" si="144"/>
        <v>0.54962120980886509</v>
      </c>
      <c r="K346" s="2">
        <f t="shared" si="144"/>
        <v>0.4190438981509178</v>
      </c>
      <c r="L346" s="2">
        <f t="shared" si="144"/>
        <v>2.5355440110859467E-2</v>
      </c>
      <c r="M346" s="2">
        <f>IF(C346=0,"-",(1-J346-K346-L346))</f>
        <v>5.9794519293576431E-3</v>
      </c>
      <c r="N346" s="1">
        <f>SUM(N343:N345)</f>
        <v>180068</v>
      </c>
      <c r="O346" s="1">
        <f t="shared" ref="O346:T346" si="146">SUM(O343:O345)</f>
        <v>137288</v>
      </c>
      <c r="P346" s="1">
        <f t="shared" si="146"/>
        <v>8307</v>
      </c>
      <c r="Q346" s="1">
        <f t="shared" si="146"/>
        <v>777</v>
      </c>
      <c r="R346" s="1">
        <f t="shared" si="146"/>
        <v>774</v>
      </c>
      <c r="S346" s="1">
        <f>SUM(S343:S345)</f>
        <v>208</v>
      </c>
      <c r="T346" s="1">
        <f t="shared" si="146"/>
        <v>107</v>
      </c>
      <c r="U346" s="3">
        <v>93</v>
      </c>
      <c r="V346" s="3"/>
      <c r="AG346" s="7">
        <f>IF(Q346&gt;0,RANK(Q346,(N346:P346,Q346:AE346)),0)</f>
        <v>4</v>
      </c>
      <c r="AH346" s="7">
        <f>IF(R346&gt;0,RANK(R346,(N346:P346,Q346:AE346)),0)</f>
        <v>5</v>
      </c>
      <c r="AI346" s="7">
        <f>IF(T346&gt;0,RANK(T346,(N346:P346,Q346:AE346)),0)</f>
        <v>7</v>
      </c>
      <c r="AJ346" s="7">
        <f>IF(S346&gt;0,RANK(S346,(N346:P346,Q346:AE346)),0)</f>
        <v>6</v>
      </c>
      <c r="AK346" s="2">
        <f t="shared" si="145"/>
        <v>2.3716356044465878E-3</v>
      </c>
      <c r="AL346" s="2">
        <f t="shared" si="145"/>
        <v>2.3624787102209254E-3</v>
      </c>
      <c r="AM346" s="2">
        <f>IF($C346=0,"-",T346/$C346)</f>
        <v>3.2659589404862924E-4</v>
      </c>
      <c r="AN346" s="2">
        <f>IF($C346=0,"-",S346/$C346)</f>
        <v>6.3487799964593347E-4</v>
      </c>
      <c r="AP346" t="s">
        <v>3007</v>
      </c>
      <c r="AQ346" t="s">
        <v>1985</v>
      </c>
      <c r="AV346" s="83" t="str">
        <f t="shared" si="119"/>
        <v/>
      </c>
      <c r="AX346" s="7" t="s">
        <v>3288</v>
      </c>
    </row>
    <row r="347" spans="1:50">
      <c r="C347" s="1"/>
      <c r="E347" s="7"/>
      <c r="F347" s="7"/>
      <c r="I347" s="2"/>
      <c r="AG347" s="7"/>
      <c r="AH347" s="7"/>
      <c r="AI347" s="7"/>
      <c r="AJ347" s="7"/>
    </row>
    <row r="348" spans="1:50" hidden="1" outlineLevel="1">
      <c r="A348" s="10" t="s">
        <v>3847</v>
      </c>
      <c r="B348" t="s">
        <v>1104</v>
      </c>
      <c r="C348" s="1">
        <f>SUM(N348:AE348)</f>
        <v>201894</v>
      </c>
      <c r="D348" s="7">
        <f>RANK(N348,(N348:P348,Q348:AE348))</f>
        <v>1</v>
      </c>
      <c r="E348" s="7">
        <f>RANK(O348,(N348:P348,Q348:AE348))</f>
        <v>2</v>
      </c>
      <c r="F348" s="7">
        <f>IF(P348&gt;0,RANK(P348,(N348:P348,Q348:AE348)),0)</f>
        <v>3</v>
      </c>
      <c r="G348" s="1">
        <f>IF(D348=1,N348,IF(E348=1,O348,P348))-IF(D348=2,N348,IF(E348=2,O348,P348))</f>
        <v>153850</v>
      </c>
      <c r="H348" s="2">
        <f>G348/C348</f>
        <v>0.76203354235390852</v>
      </c>
      <c r="I348" s="2"/>
      <c r="J348" s="2">
        <f>IF($C348=0,"-",N348/$C348)</f>
        <v>0.85155081379337672</v>
      </c>
      <c r="K348" s="2">
        <f>IF($C348=0,"-",O348/$C348)</f>
        <v>8.9517271439468235E-2</v>
      </c>
      <c r="L348" s="2">
        <f>IF($C348=0,"-",P348/$C348)</f>
        <v>5.2383924237471145E-2</v>
      </c>
      <c r="M348" s="2">
        <f>IF(C348=0,"-",(1-J348-K348-L348))</f>
        <v>6.5479905296839044E-3</v>
      </c>
      <c r="N348" s="1">
        <v>171923</v>
      </c>
      <c r="O348" s="1">
        <v>18073</v>
      </c>
      <c r="P348" s="1">
        <v>10576</v>
      </c>
      <c r="R348" s="1">
        <v>669</v>
      </c>
      <c r="U348" s="1">
        <v>539</v>
      </c>
      <c r="V348" s="1">
        <v>114</v>
      </c>
      <c r="AG348" s="7">
        <f>IF(Q348&gt;0,RANK(Q348,(N348:P348,Q348:AE348)),0)</f>
        <v>0</v>
      </c>
      <c r="AH348" s="7">
        <f>IF(R348&gt;0,RANK(R348,(N348:P348,Q348:AE348)),0)</f>
        <v>4</v>
      </c>
      <c r="AI348" s="7">
        <f>IF(T348&gt;0,RANK(T348,(N348:P348,Q348:AE348)),0)</f>
        <v>0</v>
      </c>
      <c r="AJ348" s="7">
        <f>IF(S348&gt;0,RANK(S348,(N348:P348,Q348:AE348)),0)</f>
        <v>0</v>
      </c>
      <c r="AK348" s="2">
        <f>IF($C348=0,"-",Q348/$C348)</f>
        <v>0</v>
      </c>
      <c r="AL348" s="2">
        <f>IF($C348=0,"-",R348/$C348)</f>
        <v>3.3136200184255104E-3</v>
      </c>
      <c r="AM348" s="2">
        <f>IF($C348=0,"-",T348/$C348)</f>
        <v>0</v>
      </c>
      <c r="AN348" s="2">
        <f>IF($C348=0,"-",S348/$C348)</f>
        <v>0</v>
      </c>
      <c r="AP348" s="10" t="s">
        <v>3847</v>
      </c>
      <c r="AQ348" t="s">
        <v>1104</v>
      </c>
      <c r="AT348" s="93" t="s">
        <v>834</v>
      </c>
      <c r="AU348" s="92" t="s">
        <v>1801</v>
      </c>
      <c r="AV348" s="83" t="str">
        <f t="shared" si="119"/>
        <v>11001</v>
      </c>
    </row>
    <row r="349" spans="1:50" collapsed="1">
      <c r="A349" s="10" t="s">
        <v>3847</v>
      </c>
      <c r="B349" t="s">
        <v>1985</v>
      </c>
      <c r="C349" s="1">
        <f>SUM(N349:AE349)</f>
        <v>201894</v>
      </c>
      <c r="D349" s="7">
        <f>RANK(N349,(N349:P349,Q349:AE349))</f>
        <v>1</v>
      </c>
      <c r="E349" s="7">
        <f>RANK(O349,(N349:P349,Q349:AE349))</f>
        <v>2</v>
      </c>
      <c r="F349" s="7">
        <f>IF(P349&gt;0,RANK(P349,(N349:P349,Q349:AE349)),0)</f>
        <v>3</v>
      </c>
      <c r="G349" s="1">
        <f>IF(D349=1,N349,IF(E349=1,O349,P349))-IF(D349=2,N349,IF(E349=2,O349,P349))</f>
        <v>153850</v>
      </c>
      <c r="H349" s="2">
        <f>G349/C349</f>
        <v>0.76203354235390852</v>
      </c>
      <c r="I349" s="2"/>
      <c r="N349" s="1">
        <v>171923</v>
      </c>
      <c r="O349" s="1">
        <v>18073</v>
      </c>
      <c r="P349" s="1">
        <v>10576</v>
      </c>
      <c r="R349" s="1">
        <v>669</v>
      </c>
      <c r="U349" s="1">
        <v>539</v>
      </c>
      <c r="V349" s="1">
        <v>114</v>
      </c>
      <c r="AG349" s="7">
        <f>IF(Q349&gt;0,RANK(Q349,(N349:P349,Q349:AE349)),0)</f>
        <v>0</v>
      </c>
      <c r="AH349" s="7">
        <f>IF(R349&gt;0,RANK(R349,(N349:P349,Q349:AE349)),0)</f>
        <v>4</v>
      </c>
      <c r="AI349" s="7">
        <f>IF(T349&gt;0,RANK(T349,(N349:P349,Q349:AE349)),0)</f>
        <v>0</v>
      </c>
      <c r="AJ349" s="7">
        <f>IF(S349&gt;0,RANK(S349,(N349:P349,Q349:AE349)),0)</f>
        <v>0</v>
      </c>
      <c r="AK349" s="2">
        <f>IF($C349=0,"-",Q349/$C349)</f>
        <v>0</v>
      </c>
      <c r="AL349" s="2">
        <f>IF($C349=0,"-",R349/$C349)</f>
        <v>3.3136200184255104E-3</v>
      </c>
      <c r="AM349" s="2">
        <f>IF($C349=0,"-",T349/$C349)</f>
        <v>0</v>
      </c>
      <c r="AN349" s="2">
        <f>IF($C349=0,"-",S349/$C349)</f>
        <v>0</v>
      </c>
      <c r="AP349" s="10" t="s">
        <v>3847</v>
      </c>
      <c r="AQ349" t="s">
        <v>1985</v>
      </c>
      <c r="AV349" s="83" t="str">
        <f t="shared" si="119"/>
        <v/>
      </c>
    </row>
    <row r="350" spans="1:50">
      <c r="C350" s="1"/>
      <c r="E350" s="7"/>
      <c r="F350" s="7"/>
      <c r="I350" s="2"/>
      <c r="AG350" s="7"/>
      <c r="AH350" s="7"/>
      <c r="AI350" s="7"/>
      <c r="AJ350" s="7"/>
    </row>
    <row r="351" spans="1:50" hidden="1" outlineLevel="1">
      <c r="A351" t="s">
        <v>3773</v>
      </c>
      <c r="B351" t="s">
        <v>3772</v>
      </c>
      <c r="C351" s="1">
        <f t="shared" ref="C351:C382" si="147">SUM(N351:AE351)</f>
        <v>85757</v>
      </c>
      <c r="D351" s="7">
        <f>RANK(N351,(N351:P351,Q351:AE351))</f>
        <v>1</v>
      </c>
      <c r="E351" s="7">
        <f>RANK(O351,(N351:P351,Q351:AE351))</f>
        <v>2</v>
      </c>
      <c r="F351" s="7">
        <f>IF(P351&gt;0,RANK(P351,(N351:P351,Q351:AE351)),0)</f>
        <v>3</v>
      </c>
      <c r="G351" s="1">
        <f t="shared" ref="G351:G382" si="148">IF(D351=1,N351,IF(E351=1,O351,P351))-IF(D351=2,N351,IF(E351=2,O351,P351))</f>
        <v>13245</v>
      </c>
      <c r="H351" s="2">
        <f t="shared" ref="H351:H382" si="149">G351/C351</f>
        <v>0.15444803339669064</v>
      </c>
      <c r="I351" s="2"/>
      <c r="J351" s="2">
        <f t="shared" ref="J351:J382" si="150">IF($C351=0,"-",N351/$C351)</f>
        <v>0.55249134181466231</v>
      </c>
      <c r="K351" s="2">
        <f t="shared" ref="K351:K382" si="151">IF($C351=0,"-",O351/$C351)</f>
        <v>0.3980433084179717</v>
      </c>
      <c r="L351" s="2">
        <f t="shared" ref="L351:L382" si="152">IF($C351=0,"-",P351/$C351)</f>
        <v>3.764124211434635E-2</v>
      </c>
      <c r="M351" s="2">
        <f t="shared" ref="M351:M382" si="153">IF(C351=0,"-",(1-J351-K351-L351))</f>
        <v>1.1824107653019646E-2</v>
      </c>
      <c r="N351" s="1">
        <v>47380</v>
      </c>
      <c r="O351" s="1">
        <v>34135</v>
      </c>
      <c r="P351" s="1">
        <v>3228</v>
      </c>
      <c r="Q351" s="1">
        <v>263</v>
      </c>
      <c r="R351" s="1">
        <v>658</v>
      </c>
      <c r="S351" s="1">
        <v>20</v>
      </c>
      <c r="T351" s="1">
        <v>42</v>
      </c>
      <c r="U351" s="1">
        <v>0</v>
      </c>
      <c r="V351" s="1">
        <v>6</v>
      </c>
      <c r="X351" s="1">
        <v>4</v>
      </c>
      <c r="Y351" s="1">
        <v>21</v>
      </c>
      <c r="AG351" s="7">
        <f>IF(Q351&gt;0,RANK(Q351,(N351:P351,Q351:AE351)),0)</f>
        <v>5</v>
      </c>
      <c r="AH351" s="7">
        <f>IF(R351&gt;0,RANK(R351,(N351:P351,Q351:AE351)),0)</f>
        <v>4</v>
      </c>
      <c r="AI351" s="7">
        <f>IF(T351&gt;0,RANK(T351,(N351:P351,Q351:AE351)),0)</f>
        <v>6</v>
      </c>
      <c r="AJ351" s="7">
        <f>IF(S351&gt;0,RANK(S351,(N351:P351,Q351:AE351)),0)</f>
        <v>8</v>
      </c>
      <c r="AK351" s="2">
        <f t="shared" ref="AK351:AK382" si="154">IF($C351=0,"-",Q351/$C351)</f>
        <v>3.0668050421539931E-3</v>
      </c>
      <c r="AL351" s="2">
        <f t="shared" ref="AL351:AL382" si="155">IF($C351=0,"-",R351/$C351)</f>
        <v>7.6728430332217781E-3</v>
      </c>
      <c r="AM351" s="2">
        <f t="shared" ref="AM351:AM382" si="156">IF($C351=0,"-",T351/$C351)</f>
        <v>4.8975593829075177E-4</v>
      </c>
      <c r="AN351" s="2">
        <f t="shared" ref="AN351:AN382" si="157">IF($C351=0,"-",S351/$C351)</f>
        <v>2.3321711347178657E-4</v>
      </c>
      <c r="AP351" t="s">
        <v>3773</v>
      </c>
      <c r="AQ351" t="s">
        <v>3772</v>
      </c>
      <c r="AR351">
        <v>5</v>
      </c>
      <c r="AT351" s="93" t="s">
        <v>835</v>
      </c>
      <c r="AU351" s="92" t="s">
        <v>1801</v>
      </c>
      <c r="AV351" s="83" t="str">
        <f t="shared" si="119"/>
        <v>12001</v>
      </c>
      <c r="AX351" s="7" t="s">
        <v>3753</v>
      </c>
    </row>
    <row r="352" spans="1:50" hidden="1" outlineLevel="1">
      <c r="A352" t="s">
        <v>3774</v>
      </c>
      <c r="B352" t="s">
        <v>3772</v>
      </c>
      <c r="C352" s="1">
        <f t="shared" si="147"/>
        <v>8155</v>
      </c>
      <c r="D352" s="7">
        <f>RANK(N352,(N352:P352,Q352:AE352))</f>
        <v>2</v>
      </c>
      <c r="E352" s="7">
        <f>RANK(O352,(N352:P352,Q352:AE352))</f>
        <v>1</v>
      </c>
      <c r="F352" s="7">
        <f>IF(P352&gt;0,RANK(P352,(N352:P352,Q352:AE352)),0)</f>
        <v>4</v>
      </c>
      <c r="G352" s="1">
        <f t="shared" si="148"/>
        <v>3219</v>
      </c>
      <c r="H352" s="2">
        <f t="shared" si="149"/>
        <v>0.3947271612507664</v>
      </c>
      <c r="I352" s="2"/>
      <c r="J352" s="2">
        <f t="shared" si="150"/>
        <v>0.29331698344573881</v>
      </c>
      <c r="K352" s="2">
        <f t="shared" si="151"/>
        <v>0.68804414469650521</v>
      </c>
      <c r="L352" s="2">
        <f t="shared" si="152"/>
        <v>6.4990803188228084E-3</v>
      </c>
      <c r="M352" s="2">
        <f t="shared" si="153"/>
        <v>1.2139791538933225E-2</v>
      </c>
      <c r="N352" s="1">
        <v>2392</v>
      </c>
      <c r="O352" s="1">
        <v>5611</v>
      </c>
      <c r="P352" s="1">
        <v>53</v>
      </c>
      <c r="Q352" s="1">
        <v>73</v>
      </c>
      <c r="R352" s="1">
        <v>17</v>
      </c>
      <c r="S352" s="1">
        <v>3</v>
      </c>
      <c r="T352" s="1">
        <v>3</v>
      </c>
      <c r="U352" s="1">
        <v>0</v>
      </c>
      <c r="V352" s="1">
        <v>0</v>
      </c>
      <c r="X352" s="1">
        <v>0</v>
      </c>
      <c r="Y352" s="1">
        <v>3</v>
      </c>
      <c r="AG352" s="7">
        <f>IF(Q352&gt;0,RANK(Q352,(N352:P352,Q352:AE352)),0)</f>
        <v>3</v>
      </c>
      <c r="AH352" s="7">
        <f>IF(R352&gt;0,RANK(R352,(N352:P352,Q352:AE352)),0)</f>
        <v>5</v>
      </c>
      <c r="AI352" s="7">
        <f>IF(T352&gt;0,RANK(T352,(N352:P352,Q352:AE352)),0)</f>
        <v>6</v>
      </c>
      <c r="AJ352" s="7">
        <f>IF(S352&gt;0,RANK(S352,(N352:P352,Q352:AE352)),0)</f>
        <v>6</v>
      </c>
      <c r="AK352" s="2">
        <f t="shared" si="154"/>
        <v>8.9515634580012264E-3</v>
      </c>
      <c r="AL352" s="2">
        <f t="shared" si="155"/>
        <v>2.0846106683016555E-3</v>
      </c>
      <c r="AM352" s="2">
        <f t="shared" si="156"/>
        <v>3.678724708767627E-4</v>
      </c>
      <c r="AN352" s="2">
        <f t="shared" si="157"/>
        <v>3.678724708767627E-4</v>
      </c>
      <c r="AP352" t="s">
        <v>3774</v>
      </c>
      <c r="AQ352" t="s">
        <v>3772</v>
      </c>
      <c r="AR352">
        <v>6</v>
      </c>
      <c r="AT352" s="93" t="s">
        <v>835</v>
      </c>
      <c r="AU352" s="92" t="s">
        <v>1802</v>
      </c>
      <c r="AV352" s="83" t="str">
        <f t="shared" si="119"/>
        <v>12003</v>
      </c>
      <c r="AX352" s="7" t="s">
        <v>3753</v>
      </c>
    </row>
    <row r="353" spans="1:50" hidden="1" outlineLevel="1">
      <c r="A353" t="s">
        <v>3708</v>
      </c>
      <c r="B353" t="s">
        <v>3772</v>
      </c>
      <c r="C353" s="1">
        <f t="shared" si="147"/>
        <v>58876</v>
      </c>
      <c r="D353" s="7">
        <f>RANK(N353,(N353:P353,Q353:AE353))</f>
        <v>2</v>
      </c>
      <c r="E353" s="7">
        <f>RANK(O353,(N353:P353,Q353:AE353))</f>
        <v>1</v>
      </c>
      <c r="F353" s="7">
        <f>IF(P353&gt;0,RANK(P353,(N353:P353,Q353:AE353)),0)</f>
        <v>3</v>
      </c>
      <c r="G353" s="1">
        <f t="shared" si="148"/>
        <v>19809</v>
      </c>
      <c r="H353" s="2">
        <f t="shared" si="149"/>
        <v>0.3364528840274475</v>
      </c>
      <c r="I353" s="2"/>
      <c r="J353" s="2">
        <f t="shared" si="150"/>
        <v>0.32055506488212515</v>
      </c>
      <c r="K353" s="2">
        <f t="shared" si="151"/>
        <v>0.6570079489095727</v>
      </c>
      <c r="L353" s="2">
        <f t="shared" si="152"/>
        <v>1.4097425096813642E-2</v>
      </c>
      <c r="M353" s="2">
        <f t="shared" si="153"/>
        <v>8.339561111488503E-3</v>
      </c>
      <c r="N353" s="1">
        <v>18873</v>
      </c>
      <c r="O353" s="1">
        <v>38682</v>
      </c>
      <c r="P353" s="1">
        <v>830</v>
      </c>
      <c r="Q353" s="1">
        <v>248</v>
      </c>
      <c r="R353" s="1">
        <v>172</v>
      </c>
      <c r="S353" s="1">
        <v>18</v>
      </c>
      <c r="T353" s="1">
        <v>18</v>
      </c>
      <c r="U353" s="1">
        <v>0</v>
      </c>
      <c r="V353" s="1">
        <v>5</v>
      </c>
      <c r="X353" s="1">
        <v>3</v>
      </c>
      <c r="Y353" s="1">
        <v>27</v>
      </c>
      <c r="AG353" s="7">
        <f>IF(Q353&gt;0,RANK(Q353,(N353:P353,Q353:AE353)),0)</f>
        <v>4</v>
      </c>
      <c r="AH353" s="7">
        <f>IF(R353&gt;0,RANK(R353,(N353:P353,Q353:AE353)),0)</f>
        <v>5</v>
      </c>
      <c r="AI353" s="7">
        <f>IF(T353&gt;0,RANK(T353,(N353:P353,Q353:AE353)),0)</f>
        <v>7</v>
      </c>
      <c r="AJ353" s="7">
        <f>IF(S353&gt;0,RANK(S353,(N353:P353,Q353:AE353)),0)</f>
        <v>7</v>
      </c>
      <c r="AK353" s="2">
        <f t="shared" si="154"/>
        <v>4.2122426795298592E-3</v>
      </c>
      <c r="AL353" s="2">
        <f t="shared" si="155"/>
        <v>2.9213941164481284E-3</v>
      </c>
      <c r="AM353" s="2">
        <f t="shared" si="156"/>
        <v>3.0572729125619949E-4</v>
      </c>
      <c r="AN353" s="2">
        <f t="shared" si="157"/>
        <v>3.0572729125619949E-4</v>
      </c>
      <c r="AP353" t="s">
        <v>3708</v>
      </c>
      <c r="AQ353" t="s">
        <v>3772</v>
      </c>
      <c r="AT353" s="93" t="s">
        <v>835</v>
      </c>
      <c r="AU353" s="92" t="s">
        <v>1803</v>
      </c>
      <c r="AV353" s="83" t="str">
        <f t="shared" si="119"/>
        <v>12005</v>
      </c>
      <c r="AX353" s="7" t="s">
        <v>3753</v>
      </c>
    </row>
    <row r="354" spans="1:50" hidden="1" outlineLevel="1">
      <c r="A354" t="s">
        <v>3709</v>
      </c>
      <c r="B354" t="s">
        <v>3772</v>
      </c>
      <c r="C354" s="1">
        <f t="shared" si="147"/>
        <v>8675</v>
      </c>
      <c r="D354" s="7">
        <f>RANK(N354,(N354:P354,Q354:AE354))</f>
        <v>2</v>
      </c>
      <c r="E354" s="7">
        <f>RANK(O354,(N354:P354,Q354:AE354))</f>
        <v>1</v>
      </c>
      <c r="F354" s="7">
        <f>IF(P354&gt;0,RANK(P354,(N354:P354,Q354:AE354)),0)</f>
        <v>3</v>
      </c>
      <c r="G354" s="1">
        <f t="shared" si="148"/>
        <v>2341</v>
      </c>
      <c r="H354" s="2">
        <f t="shared" si="149"/>
        <v>0.26985590778097984</v>
      </c>
      <c r="I354" s="2"/>
      <c r="J354" s="2">
        <f t="shared" si="150"/>
        <v>0.35446685878962536</v>
      </c>
      <c r="K354" s="2">
        <f t="shared" si="151"/>
        <v>0.62432276657060515</v>
      </c>
      <c r="L354" s="2">
        <f t="shared" si="152"/>
        <v>9.6829971181556194E-3</v>
      </c>
      <c r="M354" s="2">
        <f t="shared" si="153"/>
        <v>1.1527377521613872E-2</v>
      </c>
      <c r="N354" s="1">
        <v>3075</v>
      </c>
      <c r="O354" s="1">
        <v>5416</v>
      </c>
      <c r="P354" s="1">
        <v>84</v>
      </c>
      <c r="Q354" s="1">
        <v>65</v>
      </c>
      <c r="R354" s="1">
        <v>28</v>
      </c>
      <c r="S354" s="1">
        <v>2</v>
      </c>
      <c r="T354" s="1">
        <v>2</v>
      </c>
      <c r="U354" s="1">
        <v>0</v>
      </c>
      <c r="V354" s="1">
        <v>0</v>
      </c>
      <c r="X354" s="1">
        <v>0</v>
      </c>
      <c r="Y354" s="1">
        <v>3</v>
      </c>
      <c r="AG354" s="7">
        <f>IF(Q354&gt;0,RANK(Q354,(N354:P354,Q354:AE354)),0)</f>
        <v>4</v>
      </c>
      <c r="AH354" s="7">
        <f>IF(R354&gt;0,RANK(R354,(N354:P354,Q354:AE354)),0)</f>
        <v>5</v>
      </c>
      <c r="AI354" s="7">
        <f>IF(T354&gt;0,RANK(T354,(N354:P354,Q354:AE354)),0)</f>
        <v>7</v>
      </c>
      <c r="AJ354" s="7">
        <f>IF(S354&gt;0,RANK(S354,(N354:P354,Q354:AE354)),0)</f>
        <v>7</v>
      </c>
      <c r="AK354" s="2">
        <f t="shared" si="154"/>
        <v>7.492795389048991E-3</v>
      </c>
      <c r="AL354" s="2">
        <f t="shared" si="155"/>
        <v>3.227665706051873E-3</v>
      </c>
      <c r="AM354" s="2">
        <f t="shared" si="156"/>
        <v>2.3054755043227666E-4</v>
      </c>
      <c r="AN354" s="2">
        <f t="shared" si="157"/>
        <v>2.3054755043227666E-4</v>
      </c>
      <c r="AP354" t="s">
        <v>3709</v>
      </c>
      <c r="AQ354" t="s">
        <v>3772</v>
      </c>
      <c r="AR354">
        <v>6</v>
      </c>
      <c r="AT354" s="93" t="s">
        <v>835</v>
      </c>
      <c r="AU354" s="92" t="s">
        <v>2150</v>
      </c>
      <c r="AV354" s="83" t="str">
        <f t="shared" si="119"/>
        <v>12007</v>
      </c>
      <c r="AX354" s="7" t="s">
        <v>3753</v>
      </c>
    </row>
    <row r="355" spans="1:50" hidden="1" outlineLevel="1">
      <c r="A355" t="s">
        <v>1637</v>
      </c>
      <c r="B355" t="s">
        <v>3772</v>
      </c>
      <c r="C355" s="1">
        <f t="shared" si="147"/>
        <v>218488</v>
      </c>
      <c r="D355" s="7">
        <f>RANK(N355,(N355:P355,Q355:AE355))</f>
        <v>2</v>
      </c>
      <c r="E355" s="7">
        <f>RANK(O355,(N355:P355,Q355:AE355))</f>
        <v>1</v>
      </c>
      <c r="F355" s="7">
        <f>IF(P355&gt;0,RANK(P355,(N355:P355,Q355:AE355)),0)</f>
        <v>3</v>
      </c>
      <c r="G355" s="1">
        <f t="shared" si="148"/>
        <v>17912</v>
      </c>
      <c r="H355" s="2">
        <f t="shared" si="149"/>
        <v>8.1981619127823951E-2</v>
      </c>
      <c r="I355" s="2"/>
      <c r="J355" s="2">
        <f t="shared" si="150"/>
        <v>0.44552103548020944</v>
      </c>
      <c r="K355" s="2">
        <f t="shared" si="151"/>
        <v>0.52750265460803336</v>
      </c>
      <c r="L355" s="2">
        <f t="shared" si="152"/>
        <v>2.0463366409139174E-2</v>
      </c>
      <c r="M355" s="2">
        <f t="shared" si="153"/>
        <v>6.5129435026179718E-3</v>
      </c>
      <c r="N355" s="1">
        <v>97341</v>
      </c>
      <c r="O355" s="1">
        <v>115253</v>
      </c>
      <c r="P355" s="1">
        <v>4471</v>
      </c>
      <c r="Q355" s="1">
        <v>571</v>
      </c>
      <c r="R355" s="1">
        <v>643</v>
      </c>
      <c r="S355" s="1">
        <v>72</v>
      </c>
      <c r="T355" s="1">
        <v>39</v>
      </c>
      <c r="U355" s="1">
        <v>0</v>
      </c>
      <c r="V355" s="1">
        <v>11</v>
      </c>
      <c r="X355" s="1">
        <v>11</v>
      </c>
      <c r="Y355" s="1">
        <v>76</v>
      </c>
      <c r="AG355" s="7">
        <f>IF(Q355&gt;0,RANK(Q355,(N355:P355,Q355:AE355)),0)</f>
        <v>5</v>
      </c>
      <c r="AH355" s="7">
        <f>IF(R355&gt;0,RANK(R355,(N355:P355,Q355:AE355)),0)</f>
        <v>4</v>
      </c>
      <c r="AI355" s="7">
        <f>IF(T355&gt;0,RANK(T355,(N355:P355,Q355:AE355)),0)</f>
        <v>8</v>
      </c>
      <c r="AJ355" s="7">
        <f>IF(S355&gt;0,RANK(S355,(N355:P355,Q355:AE355)),0)</f>
        <v>7</v>
      </c>
      <c r="AK355" s="2">
        <f t="shared" si="154"/>
        <v>2.6134158397715206E-3</v>
      </c>
      <c r="AL355" s="2">
        <f t="shared" si="155"/>
        <v>2.9429533887444619E-3</v>
      </c>
      <c r="AM355" s="2">
        <f t="shared" si="156"/>
        <v>1.7849950569367654E-4</v>
      </c>
      <c r="AN355" s="2">
        <f t="shared" si="157"/>
        <v>3.295375489729413E-4</v>
      </c>
      <c r="AP355" t="s">
        <v>1637</v>
      </c>
      <c r="AQ355" t="s">
        <v>3772</v>
      </c>
      <c r="AR355">
        <v>15</v>
      </c>
      <c r="AT355" s="93" t="s">
        <v>835</v>
      </c>
      <c r="AU355" s="92" t="s">
        <v>2454</v>
      </c>
      <c r="AV355" s="83" t="str">
        <f t="shared" ref="AV355:AV418" si="158">AT355&amp;AU355</f>
        <v>12009</v>
      </c>
      <c r="AX355" s="7" t="s">
        <v>3753</v>
      </c>
    </row>
    <row r="356" spans="1:50" hidden="1" outlineLevel="1">
      <c r="A356" t="s">
        <v>3712</v>
      </c>
      <c r="B356" t="s">
        <v>3772</v>
      </c>
      <c r="C356" s="1">
        <f t="shared" si="147"/>
        <v>575239</v>
      </c>
      <c r="D356" s="7">
        <f>RANK(N356,(N356:P356,Q356:AE356))</f>
        <v>1</v>
      </c>
      <c r="E356" s="7">
        <f>RANK(O356,(N356:P356,Q356:AE356))</f>
        <v>2</v>
      </c>
      <c r="F356" s="7">
        <f>IF(P356&gt;0,RANK(P356,(N356:P356,Q356:AE356)),0)</f>
        <v>3</v>
      </c>
      <c r="G356" s="1">
        <f t="shared" si="148"/>
        <v>209821</v>
      </c>
      <c r="H356" s="2">
        <f t="shared" si="149"/>
        <v>0.36475447596564209</v>
      </c>
      <c r="I356" s="2"/>
      <c r="J356" s="2">
        <f t="shared" si="150"/>
        <v>0.6740850324821509</v>
      </c>
      <c r="K356" s="2">
        <f t="shared" si="151"/>
        <v>0.30933055651650881</v>
      </c>
      <c r="L356" s="2">
        <f t="shared" si="152"/>
        <v>1.2351387857916448E-2</v>
      </c>
      <c r="M356" s="2">
        <f t="shared" si="153"/>
        <v>4.2330231434238343E-3</v>
      </c>
      <c r="N356" s="1">
        <v>387760</v>
      </c>
      <c r="O356" s="1">
        <v>177939</v>
      </c>
      <c r="P356" s="1">
        <v>7105</v>
      </c>
      <c r="Q356" s="1">
        <v>795</v>
      </c>
      <c r="R356" s="1">
        <v>1217</v>
      </c>
      <c r="S356" s="1">
        <v>74</v>
      </c>
      <c r="T356" s="1">
        <v>136</v>
      </c>
      <c r="U356" s="1">
        <v>0</v>
      </c>
      <c r="V356" s="1">
        <v>54</v>
      </c>
      <c r="X356" s="1">
        <v>37</v>
      </c>
      <c r="Y356" s="1">
        <v>122</v>
      </c>
      <c r="AG356" s="7">
        <f>IF(Q356&gt;0,RANK(Q356,(N356:P356,Q356:AE356)),0)</f>
        <v>5</v>
      </c>
      <c r="AH356" s="7">
        <f>IF(R356&gt;0,RANK(R356,(N356:P356,Q356:AE356)),0)</f>
        <v>4</v>
      </c>
      <c r="AI356" s="7">
        <f>IF(T356&gt;0,RANK(T356,(N356:P356,Q356:AE356)),0)</f>
        <v>6</v>
      </c>
      <c r="AJ356" s="7">
        <f>IF(S356&gt;0,RANK(S356,(N356:P356,Q356:AE356)),0)</f>
        <v>8</v>
      </c>
      <c r="AK356" s="2">
        <f t="shared" si="154"/>
        <v>1.3820342501116927E-3</v>
      </c>
      <c r="AL356" s="2">
        <f t="shared" si="155"/>
        <v>2.1156423677810439E-3</v>
      </c>
      <c r="AM356" s="2">
        <f t="shared" si="156"/>
        <v>2.3642346920149711E-4</v>
      </c>
      <c r="AN356" s="2">
        <f t="shared" si="157"/>
        <v>1.2864218177140285E-4</v>
      </c>
      <c r="AP356" t="s">
        <v>3712</v>
      </c>
      <c r="AQ356" t="s">
        <v>3772</v>
      </c>
      <c r="AT356" s="93" t="s">
        <v>835</v>
      </c>
      <c r="AU356" s="92" t="s">
        <v>2455</v>
      </c>
      <c r="AV356" s="83" t="str">
        <f t="shared" si="158"/>
        <v>12011</v>
      </c>
      <c r="AX356" s="7" t="s">
        <v>3753</v>
      </c>
    </row>
    <row r="357" spans="1:50" hidden="1" outlineLevel="1">
      <c r="A357" t="s">
        <v>2717</v>
      </c>
      <c r="B357" t="s">
        <v>3772</v>
      </c>
      <c r="C357" s="1">
        <f t="shared" si="147"/>
        <v>5175</v>
      </c>
      <c r="D357" s="7">
        <f>RANK(N357,(N357:P357,Q357:AE357))</f>
        <v>2</v>
      </c>
      <c r="E357" s="7">
        <f>RANK(O357,(N357:P357,Q357:AE357))</f>
        <v>1</v>
      </c>
      <c r="F357" s="7">
        <f>IF(P357&gt;0,RANK(P357,(N357:P357,Q357:AE357)),0)</f>
        <v>4</v>
      </c>
      <c r="G357" s="1">
        <f t="shared" si="148"/>
        <v>717</v>
      </c>
      <c r="H357" s="2">
        <f t="shared" si="149"/>
        <v>0.13855072463768117</v>
      </c>
      <c r="I357" s="2"/>
      <c r="J357" s="2">
        <f t="shared" si="150"/>
        <v>0.4166183574879227</v>
      </c>
      <c r="K357" s="2">
        <f t="shared" si="151"/>
        <v>0.5551690821256039</v>
      </c>
      <c r="L357" s="2">
        <f t="shared" si="152"/>
        <v>7.5362318840579709E-3</v>
      </c>
      <c r="M357" s="2">
        <f t="shared" si="153"/>
        <v>2.0676328502415381E-2</v>
      </c>
      <c r="N357" s="1">
        <v>2156</v>
      </c>
      <c r="O357" s="1">
        <v>2873</v>
      </c>
      <c r="P357" s="1">
        <v>39</v>
      </c>
      <c r="Q357" s="1">
        <v>90</v>
      </c>
      <c r="R357" s="1">
        <v>10</v>
      </c>
      <c r="S357" s="1">
        <v>2</v>
      </c>
      <c r="T357" s="1">
        <v>1</v>
      </c>
      <c r="U357" s="1">
        <v>0</v>
      </c>
      <c r="V357" s="1">
        <v>0</v>
      </c>
      <c r="X357" s="1">
        <v>1</v>
      </c>
      <c r="Y357" s="1">
        <v>3</v>
      </c>
      <c r="AG357" s="7">
        <f>IF(Q357&gt;0,RANK(Q357,(N357:P357,Q357:AE357)),0)</f>
        <v>3</v>
      </c>
      <c r="AH357" s="7">
        <f>IF(R357&gt;0,RANK(R357,(N357:P357,Q357:AE357)),0)</f>
        <v>5</v>
      </c>
      <c r="AI357" s="7">
        <f>IF(T357&gt;0,RANK(T357,(N357:P357,Q357:AE357)),0)</f>
        <v>8</v>
      </c>
      <c r="AJ357" s="7">
        <f>IF(S357&gt;0,RANK(S357,(N357:P357,Q357:AE357)),0)</f>
        <v>7</v>
      </c>
      <c r="AK357" s="2">
        <f t="shared" si="154"/>
        <v>1.7391304347826087E-2</v>
      </c>
      <c r="AL357" s="2">
        <f t="shared" si="155"/>
        <v>1.9323671497584541E-3</v>
      </c>
      <c r="AM357" s="2">
        <f t="shared" si="156"/>
        <v>1.9323671497584541E-4</v>
      </c>
      <c r="AN357" s="2">
        <f t="shared" si="157"/>
        <v>3.8647342995169081E-4</v>
      </c>
      <c r="AP357" t="s">
        <v>2717</v>
      </c>
      <c r="AQ357" t="s">
        <v>3772</v>
      </c>
      <c r="AR357">
        <v>2</v>
      </c>
      <c r="AT357" s="93" t="s">
        <v>835</v>
      </c>
      <c r="AU357" s="92" t="s">
        <v>2456</v>
      </c>
      <c r="AV357" s="83" t="str">
        <f t="shared" si="158"/>
        <v>12013</v>
      </c>
      <c r="AX357" s="7" t="s">
        <v>3753</v>
      </c>
    </row>
    <row r="358" spans="1:50" hidden="1" outlineLevel="1">
      <c r="A358" t="s">
        <v>3409</v>
      </c>
      <c r="B358" t="s">
        <v>3772</v>
      </c>
      <c r="C358" s="1">
        <f t="shared" si="147"/>
        <v>66900</v>
      </c>
      <c r="D358" s="7">
        <f>RANK(N358,(N358:P358,Q358:AE358))</f>
        <v>2</v>
      </c>
      <c r="E358" s="7">
        <f>RANK(O358,(N358:P358,Q358:AE358))</f>
        <v>1</v>
      </c>
      <c r="F358" s="7">
        <f>IF(P358&gt;0,RANK(P358,(N358:P358,Q358:AE358)),0)</f>
        <v>3</v>
      </c>
      <c r="G358" s="1">
        <f t="shared" si="148"/>
        <v>5782</v>
      </c>
      <c r="H358" s="2">
        <f t="shared" si="149"/>
        <v>8.6427503736920777E-2</v>
      </c>
      <c r="I358" s="2"/>
      <c r="J358" s="2">
        <f t="shared" si="150"/>
        <v>0.44313901345291479</v>
      </c>
      <c r="K358" s="2">
        <f t="shared" si="151"/>
        <v>0.52956651718983561</v>
      </c>
      <c r="L358" s="2">
        <f t="shared" si="152"/>
        <v>2.1853512705530643E-2</v>
      </c>
      <c r="M358" s="2">
        <f t="shared" si="153"/>
        <v>5.4409566517190193E-3</v>
      </c>
      <c r="N358" s="1">
        <v>29646</v>
      </c>
      <c r="O358" s="1">
        <v>35428</v>
      </c>
      <c r="P358" s="1">
        <v>1462</v>
      </c>
      <c r="Q358" s="1">
        <v>182</v>
      </c>
      <c r="R358" s="1">
        <v>128</v>
      </c>
      <c r="S358" s="1">
        <v>18</v>
      </c>
      <c r="T358" s="1">
        <v>15</v>
      </c>
      <c r="U358" s="1">
        <v>0</v>
      </c>
      <c r="V358" s="1">
        <v>6</v>
      </c>
      <c r="X358" s="1">
        <v>3</v>
      </c>
      <c r="Y358" s="1">
        <v>12</v>
      </c>
      <c r="AG358" s="7">
        <f>IF(Q358&gt;0,RANK(Q358,(N358:P358,Q358:AE358)),0)</f>
        <v>4</v>
      </c>
      <c r="AH358" s="7">
        <f>IF(R358&gt;0,RANK(R358,(N358:P358,Q358:AE358)),0)</f>
        <v>5</v>
      </c>
      <c r="AI358" s="7">
        <f>IF(T358&gt;0,RANK(T358,(N358:P358,Q358:AE358)),0)</f>
        <v>7</v>
      </c>
      <c r="AJ358" s="7">
        <f>IF(S358&gt;0,RANK(S358,(N358:P358,Q358:AE358)),0)</f>
        <v>6</v>
      </c>
      <c r="AK358" s="2">
        <f t="shared" si="154"/>
        <v>2.7204783258594919E-3</v>
      </c>
      <c r="AL358" s="2">
        <f t="shared" si="155"/>
        <v>1.9133034379671151E-3</v>
      </c>
      <c r="AM358" s="2">
        <f t="shared" si="156"/>
        <v>2.242152466367713E-4</v>
      </c>
      <c r="AN358" s="2">
        <f t="shared" si="157"/>
        <v>2.6905829596412557E-4</v>
      </c>
      <c r="AP358" t="s">
        <v>3409</v>
      </c>
      <c r="AQ358" t="s">
        <v>3772</v>
      </c>
      <c r="AT358" s="93" t="s">
        <v>835</v>
      </c>
      <c r="AU358" s="92" t="s">
        <v>1466</v>
      </c>
      <c r="AV358" s="83" t="str">
        <f t="shared" si="158"/>
        <v>12015</v>
      </c>
      <c r="AX358" s="7" t="s">
        <v>3753</v>
      </c>
    </row>
    <row r="359" spans="1:50" hidden="1" outlineLevel="1">
      <c r="A359" t="s">
        <v>3354</v>
      </c>
      <c r="B359" t="s">
        <v>3772</v>
      </c>
      <c r="C359" s="1">
        <f t="shared" si="147"/>
        <v>57248</v>
      </c>
      <c r="D359" s="7">
        <f>RANK(N359,(N359:P359,Q359:AE359))</f>
        <v>2</v>
      </c>
      <c r="E359" s="7">
        <f>RANK(O359,(N359:P359,Q359:AE359))</f>
        <v>1</v>
      </c>
      <c r="F359" s="7">
        <f>IF(P359&gt;0,RANK(P359,(N359:P359,Q359:AE359)),0)</f>
        <v>3</v>
      </c>
      <c r="G359" s="1">
        <f t="shared" si="148"/>
        <v>4270</v>
      </c>
      <c r="H359" s="2">
        <f t="shared" si="149"/>
        <v>7.4587758524315262E-2</v>
      </c>
      <c r="I359" s="2"/>
      <c r="J359" s="2">
        <f t="shared" si="150"/>
        <v>0.44597191168250422</v>
      </c>
      <c r="K359" s="2">
        <f t="shared" si="151"/>
        <v>0.52055967020681948</v>
      </c>
      <c r="L359" s="2">
        <f t="shared" si="152"/>
        <v>2.4158049189491337E-2</v>
      </c>
      <c r="M359" s="2">
        <f t="shared" si="153"/>
        <v>9.310368921184909E-3</v>
      </c>
      <c r="N359" s="1">
        <v>25531</v>
      </c>
      <c r="O359" s="1">
        <v>29801</v>
      </c>
      <c r="P359" s="1">
        <v>1383</v>
      </c>
      <c r="Q359" s="1">
        <v>270</v>
      </c>
      <c r="R359" s="1">
        <v>194</v>
      </c>
      <c r="S359" s="1">
        <v>18</v>
      </c>
      <c r="T359" s="1">
        <v>16</v>
      </c>
      <c r="U359" s="1">
        <v>2</v>
      </c>
      <c r="V359" s="1">
        <v>5</v>
      </c>
      <c r="X359" s="1">
        <v>0</v>
      </c>
      <c r="Y359" s="1">
        <v>28</v>
      </c>
      <c r="AG359" s="7">
        <f>IF(Q359&gt;0,RANK(Q359,(N359:P359,Q359:AE359)),0)</f>
        <v>4</v>
      </c>
      <c r="AH359" s="7">
        <f>IF(R359&gt;0,RANK(R359,(N359:P359,Q359:AE359)),0)</f>
        <v>5</v>
      </c>
      <c r="AI359" s="7">
        <f>IF(T359&gt;0,RANK(T359,(N359:P359,Q359:AE359)),0)</f>
        <v>8</v>
      </c>
      <c r="AJ359" s="7">
        <f>IF(S359&gt;0,RANK(S359,(N359:P359,Q359:AE359)),0)</f>
        <v>7</v>
      </c>
      <c r="AK359" s="2">
        <f t="shared" si="154"/>
        <v>4.7163219675796534E-3</v>
      </c>
      <c r="AL359" s="2">
        <f t="shared" si="155"/>
        <v>3.3887646730016768E-3</v>
      </c>
      <c r="AM359" s="2">
        <f t="shared" si="156"/>
        <v>2.7948574622694243E-4</v>
      </c>
      <c r="AN359" s="2">
        <f t="shared" si="157"/>
        <v>3.1442146450531025E-4</v>
      </c>
      <c r="AP359" t="s">
        <v>3354</v>
      </c>
      <c r="AQ359" t="s">
        <v>3772</v>
      </c>
      <c r="AR359">
        <v>5</v>
      </c>
      <c r="AT359" s="93" t="s">
        <v>835</v>
      </c>
      <c r="AU359" s="92" t="s">
        <v>1467</v>
      </c>
      <c r="AV359" s="83" t="str">
        <f t="shared" si="158"/>
        <v>12017</v>
      </c>
      <c r="AX359" s="7" t="s">
        <v>3753</v>
      </c>
    </row>
    <row r="360" spans="1:50" hidden="1" outlineLevel="1">
      <c r="A360" t="s">
        <v>3531</v>
      </c>
      <c r="B360" t="s">
        <v>3772</v>
      </c>
      <c r="C360" s="1">
        <f t="shared" si="147"/>
        <v>57559</v>
      </c>
      <c r="D360" s="7">
        <f>RANK(N360,(N360:P360,Q360:AE360))</f>
        <v>2</v>
      </c>
      <c r="E360" s="7">
        <f>RANK(O360,(N360:P360,Q360:AE360))</f>
        <v>1</v>
      </c>
      <c r="F360" s="7">
        <f>IF(P360&gt;0,RANK(P360,(N360:P360,Q360:AE360)),0)</f>
        <v>3</v>
      </c>
      <c r="G360" s="1">
        <f t="shared" si="148"/>
        <v>27235</v>
      </c>
      <c r="H360" s="2">
        <f t="shared" si="149"/>
        <v>0.47316666377108707</v>
      </c>
      <c r="I360" s="2"/>
      <c r="J360" s="2">
        <f t="shared" si="150"/>
        <v>0.25483417015584009</v>
      </c>
      <c r="K360" s="2">
        <f t="shared" si="151"/>
        <v>0.72800083392692716</v>
      </c>
      <c r="L360" s="2">
        <f t="shared" si="152"/>
        <v>9.8160148716968671E-3</v>
      </c>
      <c r="M360" s="2">
        <f t="shared" si="153"/>
        <v>7.3489810455358833E-3</v>
      </c>
      <c r="N360" s="1">
        <v>14668</v>
      </c>
      <c r="O360" s="1">
        <v>41903</v>
      </c>
      <c r="P360" s="1">
        <v>565</v>
      </c>
      <c r="Q360" s="1">
        <v>186</v>
      </c>
      <c r="R360" s="1">
        <v>204</v>
      </c>
      <c r="S360" s="1">
        <v>6</v>
      </c>
      <c r="T360" s="1">
        <v>14</v>
      </c>
      <c r="U360" s="1">
        <v>0</v>
      </c>
      <c r="V360" s="1">
        <v>1</v>
      </c>
      <c r="X360" s="1">
        <v>3</v>
      </c>
      <c r="Y360" s="1">
        <v>9</v>
      </c>
      <c r="AG360" s="7">
        <f>IF(Q360&gt;0,RANK(Q360,(N360:P360,Q360:AE360)),0)</f>
        <v>5</v>
      </c>
      <c r="AH360" s="7">
        <f>IF(R360&gt;0,RANK(R360,(N360:P360,Q360:AE360)),0)</f>
        <v>4</v>
      </c>
      <c r="AI360" s="7">
        <f>IF(T360&gt;0,RANK(T360,(N360:P360,Q360:AE360)),0)</f>
        <v>6</v>
      </c>
      <c r="AJ360" s="7">
        <f>IF(S360&gt;0,RANK(S360,(N360:P360,Q360:AE360)),0)</f>
        <v>8</v>
      </c>
      <c r="AK360" s="2">
        <f t="shared" si="154"/>
        <v>3.2314668427179069E-3</v>
      </c>
      <c r="AL360" s="2">
        <f t="shared" si="155"/>
        <v>3.5441894404002849E-3</v>
      </c>
      <c r="AM360" s="2">
        <f t="shared" si="156"/>
        <v>2.4322868708629407E-4</v>
      </c>
      <c r="AN360" s="2">
        <f t="shared" si="157"/>
        <v>1.0424086589412603E-4</v>
      </c>
      <c r="AP360" t="s">
        <v>3531</v>
      </c>
      <c r="AQ360" t="s">
        <v>3772</v>
      </c>
      <c r="AT360" s="93" t="s">
        <v>835</v>
      </c>
      <c r="AU360" s="92" t="s">
        <v>1468</v>
      </c>
      <c r="AV360" s="83" t="str">
        <f t="shared" si="158"/>
        <v>12019</v>
      </c>
      <c r="AX360" s="7" t="s">
        <v>3753</v>
      </c>
    </row>
    <row r="361" spans="1:50" hidden="1" outlineLevel="1">
      <c r="A361" t="s">
        <v>3057</v>
      </c>
      <c r="B361" t="s">
        <v>3772</v>
      </c>
      <c r="C361" s="1">
        <f t="shared" si="147"/>
        <v>92202</v>
      </c>
      <c r="D361" s="7">
        <f>RANK(N361,(N361:P361,Q361:AE361))</f>
        <v>2</v>
      </c>
      <c r="E361" s="7">
        <f>RANK(O361,(N361:P361,Q361:AE361))</f>
        <v>1</v>
      </c>
      <c r="F361" s="7">
        <f>IF(P361&gt;0,RANK(P361,(N361:P361,Q361:AE361)),0)</f>
        <v>3</v>
      </c>
      <c r="G361" s="1">
        <f t="shared" si="148"/>
        <v>30528</v>
      </c>
      <c r="H361" s="2">
        <f t="shared" si="149"/>
        <v>0.3310991084792087</v>
      </c>
      <c r="I361" s="2"/>
      <c r="J361" s="2">
        <f t="shared" si="150"/>
        <v>0.32471096071668726</v>
      </c>
      <c r="K361" s="2">
        <f t="shared" si="151"/>
        <v>0.65581006919589602</v>
      </c>
      <c r="L361" s="2">
        <f t="shared" si="152"/>
        <v>1.5238281165267565E-2</v>
      </c>
      <c r="M361" s="2">
        <f t="shared" si="153"/>
        <v>4.2406889221491603E-3</v>
      </c>
      <c r="N361" s="1">
        <v>29939</v>
      </c>
      <c r="O361" s="1">
        <v>60467</v>
      </c>
      <c r="P361" s="1">
        <v>1405</v>
      </c>
      <c r="Q361" s="1">
        <v>122</v>
      </c>
      <c r="R361" s="1">
        <v>185</v>
      </c>
      <c r="S361" s="1">
        <v>10</v>
      </c>
      <c r="T361" s="1">
        <v>34</v>
      </c>
      <c r="U361" s="1">
        <v>0</v>
      </c>
      <c r="V361" s="1">
        <v>7</v>
      </c>
      <c r="X361" s="1">
        <v>4</v>
      </c>
      <c r="Y361" s="1">
        <v>29</v>
      </c>
      <c r="AG361" s="7">
        <f>IF(Q361&gt;0,RANK(Q361,(N361:P361,Q361:AE361)),0)</f>
        <v>5</v>
      </c>
      <c r="AH361" s="7">
        <f>IF(R361&gt;0,RANK(R361,(N361:P361,Q361:AE361)),0)</f>
        <v>4</v>
      </c>
      <c r="AI361" s="7">
        <f>IF(T361&gt;0,RANK(T361,(N361:P361,Q361:AE361)),0)</f>
        <v>6</v>
      </c>
      <c r="AJ361" s="7">
        <f>IF(S361&gt;0,RANK(S361,(N361:P361,Q361:AE361)),0)</f>
        <v>8</v>
      </c>
      <c r="AK361" s="2">
        <f t="shared" si="154"/>
        <v>1.3231817097243009E-3</v>
      </c>
      <c r="AL361" s="2">
        <f t="shared" si="155"/>
        <v>2.0064640680245546E-3</v>
      </c>
      <c r="AM361" s="2">
        <f t="shared" si="156"/>
        <v>3.6875555844775599E-4</v>
      </c>
      <c r="AN361" s="2">
        <f t="shared" si="157"/>
        <v>1.0845751719051647E-4</v>
      </c>
      <c r="AP361" t="s">
        <v>3057</v>
      </c>
      <c r="AQ361" t="s">
        <v>3772</v>
      </c>
      <c r="AR361">
        <v>14</v>
      </c>
      <c r="AT361" s="93" t="s">
        <v>835</v>
      </c>
      <c r="AU361" s="92" t="s">
        <v>458</v>
      </c>
      <c r="AV361" s="83" t="str">
        <f t="shared" si="158"/>
        <v>12021</v>
      </c>
      <c r="AX361" s="7" t="s">
        <v>3753</v>
      </c>
    </row>
    <row r="362" spans="1:50" hidden="1" outlineLevel="1">
      <c r="A362" t="s">
        <v>3058</v>
      </c>
      <c r="B362" t="s">
        <v>3772</v>
      </c>
      <c r="C362" s="1">
        <f t="shared" si="147"/>
        <v>18514</v>
      </c>
      <c r="D362" s="7">
        <f>RANK(N362,(N362:P362,Q362:AE362))</f>
        <v>2</v>
      </c>
      <c r="E362" s="7">
        <f>RANK(O362,(N362:P362,Q362:AE362))</f>
        <v>1</v>
      </c>
      <c r="F362" s="7">
        <f>IF(P362&gt;0,RANK(P362,(N362:P362,Q362:AE362)),0)</f>
        <v>3</v>
      </c>
      <c r="G362" s="1">
        <f t="shared" si="148"/>
        <v>3919</v>
      </c>
      <c r="H362" s="2">
        <f t="shared" si="149"/>
        <v>0.21167764934644054</v>
      </c>
      <c r="I362" s="2"/>
      <c r="J362" s="2">
        <f t="shared" si="150"/>
        <v>0.38073890029167118</v>
      </c>
      <c r="K362" s="2">
        <f t="shared" si="151"/>
        <v>0.59241654963811174</v>
      </c>
      <c r="L362" s="2">
        <f t="shared" si="152"/>
        <v>1.3935400237657989E-2</v>
      </c>
      <c r="M362" s="2">
        <f t="shared" si="153"/>
        <v>1.2909149832559032E-2</v>
      </c>
      <c r="N362" s="1">
        <v>7049</v>
      </c>
      <c r="O362" s="1">
        <v>10968</v>
      </c>
      <c r="P362" s="1">
        <v>258</v>
      </c>
      <c r="Q362" s="1">
        <v>89</v>
      </c>
      <c r="R362" s="1">
        <v>127</v>
      </c>
      <c r="S362" s="1">
        <v>8</v>
      </c>
      <c r="T362" s="1">
        <v>7</v>
      </c>
      <c r="U362" s="1">
        <v>0</v>
      </c>
      <c r="V362" s="1">
        <v>1</v>
      </c>
      <c r="X362" s="1">
        <v>2</v>
      </c>
      <c r="Y362" s="1">
        <v>5</v>
      </c>
      <c r="AG362" s="7">
        <f>IF(Q362&gt;0,RANK(Q362,(N362:P362,Q362:AE362)),0)</f>
        <v>5</v>
      </c>
      <c r="AH362" s="7">
        <f>IF(R362&gt;0,RANK(R362,(N362:P362,Q362:AE362)),0)</f>
        <v>4</v>
      </c>
      <c r="AI362" s="7">
        <f>IF(T362&gt;0,RANK(T362,(N362:P362,Q362:AE362)),0)</f>
        <v>7</v>
      </c>
      <c r="AJ362" s="7">
        <f>IF(S362&gt;0,RANK(S362,(N362:P362,Q362:AE362)),0)</f>
        <v>6</v>
      </c>
      <c r="AK362" s="2">
        <f t="shared" si="154"/>
        <v>4.8071729501998487E-3</v>
      </c>
      <c r="AL362" s="2">
        <f t="shared" si="155"/>
        <v>6.8596737603975368E-3</v>
      </c>
      <c r="AM362" s="2">
        <f t="shared" si="156"/>
        <v>3.7809225451010045E-4</v>
      </c>
      <c r="AN362" s="2">
        <f t="shared" si="157"/>
        <v>4.3210543372582908E-4</v>
      </c>
      <c r="AP362" t="s">
        <v>3058</v>
      </c>
      <c r="AQ362" t="s">
        <v>3772</v>
      </c>
      <c r="AT362" s="93" t="s">
        <v>835</v>
      </c>
      <c r="AU362" s="92" t="s">
        <v>459</v>
      </c>
      <c r="AV362" s="83" t="str">
        <f t="shared" si="158"/>
        <v>12023</v>
      </c>
      <c r="AX362" s="7" t="s">
        <v>3753</v>
      </c>
    </row>
    <row r="363" spans="1:50" hidden="1" outlineLevel="1">
      <c r="A363" t="s">
        <v>1175</v>
      </c>
      <c r="B363" t="s">
        <v>3772</v>
      </c>
      <c r="C363" s="1">
        <f t="shared" si="147"/>
        <v>625552</v>
      </c>
      <c r="D363" s="7">
        <f>RANK(N363,(N363:P363,Q363:AE363))</f>
        <v>1</v>
      </c>
      <c r="E363" s="7">
        <f>RANK(O363,(N363:P363,Q363:AE363))</f>
        <v>2</v>
      </c>
      <c r="F363" s="7">
        <f>IF(P363&gt;0,RANK(P363,(N363:P363,Q363:AE363)),0)</f>
        <v>3</v>
      </c>
      <c r="G363" s="1">
        <f t="shared" si="148"/>
        <v>39293</v>
      </c>
      <c r="H363" s="2">
        <f t="shared" si="149"/>
        <v>6.2813323272885385E-2</v>
      </c>
      <c r="I363" s="2"/>
      <c r="J363" s="2">
        <f t="shared" si="150"/>
        <v>0.5257228815510141</v>
      </c>
      <c r="K363" s="2">
        <f t="shared" si="151"/>
        <v>0.46290955827812874</v>
      </c>
      <c r="L363" s="2">
        <f t="shared" si="152"/>
        <v>8.56043941990434E-3</v>
      </c>
      <c r="M363" s="2">
        <f t="shared" si="153"/>
        <v>2.8071207509528205E-3</v>
      </c>
      <c r="N363" s="1">
        <v>328867</v>
      </c>
      <c r="O363" s="1">
        <v>289574</v>
      </c>
      <c r="P363" s="1">
        <v>5355</v>
      </c>
      <c r="Q363" s="1">
        <v>560</v>
      </c>
      <c r="R363" s="1">
        <v>762</v>
      </c>
      <c r="S363" s="1">
        <v>69</v>
      </c>
      <c r="T363" s="1">
        <v>119</v>
      </c>
      <c r="U363" s="1">
        <v>0</v>
      </c>
      <c r="V363" s="1">
        <v>87</v>
      </c>
      <c r="X363" s="1">
        <v>35</v>
      </c>
      <c r="Y363" s="1">
        <v>124</v>
      </c>
      <c r="AG363" s="7">
        <f>IF(Q363&gt;0,RANK(Q363,(N363:P363,Q363:AE363)),0)</f>
        <v>5</v>
      </c>
      <c r="AH363" s="7">
        <f>IF(R363&gt;0,RANK(R363,(N363:P363,Q363:AE363)),0)</f>
        <v>4</v>
      </c>
      <c r="AI363" s="7">
        <f>IF(T363&gt;0,RANK(T363,(N363:P363,Q363:AE363)),0)</f>
        <v>7</v>
      </c>
      <c r="AJ363" s="7">
        <f>IF(S363&gt;0,RANK(S363,(N363:P363,Q363:AE363)),0)</f>
        <v>9</v>
      </c>
      <c r="AK363" s="2">
        <f t="shared" si="154"/>
        <v>8.952093511011075E-4</v>
      </c>
      <c r="AL363" s="2">
        <f t="shared" si="155"/>
        <v>1.2181241527482926E-3</v>
      </c>
      <c r="AM363" s="2">
        <f t="shared" si="156"/>
        <v>1.9023198710898533E-4</v>
      </c>
      <c r="AN363" s="2">
        <f t="shared" si="157"/>
        <v>1.1030258076067218E-4</v>
      </c>
      <c r="AP363" t="s">
        <v>1175</v>
      </c>
      <c r="AQ363" t="s">
        <v>3772</v>
      </c>
      <c r="AT363" s="93" t="s">
        <v>835</v>
      </c>
      <c r="AU363" s="92" t="s">
        <v>1154</v>
      </c>
      <c r="AV363" s="83" t="str">
        <f t="shared" si="158"/>
        <v>12086</v>
      </c>
      <c r="AX363" s="7" t="s">
        <v>3753</v>
      </c>
    </row>
    <row r="364" spans="1:50" hidden="1" outlineLevel="1">
      <c r="A364" t="s">
        <v>2748</v>
      </c>
      <c r="B364" t="s">
        <v>3772</v>
      </c>
      <c r="C364" s="1">
        <f t="shared" si="147"/>
        <v>7812</v>
      </c>
      <c r="D364" s="7">
        <f>RANK(N364,(N364:P364,Q364:AE364))</f>
        <v>2</v>
      </c>
      <c r="E364" s="7">
        <f>RANK(O364,(N364:P364,Q364:AE364))</f>
        <v>1</v>
      </c>
      <c r="F364" s="7">
        <f>IF(P364&gt;0,RANK(P364,(N364:P364,Q364:AE364)),0)</f>
        <v>3</v>
      </c>
      <c r="G364" s="1">
        <f t="shared" si="148"/>
        <v>935</v>
      </c>
      <c r="H364" s="2">
        <f t="shared" si="149"/>
        <v>0.11968766001024066</v>
      </c>
      <c r="I364" s="2"/>
      <c r="J364" s="2">
        <f t="shared" si="150"/>
        <v>0.42511520737327191</v>
      </c>
      <c r="K364" s="2">
        <f t="shared" si="151"/>
        <v>0.54480286738351258</v>
      </c>
      <c r="L364" s="2">
        <f t="shared" si="152"/>
        <v>2.0097286226318484E-2</v>
      </c>
      <c r="M364" s="2">
        <f t="shared" si="153"/>
        <v>9.9846390168970289E-3</v>
      </c>
      <c r="N364" s="1">
        <v>3321</v>
      </c>
      <c r="O364" s="1">
        <v>4256</v>
      </c>
      <c r="P364" s="1">
        <v>157</v>
      </c>
      <c r="Q364" s="1">
        <v>36</v>
      </c>
      <c r="R364" s="1">
        <v>23</v>
      </c>
      <c r="S364" s="1">
        <v>8</v>
      </c>
      <c r="T364" s="1">
        <v>0</v>
      </c>
      <c r="U364" s="1">
        <v>6</v>
      </c>
      <c r="V364" s="1">
        <v>0</v>
      </c>
      <c r="X364" s="1">
        <v>3</v>
      </c>
      <c r="Y364" s="1">
        <v>2</v>
      </c>
      <c r="AG364" s="7">
        <f>IF(Q364&gt;0,RANK(Q364,(N364:P364,Q364:AE364)),0)</f>
        <v>4</v>
      </c>
      <c r="AH364" s="7">
        <f>IF(R364&gt;0,RANK(R364,(N364:P364,Q364:AE364)),0)</f>
        <v>5</v>
      </c>
      <c r="AI364" s="7">
        <f>IF(T364&gt;0,RANK(T364,(N364:P364,Q364:AE364)),0)</f>
        <v>0</v>
      </c>
      <c r="AJ364" s="7">
        <f>IF(S364&gt;0,RANK(S364,(N364:P364,Q364:AE364)),0)</f>
        <v>6</v>
      </c>
      <c r="AK364" s="2">
        <f t="shared" si="154"/>
        <v>4.608294930875576E-3</v>
      </c>
      <c r="AL364" s="2">
        <f t="shared" si="155"/>
        <v>2.944188428059396E-3</v>
      </c>
      <c r="AM364" s="2">
        <f t="shared" si="156"/>
        <v>0</v>
      </c>
      <c r="AN364" s="2">
        <f t="shared" si="157"/>
        <v>1.0240655401945725E-3</v>
      </c>
      <c r="AP364" t="s">
        <v>2748</v>
      </c>
      <c r="AQ364" t="s">
        <v>3772</v>
      </c>
      <c r="AR364">
        <v>12</v>
      </c>
      <c r="AT364" s="93" t="s">
        <v>835</v>
      </c>
      <c r="AU364" s="92" t="s">
        <v>777</v>
      </c>
      <c r="AV364" s="83" t="str">
        <f t="shared" si="158"/>
        <v>12027</v>
      </c>
      <c r="AX364" s="7" t="s">
        <v>3753</v>
      </c>
    </row>
    <row r="365" spans="1:50" hidden="1" outlineLevel="1">
      <c r="A365" t="s">
        <v>3453</v>
      </c>
      <c r="B365" t="s">
        <v>3772</v>
      </c>
      <c r="C365" s="1">
        <f t="shared" si="147"/>
        <v>4667</v>
      </c>
      <c r="D365" s="7">
        <f>RANK(N365,(N365:P365,Q365:AE365))</f>
        <v>2</v>
      </c>
      <c r="E365" s="7">
        <f>RANK(O365,(N365:P365,Q365:AE365))</f>
        <v>1</v>
      </c>
      <c r="F365" s="7">
        <f>IF(P365&gt;0,RANK(P365,(N365:P365,Q365:AE365)),0)</f>
        <v>3</v>
      </c>
      <c r="G365" s="1">
        <f t="shared" si="148"/>
        <v>870</v>
      </c>
      <c r="H365" s="2">
        <f t="shared" si="149"/>
        <v>0.18641525605313905</v>
      </c>
      <c r="I365" s="2"/>
      <c r="J365" s="2">
        <f t="shared" si="150"/>
        <v>0.391472037711592</v>
      </c>
      <c r="K365" s="2">
        <f t="shared" si="151"/>
        <v>0.57788729376473114</v>
      </c>
      <c r="L365" s="2">
        <f t="shared" si="152"/>
        <v>1.6070280694236126E-2</v>
      </c>
      <c r="M365" s="2">
        <f t="shared" si="153"/>
        <v>1.4570387829440735E-2</v>
      </c>
      <c r="N365" s="1">
        <v>1827</v>
      </c>
      <c r="O365" s="1">
        <v>2697</v>
      </c>
      <c r="P365" s="1">
        <v>75</v>
      </c>
      <c r="Q365" s="1">
        <v>29</v>
      </c>
      <c r="R365" s="1">
        <v>32</v>
      </c>
      <c r="S365" s="1">
        <v>3</v>
      </c>
      <c r="T365" s="1">
        <v>2</v>
      </c>
      <c r="U365" s="1">
        <v>0</v>
      </c>
      <c r="V365" s="1">
        <v>0</v>
      </c>
      <c r="X365" s="1">
        <v>0</v>
      </c>
      <c r="Y365" s="1">
        <v>2</v>
      </c>
      <c r="AG365" s="7">
        <f>IF(Q365&gt;0,RANK(Q365,(N365:P365,Q365:AE365)),0)</f>
        <v>5</v>
      </c>
      <c r="AH365" s="7">
        <f>IF(R365&gt;0,RANK(R365,(N365:P365,Q365:AE365)),0)</f>
        <v>4</v>
      </c>
      <c r="AI365" s="7">
        <f>IF(T365&gt;0,RANK(T365,(N365:P365,Q365:AE365)),0)</f>
        <v>7</v>
      </c>
      <c r="AJ365" s="7">
        <f>IF(S365&gt;0,RANK(S365,(N365:P365,Q365:AE365)),0)</f>
        <v>6</v>
      </c>
      <c r="AK365" s="2">
        <f t="shared" si="154"/>
        <v>6.2138418684379686E-3</v>
      </c>
      <c r="AL365" s="2">
        <f t="shared" si="155"/>
        <v>6.8566530962074134E-3</v>
      </c>
      <c r="AM365" s="2">
        <f t="shared" si="156"/>
        <v>4.2854081851296334E-4</v>
      </c>
      <c r="AN365" s="2">
        <f t="shared" si="157"/>
        <v>6.4281122776944509E-4</v>
      </c>
      <c r="AP365" t="s">
        <v>3453</v>
      </c>
      <c r="AQ365" t="s">
        <v>3772</v>
      </c>
      <c r="AR365">
        <v>2</v>
      </c>
      <c r="AT365" s="93" t="s">
        <v>835</v>
      </c>
      <c r="AU365" s="92" t="s">
        <v>778</v>
      </c>
      <c r="AV365" s="83" t="str">
        <f t="shared" si="158"/>
        <v>12029</v>
      </c>
      <c r="AX365" s="7" t="s">
        <v>3753</v>
      </c>
    </row>
    <row r="366" spans="1:50" hidden="1" outlineLevel="1">
      <c r="A366" t="s">
        <v>3433</v>
      </c>
      <c r="B366" t="s">
        <v>3772</v>
      </c>
      <c r="C366" s="1">
        <f t="shared" si="147"/>
        <v>265181</v>
      </c>
      <c r="D366" s="7">
        <f>RANK(N366,(N366:P366,Q366:AE366))</f>
        <v>2</v>
      </c>
      <c r="E366" s="7">
        <f>RANK(O366,(N366:P366,Q366:AE366))</f>
        <v>1</v>
      </c>
      <c r="F366" s="7">
        <f>IF(P366&gt;0,RANK(P366,(N366:P366,Q366:AE366)),0)</f>
        <v>3</v>
      </c>
      <c r="G366" s="1">
        <f t="shared" si="148"/>
        <v>44421</v>
      </c>
      <c r="H366" s="2">
        <f t="shared" si="149"/>
        <v>0.16751200123689103</v>
      </c>
      <c r="I366" s="2"/>
      <c r="J366" s="2">
        <f t="shared" si="150"/>
        <v>0.40741606676194753</v>
      </c>
      <c r="K366" s="2">
        <f t="shared" si="151"/>
        <v>0.57492806799883855</v>
      </c>
      <c r="L366" s="2">
        <f t="shared" si="152"/>
        <v>1.0415527507626867E-2</v>
      </c>
      <c r="M366" s="2">
        <f t="shared" si="153"/>
        <v>7.2403377315870526E-3</v>
      </c>
      <c r="N366" s="1">
        <v>108039</v>
      </c>
      <c r="O366" s="1">
        <v>152460</v>
      </c>
      <c r="P366" s="1">
        <v>2762</v>
      </c>
      <c r="Q366" s="1">
        <v>653</v>
      </c>
      <c r="R366" s="1">
        <v>954</v>
      </c>
      <c r="S366" s="1">
        <v>58</v>
      </c>
      <c r="T366" s="1">
        <v>162</v>
      </c>
      <c r="U366" s="1">
        <v>0</v>
      </c>
      <c r="V366" s="1">
        <v>37</v>
      </c>
      <c r="X366" s="1">
        <v>15</v>
      </c>
      <c r="Y366" s="1">
        <v>41</v>
      </c>
      <c r="AG366" s="7">
        <f>IF(Q366&gt;0,RANK(Q366,(N366:P366,Q366:AE366)),0)</f>
        <v>5</v>
      </c>
      <c r="AH366" s="7">
        <f>IF(R366&gt;0,RANK(R366,(N366:P366,Q366:AE366)),0)</f>
        <v>4</v>
      </c>
      <c r="AI366" s="7">
        <f>IF(T366&gt;0,RANK(T366,(N366:P366,Q366:AE366)),0)</f>
        <v>6</v>
      </c>
      <c r="AJ366" s="7">
        <f>IF(S366&gt;0,RANK(S366,(N366:P366,Q366:AE366)),0)</f>
        <v>7</v>
      </c>
      <c r="AK366" s="2">
        <f t="shared" si="154"/>
        <v>2.4624690305866557E-3</v>
      </c>
      <c r="AL366" s="2">
        <f t="shared" si="155"/>
        <v>3.5975428103823428E-3</v>
      </c>
      <c r="AM366" s="2">
        <f t="shared" si="156"/>
        <v>6.1090349610266198E-4</v>
      </c>
      <c r="AN366" s="2">
        <f t="shared" si="157"/>
        <v>2.1871853564169378E-4</v>
      </c>
      <c r="AP366" t="s">
        <v>3433</v>
      </c>
      <c r="AQ366" t="s">
        <v>3772</v>
      </c>
      <c r="AT366" s="93" t="s">
        <v>835</v>
      </c>
      <c r="AU366" s="92" t="s">
        <v>779</v>
      </c>
      <c r="AV366" s="83" t="str">
        <f t="shared" si="158"/>
        <v>12031</v>
      </c>
      <c r="AX366" s="7" t="s">
        <v>3753</v>
      </c>
    </row>
    <row r="367" spans="1:50" hidden="1" outlineLevel="1">
      <c r="A367" t="s">
        <v>944</v>
      </c>
      <c r="B367" t="s">
        <v>3772</v>
      </c>
      <c r="C367" s="1">
        <f t="shared" si="147"/>
        <v>116856</v>
      </c>
      <c r="D367" s="7">
        <f>RANK(N367,(N367:P367,Q367:AE367))</f>
        <v>2</v>
      </c>
      <c r="E367" s="7">
        <f>RANK(O367,(N367:P367,Q367:AE367))</f>
        <v>1</v>
      </c>
      <c r="F367" s="7">
        <f>IF(P367&gt;0,RANK(P367,(N367:P367,Q367:AE367)),0)</f>
        <v>3</v>
      </c>
      <c r="G367" s="1">
        <f t="shared" si="148"/>
        <v>32181</v>
      </c>
      <c r="H367" s="2">
        <f t="shared" si="149"/>
        <v>0.27539022386527007</v>
      </c>
      <c r="I367" s="2"/>
      <c r="J367" s="2">
        <f t="shared" si="150"/>
        <v>0.35077360169781613</v>
      </c>
      <c r="K367" s="2">
        <f t="shared" si="151"/>
        <v>0.62616382556308614</v>
      </c>
      <c r="L367" s="2">
        <f t="shared" si="152"/>
        <v>1.4830218388443896E-2</v>
      </c>
      <c r="M367" s="2">
        <f t="shared" si="153"/>
        <v>8.2323543506538348E-3</v>
      </c>
      <c r="N367" s="1">
        <v>40990</v>
      </c>
      <c r="O367" s="1">
        <v>73171</v>
      </c>
      <c r="P367" s="1">
        <v>1733</v>
      </c>
      <c r="Q367" s="1">
        <v>502</v>
      </c>
      <c r="R367" s="1">
        <v>297</v>
      </c>
      <c r="S367" s="1">
        <v>110</v>
      </c>
      <c r="T367" s="1">
        <v>24</v>
      </c>
      <c r="U367" s="1">
        <v>0</v>
      </c>
      <c r="V367" s="1">
        <v>6</v>
      </c>
      <c r="X367" s="1">
        <v>3</v>
      </c>
      <c r="Y367" s="1">
        <v>20</v>
      </c>
      <c r="AG367" s="7">
        <f>IF(Q367&gt;0,RANK(Q367,(N367:P367,Q367:AE367)),0)</f>
        <v>4</v>
      </c>
      <c r="AH367" s="7">
        <f>IF(R367&gt;0,RANK(R367,(N367:P367,Q367:AE367)),0)</f>
        <v>5</v>
      </c>
      <c r="AI367" s="7">
        <f>IF(T367&gt;0,RANK(T367,(N367:P367,Q367:AE367)),0)</f>
        <v>7</v>
      </c>
      <c r="AJ367" s="7">
        <f>IF(S367&gt;0,RANK(S367,(N367:P367,Q367:AE367)),0)</f>
        <v>6</v>
      </c>
      <c r="AK367" s="2">
        <f t="shared" si="154"/>
        <v>4.2958855343328542E-3</v>
      </c>
      <c r="AL367" s="2">
        <f t="shared" si="155"/>
        <v>2.5415896487985213E-3</v>
      </c>
      <c r="AM367" s="2">
        <f t="shared" si="156"/>
        <v>2.0538098172109262E-4</v>
      </c>
      <c r="AN367" s="2">
        <f t="shared" si="157"/>
        <v>9.413294995550079E-4</v>
      </c>
      <c r="AP367" t="s">
        <v>944</v>
      </c>
      <c r="AQ367" t="s">
        <v>3772</v>
      </c>
      <c r="AR367">
        <v>1</v>
      </c>
      <c r="AT367" s="93" t="s">
        <v>835</v>
      </c>
      <c r="AU367" s="92" t="s">
        <v>780</v>
      </c>
      <c r="AV367" s="83" t="str">
        <f t="shared" si="158"/>
        <v>12033</v>
      </c>
      <c r="AX367" s="7" t="s">
        <v>3753</v>
      </c>
    </row>
    <row r="368" spans="1:50" hidden="1" outlineLevel="1">
      <c r="A368" t="s">
        <v>2519</v>
      </c>
      <c r="B368" t="s">
        <v>3772</v>
      </c>
      <c r="C368" s="1">
        <f t="shared" si="147"/>
        <v>27116</v>
      </c>
      <c r="D368" s="7">
        <f>RANK(N368,(N368:P368,Q368:AE368))</f>
        <v>1</v>
      </c>
      <c r="E368" s="7">
        <f>RANK(O368,(N368:P368,Q368:AE368))</f>
        <v>2</v>
      </c>
      <c r="F368" s="7">
        <f>IF(P368&gt;0,RANK(P368,(N368:P368,Q368:AE368)),0)</f>
        <v>3</v>
      </c>
      <c r="G368" s="1">
        <f t="shared" si="148"/>
        <v>1279</v>
      </c>
      <c r="H368" s="2">
        <f t="shared" si="149"/>
        <v>4.7167723853075674E-2</v>
      </c>
      <c r="I368" s="2"/>
      <c r="J368" s="2">
        <f t="shared" si="150"/>
        <v>0.51250184392978315</v>
      </c>
      <c r="K368" s="2">
        <f t="shared" si="151"/>
        <v>0.46533412007670749</v>
      </c>
      <c r="L368" s="2">
        <f t="shared" si="152"/>
        <v>1.6042189113438559E-2</v>
      </c>
      <c r="M368" s="2">
        <f t="shared" si="153"/>
        <v>6.1218468800707977E-3</v>
      </c>
      <c r="N368" s="1">
        <v>13897</v>
      </c>
      <c r="O368" s="1">
        <v>12618</v>
      </c>
      <c r="P368" s="1">
        <v>435</v>
      </c>
      <c r="Q368" s="1">
        <v>83</v>
      </c>
      <c r="R368" s="1">
        <v>60</v>
      </c>
      <c r="S368" s="1">
        <v>3</v>
      </c>
      <c r="T368" s="1">
        <v>4</v>
      </c>
      <c r="U368" s="1">
        <v>0</v>
      </c>
      <c r="V368" s="1">
        <v>1</v>
      </c>
      <c r="X368" s="1">
        <v>3</v>
      </c>
      <c r="Y368" s="1">
        <v>12</v>
      </c>
      <c r="AG368" s="7">
        <f>IF(Q368&gt;0,RANK(Q368,(N368:P368,Q368:AE368)),0)</f>
        <v>4</v>
      </c>
      <c r="AH368" s="7">
        <f>IF(R368&gt;0,RANK(R368,(N368:P368,Q368:AE368)),0)</f>
        <v>5</v>
      </c>
      <c r="AI368" s="7">
        <f>IF(T368&gt;0,RANK(T368,(N368:P368,Q368:AE368)),0)</f>
        <v>7</v>
      </c>
      <c r="AJ368" s="7">
        <f>IF(S368&gt;0,RANK(S368,(N368:P368,Q368:AE368)),0)</f>
        <v>8</v>
      </c>
      <c r="AK368" s="2">
        <f t="shared" si="154"/>
        <v>3.0609234400354036E-3</v>
      </c>
      <c r="AL368" s="2">
        <f t="shared" si="155"/>
        <v>2.212715739784629E-3</v>
      </c>
      <c r="AM368" s="2">
        <f t="shared" si="156"/>
        <v>1.4751438265230861E-4</v>
      </c>
      <c r="AN368" s="2">
        <f t="shared" si="157"/>
        <v>1.1063578698923145E-4</v>
      </c>
      <c r="AP368" t="s">
        <v>2519</v>
      </c>
      <c r="AQ368" t="s">
        <v>3772</v>
      </c>
      <c r="AT368" s="93" t="s">
        <v>835</v>
      </c>
      <c r="AU368" s="92" t="s">
        <v>781</v>
      </c>
      <c r="AV368" s="83" t="str">
        <f t="shared" si="158"/>
        <v>12035</v>
      </c>
      <c r="AX368" s="7" t="s">
        <v>3753</v>
      </c>
    </row>
    <row r="369" spans="1:50" hidden="1" outlineLevel="1">
      <c r="A369" t="s">
        <v>2579</v>
      </c>
      <c r="B369" t="s">
        <v>3772</v>
      </c>
      <c r="C369" s="1">
        <f t="shared" si="147"/>
        <v>4645</v>
      </c>
      <c r="D369" s="7">
        <f>RANK(N369,(N369:P369,Q369:AE369))</f>
        <v>2</v>
      </c>
      <c r="E369" s="7">
        <f>RANK(O369,(N369:P369,Q369:AE369))</f>
        <v>1</v>
      </c>
      <c r="F369" s="7">
        <f>IF(P369&gt;0,RANK(P369,(N369:P369,Q369:AE369)),0)</f>
        <v>3</v>
      </c>
      <c r="G369" s="1">
        <f t="shared" si="148"/>
        <v>407</v>
      </c>
      <c r="H369" s="2">
        <f t="shared" si="149"/>
        <v>8.7621097954790103E-2</v>
      </c>
      <c r="I369" s="2"/>
      <c r="J369" s="2">
        <f t="shared" si="150"/>
        <v>0.44068891280947253</v>
      </c>
      <c r="K369" s="2">
        <f t="shared" si="151"/>
        <v>0.52831001076426265</v>
      </c>
      <c r="L369" s="2">
        <f t="shared" si="152"/>
        <v>1.829924650161464E-2</v>
      </c>
      <c r="M369" s="2">
        <f t="shared" si="153"/>
        <v>1.2701829924650177E-2</v>
      </c>
      <c r="N369" s="1">
        <v>2047</v>
      </c>
      <c r="O369" s="1">
        <v>2454</v>
      </c>
      <c r="P369" s="1">
        <v>85</v>
      </c>
      <c r="Q369" s="1">
        <v>33</v>
      </c>
      <c r="R369" s="1">
        <v>17</v>
      </c>
      <c r="S369" s="1">
        <v>3</v>
      </c>
      <c r="T369" s="1">
        <v>3</v>
      </c>
      <c r="U369" s="1">
        <v>0</v>
      </c>
      <c r="V369" s="1">
        <v>1</v>
      </c>
      <c r="X369" s="1">
        <v>0</v>
      </c>
      <c r="Y369" s="1">
        <v>2</v>
      </c>
      <c r="AG369" s="7">
        <f>IF(Q369&gt;0,RANK(Q369,(N369:P369,Q369:AE369)),0)</f>
        <v>4</v>
      </c>
      <c r="AH369" s="7">
        <f>IF(R369&gt;0,RANK(R369,(N369:P369,Q369:AE369)),0)</f>
        <v>5</v>
      </c>
      <c r="AI369" s="7">
        <f>IF(T369&gt;0,RANK(T369,(N369:P369,Q369:AE369)),0)</f>
        <v>6</v>
      </c>
      <c r="AJ369" s="7">
        <f>IF(S369&gt;0,RANK(S369,(N369:P369,Q369:AE369)),0)</f>
        <v>6</v>
      </c>
      <c r="AK369" s="2">
        <f t="shared" si="154"/>
        <v>7.1044133476856836E-3</v>
      </c>
      <c r="AL369" s="2">
        <f t="shared" si="155"/>
        <v>3.6598493003229277E-3</v>
      </c>
      <c r="AM369" s="2">
        <f t="shared" si="156"/>
        <v>6.4585575888051667E-4</v>
      </c>
      <c r="AN369" s="2">
        <f t="shared" si="157"/>
        <v>6.4585575888051667E-4</v>
      </c>
      <c r="AP369" t="s">
        <v>2579</v>
      </c>
      <c r="AQ369" t="s">
        <v>3772</v>
      </c>
      <c r="AR369">
        <v>2</v>
      </c>
      <c r="AT369" s="93" t="s">
        <v>835</v>
      </c>
      <c r="AU369" s="92" t="s">
        <v>782</v>
      </c>
      <c r="AV369" s="83" t="str">
        <f t="shared" si="158"/>
        <v>12037</v>
      </c>
      <c r="AX369" s="7" t="s">
        <v>3753</v>
      </c>
    </row>
    <row r="370" spans="1:50" hidden="1" outlineLevel="1">
      <c r="A370" t="s">
        <v>1838</v>
      </c>
      <c r="B370" t="s">
        <v>3772</v>
      </c>
      <c r="C370" s="1">
        <f t="shared" si="147"/>
        <v>14731</v>
      </c>
      <c r="D370" s="7">
        <f>RANK(N370,(N370:P370,Q370:AE370))</f>
        <v>1</v>
      </c>
      <c r="E370" s="7">
        <f>RANK(O370,(N370:P370,Q370:AE370))</f>
        <v>2</v>
      </c>
      <c r="F370" s="7">
        <f>IF(P370&gt;0,RANK(P370,(N370:P370,Q370:AE370)),0)</f>
        <v>3</v>
      </c>
      <c r="G370" s="1">
        <f t="shared" si="148"/>
        <v>4966</v>
      </c>
      <c r="H370" s="2">
        <f t="shared" si="149"/>
        <v>0.33711221234132105</v>
      </c>
      <c r="I370" s="2"/>
      <c r="J370" s="2">
        <f t="shared" si="150"/>
        <v>0.66091915009164348</v>
      </c>
      <c r="K370" s="2">
        <f t="shared" si="151"/>
        <v>0.32380693775032243</v>
      </c>
      <c r="L370" s="2">
        <f t="shared" si="152"/>
        <v>9.4358835109632742E-3</v>
      </c>
      <c r="M370" s="2">
        <f t="shared" si="153"/>
        <v>5.8380286470708122E-3</v>
      </c>
      <c r="N370" s="1">
        <v>9736</v>
      </c>
      <c r="O370" s="1">
        <v>4770</v>
      </c>
      <c r="P370" s="1">
        <v>139</v>
      </c>
      <c r="Q370" s="1">
        <v>38</v>
      </c>
      <c r="R370" s="1">
        <v>24</v>
      </c>
      <c r="S370" s="1">
        <v>7</v>
      </c>
      <c r="T370" s="1">
        <v>4</v>
      </c>
      <c r="U370" s="1">
        <v>0</v>
      </c>
      <c r="V370" s="1">
        <v>3</v>
      </c>
      <c r="X370" s="1">
        <v>4</v>
      </c>
      <c r="Y370" s="1">
        <v>6</v>
      </c>
      <c r="AG370" s="7">
        <f>IF(Q370&gt;0,RANK(Q370,(N370:P370,Q370:AE370)),0)</f>
        <v>4</v>
      </c>
      <c r="AH370" s="7">
        <f>IF(R370&gt;0,RANK(R370,(N370:P370,Q370:AE370)),0)</f>
        <v>5</v>
      </c>
      <c r="AI370" s="7">
        <f>IF(T370&gt;0,RANK(T370,(N370:P370,Q370:AE370)),0)</f>
        <v>8</v>
      </c>
      <c r="AJ370" s="7">
        <f>IF(S370&gt;0,RANK(S370,(N370:P370,Q370:AE370)),0)</f>
        <v>6</v>
      </c>
      <c r="AK370" s="2">
        <f t="shared" si="154"/>
        <v>2.5795940533568664E-3</v>
      </c>
      <c r="AL370" s="2">
        <f t="shared" si="155"/>
        <v>1.6292172968569683E-3</v>
      </c>
      <c r="AM370" s="2">
        <f t="shared" si="156"/>
        <v>2.7153621614282804E-4</v>
      </c>
      <c r="AN370" s="2">
        <f t="shared" si="157"/>
        <v>4.7518837824994908E-4</v>
      </c>
      <c r="AP370" t="s">
        <v>1838</v>
      </c>
      <c r="AQ370" t="s">
        <v>3772</v>
      </c>
      <c r="AR370">
        <v>2</v>
      </c>
      <c r="AT370" s="93" t="s">
        <v>835</v>
      </c>
      <c r="AU370" s="92" t="s">
        <v>1172</v>
      </c>
      <c r="AV370" s="83" t="str">
        <f t="shared" si="158"/>
        <v>12039</v>
      </c>
      <c r="AX370" s="7" t="s">
        <v>3753</v>
      </c>
    </row>
    <row r="371" spans="1:50" hidden="1" outlineLevel="1">
      <c r="A371" t="s">
        <v>1487</v>
      </c>
      <c r="B371" t="s">
        <v>3772</v>
      </c>
      <c r="C371" s="1">
        <f t="shared" si="147"/>
        <v>5395</v>
      </c>
      <c r="D371" s="7">
        <f>RANK(N371,(N371:P371,Q371:AE371))</f>
        <v>2</v>
      </c>
      <c r="E371" s="7">
        <f>RANK(O371,(N371:P371,Q371:AE371))</f>
        <v>1</v>
      </c>
      <c r="F371" s="7">
        <f>IF(P371&gt;0,RANK(P371,(N371:P371,Q371:AE371)),0)</f>
        <v>3</v>
      </c>
      <c r="G371" s="1">
        <f t="shared" si="148"/>
        <v>1390</v>
      </c>
      <c r="H371" s="2">
        <f t="shared" si="149"/>
        <v>0.25764596848934196</v>
      </c>
      <c r="I371" s="2"/>
      <c r="J371" s="2">
        <f t="shared" si="150"/>
        <v>0.35403151065801669</v>
      </c>
      <c r="K371" s="2">
        <f t="shared" si="151"/>
        <v>0.6116774791473587</v>
      </c>
      <c r="L371" s="2">
        <f t="shared" si="152"/>
        <v>1.7979610750695089E-2</v>
      </c>
      <c r="M371" s="2">
        <f t="shared" si="153"/>
        <v>1.631139944392946E-2</v>
      </c>
      <c r="N371" s="1">
        <v>1910</v>
      </c>
      <c r="O371" s="1">
        <v>3300</v>
      </c>
      <c r="P371" s="1">
        <v>97</v>
      </c>
      <c r="Q371" s="1">
        <v>29</v>
      </c>
      <c r="R371" s="1">
        <v>52</v>
      </c>
      <c r="S371" s="1">
        <v>2</v>
      </c>
      <c r="T371" s="1">
        <v>1</v>
      </c>
      <c r="U371" s="1">
        <v>0</v>
      </c>
      <c r="V371" s="1">
        <v>0</v>
      </c>
      <c r="X371" s="1">
        <v>0</v>
      </c>
      <c r="Y371" s="1">
        <v>4</v>
      </c>
      <c r="AG371" s="7">
        <f>IF(Q371&gt;0,RANK(Q371,(N371:P371,Q371:AE371)),0)</f>
        <v>5</v>
      </c>
      <c r="AH371" s="7">
        <f>IF(R371&gt;0,RANK(R371,(N371:P371,Q371:AE371)),0)</f>
        <v>4</v>
      </c>
      <c r="AI371" s="7">
        <f>IF(T371&gt;0,RANK(T371,(N371:P371,Q371:AE371)),0)</f>
        <v>8</v>
      </c>
      <c r="AJ371" s="7">
        <f>IF(S371&gt;0,RANK(S371,(N371:P371,Q371:AE371)),0)</f>
        <v>7</v>
      </c>
      <c r="AK371" s="2">
        <f t="shared" si="154"/>
        <v>5.375347544022243E-3</v>
      </c>
      <c r="AL371" s="2">
        <f t="shared" si="155"/>
        <v>9.6385542168674707E-3</v>
      </c>
      <c r="AM371" s="2">
        <f t="shared" si="156"/>
        <v>1.8535681186283596E-4</v>
      </c>
      <c r="AN371" s="2">
        <f t="shared" si="157"/>
        <v>3.7071362372567191E-4</v>
      </c>
      <c r="AP371" t="s">
        <v>1487</v>
      </c>
      <c r="AQ371" t="s">
        <v>3772</v>
      </c>
      <c r="AR371">
        <v>2</v>
      </c>
      <c r="AT371" s="93" t="s">
        <v>835</v>
      </c>
      <c r="AU371" s="92" t="s">
        <v>1173</v>
      </c>
      <c r="AV371" s="83" t="str">
        <f t="shared" si="158"/>
        <v>12041</v>
      </c>
      <c r="AX371" s="7" t="s">
        <v>3753</v>
      </c>
    </row>
    <row r="372" spans="1:50" hidden="1" outlineLevel="1">
      <c r="A372" t="s">
        <v>2006</v>
      </c>
      <c r="B372" t="s">
        <v>3772</v>
      </c>
      <c r="C372" s="1">
        <f t="shared" si="147"/>
        <v>3365</v>
      </c>
      <c r="D372" s="7">
        <f>RANK(N372,(N372:P372,Q372:AE372))</f>
        <v>2</v>
      </c>
      <c r="E372" s="7">
        <f>RANK(O372,(N372:P372,Q372:AE372))</f>
        <v>1</v>
      </c>
      <c r="F372" s="7">
        <f>IF(P372&gt;0,RANK(P372,(N372:P372,Q372:AE372)),0)</f>
        <v>3</v>
      </c>
      <c r="G372" s="1">
        <f t="shared" si="148"/>
        <v>399</v>
      </c>
      <c r="H372" s="2">
        <f t="shared" si="149"/>
        <v>0.11857355126300148</v>
      </c>
      <c r="I372" s="2"/>
      <c r="J372" s="2">
        <f t="shared" si="150"/>
        <v>0.42852897473997026</v>
      </c>
      <c r="K372" s="2">
        <f t="shared" si="151"/>
        <v>0.54710252600297182</v>
      </c>
      <c r="L372" s="2">
        <f t="shared" si="152"/>
        <v>1.6641901931649331E-2</v>
      </c>
      <c r="M372" s="2">
        <f t="shared" si="153"/>
        <v>7.7265973254085317E-3</v>
      </c>
      <c r="N372" s="1">
        <v>1442</v>
      </c>
      <c r="O372" s="1">
        <v>1841</v>
      </c>
      <c r="P372" s="1">
        <v>56</v>
      </c>
      <c r="Q372" s="1">
        <v>9</v>
      </c>
      <c r="R372" s="1">
        <v>12</v>
      </c>
      <c r="S372" s="1">
        <v>0</v>
      </c>
      <c r="T372" s="1">
        <v>3</v>
      </c>
      <c r="U372" s="1">
        <v>0</v>
      </c>
      <c r="V372" s="1">
        <v>0</v>
      </c>
      <c r="X372" s="1">
        <v>1</v>
      </c>
      <c r="Y372" s="1">
        <v>1</v>
      </c>
      <c r="AG372" s="7">
        <f>IF(Q372&gt;0,RANK(Q372,(N372:P372,Q372:AE372)),0)</f>
        <v>5</v>
      </c>
      <c r="AH372" s="7">
        <f>IF(R372&gt;0,RANK(R372,(N372:P372,Q372:AE372)),0)</f>
        <v>4</v>
      </c>
      <c r="AI372" s="7">
        <f>IF(T372&gt;0,RANK(T372,(N372:P372,Q372:AE372)),0)</f>
        <v>6</v>
      </c>
      <c r="AJ372" s="7">
        <f>IF(S372&gt;0,RANK(S372,(N372:P372,Q372:AE372)),0)</f>
        <v>0</v>
      </c>
      <c r="AK372" s="2">
        <f t="shared" si="154"/>
        <v>2.674591381872214E-3</v>
      </c>
      <c r="AL372" s="2">
        <f t="shared" si="155"/>
        <v>3.5661218424962852E-3</v>
      </c>
      <c r="AM372" s="2">
        <f t="shared" si="156"/>
        <v>8.915304606240713E-4</v>
      </c>
      <c r="AN372" s="2">
        <f t="shared" si="157"/>
        <v>0</v>
      </c>
      <c r="AP372" t="s">
        <v>2006</v>
      </c>
      <c r="AQ372" t="s">
        <v>3772</v>
      </c>
      <c r="AR372">
        <v>16</v>
      </c>
      <c r="AT372" s="93" t="s">
        <v>835</v>
      </c>
      <c r="AU372" s="92" t="s">
        <v>1174</v>
      </c>
      <c r="AV372" s="83" t="str">
        <f t="shared" si="158"/>
        <v>12043</v>
      </c>
      <c r="AX372" s="7" t="s">
        <v>3753</v>
      </c>
    </row>
    <row r="373" spans="1:50" hidden="1" outlineLevel="1">
      <c r="A373" t="s">
        <v>968</v>
      </c>
      <c r="B373" t="s">
        <v>3772</v>
      </c>
      <c r="C373" s="1">
        <f t="shared" si="147"/>
        <v>6148</v>
      </c>
      <c r="D373" s="7">
        <f>RANK(N373,(N373:P373,Q373:AE373))</f>
        <v>2</v>
      </c>
      <c r="E373" s="7">
        <f>RANK(O373,(N373:P373,Q373:AE373))</f>
        <v>1</v>
      </c>
      <c r="F373" s="7">
        <f>IF(P373&gt;0,RANK(P373,(N373:P373,Q373:AE373)),0)</f>
        <v>3</v>
      </c>
      <c r="G373" s="1">
        <f t="shared" si="148"/>
        <v>1155</v>
      </c>
      <c r="H373" s="2">
        <f t="shared" si="149"/>
        <v>0.18786597267404034</v>
      </c>
      <c r="I373" s="2"/>
      <c r="J373" s="2">
        <f t="shared" si="150"/>
        <v>0.3900455432661028</v>
      </c>
      <c r="K373" s="2">
        <f t="shared" si="151"/>
        <v>0.57791151594014312</v>
      </c>
      <c r="L373" s="2">
        <f t="shared" si="152"/>
        <v>1.398828887443071E-2</v>
      </c>
      <c r="M373" s="2">
        <f t="shared" si="153"/>
        <v>1.8054651919323428E-2</v>
      </c>
      <c r="N373" s="1">
        <v>2398</v>
      </c>
      <c r="O373" s="1">
        <v>3553</v>
      </c>
      <c r="P373" s="1">
        <v>86</v>
      </c>
      <c r="Q373" s="1">
        <v>71</v>
      </c>
      <c r="R373" s="1">
        <v>21</v>
      </c>
      <c r="S373" s="1">
        <v>2</v>
      </c>
      <c r="T373" s="1">
        <v>4</v>
      </c>
      <c r="U373" s="1">
        <v>0</v>
      </c>
      <c r="V373" s="1">
        <v>2</v>
      </c>
      <c r="X373" s="1">
        <v>2</v>
      </c>
      <c r="Y373" s="1">
        <v>9</v>
      </c>
      <c r="AG373" s="7">
        <f>IF(Q373&gt;0,RANK(Q373,(N373:P373,Q373:AE373)),0)</f>
        <v>4</v>
      </c>
      <c r="AH373" s="7">
        <f>IF(R373&gt;0,RANK(R373,(N373:P373,Q373:AE373)),0)</f>
        <v>5</v>
      </c>
      <c r="AI373" s="7">
        <f>IF(T373&gt;0,RANK(T373,(N373:P373,Q373:AE373)),0)</f>
        <v>7</v>
      </c>
      <c r="AJ373" s="7">
        <f>IF(S373&gt;0,RANK(S373,(N373:P373,Q373:AE373)),0)</f>
        <v>8</v>
      </c>
      <c r="AK373" s="2">
        <f t="shared" si="154"/>
        <v>1.154847104749512E-2</v>
      </c>
      <c r="AL373" s="2">
        <f t="shared" si="155"/>
        <v>3.4157449577098243E-3</v>
      </c>
      <c r="AM373" s="2">
        <f t="shared" si="156"/>
        <v>6.5061808718282373E-4</v>
      </c>
      <c r="AN373" s="2">
        <f t="shared" si="157"/>
        <v>3.2530904359141186E-4</v>
      </c>
      <c r="AP373" t="s">
        <v>968</v>
      </c>
      <c r="AQ373" t="s">
        <v>3772</v>
      </c>
      <c r="AR373">
        <v>2</v>
      </c>
      <c r="AT373" s="93" t="s">
        <v>835</v>
      </c>
      <c r="AU373" s="92" t="s">
        <v>130</v>
      </c>
      <c r="AV373" s="83" t="str">
        <f t="shared" si="158"/>
        <v>12045</v>
      </c>
      <c r="AX373" s="7" t="s">
        <v>3753</v>
      </c>
    </row>
    <row r="374" spans="1:50" hidden="1" outlineLevel="1">
      <c r="A374" t="s">
        <v>3051</v>
      </c>
      <c r="B374" t="s">
        <v>3772</v>
      </c>
      <c r="C374" s="1">
        <f t="shared" si="147"/>
        <v>3966</v>
      </c>
      <c r="D374" s="7">
        <f>RANK(N374,(N374:P374,Q374:AE374))</f>
        <v>2</v>
      </c>
      <c r="E374" s="7">
        <f>RANK(O374,(N374:P374,Q374:AE374))</f>
        <v>1</v>
      </c>
      <c r="F374" s="7">
        <f>IF(P374&gt;0,RANK(P374,(N374:P374,Q374:AE374)),0)</f>
        <v>3</v>
      </c>
      <c r="G374" s="1">
        <f t="shared" si="148"/>
        <v>424</v>
      </c>
      <c r="H374" s="2">
        <f t="shared" si="149"/>
        <v>0.10690872415532023</v>
      </c>
      <c r="I374" s="2"/>
      <c r="J374" s="2">
        <f t="shared" si="150"/>
        <v>0.43444276348966215</v>
      </c>
      <c r="K374" s="2">
        <f t="shared" si="151"/>
        <v>0.54135148764498231</v>
      </c>
      <c r="L374" s="2">
        <f t="shared" si="152"/>
        <v>9.3292990418557733E-3</v>
      </c>
      <c r="M374" s="2">
        <f t="shared" si="153"/>
        <v>1.4876449823499763E-2</v>
      </c>
      <c r="N374" s="1">
        <v>1723</v>
      </c>
      <c r="O374" s="1">
        <v>2147</v>
      </c>
      <c r="P374" s="1">
        <v>37</v>
      </c>
      <c r="Q374" s="1">
        <v>23</v>
      </c>
      <c r="R374" s="1">
        <v>12</v>
      </c>
      <c r="S374" s="1">
        <v>7</v>
      </c>
      <c r="T374" s="1">
        <v>1</v>
      </c>
      <c r="U374" s="1">
        <v>0</v>
      </c>
      <c r="V374" s="1">
        <v>4</v>
      </c>
      <c r="X374" s="1">
        <v>8</v>
      </c>
      <c r="Y374" s="1">
        <v>4</v>
      </c>
      <c r="AG374" s="7">
        <f>IF(Q374&gt;0,RANK(Q374,(N374:P374,Q374:AE374)),0)</f>
        <v>4</v>
      </c>
      <c r="AH374" s="7">
        <f>IF(R374&gt;0,RANK(R374,(N374:P374,Q374:AE374)),0)</f>
        <v>5</v>
      </c>
      <c r="AI374" s="7">
        <f>IF(T374&gt;0,RANK(T374,(N374:P374,Q374:AE374)),0)</f>
        <v>10</v>
      </c>
      <c r="AJ374" s="7">
        <f>IF(S374&gt;0,RANK(S374,(N374:P374,Q374:AE374)),0)</f>
        <v>7</v>
      </c>
      <c r="AK374" s="2">
        <f t="shared" si="154"/>
        <v>5.7992939989914274E-3</v>
      </c>
      <c r="AL374" s="2">
        <f t="shared" si="155"/>
        <v>3.0257186081694403E-3</v>
      </c>
      <c r="AM374" s="2">
        <f t="shared" si="156"/>
        <v>2.5214321734745338E-4</v>
      </c>
      <c r="AN374" s="2">
        <f t="shared" si="157"/>
        <v>1.7650025214321734E-3</v>
      </c>
      <c r="AP374" t="s">
        <v>3051</v>
      </c>
      <c r="AQ374" t="s">
        <v>3772</v>
      </c>
      <c r="AR374">
        <v>2</v>
      </c>
      <c r="AT374" s="93" t="s">
        <v>835</v>
      </c>
      <c r="AU374" s="92" t="s">
        <v>131</v>
      </c>
      <c r="AV374" s="83" t="str">
        <f t="shared" si="158"/>
        <v>12047</v>
      </c>
      <c r="AX374" s="7" t="s">
        <v>3753</v>
      </c>
    </row>
    <row r="375" spans="1:50" hidden="1" outlineLevel="1">
      <c r="A375" t="s">
        <v>1643</v>
      </c>
      <c r="B375" t="s">
        <v>3772</v>
      </c>
      <c r="C375" s="1">
        <f t="shared" si="147"/>
        <v>6236</v>
      </c>
      <c r="D375" s="7">
        <f>RANK(N375,(N375:P375,Q375:AE375))</f>
        <v>2</v>
      </c>
      <c r="E375" s="7">
        <f>RANK(O375,(N375:P375,Q375:AE375))</f>
        <v>1</v>
      </c>
      <c r="F375" s="7">
        <f>IF(P375&gt;0,RANK(P375,(N375:P375,Q375:AE375)),0)</f>
        <v>3</v>
      </c>
      <c r="G375" s="1">
        <f t="shared" si="148"/>
        <v>1423</v>
      </c>
      <c r="H375" s="2">
        <f t="shared" si="149"/>
        <v>0.22819114817190506</v>
      </c>
      <c r="I375" s="2"/>
      <c r="J375" s="2">
        <f t="shared" si="150"/>
        <v>0.37556125721616423</v>
      </c>
      <c r="K375" s="2">
        <f t="shared" si="151"/>
        <v>0.60375240538806929</v>
      </c>
      <c r="L375" s="2">
        <f t="shared" si="152"/>
        <v>1.2026940346375883E-2</v>
      </c>
      <c r="M375" s="2">
        <f t="shared" si="153"/>
        <v>8.6593970493906471E-3</v>
      </c>
      <c r="N375" s="1">
        <v>2342</v>
      </c>
      <c r="O375" s="1">
        <v>3765</v>
      </c>
      <c r="P375" s="1">
        <v>75</v>
      </c>
      <c r="Q375" s="1">
        <v>30</v>
      </c>
      <c r="R375" s="1">
        <v>17</v>
      </c>
      <c r="S375" s="1">
        <v>2</v>
      </c>
      <c r="T375" s="1">
        <v>2</v>
      </c>
      <c r="U375" s="1">
        <v>0</v>
      </c>
      <c r="V375" s="1">
        <v>0</v>
      </c>
      <c r="X375" s="1">
        <v>0</v>
      </c>
      <c r="Y375" s="1">
        <v>3</v>
      </c>
      <c r="AG375" s="7">
        <f>IF(Q375&gt;0,RANK(Q375,(N375:P375,Q375:AE375)),0)</f>
        <v>4</v>
      </c>
      <c r="AH375" s="7">
        <f>IF(R375&gt;0,RANK(R375,(N375:P375,Q375:AE375)),0)</f>
        <v>5</v>
      </c>
      <c r="AI375" s="7">
        <f>IF(T375&gt;0,RANK(T375,(N375:P375,Q375:AE375)),0)</f>
        <v>7</v>
      </c>
      <c r="AJ375" s="7">
        <f>IF(S375&gt;0,RANK(S375,(N375:P375,Q375:AE375)),0)</f>
        <v>7</v>
      </c>
      <c r="AK375" s="2">
        <f t="shared" si="154"/>
        <v>4.8107761385503527E-3</v>
      </c>
      <c r="AL375" s="2">
        <f t="shared" si="155"/>
        <v>2.7261064785118667E-3</v>
      </c>
      <c r="AM375" s="2">
        <f t="shared" si="156"/>
        <v>3.2071840923669016E-4</v>
      </c>
      <c r="AN375" s="2">
        <f t="shared" si="157"/>
        <v>3.2071840923669016E-4</v>
      </c>
      <c r="AP375" t="s">
        <v>1643</v>
      </c>
      <c r="AQ375" t="s">
        <v>3772</v>
      </c>
      <c r="AR375">
        <v>12</v>
      </c>
      <c r="AT375" s="93" t="s">
        <v>835</v>
      </c>
      <c r="AU375" s="92" t="s">
        <v>132</v>
      </c>
      <c r="AV375" s="83" t="str">
        <f t="shared" si="158"/>
        <v>12049</v>
      </c>
      <c r="AX375" s="7" t="s">
        <v>3753</v>
      </c>
    </row>
    <row r="376" spans="1:50" hidden="1" outlineLevel="1">
      <c r="A376" t="s">
        <v>156</v>
      </c>
      <c r="B376" t="s">
        <v>3772</v>
      </c>
      <c r="C376" s="1">
        <f t="shared" si="147"/>
        <v>8139</v>
      </c>
      <c r="D376" s="7">
        <f>RANK(N376,(N376:P376,Q376:AE376))</f>
        <v>2</v>
      </c>
      <c r="E376" s="7">
        <f>RANK(O376,(N376:P376,Q376:AE376))</f>
        <v>1</v>
      </c>
      <c r="F376" s="7">
        <f>IF(P376&gt;0,RANK(P376,(N376:P376,Q376:AE376)),0)</f>
        <v>3</v>
      </c>
      <c r="G376" s="1">
        <f t="shared" si="148"/>
        <v>1507</v>
      </c>
      <c r="H376" s="2">
        <f t="shared" si="149"/>
        <v>0.18515788180366138</v>
      </c>
      <c r="I376" s="2"/>
      <c r="J376" s="2">
        <f t="shared" si="150"/>
        <v>0.39808330261702912</v>
      </c>
      <c r="K376" s="2">
        <f t="shared" si="151"/>
        <v>0.58324118442069051</v>
      </c>
      <c r="L376" s="2">
        <f t="shared" si="152"/>
        <v>1.2777982553139207E-2</v>
      </c>
      <c r="M376" s="2">
        <f t="shared" si="153"/>
        <v>5.8975304091411097E-3</v>
      </c>
      <c r="N376" s="1">
        <v>3240</v>
      </c>
      <c r="O376" s="1">
        <v>4747</v>
      </c>
      <c r="P376" s="1">
        <v>104</v>
      </c>
      <c r="Q376" s="1">
        <v>22</v>
      </c>
      <c r="R376" s="1">
        <v>11</v>
      </c>
      <c r="S376" s="1">
        <v>7</v>
      </c>
      <c r="T376" s="1">
        <v>1</v>
      </c>
      <c r="U376" s="1">
        <v>0</v>
      </c>
      <c r="V376" s="1">
        <v>3</v>
      </c>
      <c r="X376" s="1">
        <v>2</v>
      </c>
      <c r="Y376" s="1">
        <v>2</v>
      </c>
      <c r="AG376" s="7">
        <f>IF(Q376&gt;0,RANK(Q376,(N376:P376,Q376:AE376)),0)</f>
        <v>4</v>
      </c>
      <c r="AH376" s="7">
        <f>IF(R376&gt;0,RANK(R376,(N376:P376,Q376:AE376)),0)</f>
        <v>5</v>
      </c>
      <c r="AI376" s="7">
        <f>IF(T376&gt;0,RANK(T376,(N376:P376,Q376:AE376)),0)</f>
        <v>10</v>
      </c>
      <c r="AJ376" s="7">
        <f>IF(S376&gt;0,RANK(S376,(N376:P376,Q376:AE376)),0)</f>
        <v>6</v>
      </c>
      <c r="AK376" s="2">
        <f t="shared" si="154"/>
        <v>2.7030347708563705E-3</v>
      </c>
      <c r="AL376" s="2">
        <f t="shared" si="155"/>
        <v>1.3515173854281852E-3</v>
      </c>
      <c r="AM376" s="2">
        <f t="shared" si="156"/>
        <v>1.2286521685710776E-4</v>
      </c>
      <c r="AN376" s="2">
        <f t="shared" si="157"/>
        <v>8.600565179997543E-4</v>
      </c>
      <c r="AP376" t="s">
        <v>156</v>
      </c>
      <c r="AQ376" t="s">
        <v>3772</v>
      </c>
      <c r="AR376">
        <v>16</v>
      </c>
      <c r="AT376" s="93" t="s">
        <v>835</v>
      </c>
      <c r="AU376" s="92" t="s">
        <v>658</v>
      </c>
      <c r="AV376" s="83" t="str">
        <f t="shared" si="158"/>
        <v>12051</v>
      </c>
      <c r="AX376" s="7" t="s">
        <v>3753</v>
      </c>
    </row>
    <row r="377" spans="1:50" hidden="1" outlineLevel="1">
      <c r="A377" t="s">
        <v>64</v>
      </c>
      <c r="B377" t="s">
        <v>3772</v>
      </c>
      <c r="C377" s="1">
        <f t="shared" si="147"/>
        <v>65236</v>
      </c>
      <c r="D377" s="7">
        <f>RANK(N377,(N377:P377,Q377:AE377))</f>
        <v>1</v>
      </c>
      <c r="E377" s="7">
        <f>RANK(O377,(N377:P377,Q377:AE377))</f>
        <v>2</v>
      </c>
      <c r="F377" s="7">
        <f>IF(P377&gt;0,RANK(P377,(N377:P377,Q377:AE377)),0)</f>
        <v>3</v>
      </c>
      <c r="G377" s="1">
        <f t="shared" si="148"/>
        <v>1990</v>
      </c>
      <c r="H377" s="2">
        <f t="shared" si="149"/>
        <v>3.0504629345760009E-2</v>
      </c>
      <c r="I377" s="2"/>
      <c r="J377" s="2">
        <f t="shared" si="150"/>
        <v>0.50045986878410698</v>
      </c>
      <c r="K377" s="2">
        <f t="shared" si="151"/>
        <v>0.46995523943834694</v>
      </c>
      <c r="L377" s="2">
        <f t="shared" si="152"/>
        <v>2.3008768164816971E-2</v>
      </c>
      <c r="M377" s="2">
        <f t="shared" si="153"/>
        <v>6.5761236127291137E-3</v>
      </c>
      <c r="N377" s="1">
        <v>32648</v>
      </c>
      <c r="O377" s="1">
        <v>30658</v>
      </c>
      <c r="P377" s="1">
        <v>1501</v>
      </c>
      <c r="Q377" s="1">
        <v>243</v>
      </c>
      <c r="R377" s="1">
        <v>116</v>
      </c>
      <c r="S377" s="1">
        <v>10</v>
      </c>
      <c r="T377" s="1">
        <v>26</v>
      </c>
      <c r="U377" s="1">
        <v>0</v>
      </c>
      <c r="V377" s="1">
        <v>8</v>
      </c>
      <c r="X377" s="1">
        <v>4</v>
      </c>
      <c r="Y377" s="1">
        <v>22</v>
      </c>
      <c r="AG377" s="7">
        <f>IF(Q377&gt;0,RANK(Q377,(N377:P377,Q377:AE377)),0)</f>
        <v>4</v>
      </c>
      <c r="AH377" s="7">
        <f>IF(R377&gt;0,RANK(R377,(N377:P377,Q377:AE377)),0)</f>
        <v>5</v>
      </c>
      <c r="AI377" s="7">
        <f>IF(T377&gt;0,RANK(T377,(N377:P377,Q377:AE377)),0)</f>
        <v>6</v>
      </c>
      <c r="AJ377" s="7">
        <f>IF(S377&gt;0,RANK(S377,(N377:P377,Q377:AE377)),0)</f>
        <v>8</v>
      </c>
      <c r="AK377" s="2">
        <f t="shared" si="154"/>
        <v>3.7249371512661721E-3</v>
      </c>
      <c r="AL377" s="2">
        <f t="shared" si="155"/>
        <v>1.7781592985468147E-3</v>
      </c>
      <c r="AM377" s="2">
        <f t="shared" si="156"/>
        <v>3.9855294622601019E-4</v>
      </c>
      <c r="AN377" s="2">
        <f t="shared" si="157"/>
        <v>1.532895947023116E-4</v>
      </c>
      <c r="AP377" t="s">
        <v>64</v>
      </c>
      <c r="AQ377" t="s">
        <v>3772</v>
      </c>
      <c r="AR377">
        <v>5</v>
      </c>
      <c r="AT377" s="93" t="s">
        <v>835</v>
      </c>
      <c r="AU377" s="92" t="s">
        <v>659</v>
      </c>
      <c r="AV377" s="83" t="str">
        <f t="shared" si="158"/>
        <v>12053</v>
      </c>
      <c r="AX377" s="7" t="s">
        <v>3753</v>
      </c>
    </row>
    <row r="378" spans="1:50" hidden="1" outlineLevel="1">
      <c r="A378" t="s">
        <v>65</v>
      </c>
      <c r="B378" t="s">
        <v>3772</v>
      </c>
      <c r="C378" s="1">
        <f t="shared" si="147"/>
        <v>35152</v>
      </c>
      <c r="D378" s="7">
        <f>RANK(N378,(N378:P378,Q378:AE378))</f>
        <v>2</v>
      </c>
      <c r="E378" s="7">
        <f>RANK(O378,(N378:P378,Q378:AE378))</f>
        <v>1</v>
      </c>
      <c r="F378" s="7">
        <f>IF(P378&gt;0,RANK(P378,(N378:P378,Q378:AE378)),0)</f>
        <v>3</v>
      </c>
      <c r="G378" s="1">
        <f t="shared" si="148"/>
        <v>6038</v>
      </c>
      <c r="H378" s="2">
        <f t="shared" si="149"/>
        <v>0.1717683204369595</v>
      </c>
      <c r="I378" s="2"/>
      <c r="J378" s="2">
        <f t="shared" si="150"/>
        <v>0.40307806099226218</v>
      </c>
      <c r="K378" s="2">
        <f t="shared" si="151"/>
        <v>0.57484638142922162</v>
      </c>
      <c r="L378" s="2">
        <f t="shared" si="152"/>
        <v>1.5504096495220755E-2</v>
      </c>
      <c r="M378" s="2">
        <f t="shared" si="153"/>
        <v>6.5714610832954476E-3</v>
      </c>
      <c r="N378" s="1">
        <v>14169</v>
      </c>
      <c r="O378" s="1">
        <v>20207</v>
      </c>
      <c r="P378" s="1">
        <v>545</v>
      </c>
      <c r="Q378" s="1">
        <v>127</v>
      </c>
      <c r="R378" s="1">
        <v>64</v>
      </c>
      <c r="S378" s="1">
        <v>7</v>
      </c>
      <c r="T378" s="1">
        <v>16</v>
      </c>
      <c r="U378" s="1">
        <v>0</v>
      </c>
      <c r="V378" s="1">
        <v>6</v>
      </c>
      <c r="X378" s="1">
        <v>3</v>
      </c>
      <c r="Y378" s="1">
        <v>8</v>
      </c>
      <c r="AG378" s="7">
        <f>IF(Q378&gt;0,RANK(Q378,(N378:P378,Q378:AE378)),0)</f>
        <v>4</v>
      </c>
      <c r="AH378" s="7">
        <f>IF(R378&gt;0,RANK(R378,(N378:P378,Q378:AE378)),0)</f>
        <v>5</v>
      </c>
      <c r="AI378" s="7">
        <f>IF(T378&gt;0,RANK(T378,(N378:P378,Q378:AE378)),0)</f>
        <v>6</v>
      </c>
      <c r="AJ378" s="7">
        <f>IF(S378&gt;0,RANK(S378,(N378:P378,Q378:AE378)),0)</f>
        <v>8</v>
      </c>
      <c r="AK378" s="2">
        <f t="shared" si="154"/>
        <v>3.6128812016385983E-3</v>
      </c>
      <c r="AL378" s="2">
        <f t="shared" si="155"/>
        <v>1.8206645425580337E-3</v>
      </c>
      <c r="AM378" s="2">
        <f t="shared" si="156"/>
        <v>4.5516613563950843E-4</v>
      </c>
      <c r="AN378" s="2">
        <f t="shared" si="157"/>
        <v>1.9913518434228492E-4</v>
      </c>
      <c r="AP378" t="s">
        <v>65</v>
      </c>
      <c r="AQ378" t="s">
        <v>3772</v>
      </c>
      <c r="AT378" s="93" t="s">
        <v>835</v>
      </c>
      <c r="AU378" s="92" t="s">
        <v>660</v>
      </c>
      <c r="AV378" s="83" t="str">
        <f t="shared" si="158"/>
        <v>12055</v>
      </c>
      <c r="AX378" s="7" t="s">
        <v>3753</v>
      </c>
    </row>
    <row r="379" spans="1:50" hidden="1" outlineLevel="1">
      <c r="A379" t="s">
        <v>1315</v>
      </c>
      <c r="B379" t="s">
        <v>3772</v>
      </c>
      <c r="C379" s="1">
        <f t="shared" si="147"/>
        <v>360354</v>
      </c>
      <c r="D379" s="7">
        <f>RANK(N379,(N379:P379,Q379:AE379))</f>
        <v>2</v>
      </c>
      <c r="E379" s="7">
        <f>RANK(O379,(N379:P379,Q379:AE379))</f>
        <v>1</v>
      </c>
      <c r="F379" s="7">
        <f>IF(P379&gt;0,RANK(P379,(N379:P379,Q379:AE379)),0)</f>
        <v>3</v>
      </c>
      <c r="G379" s="1">
        <f t="shared" si="148"/>
        <v>11218</v>
      </c>
      <c r="H379" s="2">
        <f t="shared" si="149"/>
        <v>3.113049945331535E-2</v>
      </c>
      <c r="I379" s="2"/>
      <c r="J379" s="2">
        <f t="shared" si="150"/>
        <v>0.47058170576710678</v>
      </c>
      <c r="K379" s="2">
        <f t="shared" si="151"/>
        <v>0.50171220522042215</v>
      </c>
      <c r="L379" s="2">
        <f t="shared" si="152"/>
        <v>2.0801767151190219E-2</v>
      </c>
      <c r="M379" s="2">
        <f t="shared" si="153"/>
        <v>6.9043218612808502E-3</v>
      </c>
      <c r="N379" s="1">
        <v>169576</v>
      </c>
      <c r="O379" s="1">
        <v>180794</v>
      </c>
      <c r="P379" s="1">
        <v>7496</v>
      </c>
      <c r="Q379" s="1">
        <v>847</v>
      </c>
      <c r="R379" s="1">
        <v>1138</v>
      </c>
      <c r="S379" s="1">
        <v>68</v>
      </c>
      <c r="T379" s="1">
        <v>217</v>
      </c>
      <c r="U379" s="1">
        <v>0</v>
      </c>
      <c r="V379" s="1">
        <v>35</v>
      </c>
      <c r="X379" s="1">
        <v>29</v>
      </c>
      <c r="Y379" s="1">
        <v>154</v>
      </c>
      <c r="AG379" s="7">
        <f>IF(Q379&gt;0,RANK(Q379,(N379:P379,Q379:AE379)),0)</f>
        <v>5</v>
      </c>
      <c r="AH379" s="7">
        <f>IF(R379&gt;0,RANK(R379,(N379:P379,Q379:AE379)),0)</f>
        <v>4</v>
      </c>
      <c r="AI379" s="7">
        <f>IF(T379&gt;0,RANK(T379,(N379:P379,Q379:AE379)),0)</f>
        <v>6</v>
      </c>
      <c r="AJ379" s="7">
        <f>IF(S379&gt;0,RANK(S379,(N379:P379,Q379:AE379)),0)</f>
        <v>8</v>
      </c>
      <c r="AK379" s="2">
        <f t="shared" si="154"/>
        <v>2.3504664857334732E-3</v>
      </c>
      <c r="AL379" s="2">
        <f t="shared" si="155"/>
        <v>3.1580057388012899E-3</v>
      </c>
      <c r="AM379" s="2">
        <f t="shared" si="156"/>
        <v>6.0218562857634439E-4</v>
      </c>
      <c r="AN379" s="2">
        <f t="shared" si="157"/>
        <v>1.8870333061378534E-4</v>
      </c>
      <c r="AP379" t="s">
        <v>1315</v>
      </c>
      <c r="AQ379" t="s">
        <v>3772</v>
      </c>
      <c r="AT379" s="93" t="s">
        <v>835</v>
      </c>
      <c r="AU379" s="92" t="s">
        <v>199</v>
      </c>
      <c r="AV379" s="83" t="str">
        <f t="shared" si="158"/>
        <v>12057</v>
      </c>
      <c r="AX379" s="7" t="s">
        <v>3753</v>
      </c>
    </row>
    <row r="380" spans="1:50" hidden="1" outlineLevel="1">
      <c r="A380" t="s">
        <v>1327</v>
      </c>
      <c r="B380" t="s">
        <v>3772</v>
      </c>
      <c r="C380" s="1">
        <f t="shared" si="147"/>
        <v>7396</v>
      </c>
      <c r="D380" s="7">
        <f>RANK(N380,(N380:P380,Q380:AE380))</f>
        <v>2</v>
      </c>
      <c r="E380" s="7">
        <f>RANK(O380,(N380:P380,Q380:AE380))</f>
        <v>1</v>
      </c>
      <c r="F380" s="7">
        <f>IF(P380&gt;0,RANK(P380,(N380:P380,Q380:AE380)),0)</f>
        <v>3</v>
      </c>
      <c r="G380" s="1">
        <f t="shared" si="148"/>
        <v>2835</v>
      </c>
      <c r="H380" s="2">
        <f t="shared" si="149"/>
        <v>0.38331530557057869</v>
      </c>
      <c r="I380" s="2"/>
      <c r="J380" s="2">
        <f t="shared" si="150"/>
        <v>0.29434829637641968</v>
      </c>
      <c r="K380" s="2">
        <f t="shared" si="151"/>
        <v>0.67766360194699837</v>
      </c>
      <c r="L380" s="2">
        <f t="shared" si="152"/>
        <v>1.2709572742022715E-2</v>
      </c>
      <c r="M380" s="2">
        <f t="shared" si="153"/>
        <v>1.527852893455923E-2</v>
      </c>
      <c r="N380" s="1">
        <v>2177</v>
      </c>
      <c r="O380" s="1">
        <v>5012</v>
      </c>
      <c r="P380" s="1">
        <v>94</v>
      </c>
      <c r="Q380" s="1">
        <v>76</v>
      </c>
      <c r="R380" s="1">
        <v>18</v>
      </c>
      <c r="S380" s="1">
        <v>6</v>
      </c>
      <c r="T380" s="1">
        <v>7</v>
      </c>
      <c r="U380" s="1">
        <v>0</v>
      </c>
      <c r="V380" s="1">
        <v>1</v>
      </c>
      <c r="X380" s="1">
        <v>3</v>
      </c>
      <c r="Y380" s="1">
        <v>2</v>
      </c>
      <c r="AG380" s="7">
        <f>IF(Q380&gt;0,RANK(Q380,(N380:P380,Q380:AE380)),0)</f>
        <v>4</v>
      </c>
      <c r="AH380" s="7">
        <f>IF(R380&gt;0,RANK(R380,(N380:P380,Q380:AE380)),0)</f>
        <v>5</v>
      </c>
      <c r="AI380" s="7">
        <f>IF(T380&gt;0,RANK(T380,(N380:P380,Q380:AE380)),0)</f>
        <v>6</v>
      </c>
      <c r="AJ380" s="7">
        <f>IF(S380&gt;0,RANK(S380,(N380:P380,Q380:AE380)),0)</f>
        <v>7</v>
      </c>
      <c r="AK380" s="2">
        <f t="shared" si="154"/>
        <v>1.0275824770146024E-2</v>
      </c>
      <c r="AL380" s="2">
        <f t="shared" si="155"/>
        <v>2.4337479718766902E-3</v>
      </c>
      <c r="AM380" s="2">
        <f t="shared" si="156"/>
        <v>9.4645754461871281E-4</v>
      </c>
      <c r="AN380" s="2">
        <f t="shared" si="157"/>
        <v>8.1124932395889671E-4</v>
      </c>
      <c r="AP380" t="s">
        <v>1327</v>
      </c>
      <c r="AQ380" t="s">
        <v>3772</v>
      </c>
      <c r="AR380">
        <v>1</v>
      </c>
      <c r="AT380" s="93" t="s">
        <v>835</v>
      </c>
      <c r="AU380" s="92" t="s">
        <v>200</v>
      </c>
      <c r="AV380" s="83" t="str">
        <f t="shared" si="158"/>
        <v>12059</v>
      </c>
      <c r="AX380" s="7" t="s">
        <v>3753</v>
      </c>
    </row>
    <row r="381" spans="1:50" hidden="1" outlineLevel="1">
      <c r="A381" t="s">
        <v>155</v>
      </c>
      <c r="B381" t="s">
        <v>3772</v>
      </c>
      <c r="C381" s="1">
        <f t="shared" si="147"/>
        <v>49627</v>
      </c>
      <c r="D381" s="7">
        <f>RANK(N381,(N381:P381,Q381:AE381))</f>
        <v>2</v>
      </c>
      <c r="E381" s="7">
        <f>RANK(O381,(N381:P381,Q381:AE381))</f>
        <v>1</v>
      </c>
      <c r="F381" s="7">
        <f>IF(P381&gt;0,RANK(P381,(N381:P381,Q381:AE381)),0)</f>
        <v>3</v>
      </c>
      <c r="G381" s="1">
        <f t="shared" si="148"/>
        <v>8870</v>
      </c>
      <c r="H381" s="2">
        <f t="shared" si="149"/>
        <v>0.17873335079694522</v>
      </c>
      <c r="I381" s="2"/>
      <c r="J381" s="2">
        <f t="shared" si="150"/>
        <v>0.39835170370967415</v>
      </c>
      <c r="K381" s="2">
        <f t="shared" si="151"/>
        <v>0.5770850545066194</v>
      </c>
      <c r="L381" s="2">
        <f t="shared" si="152"/>
        <v>1.9142805327744976E-2</v>
      </c>
      <c r="M381" s="2">
        <f t="shared" si="153"/>
        <v>5.4204364559614152E-3</v>
      </c>
      <c r="N381" s="1">
        <v>19769</v>
      </c>
      <c r="O381" s="1">
        <v>28639</v>
      </c>
      <c r="P381" s="1">
        <v>950</v>
      </c>
      <c r="Q381" s="1">
        <v>105</v>
      </c>
      <c r="R381" s="1">
        <v>122</v>
      </c>
      <c r="S381" s="1">
        <v>13</v>
      </c>
      <c r="T381" s="1">
        <v>13</v>
      </c>
      <c r="U381" s="1">
        <v>0</v>
      </c>
      <c r="V381" s="1">
        <v>4</v>
      </c>
      <c r="X381" s="1">
        <v>2</v>
      </c>
      <c r="Y381" s="1">
        <v>10</v>
      </c>
      <c r="AG381" s="7">
        <f>IF(Q381&gt;0,RANK(Q381,(N381:P381,Q381:AE381)),0)</f>
        <v>5</v>
      </c>
      <c r="AH381" s="7">
        <f>IF(R381&gt;0,RANK(R381,(N381:P381,Q381:AE381)),0)</f>
        <v>4</v>
      </c>
      <c r="AI381" s="7">
        <f>IF(T381&gt;0,RANK(T381,(N381:P381,Q381:AE381)),0)</f>
        <v>6</v>
      </c>
      <c r="AJ381" s="7">
        <f>IF(S381&gt;0,RANK(S381,(N381:P381,Q381:AE381)),0)</f>
        <v>6</v>
      </c>
      <c r="AK381" s="2">
        <f t="shared" si="154"/>
        <v>2.1157837467507606E-3</v>
      </c>
      <c r="AL381" s="2">
        <f t="shared" si="155"/>
        <v>2.4583392105104076E-3</v>
      </c>
      <c r="AM381" s="2">
        <f t="shared" si="156"/>
        <v>2.6195417816914177E-4</v>
      </c>
      <c r="AN381" s="2">
        <f t="shared" si="157"/>
        <v>2.6195417816914177E-4</v>
      </c>
      <c r="AP381" t="s">
        <v>155</v>
      </c>
      <c r="AQ381" t="s">
        <v>3772</v>
      </c>
      <c r="AR381">
        <v>15</v>
      </c>
      <c r="AT381" s="93" t="s">
        <v>835</v>
      </c>
      <c r="AU381" s="92" t="s">
        <v>201</v>
      </c>
      <c r="AV381" s="83" t="str">
        <f t="shared" si="158"/>
        <v>12061</v>
      </c>
      <c r="AX381" s="7" t="s">
        <v>3753</v>
      </c>
    </row>
    <row r="382" spans="1:50" hidden="1" outlineLevel="1">
      <c r="A382" t="s">
        <v>3023</v>
      </c>
      <c r="B382" t="s">
        <v>3772</v>
      </c>
      <c r="C382" s="1">
        <f t="shared" si="147"/>
        <v>16303</v>
      </c>
      <c r="D382" s="7">
        <f>RANK(N382,(N382:P382,Q382:AE382))</f>
        <v>2</v>
      </c>
      <c r="E382" s="7">
        <f>RANK(O382,(N382:P382,Q382:AE382))</f>
        <v>1</v>
      </c>
      <c r="F382" s="7">
        <f>IF(P382&gt;0,RANK(P382,(N382:P382,Q382:AE382)),0)</f>
        <v>3</v>
      </c>
      <c r="G382" s="1">
        <f t="shared" si="148"/>
        <v>2269</v>
      </c>
      <c r="H382" s="2">
        <f t="shared" si="149"/>
        <v>0.13917683861865915</v>
      </c>
      <c r="I382" s="2"/>
      <c r="J382" s="2">
        <f t="shared" si="150"/>
        <v>0.42139483530638533</v>
      </c>
      <c r="K382" s="2">
        <f t="shared" si="151"/>
        <v>0.56057167392504448</v>
      </c>
      <c r="L382" s="2">
        <f t="shared" si="152"/>
        <v>8.4646997485125445E-3</v>
      </c>
      <c r="M382" s="2">
        <f t="shared" si="153"/>
        <v>9.5687910200576484E-3</v>
      </c>
      <c r="N382" s="1">
        <v>6870</v>
      </c>
      <c r="O382" s="1">
        <v>9139</v>
      </c>
      <c r="P382" s="1">
        <v>138</v>
      </c>
      <c r="Q382" s="1">
        <v>102</v>
      </c>
      <c r="R382" s="1">
        <v>40</v>
      </c>
      <c r="S382" s="1">
        <v>4</v>
      </c>
      <c r="T382" s="1">
        <v>2</v>
      </c>
      <c r="U382" s="1">
        <v>0</v>
      </c>
      <c r="V382" s="1">
        <v>0</v>
      </c>
      <c r="X382" s="1">
        <v>1</v>
      </c>
      <c r="Y382" s="1">
        <v>7</v>
      </c>
      <c r="AG382" s="7">
        <f>IF(Q382&gt;0,RANK(Q382,(N382:P382,Q382:AE382)),0)</f>
        <v>4</v>
      </c>
      <c r="AH382" s="7">
        <f>IF(R382&gt;0,RANK(R382,(N382:P382,Q382:AE382)),0)</f>
        <v>5</v>
      </c>
      <c r="AI382" s="7">
        <f>IF(T382&gt;0,RANK(T382,(N382:P382,Q382:AE382)),0)</f>
        <v>8</v>
      </c>
      <c r="AJ382" s="7">
        <f>IF(S382&gt;0,RANK(S382,(N382:P382,Q382:AE382)),0)</f>
        <v>7</v>
      </c>
      <c r="AK382" s="2">
        <f t="shared" si="154"/>
        <v>6.2565172054223151E-3</v>
      </c>
      <c r="AL382" s="2">
        <f t="shared" si="155"/>
        <v>2.4535361589891431E-3</v>
      </c>
      <c r="AM382" s="2">
        <f t="shared" si="156"/>
        <v>1.2267680794945715E-4</v>
      </c>
      <c r="AN382" s="2">
        <f t="shared" si="157"/>
        <v>2.453536158989143E-4</v>
      </c>
      <c r="AP382" t="s">
        <v>3023</v>
      </c>
      <c r="AQ382" t="s">
        <v>3772</v>
      </c>
      <c r="AR382">
        <v>2</v>
      </c>
      <c r="AT382" s="93" t="s">
        <v>835</v>
      </c>
      <c r="AU382" s="92" t="s">
        <v>202</v>
      </c>
      <c r="AV382" s="83" t="str">
        <f t="shared" si="158"/>
        <v>12063</v>
      </c>
      <c r="AX382" s="7" t="s">
        <v>3753</v>
      </c>
    </row>
    <row r="383" spans="1:50" hidden="1" outlineLevel="1">
      <c r="A383" t="s">
        <v>3024</v>
      </c>
      <c r="B383" t="s">
        <v>3772</v>
      </c>
      <c r="C383" s="1">
        <f t="shared" ref="C383:C418" si="159">SUM(N383:AE383)</f>
        <v>5643</v>
      </c>
      <c r="D383" s="7">
        <f>RANK(N383,(N383:P383,Q383:AE383))</f>
        <v>1</v>
      </c>
      <c r="E383" s="7">
        <f>RANK(O383,(N383:P383,Q383:AE383))</f>
        <v>2</v>
      </c>
      <c r="F383" s="7">
        <f>IF(P383&gt;0,RANK(P383,(N383:P383,Q383:AE383)),0)</f>
        <v>3</v>
      </c>
      <c r="G383" s="1">
        <f t="shared" ref="G383:G418" si="160">IF(D383=1,N383,IF(E383=1,O383,P383))-IF(D383=2,N383,IF(E383=2,O383,P383))</f>
        <v>563</v>
      </c>
      <c r="H383" s="2">
        <f t="shared" ref="H383:H414" si="161">G383/C383</f>
        <v>9.9769626085415564E-2</v>
      </c>
      <c r="I383" s="2"/>
      <c r="J383" s="2">
        <f t="shared" ref="J383:J418" si="162">IF($C383=0,"-",N383/$C383)</f>
        <v>0.53889774942406521</v>
      </c>
      <c r="K383" s="2">
        <f t="shared" ref="K383:K418" si="163">IF($C383=0,"-",O383/$C383)</f>
        <v>0.43912812333864965</v>
      </c>
      <c r="L383" s="2">
        <f t="shared" ref="L383:L418" si="164">IF($C383=0,"-",P383/$C383)</f>
        <v>1.3468013468013467E-2</v>
      </c>
      <c r="M383" s="2">
        <f t="shared" ref="M383:M414" si="165">IF(C383=0,"-",(1-J383-K383-L383))</f>
        <v>8.5061137692716785E-3</v>
      </c>
      <c r="N383" s="1">
        <v>3041</v>
      </c>
      <c r="O383" s="1">
        <v>2478</v>
      </c>
      <c r="P383" s="1">
        <v>76</v>
      </c>
      <c r="Q383" s="1">
        <v>29</v>
      </c>
      <c r="R383" s="1">
        <v>14</v>
      </c>
      <c r="S383" s="1">
        <v>0</v>
      </c>
      <c r="T383" s="1">
        <v>1</v>
      </c>
      <c r="U383" s="1">
        <v>1</v>
      </c>
      <c r="V383" s="1">
        <v>2</v>
      </c>
      <c r="X383" s="1">
        <v>1</v>
      </c>
      <c r="Y383" s="1">
        <v>0</v>
      </c>
      <c r="AG383" s="7">
        <f>IF(Q383&gt;0,RANK(Q383,(N383:P383,Q383:AE383)),0)</f>
        <v>4</v>
      </c>
      <c r="AH383" s="7">
        <f>IF(R383&gt;0,RANK(R383,(N383:P383,Q383:AE383)),0)</f>
        <v>5</v>
      </c>
      <c r="AI383" s="7">
        <f>IF(T383&gt;0,RANK(T383,(N383:P383,Q383:AE383)),0)</f>
        <v>7</v>
      </c>
      <c r="AJ383" s="7">
        <f>IF(S383&gt;0,RANK(S383,(N383:P383,Q383:AE383)),0)</f>
        <v>0</v>
      </c>
      <c r="AK383" s="2">
        <f t="shared" ref="AK383:AK418" si="166">IF($C383=0,"-",Q383/$C383)</f>
        <v>5.1391104022682974E-3</v>
      </c>
      <c r="AL383" s="2">
        <f t="shared" ref="AL383:AL418" si="167">IF($C383=0,"-",R383/$C383)</f>
        <v>2.4809498493709018E-3</v>
      </c>
      <c r="AM383" s="2">
        <f t="shared" ref="AM383:AM418" si="168">IF($C383=0,"-",T383/$C383)</f>
        <v>1.77210703526493E-4</v>
      </c>
      <c r="AN383" s="2">
        <f t="shared" ref="AN383:AN418" si="169">IF($C383=0,"-",S383/$C383)</f>
        <v>0</v>
      </c>
      <c r="AP383" t="s">
        <v>3024</v>
      </c>
      <c r="AQ383" t="s">
        <v>3772</v>
      </c>
      <c r="AR383">
        <v>2</v>
      </c>
      <c r="AT383" s="93" t="s">
        <v>835</v>
      </c>
      <c r="AU383" s="92" t="s">
        <v>1482</v>
      </c>
      <c r="AV383" s="83" t="str">
        <f t="shared" si="158"/>
        <v>12065</v>
      </c>
      <c r="AX383" s="7" t="s">
        <v>3753</v>
      </c>
    </row>
    <row r="384" spans="1:50" hidden="1" outlineLevel="1">
      <c r="A384" t="s">
        <v>763</v>
      </c>
      <c r="B384" t="s">
        <v>3772</v>
      </c>
      <c r="C384" s="1">
        <f t="shared" si="159"/>
        <v>2505</v>
      </c>
      <c r="D384" s="7">
        <f>RANK(N384,(N384:P384,Q384:AE384))</f>
        <v>2</v>
      </c>
      <c r="E384" s="7">
        <f>RANK(O384,(N384:P384,Q384:AE384))</f>
        <v>1</v>
      </c>
      <c r="F384" s="7">
        <f>IF(P384&gt;0,RANK(P384,(N384:P384,Q384:AE384)),0)</f>
        <v>3</v>
      </c>
      <c r="G384" s="1">
        <f t="shared" si="160"/>
        <v>881</v>
      </c>
      <c r="H384" s="2">
        <f t="shared" si="161"/>
        <v>0.35169660678642717</v>
      </c>
      <c r="I384" s="2"/>
      <c r="J384" s="2">
        <f t="shared" si="162"/>
        <v>0.31497005988023952</v>
      </c>
      <c r="K384" s="2">
        <f t="shared" si="163"/>
        <v>0.66666666666666663</v>
      </c>
      <c r="L384" s="2">
        <f t="shared" si="164"/>
        <v>1.0379241516966068E-2</v>
      </c>
      <c r="M384" s="2">
        <f t="shared" si="165"/>
        <v>7.9840319361277855E-3</v>
      </c>
      <c r="N384" s="1">
        <v>789</v>
      </c>
      <c r="O384" s="1">
        <v>1670</v>
      </c>
      <c r="P384" s="1">
        <v>26</v>
      </c>
      <c r="Q384" s="1">
        <v>10</v>
      </c>
      <c r="R384" s="1">
        <v>6</v>
      </c>
      <c r="S384" s="1">
        <v>1</v>
      </c>
      <c r="T384" s="1">
        <v>0</v>
      </c>
      <c r="U384" s="1">
        <v>0</v>
      </c>
      <c r="V384" s="1">
        <v>2</v>
      </c>
      <c r="X384" s="1">
        <v>1</v>
      </c>
      <c r="Y384" s="1">
        <v>0</v>
      </c>
      <c r="AG384" s="7">
        <f>IF(Q384&gt;0,RANK(Q384,(N384:P384,Q384:AE384)),0)</f>
        <v>4</v>
      </c>
      <c r="AH384" s="7">
        <f>IF(R384&gt;0,RANK(R384,(N384:P384,Q384:AE384)),0)</f>
        <v>5</v>
      </c>
      <c r="AI384" s="7">
        <f>IF(T384&gt;0,RANK(T384,(N384:P384,Q384:AE384)),0)</f>
        <v>0</v>
      </c>
      <c r="AJ384" s="7">
        <f>IF(S384&gt;0,RANK(S384,(N384:P384,Q384:AE384)),0)</f>
        <v>7</v>
      </c>
      <c r="AK384" s="2">
        <f t="shared" si="166"/>
        <v>3.9920159680638719E-3</v>
      </c>
      <c r="AL384" s="2">
        <f t="shared" si="167"/>
        <v>2.3952095808383233E-3</v>
      </c>
      <c r="AM384" s="2">
        <f t="shared" si="168"/>
        <v>0</v>
      </c>
      <c r="AN384" s="2">
        <f t="shared" si="169"/>
        <v>3.992015968063872E-4</v>
      </c>
      <c r="AP384" t="s">
        <v>763</v>
      </c>
      <c r="AQ384" t="s">
        <v>3772</v>
      </c>
      <c r="AR384">
        <v>2</v>
      </c>
      <c r="AT384" s="93" t="s">
        <v>835</v>
      </c>
      <c r="AU384" s="92" t="s">
        <v>1483</v>
      </c>
      <c r="AV384" s="83" t="str">
        <f t="shared" si="158"/>
        <v>12067</v>
      </c>
      <c r="AX384" s="7" t="s">
        <v>3753</v>
      </c>
    </row>
    <row r="385" spans="1:50" hidden="1" outlineLevel="1">
      <c r="A385" t="s">
        <v>2034</v>
      </c>
      <c r="B385" t="s">
        <v>3772</v>
      </c>
      <c r="C385" s="1">
        <f t="shared" si="159"/>
        <v>88611</v>
      </c>
      <c r="D385" s="7">
        <f>RANK(N385,(N385:P385,Q385:AE385))</f>
        <v>2</v>
      </c>
      <c r="E385" s="7">
        <f>RANK(O385,(N385:P385,Q385:AE385))</f>
        <v>1</v>
      </c>
      <c r="F385" s="7">
        <f>IF(P385&gt;0,RANK(P385,(N385:P385,Q385:AE385)),0)</f>
        <v>3</v>
      </c>
      <c r="G385" s="1">
        <f t="shared" si="160"/>
        <v>13439</v>
      </c>
      <c r="H385" s="2">
        <f t="shared" si="161"/>
        <v>0.15166288609766282</v>
      </c>
      <c r="I385" s="2"/>
      <c r="J385" s="2">
        <f t="shared" si="162"/>
        <v>0.41271399713353873</v>
      </c>
      <c r="K385" s="2">
        <f t="shared" si="163"/>
        <v>0.5643768832312015</v>
      </c>
      <c r="L385" s="2">
        <f t="shared" si="164"/>
        <v>1.6476509688413403E-2</v>
      </c>
      <c r="M385" s="2">
        <f t="shared" si="165"/>
        <v>6.4326099468463641E-3</v>
      </c>
      <c r="N385" s="1">
        <v>36571</v>
      </c>
      <c r="O385" s="1">
        <v>50010</v>
      </c>
      <c r="P385" s="1">
        <v>1460</v>
      </c>
      <c r="Q385" s="1">
        <v>289</v>
      </c>
      <c r="R385" s="1">
        <v>204</v>
      </c>
      <c r="S385" s="1">
        <v>21</v>
      </c>
      <c r="T385" s="1">
        <v>36</v>
      </c>
      <c r="U385" s="1">
        <v>0</v>
      </c>
      <c r="V385" s="1">
        <v>4</v>
      </c>
      <c r="X385" s="1">
        <v>1</v>
      </c>
      <c r="Y385" s="1">
        <v>15</v>
      </c>
      <c r="AG385" s="7">
        <f>IF(Q385&gt;0,RANK(Q385,(N385:P385,Q385:AE385)),0)</f>
        <v>4</v>
      </c>
      <c r="AH385" s="7">
        <f>IF(R385&gt;0,RANK(R385,(N385:P385,Q385:AE385)),0)</f>
        <v>5</v>
      </c>
      <c r="AI385" s="7">
        <f>IF(T385&gt;0,RANK(T385,(N385:P385,Q385:AE385)),0)</f>
        <v>6</v>
      </c>
      <c r="AJ385" s="7">
        <f>IF(S385&gt;0,RANK(S385,(N385:P385,Q385:AE385)),0)</f>
        <v>7</v>
      </c>
      <c r="AK385" s="2">
        <f t="shared" si="166"/>
        <v>3.2614460958571736E-3</v>
      </c>
      <c r="AL385" s="2">
        <f t="shared" si="167"/>
        <v>2.3021972441344754E-3</v>
      </c>
      <c r="AM385" s="2">
        <f t="shared" si="168"/>
        <v>4.0627010190608391E-4</v>
      </c>
      <c r="AN385" s="2">
        <f t="shared" si="169"/>
        <v>2.3699089277854894E-4</v>
      </c>
      <c r="AP385" t="s">
        <v>2034</v>
      </c>
      <c r="AQ385" t="s">
        <v>3772</v>
      </c>
      <c r="AT385" s="93" t="s">
        <v>835</v>
      </c>
      <c r="AU385" s="92" t="s">
        <v>1484</v>
      </c>
      <c r="AV385" s="83" t="str">
        <f t="shared" si="158"/>
        <v>12069</v>
      </c>
      <c r="AX385" s="7" t="s">
        <v>3753</v>
      </c>
    </row>
    <row r="386" spans="1:50" hidden="1" outlineLevel="1">
      <c r="A386" t="s">
        <v>3055</v>
      </c>
      <c r="B386" t="s">
        <v>3772</v>
      </c>
      <c r="C386" s="1">
        <f t="shared" si="159"/>
        <v>184400</v>
      </c>
      <c r="D386" s="7">
        <f>RANK(N386,(N386:P386,Q386:AE386))</f>
        <v>2</v>
      </c>
      <c r="E386" s="7">
        <f>RANK(O386,(N386:P386,Q386:AE386))</f>
        <v>1</v>
      </c>
      <c r="F386" s="7">
        <f>IF(P386&gt;0,RANK(P386,(N386:P386,Q386:AE386)),0)</f>
        <v>3</v>
      </c>
      <c r="G386" s="1">
        <f t="shared" si="160"/>
        <v>32580</v>
      </c>
      <c r="H386" s="2">
        <f t="shared" si="161"/>
        <v>0.17668112798264643</v>
      </c>
      <c r="I386" s="2"/>
      <c r="J386" s="2">
        <f t="shared" si="162"/>
        <v>0.3989750542299349</v>
      </c>
      <c r="K386" s="2">
        <f t="shared" si="163"/>
        <v>0.5756561822125813</v>
      </c>
      <c r="L386" s="2">
        <f t="shared" si="164"/>
        <v>1.9457700650759219E-2</v>
      </c>
      <c r="M386" s="2">
        <f t="shared" si="165"/>
        <v>5.9110629067246345E-3</v>
      </c>
      <c r="N386" s="1">
        <v>73571</v>
      </c>
      <c r="O386" s="1">
        <v>106151</v>
      </c>
      <c r="P386" s="1">
        <v>3588</v>
      </c>
      <c r="Q386" s="1">
        <v>305</v>
      </c>
      <c r="R386" s="1">
        <v>539</v>
      </c>
      <c r="S386" s="1">
        <v>34</v>
      </c>
      <c r="T386" s="1">
        <v>81</v>
      </c>
      <c r="U386" s="1">
        <v>0</v>
      </c>
      <c r="V386" s="1">
        <v>30</v>
      </c>
      <c r="X386" s="1">
        <v>5</v>
      </c>
      <c r="Y386" s="1">
        <v>96</v>
      </c>
      <c r="AG386" s="7">
        <f>IF(Q386&gt;0,RANK(Q386,(N386:P386,Q386:AE386)),0)</f>
        <v>5</v>
      </c>
      <c r="AH386" s="7">
        <f>IF(R386&gt;0,RANK(R386,(N386:P386,Q386:AE386)),0)</f>
        <v>4</v>
      </c>
      <c r="AI386" s="7">
        <f>IF(T386&gt;0,RANK(T386,(N386:P386,Q386:AE386)),0)</f>
        <v>7</v>
      </c>
      <c r="AJ386" s="7">
        <f>IF(S386&gt;0,RANK(S386,(N386:P386,Q386:AE386)),0)</f>
        <v>8</v>
      </c>
      <c r="AK386" s="2">
        <f t="shared" si="166"/>
        <v>1.6540130151843817E-3</v>
      </c>
      <c r="AL386" s="2">
        <f t="shared" si="167"/>
        <v>2.922993492407809E-3</v>
      </c>
      <c r="AM386" s="2">
        <f t="shared" si="168"/>
        <v>4.3926247288503256E-4</v>
      </c>
      <c r="AN386" s="2">
        <f t="shared" si="169"/>
        <v>1.8438177874186552E-4</v>
      </c>
      <c r="AP386" t="s">
        <v>3055</v>
      </c>
      <c r="AQ386" t="s">
        <v>3772</v>
      </c>
      <c r="AR386">
        <v>14</v>
      </c>
      <c r="AT386" s="93" t="s">
        <v>835</v>
      </c>
      <c r="AU386" s="92" t="s">
        <v>661</v>
      </c>
      <c r="AV386" s="83" t="str">
        <f t="shared" si="158"/>
        <v>12071</v>
      </c>
      <c r="AX386" s="7" t="s">
        <v>3753</v>
      </c>
    </row>
    <row r="387" spans="1:50" hidden="1" outlineLevel="1">
      <c r="A387" t="s">
        <v>764</v>
      </c>
      <c r="B387" t="s">
        <v>3772</v>
      </c>
      <c r="C387" s="1">
        <f t="shared" si="159"/>
        <v>103154</v>
      </c>
      <c r="D387" s="7">
        <f>RANK(N387,(N387:P387,Q387:AE387))</f>
        <v>1</v>
      </c>
      <c r="E387" s="7">
        <f>RANK(O387,(N387:P387,Q387:AE387))</f>
        <v>2</v>
      </c>
      <c r="F387" s="7">
        <f>IF(P387&gt;0,RANK(P387,(N387:P387,Q387:AE387)),0)</f>
        <v>3</v>
      </c>
      <c r="G387" s="1">
        <f t="shared" si="160"/>
        <v>22371</v>
      </c>
      <c r="H387" s="2">
        <f t="shared" si="161"/>
        <v>0.2168699226399364</v>
      </c>
      <c r="I387" s="2"/>
      <c r="J387" s="2">
        <f t="shared" si="162"/>
        <v>0.59565310118851422</v>
      </c>
      <c r="K387" s="2">
        <f t="shared" si="163"/>
        <v>0.37878317854857785</v>
      </c>
      <c r="L387" s="2">
        <f t="shared" si="164"/>
        <v>1.874866704151075E-2</v>
      </c>
      <c r="M387" s="2">
        <f t="shared" si="165"/>
        <v>6.8150532213971798E-3</v>
      </c>
      <c r="N387" s="1">
        <v>61444</v>
      </c>
      <c r="O387" s="1">
        <v>39073</v>
      </c>
      <c r="P387" s="1">
        <v>1934</v>
      </c>
      <c r="Q387" s="1">
        <v>282</v>
      </c>
      <c r="R387" s="1">
        <v>330</v>
      </c>
      <c r="S387" s="1">
        <v>16</v>
      </c>
      <c r="T387" s="1">
        <v>28</v>
      </c>
      <c r="U387" s="1">
        <v>0</v>
      </c>
      <c r="V387" s="1">
        <v>9</v>
      </c>
      <c r="X387" s="1">
        <v>7</v>
      </c>
      <c r="Y387" s="1">
        <v>31</v>
      </c>
      <c r="AG387" s="7">
        <f>IF(Q387&gt;0,RANK(Q387,(N387:P387,Q387:AE387)),0)</f>
        <v>5</v>
      </c>
      <c r="AH387" s="7">
        <f>IF(R387&gt;0,RANK(R387,(N387:P387,Q387:AE387)),0)</f>
        <v>4</v>
      </c>
      <c r="AI387" s="7">
        <f>IF(T387&gt;0,RANK(T387,(N387:P387,Q387:AE387)),0)</f>
        <v>7</v>
      </c>
      <c r="AJ387" s="7">
        <f>IF(S387&gt;0,RANK(S387,(N387:P387,Q387:AE387)),0)</f>
        <v>8</v>
      </c>
      <c r="AK387" s="2">
        <f t="shared" si="166"/>
        <v>2.7337766834053937E-3</v>
      </c>
      <c r="AL387" s="2">
        <f t="shared" si="167"/>
        <v>3.1991003741978015E-3</v>
      </c>
      <c r="AM387" s="2">
        <f t="shared" si="168"/>
        <v>2.7143881962890434E-4</v>
      </c>
      <c r="AN387" s="2">
        <f t="shared" si="169"/>
        <v>1.551078969308025E-4</v>
      </c>
      <c r="AP387" t="s">
        <v>764</v>
      </c>
      <c r="AQ387" t="s">
        <v>3772</v>
      </c>
      <c r="AR387">
        <v>2</v>
      </c>
      <c r="AT387" s="93" t="s">
        <v>835</v>
      </c>
      <c r="AU387" s="92" t="s">
        <v>662</v>
      </c>
      <c r="AV387" s="83" t="str">
        <f t="shared" si="158"/>
        <v>12073</v>
      </c>
      <c r="AX387" s="7" t="s">
        <v>3753</v>
      </c>
    </row>
    <row r="388" spans="1:50" hidden="1" outlineLevel="1">
      <c r="A388" t="s">
        <v>765</v>
      </c>
      <c r="B388" t="s">
        <v>3772</v>
      </c>
      <c r="C388" s="1">
        <f t="shared" si="159"/>
        <v>12730</v>
      </c>
      <c r="D388" s="7">
        <f>RANK(N388,(N388:P388,Q388:AE388))</f>
        <v>2</v>
      </c>
      <c r="E388" s="7">
        <f>RANK(O388,(N388:P388,Q388:AE388))</f>
        <v>1</v>
      </c>
      <c r="F388" s="7">
        <f>IF(P388&gt;0,RANK(P388,(N388:P388,Q388:AE388)),0)</f>
        <v>3</v>
      </c>
      <c r="G388" s="1">
        <f t="shared" si="160"/>
        <v>1465</v>
      </c>
      <c r="H388" s="2">
        <f t="shared" si="161"/>
        <v>0.11508248232521602</v>
      </c>
      <c r="I388" s="2"/>
      <c r="J388" s="2">
        <f t="shared" si="162"/>
        <v>0.42403770620581305</v>
      </c>
      <c r="K388" s="2">
        <f t="shared" si="163"/>
        <v>0.53912018853102905</v>
      </c>
      <c r="L388" s="2">
        <f t="shared" si="164"/>
        <v>2.2388059701492536E-2</v>
      </c>
      <c r="M388" s="2">
        <f t="shared" si="165"/>
        <v>1.4454045561665362E-2</v>
      </c>
      <c r="N388" s="1">
        <v>5398</v>
      </c>
      <c r="O388" s="1">
        <v>6863</v>
      </c>
      <c r="P388" s="1">
        <v>285</v>
      </c>
      <c r="Q388" s="1">
        <v>67</v>
      </c>
      <c r="R388" s="1">
        <v>92</v>
      </c>
      <c r="S388" s="1">
        <v>10</v>
      </c>
      <c r="T388" s="1">
        <v>1</v>
      </c>
      <c r="U388" s="1">
        <v>0</v>
      </c>
      <c r="V388" s="1">
        <v>1</v>
      </c>
      <c r="X388" s="1">
        <v>1</v>
      </c>
      <c r="Y388" s="1">
        <v>12</v>
      </c>
      <c r="AG388" s="7">
        <f>IF(Q388&gt;0,RANK(Q388,(N388:P388,Q388:AE388)),0)</f>
        <v>5</v>
      </c>
      <c r="AH388" s="7">
        <f>IF(R388&gt;0,RANK(R388,(N388:P388,Q388:AE388)),0)</f>
        <v>4</v>
      </c>
      <c r="AI388" s="7">
        <f>IF(T388&gt;0,RANK(T388,(N388:P388,Q388:AE388)),0)</f>
        <v>8</v>
      </c>
      <c r="AJ388" s="7">
        <f>IF(S388&gt;0,RANK(S388,(N388:P388,Q388:AE388)),0)</f>
        <v>7</v>
      </c>
      <c r="AK388" s="2">
        <f t="shared" si="166"/>
        <v>5.263157894736842E-3</v>
      </c>
      <c r="AL388" s="2">
        <f t="shared" si="167"/>
        <v>7.2270227808326785E-3</v>
      </c>
      <c r="AM388" s="2">
        <f t="shared" si="168"/>
        <v>7.8554595443833461E-5</v>
      </c>
      <c r="AN388" s="2">
        <f t="shared" si="169"/>
        <v>7.855459544383347E-4</v>
      </c>
      <c r="AP388" t="s">
        <v>765</v>
      </c>
      <c r="AQ388" t="s">
        <v>3772</v>
      </c>
      <c r="AR388">
        <v>5</v>
      </c>
      <c r="AT388" s="93" t="s">
        <v>835</v>
      </c>
      <c r="AU388" s="92" t="s">
        <v>663</v>
      </c>
      <c r="AV388" s="83" t="str">
        <f t="shared" si="158"/>
        <v>12075</v>
      </c>
      <c r="AX388" s="7" t="s">
        <v>3753</v>
      </c>
    </row>
    <row r="389" spans="1:50" hidden="1" outlineLevel="1">
      <c r="A389" t="s">
        <v>1281</v>
      </c>
      <c r="B389" t="s">
        <v>3772</v>
      </c>
      <c r="C389" s="1">
        <f t="shared" si="159"/>
        <v>2410</v>
      </c>
      <c r="D389" s="7">
        <f>RANK(N389,(N389:P389,Q389:AE389))</f>
        <v>2</v>
      </c>
      <c r="E389" s="7">
        <f>RANK(O389,(N389:P389,Q389:AE389))</f>
        <v>1</v>
      </c>
      <c r="F389" s="7">
        <f>IF(P389&gt;0,RANK(P389,(N389:P389,Q389:AE389)),0)</f>
        <v>4</v>
      </c>
      <c r="G389" s="1">
        <f t="shared" si="160"/>
        <v>300</v>
      </c>
      <c r="H389" s="2">
        <f t="shared" si="161"/>
        <v>0.12448132780082988</v>
      </c>
      <c r="I389" s="2"/>
      <c r="J389" s="2">
        <f t="shared" si="162"/>
        <v>0.42199170124481328</v>
      </c>
      <c r="K389" s="2">
        <f t="shared" si="163"/>
        <v>0.5464730290456431</v>
      </c>
      <c r="L389" s="2">
        <f t="shared" si="164"/>
        <v>7.8838174273858919E-3</v>
      </c>
      <c r="M389" s="2">
        <f t="shared" si="165"/>
        <v>2.3651452282157676E-2</v>
      </c>
      <c r="N389" s="1">
        <v>1017</v>
      </c>
      <c r="O389" s="1">
        <v>1317</v>
      </c>
      <c r="P389" s="1">
        <v>19</v>
      </c>
      <c r="Q389" s="1">
        <v>39</v>
      </c>
      <c r="R389" s="1">
        <v>12</v>
      </c>
      <c r="S389" s="1">
        <v>1</v>
      </c>
      <c r="T389" s="1">
        <v>3</v>
      </c>
      <c r="U389" s="1">
        <v>0</v>
      </c>
      <c r="V389" s="1">
        <v>0</v>
      </c>
      <c r="X389" s="1">
        <v>0</v>
      </c>
      <c r="Y389" s="1">
        <v>2</v>
      </c>
      <c r="AG389" s="7">
        <f>IF(Q389&gt;0,RANK(Q389,(N389:P389,Q389:AE389)),0)</f>
        <v>3</v>
      </c>
      <c r="AH389" s="7">
        <f>IF(R389&gt;0,RANK(R389,(N389:P389,Q389:AE389)),0)</f>
        <v>5</v>
      </c>
      <c r="AI389" s="7">
        <f>IF(T389&gt;0,RANK(T389,(N389:P389,Q389:AE389)),0)</f>
        <v>6</v>
      </c>
      <c r="AJ389" s="7">
        <f>IF(S389&gt;0,RANK(S389,(N389:P389,Q389:AE389)),0)</f>
        <v>8</v>
      </c>
      <c r="AK389" s="2">
        <f t="shared" si="166"/>
        <v>1.6182572614107885E-2</v>
      </c>
      <c r="AL389" s="2">
        <f t="shared" si="167"/>
        <v>4.9792531120331947E-3</v>
      </c>
      <c r="AM389" s="2">
        <f t="shared" si="168"/>
        <v>1.2448132780082987E-3</v>
      </c>
      <c r="AN389" s="2">
        <f t="shared" si="169"/>
        <v>4.1493775933609957E-4</v>
      </c>
      <c r="AP389" t="s">
        <v>1281</v>
      </c>
      <c r="AQ389" t="s">
        <v>3772</v>
      </c>
      <c r="AR389">
        <v>2</v>
      </c>
      <c r="AT389" s="93" t="s">
        <v>835</v>
      </c>
      <c r="AU389" s="92" t="s">
        <v>664</v>
      </c>
      <c r="AV389" s="83" t="str">
        <f t="shared" si="158"/>
        <v>12077</v>
      </c>
      <c r="AX389" s="7" t="s">
        <v>3753</v>
      </c>
    </row>
    <row r="390" spans="1:50" hidden="1" outlineLevel="1">
      <c r="A390" t="s">
        <v>1920</v>
      </c>
      <c r="B390" t="s">
        <v>3772</v>
      </c>
      <c r="C390" s="1">
        <f t="shared" si="159"/>
        <v>6163</v>
      </c>
      <c r="D390" s="7">
        <f>RANK(N390,(N390:P390,Q390:AE390))</f>
        <v>2</v>
      </c>
      <c r="E390" s="7">
        <f>RANK(O390,(N390:P390,Q390:AE390))</f>
        <v>1</v>
      </c>
      <c r="F390" s="7">
        <f>IF(P390&gt;0,RANK(P390,(N390:P390,Q390:AE390)),0)</f>
        <v>3</v>
      </c>
      <c r="G390" s="1">
        <f t="shared" si="160"/>
        <v>23</v>
      </c>
      <c r="H390" s="2">
        <f t="shared" si="161"/>
        <v>3.7319487262696739E-3</v>
      </c>
      <c r="I390" s="2"/>
      <c r="J390" s="2">
        <f t="shared" si="162"/>
        <v>0.48920980042187245</v>
      </c>
      <c r="K390" s="2">
        <f t="shared" si="163"/>
        <v>0.49294174914814215</v>
      </c>
      <c r="L390" s="2">
        <f t="shared" si="164"/>
        <v>8.7619665747201043E-3</v>
      </c>
      <c r="M390" s="2">
        <f t="shared" si="165"/>
        <v>9.086483855265292E-3</v>
      </c>
      <c r="N390" s="1">
        <v>3015</v>
      </c>
      <c r="O390" s="1">
        <v>3038</v>
      </c>
      <c r="P390" s="1">
        <v>54</v>
      </c>
      <c r="Q390" s="1">
        <v>29</v>
      </c>
      <c r="R390" s="1">
        <v>18</v>
      </c>
      <c r="S390" s="1">
        <v>1</v>
      </c>
      <c r="T390" s="1">
        <v>2</v>
      </c>
      <c r="U390" s="1">
        <v>0</v>
      </c>
      <c r="V390" s="1">
        <v>0</v>
      </c>
      <c r="X390" s="1">
        <v>1</v>
      </c>
      <c r="Y390" s="1">
        <v>5</v>
      </c>
      <c r="AG390" s="7">
        <f>IF(Q390&gt;0,RANK(Q390,(N390:P390,Q390:AE390)),0)</f>
        <v>4</v>
      </c>
      <c r="AH390" s="7">
        <f>IF(R390&gt;0,RANK(R390,(N390:P390,Q390:AE390)),0)</f>
        <v>5</v>
      </c>
      <c r="AI390" s="7">
        <f>IF(T390&gt;0,RANK(T390,(N390:P390,Q390:AE390)),0)</f>
        <v>7</v>
      </c>
      <c r="AJ390" s="7">
        <f>IF(S390&gt;0,RANK(S390,(N390:P390,Q390:AE390)),0)</f>
        <v>8</v>
      </c>
      <c r="AK390" s="2">
        <f t="shared" si="166"/>
        <v>4.7055005679052407E-3</v>
      </c>
      <c r="AL390" s="2">
        <f t="shared" si="167"/>
        <v>2.9206555249067013E-3</v>
      </c>
      <c r="AM390" s="2">
        <f t="shared" si="168"/>
        <v>3.2451728054518905E-4</v>
      </c>
      <c r="AN390" s="2">
        <f t="shared" si="169"/>
        <v>1.6225864027259452E-4</v>
      </c>
      <c r="AP390" t="s">
        <v>1920</v>
      </c>
      <c r="AQ390" t="s">
        <v>3772</v>
      </c>
      <c r="AR390">
        <v>2</v>
      </c>
      <c r="AT390" s="93" t="s">
        <v>835</v>
      </c>
      <c r="AU390" s="92" t="s">
        <v>665</v>
      </c>
      <c r="AV390" s="83" t="str">
        <f t="shared" si="158"/>
        <v>12079</v>
      </c>
      <c r="AX390" s="7" t="s">
        <v>3753</v>
      </c>
    </row>
    <row r="391" spans="1:50" hidden="1" outlineLevel="1">
      <c r="A391" t="s">
        <v>1282</v>
      </c>
      <c r="B391" t="s">
        <v>3772</v>
      </c>
      <c r="C391" s="1">
        <f t="shared" si="159"/>
        <v>110344</v>
      </c>
      <c r="D391" s="7">
        <f>RANK(N391,(N391:P391,Q391:AE391))</f>
        <v>2</v>
      </c>
      <c r="E391" s="7">
        <f>RANK(O391,(N391:P391,Q391:AE391))</f>
        <v>1</v>
      </c>
      <c r="F391" s="7">
        <f>IF(P391&gt;0,RANK(P391,(N391:P391,Q391:AE391)),0)</f>
        <v>3</v>
      </c>
      <c r="G391" s="1">
        <f t="shared" si="160"/>
        <v>8797</v>
      </c>
      <c r="H391" s="2">
        <f t="shared" si="161"/>
        <v>7.9723410425578192E-2</v>
      </c>
      <c r="I391" s="2"/>
      <c r="J391" s="2">
        <f t="shared" si="162"/>
        <v>0.44611397085478138</v>
      </c>
      <c r="K391" s="2">
        <f t="shared" si="163"/>
        <v>0.52583738128035962</v>
      </c>
      <c r="L391" s="2">
        <f t="shared" si="164"/>
        <v>2.2602044515333864E-2</v>
      </c>
      <c r="M391" s="2">
        <f t="shared" si="165"/>
        <v>5.4466033495250803E-3</v>
      </c>
      <c r="N391" s="1">
        <v>49226</v>
      </c>
      <c r="O391" s="1">
        <v>58023</v>
      </c>
      <c r="P391" s="1">
        <v>2494</v>
      </c>
      <c r="Q391" s="1">
        <v>271</v>
      </c>
      <c r="R391" s="1">
        <v>242</v>
      </c>
      <c r="S391" s="1">
        <v>19</v>
      </c>
      <c r="T391" s="1">
        <v>35</v>
      </c>
      <c r="U391" s="1">
        <v>0</v>
      </c>
      <c r="V391" s="1">
        <v>5</v>
      </c>
      <c r="X391" s="1">
        <v>3</v>
      </c>
      <c r="Y391" s="1">
        <v>26</v>
      </c>
      <c r="AG391" s="7">
        <f>IF(Q391&gt;0,RANK(Q391,(N391:P391,Q391:AE391)),0)</f>
        <v>4</v>
      </c>
      <c r="AH391" s="7">
        <f>IF(R391&gt;0,RANK(R391,(N391:P391,Q391:AE391)),0)</f>
        <v>5</v>
      </c>
      <c r="AI391" s="7">
        <f>IF(T391&gt;0,RANK(T391,(N391:P391,Q391:AE391)),0)</f>
        <v>6</v>
      </c>
      <c r="AJ391" s="7">
        <f>IF(S391&gt;0,RANK(S391,(N391:P391,Q391:AE391)),0)</f>
        <v>8</v>
      </c>
      <c r="AK391" s="2">
        <f t="shared" si="166"/>
        <v>2.4559559196693976E-3</v>
      </c>
      <c r="AL391" s="2">
        <f t="shared" si="167"/>
        <v>2.1931414485608642E-3</v>
      </c>
      <c r="AM391" s="2">
        <f t="shared" si="168"/>
        <v>3.1718987892409193E-4</v>
      </c>
      <c r="AN391" s="2">
        <f t="shared" si="169"/>
        <v>1.7218879141593562E-4</v>
      </c>
      <c r="AP391" t="s">
        <v>1282</v>
      </c>
      <c r="AQ391" t="s">
        <v>3772</v>
      </c>
      <c r="AR391">
        <v>13</v>
      </c>
      <c r="AT391" s="93" t="s">
        <v>835</v>
      </c>
      <c r="AU391" s="92" t="s">
        <v>666</v>
      </c>
      <c r="AV391" s="83" t="str">
        <f t="shared" si="158"/>
        <v>12081</v>
      </c>
      <c r="AX391" s="7" t="s">
        <v>3753</v>
      </c>
    </row>
    <row r="392" spans="1:50" hidden="1" outlineLevel="1">
      <c r="A392" t="s">
        <v>946</v>
      </c>
      <c r="B392" t="s">
        <v>3772</v>
      </c>
      <c r="C392" s="1">
        <f t="shared" si="159"/>
        <v>102971</v>
      </c>
      <c r="D392" s="7">
        <f>RANK(N392,(N392:P392,Q392:AE392))</f>
        <v>2</v>
      </c>
      <c r="E392" s="7">
        <f>RANK(O392,(N392:P392,Q392:AE392))</f>
        <v>1</v>
      </c>
      <c r="F392" s="7">
        <f>IF(P392&gt;0,RANK(P392,(N392:P392,Q392:AE392)),0)</f>
        <v>3</v>
      </c>
      <c r="G392" s="1">
        <f t="shared" si="160"/>
        <v>10472</v>
      </c>
      <c r="H392" s="2">
        <f t="shared" si="161"/>
        <v>0.10169853648114517</v>
      </c>
      <c r="I392" s="2"/>
      <c r="J392" s="2">
        <f t="shared" si="162"/>
        <v>0.43385030736809393</v>
      </c>
      <c r="K392" s="2">
        <f t="shared" si="163"/>
        <v>0.53554884384923906</v>
      </c>
      <c r="L392" s="2">
        <f t="shared" si="164"/>
        <v>1.7577764613337737E-2</v>
      </c>
      <c r="M392" s="2">
        <f t="shared" si="165"/>
        <v>1.3023084169329263E-2</v>
      </c>
      <c r="N392" s="1">
        <v>44674</v>
      </c>
      <c r="O392" s="1">
        <v>55146</v>
      </c>
      <c r="P392" s="1">
        <v>1810</v>
      </c>
      <c r="Q392" s="1">
        <v>563</v>
      </c>
      <c r="R392" s="1">
        <v>662</v>
      </c>
      <c r="S392" s="1">
        <v>22</v>
      </c>
      <c r="T392" s="1">
        <v>26</v>
      </c>
      <c r="U392" s="1">
        <v>0</v>
      </c>
      <c r="V392" s="1">
        <v>13</v>
      </c>
      <c r="X392" s="1">
        <v>6</v>
      </c>
      <c r="Y392" s="1">
        <v>49</v>
      </c>
      <c r="AG392" s="7">
        <f>IF(Q392&gt;0,RANK(Q392,(N392:P392,Q392:AE392)),0)</f>
        <v>5</v>
      </c>
      <c r="AH392" s="7">
        <f>IF(R392&gt;0,RANK(R392,(N392:P392,Q392:AE392)),0)</f>
        <v>4</v>
      </c>
      <c r="AI392" s="7">
        <f>IF(T392&gt;0,RANK(T392,(N392:P392,Q392:AE392)),0)</f>
        <v>7</v>
      </c>
      <c r="AJ392" s="7">
        <f>IF(S392&gt;0,RANK(S392,(N392:P392,Q392:AE392)),0)</f>
        <v>8</v>
      </c>
      <c r="AK392" s="2">
        <f t="shared" si="166"/>
        <v>5.4675588272426216E-3</v>
      </c>
      <c r="AL392" s="2">
        <f t="shared" si="167"/>
        <v>6.4289945712870614E-3</v>
      </c>
      <c r="AM392" s="2">
        <f t="shared" si="168"/>
        <v>2.5249827621369122E-4</v>
      </c>
      <c r="AN392" s="2">
        <f t="shared" si="169"/>
        <v>2.1365238756543105E-4</v>
      </c>
      <c r="AP392" t="s">
        <v>946</v>
      </c>
      <c r="AQ392" t="s">
        <v>3772</v>
      </c>
      <c r="AT392" s="93" t="s">
        <v>835</v>
      </c>
      <c r="AU392" s="92" t="s">
        <v>667</v>
      </c>
      <c r="AV392" s="83" t="str">
        <f t="shared" si="158"/>
        <v>12083</v>
      </c>
      <c r="AX392" s="7" t="s">
        <v>3753</v>
      </c>
    </row>
    <row r="393" spans="1:50" hidden="1" outlineLevel="1">
      <c r="A393" t="s">
        <v>2199</v>
      </c>
      <c r="B393" t="s">
        <v>3772</v>
      </c>
      <c r="C393" s="1">
        <f t="shared" si="159"/>
        <v>62016</v>
      </c>
      <c r="D393" s="7">
        <f>RANK(N393,(N393:P393,Q393:AE393))</f>
        <v>2</v>
      </c>
      <c r="E393" s="7">
        <f>RANK(O393,(N393:P393,Q393:AE393))</f>
        <v>1</v>
      </c>
      <c r="F393" s="7">
        <f>IF(P393&gt;0,RANK(P393,(N393:P393,Q393:AE393)),0)</f>
        <v>3</v>
      </c>
      <c r="G393" s="1">
        <f t="shared" si="160"/>
        <v>7351</v>
      </c>
      <c r="H393" s="2">
        <f t="shared" si="161"/>
        <v>0.11853392672858618</v>
      </c>
      <c r="I393" s="2"/>
      <c r="J393" s="2">
        <f t="shared" si="162"/>
        <v>0.42926019091847267</v>
      </c>
      <c r="K393" s="2">
        <f t="shared" si="163"/>
        <v>0.54779411764705888</v>
      </c>
      <c r="L393" s="2">
        <f t="shared" si="164"/>
        <v>1.8027605779153768E-2</v>
      </c>
      <c r="M393" s="2">
        <f t="shared" si="165"/>
        <v>4.9180856553146836E-3</v>
      </c>
      <c r="N393" s="1">
        <v>26621</v>
      </c>
      <c r="O393" s="1">
        <v>33972</v>
      </c>
      <c r="P393" s="1">
        <v>1118</v>
      </c>
      <c r="Q393" s="1">
        <v>112</v>
      </c>
      <c r="R393" s="1">
        <v>109</v>
      </c>
      <c r="S393" s="1">
        <v>20</v>
      </c>
      <c r="T393" s="1">
        <v>29</v>
      </c>
      <c r="U393" s="1">
        <v>0</v>
      </c>
      <c r="V393" s="1">
        <v>14</v>
      </c>
      <c r="X393" s="1">
        <v>7</v>
      </c>
      <c r="Y393" s="1">
        <v>14</v>
      </c>
      <c r="AG393" s="7">
        <f>IF(Q393&gt;0,RANK(Q393,(N393:P393,Q393:AE393)),0)</f>
        <v>4</v>
      </c>
      <c r="AH393" s="7">
        <f>IF(R393&gt;0,RANK(R393,(N393:P393,Q393:AE393)),0)</f>
        <v>5</v>
      </c>
      <c r="AI393" s="7">
        <f>IF(T393&gt;0,RANK(T393,(N393:P393,Q393:AE393)),0)</f>
        <v>6</v>
      </c>
      <c r="AJ393" s="7">
        <f>IF(S393&gt;0,RANK(S393,(N393:P393,Q393:AE393)),0)</f>
        <v>7</v>
      </c>
      <c r="AK393" s="2">
        <f t="shared" si="166"/>
        <v>1.805985552115583E-3</v>
      </c>
      <c r="AL393" s="2">
        <f t="shared" si="167"/>
        <v>1.7576109391124872E-3</v>
      </c>
      <c r="AM393" s="2">
        <f t="shared" si="168"/>
        <v>4.6762125902992776E-4</v>
      </c>
      <c r="AN393" s="2">
        <f t="shared" si="169"/>
        <v>3.2249742002063984E-4</v>
      </c>
      <c r="AP393" t="s">
        <v>2199</v>
      </c>
      <c r="AQ393" t="s">
        <v>3772</v>
      </c>
      <c r="AT393" s="93" t="s">
        <v>835</v>
      </c>
      <c r="AU393" s="92" t="s">
        <v>668</v>
      </c>
      <c r="AV393" s="83" t="str">
        <f t="shared" si="158"/>
        <v>12085</v>
      </c>
      <c r="AX393" s="7" t="s">
        <v>3753</v>
      </c>
    </row>
    <row r="394" spans="1:50" hidden="1" outlineLevel="1">
      <c r="A394" t="s">
        <v>2931</v>
      </c>
      <c r="B394" t="s">
        <v>3772</v>
      </c>
      <c r="C394" s="1">
        <f t="shared" si="159"/>
        <v>33895</v>
      </c>
      <c r="D394" s="7">
        <f>RANK(N394,(N394:P394,Q394:AE394))</f>
        <v>1</v>
      </c>
      <c r="E394" s="7">
        <f>RANK(O394,(N394:P394,Q394:AE394))</f>
        <v>2</v>
      </c>
      <c r="F394" s="7">
        <f>IF(P394&gt;0,RANK(P394,(N394:P394,Q394:AE394)),0)</f>
        <v>3</v>
      </c>
      <c r="G394" s="1">
        <f t="shared" si="160"/>
        <v>424</v>
      </c>
      <c r="H394" s="2">
        <f t="shared" si="161"/>
        <v>1.2509219648915769E-2</v>
      </c>
      <c r="I394" s="2"/>
      <c r="J394" s="2">
        <f t="shared" si="162"/>
        <v>0.48641392535772238</v>
      </c>
      <c r="K394" s="2">
        <f t="shared" si="163"/>
        <v>0.47390470570880661</v>
      </c>
      <c r="L394" s="2">
        <f t="shared" si="164"/>
        <v>3.2158135418203275E-2</v>
      </c>
      <c r="M394" s="2">
        <f t="shared" si="165"/>
        <v>7.5232335152676869E-3</v>
      </c>
      <c r="N394" s="1">
        <v>16487</v>
      </c>
      <c r="O394" s="1">
        <v>16063</v>
      </c>
      <c r="P394" s="1">
        <v>1090</v>
      </c>
      <c r="Q394" s="1">
        <v>47</v>
      </c>
      <c r="R394" s="1">
        <v>162</v>
      </c>
      <c r="S394" s="1">
        <v>3</v>
      </c>
      <c r="T394" s="1">
        <v>26</v>
      </c>
      <c r="U394" s="1">
        <v>9</v>
      </c>
      <c r="V394" s="1">
        <v>1</v>
      </c>
      <c r="X394" s="1">
        <v>0</v>
      </c>
      <c r="Y394" s="1">
        <v>7</v>
      </c>
      <c r="AG394" s="7">
        <f>IF(Q394&gt;0,RANK(Q394,(N394:P394,Q394:AE394)),0)</f>
        <v>5</v>
      </c>
      <c r="AH394" s="7">
        <f>IF(R394&gt;0,RANK(R394,(N394:P394,Q394:AE394)),0)</f>
        <v>4</v>
      </c>
      <c r="AI394" s="7">
        <f>IF(T394&gt;0,RANK(T394,(N394:P394,Q394:AE394)),0)</f>
        <v>6</v>
      </c>
      <c r="AJ394" s="7">
        <f>IF(S394&gt;0,RANK(S394,(N394:P394,Q394:AE394)),0)</f>
        <v>9</v>
      </c>
      <c r="AK394" s="2">
        <f t="shared" si="166"/>
        <v>1.3866351969317008E-3</v>
      </c>
      <c r="AL394" s="2">
        <f t="shared" si="167"/>
        <v>4.7794659979347983E-3</v>
      </c>
      <c r="AM394" s="2">
        <f t="shared" si="168"/>
        <v>7.6707478979200477E-4</v>
      </c>
      <c r="AN394" s="2">
        <f t="shared" si="169"/>
        <v>8.8508629591385157E-5</v>
      </c>
      <c r="AP394" t="s">
        <v>2931</v>
      </c>
      <c r="AQ394" t="s">
        <v>3772</v>
      </c>
      <c r="AR394">
        <v>20</v>
      </c>
      <c r="AT394" s="93" t="s">
        <v>835</v>
      </c>
      <c r="AU394" s="92" t="s">
        <v>91</v>
      </c>
      <c r="AV394" s="83" t="str">
        <f t="shared" si="158"/>
        <v>12087</v>
      </c>
      <c r="AX394" s="7" t="s">
        <v>3753</v>
      </c>
    </row>
    <row r="395" spans="1:50" hidden="1" outlineLevel="1">
      <c r="A395" t="s">
        <v>2176</v>
      </c>
      <c r="B395" t="s">
        <v>3772</v>
      </c>
      <c r="C395" s="1">
        <f t="shared" si="159"/>
        <v>23787</v>
      </c>
      <c r="D395" s="7">
        <f>RANK(N395,(N395:P395,Q395:AE395))</f>
        <v>2</v>
      </c>
      <c r="E395" s="7">
        <f>RANK(O395,(N395:P395,Q395:AE395))</f>
        <v>1</v>
      </c>
      <c r="F395" s="7">
        <f>IF(P395&gt;0,RANK(P395,(N395:P395,Q395:AE395)),0)</f>
        <v>3</v>
      </c>
      <c r="G395" s="1">
        <f t="shared" si="160"/>
        <v>9453</v>
      </c>
      <c r="H395" s="2">
        <f t="shared" si="161"/>
        <v>0.39740194223735653</v>
      </c>
      <c r="I395" s="2"/>
      <c r="J395" s="2">
        <f t="shared" si="162"/>
        <v>0.29238659772144449</v>
      </c>
      <c r="K395" s="2">
        <f t="shared" si="163"/>
        <v>0.68978853995880107</v>
      </c>
      <c r="L395" s="2">
        <f t="shared" si="164"/>
        <v>1.0636061714381806E-2</v>
      </c>
      <c r="M395" s="2">
        <f t="shared" si="165"/>
        <v>7.1888006053726361E-3</v>
      </c>
      <c r="N395" s="1">
        <v>6955</v>
      </c>
      <c r="O395" s="1">
        <v>16408</v>
      </c>
      <c r="P395" s="1">
        <v>253</v>
      </c>
      <c r="Q395" s="1">
        <v>90</v>
      </c>
      <c r="R395" s="1">
        <v>63</v>
      </c>
      <c r="S395" s="1">
        <v>3</v>
      </c>
      <c r="T395" s="1">
        <v>8</v>
      </c>
      <c r="U395" s="1">
        <v>0</v>
      </c>
      <c r="V395" s="1">
        <v>0</v>
      </c>
      <c r="X395" s="1">
        <v>4</v>
      </c>
      <c r="Y395" s="1">
        <v>3</v>
      </c>
      <c r="AG395" s="7">
        <f>IF(Q395&gt;0,RANK(Q395,(N395:P395,Q395:AE395)),0)</f>
        <v>4</v>
      </c>
      <c r="AH395" s="7">
        <f>IF(R395&gt;0,RANK(R395,(N395:P395,Q395:AE395)),0)</f>
        <v>5</v>
      </c>
      <c r="AI395" s="7">
        <f>IF(T395&gt;0,RANK(T395,(N395:P395,Q395:AE395)),0)</f>
        <v>6</v>
      </c>
      <c r="AJ395" s="7">
        <f>IF(S395&gt;0,RANK(S395,(N395:P395,Q395:AE395)),0)</f>
        <v>8</v>
      </c>
      <c r="AK395" s="2">
        <f t="shared" si="166"/>
        <v>3.7835792659856224E-3</v>
      </c>
      <c r="AL395" s="2">
        <f t="shared" si="167"/>
        <v>2.6485054861899358E-3</v>
      </c>
      <c r="AM395" s="2">
        <f t="shared" si="168"/>
        <v>3.3631815697649978E-4</v>
      </c>
      <c r="AN395" s="2">
        <f t="shared" si="169"/>
        <v>1.261193088661874E-4</v>
      </c>
      <c r="AP395" t="s">
        <v>2176</v>
      </c>
      <c r="AQ395" t="s">
        <v>3772</v>
      </c>
      <c r="AR395">
        <v>4</v>
      </c>
      <c r="AT395" s="93" t="s">
        <v>835</v>
      </c>
      <c r="AU395" s="92" t="s">
        <v>92</v>
      </c>
      <c r="AV395" s="83" t="str">
        <f t="shared" si="158"/>
        <v>12089</v>
      </c>
      <c r="AX395" s="7" t="s">
        <v>3753</v>
      </c>
    </row>
    <row r="396" spans="1:50" hidden="1" outlineLevel="1">
      <c r="A396" t="s">
        <v>154</v>
      </c>
      <c r="B396" t="s">
        <v>3772</v>
      </c>
      <c r="C396" s="1">
        <f t="shared" si="159"/>
        <v>70819</v>
      </c>
      <c r="D396" s="7">
        <f>RANK(N396,(N396:P396,Q396:AE396))</f>
        <v>2</v>
      </c>
      <c r="E396" s="7">
        <f>RANK(O396,(N396:P396,Q396:AE396))</f>
        <v>1</v>
      </c>
      <c r="F396" s="7">
        <f>IF(P396&gt;0,RANK(P396,(N396:P396,Q396:AE396)),0)</f>
        <v>3</v>
      </c>
      <c r="G396" s="1">
        <f t="shared" si="160"/>
        <v>35197</v>
      </c>
      <c r="H396" s="2">
        <f t="shared" si="161"/>
        <v>0.49699939281831146</v>
      </c>
      <c r="I396" s="2"/>
      <c r="J396" s="2">
        <f t="shared" si="162"/>
        <v>0.23989324898685382</v>
      </c>
      <c r="K396" s="2">
        <f t="shared" si="163"/>
        <v>0.73689264180516523</v>
      </c>
      <c r="L396" s="2">
        <f t="shared" si="164"/>
        <v>1.3951058331803611E-2</v>
      </c>
      <c r="M396" s="2">
        <f t="shared" si="165"/>
        <v>9.2630508761773374E-3</v>
      </c>
      <c r="N396" s="1">
        <v>16989</v>
      </c>
      <c r="O396" s="1">
        <v>52186</v>
      </c>
      <c r="P396" s="1">
        <v>988</v>
      </c>
      <c r="Q396" s="1">
        <v>268</v>
      </c>
      <c r="R396" s="1">
        <v>313</v>
      </c>
      <c r="S396" s="1">
        <v>34</v>
      </c>
      <c r="T396" s="1">
        <v>15</v>
      </c>
      <c r="U396" s="1">
        <v>0</v>
      </c>
      <c r="V396" s="1">
        <v>4</v>
      </c>
      <c r="X396" s="1">
        <v>2</v>
      </c>
      <c r="Y396" s="1">
        <v>20</v>
      </c>
      <c r="AG396" s="7">
        <f>IF(Q396&gt;0,RANK(Q396,(N396:P396,Q396:AE396)),0)</f>
        <v>5</v>
      </c>
      <c r="AH396" s="7">
        <f>IF(R396&gt;0,RANK(R396,(N396:P396,Q396:AE396)),0)</f>
        <v>4</v>
      </c>
      <c r="AI396" s="7">
        <f>IF(T396&gt;0,RANK(T396,(N396:P396,Q396:AE396)),0)</f>
        <v>8</v>
      </c>
      <c r="AJ396" s="7">
        <f>IF(S396&gt;0,RANK(S396,(N396:P396,Q396:AE396)),0)</f>
        <v>6</v>
      </c>
      <c r="AK396" s="2">
        <f t="shared" si="166"/>
        <v>3.7842951750236518E-3</v>
      </c>
      <c r="AL396" s="2">
        <f t="shared" si="167"/>
        <v>4.4197178723223993E-3</v>
      </c>
      <c r="AM396" s="2">
        <f t="shared" si="168"/>
        <v>2.1180756576624917E-4</v>
      </c>
      <c r="AN396" s="2">
        <f t="shared" si="169"/>
        <v>4.8009714907016476E-4</v>
      </c>
      <c r="AP396" t="s">
        <v>154</v>
      </c>
      <c r="AQ396" t="s">
        <v>3772</v>
      </c>
      <c r="AR396">
        <v>1</v>
      </c>
      <c r="AT396" s="93" t="s">
        <v>835</v>
      </c>
      <c r="AU396" s="92" t="s">
        <v>93</v>
      </c>
      <c r="AV396" s="83" t="str">
        <f t="shared" si="158"/>
        <v>12091</v>
      </c>
      <c r="AX396" s="7" t="s">
        <v>3753</v>
      </c>
    </row>
    <row r="397" spans="1:50" hidden="1" outlineLevel="1">
      <c r="A397" t="s">
        <v>2019</v>
      </c>
      <c r="B397" t="s">
        <v>3772</v>
      </c>
      <c r="C397" s="1">
        <f t="shared" si="159"/>
        <v>9854</v>
      </c>
      <c r="D397" s="7">
        <f>RANK(N397,(N397:P397,Q397:AE397))</f>
        <v>2</v>
      </c>
      <c r="E397" s="7">
        <f>RANK(O397,(N397:P397,Q397:AE397))</f>
        <v>1</v>
      </c>
      <c r="F397" s="7">
        <f>IF(P397&gt;0,RANK(P397,(N397:P397,Q397:AE397)),0)</f>
        <v>3</v>
      </c>
      <c r="G397" s="1">
        <f t="shared" si="160"/>
        <v>468</v>
      </c>
      <c r="H397" s="2">
        <f t="shared" si="161"/>
        <v>4.7493403693931395E-2</v>
      </c>
      <c r="I397" s="2"/>
      <c r="J397" s="2">
        <f t="shared" si="162"/>
        <v>0.46569920844327178</v>
      </c>
      <c r="K397" s="2">
        <f t="shared" si="163"/>
        <v>0.51319261213720313</v>
      </c>
      <c r="L397" s="2">
        <f t="shared" si="164"/>
        <v>1.3294093769027807E-2</v>
      </c>
      <c r="M397" s="2">
        <f t="shared" si="165"/>
        <v>7.8140856504972239E-3</v>
      </c>
      <c r="N397" s="1">
        <v>4589</v>
      </c>
      <c r="O397" s="1">
        <v>5057</v>
      </c>
      <c r="P397" s="1">
        <v>131</v>
      </c>
      <c r="Q397" s="1">
        <v>43</v>
      </c>
      <c r="R397" s="1">
        <v>21</v>
      </c>
      <c r="S397" s="1">
        <v>3</v>
      </c>
      <c r="T397" s="1">
        <v>4</v>
      </c>
      <c r="U397" s="1">
        <v>0</v>
      </c>
      <c r="V397" s="1">
        <v>1</v>
      </c>
      <c r="X397" s="1">
        <v>1</v>
      </c>
      <c r="Y397" s="1">
        <v>4</v>
      </c>
      <c r="AG397" s="7">
        <f>IF(Q397&gt;0,RANK(Q397,(N397:P397,Q397:AE397)),0)</f>
        <v>4</v>
      </c>
      <c r="AH397" s="7">
        <f>IF(R397&gt;0,RANK(R397,(N397:P397,Q397:AE397)),0)</f>
        <v>5</v>
      </c>
      <c r="AI397" s="7">
        <f>IF(T397&gt;0,RANK(T397,(N397:P397,Q397:AE397)),0)</f>
        <v>6</v>
      </c>
      <c r="AJ397" s="7">
        <f>IF(S397&gt;0,RANK(S397,(N397:P397,Q397:AE397)),0)</f>
        <v>8</v>
      </c>
      <c r="AK397" s="2">
        <f t="shared" si="166"/>
        <v>4.3637101684595092E-3</v>
      </c>
      <c r="AL397" s="2">
        <f t="shared" si="167"/>
        <v>2.1311142683174346E-3</v>
      </c>
      <c r="AM397" s="2">
        <f t="shared" si="168"/>
        <v>4.0592652729855896E-4</v>
      </c>
      <c r="AN397" s="2">
        <f t="shared" si="169"/>
        <v>3.0444489547391921E-4</v>
      </c>
      <c r="AP397" t="s">
        <v>2019</v>
      </c>
      <c r="AQ397" t="s">
        <v>3772</v>
      </c>
      <c r="AT397" s="93" t="s">
        <v>835</v>
      </c>
      <c r="AU397" s="92" t="s">
        <v>94</v>
      </c>
      <c r="AV397" s="83" t="str">
        <f t="shared" si="158"/>
        <v>12093</v>
      </c>
      <c r="AX397" s="7" t="s">
        <v>3753</v>
      </c>
    </row>
    <row r="398" spans="1:50" hidden="1" outlineLevel="1">
      <c r="A398" t="s">
        <v>1372</v>
      </c>
      <c r="B398" t="s">
        <v>3772</v>
      </c>
      <c r="C398" s="1">
        <f t="shared" si="159"/>
        <v>280155</v>
      </c>
      <c r="D398" s="7">
        <f>RANK(N398,(N398:P398,Q398:AE398))</f>
        <v>1</v>
      </c>
      <c r="E398" s="7">
        <f>RANK(O398,(N398:P398,Q398:AE398))</f>
        <v>2</v>
      </c>
      <c r="F398" s="7">
        <f>IF(P398&gt;0,RANK(P398,(N398:P398,Q398:AE398)),0)</f>
        <v>3</v>
      </c>
      <c r="G398" s="1">
        <f t="shared" si="160"/>
        <v>5705</v>
      </c>
      <c r="H398" s="2">
        <f t="shared" si="161"/>
        <v>2.036372722243044E-2</v>
      </c>
      <c r="I398" s="2"/>
      <c r="J398" s="2">
        <f t="shared" si="162"/>
        <v>0.50056575824097371</v>
      </c>
      <c r="K398" s="2">
        <f t="shared" si="163"/>
        <v>0.48020203101854331</v>
      </c>
      <c r="L398" s="2">
        <f t="shared" si="164"/>
        <v>1.3845906730202924E-2</v>
      </c>
      <c r="M398" s="2">
        <f t="shared" si="165"/>
        <v>5.3863040102800561E-3</v>
      </c>
      <c r="N398" s="1">
        <v>140236</v>
      </c>
      <c r="O398" s="1">
        <v>134531</v>
      </c>
      <c r="P398" s="1">
        <v>3879</v>
      </c>
      <c r="Q398" s="1">
        <v>446</v>
      </c>
      <c r="R398" s="1">
        <v>891</v>
      </c>
      <c r="S398" s="1">
        <v>41</v>
      </c>
      <c r="T398" s="1">
        <v>65</v>
      </c>
      <c r="U398" s="1">
        <v>0</v>
      </c>
      <c r="V398" s="1">
        <v>13</v>
      </c>
      <c r="X398" s="1">
        <v>7</v>
      </c>
      <c r="Y398" s="1">
        <v>46</v>
      </c>
      <c r="AG398" s="7">
        <f>IF(Q398&gt;0,RANK(Q398,(N398:P398,Q398:AE398)),0)</f>
        <v>5</v>
      </c>
      <c r="AH398" s="7">
        <f>IF(R398&gt;0,RANK(R398,(N398:P398,Q398:AE398)),0)</f>
        <v>4</v>
      </c>
      <c r="AI398" s="7">
        <f>IF(T398&gt;0,RANK(T398,(N398:P398,Q398:AE398)),0)</f>
        <v>6</v>
      </c>
      <c r="AJ398" s="7">
        <f>IF(S398&gt;0,RANK(S398,(N398:P398,Q398:AE398)),0)</f>
        <v>8</v>
      </c>
      <c r="AK398" s="2">
        <f t="shared" si="166"/>
        <v>1.5919758705002587E-3</v>
      </c>
      <c r="AL398" s="2">
        <f t="shared" si="167"/>
        <v>3.1803822883760776E-3</v>
      </c>
      <c r="AM398" s="2">
        <f t="shared" si="168"/>
        <v>2.3201442058860274E-4</v>
      </c>
      <c r="AN398" s="2">
        <f t="shared" si="169"/>
        <v>1.4634755760204173E-4</v>
      </c>
      <c r="AP398" t="s">
        <v>1372</v>
      </c>
      <c r="AQ398" t="s">
        <v>3772</v>
      </c>
      <c r="AT398" s="93" t="s">
        <v>835</v>
      </c>
      <c r="AU398" s="92" t="s">
        <v>95</v>
      </c>
      <c r="AV398" s="83" t="str">
        <f t="shared" si="158"/>
        <v>12095</v>
      </c>
      <c r="AX398" s="7" t="s">
        <v>3753</v>
      </c>
    </row>
    <row r="399" spans="1:50" hidden="1" outlineLevel="1">
      <c r="A399" t="s">
        <v>1296</v>
      </c>
      <c r="B399" t="s">
        <v>3772</v>
      </c>
      <c r="C399" s="1">
        <f t="shared" si="159"/>
        <v>55690</v>
      </c>
      <c r="D399" s="7">
        <f>RANK(N399,(N399:P399,Q399:AE399))</f>
        <v>1</v>
      </c>
      <c r="E399" s="7">
        <f>RANK(O399,(N399:P399,Q399:AE399))</f>
        <v>2</v>
      </c>
      <c r="F399" s="7">
        <f>IF(P399&gt;0,RANK(P399,(N399:P399,Q399:AE399)),0)</f>
        <v>3</v>
      </c>
      <c r="G399" s="1">
        <f t="shared" si="160"/>
        <v>1950</v>
      </c>
      <c r="H399" s="2">
        <f t="shared" si="161"/>
        <v>3.5015263063386606E-2</v>
      </c>
      <c r="I399" s="2"/>
      <c r="J399" s="2">
        <f t="shared" si="162"/>
        <v>0.50614113844496322</v>
      </c>
      <c r="K399" s="2">
        <f t="shared" si="163"/>
        <v>0.47112587538157658</v>
      </c>
      <c r="L399" s="2">
        <f t="shared" si="164"/>
        <v>1.3162147602801221E-2</v>
      </c>
      <c r="M399" s="2">
        <f t="shared" si="165"/>
        <v>9.5708385706589801E-3</v>
      </c>
      <c r="N399" s="1">
        <v>28187</v>
      </c>
      <c r="O399" s="1">
        <v>26237</v>
      </c>
      <c r="P399" s="1">
        <v>733</v>
      </c>
      <c r="Q399" s="1">
        <v>145</v>
      </c>
      <c r="R399" s="1">
        <v>309</v>
      </c>
      <c r="S399" s="1">
        <v>10</v>
      </c>
      <c r="T399" s="1">
        <v>20</v>
      </c>
      <c r="U399" s="1">
        <v>1</v>
      </c>
      <c r="V399" s="1">
        <v>10</v>
      </c>
      <c r="X399" s="1">
        <v>5</v>
      </c>
      <c r="Y399" s="1">
        <v>33</v>
      </c>
      <c r="AG399" s="7">
        <f>IF(Q399&gt;0,RANK(Q399,(N399:P399,Q399:AE399)),0)</f>
        <v>5</v>
      </c>
      <c r="AH399" s="7">
        <f>IF(R399&gt;0,RANK(R399,(N399:P399,Q399:AE399)),0)</f>
        <v>4</v>
      </c>
      <c r="AI399" s="7">
        <f>IF(T399&gt;0,RANK(T399,(N399:P399,Q399:AE399)),0)</f>
        <v>7</v>
      </c>
      <c r="AJ399" s="7">
        <f>IF(S399&gt;0,RANK(S399,(N399:P399,Q399:AE399)),0)</f>
        <v>8</v>
      </c>
      <c r="AK399" s="2">
        <f t="shared" si="166"/>
        <v>2.6036990483031064E-3</v>
      </c>
      <c r="AL399" s="2">
        <f t="shared" si="167"/>
        <v>5.5485724546597238E-3</v>
      </c>
      <c r="AM399" s="2">
        <f t="shared" si="168"/>
        <v>3.5913090321422161E-4</v>
      </c>
      <c r="AN399" s="2">
        <f t="shared" si="169"/>
        <v>1.795654516071108E-4</v>
      </c>
      <c r="AP399" t="s">
        <v>1296</v>
      </c>
      <c r="AQ399" t="s">
        <v>3772</v>
      </c>
      <c r="AT399" s="93" t="s">
        <v>835</v>
      </c>
      <c r="AU399" s="92" t="s">
        <v>96</v>
      </c>
      <c r="AV399" s="83" t="str">
        <f t="shared" si="158"/>
        <v>12097</v>
      </c>
      <c r="AX399" s="7" t="s">
        <v>3753</v>
      </c>
    </row>
    <row r="400" spans="1:50" hidden="1" outlineLevel="1">
      <c r="A400" t="s">
        <v>163</v>
      </c>
      <c r="B400" t="s">
        <v>3772</v>
      </c>
      <c r="C400" s="1">
        <f t="shared" si="159"/>
        <v>433222</v>
      </c>
      <c r="D400" s="7">
        <f>RANK(N400,(N400:P400,Q400:AE400))</f>
        <v>1</v>
      </c>
      <c r="E400" s="7">
        <f>RANK(O400,(N400:P400,Q400:AE400))</f>
        <v>2</v>
      </c>
      <c r="F400" s="7">
        <f>IF(P400&gt;0,RANK(P400,(N400:P400,Q400:AE400)),0)</f>
        <v>3</v>
      </c>
      <c r="G400" s="1">
        <f t="shared" si="160"/>
        <v>116790</v>
      </c>
      <c r="H400" s="2">
        <f t="shared" si="161"/>
        <v>0.26958464713241709</v>
      </c>
      <c r="I400" s="2"/>
      <c r="J400" s="2">
        <f t="shared" si="162"/>
        <v>0.62266920885827592</v>
      </c>
      <c r="K400" s="2">
        <f t="shared" si="163"/>
        <v>0.35308456172585878</v>
      </c>
      <c r="L400" s="2">
        <f t="shared" si="164"/>
        <v>1.2847916310806007E-2</v>
      </c>
      <c r="M400" s="2">
        <f t="shared" si="165"/>
        <v>1.1398313105059288E-2</v>
      </c>
      <c r="N400" s="1">
        <v>269754</v>
      </c>
      <c r="O400" s="1">
        <v>152964</v>
      </c>
      <c r="P400" s="1">
        <v>5566</v>
      </c>
      <c r="Q400" s="1">
        <v>3411</v>
      </c>
      <c r="R400" s="1">
        <v>743</v>
      </c>
      <c r="S400" s="1">
        <v>190</v>
      </c>
      <c r="T400" s="1">
        <v>143</v>
      </c>
      <c r="U400" s="1">
        <v>0</v>
      </c>
      <c r="V400" s="1">
        <v>45</v>
      </c>
      <c r="X400" s="1">
        <v>302</v>
      </c>
      <c r="Y400" s="1">
        <v>104</v>
      </c>
      <c r="AG400" s="7">
        <f>IF(Q400&gt;0,RANK(Q400,(N400:P400,Q400:AE400)),0)</f>
        <v>4</v>
      </c>
      <c r="AH400" s="7">
        <f>IF(R400&gt;0,RANK(R400,(N400:P400,Q400:AE400)),0)</f>
        <v>5</v>
      </c>
      <c r="AI400" s="7">
        <f>IF(T400&gt;0,RANK(T400,(N400:P400,Q400:AE400)),0)</f>
        <v>8</v>
      </c>
      <c r="AJ400" s="7">
        <f>IF(S400&gt;0,RANK(S400,(N400:P400,Q400:AE400)),0)</f>
        <v>7</v>
      </c>
      <c r="AK400" s="2">
        <f t="shared" si="166"/>
        <v>7.8735613611497102E-3</v>
      </c>
      <c r="AL400" s="2">
        <f t="shared" si="167"/>
        <v>1.7150560220856744E-3</v>
      </c>
      <c r="AM400" s="2">
        <f t="shared" si="168"/>
        <v>3.3008480640410692E-4</v>
      </c>
      <c r="AN400" s="2">
        <f t="shared" si="169"/>
        <v>4.3857421829916304E-4</v>
      </c>
      <c r="AP400" t="s">
        <v>163</v>
      </c>
      <c r="AQ400" t="s">
        <v>3772</v>
      </c>
      <c r="AT400" s="93" t="s">
        <v>835</v>
      </c>
      <c r="AU400" s="92" t="s">
        <v>310</v>
      </c>
      <c r="AV400" s="83" t="str">
        <f t="shared" si="158"/>
        <v>12099</v>
      </c>
      <c r="AX400" s="7" t="s">
        <v>3753</v>
      </c>
    </row>
    <row r="401" spans="1:50" hidden="1" outlineLevel="1">
      <c r="A401" t="s">
        <v>164</v>
      </c>
      <c r="B401" t="s">
        <v>3772</v>
      </c>
      <c r="C401" s="1">
        <f t="shared" si="159"/>
        <v>142769</v>
      </c>
      <c r="D401" s="7">
        <f>RANK(N401,(N401:P401,Q401:AE401))</f>
        <v>1</v>
      </c>
      <c r="E401" s="7">
        <f>RANK(O401,(N401:P401,Q401:AE401))</f>
        <v>2</v>
      </c>
      <c r="F401" s="7">
        <f>IF(P401&gt;0,RANK(P401,(N401:P401,Q401:AE401)),0)</f>
        <v>3</v>
      </c>
      <c r="G401" s="1">
        <f t="shared" si="160"/>
        <v>969</v>
      </c>
      <c r="H401" s="2">
        <f t="shared" si="161"/>
        <v>6.7871876948076967E-3</v>
      </c>
      <c r="I401" s="2"/>
      <c r="J401" s="2">
        <f t="shared" si="162"/>
        <v>0.48733268426619225</v>
      </c>
      <c r="K401" s="2">
        <f t="shared" si="163"/>
        <v>0.48054549657138457</v>
      </c>
      <c r="L401" s="2">
        <f t="shared" si="164"/>
        <v>2.3772667735993108E-2</v>
      </c>
      <c r="M401" s="2">
        <f t="shared" si="165"/>
        <v>8.3491514264300744E-3</v>
      </c>
      <c r="N401" s="1">
        <v>69576</v>
      </c>
      <c r="O401" s="1">
        <v>68607</v>
      </c>
      <c r="P401" s="1">
        <v>3394</v>
      </c>
      <c r="Q401" s="1">
        <v>570</v>
      </c>
      <c r="R401" s="1">
        <v>413</v>
      </c>
      <c r="S401" s="1">
        <v>16</v>
      </c>
      <c r="T401" s="1">
        <v>83</v>
      </c>
      <c r="U401" s="1">
        <v>0</v>
      </c>
      <c r="V401" s="1">
        <v>19</v>
      </c>
      <c r="X401" s="1">
        <v>14</v>
      </c>
      <c r="Y401" s="1">
        <v>77</v>
      </c>
      <c r="AG401" s="7">
        <f>IF(Q401&gt;0,RANK(Q401,(N401:P401,Q401:AE401)),0)</f>
        <v>4</v>
      </c>
      <c r="AH401" s="7">
        <f>IF(R401&gt;0,RANK(R401,(N401:P401,Q401:AE401)),0)</f>
        <v>5</v>
      </c>
      <c r="AI401" s="7">
        <f>IF(T401&gt;0,RANK(T401,(N401:P401,Q401:AE401)),0)</f>
        <v>6</v>
      </c>
      <c r="AJ401" s="7">
        <f>IF(S401&gt;0,RANK(S401,(N401:P401,Q401:AE401)),0)</f>
        <v>9</v>
      </c>
      <c r="AK401" s="2">
        <f t="shared" si="166"/>
        <v>3.9924633498868798E-3</v>
      </c>
      <c r="AL401" s="2">
        <f t="shared" si="167"/>
        <v>2.8927848482513713E-3</v>
      </c>
      <c r="AM401" s="2">
        <f t="shared" si="168"/>
        <v>5.813586983168615E-4</v>
      </c>
      <c r="AN401" s="2">
        <f t="shared" si="169"/>
        <v>1.1206914666349137E-4</v>
      </c>
      <c r="AP401" t="s">
        <v>164</v>
      </c>
      <c r="AQ401" t="s">
        <v>3772</v>
      </c>
      <c r="AT401" s="93" t="s">
        <v>835</v>
      </c>
      <c r="AU401" s="92" t="s">
        <v>311</v>
      </c>
      <c r="AV401" s="83" t="str">
        <f t="shared" si="158"/>
        <v>12101</v>
      </c>
      <c r="AX401" s="7" t="s">
        <v>3753</v>
      </c>
    </row>
    <row r="402" spans="1:50" hidden="1" outlineLevel="1">
      <c r="A402" t="s">
        <v>1396</v>
      </c>
      <c r="B402" t="s">
        <v>3772</v>
      </c>
      <c r="C402" s="1">
        <f t="shared" si="159"/>
        <v>398526</v>
      </c>
      <c r="D402" s="7">
        <f>RANK(N402,(N402:P402,Q402:AE402))</f>
        <v>1</v>
      </c>
      <c r="E402" s="7">
        <f>RANK(O402,(N402:P402,Q402:AE402))</f>
        <v>2</v>
      </c>
      <c r="F402" s="7">
        <f>IF(P402&gt;0,RANK(P402,(N402:P402,Q402:AE402)),0)</f>
        <v>3</v>
      </c>
      <c r="G402" s="1">
        <f t="shared" si="160"/>
        <v>15808</v>
      </c>
      <c r="H402" s="2">
        <f t="shared" si="161"/>
        <v>3.9666169835845089E-2</v>
      </c>
      <c r="I402" s="2"/>
      <c r="J402" s="2">
        <f t="shared" si="162"/>
        <v>0.50349788972363163</v>
      </c>
      <c r="K402" s="2">
        <f t="shared" si="163"/>
        <v>0.46383171988778649</v>
      </c>
      <c r="L402" s="2">
        <f t="shared" si="164"/>
        <v>2.5150178407431386E-2</v>
      </c>
      <c r="M402" s="2">
        <f t="shared" si="165"/>
        <v>7.5202119811504965E-3</v>
      </c>
      <c r="N402" s="1">
        <v>200657</v>
      </c>
      <c r="O402" s="1">
        <v>184849</v>
      </c>
      <c r="P402" s="1">
        <v>10023</v>
      </c>
      <c r="Q402" s="1">
        <v>1013</v>
      </c>
      <c r="R402" s="1">
        <v>1232</v>
      </c>
      <c r="S402" s="1">
        <v>72</v>
      </c>
      <c r="T402" s="1">
        <v>442</v>
      </c>
      <c r="U402" s="1">
        <v>0</v>
      </c>
      <c r="V402" s="1">
        <v>41</v>
      </c>
      <c r="X402" s="1">
        <v>27</v>
      </c>
      <c r="Y402" s="1">
        <v>170</v>
      </c>
      <c r="AG402" s="7">
        <f>IF(Q402&gt;0,RANK(Q402,(N402:P402,Q402:AE402)),0)</f>
        <v>5</v>
      </c>
      <c r="AH402" s="7">
        <f>IF(R402&gt;0,RANK(R402,(N402:P402,Q402:AE402)),0)</f>
        <v>4</v>
      </c>
      <c r="AI402" s="7">
        <f>IF(T402&gt;0,RANK(T402,(N402:P402,Q402:AE402)),0)</f>
        <v>6</v>
      </c>
      <c r="AJ402" s="7">
        <f>IF(S402&gt;0,RANK(S402,(N402:P402,Q402:AE402)),0)</f>
        <v>8</v>
      </c>
      <c r="AK402" s="2">
        <f t="shared" si="166"/>
        <v>2.5418667790809133E-3</v>
      </c>
      <c r="AL402" s="2">
        <f t="shared" si="167"/>
        <v>3.091391778704526E-3</v>
      </c>
      <c r="AM402" s="2">
        <f t="shared" si="168"/>
        <v>1.1090869855417212E-3</v>
      </c>
      <c r="AN402" s="2">
        <f t="shared" si="169"/>
        <v>1.8066575330091385E-4</v>
      </c>
      <c r="AP402" t="s">
        <v>1396</v>
      </c>
      <c r="AQ402" t="s">
        <v>3772</v>
      </c>
      <c r="AT402" s="93" t="s">
        <v>835</v>
      </c>
      <c r="AU402" s="92" t="s">
        <v>312</v>
      </c>
      <c r="AV402" s="83" t="str">
        <f t="shared" si="158"/>
        <v>12103</v>
      </c>
      <c r="AX402" s="7" t="s">
        <v>3753</v>
      </c>
    </row>
    <row r="403" spans="1:50" hidden="1" outlineLevel="1">
      <c r="A403" t="s">
        <v>1397</v>
      </c>
      <c r="B403" t="s">
        <v>3772</v>
      </c>
      <c r="C403" s="1">
        <f t="shared" si="159"/>
        <v>168629</v>
      </c>
      <c r="D403" s="7">
        <f>RANK(N403,(N403:P403,Q403:AE403))</f>
        <v>2</v>
      </c>
      <c r="E403" s="7">
        <f>RANK(O403,(N403:P403,Q403:AE403))</f>
        <v>1</v>
      </c>
      <c r="F403" s="7">
        <f>IF(P403&gt;0,RANK(P403,(N403:P403,Q403:AE403)),0)</f>
        <v>3</v>
      </c>
      <c r="G403" s="1">
        <f t="shared" si="160"/>
        <v>15103</v>
      </c>
      <c r="H403" s="2">
        <f t="shared" si="161"/>
        <v>8.9563479591292128E-2</v>
      </c>
      <c r="I403" s="2"/>
      <c r="J403" s="2">
        <f t="shared" si="162"/>
        <v>0.44599090310682032</v>
      </c>
      <c r="K403" s="2">
        <f t="shared" si="163"/>
        <v>0.5355543826981124</v>
      </c>
      <c r="L403" s="2">
        <f t="shared" si="164"/>
        <v>1.2210236673407303E-2</v>
      </c>
      <c r="M403" s="2">
        <f t="shared" si="165"/>
        <v>6.2444775216599756E-3</v>
      </c>
      <c r="N403" s="1">
        <v>75207</v>
      </c>
      <c r="O403" s="1">
        <v>90310</v>
      </c>
      <c r="P403" s="1">
        <v>2059</v>
      </c>
      <c r="Q403" s="1">
        <v>533</v>
      </c>
      <c r="R403" s="1">
        <v>366</v>
      </c>
      <c r="S403" s="1">
        <v>46</v>
      </c>
      <c r="T403" s="1">
        <v>59</v>
      </c>
      <c r="U403" s="1">
        <v>0</v>
      </c>
      <c r="V403" s="1">
        <v>8</v>
      </c>
      <c r="X403" s="1">
        <v>5</v>
      </c>
      <c r="Y403" s="1">
        <v>36</v>
      </c>
      <c r="AG403" s="7">
        <f>IF(Q403&gt;0,RANK(Q403,(N403:P403,Q403:AE403)),0)</f>
        <v>4</v>
      </c>
      <c r="AH403" s="7">
        <f>IF(R403&gt;0,RANK(R403,(N403:P403,Q403:AE403)),0)</f>
        <v>5</v>
      </c>
      <c r="AI403" s="7">
        <f>IF(T403&gt;0,RANK(T403,(N403:P403,Q403:AE403)),0)</f>
        <v>6</v>
      </c>
      <c r="AJ403" s="7">
        <f>IF(S403&gt;0,RANK(S403,(N403:P403,Q403:AE403)),0)</f>
        <v>7</v>
      </c>
      <c r="AK403" s="2">
        <f t="shared" si="166"/>
        <v>3.1607849183710986E-3</v>
      </c>
      <c r="AL403" s="2">
        <f t="shared" si="167"/>
        <v>2.1704451784687094E-3</v>
      </c>
      <c r="AM403" s="2">
        <f t="shared" si="168"/>
        <v>3.4988050691162255E-4</v>
      </c>
      <c r="AN403" s="2">
        <f t="shared" si="169"/>
        <v>2.7278819182940066E-4</v>
      </c>
      <c r="AP403" t="s">
        <v>1397</v>
      </c>
      <c r="AQ403" t="s">
        <v>3772</v>
      </c>
      <c r="AT403" s="93" t="s">
        <v>835</v>
      </c>
      <c r="AU403" s="92" t="s">
        <v>313</v>
      </c>
      <c r="AV403" s="83" t="str">
        <f t="shared" si="158"/>
        <v>12105</v>
      </c>
      <c r="AX403" s="7" t="s">
        <v>3753</v>
      </c>
    </row>
    <row r="404" spans="1:50" hidden="1" outlineLevel="1">
      <c r="A404" t="s">
        <v>1062</v>
      </c>
      <c r="B404" t="s">
        <v>3772</v>
      </c>
      <c r="C404" s="1">
        <f t="shared" si="159"/>
        <v>26239</v>
      </c>
      <c r="D404" s="7">
        <f>RANK(N404,(N404:P404,Q404:AE404))</f>
        <v>2</v>
      </c>
      <c r="E404" s="7">
        <f>RANK(O404,(N404:P404,Q404:AE404))</f>
        <v>1</v>
      </c>
      <c r="F404" s="7">
        <f>IF(P404&gt;0,RANK(P404,(N404:P404,Q404:AE404)),0)</f>
        <v>3</v>
      </c>
      <c r="G404" s="1">
        <f t="shared" si="160"/>
        <v>1350</v>
      </c>
      <c r="H404" s="2">
        <f t="shared" si="161"/>
        <v>5.1450131483669344E-2</v>
      </c>
      <c r="I404" s="2"/>
      <c r="J404" s="2">
        <f t="shared" si="162"/>
        <v>0.46141240138724798</v>
      </c>
      <c r="K404" s="2">
        <f t="shared" si="163"/>
        <v>0.51286253287091732</v>
      </c>
      <c r="L404" s="2">
        <f t="shared" si="164"/>
        <v>1.444414802393384E-2</v>
      </c>
      <c r="M404" s="2">
        <f t="shared" si="165"/>
        <v>1.1280917717900801E-2</v>
      </c>
      <c r="N404" s="1">
        <v>12107</v>
      </c>
      <c r="O404" s="1">
        <v>13457</v>
      </c>
      <c r="P404" s="1">
        <v>379</v>
      </c>
      <c r="Q404" s="1">
        <v>148</v>
      </c>
      <c r="R404" s="1">
        <v>114</v>
      </c>
      <c r="S404" s="1">
        <v>10</v>
      </c>
      <c r="T404" s="1">
        <v>7</v>
      </c>
      <c r="U404" s="1">
        <v>0</v>
      </c>
      <c r="V404" s="1">
        <v>2</v>
      </c>
      <c r="X404" s="1">
        <v>3</v>
      </c>
      <c r="Y404" s="1">
        <v>12</v>
      </c>
      <c r="AG404" s="7">
        <f>IF(Q404&gt;0,RANK(Q404,(N404:P404,Q404:AE404)),0)</f>
        <v>4</v>
      </c>
      <c r="AH404" s="7">
        <f>IF(R404&gt;0,RANK(R404,(N404:P404,Q404:AE404)),0)</f>
        <v>5</v>
      </c>
      <c r="AI404" s="7">
        <f>IF(T404&gt;0,RANK(T404,(N404:P404,Q404:AE404)),0)</f>
        <v>8</v>
      </c>
      <c r="AJ404" s="7">
        <f>IF(S404&gt;0,RANK(S404,(N404:P404,Q404:AE404)),0)</f>
        <v>7</v>
      </c>
      <c r="AK404" s="2">
        <f t="shared" si="166"/>
        <v>5.640458858950417E-3</v>
      </c>
      <c r="AL404" s="2">
        <f t="shared" si="167"/>
        <v>4.3446777697320783E-3</v>
      </c>
      <c r="AM404" s="2">
        <f t="shared" si="168"/>
        <v>2.6677845954495218E-4</v>
      </c>
      <c r="AN404" s="2">
        <f t="shared" si="169"/>
        <v>3.8111208506421741E-4</v>
      </c>
      <c r="AP404" t="s">
        <v>1062</v>
      </c>
      <c r="AQ404" t="s">
        <v>3772</v>
      </c>
      <c r="AT404" s="93" t="s">
        <v>835</v>
      </c>
      <c r="AU404" s="92" t="s">
        <v>314</v>
      </c>
      <c r="AV404" s="83" t="str">
        <f t="shared" si="158"/>
        <v>12107</v>
      </c>
      <c r="AX404" s="7" t="s">
        <v>3753</v>
      </c>
    </row>
    <row r="405" spans="1:50" hidden="1" outlineLevel="1">
      <c r="A405" t="s">
        <v>1051</v>
      </c>
      <c r="B405" t="s">
        <v>3772</v>
      </c>
      <c r="C405" s="1">
        <f t="shared" si="159"/>
        <v>60771</v>
      </c>
      <c r="D405" s="7">
        <f>RANK(N405,(N405:P405,Q405:AE405))</f>
        <v>2</v>
      </c>
      <c r="E405" s="7">
        <f>RANK(O405,(N405:P405,Q405:AE405))</f>
        <v>1</v>
      </c>
      <c r="F405" s="7">
        <f>IF(P405&gt;0,RANK(P405,(N405:P405,Q405:AE405)),0)</f>
        <v>3</v>
      </c>
      <c r="G405" s="1">
        <f t="shared" si="160"/>
        <v>20055</v>
      </c>
      <c r="H405" s="2">
        <f t="shared" si="161"/>
        <v>0.33000937947376213</v>
      </c>
      <c r="I405" s="2"/>
      <c r="J405" s="2">
        <f t="shared" si="162"/>
        <v>0.321024830922644</v>
      </c>
      <c r="K405" s="2">
        <f t="shared" si="163"/>
        <v>0.65103421039640619</v>
      </c>
      <c r="L405" s="2">
        <f t="shared" si="164"/>
        <v>2.0025999243060012E-2</v>
      </c>
      <c r="M405" s="2">
        <f t="shared" si="165"/>
        <v>7.9149594378898E-3</v>
      </c>
      <c r="N405" s="1">
        <v>19509</v>
      </c>
      <c r="O405" s="1">
        <v>39564</v>
      </c>
      <c r="P405" s="1">
        <v>1217</v>
      </c>
      <c r="Q405" s="1">
        <v>229</v>
      </c>
      <c r="R405" s="1">
        <v>210</v>
      </c>
      <c r="S405" s="1">
        <v>12</v>
      </c>
      <c r="T405" s="1">
        <v>11</v>
      </c>
      <c r="U405" s="1">
        <v>0</v>
      </c>
      <c r="V405" s="1">
        <v>4</v>
      </c>
      <c r="X405" s="1">
        <v>2</v>
      </c>
      <c r="Y405" s="1">
        <v>13</v>
      </c>
      <c r="AG405" s="7">
        <f>IF(Q405&gt;0,RANK(Q405,(N405:P405,Q405:AE405)),0)</f>
        <v>4</v>
      </c>
      <c r="AH405" s="7">
        <f>IF(R405&gt;0,RANK(R405,(N405:P405,Q405:AE405)),0)</f>
        <v>5</v>
      </c>
      <c r="AI405" s="7">
        <f>IF(T405&gt;0,RANK(T405,(N405:P405,Q405:AE405)),0)</f>
        <v>8</v>
      </c>
      <c r="AJ405" s="7">
        <f>IF(S405&gt;0,RANK(S405,(N405:P405,Q405:AE405)),0)</f>
        <v>7</v>
      </c>
      <c r="AK405" s="2">
        <f t="shared" si="166"/>
        <v>3.7682447219891065E-3</v>
      </c>
      <c r="AL405" s="2">
        <f t="shared" si="167"/>
        <v>3.455595596583897E-3</v>
      </c>
      <c r="AM405" s="2">
        <f t="shared" si="168"/>
        <v>1.8100738839248984E-4</v>
      </c>
      <c r="AN405" s="2">
        <f t="shared" si="169"/>
        <v>1.9746260551907981E-4</v>
      </c>
      <c r="AP405" t="s">
        <v>1051</v>
      </c>
      <c r="AQ405" t="s">
        <v>3772</v>
      </c>
      <c r="AT405" s="93" t="s">
        <v>835</v>
      </c>
      <c r="AU405" s="92" t="s">
        <v>315</v>
      </c>
      <c r="AV405" s="83" t="str">
        <f t="shared" si="158"/>
        <v>12109</v>
      </c>
      <c r="AX405" s="7" t="s">
        <v>3753</v>
      </c>
    </row>
    <row r="406" spans="1:50" hidden="1" outlineLevel="1">
      <c r="A406" t="s">
        <v>596</v>
      </c>
      <c r="B406" t="s">
        <v>3772</v>
      </c>
      <c r="C406" s="1">
        <f t="shared" si="159"/>
        <v>77990</v>
      </c>
      <c r="D406" s="7">
        <f>RANK(N406,(N406:P406,Q406:AE406))</f>
        <v>1</v>
      </c>
      <c r="E406" s="7">
        <f>RANK(O406,(N406:P406,Q406:AE406))</f>
        <v>2</v>
      </c>
      <c r="F406" s="7">
        <f>IF(P406&gt;0,RANK(P406,(N406:P406,Q406:AE406)),0)</f>
        <v>3</v>
      </c>
      <c r="G406" s="1">
        <f t="shared" si="160"/>
        <v>6855</v>
      </c>
      <c r="H406" s="2">
        <f t="shared" si="161"/>
        <v>8.7895884087703546E-2</v>
      </c>
      <c r="I406" s="2"/>
      <c r="J406" s="2">
        <f t="shared" si="162"/>
        <v>0.53288883190152581</v>
      </c>
      <c r="K406" s="2">
        <f t="shared" si="163"/>
        <v>0.44499294781382226</v>
      </c>
      <c r="L406" s="2">
        <f t="shared" si="164"/>
        <v>1.7540710347480445E-2</v>
      </c>
      <c r="M406" s="2">
        <f t="shared" si="165"/>
        <v>4.5775099371714902E-3</v>
      </c>
      <c r="N406" s="1">
        <v>41560</v>
      </c>
      <c r="O406" s="1">
        <v>34705</v>
      </c>
      <c r="P406" s="1">
        <v>1368</v>
      </c>
      <c r="Q406" s="1">
        <v>124</v>
      </c>
      <c r="R406" s="1">
        <v>165</v>
      </c>
      <c r="S406" s="1">
        <v>13</v>
      </c>
      <c r="T406" s="1">
        <v>12</v>
      </c>
      <c r="U406" s="1">
        <v>0</v>
      </c>
      <c r="V406" s="1">
        <v>4</v>
      </c>
      <c r="X406" s="1">
        <v>10</v>
      </c>
      <c r="Y406" s="1">
        <v>29</v>
      </c>
      <c r="AG406" s="7">
        <f>IF(Q406&gt;0,RANK(Q406,(N406:P406,Q406:AE406)),0)</f>
        <v>5</v>
      </c>
      <c r="AH406" s="7">
        <f>IF(R406&gt;0,RANK(R406,(N406:P406,Q406:AE406)),0)</f>
        <v>4</v>
      </c>
      <c r="AI406" s="7">
        <f>IF(T406&gt;0,RANK(T406,(N406:P406,Q406:AE406)),0)</f>
        <v>8</v>
      </c>
      <c r="AJ406" s="7">
        <f>IF(S406&gt;0,RANK(S406,(N406:P406,Q406:AE406)),0)</f>
        <v>7</v>
      </c>
      <c r="AK406" s="2">
        <f t="shared" si="166"/>
        <v>1.5899474291575842E-3</v>
      </c>
      <c r="AL406" s="2">
        <f t="shared" si="167"/>
        <v>2.1156558533145277E-3</v>
      </c>
      <c r="AM406" s="2">
        <f t="shared" si="168"/>
        <v>1.5386588024105655E-4</v>
      </c>
      <c r="AN406" s="2">
        <f t="shared" si="169"/>
        <v>1.6668803692781125E-4</v>
      </c>
      <c r="AP406" t="s">
        <v>596</v>
      </c>
      <c r="AQ406" t="s">
        <v>3772</v>
      </c>
      <c r="AT406" s="93" t="s">
        <v>835</v>
      </c>
      <c r="AU406" s="92" t="s">
        <v>316</v>
      </c>
      <c r="AV406" s="83" t="str">
        <f t="shared" si="158"/>
        <v>12111</v>
      </c>
      <c r="AX406" s="7" t="s">
        <v>3753</v>
      </c>
    </row>
    <row r="407" spans="1:50" hidden="1" outlineLevel="1">
      <c r="A407" t="s">
        <v>875</v>
      </c>
      <c r="B407" t="s">
        <v>3772</v>
      </c>
      <c r="C407" s="1">
        <f t="shared" si="159"/>
        <v>50402</v>
      </c>
      <c r="D407" s="7">
        <f>RANK(N407,(N407:P407,Q407:AE407))</f>
        <v>2</v>
      </c>
      <c r="E407" s="7">
        <f>RANK(O407,(N407:P407,Q407:AE407))</f>
        <v>1</v>
      </c>
      <c r="F407" s="7">
        <f>IF(P407&gt;0,RANK(P407,(N407:P407,Q407:AE407)),0)</f>
        <v>3</v>
      </c>
      <c r="G407" s="1">
        <f t="shared" si="160"/>
        <v>23521</v>
      </c>
      <c r="H407" s="2">
        <f t="shared" si="161"/>
        <v>0.46666798936550136</v>
      </c>
      <c r="I407" s="2"/>
      <c r="J407" s="2">
        <f t="shared" si="162"/>
        <v>0.25431530494821636</v>
      </c>
      <c r="K407" s="2">
        <f t="shared" si="163"/>
        <v>0.72098329431371766</v>
      </c>
      <c r="L407" s="2">
        <f t="shared" si="164"/>
        <v>1.4404190309908338E-2</v>
      </c>
      <c r="M407" s="2">
        <f t="shared" si="165"/>
        <v>1.02972104281577E-2</v>
      </c>
      <c r="N407" s="1">
        <v>12818</v>
      </c>
      <c r="O407" s="1">
        <v>36339</v>
      </c>
      <c r="P407" s="1">
        <v>726</v>
      </c>
      <c r="Q407" s="1">
        <v>311</v>
      </c>
      <c r="R407" s="1">
        <v>131</v>
      </c>
      <c r="S407" s="1">
        <v>43</v>
      </c>
      <c r="T407" s="1">
        <v>13</v>
      </c>
      <c r="U407" s="1">
        <v>0</v>
      </c>
      <c r="V407" s="1">
        <v>1</v>
      </c>
      <c r="X407" s="1">
        <v>1</v>
      </c>
      <c r="Y407" s="1">
        <v>19</v>
      </c>
      <c r="AG407" s="7">
        <f>IF(Q407&gt;0,RANK(Q407,(N407:P407,Q407:AE407)),0)</f>
        <v>4</v>
      </c>
      <c r="AH407" s="7">
        <f>IF(R407&gt;0,RANK(R407,(N407:P407,Q407:AE407)),0)</f>
        <v>5</v>
      </c>
      <c r="AI407" s="7">
        <f>IF(T407&gt;0,RANK(T407,(N407:P407,Q407:AE407)),0)</f>
        <v>8</v>
      </c>
      <c r="AJ407" s="7">
        <f>IF(S407&gt;0,RANK(S407,(N407:P407,Q407:AE407)),0)</f>
        <v>6</v>
      </c>
      <c r="AK407" s="2">
        <f t="shared" si="166"/>
        <v>6.1703900638863541E-3</v>
      </c>
      <c r="AL407" s="2">
        <f t="shared" si="167"/>
        <v>2.5991032101900717E-3</v>
      </c>
      <c r="AM407" s="2">
        <f t="shared" si="168"/>
        <v>2.5792627276695367E-4</v>
      </c>
      <c r="AN407" s="2">
        <f t="shared" si="169"/>
        <v>8.5314074838300071E-4</v>
      </c>
      <c r="AP407" t="s">
        <v>875</v>
      </c>
      <c r="AQ407" t="s">
        <v>3772</v>
      </c>
      <c r="AR407">
        <v>1</v>
      </c>
      <c r="AT407" s="93" t="s">
        <v>835</v>
      </c>
      <c r="AU407" s="92" t="s">
        <v>317</v>
      </c>
      <c r="AV407" s="83" t="str">
        <f t="shared" si="158"/>
        <v>12113</v>
      </c>
      <c r="AX407" s="7" t="s">
        <v>3753</v>
      </c>
    </row>
    <row r="408" spans="1:50" hidden="1" outlineLevel="1">
      <c r="A408" t="s">
        <v>2161</v>
      </c>
      <c r="B408" t="s">
        <v>3772</v>
      </c>
      <c r="C408" s="1">
        <f t="shared" si="159"/>
        <v>160977</v>
      </c>
      <c r="D408" s="7">
        <f>RANK(N408,(N408:P408,Q408:AE408))</f>
        <v>2</v>
      </c>
      <c r="E408" s="7">
        <f>RANK(O408,(N408:P408,Q408:AE408))</f>
        <v>1</v>
      </c>
      <c r="F408" s="7">
        <f>IF(P408&gt;0,RANK(P408,(N408:P408,Q408:AE408)),0)</f>
        <v>3</v>
      </c>
      <c r="G408" s="1">
        <f t="shared" si="160"/>
        <v>10248</v>
      </c>
      <c r="H408" s="2">
        <f t="shared" si="161"/>
        <v>6.3661268379954894E-2</v>
      </c>
      <c r="I408" s="2"/>
      <c r="J408" s="2">
        <f t="shared" si="162"/>
        <v>0.45266715120793655</v>
      </c>
      <c r="K408" s="2">
        <f t="shared" si="163"/>
        <v>0.51632841958789144</v>
      </c>
      <c r="L408" s="2">
        <f t="shared" si="164"/>
        <v>2.5289327046720961E-2</v>
      </c>
      <c r="M408" s="2">
        <f t="shared" si="165"/>
        <v>5.7151021574510519E-3</v>
      </c>
      <c r="N408" s="1">
        <v>72869</v>
      </c>
      <c r="O408" s="1">
        <v>83117</v>
      </c>
      <c r="P408" s="1">
        <v>4071</v>
      </c>
      <c r="Q408" s="1">
        <v>305</v>
      </c>
      <c r="R408" s="1">
        <v>431</v>
      </c>
      <c r="S408" s="1">
        <v>15</v>
      </c>
      <c r="T408" s="1">
        <v>94</v>
      </c>
      <c r="U408" s="1">
        <v>0</v>
      </c>
      <c r="V408" s="1">
        <v>11</v>
      </c>
      <c r="X408" s="1">
        <v>5</v>
      </c>
      <c r="Y408" s="1">
        <v>59</v>
      </c>
      <c r="AG408" s="7">
        <f>IF(Q408&gt;0,RANK(Q408,(N408:P408,Q408:AE408)),0)</f>
        <v>5</v>
      </c>
      <c r="AH408" s="7">
        <f>IF(R408&gt;0,RANK(R408,(N408:P408,Q408:AE408)),0)</f>
        <v>4</v>
      </c>
      <c r="AI408" s="7">
        <f>IF(T408&gt;0,RANK(T408,(N408:P408,Q408:AE408)),0)</f>
        <v>6</v>
      </c>
      <c r="AJ408" s="7">
        <f>IF(S408&gt;0,RANK(S408,(N408:P408,Q408:AE408)),0)</f>
        <v>8</v>
      </c>
      <c r="AK408" s="2">
        <f t="shared" si="166"/>
        <v>1.8946806065462769E-3</v>
      </c>
      <c r="AL408" s="2">
        <f t="shared" si="167"/>
        <v>2.6774011194145748E-3</v>
      </c>
      <c r="AM408" s="2">
        <f t="shared" si="168"/>
        <v>5.8393435087000008E-4</v>
      </c>
      <c r="AN408" s="2">
        <f t="shared" si="169"/>
        <v>9.3181013436702137E-5</v>
      </c>
      <c r="AP408" t="s">
        <v>2161</v>
      </c>
      <c r="AQ408" t="s">
        <v>3772</v>
      </c>
      <c r="AR408">
        <v>13</v>
      </c>
      <c r="AT408" s="93" t="s">
        <v>835</v>
      </c>
      <c r="AU408" s="92" t="s">
        <v>318</v>
      </c>
      <c r="AV408" s="83" t="str">
        <f t="shared" si="158"/>
        <v>12115</v>
      </c>
      <c r="AX408" s="7" t="s">
        <v>3753</v>
      </c>
    </row>
    <row r="409" spans="1:50" hidden="1" outlineLevel="1">
      <c r="A409" t="s">
        <v>2470</v>
      </c>
      <c r="B409" t="s">
        <v>3772</v>
      </c>
      <c r="C409" s="1">
        <f t="shared" si="159"/>
        <v>137805</v>
      </c>
      <c r="D409" s="7">
        <f>RANK(N409,(N409:P409,Q409:AE409))</f>
        <v>2</v>
      </c>
      <c r="E409" s="7">
        <f>RANK(O409,(N409:P409,Q409:AE409))</f>
        <v>1</v>
      </c>
      <c r="F409" s="7">
        <f>IF(P409&gt;0,RANK(P409,(N409:P409,Q409:AE409)),0)</f>
        <v>3</v>
      </c>
      <c r="G409" s="1">
        <f t="shared" si="160"/>
        <v>16563</v>
      </c>
      <c r="H409" s="2">
        <f t="shared" si="161"/>
        <v>0.1201915750517035</v>
      </c>
      <c r="I409" s="2"/>
      <c r="J409" s="2">
        <f t="shared" si="162"/>
        <v>0.42978846921374408</v>
      </c>
      <c r="K409" s="2">
        <f t="shared" si="163"/>
        <v>0.54998004426544755</v>
      </c>
      <c r="L409" s="2">
        <f t="shared" si="164"/>
        <v>1.4143173324625377E-2</v>
      </c>
      <c r="M409" s="2">
        <f t="shared" si="165"/>
        <v>6.088313196182929E-3</v>
      </c>
      <c r="N409" s="1">
        <v>59227</v>
      </c>
      <c r="O409" s="1">
        <v>75790</v>
      </c>
      <c r="P409" s="1">
        <v>1949</v>
      </c>
      <c r="Q409" s="1">
        <v>195</v>
      </c>
      <c r="R409" s="1">
        <v>550</v>
      </c>
      <c r="S409" s="1">
        <v>18</v>
      </c>
      <c r="T409" s="1">
        <v>38</v>
      </c>
      <c r="U409" s="1">
        <v>0</v>
      </c>
      <c r="V409" s="1">
        <v>6</v>
      </c>
      <c r="X409" s="1">
        <v>6</v>
      </c>
      <c r="Y409" s="1">
        <v>26</v>
      </c>
      <c r="AG409" s="7">
        <f>IF(Q409&gt;0,RANK(Q409,(N409:P409,Q409:AE409)),0)</f>
        <v>5</v>
      </c>
      <c r="AH409" s="7">
        <f>IF(R409&gt;0,RANK(R409,(N409:P409,Q409:AE409)),0)</f>
        <v>4</v>
      </c>
      <c r="AI409" s="7">
        <f>IF(T409&gt;0,RANK(T409,(N409:P409,Q409:AE409)),0)</f>
        <v>6</v>
      </c>
      <c r="AJ409" s="7">
        <f>IF(S409&gt;0,RANK(S409,(N409:P409,Q409:AE409)),0)</f>
        <v>8</v>
      </c>
      <c r="AK409" s="2">
        <f t="shared" si="166"/>
        <v>1.415042995537172E-3</v>
      </c>
      <c r="AL409" s="2">
        <f t="shared" si="167"/>
        <v>3.99114691048946E-3</v>
      </c>
      <c r="AM409" s="2">
        <f t="shared" si="168"/>
        <v>2.7575196836108996E-4</v>
      </c>
      <c r="AN409" s="2">
        <f t="shared" si="169"/>
        <v>1.306193534342005E-4</v>
      </c>
      <c r="AP409" t="s">
        <v>2470</v>
      </c>
      <c r="AQ409" t="s">
        <v>3772</v>
      </c>
      <c r="AT409" s="93" t="s">
        <v>835</v>
      </c>
      <c r="AU409" s="92" t="s">
        <v>319</v>
      </c>
      <c r="AV409" s="83" t="str">
        <f t="shared" si="158"/>
        <v>12117</v>
      </c>
      <c r="AX409" s="7" t="s">
        <v>3753</v>
      </c>
    </row>
    <row r="410" spans="1:50" hidden="1" outlineLevel="1">
      <c r="A410" t="s">
        <v>3419</v>
      </c>
      <c r="B410" t="s">
        <v>3772</v>
      </c>
      <c r="C410" s="1">
        <f t="shared" si="159"/>
        <v>22261</v>
      </c>
      <c r="D410" s="7">
        <f>RANK(N410,(N410:P410,Q410:AE410))</f>
        <v>2</v>
      </c>
      <c r="E410" s="7">
        <f>RANK(O410,(N410:P410,Q410:AE410))</f>
        <v>1</v>
      </c>
      <c r="F410" s="7">
        <f>IF(P410&gt;0,RANK(P410,(N410:P410,Q410:AE410)),0)</f>
        <v>3</v>
      </c>
      <c r="G410" s="1">
        <f t="shared" si="160"/>
        <v>2490</v>
      </c>
      <c r="H410" s="2">
        <f t="shared" si="161"/>
        <v>0.11185481335070302</v>
      </c>
      <c r="I410" s="2"/>
      <c r="J410" s="2">
        <f t="shared" si="162"/>
        <v>0.43290957279547188</v>
      </c>
      <c r="K410" s="2">
        <f t="shared" si="163"/>
        <v>0.54476438614617495</v>
      </c>
      <c r="L410" s="2">
        <f t="shared" si="164"/>
        <v>1.3746013206953865E-2</v>
      </c>
      <c r="M410" s="2">
        <f t="shared" si="165"/>
        <v>8.5800278513992537E-3</v>
      </c>
      <c r="N410" s="1">
        <v>9637</v>
      </c>
      <c r="O410" s="1">
        <v>12127</v>
      </c>
      <c r="P410" s="1">
        <v>306</v>
      </c>
      <c r="Q410" s="1">
        <v>114</v>
      </c>
      <c r="R410" s="1">
        <v>53</v>
      </c>
      <c r="S410" s="1">
        <v>3</v>
      </c>
      <c r="T410" s="1">
        <v>2</v>
      </c>
      <c r="U410" s="1">
        <v>0</v>
      </c>
      <c r="V410" s="1">
        <v>2</v>
      </c>
      <c r="X410" s="1">
        <v>0</v>
      </c>
      <c r="Y410" s="1">
        <v>17</v>
      </c>
      <c r="AG410" s="7">
        <f>IF(Q410&gt;0,RANK(Q410,(N410:P410,Q410:AE410)),0)</f>
        <v>4</v>
      </c>
      <c r="AH410" s="7">
        <f>IF(R410&gt;0,RANK(R410,(N410:P410,Q410:AE410)),0)</f>
        <v>5</v>
      </c>
      <c r="AI410" s="7">
        <f>IF(T410&gt;0,RANK(T410,(N410:P410,Q410:AE410)),0)</f>
        <v>8</v>
      </c>
      <c r="AJ410" s="7">
        <f>IF(S410&gt;0,RANK(S410,(N410:P410,Q410:AE410)),0)</f>
        <v>7</v>
      </c>
      <c r="AK410" s="2">
        <f t="shared" si="166"/>
        <v>5.1210637437671264E-3</v>
      </c>
      <c r="AL410" s="2">
        <f t="shared" si="167"/>
        <v>2.3808454247338396E-3</v>
      </c>
      <c r="AM410" s="2">
        <f t="shared" si="168"/>
        <v>8.9843223574861871E-5</v>
      </c>
      <c r="AN410" s="2">
        <f t="shared" si="169"/>
        <v>1.3476483536229279E-4</v>
      </c>
      <c r="AP410" t="s">
        <v>3419</v>
      </c>
      <c r="AQ410" t="s">
        <v>3772</v>
      </c>
      <c r="AR410">
        <v>6</v>
      </c>
      <c r="AT410" s="93" t="s">
        <v>835</v>
      </c>
      <c r="AU410" s="92" t="s">
        <v>247</v>
      </c>
      <c r="AV410" s="83" t="str">
        <f t="shared" si="158"/>
        <v>12119</v>
      </c>
      <c r="AX410" s="7" t="s">
        <v>3753</v>
      </c>
    </row>
    <row r="411" spans="1:50" hidden="1" outlineLevel="1">
      <c r="A411" t="s">
        <v>516</v>
      </c>
      <c r="B411" t="s">
        <v>3772</v>
      </c>
      <c r="C411" s="1">
        <f t="shared" si="159"/>
        <v>12461</v>
      </c>
      <c r="D411" s="7">
        <f>RANK(N411,(N411:P411,Q411:AE411))</f>
        <v>2</v>
      </c>
      <c r="E411" s="7">
        <f>RANK(O411,(N411:P411,Q411:AE411))</f>
        <v>1</v>
      </c>
      <c r="F411" s="7">
        <f>IF(P411&gt;0,RANK(P411,(N411:P411,Q411:AE411)),0)</f>
        <v>3</v>
      </c>
      <c r="G411" s="1">
        <f t="shared" si="160"/>
        <v>3933</v>
      </c>
      <c r="H411" s="2">
        <f t="shared" si="161"/>
        <v>0.31562474921755879</v>
      </c>
      <c r="I411" s="2"/>
      <c r="J411" s="2">
        <f t="shared" si="162"/>
        <v>0.32710055372763019</v>
      </c>
      <c r="K411" s="2">
        <f t="shared" si="163"/>
        <v>0.64272530294518904</v>
      </c>
      <c r="L411" s="2">
        <f t="shared" si="164"/>
        <v>1.4445068614075917E-2</v>
      </c>
      <c r="M411" s="2">
        <f t="shared" si="165"/>
        <v>1.5729074713104908E-2</v>
      </c>
      <c r="N411" s="1">
        <v>4076</v>
      </c>
      <c r="O411" s="1">
        <v>8009</v>
      </c>
      <c r="P411" s="1">
        <v>180</v>
      </c>
      <c r="Q411" s="1">
        <v>108</v>
      </c>
      <c r="R411" s="1">
        <v>52</v>
      </c>
      <c r="S411" s="1">
        <v>9</v>
      </c>
      <c r="T411" s="1">
        <v>4</v>
      </c>
      <c r="U411" s="1">
        <v>16</v>
      </c>
      <c r="V411" s="1">
        <v>2</v>
      </c>
      <c r="X411" s="1">
        <v>0</v>
      </c>
      <c r="Y411" s="1">
        <v>5</v>
      </c>
      <c r="AG411" s="7">
        <f>IF(Q411&gt;0,RANK(Q411,(N411:P411,Q411:AE411)),0)</f>
        <v>4</v>
      </c>
      <c r="AH411" s="7">
        <f>IF(R411&gt;0,RANK(R411,(N411:P411,Q411:AE411)),0)</f>
        <v>5</v>
      </c>
      <c r="AI411" s="7">
        <f>IF(T411&gt;0,RANK(T411,(N411:P411,Q411:AE411)),0)</f>
        <v>9</v>
      </c>
      <c r="AJ411" s="7">
        <f>IF(S411&gt;0,RANK(S411,(N411:P411,Q411:AE411)),0)</f>
        <v>7</v>
      </c>
      <c r="AK411" s="2">
        <f t="shared" si="166"/>
        <v>8.6670411684455495E-3</v>
      </c>
      <c r="AL411" s="2">
        <f t="shared" si="167"/>
        <v>4.1730198218441535E-3</v>
      </c>
      <c r="AM411" s="2">
        <f t="shared" si="168"/>
        <v>3.2100152475724261E-4</v>
      </c>
      <c r="AN411" s="2">
        <f t="shared" si="169"/>
        <v>7.2225343070379583E-4</v>
      </c>
      <c r="AP411" t="s">
        <v>516</v>
      </c>
      <c r="AQ411" t="s">
        <v>3772</v>
      </c>
      <c r="AR411">
        <v>2</v>
      </c>
      <c r="AT411" s="93" t="s">
        <v>835</v>
      </c>
      <c r="AU411" s="92" t="s">
        <v>248</v>
      </c>
      <c r="AV411" s="83" t="str">
        <f t="shared" si="158"/>
        <v>12121</v>
      </c>
      <c r="AX411" s="7" t="s">
        <v>3753</v>
      </c>
    </row>
    <row r="412" spans="1:50" hidden="1" outlineLevel="1">
      <c r="A412" t="s">
        <v>517</v>
      </c>
      <c r="B412" t="s">
        <v>3772</v>
      </c>
      <c r="C412" s="1">
        <f t="shared" si="159"/>
        <v>6810</v>
      </c>
      <c r="D412" s="7">
        <f>RANK(N412,(N412:P412,Q412:AE412))</f>
        <v>2</v>
      </c>
      <c r="E412" s="7">
        <f>RANK(O412,(N412:P412,Q412:AE412))</f>
        <v>1</v>
      </c>
      <c r="F412" s="7">
        <f>IF(P412&gt;0,RANK(P412,(N412:P412,Q412:AE412)),0)</f>
        <v>3</v>
      </c>
      <c r="G412" s="1">
        <f t="shared" si="160"/>
        <v>1409</v>
      </c>
      <c r="H412" s="2">
        <f t="shared" si="161"/>
        <v>0.20690161527165932</v>
      </c>
      <c r="I412" s="2"/>
      <c r="J412" s="2">
        <f t="shared" si="162"/>
        <v>0.38898678414096916</v>
      </c>
      <c r="K412" s="2">
        <f t="shared" si="163"/>
        <v>0.5958883994126285</v>
      </c>
      <c r="L412" s="2">
        <f t="shared" si="164"/>
        <v>8.6637298091042578E-3</v>
      </c>
      <c r="M412" s="2">
        <f t="shared" si="165"/>
        <v>6.4610866372981426E-3</v>
      </c>
      <c r="N412" s="1">
        <v>2649</v>
      </c>
      <c r="O412" s="1">
        <v>4058</v>
      </c>
      <c r="P412" s="1">
        <v>59</v>
      </c>
      <c r="Q412" s="1">
        <v>27</v>
      </c>
      <c r="R412" s="1">
        <v>4</v>
      </c>
      <c r="S412" s="1">
        <v>8</v>
      </c>
      <c r="T412" s="1">
        <v>3</v>
      </c>
      <c r="U412" s="1">
        <v>0</v>
      </c>
      <c r="V412" s="1">
        <v>0</v>
      </c>
      <c r="X412" s="1">
        <v>1</v>
      </c>
      <c r="Y412" s="1">
        <v>1</v>
      </c>
      <c r="AG412" s="7">
        <f>IF(Q412&gt;0,RANK(Q412,(N412:P412,Q412:AE412)),0)</f>
        <v>4</v>
      </c>
      <c r="AH412" s="7">
        <f>IF(R412&gt;0,RANK(R412,(N412:P412,Q412:AE412)),0)</f>
        <v>6</v>
      </c>
      <c r="AI412" s="7">
        <f>IF(T412&gt;0,RANK(T412,(N412:P412,Q412:AE412)),0)</f>
        <v>7</v>
      </c>
      <c r="AJ412" s="7">
        <f>IF(S412&gt;0,RANK(S412,(N412:P412,Q412:AE412)),0)</f>
        <v>5</v>
      </c>
      <c r="AK412" s="2">
        <f t="shared" si="166"/>
        <v>3.9647577092511016E-3</v>
      </c>
      <c r="AL412" s="2">
        <f t="shared" si="167"/>
        <v>5.8737151248164463E-4</v>
      </c>
      <c r="AM412" s="2">
        <f t="shared" si="168"/>
        <v>4.405286343612335E-4</v>
      </c>
      <c r="AN412" s="2">
        <f t="shared" si="169"/>
        <v>1.1747430249632893E-3</v>
      </c>
      <c r="AP412" t="s">
        <v>517</v>
      </c>
      <c r="AQ412" t="s">
        <v>3772</v>
      </c>
      <c r="AR412">
        <v>2</v>
      </c>
      <c r="AT412" s="93" t="s">
        <v>835</v>
      </c>
      <c r="AU412" s="92" t="s">
        <v>639</v>
      </c>
      <c r="AV412" s="83" t="str">
        <f t="shared" si="158"/>
        <v>12123</v>
      </c>
      <c r="AX412" s="7" t="s">
        <v>3753</v>
      </c>
    </row>
    <row r="413" spans="1:50" hidden="1" outlineLevel="1">
      <c r="A413" t="s">
        <v>518</v>
      </c>
      <c r="B413" t="s">
        <v>3772</v>
      </c>
      <c r="C413" s="1">
        <f t="shared" si="159"/>
        <v>3826</v>
      </c>
      <c r="D413" s="7">
        <f>RANK(N413,(N413:P413,Q413:AE413))</f>
        <v>2</v>
      </c>
      <c r="E413" s="7">
        <f>RANK(O413,(N413:P413,Q413:AE413))</f>
        <v>1</v>
      </c>
      <c r="F413" s="7">
        <f>IF(P413&gt;0,RANK(P413,(N413:P413,Q413:AE413)),0)</f>
        <v>4</v>
      </c>
      <c r="G413" s="1">
        <f t="shared" si="160"/>
        <v>925</v>
      </c>
      <c r="H413" s="2">
        <f t="shared" si="161"/>
        <v>0.24176685833768949</v>
      </c>
      <c r="I413" s="2"/>
      <c r="J413" s="2">
        <f t="shared" si="162"/>
        <v>0.36774699424986934</v>
      </c>
      <c r="K413" s="2">
        <f t="shared" si="163"/>
        <v>0.60951385258755886</v>
      </c>
      <c r="L413" s="2">
        <f t="shared" si="164"/>
        <v>8.6251960271824368E-3</v>
      </c>
      <c r="M413" s="2">
        <f t="shared" si="165"/>
        <v>1.4113957135389365E-2</v>
      </c>
      <c r="N413" s="1">
        <v>1407</v>
      </c>
      <c r="O413" s="1">
        <v>2332</v>
      </c>
      <c r="P413" s="1">
        <v>33</v>
      </c>
      <c r="Q413" s="1">
        <v>37</v>
      </c>
      <c r="R413" s="1">
        <v>15</v>
      </c>
      <c r="S413" s="1">
        <v>1</v>
      </c>
      <c r="T413" s="1">
        <v>0</v>
      </c>
      <c r="U413" s="1">
        <v>0</v>
      </c>
      <c r="V413" s="1">
        <v>1</v>
      </c>
      <c r="X413" s="1">
        <v>0</v>
      </c>
      <c r="Y413" s="1">
        <v>0</v>
      </c>
      <c r="AG413" s="7">
        <f>IF(Q413&gt;0,RANK(Q413,(N413:P413,Q413:AE413)),0)</f>
        <v>3</v>
      </c>
      <c r="AH413" s="7">
        <f>IF(R413&gt;0,RANK(R413,(N413:P413,Q413:AE413)),0)</f>
        <v>5</v>
      </c>
      <c r="AI413" s="7">
        <f>IF(T413&gt;0,RANK(T413,(N413:P413,Q413:AE413)),0)</f>
        <v>0</v>
      </c>
      <c r="AJ413" s="7">
        <f>IF(S413&gt;0,RANK(S413,(N413:P413,Q413:AE413)),0)</f>
        <v>6</v>
      </c>
      <c r="AK413" s="2">
        <f t="shared" si="166"/>
        <v>9.6706743335075798E-3</v>
      </c>
      <c r="AL413" s="2">
        <f t="shared" si="167"/>
        <v>3.9205436487192886E-3</v>
      </c>
      <c r="AM413" s="2">
        <f t="shared" si="168"/>
        <v>0</v>
      </c>
      <c r="AN413" s="2">
        <f t="shared" si="169"/>
        <v>2.6136957658128593E-4</v>
      </c>
      <c r="AP413" t="s">
        <v>518</v>
      </c>
      <c r="AQ413" t="s">
        <v>3772</v>
      </c>
      <c r="AR413">
        <v>6</v>
      </c>
      <c r="AT413" s="93" t="s">
        <v>835</v>
      </c>
      <c r="AU413" s="92" t="s">
        <v>640</v>
      </c>
      <c r="AV413" s="83" t="str">
        <f t="shared" si="158"/>
        <v>12125</v>
      </c>
      <c r="AX413" s="7" t="s">
        <v>3753</v>
      </c>
    </row>
    <row r="414" spans="1:50" hidden="1" outlineLevel="1">
      <c r="A414" t="s">
        <v>68</v>
      </c>
      <c r="B414" t="s">
        <v>3772</v>
      </c>
      <c r="C414" s="1">
        <f t="shared" si="159"/>
        <v>183674</v>
      </c>
      <c r="D414" s="7">
        <f>RANK(N414,(N414:P414,Q414:AE414))</f>
        <v>1</v>
      </c>
      <c r="E414" s="7">
        <f>RANK(O414,(N414:P414,Q414:AE414))</f>
        <v>2</v>
      </c>
      <c r="F414" s="7">
        <f>IF(P414&gt;0,RANK(P414,(N414:P414,Q414:AE414)),0)</f>
        <v>3</v>
      </c>
      <c r="G414" s="1">
        <f t="shared" si="160"/>
        <v>14945</v>
      </c>
      <c r="H414" s="2">
        <f t="shared" si="161"/>
        <v>8.1366987162037094E-2</v>
      </c>
      <c r="I414" s="2"/>
      <c r="J414" s="2">
        <f t="shared" si="162"/>
        <v>0.52981369164933523</v>
      </c>
      <c r="K414" s="2">
        <f t="shared" si="163"/>
        <v>0.44844670448729812</v>
      </c>
      <c r="L414" s="2">
        <f t="shared" si="164"/>
        <v>1.5843287563835927E-2</v>
      </c>
      <c r="M414" s="2">
        <f t="shared" si="165"/>
        <v>5.8963162995307253E-3</v>
      </c>
      <c r="N414" s="1">
        <v>97313</v>
      </c>
      <c r="O414" s="1">
        <v>82368</v>
      </c>
      <c r="P414" s="1">
        <v>2910</v>
      </c>
      <c r="Q414" s="1">
        <v>498</v>
      </c>
      <c r="R414" s="1">
        <v>444</v>
      </c>
      <c r="S414" s="1">
        <v>20</v>
      </c>
      <c r="T414" s="1">
        <v>36</v>
      </c>
      <c r="U414" s="1">
        <v>1</v>
      </c>
      <c r="V414" s="1">
        <v>8</v>
      </c>
      <c r="X414" s="1">
        <v>5</v>
      </c>
      <c r="Y414" s="1">
        <v>71</v>
      </c>
      <c r="AG414" s="7">
        <f>IF(Q414&gt;0,RANK(Q414,(N414:P414,Q414:AE414)),0)</f>
        <v>4</v>
      </c>
      <c r="AH414" s="7">
        <f>IF(R414&gt;0,RANK(R414,(N414:P414,Q414:AE414)),0)</f>
        <v>5</v>
      </c>
      <c r="AI414" s="7">
        <f>IF(T414&gt;0,RANK(T414,(N414:P414,Q414:AE414)),0)</f>
        <v>7</v>
      </c>
      <c r="AJ414" s="7">
        <f>IF(S414&gt;0,RANK(S414,(N414:P414,Q414:AE414)),0)</f>
        <v>8</v>
      </c>
      <c r="AK414" s="2">
        <f t="shared" si="166"/>
        <v>2.7113255006152204E-3</v>
      </c>
      <c r="AL414" s="2">
        <f t="shared" si="167"/>
        <v>2.4173263499461003E-3</v>
      </c>
      <c r="AM414" s="2">
        <f t="shared" si="168"/>
        <v>1.9599943377941352E-4</v>
      </c>
      <c r="AN414" s="2">
        <f t="shared" si="169"/>
        <v>1.088885743218964E-4</v>
      </c>
      <c r="AP414" t="s">
        <v>68</v>
      </c>
      <c r="AQ414" t="s">
        <v>3772</v>
      </c>
      <c r="AT414" s="93" t="s">
        <v>835</v>
      </c>
      <c r="AU414" s="92" t="s">
        <v>1141</v>
      </c>
      <c r="AV414" s="83" t="str">
        <f t="shared" si="158"/>
        <v>12127</v>
      </c>
      <c r="AX414" s="7" t="s">
        <v>3753</v>
      </c>
    </row>
    <row r="415" spans="1:50" hidden="1" outlineLevel="1">
      <c r="A415" t="s">
        <v>204</v>
      </c>
      <c r="B415" t="s">
        <v>3772</v>
      </c>
      <c r="C415" s="1">
        <f t="shared" si="159"/>
        <v>8587</v>
      </c>
      <c r="D415" s="7">
        <f>RANK(N415,(N415:P415,Q415:AE415))</f>
        <v>2</v>
      </c>
      <c r="E415" s="7">
        <f>RANK(O415,(N415:P415,Q415:AE415))</f>
        <v>1</v>
      </c>
      <c r="F415" s="7">
        <f>IF(P415&gt;0,RANK(P415,(N415:P415,Q415:AE415)),0)</f>
        <v>3</v>
      </c>
      <c r="G415" s="1">
        <f t="shared" si="160"/>
        <v>674</v>
      </c>
      <c r="H415" s="2">
        <f>G415/C415</f>
        <v>7.8490741819028764E-2</v>
      </c>
      <c r="I415" s="2"/>
      <c r="J415" s="2">
        <f t="shared" si="162"/>
        <v>0.44695469896354956</v>
      </c>
      <c r="K415" s="2">
        <f t="shared" si="163"/>
        <v>0.52544544078257827</v>
      </c>
      <c r="L415" s="2">
        <f t="shared" si="164"/>
        <v>1.7351810876906952E-2</v>
      </c>
      <c r="M415" s="2">
        <f>IF(C415=0,"-",(1-J415-K415-L415))</f>
        <v>1.0248049376965225E-2</v>
      </c>
      <c r="N415" s="1">
        <v>3838</v>
      </c>
      <c r="O415" s="1">
        <v>4512</v>
      </c>
      <c r="P415" s="1">
        <v>149</v>
      </c>
      <c r="Q415" s="1">
        <v>46</v>
      </c>
      <c r="R415" s="1">
        <v>30</v>
      </c>
      <c r="S415" s="1">
        <v>0</v>
      </c>
      <c r="T415" s="1">
        <v>3</v>
      </c>
      <c r="U415" s="1">
        <v>0</v>
      </c>
      <c r="V415" s="1">
        <v>2</v>
      </c>
      <c r="X415" s="1">
        <v>1</v>
      </c>
      <c r="Y415" s="1">
        <v>6</v>
      </c>
      <c r="AG415" s="7">
        <f>IF(Q415&gt;0,RANK(Q415,(N415:P415,Q415:AE415)),0)</f>
        <v>4</v>
      </c>
      <c r="AH415" s="7">
        <f>IF(R415&gt;0,RANK(R415,(N415:P415,Q415:AE415)),0)</f>
        <v>5</v>
      </c>
      <c r="AI415" s="7">
        <f>IF(T415&gt;0,RANK(T415,(N415:P415,Q415:AE415)),0)</f>
        <v>7</v>
      </c>
      <c r="AJ415" s="7">
        <f>IF(S415&gt;0,RANK(S415,(N415:P415,Q415:AE415)),0)</f>
        <v>0</v>
      </c>
      <c r="AK415" s="2">
        <f t="shared" si="166"/>
        <v>5.3569349015954353E-3</v>
      </c>
      <c r="AL415" s="2">
        <f t="shared" si="167"/>
        <v>3.4936531966926749E-3</v>
      </c>
      <c r="AM415" s="2">
        <f t="shared" si="168"/>
        <v>3.4936531966926748E-4</v>
      </c>
      <c r="AN415" s="2">
        <f t="shared" si="169"/>
        <v>0</v>
      </c>
      <c r="AP415" t="s">
        <v>204</v>
      </c>
      <c r="AQ415" t="s">
        <v>3772</v>
      </c>
      <c r="AR415">
        <v>2</v>
      </c>
      <c r="AT415" s="93" t="s">
        <v>835</v>
      </c>
      <c r="AU415" s="92" t="s">
        <v>1142</v>
      </c>
      <c r="AV415" s="83" t="str">
        <f t="shared" si="158"/>
        <v>12129</v>
      </c>
      <c r="AX415" s="7" t="s">
        <v>3753</v>
      </c>
    </row>
    <row r="416" spans="1:50" hidden="1" outlineLevel="1">
      <c r="A416" t="s">
        <v>205</v>
      </c>
      <c r="B416" t="s">
        <v>3772</v>
      </c>
      <c r="C416" s="1">
        <f t="shared" si="159"/>
        <v>18323</v>
      </c>
      <c r="D416" s="7">
        <f>RANK(N416,(N416:P416,Q416:AE416))</f>
        <v>2</v>
      </c>
      <c r="E416" s="7">
        <f>RANK(O416,(N416:P416,Q416:AE416))</f>
        <v>1</v>
      </c>
      <c r="F416" s="7">
        <f>IF(P416&gt;0,RANK(P416,(N416:P416,Q416:AE416)),0)</f>
        <v>3</v>
      </c>
      <c r="G416" s="1">
        <f t="shared" si="160"/>
        <v>6543</v>
      </c>
      <c r="H416" s="2">
        <f>G416/C416</f>
        <v>0.35709217922829228</v>
      </c>
      <c r="I416" s="2"/>
      <c r="J416" s="2">
        <f t="shared" si="162"/>
        <v>0.30797358511160838</v>
      </c>
      <c r="K416" s="2">
        <f t="shared" si="163"/>
        <v>0.66506576433990072</v>
      </c>
      <c r="L416" s="2">
        <f t="shared" si="164"/>
        <v>1.4462697156579163E-2</v>
      </c>
      <c r="M416" s="2">
        <f>IF(C416=0,"-",(1-J416-K416-L416))</f>
        <v>1.2497953391911787E-2</v>
      </c>
      <c r="N416" s="1">
        <v>5643</v>
      </c>
      <c r="O416" s="1">
        <v>12186</v>
      </c>
      <c r="P416" s="1">
        <v>265</v>
      </c>
      <c r="Q416" s="1">
        <v>120</v>
      </c>
      <c r="R416" s="1">
        <v>68</v>
      </c>
      <c r="S416" s="1">
        <v>7</v>
      </c>
      <c r="T416" s="1">
        <v>11</v>
      </c>
      <c r="U416" s="1">
        <v>0</v>
      </c>
      <c r="V416" s="1">
        <v>3</v>
      </c>
      <c r="X416" s="1">
        <v>2</v>
      </c>
      <c r="Y416" s="1">
        <v>18</v>
      </c>
      <c r="AG416" s="7">
        <f>IF(Q416&gt;0,RANK(Q416,(N416:P416,Q416:AE416)),0)</f>
        <v>4</v>
      </c>
      <c r="AH416" s="7">
        <f>IF(R416&gt;0,RANK(R416,(N416:P416,Q416:AE416)),0)</f>
        <v>5</v>
      </c>
      <c r="AI416" s="7">
        <f>IF(T416&gt;0,RANK(T416,(N416:P416,Q416:AE416)),0)</f>
        <v>7</v>
      </c>
      <c r="AJ416" s="7">
        <f>IF(S416&gt;0,RANK(S416,(N416:P416,Q416:AE416)),0)</f>
        <v>8</v>
      </c>
      <c r="AK416" s="2">
        <f t="shared" si="166"/>
        <v>6.5491458822245262E-3</v>
      </c>
      <c r="AL416" s="2">
        <f t="shared" si="167"/>
        <v>3.7111826665938985E-3</v>
      </c>
      <c r="AM416" s="2">
        <f t="shared" si="168"/>
        <v>6.0033837253724829E-4</v>
      </c>
      <c r="AN416" s="2">
        <f t="shared" si="169"/>
        <v>3.820335097964307E-4</v>
      </c>
      <c r="AP416" t="s">
        <v>205</v>
      </c>
      <c r="AQ416" t="s">
        <v>3772</v>
      </c>
      <c r="AR416">
        <v>1</v>
      </c>
      <c r="AT416" s="93" t="s">
        <v>835</v>
      </c>
      <c r="AU416" s="92" t="s">
        <v>1143</v>
      </c>
      <c r="AV416" s="83" t="str">
        <f t="shared" si="158"/>
        <v>12131</v>
      </c>
      <c r="AX416" s="7" t="s">
        <v>3753</v>
      </c>
    </row>
    <row r="417" spans="1:50" hidden="1" outlineLevel="1">
      <c r="A417" t="s">
        <v>1982</v>
      </c>
      <c r="B417" t="s">
        <v>3772</v>
      </c>
      <c r="C417" s="1">
        <f t="shared" si="159"/>
        <v>8026</v>
      </c>
      <c r="D417" s="7">
        <f>RANK(N417,(N417:P417,Q417:AE417))</f>
        <v>2</v>
      </c>
      <c r="E417" s="7">
        <f>RANK(O417,(N417:P417,Q417:AE417))</f>
        <v>1</v>
      </c>
      <c r="F417" s="7">
        <f>IF(P417&gt;0,RANK(P417,(N417:P417,Q417:AE417)),0)</f>
        <v>3</v>
      </c>
      <c r="G417" s="1">
        <f t="shared" si="160"/>
        <v>2197</v>
      </c>
      <c r="H417" s="2">
        <f>G417/C417</f>
        <v>0.27373536007974086</v>
      </c>
      <c r="I417" s="2"/>
      <c r="J417" s="2">
        <f t="shared" si="162"/>
        <v>0.34861699476700725</v>
      </c>
      <c r="K417" s="2">
        <f t="shared" si="163"/>
        <v>0.62235235484674811</v>
      </c>
      <c r="L417" s="2">
        <f t="shared" si="164"/>
        <v>1.1587341141290805E-2</v>
      </c>
      <c r="M417" s="2">
        <f>IF(C417=0,"-",(1-J417-K417-L417))</f>
        <v>1.7443309244953832E-2</v>
      </c>
      <c r="N417" s="1">
        <v>2798</v>
      </c>
      <c r="O417" s="1">
        <v>4995</v>
      </c>
      <c r="P417" s="1">
        <v>93</v>
      </c>
      <c r="Q417" s="1">
        <v>88</v>
      </c>
      <c r="R417" s="1">
        <v>32</v>
      </c>
      <c r="S417" s="1">
        <v>9</v>
      </c>
      <c r="T417" s="1">
        <v>2</v>
      </c>
      <c r="U417" s="1">
        <v>4</v>
      </c>
      <c r="V417" s="1">
        <v>0</v>
      </c>
      <c r="X417" s="1">
        <v>0</v>
      </c>
      <c r="Y417" s="1">
        <v>5</v>
      </c>
      <c r="AG417" s="7">
        <f>IF(Q417&gt;0,RANK(Q417,(N417:P417,Q417:AE417)),0)</f>
        <v>4</v>
      </c>
      <c r="AH417" s="7">
        <f>IF(R417&gt;0,RANK(R417,(N417:P417,Q417:AE417)),0)</f>
        <v>5</v>
      </c>
      <c r="AI417" s="7">
        <f>IF(T417&gt;0,RANK(T417,(N417:P417,Q417:AE417)),0)</f>
        <v>9</v>
      </c>
      <c r="AJ417" s="7">
        <f>IF(S417&gt;0,RANK(S417,(N417:P417,Q417:AE417)),0)</f>
        <v>6</v>
      </c>
      <c r="AK417" s="2">
        <f t="shared" si="166"/>
        <v>1.0964365811113879E-2</v>
      </c>
      <c r="AL417" s="2">
        <f t="shared" si="167"/>
        <v>3.98704211313232E-3</v>
      </c>
      <c r="AM417" s="2">
        <f t="shared" si="168"/>
        <v>2.4919013207077E-4</v>
      </c>
      <c r="AN417" s="2">
        <f t="shared" si="169"/>
        <v>1.121355594318465E-3</v>
      </c>
      <c r="AP417" t="s">
        <v>1982</v>
      </c>
      <c r="AQ417" t="s">
        <v>3772</v>
      </c>
      <c r="AR417">
        <v>2</v>
      </c>
      <c r="AT417" s="93" t="s">
        <v>835</v>
      </c>
      <c r="AU417" s="92" t="s">
        <v>1144</v>
      </c>
      <c r="AV417" s="83" t="str">
        <f t="shared" si="158"/>
        <v>12133</v>
      </c>
      <c r="AX417" s="7" t="s">
        <v>3753</v>
      </c>
    </row>
    <row r="418" spans="1:50" collapsed="1">
      <c r="A418" t="s">
        <v>3848</v>
      </c>
      <c r="B418" t="s">
        <v>1985</v>
      </c>
      <c r="C418" s="1">
        <f t="shared" si="159"/>
        <v>5963110</v>
      </c>
      <c r="D418" s="7">
        <f>RANK(N418,(N418:P418,Q418:AE418))</f>
        <v>2</v>
      </c>
      <c r="E418" s="7">
        <f>RANK(O418,(N418:P418,Q418:AE418))</f>
        <v>1</v>
      </c>
      <c r="F418" s="7">
        <f>IF(P418&gt;0,RANK(P418,(N418:P418,Q418:AE418)),0)</f>
        <v>3</v>
      </c>
      <c r="G418" s="1">
        <f t="shared" si="160"/>
        <v>537</v>
      </c>
      <c r="H418" s="2">
        <f>G418/C418</f>
        <v>9.0053680042796462E-5</v>
      </c>
      <c r="I418" s="2"/>
      <c r="J418" s="2">
        <f t="shared" si="162"/>
        <v>0.48837821204036147</v>
      </c>
      <c r="K418" s="2">
        <f t="shared" si="163"/>
        <v>0.4884682657204043</v>
      </c>
      <c r="L418" s="2">
        <f t="shared" si="164"/>
        <v>1.6348516126652033E-2</v>
      </c>
      <c r="M418" s="2">
        <f>IF(C418=0,"-",(1-J418-K418-L418))</f>
        <v>6.8050061125821924E-3</v>
      </c>
      <c r="N418" s="1">
        <f>SUM(N351:N417)</f>
        <v>2912253</v>
      </c>
      <c r="O418" s="1">
        <f t="shared" ref="O418:Y418" si="170">SUM(O351:O417)</f>
        <v>2912790</v>
      </c>
      <c r="P418" s="1">
        <f t="shared" si="170"/>
        <v>97488</v>
      </c>
      <c r="Q418" s="1">
        <f t="shared" si="170"/>
        <v>17484</v>
      </c>
      <c r="R418" s="1">
        <f t="shared" si="170"/>
        <v>16415</v>
      </c>
      <c r="S418" s="1">
        <f>SUM(S351:S417)</f>
        <v>1371</v>
      </c>
      <c r="T418" s="1">
        <f t="shared" si="170"/>
        <v>2281</v>
      </c>
      <c r="U418" s="1">
        <f t="shared" si="170"/>
        <v>40</v>
      </c>
      <c r="V418" s="1">
        <f t="shared" si="170"/>
        <v>562</v>
      </c>
      <c r="X418" s="1">
        <f>SUM(X351:X417)</f>
        <v>622</v>
      </c>
      <c r="Y418" s="1">
        <f t="shared" si="170"/>
        <v>1804</v>
      </c>
      <c r="AG418" s="7">
        <f>IF(Q418&gt;0,RANK(Q418,(N418:P418,Q418:AE418)),0)</f>
        <v>4</v>
      </c>
      <c r="AH418" s="7">
        <f>IF(R418&gt;0,RANK(R418,(N418:P418,Q418:AE418)),0)</f>
        <v>5</v>
      </c>
      <c r="AI418" s="7">
        <f>IF(T418&gt;0,RANK(T418,(N418:P418,Q418:AE418)),0)</f>
        <v>6</v>
      </c>
      <c r="AJ418" s="7">
        <f>IF(S418&gt;0,RANK(S418,(N418:P418,Q418:AE418)),0)</f>
        <v>8</v>
      </c>
      <c r="AK418" s="2">
        <f t="shared" si="166"/>
        <v>2.9320270798291496E-3</v>
      </c>
      <c r="AL418" s="2">
        <f t="shared" si="167"/>
        <v>2.752758208384551E-3</v>
      </c>
      <c r="AM418" s="2">
        <f t="shared" si="168"/>
        <v>3.8251851802163637E-4</v>
      </c>
      <c r="AN418" s="2">
        <f t="shared" si="169"/>
        <v>2.2991358536065911E-4</v>
      </c>
      <c r="AP418" t="s">
        <v>3848</v>
      </c>
      <c r="AQ418" t="s">
        <v>1985</v>
      </c>
      <c r="AV418" s="83" t="str">
        <f t="shared" si="158"/>
        <v/>
      </c>
      <c r="AX418" s="7" t="s">
        <v>3288</v>
      </c>
    </row>
    <row r="419" spans="1:50">
      <c r="C419" s="1"/>
      <c r="E419" s="7"/>
      <c r="F419" s="7"/>
      <c r="I419" s="2"/>
      <c r="AG419" s="7"/>
      <c r="AH419" s="7"/>
      <c r="AI419" s="7"/>
      <c r="AJ419" s="7"/>
    </row>
    <row r="420" spans="1:50" hidden="1" outlineLevel="1">
      <c r="A420" t="s">
        <v>1324</v>
      </c>
      <c r="B420" t="s">
        <v>1323</v>
      </c>
      <c r="C420" s="1">
        <f t="shared" ref="C420:C451" si="171">SUM(N420:AE420)</f>
        <v>6099</v>
      </c>
      <c r="D420" s="7">
        <f>RANK(N420,(N420:P420,Q420:AE420))</f>
        <v>2</v>
      </c>
      <c r="E420" s="7">
        <f>RANK(O420,(N420:P420,Q420:AE420))</f>
        <v>1</v>
      </c>
      <c r="F420" s="7">
        <f>IF(P420&gt;0,RANK(P420,(N420:P420,Q420:AE420)),0)</f>
        <v>5</v>
      </c>
      <c r="G420" s="1">
        <f t="shared" ref="G420:G451" si="172">IF(D420=1,N420,IF(E420=1,O420,P420))-IF(D420=2,N420,IF(E420=2,O420,P420))</f>
        <v>1847</v>
      </c>
      <c r="H420" s="2">
        <f t="shared" ref="H420:H451" si="173">G420/C420</f>
        <v>0.3028365305787834</v>
      </c>
      <c r="I420" s="2"/>
      <c r="J420" s="2">
        <f t="shared" ref="J420:J451" si="174">IF($C420=0,"-",N420/$C420)</f>
        <v>0.34317101164125269</v>
      </c>
      <c r="K420" s="2">
        <f t="shared" ref="K420:K451" si="175">IF($C420=0,"-",O420/$C420)</f>
        <v>0.64600754222003609</v>
      </c>
      <c r="L420" s="2">
        <f t="shared" ref="L420:L451" si="176">IF($C420=0,"-",P420/$C420)</f>
        <v>3.2792261026397772E-4</v>
      </c>
      <c r="M420" s="2">
        <f t="shared" ref="M420:M451" si="177">IF(C420=0,"-",(1-J420-K420-L420))</f>
        <v>1.0493523528447188E-2</v>
      </c>
      <c r="N420" s="1">
        <v>2093</v>
      </c>
      <c r="O420" s="1">
        <v>3940</v>
      </c>
      <c r="P420" s="1">
        <v>2</v>
      </c>
      <c r="Q420" s="1">
        <v>47</v>
      </c>
      <c r="R420" s="1">
        <v>17</v>
      </c>
      <c r="AG420" s="7">
        <f>IF(Q420&gt;0,RANK(Q420,(N420:P420,Q420:AE420)),0)</f>
        <v>3</v>
      </c>
      <c r="AH420" s="7">
        <f>IF(R420&gt;0,RANK(R420,(N420:P420,Q420:AE420)),0)</f>
        <v>4</v>
      </c>
      <c r="AI420" s="7">
        <f>IF(T420&gt;0,RANK(T420,(N420:P420,Q420:AE420)),0)</f>
        <v>0</v>
      </c>
      <c r="AJ420" s="7">
        <f>IF(S420&gt;0,RANK(S420,(N420:P420,Q420:AE420)),0)</f>
        <v>0</v>
      </c>
      <c r="AK420" s="2">
        <f t="shared" ref="AK420:AK451" si="178">IF($C420=0,"-",Q420/$C420)</f>
        <v>7.7061813412034764E-3</v>
      </c>
      <c r="AL420" s="2">
        <f t="shared" ref="AL420:AL451" si="179">IF($C420=0,"-",R420/$C420)</f>
        <v>2.7873421872438102E-3</v>
      </c>
      <c r="AM420" s="2">
        <f t="shared" ref="AM420:AM451" si="180">IF($C420=0,"-",T420/$C420)</f>
        <v>0</v>
      </c>
      <c r="AN420" s="2">
        <f t="shared" ref="AN420:AN451" si="181">IF($C420=0,"-",S420/$C420)</f>
        <v>0</v>
      </c>
      <c r="AP420" t="s">
        <v>1324</v>
      </c>
      <c r="AQ420" t="s">
        <v>1323</v>
      </c>
      <c r="AR420">
        <v>8</v>
      </c>
      <c r="AT420" s="93" t="s">
        <v>1499</v>
      </c>
      <c r="AU420" s="92" t="s">
        <v>1801</v>
      </c>
      <c r="AV420" s="83" t="str">
        <f t="shared" ref="AV420:AV482" si="182">AT420&amp;AU420</f>
        <v>13001</v>
      </c>
      <c r="AX420" s="7" t="s">
        <v>3753</v>
      </c>
    </row>
    <row r="421" spans="1:50" hidden="1" outlineLevel="1">
      <c r="A421" t="s">
        <v>295</v>
      </c>
      <c r="B421" t="s">
        <v>1323</v>
      </c>
      <c r="C421" s="1">
        <f t="shared" si="171"/>
        <v>2071</v>
      </c>
      <c r="D421" s="7">
        <f>RANK(N421,(N421:P421,Q421:AE421))</f>
        <v>2</v>
      </c>
      <c r="E421" s="7">
        <f>RANK(O421,(N421:P421,Q421:AE421))</f>
        <v>1</v>
      </c>
      <c r="F421" s="7">
        <f>IF(P421&gt;0,RANK(P421,(N421:P421,Q421:AE421)),0)</f>
        <v>5</v>
      </c>
      <c r="G421" s="1">
        <f t="shared" si="172"/>
        <v>407</v>
      </c>
      <c r="H421" s="2">
        <f t="shared" si="173"/>
        <v>0.19652341863833897</v>
      </c>
      <c r="I421" s="2"/>
      <c r="J421" s="2">
        <f t="shared" si="174"/>
        <v>0.39642684693384839</v>
      </c>
      <c r="K421" s="2">
        <f t="shared" si="175"/>
        <v>0.59295026557218733</v>
      </c>
      <c r="L421" s="2">
        <f t="shared" si="176"/>
        <v>4.8285852245292128E-4</v>
      </c>
      <c r="M421" s="2">
        <f t="shared" si="177"/>
        <v>1.0140028971511419E-2</v>
      </c>
      <c r="N421" s="1">
        <v>821</v>
      </c>
      <c r="O421" s="1">
        <v>1228</v>
      </c>
      <c r="P421" s="1">
        <v>1</v>
      </c>
      <c r="Q421" s="1">
        <v>19</v>
      </c>
      <c r="R421" s="1">
        <v>2</v>
      </c>
      <c r="AG421" s="7">
        <f>IF(Q421&gt;0,RANK(Q421,(N421:P421,Q421:AE421)),0)</f>
        <v>3</v>
      </c>
      <c r="AH421" s="7">
        <f>IF(R421&gt;0,RANK(R421,(N421:P421,Q421:AE421)),0)</f>
        <v>4</v>
      </c>
      <c r="AI421" s="7">
        <f>IF(T421&gt;0,RANK(T421,(N421:P421,Q421:AE421)),0)</f>
        <v>0</v>
      </c>
      <c r="AJ421" s="7">
        <f>IF(S421&gt;0,RANK(S421,(N421:P421,Q421:AE421)),0)</f>
        <v>0</v>
      </c>
      <c r="AK421" s="2">
        <f t="shared" si="178"/>
        <v>9.1743119266055051E-3</v>
      </c>
      <c r="AL421" s="2">
        <f t="shared" si="179"/>
        <v>9.6571704490584255E-4</v>
      </c>
      <c r="AM421" s="2">
        <f t="shared" si="180"/>
        <v>0</v>
      </c>
      <c r="AN421" s="2">
        <f t="shared" si="181"/>
        <v>0</v>
      </c>
      <c r="AP421" t="s">
        <v>295</v>
      </c>
      <c r="AQ421" t="s">
        <v>1323</v>
      </c>
      <c r="AR421">
        <v>8</v>
      </c>
      <c r="AT421" s="93" t="s">
        <v>1499</v>
      </c>
      <c r="AU421" s="92" t="s">
        <v>1802</v>
      </c>
      <c r="AV421" s="83" t="str">
        <f t="shared" si="182"/>
        <v>13003</v>
      </c>
      <c r="AX421" s="7" t="s">
        <v>3753</v>
      </c>
    </row>
    <row r="422" spans="1:50" hidden="1" outlineLevel="1">
      <c r="A422" t="s">
        <v>296</v>
      </c>
      <c r="B422" t="s">
        <v>1323</v>
      </c>
      <c r="C422" s="1">
        <f t="shared" si="171"/>
        <v>2995</v>
      </c>
      <c r="D422" s="7">
        <f>RANK(N422,(N422:P422,Q422:AE422))</f>
        <v>2</v>
      </c>
      <c r="E422" s="7">
        <f>RANK(O422,(N422:P422,Q422:AE422))</f>
        <v>1</v>
      </c>
      <c r="F422" s="7">
        <f>IF(P422&gt;0,RANK(P422,(N422:P422,Q422:AE422)),0)</f>
        <v>5</v>
      </c>
      <c r="G422" s="1">
        <f t="shared" si="172"/>
        <v>1054</v>
      </c>
      <c r="H422" s="2">
        <f t="shared" si="173"/>
        <v>0.35191986644407347</v>
      </c>
      <c r="I422" s="2"/>
      <c r="J422" s="2">
        <f t="shared" si="174"/>
        <v>0.31919866444073458</v>
      </c>
      <c r="K422" s="2">
        <f t="shared" si="175"/>
        <v>0.671118530884808</v>
      </c>
      <c r="L422" s="2">
        <f t="shared" si="176"/>
        <v>6.67779632721202E-4</v>
      </c>
      <c r="M422" s="2">
        <f t="shared" si="177"/>
        <v>9.0150250417362771E-3</v>
      </c>
      <c r="N422" s="1">
        <v>956</v>
      </c>
      <c r="O422" s="1">
        <v>2010</v>
      </c>
      <c r="P422" s="1">
        <v>2</v>
      </c>
      <c r="Q422" s="1">
        <v>13</v>
      </c>
      <c r="R422" s="1">
        <v>14</v>
      </c>
      <c r="AG422" s="7">
        <f>IF(Q422&gt;0,RANK(Q422,(N422:P422,Q422:AE422)),0)</f>
        <v>4</v>
      </c>
      <c r="AH422" s="7">
        <f>IF(R422&gt;0,RANK(R422,(N422:P422,Q422:AE422)),0)</f>
        <v>3</v>
      </c>
      <c r="AI422" s="7">
        <f>IF(T422&gt;0,RANK(T422,(N422:P422,Q422:AE422)),0)</f>
        <v>0</v>
      </c>
      <c r="AJ422" s="7">
        <f>IF(S422&gt;0,RANK(S422,(N422:P422,Q422:AE422)),0)</f>
        <v>0</v>
      </c>
      <c r="AK422" s="2">
        <f t="shared" si="178"/>
        <v>4.3405676126878128E-3</v>
      </c>
      <c r="AL422" s="2">
        <f t="shared" si="179"/>
        <v>4.6744574290484139E-3</v>
      </c>
      <c r="AM422" s="2">
        <f t="shared" si="180"/>
        <v>0</v>
      </c>
      <c r="AN422" s="2">
        <f t="shared" si="181"/>
        <v>0</v>
      </c>
      <c r="AP422" t="s">
        <v>296</v>
      </c>
      <c r="AQ422" t="s">
        <v>1323</v>
      </c>
      <c r="AR422">
        <v>8</v>
      </c>
      <c r="AT422" s="93" t="s">
        <v>1499</v>
      </c>
      <c r="AU422" s="92" t="s">
        <v>1803</v>
      </c>
      <c r="AV422" s="83" t="str">
        <f t="shared" si="182"/>
        <v>13005</v>
      </c>
      <c r="AX422" s="7" t="s">
        <v>3753</v>
      </c>
    </row>
    <row r="423" spans="1:50" hidden="1" outlineLevel="1">
      <c r="A423" t="s">
        <v>3774</v>
      </c>
      <c r="B423" t="s">
        <v>1323</v>
      </c>
      <c r="C423" s="1">
        <f t="shared" si="171"/>
        <v>1519</v>
      </c>
      <c r="D423" s="7">
        <f>RANK(N423,(N423:P423,Q423:AE423))</f>
        <v>1</v>
      </c>
      <c r="E423" s="7">
        <f>RANK(O423,(N423:P423,Q423:AE423))</f>
        <v>2</v>
      </c>
      <c r="F423" s="7">
        <f>IF(P423&gt;0,RANK(P423,(N423:P423,Q423:AE423)),0)</f>
        <v>0</v>
      </c>
      <c r="G423" s="1">
        <f t="shared" si="172"/>
        <v>278</v>
      </c>
      <c r="H423" s="2">
        <f t="shared" si="173"/>
        <v>0.18301514154048718</v>
      </c>
      <c r="I423" s="2"/>
      <c r="J423" s="2">
        <f t="shared" si="174"/>
        <v>0.58788676761026992</v>
      </c>
      <c r="K423" s="2">
        <f t="shared" si="175"/>
        <v>0.40487162606978278</v>
      </c>
      <c r="L423" s="2">
        <f t="shared" si="176"/>
        <v>0</v>
      </c>
      <c r="M423" s="2">
        <f t="shared" si="177"/>
        <v>7.2416063199473024E-3</v>
      </c>
      <c r="N423" s="1">
        <v>893</v>
      </c>
      <c r="O423" s="1">
        <v>615</v>
      </c>
      <c r="Q423" s="1">
        <v>7</v>
      </c>
      <c r="R423" s="1">
        <v>4</v>
      </c>
      <c r="AG423" s="7">
        <f>IF(Q423&gt;0,RANK(Q423,(N423:P423,Q423:AE423)),0)</f>
        <v>3</v>
      </c>
      <c r="AH423" s="7">
        <f>IF(R423&gt;0,RANK(R423,(N423:P423,Q423:AE423)),0)</f>
        <v>4</v>
      </c>
      <c r="AI423" s="7">
        <f>IF(T423&gt;0,RANK(T423,(N423:P423,Q423:AE423)),0)</f>
        <v>0</v>
      </c>
      <c r="AJ423" s="7">
        <f>IF(S423&gt;0,RANK(S423,(N423:P423,Q423:AE423)),0)</f>
        <v>0</v>
      </c>
      <c r="AK423" s="2">
        <f t="shared" si="178"/>
        <v>4.608294930875576E-3</v>
      </c>
      <c r="AL423" s="2">
        <f t="shared" si="179"/>
        <v>2.6333113890717576E-3</v>
      </c>
      <c r="AM423" s="2">
        <f t="shared" si="180"/>
        <v>0</v>
      </c>
      <c r="AN423" s="2">
        <f t="shared" si="181"/>
        <v>0</v>
      </c>
      <c r="AP423" t="s">
        <v>3774</v>
      </c>
      <c r="AQ423" t="s">
        <v>1323</v>
      </c>
      <c r="AR423">
        <v>2</v>
      </c>
      <c r="AT423" s="93" t="s">
        <v>1499</v>
      </c>
      <c r="AU423" s="92" t="s">
        <v>2150</v>
      </c>
      <c r="AV423" s="83" t="str">
        <f t="shared" si="182"/>
        <v>13007</v>
      </c>
      <c r="AX423" s="7" t="s">
        <v>3753</v>
      </c>
    </row>
    <row r="424" spans="1:50" hidden="1" outlineLevel="1">
      <c r="A424" t="s">
        <v>3159</v>
      </c>
      <c r="B424" t="s">
        <v>1323</v>
      </c>
      <c r="C424" s="1">
        <f t="shared" si="171"/>
        <v>12126</v>
      </c>
      <c r="D424" s="7">
        <f>RANK(N424,(N424:P424,Q424:AE424))</f>
        <v>2</v>
      </c>
      <c r="E424" s="7">
        <f>RANK(O424,(N424:P424,Q424:AE424))</f>
        <v>1</v>
      </c>
      <c r="F424" s="7">
        <f>IF(P424&gt;0,RANK(P424,(N424:P424,Q424:AE424)),0)</f>
        <v>5</v>
      </c>
      <c r="G424" s="1">
        <f t="shared" si="172"/>
        <v>148</v>
      </c>
      <c r="H424" s="2">
        <f t="shared" si="173"/>
        <v>1.2205178954313046E-2</v>
      </c>
      <c r="I424" s="2"/>
      <c r="J424" s="2">
        <f t="shared" si="174"/>
        <v>0.4859805376876134</v>
      </c>
      <c r="K424" s="2">
        <f t="shared" si="175"/>
        <v>0.49818571664192646</v>
      </c>
      <c r="L424" s="2">
        <f t="shared" si="176"/>
        <v>1.8142833580735609E-3</v>
      </c>
      <c r="M424" s="2">
        <f t="shared" si="177"/>
        <v>1.4019462312386582E-2</v>
      </c>
      <c r="N424" s="1">
        <v>5893</v>
      </c>
      <c r="O424" s="1">
        <v>6041</v>
      </c>
      <c r="P424" s="1">
        <v>22</v>
      </c>
      <c r="Q424" s="1">
        <v>83</v>
      </c>
      <c r="R424" s="1">
        <v>87</v>
      </c>
      <c r="AG424" s="7">
        <f>IF(Q424&gt;0,RANK(Q424,(N424:P424,Q424:AE424)),0)</f>
        <v>4</v>
      </c>
      <c r="AH424" s="7">
        <f>IF(R424&gt;0,RANK(R424,(N424:P424,Q424:AE424)),0)</f>
        <v>3</v>
      </c>
      <c r="AI424" s="7">
        <f>IF(T424&gt;0,RANK(T424,(N424:P424,Q424:AE424)),0)</f>
        <v>0</v>
      </c>
      <c r="AJ424" s="7">
        <f>IF(S424&gt;0,RANK(S424,(N424:P424,Q424:AE424)),0)</f>
        <v>0</v>
      </c>
      <c r="AK424" s="2">
        <f t="shared" si="178"/>
        <v>6.8447963054593438E-3</v>
      </c>
      <c r="AL424" s="2">
        <f t="shared" si="179"/>
        <v>7.174666006927264E-3</v>
      </c>
      <c r="AM424" s="2">
        <f t="shared" si="180"/>
        <v>0</v>
      </c>
      <c r="AN424" s="2">
        <f t="shared" si="181"/>
        <v>0</v>
      </c>
      <c r="AP424" t="s">
        <v>3159</v>
      </c>
      <c r="AQ424" t="s">
        <v>1323</v>
      </c>
      <c r="AR424">
        <v>10</v>
      </c>
      <c r="AT424" s="93" t="s">
        <v>1499</v>
      </c>
      <c r="AU424" s="92" t="s">
        <v>2454</v>
      </c>
      <c r="AV424" s="83" t="str">
        <f t="shared" si="182"/>
        <v>13009</v>
      </c>
      <c r="AX424" s="7" t="s">
        <v>3753</v>
      </c>
    </row>
    <row r="425" spans="1:50" hidden="1" outlineLevel="1">
      <c r="A425" t="s">
        <v>1626</v>
      </c>
      <c r="B425" t="s">
        <v>1323</v>
      </c>
      <c r="C425" s="1">
        <f t="shared" si="171"/>
        <v>4533</v>
      </c>
      <c r="D425" s="7">
        <f>RANK(N425,(N425:P425,Q425:AE425))</f>
        <v>2</v>
      </c>
      <c r="E425" s="7">
        <f>RANK(O425,(N425:P425,Q425:AE425))</f>
        <v>1</v>
      </c>
      <c r="F425" s="7">
        <f>IF(P425&gt;0,RANK(P425,(N425:P425,Q425:AE425)),0)</f>
        <v>5</v>
      </c>
      <c r="G425" s="1">
        <f t="shared" si="172"/>
        <v>1982</v>
      </c>
      <c r="H425" s="2">
        <f t="shared" si="173"/>
        <v>0.43723803220825058</v>
      </c>
      <c r="I425" s="2"/>
      <c r="J425" s="2">
        <f t="shared" si="174"/>
        <v>0.26913743657621886</v>
      </c>
      <c r="K425" s="2">
        <f t="shared" si="175"/>
        <v>0.70637546878446944</v>
      </c>
      <c r="L425" s="2">
        <f t="shared" si="176"/>
        <v>3.0884623869402161E-3</v>
      </c>
      <c r="M425" s="2">
        <f t="shared" si="177"/>
        <v>2.139863225237143E-2</v>
      </c>
      <c r="N425" s="1">
        <v>1220</v>
      </c>
      <c r="O425" s="1">
        <v>3202</v>
      </c>
      <c r="P425" s="1">
        <v>14</v>
      </c>
      <c r="Q425" s="1">
        <v>34</v>
      </c>
      <c r="R425" s="1">
        <v>63</v>
      </c>
      <c r="AG425" s="7">
        <f>IF(Q425&gt;0,RANK(Q425,(N425:P425,Q425:AE425)),0)</f>
        <v>4</v>
      </c>
      <c r="AH425" s="7">
        <f>IF(R425&gt;0,RANK(R425,(N425:P425,Q425:AE425)),0)</f>
        <v>3</v>
      </c>
      <c r="AI425" s="7">
        <f>IF(T425&gt;0,RANK(T425,(N425:P425,Q425:AE425)),0)</f>
        <v>0</v>
      </c>
      <c r="AJ425" s="7">
        <f>IF(S425&gt;0,RANK(S425,(N425:P425,Q425:AE425)),0)</f>
        <v>0</v>
      </c>
      <c r="AK425" s="2">
        <f t="shared" si="178"/>
        <v>7.5005515111405251E-3</v>
      </c>
      <c r="AL425" s="2">
        <f t="shared" si="179"/>
        <v>1.3898080741230973E-2</v>
      </c>
      <c r="AM425" s="2">
        <f t="shared" si="180"/>
        <v>0</v>
      </c>
      <c r="AN425" s="2">
        <f t="shared" si="181"/>
        <v>0</v>
      </c>
      <c r="AP425" t="s">
        <v>1626</v>
      </c>
      <c r="AQ425" t="s">
        <v>1323</v>
      </c>
      <c r="AR425">
        <v>11</v>
      </c>
      <c r="AT425" s="93" t="s">
        <v>1499</v>
      </c>
      <c r="AU425" s="92" t="s">
        <v>2455</v>
      </c>
      <c r="AV425" s="83" t="str">
        <f t="shared" si="182"/>
        <v>13011</v>
      </c>
      <c r="AX425" s="7" t="s">
        <v>3753</v>
      </c>
    </row>
    <row r="426" spans="1:50" hidden="1" outlineLevel="1">
      <c r="A426" t="s">
        <v>166</v>
      </c>
      <c r="B426" t="s">
        <v>1323</v>
      </c>
      <c r="C426" s="1">
        <f t="shared" si="171"/>
        <v>12102</v>
      </c>
      <c r="D426" s="7">
        <f>RANK(N426,(N426:P426,Q426:AE426))</f>
        <v>2</v>
      </c>
      <c r="E426" s="7">
        <f>RANK(O426,(N426:P426,Q426:AE426))</f>
        <v>1</v>
      </c>
      <c r="F426" s="7">
        <f>IF(P426&gt;0,RANK(P426,(N426:P426,Q426:AE426)),0)</f>
        <v>5</v>
      </c>
      <c r="G426" s="1">
        <f t="shared" si="172"/>
        <v>4268</v>
      </c>
      <c r="H426" s="2">
        <f t="shared" si="173"/>
        <v>0.3526689803338291</v>
      </c>
      <c r="I426" s="2"/>
      <c r="J426" s="2">
        <f t="shared" si="174"/>
        <v>0.30218145761031234</v>
      </c>
      <c r="K426" s="2">
        <f t="shared" si="175"/>
        <v>0.65485043794414144</v>
      </c>
      <c r="L426" s="2">
        <f t="shared" si="176"/>
        <v>5.0404891753429186E-3</v>
      </c>
      <c r="M426" s="2">
        <f t="shared" si="177"/>
        <v>3.7927615270203302E-2</v>
      </c>
      <c r="N426" s="1">
        <v>3657</v>
      </c>
      <c r="O426" s="1">
        <v>7925</v>
      </c>
      <c r="P426" s="1">
        <v>61</v>
      </c>
      <c r="Q426" s="1">
        <v>77</v>
      </c>
      <c r="R426" s="1">
        <v>381</v>
      </c>
      <c r="S426" s="1">
        <v>1</v>
      </c>
      <c r="AG426" s="7">
        <f>IF(Q426&gt;0,RANK(Q426,(N426:P426,Q426:AE426)),0)</f>
        <v>4</v>
      </c>
      <c r="AH426" s="7">
        <f>IF(R426&gt;0,RANK(R426,(N426:P426,Q426:AE426)),0)</f>
        <v>3</v>
      </c>
      <c r="AI426" s="7">
        <f>IF(T426&gt;0,RANK(T426,(N426:P426,Q426:AE426)),0)</f>
        <v>0</v>
      </c>
      <c r="AJ426" s="7">
        <f>IF(S426&gt;0,RANK(S426,(N426:P426,Q426:AE426)),0)</f>
        <v>6</v>
      </c>
      <c r="AK426" s="2">
        <f t="shared" si="178"/>
        <v>6.3625846967443394E-3</v>
      </c>
      <c r="AL426" s="2">
        <f t="shared" si="179"/>
        <v>3.148239960337134E-2</v>
      </c>
      <c r="AM426" s="2">
        <f t="shared" si="180"/>
        <v>0</v>
      </c>
      <c r="AN426" s="2">
        <f t="shared" si="181"/>
        <v>8.2630970087588831E-5</v>
      </c>
      <c r="AP426" t="s">
        <v>166</v>
      </c>
      <c r="AQ426" t="s">
        <v>1323</v>
      </c>
      <c r="AR426">
        <v>11</v>
      </c>
      <c r="AT426" s="93" t="s">
        <v>1499</v>
      </c>
      <c r="AU426" s="92" t="s">
        <v>2456</v>
      </c>
      <c r="AV426" s="83" t="str">
        <f t="shared" si="182"/>
        <v>13013</v>
      </c>
      <c r="AX426" s="7" t="s">
        <v>3753</v>
      </c>
    </row>
    <row r="427" spans="1:50" hidden="1" outlineLevel="1">
      <c r="A427" t="s">
        <v>1204</v>
      </c>
      <c r="B427" t="s">
        <v>1323</v>
      </c>
      <c r="C427" s="1">
        <f t="shared" si="171"/>
        <v>22781</v>
      </c>
      <c r="D427" s="7">
        <f>RANK(N427,(N427:P427,Q427:AE427))</f>
        <v>2</v>
      </c>
      <c r="E427" s="7">
        <f>RANK(O427,(N427:P427,Q427:AE427))</f>
        <v>1</v>
      </c>
      <c r="F427" s="7">
        <f>IF(P427&gt;0,RANK(P427,(N427:P427,Q427:AE427)),0)</f>
        <v>5</v>
      </c>
      <c r="G427" s="1">
        <f t="shared" si="172"/>
        <v>7212</v>
      </c>
      <c r="H427" s="2">
        <f t="shared" si="173"/>
        <v>0.31657960581186079</v>
      </c>
      <c r="I427" s="2"/>
      <c r="J427" s="2">
        <f t="shared" si="174"/>
        <v>0.32957288968877574</v>
      </c>
      <c r="K427" s="2">
        <f t="shared" si="175"/>
        <v>0.64615249550063647</v>
      </c>
      <c r="L427" s="2">
        <f t="shared" si="176"/>
        <v>2.4142926122646064E-3</v>
      </c>
      <c r="M427" s="2">
        <f t="shared" si="177"/>
        <v>2.1860322198323186E-2</v>
      </c>
      <c r="N427" s="1">
        <v>7508</v>
      </c>
      <c r="O427" s="1">
        <v>14720</v>
      </c>
      <c r="P427" s="1">
        <v>55</v>
      </c>
      <c r="Q427" s="1">
        <v>146</v>
      </c>
      <c r="R427" s="1">
        <v>351</v>
      </c>
      <c r="V427" s="1">
        <v>1</v>
      </c>
      <c r="AG427" s="7">
        <f>IF(Q427&gt;0,RANK(Q427,(N427:P427,Q427:AE427)),0)</f>
        <v>4</v>
      </c>
      <c r="AH427" s="7">
        <f>IF(R427&gt;0,RANK(R427,(N427:P427,Q427:AE427)),0)</f>
        <v>3</v>
      </c>
      <c r="AI427" s="7">
        <f>IF(T427&gt;0,RANK(T427,(N427:P427,Q427:AE427)),0)</f>
        <v>0</v>
      </c>
      <c r="AJ427" s="7">
        <f>IF(S427&gt;0,RANK(S427,(N427:P427,Q427:AE427)),0)</f>
        <v>0</v>
      </c>
      <c r="AK427" s="2">
        <f t="shared" si="178"/>
        <v>6.4088494798296824E-3</v>
      </c>
      <c r="AL427" s="2">
        <f t="shared" si="179"/>
        <v>1.540757648917958E-2</v>
      </c>
      <c r="AM427" s="2">
        <f t="shared" si="180"/>
        <v>0</v>
      </c>
      <c r="AN427" s="2">
        <f t="shared" si="181"/>
        <v>0</v>
      </c>
      <c r="AP427" t="s">
        <v>1204</v>
      </c>
      <c r="AQ427" t="s">
        <v>1323</v>
      </c>
      <c r="AR427">
        <v>7</v>
      </c>
      <c r="AT427" s="93" t="s">
        <v>1499</v>
      </c>
      <c r="AU427" s="92" t="s">
        <v>1466</v>
      </c>
      <c r="AV427" s="83" t="str">
        <f t="shared" si="182"/>
        <v>13015</v>
      </c>
      <c r="AX427" s="7" t="s">
        <v>3753</v>
      </c>
    </row>
    <row r="428" spans="1:50" hidden="1" outlineLevel="1">
      <c r="A428" t="s">
        <v>1832</v>
      </c>
      <c r="B428" t="s">
        <v>1323</v>
      </c>
      <c r="C428" s="1">
        <f t="shared" si="171"/>
        <v>4661</v>
      </c>
      <c r="D428" s="7">
        <f>RANK(N428,(N428:P428,Q428:AE428))</f>
        <v>2</v>
      </c>
      <c r="E428" s="7">
        <f>RANK(O428,(N428:P428,Q428:AE428))</f>
        <v>1</v>
      </c>
      <c r="F428" s="7">
        <f>IF(P428&gt;0,RANK(P428,(N428:P428,Q428:AE428)),0)</f>
        <v>0</v>
      </c>
      <c r="G428" s="1">
        <f t="shared" si="172"/>
        <v>147</v>
      </c>
      <c r="H428" s="2">
        <f t="shared" si="173"/>
        <v>3.1538296502896371E-2</v>
      </c>
      <c r="I428" s="2"/>
      <c r="J428" s="2">
        <f t="shared" si="174"/>
        <v>0.47929628835013943</v>
      </c>
      <c r="K428" s="2">
        <f t="shared" si="175"/>
        <v>0.51083458485303579</v>
      </c>
      <c r="L428" s="2">
        <f t="shared" si="176"/>
        <v>0</v>
      </c>
      <c r="M428" s="2">
        <f t="shared" si="177"/>
        <v>9.8691267968247232E-3</v>
      </c>
      <c r="N428" s="1">
        <v>2234</v>
      </c>
      <c r="O428" s="1">
        <v>2381</v>
      </c>
      <c r="Q428" s="1">
        <v>38</v>
      </c>
      <c r="R428" s="1">
        <v>8</v>
      </c>
      <c r="AG428" s="7">
        <f>IF(Q428&gt;0,RANK(Q428,(N428:P428,Q428:AE428)),0)</f>
        <v>3</v>
      </c>
      <c r="AH428" s="7">
        <f>IF(R428&gt;0,RANK(R428,(N428:P428,Q428:AE428)),0)</f>
        <v>4</v>
      </c>
      <c r="AI428" s="7">
        <f>IF(T428&gt;0,RANK(T428,(N428:P428,Q428:AE428)),0)</f>
        <v>0</v>
      </c>
      <c r="AJ428" s="7">
        <f>IF(S428&gt;0,RANK(S428,(N428:P428,Q428:AE428)),0)</f>
        <v>0</v>
      </c>
      <c r="AK428" s="2">
        <f t="shared" si="178"/>
        <v>8.1527569191160703E-3</v>
      </c>
      <c r="AL428" s="2">
        <f t="shared" si="179"/>
        <v>1.7163698777086461E-3</v>
      </c>
      <c r="AM428" s="2">
        <f t="shared" si="180"/>
        <v>0</v>
      </c>
      <c r="AN428" s="2">
        <f t="shared" si="181"/>
        <v>0</v>
      </c>
      <c r="AP428" t="s">
        <v>1832</v>
      </c>
      <c r="AQ428" t="s">
        <v>1323</v>
      </c>
      <c r="AR428">
        <v>8</v>
      </c>
      <c r="AT428" s="93" t="s">
        <v>1499</v>
      </c>
      <c r="AU428" s="92" t="s">
        <v>1467</v>
      </c>
      <c r="AV428" s="83" t="str">
        <f t="shared" si="182"/>
        <v>13017</v>
      </c>
      <c r="AX428" s="7" t="s">
        <v>3753</v>
      </c>
    </row>
    <row r="429" spans="1:50" hidden="1" outlineLevel="1">
      <c r="A429" t="s">
        <v>738</v>
      </c>
      <c r="B429" t="s">
        <v>1323</v>
      </c>
      <c r="C429" s="1">
        <f t="shared" si="171"/>
        <v>4410</v>
      </c>
      <c r="D429" s="7">
        <f>RANK(N429,(N429:P429,Q429:AE429))</f>
        <v>2</v>
      </c>
      <c r="E429" s="7">
        <f>RANK(O429,(N429:P429,Q429:AE429))</f>
        <v>1</v>
      </c>
      <c r="F429" s="7">
        <f>IF(P429&gt;0,RANK(P429,(N429:P429,Q429:AE429)),0)</f>
        <v>0</v>
      </c>
      <c r="G429" s="1">
        <f t="shared" si="172"/>
        <v>1078</v>
      </c>
      <c r="H429" s="2">
        <f t="shared" si="173"/>
        <v>0.24444444444444444</v>
      </c>
      <c r="I429" s="2"/>
      <c r="J429" s="2">
        <f t="shared" si="174"/>
        <v>0.37188208616780044</v>
      </c>
      <c r="K429" s="2">
        <f t="shared" si="175"/>
        <v>0.61632653061224485</v>
      </c>
      <c r="L429" s="2">
        <f t="shared" si="176"/>
        <v>0</v>
      </c>
      <c r="M429" s="2">
        <f t="shared" si="177"/>
        <v>1.1791383219954654E-2</v>
      </c>
      <c r="N429" s="1">
        <v>1640</v>
      </c>
      <c r="O429" s="1">
        <v>2718</v>
      </c>
      <c r="Q429" s="1">
        <v>38</v>
      </c>
      <c r="R429" s="1">
        <v>14</v>
      </c>
      <c r="AG429" s="7">
        <f>IF(Q429&gt;0,RANK(Q429,(N429:P429,Q429:AE429)),0)</f>
        <v>3</v>
      </c>
      <c r="AH429" s="7">
        <f>IF(R429&gt;0,RANK(R429,(N429:P429,Q429:AE429)),0)</f>
        <v>4</v>
      </c>
      <c r="AI429" s="7">
        <f>IF(T429&gt;0,RANK(T429,(N429:P429,Q429:AE429)),0)</f>
        <v>0</v>
      </c>
      <c r="AJ429" s="7">
        <f>IF(S429&gt;0,RANK(S429,(N429:P429,Q429:AE429)),0)</f>
        <v>0</v>
      </c>
      <c r="AK429" s="2">
        <f t="shared" si="178"/>
        <v>8.6167800453514735E-3</v>
      </c>
      <c r="AL429" s="2">
        <f t="shared" si="179"/>
        <v>3.1746031746031746E-3</v>
      </c>
      <c r="AM429" s="2">
        <f t="shared" si="180"/>
        <v>0</v>
      </c>
      <c r="AN429" s="2">
        <f t="shared" si="181"/>
        <v>0</v>
      </c>
      <c r="AP429" t="s">
        <v>738</v>
      </c>
      <c r="AQ429" t="s">
        <v>1323</v>
      </c>
      <c r="AR429">
        <v>8</v>
      </c>
      <c r="AT429" s="93" t="s">
        <v>1499</v>
      </c>
      <c r="AU429" s="92" t="s">
        <v>1468</v>
      </c>
      <c r="AV429" s="83" t="str">
        <f t="shared" si="182"/>
        <v>13019</v>
      </c>
      <c r="AX429" s="7" t="s">
        <v>3753</v>
      </c>
    </row>
    <row r="430" spans="1:50" hidden="1" outlineLevel="1">
      <c r="A430" t="s">
        <v>2850</v>
      </c>
      <c r="B430" t="s">
        <v>1323</v>
      </c>
      <c r="C430" s="1">
        <f t="shared" si="171"/>
        <v>49776</v>
      </c>
      <c r="D430" s="7">
        <f>RANK(N430,(N430:P430,Q430:AE430))</f>
        <v>1</v>
      </c>
      <c r="E430" s="7">
        <f>RANK(O430,(N430:P430,Q430:AE430))</f>
        <v>2</v>
      </c>
      <c r="F430" s="7">
        <f>IF(P430&gt;0,RANK(P430,(N430:P430,Q430:AE430)),0)</f>
        <v>4</v>
      </c>
      <c r="G430" s="1">
        <f t="shared" si="172"/>
        <v>925</v>
      </c>
      <c r="H430" s="2">
        <f t="shared" si="173"/>
        <v>1.8583252973320474E-2</v>
      </c>
      <c r="I430" s="2"/>
      <c r="J430" s="2">
        <f t="shared" si="174"/>
        <v>0.50216972034715524</v>
      </c>
      <c r="K430" s="2">
        <f t="shared" si="175"/>
        <v>0.48358646737383476</v>
      </c>
      <c r="L430" s="2">
        <f t="shared" si="176"/>
        <v>4.9823207971713274E-3</v>
      </c>
      <c r="M430" s="2">
        <f t="shared" si="177"/>
        <v>9.2614914818386768E-3</v>
      </c>
      <c r="N430" s="1">
        <v>24996</v>
      </c>
      <c r="O430" s="1">
        <v>24071</v>
      </c>
      <c r="P430" s="1">
        <v>248</v>
      </c>
      <c r="Q430" s="1">
        <v>145</v>
      </c>
      <c r="R430" s="1">
        <v>314</v>
      </c>
      <c r="U430" s="1">
        <v>2</v>
      </c>
      <c r="AG430" s="7">
        <f>IF(Q430&gt;0,RANK(Q430,(N430:P430,Q430:AE430)),0)</f>
        <v>5</v>
      </c>
      <c r="AH430" s="7">
        <f>IF(R430&gt;0,RANK(R430,(N430:P430,Q430:AE430)),0)</f>
        <v>3</v>
      </c>
      <c r="AI430" s="7">
        <f>IF(T430&gt;0,RANK(T430,(N430:P430,Q430:AE430)),0)</f>
        <v>0</v>
      </c>
      <c r="AJ430" s="7">
        <f>IF(S430&gt;0,RANK(S430,(N430:P430,Q430:AE430)),0)</f>
        <v>0</v>
      </c>
      <c r="AK430" s="2">
        <f t="shared" si="178"/>
        <v>2.9130504660880747E-3</v>
      </c>
      <c r="AL430" s="2">
        <f t="shared" si="179"/>
        <v>6.3082610093217611E-3</v>
      </c>
      <c r="AM430" s="2">
        <f t="shared" si="180"/>
        <v>0</v>
      </c>
      <c r="AN430" s="2">
        <f t="shared" si="181"/>
        <v>0</v>
      </c>
      <c r="AP430" t="s">
        <v>2850</v>
      </c>
      <c r="AQ430" t="s">
        <v>1323</v>
      </c>
      <c r="AR430">
        <v>8</v>
      </c>
      <c r="AT430" s="93" t="s">
        <v>1499</v>
      </c>
      <c r="AU430" s="92" t="s">
        <v>458</v>
      </c>
      <c r="AV430" s="83" t="str">
        <f t="shared" si="182"/>
        <v>13021</v>
      </c>
      <c r="AX430" s="7" t="s">
        <v>3753</v>
      </c>
    </row>
    <row r="431" spans="1:50" hidden="1" outlineLevel="1">
      <c r="A431" t="s">
        <v>3538</v>
      </c>
      <c r="B431" t="s">
        <v>1323</v>
      </c>
      <c r="C431" s="1">
        <f t="shared" si="171"/>
        <v>3749</v>
      </c>
      <c r="D431" s="7">
        <f>RANK(N431,(N431:P431,Q431:AE431))</f>
        <v>2</v>
      </c>
      <c r="E431" s="7">
        <f>RANK(O431,(N431:P431,Q431:AE431))</f>
        <v>1</v>
      </c>
      <c r="F431" s="7">
        <f>IF(P431&gt;0,RANK(P431,(N431:P431,Q431:AE431)),0)</f>
        <v>5</v>
      </c>
      <c r="G431" s="1">
        <f t="shared" si="172"/>
        <v>1163</v>
      </c>
      <c r="H431" s="2">
        <f t="shared" si="173"/>
        <v>0.31021605761536408</v>
      </c>
      <c r="I431" s="2"/>
      <c r="J431" s="2">
        <f t="shared" si="174"/>
        <v>0.33955721525740196</v>
      </c>
      <c r="K431" s="2">
        <f t="shared" si="175"/>
        <v>0.64977327287276609</v>
      </c>
      <c r="L431" s="2">
        <f t="shared" si="176"/>
        <v>2.6673779674579886E-4</v>
      </c>
      <c r="M431" s="2">
        <f t="shared" si="177"/>
        <v>1.0402774073086095E-2</v>
      </c>
      <c r="N431" s="1">
        <v>1273</v>
      </c>
      <c r="O431" s="1">
        <v>2436</v>
      </c>
      <c r="P431" s="1">
        <v>1</v>
      </c>
      <c r="Q431" s="1">
        <v>23</v>
      </c>
      <c r="R431" s="1">
        <v>16</v>
      </c>
      <c r="AG431" s="7">
        <f>IF(Q431&gt;0,RANK(Q431,(N431:P431,Q431:AE431)),0)</f>
        <v>3</v>
      </c>
      <c r="AH431" s="7">
        <f>IF(R431&gt;0,RANK(R431,(N431:P431,Q431:AE431)),0)</f>
        <v>4</v>
      </c>
      <c r="AI431" s="7">
        <f>IF(T431&gt;0,RANK(T431,(N431:P431,Q431:AE431)),0)</f>
        <v>0</v>
      </c>
      <c r="AJ431" s="7">
        <f>IF(S431&gt;0,RANK(S431,(N431:P431,Q431:AE431)),0)</f>
        <v>0</v>
      </c>
      <c r="AK431" s="2">
        <f t="shared" si="178"/>
        <v>6.1349693251533744E-3</v>
      </c>
      <c r="AL431" s="2">
        <f t="shared" si="179"/>
        <v>4.2678047479327817E-3</v>
      </c>
      <c r="AM431" s="2">
        <f t="shared" si="180"/>
        <v>0</v>
      </c>
      <c r="AN431" s="2">
        <f t="shared" si="181"/>
        <v>0</v>
      </c>
      <c r="AP431" t="s">
        <v>3538</v>
      </c>
      <c r="AQ431" t="s">
        <v>1323</v>
      </c>
      <c r="AR431">
        <v>8</v>
      </c>
      <c r="AT431" s="93" t="s">
        <v>1499</v>
      </c>
      <c r="AU431" s="92" t="s">
        <v>459</v>
      </c>
      <c r="AV431" s="83" t="str">
        <f t="shared" si="182"/>
        <v>13023</v>
      </c>
      <c r="AX431" s="7" t="s">
        <v>3753</v>
      </c>
    </row>
    <row r="432" spans="1:50" hidden="1" outlineLevel="1">
      <c r="A432" t="s">
        <v>3539</v>
      </c>
      <c r="B432" t="s">
        <v>1323</v>
      </c>
      <c r="C432" s="1">
        <f t="shared" si="171"/>
        <v>4566</v>
      </c>
      <c r="D432" s="7">
        <f>RANK(N432,(N432:P432,Q432:AE432))</f>
        <v>2</v>
      </c>
      <c r="E432" s="7">
        <f>RANK(O432,(N432:P432,Q432:AE432))</f>
        <v>1</v>
      </c>
      <c r="F432" s="7">
        <f>IF(P432&gt;0,RANK(P432,(N432:P432,Q432:AE432)),0)</f>
        <v>5</v>
      </c>
      <c r="G432" s="1">
        <f t="shared" si="172"/>
        <v>1746</v>
      </c>
      <c r="H432" s="2">
        <f t="shared" si="173"/>
        <v>0.3823915900131406</v>
      </c>
      <c r="I432" s="2"/>
      <c r="J432" s="2">
        <f t="shared" si="174"/>
        <v>0.30048182216381952</v>
      </c>
      <c r="K432" s="2">
        <f t="shared" si="175"/>
        <v>0.68287341217696018</v>
      </c>
      <c r="L432" s="2">
        <f t="shared" si="176"/>
        <v>1.0950503723171265E-3</v>
      </c>
      <c r="M432" s="2">
        <f t="shared" si="177"/>
        <v>1.5549715286903224E-2</v>
      </c>
      <c r="N432" s="1">
        <v>1372</v>
      </c>
      <c r="O432" s="1">
        <v>3118</v>
      </c>
      <c r="P432" s="1">
        <v>5</v>
      </c>
      <c r="Q432" s="1">
        <v>45</v>
      </c>
      <c r="R432" s="1">
        <v>26</v>
      </c>
      <c r="AG432" s="7">
        <f>IF(Q432&gt;0,RANK(Q432,(N432:P432,Q432:AE432)),0)</f>
        <v>3</v>
      </c>
      <c r="AH432" s="7">
        <f>IF(R432&gt;0,RANK(R432,(N432:P432,Q432:AE432)),0)</f>
        <v>4</v>
      </c>
      <c r="AI432" s="7">
        <f>IF(T432&gt;0,RANK(T432,(N432:P432,Q432:AE432)),0)</f>
        <v>0</v>
      </c>
      <c r="AJ432" s="7">
        <f>IF(S432&gt;0,RANK(S432,(N432:P432,Q432:AE432)),0)</f>
        <v>0</v>
      </c>
      <c r="AK432" s="2">
        <f t="shared" si="178"/>
        <v>9.8554533508541393E-3</v>
      </c>
      <c r="AL432" s="2">
        <f t="shared" si="179"/>
        <v>5.6942619360490585E-3</v>
      </c>
      <c r="AM432" s="2">
        <f t="shared" si="180"/>
        <v>0</v>
      </c>
      <c r="AN432" s="2">
        <f t="shared" si="181"/>
        <v>0</v>
      </c>
      <c r="AP432" t="s">
        <v>3539</v>
      </c>
      <c r="AQ432" t="s">
        <v>1323</v>
      </c>
      <c r="AR432">
        <v>1</v>
      </c>
      <c r="AT432" s="93" t="s">
        <v>1499</v>
      </c>
      <c r="AU432" s="92" t="s">
        <v>776</v>
      </c>
      <c r="AV432" s="83" t="str">
        <f t="shared" si="182"/>
        <v>13025</v>
      </c>
      <c r="AX432" s="7" t="s">
        <v>3753</v>
      </c>
    </row>
    <row r="433" spans="1:50" hidden="1" outlineLevel="1">
      <c r="A433" t="s">
        <v>3540</v>
      </c>
      <c r="B433" t="s">
        <v>1323</v>
      </c>
      <c r="C433" s="1">
        <f t="shared" si="171"/>
        <v>4551</v>
      </c>
      <c r="D433" s="7">
        <f>RANK(N433,(N433:P433,Q433:AE433))</f>
        <v>2</v>
      </c>
      <c r="E433" s="7">
        <f>RANK(O433,(N433:P433,Q433:AE433))</f>
        <v>1</v>
      </c>
      <c r="F433" s="7">
        <f>IF(P433&gt;0,RANK(P433,(N433:P433,Q433:AE433)),0)</f>
        <v>5</v>
      </c>
      <c r="G433" s="1">
        <f t="shared" si="172"/>
        <v>310</v>
      </c>
      <c r="H433" s="2">
        <f t="shared" si="173"/>
        <v>6.811689738519007E-2</v>
      </c>
      <c r="I433" s="2"/>
      <c r="J433" s="2">
        <f t="shared" si="174"/>
        <v>0.46055811909470445</v>
      </c>
      <c r="K433" s="2">
        <f t="shared" si="175"/>
        <v>0.52867501647989457</v>
      </c>
      <c r="L433" s="2">
        <f t="shared" si="176"/>
        <v>2.6367831245880024E-3</v>
      </c>
      <c r="M433" s="2">
        <f t="shared" si="177"/>
        <v>8.130081300812976E-3</v>
      </c>
      <c r="N433" s="1">
        <v>2096</v>
      </c>
      <c r="O433" s="1">
        <v>2406</v>
      </c>
      <c r="P433" s="1">
        <v>12</v>
      </c>
      <c r="Q433" s="1">
        <v>15</v>
      </c>
      <c r="R433" s="1">
        <v>22</v>
      </c>
      <c r="AG433" s="7">
        <f>IF(Q433&gt;0,RANK(Q433,(N433:P433,Q433:AE433)),0)</f>
        <v>4</v>
      </c>
      <c r="AH433" s="7">
        <f>IF(R433&gt;0,RANK(R433,(N433:P433,Q433:AE433)),0)</f>
        <v>3</v>
      </c>
      <c r="AI433" s="7">
        <f>IF(T433&gt;0,RANK(T433,(N433:P433,Q433:AE433)),0)</f>
        <v>0</v>
      </c>
      <c r="AJ433" s="7">
        <f>IF(S433&gt;0,RANK(S433,(N433:P433,Q433:AE433)),0)</f>
        <v>0</v>
      </c>
      <c r="AK433" s="2">
        <f t="shared" si="178"/>
        <v>3.2959789057350032E-3</v>
      </c>
      <c r="AL433" s="2">
        <f t="shared" si="179"/>
        <v>4.8341023950780049E-3</v>
      </c>
      <c r="AM433" s="2">
        <f t="shared" si="180"/>
        <v>0</v>
      </c>
      <c r="AN433" s="2">
        <f t="shared" si="181"/>
        <v>0</v>
      </c>
      <c r="AP433" t="s">
        <v>3540</v>
      </c>
      <c r="AQ433" t="s">
        <v>1323</v>
      </c>
      <c r="AR433">
        <v>2</v>
      </c>
      <c r="AT433" s="93" t="s">
        <v>1499</v>
      </c>
      <c r="AU433" s="92" t="s">
        <v>777</v>
      </c>
      <c r="AV433" s="83" t="str">
        <f t="shared" si="182"/>
        <v>13027</v>
      </c>
      <c r="AX433" s="7" t="s">
        <v>3753</v>
      </c>
    </row>
    <row r="434" spans="1:50" hidden="1" outlineLevel="1">
      <c r="A434" t="s">
        <v>3541</v>
      </c>
      <c r="B434" t="s">
        <v>1323</v>
      </c>
      <c r="C434" s="1">
        <f t="shared" si="171"/>
        <v>7059</v>
      </c>
      <c r="D434" s="7">
        <f>RANK(N434,(N434:P434,Q434:AE434))</f>
        <v>2</v>
      </c>
      <c r="E434" s="7">
        <f>RANK(O434,(N434:P434,Q434:AE434))</f>
        <v>1</v>
      </c>
      <c r="F434" s="7">
        <f>IF(P434&gt;0,RANK(P434,(N434:P434,Q434:AE434)),0)</f>
        <v>0</v>
      </c>
      <c r="G434" s="1">
        <f t="shared" si="172"/>
        <v>2663</v>
      </c>
      <c r="H434" s="2">
        <f t="shared" si="173"/>
        <v>0.37724890211078055</v>
      </c>
      <c r="I434" s="2"/>
      <c r="J434" s="2">
        <f t="shared" si="174"/>
        <v>0.30769230769230771</v>
      </c>
      <c r="K434" s="2">
        <f t="shared" si="175"/>
        <v>0.68494120980308826</v>
      </c>
      <c r="L434" s="2">
        <f t="shared" si="176"/>
        <v>0</v>
      </c>
      <c r="M434" s="2">
        <f t="shared" si="177"/>
        <v>7.3664825046040328E-3</v>
      </c>
      <c r="N434" s="1">
        <v>2172</v>
      </c>
      <c r="O434" s="1">
        <v>4835</v>
      </c>
      <c r="Q434" s="1">
        <v>20</v>
      </c>
      <c r="R434" s="1">
        <v>32</v>
      </c>
      <c r="AG434" s="7">
        <f>IF(Q434&gt;0,RANK(Q434,(N434:P434,Q434:AE434)),0)</f>
        <v>4</v>
      </c>
      <c r="AH434" s="7">
        <f>IF(R434&gt;0,RANK(R434,(N434:P434,Q434:AE434)),0)</f>
        <v>3</v>
      </c>
      <c r="AI434" s="7">
        <f>IF(T434&gt;0,RANK(T434,(N434:P434,Q434:AE434)),0)</f>
        <v>0</v>
      </c>
      <c r="AJ434" s="7">
        <f>IF(S434&gt;0,RANK(S434,(N434:P434,Q434:AE434)),0)</f>
        <v>0</v>
      </c>
      <c r="AK434" s="2">
        <f t="shared" si="178"/>
        <v>2.833262501770789E-3</v>
      </c>
      <c r="AL434" s="2">
        <f t="shared" si="179"/>
        <v>4.5332200028332624E-3</v>
      </c>
      <c r="AM434" s="2">
        <f t="shared" si="180"/>
        <v>0</v>
      </c>
      <c r="AN434" s="2">
        <f t="shared" si="181"/>
        <v>0</v>
      </c>
      <c r="AP434" t="s">
        <v>3541</v>
      </c>
      <c r="AQ434" t="s">
        <v>1323</v>
      </c>
      <c r="AR434">
        <v>1</v>
      </c>
      <c r="AT434" s="93" t="s">
        <v>1499</v>
      </c>
      <c r="AU434" s="92" t="s">
        <v>778</v>
      </c>
      <c r="AV434" s="83" t="str">
        <f t="shared" si="182"/>
        <v>13029</v>
      </c>
      <c r="AX434" s="7" t="s">
        <v>3753</v>
      </c>
    </row>
    <row r="435" spans="1:50" hidden="1" outlineLevel="1">
      <c r="A435" t="s">
        <v>3413</v>
      </c>
      <c r="B435" t="s">
        <v>1323</v>
      </c>
      <c r="C435" s="1">
        <f t="shared" si="171"/>
        <v>14782</v>
      </c>
      <c r="D435" s="7">
        <f>RANK(N435,(N435:P435,Q435:AE435))</f>
        <v>2</v>
      </c>
      <c r="E435" s="7">
        <f>RANK(O435,(N435:P435,Q435:AE435))</f>
        <v>1</v>
      </c>
      <c r="F435" s="7">
        <f>IF(P435&gt;0,RANK(P435,(N435:P435,Q435:AE435)),0)</f>
        <v>3</v>
      </c>
      <c r="G435" s="1">
        <f t="shared" si="172"/>
        <v>3429</v>
      </c>
      <c r="H435" s="2">
        <f t="shared" si="173"/>
        <v>0.23197131646597213</v>
      </c>
      <c r="I435" s="2"/>
      <c r="J435" s="2">
        <f t="shared" si="174"/>
        <v>0.37620078473819513</v>
      </c>
      <c r="K435" s="2">
        <f t="shared" si="175"/>
        <v>0.6081721012041672</v>
      </c>
      <c r="L435" s="2">
        <f t="shared" si="176"/>
        <v>9.2680286835340273E-3</v>
      </c>
      <c r="M435" s="2">
        <f t="shared" si="177"/>
        <v>6.3590853741035871E-3</v>
      </c>
      <c r="N435" s="1">
        <v>5561</v>
      </c>
      <c r="O435" s="1">
        <v>8990</v>
      </c>
      <c r="P435" s="1">
        <v>137</v>
      </c>
      <c r="Q435" s="1">
        <v>36</v>
      </c>
      <c r="R435" s="1">
        <v>53</v>
      </c>
      <c r="S435" s="1">
        <v>4</v>
      </c>
      <c r="U435" s="1">
        <v>1</v>
      </c>
      <c r="AG435" s="7">
        <f>IF(Q435&gt;0,RANK(Q435,(N435:P435,Q435:AE435)),0)</f>
        <v>5</v>
      </c>
      <c r="AH435" s="7">
        <f>IF(R435&gt;0,RANK(R435,(N435:P435,Q435:AE435)),0)</f>
        <v>4</v>
      </c>
      <c r="AI435" s="7">
        <f>IF(T435&gt;0,RANK(T435,(N435:P435,Q435:AE435)),0)</f>
        <v>0</v>
      </c>
      <c r="AJ435" s="7">
        <f>IF(S435&gt;0,RANK(S435,(N435:P435,Q435:AE435)),0)</f>
        <v>6</v>
      </c>
      <c r="AK435" s="2">
        <f t="shared" si="178"/>
        <v>2.4353943985928831E-3</v>
      </c>
      <c r="AL435" s="2">
        <f t="shared" si="179"/>
        <v>3.585441753483967E-3</v>
      </c>
      <c r="AM435" s="2">
        <f t="shared" si="180"/>
        <v>0</v>
      </c>
      <c r="AN435" s="2">
        <f t="shared" si="181"/>
        <v>2.7059937762143147E-4</v>
      </c>
      <c r="AP435" t="s">
        <v>3413</v>
      </c>
      <c r="AQ435" t="s">
        <v>1323</v>
      </c>
      <c r="AR435">
        <v>1</v>
      </c>
      <c r="AT435" s="93" t="s">
        <v>1499</v>
      </c>
      <c r="AU435" s="92" t="s">
        <v>779</v>
      </c>
      <c r="AV435" s="83" t="str">
        <f t="shared" si="182"/>
        <v>13031</v>
      </c>
      <c r="AX435" s="7" t="s">
        <v>3753</v>
      </c>
    </row>
    <row r="436" spans="1:50" hidden="1" outlineLevel="1">
      <c r="A436" t="s">
        <v>3734</v>
      </c>
      <c r="B436" t="s">
        <v>1323</v>
      </c>
      <c r="C436" s="1">
        <f t="shared" si="171"/>
        <v>7135</v>
      </c>
      <c r="D436" s="7">
        <f>RANK(N436,(N436:P436,Q436:AE436))</f>
        <v>1</v>
      </c>
      <c r="E436" s="7">
        <f>RANK(O436,(N436:P436,Q436:AE436))</f>
        <v>2</v>
      </c>
      <c r="F436" s="7">
        <f>IF(P436&gt;0,RANK(P436,(N436:P436,Q436:AE436)),0)</f>
        <v>5</v>
      </c>
      <c r="G436" s="1">
        <f t="shared" si="172"/>
        <v>339</v>
      </c>
      <c r="H436" s="2">
        <f t="shared" si="173"/>
        <v>4.7512263489838821E-2</v>
      </c>
      <c r="I436" s="2"/>
      <c r="J436" s="2">
        <f t="shared" si="174"/>
        <v>0.52137351086194816</v>
      </c>
      <c r="K436" s="2">
        <f t="shared" si="175"/>
        <v>0.47386124737210933</v>
      </c>
      <c r="L436" s="2">
        <f t="shared" si="176"/>
        <v>9.8107918710581645E-4</v>
      </c>
      <c r="M436" s="2">
        <f t="shared" si="177"/>
        <v>3.784162578836691E-3</v>
      </c>
      <c r="N436" s="1">
        <v>3720</v>
      </c>
      <c r="O436" s="1">
        <v>3381</v>
      </c>
      <c r="P436" s="1">
        <v>7</v>
      </c>
      <c r="Q436" s="1">
        <v>14</v>
      </c>
      <c r="R436" s="1">
        <v>13</v>
      </c>
      <c r="AG436" s="7">
        <f>IF(Q436&gt;0,RANK(Q436,(N436:P436,Q436:AE436)),0)</f>
        <v>3</v>
      </c>
      <c r="AH436" s="7">
        <f>IF(R436&gt;0,RANK(R436,(N436:P436,Q436:AE436)),0)</f>
        <v>4</v>
      </c>
      <c r="AI436" s="7">
        <f>IF(T436&gt;0,RANK(T436,(N436:P436,Q436:AE436)),0)</f>
        <v>0</v>
      </c>
      <c r="AJ436" s="7">
        <f>IF(S436&gt;0,RANK(S436,(N436:P436,Q436:AE436)),0)</f>
        <v>0</v>
      </c>
      <c r="AK436" s="2">
        <f t="shared" si="178"/>
        <v>1.9621583742116329E-3</v>
      </c>
      <c r="AL436" s="2">
        <f t="shared" si="179"/>
        <v>1.8220042046250876E-3</v>
      </c>
      <c r="AM436" s="2">
        <f t="shared" si="180"/>
        <v>0</v>
      </c>
      <c r="AN436" s="2">
        <f t="shared" si="181"/>
        <v>0</v>
      </c>
      <c r="AP436" t="s">
        <v>3734</v>
      </c>
      <c r="AQ436" t="s">
        <v>1323</v>
      </c>
      <c r="AR436">
        <v>10</v>
      </c>
      <c r="AT436" s="93" t="s">
        <v>1499</v>
      </c>
      <c r="AU436" s="92" t="s">
        <v>780</v>
      </c>
      <c r="AV436" s="83" t="str">
        <f t="shared" si="182"/>
        <v>13033</v>
      </c>
      <c r="AX436" s="7" t="s">
        <v>3753</v>
      </c>
    </row>
    <row r="437" spans="1:50" hidden="1" outlineLevel="1">
      <c r="A437" t="s">
        <v>3735</v>
      </c>
      <c r="B437" t="s">
        <v>1323</v>
      </c>
      <c r="C437" s="1">
        <f t="shared" si="171"/>
        <v>5635</v>
      </c>
      <c r="D437" s="7">
        <f>RANK(N437,(N437:P437,Q437:AE437))</f>
        <v>2</v>
      </c>
      <c r="E437" s="7">
        <f>RANK(O437,(N437:P437,Q437:AE437))</f>
        <v>1</v>
      </c>
      <c r="F437" s="7">
        <f>IF(P437&gt;0,RANK(P437,(N437:P437,Q437:AE437)),0)</f>
        <v>5</v>
      </c>
      <c r="G437" s="1">
        <f t="shared" si="172"/>
        <v>917</v>
      </c>
      <c r="H437" s="2">
        <f t="shared" si="173"/>
        <v>0.16273291925465838</v>
      </c>
      <c r="I437" s="2"/>
      <c r="J437" s="2">
        <f t="shared" si="174"/>
        <v>0.40479148181011537</v>
      </c>
      <c r="K437" s="2">
        <f t="shared" si="175"/>
        <v>0.56752440106477375</v>
      </c>
      <c r="L437" s="2">
        <f t="shared" si="176"/>
        <v>1.419698314108252E-3</v>
      </c>
      <c r="M437" s="2">
        <f t="shared" si="177"/>
        <v>2.6264418811002624E-2</v>
      </c>
      <c r="N437" s="1">
        <v>2281</v>
      </c>
      <c r="O437" s="1">
        <v>3198</v>
      </c>
      <c r="P437" s="1">
        <v>8</v>
      </c>
      <c r="Q437" s="1">
        <v>43</v>
      </c>
      <c r="R437" s="1">
        <v>104</v>
      </c>
      <c r="S437" s="1">
        <v>1</v>
      </c>
      <c r="AG437" s="7">
        <f>IF(Q437&gt;0,RANK(Q437,(N437:P437,Q437:AE437)),0)</f>
        <v>4</v>
      </c>
      <c r="AH437" s="7">
        <f>IF(R437&gt;0,RANK(R437,(N437:P437,Q437:AE437)),0)</f>
        <v>3</v>
      </c>
      <c r="AI437" s="7">
        <f>IF(T437&gt;0,RANK(T437,(N437:P437,Q437:AE437)),0)</f>
        <v>0</v>
      </c>
      <c r="AJ437" s="7">
        <f>IF(S437&gt;0,RANK(S437,(N437:P437,Q437:AE437)),0)</f>
        <v>6</v>
      </c>
      <c r="AK437" s="2">
        <f t="shared" si="178"/>
        <v>7.6308784383318541E-3</v>
      </c>
      <c r="AL437" s="2">
        <f t="shared" si="179"/>
        <v>1.8456078083407275E-2</v>
      </c>
      <c r="AM437" s="2">
        <f t="shared" si="180"/>
        <v>0</v>
      </c>
      <c r="AN437" s="2">
        <f t="shared" si="181"/>
        <v>1.7746228926353151E-4</v>
      </c>
      <c r="AP437" t="s">
        <v>3735</v>
      </c>
      <c r="AQ437" t="s">
        <v>1323</v>
      </c>
      <c r="AR437">
        <v>10</v>
      </c>
      <c r="AT437" s="93" t="s">
        <v>1499</v>
      </c>
      <c r="AU437" s="92" t="s">
        <v>781</v>
      </c>
      <c r="AV437" s="83" t="str">
        <f t="shared" si="182"/>
        <v>13035</v>
      </c>
      <c r="AX437" s="7" t="s">
        <v>3753</v>
      </c>
    </row>
    <row r="438" spans="1:50" hidden="1" outlineLevel="1">
      <c r="A438" t="s">
        <v>2717</v>
      </c>
      <c r="B438" t="s">
        <v>1323</v>
      </c>
      <c r="C438" s="1">
        <f t="shared" si="171"/>
        <v>1887</v>
      </c>
      <c r="D438" s="7">
        <f>RANK(N438,(N438:P438,Q438:AE438))</f>
        <v>1</v>
      </c>
      <c r="E438" s="7">
        <f>RANK(O438,(N438:P438,Q438:AE438))</f>
        <v>2</v>
      </c>
      <c r="F438" s="7">
        <f>IF(P438&gt;0,RANK(P438,(N438:P438,Q438:AE438)),0)</f>
        <v>0</v>
      </c>
      <c r="G438" s="1">
        <f t="shared" si="172"/>
        <v>339</v>
      </c>
      <c r="H438" s="2">
        <f t="shared" si="173"/>
        <v>0.17965023847376788</v>
      </c>
      <c r="I438" s="2"/>
      <c r="J438" s="2">
        <f t="shared" si="174"/>
        <v>0.58664546899841019</v>
      </c>
      <c r="K438" s="2">
        <f t="shared" si="175"/>
        <v>0.40699523052464232</v>
      </c>
      <c r="L438" s="2">
        <f t="shared" si="176"/>
        <v>0</v>
      </c>
      <c r="M438" s="2">
        <f t="shared" si="177"/>
        <v>6.3593004769474937E-3</v>
      </c>
      <c r="N438" s="1">
        <v>1107</v>
      </c>
      <c r="O438" s="1">
        <v>768</v>
      </c>
      <c r="Q438" s="1">
        <v>6</v>
      </c>
      <c r="R438" s="1">
        <v>6</v>
      </c>
      <c r="AG438" s="7">
        <f>IF(Q438&gt;0,RANK(Q438,(N438:P438,Q438:AE438)),0)</f>
        <v>3</v>
      </c>
      <c r="AH438" s="7">
        <f>IF(R438&gt;0,RANK(R438,(N438:P438,Q438:AE438)),0)</f>
        <v>3</v>
      </c>
      <c r="AI438" s="7">
        <f>IF(T438&gt;0,RANK(T438,(N438:P438,Q438:AE438)),0)</f>
        <v>0</v>
      </c>
      <c r="AJ438" s="7">
        <f>IF(S438&gt;0,RANK(S438,(N438:P438,Q438:AE438)),0)</f>
        <v>0</v>
      </c>
      <c r="AK438" s="2">
        <f t="shared" si="178"/>
        <v>3.1796502384737681E-3</v>
      </c>
      <c r="AL438" s="2">
        <f t="shared" si="179"/>
        <v>3.1796502384737681E-3</v>
      </c>
      <c r="AM438" s="2">
        <f t="shared" si="180"/>
        <v>0</v>
      </c>
      <c r="AN438" s="2">
        <f t="shared" si="181"/>
        <v>0</v>
      </c>
      <c r="AP438" t="s">
        <v>2717</v>
      </c>
      <c r="AQ438" t="s">
        <v>1323</v>
      </c>
      <c r="AR438">
        <v>2</v>
      </c>
      <c r="AT438" s="93" t="s">
        <v>1499</v>
      </c>
      <c r="AU438" s="92" t="s">
        <v>782</v>
      </c>
      <c r="AV438" s="83" t="str">
        <f t="shared" si="182"/>
        <v>13037</v>
      </c>
      <c r="AX438" s="7" t="s">
        <v>3753</v>
      </c>
    </row>
    <row r="439" spans="1:50" hidden="1" outlineLevel="1">
      <c r="A439" t="s">
        <v>1518</v>
      </c>
      <c r="B439" t="s">
        <v>1323</v>
      </c>
      <c r="C439" s="1">
        <f t="shared" si="171"/>
        <v>10119</v>
      </c>
      <c r="D439" s="7">
        <f>RANK(N439,(N439:P439,Q439:AE439))</f>
        <v>2</v>
      </c>
      <c r="E439" s="7">
        <f>RANK(O439,(N439:P439,Q439:AE439))</f>
        <v>1</v>
      </c>
      <c r="F439" s="7">
        <f>IF(P439&gt;0,RANK(P439,(N439:P439,Q439:AE439)),0)</f>
        <v>5</v>
      </c>
      <c r="G439" s="1">
        <f t="shared" si="172"/>
        <v>2735</v>
      </c>
      <c r="H439" s="2">
        <f t="shared" si="173"/>
        <v>0.270283624864117</v>
      </c>
      <c r="I439" s="2"/>
      <c r="J439" s="2">
        <f t="shared" si="174"/>
        <v>0.35932404387785355</v>
      </c>
      <c r="K439" s="2">
        <f t="shared" si="175"/>
        <v>0.62960766874197061</v>
      </c>
      <c r="L439" s="2">
        <f t="shared" si="176"/>
        <v>9.8823994465856309E-4</v>
      </c>
      <c r="M439" s="2">
        <f t="shared" si="177"/>
        <v>1.0080047435517282E-2</v>
      </c>
      <c r="N439" s="1">
        <v>3636</v>
      </c>
      <c r="O439" s="1">
        <v>6371</v>
      </c>
      <c r="P439" s="1">
        <v>10</v>
      </c>
      <c r="Q439" s="1">
        <v>49</v>
      </c>
      <c r="R439" s="1">
        <v>53</v>
      </c>
      <c r="AG439" s="7">
        <f>IF(Q439&gt;0,RANK(Q439,(N439:P439,Q439:AE439)),0)</f>
        <v>4</v>
      </c>
      <c r="AH439" s="7">
        <f>IF(R439&gt;0,RANK(R439,(N439:P439,Q439:AE439)),0)</f>
        <v>3</v>
      </c>
      <c r="AI439" s="7">
        <f>IF(T439&gt;0,RANK(T439,(N439:P439,Q439:AE439)),0)</f>
        <v>0</v>
      </c>
      <c r="AJ439" s="7">
        <f>IF(S439&gt;0,RANK(S439,(N439:P439,Q439:AE439)),0)</f>
        <v>0</v>
      </c>
      <c r="AK439" s="2">
        <f t="shared" si="178"/>
        <v>4.8423757288269592E-3</v>
      </c>
      <c r="AL439" s="2">
        <f t="shared" si="179"/>
        <v>5.2376717066903843E-3</v>
      </c>
      <c r="AM439" s="2">
        <f t="shared" si="180"/>
        <v>0</v>
      </c>
      <c r="AN439" s="2">
        <f t="shared" si="181"/>
        <v>0</v>
      </c>
      <c r="AP439" t="s">
        <v>1518</v>
      </c>
      <c r="AQ439" t="s">
        <v>1323</v>
      </c>
      <c r="AR439">
        <v>1</v>
      </c>
      <c r="AT439" s="93" t="s">
        <v>1499</v>
      </c>
      <c r="AU439" s="92" t="s">
        <v>1172</v>
      </c>
      <c r="AV439" s="83" t="str">
        <f t="shared" si="182"/>
        <v>13039</v>
      </c>
      <c r="AX439" s="7" t="s">
        <v>3753</v>
      </c>
    </row>
    <row r="440" spans="1:50" hidden="1" outlineLevel="1">
      <c r="A440" t="s">
        <v>1519</v>
      </c>
      <c r="B440" t="s">
        <v>1323</v>
      </c>
      <c r="C440" s="1">
        <f t="shared" si="171"/>
        <v>2722</v>
      </c>
      <c r="D440" s="7">
        <f>RANK(N440,(N440:P440,Q440:AE440))</f>
        <v>2</v>
      </c>
      <c r="E440" s="7">
        <f>RANK(O440,(N440:P440,Q440:AE440))</f>
        <v>1</v>
      </c>
      <c r="F440" s="7">
        <f>IF(P440&gt;0,RANK(P440,(N440:P440,Q440:AE440)),0)</f>
        <v>0</v>
      </c>
      <c r="G440" s="1">
        <f t="shared" si="172"/>
        <v>590</v>
      </c>
      <c r="H440" s="2">
        <f t="shared" si="173"/>
        <v>0.21675238795003673</v>
      </c>
      <c r="I440" s="2"/>
      <c r="J440" s="2">
        <f t="shared" si="174"/>
        <v>0.38684790595150625</v>
      </c>
      <c r="K440" s="2">
        <f t="shared" si="175"/>
        <v>0.60360029390154302</v>
      </c>
      <c r="L440" s="2">
        <f t="shared" si="176"/>
        <v>0</v>
      </c>
      <c r="M440" s="2">
        <f t="shared" si="177"/>
        <v>9.5518001469507841E-3</v>
      </c>
      <c r="N440" s="1">
        <v>1053</v>
      </c>
      <c r="O440" s="1">
        <v>1643</v>
      </c>
      <c r="Q440" s="1">
        <v>5</v>
      </c>
      <c r="R440" s="1">
        <v>21</v>
      </c>
      <c r="AG440" s="7">
        <f>IF(Q440&gt;0,RANK(Q440,(N440:P440,Q440:AE440)),0)</f>
        <v>4</v>
      </c>
      <c r="AH440" s="7">
        <f>IF(R440&gt;0,RANK(R440,(N440:P440,Q440:AE440)),0)</f>
        <v>3</v>
      </c>
      <c r="AI440" s="7">
        <f>IF(T440&gt;0,RANK(T440,(N440:P440,Q440:AE440)),0)</f>
        <v>0</v>
      </c>
      <c r="AJ440" s="7">
        <f>IF(S440&gt;0,RANK(S440,(N440:P440,Q440:AE440)),0)</f>
        <v>0</v>
      </c>
      <c r="AK440" s="2">
        <f t="shared" si="178"/>
        <v>1.8368846436443791E-3</v>
      </c>
      <c r="AL440" s="2">
        <f t="shared" si="179"/>
        <v>7.7149155033063924E-3</v>
      </c>
      <c r="AM440" s="2">
        <f t="shared" si="180"/>
        <v>0</v>
      </c>
      <c r="AN440" s="2">
        <f t="shared" si="181"/>
        <v>0</v>
      </c>
      <c r="AP440" t="s">
        <v>1519</v>
      </c>
      <c r="AQ440" t="s">
        <v>1323</v>
      </c>
      <c r="AR440">
        <v>1</v>
      </c>
      <c r="AT440" s="93" t="s">
        <v>1499</v>
      </c>
      <c r="AU440" s="92" t="s">
        <v>1174</v>
      </c>
      <c r="AV440" s="83" t="str">
        <f t="shared" si="182"/>
        <v>13043</v>
      </c>
      <c r="AX440" s="7" t="s">
        <v>3753</v>
      </c>
    </row>
    <row r="441" spans="1:50" hidden="1" outlineLevel="1">
      <c r="A441" t="s">
        <v>1520</v>
      </c>
      <c r="B441" t="s">
        <v>1323</v>
      </c>
      <c r="C441" s="1">
        <f t="shared" si="171"/>
        <v>25741</v>
      </c>
      <c r="D441" s="7">
        <f>RANK(N441,(N441:P441,Q441:AE441))</f>
        <v>2</v>
      </c>
      <c r="E441" s="7">
        <f>RANK(O441,(N441:P441,Q441:AE441))</f>
        <v>1</v>
      </c>
      <c r="F441" s="7">
        <f>IF(P441&gt;0,RANK(P441,(N441:P441,Q441:AE441)),0)</f>
        <v>5</v>
      </c>
      <c r="G441" s="1">
        <f t="shared" si="172"/>
        <v>7574</v>
      </c>
      <c r="H441" s="2">
        <f t="shared" si="173"/>
        <v>0.2942387630628181</v>
      </c>
      <c r="I441" s="2"/>
      <c r="J441" s="2">
        <f t="shared" si="174"/>
        <v>0.34000233091177501</v>
      </c>
      <c r="K441" s="2">
        <f t="shared" si="175"/>
        <v>0.63424109397459305</v>
      </c>
      <c r="L441" s="2">
        <f t="shared" si="176"/>
        <v>6.0992191445553784E-3</v>
      </c>
      <c r="M441" s="2">
        <f t="shared" si="177"/>
        <v>1.9657355969076563E-2</v>
      </c>
      <c r="N441" s="1">
        <v>8752</v>
      </c>
      <c r="O441" s="1">
        <v>16326</v>
      </c>
      <c r="P441" s="1">
        <v>157</v>
      </c>
      <c r="Q441" s="1">
        <v>164</v>
      </c>
      <c r="R441" s="1">
        <v>342</v>
      </c>
      <c r="AG441" s="7">
        <f>IF(Q441&gt;0,RANK(Q441,(N441:P441,Q441:AE441)),0)</f>
        <v>4</v>
      </c>
      <c r="AH441" s="7">
        <f>IF(R441&gt;0,RANK(R441,(N441:P441,Q441:AE441)),0)</f>
        <v>3</v>
      </c>
      <c r="AI441" s="7">
        <f>IF(T441&gt;0,RANK(T441,(N441:P441,Q441:AE441)),0)</f>
        <v>0</v>
      </c>
      <c r="AJ441" s="7">
        <f>IF(S441&gt;0,RANK(S441,(N441:P441,Q441:AE441)),0)</f>
        <v>0</v>
      </c>
      <c r="AK441" s="2">
        <f t="shared" si="178"/>
        <v>6.3711588516374654E-3</v>
      </c>
      <c r="AL441" s="2">
        <f t="shared" si="179"/>
        <v>1.3286197117439105E-2</v>
      </c>
      <c r="AM441" s="2">
        <f t="shared" si="180"/>
        <v>0</v>
      </c>
      <c r="AN441" s="2">
        <f t="shared" si="181"/>
        <v>0</v>
      </c>
      <c r="AP441" t="s">
        <v>1520</v>
      </c>
      <c r="AQ441" t="s">
        <v>1323</v>
      </c>
      <c r="AR441">
        <v>7</v>
      </c>
      <c r="AT441" s="93" t="s">
        <v>1499</v>
      </c>
      <c r="AU441" s="92" t="s">
        <v>130</v>
      </c>
      <c r="AV441" s="83" t="str">
        <f t="shared" si="182"/>
        <v>13045</v>
      </c>
      <c r="AX441" s="7" t="s">
        <v>3753</v>
      </c>
    </row>
    <row r="442" spans="1:50" hidden="1" outlineLevel="1">
      <c r="A442" t="s">
        <v>864</v>
      </c>
      <c r="B442" t="s">
        <v>1323</v>
      </c>
      <c r="C442" s="1">
        <f t="shared" si="171"/>
        <v>17721</v>
      </c>
      <c r="D442" s="7">
        <f>RANK(N442,(N442:P442,Q442:AE442))</f>
        <v>2</v>
      </c>
      <c r="E442" s="7">
        <f>RANK(O442,(N442:P442,Q442:AE442))</f>
        <v>1</v>
      </c>
      <c r="F442" s="7">
        <f>IF(P442&gt;0,RANK(P442,(N442:P442,Q442:AE442)),0)</f>
        <v>4</v>
      </c>
      <c r="G442" s="1">
        <f t="shared" si="172"/>
        <v>6563</v>
      </c>
      <c r="H442" s="2">
        <f t="shared" si="173"/>
        <v>0.37035156029569438</v>
      </c>
      <c r="I442" s="2"/>
      <c r="J442" s="2">
        <f t="shared" si="174"/>
        <v>0.308673325433102</v>
      </c>
      <c r="K442" s="2">
        <f t="shared" si="175"/>
        <v>0.67902488572879638</v>
      </c>
      <c r="L442" s="2">
        <f t="shared" si="176"/>
        <v>3.7243947858472998E-3</v>
      </c>
      <c r="M442" s="2">
        <f t="shared" si="177"/>
        <v>8.5773940522543245E-3</v>
      </c>
      <c r="N442" s="1">
        <v>5470</v>
      </c>
      <c r="O442" s="1">
        <v>12033</v>
      </c>
      <c r="P442" s="1">
        <v>66</v>
      </c>
      <c r="Q442" s="1">
        <v>92</v>
      </c>
      <c r="R442" s="1">
        <v>59</v>
      </c>
      <c r="S442" s="1">
        <v>1</v>
      </c>
      <c r="AG442" s="7">
        <f>IF(Q442&gt;0,RANK(Q442,(N442:P442,Q442:AE442)),0)</f>
        <v>3</v>
      </c>
      <c r="AH442" s="7">
        <f>IF(R442&gt;0,RANK(R442,(N442:P442,Q442:AE442)),0)</f>
        <v>5</v>
      </c>
      <c r="AI442" s="7">
        <f>IF(T442&gt;0,RANK(T442,(N442:P442,Q442:AE442)),0)</f>
        <v>0</v>
      </c>
      <c r="AJ442" s="7">
        <f>IF(S442&gt;0,RANK(S442,(N442:P442,Q442:AE442)),0)</f>
        <v>6</v>
      </c>
      <c r="AK442" s="2">
        <f t="shared" si="178"/>
        <v>5.191580610575024E-3</v>
      </c>
      <c r="AL442" s="2">
        <f t="shared" si="179"/>
        <v>3.3293832176513739E-3</v>
      </c>
      <c r="AM442" s="2">
        <f t="shared" si="180"/>
        <v>0</v>
      </c>
      <c r="AN442" s="2">
        <f t="shared" si="181"/>
        <v>5.643022402798939E-5</v>
      </c>
      <c r="AP442" t="s">
        <v>864</v>
      </c>
      <c r="AQ442" t="s">
        <v>1323</v>
      </c>
      <c r="AR442">
        <v>9</v>
      </c>
      <c r="AT442" s="93" t="s">
        <v>1499</v>
      </c>
      <c r="AU442" s="92" t="s">
        <v>131</v>
      </c>
      <c r="AV442" s="83" t="str">
        <f t="shared" si="182"/>
        <v>13047</v>
      </c>
      <c r="AX442" s="7" t="s">
        <v>3753</v>
      </c>
    </row>
    <row r="443" spans="1:50" hidden="1" outlineLevel="1">
      <c r="A443" t="s">
        <v>865</v>
      </c>
      <c r="B443" t="s">
        <v>1323</v>
      </c>
      <c r="C443" s="1">
        <f t="shared" si="171"/>
        <v>2816</v>
      </c>
      <c r="D443" s="7">
        <f>RANK(N443,(N443:P443,Q443:AE443))</f>
        <v>2</v>
      </c>
      <c r="E443" s="7">
        <f>RANK(O443,(N443:P443,Q443:AE443))</f>
        <v>1</v>
      </c>
      <c r="F443" s="7">
        <f>IF(P443&gt;0,RANK(P443,(N443:P443,Q443:AE443)),0)</f>
        <v>5</v>
      </c>
      <c r="G443" s="1">
        <f t="shared" si="172"/>
        <v>755</v>
      </c>
      <c r="H443" s="2">
        <f t="shared" si="173"/>
        <v>0.26811079545454547</v>
      </c>
      <c r="I443" s="2"/>
      <c r="J443" s="2">
        <f t="shared" si="174"/>
        <v>0.36044034090909088</v>
      </c>
      <c r="K443" s="2">
        <f t="shared" si="175"/>
        <v>0.62855113636363635</v>
      </c>
      <c r="L443" s="2">
        <f t="shared" si="176"/>
        <v>1.7755681818181818E-3</v>
      </c>
      <c r="M443" s="2">
        <f t="shared" si="177"/>
        <v>9.2329545454546361E-3</v>
      </c>
      <c r="N443" s="1">
        <v>1015</v>
      </c>
      <c r="O443" s="1">
        <v>1770</v>
      </c>
      <c r="P443" s="1">
        <v>5</v>
      </c>
      <c r="Q443" s="1">
        <v>18</v>
      </c>
      <c r="R443" s="1">
        <v>8</v>
      </c>
      <c r="AG443" s="7">
        <f>IF(Q443&gt;0,RANK(Q443,(N443:P443,Q443:AE443)),0)</f>
        <v>3</v>
      </c>
      <c r="AH443" s="7">
        <f>IF(R443&gt;0,RANK(R443,(N443:P443,Q443:AE443)),0)</f>
        <v>4</v>
      </c>
      <c r="AI443" s="7">
        <f>IF(T443&gt;0,RANK(T443,(N443:P443,Q443:AE443)),0)</f>
        <v>0</v>
      </c>
      <c r="AJ443" s="7">
        <f>IF(S443&gt;0,RANK(S443,(N443:P443,Q443:AE443)),0)</f>
        <v>0</v>
      </c>
      <c r="AK443" s="2">
        <f t="shared" si="178"/>
        <v>6.3920454545454549E-3</v>
      </c>
      <c r="AL443" s="2">
        <f t="shared" si="179"/>
        <v>2.840909090909091E-3</v>
      </c>
      <c r="AM443" s="2">
        <f t="shared" si="180"/>
        <v>0</v>
      </c>
      <c r="AN443" s="2">
        <f t="shared" si="181"/>
        <v>0</v>
      </c>
      <c r="AP443" t="s">
        <v>865</v>
      </c>
      <c r="AQ443" t="s">
        <v>1323</v>
      </c>
      <c r="AR443">
        <v>8</v>
      </c>
      <c r="AT443" s="93" t="s">
        <v>1499</v>
      </c>
      <c r="AU443" s="92" t="s">
        <v>132</v>
      </c>
      <c r="AV443" s="83" t="str">
        <f t="shared" si="182"/>
        <v>13049</v>
      </c>
      <c r="AX443" s="7" t="s">
        <v>3753</v>
      </c>
    </row>
    <row r="444" spans="1:50" hidden="1" outlineLevel="1">
      <c r="A444" t="s">
        <v>1176</v>
      </c>
      <c r="B444" t="s">
        <v>1323</v>
      </c>
      <c r="C444" s="1">
        <f t="shared" si="171"/>
        <v>76475</v>
      </c>
      <c r="D444" s="7">
        <f>RANK(N444,(N444:P444,Q444:AE444))</f>
        <v>2</v>
      </c>
      <c r="E444" s="7">
        <f>RANK(O444,(N444:P444,Q444:AE444))</f>
        <v>1</v>
      </c>
      <c r="F444" s="7">
        <f>IF(P444&gt;0,RANK(P444,(N444:P444,Q444:AE444)),0)</f>
        <v>3</v>
      </c>
      <c r="G444" s="1">
        <f t="shared" si="172"/>
        <v>257</v>
      </c>
      <c r="H444" s="2">
        <f t="shared" si="173"/>
        <v>3.3605753514220332E-3</v>
      </c>
      <c r="I444" s="2"/>
      <c r="J444" s="2">
        <f t="shared" si="174"/>
        <v>0.49153318077803204</v>
      </c>
      <c r="K444" s="2">
        <f t="shared" si="175"/>
        <v>0.49489375612945408</v>
      </c>
      <c r="L444" s="2">
        <f t="shared" si="176"/>
        <v>7.793396534815299E-3</v>
      </c>
      <c r="M444" s="2">
        <f t="shared" si="177"/>
        <v>5.7796665576985273E-3</v>
      </c>
      <c r="N444" s="1">
        <v>37590</v>
      </c>
      <c r="O444" s="1">
        <v>37847</v>
      </c>
      <c r="P444" s="1">
        <v>596</v>
      </c>
      <c r="Q444" s="1">
        <v>162</v>
      </c>
      <c r="R444" s="1">
        <v>273</v>
      </c>
      <c r="S444" s="1">
        <v>5</v>
      </c>
      <c r="U444" s="1">
        <v>1</v>
      </c>
      <c r="V444" s="1">
        <v>1</v>
      </c>
      <c r="AG444" s="7">
        <f>IF(Q444&gt;0,RANK(Q444,(N444:P444,Q444:AE444)),0)</f>
        <v>5</v>
      </c>
      <c r="AH444" s="7">
        <f>IF(R444&gt;0,RANK(R444,(N444:P444,Q444:AE444)),0)</f>
        <v>4</v>
      </c>
      <c r="AI444" s="7">
        <f>IF(T444&gt;0,RANK(T444,(N444:P444,Q444:AE444)),0)</f>
        <v>0</v>
      </c>
      <c r="AJ444" s="7">
        <f>IF(S444&gt;0,RANK(S444,(N444:P444,Q444:AE444)),0)</f>
        <v>6</v>
      </c>
      <c r="AK444" s="2">
        <f t="shared" si="178"/>
        <v>2.1183393265773128E-3</v>
      </c>
      <c r="AL444" s="2">
        <f t="shared" si="179"/>
        <v>3.5697940503432494E-3</v>
      </c>
      <c r="AM444" s="2">
        <f t="shared" si="180"/>
        <v>0</v>
      </c>
      <c r="AN444" s="2">
        <f t="shared" si="181"/>
        <v>6.5380843412880024E-5</v>
      </c>
      <c r="AP444" t="s">
        <v>1176</v>
      </c>
      <c r="AQ444" t="s">
        <v>1323</v>
      </c>
      <c r="AR444">
        <v>1</v>
      </c>
      <c r="AT444" s="93" t="s">
        <v>1499</v>
      </c>
      <c r="AU444" s="92" t="s">
        <v>658</v>
      </c>
      <c r="AV444" s="83" t="str">
        <f t="shared" si="182"/>
        <v>13051</v>
      </c>
      <c r="AX444" s="7" t="s">
        <v>3753</v>
      </c>
    </row>
    <row r="445" spans="1:50" hidden="1" outlineLevel="1">
      <c r="A445" t="s">
        <v>1195</v>
      </c>
      <c r="B445" t="s">
        <v>1323</v>
      </c>
      <c r="C445" s="1">
        <f t="shared" si="171"/>
        <v>1207</v>
      </c>
      <c r="D445" s="7">
        <f>RANK(N445,(N445:P445,Q445:AE445))</f>
        <v>1</v>
      </c>
      <c r="E445" s="7">
        <f>RANK(O445,(N445:P445,Q445:AE445))</f>
        <v>2</v>
      </c>
      <c r="F445" s="7">
        <f>IF(P445&gt;0,RANK(P445,(N445:P445,Q445:AE445)),0)</f>
        <v>5</v>
      </c>
      <c r="G445" s="1">
        <f t="shared" si="172"/>
        <v>10</v>
      </c>
      <c r="H445" s="2">
        <f t="shared" si="173"/>
        <v>8.2850041425020712E-3</v>
      </c>
      <c r="I445" s="2"/>
      <c r="J445" s="2">
        <f t="shared" si="174"/>
        <v>0.4971002485501243</v>
      </c>
      <c r="K445" s="2">
        <f t="shared" si="175"/>
        <v>0.4888152444076222</v>
      </c>
      <c r="L445" s="2">
        <f t="shared" si="176"/>
        <v>3.3140016570008283E-3</v>
      </c>
      <c r="M445" s="2">
        <f t="shared" si="177"/>
        <v>1.0770505385252618E-2</v>
      </c>
      <c r="N445" s="1">
        <v>600</v>
      </c>
      <c r="O445" s="1">
        <v>590</v>
      </c>
      <c r="P445" s="1">
        <v>4</v>
      </c>
      <c r="Q445" s="1">
        <v>7</v>
      </c>
      <c r="R445" s="1">
        <v>6</v>
      </c>
      <c r="AG445" s="7">
        <f>IF(Q445&gt;0,RANK(Q445,(N445:P445,Q445:AE445)),0)</f>
        <v>3</v>
      </c>
      <c r="AH445" s="7">
        <f>IF(R445&gt;0,RANK(R445,(N445:P445,Q445:AE445)),0)</f>
        <v>4</v>
      </c>
      <c r="AI445" s="7">
        <f>IF(T445&gt;0,RANK(T445,(N445:P445,Q445:AE445)),0)</f>
        <v>0</v>
      </c>
      <c r="AJ445" s="7">
        <f>IF(S445&gt;0,RANK(S445,(N445:P445,Q445:AE445)),0)</f>
        <v>0</v>
      </c>
      <c r="AK445" s="2">
        <f t="shared" si="178"/>
        <v>5.7995028997514502E-3</v>
      </c>
      <c r="AL445" s="2">
        <f t="shared" si="179"/>
        <v>4.9710024855012429E-3</v>
      </c>
      <c r="AM445" s="2">
        <f t="shared" si="180"/>
        <v>0</v>
      </c>
      <c r="AN445" s="2">
        <f t="shared" si="181"/>
        <v>0</v>
      </c>
      <c r="AP445" t="s">
        <v>1195</v>
      </c>
      <c r="AQ445" t="s">
        <v>1323</v>
      </c>
      <c r="AR445">
        <v>2</v>
      </c>
      <c r="AT445" s="93" t="s">
        <v>1499</v>
      </c>
      <c r="AU445" s="92" t="s">
        <v>659</v>
      </c>
      <c r="AV445" s="83" t="str">
        <f t="shared" si="182"/>
        <v>13053</v>
      </c>
      <c r="AX445" s="7" t="s">
        <v>3753</v>
      </c>
    </row>
    <row r="446" spans="1:50" hidden="1" outlineLevel="1">
      <c r="A446" t="s">
        <v>1196</v>
      </c>
      <c r="B446" t="s">
        <v>1323</v>
      </c>
      <c r="C446" s="1">
        <f t="shared" si="171"/>
        <v>6477</v>
      </c>
      <c r="D446" s="7">
        <f>RANK(N446,(N446:P446,Q446:AE446))</f>
        <v>2</v>
      </c>
      <c r="E446" s="7">
        <f>RANK(O446,(N446:P446,Q446:AE446))</f>
        <v>1</v>
      </c>
      <c r="F446" s="7">
        <f>IF(P446&gt;0,RANK(P446,(N446:P446,Q446:AE446)),0)</f>
        <v>5</v>
      </c>
      <c r="G446" s="1">
        <f t="shared" si="172"/>
        <v>911</v>
      </c>
      <c r="H446" s="2">
        <f t="shared" si="173"/>
        <v>0.14065153620503321</v>
      </c>
      <c r="I446" s="2"/>
      <c r="J446" s="2">
        <f t="shared" si="174"/>
        <v>0.42133703875250889</v>
      </c>
      <c r="K446" s="2">
        <f t="shared" si="175"/>
        <v>0.56198857495754206</v>
      </c>
      <c r="L446" s="2">
        <f t="shared" si="176"/>
        <v>7.7196232823838196E-4</v>
      </c>
      <c r="M446" s="2">
        <f t="shared" si="177"/>
        <v>1.5902423961710724E-2</v>
      </c>
      <c r="N446" s="1">
        <v>2729</v>
      </c>
      <c r="O446" s="1">
        <v>3640</v>
      </c>
      <c r="P446" s="1">
        <v>5</v>
      </c>
      <c r="Q446" s="1">
        <v>70</v>
      </c>
      <c r="R446" s="1">
        <v>33</v>
      </c>
      <c r="AG446" s="7">
        <f>IF(Q446&gt;0,RANK(Q446,(N446:P446,Q446:AE446)),0)</f>
        <v>3</v>
      </c>
      <c r="AH446" s="7">
        <f>IF(R446&gt;0,RANK(R446,(N446:P446,Q446:AE446)),0)</f>
        <v>4</v>
      </c>
      <c r="AI446" s="7">
        <f>IF(T446&gt;0,RANK(T446,(N446:P446,Q446:AE446)),0)</f>
        <v>0</v>
      </c>
      <c r="AJ446" s="7">
        <f>IF(S446&gt;0,RANK(S446,(N446:P446,Q446:AE446)),0)</f>
        <v>0</v>
      </c>
      <c r="AK446" s="2">
        <f t="shared" si="178"/>
        <v>1.0807472595337347E-2</v>
      </c>
      <c r="AL446" s="2">
        <f t="shared" si="179"/>
        <v>5.0949513663733209E-3</v>
      </c>
      <c r="AM446" s="2">
        <f t="shared" si="180"/>
        <v>0</v>
      </c>
      <c r="AN446" s="2">
        <f t="shared" si="181"/>
        <v>0</v>
      </c>
      <c r="AP446" t="s">
        <v>1196</v>
      </c>
      <c r="AQ446" t="s">
        <v>1323</v>
      </c>
      <c r="AR446">
        <v>7</v>
      </c>
      <c r="AT446" s="93" t="s">
        <v>1499</v>
      </c>
      <c r="AU446" s="92" t="s">
        <v>660</v>
      </c>
      <c r="AV446" s="83" t="str">
        <f t="shared" si="182"/>
        <v>13055</v>
      </c>
      <c r="AX446" s="7" t="s">
        <v>3753</v>
      </c>
    </row>
    <row r="447" spans="1:50" hidden="1" outlineLevel="1">
      <c r="A447" t="s">
        <v>2144</v>
      </c>
      <c r="B447" t="s">
        <v>1323</v>
      </c>
      <c r="C447" s="1">
        <f t="shared" si="171"/>
        <v>52348</v>
      </c>
      <c r="D447" s="7">
        <f>RANK(N447,(N447:P447,Q447:AE447))</f>
        <v>2</v>
      </c>
      <c r="E447" s="7">
        <f>RANK(O447,(N447:P447,Q447:AE447))</f>
        <v>1</v>
      </c>
      <c r="F447" s="7">
        <f>IF(P447&gt;0,RANK(P447,(N447:P447,Q447:AE447)),0)</f>
        <v>4</v>
      </c>
      <c r="G447" s="1">
        <f t="shared" si="172"/>
        <v>25738</v>
      </c>
      <c r="H447" s="2">
        <f t="shared" si="173"/>
        <v>0.49167112401619928</v>
      </c>
      <c r="I447" s="2"/>
      <c r="J447" s="2">
        <f t="shared" si="174"/>
        <v>0.23487048215786657</v>
      </c>
      <c r="K447" s="2">
        <f t="shared" si="175"/>
        <v>0.72654160617406582</v>
      </c>
      <c r="L447" s="2">
        <f t="shared" si="176"/>
        <v>5.8454955299151829E-3</v>
      </c>
      <c r="M447" s="2">
        <f t="shared" si="177"/>
        <v>3.2742416138152451E-2</v>
      </c>
      <c r="N447" s="1">
        <v>12295</v>
      </c>
      <c r="O447" s="1">
        <v>38033</v>
      </c>
      <c r="P447" s="1">
        <v>306</v>
      </c>
      <c r="Q447" s="1">
        <v>240</v>
      </c>
      <c r="R447" s="1">
        <v>1458</v>
      </c>
      <c r="S447" s="1">
        <v>16</v>
      </c>
      <c r="AG447" s="7">
        <f>IF(Q447&gt;0,RANK(Q447,(N447:P447,Q447:AE447)),0)</f>
        <v>5</v>
      </c>
      <c r="AH447" s="7">
        <f>IF(R447&gt;0,RANK(R447,(N447:P447,Q447:AE447)),0)</f>
        <v>3</v>
      </c>
      <c r="AI447" s="7">
        <f>IF(T447&gt;0,RANK(T447,(N447:P447,Q447:AE447)),0)</f>
        <v>0</v>
      </c>
      <c r="AJ447" s="7">
        <f>IF(S447&gt;0,RANK(S447,(N447:P447,Q447:AE447)),0)</f>
        <v>6</v>
      </c>
      <c r="AK447" s="2">
        <f t="shared" si="178"/>
        <v>4.5847023764040654E-3</v>
      </c>
      <c r="AL447" s="2">
        <f t="shared" si="179"/>
        <v>2.7852066936654696E-2</v>
      </c>
      <c r="AM447" s="2">
        <f t="shared" si="180"/>
        <v>0</v>
      </c>
      <c r="AN447" s="2">
        <f t="shared" si="181"/>
        <v>3.0564682509360435E-4</v>
      </c>
      <c r="AP447" t="s">
        <v>2144</v>
      </c>
      <c r="AQ447" t="s">
        <v>1323</v>
      </c>
      <c r="AT447" s="93" t="s">
        <v>1499</v>
      </c>
      <c r="AU447" s="92" t="s">
        <v>199</v>
      </c>
      <c r="AV447" s="83" t="str">
        <f t="shared" si="182"/>
        <v>13057</v>
      </c>
      <c r="AX447" s="7" t="s">
        <v>3753</v>
      </c>
    </row>
    <row r="448" spans="1:50" hidden="1" outlineLevel="1">
      <c r="A448" t="s">
        <v>3279</v>
      </c>
      <c r="B448" t="s">
        <v>1323</v>
      </c>
      <c r="C448" s="1">
        <f t="shared" si="171"/>
        <v>28904</v>
      </c>
      <c r="D448" s="7">
        <f>RANK(N448,(N448:P448,Q448:AE448))</f>
        <v>1</v>
      </c>
      <c r="E448" s="7">
        <f>RANK(O448,(N448:P448,Q448:AE448))</f>
        <v>2</v>
      </c>
      <c r="F448" s="7">
        <f>IF(P448&gt;0,RANK(P448,(N448:P448,Q448:AE448)),0)</f>
        <v>3</v>
      </c>
      <c r="G448" s="1">
        <f t="shared" si="172"/>
        <v>3317</v>
      </c>
      <c r="H448" s="2">
        <f t="shared" si="173"/>
        <v>0.11475920287849432</v>
      </c>
      <c r="I448" s="2"/>
      <c r="J448" s="2">
        <f t="shared" si="174"/>
        <v>0.5247370606144478</v>
      </c>
      <c r="K448" s="2">
        <f t="shared" si="175"/>
        <v>0.40997785773595352</v>
      </c>
      <c r="L448" s="2">
        <f t="shared" si="176"/>
        <v>4.3142817603099917E-2</v>
      </c>
      <c r="M448" s="2">
        <f t="shared" si="177"/>
        <v>2.2142264046498758E-2</v>
      </c>
      <c r="N448" s="1">
        <v>15167</v>
      </c>
      <c r="O448" s="1">
        <v>11850</v>
      </c>
      <c r="P448" s="1">
        <v>1247</v>
      </c>
      <c r="Q448" s="1">
        <v>102</v>
      </c>
      <c r="R448" s="1">
        <v>538</v>
      </c>
      <c r="AG448" s="7">
        <f>IF(Q448&gt;0,RANK(Q448,(N448:P448,Q448:AE448)),0)</f>
        <v>5</v>
      </c>
      <c r="AH448" s="7">
        <f>IF(R448&gt;0,RANK(R448,(N448:P448,Q448:AE448)),0)</f>
        <v>4</v>
      </c>
      <c r="AI448" s="7">
        <f>IF(T448&gt;0,RANK(T448,(N448:P448,Q448:AE448)),0)</f>
        <v>0</v>
      </c>
      <c r="AJ448" s="7">
        <f>IF(S448&gt;0,RANK(S448,(N448:P448,Q448:AE448)),0)</f>
        <v>0</v>
      </c>
      <c r="AK448" s="2">
        <f t="shared" si="178"/>
        <v>3.5289233324107389E-3</v>
      </c>
      <c r="AL448" s="2">
        <f t="shared" si="179"/>
        <v>1.8613340714088017E-2</v>
      </c>
      <c r="AM448" s="2">
        <f t="shared" si="180"/>
        <v>0</v>
      </c>
      <c r="AN448" s="2">
        <f t="shared" si="181"/>
        <v>0</v>
      </c>
      <c r="AP448" t="s">
        <v>3279</v>
      </c>
      <c r="AQ448" t="s">
        <v>1323</v>
      </c>
      <c r="AR448">
        <v>11</v>
      </c>
      <c r="AT448" s="93" t="s">
        <v>1499</v>
      </c>
      <c r="AU448" s="92" t="s">
        <v>200</v>
      </c>
      <c r="AV448" s="83" t="str">
        <f t="shared" si="182"/>
        <v>13059</v>
      </c>
      <c r="AX448" s="7" t="s">
        <v>3753</v>
      </c>
    </row>
    <row r="449" spans="1:50" hidden="1" outlineLevel="1">
      <c r="A449" t="s">
        <v>3531</v>
      </c>
      <c r="B449" t="s">
        <v>1323</v>
      </c>
      <c r="C449" s="1">
        <f t="shared" si="171"/>
        <v>1277</v>
      </c>
      <c r="D449" s="7">
        <f>RANK(N449,(N449:P449,Q449:AE449))</f>
        <v>1</v>
      </c>
      <c r="E449" s="7">
        <f>RANK(O449,(N449:P449,Q449:AE449))</f>
        <v>2</v>
      </c>
      <c r="F449" s="7">
        <f>IF(P449&gt;0,RANK(P449,(N449:P449,Q449:AE449)),0)</f>
        <v>0</v>
      </c>
      <c r="G449" s="1">
        <f t="shared" si="172"/>
        <v>373</v>
      </c>
      <c r="H449" s="2">
        <f t="shared" si="173"/>
        <v>0.29209083790133122</v>
      </c>
      <c r="I449" s="2"/>
      <c r="J449" s="2">
        <f t="shared" si="174"/>
        <v>0.64291307752545024</v>
      </c>
      <c r="K449" s="2">
        <f t="shared" si="175"/>
        <v>0.35082223962411901</v>
      </c>
      <c r="L449" s="2">
        <f t="shared" si="176"/>
        <v>0</v>
      </c>
      <c r="M449" s="2">
        <f t="shared" si="177"/>
        <v>6.2646828504307472E-3</v>
      </c>
      <c r="N449" s="1">
        <v>821</v>
      </c>
      <c r="O449" s="1">
        <v>448</v>
      </c>
      <c r="Q449" s="1">
        <v>4</v>
      </c>
      <c r="R449" s="1">
        <v>4</v>
      </c>
      <c r="AG449" s="7">
        <f>IF(Q449&gt;0,RANK(Q449,(N449:P449,Q449:AE449)),0)</f>
        <v>3</v>
      </c>
      <c r="AH449" s="7">
        <f>IF(R449&gt;0,RANK(R449,(N449:P449,Q449:AE449)),0)</f>
        <v>3</v>
      </c>
      <c r="AI449" s="7">
        <f>IF(T449&gt;0,RANK(T449,(N449:P449,Q449:AE449)),0)</f>
        <v>0</v>
      </c>
      <c r="AJ449" s="7">
        <f>IF(S449&gt;0,RANK(S449,(N449:P449,Q449:AE449)),0)</f>
        <v>0</v>
      </c>
      <c r="AK449" s="2">
        <f t="shared" si="178"/>
        <v>3.1323414252153485E-3</v>
      </c>
      <c r="AL449" s="2">
        <f t="shared" si="179"/>
        <v>3.1323414252153485E-3</v>
      </c>
      <c r="AM449" s="2">
        <f t="shared" si="180"/>
        <v>0</v>
      </c>
      <c r="AN449" s="2">
        <f t="shared" si="181"/>
        <v>0</v>
      </c>
      <c r="AP449" t="s">
        <v>3531</v>
      </c>
      <c r="AQ449" t="s">
        <v>1323</v>
      </c>
      <c r="AR449">
        <v>2</v>
      </c>
      <c r="AT449" s="93" t="s">
        <v>1499</v>
      </c>
      <c r="AU449" s="92" t="s">
        <v>201</v>
      </c>
      <c r="AV449" s="83" t="str">
        <f t="shared" si="182"/>
        <v>13061</v>
      </c>
      <c r="AX449" s="7" t="s">
        <v>3753</v>
      </c>
    </row>
    <row r="450" spans="1:50" hidden="1" outlineLevel="1">
      <c r="A450" t="s">
        <v>1262</v>
      </c>
      <c r="B450" t="s">
        <v>1323</v>
      </c>
      <c r="C450" s="1">
        <f t="shared" si="171"/>
        <v>61402</v>
      </c>
      <c r="D450" s="7">
        <f>RANK(N450,(N450:P450,Q450:AE450))</f>
        <v>1</v>
      </c>
      <c r="E450" s="7">
        <f>RANK(O450,(N450:P450,Q450:AE450))</f>
        <v>2</v>
      </c>
      <c r="F450" s="7">
        <f>IF(P450&gt;0,RANK(P450,(N450:P450,Q450:AE450)),0)</f>
        <v>5</v>
      </c>
      <c r="G450" s="1">
        <f t="shared" si="172"/>
        <v>20076</v>
      </c>
      <c r="H450" s="2">
        <f t="shared" si="173"/>
        <v>0.32696003387511807</v>
      </c>
      <c r="I450" s="2"/>
      <c r="J450" s="2">
        <f t="shared" si="174"/>
        <v>0.65212859515976673</v>
      </c>
      <c r="K450" s="2">
        <f t="shared" si="175"/>
        <v>0.32516856128464872</v>
      </c>
      <c r="L450" s="2">
        <f t="shared" si="176"/>
        <v>2.8663561447509851E-3</v>
      </c>
      <c r="M450" s="2">
        <f t="shared" si="177"/>
        <v>1.9836487410833565E-2</v>
      </c>
      <c r="N450" s="1">
        <v>40042</v>
      </c>
      <c r="O450" s="1">
        <v>19966</v>
      </c>
      <c r="P450" s="1">
        <v>176</v>
      </c>
      <c r="Q450" s="1">
        <v>288</v>
      </c>
      <c r="R450" s="1">
        <v>919</v>
      </c>
      <c r="S450" s="1">
        <v>6</v>
      </c>
      <c r="U450" s="1">
        <v>1</v>
      </c>
      <c r="V450" s="1">
        <v>4</v>
      </c>
      <c r="AG450" s="7">
        <f>IF(Q450&gt;0,RANK(Q450,(N450:P450,Q450:AE450)),0)</f>
        <v>4</v>
      </c>
      <c r="AH450" s="7">
        <f>IF(R450&gt;0,RANK(R450,(N450:P450,Q450:AE450)),0)</f>
        <v>3</v>
      </c>
      <c r="AI450" s="7">
        <f>IF(T450&gt;0,RANK(T450,(N450:P450,Q450:AE450)),0)</f>
        <v>0</v>
      </c>
      <c r="AJ450" s="7">
        <f>IF(S450&gt;0,RANK(S450,(N450:P450,Q450:AE450)),0)</f>
        <v>6</v>
      </c>
      <c r="AK450" s="2">
        <f t="shared" si="178"/>
        <v>4.690400964137976E-3</v>
      </c>
      <c r="AL450" s="2">
        <f t="shared" si="179"/>
        <v>1.496693918764861E-2</v>
      </c>
      <c r="AM450" s="2">
        <f t="shared" si="180"/>
        <v>0</v>
      </c>
      <c r="AN450" s="2">
        <f t="shared" si="181"/>
        <v>9.7716686752874496E-5</v>
      </c>
      <c r="AP450" t="s">
        <v>1262</v>
      </c>
      <c r="AQ450" t="s">
        <v>1323</v>
      </c>
      <c r="AT450" s="93" t="s">
        <v>1499</v>
      </c>
      <c r="AU450" s="92" t="s">
        <v>202</v>
      </c>
      <c r="AV450" s="83" t="str">
        <f t="shared" si="182"/>
        <v>13063</v>
      </c>
      <c r="AX450" s="7" t="s">
        <v>3753</v>
      </c>
    </row>
    <row r="451" spans="1:50" hidden="1" outlineLevel="1">
      <c r="A451" t="s">
        <v>924</v>
      </c>
      <c r="B451" t="s">
        <v>1323</v>
      </c>
      <c r="C451" s="1">
        <f t="shared" si="171"/>
        <v>1929</v>
      </c>
      <c r="D451" s="7">
        <f>RANK(N451,(N451:P451,Q451:AE451))</f>
        <v>2</v>
      </c>
      <c r="E451" s="7">
        <f>RANK(O451,(N451:P451,Q451:AE451))</f>
        <v>1</v>
      </c>
      <c r="F451" s="7">
        <f>IF(P451&gt;0,RANK(P451,(N451:P451,Q451:AE451)),0)</f>
        <v>0</v>
      </c>
      <c r="G451" s="1">
        <f t="shared" si="172"/>
        <v>275</v>
      </c>
      <c r="H451" s="2">
        <f t="shared" si="173"/>
        <v>0.14256091238983928</v>
      </c>
      <c r="I451" s="2"/>
      <c r="J451" s="2">
        <f t="shared" si="174"/>
        <v>0.42301710730948677</v>
      </c>
      <c r="K451" s="2">
        <f t="shared" si="175"/>
        <v>0.56557801969932608</v>
      </c>
      <c r="L451" s="2">
        <f t="shared" si="176"/>
        <v>0</v>
      </c>
      <c r="M451" s="2">
        <f t="shared" si="177"/>
        <v>1.1404872991187087E-2</v>
      </c>
      <c r="N451" s="1">
        <v>816</v>
      </c>
      <c r="O451" s="1">
        <v>1091</v>
      </c>
      <c r="Q451" s="1">
        <v>16</v>
      </c>
      <c r="R451" s="1">
        <v>6</v>
      </c>
      <c r="AG451" s="7">
        <f>IF(Q451&gt;0,RANK(Q451,(N451:P451,Q451:AE451)),0)</f>
        <v>3</v>
      </c>
      <c r="AH451" s="7">
        <f>IF(R451&gt;0,RANK(R451,(N451:P451,Q451:AE451)),0)</f>
        <v>4</v>
      </c>
      <c r="AI451" s="7">
        <f>IF(T451&gt;0,RANK(T451,(N451:P451,Q451:AE451)),0)</f>
        <v>0</v>
      </c>
      <c r="AJ451" s="7">
        <f>IF(S451&gt;0,RANK(S451,(N451:P451,Q451:AE451)),0)</f>
        <v>0</v>
      </c>
      <c r="AK451" s="2">
        <f t="shared" si="178"/>
        <v>8.2944530844997408E-3</v>
      </c>
      <c r="AL451" s="2">
        <f t="shared" si="179"/>
        <v>3.1104199066874028E-3</v>
      </c>
      <c r="AM451" s="2">
        <f t="shared" si="180"/>
        <v>0</v>
      </c>
      <c r="AN451" s="2">
        <f t="shared" si="181"/>
        <v>0</v>
      </c>
      <c r="AP451" t="s">
        <v>924</v>
      </c>
      <c r="AQ451" t="s">
        <v>1323</v>
      </c>
      <c r="AR451">
        <v>8</v>
      </c>
      <c r="AT451" s="93" t="s">
        <v>1499</v>
      </c>
      <c r="AU451" s="92" t="s">
        <v>1482</v>
      </c>
      <c r="AV451" s="83" t="str">
        <f t="shared" si="182"/>
        <v>13065</v>
      </c>
      <c r="AX451" s="7" t="s">
        <v>3753</v>
      </c>
    </row>
    <row r="452" spans="1:50" hidden="1" outlineLevel="1">
      <c r="A452" t="s">
        <v>925</v>
      </c>
      <c r="B452" t="s">
        <v>1323</v>
      </c>
      <c r="C452" s="1">
        <f t="shared" ref="C452:C483" si="183">SUM(N452:AE452)</f>
        <v>235027</v>
      </c>
      <c r="D452" s="7">
        <f>RANK(N452,(N452:P452,Q452:AE452))</f>
        <v>2</v>
      </c>
      <c r="E452" s="7">
        <f>RANK(O452,(N452:P452,Q452:AE452))</f>
        <v>1</v>
      </c>
      <c r="F452" s="7">
        <f>IF(P452&gt;0,RANK(P452,(N452:P452,Q452:AE452)),0)</f>
        <v>4</v>
      </c>
      <c r="G452" s="1">
        <f t="shared" ref="G452:G483" si="184">IF(D452=1,N452,IF(E452=1,O452,P452))-IF(D452=2,N452,IF(E452=2,O452,P452))</f>
        <v>53818</v>
      </c>
      <c r="H452" s="2">
        <f t="shared" ref="H452:H483" si="185">G452/C452</f>
        <v>0.22898645687516753</v>
      </c>
      <c r="I452" s="2"/>
      <c r="J452" s="2">
        <f t="shared" ref="J452:J483" si="186">IF($C452=0,"-",N452/$C452)</f>
        <v>0.36879167074421237</v>
      </c>
      <c r="K452" s="2">
        <f t="shared" ref="K452:K483" si="187">IF($C452=0,"-",O452/$C452)</f>
        <v>0.59777812761937987</v>
      </c>
      <c r="L452" s="2">
        <f t="shared" ref="L452:L483" si="188">IF($C452=0,"-",P452/$C452)</f>
        <v>9.0798078518638282E-3</v>
      </c>
      <c r="M452" s="2">
        <f t="shared" ref="M452:M483" si="189">IF(C452=0,"-",(1-J452-K452-L452))</f>
        <v>2.4350393784543924E-2</v>
      </c>
      <c r="N452" s="1">
        <v>86676</v>
      </c>
      <c r="O452" s="1">
        <v>140494</v>
      </c>
      <c r="P452" s="1">
        <v>2134</v>
      </c>
      <c r="Q452" s="1">
        <v>769</v>
      </c>
      <c r="R452" s="1">
        <v>4924</v>
      </c>
      <c r="S452" s="1">
        <v>29</v>
      </c>
      <c r="V452" s="1">
        <v>1</v>
      </c>
      <c r="AG452" s="7">
        <f>IF(Q452&gt;0,RANK(Q452,(N452:P452,Q452:AE452)),0)</f>
        <v>5</v>
      </c>
      <c r="AH452" s="7">
        <f>IF(R452&gt;0,RANK(R452,(N452:P452,Q452:AE452)),0)</f>
        <v>3</v>
      </c>
      <c r="AI452" s="7">
        <f>IF(T452&gt;0,RANK(T452,(N452:P452,Q452:AE452)),0)</f>
        <v>0</v>
      </c>
      <c r="AJ452" s="7">
        <f>IF(S452&gt;0,RANK(S452,(N452:P452,Q452:AE452)),0)</f>
        <v>6</v>
      </c>
      <c r="AK452" s="2">
        <f t="shared" ref="AK452:AK483" si="190">IF($C452=0,"-",Q452/$C452)</f>
        <v>3.2719644976960094E-3</v>
      </c>
      <c r="AL452" s="2">
        <f t="shared" ref="AL452:AL483" si="191">IF($C452=0,"-",R452/$C452)</f>
        <v>2.0950784377965086E-2</v>
      </c>
      <c r="AM452" s="2">
        <f t="shared" ref="AM452:AM483" si="192">IF($C452=0,"-",T452/$C452)</f>
        <v>0</v>
      </c>
      <c r="AN452" s="2">
        <f t="shared" ref="AN452:AN483" si="193">IF($C452=0,"-",S452/$C452)</f>
        <v>1.2339007858671558E-4</v>
      </c>
      <c r="AP452" t="s">
        <v>925</v>
      </c>
      <c r="AQ452" t="s">
        <v>1323</v>
      </c>
      <c r="AT452" s="93" t="s">
        <v>1499</v>
      </c>
      <c r="AU452" s="92" t="s">
        <v>1483</v>
      </c>
      <c r="AV452" s="83" t="str">
        <f t="shared" si="182"/>
        <v>13067</v>
      </c>
      <c r="AX452" s="7" t="s">
        <v>3753</v>
      </c>
    </row>
    <row r="453" spans="1:50" hidden="1" outlineLevel="1">
      <c r="A453" t="s">
        <v>2661</v>
      </c>
      <c r="B453" t="s">
        <v>1323</v>
      </c>
      <c r="C453" s="1">
        <f t="shared" si="183"/>
        <v>9430</v>
      </c>
      <c r="D453" s="7">
        <f>RANK(N453,(N453:P453,Q453:AE453))</f>
        <v>2</v>
      </c>
      <c r="E453" s="7">
        <f>RANK(O453,(N453:P453,Q453:AE453))</f>
        <v>1</v>
      </c>
      <c r="F453" s="7">
        <f>IF(P453&gt;0,RANK(P453,(N453:P453,Q453:AE453)),0)</f>
        <v>5</v>
      </c>
      <c r="G453" s="1">
        <f t="shared" si="184"/>
        <v>2163</v>
      </c>
      <c r="H453" s="2">
        <f t="shared" si="185"/>
        <v>0.22937433722163308</v>
      </c>
      <c r="I453" s="2"/>
      <c r="J453" s="2">
        <f t="shared" si="186"/>
        <v>0.38101802757158004</v>
      </c>
      <c r="K453" s="2">
        <f t="shared" si="187"/>
        <v>0.61039236479321313</v>
      </c>
      <c r="L453" s="2">
        <f t="shared" si="188"/>
        <v>8.4835630965005297E-4</v>
      </c>
      <c r="M453" s="2">
        <f t="shared" si="189"/>
        <v>7.7412513255568334E-3</v>
      </c>
      <c r="N453" s="1">
        <v>3593</v>
      </c>
      <c r="O453" s="1">
        <v>5756</v>
      </c>
      <c r="P453" s="1">
        <v>8</v>
      </c>
      <c r="Q453" s="1">
        <v>37</v>
      </c>
      <c r="R453" s="1">
        <v>36</v>
      </c>
      <c r="AG453" s="7">
        <f>IF(Q453&gt;0,RANK(Q453,(N453:P453,Q453:AE453)),0)</f>
        <v>3</v>
      </c>
      <c r="AH453" s="7">
        <f>IF(R453&gt;0,RANK(R453,(N453:P453,Q453:AE453)),0)</f>
        <v>4</v>
      </c>
      <c r="AI453" s="7">
        <f>IF(T453&gt;0,RANK(T453,(N453:P453,Q453:AE453)),0)</f>
        <v>0</v>
      </c>
      <c r="AJ453" s="7">
        <f>IF(S453&gt;0,RANK(S453,(N453:P453,Q453:AE453)),0)</f>
        <v>0</v>
      </c>
      <c r="AK453" s="2">
        <f t="shared" si="190"/>
        <v>3.923647932131495E-3</v>
      </c>
      <c r="AL453" s="2">
        <f t="shared" si="191"/>
        <v>3.8176033934252387E-3</v>
      </c>
      <c r="AM453" s="2">
        <f t="shared" si="192"/>
        <v>0</v>
      </c>
      <c r="AN453" s="2">
        <f t="shared" si="193"/>
        <v>0</v>
      </c>
      <c r="AP453" t="s">
        <v>2661</v>
      </c>
      <c r="AQ453" t="s">
        <v>1323</v>
      </c>
      <c r="AR453">
        <v>8</v>
      </c>
      <c r="AT453" s="93" t="s">
        <v>1499</v>
      </c>
      <c r="AU453" s="92" t="s">
        <v>1484</v>
      </c>
      <c r="AV453" s="83" t="str">
        <f t="shared" si="182"/>
        <v>13069</v>
      </c>
      <c r="AX453" s="7" t="s">
        <v>3753</v>
      </c>
    </row>
    <row r="454" spans="1:50" hidden="1" outlineLevel="1">
      <c r="A454" t="s">
        <v>926</v>
      </c>
      <c r="B454" t="s">
        <v>1323</v>
      </c>
      <c r="C454" s="1">
        <f t="shared" si="183"/>
        <v>9972</v>
      </c>
      <c r="D454" s="7">
        <f>RANK(N454,(N454:P454,Q454:AE454))</f>
        <v>2</v>
      </c>
      <c r="E454" s="7">
        <f>RANK(O454,(N454:P454,Q454:AE454))</f>
        <v>1</v>
      </c>
      <c r="F454" s="7">
        <f>IF(P454&gt;0,RANK(P454,(N454:P454,Q454:AE454)),0)</f>
        <v>5</v>
      </c>
      <c r="G454" s="1">
        <f t="shared" si="184"/>
        <v>3292</v>
      </c>
      <c r="H454" s="2">
        <f t="shared" si="185"/>
        <v>0.33012434817488967</v>
      </c>
      <c r="I454" s="2"/>
      <c r="J454" s="2">
        <f t="shared" si="186"/>
        <v>0.33062575210589651</v>
      </c>
      <c r="K454" s="2">
        <f t="shared" si="187"/>
        <v>0.66075010028078618</v>
      </c>
      <c r="L454" s="2">
        <f t="shared" si="188"/>
        <v>5.0140393100681915E-4</v>
      </c>
      <c r="M454" s="2">
        <f t="shared" si="189"/>
        <v>8.1227436823104928E-3</v>
      </c>
      <c r="N454" s="1">
        <v>3297</v>
      </c>
      <c r="O454" s="1">
        <v>6589</v>
      </c>
      <c r="P454" s="1">
        <v>5</v>
      </c>
      <c r="Q454" s="1">
        <v>55</v>
      </c>
      <c r="R454" s="1">
        <v>26</v>
      </c>
      <c r="AG454" s="7">
        <f>IF(Q454&gt;0,RANK(Q454,(N454:P454,Q454:AE454)),0)</f>
        <v>3</v>
      </c>
      <c r="AH454" s="7">
        <f>IF(R454&gt;0,RANK(R454,(N454:P454,Q454:AE454)),0)</f>
        <v>4</v>
      </c>
      <c r="AI454" s="7">
        <f>IF(T454&gt;0,RANK(T454,(N454:P454,Q454:AE454)),0)</f>
        <v>0</v>
      </c>
      <c r="AJ454" s="7">
        <f>IF(S454&gt;0,RANK(S454,(N454:P454,Q454:AE454)),0)</f>
        <v>0</v>
      </c>
      <c r="AK454" s="2">
        <f t="shared" si="190"/>
        <v>5.5154432410750099E-3</v>
      </c>
      <c r="AL454" s="2">
        <f t="shared" si="191"/>
        <v>2.6073004412354591E-3</v>
      </c>
      <c r="AM454" s="2">
        <f t="shared" si="192"/>
        <v>0</v>
      </c>
      <c r="AN454" s="2">
        <f t="shared" si="193"/>
        <v>0</v>
      </c>
      <c r="AP454" t="s">
        <v>926</v>
      </c>
      <c r="AQ454" t="s">
        <v>1323</v>
      </c>
      <c r="AR454">
        <v>2</v>
      </c>
      <c r="AT454" s="93" t="s">
        <v>1499</v>
      </c>
      <c r="AU454" s="92" t="s">
        <v>661</v>
      </c>
      <c r="AV454" s="83" t="str">
        <f t="shared" si="182"/>
        <v>13071</v>
      </c>
      <c r="AX454" s="7" t="s">
        <v>3753</v>
      </c>
    </row>
    <row r="455" spans="1:50" hidden="1" outlineLevel="1">
      <c r="A455" t="s">
        <v>3058</v>
      </c>
      <c r="B455" t="s">
        <v>1323</v>
      </c>
      <c r="C455" s="1">
        <f t="shared" si="183"/>
        <v>36008</v>
      </c>
      <c r="D455" s="7">
        <f>RANK(N455,(N455:P455,Q455:AE455))</f>
        <v>2</v>
      </c>
      <c r="E455" s="7">
        <f>RANK(O455,(N455:P455,Q455:AE455))</f>
        <v>1</v>
      </c>
      <c r="F455" s="7">
        <f>IF(P455&gt;0,RANK(P455,(N455:P455,Q455:AE455)),0)</f>
        <v>4</v>
      </c>
      <c r="G455" s="1">
        <f t="shared" si="184"/>
        <v>17691</v>
      </c>
      <c r="H455" s="2">
        <f t="shared" si="185"/>
        <v>0.49130748722506112</v>
      </c>
      <c r="I455" s="2"/>
      <c r="J455" s="2">
        <f t="shared" si="186"/>
        <v>0.2490835369917796</v>
      </c>
      <c r="K455" s="2">
        <f t="shared" si="187"/>
        <v>0.74039102421684067</v>
      </c>
      <c r="L455" s="2">
        <f t="shared" si="188"/>
        <v>3.3881359697844923E-3</v>
      </c>
      <c r="M455" s="2">
        <f t="shared" si="189"/>
        <v>7.1373028215951893E-3</v>
      </c>
      <c r="N455" s="1">
        <v>8969</v>
      </c>
      <c r="O455" s="1">
        <v>26660</v>
      </c>
      <c r="P455" s="1">
        <v>122</v>
      </c>
      <c r="Q455" s="1">
        <v>120</v>
      </c>
      <c r="R455" s="1">
        <v>137</v>
      </c>
      <c r="AG455" s="7">
        <f>IF(Q455&gt;0,RANK(Q455,(N455:P455,Q455:AE455)),0)</f>
        <v>5</v>
      </c>
      <c r="AH455" s="7">
        <f>IF(R455&gt;0,RANK(R455,(N455:P455,Q455:AE455)),0)</f>
        <v>3</v>
      </c>
      <c r="AI455" s="7">
        <f>IF(T455&gt;0,RANK(T455,(N455:P455,Q455:AE455)),0)</f>
        <v>0</v>
      </c>
      <c r="AJ455" s="7">
        <f>IF(S455&gt;0,RANK(S455,(N455:P455,Q455:AE455)),0)</f>
        <v>0</v>
      </c>
      <c r="AK455" s="2">
        <f t="shared" si="190"/>
        <v>3.3325927571650742E-3</v>
      </c>
      <c r="AL455" s="2">
        <f t="shared" si="191"/>
        <v>3.8047100644301268E-3</v>
      </c>
      <c r="AM455" s="2">
        <f t="shared" si="192"/>
        <v>0</v>
      </c>
      <c r="AN455" s="2">
        <f t="shared" si="193"/>
        <v>0</v>
      </c>
      <c r="AP455" t="s">
        <v>3058</v>
      </c>
      <c r="AQ455" t="s">
        <v>1323</v>
      </c>
      <c r="AR455">
        <v>10</v>
      </c>
      <c r="AT455" s="93" t="s">
        <v>1499</v>
      </c>
      <c r="AU455" s="92" t="s">
        <v>662</v>
      </c>
      <c r="AV455" s="83" t="str">
        <f t="shared" si="182"/>
        <v>13073</v>
      </c>
      <c r="AX455" s="7" t="s">
        <v>3753</v>
      </c>
    </row>
    <row r="456" spans="1:50" hidden="1" outlineLevel="1">
      <c r="A456" t="s">
        <v>1207</v>
      </c>
      <c r="B456" t="s">
        <v>1323</v>
      </c>
      <c r="C456" s="1">
        <f t="shared" si="183"/>
        <v>3944</v>
      </c>
      <c r="D456" s="7">
        <f>RANK(N456,(N456:P456,Q456:AE456))</f>
        <v>2</v>
      </c>
      <c r="E456" s="7">
        <f>RANK(O456,(N456:P456,Q456:AE456))</f>
        <v>1</v>
      </c>
      <c r="F456" s="7">
        <f>IF(P456&gt;0,RANK(P456,(N456:P456,Q456:AE456)),0)</f>
        <v>5</v>
      </c>
      <c r="G456" s="1">
        <f t="shared" si="184"/>
        <v>640</v>
      </c>
      <c r="H456" s="2">
        <f t="shared" si="185"/>
        <v>0.16227180527383367</v>
      </c>
      <c r="I456" s="2"/>
      <c r="J456" s="2">
        <f t="shared" si="186"/>
        <v>0.41556795131845842</v>
      </c>
      <c r="K456" s="2">
        <f t="shared" si="187"/>
        <v>0.57783975659229214</v>
      </c>
      <c r="L456" s="2">
        <f t="shared" si="188"/>
        <v>7.6064908722109532E-4</v>
      </c>
      <c r="M456" s="2">
        <f t="shared" si="189"/>
        <v>5.8316430020282899E-3</v>
      </c>
      <c r="N456" s="1">
        <v>1639</v>
      </c>
      <c r="O456" s="1">
        <v>2279</v>
      </c>
      <c r="P456" s="1">
        <v>3</v>
      </c>
      <c r="Q456" s="1">
        <v>16</v>
      </c>
      <c r="R456" s="1">
        <v>7</v>
      </c>
      <c r="AG456" s="7">
        <f>IF(Q456&gt;0,RANK(Q456,(N456:P456,Q456:AE456)),0)</f>
        <v>3</v>
      </c>
      <c r="AH456" s="7">
        <f>IF(R456&gt;0,RANK(R456,(N456:P456,Q456:AE456)),0)</f>
        <v>4</v>
      </c>
      <c r="AI456" s="7">
        <f>IF(T456&gt;0,RANK(T456,(N456:P456,Q456:AE456)),0)</f>
        <v>0</v>
      </c>
      <c r="AJ456" s="7">
        <f>IF(S456&gt;0,RANK(S456,(N456:P456,Q456:AE456)),0)</f>
        <v>0</v>
      </c>
      <c r="AK456" s="2">
        <f t="shared" si="190"/>
        <v>4.0567951318458417E-3</v>
      </c>
      <c r="AL456" s="2">
        <f t="shared" si="191"/>
        <v>1.7748478701825558E-3</v>
      </c>
      <c r="AM456" s="2">
        <f t="shared" si="192"/>
        <v>0</v>
      </c>
      <c r="AN456" s="2">
        <f t="shared" si="193"/>
        <v>0</v>
      </c>
      <c r="AP456" t="s">
        <v>1207</v>
      </c>
      <c r="AQ456" t="s">
        <v>1323</v>
      </c>
      <c r="AR456">
        <v>2</v>
      </c>
      <c r="AT456" s="93" t="s">
        <v>1499</v>
      </c>
      <c r="AU456" s="92" t="s">
        <v>663</v>
      </c>
      <c r="AV456" s="83" t="str">
        <f t="shared" si="182"/>
        <v>13075</v>
      </c>
      <c r="AX456" s="7" t="s">
        <v>3753</v>
      </c>
    </row>
    <row r="457" spans="1:50" hidden="1" outlineLevel="1">
      <c r="A457" t="s">
        <v>1980</v>
      </c>
      <c r="B457" t="s">
        <v>1323</v>
      </c>
      <c r="C457" s="1">
        <f t="shared" si="183"/>
        <v>31226</v>
      </c>
      <c r="D457" s="7">
        <f>RANK(N457,(N457:P457,Q457:AE457))</f>
        <v>2</v>
      </c>
      <c r="E457" s="7">
        <f>RANK(O457,(N457:P457,Q457:AE457))</f>
        <v>1</v>
      </c>
      <c r="F457" s="7">
        <f>IF(P457&gt;0,RANK(P457,(N457:P457,Q457:AE457)),0)</f>
        <v>5</v>
      </c>
      <c r="G457" s="1">
        <f t="shared" si="184"/>
        <v>12271</v>
      </c>
      <c r="H457" s="2">
        <f t="shared" si="185"/>
        <v>0.39297380388138092</v>
      </c>
      <c r="I457" s="2"/>
      <c r="J457" s="2">
        <f t="shared" si="186"/>
        <v>0.29001473131364885</v>
      </c>
      <c r="K457" s="2">
        <f t="shared" si="187"/>
        <v>0.68298853519502978</v>
      </c>
      <c r="L457" s="2">
        <f t="shared" si="188"/>
        <v>4.2592711202203296E-3</v>
      </c>
      <c r="M457" s="2">
        <f t="shared" si="189"/>
        <v>2.2737462371101039E-2</v>
      </c>
      <c r="N457" s="1">
        <v>9056</v>
      </c>
      <c r="O457" s="1">
        <v>21327</v>
      </c>
      <c r="P457" s="1">
        <v>133</v>
      </c>
      <c r="Q457" s="1">
        <v>153</v>
      </c>
      <c r="R457" s="1">
        <v>555</v>
      </c>
      <c r="S457" s="1">
        <v>1</v>
      </c>
      <c r="V457" s="1">
        <v>1</v>
      </c>
      <c r="AG457" s="7">
        <f>IF(Q457&gt;0,RANK(Q457,(N457:P457,Q457:AE457)),0)</f>
        <v>4</v>
      </c>
      <c r="AH457" s="7">
        <f>IF(R457&gt;0,RANK(R457,(N457:P457,Q457:AE457)),0)</f>
        <v>3</v>
      </c>
      <c r="AI457" s="7">
        <f>IF(T457&gt;0,RANK(T457,(N457:P457,Q457:AE457)),0)</f>
        <v>0</v>
      </c>
      <c r="AJ457" s="7">
        <f>IF(S457&gt;0,RANK(S457,(N457:P457,Q457:AE457)),0)</f>
        <v>6</v>
      </c>
      <c r="AK457" s="2">
        <f t="shared" si="190"/>
        <v>4.8997630179978225E-3</v>
      </c>
      <c r="AL457" s="2">
        <f t="shared" si="191"/>
        <v>1.7773650163325435E-2</v>
      </c>
      <c r="AM457" s="2">
        <f t="shared" si="192"/>
        <v>0</v>
      </c>
      <c r="AN457" s="2">
        <f t="shared" si="193"/>
        <v>3.2024594888874656E-5</v>
      </c>
      <c r="AP457" t="s">
        <v>1980</v>
      </c>
      <c r="AQ457" t="s">
        <v>1323</v>
      </c>
      <c r="AR457">
        <v>3</v>
      </c>
      <c r="AT457" s="93" t="s">
        <v>1499</v>
      </c>
      <c r="AU457" s="92" t="s">
        <v>664</v>
      </c>
      <c r="AV457" s="83" t="str">
        <f t="shared" si="182"/>
        <v>13077</v>
      </c>
      <c r="AX457" s="7" t="s">
        <v>3753</v>
      </c>
    </row>
    <row r="458" spans="1:50" hidden="1" outlineLevel="1">
      <c r="A458" t="s">
        <v>2339</v>
      </c>
      <c r="B458" t="s">
        <v>1323</v>
      </c>
      <c r="C458" s="1">
        <f t="shared" si="183"/>
        <v>3567</v>
      </c>
      <c r="D458" s="7">
        <f>RANK(N458,(N458:P458,Q458:AE458))</f>
        <v>2</v>
      </c>
      <c r="E458" s="7">
        <f>RANK(O458,(N458:P458,Q458:AE458))</f>
        <v>1</v>
      </c>
      <c r="F458" s="7">
        <f>IF(P458&gt;0,RANK(P458,(N458:P458,Q458:AE458)),0)</f>
        <v>5</v>
      </c>
      <c r="G458" s="1">
        <f t="shared" si="184"/>
        <v>474</v>
      </c>
      <c r="H458" s="2">
        <f t="shared" si="185"/>
        <v>0.13288477712363331</v>
      </c>
      <c r="I458" s="2"/>
      <c r="J458" s="2">
        <f t="shared" si="186"/>
        <v>0.42416596579758903</v>
      </c>
      <c r="K458" s="2">
        <f t="shared" si="187"/>
        <v>0.55705074292122236</v>
      </c>
      <c r="L458" s="2">
        <f t="shared" si="188"/>
        <v>1.4017381553125877E-3</v>
      </c>
      <c r="M458" s="2">
        <f t="shared" si="189"/>
        <v>1.7381553125876019E-2</v>
      </c>
      <c r="N458" s="1">
        <v>1513</v>
      </c>
      <c r="O458" s="1">
        <v>1987</v>
      </c>
      <c r="P458" s="1">
        <v>5</v>
      </c>
      <c r="Q458" s="1">
        <v>33</v>
      </c>
      <c r="R458" s="1">
        <v>29</v>
      </c>
      <c r="AG458" s="7">
        <f>IF(Q458&gt;0,RANK(Q458,(N458:P458,Q458:AE458)),0)</f>
        <v>3</v>
      </c>
      <c r="AH458" s="7">
        <f>IF(R458&gt;0,RANK(R458,(N458:P458,Q458:AE458)),0)</f>
        <v>4</v>
      </c>
      <c r="AI458" s="7">
        <f>IF(T458&gt;0,RANK(T458,(N458:P458,Q458:AE458)),0)</f>
        <v>0</v>
      </c>
      <c r="AJ458" s="7">
        <f>IF(S458&gt;0,RANK(S458,(N458:P458,Q458:AE458)),0)</f>
        <v>0</v>
      </c>
      <c r="AK458" s="2">
        <f t="shared" si="190"/>
        <v>9.2514718250630776E-3</v>
      </c>
      <c r="AL458" s="2">
        <f t="shared" si="191"/>
        <v>8.130081300813009E-3</v>
      </c>
      <c r="AM458" s="2">
        <f t="shared" si="192"/>
        <v>0</v>
      </c>
      <c r="AN458" s="2">
        <f t="shared" si="193"/>
        <v>0</v>
      </c>
      <c r="AP458" t="s">
        <v>2339</v>
      </c>
      <c r="AQ458" t="s">
        <v>1323</v>
      </c>
      <c r="AR458">
        <v>8</v>
      </c>
      <c r="AT458" s="93" t="s">
        <v>1499</v>
      </c>
      <c r="AU458" s="92" t="s">
        <v>665</v>
      </c>
      <c r="AV458" s="83" t="str">
        <f t="shared" si="182"/>
        <v>13079</v>
      </c>
      <c r="AX458" s="7" t="s">
        <v>3753</v>
      </c>
    </row>
    <row r="459" spans="1:50" hidden="1" outlineLevel="1">
      <c r="A459" t="s">
        <v>2040</v>
      </c>
      <c r="B459" t="s">
        <v>1323</v>
      </c>
      <c r="C459" s="1">
        <f t="shared" si="183"/>
        <v>5609</v>
      </c>
      <c r="D459" s="7">
        <f>RANK(N459,(N459:P459,Q459:AE459))</f>
        <v>2</v>
      </c>
      <c r="E459" s="7">
        <f>RANK(O459,(N459:P459,Q459:AE459))</f>
        <v>1</v>
      </c>
      <c r="F459" s="7">
        <f>IF(P459&gt;0,RANK(P459,(N459:P459,Q459:AE459)),0)</f>
        <v>5</v>
      </c>
      <c r="G459" s="1">
        <f t="shared" si="184"/>
        <v>1017</v>
      </c>
      <c r="H459" s="2">
        <f t="shared" si="185"/>
        <v>0.18131574255660546</v>
      </c>
      <c r="I459" s="2"/>
      <c r="J459" s="2">
        <f t="shared" si="186"/>
        <v>0.40435015154216436</v>
      </c>
      <c r="K459" s="2">
        <f t="shared" si="187"/>
        <v>0.58566589409876979</v>
      </c>
      <c r="L459" s="2">
        <f t="shared" si="188"/>
        <v>1.7828489926903192E-4</v>
      </c>
      <c r="M459" s="2">
        <f t="shared" si="189"/>
        <v>9.8056694597968182E-3</v>
      </c>
      <c r="N459" s="1">
        <v>2268</v>
      </c>
      <c r="O459" s="1">
        <v>3285</v>
      </c>
      <c r="P459" s="1">
        <v>1</v>
      </c>
      <c r="Q459" s="1">
        <v>28</v>
      </c>
      <c r="R459" s="1">
        <v>27</v>
      </c>
      <c r="AG459" s="7">
        <f>IF(Q459&gt;0,RANK(Q459,(N459:P459,Q459:AE459)),0)</f>
        <v>3</v>
      </c>
      <c r="AH459" s="7">
        <f>IF(R459&gt;0,RANK(R459,(N459:P459,Q459:AE459)),0)</f>
        <v>4</v>
      </c>
      <c r="AI459" s="7">
        <f>IF(T459&gt;0,RANK(T459,(N459:P459,Q459:AE459)),0)</f>
        <v>0</v>
      </c>
      <c r="AJ459" s="7">
        <f>IF(S459&gt;0,RANK(S459,(N459:P459,Q459:AE459)),0)</f>
        <v>0</v>
      </c>
      <c r="AK459" s="2">
        <f t="shared" si="190"/>
        <v>4.9919771795328936E-3</v>
      </c>
      <c r="AL459" s="2">
        <f t="shared" si="191"/>
        <v>4.8136922802638612E-3</v>
      </c>
      <c r="AM459" s="2">
        <f t="shared" si="192"/>
        <v>0</v>
      </c>
      <c r="AN459" s="2">
        <f t="shared" si="193"/>
        <v>0</v>
      </c>
      <c r="AP459" t="s">
        <v>2040</v>
      </c>
      <c r="AQ459" t="s">
        <v>1323</v>
      </c>
      <c r="AR459">
        <v>2</v>
      </c>
      <c r="AT459" s="93" t="s">
        <v>1499</v>
      </c>
      <c r="AU459" s="92" t="s">
        <v>666</v>
      </c>
      <c r="AV459" s="83" t="str">
        <f t="shared" si="182"/>
        <v>13081</v>
      </c>
      <c r="AX459" s="7" t="s">
        <v>3753</v>
      </c>
    </row>
    <row r="460" spans="1:50" hidden="1" outlineLevel="1">
      <c r="A460" t="s">
        <v>2747</v>
      </c>
      <c r="B460" t="s">
        <v>1323</v>
      </c>
      <c r="C460" s="1">
        <f t="shared" si="183"/>
        <v>5049</v>
      </c>
      <c r="D460" s="7">
        <f>RANK(N460,(N460:P460,Q460:AE460))</f>
        <v>2</v>
      </c>
      <c r="E460" s="7">
        <f>RANK(O460,(N460:P460,Q460:AE460))</f>
        <v>1</v>
      </c>
      <c r="F460" s="7">
        <f>IF(P460&gt;0,RANK(P460,(N460:P460,Q460:AE460)),0)</f>
        <v>5</v>
      </c>
      <c r="G460" s="1">
        <f t="shared" si="184"/>
        <v>1705</v>
      </c>
      <c r="H460" s="2">
        <f t="shared" si="185"/>
        <v>0.33769063180827885</v>
      </c>
      <c r="I460" s="2"/>
      <c r="J460" s="2">
        <f t="shared" si="186"/>
        <v>0.3224400871459695</v>
      </c>
      <c r="K460" s="2">
        <f t="shared" si="187"/>
        <v>0.66013071895424835</v>
      </c>
      <c r="L460" s="2">
        <f t="shared" si="188"/>
        <v>2.5747672806496337E-3</v>
      </c>
      <c r="M460" s="2">
        <f t="shared" si="189"/>
        <v>1.4854426619132513E-2</v>
      </c>
      <c r="N460" s="1">
        <v>1628</v>
      </c>
      <c r="O460" s="1">
        <v>3333</v>
      </c>
      <c r="P460" s="1">
        <v>13</v>
      </c>
      <c r="Q460" s="1">
        <v>48</v>
      </c>
      <c r="R460" s="1">
        <v>24</v>
      </c>
      <c r="S460" s="1">
        <v>3</v>
      </c>
      <c r="AG460" s="7">
        <f>IF(Q460&gt;0,RANK(Q460,(N460:P460,Q460:AE460)),0)</f>
        <v>3</v>
      </c>
      <c r="AH460" s="7">
        <f>IF(R460&gt;0,RANK(R460,(N460:P460,Q460:AE460)),0)</f>
        <v>4</v>
      </c>
      <c r="AI460" s="7">
        <f>IF(T460&gt;0,RANK(T460,(N460:P460,Q460:AE460)),0)</f>
        <v>0</v>
      </c>
      <c r="AJ460" s="7">
        <f>IF(S460&gt;0,RANK(S460,(N460:P460,Q460:AE460)),0)</f>
        <v>6</v>
      </c>
      <c r="AK460" s="2">
        <f t="shared" si="190"/>
        <v>9.5068330362448016E-3</v>
      </c>
      <c r="AL460" s="2">
        <f t="shared" si="191"/>
        <v>4.7534165181224008E-3</v>
      </c>
      <c r="AM460" s="2">
        <f t="shared" si="192"/>
        <v>0</v>
      </c>
      <c r="AN460" s="2">
        <f t="shared" si="193"/>
        <v>5.941770647653001E-4</v>
      </c>
      <c r="AP460" t="s">
        <v>2747</v>
      </c>
      <c r="AQ460" t="s">
        <v>1323</v>
      </c>
      <c r="AR460">
        <v>9</v>
      </c>
      <c r="AT460" s="93" t="s">
        <v>1499</v>
      </c>
      <c r="AU460" s="92" t="s">
        <v>667</v>
      </c>
      <c r="AV460" s="83" t="str">
        <f t="shared" si="182"/>
        <v>13083</v>
      </c>
      <c r="AX460" s="7" t="s">
        <v>3753</v>
      </c>
    </row>
    <row r="461" spans="1:50" hidden="1" outlineLevel="1">
      <c r="A461" t="s">
        <v>2779</v>
      </c>
      <c r="B461" t="s">
        <v>1323</v>
      </c>
      <c r="C461" s="1">
        <f t="shared" si="183"/>
        <v>5898</v>
      </c>
      <c r="D461" s="7">
        <f>RANK(N461,(N461:P461,Q461:AE461))</f>
        <v>2</v>
      </c>
      <c r="E461" s="7">
        <f>RANK(O461,(N461:P461,Q461:AE461))</f>
        <v>1</v>
      </c>
      <c r="F461" s="7">
        <f>IF(P461&gt;0,RANK(P461,(N461:P461,Q461:AE461)),0)</f>
        <v>5</v>
      </c>
      <c r="G461" s="1">
        <f t="shared" si="184"/>
        <v>2752</v>
      </c>
      <c r="H461" s="2">
        <f t="shared" si="185"/>
        <v>0.46659884706680232</v>
      </c>
      <c r="I461" s="2"/>
      <c r="J461" s="2">
        <f t="shared" si="186"/>
        <v>0.24720244150559512</v>
      </c>
      <c r="K461" s="2">
        <f t="shared" si="187"/>
        <v>0.71380128857239744</v>
      </c>
      <c r="L461" s="2">
        <f t="shared" si="188"/>
        <v>4.7473719905052562E-3</v>
      </c>
      <c r="M461" s="2">
        <f t="shared" si="189"/>
        <v>3.4248897931502188E-2</v>
      </c>
      <c r="N461" s="1">
        <v>1458</v>
      </c>
      <c r="O461" s="1">
        <v>4210</v>
      </c>
      <c r="P461" s="1">
        <v>28</v>
      </c>
      <c r="Q461" s="1">
        <v>55</v>
      </c>
      <c r="R461" s="1">
        <v>147</v>
      </c>
      <c r="AG461" s="7">
        <f>IF(Q461&gt;0,RANK(Q461,(N461:P461,Q461:AE461)),0)</f>
        <v>4</v>
      </c>
      <c r="AH461" s="7">
        <f>IF(R461&gt;0,RANK(R461,(N461:P461,Q461:AE461)),0)</f>
        <v>3</v>
      </c>
      <c r="AI461" s="7">
        <f>IF(T461&gt;0,RANK(T461,(N461:P461,Q461:AE461)),0)</f>
        <v>0</v>
      </c>
      <c r="AJ461" s="7">
        <f>IF(S461&gt;0,RANK(S461,(N461:P461,Q461:AE461)),0)</f>
        <v>0</v>
      </c>
      <c r="AK461" s="2">
        <f t="shared" si="190"/>
        <v>9.3251949813496094E-3</v>
      </c>
      <c r="AL461" s="2">
        <f t="shared" si="191"/>
        <v>2.4923702950152594E-2</v>
      </c>
      <c r="AM461" s="2">
        <f t="shared" si="192"/>
        <v>0</v>
      </c>
      <c r="AN461" s="2">
        <f t="shared" si="193"/>
        <v>0</v>
      </c>
      <c r="AP461" t="s">
        <v>2779</v>
      </c>
      <c r="AQ461" t="s">
        <v>1323</v>
      </c>
      <c r="AR461">
        <v>9</v>
      </c>
      <c r="AT461" s="93" t="s">
        <v>1499</v>
      </c>
      <c r="AU461" s="92" t="s">
        <v>668</v>
      </c>
      <c r="AV461" s="83" t="str">
        <f t="shared" si="182"/>
        <v>13085</v>
      </c>
      <c r="AX461" s="7" t="s">
        <v>3753</v>
      </c>
    </row>
    <row r="462" spans="1:50" hidden="1" outlineLevel="1">
      <c r="A462" t="s">
        <v>1560</v>
      </c>
      <c r="B462" t="s">
        <v>1323</v>
      </c>
      <c r="C462" s="1">
        <f t="shared" si="183"/>
        <v>7648</v>
      </c>
      <c r="D462" s="7">
        <f>RANK(N462,(N462:P462,Q462:AE462))</f>
        <v>2</v>
      </c>
      <c r="E462" s="7">
        <f>RANK(O462,(N462:P462,Q462:AE462))</f>
        <v>1</v>
      </c>
      <c r="F462" s="7">
        <f>IF(P462&gt;0,RANK(P462,(N462:P462,Q462:AE462)),0)</f>
        <v>5</v>
      </c>
      <c r="G462" s="1">
        <f t="shared" si="184"/>
        <v>789</v>
      </c>
      <c r="H462" s="2">
        <f t="shared" si="185"/>
        <v>0.10316422594142259</v>
      </c>
      <c r="I462" s="2"/>
      <c r="J462" s="2">
        <f t="shared" si="186"/>
        <v>0.4442991631799163</v>
      </c>
      <c r="K462" s="2">
        <f t="shared" si="187"/>
        <v>0.54746338912133896</v>
      </c>
      <c r="L462" s="2">
        <f t="shared" si="188"/>
        <v>1.6997907949790796E-3</v>
      </c>
      <c r="M462" s="2">
        <f t="shared" si="189"/>
        <v>6.5376569037657135E-3</v>
      </c>
      <c r="N462" s="1">
        <v>3398</v>
      </c>
      <c r="O462" s="1">
        <v>4187</v>
      </c>
      <c r="P462" s="1">
        <v>13</v>
      </c>
      <c r="Q462" s="1">
        <v>31</v>
      </c>
      <c r="R462" s="1">
        <v>19</v>
      </c>
      <c r="AG462" s="7">
        <f>IF(Q462&gt;0,RANK(Q462,(N462:P462,Q462:AE462)),0)</f>
        <v>3</v>
      </c>
      <c r="AH462" s="7">
        <f>IF(R462&gt;0,RANK(R462,(N462:P462,Q462:AE462)),0)</f>
        <v>4</v>
      </c>
      <c r="AI462" s="7">
        <f>IF(T462&gt;0,RANK(T462,(N462:P462,Q462:AE462)),0)</f>
        <v>0</v>
      </c>
      <c r="AJ462" s="7">
        <f>IF(S462&gt;0,RANK(S462,(N462:P462,Q462:AE462)),0)</f>
        <v>0</v>
      </c>
      <c r="AK462" s="2">
        <f t="shared" si="190"/>
        <v>4.0533472803347282E-3</v>
      </c>
      <c r="AL462" s="2">
        <f t="shared" si="191"/>
        <v>2.4843096234309623E-3</v>
      </c>
      <c r="AM462" s="2">
        <f t="shared" si="192"/>
        <v>0</v>
      </c>
      <c r="AN462" s="2">
        <f t="shared" si="193"/>
        <v>0</v>
      </c>
      <c r="AP462" t="s">
        <v>1560</v>
      </c>
      <c r="AQ462" t="s">
        <v>1323</v>
      </c>
      <c r="AR462">
        <v>2</v>
      </c>
      <c r="AT462" s="93" t="s">
        <v>1499</v>
      </c>
      <c r="AU462" s="92" t="s">
        <v>91</v>
      </c>
      <c r="AV462" s="83" t="str">
        <f t="shared" si="182"/>
        <v>13087</v>
      </c>
      <c r="AX462" s="7" t="s">
        <v>3753</v>
      </c>
    </row>
    <row r="463" spans="1:50" hidden="1" outlineLevel="1">
      <c r="A463" t="s">
        <v>1224</v>
      </c>
      <c r="B463" t="s">
        <v>1323</v>
      </c>
      <c r="C463" s="1">
        <f t="shared" si="183"/>
        <v>219980</v>
      </c>
      <c r="D463" s="7">
        <f>RANK(N463,(N463:P463,Q463:AE463))</f>
        <v>1</v>
      </c>
      <c r="E463" s="7">
        <f>RANK(O463,(N463:P463,Q463:AE463))</f>
        <v>2</v>
      </c>
      <c r="F463" s="7">
        <f>IF(P463&gt;0,RANK(P463,(N463:P463,Q463:AE463)),0)</f>
        <v>4</v>
      </c>
      <c r="G463" s="1">
        <f t="shared" si="184"/>
        <v>95702</v>
      </c>
      <c r="H463" s="2">
        <f t="shared" si="185"/>
        <v>0.43504864078552596</v>
      </c>
      <c r="I463" s="2"/>
      <c r="J463" s="2">
        <f t="shared" si="186"/>
        <v>0.70237748886262386</v>
      </c>
      <c r="K463" s="2">
        <f t="shared" si="187"/>
        <v>0.26732884807709789</v>
      </c>
      <c r="L463" s="2">
        <f t="shared" si="188"/>
        <v>8.7735248658968989E-3</v>
      </c>
      <c r="M463" s="2">
        <f t="shared" si="189"/>
        <v>2.1520138194381352E-2</v>
      </c>
      <c r="N463" s="1">
        <v>154509</v>
      </c>
      <c r="O463" s="1">
        <v>58807</v>
      </c>
      <c r="P463" s="1">
        <v>1930</v>
      </c>
      <c r="Q463" s="1">
        <v>490</v>
      </c>
      <c r="R463" s="1">
        <v>4242</v>
      </c>
      <c r="S463" s="1">
        <v>2</v>
      </c>
      <c r="AG463" s="7">
        <f>IF(Q463&gt;0,RANK(Q463,(N463:P463,Q463:AE463)),0)</f>
        <v>5</v>
      </c>
      <c r="AH463" s="7">
        <f>IF(R463&gt;0,RANK(R463,(N463:P463,Q463:AE463)),0)</f>
        <v>3</v>
      </c>
      <c r="AI463" s="7">
        <f>IF(T463&gt;0,RANK(T463,(N463:P463,Q463:AE463)),0)</f>
        <v>0</v>
      </c>
      <c r="AJ463" s="7">
        <f>IF(S463&gt;0,RANK(S463,(N463:P463,Q463:AE463)),0)</f>
        <v>6</v>
      </c>
      <c r="AK463" s="2">
        <f t="shared" si="190"/>
        <v>2.2274752250204563E-3</v>
      </c>
      <c r="AL463" s="2">
        <f t="shared" si="191"/>
        <v>1.9283571233748523E-2</v>
      </c>
      <c r="AM463" s="2">
        <f t="shared" si="192"/>
        <v>0</v>
      </c>
      <c r="AN463" s="2">
        <f t="shared" si="193"/>
        <v>9.0917356123283935E-6</v>
      </c>
      <c r="AP463" t="s">
        <v>1224</v>
      </c>
      <c r="AQ463" t="s">
        <v>1323</v>
      </c>
      <c r="AT463" s="93" t="s">
        <v>1499</v>
      </c>
      <c r="AU463" s="92" t="s">
        <v>92</v>
      </c>
      <c r="AV463" s="83" t="str">
        <f t="shared" si="182"/>
        <v>13089</v>
      </c>
      <c r="AX463" s="7" t="s">
        <v>3753</v>
      </c>
    </row>
    <row r="464" spans="1:50" hidden="1" outlineLevel="1">
      <c r="A464" t="s">
        <v>3681</v>
      </c>
      <c r="B464" t="s">
        <v>1323</v>
      </c>
      <c r="C464" s="1">
        <f t="shared" si="183"/>
        <v>5877</v>
      </c>
      <c r="D464" s="7">
        <f>RANK(N464,(N464:P464,Q464:AE464))</f>
        <v>2</v>
      </c>
      <c r="E464" s="7">
        <f>RANK(O464,(N464:P464,Q464:AE464))</f>
        <v>1</v>
      </c>
      <c r="F464" s="7">
        <f>IF(P464&gt;0,RANK(P464,(N464:P464,Q464:AE464)),0)</f>
        <v>5</v>
      </c>
      <c r="G464" s="1">
        <f t="shared" si="184"/>
        <v>1146</v>
      </c>
      <c r="H464" s="2">
        <f t="shared" si="185"/>
        <v>0.19499744767738642</v>
      </c>
      <c r="I464" s="2"/>
      <c r="J464" s="2">
        <f t="shared" si="186"/>
        <v>0.39578015994555044</v>
      </c>
      <c r="K464" s="2">
        <f t="shared" si="187"/>
        <v>0.59077760762293685</v>
      </c>
      <c r="L464" s="2">
        <f t="shared" si="188"/>
        <v>1.7015484090522376E-4</v>
      </c>
      <c r="M464" s="2">
        <f t="shared" si="189"/>
        <v>1.3272077590607544E-2</v>
      </c>
      <c r="N464" s="1">
        <v>2326</v>
      </c>
      <c r="O464" s="1">
        <v>3472</v>
      </c>
      <c r="P464" s="1">
        <v>1</v>
      </c>
      <c r="Q464" s="1">
        <v>45</v>
      </c>
      <c r="R464" s="1">
        <v>33</v>
      </c>
      <c r="AG464" s="7">
        <f>IF(Q464&gt;0,RANK(Q464,(N464:P464,Q464:AE464)),0)</f>
        <v>3</v>
      </c>
      <c r="AH464" s="7">
        <f>IF(R464&gt;0,RANK(R464,(N464:P464,Q464:AE464)),0)</f>
        <v>4</v>
      </c>
      <c r="AI464" s="7">
        <f>IF(T464&gt;0,RANK(T464,(N464:P464,Q464:AE464)),0)</f>
        <v>0</v>
      </c>
      <c r="AJ464" s="7">
        <f>IF(S464&gt;0,RANK(S464,(N464:P464,Q464:AE464)),0)</f>
        <v>0</v>
      </c>
      <c r="AK464" s="2">
        <f t="shared" si="190"/>
        <v>7.656967840735069E-3</v>
      </c>
      <c r="AL464" s="2">
        <f t="shared" si="191"/>
        <v>5.6151097498723839E-3</v>
      </c>
      <c r="AM464" s="2">
        <f t="shared" si="192"/>
        <v>0</v>
      </c>
      <c r="AN464" s="2">
        <f t="shared" si="193"/>
        <v>0</v>
      </c>
      <c r="AP464" t="s">
        <v>3681</v>
      </c>
      <c r="AQ464" t="s">
        <v>1323</v>
      </c>
      <c r="AR464">
        <v>8</v>
      </c>
      <c r="AT464" s="93" t="s">
        <v>1499</v>
      </c>
      <c r="AU464" s="92" t="s">
        <v>93</v>
      </c>
      <c r="AV464" s="83" t="str">
        <f t="shared" si="182"/>
        <v>13091</v>
      </c>
      <c r="AX464" s="7" t="s">
        <v>3753</v>
      </c>
    </row>
    <row r="465" spans="1:50" hidden="1" outlineLevel="1">
      <c r="A465" t="s">
        <v>880</v>
      </c>
      <c r="B465" t="s">
        <v>1323</v>
      </c>
      <c r="C465" s="1">
        <f t="shared" si="183"/>
        <v>3520</v>
      </c>
      <c r="D465" s="7">
        <f>RANK(N465,(N465:P465,Q465:AE465))</f>
        <v>1</v>
      </c>
      <c r="E465" s="7">
        <f>RANK(O465,(N465:P465,Q465:AE465))</f>
        <v>2</v>
      </c>
      <c r="F465" s="7">
        <f>IF(P465&gt;0,RANK(P465,(N465:P465,Q465:AE465)),0)</f>
        <v>0</v>
      </c>
      <c r="G465" s="1">
        <f t="shared" si="184"/>
        <v>313</v>
      </c>
      <c r="H465" s="2">
        <f t="shared" si="185"/>
        <v>8.8920454545454539E-2</v>
      </c>
      <c r="I465" s="2"/>
      <c r="J465" s="2">
        <f t="shared" si="186"/>
        <v>0.54005681818181817</v>
      </c>
      <c r="K465" s="2">
        <f t="shared" si="187"/>
        <v>0.45113636363636361</v>
      </c>
      <c r="L465" s="2">
        <f t="shared" si="188"/>
        <v>0</v>
      </c>
      <c r="M465" s="2">
        <f t="shared" si="189"/>
        <v>8.8068181818182212E-3</v>
      </c>
      <c r="N465" s="1">
        <v>1901</v>
      </c>
      <c r="O465" s="1">
        <v>1588</v>
      </c>
      <c r="Q465" s="1">
        <v>23</v>
      </c>
      <c r="R465" s="1">
        <v>8</v>
      </c>
      <c r="AG465" s="7">
        <f>IF(Q465&gt;0,RANK(Q465,(N465:P465,Q465:AE465)),0)</f>
        <v>3</v>
      </c>
      <c r="AH465" s="7">
        <f>IF(R465&gt;0,RANK(R465,(N465:P465,Q465:AE465)),0)</f>
        <v>4</v>
      </c>
      <c r="AI465" s="7">
        <f>IF(T465&gt;0,RANK(T465,(N465:P465,Q465:AE465)),0)</f>
        <v>0</v>
      </c>
      <c r="AJ465" s="7">
        <f>IF(S465&gt;0,RANK(S465,(N465:P465,Q465:AE465)),0)</f>
        <v>0</v>
      </c>
      <c r="AK465" s="2">
        <f t="shared" si="190"/>
        <v>6.5340909090909087E-3</v>
      </c>
      <c r="AL465" s="2">
        <f t="shared" si="191"/>
        <v>2.2727272727272726E-3</v>
      </c>
      <c r="AM465" s="2">
        <f t="shared" si="192"/>
        <v>0</v>
      </c>
      <c r="AN465" s="2">
        <f t="shared" si="193"/>
        <v>0</v>
      </c>
      <c r="AP465" t="s">
        <v>880</v>
      </c>
      <c r="AQ465" t="s">
        <v>1323</v>
      </c>
      <c r="AR465">
        <v>8</v>
      </c>
      <c r="AT465" s="93" t="s">
        <v>1499</v>
      </c>
      <c r="AU465" s="92" t="s">
        <v>94</v>
      </c>
      <c r="AV465" s="83" t="str">
        <f t="shared" si="182"/>
        <v>13093</v>
      </c>
      <c r="AX465" s="7" t="s">
        <v>3753</v>
      </c>
    </row>
    <row r="466" spans="1:50" hidden="1" outlineLevel="1">
      <c r="A466" t="s">
        <v>1888</v>
      </c>
      <c r="B466" t="s">
        <v>1323</v>
      </c>
      <c r="C466" s="1">
        <f t="shared" si="183"/>
        <v>29064</v>
      </c>
      <c r="D466" s="7">
        <f>RANK(N466,(N466:P466,Q466:AE466))</f>
        <v>1</v>
      </c>
      <c r="E466" s="7">
        <f>RANK(O466,(N466:P466,Q466:AE466))</f>
        <v>2</v>
      </c>
      <c r="F466" s="7">
        <f>IF(P466&gt;0,RANK(P466,(N466:P466,Q466:AE466)),0)</f>
        <v>3</v>
      </c>
      <c r="G466" s="1">
        <f t="shared" si="184"/>
        <v>4402</v>
      </c>
      <c r="H466" s="2">
        <f t="shared" si="185"/>
        <v>0.15145884943572804</v>
      </c>
      <c r="I466" s="2"/>
      <c r="J466" s="2">
        <f t="shared" si="186"/>
        <v>0.57287365813377378</v>
      </c>
      <c r="K466" s="2">
        <f t="shared" si="187"/>
        <v>0.42141480869804571</v>
      </c>
      <c r="L466" s="2">
        <f t="shared" si="188"/>
        <v>2.3396641893751722E-3</v>
      </c>
      <c r="M466" s="2">
        <f t="shared" si="189"/>
        <v>3.3718689788053437E-3</v>
      </c>
      <c r="N466" s="1">
        <v>16650</v>
      </c>
      <c r="O466" s="1">
        <v>12248</v>
      </c>
      <c r="P466" s="1">
        <v>68</v>
      </c>
      <c r="Q466" s="1">
        <v>51</v>
      </c>
      <c r="R466" s="1">
        <v>47</v>
      </c>
      <c r="AG466" s="7">
        <f>IF(Q466&gt;0,RANK(Q466,(N466:P466,Q466:AE466)),0)</f>
        <v>4</v>
      </c>
      <c r="AH466" s="7">
        <f>IF(R466&gt;0,RANK(R466,(N466:P466,Q466:AE466)),0)</f>
        <v>5</v>
      </c>
      <c r="AI466" s="7">
        <f>IF(T466&gt;0,RANK(T466,(N466:P466,Q466:AE466)),0)</f>
        <v>0</v>
      </c>
      <c r="AJ466" s="7">
        <f>IF(S466&gt;0,RANK(S466,(N466:P466,Q466:AE466)),0)</f>
        <v>0</v>
      </c>
      <c r="AK466" s="2">
        <f t="shared" si="190"/>
        <v>1.754748142031379E-3</v>
      </c>
      <c r="AL466" s="2">
        <f t="shared" si="191"/>
        <v>1.6171208367740161E-3</v>
      </c>
      <c r="AM466" s="2">
        <f t="shared" si="192"/>
        <v>0</v>
      </c>
      <c r="AN466" s="2">
        <f t="shared" si="193"/>
        <v>0</v>
      </c>
      <c r="AP466" t="s">
        <v>1888</v>
      </c>
      <c r="AQ466" t="s">
        <v>1323</v>
      </c>
      <c r="AR466">
        <v>2</v>
      </c>
      <c r="AT466" s="93" t="s">
        <v>1499</v>
      </c>
      <c r="AU466" s="92" t="s">
        <v>95</v>
      </c>
      <c r="AV466" s="83" t="str">
        <f t="shared" si="182"/>
        <v>13095</v>
      </c>
      <c r="AX466" s="7" t="s">
        <v>3753</v>
      </c>
    </row>
    <row r="467" spans="1:50" hidden="1" outlineLevel="1">
      <c r="A467" t="s">
        <v>729</v>
      </c>
      <c r="B467" t="s">
        <v>1323</v>
      </c>
      <c r="C467" s="1">
        <f t="shared" si="183"/>
        <v>30964</v>
      </c>
      <c r="D467" s="7">
        <f>RANK(N467,(N467:P467,Q467:AE467))</f>
        <v>2</v>
      </c>
      <c r="E467" s="7">
        <f>RANK(O467,(N467:P467,Q467:AE467))</f>
        <v>1</v>
      </c>
      <c r="F467" s="7">
        <f>IF(P467&gt;0,RANK(P467,(N467:P467,Q467:AE467)),0)</f>
        <v>5</v>
      </c>
      <c r="G467" s="1">
        <f t="shared" si="184"/>
        <v>7731</v>
      </c>
      <c r="H467" s="2">
        <f t="shared" si="185"/>
        <v>0.24967704430952073</v>
      </c>
      <c r="I467" s="2"/>
      <c r="J467" s="2">
        <f t="shared" si="186"/>
        <v>0.36048314171295698</v>
      </c>
      <c r="K467" s="2">
        <f t="shared" si="187"/>
        <v>0.61016018602247768</v>
      </c>
      <c r="L467" s="2">
        <f t="shared" si="188"/>
        <v>5.2318821857641135E-3</v>
      </c>
      <c r="M467" s="2">
        <f t="shared" si="189"/>
        <v>2.4124790078801174E-2</v>
      </c>
      <c r="N467" s="1">
        <v>11162</v>
      </c>
      <c r="O467" s="1">
        <v>18893</v>
      </c>
      <c r="P467" s="1">
        <v>162</v>
      </c>
      <c r="Q467" s="1">
        <v>166</v>
      </c>
      <c r="R467" s="1">
        <v>576</v>
      </c>
      <c r="S467" s="1">
        <v>4</v>
      </c>
      <c r="V467" s="1">
        <v>1</v>
      </c>
      <c r="AG467" s="7">
        <f>IF(Q467&gt;0,RANK(Q467,(N467:P467,Q467:AE467)),0)</f>
        <v>4</v>
      </c>
      <c r="AH467" s="7">
        <f>IF(R467&gt;0,RANK(R467,(N467:P467,Q467:AE467)),0)</f>
        <v>3</v>
      </c>
      <c r="AI467" s="7">
        <f>IF(T467&gt;0,RANK(T467,(N467:P467,Q467:AE467)),0)</f>
        <v>0</v>
      </c>
      <c r="AJ467" s="7">
        <f>IF(S467&gt;0,RANK(S467,(N467:P467,Q467:AE467)),0)</f>
        <v>6</v>
      </c>
      <c r="AK467" s="2">
        <f t="shared" si="190"/>
        <v>5.3610644619558195E-3</v>
      </c>
      <c r="AL467" s="2">
        <f t="shared" si="191"/>
        <v>1.8602247771605736E-2</v>
      </c>
      <c r="AM467" s="2">
        <f t="shared" si="192"/>
        <v>0</v>
      </c>
      <c r="AN467" s="2">
        <f t="shared" si="193"/>
        <v>1.2918227619170651E-4</v>
      </c>
      <c r="AP467" t="s">
        <v>729</v>
      </c>
      <c r="AQ467" t="s">
        <v>1323</v>
      </c>
      <c r="AR467">
        <v>7</v>
      </c>
      <c r="AT467" s="93" t="s">
        <v>1499</v>
      </c>
      <c r="AU467" s="92" t="s">
        <v>96</v>
      </c>
      <c r="AV467" s="83" t="str">
        <f t="shared" si="182"/>
        <v>13097</v>
      </c>
      <c r="AX467" s="7" t="s">
        <v>3753</v>
      </c>
    </row>
    <row r="468" spans="1:50" hidden="1" outlineLevel="1">
      <c r="A468" t="s">
        <v>3160</v>
      </c>
      <c r="B468" t="s">
        <v>1323</v>
      </c>
      <c r="C468" s="1">
        <f t="shared" si="183"/>
        <v>3585</v>
      </c>
      <c r="D468" s="7">
        <f>RANK(N468,(N468:P468,Q468:AE468))</f>
        <v>2</v>
      </c>
      <c r="E468" s="7">
        <f>RANK(O468,(N468:P468,Q468:AE468))</f>
        <v>1</v>
      </c>
      <c r="F468" s="7">
        <f>IF(P468&gt;0,RANK(P468,(N468:P468,Q468:AE468)),0)</f>
        <v>5</v>
      </c>
      <c r="G468" s="1">
        <f t="shared" si="184"/>
        <v>316</v>
      </c>
      <c r="H468" s="2">
        <f t="shared" si="185"/>
        <v>8.8145048814504884E-2</v>
      </c>
      <c r="I468" s="2"/>
      <c r="J468" s="2">
        <f t="shared" si="186"/>
        <v>0.45244072524407253</v>
      </c>
      <c r="K468" s="2">
        <f t="shared" si="187"/>
        <v>0.54058577405857744</v>
      </c>
      <c r="L468" s="2">
        <f t="shared" si="188"/>
        <v>1.1157601115760112E-3</v>
      </c>
      <c r="M468" s="2">
        <f t="shared" si="189"/>
        <v>5.8577405857740215E-3</v>
      </c>
      <c r="N468" s="1">
        <v>1622</v>
      </c>
      <c r="O468" s="1">
        <v>1938</v>
      </c>
      <c r="P468" s="1">
        <v>4</v>
      </c>
      <c r="Q468" s="1">
        <v>15</v>
      </c>
      <c r="R468" s="1">
        <v>5</v>
      </c>
      <c r="S468" s="1">
        <v>1</v>
      </c>
      <c r="AG468" s="7">
        <f>IF(Q468&gt;0,RANK(Q468,(N468:P468,Q468:AE468)),0)</f>
        <v>3</v>
      </c>
      <c r="AH468" s="7">
        <f>IF(R468&gt;0,RANK(R468,(N468:P468,Q468:AE468)),0)</f>
        <v>4</v>
      </c>
      <c r="AI468" s="7">
        <f>IF(T468&gt;0,RANK(T468,(N468:P468,Q468:AE468)),0)</f>
        <v>0</v>
      </c>
      <c r="AJ468" s="7">
        <f>IF(S468&gt;0,RANK(S468,(N468:P468,Q468:AE468)),0)</f>
        <v>6</v>
      </c>
      <c r="AK468" s="2">
        <f t="shared" si="190"/>
        <v>4.1841004184100415E-3</v>
      </c>
      <c r="AL468" s="2">
        <f t="shared" si="191"/>
        <v>1.3947001394700139E-3</v>
      </c>
      <c r="AM468" s="2">
        <f t="shared" si="192"/>
        <v>0</v>
      </c>
      <c r="AN468" s="2">
        <f t="shared" si="193"/>
        <v>2.7894002789400279E-4</v>
      </c>
      <c r="AP468" t="s">
        <v>3160</v>
      </c>
      <c r="AQ468" t="s">
        <v>1323</v>
      </c>
      <c r="AR468">
        <v>2</v>
      </c>
      <c r="AT468" s="93" t="s">
        <v>1499</v>
      </c>
      <c r="AU468" s="92" t="s">
        <v>310</v>
      </c>
      <c r="AV468" s="83" t="str">
        <f t="shared" si="182"/>
        <v>13099</v>
      </c>
      <c r="AX468" s="7" t="s">
        <v>3753</v>
      </c>
    </row>
    <row r="469" spans="1:50" hidden="1" outlineLevel="1">
      <c r="A469" t="s">
        <v>3659</v>
      </c>
      <c r="B469" t="s">
        <v>1323</v>
      </c>
      <c r="C469" s="1">
        <f t="shared" si="183"/>
        <v>898</v>
      </c>
      <c r="D469" s="7">
        <f>RANK(N469,(N469:P469,Q469:AE469))</f>
        <v>2</v>
      </c>
      <c r="E469" s="7">
        <f>RANK(O469,(N469:P469,Q469:AE469))</f>
        <v>1</v>
      </c>
      <c r="F469" s="7">
        <f>IF(P469&gt;0,RANK(P469,(N469:P469,Q469:AE469)),0)</f>
        <v>0</v>
      </c>
      <c r="G469" s="1">
        <f t="shared" si="184"/>
        <v>342</v>
      </c>
      <c r="H469" s="2">
        <f t="shared" si="185"/>
        <v>0.38084632516703787</v>
      </c>
      <c r="I469" s="2"/>
      <c r="J469" s="2">
        <f t="shared" si="186"/>
        <v>0.30289532293986637</v>
      </c>
      <c r="K469" s="2">
        <f t="shared" si="187"/>
        <v>0.68374164810690419</v>
      </c>
      <c r="L469" s="2">
        <f t="shared" si="188"/>
        <v>0</v>
      </c>
      <c r="M469" s="2">
        <f t="shared" si="189"/>
        <v>1.3363028953229494E-2</v>
      </c>
      <c r="N469" s="1">
        <v>272</v>
      </c>
      <c r="O469" s="1">
        <v>614</v>
      </c>
      <c r="Q469" s="1">
        <v>10</v>
      </c>
      <c r="R469" s="1">
        <v>2</v>
      </c>
      <c r="AG469" s="7">
        <f>IF(Q469&gt;0,RANK(Q469,(N469:P469,Q469:AE469)),0)</f>
        <v>3</v>
      </c>
      <c r="AH469" s="7">
        <f>IF(R469&gt;0,RANK(R469,(N469:P469,Q469:AE469)),0)</f>
        <v>4</v>
      </c>
      <c r="AI469" s="7">
        <f>IF(T469&gt;0,RANK(T469,(N469:P469,Q469:AE469)),0)</f>
        <v>0</v>
      </c>
      <c r="AJ469" s="7">
        <f>IF(S469&gt;0,RANK(S469,(N469:P469,Q469:AE469)),0)</f>
        <v>0</v>
      </c>
      <c r="AK469" s="2">
        <f t="shared" si="190"/>
        <v>1.1135857461024499E-2</v>
      </c>
      <c r="AL469" s="2">
        <f t="shared" si="191"/>
        <v>2.2271714922048997E-3</v>
      </c>
      <c r="AM469" s="2">
        <f t="shared" si="192"/>
        <v>0</v>
      </c>
      <c r="AN469" s="2">
        <f t="shared" si="193"/>
        <v>0</v>
      </c>
      <c r="AP469" t="s">
        <v>3659</v>
      </c>
      <c r="AQ469" t="s">
        <v>1323</v>
      </c>
      <c r="AR469">
        <v>8</v>
      </c>
      <c r="AT469" s="93" t="s">
        <v>1499</v>
      </c>
      <c r="AU469" s="92" t="s">
        <v>311</v>
      </c>
      <c r="AV469" s="83" t="str">
        <f t="shared" si="182"/>
        <v>13101</v>
      </c>
      <c r="AX469" s="7" t="s">
        <v>3753</v>
      </c>
    </row>
    <row r="470" spans="1:50" hidden="1" outlineLevel="1">
      <c r="A470" t="s">
        <v>3504</v>
      </c>
      <c r="B470" t="s">
        <v>1323</v>
      </c>
      <c r="C470" s="1">
        <f t="shared" si="183"/>
        <v>10650</v>
      </c>
      <c r="D470" s="7">
        <f>RANK(N470,(N470:P470,Q470:AE470))</f>
        <v>2</v>
      </c>
      <c r="E470" s="7">
        <f>RANK(O470,(N470:P470,Q470:AE470))</f>
        <v>1</v>
      </c>
      <c r="F470" s="7">
        <f>IF(P470&gt;0,RANK(P470,(N470:P470,Q470:AE470)),0)</f>
        <v>5</v>
      </c>
      <c r="G470" s="1">
        <f t="shared" si="184"/>
        <v>4094</v>
      </c>
      <c r="H470" s="2">
        <f t="shared" si="185"/>
        <v>0.38441314553990608</v>
      </c>
      <c r="I470" s="2"/>
      <c r="J470" s="2">
        <f t="shared" si="186"/>
        <v>0.30347417840375585</v>
      </c>
      <c r="K470" s="2">
        <f t="shared" si="187"/>
        <v>0.68788732394366192</v>
      </c>
      <c r="L470" s="2">
        <f t="shared" si="188"/>
        <v>1.2206572769953052E-3</v>
      </c>
      <c r="M470" s="2">
        <f t="shared" si="189"/>
        <v>7.4178403755869836E-3</v>
      </c>
      <c r="N470" s="1">
        <v>3232</v>
      </c>
      <c r="O470" s="1">
        <v>7326</v>
      </c>
      <c r="P470" s="1">
        <v>13</v>
      </c>
      <c r="Q470" s="1">
        <v>41</v>
      </c>
      <c r="R470" s="1">
        <v>38</v>
      </c>
      <c r="AG470" s="7">
        <f>IF(Q470&gt;0,RANK(Q470,(N470:P470,Q470:AE470)),0)</f>
        <v>3</v>
      </c>
      <c r="AH470" s="7">
        <f>IF(R470&gt;0,RANK(R470,(N470:P470,Q470:AE470)),0)</f>
        <v>4</v>
      </c>
      <c r="AI470" s="7">
        <f>IF(T470&gt;0,RANK(T470,(N470:P470,Q470:AE470)),0)</f>
        <v>0</v>
      </c>
      <c r="AJ470" s="7">
        <f>IF(S470&gt;0,RANK(S470,(N470:P470,Q470:AE470)),0)</f>
        <v>0</v>
      </c>
      <c r="AK470" s="2">
        <f t="shared" si="190"/>
        <v>3.8497652582159623E-3</v>
      </c>
      <c r="AL470" s="2">
        <f t="shared" si="191"/>
        <v>3.5680751173708921E-3</v>
      </c>
      <c r="AM470" s="2">
        <f t="shared" si="192"/>
        <v>0</v>
      </c>
      <c r="AN470" s="2">
        <f t="shared" si="193"/>
        <v>0</v>
      </c>
      <c r="AP470" t="s">
        <v>3504</v>
      </c>
      <c r="AQ470" t="s">
        <v>1323</v>
      </c>
      <c r="AR470">
        <v>1</v>
      </c>
      <c r="AT470" s="93" t="s">
        <v>1499</v>
      </c>
      <c r="AU470" s="92" t="s">
        <v>312</v>
      </c>
      <c r="AV470" s="83" t="str">
        <f t="shared" si="182"/>
        <v>13103</v>
      </c>
      <c r="AX470" s="7" t="s">
        <v>3753</v>
      </c>
    </row>
    <row r="471" spans="1:50" hidden="1" outlineLevel="1">
      <c r="A471" t="s">
        <v>2356</v>
      </c>
      <c r="B471" t="s">
        <v>1323</v>
      </c>
      <c r="C471" s="1">
        <f t="shared" si="183"/>
        <v>5853</v>
      </c>
      <c r="D471" s="7">
        <f>RANK(N471,(N471:P471,Q471:AE471))</f>
        <v>2</v>
      </c>
      <c r="E471" s="7">
        <f>RANK(O471,(N471:P471,Q471:AE471))</f>
        <v>1</v>
      </c>
      <c r="F471" s="7">
        <f>IF(P471&gt;0,RANK(P471,(N471:P471,Q471:AE471)),0)</f>
        <v>5</v>
      </c>
      <c r="G471" s="1">
        <f t="shared" si="184"/>
        <v>735</v>
      </c>
      <c r="H471" s="2">
        <f t="shared" si="185"/>
        <v>0.1255766273705792</v>
      </c>
      <c r="I471" s="2"/>
      <c r="J471" s="2">
        <f t="shared" si="186"/>
        <v>0.43174440457884844</v>
      </c>
      <c r="K471" s="2">
        <f t="shared" si="187"/>
        <v>0.55732103194942761</v>
      </c>
      <c r="L471" s="2">
        <f t="shared" si="188"/>
        <v>2.3919357594396036E-3</v>
      </c>
      <c r="M471" s="2">
        <f t="shared" si="189"/>
        <v>8.5426277122843432E-3</v>
      </c>
      <c r="N471" s="1">
        <v>2527</v>
      </c>
      <c r="O471" s="1">
        <v>3262</v>
      </c>
      <c r="P471" s="1">
        <v>14</v>
      </c>
      <c r="Q471" s="1">
        <v>32</v>
      </c>
      <c r="R471" s="1">
        <v>18</v>
      </c>
      <c r="AG471" s="7">
        <f>IF(Q471&gt;0,RANK(Q471,(N471:P471,Q471:AE471)),0)</f>
        <v>3</v>
      </c>
      <c r="AH471" s="7">
        <f>IF(R471&gt;0,RANK(R471,(N471:P471,Q471:AE471)),0)</f>
        <v>4</v>
      </c>
      <c r="AI471" s="7">
        <f>IF(T471&gt;0,RANK(T471,(N471:P471,Q471:AE471)),0)</f>
        <v>0</v>
      </c>
      <c r="AJ471" s="7">
        <f>IF(S471&gt;0,RANK(S471,(N471:P471,Q471:AE471)),0)</f>
        <v>0</v>
      </c>
      <c r="AK471" s="2">
        <f t="shared" si="190"/>
        <v>5.4672817358619513E-3</v>
      </c>
      <c r="AL471" s="2">
        <f t="shared" si="191"/>
        <v>3.0753459764223477E-3</v>
      </c>
      <c r="AM471" s="2">
        <f t="shared" si="192"/>
        <v>0</v>
      </c>
      <c r="AN471" s="2">
        <f t="shared" si="193"/>
        <v>0</v>
      </c>
      <c r="AP471" t="s">
        <v>2356</v>
      </c>
      <c r="AQ471" t="s">
        <v>1323</v>
      </c>
      <c r="AR471">
        <v>10</v>
      </c>
      <c r="AT471" s="93" t="s">
        <v>1499</v>
      </c>
      <c r="AU471" s="92" t="s">
        <v>313</v>
      </c>
      <c r="AV471" s="83" t="str">
        <f t="shared" si="182"/>
        <v>13105</v>
      </c>
      <c r="AX471" s="7" t="s">
        <v>3753</v>
      </c>
    </row>
    <row r="472" spans="1:50" hidden="1" outlineLevel="1">
      <c r="A472" t="s">
        <v>3502</v>
      </c>
      <c r="B472" t="s">
        <v>1323</v>
      </c>
      <c r="C472" s="1">
        <f t="shared" si="183"/>
        <v>6263</v>
      </c>
      <c r="D472" s="7">
        <f>RANK(N472,(N472:P472,Q472:AE472))</f>
        <v>2</v>
      </c>
      <c r="E472" s="7">
        <f>RANK(O472,(N472:P472,Q472:AE472))</f>
        <v>1</v>
      </c>
      <c r="F472" s="7">
        <f>IF(P472&gt;0,RANK(P472,(N472:P472,Q472:AE472)),0)</f>
        <v>5</v>
      </c>
      <c r="G472" s="1">
        <f t="shared" si="184"/>
        <v>508</v>
      </c>
      <c r="H472" s="2">
        <f t="shared" si="185"/>
        <v>8.1111288519878658E-2</v>
      </c>
      <c r="I472" s="2"/>
      <c r="J472" s="2">
        <f t="shared" si="186"/>
        <v>0.45265847038160628</v>
      </c>
      <c r="K472" s="2">
        <f t="shared" si="187"/>
        <v>0.53376975890148493</v>
      </c>
      <c r="L472" s="2">
        <f t="shared" si="188"/>
        <v>1.596678907871627E-4</v>
      </c>
      <c r="M472" s="2">
        <f t="shared" si="189"/>
        <v>1.3412102826121574E-2</v>
      </c>
      <c r="N472" s="1">
        <v>2835</v>
      </c>
      <c r="O472" s="1">
        <v>3343</v>
      </c>
      <c r="P472" s="1">
        <v>1</v>
      </c>
      <c r="Q472" s="1">
        <v>45</v>
      </c>
      <c r="R472" s="1">
        <v>39</v>
      </c>
      <c r="AG472" s="7">
        <f>IF(Q472&gt;0,RANK(Q472,(N472:P472,Q472:AE472)),0)</f>
        <v>3</v>
      </c>
      <c r="AH472" s="7">
        <f>IF(R472&gt;0,RANK(R472,(N472:P472,Q472:AE472)),0)</f>
        <v>4</v>
      </c>
      <c r="AI472" s="7">
        <f>IF(T472&gt;0,RANK(T472,(N472:P472,Q472:AE472)),0)</f>
        <v>0</v>
      </c>
      <c r="AJ472" s="7">
        <f>IF(S472&gt;0,RANK(S472,(N472:P472,Q472:AE472)),0)</f>
        <v>0</v>
      </c>
      <c r="AK472" s="2">
        <f t="shared" si="190"/>
        <v>7.1850550854223212E-3</v>
      </c>
      <c r="AL472" s="2">
        <f t="shared" si="191"/>
        <v>6.2270477406993451E-3</v>
      </c>
      <c r="AM472" s="2">
        <f t="shared" si="192"/>
        <v>0</v>
      </c>
      <c r="AN472" s="2">
        <f t="shared" si="193"/>
        <v>0</v>
      </c>
      <c r="AP472" t="s">
        <v>3502</v>
      </c>
      <c r="AQ472" t="s">
        <v>1323</v>
      </c>
      <c r="AR472">
        <v>10</v>
      </c>
      <c r="AT472" s="93" t="s">
        <v>1499</v>
      </c>
      <c r="AU472" s="92" t="s">
        <v>314</v>
      </c>
      <c r="AV472" s="83" t="str">
        <f t="shared" si="182"/>
        <v>13107</v>
      </c>
      <c r="AX472" s="7" t="s">
        <v>3753</v>
      </c>
    </row>
    <row r="473" spans="1:50" hidden="1" outlineLevel="1">
      <c r="A473" t="s">
        <v>1666</v>
      </c>
      <c r="B473" t="s">
        <v>1323</v>
      </c>
      <c r="C473" s="1">
        <f t="shared" si="183"/>
        <v>3080</v>
      </c>
      <c r="D473" s="7">
        <f>RANK(N473,(N473:P473,Q473:AE473))</f>
        <v>2</v>
      </c>
      <c r="E473" s="7">
        <f>RANK(O473,(N473:P473,Q473:AE473))</f>
        <v>1</v>
      </c>
      <c r="F473" s="7">
        <f>IF(P473&gt;0,RANK(P473,(N473:P473,Q473:AE473)),0)</f>
        <v>5</v>
      </c>
      <c r="G473" s="1">
        <f t="shared" si="184"/>
        <v>624</v>
      </c>
      <c r="H473" s="2">
        <f t="shared" si="185"/>
        <v>0.20259740259740261</v>
      </c>
      <c r="I473" s="2"/>
      <c r="J473" s="2">
        <f t="shared" si="186"/>
        <v>0.39512987012987011</v>
      </c>
      <c r="K473" s="2">
        <f t="shared" si="187"/>
        <v>0.59772727272727277</v>
      </c>
      <c r="L473" s="2">
        <f t="shared" si="188"/>
        <v>6.4935064935064935E-4</v>
      </c>
      <c r="M473" s="2">
        <f t="shared" si="189"/>
        <v>6.4935064935064679E-3</v>
      </c>
      <c r="N473" s="1">
        <v>1217</v>
      </c>
      <c r="O473" s="1">
        <v>1841</v>
      </c>
      <c r="P473" s="1">
        <v>2</v>
      </c>
      <c r="Q473" s="1">
        <v>13</v>
      </c>
      <c r="R473" s="1">
        <v>7</v>
      </c>
      <c r="AG473" s="7">
        <f>IF(Q473&gt;0,RANK(Q473,(N473:P473,Q473:AE473)),0)</f>
        <v>3</v>
      </c>
      <c r="AH473" s="7">
        <f>IF(R473&gt;0,RANK(R473,(N473:P473,Q473:AE473)),0)</f>
        <v>4</v>
      </c>
      <c r="AI473" s="7">
        <f>IF(T473&gt;0,RANK(T473,(N473:P473,Q473:AE473)),0)</f>
        <v>0</v>
      </c>
      <c r="AJ473" s="7">
        <f>IF(S473&gt;0,RANK(S473,(N473:P473,Q473:AE473)),0)</f>
        <v>0</v>
      </c>
      <c r="AK473" s="2">
        <f t="shared" si="190"/>
        <v>4.2207792207792205E-3</v>
      </c>
      <c r="AL473" s="2">
        <f t="shared" si="191"/>
        <v>2.2727272727272726E-3</v>
      </c>
      <c r="AM473" s="2">
        <f t="shared" si="192"/>
        <v>0</v>
      </c>
      <c r="AN473" s="2">
        <f t="shared" si="193"/>
        <v>0</v>
      </c>
      <c r="AP473" t="s">
        <v>1666</v>
      </c>
      <c r="AQ473" t="s">
        <v>1323</v>
      </c>
      <c r="AR473">
        <v>1</v>
      </c>
      <c r="AT473" s="93" t="s">
        <v>1499</v>
      </c>
      <c r="AU473" s="92" t="s">
        <v>315</v>
      </c>
      <c r="AV473" s="83" t="str">
        <f t="shared" si="182"/>
        <v>13109</v>
      </c>
      <c r="AX473" s="7" t="s">
        <v>3753</v>
      </c>
    </row>
    <row r="474" spans="1:50" hidden="1" outlineLevel="1">
      <c r="A474" t="s">
        <v>1889</v>
      </c>
      <c r="B474" t="s">
        <v>1323</v>
      </c>
      <c r="C474" s="1">
        <f t="shared" si="183"/>
        <v>8390</v>
      </c>
      <c r="D474" s="7">
        <f>RANK(N474,(N474:P474,Q474:AE474))</f>
        <v>2</v>
      </c>
      <c r="E474" s="7">
        <f>RANK(O474,(N474:P474,Q474:AE474))</f>
        <v>1</v>
      </c>
      <c r="F474" s="7">
        <f>IF(P474&gt;0,RANK(P474,(N474:P474,Q474:AE474)),0)</f>
        <v>5</v>
      </c>
      <c r="G474" s="1">
        <f t="shared" si="184"/>
        <v>2727</v>
      </c>
      <c r="H474" s="2">
        <f t="shared" si="185"/>
        <v>0.32502979737783078</v>
      </c>
      <c r="I474" s="2"/>
      <c r="J474" s="2">
        <f t="shared" si="186"/>
        <v>0.32610250297973781</v>
      </c>
      <c r="K474" s="2">
        <f t="shared" si="187"/>
        <v>0.65113230035756853</v>
      </c>
      <c r="L474" s="2">
        <f t="shared" si="188"/>
        <v>3.9332538736591184E-3</v>
      </c>
      <c r="M474" s="2">
        <f t="shared" si="189"/>
        <v>1.8831942789034602E-2</v>
      </c>
      <c r="N474" s="1">
        <v>2736</v>
      </c>
      <c r="O474" s="1">
        <v>5463</v>
      </c>
      <c r="P474" s="1">
        <v>33</v>
      </c>
      <c r="Q474" s="1">
        <v>73</v>
      </c>
      <c r="R474" s="1">
        <v>85</v>
      </c>
      <c r="AG474" s="7">
        <f>IF(Q474&gt;0,RANK(Q474,(N474:P474,Q474:AE474)),0)</f>
        <v>4</v>
      </c>
      <c r="AH474" s="7">
        <f>IF(R474&gt;0,RANK(R474,(N474:P474,Q474:AE474)),0)</f>
        <v>3</v>
      </c>
      <c r="AI474" s="7">
        <f>IF(T474&gt;0,RANK(T474,(N474:P474,Q474:AE474)),0)</f>
        <v>0</v>
      </c>
      <c r="AJ474" s="7">
        <f>IF(S474&gt;0,RANK(S474,(N474:P474,Q474:AE474)),0)</f>
        <v>0</v>
      </c>
      <c r="AK474" s="2">
        <f t="shared" si="190"/>
        <v>8.7008343265792612E-3</v>
      </c>
      <c r="AL474" s="2">
        <f t="shared" si="191"/>
        <v>1.0131108462455305E-2</v>
      </c>
      <c r="AM474" s="2">
        <f t="shared" si="192"/>
        <v>0</v>
      </c>
      <c r="AN474" s="2">
        <f t="shared" si="193"/>
        <v>0</v>
      </c>
      <c r="AP474" t="s">
        <v>1889</v>
      </c>
      <c r="AQ474" t="s">
        <v>1323</v>
      </c>
      <c r="AR474">
        <v>9</v>
      </c>
      <c r="AT474" s="93" t="s">
        <v>1499</v>
      </c>
      <c r="AU474" s="92" t="s">
        <v>316</v>
      </c>
      <c r="AV474" s="83" t="str">
        <f t="shared" si="182"/>
        <v>13111</v>
      </c>
      <c r="AX474" s="7" t="s">
        <v>3753</v>
      </c>
    </row>
    <row r="475" spans="1:50" hidden="1" outlineLevel="1">
      <c r="A475" t="s">
        <v>945</v>
      </c>
      <c r="B475" t="s">
        <v>1323</v>
      </c>
      <c r="C475" s="1">
        <f t="shared" si="183"/>
        <v>42449</v>
      </c>
      <c r="D475" s="7">
        <f>RANK(N475,(N475:P475,Q475:AE475))</f>
        <v>2</v>
      </c>
      <c r="E475" s="7">
        <f>RANK(O475,(N475:P475,Q475:AE475))</f>
        <v>1</v>
      </c>
      <c r="F475" s="7">
        <f>IF(P475&gt;0,RANK(P475,(N475:P475,Q475:AE475)),0)</f>
        <v>4</v>
      </c>
      <c r="G475" s="1">
        <f t="shared" si="184"/>
        <v>17426</v>
      </c>
      <c r="H475" s="2">
        <f t="shared" si="185"/>
        <v>0.41051614879031306</v>
      </c>
      <c r="I475" s="2"/>
      <c r="J475" s="2">
        <f t="shared" si="186"/>
        <v>0.28061909585620393</v>
      </c>
      <c r="K475" s="2">
        <f t="shared" si="187"/>
        <v>0.69113524464651699</v>
      </c>
      <c r="L475" s="2">
        <f t="shared" si="188"/>
        <v>6.1014393743079928E-3</v>
      </c>
      <c r="M475" s="2">
        <f t="shared" si="189"/>
        <v>2.2144220122971091E-2</v>
      </c>
      <c r="N475" s="1">
        <v>11912</v>
      </c>
      <c r="O475" s="1">
        <v>29338</v>
      </c>
      <c r="P475" s="1">
        <v>259</v>
      </c>
      <c r="Q475" s="1">
        <v>163</v>
      </c>
      <c r="R475" s="1">
        <v>773</v>
      </c>
      <c r="S475" s="1">
        <v>4</v>
      </c>
      <c r="AG475" s="7">
        <f>IF(Q475&gt;0,RANK(Q475,(N475:P475,Q475:AE475)),0)</f>
        <v>5</v>
      </c>
      <c r="AH475" s="7">
        <f>IF(R475&gt;0,RANK(R475,(N475:P475,Q475:AE475)),0)</f>
        <v>3</v>
      </c>
      <c r="AI475" s="7">
        <f>IF(T475&gt;0,RANK(T475,(N475:P475,Q475:AE475)),0)</f>
        <v>0</v>
      </c>
      <c r="AJ475" s="7">
        <f>IF(S475&gt;0,RANK(S475,(N475:P475,Q475:AE475)),0)</f>
        <v>6</v>
      </c>
      <c r="AK475" s="2">
        <f t="shared" si="190"/>
        <v>3.8399020000471152E-3</v>
      </c>
      <c r="AL475" s="2">
        <f t="shared" si="191"/>
        <v>1.8210087398996443E-2</v>
      </c>
      <c r="AM475" s="2">
        <f t="shared" si="192"/>
        <v>0</v>
      </c>
      <c r="AN475" s="2">
        <f t="shared" si="193"/>
        <v>9.423072392753658E-5</v>
      </c>
      <c r="AP475" t="s">
        <v>945</v>
      </c>
      <c r="AQ475" t="s">
        <v>1323</v>
      </c>
      <c r="AR475">
        <v>3</v>
      </c>
      <c r="AT475" s="93" t="s">
        <v>1499</v>
      </c>
      <c r="AU475" s="92" t="s">
        <v>317</v>
      </c>
      <c r="AV475" s="83" t="str">
        <f t="shared" si="182"/>
        <v>13113</v>
      </c>
      <c r="AX475" s="7" t="s">
        <v>3753</v>
      </c>
    </row>
    <row r="476" spans="1:50" hidden="1" outlineLevel="1">
      <c r="A476" t="s">
        <v>2370</v>
      </c>
      <c r="B476" t="s">
        <v>1323</v>
      </c>
      <c r="C476" s="1">
        <f t="shared" si="183"/>
        <v>26825</v>
      </c>
      <c r="D476" s="7">
        <f>RANK(N476,(N476:P476,Q476:AE476))</f>
        <v>2</v>
      </c>
      <c r="E476" s="7">
        <f>RANK(O476,(N476:P476,Q476:AE476))</f>
        <v>1</v>
      </c>
      <c r="F476" s="7">
        <f>IF(P476&gt;0,RANK(P476,(N476:P476,Q476:AE476)),0)</f>
        <v>0</v>
      </c>
      <c r="G476" s="1">
        <f t="shared" si="184"/>
        <v>5912</v>
      </c>
      <c r="H476" s="2">
        <f t="shared" si="185"/>
        <v>0.22039142590866728</v>
      </c>
      <c r="I476" s="2"/>
      <c r="J476" s="2">
        <f t="shared" si="186"/>
        <v>0.3832991612301957</v>
      </c>
      <c r="K476" s="2">
        <f t="shared" si="187"/>
        <v>0.60369058713886303</v>
      </c>
      <c r="L476" s="2">
        <f t="shared" si="188"/>
        <v>0</v>
      </c>
      <c r="M476" s="2">
        <f t="shared" si="189"/>
        <v>1.3010251630941272E-2</v>
      </c>
      <c r="N476" s="1">
        <v>10282</v>
      </c>
      <c r="O476" s="1">
        <v>16194</v>
      </c>
      <c r="Q476" s="1">
        <v>155</v>
      </c>
      <c r="R476" s="1">
        <v>194</v>
      </c>
      <c r="AG476" s="7">
        <f>IF(Q476&gt;0,RANK(Q476,(N476:P476,Q476:AE476)),0)</f>
        <v>4</v>
      </c>
      <c r="AH476" s="7">
        <f>IF(R476&gt;0,RANK(R476,(N476:P476,Q476:AE476)),0)</f>
        <v>3</v>
      </c>
      <c r="AI476" s="7">
        <f>IF(T476&gt;0,RANK(T476,(N476:P476,Q476:AE476)),0)</f>
        <v>0</v>
      </c>
      <c r="AJ476" s="7">
        <f>IF(S476&gt;0,RANK(S476,(N476:P476,Q476:AE476)),0)</f>
        <v>0</v>
      </c>
      <c r="AK476" s="2">
        <f t="shared" si="190"/>
        <v>5.778191985088537E-3</v>
      </c>
      <c r="AL476" s="2">
        <f t="shared" si="191"/>
        <v>7.2320596458527496E-3</v>
      </c>
      <c r="AM476" s="2">
        <f t="shared" si="192"/>
        <v>0</v>
      </c>
      <c r="AN476" s="2">
        <f t="shared" si="193"/>
        <v>0</v>
      </c>
      <c r="AP476" t="s">
        <v>2370</v>
      </c>
      <c r="AQ476" t="s">
        <v>1323</v>
      </c>
      <c r="AR476">
        <v>7</v>
      </c>
      <c r="AT476" s="93" t="s">
        <v>1499</v>
      </c>
      <c r="AU476" s="92" t="s">
        <v>318</v>
      </c>
      <c r="AV476" s="83" t="str">
        <f t="shared" si="182"/>
        <v>13115</v>
      </c>
      <c r="AX476" s="7" t="s">
        <v>3753</v>
      </c>
    </row>
    <row r="477" spans="1:50" hidden="1" outlineLevel="1">
      <c r="A477" t="s">
        <v>2371</v>
      </c>
      <c r="B477" t="s">
        <v>1323</v>
      </c>
      <c r="C477" s="1">
        <f t="shared" si="183"/>
        <v>35755</v>
      </c>
      <c r="D477" s="7">
        <f>RANK(N477,(N477:P477,Q477:AE477))</f>
        <v>2</v>
      </c>
      <c r="E477" s="7">
        <f>RANK(O477,(N477:P477,Q477:AE477))</f>
        <v>1</v>
      </c>
      <c r="F477" s="7">
        <f>IF(P477&gt;0,RANK(P477,(N477:P477,Q477:AE477)),0)</f>
        <v>5</v>
      </c>
      <c r="G477" s="1">
        <f t="shared" si="184"/>
        <v>21075</v>
      </c>
      <c r="H477" s="2">
        <f t="shared" si="185"/>
        <v>0.58942805202069637</v>
      </c>
      <c r="I477" s="2"/>
      <c r="J477" s="2">
        <f t="shared" si="186"/>
        <v>0.18721857082925464</v>
      </c>
      <c r="K477" s="2">
        <f t="shared" si="187"/>
        <v>0.77664662284995101</v>
      </c>
      <c r="L477" s="2">
        <f t="shared" si="188"/>
        <v>3.6917913578520486E-3</v>
      </c>
      <c r="M477" s="2">
        <f t="shared" si="189"/>
        <v>3.2443014962942308E-2</v>
      </c>
      <c r="N477" s="1">
        <v>6694</v>
      </c>
      <c r="O477" s="1">
        <v>27769</v>
      </c>
      <c r="P477" s="1">
        <v>132</v>
      </c>
      <c r="Q477" s="1">
        <v>151</v>
      </c>
      <c r="R477" s="1">
        <v>1003</v>
      </c>
      <c r="S477" s="1">
        <v>6</v>
      </c>
      <c r="AG477" s="7">
        <f>IF(Q477&gt;0,RANK(Q477,(N477:P477,Q477:AE477)),0)</f>
        <v>4</v>
      </c>
      <c r="AH477" s="7">
        <f>IF(R477&gt;0,RANK(R477,(N477:P477,Q477:AE477)),0)</f>
        <v>3</v>
      </c>
      <c r="AI477" s="7">
        <f>IF(T477&gt;0,RANK(T477,(N477:P477,Q477:AE477)),0)</f>
        <v>0</v>
      </c>
      <c r="AJ477" s="7">
        <f>IF(S477&gt;0,RANK(S477,(N477:P477,Q477:AE477)),0)</f>
        <v>6</v>
      </c>
      <c r="AK477" s="2">
        <f t="shared" si="190"/>
        <v>4.2231855684519651E-3</v>
      </c>
      <c r="AL477" s="2">
        <f t="shared" si="191"/>
        <v>2.8052020696406096E-2</v>
      </c>
      <c r="AM477" s="2">
        <f t="shared" si="192"/>
        <v>0</v>
      </c>
      <c r="AN477" s="2">
        <f t="shared" si="193"/>
        <v>1.6780869808418402E-4</v>
      </c>
      <c r="AP477" t="s">
        <v>2371</v>
      </c>
      <c r="AQ477" t="s">
        <v>1323</v>
      </c>
      <c r="AR477">
        <v>9</v>
      </c>
      <c r="AT477" s="93" t="s">
        <v>1499</v>
      </c>
      <c r="AU477" s="92" t="s">
        <v>319</v>
      </c>
      <c r="AV477" s="83" t="str">
        <f t="shared" si="182"/>
        <v>13117</v>
      </c>
      <c r="AX477" s="7" t="s">
        <v>3753</v>
      </c>
    </row>
    <row r="478" spans="1:50" hidden="1" outlineLevel="1">
      <c r="A478" t="s">
        <v>2579</v>
      </c>
      <c r="B478" t="s">
        <v>1323</v>
      </c>
      <c r="C478" s="1">
        <f t="shared" si="183"/>
        <v>5762</v>
      </c>
      <c r="D478" s="7">
        <f>RANK(N478,(N478:P478,Q478:AE478))</f>
        <v>2</v>
      </c>
      <c r="E478" s="7">
        <f>RANK(O478,(N478:P478,Q478:AE478))</f>
        <v>1</v>
      </c>
      <c r="F478" s="7">
        <f>IF(P478&gt;0,RANK(P478,(N478:P478,Q478:AE478)),0)</f>
        <v>0</v>
      </c>
      <c r="G478" s="1">
        <f t="shared" si="184"/>
        <v>1619</v>
      </c>
      <c r="H478" s="2">
        <f t="shared" si="185"/>
        <v>0.2809788267962513</v>
      </c>
      <c r="I478" s="2"/>
      <c r="J478" s="2">
        <f t="shared" si="186"/>
        <v>0.35404373481430057</v>
      </c>
      <c r="K478" s="2">
        <f t="shared" si="187"/>
        <v>0.63502256161055193</v>
      </c>
      <c r="L478" s="2">
        <f t="shared" si="188"/>
        <v>0</v>
      </c>
      <c r="M478" s="2">
        <f t="shared" si="189"/>
        <v>1.0933703575147447E-2</v>
      </c>
      <c r="N478" s="1">
        <v>2040</v>
      </c>
      <c r="O478" s="1">
        <v>3659</v>
      </c>
      <c r="Q478" s="1">
        <v>23</v>
      </c>
      <c r="R478" s="1">
        <v>40</v>
      </c>
      <c r="AG478" s="7">
        <f>IF(Q478&gt;0,RANK(Q478,(N478:P478,Q478:AE478)),0)</f>
        <v>4</v>
      </c>
      <c r="AH478" s="7">
        <f>IF(R478&gt;0,RANK(R478,(N478:P478,Q478:AE478)),0)</f>
        <v>3</v>
      </c>
      <c r="AI478" s="7">
        <f>IF(T478&gt;0,RANK(T478,(N478:P478,Q478:AE478)),0)</f>
        <v>0</v>
      </c>
      <c r="AJ478" s="7">
        <f>IF(S478&gt;0,RANK(S478,(N478:P478,Q478:AE478)),0)</f>
        <v>0</v>
      </c>
      <c r="AK478" s="2">
        <f t="shared" si="190"/>
        <v>3.9916695591808403E-3</v>
      </c>
      <c r="AL478" s="2">
        <f t="shared" si="191"/>
        <v>6.9420340159666782E-3</v>
      </c>
      <c r="AM478" s="2">
        <f t="shared" si="192"/>
        <v>0</v>
      </c>
      <c r="AN478" s="2">
        <f t="shared" si="193"/>
        <v>0</v>
      </c>
      <c r="AP478" t="s">
        <v>2579</v>
      </c>
      <c r="AQ478" t="s">
        <v>1323</v>
      </c>
      <c r="AR478">
        <v>11</v>
      </c>
      <c r="AT478" s="93" t="s">
        <v>1499</v>
      </c>
      <c r="AU478" s="92" t="s">
        <v>247</v>
      </c>
      <c r="AV478" s="83" t="str">
        <f t="shared" si="182"/>
        <v>13119</v>
      </c>
      <c r="AX478" s="7" t="s">
        <v>3753</v>
      </c>
    </row>
    <row r="479" spans="1:50" hidden="1" outlineLevel="1">
      <c r="A479" t="s">
        <v>4049</v>
      </c>
      <c r="B479" t="s">
        <v>1323</v>
      </c>
      <c r="C479" s="1">
        <f t="shared" si="183"/>
        <v>263212</v>
      </c>
      <c r="D479" s="7">
        <f>RANK(N479,(N479:P479,Q479:AE479))</f>
        <v>1</v>
      </c>
      <c r="E479" s="7">
        <f>RANK(O479,(N479:P479,Q479:AE479))</f>
        <v>2</v>
      </c>
      <c r="F479" s="7">
        <f>IF(P479&gt;0,RANK(P479,(N479:P479,Q479:AE479)),0)</f>
        <v>4</v>
      </c>
      <c r="G479" s="1">
        <f t="shared" si="184"/>
        <v>47169</v>
      </c>
      <c r="H479" s="2">
        <f t="shared" si="185"/>
        <v>0.17920535537893409</v>
      </c>
      <c r="I479" s="2"/>
      <c r="J479" s="2">
        <f t="shared" si="186"/>
        <v>0.57762943938726197</v>
      </c>
      <c r="K479" s="2">
        <f t="shared" si="187"/>
        <v>0.39842408400832791</v>
      </c>
      <c r="L479" s="2">
        <f t="shared" si="188"/>
        <v>4.8022126650760603E-3</v>
      </c>
      <c r="M479" s="2">
        <f t="shared" si="189"/>
        <v>1.9144263939334067E-2</v>
      </c>
      <c r="N479" s="1">
        <v>152039</v>
      </c>
      <c r="O479" s="1">
        <v>104870</v>
      </c>
      <c r="P479" s="1">
        <v>1264</v>
      </c>
      <c r="Q479" s="1">
        <v>562</v>
      </c>
      <c r="R479" s="1">
        <v>4474</v>
      </c>
      <c r="S479" s="1">
        <v>2</v>
      </c>
      <c r="V479" s="1">
        <v>1</v>
      </c>
      <c r="AG479" s="7">
        <f>IF(Q479&gt;0,RANK(Q479,(N479:P479,Q479:AE479)),0)</f>
        <v>5</v>
      </c>
      <c r="AH479" s="7">
        <f>IF(R479&gt;0,RANK(R479,(N479:P479,Q479:AE479)),0)</f>
        <v>3</v>
      </c>
      <c r="AI479" s="7">
        <f>IF(T479&gt;0,RANK(T479,(N479:P479,Q479:AE479)),0)</f>
        <v>0</v>
      </c>
      <c r="AJ479" s="7">
        <f>IF(S479&gt;0,RANK(S479,(N479:P479,Q479:AE479)),0)</f>
        <v>6</v>
      </c>
      <c r="AK479" s="2">
        <f t="shared" si="190"/>
        <v>2.1351610108961598E-3</v>
      </c>
      <c r="AL479" s="2">
        <f t="shared" si="191"/>
        <v>1.6997705271796119E-2</v>
      </c>
      <c r="AM479" s="2">
        <f t="shared" si="192"/>
        <v>0</v>
      </c>
      <c r="AN479" s="2">
        <f t="shared" si="193"/>
        <v>7.5984377611962982E-6</v>
      </c>
      <c r="AP479" t="s">
        <v>4049</v>
      </c>
      <c r="AQ479" t="s">
        <v>1323</v>
      </c>
      <c r="AT479" s="93" t="s">
        <v>1499</v>
      </c>
      <c r="AU479" s="92" t="s">
        <v>248</v>
      </c>
      <c r="AV479" s="83" t="str">
        <f t="shared" si="182"/>
        <v>13121</v>
      </c>
      <c r="AX479" s="7" t="s">
        <v>3753</v>
      </c>
    </row>
    <row r="480" spans="1:50" hidden="1" outlineLevel="1">
      <c r="A480" t="s">
        <v>4467</v>
      </c>
      <c r="B480" t="s">
        <v>1323</v>
      </c>
      <c r="C480" s="1">
        <f t="shared" si="183"/>
        <v>7370</v>
      </c>
      <c r="D480" s="7">
        <f>RANK(N480,(N480:P480,Q480:AE480))</f>
        <v>2</v>
      </c>
      <c r="E480" s="7">
        <f>RANK(O480,(N480:P480,Q480:AE480))</f>
        <v>1</v>
      </c>
      <c r="F480" s="7">
        <f>IF(P480&gt;0,RANK(P480,(N480:P480,Q480:AE480)),0)</f>
        <v>5</v>
      </c>
      <c r="G480" s="1">
        <f t="shared" si="184"/>
        <v>2711</v>
      </c>
      <c r="H480" s="2">
        <f t="shared" si="185"/>
        <v>0.36784260515603801</v>
      </c>
      <c r="I480" s="2"/>
      <c r="J480" s="2">
        <f t="shared" si="186"/>
        <v>0.30257801899592945</v>
      </c>
      <c r="K480" s="2">
        <f t="shared" si="187"/>
        <v>0.67042062415196746</v>
      </c>
      <c r="L480" s="2">
        <f t="shared" si="188"/>
        <v>4.7489823609226595E-3</v>
      </c>
      <c r="M480" s="2">
        <f t="shared" si="189"/>
        <v>2.2252374491180373E-2</v>
      </c>
      <c r="N480" s="1">
        <v>2230</v>
      </c>
      <c r="O480" s="1">
        <v>4941</v>
      </c>
      <c r="P480" s="1">
        <v>35</v>
      </c>
      <c r="Q480" s="1">
        <v>84</v>
      </c>
      <c r="R480" s="1">
        <v>80</v>
      </c>
      <c r="AG480" s="7">
        <f>IF(Q480&gt;0,RANK(Q480,(N480:P480,Q480:AE480)),0)</f>
        <v>3</v>
      </c>
      <c r="AH480" s="7">
        <f>IF(R480&gt;0,RANK(R480,(N480:P480,Q480:AE480)),0)</f>
        <v>4</v>
      </c>
      <c r="AI480" s="7">
        <f>IF(T480&gt;0,RANK(T480,(N480:P480,Q480:AE480)),0)</f>
        <v>0</v>
      </c>
      <c r="AJ480" s="7">
        <f>IF(S480&gt;0,RANK(S480,(N480:P480,Q480:AE480)),0)</f>
        <v>0</v>
      </c>
      <c r="AK480" s="2">
        <f t="shared" si="190"/>
        <v>1.1397557666214383E-2</v>
      </c>
      <c r="AL480" s="2">
        <f t="shared" si="191"/>
        <v>1.0854816824966078E-2</v>
      </c>
      <c r="AM480" s="2">
        <f t="shared" si="192"/>
        <v>0</v>
      </c>
      <c r="AN480" s="2">
        <f t="shared" si="193"/>
        <v>0</v>
      </c>
      <c r="AP480" t="s">
        <v>4467</v>
      </c>
      <c r="AQ480" t="s">
        <v>1323</v>
      </c>
      <c r="AR480">
        <v>9</v>
      </c>
      <c r="AT480" s="93" t="s">
        <v>1499</v>
      </c>
      <c r="AU480" s="92" t="s">
        <v>639</v>
      </c>
      <c r="AV480" s="83" t="str">
        <f t="shared" si="182"/>
        <v>13123</v>
      </c>
      <c r="AX480" s="7" t="s">
        <v>3753</v>
      </c>
    </row>
    <row r="481" spans="1:50" hidden="1" outlineLevel="1">
      <c r="A481" t="s">
        <v>3455</v>
      </c>
      <c r="B481" t="s">
        <v>1323</v>
      </c>
      <c r="C481" s="1">
        <f t="shared" si="183"/>
        <v>1020</v>
      </c>
      <c r="D481" s="7">
        <f>RANK(N481,(N481:P481,Q481:AE481))</f>
        <v>2</v>
      </c>
      <c r="E481" s="7">
        <f>RANK(O481,(N481:P481,Q481:AE481))</f>
        <v>1</v>
      </c>
      <c r="F481" s="7">
        <f>IF(P481&gt;0,RANK(P481,(N481:P481,Q481:AE481)),0)</f>
        <v>0</v>
      </c>
      <c r="G481" s="1">
        <f t="shared" si="184"/>
        <v>514</v>
      </c>
      <c r="H481" s="2">
        <f t="shared" si="185"/>
        <v>0.50392156862745097</v>
      </c>
      <c r="I481" s="2"/>
      <c r="J481" s="2">
        <f t="shared" si="186"/>
        <v>0.24411764705882352</v>
      </c>
      <c r="K481" s="2">
        <f t="shared" si="187"/>
        <v>0.74803921568627452</v>
      </c>
      <c r="L481" s="2">
        <f t="shared" si="188"/>
        <v>0</v>
      </c>
      <c r="M481" s="2">
        <f t="shared" si="189"/>
        <v>7.8431372549019329E-3</v>
      </c>
      <c r="N481" s="1">
        <v>249</v>
      </c>
      <c r="O481" s="1">
        <v>763</v>
      </c>
      <c r="Q481" s="1">
        <v>5</v>
      </c>
      <c r="R481" s="1">
        <v>3</v>
      </c>
      <c r="AG481" s="7">
        <f>IF(Q481&gt;0,RANK(Q481,(N481:P481,Q481:AE481)),0)</f>
        <v>3</v>
      </c>
      <c r="AH481" s="7">
        <f>IF(R481&gt;0,RANK(R481,(N481:P481,Q481:AE481)),0)</f>
        <v>4</v>
      </c>
      <c r="AI481" s="7">
        <f>IF(T481&gt;0,RANK(T481,(N481:P481,Q481:AE481)),0)</f>
        <v>0</v>
      </c>
      <c r="AJ481" s="7">
        <f>IF(S481&gt;0,RANK(S481,(N481:P481,Q481:AE481)),0)</f>
        <v>0</v>
      </c>
      <c r="AK481" s="2">
        <f t="shared" si="190"/>
        <v>4.9019607843137254E-3</v>
      </c>
      <c r="AL481" s="2">
        <f t="shared" si="191"/>
        <v>2.9411764705882353E-3</v>
      </c>
      <c r="AM481" s="2">
        <f t="shared" si="192"/>
        <v>0</v>
      </c>
      <c r="AN481" s="2">
        <f t="shared" si="193"/>
        <v>0</v>
      </c>
      <c r="AP481" t="s">
        <v>3455</v>
      </c>
      <c r="AQ481" t="s">
        <v>1323</v>
      </c>
      <c r="AR481">
        <v>10</v>
      </c>
      <c r="AT481" s="93" t="s">
        <v>1499</v>
      </c>
      <c r="AU481" s="92" t="s">
        <v>640</v>
      </c>
      <c r="AV481" s="83" t="str">
        <f t="shared" si="182"/>
        <v>13125</v>
      </c>
      <c r="AX481" s="7" t="s">
        <v>3753</v>
      </c>
    </row>
    <row r="482" spans="1:50" hidden="1" outlineLevel="1">
      <c r="A482" t="s">
        <v>884</v>
      </c>
      <c r="B482" t="s">
        <v>1323</v>
      </c>
      <c r="C482" s="1">
        <f t="shared" si="183"/>
        <v>22384</v>
      </c>
      <c r="D482" s="7">
        <f>RANK(N482,(N482:P482,Q482:AE482))</f>
        <v>2</v>
      </c>
      <c r="E482" s="7">
        <f>RANK(O482,(N482:P482,Q482:AE482))</f>
        <v>1</v>
      </c>
      <c r="F482" s="7">
        <f>IF(P482&gt;0,RANK(P482,(N482:P482,Q482:AE482)),0)</f>
        <v>3</v>
      </c>
      <c r="G482" s="1">
        <f t="shared" si="184"/>
        <v>6568</v>
      </c>
      <c r="H482" s="2">
        <f t="shared" si="185"/>
        <v>0.2934238741958542</v>
      </c>
      <c r="I482" s="2"/>
      <c r="J482" s="2">
        <f t="shared" si="186"/>
        <v>0.34748034310221587</v>
      </c>
      <c r="K482" s="2">
        <f t="shared" si="187"/>
        <v>0.64090421729807001</v>
      </c>
      <c r="L482" s="2">
        <f t="shared" si="188"/>
        <v>5.7183702644746249E-3</v>
      </c>
      <c r="M482" s="2">
        <f t="shared" si="189"/>
        <v>5.897069335239492E-3</v>
      </c>
      <c r="N482" s="1">
        <v>7778</v>
      </c>
      <c r="O482" s="1">
        <v>14346</v>
      </c>
      <c r="P482" s="1">
        <v>128</v>
      </c>
      <c r="Q482" s="1">
        <v>54</v>
      </c>
      <c r="R482" s="1">
        <v>78</v>
      </c>
      <c r="AG482" s="7">
        <f>IF(Q482&gt;0,RANK(Q482,(N482:P482,Q482:AE482)),0)</f>
        <v>5</v>
      </c>
      <c r="AH482" s="7">
        <f>IF(R482&gt;0,RANK(R482,(N482:P482,Q482:AE482)),0)</f>
        <v>4</v>
      </c>
      <c r="AI482" s="7">
        <f>IF(T482&gt;0,RANK(T482,(N482:P482,Q482:AE482)),0)</f>
        <v>0</v>
      </c>
      <c r="AJ482" s="7">
        <f>IF(S482&gt;0,RANK(S482,(N482:P482,Q482:AE482)),0)</f>
        <v>0</v>
      </c>
      <c r="AK482" s="2">
        <f t="shared" si="190"/>
        <v>2.4124374553252323E-3</v>
      </c>
      <c r="AL482" s="2">
        <f t="shared" si="191"/>
        <v>3.4846318799142246E-3</v>
      </c>
      <c r="AM482" s="2">
        <f t="shared" si="192"/>
        <v>0</v>
      </c>
      <c r="AN482" s="2">
        <f t="shared" si="193"/>
        <v>0</v>
      </c>
      <c r="AP482" t="s">
        <v>884</v>
      </c>
      <c r="AQ482" t="s">
        <v>1323</v>
      </c>
      <c r="AR482">
        <v>1</v>
      </c>
      <c r="AT482" s="93" t="s">
        <v>1499</v>
      </c>
      <c r="AU482" s="92" t="s">
        <v>1141</v>
      </c>
      <c r="AV482" s="83" t="str">
        <f t="shared" si="182"/>
        <v>13127</v>
      </c>
      <c r="AX482" s="7" t="s">
        <v>3753</v>
      </c>
    </row>
    <row r="483" spans="1:50" hidden="1" outlineLevel="1">
      <c r="A483" t="s">
        <v>885</v>
      </c>
      <c r="B483" t="s">
        <v>1323</v>
      </c>
      <c r="C483" s="1">
        <f t="shared" si="183"/>
        <v>12205</v>
      </c>
      <c r="D483" s="7">
        <f>RANK(N483,(N483:P483,Q483:AE483))</f>
        <v>2</v>
      </c>
      <c r="E483" s="7">
        <f>RANK(O483,(N483:P483,Q483:AE483))</f>
        <v>1</v>
      </c>
      <c r="F483" s="7">
        <f>IF(P483&gt;0,RANK(P483,(N483:P483,Q483:AE483)),0)</f>
        <v>5</v>
      </c>
      <c r="G483" s="1">
        <f t="shared" si="184"/>
        <v>3912</v>
      </c>
      <c r="H483" s="2">
        <f t="shared" si="185"/>
        <v>0.3205243752560426</v>
      </c>
      <c r="I483" s="2"/>
      <c r="J483" s="2">
        <f t="shared" si="186"/>
        <v>0.33035641130684146</v>
      </c>
      <c r="K483" s="2">
        <f t="shared" si="187"/>
        <v>0.65088078656288406</v>
      </c>
      <c r="L483" s="2">
        <f t="shared" si="188"/>
        <v>1.4748054076198279E-3</v>
      </c>
      <c r="M483" s="2">
        <f t="shared" si="189"/>
        <v>1.7287996722654651E-2</v>
      </c>
      <c r="N483" s="1">
        <v>4032</v>
      </c>
      <c r="O483" s="1">
        <v>7944</v>
      </c>
      <c r="P483" s="1">
        <v>18</v>
      </c>
      <c r="Q483" s="1">
        <v>121</v>
      </c>
      <c r="R483" s="1">
        <v>90</v>
      </c>
      <c r="AG483" s="7">
        <f>IF(Q483&gt;0,RANK(Q483,(N483:P483,Q483:AE483)),0)</f>
        <v>3</v>
      </c>
      <c r="AH483" s="7">
        <f>IF(R483&gt;0,RANK(R483,(N483:P483,Q483:AE483)),0)</f>
        <v>4</v>
      </c>
      <c r="AI483" s="7">
        <f>IF(T483&gt;0,RANK(T483,(N483:P483,Q483:AE483)),0)</f>
        <v>0</v>
      </c>
      <c r="AJ483" s="7">
        <f>IF(S483&gt;0,RANK(S483,(N483:P483,Q483:AE483)),0)</f>
        <v>0</v>
      </c>
      <c r="AK483" s="2">
        <f t="shared" si="190"/>
        <v>9.9139696845555094E-3</v>
      </c>
      <c r="AL483" s="2">
        <f t="shared" si="191"/>
        <v>7.3740270380991393E-3</v>
      </c>
      <c r="AM483" s="2">
        <f t="shared" si="192"/>
        <v>0</v>
      </c>
      <c r="AN483" s="2">
        <f t="shared" si="193"/>
        <v>0</v>
      </c>
      <c r="AP483" t="s">
        <v>885</v>
      </c>
      <c r="AQ483" t="s">
        <v>1323</v>
      </c>
      <c r="AR483">
        <v>9</v>
      </c>
      <c r="AT483" s="93" t="s">
        <v>1499</v>
      </c>
      <c r="AU483" s="92" t="s">
        <v>1142</v>
      </c>
      <c r="AV483" s="83" t="str">
        <f t="shared" ref="AV483:AV546" si="194">AT483&amp;AU483</f>
        <v>13129</v>
      </c>
      <c r="AX483" s="7" t="s">
        <v>3753</v>
      </c>
    </row>
    <row r="484" spans="1:50" hidden="1" outlineLevel="1">
      <c r="A484" t="s">
        <v>1809</v>
      </c>
      <c r="B484" t="s">
        <v>1323</v>
      </c>
      <c r="C484" s="1">
        <f t="shared" ref="C484:C515" si="195">SUM(N484:AE484)</f>
        <v>6703</v>
      </c>
      <c r="D484" s="7">
        <f>RANK(N484,(N484:P484,Q484:AE484))</f>
        <v>2</v>
      </c>
      <c r="E484" s="7">
        <f>RANK(O484,(N484:P484,Q484:AE484))</f>
        <v>1</v>
      </c>
      <c r="F484" s="7">
        <f>IF(P484&gt;0,RANK(P484,(N484:P484,Q484:AE484)),0)</f>
        <v>4</v>
      </c>
      <c r="G484" s="1">
        <f t="shared" ref="G484:G515" si="196">IF(D484=1,N484,IF(E484=1,O484,P484))-IF(D484=2,N484,IF(E484=2,O484,P484))</f>
        <v>1173</v>
      </c>
      <c r="H484" s="2">
        <f t="shared" ref="H484:H515" si="197">G484/C484</f>
        <v>0.17499627032671938</v>
      </c>
      <c r="I484" s="2"/>
      <c r="J484" s="2">
        <f t="shared" ref="J484:J515" si="198">IF($C484=0,"-",N484/$C484)</f>
        <v>0.405937639862748</v>
      </c>
      <c r="K484" s="2">
        <f t="shared" ref="K484:K515" si="199">IF($C484=0,"-",O484/$C484)</f>
        <v>0.58093391018946738</v>
      </c>
      <c r="L484" s="2">
        <f t="shared" ref="L484:L515" si="200">IF($C484=0,"-",P484/$C484)</f>
        <v>2.6853647620468449E-3</v>
      </c>
      <c r="M484" s="2">
        <f t="shared" ref="M484:M515" si="201">IF(C484=0,"-",(1-J484-K484-L484))</f>
        <v>1.044308518573777E-2</v>
      </c>
      <c r="N484" s="1">
        <v>2721</v>
      </c>
      <c r="O484" s="1">
        <v>3894</v>
      </c>
      <c r="P484" s="1">
        <v>18</v>
      </c>
      <c r="Q484" s="1">
        <v>53</v>
      </c>
      <c r="R484" s="1">
        <v>17</v>
      </c>
      <c r="AG484" s="7">
        <f>IF(Q484&gt;0,RANK(Q484,(N484:P484,Q484:AE484)),0)</f>
        <v>3</v>
      </c>
      <c r="AH484" s="7">
        <f>IF(R484&gt;0,RANK(R484,(N484:P484,Q484:AE484)),0)</f>
        <v>5</v>
      </c>
      <c r="AI484" s="7">
        <f>IF(T484&gt;0,RANK(T484,(N484:P484,Q484:AE484)),0)</f>
        <v>0</v>
      </c>
      <c r="AJ484" s="7">
        <f>IF(S484&gt;0,RANK(S484,(N484:P484,Q484:AE484)),0)</f>
        <v>0</v>
      </c>
      <c r="AK484" s="2">
        <f t="shared" ref="AK484:AK515" si="202">IF($C484=0,"-",Q484/$C484)</f>
        <v>7.9069073549157091E-3</v>
      </c>
      <c r="AL484" s="2">
        <f t="shared" ref="AL484:AL515" si="203">IF($C484=0,"-",R484/$C484)</f>
        <v>2.5361778308220198E-3</v>
      </c>
      <c r="AM484" s="2">
        <f t="shared" ref="AM484:AM515" si="204">IF($C484=0,"-",T484/$C484)</f>
        <v>0</v>
      </c>
      <c r="AN484" s="2">
        <f t="shared" ref="AN484:AN515" si="205">IF($C484=0,"-",S484/$C484)</f>
        <v>0</v>
      </c>
      <c r="AP484" t="s">
        <v>1809</v>
      </c>
      <c r="AQ484" t="s">
        <v>1323</v>
      </c>
      <c r="AR484">
        <v>2</v>
      </c>
      <c r="AT484" s="93" t="s">
        <v>1499</v>
      </c>
      <c r="AU484" s="92" t="s">
        <v>1143</v>
      </c>
      <c r="AV484" s="83" t="str">
        <f t="shared" si="194"/>
        <v>13131</v>
      </c>
      <c r="AX484" s="7" t="s">
        <v>3753</v>
      </c>
    </row>
    <row r="485" spans="1:50" hidden="1" outlineLevel="1">
      <c r="A485" t="s">
        <v>1627</v>
      </c>
      <c r="B485" t="s">
        <v>1323</v>
      </c>
      <c r="C485" s="1">
        <f t="shared" si="195"/>
        <v>5197</v>
      </c>
      <c r="D485" s="7">
        <f>RANK(N485,(N485:P485,Q485:AE485))</f>
        <v>2</v>
      </c>
      <c r="E485" s="7">
        <f>RANK(O485,(N485:P485,Q485:AE485))</f>
        <v>1</v>
      </c>
      <c r="F485" s="7">
        <f>IF(P485&gt;0,RANK(P485,(N485:P485,Q485:AE485)),0)</f>
        <v>5</v>
      </c>
      <c r="G485" s="1">
        <f t="shared" si="196"/>
        <v>843</v>
      </c>
      <c r="H485" s="2">
        <f t="shared" si="197"/>
        <v>0.16220896671156437</v>
      </c>
      <c r="I485" s="2"/>
      <c r="J485" s="2">
        <f t="shared" si="198"/>
        <v>0.41119876852030018</v>
      </c>
      <c r="K485" s="2">
        <f t="shared" si="199"/>
        <v>0.5734077352318645</v>
      </c>
      <c r="L485" s="2">
        <f t="shared" si="200"/>
        <v>2.5014431402732348E-3</v>
      </c>
      <c r="M485" s="2">
        <f t="shared" si="201"/>
        <v>1.2892053107562024E-2</v>
      </c>
      <c r="N485" s="1">
        <v>2137</v>
      </c>
      <c r="O485" s="1">
        <v>2980</v>
      </c>
      <c r="P485" s="1">
        <v>13</v>
      </c>
      <c r="Q485" s="1">
        <v>18</v>
      </c>
      <c r="R485" s="1">
        <v>49</v>
      </c>
      <c r="AG485" s="7">
        <f>IF(Q485&gt;0,RANK(Q485,(N485:P485,Q485:AE485)),0)</f>
        <v>4</v>
      </c>
      <c r="AH485" s="7">
        <f>IF(R485&gt;0,RANK(R485,(N485:P485,Q485:AE485)),0)</f>
        <v>3</v>
      </c>
      <c r="AI485" s="7">
        <f>IF(T485&gt;0,RANK(T485,(N485:P485,Q485:AE485)),0)</f>
        <v>0</v>
      </c>
      <c r="AJ485" s="7">
        <f>IF(S485&gt;0,RANK(S485,(N485:P485,Q485:AE485)),0)</f>
        <v>0</v>
      </c>
      <c r="AK485" s="2">
        <f t="shared" si="202"/>
        <v>3.4635366557629402E-3</v>
      </c>
      <c r="AL485" s="2">
        <f t="shared" si="203"/>
        <v>9.4285164517991151E-3</v>
      </c>
      <c r="AM485" s="2">
        <f t="shared" si="204"/>
        <v>0</v>
      </c>
      <c r="AN485" s="2">
        <f t="shared" si="205"/>
        <v>0</v>
      </c>
      <c r="AP485" t="s">
        <v>1627</v>
      </c>
      <c r="AQ485" t="s">
        <v>1323</v>
      </c>
      <c r="AR485">
        <v>10</v>
      </c>
      <c r="AT485" s="93" t="s">
        <v>1499</v>
      </c>
      <c r="AU485" s="92" t="s">
        <v>1144</v>
      </c>
      <c r="AV485" s="83" t="str">
        <f t="shared" si="194"/>
        <v>13133</v>
      </c>
      <c r="AX485" s="7" t="s">
        <v>3753</v>
      </c>
    </row>
    <row r="486" spans="1:50" hidden="1" outlineLevel="1">
      <c r="A486" t="s">
        <v>2513</v>
      </c>
      <c r="B486" t="s">
        <v>1323</v>
      </c>
      <c r="C486" s="1">
        <f t="shared" si="195"/>
        <v>191111</v>
      </c>
      <c r="D486" s="7">
        <f>RANK(N486,(N486:P486,Q486:AE486))</f>
        <v>2</v>
      </c>
      <c r="E486" s="7">
        <f>RANK(O486,(N486:P486,Q486:AE486))</f>
        <v>1</v>
      </c>
      <c r="F486" s="7">
        <f>IF(P486&gt;0,RANK(P486,(N486:P486,Q486:AE486)),0)</f>
        <v>4</v>
      </c>
      <c r="G486" s="1">
        <f t="shared" si="196"/>
        <v>60322</v>
      </c>
      <c r="H486" s="2">
        <f t="shared" si="197"/>
        <v>0.31563855560381138</v>
      </c>
      <c r="I486" s="2"/>
      <c r="J486" s="2">
        <f t="shared" si="198"/>
        <v>0.32145716363788585</v>
      </c>
      <c r="K486" s="2">
        <f t="shared" si="199"/>
        <v>0.63709571924169728</v>
      </c>
      <c r="L486" s="2">
        <f t="shared" si="200"/>
        <v>6.7918644138746593E-3</v>
      </c>
      <c r="M486" s="2">
        <f t="shared" si="201"/>
        <v>3.4655252706542274E-2</v>
      </c>
      <c r="N486" s="1">
        <v>61434</v>
      </c>
      <c r="O486" s="1">
        <v>121756</v>
      </c>
      <c r="P486" s="1">
        <v>1298</v>
      </c>
      <c r="Q486" s="1">
        <v>719</v>
      </c>
      <c r="R486" s="1">
        <v>5883</v>
      </c>
      <c r="S486" s="1">
        <v>18</v>
      </c>
      <c r="U486" s="1">
        <v>2</v>
      </c>
      <c r="V486" s="1">
        <v>1</v>
      </c>
      <c r="AG486" s="7">
        <f>IF(Q486&gt;0,RANK(Q486,(N486:P486,Q486:AE486)),0)</f>
        <v>5</v>
      </c>
      <c r="AH486" s="7">
        <f>IF(R486&gt;0,RANK(R486,(N486:P486,Q486:AE486)),0)</f>
        <v>3</v>
      </c>
      <c r="AI486" s="7">
        <f>IF(T486&gt;0,RANK(T486,(N486:P486,Q486:AE486)),0)</f>
        <v>0</v>
      </c>
      <c r="AJ486" s="7">
        <f>IF(S486&gt;0,RANK(S486,(N486:P486,Q486:AE486)),0)</f>
        <v>6</v>
      </c>
      <c r="AK486" s="2">
        <f t="shared" si="202"/>
        <v>3.762211489657843E-3</v>
      </c>
      <c r="AL486" s="2">
        <f t="shared" si="203"/>
        <v>3.0783157432068275E-2</v>
      </c>
      <c r="AM486" s="2">
        <f t="shared" si="204"/>
        <v>0</v>
      </c>
      <c r="AN486" s="2">
        <f t="shared" si="205"/>
        <v>9.4186101270989108E-5</v>
      </c>
      <c r="AP486" t="s">
        <v>2513</v>
      </c>
      <c r="AQ486" t="s">
        <v>1323</v>
      </c>
      <c r="AT486" s="93" t="s">
        <v>1499</v>
      </c>
      <c r="AU486" s="92" t="s">
        <v>1146</v>
      </c>
      <c r="AV486" s="83" t="str">
        <f t="shared" si="194"/>
        <v>13135</v>
      </c>
      <c r="AX486" s="7" t="s">
        <v>3753</v>
      </c>
    </row>
    <row r="487" spans="1:50" hidden="1" outlineLevel="1">
      <c r="A487" t="s">
        <v>4050</v>
      </c>
      <c r="B487" t="s">
        <v>1323</v>
      </c>
      <c r="C487" s="1">
        <f t="shared" si="195"/>
        <v>9691</v>
      </c>
      <c r="D487" s="7">
        <f>RANK(N487,(N487:P487,Q487:AE487))</f>
        <v>2</v>
      </c>
      <c r="E487" s="7">
        <f>RANK(O487,(N487:P487,Q487:AE487))</f>
        <v>1</v>
      </c>
      <c r="F487" s="7">
        <f>IF(P487&gt;0,RANK(P487,(N487:P487,Q487:AE487)),0)</f>
        <v>5</v>
      </c>
      <c r="G487" s="1">
        <f t="shared" si="196"/>
        <v>4434</v>
      </c>
      <c r="H487" s="2">
        <f t="shared" si="197"/>
        <v>0.45753792178309771</v>
      </c>
      <c r="I487" s="2"/>
      <c r="J487" s="2">
        <f t="shared" si="198"/>
        <v>0.26106696935300794</v>
      </c>
      <c r="K487" s="2">
        <f t="shared" si="199"/>
        <v>0.71860489113610571</v>
      </c>
      <c r="L487" s="2">
        <f t="shared" si="200"/>
        <v>3.7147869156949746E-3</v>
      </c>
      <c r="M487" s="2">
        <f t="shared" si="201"/>
        <v>1.6613352595191436E-2</v>
      </c>
      <c r="N487" s="1">
        <v>2530</v>
      </c>
      <c r="O487" s="1">
        <v>6964</v>
      </c>
      <c r="P487" s="1">
        <v>36</v>
      </c>
      <c r="Q487" s="1">
        <v>63</v>
      </c>
      <c r="R487" s="1">
        <v>98</v>
      </c>
      <c r="AG487" s="7">
        <f>IF(Q487&gt;0,RANK(Q487,(N487:P487,Q487:AE487)),0)</f>
        <v>4</v>
      </c>
      <c r="AH487" s="7">
        <f>IF(R487&gt;0,RANK(R487,(N487:P487,Q487:AE487)),0)</f>
        <v>3</v>
      </c>
      <c r="AI487" s="7">
        <f>IF(T487&gt;0,RANK(T487,(N487:P487,Q487:AE487)),0)</f>
        <v>0</v>
      </c>
      <c r="AJ487" s="7">
        <f>IF(S487&gt;0,RANK(S487,(N487:P487,Q487:AE487)),0)</f>
        <v>0</v>
      </c>
      <c r="AK487" s="2">
        <f t="shared" si="202"/>
        <v>6.5008771024662061E-3</v>
      </c>
      <c r="AL487" s="2">
        <f t="shared" si="203"/>
        <v>1.0112475492725209E-2</v>
      </c>
      <c r="AM487" s="2">
        <f t="shared" si="204"/>
        <v>0</v>
      </c>
      <c r="AN487" s="2">
        <f t="shared" si="205"/>
        <v>0</v>
      </c>
      <c r="AP487" t="s">
        <v>4050</v>
      </c>
      <c r="AQ487" t="s">
        <v>1323</v>
      </c>
      <c r="AR487">
        <v>9</v>
      </c>
      <c r="AT487" s="93" t="s">
        <v>1499</v>
      </c>
      <c r="AU487" s="92" t="s">
        <v>1147</v>
      </c>
      <c r="AV487" s="83" t="str">
        <f t="shared" si="194"/>
        <v>13137</v>
      </c>
      <c r="AX487" s="7" t="s">
        <v>3753</v>
      </c>
    </row>
    <row r="488" spans="1:50" hidden="1" outlineLevel="1">
      <c r="A488" t="s">
        <v>2020</v>
      </c>
      <c r="B488" t="s">
        <v>1323</v>
      </c>
      <c r="C488" s="1">
        <f t="shared" si="195"/>
        <v>38150</v>
      </c>
      <c r="D488" s="7">
        <f>RANK(N488,(N488:P488,Q488:AE488))</f>
        <v>2</v>
      </c>
      <c r="E488" s="7">
        <f>RANK(O488,(N488:P488,Q488:AE488))</f>
        <v>1</v>
      </c>
      <c r="F488" s="7">
        <f>IF(P488&gt;0,RANK(P488,(N488:P488,Q488:AE488)),0)</f>
        <v>5</v>
      </c>
      <c r="G488" s="1">
        <f t="shared" si="196"/>
        <v>16582</v>
      </c>
      <c r="H488" s="2">
        <f t="shared" si="197"/>
        <v>0.43465268676277852</v>
      </c>
      <c r="I488" s="2"/>
      <c r="J488" s="2">
        <f t="shared" si="198"/>
        <v>0.26891218872870248</v>
      </c>
      <c r="K488" s="2">
        <f t="shared" si="199"/>
        <v>0.70356487549148095</v>
      </c>
      <c r="L488" s="2">
        <f t="shared" si="200"/>
        <v>4.9803407601572737E-3</v>
      </c>
      <c r="M488" s="2">
        <f t="shared" si="201"/>
        <v>2.2542595019659297E-2</v>
      </c>
      <c r="N488" s="1">
        <v>10259</v>
      </c>
      <c r="O488" s="1">
        <v>26841</v>
      </c>
      <c r="P488" s="1">
        <v>190</v>
      </c>
      <c r="Q488" s="1">
        <v>222</v>
      </c>
      <c r="R488" s="1">
        <v>630</v>
      </c>
      <c r="S488" s="1">
        <v>8</v>
      </c>
      <c r="AG488" s="7">
        <f>IF(Q488&gt;0,RANK(Q488,(N488:P488,Q488:AE488)),0)</f>
        <v>4</v>
      </c>
      <c r="AH488" s="7">
        <f>IF(R488&gt;0,RANK(R488,(N488:P488,Q488:AE488)),0)</f>
        <v>3</v>
      </c>
      <c r="AI488" s="7">
        <f>IF(T488&gt;0,RANK(T488,(N488:P488,Q488:AE488)),0)</f>
        <v>0</v>
      </c>
      <c r="AJ488" s="7">
        <f>IF(S488&gt;0,RANK(S488,(N488:P488,Q488:AE488)),0)</f>
        <v>6</v>
      </c>
      <c r="AK488" s="2">
        <f t="shared" si="202"/>
        <v>5.8191349934469203E-3</v>
      </c>
      <c r="AL488" s="2">
        <f t="shared" si="203"/>
        <v>1.6513761467889909E-2</v>
      </c>
      <c r="AM488" s="2">
        <f t="shared" si="204"/>
        <v>0</v>
      </c>
      <c r="AN488" s="2">
        <f t="shared" si="205"/>
        <v>2.0969855832241152E-4</v>
      </c>
      <c r="AP488" t="s">
        <v>2020</v>
      </c>
      <c r="AQ488" t="s">
        <v>1323</v>
      </c>
      <c r="AR488">
        <v>9</v>
      </c>
      <c r="AT488" s="93" t="s">
        <v>1499</v>
      </c>
      <c r="AU488" s="92" t="s">
        <v>1148</v>
      </c>
      <c r="AV488" s="83" t="str">
        <f t="shared" si="194"/>
        <v>13139</v>
      </c>
      <c r="AX488" s="7" t="s">
        <v>3753</v>
      </c>
    </row>
    <row r="489" spans="1:50" hidden="1" outlineLevel="1">
      <c r="A489" t="s">
        <v>1665</v>
      </c>
      <c r="B489" t="s">
        <v>1323</v>
      </c>
      <c r="C489" s="1">
        <f t="shared" si="195"/>
        <v>3086</v>
      </c>
      <c r="D489" s="7">
        <f>RANK(N489,(N489:P489,Q489:AE489))</f>
        <v>1</v>
      </c>
      <c r="E489" s="7">
        <f>RANK(O489,(N489:P489,Q489:AE489))</f>
        <v>2</v>
      </c>
      <c r="F489" s="7">
        <f>IF(P489&gt;0,RANK(P489,(N489:P489,Q489:AE489)),0)</f>
        <v>3</v>
      </c>
      <c r="G489" s="1">
        <f t="shared" si="196"/>
        <v>1752</v>
      </c>
      <c r="H489" s="2">
        <f t="shared" si="197"/>
        <v>0.56772521062864545</v>
      </c>
      <c r="I489" s="2"/>
      <c r="J489" s="2">
        <f t="shared" si="198"/>
        <v>0.78224238496435516</v>
      </c>
      <c r="K489" s="2">
        <f t="shared" si="199"/>
        <v>0.21451717433570966</v>
      </c>
      <c r="L489" s="2">
        <f t="shared" si="200"/>
        <v>1.2961762799740765E-3</v>
      </c>
      <c r="M489" s="2">
        <f t="shared" si="201"/>
        <v>1.9442644199611E-3</v>
      </c>
      <c r="N489" s="1">
        <v>2414</v>
      </c>
      <c r="O489" s="1">
        <v>662</v>
      </c>
      <c r="P489" s="1">
        <v>4</v>
      </c>
      <c r="Q489" s="1">
        <v>3</v>
      </c>
      <c r="R489" s="1">
        <v>3</v>
      </c>
      <c r="AG489" s="7">
        <f>IF(Q489&gt;0,RANK(Q489,(N489:P489,Q489:AE489)),0)</f>
        <v>4</v>
      </c>
      <c r="AH489" s="7">
        <f>IF(R489&gt;0,RANK(R489,(N489:P489,Q489:AE489)),0)</f>
        <v>4</v>
      </c>
      <c r="AI489" s="7">
        <f>IF(T489&gt;0,RANK(T489,(N489:P489,Q489:AE489)),0)</f>
        <v>0</v>
      </c>
      <c r="AJ489" s="7">
        <f>IF(S489&gt;0,RANK(S489,(N489:P489,Q489:AE489)),0)</f>
        <v>0</v>
      </c>
      <c r="AK489" s="2">
        <f t="shared" si="202"/>
        <v>9.7213220998055737E-4</v>
      </c>
      <c r="AL489" s="2">
        <f t="shared" si="203"/>
        <v>9.7213220998055737E-4</v>
      </c>
      <c r="AM489" s="2">
        <f t="shared" si="204"/>
        <v>0</v>
      </c>
      <c r="AN489" s="2">
        <f t="shared" si="205"/>
        <v>0</v>
      </c>
      <c r="AP489" t="s">
        <v>1665</v>
      </c>
      <c r="AQ489" t="s">
        <v>1323</v>
      </c>
      <c r="AR489">
        <v>10</v>
      </c>
      <c r="AT489" s="93" t="s">
        <v>1499</v>
      </c>
      <c r="AU489" s="92" t="s">
        <v>1149</v>
      </c>
      <c r="AV489" s="83" t="str">
        <f t="shared" si="194"/>
        <v>13141</v>
      </c>
      <c r="AX489" s="7" t="s">
        <v>3753</v>
      </c>
    </row>
    <row r="490" spans="1:50" hidden="1" outlineLevel="1">
      <c r="A490" t="s">
        <v>1408</v>
      </c>
      <c r="B490" t="s">
        <v>1323</v>
      </c>
      <c r="C490" s="1">
        <f t="shared" si="195"/>
        <v>8167</v>
      </c>
      <c r="D490" s="7">
        <f>RANK(N490,(N490:P490,Q490:AE490))</f>
        <v>2</v>
      </c>
      <c r="E490" s="7">
        <f>RANK(O490,(N490:P490,Q490:AE490))</f>
        <v>1</v>
      </c>
      <c r="F490" s="7">
        <f>IF(P490&gt;0,RANK(P490,(N490:P490,Q490:AE490)),0)</f>
        <v>0</v>
      </c>
      <c r="G490" s="1">
        <f t="shared" si="196"/>
        <v>2284</v>
      </c>
      <c r="H490" s="2">
        <f t="shared" si="197"/>
        <v>0.27966205461001592</v>
      </c>
      <c r="I490" s="2"/>
      <c r="J490" s="2">
        <f t="shared" si="198"/>
        <v>0.35129178400881594</v>
      </c>
      <c r="K490" s="2">
        <f t="shared" si="199"/>
        <v>0.63095383861883192</v>
      </c>
      <c r="L490" s="2">
        <f t="shared" si="200"/>
        <v>0</v>
      </c>
      <c r="M490" s="2">
        <f t="shared" si="201"/>
        <v>1.7754377372352192E-2</v>
      </c>
      <c r="N490" s="1">
        <v>2869</v>
      </c>
      <c r="O490" s="1">
        <v>5153</v>
      </c>
      <c r="Q490" s="1">
        <v>67</v>
      </c>
      <c r="R490" s="1">
        <v>78</v>
      </c>
      <c r="AG490" s="7">
        <f>IF(Q490&gt;0,RANK(Q490,(N490:P490,Q490:AE490)),0)</f>
        <v>4</v>
      </c>
      <c r="AH490" s="7">
        <f>IF(R490&gt;0,RANK(R490,(N490:P490,Q490:AE490)),0)</f>
        <v>3</v>
      </c>
      <c r="AI490" s="7">
        <f>IF(T490&gt;0,RANK(T490,(N490:P490,Q490:AE490)),0)</f>
        <v>0</v>
      </c>
      <c r="AJ490" s="7">
        <f>IF(S490&gt;0,RANK(S490,(N490:P490,Q490:AE490)),0)</f>
        <v>0</v>
      </c>
      <c r="AK490" s="2">
        <f t="shared" si="202"/>
        <v>8.2037467858454751E-3</v>
      </c>
      <c r="AL490" s="2">
        <f t="shared" si="203"/>
        <v>9.550630586506674E-3</v>
      </c>
      <c r="AM490" s="2">
        <f t="shared" si="204"/>
        <v>0</v>
      </c>
      <c r="AN490" s="2">
        <f t="shared" si="205"/>
        <v>0</v>
      </c>
      <c r="AP490" t="s">
        <v>1408</v>
      </c>
      <c r="AQ490" t="s">
        <v>1323</v>
      </c>
      <c r="AR490">
        <v>7</v>
      </c>
      <c r="AT490" s="93" t="s">
        <v>1499</v>
      </c>
      <c r="AU490" s="92" t="s">
        <v>1150</v>
      </c>
      <c r="AV490" s="83" t="str">
        <f t="shared" si="194"/>
        <v>13143</v>
      </c>
      <c r="AX490" s="7" t="s">
        <v>3753</v>
      </c>
    </row>
    <row r="491" spans="1:50" hidden="1" outlineLevel="1">
      <c r="A491" t="s">
        <v>1298</v>
      </c>
      <c r="B491" t="s">
        <v>1323</v>
      </c>
      <c r="C491" s="1">
        <f t="shared" si="195"/>
        <v>8562</v>
      </c>
      <c r="D491" s="7">
        <f>RANK(N491,(N491:P491,Q491:AE491))</f>
        <v>2</v>
      </c>
      <c r="E491" s="7">
        <f>RANK(O491,(N491:P491,Q491:AE491))</f>
        <v>1</v>
      </c>
      <c r="F491" s="7">
        <f>IF(P491&gt;0,RANK(P491,(N491:P491,Q491:AE491)),0)</f>
        <v>5</v>
      </c>
      <c r="G491" s="1">
        <f t="shared" si="196"/>
        <v>2642</v>
      </c>
      <c r="H491" s="2">
        <f t="shared" si="197"/>
        <v>0.30857276337304368</v>
      </c>
      <c r="I491" s="2"/>
      <c r="J491" s="2">
        <f t="shared" si="198"/>
        <v>0.34010745153001637</v>
      </c>
      <c r="K491" s="2">
        <f t="shared" si="199"/>
        <v>0.64868021490306005</v>
      </c>
      <c r="L491" s="2">
        <f t="shared" si="200"/>
        <v>2.3359028264424201E-3</v>
      </c>
      <c r="M491" s="2">
        <f t="shared" si="201"/>
        <v>8.8764307404811064E-3</v>
      </c>
      <c r="N491" s="1">
        <v>2912</v>
      </c>
      <c r="O491" s="1">
        <v>5554</v>
      </c>
      <c r="P491" s="1">
        <v>20</v>
      </c>
      <c r="Q491" s="1">
        <v>41</v>
      </c>
      <c r="R491" s="1">
        <v>35</v>
      </c>
      <c r="AG491" s="7">
        <f>IF(Q491&gt;0,RANK(Q491,(N491:P491,Q491:AE491)),0)</f>
        <v>3</v>
      </c>
      <c r="AH491" s="7">
        <f>IF(R491&gt;0,RANK(R491,(N491:P491,Q491:AE491)),0)</f>
        <v>4</v>
      </c>
      <c r="AI491" s="7">
        <f>IF(T491&gt;0,RANK(T491,(N491:P491,Q491:AE491)),0)</f>
        <v>0</v>
      </c>
      <c r="AJ491" s="7">
        <f>IF(S491&gt;0,RANK(S491,(N491:P491,Q491:AE491)),0)</f>
        <v>0</v>
      </c>
      <c r="AK491" s="2">
        <f t="shared" si="202"/>
        <v>4.7886007942069611E-3</v>
      </c>
      <c r="AL491" s="2">
        <f t="shared" si="203"/>
        <v>4.0878299462742346E-3</v>
      </c>
      <c r="AM491" s="2">
        <f t="shared" si="204"/>
        <v>0</v>
      </c>
      <c r="AN491" s="2">
        <f t="shared" si="205"/>
        <v>0</v>
      </c>
      <c r="AP491" t="s">
        <v>1298</v>
      </c>
      <c r="AQ491" t="s">
        <v>1323</v>
      </c>
      <c r="AR491">
        <v>3</v>
      </c>
      <c r="AT491" s="93" t="s">
        <v>1499</v>
      </c>
      <c r="AU491" s="92" t="s">
        <v>1151</v>
      </c>
      <c r="AV491" s="83" t="str">
        <f t="shared" si="194"/>
        <v>13145</v>
      </c>
      <c r="AX491" s="7" t="s">
        <v>3753</v>
      </c>
    </row>
    <row r="492" spans="1:50" hidden="1" outlineLevel="1">
      <c r="A492" t="s">
        <v>2372</v>
      </c>
      <c r="B492" t="s">
        <v>1323</v>
      </c>
      <c r="C492" s="1">
        <f t="shared" si="195"/>
        <v>7536</v>
      </c>
      <c r="D492" s="7">
        <f>RANK(N492,(N492:P492,Q492:AE492))</f>
        <v>2</v>
      </c>
      <c r="E492" s="7">
        <f>RANK(O492,(N492:P492,Q492:AE492))</f>
        <v>1</v>
      </c>
      <c r="F492" s="7">
        <f>IF(P492&gt;0,RANK(P492,(N492:P492,Q492:AE492)),0)</f>
        <v>5</v>
      </c>
      <c r="G492" s="1">
        <f t="shared" si="196"/>
        <v>1050</v>
      </c>
      <c r="H492" s="2">
        <f t="shared" si="197"/>
        <v>0.1393312101910828</v>
      </c>
      <c r="I492" s="2"/>
      <c r="J492" s="2">
        <f t="shared" si="198"/>
        <v>0.42356687898089174</v>
      </c>
      <c r="K492" s="2">
        <f t="shared" si="199"/>
        <v>0.56289808917197448</v>
      </c>
      <c r="L492" s="2">
        <f t="shared" si="200"/>
        <v>2.7866242038216559E-3</v>
      </c>
      <c r="M492" s="2">
        <f t="shared" si="201"/>
        <v>1.0748407643312127E-2</v>
      </c>
      <c r="N492" s="1">
        <v>3192</v>
      </c>
      <c r="O492" s="1">
        <v>4242</v>
      </c>
      <c r="P492" s="1">
        <v>21</v>
      </c>
      <c r="Q492" s="1">
        <v>37</v>
      </c>
      <c r="R492" s="1">
        <v>44</v>
      </c>
      <c r="AG492" s="7">
        <f>IF(Q492&gt;0,RANK(Q492,(N492:P492,Q492:AE492)),0)</f>
        <v>4</v>
      </c>
      <c r="AH492" s="7">
        <f>IF(R492&gt;0,RANK(R492,(N492:P492,Q492:AE492)),0)</f>
        <v>3</v>
      </c>
      <c r="AI492" s="7">
        <f>IF(T492&gt;0,RANK(T492,(N492:P492,Q492:AE492)),0)</f>
        <v>0</v>
      </c>
      <c r="AJ492" s="7">
        <f>IF(S492&gt;0,RANK(S492,(N492:P492,Q492:AE492)),0)</f>
        <v>0</v>
      </c>
      <c r="AK492" s="2">
        <f t="shared" si="202"/>
        <v>4.9097664543524414E-3</v>
      </c>
      <c r="AL492" s="2">
        <f t="shared" si="203"/>
        <v>5.8386411889596599E-3</v>
      </c>
      <c r="AM492" s="2">
        <f t="shared" si="204"/>
        <v>0</v>
      </c>
      <c r="AN492" s="2">
        <f t="shared" si="205"/>
        <v>0</v>
      </c>
      <c r="AP492" t="s">
        <v>2372</v>
      </c>
      <c r="AQ492" t="s">
        <v>1323</v>
      </c>
      <c r="AR492">
        <v>11</v>
      </c>
      <c r="AT492" s="93" t="s">
        <v>1499</v>
      </c>
      <c r="AU492" s="92" t="s">
        <v>1152</v>
      </c>
      <c r="AV492" s="83" t="str">
        <f t="shared" si="194"/>
        <v>13147</v>
      </c>
      <c r="AX492" s="7" t="s">
        <v>3753</v>
      </c>
    </row>
    <row r="493" spans="1:50" hidden="1" outlineLevel="1">
      <c r="A493" t="s">
        <v>3908</v>
      </c>
      <c r="B493" t="s">
        <v>1323</v>
      </c>
      <c r="C493" s="1">
        <f t="shared" si="195"/>
        <v>3198</v>
      </c>
      <c r="D493" s="7">
        <f>RANK(N493,(N493:P493,Q493:AE493))</f>
        <v>2</v>
      </c>
      <c r="E493" s="7">
        <f>RANK(O493,(N493:P493,Q493:AE493))</f>
        <v>1</v>
      </c>
      <c r="F493" s="7">
        <f>IF(P493&gt;0,RANK(P493,(N493:P493,Q493:AE493)),0)</f>
        <v>5</v>
      </c>
      <c r="G493" s="1">
        <f t="shared" si="196"/>
        <v>769</v>
      </c>
      <c r="H493" s="2">
        <f t="shared" si="197"/>
        <v>0.24046278924327705</v>
      </c>
      <c r="I493" s="2"/>
      <c r="J493" s="2">
        <f t="shared" si="198"/>
        <v>0.36835522201375859</v>
      </c>
      <c r="K493" s="2">
        <f t="shared" si="199"/>
        <v>0.60881801125703561</v>
      </c>
      <c r="L493" s="2">
        <f t="shared" si="200"/>
        <v>2.8142589118198874E-3</v>
      </c>
      <c r="M493" s="2">
        <f t="shared" si="201"/>
        <v>2.0012507817385918E-2</v>
      </c>
      <c r="N493" s="1">
        <v>1178</v>
      </c>
      <c r="O493" s="1">
        <v>1947</v>
      </c>
      <c r="P493" s="1">
        <v>9</v>
      </c>
      <c r="Q493" s="1">
        <v>29</v>
      </c>
      <c r="R493" s="1">
        <v>35</v>
      </c>
      <c r="AG493" s="7">
        <f>IF(Q493&gt;0,RANK(Q493,(N493:P493,Q493:AE493)),0)</f>
        <v>4</v>
      </c>
      <c r="AH493" s="7">
        <f>IF(R493&gt;0,RANK(R493,(N493:P493,Q493:AE493)),0)</f>
        <v>3</v>
      </c>
      <c r="AI493" s="7">
        <f>IF(T493&gt;0,RANK(T493,(N493:P493,Q493:AE493)),0)</f>
        <v>0</v>
      </c>
      <c r="AJ493" s="7">
        <f>IF(S493&gt;0,RANK(S493,(N493:P493,Q493:AE493)),0)</f>
        <v>0</v>
      </c>
      <c r="AK493" s="2">
        <f t="shared" si="202"/>
        <v>9.0681676047529702E-3</v>
      </c>
      <c r="AL493" s="2">
        <f t="shared" si="203"/>
        <v>1.0944340212632896E-2</v>
      </c>
      <c r="AM493" s="2">
        <f t="shared" si="204"/>
        <v>0</v>
      </c>
      <c r="AN493" s="2">
        <f t="shared" si="205"/>
        <v>0</v>
      </c>
      <c r="AP493" t="s">
        <v>3908</v>
      </c>
      <c r="AQ493" t="s">
        <v>1323</v>
      </c>
      <c r="AR493">
        <v>7</v>
      </c>
      <c r="AT493" s="93" t="s">
        <v>1499</v>
      </c>
      <c r="AU493" s="92" t="s">
        <v>1153</v>
      </c>
      <c r="AV493" s="83" t="str">
        <f t="shared" si="194"/>
        <v>13149</v>
      </c>
      <c r="AX493" s="7" t="s">
        <v>3753</v>
      </c>
    </row>
    <row r="494" spans="1:50" hidden="1" outlineLevel="1">
      <c r="A494" t="s">
        <v>2178</v>
      </c>
      <c r="B494" t="s">
        <v>1323</v>
      </c>
      <c r="C494" s="1">
        <f t="shared" si="195"/>
        <v>38867</v>
      </c>
      <c r="D494" s="7">
        <f>RANK(N494,(N494:P494,Q494:AE494))</f>
        <v>2</v>
      </c>
      <c r="E494" s="7">
        <f>RANK(O494,(N494:P494,Q494:AE494))</f>
        <v>1</v>
      </c>
      <c r="F494" s="7">
        <f>IF(P494&gt;0,RANK(P494,(N494:P494,Q494:AE494)),0)</f>
        <v>5</v>
      </c>
      <c r="G494" s="1">
        <f t="shared" si="196"/>
        <v>13844</v>
      </c>
      <c r="H494" s="2">
        <f t="shared" si="197"/>
        <v>0.3561890549823758</v>
      </c>
      <c r="I494" s="2"/>
      <c r="J494" s="2">
        <f t="shared" si="198"/>
        <v>0.30799907376437596</v>
      </c>
      <c r="K494" s="2">
        <f t="shared" si="199"/>
        <v>0.6641881287467517</v>
      </c>
      <c r="L494" s="2">
        <f t="shared" si="200"/>
        <v>1.1835232973988216E-3</v>
      </c>
      <c r="M494" s="2">
        <f t="shared" si="201"/>
        <v>2.6629274191473509E-2</v>
      </c>
      <c r="N494" s="1">
        <v>11971</v>
      </c>
      <c r="O494" s="1">
        <v>25815</v>
      </c>
      <c r="P494" s="1">
        <v>46</v>
      </c>
      <c r="Q494" s="1">
        <v>200</v>
      </c>
      <c r="R494" s="1">
        <v>834</v>
      </c>
      <c r="S494" s="1">
        <v>1</v>
      </c>
      <c r="AG494" s="7">
        <f>IF(Q494&gt;0,RANK(Q494,(N494:P494,Q494:AE494)),0)</f>
        <v>4</v>
      </c>
      <c r="AH494" s="7">
        <f>IF(R494&gt;0,RANK(R494,(N494:P494,Q494:AE494)),0)</f>
        <v>3</v>
      </c>
      <c r="AI494" s="7">
        <f>IF(T494&gt;0,RANK(T494,(N494:P494,Q494:AE494)),0)</f>
        <v>0</v>
      </c>
      <c r="AJ494" s="7">
        <f>IF(S494&gt;0,RANK(S494,(N494:P494,Q494:AE494)),0)</f>
        <v>6</v>
      </c>
      <c r="AK494" s="2">
        <f t="shared" si="202"/>
        <v>5.145753466951398E-3</v>
      </c>
      <c r="AL494" s="2">
        <f t="shared" si="203"/>
        <v>2.145779195718733E-2</v>
      </c>
      <c r="AM494" s="2">
        <f t="shared" si="204"/>
        <v>0</v>
      </c>
      <c r="AN494" s="2">
        <f t="shared" si="205"/>
        <v>2.5728767334756992E-5</v>
      </c>
      <c r="AP494" t="s">
        <v>2178</v>
      </c>
      <c r="AQ494" t="s">
        <v>1323</v>
      </c>
      <c r="AR494">
        <v>3</v>
      </c>
      <c r="AT494" s="93" t="s">
        <v>1499</v>
      </c>
      <c r="AU494" s="92" t="s">
        <v>1155</v>
      </c>
      <c r="AV494" s="83" t="str">
        <f t="shared" si="194"/>
        <v>13151</v>
      </c>
      <c r="AX494" s="7" t="s">
        <v>3753</v>
      </c>
    </row>
    <row r="495" spans="1:50" hidden="1" outlineLevel="1">
      <c r="A495" t="s">
        <v>2179</v>
      </c>
      <c r="B495" t="s">
        <v>1323</v>
      </c>
      <c r="C495" s="1">
        <f t="shared" si="195"/>
        <v>36988</v>
      </c>
      <c r="D495" s="7">
        <f>RANK(N495,(N495:P495,Q495:AE495))</f>
        <v>2</v>
      </c>
      <c r="E495" s="7">
        <f>RANK(O495,(N495:P495,Q495:AE495))</f>
        <v>1</v>
      </c>
      <c r="F495" s="7">
        <f>IF(P495&gt;0,RANK(P495,(N495:P495,Q495:AE495)),0)</f>
        <v>5</v>
      </c>
      <c r="G495" s="1">
        <f t="shared" si="196"/>
        <v>9873</v>
      </c>
      <c r="H495" s="2">
        <f t="shared" si="197"/>
        <v>0.26692440791608091</v>
      </c>
      <c r="I495" s="2"/>
      <c r="J495" s="2">
        <f t="shared" si="198"/>
        <v>0.35960311452362931</v>
      </c>
      <c r="K495" s="2">
        <f t="shared" si="199"/>
        <v>0.62652752243971022</v>
      </c>
      <c r="L495" s="2">
        <f t="shared" si="200"/>
        <v>2.4061857899859416E-3</v>
      </c>
      <c r="M495" s="2">
        <f t="shared" si="201"/>
        <v>1.1463177246674479E-2</v>
      </c>
      <c r="N495" s="1">
        <v>13301</v>
      </c>
      <c r="O495" s="1">
        <v>23174</v>
      </c>
      <c r="P495" s="1">
        <v>89</v>
      </c>
      <c r="Q495" s="1">
        <v>163</v>
      </c>
      <c r="R495" s="1">
        <v>258</v>
      </c>
      <c r="S495" s="1">
        <v>3</v>
      </c>
      <c r="AG495" s="7">
        <f>IF(Q495&gt;0,RANK(Q495,(N495:P495,Q495:AE495)),0)</f>
        <v>4</v>
      </c>
      <c r="AH495" s="7">
        <f>IF(R495&gt;0,RANK(R495,(N495:P495,Q495:AE495)),0)</f>
        <v>3</v>
      </c>
      <c r="AI495" s="7">
        <f>IF(T495&gt;0,RANK(T495,(N495:P495,Q495:AE495)),0)</f>
        <v>0</v>
      </c>
      <c r="AJ495" s="7">
        <f>IF(S495&gt;0,RANK(S495,(N495:P495,Q495:AE495)),0)</f>
        <v>6</v>
      </c>
      <c r="AK495" s="2">
        <f t="shared" si="202"/>
        <v>4.406834649075376E-3</v>
      </c>
      <c r="AL495" s="2">
        <f t="shared" si="203"/>
        <v>6.9752352114199204E-3</v>
      </c>
      <c r="AM495" s="2">
        <f t="shared" si="204"/>
        <v>0</v>
      </c>
      <c r="AN495" s="2">
        <f t="shared" si="205"/>
        <v>8.1107386179301395E-5</v>
      </c>
      <c r="AP495" t="s">
        <v>2179</v>
      </c>
      <c r="AQ495" t="s">
        <v>1323</v>
      </c>
      <c r="AR495">
        <v>8</v>
      </c>
      <c r="AT495" s="93" t="s">
        <v>1499</v>
      </c>
      <c r="AU495" s="92" t="s">
        <v>1156</v>
      </c>
      <c r="AV495" s="83" t="str">
        <f t="shared" si="194"/>
        <v>13153</v>
      </c>
      <c r="AX495" s="7" t="s">
        <v>3753</v>
      </c>
    </row>
    <row r="496" spans="1:50" hidden="1" outlineLevel="1">
      <c r="A496" t="s">
        <v>3909</v>
      </c>
      <c r="B496" t="s">
        <v>1323</v>
      </c>
      <c r="C496" s="1">
        <f t="shared" si="195"/>
        <v>2852</v>
      </c>
      <c r="D496" s="7">
        <f>RANK(N496,(N496:P496,Q496:AE496))</f>
        <v>2</v>
      </c>
      <c r="E496" s="7">
        <f>RANK(O496,(N496:P496,Q496:AE496))</f>
        <v>1</v>
      </c>
      <c r="F496" s="7">
        <f>IF(P496&gt;0,RANK(P496,(N496:P496,Q496:AE496)),0)</f>
        <v>5</v>
      </c>
      <c r="G496" s="1">
        <f t="shared" si="196"/>
        <v>615</v>
      </c>
      <c r="H496" s="2">
        <f t="shared" si="197"/>
        <v>0.21563814866760167</v>
      </c>
      <c r="I496" s="2"/>
      <c r="J496" s="2">
        <f t="shared" si="198"/>
        <v>0.38744740532959326</v>
      </c>
      <c r="K496" s="2">
        <f t="shared" si="199"/>
        <v>0.60308555399719499</v>
      </c>
      <c r="L496" s="2">
        <f t="shared" si="200"/>
        <v>1.0518934081346423E-3</v>
      </c>
      <c r="M496" s="2">
        <f t="shared" si="201"/>
        <v>8.4151472650770484E-3</v>
      </c>
      <c r="N496" s="1">
        <v>1105</v>
      </c>
      <c r="O496" s="1">
        <v>1720</v>
      </c>
      <c r="P496" s="1">
        <v>3</v>
      </c>
      <c r="Q496" s="1">
        <v>16</v>
      </c>
      <c r="R496" s="1">
        <v>8</v>
      </c>
      <c r="AG496" s="7">
        <f>IF(Q496&gt;0,RANK(Q496,(N496:P496,Q496:AE496)),0)</f>
        <v>3</v>
      </c>
      <c r="AH496" s="7">
        <f>IF(R496&gt;0,RANK(R496,(N496:P496,Q496:AE496)),0)</f>
        <v>4</v>
      </c>
      <c r="AI496" s="7">
        <f>IF(T496&gt;0,RANK(T496,(N496:P496,Q496:AE496)),0)</f>
        <v>0</v>
      </c>
      <c r="AJ496" s="7">
        <f>IF(S496&gt;0,RANK(S496,(N496:P496,Q496:AE496)),0)</f>
        <v>0</v>
      </c>
      <c r="AK496" s="2">
        <f t="shared" si="202"/>
        <v>5.6100981767180924E-3</v>
      </c>
      <c r="AL496" s="2">
        <f t="shared" si="203"/>
        <v>2.8050490883590462E-3</v>
      </c>
      <c r="AM496" s="2">
        <f t="shared" si="204"/>
        <v>0</v>
      </c>
      <c r="AN496" s="2">
        <f t="shared" si="205"/>
        <v>0</v>
      </c>
      <c r="AP496" t="s">
        <v>3909</v>
      </c>
      <c r="AQ496" t="s">
        <v>1323</v>
      </c>
      <c r="AR496">
        <v>8</v>
      </c>
      <c r="AT496" s="93" t="s">
        <v>1499</v>
      </c>
      <c r="AU496" s="92" t="s">
        <v>1157</v>
      </c>
      <c r="AV496" s="83" t="str">
        <f t="shared" si="194"/>
        <v>13155</v>
      </c>
      <c r="AX496" s="7" t="s">
        <v>3753</v>
      </c>
    </row>
    <row r="497" spans="1:50" hidden="1" outlineLevel="1">
      <c r="A497" t="s">
        <v>3023</v>
      </c>
      <c r="B497" t="s">
        <v>1323</v>
      </c>
      <c r="C497" s="1">
        <f t="shared" si="195"/>
        <v>11635</v>
      </c>
      <c r="D497" s="7">
        <f>RANK(N497,(N497:P497,Q497:AE497))</f>
        <v>2</v>
      </c>
      <c r="E497" s="7">
        <f>RANK(O497,(N497:P497,Q497:AE497))</f>
        <v>1</v>
      </c>
      <c r="F497" s="7">
        <f>IF(P497&gt;0,RANK(P497,(N497:P497,Q497:AE497)),0)</f>
        <v>5</v>
      </c>
      <c r="G497" s="1">
        <f t="shared" si="196"/>
        <v>4458</v>
      </c>
      <c r="H497" s="2">
        <f t="shared" si="197"/>
        <v>0.38315427589170609</v>
      </c>
      <c r="I497" s="2"/>
      <c r="J497" s="2">
        <f t="shared" si="198"/>
        <v>0.29394069617533303</v>
      </c>
      <c r="K497" s="2">
        <f t="shared" si="199"/>
        <v>0.67709497206703906</v>
      </c>
      <c r="L497" s="2">
        <f t="shared" si="200"/>
        <v>3.695745595186936E-3</v>
      </c>
      <c r="M497" s="2">
        <f t="shared" si="201"/>
        <v>2.526858616244098E-2</v>
      </c>
      <c r="N497" s="1">
        <v>3420</v>
      </c>
      <c r="O497" s="1">
        <v>7878</v>
      </c>
      <c r="P497" s="1">
        <v>43</v>
      </c>
      <c r="Q497" s="1">
        <v>70</v>
      </c>
      <c r="R497" s="1">
        <v>224</v>
      </c>
      <c r="AG497" s="7">
        <f>IF(Q497&gt;0,RANK(Q497,(N497:P497,Q497:AE497)),0)</f>
        <v>4</v>
      </c>
      <c r="AH497" s="7">
        <f>IF(R497&gt;0,RANK(R497,(N497:P497,Q497:AE497)),0)</f>
        <v>3</v>
      </c>
      <c r="AI497" s="7">
        <f>IF(T497&gt;0,RANK(T497,(N497:P497,Q497:AE497)),0)</f>
        <v>0</v>
      </c>
      <c r="AJ497" s="7">
        <f>IF(S497&gt;0,RANK(S497,(N497:P497,Q497:AE497)),0)</f>
        <v>0</v>
      </c>
      <c r="AK497" s="2">
        <f t="shared" si="202"/>
        <v>6.016330038676407E-3</v>
      </c>
      <c r="AL497" s="2">
        <f t="shared" si="203"/>
        <v>1.9252256123764504E-2</v>
      </c>
      <c r="AM497" s="2">
        <f t="shared" si="204"/>
        <v>0</v>
      </c>
      <c r="AN497" s="2">
        <f t="shared" si="205"/>
        <v>0</v>
      </c>
      <c r="AP497" t="s">
        <v>3023</v>
      </c>
      <c r="AQ497" t="s">
        <v>1323</v>
      </c>
      <c r="AR497">
        <v>11</v>
      </c>
      <c r="AT497" s="93" t="s">
        <v>1499</v>
      </c>
      <c r="AU497" s="92" t="s">
        <v>120</v>
      </c>
      <c r="AV497" s="83" t="str">
        <f t="shared" si="194"/>
        <v>13157</v>
      </c>
      <c r="AX497" s="7" t="s">
        <v>3753</v>
      </c>
    </row>
    <row r="498" spans="1:50" hidden="1" outlineLevel="1">
      <c r="A498" t="s">
        <v>2865</v>
      </c>
      <c r="B498" t="s">
        <v>1323</v>
      </c>
      <c r="C498" s="1">
        <f t="shared" si="195"/>
        <v>3943</v>
      </c>
      <c r="D498" s="7">
        <f>RANK(N498,(N498:P498,Q498:AE498))</f>
        <v>2</v>
      </c>
      <c r="E498" s="7">
        <f>RANK(O498,(N498:P498,Q498:AE498))</f>
        <v>1</v>
      </c>
      <c r="F498" s="7">
        <f>IF(P498&gt;0,RANK(P498,(N498:P498,Q498:AE498)),0)</f>
        <v>5</v>
      </c>
      <c r="G498" s="1">
        <f t="shared" si="196"/>
        <v>740</v>
      </c>
      <c r="H498" s="2">
        <f t="shared" si="197"/>
        <v>0.18767435962465129</v>
      </c>
      <c r="I498" s="2"/>
      <c r="J498" s="2">
        <f t="shared" si="198"/>
        <v>0.3951306112097388</v>
      </c>
      <c r="K498" s="2">
        <f t="shared" si="199"/>
        <v>0.58280497083439009</v>
      </c>
      <c r="L498" s="2">
        <f t="shared" si="200"/>
        <v>5.0722799898554399E-4</v>
      </c>
      <c r="M498" s="2">
        <f t="shared" si="201"/>
        <v>2.1557189956885565E-2</v>
      </c>
      <c r="N498" s="1">
        <v>1558</v>
      </c>
      <c r="O498" s="1">
        <v>2298</v>
      </c>
      <c r="P498" s="1">
        <v>2</v>
      </c>
      <c r="Q498" s="1">
        <v>24</v>
      </c>
      <c r="R498" s="1">
        <v>61</v>
      </c>
      <c r="AG498" s="7">
        <f>IF(Q498&gt;0,RANK(Q498,(N498:P498,Q498:AE498)),0)</f>
        <v>4</v>
      </c>
      <c r="AH498" s="7">
        <f>IF(R498&gt;0,RANK(R498,(N498:P498,Q498:AE498)),0)</f>
        <v>3</v>
      </c>
      <c r="AI498" s="7">
        <f>IF(T498&gt;0,RANK(T498,(N498:P498,Q498:AE498)),0)</f>
        <v>0</v>
      </c>
      <c r="AJ498" s="7">
        <f>IF(S498&gt;0,RANK(S498,(N498:P498,Q498:AE498)),0)</f>
        <v>0</v>
      </c>
      <c r="AK498" s="2">
        <f t="shared" si="202"/>
        <v>6.0867359878265283E-3</v>
      </c>
      <c r="AL498" s="2">
        <f t="shared" si="203"/>
        <v>1.5470453969059092E-2</v>
      </c>
      <c r="AM498" s="2">
        <f t="shared" si="204"/>
        <v>0</v>
      </c>
      <c r="AN498" s="2">
        <f t="shared" si="205"/>
        <v>0</v>
      </c>
      <c r="AP498" t="s">
        <v>2865</v>
      </c>
      <c r="AQ498" t="s">
        <v>1323</v>
      </c>
      <c r="AR498">
        <v>10</v>
      </c>
      <c r="AT498" s="93" t="s">
        <v>1499</v>
      </c>
      <c r="AU498" s="92" t="s">
        <v>121</v>
      </c>
      <c r="AV498" s="83" t="str">
        <f t="shared" si="194"/>
        <v>13159</v>
      </c>
      <c r="AX498" s="7" t="s">
        <v>3753</v>
      </c>
    </row>
    <row r="499" spans="1:50" hidden="1" outlineLevel="1">
      <c r="A499" t="s">
        <v>3304</v>
      </c>
      <c r="B499" t="s">
        <v>1323</v>
      </c>
      <c r="C499" s="1">
        <f t="shared" si="195"/>
        <v>4221</v>
      </c>
      <c r="D499" s="7">
        <f>RANK(N499,(N499:P499,Q499:AE499))</f>
        <v>2</v>
      </c>
      <c r="E499" s="7">
        <f>RANK(O499,(N499:P499,Q499:AE499))</f>
        <v>1</v>
      </c>
      <c r="F499" s="7">
        <f>IF(P499&gt;0,RANK(P499,(N499:P499,Q499:AE499)),0)</f>
        <v>5</v>
      </c>
      <c r="G499" s="1">
        <f t="shared" si="196"/>
        <v>1418</v>
      </c>
      <c r="H499" s="2">
        <f t="shared" si="197"/>
        <v>0.33593935086472398</v>
      </c>
      <c r="I499" s="2"/>
      <c r="J499" s="2">
        <f t="shared" si="198"/>
        <v>0.32669983416252074</v>
      </c>
      <c r="K499" s="2">
        <f t="shared" si="199"/>
        <v>0.66263918502724473</v>
      </c>
      <c r="L499" s="2">
        <f t="shared" si="200"/>
        <v>4.7382136934375743E-4</v>
      </c>
      <c r="M499" s="2">
        <f t="shared" si="201"/>
        <v>1.018715944089083E-2</v>
      </c>
      <c r="N499" s="1">
        <v>1379</v>
      </c>
      <c r="O499" s="1">
        <v>2797</v>
      </c>
      <c r="P499" s="1">
        <v>2</v>
      </c>
      <c r="Q499" s="1">
        <v>32</v>
      </c>
      <c r="R499" s="1">
        <v>11</v>
      </c>
      <c r="AG499" s="7">
        <f>IF(Q499&gt;0,RANK(Q499,(N499:P499,Q499:AE499)),0)</f>
        <v>3</v>
      </c>
      <c r="AH499" s="7">
        <f>IF(R499&gt;0,RANK(R499,(N499:P499,Q499:AE499)),0)</f>
        <v>4</v>
      </c>
      <c r="AI499" s="7">
        <f>IF(T499&gt;0,RANK(T499,(N499:P499,Q499:AE499)),0)</f>
        <v>0</v>
      </c>
      <c r="AJ499" s="7">
        <f>IF(S499&gt;0,RANK(S499,(N499:P499,Q499:AE499)),0)</f>
        <v>0</v>
      </c>
      <c r="AK499" s="2">
        <f t="shared" si="202"/>
        <v>7.5811419095001189E-3</v>
      </c>
      <c r="AL499" s="2">
        <f t="shared" si="203"/>
        <v>2.6060175313906658E-3</v>
      </c>
      <c r="AM499" s="2">
        <f t="shared" si="204"/>
        <v>0</v>
      </c>
      <c r="AN499" s="2">
        <f t="shared" si="205"/>
        <v>0</v>
      </c>
      <c r="AP499" t="s">
        <v>3304</v>
      </c>
      <c r="AQ499" t="s">
        <v>1323</v>
      </c>
      <c r="AR499">
        <v>8</v>
      </c>
      <c r="AT499" s="93" t="s">
        <v>1499</v>
      </c>
      <c r="AU499" s="92" t="s">
        <v>122</v>
      </c>
      <c r="AV499" s="83" t="str">
        <f t="shared" si="194"/>
        <v>13161</v>
      </c>
      <c r="AX499" s="7" t="s">
        <v>3753</v>
      </c>
    </row>
    <row r="500" spans="1:50" hidden="1" outlineLevel="1">
      <c r="A500" t="s">
        <v>3024</v>
      </c>
      <c r="B500" t="s">
        <v>1323</v>
      </c>
      <c r="C500" s="1">
        <f t="shared" si="195"/>
        <v>5566</v>
      </c>
      <c r="D500" s="7">
        <f>RANK(N500,(N500:P500,Q500:AE500))</f>
        <v>1</v>
      </c>
      <c r="E500" s="7">
        <f>RANK(O500,(N500:P500,Q500:AE500))</f>
        <v>2</v>
      </c>
      <c r="F500" s="7">
        <f>IF(P500&gt;0,RANK(P500,(N500:P500,Q500:AE500)),0)</f>
        <v>5</v>
      </c>
      <c r="G500" s="1">
        <f t="shared" si="196"/>
        <v>414</v>
      </c>
      <c r="H500" s="2">
        <f t="shared" si="197"/>
        <v>7.43801652892562E-2</v>
      </c>
      <c r="I500" s="2"/>
      <c r="J500" s="2">
        <f t="shared" si="198"/>
        <v>0.5341358246496587</v>
      </c>
      <c r="K500" s="2">
        <f t="shared" si="199"/>
        <v>0.45975565936040247</v>
      </c>
      <c r="L500" s="2">
        <f t="shared" si="200"/>
        <v>3.5932446999640676E-4</v>
      </c>
      <c r="M500" s="2">
        <f t="shared" si="201"/>
        <v>5.7491915199424275E-3</v>
      </c>
      <c r="N500" s="1">
        <v>2973</v>
      </c>
      <c r="O500" s="1">
        <v>2559</v>
      </c>
      <c r="P500" s="1">
        <v>2</v>
      </c>
      <c r="Q500" s="1">
        <v>21</v>
      </c>
      <c r="R500" s="1">
        <v>11</v>
      </c>
      <c r="AG500" s="7">
        <f>IF(Q500&gt;0,RANK(Q500,(N500:P500,Q500:AE500)),0)</f>
        <v>3</v>
      </c>
      <c r="AH500" s="7">
        <f>IF(R500&gt;0,RANK(R500,(N500:P500,Q500:AE500)),0)</f>
        <v>4</v>
      </c>
      <c r="AI500" s="7">
        <f>IF(T500&gt;0,RANK(T500,(N500:P500,Q500:AE500)),0)</f>
        <v>0</v>
      </c>
      <c r="AJ500" s="7">
        <f>IF(S500&gt;0,RANK(S500,(N500:P500,Q500:AE500)),0)</f>
        <v>0</v>
      </c>
      <c r="AK500" s="2">
        <f t="shared" si="202"/>
        <v>3.7729069349622707E-3</v>
      </c>
      <c r="AL500" s="2">
        <f t="shared" si="203"/>
        <v>1.976284584980237E-3</v>
      </c>
      <c r="AM500" s="2">
        <f t="shared" si="204"/>
        <v>0</v>
      </c>
      <c r="AN500" s="2">
        <f t="shared" si="205"/>
        <v>0</v>
      </c>
      <c r="AP500" t="s">
        <v>3024</v>
      </c>
      <c r="AQ500" t="s">
        <v>1323</v>
      </c>
      <c r="AR500">
        <v>10</v>
      </c>
      <c r="AT500" s="93" t="s">
        <v>1499</v>
      </c>
      <c r="AU500" s="92" t="s">
        <v>123</v>
      </c>
      <c r="AV500" s="83" t="str">
        <f t="shared" si="194"/>
        <v>13163</v>
      </c>
      <c r="AX500" s="7" t="s">
        <v>3753</v>
      </c>
    </row>
    <row r="501" spans="1:50" hidden="1" outlineLevel="1">
      <c r="A501" t="s">
        <v>3305</v>
      </c>
      <c r="B501" t="s">
        <v>1323</v>
      </c>
      <c r="C501" s="1">
        <f t="shared" si="195"/>
        <v>2593</v>
      </c>
      <c r="D501" s="7">
        <f>RANK(N501,(N501:P501,Q501:AE501))</f>
        <v>2</v>
      </c>
      <c r="E501" s="7">
        <f>RANK(O501,(N501:P501,Q501:AE501))</f>
        <v>1</v>
      </c>
      <c r="F501" s="7">
        <f>IF(P501&gt;0,RANK(P501,(N501:P501,Q501:AE501)),0)</f>
        <v>5</v>
      </c>
      <c r="G501" s="1">
        <f t="shared" si="196"/>
        <v>67</v>
      </c>
      <c r="H501" s="2">
        <f t="shared" si="197"/>
        <v>2.5838796760509063E-2</v>
      </c>
      <c r="I501" s="2"/>
      <c r="J501" s="2">
        <f t="shared" si="198"/>
        <v>0.48206710374084072</v>
      </c>
      <c r="K501" s="2">
        <f t="shared" si="199"/>
        <v>0.50790590050134976</v>
      </c>
      <c r="L501" s="2">
        <f t="shared" si="200"/>
        <v>1.9282684149633628E-3</v>
      </c>
      <c r="M501" s="2">
        <f t="shared" si="201"/>
        <v>8.0987273428461577E-3</v>
      </c>
      <c r="N501" s="1">
        <v>1250</v>
      </c>
      <c r="O501" s="1">
        <v>1317</v>
      </c>
      <c r="P501" s="1">
        <v>5</v>
      </c>
      <c r="Q501" s="1">
        <v>11</v>
      </c>
      <c r="R501" s="1">
        <v>10</v>
      </c>
      <c r="AG501" s="7">
        <f>IF(Q501&gt;0,RANK(Q501,(N501:P501,Q501:AE501)),0)</f>
        <v>3</v>
      </c>
      <c r="AH501" s="7">
        <f>IF(R501&gt;0,RANK(R501,(N501:P501,Q501:AE501)),0)</f>
        <v>4</v>
      </c>
      <c r="AI501" s="7">
        <f>IF(T501&gt;0,RANK(T501,(N501:P501,Q501:AE501)),0)</f>
        <v>0</v>
      </c>
      <c r="AJ501" s="7">
        <f>IF(S501&gt;0,RANK(S501,(N501:P501,Q501:AE501)),0)</f>
        <v>0</v>
      </c>
      <c r="AK501" s="2">
        <f t="shared" si="202"/>
        <v>4.2421905129193986E-3</v>
      </c>
      <c r="AL501" s="2">
        <f t="shared" si="203"/>
        <v>3.8565368299267257E-3</v>
      </c>
      <c r="AM501" s="2">
        <f t="shared" si="204"/>
        <v>0</v>
      </c>
      <c r="AN501" s="2">
        <f t="shared" si="205"/>
        <v>0</v>
      </c>
      <c r="AP501" t="s">
        <v>3305</v>
      </c>
      <c r="AQ501" t="s">
        <v>1323</v>
      </c>
      <c r="AR501">
        <v>1</v>
      </c>
      <c r="AT501" s="93" t="s">
        <v>1499</v>
      </c>
      <c r="AU501" s="92" t="s">
        <v>124</v>
      </c>
      <c r="AV501" s="83" t="str">
        <f t="shared" si="194"/>
        <v>13165</v>
      </c>
      <c r="AX501" s="7" t="s">
        <v>3753</v>
      </c>
    </row>
    <row r="502" spans="1:50" hidden="1" outlineLevel="1">
      <c r="A502" t="s">
        <v>2118</v>
      </c>
      <c r="B502" t="s">
        <v>1323</v>
      </c>
      <c r="C502" s="1">
        <f t="shared" si="195"/>
        <v>2883</v>
      </c>
      <c r="D502" s="7">
        <f>RANK(N502,(N502:P502,Q502:AE502))</f>
        <v>2</v>
      </c>
      <c r="E502" s="7">
        <f>RANK(O502,(N502:P502,Q502:AE502))</f>
        <v>1</v>
      </c>
      <c r="F502" s="7">
        <f>IF(P502&gt;0,RANK(P502,(N502:P502,Q502:AE502)),0)</f>
        <v>5</v>
      </c>
      <c r="G502" s="1">
        <f t="shared" si="196"/>
        <v>732</v>
      </c>
      <c r="H502" s="2">
        <f t="shared" si="197"/>
        <v>0.25390218522372526</v>
      </c>
      <c r="I502" s="2"/>
      <c r="J502" s="2">
        <f t="shared" si="198"/>
        <v>0.36940686784599375</v>
      </c>
      <c r="K502" s="2">
        <f t="shared" si="199"/>
        <v>0.62330905306971907</v>
      </c>
      <c r="L502" s="2">
        <f t="shared" si="200"/>
        <v>3.4686090877558099E-4</v>
      </c>
      <c r="M502" s="2">
        <f t="shared" si="201"/>
        <v>6.9372181755116063E-3</v>
      </c>
      <c r="N502" s="1">
        <v>1065</v>
      </c>
      <c r="O502" s="1">
        <v>1797</v>
      </c>
      <c r="P502" s="1">
        <v>1</v>
      </c>
      <c r="Q502" s="1">
        <v>11</v>
      </c>
      <c r="R502" s="1">
        <v>9</v>
      </c>
      <c r="AG502" s="7">
        <f>IF(Q502&gt;0,RANK(Q502,(N502:P502,Q502:AE502)),0)</f>
        <v>3</v>
      </c>
      <c r="AH502" s="7">
        <f>IF(R502&gt;0,RANK(R502,(N502:P502,Q502:AE502)),0)</f>
        <v>4</v>
      </c>
      <c r="AI502" s="7">
        <f>IF(T502&gt;0,RANK(T502,(N502:P502,Q502:AE502)),0)</f>
        <v>0</v>
      </c>
      <c r="AJ502" s="7">
        <f>IF(S502&gt;0,RANK(S502,(N502:P502,Q502:AE502)),0)</f>
        <v>0</v>
      </c>
      <c r="AK502" s="2">
        <f t="shared" si="202"/>
        <v>3.815469996531391E-3</v>
      </c>
      <c r="AL502" s="2">
        <f t="shared" si="203"/>
        <v>3.1217481789802288E-3</v>
      </c>
      <c r="AM502" s="2">
        <f t="shared" si="204"/>
        <v>0</v>
      </c>
      <c r="AN502" s="2">
        <f t="shared" si="205"/>
        <v>0</v>
      </c>
      <c r="AP502" t="s">
        <v>2118</v>
      </c>
      <c r="AQ502" t="s">
        <v>1323</v>
      </c>
      <c r="AR502">
        <v>10</v>
      </c>
      <c r="AT502" s="93" t="s">
        <v>1499</v>
      </c>
      <c r="AU502" s="92" t="s">
        <v>125</v>
      </c>
      <c r="AV502" s="83" t="str">
        <f t="shared" si="194"/>
        <v>13167</v>
      </c>
      <c r="AX502" s="7" t="s">
        <v>3753</v>
      </c>
    </row>
    <row r="503" spans="1:50" hidden="1" outlineLevel="1">
      <c r="A503" t="s">
        <v>1563</v>
      </c>
      <c r="B503" t="s">
        <v>1323</v>
      </c>
      <c r="C503" s="1">
        <f t="shared" si="195"/>
        <v>8068</v>
      </c>
      <c r="D503" s="7">
        <f>RANK(N503,(N503:P503,Q503:AE503))</f>
        <v>2</v>
      </c>
      <c r="E503" s="7">
        <f>RANK(O503,(N503:P503,Q503:AE503))</f>
        <v>1</v>
      </c>
      <c r="F503" s="7">
        <f>IF(P503&gt;0,RANK(P503,(N503:P503,Q503:AE503)),0)</f>
        <v>5</v>
      </c>
      <c r="G503" s="1">
        <f t="shared" si="196"/>
        <v>1748</v>
      </c>
      <c r="H503" s="2">
        <f t="shared" si="197"/>
        <v>0.2166584035696579</v>
      </c>
      <c r="I503" s="2"/>
      <c r="J503" s="2">
        <f t="shared" si="198"/>
        <v>0.38448190381755082</v>
      </c>
      <c r="K503" s="2">
        <f t="shared" si="199"/>
        <v>0.60114030738720869</v>
      </c>
      <c r="L503" s="2">
        <f t="shared" si="200"/>
        <v>2.9747149231531978E-3</v>
      </c>
      <c r="M503" s="2">
        <f t="shared" si="201"/>
        <v>1.1403073872087234E-2</v>
      </c>
      <c r="N503" s="1">
        <v>3102</v>
      </c>
      <c r="O503" s="1">
        <v>4850</v>
      </c>
      <c r="P503" s="1">
        <v>24</v>
      </c>
      <c r="Q503" s="1">
        <v>40</v>
      </c>
      <c r="R503" s="1">
        <v>52</v>
      </c>
      <c r="AG503" s="7">
        <f>IF(Q503&gt;0,RANK(Q503,(N503:P503,Q503:AE503)),0)</f>
        <v>4</v>
      </c>
      <c r="AH503" s="7">
        <f>IF(R503&gt;0,RANK(R503,(N503:P503,Q503:AE503)),0)</f>
        <v>3</v>
      </c>
      <c r="AI503" s="7">
        <f>IF(T503&gt;0,RANK(T503,(N503:P503,Q503:AE503)),0)</f>
        <v>0</v>
      </c>
      <c r="AJ503" s="7">
        <f>IF(S503&gt;0,RANK(S503,(N503:P503,Q503:AE503)),0)</f>
        <v>0</v>
      </c>
      <c r="AK503" s="2">
        <f t="shared" si="202"/>
        <v>4.95785820525533E-3</v>
      </c>
      <c r="AL503" s="2">
        <f t="shared" si="203"/>
        <v>6.4452156668319289E-3</v>
      </c>
      <c r="AM503" s="2">
        <f t="shared" si="204"/>
        <v>0</v>
      </c>
      <c r="AN503" s="2">
        <f t="shared" si="205"/>
        <v>0</v>
      </c>
      <c r="AP503" t="s">
        <v>1563</v>
      </c>
      <c r="AQ503" t="s">
        <v>1323</v>
      </c>
      <c r="AR503">
        <v>10</v>
      </c>
      <c r="AT503" s="93" t="s">
        <v>1499</v>
      </c>
      <c r="AU503" s="92" t="s">
        <v>126</v>
      </c>
      <c r="AV503" s="83" t="str">
        <f t="shared" si="194"/>
        <v>13169</v>
      </c>
      <c r="AX503" s="7" t="s">
        <v>3753</v>
      </c>
    </row>
    <row r="504" spans="1:50" hidden="1" outlineLevel="1">
      <c r="A504" t="s">
        <v>2619</v>
      </c>
      <c r="B504" t="s">
        <v>1323</v>
      </c>
      <c r="C504" s="1">
        <f t="shared" si="195"/>
        <v>5230</v>
      </c>
      <c r="D504" s="7">
        <f>RANK(N504,(N504:P504,Q504:AE504))</f>
        <v>2</v>
      </c>
      <c r="E504" s="7">
        <f>RANK(O504,(N504:P504,Q504:AE504))</f>
        <v>1</v>
      </c>
      <c r="F504" s="7">
        <f>IF(P504&gt;0,RANK(P504,(N504:P504,Q504:AE504)),0)</f>
        <v>5</v>
      </c>
      <c r="G504" s="1">
        <f t="shared" si="196"/>
        <v>718</v>
      </c>
      <c r="H504" s="2">
        <f t="shared" si="197"/>
        <v>0.13728489483747611</v>
      </c>
      <c r="I504" s="2"/>
      <c r="J504" s="2">
        <f t="shared" si="198"/>
        <v>0.41950286806883363</v>
      </c>
      <c r="K504" s="2">
        <f t="shared" si="199"/>
        <v>0.55678776290630971</v>
      </c>
      <c r="L504" s="2">
        <f t="shared" si="200"/>
        <v>2.8680688336520078E-3</v>
      </c>
      <c r="M504" s="2">
        <f t="shared" si="201"/>
        <v>2.0841300191204646E-2</v>
      </c>
      <c r="N504" s="1">
        <v>2194</v>
      </c>
      <c r="O504" s="1">
        <v>2912</v>
      </c>
      <c r="P504" s="1">
        <v>15</v>
      </c>
      <c r="Q504" s="1">
        <v>34</v>
      </c>
      <c r="R504" s="1">
        <v>75</v>
      </c>
      <c r="AG504" s="7">
        <f>IF(Q504&gt;0,RANK(Q504,(N504:P504,Q504:AE504)),0)</f>
        <v>4</v>
      </c>
      <c r="AH504" s="7">
        <f>IF(R504&gt;0,RANK(R504,(N504:P504,Q504:AE504)),0)</f>
        <v>3</v>
      </c>
      <c r="AI504" s="7">
        <f>IF(T504&gt;0,RANK(T504,(N504:P504,Q504:AE504)),0)</f>
        <v>0</v>
      </c>
      <c r="AJ504" s="7">
        <f>IF(S504&gt;0,RANK(S504,(N504:P504,Q504:AE504)),0)</f>
        <v>0</v>
      </c>
      <c r="AK504" s="2">
        <f t="shared" si="202"/>
        <v>6.5009560229445503E-3</v>
      </c>
      <c r="AL504" s="2">
        <f t="shared" si="203"/>
        <v>1.4340344168260038E-2</v>
      </c>
      <c r="AM504" s="2">
        <f t="shared" si="204"/>
        <v>0</v>
      </c>
      <c r="AN504" s="2">
        <f t="shared" si="205"/>
        <v>0</v>
      </c>
      <c r="AP504" t="s">
        <v>2619</v>
      </c>
      <c r="AQ504" t="s">
        <v>1323</v>
      </c>
      <c r="AR504">
        <v>8</v>
      </c>
      <c r="AT504" s="93" t="s">
        <v>1499</v>
      </c>
      <c r="AU504" s="92" t="s">
        <v>127</v>
      </c>
      <c r="AV504" s="83" t="str">
        <f t="shared" si="194"/>
        <v>13171</v>
      </c>
      <c r="AX504" s="7" t="s">
        <v>3753</v>
      </c>
    </row>
    <row r="505" spans="1:50" hidden="1" outlineLevel="1">
      <c r="A505" t="s">
        <v>1186</v>
      </c>
      <c r="B505" t="s">
        <v>1323</v>
      </c>
      <c r="C505" s="1">
        <f t="shared" si="195"/>
        <v>1904</v>
      </c>
      <c r="D505" s="7">
        <f>RANK(N505,(N505:P505,Q505:AE505))</f>
        <v>2</v>
      </c>
      <c r="E505" s="7">
        <f>RANK(O505,(N505:P505,Q505:AE505))</f>
        <v>1</v>
      </c>
      <c r="F505" s="7">
        <f>IF(P505&gt;0,RANK(P505,(N505:P505,Q505:AE505)),0)</f>
        <v>5</v>
      </c>
      <c r="G505" s="1">
        <f t="shared" si="196"/>
        <v>216</v>
      </c>
      <c r="H505" s="2">
        <f t="shared" si="197"/>
        <v>0.1134453781512605</v>
      </c>
      <c r="I505" s="2"/>
      <c r="J505" s="2">
        <f t="shared" si="198"/>
        <v>0.43697478991596639</v>
      </c>
      <c r="K505" s="2">
        <f t="shared" si="199"/>
        <v>0.55042016806722693</v>
      </c>
      <c r="L505" s="2">
        <f t="shared" si="200"/>
        <v>1.5756302521008404E-3</v>
      </c>
      <c r="M505" s="2">
        <f t="shared" si="201"/>
        <v>1.1029411764705838E-2</v>
      </c>
      <c r="N505" s="1">
        <v>832</v>
      </c>
      <c r="O505" s="1">
        <v>1048</v>
      </c>
      <c r="P505" s="1">
        <v>3</v>
      </c>
      <c r="Q505" s="1">
        <v>16</v>
      </c>
      <c r="R505" s="1">
        <v>5</v>
      </c>
      <c r="AG505" s="7">
        <f>IF(Q505&gt;0,RANK(Q505,(N505:P505,Q505:AE505)),0)</f>
        <v>3</v>
      </c>
      <c r="AH505" s="7">
        <f>IF(R505&gt;0,RANK(R505,(N505:P505,Q505:AE505)),0)</f>
        <v>4</v>
      </c>
      <c r="AI505" s="7">
        <f>IF(T505&gt;0,RANK(T505,(N505:P505,Q505:AE505)),0)</f>
        <v>0</v>
      </c>
      <c r="AJ505" s="7">
        <f>IF(S505&gt;0,RANK(S505,(N505:P505,Q505:AE505)),0)</f>
        <v>0</v>
      </c>
      <c r="AK505" s="2">
        <f t="shared" si="202"/>
        <v>8.4033613445378148E-3</v>
      </c>
      <c r="AL505" s="2">
        <f t="shared" si="203"/>
        <v>2.6260504201680674E-3</v>
      </c>
      <c r="AM505" s="2">
        <f t="shared" si="204"/>
        <v>0</v>
      </c>
      <c r="AN505" s="2">
        <f t="shared" si="205"/>
        <v>0</v>
      </c>
      <c r="AP505" t="s">
        <v>1186</v>
      </c>
      <c r="AQ505" t="s">
        <v>1323</v>
      </c>
      <c r="AR505">
        <v>8</v>
      </c>
      <c r="AT505" s="93" t="s">
        <v>1499</v>
      </c>
      <c r="AU505" s="92" t="s">
        <v>128</v>
      </c>
      <c r="AV505" s="83" t="str">
        <f t="shared" si="194"/>
        <v>13173</v>
      </c>
      <c r="AX505" s="7" t="s">
        <v>3753</v>
      </c>
    </row>
    <row r="506" spans="1:50" hidden="1" outlineLevel="1">
      <c r="A506" t="s">
        <v>488</v>
      </c>
      <c r="B506" t="s">
        <v>1323</v>
      </c>
      <c r="C506" s="1">
        <f t="shared" si="195"/>
        <v>14036</v>
      </c>
      <c r="D506" s="7">
        <f>RANK(N506,(N506:P506,Q506:AE506))</f>
        <v>2</v>
      </c>
      <c r="E506" s="7">
        <f>RANK(O506,(N506:P506,Q506:AE506))</f>
        <v>1</v>
      </c>
      <c r="F506" s="7">
        <f>IF(P506&gt;0,RANK(P506,(N506:P506,Q506:AE506)),0)</f>
        <v>0</v>
      </c>
      <c r="G506" s="1">
        <f t="shared" si="196"/>
        <v>2409</v>
      </c>
      <c r="H506" s="2">
        <f t="shared" si="197"/>
        <v>0.17163009404388715</v>
      </c>
      <c r="I506" s="2"/>
      <c r="J506" s="2">
        <f t="shared" si="198"/>
        <v>0.40780849244799089</v>
      </c>
      <c r="K506" s="2">
        <f t="shared" si="199"/>
        <v>0.57943858649187807</v>
      </c>
      <c r="L506" s="2">
        <f t="shared" si="200"/>
        <v>0</v>
      </c>
      <c r="M506" s="2">
        <f t="shared" si="201"/>
        <v>1.2752921060131039E-2</v>
      </c>
      <c r="N506" s="1">
        <v>5724</v>
      </c>
      <c r="O506" s="1">
        <v>8133</v>
      </c>
      <c r="Q506" s="1">
        <v>71</v>
      </c>
      <c r="R506" s="1">
        <v>108</v>
      </c>
      <c r="AG506" s="7">
        <f>IF(Q506&gt;0,RANK(Q506,(N506:P506,Q506:AE506)),0)</f>
        <v>4</v>
      </c>
      <c r="AH506" s="7">
        <f>IF(R506&gt;0,RANK(R506,(N506:P506,Q506:AE506)),0)</f>
        <v>3</v>
      </c>
      <c r="AI506" s="7">
        <f>IF(T506&gt;0,RANK(T506,(N506:P506,Q506:AE506)),0)</f>
        <v>0</v>
      </c>
      <c r="AJ506" s="7">
        <f>IF(S506&gt;0,RANK(S506,(N506:P506,Q506:AE506)),0)</f>
        <v>0</v>
      </c>
      <c r="AK506" s="2">
        <f t="shared" si="202"/>
        <v>5.0584212026218295E-3</v>
      </c>
      <c r="AL506" s="2">
        <f t="shared" si="203"/>
        <v>7.694499857509262E-3</v>
      </c>
      <c r="AM506" s="2">
        <f t="shared" si="204"/>
        <v>0</v>
      </c>
      <c r="AN506" s="2">
        <f t="shared" si="205"/>
        <v>0</v>
      </c>
      <c r="AP506" t="s">
        <v>488</v>
      </c>
      <c r="AQ506" t="s">
        <v>1323</v>
      </c>
      <c r="AR506">
        <v>10</v>
      </c>
      <c r="AT506" s="93" t="s">
        <v>1499</v>
      </c>
      <c r="AU506" s="92" t="s">
        <v>129</v>
      </c>
      <c r="AV506" s="83" t="str">
        <f t="shared" si="194"/>
        <v>13175</v>
      </c>
      <c r="AX506" s="7" t="s">
        <v>3753</v>
      </c>
    </row>
    <row r="507" spans="1:50" hidden="1" outlineLevel="1">
      <c r="A507" t="s">
        <v>3055</v>
      </c>
      <c r="B507" t="s">
        <v>1323</v>
      </c>
      <c r="C507" s="1">
        <f t="shared" si="195"/>
        <v>7884</v>
      </c>
      <c r="D507" s="7">
        <f>RANK(N507,(N507:P507,Q507:AE507))</f>
        <v>2</v>
      </c>
      <c r="E507" s="7">
        <f>RANK(O507,(N507:P507,Q507:AE507))</f>
        <v>1</v>
      </c>
      <c r="F507" s="7">
        <f>IF(P507&gt;0,RANK(P507,(N507:P507,Q507:AE507)),0)</f>
        <v>5</v>
      </c>
      <c r="G507" s="1">
        <f t="shared" si="196"/>
        <v>3936</v>
      </c>
      <c r="H507" s="2">
        <f t="shared" si="197"/>
        <v>0.49923896499238962</v>
      </c>
      <c r="I507" s="2"/>
      <c r="J507" s="2">
        <f t="shared" si="198"/>
        <v>0.24556062912227294</v>
      </c>
      <c r="K507" s="2">
        <f t="shared" si="199"/>
        <v>0.74479959411466257</v>
      </c>
      <c r="L507" s="2">
        <f t="shared" si="200"/>
        <v>1.1415525114155251E-3</v>
      </c>
      <c r="M507" s="2">
        <f t="shared" si="201"/>
        <v>8.4982242516489642E-3</v>
      </c>
      <c r="N507" s="1">
        <v>1936</v>
      </c>
      <c r="O507" s="1">
        <v>5872</v>
      </c>
      <c r="P507" s="1">
        <v>9</v>
      </c>
      <c r="Q507" s="1">
        <v>40</v>
      </c>
      <c r="R507" s="1">
        <v>27</v>
      </c>
      <c r="AG507" s="7">
        <f>IF(Q507&gt;0,RANK(Q507,(N507:P507,Q507:AE507)),0)</f>
        <v>3</v>
      </c>
      <c r="AH507" s="7">
        <f>IF(R507&gt;0,RANK(R507,(N507:P507,Q507:AE507)),0)</f>
        <v>4</v>
      </c>
      <c r="AI507" s="7">
        <f>IF(T507&gt;0,RANK(T507,(N507:P507,Q507:AE507)),0)</f>
        <v>0</v>
      </c>
      <c r="AJ507" s="7">
        <f>IF(S507&gt;0,RANK(S507,(N507:P507,Q507:AE507)),0)</f>
        <v>0</v>
      </c>
      <c r="AK507" s="2">
        <f t="shared" si="202"/>
        <v>5.0735667174023336E-3</v>
      </c>
      <c r="AL507" s="2">
        <f t="shared" si="203"/>
        <v>3.4246575342465752E-3</v>
      </c>
      <c r="AM507" s="2">
        <f t="shared" si="204"/>
        <v>0</v>
      </c>
      <c r="AN507" s="2">
        <f t="shared" si="205"/>
        <v>0</v>
      </c>
      <c r="AP507" t="s">
        <v>3055</v>
      </c>
      <c r="AQ507" t="s">
        <v>1323</v>
      </c>
      <c r="AR507">
        <v>2</v>
      </c>
      <c r="AT507" s="93" t="s">
        <v>1499</v>
      </c>
      <c r="AU507" s="92" t="s">
        <v>196</v>
      </c>
      <c r="AV507" s="83" t="str">
        <f t="shared" si="194"/>
        <v>13177</v>
      </c>
      <c r="AX507" s="7" t="s">
        <v>3753</v>
      </c>
    </row>
    <row r="508" spans="1:50" hidden="1" outlineLevel="1">
      <c r="A508" t="s">
        <v>1281</v>
      </c>
      <c r="B508" t="s">
        <v>1323</v>
      </c>
      <c r="C508" s="1">
        <f t="shared" si="195"/>
        <v>9972</v>
      </c>
      <c r="D508" s="7">
        <f>RANK(N508,(N508:P508,Q508:AE508))</f>
        <v>1</v>
      </c>
      <c r="E508" s="7">
        <f>RANK(O508,(N508:P508,Q508:AE508))</f>
        <v>2</v>
      </c>
      <c r="F508" s="7">
        <f>IF(P508&gt;0,RANK(P508,(N508:P508,Q508:AE508)),0)</f>
        <v>5</v>
      </c>
      <c r="G508" s="1">
        <f t="shared" si="196"/>
        <v>892</v>
      </c>
      <c r="H508" s="2">
        <f t="shared" si="197"/>
        <v>8.9450461291616531E-2</v>
      </c>
      <c r="I508" s="2"/>
      <c r="J508" s="2">
        <f t="shared" si="198"/>
        <v>0.53620136381869232</v>
      </c>
      <c r="K508" s="2">
        <f t="shared" si="199"/>
        <v>0.44675090252707583</v>
      </c>
      <c r="L508" s="2">
        <f t="shared" si="200"/>
        <v>2.6073004412354591E-3</v>
      </c>
      <c r="M508" s="2">
        <f t="shared" si="201"/>
        <v>1.4440433212996385E-2</v>
      </c>
      <c r="N508" s="1">
        <v>5347</v>
      </c>
      <c r="O508" s="1">
        <v>4455</v>
      </c>
      <c r="P508" s="1">
        <v>26</v>
      </c>
      <c r="Q508" s="1">
        <v>68</v>
      </c>
      <c r="R508" s="1">
        <v>76</v>
      </c>
      <c r="AG508" s="7">
        <f>IF(Q508&gt;0,RANK(Q508,(N508:P508,Q508:AE508)),0)</f>
        <v>4</v>
      </c>
      <c r="AH508" s="7">
        <f>IF(R508&gt;0,RANK(R508,(N508:P508,Q508:AE508)),0)</f>
        <v>3</v>
      </c>
      <c r="AI508" s="7">
        <f>IF(T508&gt;0,RANK(T508,(N508:P508,Q508:AE508)),0)</f>
        <v>0</v>
      </c>
      <c r="AJ508" s="7">
        <f>IF(S508&gt;0,RANK(S508,(N508:P508,Q508:AE508)),0)</f>
        <v>0</v>
      </c>
      <c r="AK508" s="2">
        <f t="shared" si="202"/>
        <v>6.8190934616927396E-3</v>
      </c>
      <c r="AL508" s="2">
        <f t="shared" si="203"/>
        <v>7.6213397513036499E-3</v>
      </c>
      <c r="AM508" s="2">
        <f t="shared" si="204"/>
        <v>0</v>
      </c>
      <c r="AN508" s="2">
        <f t="shared" si="205"/>
        <v>0</v>
      </c>
      <c r="AP508" t="s">
        <v>1281</v>
      </c>
      <c r="AQ508" t="s">
        <v>1323</v>
      </c>
      <c r="AR508">
        <v>1</v>
      </c>
      <c r="AT508" s="93" t="s">
        <v>1499</v>
      </c>
      <c r="AU508" s="92" t="s">
        <v>206</v>
      </c>
      <c r="AV508" s="83" t="str">
        <f t="shared" si="194"/>
        <v>13179</v>
      </c>
      <c r="AX508" s="7" t="s">
        <v>3753</v>
      </c>
    </row>
    <row r="509" spans="1:50" hidden="1" outlineLevel="1">
      <c r="A509" t="s">
        <v>2054</v>
      </c>
      <c r="B509" t="s">
        <v>1323</v>
      </c>
      <c r="C509" s="1">
        <f t="shared" si="195"/>
        <v>3103</v>
      </c>
      <c r="D509" s="7">
        <f>RANK(N509,(N509:P509,Q509:AE509))</f>
        <v>2</v>
      </c>
      <c r="E509" s="7">
        <f>RANK(O509,(N509:P509,Q509:AE509))</f>
        <v>1</v>
      </c>
      <c r="F509" s="7">
        <f>IF(P509&gt;0,RANK(P509,(N509:P509,Q509:AE509)),0)</f>
        <v>0</v>
      </c>
      <c r="G509" s="1">
        <f t="shared" si="196"/>
        <v>532</v>
      </c>
      <c r="H509" s="2">
        <f t="shared" si="197"/>
        <v>0.17144698678698034</v>
      </c>
      <c r="I509" s="2"/>
      <c r="J509" s="2">
        <f t="shared" si="198"/>
        <v>0.41089268449887206</v>
      </c>
      <c r="K509" s="2">
        <f t="shared" si="199"/>
        <v>0.5823396712858524</v>
      </c>
      <c r="L509" s="2">
        <f t="shared" si="200"/>
        <v>0</v>
      </c>
      <c r="M509" s="2">
        <f t="shared" si="201"/>
        <v>6.7676442152755367E-3</v>
      </c>
      <c r="N509" s="1">
        <v>1275</v>
      </c>
      <c r="O509" s="1">
        <v>1807</v>
      </c>
      <c r="Q509" s="1">
        <v>12</v>
      </c>
      <c r="R509" s="1">
        <v>9</v>
      </c>
      <c r="AG509" s="7">
        <f>IF(Q509&gt;0,RANK(Q509,(N509:P509,Q509:AE509)),0)</f>
        <v>3</v>
      </c>
      <c r="AH509" s="7">
        <f>IF(R509&gt;0,RANK(R509,(N509:P509,Q509:AE509)),0)</f>
        <v>4</v>
      </c>
      <c r="AI509" s="7">
        <f>IF(T509&gt;0,RANK(T509,(N509:P509,Q509:AE509)),0)</f>
        <v>0</v>
      </c>
      <c r="AJ509" s="7">
        <f>IF(S509&gt;0,RANK(S509,(N509:P509,Q509:AE509)),0)</f>
        <v>0</v>
      </c>
      <c r="AK509" s="2">
        <f t="shared" si="202"/>
        <v>3.8672252658717371E-3</v>
      </c>
      <c r="AL509" s="2">
        <f t="shared" si="203"/>
        <v>2.9004189494038026E-3</v>
      </c>
      <c r="AM509" s="2">
        <f t="shared" si="204"/>
        <v>0</v>
      </c>
      <c r="AN509" s="2">
        <f t="shared" si="205"/>
        <v>0</v>
      </c>
      <c r="AP509" t="s">
        <v>2054</v>
      </c>
      <c r="AQ509" t="s">
        <v>1323</v>
      </c>
      <c r="AR509">
        <v>10</v>
      </c>
      <c r="AT509" s="93" t="s">
        <v>1499</v>
      </c>
      <c r="AU509" s="92" t="s">
        <v>207</v>
      </c>
      <c r="AV509" s="83" t="str">
        <f t="shared" si="194"/>
        <v>13181</v>
      </c>
      <c r="AX509" s="7" t="s">
        <v>3753</v>
      </c>
    </row>
    <row r="510" spans="1:50" hidden="1" outlineLevel="1">
      <c r="A510" t="s">
        <v>3171</v>
      </c>
      <c r="B510" t="s">
        <v>1323</v>
      </c>
      <c r="C510" s="1">
        <f t="shared" si="195"/>
        <v>2314</v>
      </c>
      <c r="D510" s="7">
        <f>RANK(N510,(N510:P510,Q510:AE510))</f>
        <v>2</v>
      </c>
      <c r="E510" s="7">
        <f>RANK(O510,(N510:P510,Q510:AE510))</f>
        <v>1</v>
      </c>
      <c r="F510" s="7">
        <f>IF(P510&gt;0,RANK(P510,(N510:P510,Q510:AE510)),0)</f>
        <v>5</v>
      </c>
      <c r="G510" s="1">
        <f t="shared" si="196"/>
        <v>345</v>
      </c>
      <c r="H510" s="2">
        <f t="shared" si="197"/>
        <v>0.14909248055315472</v>
      </c>
      <c r="I510" s="2"/>
      <c r="J510" s="2">
        <f t="shared" si="198"/>
        <v>0.42134831460674155</v>
      </c>
      <c r="K510" s="2">
        <f t="shared" si="199"/>
        <v>0.57044079515989632</v>
      </c>
      <c r="L510" s="2">
        <f t="shared" si="200"/>
        <v>4.3215211754537599E-4</v>
      </c>
      <c r="M510" s="2">
        <f t="shared" si="201"/>
        <v>7.778738115816702E-3</v>
      </c>
      <c r="N510" s="1">
        <v>975</v>
      </c>
      <c r="O510" s="1">
        <v>1320</v>
      </c>
      <c r="P510" s="1">
        <v>1</v>
      </c>
      <c r="Q510" s="1">
        <v>13</v>
      </c>
      <c r="R510" s="1">
        <v>5</v>
      </c>
      <c r="AG510" s="7">
        <f>IF(Q510&gt;0,RANK(Q510,(N510:P510,Q510:AE510)),0)</f>
        <v>3</v>
      </c>
      <c r="AH510" s="7">
        <f>IF(R510&gt;0,RANK(R510,(N510:P510,Q510:AE510)),0)</f>
        <v>4</v>
      </c>
      <c r="AI510" s="7">
        <f>IF(T510&gt;0,RANK(T510,(N510:P510,Q510:AE510)),0)</f>
        <v>0</v>
      </c>
      <c r="AJ510" s="7">
        <f>IF(S510&gt;0,RANK(S510,(N510:P510,Q510:AE510)),0)</f>
        <v>0</v>
      </c>
      <c r="AK510" s="2">
        <f t="shared" si="202"/>
        <v>5.6179775280898875E-3</v>
      </c>
      <c r="AL510" s="2">
        <f t="shared" si="203"/>
        <v>2.16076058772688E-3</v>
      </c>
      <c r="AM510" s="2">
        <f t="shared" si="204"/>
        <v>0</v>
      </c>
      <c r="AN510" s="2">
        <f t="shared" si="205"/>
        <v>0</v>
      </c>
      <c r="AP510" t="s">
        <v>3171</v>
      </c>
      <c r="AQ510" t="s">
        <v>1323</v>
      </c>
      <c r="AR510">
        <v>1</v>
      </c>
      <c r="AT510" s="93" t="s">
        <v>1499</v>
      </c>
      <c r="AU510" s="92" t="s">
        <v>208</v>
      </c>
      <c r="AV510" s="83" t="str">
        <f t="shared" si="194"/>
        <v>13183</v>
      </c>
      <c r="AX510" s="7" t="s">
        <v>3753</v>
      </c>
    </row>
    <row r="511" spans="1:50" hidden="1" outlineLevel="1">
      <c r="A511" t="s">
        <v>2851</v>
      </c>
      <c r="B511" t="s">
        <v>1323</v>
      </c>
      <c r="C511" s="1">
        <f t="shared" si="195"/>
        <v>25432</v>
      </c>
      <c r="D511" s="7">
        <f>RANK(N511,(N511:P511,Q511:AE511))</f>
        <v>2</v>
      </c>
      <c r="E511" s="7">
        <f>RANK(O511,(N511:P511,Q511:AE511))</f>
        <v>1</v>
      </c>
      <c r="F511" s="7">
        <f>IF(P511&gt;0,RANK(P511,(N511:P511,Q511:AE511)),0)</f>
        <v>3</v>
      </c>
      <c r="G511" s="1">
        <f t="shared" si="196"/>
        <v>3846</v>
      </c>
      <c r="H511" s="2">
        <f t="shared" si="197"/>
        <v>0.15122680088078011</v>
      </c>
      <c r="I511" s="2"/>
      <c r="J511" s="2">
        <f t="shared" si="198"/>
        <v>0.4174268637936458</v>
      </c>
      <c r="K511" s="2">
        <f t="shared" si="199"/>
        <v>0.56865366467442591</v>
      </c>
      <c r="L511" s="2">
        <f t="shared" si="200"/>
        <v>7.3922617175212332E-3</v>
      </c>
      <c r="M511" s="2">
        <f t="shared" si="201"/>
        <v>6.5272098144070626E-3</v>
      </c>
      <c r="N511" s="1">
        <v>10616</v>
      </c>
      <c r="O511" s="1">
        <v>14462</v>
      </c>
      <c r="P511" s="1">
        <v>188</v>
      </c>
      <c r="Q511" s="1">
        <v>95</v>
      </c>
      <c r="R511" s="1">
        <v>69</v>
      </c>
      <c r="U511" s="1">
        <v>2</v>
      </c>
      <c r="AG511" s="7">
        <f>IF(Q511&gt;0,RANK(Q511,(N511:P511,Q511:AE511)),0)</f>
        <v>4</v>
      </c>
      <c r="AH511" s="7">
        <f>IF(R511&gt;0,RANK(R511,(N511:P511,Q511:AE511)),0)</f>
        <v>5</v>
      </c>
      <c r="AI511" s="7">
        <f>IF(T511&gt;0,RANK(T511,(N511:P511,Q511:AE511)),0)</f>
        <v>0</v>
      </c>
      <c r="AJ511" s="7">
        <f>IF(S511&gt;0,RANK(S511,(N511:P511,Q511:AE511)),0)</f>
        <v>0</v>
      </c>
      <c r="AK511" s="2">
        <f t="shared" si="202"/>
        <v>3.7354513998112612E-3</v>
      </c>
      <c r="AL511" s="2">
        <f t="shared" si="203"/>
        <v>2.7131173324944952E-3</v>
      </c>
      <c r="AM511" s="2">
        <f t="shared" si="204"/>
        <v>0</v>
      </c>
      <c r="AN511" s="2">
        <f t="shared" si="205"/>
        <v>0</v>
      </c>
      <c r="AP511" t="s">
        <v>2851</v>
      </c>
      <c r="AQ511" t="s">
        <v>1323</v>
      </c>
      <c r="AR511">
        <v>2</v>
      </c>
      <c r="AT511" s="93" t="s">
        <v>1499</v>
      </c>
      <c r="AU511" s="92" t="s">
        <v>209</v>
      </c>
      <c r="AV511" s="83" t="str">
        <f t="shared" si="194"/>
        <v>13185</v>
      </c>
      <c r="AX511" s="7" t="s">
        <v>3753</v>
      </c>
    </row>
    <row r="512" spans="1:50" hidden="1" outlineLevel="1">
      <c r="A512" t="s">
        <v>2805</v>
      </c>
      <c r="B512" t="s">
        <v>1323</v>
      </c>
      <c r="C512" s="1">
        <f t="shared" si="195"/>
        <v>6750</v>
      </c>
      <c r="D512" s="7">
        <f>RANK(N512,(N512:P512,Q512:AE512))</f>
        <v>2</v>
      </c>
      <c r="E512" s="7">
        <f>RANK(O512,(N512:P512,Q512:AE512))</f>
        <v>1</v>
      </c>
      <c r="F512" s="7">
        <f>IF(P512&gt;0,RANK(P512,(N512:P512,Q512:AE512)),0)</f>
        <v>0</v>
      </c>
      <c r="G512" s="1">
        <f t="shared" si="196"/>
        <v>2306</v>
      </c>
      <c r="H512" s="2">
        <f t="shared" si="197"/>
        <v>0.34162962962962962</v>
      </c>
      <c r="I512" s="2"/>
      <c r="J512" s="2">
        <f t="shared" si="198"/>
        <v>0.31422222222222224</v>
      </c>
      <c r="K512" s="2">
        <f t="shared" si="199"/>
        <v>0.6558518518518518</v>
      </c>
      <c r="L512" s="2">
        <f t="shared" si="200"/>
        <v>0</v>
      </c>
      <c r="M512" s="2">
        <f t="shared" si="201"/>
        <v>2.9925925925926022E-2</v>
      </c>
      <c r="N512" s="1">
        <v>2121</v>
      </c>
      <c r="O512" s="1">
        <v>4427</v>
      </c>
      <c r="Q512" s="1">
        <v>63</v>
      </c>
      <c r="R512" s="1">
        <v>139</v>
      </c>
      <c r="AG512" s="7">
        <f>IF(Q512&gt;0,RANK(Q512,(N512:P512,Q512:AE512)),0)</f>
        <v>4</v>
      </c>
      <c r="AH512" s="7">
        <f>IF(R512&gt;0,RANK(R512,(N512:P512,Q512:AE512)),0)</f>
        <v>3</v>
      </c>
      <c r="AI512" s="7">
        <f>IF(T512&gt;0,RANK(T512,(N512:P512,Q512:AE512)),0)</f>
        <v>0</v>
      </c>
      <c r="AJ512" s="7">
        <f>IF(S512&gt;0,RANK(S512,(N512:P512,Q512:AE512)),0)</f>
        <v>0</v>
      </c>
      <c r="AK512" s="2">
        <f t="shared" si="202"/>
        <v>9.3333333333333341E-3</v>
      </c>
      <c r="AL512" s="2">
        <f t="shared" si="203"/>
        <v>2.0592592592592593E-2</v>
      </c>
      <c r="AM512" s="2">
        <f t="shared" si="204"/>
        <v>0</v>
      </c>
      <c r="AN512" s="2">
        <f t="shared" si="205"/>
        <v>0</v>
      </c>
      <c r="AP512" t="s">
        <v>2805</v>
      </c>
      <c r="AQ512" t="s">
        <v>1323</v>
      </c>
      <c r="AR512">
        <v>9</v>
      </c>
      <c r="AT512" s="93" t="s">
        <v>1499</v>
      </c>
      <c r="AU512" s="92" t="s">
        <v>210</v>
      </c>
      <c r="AV512" s="83" t="str">
        <f t="shared" si="194"/>
        <v>13187</v>
      </c>
      <c r="AX512" s="7" t="s">
        <v>3753</v>
      </c>
    </row>
    <row r="513" spans="1:50" hidden="1" outlineLevel="1">
      <c r="A513" t="s">
        <v>2806</v>
      </c>
      <c r="B513" t="s">
        <v>1323</v>
      </c>
      <c r="C513" s="1">
        <f t="shared" si="195"/>
        <v>6550</v>
      </c>
      <c r="D513" s="7">
        <f>RANK(N513,(N513:P513,Q513:AE513))</f>
        <v>2</v>
      </c>
      <c r="E513" s="7">
        <f>RANK(O513,(N513:P513,Q513:AE513))</f>
        <v>1</v>
      </c>
      <c r="F513" s="7">
        <f>IF(P513&gt;0,RANK(P513,(N513:P513,Q513:AE513)),0)</f>
        <v>5</v>
      </c>
      <c r="G513" s="1">
        <f t="shared" si="196"/>
        <v>1346</v>
      </c>
      <c r="H513" s="2">
        <f t="shared" si="197"/>
        <v>0.20549618320610688</v>
      </c>
      <c r="I513" s="2"/>
      <c r="J513" s="2">
        <f t="shared" si="198"/>
        <v>0.39389312977099239</v>
      </c>
      <c r="K513" s="2">
        <f t="shared" si="199"/>
        <v>0.59938931297709919</v>
      </c>
      <c r="L513" s="2">
        <f t="shared" si="200"/>
        <v>9.1603053435114501E-4</v>
      </c>
      <c r="M513" s="2">
        <f t="shared" si="201"/>
        <v>5.8015267175572233E-3</v>
      </c>
      <c r="N513" s="1">
        <v>2580</v>
      </c>
      <c r="O513" s="1">
        <v>3926</v>
      </c>
      <c r="P513" s="1">
        <v>6</v>
      </c>
      <c r="Q513" s="1">
        <v>23</v>
      </c>
      <c r="R513" s="1">
        <v>15</v>
      </c>
      <c r="AG513" s="7">
        <f>IF(Q513&gt;0,RANK(Q513,(N513:P513,Q513:AE513)),0)</f>
        <v>3</v>
      </c>
      <c r="AH513" s="7">
        <f>IF(R513&gt;0,RANK(R513,(N513:P513,Q513:AE513)),0)</f>
        <v>4</v>
      </c>
      <c r="AI513" s="7">
        <f>IF(T513&gt;0,RANK(T513,(N513:P513,Q513:AE513)),0)</f>
        <v>0</v>
      </c>
      <c r="AJ513" s="7">
        <f>IF(S513&gt;0,RANK(S513,(N513:P513,Q513:AE513)),0)</f>
        <v>0</v>
      </c>
      <c r="AK513" s="2">
        <f t="shared" si="202"/>
        <v>3.5114503816793892E-3</v>
      </c>
      <c r="AL513" s="2">
        <f t="shared" si="203"/>
        <v>2.2900763358778627E-3</v>
      </c>
      <c r="AM513" s="2">
        <f t="shared" si="204"/>
        <v>0</v>
      </c>
      <c r="AN513" s="2">
        <f t="shared" si="205"/>
        <v>0</v>
      </c>
      <c r="AP513" t="s">
        <v>2806</v>
      </c>
      <c r="AQ513" t="s">
        <v>1323</v>
      </c>
      <c r="AR513">
        <v>10</v>
      </c>
      <c r="AT513" s="93" t="s">
        <v>1499</v>
      </c>
      <c r="AU513" s="92" t="s">
        <v>211</v>
      </c>
      <c r="AV513" s="83" t="str">
        <f t="shared" si="194"/>
        <v>13189</v>
      </c>
      <c r="AX513" s="7" t="s">
        <v>3753</v>
      </c>
    </row>
    <row r="514" spans="1:50" hidden="1" outlineLevel="1">
      <c r="A514" t="s">
        <v>2827</v>
      </c>
      <c r="B514" t="s">
        <v>1323</v>
      </c>
      <c r="C514" s="1">
        <f t="shared" si="195"/>
        <v>3837</v>
      </c>
      <c r="D514" s="7">
        <f>RANK(N514,(N514:P514,Q514:AE514))</f>
        <v>1</v>
      </c>
      <c r="E514" s="7">
        <f>RANK(O514,(N514:P514,Q514:AE514))</f>
        <v>2</v>
      </c>
      <c r="F514" s="7">
        <f>IF(P514&gt;0,RANK(P514,(N514:P514,Q514:AE514)),0)</f>
        <v>5</v>
      </c>
      <c r="G514" s="1">
        <f t="shared" si="196"/>
        <v>281</v>
      </c>
      <c r="H514" s="2">
        <f t="shared" si="197"/>
        <v>7.3234297628355483E-2</v>
      </c>
      <c r="I514" s="2"/>
      <c r="J514" s="2">
        <f t="shared" si="198"/>
        <v>0.53348970549908781</v>
      </c>
      <c r="K514" s="2">
        <f t="shared" si="199"/>
        <v>0.46025540787073232</v>
      </c>
      <c r="L514" s="2">
        <f t="shared" si="200"/>
        <v>1.0424811050299713E-3</v>
      </c>
      <c r="M514" s="2">
        <f t="shared" si="201"/>
        <v>5.2124055251498965E-3</v>
      </c>
      <c r="N514" s="1">
        <v>2047</v>
      </c>
      <c r="O514" s="1">
        <v>1766</v>
      </c>
      <c r="P514" s="1">
        <v>4</v>
      </c>
      <c r="Q514" s="1">
        <v>10</v>
      </c>
      <c r="R514" s="1">
        <v>10</v>
      </c>
      <c r="AG514" s="7">
        <f>IF(Q514&gt;0,RANK(Q514,(N514:P514,Q514:AE514)),0)</f>
        <v>3</v>
      </c>
      <c r="AH514" s="7">
        <f>IF(R514&gt;0,RANK(R514,(N514:P514,Q514:AE514)),0)</f>
        <v>3</v>
      </c>
      <c r="AI514" s="7">
        <f>IF(T514&gt;0,RANK(T514,(N514:P514,Q514:AE514)),0)</f>
        <v>0</v>
      </c>
      <c r="AJ514" s="7">
        <f>IF(S514&gt;0,RANK(S514,(N514:P514,Q514:AE514)),0)</f>
        <v>0</v>
      </c>
      <c r="AK514" s="2">
        <f t="shared" si="202"/>
        <v>2.6062027625749283E-3</v>
      </c>
      <c r="AL514" s="2">
        <f t="shared" si="203"/>
        <v>2.6062027625749283E-3</v>
      </c>
      <c r="AM514" s="2">
        <f t="shared" si="204"/>
        <v>0</v>
      </c>
      <c r="AN514" s="2">
        <f t="shared" si="205"/>
        <v>0</v>
      </c>
      <c r="AP514" t="s">
        <v>2827</v>
      </c>
      <c r="AQ514" t="s">
        <v>1323</v>
      </c>
      <c r="AR514">
        <v>1</v>
      </c>
      <c r="AT514" s="93" t="s">
        <v>1499</v>
      </c>
      <c r="AU514" s="92" t="s">
        <v>212</v>
      </c>
      <c r="AV514" s="83" t="str">
        <f t="shared" si="194"/>
        <v>13191</v>
      </c>
      <c r="AX514" s="7" t="s">
        <v>3753</v>
      </c>
    </row>
    <row r="515" spans="1:50" hidden="1" outlineLevel="1">
      <c r="A515" t="s">
        <v>1919</v>
      </c>
      <c r="B515" t="s">
        <v>1323</v>
      </c>
      <c r="C515" s="1">
        <f t="shared" si="195"/>
        <v>4355</v>
      </c>
      <c r="D515" s="7">
        <f>RANK(N515,(N515:P515,Q515:AE515))</f>
        <v>1</v>
      </c>
      <c r="E515" s="7">
        <f>RANK(O515,(N515:P515,Q515:AE515))</f>
        <v>2</v>
      </c>
      <c r="F515" s="7">
        <f>IF(P515&gt;0,RANK(P515,(N515:P515,Q515:AE515)),0)</f>
        <v>5</v>
      </c>
      <c r="G515" s="1">
        <f t="shared" si="196"/>
        <v>1191</v>
      </c>
      <c r="H515" s="2">
        <f t="shared" si="197"/>
        <v>0.27347876004592425</v>
      </c>
      <c r="I515" s="2"/>
      <c r="J515" s="2">
        <f t="shared" si="198"/>
        <v>0.63306544202066595</v>
      </c>
      <c r="K515" s="2">
        <f t="shared" si="199"/>
        <v>0.3595866819747417</v>
      </c>
      <c r="L515" s="2">
        <f t="shared" si="200"/>
        <v>6.8886337543053958E-4</v>
      </c>
      <c r="M515" s="2">
        <f t="shared" si="201"/>
        <v>6.6590126291618179E-3</v>
      </c>
      <c r="N515" s="1">
        <v>2757</v>
      </c>
      <c r="O515" s="1">
        <v>1566</v>
      </c>
      <c r="P515" s="1">
        <v>3</v>
      </c>
      <c r="Q515" s="1">
        <v>18</v>
      </c>
      <c r="R515" s="1">
        <v>11</v>
      </c>
      <c r="AG515" s="7">
        <f>IF(Q515&gt;0,RANK(Q515,(N515:P515,Q515:AE515)),0)</f>
        <v>3</v>
      </c>
      <c r="AH515" s="7">
        <f>IF(R515&gt;0,RANK(R515,(N515:P515,Q515:AE515)),0)</f>
        <v>4</v>
      </c>
      <c r="AI515" s="7">
        <f>IF(T515&gt;0,RANK(T515,(N515:P515,Q515:AE515)),0)</f>
        <v>0</v>
      </c>
      <c r="AJ515" s="7">
        <f>IF(S515&gt;0,RANK(S515,(N515:P515,Q515:AE515)),0)</f>
        <v>0</v>
      </c>
      <c r="AK515" s="2">
        <f t="shared" si="202"/>
        <v>4.1331802525832375E-3</v>
      </c>
      <c r="AL515" s="2">
        <f t="shared" si="203"/>
        <v>2.5258323765786454E-3</v>
      </c>
      <c r="AM515" s="2">
        <f t="shared" si="204"/>
        <v>0</v>
      </c>
      <c r="AN515" s="2">
        <f t="shared" si="205"/>
        <v>0</v>
      </c>
      <c r="AP515" t="s">
        <v>1919</v>
      </c>
      <c r="AQ515" t="s">
        <v>1323</v>
      </c>
      <c r="AR515">
        <v>2</v>
      </c>
      <c r="AT515" s="93" t="s">
        <v>1499</v>
      </c>
      <c r="AU515" s="92" t="s">
        <v>213</v>
      </c>
      <c r="AV515" s="83" t="str">
        <f t="shared" si="194"/>
        <v>13193</v>
      </c>
      <c r="AX515" s="7" t="s">
        <v>3753</v>
      </c>
    </row>
    <row r="516" spans="1:50" hidden="1" outlineLevel="1">
      <c r="A516" t="s">
        <v>1920</v>
      </c>
      <c r="B516" t="s">
        <v>1323</v>
      </c>
      <c r="C516" s="1">
        <f t="shared" ref="C516:C547" si="206">SUM(N516:AE516)</f>
        <v>7993</v>
      </c>
      <c r="D516" s="7">
        <f>RANK(N516,(N516:P516,Q516:AE516))</f>
        <v>2</v>
      </c>
      <c r="E516" s="7">
        <f>RANK(O516,(N516:P516,Q516:AE516))</f>
        <v>1</v>
      </c>
      <c r="F516" s="7">
        <f>IF(P516&gt;0,RANK(P516,(N516:P516,Q516:AE516)),0)</f>
        <v>5</v>
      </c>
      <c r="G516" s="1">
        <f t="shared" ref="G516:G547" si="207">IF(D516=1,N516,IF(E516=1,O516,P516))-IF(D516=2,N516,IF(E516=2,O516,P516))</f>
        <v>3244</v>
      </c>
      <c r="H516" s="2">
        <f t="shared" ref="H516:H547" si="208">G516/C516</f>
        <v>0.40585512323282874</v>
      </c>
      <c r="I516" s="2"/>
      <c r="J516" s="2">
        <f t="shared" ref="J516:J547" si="209">IF($C516=0,"-",N516/$C516)</f>
        <v>0.28587514074815462</v>
      </c>
      <c r="K516" s="2">
        <f t="shared" ref="K516:K547" si="210">IF($C516=0,"-",O516/$C516)</f>
        <v>0.69173026398098336</v>
      </c>
      <c r="L516" s="2">
        <f t="shared" ref="L516:L547" si="211">IF($C516=0,"-",P516/$C516)</f>
        <v>5.5048167146252974E-3</v>
      </c>
      <c r="M516" s="2">
        <f t="shared" ref="M516:M547" si="212">IF(C516=0,"-",(1-J516-K516-L516))</f>
        <v>1.6889778556236773E-2</v>
      </c>
      <c r="N516" s="1">
        <v>2285</v>
      </c>
      <c r="O516" s="1">
        <v>5529</v>
      </c>
      <c r="P516" s="1">
        <v>44</v>
      </c>
      <c r="Q516" s="1">
        <v>53</v>
      </c>
      <c r="R516" s="1">
        <v>81</v>
      </c>
      <c r="S516" s="1">
        <v>1</v>
      </c>
      <c r="AG516" s="7">
        <f>IF(Q516&gt;0,RANK(Q516,(N516:P516,Q516:AE516)),0)</f>
        <v>4</v>
      </c>
      <c r="AH516" s="7">
        <f>IF(R516&gt;0,RANK(R516,(N516:P516,Q516:AE516)),0)</f>
        <v>3</v>
      </c>
      <c r="AI516" s="7">
        <f>IF(T516&gt;0,RANK(T516,(N516:P516,Q516:AE516)),0)</f>
        <v>0</v>
      </c>
      <c r="AJ516" s="7">
        <f>IF(S516&gt;0,RANK(S516,(N516:P516,Q516:AE516)),0)</f>
        <v>6</v>
      </c>
      <c r="AK516" s="2">
        <f t="shared" ref="AK516:AK547" si="213">IF($C516=0,"-",Q516/$C516)</f>
        <v>6.6308019517077443E-3</v>
      </c>
      <c r="AL516" s="2">
        <f t="shared" ref="AL516:AL547" si="214">IF($C516=0,"-",R516/$C516)</f>
        <v>1.0133867133742024E-2</v>
      </c>
      <c r="AM516" s="2">
        <f t="shared" ref="AM516:AM547" si="215">IF($C516=0,"-",T516/$C516)</f>
        <v>0</v>
      </c>
      <c r="AN516" s="2">
        <f t="shared" ref="AN516:AN547" si="216">IF($C516=0,"-",S516/$C516)</f>
        <v>1.2510947078693858E-4</v>
      </c>
      <c r="AP516" t="s">
        <v>1920</v>
      </c>
      <c r="AQ516" t="s">
        <v>1323</v>
      </c>
      <c r="AR516">
        <v>11</v>
      </c>
      <c r="AT516" s="93" t="s">
        <v>1499</v>
      </c>
      <c r="AU516" s="92" t="s">
        <v>182</v>
      </c>
      <c r="AV516" s="83" t="str">
        <f t="shared" si="194"/>
        <v>13195</v>
      </c>
      <c r="AX516" s="7" t="s">
        <v>3753</v>
      </c>
    </row>
    <row r="517" spans="1:50" hidden="1" outlineLevel="1">
      <c r="A517" t="s">
        <v>946</v>
      </c>
      <c r="B517" t="s">
        <v>1323</v>
      </c>
      <c r="C517" s="1">
        <f t="shared" si="206"/>
        <v>2184</v>
      </c>
      <c r="D517" s="7">
        <f>RANK(N517,(N517:P517,Q517:AE517))</f>
        <v>2</v>
      </c>
      <c r="E517" s="7">
        <f>RANK(O517,(N517:P517,Q517:AE517))</f>
        <v>1</v>
      </c>
      <c r="F517" s="7">
        <f>IF(P517&gt;0,RANK(P517,(N517:P517,Q517:AE517)),0)</f>
        <v>0</v>
      </c>
      <c r="G517" s="1">
        <f t="shared" si="207"/>
        <v>205</v>
      </c>
      <c r="H517" s="2">
        <f t="shared" si="208"/>
        <v>9.3864468864468864E-2</v>
      </c>
      <c r="I517" s="2"/>
      <c r="J517" s="2">
        <f t="shared" si="209"/>
        <v>0.44963369963369965</v>
      </c>
      <c r="K517" s="2">
        <f t="shared" si="210"/>
        <v>0.54349816849816845</v>
      </c>
      <c r="L517" s="2">
        <f t="shared" si="211"/>
        <v>0</v>
      </c>
      <c r="M517" s="2">
        <f t="shared" si="212"/>
        <v>6.8681318681319548E-3</v>
      </c>
      <c r="N517" s="1">
        <v>982</v>
      </c>
      <c r="O517" s="1">
        <v>1187</v>
      </c>
      <c r="Q517" s="1">
        <v>9</v>
      </c>
      <c r="R517" s="1">
        <v>6</v>
      </c>
      <c r="AG517" s="7">
        <f>IF(Q517&gt;0,RANK(Q517,(N517:P517,Q517:AE517)),0)</f>
        <v>3</v>
      </c>
      <c r="AH517" s="7">
        <f>IF(R517&gt;0,RANK(R517,(N517:P517,Q517:AE517)),0)</f>
        <v>4</v>
      </c>
      <c r="AI517" s="7">
        <f>IF(T517&gt;0,RANK(T517,(N517:P517,Q517:AE517)),0)</f>
        <v>0</v>
      </c>
      <c r="AJ517" s="7">
        <f>IF(S517&gt;0,RANK(S517,(N517:P517,Q517:AE517)),0)</f>
        <v>0</v>
      </c>
      <c r="AK517" s="2">
        <f t="shared" si="213"/>
        <v>4.120879120879121E-3</v>
      </c>
      <c r="AL517" s="2">
        <f t="shared" si="214"/>
        <v>2.7472527472527475E-3</v>
      </c>
      <c r="AM517" s="2">
        <f t="shared" si="215"/>
        <v>0</v>
      </c>
      <c r="AN517" s="2">
        <f t="shared" si="216"/>
        <v>0</v>
      </c>
      <c r="AP517" t="s">
        <v>946</v>
      </c>
      <c r="AQ517" t="s">
        <v>1323</v>
      </c>
      <c r="AR517">
        <v>2</v>
      </c>
      <c r="AT517" s="93" t="s">
        <v>1499</v>
      </c>
      <c r="AU517" s="92" t="s">
        <v>409</v>
      </c>
      <c r="AV517" s="83" t="str">
        <f t="shared" si="194"/>
        <v>13197</v>
      </c>
      <c r="AX517" s="7" t="s">
        <v>3753</v>
      </c>
    </row>
    <row r="518" spans="1:50" hidden="1" outlineLevel="1">
      <c r="A518" t="s">
        <v>3479</v>
      </c>
      <c r="B518" t="s">
        <v>1323</v>
      </c>
      <c r="C518" s="1">
        <f t="shared" si="206"/>
        <v>6709</v>
      </c>
      <c r="D518" s="7">
        <f>RANK(N518,(N518:P518,Q518:AE518))</f>
        <v>1</v>
      </c>
      <c r="E518" s="7">
        <f>RANK(O518,(N518:P518,Q518:AE518))</f>
        <v>2</v>
      </c>
      <c r="F518" s="7">
        <f>IF(P518&gt;0,RANK(P518,(N518:P518,Q518:AE518)),0)</f>
        <v>5</v>
      </c>
      <c r="G518" s="1">
        <f t="shared" si="207"/>
        <v>279</v>
      </c>
      <c r="H518" s="2">
        <f t="shared" si="208"/>
        <v>4.1585929348636162E-2</v>
      </c>
      <c r="I518" s="2"/>
      <c r="J518" s="2">
        <f t="shared" si="209"/>
        <v>0.51289312863317926</v>
      </c>
      <c r="K518" s="2">
        <f t="shared" si="210"/>
        <v>0.47130719928454318</v>
      </c>
      <c r="L518" s="2">
        <f t="shared" si="211"/>
        <v>1.9376956327321509E-3</v>
      </c>
      <c r="M518" s="2">
        <f t="shared" si="212"/>
        <v>1.3861976449545409E-2</v>
      </c>
      <c r="N518" s="1">
        <v>3441</v>
      </c>
      <c r="O518" s="1">
        <v>3162</v>
      </c>
      <c r="P518" s="1">
        <v>13</v>
      </c>
      <c r="Q518" s="1">
        <v>41</v>
      </c>
      <c r="R518" s="1">
        <v>46</v>
      </c>
      <c r="S518" s="1">
        <v>2</v>
      </c>
      <c r="U518" s="1">
        <v>4</v>
      </c>
      <c r="AG518" s="7">
        <f>IF(Q518&gt;0,RANK(Q518,(N518:P518,Q518:AE518)),0)</f>
        <v>4</v>
      </c>
      <c r="AH518" s="7">
        <f>IF(R518&gt;0,RANK(R518,(N518:P518,Q518:AE518)),0)</f>
        <v>3</v>
      </c>
      <c r="AI518" s="7">
        <f>IF(T518&gt;0,RANK(T518,(N518:P518,Q518:AE518)),0)</f>
        <v>0</v>
      </c>
      <c r="AJ518" s="7">
        <f>IF(S518&gt;0,RANK(S518,(N518:P518,Q518:AE518)),0)</f>
        <v>7</v>
      </c>
      <c r="AK518" s="2">
        <f t="shared" si="213"/>
        <v>6.1111939186167833E-3</v>
      </c>
      <c r="AL518" s="2">
        <f t="shared" si="214"/>
        <v>6.8564614696676107E-3</v>
      </c>
      <c r="AM518" s="2">
        <f t="shared" si="215"/>
        <v>0</v>
      </c>
      <c r="AN518" s="2">
        <f t="shared" si="216"/>
        <v>2.9810702042033088E-4</v>
      </c>
      <c r="AP518" t="s">
        <v>3479</v>
      </c>
      <c r="AQ518" t="s">
        <v>1323</v>
      </c>
      <c r="AR518">
        <v>3</v>
      </c>
      <c r="AT518" s="93" t="s">
        <v>1499</v>
      </c>
      <c r="AU518" s="92" t="s">
        <v>410</v>
      </c>
      <c r="AV518" s="83" t="str">
        <f t="shared" si="194"/>
        <v>13199</v>
      </c>
      <c r="AX518" s="7" t="s">
        <v>3753</v>
      </c>
    </row>
    <row r="519" spans="1:50" hidden="1" outlineLevel="1">
      <c r="A519" t="s">
        <v>896</v>
      </c>
      <c r="B519" t="s">
        <v>1323</v>
      </c>
      <c r="C519" s="1">
        <f t="shared" si="206"/>
        <v>2150</v>
      </c>
      <c r="D519" s="7">
        <f>RANK(N519,(N519:P519,Q519:AE519))</f>
        <v>2</v>
      </c>
      <c r="E519" s="7">
        <f>RANK(O519,(N519:P519,Q519:AE519))</f>
        <v>1</v>
      </c>
      <c r="F519" s="7">
        <f>IF(P519&gt;0,RANK(P519,(N519:P519,Q519:AE519)),0)</f>
        <v>0</v>
      </c>
      <c r="G519" s="1">
        <f t="shared" si="207"/>
        <v>566</v>
      </c>
      <c r="H519" s="2">
        <f t="shared" si="208"/>
        <v>0.26325581395348835</v>
      </c>
      <c r="I519" s="2"/>
      <c r="J519" s="2">
        <f t="shared" si="209"/>
        <v>0.36418604651162789</v>
      </c>
      <c r="K519" s="2">
        <f t="shared" si="210"/>
        <v>0.6274418604651163</v>
      </c>
      <c r="L519" s="2">
        <f t="shared" si="211"/>
        <v>0</v>
      </c>
      <c r="M519" s="2">
        <f t="shared" si="212"/>
        <v>8.3720930232558111E-3</v>
      </c>
      <c r="N519" s="1">
        <v>783</v>
      </c>
      <c r="O519" s="1">
        <v>1349</v>
      </c>
      <c r="Q519" s="1">
        <v>15</v>
      </c>
      <c r="R519" s="1">
        <v>3</v>
      </c>
      <c r="AG519" s="7">
        <f>IF(Q519&gt;0,RANK(Q519,(N519:P519,Q519:AE519)),0)</f>
        <v>3</v>
      </c>
      <c r="AH519" s="7">
        <f>IF(R519&gt;0,RANK(R519,(N519:P519,Q519:AE519)),0)</f>
        <v>4</v>
      </c>
      <c r="AI519" s="7">
        <f>IF(T519&gt;0,RANK(T519,(N519:P519,Q519:AE519)),0)</f>
        <v>0</v>
      </c>
      <c r="AJ519" s="7">
        <f>IF(S519&gt;0,RANK(S519,(N519:P519,Q519:AE519)),0)</f>
        <v>0</v>
      </c>
      <c r="AK519" s="2">
        <f t="shared" si="213"/>
        <v>6.9767441860465115E-3</v>
      </c>
      <c r="AL519" s="2">
        <f t="shared" si="214"/>
        <v>1.3953488372093023E-3</v>
      </c>
      <c r="AM519" s="2">
        <f t="shared" si="215"/>
        <v>0</v>
      </c>
      <c r="AN519" s="2">
        <f t="shared" si="216"/>
        <v>0</v>
      </c>
      <c r="AP519" t="s">
        <v>896</v>
      </c>
      <c r="AQ519" t="s">
        <v>1323</v>
      </c>
      <c r="AR519">
        <v>2</v>
      </c>
      <c r="AT519" s="93" t="s">
        <v>1499</v>
      </c>
      <c r="AU519" s="92" t="s">
        <v>429</v>
      </c>
      <c r="AV519" s="83" t="str">
        <f t="shared" si="194"/>
        <v>13201</v>
      </c>
      <c r="AX519" s="7" t="s">
        <v>3753</v>
      </c>
    </row>
    <row r="520" spans="1:50" hidden="1" outlineLevel="1">
      <c r="A520" t="s">
        <v>2287</v>
      </c>
      <c r="B520" t="s">
        <v>1323</v>
      </c>
      <c r="C520" s="1">
        <f t="shared" si="206"/>
        <v>5799</v>
      </c>
      <c r="D520" s="7">
        <f>RANK(N520,(N520:P520,Q520:AE520))</f>
        <v>1</v>
      </c>
      <c r="E520" s="7">
        <f>RANK(O520,(N520:P520,Q520:AE520))</f>
        <v>2</v>
      </c>
      <c r="F520" s="7">
        <f>IF(P520&gt;0,RANK(P520,(N520:P520,Q520:AE520)),0)</f>
        <v>5</v>
      </c>
      <c r="G520" s="1">
        <f t="shared" si="207"/>
        <v>181</v>
      </c>
      <c r="H520" s="2">
        <f t="shared" si="208"/>
        <v>3.1212277978961891E-2</v>
      </c>
      <c r="I520" s="2"/>
      <c r="J520" s="2">
        <f t="shared" si="209"/>
        <v>0.51232971201931365</v>
      </c>
      <c r="K520" s="2">
        <f t="shared" si="210"/>
        <v>0.48111743404035179</v>
      </c>
      <c r="L520" s="2">
        <f t="shared" si="211"/>
        <v>8.6221762372822898E-4</v>
      </c>
      <c r="M520" s="2">
        <f t="shared" si="212"/>
        <v>5.6906363166063286E-3</v>
      </c>
      <c r="N520" s="1">
        <v>2971</v>
      </c>
      <c r="O520" s="1">
        <v>2790</v>
      </c>
      <c r="P520" s="1">
        <v>5</v>
      </c>
      <c r="Q520" s="1">
        <v>24</v>
      </c>
      <c r="R520" s="1">
        <v>8</v>
      </c>
      <c r="S520" s="1">
        <v>1</v>
      </c>
      <c r="AG520" s="7">
        <f>IF(Q520&gt;0,RANK(Q520,(N520:P520,Q520:AE520)),0)</f>
        <v>3</v>
      </c>
      <c r="AH520" s="7">
        <f>IF(R520&gt;0,RANK(R520,(N520:P520,Q520:AE520)),0)</f>
        <v>4</v>
      </c>
      <c r="AI520" s="7">
        <f>IF(T520&gt;0,RANK(T520,(N520:P520,Q520:AE520)),0)</f>
        <v>0</v>
      </c>
      <c r="AJ520" s="7">
        <f>IF(S520&gt;0,RANK(S520,(N520:P520,Q520:AE520)),0)</f>
        <v>6</v>
      </c>
      <c r="AK520" s="2">
        <f t="shared" si="213"/>
        <v>4.1386445938954991E-3</v>
      </c>
      <c r="AL520" s="2">
        <f t="shared" si="214"/>
        <v>1.3795481979651664E-3</v>
      </c>
      <c r="AM520" s="2">
        <f t="shared" si="215"/>
        <v>0</v>
      </c>
      <c r="AN520" s="2">
        <f t="shared" si="216"/>
        <v>1.724435247456458E-4</v>
      </c>
      <c r="AP520" t="s">
        <v>2287</v>
      </c>
      <c r="AQ520" t="s">
        <v>1323</v>
      </c>
      <c r="AR520">
        <v>2</v>
      </c>
      <c r="AT520" s="93" t="s">
        <v>1499</v>
      </c>
      <c r="AU520" s="92" t="s">
        <v>457</v>
      </c>
      <c r="AV520" s="83" t="str">
        <f t="shared" si="194"/>
        <v>13205</v>
      </c>
      <c r="AX520" s="7" t="s">
        <v>3753</v>
      </c>
    </row>
    <row r="521" spans="1:50" hidden="1" outlineLevel="1">
      <c r="A521" t="s">
        <v>2931</v>
      </c>
      <c r="B521" t="s">
        <v>1323</v>
      </c>
      <c r="C521" s="1">
        <f t="shared" si="206"/>
        <v>7541</v>
      </c>
      <c r="D521" s="7">
        <f>RANK(N521,(N521:P521,Q521:AE521))</f>
        <v>2</v>
      </c>
      <c r="E521" s="7">
        <f>RANK(O521,(N521:P521,Q521:AE521))</f>
        <v>1</v>
      </c>
      <c r="F521" s="7">
        <f>IF(P521&gt;0,RANK(P521,(N521:P521,Q521:AE521)),0)</f>
        <v>5</v>
      </c>
      <c r="G521" s="1">
        <f t="shared" si="207"/>
        <v>1722</v>
      </c>
      <c r="H521" s="2">
        <f t="shared" si="208"/>
        <v>0.22835167749635327</v>
      </c>
      <c r="I521" s="2"/>
      <c r="J521" s="2">
        <f t="shared" si="209"/>
        <v>0.37647526853202495</v>
      </c>
      <c r="K521" s="2">
        <f t="shared" si="210"/>
        <v>0.60482694602837817</v>
      </c>
      <c r="L521" s="2">
        <f t="shared" si="211"/>
        <v>2.386951332714494E-3</v>
      </c>
      <c r="M521" s="2">
        <f t="shared" si="212"/>
        <v>1.6310834106882388E-2</v>
      </c>
      <c r="N521" s="1">
        <v>2839</v>
      </c>
      <c r="O521" s="1">
        <v>4561</v>
      </c>
      <c r="P521" s="1">
        <v>18</v>
      </c>
      <c r="Q521" s="1">
        <v>41</v>
      </c>
      <c r="R521" s="1">
        <v>82</v>
      </c>
      <c r="AG521" s="7">
        <f>IF(Q521&gt;0,RANK(Q521,(N521:P521,Q521:AE521)),0)</f>
        <v>4</v>
      </c>
      <c r="AH521" s="7">
        <f>IF(R521&gt;0,RANK(R521,(N521:P521,Q521:AE521)),0)</f>
        <v>3</v>
      </c>
      <c r="AI521" s="7">
        <f>IF(T521&gt;0,RANK(T521,(N521:P521,Q521:AE521)),0)</f>
        <v>0</v>
      </c>
      <c r="AJ521" s="7">
        <f>IF(S521&gt;0,RANK(S521,(N521:P521,Q521:AE521)),0)</f>
        <v>0</v>
      </c>
      <c r="AK521" s="2">
        <f t="shared" si="213"/>
        <v>5.4369447022941256E-3</v>
      </c>
      <c r="AL521" s="2">
        <f t="shared" si="214"/>
        <v>1.0873889404588251E-2</v>
      </c>
      <c r="AM521" s="2">
        <f t="shared" si="215"/>
        <v>0</v>
      </c>
      <c r="AN521" s="2">
        <f t="shared" si="216"/>
        <v>0</v>
      </c>
      <c r="AP521" t="s">
        <v>2931</v>
      </c>
      <c r="AQ521" t="s">
        <v>1323</v>
      </c>
      <c r="AR521">
        <v>8</v>
      </c>
      <c r="AT521" s="93" t="s">
        <v>1499</v>
      </c>
      <c r="AU521" s="92" t="s">
        <v>785</v>
      </c>
      <c r="AV521" s="83" t="str">
        <f t="shared" si="194"/>
        <v>13207</v>
      </c>
      <c r="AX521" s="7" t="s">
        <v>3753</v>
      </c>
    </row>
    <row r="522" spans="1:50" hidden="1" outlineLevel="1">
      <c r="A522" t="s">
        <v>1055</v>
      </c>
      <c r="B522" t="s">
        <v>1323</v>
      </c>
      <c r="C522" s="1">
        <f t="shared" si="206"/>
        <v>2509</v>
      </c>
      <c r="D522" s="7">
        <f>RANK(N522,(N522:P522,Q522:AE522))</f>
        <v>2</v>
      </c>
      <c r="E522" s="7">
        <f>RANK(O522,(N522:P522,Q522:AE522))</f>
        <v>1</v>
      </c>
      <c r="F522" s="7">
        <f>IF(P522&gt;0,RANK(P522,(N522:P522,Q522:AE522)),0)</f>
        <v>4</v>
      </c>
      <c r="G522" s="1">
        <f t="shared" si="207"/>
        <v>452</v>
      </c>
      <c r="H522" s="2">
        <f t="shared" si="208"/>
        <v>0.18015145476285371</v>
      </c>
      <c r="I522" s="2"/>
      <c r="J522" s="2">
        <f t="shared" si="209"/>
        <v>0.40374651255480271</v>
      </c>
      <c r="K522" s="2">
        <f t="shared" si="210"/>
        <v>0.58389796731765642</v>
      </c>
      <c r="L522" s="2">
        <f t="shared" si="211"/>
        <v>3.1885213232363493E-3</v>
      </c>
      <c r="M522" s="2">
        <f t="shared" si="212"/>
        <v>9.1669988043044711E-3</v>
      </c>
      <c r="N522" s="1">
        <v>1013</v>
      </c>
      <c r="O522" s="1">
        <v>1465</v>
      </c>
      <c r="P522" s="1">
        <v>8</v>
      </c>
      <c r="Q522" s="1">
        <v>18</v>
      </c>
      <c r="R522" s="1">
        <v>5</v>
      </c>
      <c r="AG522" s="7">
        <f>IF(Q522&gt;0,RANK(Q522,(N522:P522,Q522:AE522)),0)</f>
        <v>3</v>
      </c>
      <c r="AH522" s="7">
        <f>IF(R522&gt;0,RANK(R522,(N522:P522,Q522:AE522)),0)</f>
        <v>5</v>
      </c>
      <c r="AI522" s="7">
        <f>IF(T522&gt;0,RANK(T522,(N522:P522,Q522:AE522)),0)</f>
        <v>0</v>
      </c>
      <c r="AJ522" s="7">
        <f>IF(S522&gt;0,RANK(S522,(N522:P522,Q522:AE522)),0)</f>
        <v>0</v>
      </c>
      <c r="AK522" s="2">
        <f t="shared" si="213"/>
        <v>7.1741729772817854E-3</v>
      </c>
      <c r="AL522" s="2">
        <f t="shared" si="214"/>
        <v>1.9928258270227183E-3</v>
      </c>
      <c r="AM522" s="2">
        <f t="shared" si="215"/>
        <v>0</v>
      </c>
      <c r="AN522" s="2">
        <f t="shared" si="216"/>
        <v>0</v>
      </c>
      <c r="AP522" t="s">
        <v>1055</v>
      </c>
      <c r="AQ522" t="s">
        <v>1323</v>
      </c>
      <c r="AR522">
        <v>8</v>
      </c>
      <c r="AT522" s="93" t="s">
        <v>1499</v>
      </c>
      <c r="AU522" s="92" t="s">
        <v>786</v>
      </c>
      <c r="AV522" s="83" t="str">
        <f t="shared" si="194"/>
        <v>13209</v>
      </c>
      <c r="AX522" s="7" t="s">
        <v>3753</v>
      </c>
    </row>
    <row r="523" spans="1:50" hidden="1" outlineLevel="1">
      <c r="A523" t="s">
        <v>1056</v>
      </c>
      <c r="B523" t="s">
        <v>1323</v>
      </c>
      <c r="C523" s="1">
        <f t="shared" si="206"/>
        <v>5902</v>
      </c>
      <c r="D523" s="7">
        <f>RANK(N523,(N523:P523,Q523:AE523))</f>
        <v>2</v>
      </c>
      <c r="E523" s="7">
        <f>RANK(O523,(N523:P523,Q523:AE523))</f>
        <v>1</v>
      </c>
      <c r="F523" s="7">
        <f>IF(P523&gt;0,RANK(P523,(N523:P523,Q523:AE523)),0)</f>
        <v>5</v>
      </c>
      <c r="G523" s="1">
        <f t="shared" si="207"/>
        <v>1286</v>
      </c>
      <c r="H523" s="2">
        <f t="shared" si="208"/>
        <v>0.21789223991867163</v>
      </c>
      <c r="I523" s="2"/>
      <c r="J523" s="2">
        <f t="shared" si="209"/>
        <v>0.37919349373093869</v>
      </c>
      <c r="K523" s="2">
        <f t="shared" si="210"/>
        <v>0.59708573364961026</v>
      </c>
      <c r="L523" s="2">
        <f t="shared" si="211"/>
        <v>4.9135886140291426E-3</v>
      </c>
      <c r="M523" s="2">
        <f t="shared" si="212"/>
        <v>1.8807184005421904E-2</v>
      </c>
      <c r="N523" s="1">
        <v>2238</v>
      </c>
      <c r="O523" s="1">
        <v>3524</v>
      </c>
      <c r="P523" s="1">
        <v>29</v>
      </c>
      <c r="Q523" s="1">
        <v>37</v>
      </c>
      <c r="R523" s="1">
        <v>74</v>
      </c>
      <c r="AG523" s="7">
        <f>IF(Q523&gt;0,RANK(Q523,(N523:P523,Q523:AE523)),0)</f>
        <v>4</v>
      </c>
      <c r="AH523" s="7">
        <f>IF(R523&gt;0,RANK(R523,(N523:P523,Q523:AE523)),0)</f>
        <v>3</v>
      </c>
      <c r="AI523" s="7">
        <f>IF(T523&gt;0,RANK(T523,(N523:P523,Q523:AE523)),0)</f>
        <v>0</v>
      </c>
      <c r="AJ523" s="7">
        <f>IF(S523&gt;0,RANK(S523,(N523:P523,Q523:AE523)),0)</f>
        <v>0</v>
      </c>
      <c r="AK523" s="2">
        <f t="shared" si="213"/>
        <v>6.2690613351406299E-3</v>
      </c>
      <c r="AL523" s="2">
        <f t="shared" si="214"/>
        <v>1.253812267028126E-2</v>
      </c>
      <c r="AM523" s="2">
        <f t="shared" si="215"/>
        <v>0</v>
      </c>
      <c r="AN523" s="2">
        <f t="shared" si="216"/>
        <v>0</v>
      </c>
      <c r="AP523" t="s">
        <v>1056</v>
      </c>
      <c r="AQ523" t="s">
        <v>1323</v>
      </c>
      <c r="AR523">
        <v>11</v>
      </c>
      <c r="AT523" s="93" t="s">
        <v>1499</v>
      </c>
      <c r="AU523" s="92" t="s">
        <v>787</v>
      </c>
      <c r="AV523" s="83" t="str">
        <f t="shared" si="194"/>
        <v>13211</v>
      </c>
      <c r="AX523" s="7" t="s">
        <v>3753</v>
      </c>
    </row>
    <row r="524" spans="1:50" hidden="1" outlineLevel="1">
      <c r="A524" t="s">
        <v>3422</v>
      </c>
      <c r="B524" t="s">
        <v>1323</v>
      </c>
      <c r="C524" s="1">
        <f t="shared" si="206"/>
        <v>8372</v>
      </c>
      <c r="D524" s="7">
        <f>RANK(N524,(N524:P524,Q524:AE524))</f>
        <v>2</v>
      </c>
      <c r="E524" s="7">
        <f>RANK(O524,(N524:P524,Q524:AE524))</f>
        <v>1</v>
      </c>
      <c r="F524" s="7">
        <f>IF(P524&gt;0,RANK(P524,(N524:P524,Q524:AE524)),0)</f>
        <v>5</v>
      </c>
      <c r="G524" s="1">
        <f t="shared" si="207"/>
        <v>2855</v>
      </c>
      <c r="H524" s="2">
        <f t="shared" si="208"/>
        <v>0.34101767797419974</v>
      </c>
      <c r="I524" s="2"/>
      <c r="J524" s="2">
        <f t="shared" si="209"/>
        <v>0.32059245102723366</v>
      </c>
      <c r="K524" s="2">
        <f t="shared" si="210"/>
        <v>0.66161012900143334</v>
      </c>
      <c r="L524" s="2">
        <f t="shared" si="211"/>
        <v>1.1944577161968467E-3</v>
      </c>
      <c r="M524" s="2">
        <f t="shared" si="212"/>
        <v>1.6602962255136147E-2</v>
      </c>
      <c r="N524" s="1">
        <v>2684</v>
      </c>
      <c r="O524" s="1">
        <v>5539</v>
      </c>
      <c r="P524" s="1">
        <v>10</v>
      </c>
      <c r="Q524" s="1">
        <v>102</v>
      </c>
      <c r="R524" s="1">
        <v>37</v>
      </c>
      <c r="AG524" s="7">
        <f>IF(Q524&gt;0,RANK(Q524,(N524:P524,Q524:AE524)),0)</f>
        <v>3</v>
      </c>
      <c r="AH524" s="7">
        <f>IF(R524&gt;0,RANK(R524,(N524:P524,Q524:AE524)),0)</f>
        <v>4</v>
      </c>
      <c r="AI524" s="7">
        <f>IF(T524&gt;0,RANK(T524,(N524:P524,Q524:AE524)),0)</f>
        <v>0</v>
      </c>
      <c r="AJ524" s="7">
        <f>IF(S524&gt;0,RANK(S524,(N524:P524,Q524:AE524)),0)</f>
        <v>0</v>
      </c>
      <c r="AK524" s="2">
        <f t="shared" si="213"/>
        <v>1.2183468705207836E-2</v>
      </c>
      <c r="AL524" s="2">
        <f t="shared" si="214"/>
        <v>4.4194935499283329E-3</v>
      </c>
      <c r="AM524" s="2">
        <f t="shared" si="215"/>
        <v>0</v>
      </c>
      <c r="AN524" s="2">
        <f t="shared" si="216"/>
        <v>0</v>
      </c>
      <c r="AP524" t="s">
        <v>3422</v>
      </c>
      <c r="AQ524" t="s">
        <v>1323</v>
      </c>
      <c r="AR524">
        <v>9</v>
      </c>
      <c r="AT524" s="93" t="s">
        <v>1499</v>
      </c>
      <c r="AU524" s="92" t="s">
        <v>788</v>
      </c>
      <c r="AV524" s="83" t="str">
        <f t="shared" si="194"/>
        <v>13213</v>
      </c>
      <c r="AX524" s="7" t="s">
        <v>3753</v>
      </c>
    </row>
    <row r="525" spans="1:50" hidden="1" outlineLevel="1">
      <c r="A525" t="s">
        <v>1318</v>
      </c>
      <c r="B525" t="s">
        <v>1323</v>
      </c>
      <c r="C525" s="1">
        <f t="shared" si="206"/>
        <v>52163</v>
      </c>
      <c r="D525" s="7">
        <f>RANK(N525,(N525:P525,Q525:AE525))</f>
        <v>1</v>
      </c>
      <c r="E525" s="7">
        <f>RANK(O525,(N525:P525,Q525:AE525))</f>
        <v>2</v>
      </c>
      <c r="F525" s="7">
        <f>IF(P525&gt;0,RANK(P525,(N525:P525,Q525:AE525)),0)</f>
        <v>3</v>
      </c>
      <c r="G525" s="1">
        <f t="shared" si="207"/>
        <v>4714</v>
      </c>
      <c r="H525" s="2">
        <f t="shared" si="208"/>
        <v>9.037056917738627E-2</v>
      </c>
      <c r="I525" s="2"/>
      <c r="J525" s="2">
        <f t="shared" si="209"/>
        <v>0.54047888349979867</v>
      </c>
      <c r="K525" s="2">
        <f t="shared" si="210"/>
        <v>0.45010831432241244</v>
      </c>
      <c r="L525" s="2">
        <f t="shared" si="211"/>
        <v>4.6584743975614899E-3</v>
      </c>
      <c r="M525" s="2">
        <f t="shared" si="212"/>
        <v>4.7543277802274027E-3</v>
      </c>
      <c r="N525" s="1">
        <v>28193</v>
      </c>
      <c r="O525" s="1">
        <v>23479</v>
      </c>
      <c r="P525" s="1">
        <v>243</v>
      </c>
      <c r="Q525" s="1">
        <v>128</v>
      </c>
      <c r="R525" s="1">
        <v>120</v>
      </c>
      <c r="AG525" s="7">
        <f>IF(Q525&gt;0,RANK(Q525,(N525:P525,Q525:AE525)),0)</f>
        <v>4</v>
      </c>
      <c r="AH525" s="7">
        <f>IF(R525&gt;0,RANK(R525,(N525:P525,Q525:AE525)),0)</f>
        <v>5</v>
      </c>
      <c r="AI525" s="7">
        <f>IF(T525&gt;0,RANK(T525,(N525:P525,Q525:AE525)),0)</f>
        <v>0</v>
      </c>
      <c r="AJ525" s="7">
        <f>IF(S525&gt;0,RANK(S525,(N525:P525,Q525:AE525)),0)</f>
        <v>0</v>
      </c>
      <c r="AK525" s="2">
        <f t="shared" si="213"/>
        <v>2.4538465962463817E-3</v>
      </c>
      <c r="AL525" s="2">
        <f t="shared" si="214"/>
        <v>2.3004811839809828E-3</v>
      </c>
      <c r="AM525" s="2">
        <f t="shared" si="215"/>
        <v>0</v>
      </c>
      <c r="AN525" s="2">
        <f t="shared" si="216"/>
        <v>0</v>
      </c>
      <c r="AP525" t="s">
        <v>1318</v>
      </c>
      <c r="AQ525" t="s">
        <v>1323</v>
      </c>
      <c r="AR525">
        <v>3</v>
      </c>
      <c r="AT525" s="93" t="s">
        <v>1499</v>
      </c>
      <c r="AU525" s="92" t="s">
        <v>789</v>
      </c>
      <c r="AV525" s="83" t="str">
        <f t="shared" si="194"/>
        <v>13215</v>
      </c>
      <c r="AX525" s="7" t="s">
        <v>3753</v>
      </c>
    </row>
    <row r="526" spans="1:50" hidden="1" outlineLevel="1">
      <c r="A526" t="s">
        <v>1319</v>
      </c>
      <c r="B526" t="s">
        <v>1323</v>
      </c>
      <c r="C526" s="1">
        <f t="shared" si="206"/>
        <v>18375</v>
      </c>
      <c r="D526" s="7">
        <f>RANK(N526,(N526:P526,Q526:AE526))</f>
        <v>2</v>
      </c>
      <c r="E526" s="7">
        <f>RANK(O526,(N526:P526,Q526:AE526))</f>
        <v>1</v>
      </c>
      <c r="F526" s="7">
        <f>IF(P526&gt;0,RANK(P526,(N526:P526,Q526:AE526)),0)</f>
        <v>5</v>
      </c>
      <c r="G526" s="1">
        <f t="shared" si="207"/>
        <v>4424</v>
      </c>
      <c r="H526" s="2">
        <f t="shared" si="208"/>
        <v>0.24076190476190476</v>
      </c>
      <c r="I526" s="2"/>
      <c r="J526" s="2">
        <f t="shared" si="209"/>
        <v>0.36478911564625849</v>
      </c>
      <c r="K526" s="2">
        <f t="shared" si="210"/>
        <v>0.60555102040816322</v>
      </c>
      <c r="L526" s="2">
        <f t="shared" si="211"/>
        <v>1.6870748299319728E-3</v>
      </c>
      <c r="M526" s="2">
        <f t="shared" si="212"/>
        <v>2.7972789115646317E-2</v>
      </c>
      <c r="N526" s="1">
        <v>6703</v>
      </c>
      <c r="O526" s="1">
        <v>11127</v>
      </c>
      <c r="P526" s="1">
        <v>31</v>
      </c>
      <c r="Q526" s="1">
        <v>101</v>
      </c>
      <c r="R526" s="1">
        <v>412</v>
      </c>
      <c r="S526" s="1">
        <v>1</v>
      </c>
      <c r="AG526" s="7">
        <f>IF(Q526&gt;0,RANK(Q526,(N526:P526,Q526:AE526)),0)</f>
        <v>4</v>
      </c>
      <c r="AH526" s="7">
        <f>IF(R526&gt;0,RANK(R526,(N526:P526,Q526:AE526)),0)</f>
        <v>3</v>
      </c>
      <c r="AI526" s="7">
        <f>IF(T526&gt;0,RANK(T526,(N526:P526,Q526:AE526)),0)</f>
        <v>0</v>
      </c>
      <c r="AJ526" s="7">
        <f>IF(S526&gt;0,RANK(S526,(N526:P526,Q526:AE526)),0)</f>
        <v>6</v>
      </c>
      <c r="AK526" s="2">
        <f t="shared" si="213"/>
        <v>5.4965986394557827E-3</v>
      </c>
      <c r="AL526" s="2">
        <f t="shared" si="214"/>
        <v>2.2421768707482994E-2</v>
      </c>
      <c r="AM526" s="2">
        <f t="shared" si="215"/>
        <v>0</v>
      </c>
      <c r="AN526" s="2">
        <f t="shared" si="216"/>
        <v>5.4421768707482996E-5</v>
      </c>
      <c r="AP526" t="s">
        <v>1319</v>
      </c>
      <c r="AQ526" t="s">
        <v>1323</v>
      </c>
      <c r="AR526">
        <v>11</v>
      </c>
      <c r="AT526" s="93" t="s">
        <v>1499</v>
      </c>
      <c r="AU526" s="92" t="s">
        <v>790</v>
      </c>
      <c r="AV526" s="83" t="str">
        <f t="shared" si="194"/>
        <v>13217</v>
      </c>
      <c r="AX526" s="7" t="s">
        <v>3753</v>
      </c>
    </row>
    <row r="527" spans="1:50" hidden="1" outlineLevel="1">
      <c r="A527" t="s">
        <v>1320</v>
      </c>
      <c r="B527" t="s">
        <v>1323</v>
      </c>
      <c r="C527" s="1">
        <f t="shared" si="206"/>
        <v>11168</v>
      </c>
      <c r="D527" s="7">
        <f>RANK(N527,(N527:P527,Q527:AE527))</f>
        <v>2</v>
      </c>
      <c r="E527" s="7">
        <f>RANK(O527,(N527:P527,Q527:AE527))</f>
        <v>1</v>
      </c>
      <c r="F527" s="7">
        <f>IF(P527&gt;0,RANK(P527,(N527:P527,Q527:AE527)),0)</f>
        <v>4</v>
      </c>
      <c r="G527" s="1">
        <f t="shared" si="207"/>
        <v>4427</v>
      </c>
      <c r="H527" s="2">
        <f t="shared" si="208"/>
        <v>0.39640042979942691</v>
      </c>
      <c r="I527" s="2"/>
      <c r="J527" s="2">
        <f t="shared" si="209"/>
        <v>0.28510028653295127</v>
      </c>
      <c r="K527" s="2">
        <f t="shared" si="210"/>
        <v>0.68150071633237819</v>
      </c>
      <c r="L527" s="2">
        <f t="shared" si="211"/>
        <v>1.325214899713467E-2</v>
      </c>
      <c r="M527" s="2">
        <f t="shared" si="212"/>
        <v>2.0146848137535867E-2</v>
      </c>
      <c r="N527" s="1">
        <v>3184</v>
      </c>
      <c r="O527" s="1">
        <v>7611</v>
      </c>
      <c r="P527" s="1">
        <v>148</v>
      </c>
      <c r="Q527" s="1">
        <v>44</v>
      </c>
      <c r="R527" s="1">
        <v>179</v>
      </c>
      <c r="S527" s="1">
        <v>2</v>
      </c>
      <c r="AG527" s="7">
        <f>IF(Q527&gt;0,RANK(Q527,(N527:P527,Q527:AE527)),0)</f>
        <v>5</v>
      </c>
      <c r="AH527" s="7">
        <f>IF(R527&gt;0,RANK(R527,(N527:P527,Q527:AE527)),0)</f>
        <v>3</v>
      </c>
      <c r="AI527" s="7">
        <f>IF(T527&gt;0,RANK(T527,(N527:P527,Q527:AE527)),0)</f>
        <v>0</v>
      </c>
      <c r="AJ527" s="7">
        <f>IF(S527&gt;0,RANK(S527,(N527:P527,Q527:AE527)),0)</f>
        <v>6</v>
      </c>
      <c r="AK527" s="2">
        <f t="shared" si="213"/>
        <v>3.9398280802292263E-3</v>
      </c>
      <c r="AL527" s="2">
        <f t="shared" si="214"/>
        <v>1.6027936962750716E-2</v>
      </c>
      <c r="AM527" s="2">
        <f t="shared" si="215"/>
        <v>0</v>
      </c>
      <c r="AN527" s="2">
        <f t="shared" si="216"/>
        <v>1.7908309455587392E-4</v>
      </c>
      <c r="AP527" t="s">
        <v>1320</v>
      </c>
      <c r="AQ527" t="s">
        <v>1323</v>
      </c>
      <c r="AR527">
        <v>11</v>
      </c>
      <c r="AT527" s="93" t="s">
        <v>1499</v>
      </c>
      <c r="AU527" s="92" t="s">
        <v>791</v>
      </c>
      <c r="AV527" s="83" t="str">
        <f t="shared" si="194"/>
        <v>13219</v>
      </c>
      <c r="AX527" s="7" t="s">
        <v>3753</v>
      </c>
    </row>
    <row r="528" spans="1:50" hidden="1" outlineLevel="1">
      <c r="A528" t="s">
        <v>812</v>
      </c>
      <c r="B528" t="s">
        <v>1323</v>
      </c>
      <c r="C528" s="1">
        <f t="shared" si="206"/>
        <v>4385</v>
      </c>
      <c r="D528" s="7">
        <f>RANK(N528,(N528:P528,Q528:AE528))</f>
        <v>2</v>
      </c>
      <c r="E528" s="7">
        <f>RANK(O528,(N528:P528,Q528:AE528))</f>
        <v>1</v>
      </c>
      <c r="F528" s="7">
        <f>IF(P528&gt;0,RANK(P528,(N528:P528,Q528:AE528)),0)</f>
        <v>3</v>
      </c>
      <c r="G528" s="1">
        <f t="shared" si="207"/>
        <v>1187</v>
      </c>
      <c r="H528" s="2">
        <f t="shared" si="208"/>
        <v>0.27069555302166476</v>
      </c>
      <c r="I528" s="2"/>
      <c r="J528" s="2">
        <f t="shared" si="209"/>
        <v>0.34640820980615733</v>
      </c>
      <c r="K528" s="2">
        <f t="shared" si="210"/>
        <v>0.61710376282782209</v>
      </c>
      <c r="L528" s="2">
        <f t="shared" si="211"/>
        <v>1.5735461801596351E-2</v>
      </c>
      <c r="M528" s="2">
        <f t="shared" si="212"/>
        <v>2.0752565564424175E-2</v>
      </c>
      <c r="N528" s="1">
        <v>1519</v>
      </c>
      <c r="O528" s="1">
        <v>2706</v>
      </c>
      <c r="P528" s="1">
        <v>69</v>
      </c>
      <c r="Q528" s="1">
        <v>24</v>
      </c>
      <c r="R528" s="1">
        <v>67</v>
      </c>
      <c r="AG528" s="7">
        <f>IF(Q528&gt;0,RANK(Q528,(N528:P528,Q528:AE528)),0)</f>
        <v>5</v>
      </c>
      <c r="AH528" s="7">
        <f>IF(R528&gt;0,RANK(R528,(N528:P528,Q528:AE528)),0)</f>
        <v>4</v>
      </c>
      <c r="AI528" s="7">
        <f>IF(T528&gt;0,RANK(T528,(N528:P528,Q528:AE528)),0)</f>
        <v>0</v>
      </c>
      <c r="AJ528" s="7">
        <f>IF(S528&gt;0,RANK(S528,(N528:P528,Q528:AE528)),0)</f>
        <v>0</v>
      </c>
      <c r="AK528" s="2">
        <f t="shared" si="213"/>
        <v>5.473204104903079E-3</v>
      </c>
      <c r="AL528" s="2">
        <f t="shared" si="214"/>
        <v>1.5279361459521095E-2</v>
      </c>
      <c r="AM528" s="2">
        <f t="shared" si="215"/>
        <v>0</v>
      </c>
      <c r="AN528" s="2">
        <f t="shared" si="216"/>
        <v>0</v>
      </c>
      <c r="AP528" t="s">
        <v>812</v>
      </c>
      <c r="AQ528" t="s">
        <v>1323</v>
      </c>
      <c r="AR528">
        <v>10</v>
      </c>
      <c r="AT528" s="93" t="s">
        <v>1499</v>
      </c>
      <c r="AU528" s="92" t="s">
        <v>467</v>
      </c>
      <c r="AV528" s="83" t="str">
        <f t="shared" si="194"/>
        <v>13221</v>
      </c>
      <c r="AX528" s="7" t="s">
        <v>3753</v>
      </c>
    </row>
    <row r="529" spans="1:50" hidden="1" outlineLevel="1">
      <c r="A529" t="s">
        <v>813</v>
      </c>
      <c r="B529" t="s">
        <v>1323</v>
      </c>
      <c r="C529" s="1">
        <f t="shared" si="206"/>
        <v>24260</v>
      </c>
      <c r="D529" s="7">
        <f>RANK(N529,(N529:P529,Q529:AE529))</f>
        <v>2</v>
      </c>
      <c r="E529" s="7">
        <f>RANK(O529,(N529:P529,Q529:AE529))</f>
        <v>1</v>
      </c>
      <c r="F529" s="7">
        <f>IF(P529&gt;0,RANK(P529,(N529:P529,Q529:AE529)),0)</f>
        <v>5</v>
      </c>
      <c r="G529" s="1">
        <f t="shared" si="207"/>
        <v>10138</v>
      </c>
      <c r="H529" s="2">
        <f t="shared" si="208"/>
        <v>0.41788953009068425</v>
      </c>
      <c r="I529" s="2"/>
      <c r="J529" s="2">
        <f t="shared" si="209"/>
        <v>0.27794723825226708</v>
      </c>
      <c r="K529" s="2">
        <f t="shared" si="210"/>
        <v>0.69583676834295138</v>
      </c>
      <c r="L529" s="2">
        <f t="shared" si="211"/>
        <v>1.4014839241549876E-3</v>
      </c>
      <c r="M529" s="2">
        <f t="shared" si="212"/>
        <v>2.4814509480626547E-2</v>
      </c>
      <c r="N529" s="1">
        <v>6743</v>
      </c>
      <c r="O529" s="1">
        <v>16881</v>
      </c>
      <c r="P529" s="1">
        <v>34</v>
      </c>
      <c r="Q529" s="1">
        <v>148</v>
      </c>
      <c r="R529" s="1">
        <v>450</v>
      </c>
      <c r="S529" s="1">
        <v>4</v>
      </c>
      <c r="AG529" s="7">
        <f>IF(Q529&gt;0,RANK(Q529,(N529:P529,Q529:AE529)),0)</f>
        <v>4</v>
      </c>
      <c r="AH529" s="7">
        <f>IF(R529&gt;0,RANK(R529,(N529:P529,Q529:AE529)),0)</f>
        <v>3</v>
      </c>
      <c r="AI529" s="7">
        <f>IF(T529&gt;0,RANK(T529,(N529:P529,Q529:AE529)),0)</f>
        <v>0</v>
      </c>
      <c r="AJ529" s="7">
        <f>IF(S529&gt;0,RANK(S529,(N529:P529,Q529:AE529)),0)</f>
        <v>6</v>
      </c>
      <c r="AK529" s="2">
        <f t="shared" si="213"/>
        <v>6.1005770816158289E-3</v>
      </c>
      <c r="AL529" s="2">
        <f t="shared" si="214"/>
        <v>1.8549051937345424E-2</v>
      </c>
      <c r="AM529" s="2">
        <f t="shared" si="215"/>
        <v>0</v>
      </c>
      <c r="AN529" s="2">
        <f t="shared" si="216"/>
        <v>1.6488046166529267E-4</v>
      </c>
      <c r="AP529" t="s">
        <v>813</v>
      </c>
      <c r="AQ529" t="s">
        <v>1323</v>
      </c>
      <c r="AR529">
        <v>7</v>
      </c>
      <c r="AT529" s="93" t="s">
        <v>1499</v>
      </c>
      <c r="AU529" s="92" t="s">
        <v>468</v>
      </c>
      <c r="AV529" s="83" t="str">
        <f t="shared" si="194"/>
        <v>13223</v>
      </c>
      <c r="AX529" s="7" t="s">
        <v>3753</v>
      </c>
    </row>
    <row r="530" spans="1:50" hidden="1" outlineLevel="1">
      <c r="A530" t="s">
        <v>814</v>
      </c>
      <c r="B530" t="s">
        <v>1323</v>
      </c>
      <c r="C530" s="1">
        <f t="shared" si="206"/>
        <v>7137</v>
      </c>
      <c r="D530" s="7">
        <f>RANK(N530,(N530:P530,Q530:AE530))</f>
        <v>1</v>
      </c>
      <c r="E530" s="7">
        <f>RANK(O530,(N530:P530,Q530:AE530))</f>
        <v>2</v>
      </c>
      <c r="F530" s="7">
        <f>IF(P530&gt;0,RANK(P530,(N530:P530,Q530:AE530)),0)</f>
        <v>5</v>
      </c>
      <c r="G530" s="1">
        <f t="shared" si="207"/>
        <v>15</v>
      </c>
      <c r="H530" s="2">
        <f t="shared" si="208"/>
        <v>2.101723413198823E-3</v>
      </c>
      <c r="I530" s="2"/>
      <c r="J530" s="2">
        <f t="shared" si="209"/>
        <v>0.49600672551492225</v>
      </c>
      <c r="K530" s="2">
        <f t="shared" si="210"/>
        <v>0.49390500210172339</v>
      </c>
      <c r="L530" s="2">
        <f t="shared" si="211"/>
        <v>4.2034468263976461E-4</v>
      </c>
      <c r="M530" s="2">
        <f t="shared" si="212"/>
        <v>9.6679277007145382E-3</v>
      </c>
      <c r="N530" s="1">
        <v>3540</v>
      </c>
      <c r="O530" s="1">
        <v>3525</v>
      </c>
      <c r="P530" s="1">
        <v>3</v>
      </c>
      <c r="Q530" s="1">
        <v>28</v>
      </c>
      <c r="R530" s="1">
        <v>41</v>
      </c>
      <c r="AG530" s="7">
        <f>IF(Q530&gt;0,RANK(Q530,(N530:P530,Q530:AE530)),0)</f>
        <v>4</v>
      </c>
      <c r="AH530" s="7">
        <f>IF(R530&gt;0,RANK(R530,(N530:P530,Q530:AE530)),0)</f>
        <v>3</v>
      </c>
      <c r="AI530" s="7">
        <f>IF(T530&gt;0,RANK(T530,(N530:P530,Q530:AE530)),0)</f>
        <v>0</v>
      </c>
      <c r="AJ530" s="7">
        <f>IF(S530&gt;0,RANK(S530,(N530:P530,Q530:AE530)),0)</f>
        <v>0</v>
      </c>
      <c r="AK530" s="2">
        <f t="shared" si="213"/>
        <v>3.9232170379711363E-3</v>
      </c>
      <c r="AL530" s="2">
        <f t="shared" si="214"/>
        <v>5.7447106627434496E-3</v>
      </c>
      <c r="AM530" s="2">
        <f t="shared" si="215"/>
        <v>0</v>
      </c>
      <c r="AN530" s="2">
        <f t="shared" si="216"/>
        <v>0</v>
      </c>
      <c r="AP530" t="s">
        <v>814</v>
      </c>
      <c r="AQ530" t="s">
        <v>1323</v>
      </c>
      <c r="AR530">
        <v>8</v>
      </c>
      <c r="AT530" s="93" t="s">
        <v>1499</v>
      </c>
      <c r="AU530" s="92" t="s">
        <v>469</v>
      </c>
      <c r="AV530" s="83" t="str">
        <f t="shared" si="194"/>
        <v>13225</v>
      </c>
      <c r="AX530" s="7" t="s">
        <v>3753</v>
      </c>
    </row>
    <row r="531" spans="1:50" hidden="1" outlineLevel="1">
      <c r="A531" t="s">
        <v>2628</v>
      </c>
      <c r="B531" t="s">
        <v>1323</v>
      </c>
      <c r="C531" s="1">
        <f t="shared" si="206"/>
        <v>8201</v>
      </c>
      <c r="D531" s="7">
        <f>RANK(N531,(N531:P531,Q531:AE531))</f>
        <v>2</v>
      </c>
      <c r="E531" s="7">
        <f>RANK(O531,(N531:P531,Q531:AE531))</f>
        <v>1</v>
      </c>
      <c r="F531" s="7">
        <f>IF(P531&gt;0,RANK(P531,(N531:P531,Q531:AE531)),0)</f>
        <v>5</v>
      </c>
      <c r="G531" s="1">
        <f t="shared" si="207"/>
        <v>2999</v>
      </c>
      <c r="H531" s="2">
        <f t="shared" si="208"/>
        <v>0.36568711132788684</v>
      </c>
      <c r="I531" s="2"/>
      <c r="J531" s="2">
        <f t="shared" si="209"/>
        <v>0.30349957322277771</v>
      </c>
      <c r="K531" s="2">
        <f t="shared" si="210"/>
        <v>0.66918668455066455</v>
      </c>
      <c r="L531" s="2">
        <f t="shared" si="211"/>
        <v>1.0974271430313376E-3</v>
      </c>
      <c r="M531" s="2">
        <f t="shared" si="212"/>
        <v>2.6216315083526464E-2</v>
      </c>
      <c r="N531" s="1">
        <v>2489</v>
      </c>
      <c r="O531" s="1">
        <v>5488</v>
      </c>
      <c r="P531" s="1">
        <v>9</v>
      </c>
      <c r="Q531" s="1">
        <v>72</v>
      </c>
      <c r="R531" s="1">
        <v>143</v>
      </c>
      <c r="AG531" s="7">
        <f>IF(Q531&gt;0,RANK(Q531,(N531:P531,Q531:AE531)),0)</f>
        <v>4</v>
      </c>
      <c r="AH531" s="7">
        <f>IF(R531&gt;0,RANK(R531,(N531:P531,Q531:AE531)),0)</f>
        <v>3</v>
      </c>
      <c r="AI531" s="7">
        <f>IF(T531&gt;0,RANK(T531,(N531:P531,Q531:AE531)),0)</f>
        <v>0</v>
      </c>
      <c r="AJ531" s="7">
        <f>IF(S531&gt;0,RANK(S531,(N531:P531,Q531:AE531)),0)</f>
        <v>0</v>
      </c>
      <c r="AK531" s="2">
        <f t="shared" si="213"/>
        <v>8.7794171442507011E-3</v>
      </c>
      <c r="AL531" s="2">
        <f t="shared" si="214"/>
        <v>1.7436897939275699E-2</v>
      </c>
      <c r="AM531" s="2">
        <f t="shared" si="215"/>
        <v>0</v>
      </c>
      <c r="AN531" s="2">
        <f t="shared" si="216"/>
        <v>0</v>
      </c>
      <c r="AP531" t="s">
        <v>2628</v>
      </c>
      <c r="AQ531" t="s">
        <v>1323</v>
      </c>
      <c r="AR531">
        <v>9</v>
      </c>
      <c r="AT531" s="93" t="s">
        <v>1499</v>
      </c>
      <c r="AU531" s="92" t="s">
        <v>470</v>
      </c>
      <c r="AV531" s="83" t="str">
        <f t="shared" si="194"/>
        <v>13227</v>
      </c>
      <c r="AX531" s="7" t="s">
        <v>3753</v>
      </c>
    </row>
    <row r="532" spans="1:50" hidden="1" outlineLevel="1">
      <c r="A532" t="s">
        <v>892</v>
      </c>
      <c r="B532" t="s">
        <v>1323</v>
      </c>
      <c r="C532" s="1">
        <f t="shared" si="206"/>
        <v>4681</v>
      </c>
      <c r="D532" s="7">
        <f>RANK(N532,(N532:P532,Q532:AE532))</f>
        <v>2</v>
      </c>
      <c r="E532" s="7">
        <f>RANK(O532,(N532:P532,Q532:AE532))</f>
        <v>1</v>
      </c>
      <c r="F532" s="7">
        <f>IF(P532&gt;0,RANK(P532,(N532:P532,Q532:AE532)),0)</f>
        <v>5</v>
      </c>
      <c r="G532" s="1">
        <f t="shared" si="207"/>
        <v>2048</v>
      </c>
      <c r="H532" s="2">
        <f t="shared" si="208"/>
        <v>0.43751335184789575</v>
      </c>
      <c r="I532" s="2"/>
      <c r="J532" s="2">
        <f t="shared" si="209"/>
        <v>0.27771843623157444</v>
      </c>
      <c r="K532" s="2">
        <f t="shared" si="210"/>
        <v>0.71523178807947019</v>
      </c>
      <c r="L532" s="2">
        <f t="shared" si="211"/>
        <v>4.2725913266396069E-4</v>
      </c>
      <c r="M532" s="2">
        <f t="shared" si="212"/>
        <v>6.6225165562914124E-3</v>
      </c>
      <c r="N532" s="1">
        <v>1300</v>
      </c>
      <c r="O532" s="1">
        <v>3348</v>
      </c>
      <c r="P532" s="1">
        <v>2</v>
      </c>
      <c r="Q532" s="1">
        <v>24</v>
      </c>
      <c r="R532" s="1">
        <v>7</v>
      </c>
      <c r="AG532" s="7">
        <f>IF(Q532&gt;0,RANK(Q532,(N532:P532,Q532:AE532)),0)</f>
        <v>3</v>
      </c>
      <c r="AH532" s="7">
        <f>IF(R532&gt;0,RANK(R532,(N532:P532,Q532:AE532)),0)</f>
        <v>4</v>
      </c>
      <c r="AI532" s="7">
        <f>IF(T532&gt;0,RANK(T532,(N532:P532,Q532:AE532)),0)</f>
        <v>0</v>
      </c>
      <c r="AJ532" s="7">
        <f>IF(S532&gt;0,RANK(S532,(N532:P532,Q532:AE532)),0)</f>
        <v>0</v>
      </c>
      <c r="AK532" s="2">
        <f t="shared" si="213"/>
        <v>5.1271095919675283E-3</v>
      </c>
      <c r="AL532" s="2">
        <f t="shared" si="214"/>
        <v>1.4954069643238624E-3</v>
      </c>
      <c r="AM532" s="2">
        <f t="shared" si="215"/>
        <v>0</v>
      </c>
      <c r="AN532" s="2">
        <f t="shared" si="216"/>
        <v>0</v>
      </c>
      <c r="AP532" t="s">
        <v>892</v>
      </c>
      <c r="AQ532" t="s">
        <v>1323</v>
      </c>
      <c r="AR532">
        <v>1</v>
      </c>
      <c r="AT532" s="93" t="s">
        <v>1499</v>
      </c>
      <c r="AU532" s="92" t="s">
        <v>1332</v>
      </c>
      <c r="AV532" s="83" t="str">
        <f t="shared" si="194"/>
        <v>13229</v>
      </c>
      <c r="AX532" s="7" t="s">
        <v>3753</v>
      </c>
    </row>
    <row r="533" spans="1:50" hidden="1" outlineLevel="1">
      <c r="A533" t="s">
        <v>2629</v>
      </c>
      <c r="B533" t="s">
        <v>1323</v>
      </c>
      <c r="C533" s="1">
        <f t="shared" si="206"/>
        <v>4885</v>
      </c>
      <c r="D533" s="7">
        <f>RANK(N533,(N533:P533,Q533:AE533))</f>
        <v>2</v>
      </c>
      <c r="E533" s="7">
        <f>RANK(O533,(N533:P533,Q533:AE533))</f>
        <v>1</v>
      </c>
      <c r="F533" s="7">
        <f>IF(P533&gt;0,RANK(P533,(N533:P533,Q533:AE533)),0)</f>
        <v>5</v>
      </c>
      <c r="G533" s="1">
        <f t="shared" si="207"/>
        <v>1945</v>
      </c>
      <c r="H533" s="2">
        <f t="shared" si="208"/>
        <v>0.39815762538382804</v>
      </c>
      <c r="I533" s="2"/>
      <c r="J533" s="2">
        <f t="shared" si="209"/>
        <v>0.28925281473899694</v>
      </c>
      <c r="K533" s="2">
        <f t="shared" si="210"/>
        <v>0.68741044012282493</v>
      </c>
      <c r="L533" s="2">
        <f t="shared" si="211"/>
        <v>2.6612077789150462E-3</v>
      </c>
      <c r="M533" s="2">
        <f t="shared" si="212"/>
        <v>2.0675537359263026E-2</v>
      </c>
      <c r="N533" s="1">
        <v>1413</v>
      </c>
      <c r="O533" s="1">
        <v>3358</v>
      </c>
      <c r="P533" s="1">
        <v>13</v>
      </c>
      <c r="Q533" s="1">
        <v>29</v>
      </c>
      <c r="R533" s="1">
        <v>72</v>
      </c>
      <c r="AG533" s="7">
        <f>IF(Q533&gt;0,RANK(Q533,(N533:P533,Q533:AE533)),0)</f>
        <v>4</v>
      </c>
      <c r="AH533" s="7">
        <f>IF(R533&gt;0,RANK(R533,(N533:P533,Q533:AE533)),0)</f>
        <v>3</v>
      </c>
      <c r="AI533" s="7">
        <f>IF(T533&gt;0,RANK(T533,(N533:P533,Q533:AE533)),0)</f>
        <v>0</v>
      </c>
      <c r="AJ533" s="7">
        <f>IF(S533&gt;0,RANK(S533,(N533:P533,Q533:AE533)),0)</f>
        <v>0</v>
      </c>
      <c r="AK533" s="2">
        <f t="shared" si="213"/>
        <v>5.9365404298874101E-3</v>
      </c>
      <c r="AL533" s="2">
        <f t="shared" si="214"/>
        <v>1.473899692937564E-2</v>
      </c>
      <c r="AM533" s="2">
        <f t="shared" si="215"/>
        <v>0</v>
      </c>
      <c r="AN533" s="2">
        <f t="shared" si="216"/>
        <v>0</v>
      </c>
      <c r="AP533" t="s">
        <v>2629</v>
      </c>
      <c r="AQ533" t="s">
        <v>1323</v>
      </c>
      <c r="AR533">
        <v>3</v>
      </c>
      <c r="AT533" s="93" t="s">
        <v>1499</v>
      </c>
      <c r="AU533" s="92" t="s">
        <v>1178</v>
      </c>
      <c r="AV533" s="83" t="str">
        <f t="shared" si="194"/>
        <v>13231</v>
      </c>
      <c r="AX533" s="7" t="s">
        <v>3753</v>
      </c>
    </row>
    <row r="534" spans="1:50" hidden="1" outlineLevel="1">
      <c r="A534" t="s">
        <v>1397</v>
      </c>
      <c r="B534" t="s">
        <v>1323</v>
      </c>
      <c r="C534" s="1">
        <f t="shared" si="206"/>
        <v>10116</v>
      </c>
      <c r="D534" s="7">
        <f>RANK(N534,(N534:P534,Q534:AE534))</f>
        <v>2</v>
      </c>
      <c r="E534" s="7">
        <f>RANK(O534,(N534:P534,Q534:AE534))</f>
        <v>1</v>
      </c>
      <c r="F534" s="7">
        <f>IF(P534&gt;0,RANK(P534,(N534:P534,Q534:AE534)),0)</f>
        <v>5</v>
      </c>
      <c r="G534" s="1">
        <f t="shared" si="207"/>
        <v>1729</v>
      </c>
      <c r="H534" s="2">
        <f t="shared" si="208"/>
        <v>0.17091735863977855</v>
      </c>
      <c r="I534" s="2"/>
      <c r="J534" s="2">
        <f t="shared" si="209"/>
        <v>0.40648477659153814</v>
      </c>
      <c r="K534" s="2">
        <f t="shared" si="210"/>
        <v>0.57740213523131667</v>
      </c>
      <c r="L534" s="2">
        <f t="shared" si="211"/>
        <v>2.5701858442071963E-3</v>
      </c>
      <c r="M534" s="2">
        <f t="shared" si="212"/>
        <v>1.3542902332937989E-2</v>
      </c>
      <c r="N534" s="1">
        <v>4112</v>
      </c>
      <c r="O534" s="1">
        <v>5841</v>
      </c>
      <c r="P534" s="1">
        <v>26</v>
      </c>
      <c r="Q534" s="1">
        <v>68</v>
      </c>
      <c r="R534" s="1">
        <v>69</v>
      </c>
      <c r="AG534" s="7">
        <f>IF(Q534&gt;0,RANK(Q534,(N534:P534,Q534:AE534)),0)</f>
        <v>4</v>
      </c>
      <c r="AH534" s="7">
        <f>IF(R534&gt;0,RANK(R534,(N534:P534,Q534:AE534)),0)</f>
        <v>3</v>
      </c>
      <c r="AI534" s="7">
        <f>IF(T534&gt;0,RANK(T534,(N534:P534,Q534:AE534)),0)</f>
        <v>0</v>
      </c>
      <c r="AJ534" s="7">
        <f>IF(S534&gt;0,RANK(S534,(N534:P534,Q534:AE534)),0)</f>
        <v>0</v>
      </c>
      <c r="AK534" s="2">
        <f t="shared" si="213"/>
        <v>6.722024515618822E-3</v>
      </c>
      <c r="AL534" s="2">
        <f t="shared" si="214"/>
        <v>6.8208778173190982E-3</v>
      </c>
      <c r="AM534" s="2">
        <f t="shared" si="215"/>
        <v>0</v>
      </c>
      <c r="AN534" s="2">
        <f t="shared" si="216"/>
        <v>0</v>
      </c>
      <c r="AP534" t="s">
        <v>1397</v>
      </c>
      <c r="AQ534" t="s">
        <v>1323</v>
      </c>
      <c r="AR534">
        <v>7</v>
      </c>
      <c r="AT534" s="93" t="s">
        <v>1499</v>
      </c>
      <c r="AU534" s="92" t="s">
        <v>1179</v>
      </c>
      <c r="AV534" s="83" t="str">
        <f t="shared" si="194"/>
        <v>13233</v>
      </c>
      <c r="AX534" s="7" t="s">
        <v>3753</v>
      </c>
    </row>
    <row r="535" spans="1:50" hidden="1" outlineLevel="1">
      <c r="A535" t="s">
        <v>722</v>
      </c>
      <c r="B535" t="s">
        <v>1323</v>
      </c>
      <c r="C535" s="1">
        <f t="shared" si="206"/>
        <v>3346</v>
      </c>
      <c r="D535" s="7">
        <f>RANK(N535,(N535:P535,Q535:AE535))</f>
        <v>2</v>
      </c>
      <c r="E535" s="7">
        <f>RANK(O535,(N535:P535,Q535:AE535))</f>
        <v>1</v>
      </c>
      <c r="F535" s="7">
        <f>IF(P535&gt;0,RANK(P535,(N535:P535,Q535:AE535)),0)</f>
        <v>5</v>
      </c>
      <c r="G535" s="1">
        <f t="shared" si="207"/>
        <v>532</v>
      </c>
      <c r="H535" s="2">
        <f t="shared" si="208"/>
        <v>0.15899581589958159</v>
      </c>
      <c r="I535" s="2"/>
      <c r="J535" s="2">
        <f t="shared" si="209"/>
        <v>0.415421398684997</v>
      </c>
      <c r="K535" s="2">
        <f t="shared" si="210"/>
        <v>0.57441721458457862</v>
      </c>
      <c r="L535" s="2">
        <f t="shared" si="211"/>
        <v>5.977286312014345E-4</v>
      </c>
      <c r="M535" s="2">
        <f t="shared" si="212"/>
        <v>9.563658099222893E-3</v>
      </c>
      <c r="N535" s="1">
        <v>1390</v>
      </c>
      <c r="O535" s="1">
        <v>1922</v>
      </c>
      <c r="P535" s="1">
        <v>2</v>
      </c>
      <c r="Q535" s="1">
        <v>20</v>
      </c>
      <c r="R535" s="1">
        <v>12</v>
      </c>
      <c r="AG535" s="7">
        <f>IF(Q535&gt;0,RANK(Q535,(N535:P535,Q535:AE535)),0)</f>
        <v>3</v>
      </c>
      <c r="AH535" s="7">
        <f>IF(R535&gt;0,RANK(R535,(N535:P535,Q535:AE535)),0)</f>
        <v>4</v>
      </c>
      <c r="AI535" s="7">
        <f>IF(T535&gt;0,RANK(T535,(N535:P535,Q535:AE535)),0)</f>
        <v>0</v>
      </c>
      <c r="AJ535" s="7">
        <f>IF(S535&gt;0,RANK(S535,(N535:P535,Q535:AE535)),0)</f>
        <v>0</v>
      </c>
      <c r="AK535" s="2">
        <f t="shared" si="213"/>
        <v>5.9772863120143458E-3</v>
      </c>
      <c r="AL535" s="2">
        <f t="shared" si="214"/>
        <v>3.5863717872086074E-3</v>
      </c>
      <c r="AM535" s="2">
        <f t="shared" si="215"/>
        <v>0</v>
      </c>
      <c r="AN535" s="2">
        <f t="shared" si="216"/>
        <v>0</v>
      </c>
      <c r="AP535" t="s">
        <v>722</v>
      </c>
      <c r="AQ535" t="s">
        <v>1323</v>
      </c>
      <c r="AR535">
        <v>8</v>
      </c>
      <c r="AT535" s="93" t="s">
        <v>1499</v>
      </c>
      <c r="AU535" s="92" t="s">
        <v>1180</v>
      </c>
      <c r="AV535" s="83" t="str">
        <f t="shared" si="194"/>
        <v>13235</v>
      </c>
      <c r="AX535" s="7" t="s">
        <v>3753</v>
      </c>
    </row>
    <row r="536" spans="1:50" hidden="1" outlineLevel="1">
      <c r="A536" t="s">
        <v>1062</v>
      </c>
      <c r="B536" t="s">
        <v>1323</v>
      </c>
      <c r="C536" s="1">
        <f t="shared" si="206"/>
        <v>6299</v>
      </c>
      <c r="D536" s="7">
        <f>RANK(N536,(N536:P536,Q536:AE536))</f>
        <v>2</v>
      </c>
      <c r="E536" s="7">
        <f>RANK(O536,(N536:P536,Q536:AE536))</f>
        <v>1</v>
      </c>
      <c r="F536" s="7">
        <f>IF(P536&gt;0,RANK(P536,(N536:P536,Q536:AE536)),0)</f>
        <v>5</v>
      </c>
      <c r="G536" s="1">
        <f t="shared" si="207"/>
        <v>984</v>
      </c>
      <c r="H536" s="2">
        <f t="shared" si="208"/>
        <v>0.15621527226543896</v>
      </c>
      <c r="I536" s="2"/>
      <c r="J536" s="2">
        <f t="shared" si="209"/>
        <v>0.4146689950785839</v>
      </c>
      <c r="K536" s="2">
        <f t="shared" si="210"/>
        <v>0.57088426734402287</v>
      </c>
      <c r="L536" s="2">
        <f t="shared" si="211"/>
        <v>3.1751071598666455E-3</v>
      </c>
      <c r="M536" s="2">
        <f t="shared" si="212"/>
        <v>1.1271630417526586E-2</v>
      </c>
      <c r="N536" s="1">
        <v>2612</v>
      </c>
      <c r="O536" s="1">
        <v>3596</v>
      </c>
      <c r="P536" s="1">
        <v>20</v>
      </c>
      <c r="Q536" s="1">
        <v>30</v>
      </c>
      <c r="R536" s="1">
        <v>41</v>
      </c>
      <c r="AG536" s="7">
        <f>IF(Q536&gt;0,RANK(Q536,(N536:P536,Q536:AE536)),0)</f>
        <v>4</v>
      </c>
      <c r="AH536" s="7">
        <f>IF(R536&gt;0,RANK(R536,(N536:P536,Q536:AE536)),0)</f>
        <v>3</v>
      </c>
      <c r="AI536" s="7">
        <f>IF(T536&gt;0,RANK(T536,(N536:P536,Q536:AE536)),0)</f>
        <v>0</v>
      </c>
      <c r="AJ536" s="7">
        <f>IF(S536&gt;0,RANK(S536,(N536:P536,Q536:AE536)),0)</f>
        <v>0</v>
      </c>
      <c r="AK536" s="2">
        <f t="shared" si="213"/>
        <v>4.762660739799968E-3</v>
      </c>
      <c r="AL536" s="2">
        <f t="shared" si="214"/>
        <v>6.508969677726623E-3</v>
      </c>
      <c r="AM536" s="2">
        <f t="shared" si="215"/>
        <v>0</v>
      </c>
      <c r="AN536" s="2">
        <f t="shared" si="216"/>
        <v>0</v>
      </c>
      <c r="AP536" t="s">
        <v>1062</v>
      </c>
      <c r="AQ536" t="s">
        <v>1323</v>
      </c>
      <c r="AR536">
        <v>10</v>
      </c>
      <c r="AT536" s="93" t="s">
        <v>1499</v>
      </c>
      <c r="AU536" s="92" t="s">
        <v>1181</v>
      </c>
      <c r="AV536" s="83" t="str">
        <f t="shared" si="194"/>
        <v>13237</v>
      </c>
      <c r="AX536" s="7" t="s">
        <v>3753</v>
      </c>
    </row>
    <row r="537" spans="1:50" hidden="1" outlineLevel="1">
      <c r="A537" t="s">
        <v>3415</v>
      </c>
      <c r="B537" t="s">
        <v>1323</v>
      </c>
      <c r="C537" s="1">
        <f t="shared" si="206"/>
        <v>904</v>
      </c>
      <c r="D537" s="7">
        <f>RANK(N537,(N537:P537,Q537:AE537))</f>
        <v>1</v>
      </c>
      <c r="E537" s="7">
        <f>RANK(O537,(N537:P537,Q537:AE537))</f>
        <v>2</v>
      </c>
      <c r="F537" s="7">
        <f>IF(P537&gt;0,RANK(P537,(N537:P537,Q537:AE537)),0)</f>
        <v>0</v>
      </c>
      <c r="G537" s="1">
        <f t="shared" si="207"/>
        <v>194</v>
      </c>
      <c r="H537" s="2">
        <f t="shared" si="208"/>
        <v>0.21460176991150443</v>
      </c>
      <c r="I537" s="2"/>
      <c r="J537" s="2">
        <f t="shared" si="209"/>
        <v>0.59955752212389379</v>
      </c>
      <c r="K537" s="2">
        <f t="shared" si="210"/>
        <v>0.38495575221238937</v>
      </c>
      <c r="L537" s="2">
        <f t="shared" si="211"/>
        <v>0</v>
      </c>
      <c r="M537" s="2">
        <f t="shared" si="212"/>
        <v>1.5486725663716838E-2</v>
      </c>
      <c r="N537" s="1">
        <v>542</v>
      </c>
      <c r="O537" s="1">
        <v>348</v>
      </c>
      <c r="Q537" s="1">
        <v>9</v>
      </c>
      <c r="R537" s="1">
        <v>5</v>
      </c>
      <c r="AG537" s="7">
        <f>IF(Q537&gt;0,RANK(Q537,(N537:P537,Q537:AE537)),0)</f>
        <v>3</v>
      </c>
      <c r="AH537" s="7">
        <f>IF(R537&gt;0,RANK(R537,(N537:P537,Q537:AE537)),0)</f>
        <v>4</v>
      </c>
      <c r="AI537" s="7">
        <f>IF(T537&gt;0,RANK(T537,(N537:P537,Q537:AE537)),0)</f>
        <v>0</v>
      </c>
      <c r="AJ537" s="7">
        <f>IF(S537&gt;0,RANK(S537,(N537:P537,Q537:AE537)),0)</f>
        <v>0</v>
      </c>
      <c r="AK537" s="2">
        <f t="shared" si="213"/>
        <v>9.9557522123893804E-3</v>
      </c>
      <c r="AL537" s="2">
        <f t="shared" si="214"/>
        <v>5.5309734513274336E-3</v>
      </c>
      <c r="AM537" s="2">
        <f t="shared" si="215"/>
        <v>0</v>
      </c>
      <c r="AN537" s="2">
        <f t="shared" si="216"/>
        <v>0</v>
      </c>
      <c r="AP537" t="s">
        <v>3415</v>
      </c>
      <c r="AQ537" t="s">
        <v>1323</v>
      </c>
      <c r="AR537">
        <v>2</v>
      </c>
      <c r="AT537" s="93" t="s">
        <v>1499</v>
      </c>
      <c r="AU537" s="92" t="s">
        <v>1182</v>
      </c>
      <c r="AV537" s="83" t="str">
        <f t="shared" si="194"/>
        <v>13239</v>
      </c>
      <c r="AX537" s="7" t="s">
        <v>3753</v>
      </c>
    </row>
    <row r="538" spans="1:50" hidden="1" outlineLevel="1">
      <c r="A538" t="s">
        <v>3416</v>
      </c>
      <c r="B538" t="s">
        <v>1323</v>
      </c>
      <c r="C538" s="1">
        <f t="shared" si="206"/>
        <v>5341</v>
      </c>
      <c r="D538" s="7">
        <f>RANK(N538,(N538:P538,Q538:AE538))</f>
        <v>2</v>
      </c>
      <c r="E538" s="7">
        <f>RANK(O538,(N538:P538,Q538:AE538))</f>
        <v>1</v>
      </c>
      <c r="F538" s="7">
        <f>IF(P538&gt;0,RANK(P538,(N538:P538,Q538:AE538)),0)</f>
        <v>5</v>
      </c>
      <c r="G538" s="1">
        <f t="shared" si="207"/>
        <v>1675</v>
      </c>
      <c r="H538" s="2">
        <f t="shared" si="208"/>
        <v>0.31361168320539223</v>
      </c>
      <c r="I538" s="2"/>
      <c r="J538" s="2">
        <f t="shared" si="209"/>
        <v>0.3325219996255383</v>
      </c>
      <c r="K538" s="2">
        <f t="shared" si="210"/>
        <v>0.64613368283093053</v>
      </c>
      <c r="L538" s="2">
        <f t="shared" si="211"/>
        <v>5.8041565249953193E-3</v>
      </c>
      <c r="M538" s="2">
        <f t="shared" si="212"/>
        <v>1.5540161018535847E-2</v>
      </c>
      <c r="N538" s="1">
        <v>1776</v>
      </c>
      <c r="O538" s="1">
        <v>3451</v>
      </c>
      <c r="P538" s="1">
        <v>31</v>
      </c>
      <c r="Q538" s="1">
        <v>33</v>
      </c>
      <c r="R538" s="1">
        <v>50</v>
      </c>
      <c r="AG538" s="7">
        <f>IF(Q538&gt;0,RANK(Q538,(N538:P538,Q538:AE538)),0)</f>
        <v>4</v>
      </c>
      <c r="AH538" s="7">
        <f>IF(R538&gt;0,RANK(R538,(N538:P538,Q538:AE538)),0)</f>
        <v>3</v>
      </c>
      <c r="AI538" s="7">
        <f>IF(T538&gt;0,RANK(T538,(N538:P538,Q538:AE538)),0)</f>
        <v>0</v>
      </c>
      <c r="AJ538" s="7">
        <f>IF(S538&gt;0,RANK(S538,(N538:P538,Q538:AE538)),0)</f>
        <v>0</v>
      </c>
      <c r="AK538" s="2">
        <f t="shared" si="213"/>
        <v>6.1786182362853397E-3</v>
      </c>
      <c r="AL538" s="2">
        <f t="shared" si="214"/>
        <v>9.3615427822505148E-3</v>
      </c>
      <c r="AM538" s="2">
        <f t="shared" si="215"/>
        <v>0</v>
      </c>
      <c r="AN538" s="2">
        <f t="shared" si="216"/>
        <v>0</v>
      </c>
      <c r="AP538" t="s">
        <v>3416</v>
      </c>
      <c r="AQ538" t="s">
        <v>1323</v>
      </c>
      <c r="AR538">
        <v>9</v>
      </c>
      <c r="AT538" s="93" t="s">
        <v>1499</v>
      </c>
      <c r="AU538" s="92" t="s">
        <v>1183</v>
      </c>
      <c r="AV538" s="83" t="str">
        <f t="shared" si="194"/>
        <v>13241</v>
      </c>
      <c r="AX538" s="7" t="s">
        <v>3753</v>
      </c>
    </row>
    <row r="539" spans="1:50" hidden="1" outlineLevel="1">
      <c r="A539" t="s">
        <v>3015</v>
      </c>
      <c r="B539" t="s">
        <v>1323</v>
      </c>
      <c r="C539" s="1">
        <f t="shared" si="206"/>
        <v>2569</v>
      </c>
      <c r="D539" s="7">
        <f>RANK(N539,(N539:P539,Q539:AE539))</f>
        <v>1</v>
      </c>
      <c r="E539" s="7">
        <f>RANK(O539,(N539:P539,Q539:AE539))</f>
        <v>2</v>
      </c>
      <c r="F539" s="7">
        <f>IF(P539&gt;0,RANK(P539,(N539:P539,Q539:AE539)),0)</f>
        <v>0</v>
      </c>
      <c r="G539" s="1">
        <f t="shared" si="207"/>
        <v>207</v>
      </c>
      <c r="H539" s="2">
        <f t="shared" si="208"/>
        <v>8.0576099649669136E-2</v>
      </c>
      <c r="I539" s="2"/>
      <c r="J539" s="2">
        <f t="shared" si="209"/>
        <v>0.53756325418450757</v>
      </c>
      <c r="K539" s="2">
        <f t="shared" si="210"/>
        <v>0.45698715453483846</v>
      </c>
      <c r="L539" s="2">
        <f t="shared" si="211"/>
        <v>0</v>
      </c>
      <c r="M539" s="2">
        <f t="shared" si="212"/>
        <v>5.4495912806539759E-3</v>
      </c>
      <c r="N539" s="1">
        <v>1381</v>
      </c>
      <c r="O539" s="1">
        <v>1174</v>
      </c>
      <c r="Q539" s="1">
        <v>11</v>
      </c>
      <c r="R539" s="1">
        <v>3</v>
      </c>
      <c r="AG539" s="7">
        <f>IF(Q539&gt;0,RANK(Q539,(N539:P539,Q539:AE539)),0)</f>
        <v>3</v>
      </c>
      <c r="AH539" s="7">
        <f>IF(R539&gt;0,RANK(R539,(N539:P539,Q539:AE539)),0)</f>
        <v>4</v>
      </c>
      <c r="AI539" s="7">
        <f>IF(T539&gt;0,RANK(T539,(N539:P539,Q539:AE539)),0)</f>
        <v>0</v>
      </c>
      <c r="AJ539" s="7">
        <f>IF(S539&gt;0,RANK(S539,(N539:P539,Q539:AE539)),0)</f>
        <v>0</v>
      </c>
      <c r="AK539" s="2">
        <f t="shared" si="213"/>
        <v>4.2818217205138186E-3</v>
      </c>
      <c r="AL539" s="2">
        <f t="shared" si="214"/>
        <v>1.1677695601401323E-3</v>
      </c>
      <c r="AM539" s="2">
        <f t="shared" si="215"/>
        <v>0</v>
      </c>
      <c r="AN539" s="2">
        <f t="shared" si="216"/>
        <v>0</v>
      </c>
      <c r="AP539" t="s">
        <v>3015</v>
      </c>
      <c r="AQ539" t="s">
        <v>1323</v>
      </c>
      <c r="AR539">
        <v>2</v>
      </c>
      <c r="AT539" s="93" t="s">
        <v>1499</v>
      </c>
      <c r="AU539" s="92" t="s">
        <v>1184</v>
      </c>
      <c r="AV539" s="83" t="str">
        <f t="shared" si="194"/>
        <v>13243</v>
      </c>
      <c r="AX539" s="7" t="s">
        <v>3753</v>
      </c>
    </row>
    <row r="540" spans="1:50" hidden="1" outlineLevel="1">
      <c r="A540" t="s">
        <v>3151</v>
      </c>
      <c r="B540" t="s">
        <v>1323</v>
      </c>
      <c r="C540" s="1">
        <f t="shared" si="206"/>
        <v>57538</v>
      </c>
      <c r="D540" s="7">
        <f>RANK(N540,(N540:P540,Q540:AE540))</f>
        <v>1</v>
      </c>
      <c r="E540" s="7">
        <f>RANK(O540,(N540:P540,Q540:AE540))</f>
        <v>2</v>
      </c>
      <c r="F540" s="7">
        <f>IF(P540&gt;0,RANK(P540,(N540:P540,Q540:AE540)),0)</f>
        <v>5</v>
      </c>
      <c r="G540" s="1">
        <f t="shared" si="207"/>
        <v>5928</v>
      </c>
      <c r="H540" s="2">
        <f t="shared" si="208"/>
        <v>0.10302756439222774</v>
      </c>
      <c r="I540" s="2"/>
      <c r="J540" s="2">
        <f t="shared" si="209"/>
        <v>0.54595224025861167</v>
      </c>
      <c r="K540" s="2">
        <f t="shared" si="210"/>
        <v>0.44292467586638395</v>
      </c>
      <c r="L540" s="2">
        <f t="shared" si="211"/>
        <v>3.0414682470715007E-3</v>
      </c>
      <c r="M540" s="2">
        <f t="shared" si="212"/>
        <v>8.0816156279328796E-3</v>
      </c>
      <c r="N540" s="1">
        <v>31413</v>
      </c>
      <c r="O540" s="1">
        <v>25485</v>
      </c>
      <c r="P540" s="1">
        <v>175</v>
      </c>
      <c r="Q540" s="1">
        <v>252</v>
      </c>
      <c r="R540" s="1">
        <v>209</v>
      </c>
      <c r="S540" s="1">
        <v>4</v>
      </c>
      <c r="AG540" s="7">
        <f>IF(Q540&gt;0,RANK(Q540,(N540:P540,Q540:AE540)),0)</f>
        <v>3</v>
      </c>
      <c r="AH540" s="7">
        <f>IF(R540&gt;0,RANK(R540,(N540:P540,Q540:AE540)),0)</f>
        <v>4</v>
      </c>
      <c r="AI540" s="7">
        <f>IF(T540&gt;0,RANK(T540,(N540:P540,Q540:AE540)),0)</f>
        <v>0</v>
      </c>
      <c r="AJ540" s="7">
        <f>IF(S540&gt;0,RANK(S540,(N540:P540,Q540:AE540)),0)</f>
        <v>6</v>
      </c>
      <c r="AK540" s="2">
        <f t="shared" si="213"/>
        <v>4.3797142757829605E-3</v>
      </c>
      <c r="AL540" s="2">
        <f t="shared" si="214"/>
        <v>3.6323820779311064E-3</v>
      </c>
      <c r="AM540" s="2">
        <f t="shared" si="215"/>
        <v>0</v>
      </c>
      <c r="AN540" s="2">
        <f t="shared" si="216"/>
        <v>6.9519274218777158E-5</v>
      </c>
      <c r="AP540" t="s">
        <v>3151</v>
      </c>
      <c r="AQ540" t="s">
        <v>1323</v>
      </c>
      <c r="AR540">
        <v>10</v>
      </c>
      <c r="AT540" s="93" t="s">
        <v>1499</v>
      </c>
      <c r="AU540" s="92" t="s">
        <v>286</v>
      </c>
      <c r="AV540" s="83" t="str">
        <f t="shared" si="194"/>
        <v>13245</v>
      </c>
      <c r="AX540" s="7" t="s">
        <v>3753</v>
      </c>
    </row>
    <row r="541" spans="1:50" hidden="1" outlineLevel="1">
      <c r="A541" t="s">
        <v>3426</v>
      </c>
      <c r="B541" t="s">
        <v>1323</v>
      </c>
      <c r="C541" s="1">
        <f t="shared" si="206"/>
        <v>24649</v>
      </c>
      <c r="D541" s="7">
        <f>RANK(N541,(N541:P541,Q541:AE541))</f>
        <v>2</v>
      </c>
      <c r="E541" s="7">
        <f>RANK(O541,(N541:P541,Q541:AE541))</f>
        <v>1</v>
      </c>
      <c r="F541" s="7">
        <f>IF(P541&gt;0,RANK(P541,(N541:P541,Q541:AE541)),0)</f>
        <v>4</v>
      </c>
      <c r="G541" s="1">
        <f t="shared" si="207"/>
        <v>7145</v>
      </c>
      <c r="H541" s="2">
        <f t="shared" si="208"/>
        <v>0.28986977159316807</v>
      </c>
      <c r="I541" s="2"/>
      <c r="J541" s="2">
        <f t="shared" si="209"/>
        <v>0.3365248083086535</v>
      </c>
      <c r="K541" s="2">
        <f t="shared" si="210"/>
        <v>0.62639457990182157</v>
      </c>
      <c r="L541" s="2">
        <f t="shared" si="211"/>
        <v>6.4505659458801573E-3</v>
      </c>
      <c r="M541" s="2">
        <f t="shared" si="212"/>
        <v>3.0630045843644774E-2</v>
      </c>
      <c r="N541" s="1">
        <v>8295</v>
      </c>
      <c r="O541" s="1">
        <v>15440</v>
      </c>
      <c r="P541" s="1">
        <v>159</v>
      </c>
      <c r="Q541" s="1">
        <v>133</v>
      </c>
      <c r="R541" s="1">
        <v>622</v>
      </c>
      <c r="AG541" s="7">
        <f>IF(Q541&gt;0,RANK(Q541,(N541:P541,Q541:AE541)),0)</f>
        <v>5</v>
      </c>
      <c r="AH541" s="7">
        <f>IF(R541&gt;0,RANK(R541,(N541:P541,Q541:AE541)),0)</f>
        <v>3</v>
      </c>
      <c r="AI541" s="7">
        <f>IF(T541&gt;0,RANK(T541,(N541:P541,Q541:AE541)),0)</f>
        <v>0</v>
      </c>
      <c r="AJ541" s="7">
        <f>IF(S541&gt;0,RANK(S541,(N541:P541,Q541:AE541)),0)</f>
        <v>0</v>
      </c>
      <c r="AK541" s="2">
        <f t="shared" si="213"/>
        <v>5.3957564201387483E-3</v>
      </c>
      <c r="AL541" s="2">
        <f t="shared" si="214"/>
        <v>2.5234289423506025E-2</v>
      </c>
      <c r="AM541" s="2">
        <f t="shared" si="215"/>
        <v>0</v>
      </c>
      <c r="AN541" s="2">
        <f t="shared" si="216"/>
        <v>0</v>
      </c>
      <c r="AP541" t="s">
        <v>3426</v>
      </c>
      <c r="AQ541" t="s">
        <v>1323</v>
      </c>
      <c r="AR541">
        <v>11</v>
      </c>
      <c r="AT541" s="93" t="s">
        <v>1499</v>
      </c>
      <c r="AU541" s="92" t="s">
        <v>287</v>
      </c>
      <c r="AV541" s="83" t="str">
        <f t="shared" si="194"/>
        <v>13247</v>
      </c>
      <c r="AX541" s="7" t="s">
        <v>3753</v>
      </c>
    </row>
    <row r="542" spans="1:50" hidden="1" outlineLevel="1">
      <c r="A542" t="s">
        <v>1008</v>
      </c>
      <c r="B542" t="s">
        <v>1323</v>
      </c>
      <c r="C542" s="1">
        <f t="shared" si="206"/>
        <v>1176</v>
      </c>
      <c r="D542" s="7">
        <f>RANK(N542,(N542:P542,Q542:AE542))</f>
        <v>2</v>
      </c>
      <c r="E542" s="7">
        <f>RANK(O542,(N542:P542,Q542:AE542))</f>
        <v>1</v>
      </c>
      <c r="F542" s="7">
        <f>IF(P542&gt;0,RANK(P542,(N542:P542,Q542:AE542)),0)</f>
        <v>5</v>
      </c>
      <c r="G542" s="1">
        <f t="shared" si="207"/>
        <v>246</v>
      </c>
      <c r="H542" s="2">
        <f t="shared" si="208"/>
        <v>0.20918367346938777</v>
      </c>
      <c r="I542" s="2"/>
      <c r="J542" s="2">
        <f t="shared" si="209"/>
        <v>0.391156462585034</v>
      </c>
      <c r="K542" s="2">
        <f t="shared" si="210"/>
        <v>0.60034013605442171</v>
      </c>
      <c r="L542" s="2">
        <f t="shared" si="211"/>
        <v>8.5034013605442174E-4</v>
      </c>
      <c r="M542" s="2">
        <f t="shared" si="212"/>
        <v>7.6530612244898608E-3</v>
      </c>
      <c r="N542" s="1">
        <v>460</v>
      </c>
      <c r="O542" s="1">
        <v>706</v>
      </c>
      <c r="P542" s="1">
        <v>1</v>
      </c>
      <c r="Q542" s="1">
        <v>7</v>
      </c>
      <c r="R542" s="1">
        <v>2</v>
      </c>
      <c r="AG542" s="7">
        <f>IF(Q542&gt;0,RANK(Q542,(N542:P542,Q542:AE542)),0)</f>
        <v>3</v>
      </c>
      <c r="AH542" s="7">
        <f>IF(R542&gt;0,RANK(R542,(N542:P542,Q542:AE542)),0)</f>
        <v>4</v>
      </c>
      <c r="AI542" s="7">
        <f>IF(T542&gt;0,RANK(T542,(N542:P542,Q542:AE542)),0)</f>
        <v>0</v>
      </c>
      <c r="AJ542" s="7">
        <f>IF(S542&gt;0,RANK(S542,(N542:P542,Q542:AE542)),0)</f>
        <v>0</v>
      </c>
      <c r="AK542" s="2">
        <f t="shared" si="213"/>
        <v>5.9523809523809521E-3</v>
      </c>
      <c r="AL542" s="2">
        <f t="shared" si="214"/>
        <v>1.7006802721088435E-3</v>
      </c>
      <c r="AM542" s="2">
        <f t="shared" si="215"/>
        <v>0</v>
      </c>
      <c r="AN542" s="2">
        <f t="shared" si="216"/>
        <v>0</v>
      </c>
      <c r="AP542" t="s">
        <v>1008</v>
      </c>
      <c r="AQ542" t="s">
        <v>1323</v>
      </c>
      <c r="AR542">
        <v>2</v>
      </c>
      <c r="AT542" s="93" t="s">
        <v>1499</v>
      </c>
      <c r="AU542" s="92" t="s">
        <v>559</v>
      </c>
      <c r="AV542" s="83" t="str">
        <f t="shared" si="194"/>
        <v>13249</v>
      </c>
      <c r="AX542" s="7" t="s">
        <v>3753</v>
      </c>
    </row>
    <row r="543" spans="1:50" hidden="1" outlineLevel="1">
      <c r="A543" t="s">
        <v>1009</v>
      </c>
      <c r="B543" t="s">
        <v>1323</v>
      </c>
      <c r="C543" s="1">
        <f t="shared" si="206"/>
        <v>4719</v>
      </c>
      <c r="D543" s="7">
        <f>RANK(N543,(N543:P543,Q543:AE543))</f>
        <v>2</v>
      </c>
      <c r="E543" s="7">
        <f>RANK(O543,(N543:P543,Q543:AE543))</f>
        <v>1</v>
      </c>
      <c r="F543" s="7">
        <f>IF(P543&gt;0,RANK(P543,(N543:P543,Q543:AE543)),0)</f>
        <v>5</v>
      </c>
      <c r="G543" s="1">
        <f t="shared" si="207"/>
        <v>228</v>
      </c>
      <c r="H543" s="2">
        <f t="shared" si="208"/>
        <v>4.831532104259377E-2</v>
      </c>
      <c r="I543" s="2"/>
      <c r="J543" s="2">
        <f t="shared" si="209"/>
        <v>0.47319347319347321</v>
      </c>
      <c r="K543" s="2">
        <f t="shared" si="210"/>
        <v>0.521508794236067</v>
      </c>
      <c r="L543" s="2">
        <f t="shared" si="211"/>
        <v>6.3572790845518119E-4</v>
      </c>
      <c r="M543" s="2">
        <f t="shared" si="212"/>
        <v>4.6620046620045536E-3</v>
      </c>
      <c r="N543" s="1">
        <v>2233</v>
      </c>
      <c r="O543" s="1">
        <v>2461</v>
      </c>
      <c r="P543" s="1">
        <v>3</v>
      </c>
      <c r="Q543" s="1">
        <v>11</v>
      </c>
      <c r="R543" s="1">
        <v>11</v>
      </c>
      <c r="AG543" s="7">
        <f>IF(Q543&gt;0,RANK(Q543,(N543:P543,Q543:AE543)),0)</f>
        <v>3</v>
      </c>
      <c r="AH543" s="7">
        <f>IF(R543&gt;0,RANK(R543,(N543:P543,Q543:AE543)),0)</f>
        <v>3</v>
      </c>
      <c r="AI543" s="7">
        <f>IF(T543&gt;0,RANK(T543,(N543:P543,Q543:AE543)),0)</f>
        <v>0</v>
      </c>
      <c r="AJ543" s="7">
        <f>IF(S543&gt;0,RANK(S543,(N543:P543,Q543:AE543)),0)</f>
        <v>0</v>
      </c>
      <c r="AK543" s="2">
        <f t="shared" si="213"/>
        <v>2.331002331002331E-3</v>
      </c>
      <c r="AL543" s="2">
        <f t="shared" si="214"/>
        <v>2.331002331002331E-3</v>
      </c>
      <c r="AM543" s="2">
        <f t="shared" si="215"/>
        <v>0</v>
      </c>
      <c r="AN543" s="2">
        <f t="shared" si="216"/>
        <v>0</v>
      </c>
      <c r="AP543" t="s">
        <v>1009</v>
      </c>
      <c r="AQ543" t="s">
        <v>1323</v>
      </c>
      <c r="AR543">
        <v>1</v>
      </c>
      <c r="AT543" s="93" t="s">
        <v>1499</v>
      </c>
      <c r="AU543" s="92" t="s">
        <v>560</v>
      </c>
      <c r="AV543" s="83" t="str">
        <f t="shared" si="194"/>
        <v>13251</v>
      </c>
      <c r="AX543" s="7" t="s">
        <v>3753</v>
      </c>
    </row>
    <row r="544" spans="1:50" hidden="1" outlineLevel="1">
      <c r="A544" t="s">
        <v>2470</v>
      </c>
      <c r="B544" t="s">
        <v>1323</v>
      </c>
      <c r="C544" s="1">
        <f t="shared" si="206"/>
        <v>2877</v>
      </c>
      <c r="D544" s="7">
        <f>RANK(N544,(N544:P544,Q544:AE544))</f>
        <v>2</v>
      </c>
      <c r="E544" s="7">
        <f>RANK(O544,(N544:P544,Q544:AE544))</f>
        <v>1</v>
      </c>
      <c r="F544" s="7">
        <f>IF(P544&gt;0,RANK(P544,(N544:P544,Q544:AE544)),0)</f>
        <v>0</v>
      </c>
      <c r="G544" s="1">
        <f t="shared" si="207"/>
        <v>224</v>
      </c>
      <c r="H544" s="2">
        <f t="shared" si="208"/>
        <v>7.785888077858881E-2</v>
      </c>
      <c r="I544" s="2"/>
      <c r="J544" s="2">
        <f t="shared" si="209"/>
        <v>0.45637817170663886</v>
      </c>
      <c r="K544" s="2">
        <f t="shared" si="210"/>
        <v>0.53423705248522768</v>
      </c>
      <c r="L544" s="2">
        <f t="shared" si="211"/>
        <v>0</v>
      </c>
      <c r="M544" s="2">
        <f t="shared" si="212"/>
        <v>9.3847758081334609E-3</v>
      </c>
      <c r="N544" s="1">
        <v>1313</v>
      </c>
      <c r="O544" s="1">
        <v>1537</v>
      </c>
      <c r="Q544" s="1">
        <v>17</v>
      </c>
      <c r="R544" s="1">
        <v>10</v>
      </c>
      <c r="AG544" s="7">
        <f>IF(Q544&gt;0,RANK(Q544,(N544:P544,Q544:AE544)),0)</f>
        <v>3</v>
      </c>
      <c r="AH544" s="7">
        <f>IF(R544&gt;0,RANK(R544,(N544:P544,Q544:AE544)),0)</f>
        <v>4</v>
      </c>
      <c r="AI544" s="7">
        <f>IF(T544&gt;0,RANK(T544,(N544:P544,Q544:AE544)),0)</f>
        <v>0</v>
      </c>
      <c r="AJ544" s="7">
        <f>IF(S544&gt;0,RANK(S544,(N544:P544,Q544:AE544)),0)</f>
        <v>0</v>
      </c>
      <c r="AK544" s="2">
        <f t="shared" si="213"/>
        <v>5.908932916232186E-3</v>
      </c>
      <c r="AL544" s="2">
        <f t="shared" si="214"/>
        <v>3.4758428919012862E-3</v>
      </c>
      <c r="AM544" s="2">
        <f t="shared" si="215"/>
        <v>0</v>
      </c>
      <c r="AN544" s="2">
        <f t="shared" si="216"/>
        <v>0</v>
      </c>
      <c r="AP544" t="s">
        <v>2470</v>
      </c>
      <c r="AQ544" t="s">
        <v>1323</v>
      </c>
      <c r="AR544">
        <v>2</v>
      </c>
      <c r="AT544" s="93" t="s">
        <v>1499</v>
      </c>
      <c r="AU544" s="92" t="s">
        <v>561</v>
      </c>
      <c r="AV544" s="83" t="str">
        <f t="shared" si="194"/>
        <v>13253</v>
      </c>
      <c r="AX544" s="7" t="s">
        <v>3753</v>
      </c>
    </row>
    <row r="545" spans="1:50" hidden="1" outlineLevel="1">
      <c r="A545" t="s">
        <v>1010</v>
      </c>
      <c r="B545" t="s">
        <v>1323</v>
      </c>
      <c r="C545" s="1">
        <f t="shared" si="206"/>
        <v>15391</v>
      </c>
      <c r="D545" s="7">
        <f>RANK(N545,(N545:P545,Q545:AE545))</f>
        <v>2</v>
      </c>
      <c r="E545" s="7">
        <f>RANK(O545,(N545:P545,Q545:AE545))</f>
        <v>1</v>
      </c>
      <c r="F545" s="7">
        <f>IF(P545&gt;0,RANK(P545,(N545:P545,Q545:AE545)),0)</f>
        <v>5</v>
      </c>
      <c r="G545" s="1">
        <f t="shared" si="207"/>
        <v>3440</v>
      </c>
      <c r="H545" s="2">
        <f t="shared" si="208"/>
        <v>0.22350724449353518</v>
      </c>
      <c r="I545" s="2"/>
      <c r="J545" s="2">
        <f t="shared" si="209"/>
        <v>0.37885777402378013</v>
      </c>
      <c r="K545" s="2">
        <f t="shared" si="210"/>
        <v>0.60236501851731528</v>
      </c>
      <c r="L545" s="2">
        <f t="shared" si="211"/>
        <v>5.1978428951984931E-4</v>
      </c>
      <c r="M545" s="2">
        <f t="shared" si="212"/>
        <v>1.8257423169384696E-2</v>
      </c>
      <c r="N545" s="1">
        <v>5831</v>
      </c>
      <c r="O545" s="1">
        <v>9271</v>
      </c>
      <c r="P545" s="1">
        <v>8</v>
      </c>
      <c r="Q545" s="1">
        <v>93</v>
      </c>
      <c r="R545" s="1">
        <v>187</v>
      </c>
      <c r="S545" s="1">
        <v>1</v>
      </c>
      <c r="AG545" s="7">
        <f>IF(Q545&gt;0,RANK(Q545,(N545:P545,Q545:AE545)),0)</f>
        <v>4</v>
      </c>
      <c r="AH545" s="7">
        <f>IF(R545&gt;0,RANK(R545,(N545:P545,Q545:AE545)),0)</f>
        <v>3</v>
      </c>
      <c r="AI545" s="7">
        <f>IF(T545&gt;0,RANK(T545,(N545:P545,Q545:AE545)),0)</f>
        <v>0</v>
      </c>
      <c r="AJ545" s="7">
        <f>IF(S545&gt;0,RANK(S545,(N545:P545,Q545:AE545)),0)</f>
        <v>6</v>
      </c>
      <c r="AK545" s="2">
        <f t="shared" si="213"/>
        <v>6.0424923656682474E-3</v>
      </c>
      <c r="AL545" s="2">
        <f t="shared" si="214"/>
        <v>1.2149957767526476E-2</v>
      </c>
      <c r="AM545" s="2">
        <f t="shared" si="215"/>
        <v>0</v>
      </c>
      <c r="AN545" s="2">
        <f t="shared" si="216"/>
        <v>6.4973036189981163E-5</v>
      </c>
      <c r="AP545" t="s">
        <v>1010</v>
      </c>
      <c r="AQ545" t="s">
        <v>1323</v>
      </c>
      <c r="AR545">
        <v>3</v>
      </c>
      <c r="AT545" s="93" t="s">
        <v>1499</v>
      </c>
      <c r="AU545" s="92" t="s">
        <v>562</v>
      </c>
      <c r="AV545" s="83" t="str">
        <f t="shared" si="194"/>
        <v>13255</v>
      </c>
      <c r="AX545" s="7" t="s">
        <v>3753</v>
      </c>
    </row>
    <row r="546" spans="1:50" hidden="1" outlineLevel="1">
      <c r="A546" t="s">
        <v>1335</v>
      </c>
      <c r="B546" t="s">
        <v>1323</v>
      </c>
      <c r="C546" s="1">
        <f t="shared" si="206"/>
        <v>8376</v>
      </c>
      <c r="D546" s="7">
        <f>RANK(N546,(N546:P546,Q546:AE546))</f>
        <v>2</v>
      </c>
      <c r="E546" s="7">
        <f>RANK(O546,(N546:P546,Q546:AE546))</f>
        <v>1</v>
      </c>
      <c r="F546" s="7">
        <f>IF(P546&gt;0,RANK(P546,(N546:P546,Q546:AE546)),0)</f>
        <v>5</v>
      </c>
      <c r="G546" s="1">
        <f t="shared" si="207"/>
        <v>2501</v>
      </c>
      <c r="H546" s="2">
        <f t="shared" si="208"/>
        <v>0.29859121298949381</v>
      </c>
      <c r="I546" s="2"/>
      <c r="J546" s="2">
        <f t="shared" si="209"/>
        <v>0.34252626552053483</v>
      </c>
      <c r="K546" s="2">
        <f t="shared" si="210"/>
        <v>0.64111747851002865</v>
      </c>
      <c r="L546" s="2">
        <f t="shared" si="211"/>
        <v>1.0744985673352436E-3</v>
      </c>
      <c r="M546" s="2">
        <f t="shared" si="212"/>
        <v>1.528175740210133E-2</v>
      </c>
      <c r="N546" s="1">
        <v>2869</v>
      </c>
      <c r="O546" s="1">
        <v>5370</v>
      </c>
      <c r="P546" s="1">
        <v>9</v>
      </c>
      <c r="Q546" s="1">
        <v>68</v>
      </c>
      <c r="R546" s="1">
        <v>60</v>
      </c>
      <c r="AG546" s="7">
        <f>IF(Q546&gt;0,RANK(Q546,(N546:P546,Q546:AE546)),0)</f>
        <v>3</v>
      </c>
      <c r="AH546" s="7">
        <f>IF(R546&gt;0,RANK(R546,(N546:P546,Q546:AE546)),0)</f>
        <v>4</v>
      </c>
      <c r="AI546" s="7">
        <f>IF(T546&gt;0,RANK(T546,(N546:P546,Q546:AE546)),0)</f>
        <v>0</v>
      </c>
      <c r="AJ546" s="7">
        <f>IF(S546&gt;0,RANK(S546,(N546:P546,Q546:AE546)),0)</f>
        <v>0</v>
      </c>
      <c r="AK546" s="2">
        <f t="shared" si="213"/>
        <v>8.1184336198662846E-3</v>
      </c>
      <c r="AL546" s="2">
        <f t="shared" si="214"/>
        <v>7.1633237822349575E-3</v>
      </c>
      <c r="AM546" s="2">
        <f t="shared" si="215"/>
        <v>0</v>
      </c>
      <c r="AN546" s="2">
        <f t="shared" si="216"/>
        <v>0</v>
      </c>
      <c r="AP546" t="s">
        <v>1335</v>
      </c>
      <c r="AQ546" t="s">
        <v>1323</v>
      </c>
      <c r="AR546">
        <v>9</v>
      </c>
      <c r="AT546" s="93" t="s">
        <v>1499</v>
      </c>
      <c r="AU546" s="92" t="s">
        <v>563</v>
      </c>
      <c r="AV546" s="83" t="str">
        <f t="shared" si="194"/>
        <v>13257</v>
      </c>
      <c r="AX546" s="7" t="s">
        <v>3753</v>
      </c>
    </row>
    <row r="547" spans="1:50" hidden="1" outlineLevel="1">
      <c r="A547" t="s">
        <v>1225</v>
      </c>
      <c r="B547" t="s">
        <v>1323</v>
      </c>
      <c r="C547" s="1">
        <f t="shared" si="206"/>
        <v>1954</v>
      </c>
      <c r="D547" s="7">
        <f>RANK(N547,(N547:P547,Q547:AE547))</f>
        <v>1</v>
      </c>
      <c r="E547" s="7">
        <f>RANK(O547,(N547:P547,Q547:AE547))</f>
        <v>2</v>
      </c>
      <c r="F547" s="7">
        <f>IF(P547&gt;0,RANK(P547,(N547:P547,Q547:AE547)),0)</f>
        <v>0</v>
      </c>
      <c r="G547" s="1">
        <f t="shared" si="207"/>
        <v>592</v>
      </c>
      <c r="H547" s="2">
        <f t="shared" si="208"/>
        <v>0.30296827021494371</v>
      </c>
      <c r="I547" s="2"/>
      <c r="J547" s="2">
        <f t="shared" si="209"/>
        <v>0.64841351074718523</v>
      </c>
      <c r="K547" s="2">
        <f t="shared" si="210"/>
        <v>0.34544524053224157</v>
      </c>
      <c r="L547" s="2">
        <f t="shared" si="211"/>
        <v>0</v>
      </c>
      <c r="M547" s="2">
        <f t="shared" si="212"/>
        <v>6.1412487205732003E-3</v>
      </c>
      <c r="N547" s="1">
        <v>1267</v>
      </c>
      <c r="O547" s="1">
        <v>675</v>
      </c>
      <c r="Q547" s="1">
        <v>11</v>
      </c>
      <c r="R547" s="1">
        <v>1</v>
      </c>
      <c r="AG547" s="7">
        <f>IF(Q547&gt;0,RANK(Q547,(N547:P547,Q547:AE547)),0)</f>
        <v>3</v>
      </c>
      <c r="AH547" s="7">
        <f>IF(R547&gt;0,RANK(R547,(N547:P547,Q547:AE547)),0)</f>
        <v>4</v>
      </c>
      <c r="AI547" s="7">
        <f>IF(T547&gt;0,RANK(T547,(N547:P547,Q547:AE547)),0)</f>
        <v>0</v>
      </c>
      <c r="AJ547" s="7">
        <f>IF(S547&gt;0,RANK(S547,(N547:P547,Q547:AE547)),0)</f>
        <v>0</v>
      </c>
      <c r="AK547" s="2">
        <f t="shared" si="213"/>
        <v>5.6294779938587513E-3</v>
      </c>
      <c r="AL547" s="2">
        <f t="shared" si="214"/>
        <v>5.1177072671443195E-4</v>
      </c>
      <c r="AM547" s="2">
        <f t="shared" si="215"/>
        <v>0</v>
      </c>
      <c r="AN547" s="2">
        <f t="shared" si="216"/>
        <v>0</v>
      </c>
      <c r="AP547" t="s">
        <v>1225</v>
      </c>
      <c r="AQ547" t="s">
        <v>1323</v>
      </c>
      <c r="AR547">
        <v>2</v>
      </c>
      <c r="AT547" s="93" t="s">
        <v>1499</v>
      </c>
      <c r="AU547" s="92" t="s">
        <v>564</v>
      </c>
      <c r="AV547" s="83" t="str">
        <f t="shared" ref="AV547:AV579" si="217">AT547&amp;AU547</f>
        <v>13259</v>
      </c>
      <c r="AX547" s="7" t="s">
        <v>3753</v>
      </c>
    </row>
    <row r="548" spans="1:50" hidden="1" outlineLevel="1">
      <c r="A548" t="s">
        <v>3419</v>
      </c>
      <c r="B548" t="s">
        <v>1323</v>
      </c>
      <c r="C548" s="1">
        <f t="shared" ref="C548:C579" si="218">SUM(N548:AE548)</f>
        <v>9697</v>
      </c>
      <c r="D548" s="7">
        <f>RANK(N548,(N548:P548,Q548:AE548))</f>
        <v>2</v>
      </c>
      <c r="E548" s="7">
        <f>RANK(O548,(N548:P548,Q548:AE548))</f>
        <v>1</v>
      </c>
      <c r="F548" s="7">
        <f>IF(P548&gt;0,RANK(P548,(N548:P548,Q548:AE548)),0)</f>
        <v>3</v>
      </c>
      <c r="G548" s="1">
        <f t="shared" ref="G548:G579" si="219">IF(D548=1,N548,IF(E548=1,O548,P548))-IF(D548=2,N548,IF(E548=2,O548,P548))</f>
        <v>99</v>
      </c>
      <c r="H548" s="2">
        <f t="shared" ref="H548:H579" si="220">G548/C548</f>
        <v>1.0209343095802825E-2</v>
      </c>
      <c r="I548" s="2"/>
      <c r="J548" s="2">
        <f t="shared" ref="J548:J579" si="221">IF($C548=0,"-",N548/$C548)</f>
        <v>0.48963596988759411</v>
      </c>
      <c r="K548" s="2">
        <f t="shared" ref="K548:K579" si="222">IF($C548=0,"-",O548/$C548)</f>
        <v>0.49984531298339691</v>
      </c>
      <c r="L548" s="2">
        <f t="shared" ref="L548:L579" si="223">IF($C548=0,"-",P548/$C548)</f>
        <v>4.1249871094152834E-3</v>
      </c>
      <c r="M548" s="2">
        <f t="shared" ref="M548:M579" si="224">IF(C548=0,"-",(1-J548-K548-L548))</f>
        <v>6.3937300195937531E-3</v>
      </c>
      <c r="N548" s="1">
        <v>4748</v>
      </c>
      <c r="O548" s="1">
        <v>4847</v>
      </c>
      <c r="P548" s="1">
        <v>40</v>
      </c>
      <c r="Q548" s="1">
        <v>32</v>
      </c>
      <c r="R548" s="1">
        <v>30</v>
      </c>
      <c r="AG548" s="7">
        <f>IF(Q548&gt;0,RANK(Q548,(N548:P548,Q548:AE548)),0)</f>
        <v>4</v>
      </c>
      <c r="AH548" s="7">
        <f>IF(R548&gt;0,RANK(R548,(N548:P548,Q548:AE548)),0)</f>
        <v>5</v>
      </c>
      <c r="AI548" s="7">
        <f>IF(T548&gt;0,RANK(T548,(N548:P548,Q548:AE548)),0)</f>
        <v>0</v>
      </c>
      <c r="AJ548" s="7">
        <f>IF(S548&gt;0,RANK(S548,(N548:P548,Q548:AE548)),0)</f>
        <v>0</v>
      </c>
      <c r="AK548" s="2">
        <f t="shared" ref="AK548:AK579" si="225">IF($C548=0,"-",Q548/$C548)</f>
        <v>3.2999896875322266E-3</v>
      </c>
      <c r="AL548" s="2">
        <f t="shared" ref="AL548:AL579" si="226">IF($C548=0,"-",R548/$C548)</f>
        <v>3.0937403320614623E-3</v>
      </c>
      <c r="AM548" s="2">
        <f t="shared" ref="AM548:AM579" si="227">IF($C548=0,"-",T548/$C548)</f>
        <v>0</v>
      </c>
      <c r="AN548" s="2">
        <f t="shared" ref="AN548:AN579" si="228">IF($C548=0,"-",S548/$C548)</f>
        <v>0</v>
      </c>
      <c r="AP548" t="s">
        <v>3419</v>
      </c>
      <c r="AQ548" t="s">
        <v>1323</v>
      </c>
      <c r="AR548">
        <v>2</v>
      </c>
      <c r="AT548" s="93" t="s">
        <v>1499</v>
      </c>
      <c r="AU548" s="92" t="s">
        <v>565</v>
      </c>
      <c r="AV548" s="83" t="str">
        <f t="shared" si="217"/>
        <v>13261</v>
      </c>
      <c r="AX548" s="7" t="s">
        <v>3753</v>
      </c>
    </row>
    <row r="549" spans="1:50" hidden="1" outlineLevel="1">
      <c r="A549" t="s">
        <v>3425</v>
      </c>
      <c r="B549" t="s">
        <v>1323</v>
      </c>
      <c r="C549" s="1">
        <f t="shared" si="218"/>
        <v>2531</v>
      </c>
      <c r="D549" s="7">
        <f>RANK(N549,(N549:P549,Q549:AE549))</f>
        <v>1</v>
      </c>
      <c r="E549" s="7">
        <f>RANK(O549,(N549:P549,Q549:AE549))</f>
        <v>2</v>
      </c>
      <c r="F549" s="7">
        <f>IF(P549&gt;0,RANK(P549,(N549:P549,Q549:AE549)),0)</f>
        <v>5</v>
      </c>
      <c r="G549" s="1">
        <f t="shared" si="219"/>
        <v>818</v>
      </c>
      <c r="H549" s="2">
        <f t="shared" si="220"/>
        <v>0.32319241406558674</v>
      </c>
      <c r="I549" s="2"/>
      <c r="J549" s="2">
        <f t="shared" si="221"/>
        <v>0.65665744764915057</v>
      </c>
      <c r="K549" s="2">
        <f t="shared" si="222"/>
        <v>0.33346503358356383</v>
      </c>
      <c r="L549" s="2">
        <f t="shared" si="223"/>
        <v>1.185302252074279E-3</v>
      </c>
      <c r="M549" s="2">
        <f t="shared" si="224"/>
        <v>8.6922165152113189E-3</v>
      </c>
      <c r="N549" s="1">
        <v>1662</v>
      </c>
      <c r="O549" s="1">
        <v>844</v>
      </c>
      <c r="P549" s="1">
        <v>3</v>
      </c>
      <c r="Q549" s="1">
        <v>13</v>
      </c>
      <c r="R549" s="1">
        <v>8</v>
      </c>
      <c r="S549" s="1">
        <v>1</v>
      </c>
      <c r="AG549" s="7">
        <f>IF(Q549&gt;0,RANK(Q549,(N549:P549,Q549:AE549)),0)</f>
        <v>3</v>
      </c>
      <c r="AH549" s="7">
        <f>IF(R549&gt;0,RANK(R549,(N549:P549,Q549:AE549)),0)</f>
        <v>4</v>
      </c>
      <c r="AI549" s="7">
        <f>IF(T549&gt;0,RANK(T549,(N549:P549,Q549:AE549)),0)</f>
        <v>0</v>
      </c>
      <c r="AJ549" s="7">
        <f>IF(S549&gt;0,RANK(S549,(N549:P549,Q549:AE549)),0)</f>
        <v>6</v>
      </c>
      <c r="AK549" s="2">
        <f t="shared" si="225"/>
        <v>5.1363097589885416E-3</v>
      </c>
      <c r="AL549" s="2">
        <f t="shared" si="226"/>
        <v>3.1608060055314103E-3</v>
      </c>
      <c r="AM549" s="2">
        <f t="shared" si="227"/>
        <v>0</v>
      </c>
      <c r="AN549" s="2">
        <f t="shared" si="228"/>
        <v>3.9510075069142629E-4</v>
      </c>
      <c r="AP549" t="s">
        <v>3425</v>
      </c>
      <c r="AQ549" t="s">
        <v>1323</v>
      </c>
      <c r="AR549">
        <v>3</v>
      </c>
      <c r="AT549" s="93" t="s">
        <v>1499</v>
      </c>
      <c r="AU549" s="92" t="s">
        <v>566</v>
      </c>
      <c r="AV549" s="83" t="str">
        <f t="shared" si="217"/>
        <v>13263</v>
      </c>
      <c r="AX549" s="7" t="s">
        <v>3753</v>
      </c>
    </row>
    <row r="550" spans="1:50" hidden="1" outlineLevel="1">
      <c r="A550" t="s">
        <v>1385</v>
      </c>
      <c r="B550" t="s">
        <v>1323</v>
      </c>
      <c r="C550" s="1">
        <f t="shared" si="218"/>
        <v>832</v>
      </c>
      <c r="D550" s="7">
        <f>RANK(N550,(N550:P550,Q550:AE550))</f>
        <v>1</v>
      </c>
      <c r="E550" s="7">
        <f>RANK(O550,(N550:P550,Q550:AE550))</f>
        <v>2</v>
      </c>
      <c r="F550" s="7">
        <f>IF(P550&gt;0,RANK(P550,(N550:P550,Q550:AE550)),0)</f>
        <v>3</v>
      </c>
      <c r="G550" s="1">
        <f t="shared" si="219"/>
        <v>285</v>
      </c>
      <c r="H550" s="2">
        <f t="shared" si="220"/>
        <v>0.34254807692307693</v>
      </c>
      <c r="I550" s="2"/>
      <c r="J550" s="2">
        <f t="shared" si="221"/>
        <v>0.66826923076923073</v>
      </c>
      <c r="K550" s="2">
        <f t="shared" si="222"/>
        <v>0.32572115384615385</v>
      </c>
      <c r="L550" s="2">
        <f t="shared" si="223"/>
        <v>2.403846153846154E-3</v>
      </c>
      <c r="M550" s="2">
        <f t="shared" si="224"/>
        <v>3.6057692307692648E-3</v>
      </c>
      <c r="N550" s="1">
        <v>556</v>
      </c>
      <c r="O550" s="1">
        <v>271</v>
      </c>
      <c r="P550" s="1">
        <v>2</v>
      </c>
      <c r="Q550" s="1">
        <v>2</v>
      </c>
      <c r="R550" s="1">
        <v>1</v>
      </c>
      <c r="AG550" s="7">
        <f>IF(Q550&gt;0,RANK(Q550,(N550:P550,Q550:AE550)),0)</f>
        <v>3</v>
      </c>
      <c r="AH550" s="7">
        <f>IF(R550&gt;0,RANK(R550,(N550:P550,Q550:AE550)),0)</f>
        <v>5</v>
      </c>
      <c r="AI550" s="7">
        <f>IF(T550&gt;0,RANK(T550,(N550:P550,Q550:AE550)),0)</f>
        <v>0</v>
      </c>
      <c r="AJ550" s="7">
        <f>IF(S550&gt;0,RANK(S550,(N550:P550,Q550:AE550)),0)</f>
        <v>0</v>
      </c>
      <c r="AK550" s="2">
        <f t="shared" si="225"/>
        <v>2.403846153846154E-3</v>
      </c>
      <c r="AL550" s="2">
        <f t="shared" si="226"/>
        <v>1.201923076923077E-3</v>
      </c>
      <c r="AM550" s="2">
        <f t="shared" si="227"/>
        <v>0</v>
      </c>
      <c r="AN550" s="2">
        <f t="shared" si="228"/>
        <v>0</v>
      </c>
      <c r="AP550" t="s">
        <v>1385</v>
      </c>
      <c r="AQ550" t="s">
        <v>1323</v>
      </c>
      <c r="AR550">
        <v>10</v>
      </c>
      <c r="AT550" s="93" t="s">
        <v>1499</v>
      </c>
      <c r="AU550" s="92" t="s">
        <v>567</v>
      </c>
      <c r="AV550" s="83" t="str">
        <f t="shared" si="217"/>
        <v>13265</v>
      </c>
      <c r="AX550" s="7" t="s">
        <v>3753</v>
      </c>
    </row>
    <row r="551" spans="1:50" hidden="1" outlineLevel="1">
      <c r="A551" t="s">
        <v>1386</v>
      </c>
      <c r="B551" t="s">
        <v>1323</v>
      </c>
      <c r="C551" s="1">
        <f t="shared" si="218"/>
        <v>5610</v>
      </c>
      <c r="D551" s="7">
        <f>RANK(N551,(N551:P551,Q551:AE551))</f>
        <v>2</v>
      </c>
      <c r="E551" s="7">
        <f>RANK(O551,(N551:P551,Q551:AE551))</f>
        <v>1</v>
      </c>
      <c r="F551" s="7">
        <f>IF(P551&gt;0,RANK(P551,(N551:P551,Q551:AE551)),0)</f>
        <v>5</v>
      </c>
      <c r="G551" s="1">
        <f t="shared" si="219"/>
        <v>1634</v>
      </c>
      <c r="H551" s="2">
        <f t="shared" si="220"/>
        <v>0.29126559714795008</v>
      </c>
      <c r="I551" s="2"/>
      <c r="J551" s="2">
        <f t="shared" si="221"/>
        <v>0.34991087344028521</v>
      </c>
      <c r="K551" s="2">
        <f t="shared" si="222"/>
        <v>0.64117647058823535</v>
      </c>
      <c r="L551" s="2">
        <f t="shared" si="223"/>
        <v>1.7825311942959001E-4</v>
      </c>
      <c r="M551" s="2">
        <f t="shared" si="224"/>
        <v>8.7344028520499103E-3</v>
      </c>
      <c r="N551" s="1">
        <v>1963</v>
      </c>
      <c r="O551" s="1">
        <v>3597</v>
      </c>
      <c r="P551" s="1">
        <v>1</v>
      </c>
      <c r="Q551" s="1">
        <v>32</v>
      </c>
      <c r="R551" s="1">
        <v>16</v>
      </c>
      <c r="S551" s="1">
        <v>1</v>
      </c>
      <c r="AG551" s="7">
        <f>IF(Q551&gt;0,RANK(Q551,(N551:P551,Q551:AE551)),0)</f>
        <v>3</v>
      </c>
      <c r="AH551" s="7">
        <f>IF(R551&gt;0,RANK(R551,(N551:P551,Q551:AE551)),0)</f>
        <v>4</v>
      </c>
      <c r="AI551" s="7">
        <f>IF(T551&gt;0,RANK(T551,(N551:P551,Q551:AE551)),0)</f>
        <v>0</v>
      </c>
      <c r="AJ551" s="7">
        <f>IF(S551&gt;0,RANK(S551,(N551:P551,Q551:AE551)),0)</f>
        <v>5</v>
      </c>
      <c r="AK551" s="2">
        <f t="shared" si="225"/>
        <v>5.7040998217468804E-3</v>
      </c>
      <c r="AL551" s="2">
        <f t="shared" si="226"/>
        <v>2.8520499108734402E-3</v>
      </c>
      <c r="AM551" s="2">
        <f t="shared" si="227"/>
        <v>0</v>
      </c>
      <c r="AN551" s="2">
        <f t="shared" si="228"/>
        <v>1.7825311942959001E-4</v>
      </c>
      <c r="AP551" t="s">
        <v>1386</v>
      </c>
      <c r="AQ551" t="s">
        <v>1323</v>
      </c>
      <c r="AR551">
        <v>1</v>
      </c>
      <c r="AT551" s="93" t="s">
        <v>1499</v>
      </c>
      <c r="AU551" s="92" t="s">
        <v>552</v>
      </c>
      <c r="AV551" s="83" t="str">
        <f t="shared" si="217"/>
        <v>13267</v>
      </c>
      <c r="AX551" s="7" t="s">
        <v>3753</v>
      </c>
    </row>
    <row r="552" spans="1:50" hidden="1" outlineLevel="1">
      <c r="A552" t="s">
        <v>517</v>
      </c>
      <c r="B552" t="s">
        <v>1323</v>
      </c>
      <c r="C552" s="1">
        <f t="shared" si="218"/>
        <v>2780</v>
      </c>
      <c r="D552" s="7">
        <f>RANK(N552,(N552:P552,Q552:AE552))</f>
        <v>2</v>
      </c>
      <c r="E552" s="7">
        <f>RANK(O552,(N552:P552,Q552:AE552))</f>
        <v>1</v>
      </c>
      <c r="F552" s="7">
        <f>IF(P552&gt;0,RANK(P552,(N552:P552,Q552:AE552)),0)</f>
        <v>5</v>
      </c>
      <c r="G552" s="1">
        <f t="shared" si="219"/>
        <v>72</v>
      </c>
      <c r="H552" s="2">
        <f t="shared" si="220"/>
        <v>2.5899280575539568E-2</v>
      </c>
      <c r="I552" s="2"/>
      <c r="J552" s="2">
        <f t="shared" si="221"/>
        <v>0.48201438848920863</v>
      </c>
      <c r="K552" s="2">
        <f t="shared" si="222"/>
        <v>0.50791366906474822</v>
      </c>
      <c r="L552" s="2">
        <f t="shared" si="223"/>
        <v>7.1942446043165469E-4</v>
      </c>
      <c r="M552" s="2">
        <f t="shared" si="224"/>
        <v>9.3525179856114929E-3</v>
      </c>
      <c r="N552" s="1">
        <v>1340</v>
      </c>
      <c r="O552" s="1">
        <v>1412</v>
      </c>
      <c r="P552" s="1">
        <v>2</v>
      </c>
      <c r="Q552" s="1">
        <v>20</v>
      </c>
      <c r="R552" s="1">
        <v>6</v>
      </c>
      <c r="AG552" s="7">
        <f>IF(Q552&gt;0,RANK(Q552,(N552:P552,Q552:AE552)),0)</f>
        <v>3</v>
      </c>
      <c r="AH552" s="7">
        <f>IF(R552&gt;0,RANK(R552,(N552:P552,Q552:AE552)),0)</f>
        <v>4</v>
      </c>
      <c r="AI552" s="7">
        <f>IF(T552&gt;0,RANK(T552,(N552:P552,Q552:AE552)),0)</f>
        <v>0</v>
      </c>
      <c r="AJ552" s="7">
        <f>IF(S552&gt;0,RANK(S552,(N552:P552,Q552:AE552)),0)</f>
        <v>0</v>
      </c>
      <c r="AK552" s="2">
        <f t="shared" si="225"/>
        <v>7.1942446043165471E-3</v>
      </c>
      <c r="AL552" s="2">
        <f t="shared" si="226"/>
        <v>2.158273381294964E-3</v>
      </c>
      <c r="AM552" s="2">
        <f t="shared" si="227"/>
        <v>0</v>
      </c>
      <c r="AN552" s="2">
        <f t="shared" si="228"/>
        <v>0</v>
      </c>
      <c r="AP552" t="s">
        <v>517</v>
      </c>
      <c r="AQ552" t="s">
        <v>1323</v>
      </c>
      <c r="AR552">
        <v>2</v>
      </c>
      <c r="AT552" s="93" t="s">
        <v>1499</v>
      </c>
      <c r="AU552" s="92" t="s">
        <v>553</v>
      </c>
      <c r="AV552" s="83" t="str">
        <f t="shared" si="217"/>
        <v>13269</v>
      </c>
      <c r="AX552" s="7" t="s">
        <v>3753</v>
      </c>
    </row>
    <row r="553" spans="1:50" hidden="1" outlineLevel="1">
      <c r="A553" t="s">
        <v>340</v>
      </c>
      <c r="B553" t="s">
        <v>1323</v>
      </c>
      <c r="C553" s="1">
        <f t="shared" si="218"/>
        <v>3493</v>
      </c>
      <c r="D553" s="7">
        <f>RANK(N553,(N553:P553,Q553:AE553))</f>
        <v>1</v>
      </c>
      <c r="E553" s="7">
        <f>RANK(O553,(N553:P553,Q553:AE553))</f>
        <v>2</v>
      </c>
      <c r="F553" s="7">
        <f>IF(P553&gt;0,RANK(P553,(N553:P553,Q553:AE553)),0)</f>
        <v>5</v>
      </c>
      <c r="G553" s="1">
        <f t="shared" si="219"/>
        <v>84</v>
      </c>
      <c r="H553" s="2">
        <f t="shared" si="220"/>
        <v>2.4048096192384769E-2</v>
      </c>
      <c r="I553" s="2"/>
      <c r="J553" s="2">
        <f t="shared" si="221"/>
        <v>0.50873174921271114</v>
      </c>
      <c r="K553" s="2">
        <f t="shared" si="222"/>
        <v>0.48468365302032634</v>
      </c>
      <c r="L553" s="2">
        <f t="shared" si="223"/>
        <v>2.8628685943315199E-4</v>
      </c>
      <c r="M553" s="2">
        <f t="shared" si="224"/>
        <v>6.2983109075293673E-3</v>
      </c>
      <c r="N553" s="1">
        <v>1777</v>
      </c>
      <c r="O553" s="1">
        <v>1693</v>
      </c>
      <c r="P553" s="1">
        <v>1</v>
      </c>
      <c r="Q553" s="1">
        <v>16</v>
      </c>
      <c r="R553" s="1">
        <v>6</v>
      </c>
      <c r="AG553" s="7">
        <f>IF(Q553&gt;0,RANK(Q553,(N553:P553,Q553:AE553)),0)</f>
        <v>3</v>
      </c>
      <c r="AH553" s="7">
        <f>IF(R553&gt;0,RANK(R553,(N553:P553,Q553:AE553)),0)</f>
        <v>4</v>
      </c>
      <c r="AI553" s="7">
        <f>IF(T553&gt;0,RANK(T553,(N553:P553,Q553:AE553)),0)</f>
        <v>0</v>
      </c>
      <c r="AJ553" s="7">
        <f>IF(S553&gt;0,RANK(S553,(N553:P553,Q553:AE553)),0)</f>
        <v>0</v>
      </c>
      <c r="AK553" s="2">
        <f t="shared" si="225"/>
        <v>4.5805897509304319E-3</v>
      </c>
      <c r="AL553" s="2">
        <f t="shared" si="226"/>
        <v>1.7177211565989122E-3</v>
      </c>
      <c r="AM553" s="2">
        <f t="shared" si="227"/>
        <v>0</v>
      </c>
      <c r="AN553" s="2">
        <f t="shared" si="228"/>
        <v>0</v>
      </c>
      <c r="AP553" t="s">
        <v>340</v>
      </c>
      <c r="AQ553" t="s">
        <v>1323</v>
      </c>
      <c r="AR553">
        <v>8</v>
      </c>
      <c r="AT553" s="93" t="s">
        <v>1499</v>
      </c>
      <c r="AU553" s="92" t="s">
        <v>554</v>
      </c>
      <c r="AV553" s="83" t="str">
        <f t="shared" si="217"/>
        <v>13271</v>
      </c>
      <c r="AX553" s="7" t="s">
        <v>3753</v>
      </c>
    </row>
    <row r="554" spans="1:50" hidden="1" outlineLevel="1">
      <c r="A554" t="s">
        <v>671</v>
      </c>
      <c r="B554" t="s">
        <v>1323</v>
      </c>
      <c r="C554" s="1">
        <f t="shared" si="218"/>
        <v>3113</v>
      </c>
      <c r="D554" s="7">
        <f>RANK(N554,(N554:P554,Q554:AE554))</f>
        <v>1</v>
      </c>
      <c r="E554" s="7">
        <f>RANK(O554,(N554:P554,Q554:AE554))</f>
        <v>2</v>
      </c>
      <c r="F554" s="7">
        <f>IF(P554&gt;0,RANK(P554,(N554:P554,Q554:AE554)),0)</f>
        <v>5</v>
      </c>
      <c r="G554" s="1">
        <f t="shared" si="219"/>
        <v>80</v>
      </c>
      <c r="H554" s="2">
        <f t="shared" si="220"/>
        <v>2.5698682942499197E-2</v>
      </c>
      <c r="I554" s="2"/>
      <c r="J554" s="2">
        <f t="shared" si="221"/>
        <v>0.50883392226148405</v>
      </c>
      <c r="K554" s="2">
        <f t="shared" si="222"/>
        <v>0.48313523931898489</v>
      </c>
      <c r="L554" s="2">
        <f t="shared" si="223"/>
        <v>6.4246707356247997E-4</v>
      </c>
      <c r="M554" s="2">
        <f t="shared" si="224"/>
        <v>7.3883713459685814E-3</v>
      </c>
      <c r="N554" s="1">
        <v>1584</v>
      </c>
      <c r="O554" s="1">
        <v>1504</v>
      </c>
      <c r="P554" s="1">
        <v>2</v>
      </c>
      <c r="Q554" s="1">
        <v>13</v>
      </c>
      <c r="R554" s="1">
        <v>10</v>
      </c>
      <c r="AG554" s="7">
        <f>IF(Q554&gt;0,RANK(Q554,(N554:P554,Q554:AE554)),0)</f>
        <v>3</v>
      </c>
      <c r="AH554" s="7">
        <f>IF(R554&gt;0,RANK(R554,(N554:P554,Q554:AE554)),0)</f>
        <v>4</v>
      </c>
      <c r="AI554" s="7">
        <f>IF(T554&gt;0,RANK(T554,(N554:P554,Q554:AE554)),0)</f>
        <v>0</v>
      </c>
      <c r="AJ554" s="7">
        <f>IF(S554&gt;0,RANK(S554,(N554:P554,Q554:AE554)),0)</f>
        <v>0</v>
      </c>
      <c r="AK554" s="2">
        <f t="shared" si="225"/>
        <v>4.1760359781561193E-3</v>
      </c>
      <c r="AL554" s="2">
        <f t="shared" si="226"/>
        <v>3.2123353678123997E-3</v>
      </c>
      <c r="AM554" s="2">
        <f t="shared" si="227"/>
        <v>0</v>
      </c>
      <c r="AN554" s="2">
        <f t="shared" si="228"/>
        <v>0</v>
      </c>
      <c r="AP554" t="s">
        <v>671</v>
      </c>
      <c r="AQ554" t="s">
        <v>1323</v>
      </c>
      <c r="AR554">
        <v>2</v>
      </c>
      <c r="AT554" s="93" t="s">
        <v>1499</v>
      </c>
      <c r="AU554" s="92" t="s">
        <v>291</v>
      </c>
      <c r="AV554" s="83" t="str">
        <f t="shared" si="217"/>
        <v>13273</v>
      </c>
      <c r="AX554" s="7" t="s">
        <v>3753</v>
      </c>
    </row>
    <row r="555" spans="1:50" hidden="1" outlineLevel="1">
      <c r="A555" t="s">
        <v>672</v>
      </c>
      <c r="B555" t="s">
        <v>1323</v>
      </c>
      <c r="C555" s="1">
        <f t="shared" si="218"/>
        <v>12058</v>
      </c>
      <c r="D555" s="7">
        <f>RANK(N555,(N555:P555,Q555:AE555))</f>
        <v>2</v>
      </c>
      <c r="E555" s="7">
        <f>RANK(O555,(N555:P555,Q555:AE555))</f>
        <v>1</v>
      </c>
      <c r="F555" s="7">
        <f>IF(P555&gt;0,RANK(P555,(N555:P555,Q555:AE555)),0)</f>
        <v>3</v>
      </c>
      <c r="G555" s="1">
        <f t="shared" si="219"/>
        <v>2231</v>
      </c>
      <c r="H555" s="2">
        <f t="shared" si="220"/>
        <v>0.18502239177309671</v>
      </c>
      <c r="I555" s="2"/>
      <c r="J555" s="2">
        <f t="shared" si="221"/>
        <v>0.40321778072648862</v>
      </c>
      <c r="K555" s="2">
        <f t="shared" si="222"/>
        <v>0.58824017249958538</v>
      </c>
      <c r="L555" s="2">
        <f t="shared" si="223"/>
        <v>3.317299718029524E-3</v>
      </c>
      <c r="M555" s="2">
        <f t="shared" si="224"/>
        <v>5.2247470558964802E-3</v>
      </c>
      <c r="N555" s="1">
        <v>4862</v>
      </c>
      <c r="O555" s="1">
        <v>7093</v>
      </c>
      <c r="P555" s="1">
        <v>40</v>
      </c>
      <c r="Q555" s="1">
        <v>32</v>
      </c>
      <c r="R555" s="1">
        <v>28</v>
      </c>
      <c r="S555" s="1">
        <v>3</v>
      </c>
      <c r="AG555" s="7">
        <f>IF(Q555&gt;0,RANK(Q555,(N555:P555,Q555:AE555)),0)</f>
        <v>4</v>
      </c>
      <c r="AH555" s="7">
        <f>IF(R555&gt;0,RANK(R555,(N555:P555,Q555:AE555)),0)</f>
        <v>5</v>
      </c>
      <c r="AI555" s="7">
        <f>IF(T555&gt;0,RANK(T555,(N555:P555,Q555:AE555)),0)</f>
        <v>0</v>
      </c>
      <c r="AJ555" s="7">
        <f>IF(S555&gt;0,RANK(S555,(N555:P555,Q555:AE555)),0)</f>
        <v>6</v>
      </c>
      <c r="AK555" s="2">
        <f t="shared" si="225"/>
        <v>2.6538397744236193E-3</v>
      </c>
      <c r="AL555" s="2">
        <f t="shared" si="226"/>
        <v>2.3221098026206667E-3</v>
      </c>
      <c r="AM555" s="2">
        <f t="shared" si="227"/>
        <v>0</v>
      </c>
      <c r="AN555" s="2">
        <f t="shared" si="228"/>
        <v>2.4879747885221432E-4</v>
      </c>
      <c r="AP555" t="s">
        <v>672</v>
      </c>
      <c r="AQ555" t="s">
        <v>1323</v>
      </c>
      <c r="AR555">
        <v>2</v>
      </c>
      <c r="AT555" s="93" t="s">
        <v>1499</v>
      </c>
      <c r="AU555" s="92" t="s">
        <v>292</v>
      </c>
      <c r="AV555" s="83" t="str">
        <f t="shared" si="217"/>
        <v>13275</v>
      </c>
      <c r="AX555" s="7" t="s">
        <v>3753</v>
      </c>
    </row>
    <row r="556" spans="1:50" hidden="1" outlineLevel="1">
      <c r="A556" t="s">
        <v>1330</v>
      </c>
      <c r="B556" t="s">
        <v>1323</v>
      </c>
      <c r="C556" s="1">
        <f t="shared" si="218"/>
        <v>10328</v>
      </c>
      <c r="D556" s="7">
        <f>RANK(N556,(N556:P556,Q556:AE556))</f>
        <v>2</v>
      </c>
      <c r="E556" s="7">
        <f>RANK(O556,(N556:P556,Q556:AE556))</f>
        <v>1</v>
      </c>
      <c r="F556" s="7">
        <f>IF(P556&gt;0,RANK(P556,(N556:P556,Q556:AE556)),0)</f>
        <v>5</v>
      </c>
      <c r="G556" s="1">
        <f t="shared" si="219"/>
        <v>3131</v>
      </c>
      <c r="H556" s="2">
        <f t="shared" si="220"/>
        <v>0.30315646785437644</v>
      </c>
      <c r="I556" s="2"/>
      <c r="J556" s="2">
        <f t="shared" si="221"/>
        <v>0.34343532145623545</v>
      </c>
      <c r="K556" s="2">
        <f t="shared" si="222"/>
        <v>0.6465917893106119</v>
      </c>
      <c r="L556" s="2">
        <f t="shared" si="223"/>
        <v>2.1301316808675446E-3</v>
      </c>
      <c r="M556" s="2">
        <f t="shared" si="224"/>
        <v>7.8427575522851036E-3</v>
      </c>
      <c r="N556" s="1">
        <v>3547</v>
      </c>
      <c r="O556" s="1">
        <v>6678</v>
      </c>
      <c r="P556" s="1">
        <v>22</v>
      </c>
      <c r="Q556" s="1">
        <v>48</v>
      </c>
      <c r="R556" s="1">
        <v>33</v>
      </c>
      <c r="AG556" s="7">
        <f>IF(Q556&gt;0,RANK(Q556,(N556:P556,Q556:AE556)),0)</f>
        <v>3</v>
      </c>
      <c r="AH556" s="7">
        <f>IF(R556&gt;0,RANK(R556,(N556:P556,Q556:AE556)),0)</f>
        <v>4</v>
      </c>
      <c r="AI556" s="7">
        <f>IF(T556&gt;0,RANK(T556,(N556:P556,Q556:AE556)),0)</f>
        <v>0</v>
      </c>
      <c r="AJ556" s="7">
        <f>IF(S556&gt;0,RANK(S556,(N556:P556,Q556:AE556)),0)</f>
        <v>0</v>
      </c>
      <c r="AK556" s="2">
        <f t="shared" si="225"/>
        <v>4.6475600309837332E-3</v>
      </c>
      <c r="AL556" s="2">
        <f t="shared" si="226"/>
        <v>3.1951975213013167E-3</v>
      </c>
      <c r="AM556" s="2">
        <f t="shared" si="227"/>
        <v>0</v>
      </c>
      <c r="AN556" s="2">
        <f t="shared" si="228"/>
        <v>0</v>
      </c>
      <c r="AP556" t="s">
        <v>1330</v>
      </c>
      <c r="AQ556" t="s">
        <v>1323</v>
      </c>
      <c r="AR556">
        <v>2</v>
      </c>
      <c r="AT556" s="93" t="s">
        <v>1499</v>
      </c>
      <c r="AU556" s="92" t="s">
        <v>293</v>
      </c>
      <c r="AV556" s="83" t="str">
        <f t="shared" si="217"/>
        <v>13277</v>
      </c>
      <c r="AX556" s="7" t="s">
        <v>3753</v>
      </c>
    </row>
    <row r="557" spans="1:50" hidden="1" outlineLevel="1">
      <c r="A557" t="s">
        <v>2298</v>
      </c>
      <c r="B557" t="s">
        <v>1323</v>
      </c>
      <c r="C557" s="1">
        <f t="shared" si="218"/>
        <v>7210</v>
      </c>
      <c r="D557" s="7">
        <f>RANK(N557,(N557:P557,Q557:AE557))</f>
        <v>2</v>
      </c>
      <c r="E557" s="7">
        <f>RANK(O557,(N557:P557,Q557:AE557))</f>
        <v>1</v>
      </c>
      <c r="F557" s="7">
        <f>IF(P557&gt;0,RANK(P557,(N557:P557,Q557:AE557)),0)</f>
        <v>5</v>
      </c>
      <c r="G557" s="1">
        <f t="shared" si="219"/>
        <v>1844</v>
      </c>
      <c r="H557" s="2">
        <f t="shared" si="220"/>
        <v>0.25575589459084602</v>
      </c>
      <c r="I557" s="2"/>
      <c r="J557" s="2">
        <f t="shared" si="221"/>
        <v>0.36657420249653261</v>
      </c>
      <c r="K557" s="2">
        <f t="shared" si="222"/>
        <v>0.62233009708737863</v>
      </c>
      <c r="L557" s="2">
        <f t="shared" si="223"/>
        <v>1.8030513176144243E-3</v>
      </c>
      <c r="M557" s="2">
        <f t="shared" si="224"/>
        <v>9.2926490984743364E-3</v>
      </c>
      <c r="N557" s="1">
        <v>2643</v>
      </c>
      <c r="O557" s="1">
        <v>4487</v>
      </c>
      <c r="P557" s="1">
        <v>13</v>
      </c>
      <c r="Q557" s="1">
        <v>37</v>
      </c>
      <c r="R557" s="1">
        <v>30</v>
      </c>
      <c r="AG557" s="7">
        <f>IF(Q557&gt;0,RANK(Q557,(N557:P557,Q557:AE557)),0)</f>
        <v>3</v>
      </c>
      <c r="AH557" s="7">
        <f>IF(R557&gt;0,RANK(R557,(N557:P557,Q557:AE557)),0)</f>
        <v>4</v>
      </c>
      <c r="AI557" s="7">
        <f>IF(T557&gt;0,RANK(T557,(N557:P557,Q557:AE557)),0)</f>
        <v>0</v>
      </c>
      <c r="AJ557" s="7">
        <f>IF(S557&gt;0,RANK(S557,(N557:P557,Q557:AE557)),0)</f>
        <v>0</v>
      </c>
      <c r="AK557" s="2">
        <f t="shared" si="225"/>
        <v>5.1317614424410537E-3</v>
      </c>
      <c r="AL557" s="2">
        <f t="shared" si="226"/>
        <v>4.160887656033287E-3</v>
      </c>
      <c r="AM557" s="2">
        <f t="shared" si="227"/>
        <v>0</v>
      </c>
      <c r="AN557" s="2">
        <f t="shared" si="228"/>
        <v>0</v>
      </c>
      <c r="AP557" t="s">
        <v>2298</v>
      </c>
      <c r="AQ557" t="s">
        <v>1323</v>
      </c>
      <c r="AR557">
        <v>1</v>
      </c>
      <c r="AT557" s="93" t="s">
        <v>1499</v>
      </c>
      <c r="AU557" s="92" t="s">
        <v>299</v>
      </c>
      <c r="AV557" s="83" t="str">
        <f t="shared" si="217"/>
        <v>13279</v>
      </c>
      <c r="AX557" s="7" t="s">
        <v>3753</v>
      </c>
    </row>
    <row r="558" spans="1:50" hidden="1" outlineLevel="1">
      <c r="A558" t="s">
        <v>2299</v>
      </c>
      <c r="B558" t="s">
        <v>1323</v>
      </c>
      <c r="C558" s="1">
        <f t="shared" si="218"/>
        <v>4497</v>
      </c>
      <c r="D558" s="7">
        <f>RANK(N558,(N558:P558,Q558:AE558))</f>
        <v>2</v>
      </c>
      <c r="E558" s="7">
        <f>RANK(O558,(N558:P558,Q558:AE558))</f>
        <v>1</v>
      </c>
      <c r="F558" s="7">
        <f>IF(P558&gt;0,RANK(P558,(N558:P558,Q558:AE558)),0)</f>
        <v>4</v>
      </c>
      <c r="G558" s="1">
        <f t="shared" si="219"/>
        <v>1407</v>
      </c>
      <c r="H558" s="2">
        <f t="shared" si="220"/>
        <v>0.31287525016677786</v>
      </c>
      <c r="I558" s="2"/>
      <c r="J558" s="2">
        <f t="shared" si="221"/>
        <v>0.33244385145652655</v>
      </c>
      <c r="K558" s="2">
        <f t="shared" si="222"/>
        <v>0.64531910162330441</v>
      </c>
      <c r="L558" s="2">
        <f t="shared" si="223"/>
        <v>7.5605959528574603E-3</v>
      </c>
      <c r="M558" s="2">
        <f t="shared" si="224"/>
        <v>1.4676450967311575E-2</v>
      </c>
      <c r="N558" s="1">
        <v>1495</v>
      </c>
      <c r="O558" s="1">
        <v>2902</v>
      </c>
      <c r="P558" s="1">
        <v>34</v>
      </c>
      <c r="Q558" s="1">
        <v>38</v>
      </c>
      <c r="R558" s="1">
        <v>28</v>
      </c>
      <c r="AG558" s="7">
        <f>IF(Q558&gt;0,RANK(Q558,(N558:P558,Q558:AE558)),0)</f>
        <v>3</v>
      </c>
      <c r="AH558" s="7">
        <f>IF(R558&gt;0,RANK(R558,(N558:P558,Q558:AE558)),0)</f>
        <v>5</v>
      </c>
      <c r="AI558" s="7">
        <f>IF(T558&gt;0,RANK(T558,(N558:P558,Q558:AE558)),0)</f>
        <v>0</v>
      </c>
      <c r="AJ558" s="7">
        <f>IF(S558&gt;0,RANK(S558,(N558:P558,Q558:AE558)),0)</f>
        <v>0</v>
      </c>
      <c r="AK558" s="2">
        <f t="shared" si="225"/>
        <v>8.4500778296642213E-3</v>
      </c>
      <c r="AL558" s="2">
        <f t="shared" si="226"/>
        <v>6.2263731376473201E-3</v>
      </c>
      <c r="AM558" s="2">
        <f t="shared" si="227"/>
        <v>0</v>
      </c>
      <c r="AN558" s="2">
        <f t="shared" si="228"/>
        <v>0</v>
      </c>
      <c r="AP558" t="s">
        <v>2299</v>
      </c>
      <c r="AQ558" t="s">
        <v>1323</v>
      </c>
      <c r="AR558">
        <v>9</v>
      </c>
      <c r="AT558" s="93" t="s">
        <v>1499</v>
      </c>
      <c r="AU558" s="92" t="s">
        <v>300</v>
      </c>
      <c r="AV558" s="83" t="str">
        <f t="shared" si="217"/>
        <v>13281</v>
      </c>
      <c r="AX558" s="7" t="s">
        <v>3753</v>
      </c>
    </row>
    <row r="559" spans="1:50" hidden="1" outlineLevel="1">
      <c r="A559" t="s">
        <v>2813</v>
      </c>
      <c r="B559" t="s">
        <v>1323</v>
      </c>
      <c r="C559" s="1">
        <f t="shared" si="218"/>
        <v>1963</v>
      </c>
      <c r="D559" s="7">
        <f>RANK(N559,(N559:P559,Q559:AE559))</f>
        <v>2</v>
      </c>
      <c r="E559" s="7">
        <f>RANK(O559,(N559:P559,Q559:AE559))</f>
        <v>1</v>
      </c>
      <c r="F559" s="7">
        <f>IF(P559&gt;0,RANK(P559,(N559:P559,Q559:AE559)),0)</f>
        <v>5</v>
      </c>
      <c r="G559" s="1">
        <f t="shared" si="219"/>
        <v>183</v>
      </c>
      <c r="H559" s="2">
        <f t="shared" si="220"/>
        <v>9.3224656138563428E-2</v>
      </c>
      <c r="I559" s="2"/>
      <c r="J559" s="2">
        <f t="shared" si="221"/>
        <v>0.44778400407539481</v>
      </c>
      <c r="K559" s="2">
        <f t="shared" si="222"/>
        <v>0.54100866021395821</v>
      </c>
      <c r="L559" s="2">
        <f t="shared" si="223"/>
        <v>1.5282730514518594E-3</v>
      </c>
      <c r="M559" s="2">
        <f t="shared" si="224"/>
        <v>9.6790626591950549E-3</v>
      </c>
      <c r="N559" s="1">
        <v>879</v>
      </c>
      <c r="O559" s="1">
        <v>1062</v>
      </c>
      <c r="P559" s="1">
        <v>3</v>
      </c>
      <c r="Q559" s="1">
        <v>14</v>
      </c>
      <c r="R559" s="1">
        <v>5</v>
      </c>
      <c r="AG559" s="7">
        <f>IF(Q559&gt;0,RANK(Q559,(N559:P559,Q559:AE559)),0)</f>
        <v>3</v>
      </c>
      <c r="AH559" s="7">
        <f>IF(R559&gt;0,RANK(R559,(N559:P559,Q559:AE559)),0)</f>
        <v>4</v>
      </c>
      <c r="AI559" s="7">
        <f>IF(T559&gt;0,RANK(T559,(N559:P559,Q559:AE559)),0)</f>
        <v>0</v>
      </c>
      <c r="AJ559" s="7">
        <f>IF(S559&gt;0,RANK(S559,(N559:P559,Q559:AE559)),0)</f>
        <v>0</v>
      </c>
      <c r="AK559" s="2">
        <f t="shared" si="225"/>
        <v>7.1319409067753439E-3</v>
      </c>
      <c r="AL559" s="2">
        <f t="shared" si="226"/>
        <v>2.5471217524197657E-3</v>
      </c>
      <c r="AM559" s="2">
        <f t="shared" si="227"/>
        <v>0</v>
      </c>
      <c r="AN559" s="2">
        <f t="shared" si="228"/>
        <v>0</v>
      </c>
      <c r="AP559" t="s">
        <v>2813</v>
      </c>
      <c r="AQ559" t="s">
        <v>1323</v>
      </c>
      <c r="AR559">
        <v>8</v>
      </c>
      <c r="AT559" s="93" t="s">
        <v>1499</v>
      </c>
      <c r="AU559" s="92" t="s">
        <v>301</v>
      </c>
      <c r="AV559" s="83" t="str">
        <f t="shared" si="217"/>
        <v>13283</v>
      </c>
      <c r="AX559" s="7" t="s">
        <v>3753</v>
      </c>
    </row>
    <row r="560" spans="1:50" hidden="1" outlineLevel="1">
      <c r="A560" t="s">
        <v>2814</v>
      </c>
      <c r="B560" t="s">
        <v>1323</v>
      </c>
      <c r="C560" s="1">
        <f t="shared" si="218"/>
        <v>17804</v>
      </c>
      <c r="D560" s="7">
        <f>RANK(N560,(N560:P560,Q560:AE560))</f>
        <v>2</v>
      </c>
      <c r="E560" s="7">
        <f>RANK(O560,(N560:P560,Q560:AE560))</f>
        <v>1</v>
      </c>
      <c r="F560" s="7">
        <f>IF(P560&gt;0,RANK(P560,(N560:P560,Q560:AE560)),0)</f>
        <v>4</v>
      </c>
      <c r="G560" s="1">
        <f t="shared" si="219"/>
        <v>4819</v>
      </c>
      <c r="H560" s="2">
        <f t="shared" si="220"/>
        <v>0.27066951246910809</v>
      </c>
      <c r="I560" s="2"/>
      <c r="J560" s="2">
        <f t="shared" si="221"/>
        <v>0.35829027184902268</v>
      </c>
      <c r="K560" s="2">
        <f t="shared" si="222"/>
        <v>0.62895978431813071</v>
      </c>
      <c r="L560" s="2">
        <f t="shared" si="223"/>
        <v>4.4933722758930573E-3</v>
      </c>
      <c r="M560" s="2">
        <f t="shared" si="224"/>
        <v>8.256571556953609E-3</v>
      </c>
      <c r="N560" s="1">
        <v>6379</v>
      </c>
      <c r="O560" s="1">
        <v>11198</v>
      </c>
      <c r="P560" s="1">
        <v>80</v>
      </c>
      <c r="Q560" s="1">
        <v>61</v>
      </c>
      <c r="R560" s="1">
        <v>86</v>
      </c>
      <c r="AG560" s="7">
        <f>IF(Q560&gt;0,RANK(Q560,(N560:P560,Q560:AE560)),0)</f>
        <v>5</v>
      </c>
      <c r="AH560" s="7">
        <f>IF(R560&gt;0,RANK(R560,(N560:P560,Q560:AE560)),0)</f>
        <v>3</v>
      </c>
      <c r="AI560" s="7">
        <f>IF(T560&gt;0,RANK(T560,(N560:P560,Q560:AE560)),0)</f>
        <v>0</v>
      </c>
      <c r="AJ560" s="7">
        <f>IF(S560&gt;0,RANK(S560,(N560:P560,Q560:AE560)),0)</f>
        <v>0</v>
      </c>
      <c r="AK560" s="2">
        <f t="shared" si="225"/>
        <v>3.4261963603684567E-3</v>
      </c>
      <c r="AL560" s="2">
        <f t="shared" si="226"/>
        <v>4.8303751965850369E-3</v>
      </c>
      <c r="AM560" s="2">
        <f t="shared" si="227"/>
        <v>0</v>
      </c>
      <c r="AN560" s="2">
        <f t="shared" si="228"/>
        <v>0</v>
      </c>
      <c r="AP560" t="s">
        <v>2814</v>
      </c>
      <c r="AQ560" t="s">
        <v>1323</v>
      </c>
      <c r="AR560">
        <v>7</v>
      </c>
      <c r="AT560" s="93" t="s">
        <v>1499</v>
      </c>
      <c r="AU560" s="92" t="s">
        <v>302</v>
      </c>
      <c r="AV560" s="83" t="str">
        <f t="shared" si="217"/>
        <v>13285</v>
      </c>
      <c r="AX560" s="7" t="s">
        <v>3753</v>
      </c>
    </row>
    <row r="561" spans="1:50" hidden="1" outlineLevel="1">
      <c r="A561" t="s">
        <v>2510</v>
      </c>
      <c r="B561" t="s">
        <v>1323</v>
      </c>
      <c r="C561" s="1">
        <f t="shared" si="218"/>
        <v>2456</v>
      </c>
      <c r="D561" s="7">
        <f>RANK(N561,(N561:P561,Q561:AE561))</f>
        <v>2</v>
      </c>
      <c r="E561" s="7">
        <f>RANK(O561,(N561:P561,Q561:AE561))</f>
        <v>1</v>
      </c>
      <c r="F561" s="7">
        <f>IF(P561&gt;0,RANK(P561,(N561:P561,Q561:AE561)),0)</f>
        <v>5</v>
      </c>
      <c r="G561" s="1">
        <f t="shared" si="219"/>
        <v>89</v>
      </c>
      <c r="H561" s="2">
        <f t="shared" si="220"/>
        <v>3.6237785016286647E-2</v>
      </c>
      <c r="I561" s="2"/>
      <c r="J561" s="2">
        <f t="shared" si="221"/>
        <v>0.47597719869706839</v>
      </c>
      <c r="K561" s="2">
        <f t="shared" si="222"/>
        <v>0.51221498371335505</v>
      </c>
      <c r="L561" s="2">
        <f t="shared" si="223"/>
        <v>8.1433224755700329E-4</v>
      </c>
      <c r="M561" s="2">
        <f t="shared" si="224"/>
        <v>1.0993485342019493E-2</v>
      </c>
      <c r="N561" s="1">
        <v>1169</v>
      </c>
      <c r="O561" s="1">
        <v>1258</v>
      </c>
      <c r="P561" s="1">
        <v>2</v>
      </c>
      <c r="Q561" s="1">
        <v>20</v>
      </c>
      <c r="R561" s="1">
        <v>7</v>
      </c>
      <c r="AG561" s="7">
        <f>IF(Q561&gt;0,RANK(Q561,(N561:P561,Q561:AE561)),0)</f>
        <v>3</v>
      </c>
      <c r="AH561" s="7">
        <f>IF(R561&gt;0,RANK(R561,(N561:P561,Q561:AE561)),0)</f>
        <v>4</v>
      </c>
      <c r="AI561" s="7">
        <f>IF(T561&gt;0,RANK(T561,(N561:P561,Q561:AE561)),0)</f>
        <v>0</v>
      </c>
      <c r="AJ561" s="7">
        <f>IF(S561&gt;0,RANK(S561,(N561:P561,Q561:AE561)),0)</f>
        <v>0</v>
      </c>
      <c r="AK561" s="2">
        <f t="shared" si="225"/>
        <v>8.1433224755700327E-3</v>
      </c>
      <c r="AL561" s="2">
        <f t="shared" si="226"/>
        <v>2.8501628664495114E-3</v>
      </c>
      <c r="AM561" s="2">
        <f t="shared" si="227"/>
        <v>0</v>
      </c>
      <c r="AN561" s="2">
        <f t="shared" si="228"/>
        <v>0</v>
      </c>
      <c r="AP561" t="s">
        <v>2510</v>
      </c>
      <c r="AQ561" t="s">
        <v>1323</v>
      </c>
      <c r="AR561">
        <v>2</v>
      </c>
      <c r="AT561" s="93" t="s">
        <v>1499</v>
      </c>
      <c r="AU561" s="92" t="s">
        <v>303</v>
      </c>
      <c r="AV561" s="83" t="str">
        <f t="shared" si="217"/>
        <v>13287</v>
      </c>
      <c r="AX561" s="7" t="s">
        <v>3753</v>
      </c>
    </row>
    <row r="562" spans="1:50" hidden="1" outlineLevel="1">
      <c r="A562" t="s">
        <v>2511</v>
      </c>
      <c r="B562" t="s">
        <v>1323</v>
      </c>
      <c r="C562" s="1">
        <f t="shared" si="218"/>
        <v>3615</v>
      </c>
      <c r="D562" s="7">
        <f>RANK(N562,(N562:P562,Q562:AE562))</f>
        <v>1</v>
      </c>
      <c r="E562" s="7">
        <f>RANK(O562,(N562:P562,Q562:AE562))</f>
        <v>2</v>
      </c>
      <c r="F562" s="7">
        <f>IF(P562&gt;0,RANK(P562,(N562:P562,Q562:AE562)),0)</f>
        <v>5</v>
      </c>
      <c r="G562" s="1">
        <f t="shared" si="219"/>
        <v>407</v>
      </c>
      <c r="H562" s="2">
        <f t="shared" si="220"/>
        <v>0.11258644536652836</v>
      </c>
      <c r="I562" s="2"/>
      <c r="J562" s="2">
        <f t="shared" si="221"/>
        <v>0.54688796680497931</v>
      </c>
      <c r="K562" s="2">
        <f t="shared" si="222"/>
        <v>0.43430152143845091</v>
      </c>
      <c r="L562" s="2">
        <f t="shared" si="223"/>
        <v>1.1065006915629322E-3</v>
      </c>
      <c r="M562" s="2">
        <f t="shared" si="224"/>
        <v>1.7704011065006849E-2</v>
      </c>
      <c r="N562" s="1">
        <v>1977</v>
      </c>
      <c r="O562" s="1">
        <v>1570</v>
      </c>
      <c r="P562" s="1">
        <v>4</v>
      </c>
      <c r="Q562" s="1">
        <v>25</v>
      </c>
      <c r="R562" s="1">
        <v>39</v>
      </c>
      <c r="AG562" s="7">
        <f>IF(Q562&gt;0,RANK(Q562,(N562:P562,Q562:AE562)),0)</f>
        <v>4</v>
      </c>
      <c r="AH562" s="7">
        <f>IF(R562&gt;0,RANK(R562,(N562:P562,Q562:AE562)),0)</f>
        <v>3</v>
      </c>
      <c r="AI562" s="7">
        <f>IF(T562&gt;0,RANK(T562,(N562:P562,Q562:AE562)),0)</f>
        <v>0</v>
      </c>
      <c r="AJ562" s="7">
        <f>IF(S562&gt;0,RANK(S562,(N562:P562,Q562:AE562)),0)</f>
        <v>0</v>
      </c>
      <c r="AK562" s="2">
        <f t="shared" si="225"/>
        <v>6.9156293222683261E-3</v>
      </c>
      <c r="AL562" s="2">
        <f t="shared" si="226"/>
        <v>1.0788381742738589E-2</v>
      </c>
      <c r="AM562" s="2">
        <f t="shared" si="227"/>
        <v>0</v>
      </c>
      <c r="AN562" s="2">
        <f t="shared" si="228"/>
        <v>0</v>
      </c>
      <c r="AP562" t="s">
        <v>2511</v>
      </c>
      <c r="AQ562" t="s">
        <v>1323</v>
      </c>
      <c r="AR562">
        <v>8</v>
      </c>
      <c r="AT562" s="93" t="s">
        <v>1499</v>
      </c>
      <c r="AU562" s="92" t="s">
        <v>304</v>
      </c>
      <c r="AV562" s="83" t="str">
        <f t="shared" si="217"/>
        <v>13289</v>
      </c>
      <c r="AX562" s="7" t="s">
        <v>3753</v>
      </c>
    </row>
    <row r="563" spans="1:50" hidden="1" outlineLevel="1">
      <c r="A563" t="s">
        <v>518</v>
      </c>
      <c r="B563" t="s">
        <v>1323</v>
      </c>
      <c r="C563" s="1">
        <f t="shared" si="218"/>
        <v>6956</v>
      </c>
      <c r="D563" s="7">
        <f>RANK(N563,(N563:P563,Q563:AE563))</f>
        <v>2</v>
      </c>
      <c r="E563" s="7">
        <f>RANK(O563,(N563:P563,Q563:AE563))</f>
        <v>1</v>
      </c>
      <c r="F563" s="7">
        <f>IF(P563&gt;0,RANK(P563,(N563:P563,Q563:AE563)),0)</f>
        <v>3</v>
      </c>
      <c r="G563" s="1">
        <f t="shared" si="219"/>
        <v>2337</v>
      </c>
      <c r="H563" s="2">
        <f t="shared" si="220"/>
        <v>0.33596894767107532</v>
      </c>
      <c r="I563" s="2"/>
      <c r="J563" s="2">
        <f t="shared" si="221"/>
        <v>0.32058654399079933</v>
      </c>
      <c r="K563" s="2">
        <f t="shared" si="222"/>
        <v>0.65655549166187466</v>
      </c>
      <c r="L563" s="2">
        <f t="shared" si="223"/>
        <v>7.7630822311673372E-3</v>
      </c>
      <c r="M563" s="2">
        <f t="shared" si="224"/>
        <v>1.5094882116158673E-2</v>
      </c>
      <c r="N563" s="1">
        <v>2230</v>
      </c>
      <c r="O563" s="1">
        <v>4567</v>
      </c>
      <c r="P563" s="1">
        <v>54</v>
      </c>
      <c r="Q563" s="1">
        <v>52</v>
      </c>
      <c r="R563" s="1">
        <v>53</v>
      </c>
      <c r="AG563" s="7">
        <f>IF(Q563&gt;0,RANK(Q563,(N563:P563,Q563:AE563)),0)</f>
        <v>5</v>
      </c>
      <c r="AH563" s="7">
        <f>IF(R563&gt;0,RANK(R563,(N563:P563,Q563:AE563)),0)</f>
        <v>4</v>
      </c>
      <c r="AI563" s="7">
        <f>IF(T563&gt;0,RANK(T563,(N563:P563,Q563:AE563)),0)</f>
        <v>0</v>
      </c>
      <c r="AJ563" s="7">
        <f>IF(S563&gt;0,RANK(S563,(N563:P563,Q563:AE563)),0)</f>
        <v>0</v>
      </c>
      <c r="AK563" s="2">
        <f t="shared" si="225"/>
        <v>7.4755606670500289E-3</v>
      </c>
      <c r="AL563" s="2">
        <f t="shared" si="226"/>
        <v>7.6193214491086835E-3</v>
      </c>
      <c r="AM563" s="2">
        <f t="shared" si="227"/>
        <v>0</v>
      </c>
      <c r="AN563" s="2">
        <f t="shared" si="228"/>
        <v>0</v>
      </c>
      <c r="AP563" t="s">
        <v>518</v>
      </c>
      <c r="AQ563" t="s">
        <v>1323</v>
      </c>
      <c r="AR563">
        <v>9</v>
      </c>
      <c r="AT563" s="93" t="s">
        <v>1499</v>
      </c>
      <c r="AU563" s="92" t="s">
        <v>305</v>
      </c>
      <c r="AV563" s="83" t="str">
        <f t="shared" si="217"/>
        <v>13291</v>
      </c>
      <c r="AX563" s="7" t="s">
        <v>3753</v>
      </c>
    </row>
    <row r="564" spans="1:50" hidden="1" outlineLevel="1">
      <c r="A564" t="s">
        <v>750</v>
      </c>
      <c r="B564" t="s">
        <v>1323</v>
      </c>
      <c r="C564" s="1">
        <f t="shared" si="218"/>
        <v>8282</v>
      </c>
      <c r="D564" s="7">
        <f>RANK(N564,(N564:P564,Q564:AE564))</f>
        <v>2</v>
      </c>
      <c r="E564" s="7">
        <f>RANK(O564,(N564:P564,Q564:AE564))</f>
        <v>1</v>
      </c>
      <c r="F564" s="7">
        <f>IF(P564&gt;0,RANK(P564,(N564:P564,Q564:AE564)),0)</f>
        <v>5</v>
      </c>
      <c r="G564" s="1">
        <f t="shared" si="219"/>
        <v>1861</v>
      </c>
      <c r="H564" s="2">
        <f t="shared" si="220"/>
        <v>0.22470417773484666</v>
      </c>
      <c r="I564" s="2"/>
      <c r="J564" s="2">
        <f t="shared" si="221"/>
        <v>0.38130886259357644</v>
      </c>
      <c r="K564" s="2">
        <f t="shared" si="222"/>
        <v>0.60601304032842307</v>
      </c>
      <c r="L564" s="2">
        <f t="shared" si="223"/>
        <v>1.4489253803429123E-3</v>
      </c>
      <c r="M564" s="2">
        <f t="shared" si="224"/>
        <v>1.1229171697657582E-2</v>
      </c>
      <c r="N564" s="1">
        <v>3158</v>
      </c>
      <c r="O564" s="1">
        <v>5019</v>
      </c>
      <c r="P564" s="1">
        <v>12</v>
      </c>
      <c r="Q564" s="1">
        <v>41</v>
      </c>
      <c r="R564" s="1">
        <v>51</v>
      </c>
      <c r="S564" s="1">
        <v>1</v>
      </c>
      <c r="AG564" s="7">
        <f>IF(Q564&gt;0,RANK(Q564,(N564:P564,Q564:AE564)),0)</f>
        <v>4</v>
      </c>
      <c r="AH564" s="7">
        <f>IF(R564&gt;0,RANK(R564,(N564:P564,Q564:AE564)),0)</f>
        <v>3</v>
      </c>
      <c r="AI564" s="7">
        <f>IF(T564&gt;0,RANK(T564,(N564:P564,Q564:AE564)),0)</f>
        <v>0</v>
      </c>
      <c r="AJ564" s="7">
        <f>IF(S564&gt;0,RANK(S564,(N564:P564,Q564:AE564)),0)</f>
        <v>6</v>
      </c>
      <c r="AK564" s="2">
        <f t="shared" si="225"/>
        <v>4.9504950495049506E-3</v>
      </c>
      <c r="AL564" s="2">
        <f t="shared" si="226"/>
        <v>6.1579328664573777E-3</v>
      </c>
      <c r="AM564" s="2">
        <f t="shared" si="227"/>
        <v>0</v>
      </c>
      <c r="AN564" s="2">
        <f t="shared" si="228"/>
        <v>1.2074378169524269E-4</v>
      </c>
      <c r="AP564" t="s">
        <v>750</v>
      </c>
      <c r="AQ564" t="s">
        <v>1323</v>
      </c>
      <c r="AR564">
        <v>8</v>
      </c>
      <c r="AT564" s="93" t="s">
        <v>1499</v>
      </c>
      <c r="AU564" s="92" t="s">
        <v>306</v>
      </c>
      <c r="AV564" s="83" t="str">
        <f t="shared" si="217"/>
        <v>13293</v>
      </c>
      <c r="AX564" s="7" t="s">
        <v>3753</v>
      </c>
    </row>
    <row r="565" spans="1:50" hidden="1" outlineLevel="1">
      <c r="A565" t="s">
        <v>1975</v>
      </c>
      <c r="B565" t="s">
        <v>1323</v>
      </c>
      <c r="C565" s="1">
        <f t="shared" si="218"/>
        <v>18895</v>
      </c>
      <c r="D565" s="7">
        <f>RANK(N565,(N565:P565,Q565:AE565))</f>
        <v>2</v>
      </c>
      <c r="E565" s="7">
        <f>RANK(O565,(N565:P565,Q565:AE565))</f>
        <v>1</v>
      </c>
      <c r="F565" s="7">
        <f>IF(P565&gt;0,RANK(P565,(N565:P565,Q565:AE565)),0)</f>
        <v>0</v>
      </c>
      <c r="G565" s="1">
        <f t="shared" si="219"/>
        <v>5985</v>
      </c>
      <c r="H565" s="2">
        <f t="shared" si="220"/>
        <v>0.31675046308547233</v>
      </c>
      <c r="I565" s="2"/>
      <c r="J565" s="2">
        <f t="shared" si="221"/>
        <v>0.33559142630325484</v>
      </c>
      <c r="K565" s="2">
        <f t="shared" si="222"/>
        <v>0.65234188938872717</v>
      </c>
      <c r="L565" s="2">
        <f t="shared" si="223"/>
        <v>0</v>
      </c>
      <c r="M565" s="2">
        <f t="shared" si="224"/>
        <v>1.2066684308017939E-2</v>
      </c>
      <c r="N565" s="1">
        <v>6341</v>
      </c>
      <c r="O565" s="1">
        <v>12326</v>
      </c>
      <c r="Q565" s="1">
        <v>146</v>
      </c>
      <c r="R565" s="1">
        <v>82</v>
      </c>
      <c r="AG565" s="7">
        <f>IF(Q565&gt;0,RANK(Q565,(N565:P565,Q565:AE565)),0)</f>
        <v>3</v>
      </c>
      <c r="AH565" s="7">
        <f>IF(R565&gt;0,RANK(R565,(N565:P565,Q565:AE565)),0)</f>
        <v>4</v>
      </c>
      <c r="AI565" s="7">
        <f>IF(T565&gt;0,RANK(T565,(N565:P565,Q565:AE565)),0)</f>
        <v>0</v>
      </c>
      <c r="AJ565" s="7">
        <f>IF(S565&gt;0,RANK(S565,(N565:P565,Q565:AE565)),0)</f>
        <v>0</v>
      </c>
      <c r="AK565" s="2">
        <f t="shared" si="225"/>
        <v>7.726911881450119E-3</v>
      </c>
      <c r="AL565" s="2">
        <f t="shared" si="226"/>
        <v>4.3397724265678752E-3</v>
      </c>
      <c r="AM565" s="2">
        <f t="shared" si="227"/>
        <v>0</v>
      </c>
      <c r="AN565" s="2">
        <f t="shared" si="228"/>
        <v>0</v>
      </c>
      <c r="AP565" t="s">
        <v>1975</v>
      </c>
      <c r="AQ565" t="s">
        <v>1323</v>
      </c>
      <c r="AR565">
        <v>9</v>
      </c>
      <c r="AT565" s="93" t="s">
        <v>1499</v>
      </c>
      <c r="AU565" s="92" t="s">
        <v>307</v>
      </c>
      <c r="AV565" s="83" t="str">
        <f t="shared" si="217"/>
        <v>13295</v>
      </c>
      <c r="AX565" s="7" t="s">
        <v>3753</v>
      </c>
    </row>
    <row r="566" spans="1:50" hidden="1" outlineLevel="1">
      <c r="A566" t="s">
        <v>205</v>
      </c>
      <c r="B566" t="s">
        <v>1323</v>
      </c>
      <c r="C566" s="1">
        <f t="shared" si="218"/>
        <v>19083</v>
      </c>
      <c r="D566" s="7">
        <f>RANK(N566,(N566:P566,Q566:AE566))</f>
        <v>2</v>
      </c>
      <c r="E566" s="7">
        <f>RANK(O566,(N566:P566,Q566:AE566))</f>
        <v>1</v>
      </c>
      <c r="F566" s="7">
        <f>IF(P566&gt;0,RANK(P566,(N566:P566,Q566:AE566)),0)</f>
        <v>5</v>
      </c>
      <c r="G566" s="1">
        <f t="shared" si="219"/>
        <v>7482</v>
      </c>
      <c r="H566" s="2">
        <f t="shared" si="220"/>
        <v>0.39207671749724887</v>
      </c>
      <c r="I566" s="2"/>
      <c r="J566" s="2">
        <f t="shared" si="221"/>
        <v>0.28737619871089454</v>
      </c>
      <c r="K566" s="2">
        <f t="shared" si="222"/>
        <v>0.67945291620814341</v>
      </c>
      <c r="L566" s="2">
        <f t="shared" si="223"/>
        <v>1.9913011580988313E-3</v>
      </c>
      <c r="M566" s="2">
        <f t="shared" si="224"/>
        <v>3.1179583922863279E-2</v>
      </c>
      <c r="N566" s="1">
        <v>5484</v>
      </c>
      <c r="O566" s="1">
        <v>12966</v>
      </c>
      <c r="P566" s="1">
        <v>38</v>
      </c>
      <c r="Q566" s="1">
        <v>121</v>
      </c>
      <c r="R566" s="1">
        <v>474</v>
      </c>
      <c r="AG566" s="7">
        <f>IF(Q566&gt;0,RANK(Q566,(N566:P566,Q566:AE566)),0)</f>
        <v>4</v>
      </c>
      <c r="AH566" s="7">
        <f>IF(R566&gt;0,RANK(R566,(N566:P566,Q566:AE566)),0)</f>
        <v>3</v>
      </c>
      <c r="AI566" s="7">
        <f>IF(T566&gt;0,RANK(T566,(N566:P566,Q566:AE566)),0)</f>
        <v>0</v>
      </c>
      <c r="AJ566" s="7">
        <f>IF(S566&gt;0,RANK(S566,(N566:P566,Q566:AE566)),0)</f>
        <v>0</v>
      </c>
      <c r="AK566" s="2">
        <f t="shared" si="225"/>
        <v>6.3407221086831207E-3</v>
      </c>
      <c r="AL566" s="2">
        <f t="shared" si="226"/>
        <v>2.4838861814180161E-2</v>
      </c>
      <c r="AM566" s="2">
        <f t="shared" si="227"/>
        <v>0</v>
      </c>
      <c r="AN566" s="2">
        <f t="shared" si="228"/>
        <v>0</v>
      </c>
      <c r="AP566" t="s">
        <v>205</v>
      </c>
      <c r="AQ566" t="s">
        <v>1323</v>
      </c>
      <c r="AR566">
        <v>11</v>
      </c>
      <c r="AT566" s="93" t="s">
        <v>1499</v>
      </c>
      <c r="AU566" s="92" t="s">
        <v>308</v>
      </c>
      <c r="AV566" s="83" t="str">
        <f t="shared" si="217"/>
        <v>13297</v>
      </c>
      <c r="AX566" s="7" t="s">
        <v>3753</v>
      </c>
    </row>
    <row r="567" spans="1:50" hidden="1" outlineLevel="1">
      <c r="A567" t="s">
        <v>1698</v>
      </c>
      <c r="B567" t="s">
        <v>1323</v>
      </c>
      <c r="C567" s="1">
        <f t="shared" si="218"/>
        <v>9628</v>
      </c>
      <c r="D567" s="7">
        <f>RANK(N567,(N567:P567,Q567:AE567))</f>
        <v>2</v>
      </c>
      <c r="E567" s="7">
        <f>RANK(O567,(N567:P567,Q567:AE567))</f>
        <v>1</v>
      </c>
      <c r="F567" s="7">
        <f>IF(P567&gt;0,RANK(P567,(N567:P567,Q567:AE567)),0)</f>
        <v>0</v>
      </c>
      <c r="G567" s="1">
        <f t="shared" si="219"/>
        <v>2619</v>
      </c>
      <c r="H567" s="2">
        <f t="shared" si="220"/>
        <v>0.27201911092646447</v>
      </c>
      <c r="I567" s="2"/>
      <c r="J567" s="2">
        <f t="shared" si="221"/>
        <v>0.36144578313253012</v>
      </c>
      <c r="K567" s="2">
        <f t="shared" si="222"/>
        <v>0.63346489405899464</v>
      </c>
      <c r="L567" s="2">
        <f t="shared" si="223"/>
        <v>0</v>
      </c>
      <c r="M567" s="2">
        <f t="shared" si="224"/>
        <v>5.0893228084751829E-3</v>
      </c>
      <c r="N567" s="1">
        <v>3480</v>
      </c>
      <c r="O567" s="1">
        <v>6099</v>
      </c>
      <c r="Q567" s="1">
        <v>27</v>
      </c>
      <c r="R567" s="1">
        <v>22</v>
      </c>
      <c r="AG567" s="7">
        <f>IF(Q567&gt;0,RANK(Q567,(N567:P567,Q567:AE567)),0)</f>
        <v>3</v>
      </c>
      <c r="AH567" s="7">
        <f>IF(R567&gt;0,RANK(R567,(N567:P567,Q567:AE567)),0)</f>
        <v>4</v>
      </c>
      <c r="AI567" s="7">
        <f>IF(T567&gt;0,RANK(T567,(N567:P567,Q567:AE567)),0)</f>
        <v>0</v>
      </c>
      <c r="AJ567" s="7">
        <f>IF(S567&gt;0,RANK(S567,(N567:P567,Q567:AE567)),0)</f>
        <v>0</v>
      </c>
      <c r="AK567" s="2">
        <f t="shared" si="225"/>
        <v>2.8043207312006646E-3</v>
      </c>
      <c r="AL567" s="2">
        <f t="shared" si="226"/>
        <v>2.2850020772746159E-3</v>
      </c>
      <c r="AM567" s="2">
        <f t="shared" si="227"/>
        <v>0</v>
      </c>
      <c r="AN567" s="2">
        <f t="shared" si="228"/>
        <v>0</v>
      </c>
      <c r="AP567" t="s">
        <v>1698</v>
      </c>
      <c r="AQ567" t="s">
        <v>1323</v>
      </c>
      <c r="AR567">
        <v>8</v>
      </c>
      <c r="AT567" s="93" t="s">
        <v>1499</v>
      </c>
      <c r="AU567" s="92" t="s">
        <v>309</v>
      </c>
      <c r="AV567" s="83" t="str">
        <f t="shared" si="217"/>
        <v>13299</v>
      </c>
      <c r="AX567" s="7" t="s">
        <v>3753</v>
      </c>
    </row>
    <row r="568" spans="1:50" hidden="1" outlineLevel="1">
      <c r="A568" t="s">
        <v>1699</v>
      </c>
      <c r="B568" t="s">
        <v>1323</v>
      </c>
      <c r="C568" s="1">
        <f t="shared" si="218"/>
        <v>2145</v>
      </c>
      <c r="D568" s="7">
        <f>RANK(N568,(N568:P568,Q568:AE568))</f>
        <v>1</v>
      </c>
      <c r="E568" s="7">
        <f>RANK(O568,(N568:P568,Q568:AE568))</f>
        <v>2</v>
      </c>
      <c r="F568" s="7">
        <f>IF(P568&gt;0,RANK(P568,(N568:P568,Q568:AE568)),0)</f>
        <v>5</v>
      </c>
      <c r="G568" s="1">
        <f t="shared" si="219"/>
        <v>263</v>
      </c>
      <c r="H568" s="2">
        <f t="shared" si="220"/>
        <v>0.12261072261072262</v>
      </c>
      <c r="I568" s="2"/>
      <c r="J568" s="2">
        <f t="shared" si="221"/>
        <v>0.55757575757575761</v>
      </c>
      <c r="K568" s="2">
        <f t="shared" si="222"/>
        <v>0.43496503496503497</v>
      </c>
      <c r="L568" s="2">
        <f t="shared" si="223"/>
        <v>9.324009324009324E-4</v>
      </c>
      <c r="M568" s="2">
        <f t="shared" si="224"/>
        <v>6.5268065268064852E-3</v>
      </c>
      <c r="N568" s="1">
        <v>1196</v>
      </c>
      <c r="O568" s="1">
        <v>933</v>
      </c>
      <c r="P568" s="1">
        <v>2</v>
      </c>
      <c r="Q568" s="1">
        <v>5</v>
      </c>
      <c r="R568" s="1">
        <v>9</v>
      </c>
      <c r="AG568" s="7">
        <f>IF(Q568&gt;0,RANK(Q568,(N568:P568,Q568:AE568)),0)</f>
        <v>4</v>
      </c>
      <c r="AH568" s="7">
        <f>IF(R568&gt;0,RANK(R568,(N568:P568,Q568:AE568)),0)</f>
        <v>3</v>
      </c>
      <c r="AI568" s="7">
        <f>IF(T568&gt;0,RANK(T568,(N568:P568,Q568:AE568)),0)</f>
        <v>0</v>
      </c>
      <c r="AJ568" s="7">
        <f>IF(S568&gt;0,RANK(S568,(N568:P568,Q568:AE568)),0)</f>
        <v>0</v>
      </c>
      <c r="AK568" s="2">
        <f t="shared" si="225"/>
        <v>2.331002331002331E-3</v>
      </c>
      <c r="AL568" s="2">
        <f t="shared" si="226"/>
        <v>4.1958041958041958E-3</v>
      </c>
      <c r="AM568" s="2">
        <f t="shared" si="227"/>
        <v>0</v>
      </c>
      <c r="AN568" s="2">
        <f t="shared" si="228"/>
        <v>0</v>
      </c>
      <c r="AP568" t="s">
        <v>1699</v>
      </c>
      <c r="AQ568" t="s">
        <v>1323</v>
      </c>
      <c r="AR568">
        <v>10</v>
      </c>
      <c r="AT568" s="93" t="s">
        <v>1499</v>
      </c>
      <c r="AU568" s="92" t="s">
        <v>532</v>
      </c>
      <c r="AV568" s="83" t="str">
        <f t="shared" si="217"/>
        <v>13301</v>
      </c>
      <c r="AX568" s="7" t="s">
        <v>3753</v>
      </c>
    </row>
    <row r="569" spans="1:50" hidden="1" outlineLevel="1">
      <c r="A569" t="s">
        <v>1982</v>
      </c>
      <c r="B569" t="s">
        <v>1323</v>
      </c>
      <c r="C569" s="1">
        <f t="shared" si="218"/>
        <v>6691</v>
      </c>
      <c r="D569" s="7">
        <f>RANK(N569,(N569:P569,Q569:AE569))</f>
        <v>1</v>
      </c>
      <c r="E569" s="7">
        <f>RANK(O569,(N569:P569,Q569:AE569))</f>
        <v>2</v>
      </c>
      <c r="F569" s="7">
        <f>IF(P569&gt;0,RANK(P569,(N569:P569,Q569:AE569)),0)</f>
        <v>5</v>
      </c>
      <c r="G569" s="1">
        <f t="shared" si="219"/>
        <v>314</v>
      </c>
      <c r="H569" s="2">
        <f t="shared" si="220"/>
        <v>4.6928710207741746E-2</v>
      </c>
      <c r="I569" s="2"/>
      <c r="J569" s="2">
        <f t="shared" si="221"/>
        <v>0.51950381108952326</v>
      </c>
      <c r="K569" s="2">
        <f t="shared" si="222"/>
        <v>0.47257510088178151</v>
      </c>
      <c r="L569" s="2">
        <f t="shared" si="223"/>
        <v>1.0461814377522045E-3</v>
      </c>
      <c r="M569" s="2">
        <f t="shared" si="224"/>
        <v>6.874906590943029E-3</v>
      </c>
      <c r="N569" s="1">
        <v>3476</v>
      </c>
      <c r="O569" s="1">
        <v>3162</v>
      </c>
      <c r="P569" s="1">
        <v>7</v>
      </c>
      <c r="Q569" s="1">
        <v>31</v>
      </c>
      <c r="R569" s="1">
        <v>15</v>
      </c>
      <c r="AG569" s="7">
        <f>IF(Q569&gt;0,RANK(Q569,(N569:P569,Q569:AE569)),0)</f>
        <v>3</v>
      </c>
      <c r="AH569" s="7">
        <f>IF(R569&gt;0,RANK(R569,(N569:P569,Q569:AE569)),0)</f>
        <v>4</v>
      </c>
      <c r="AI569" s="7">
        <f>IF(T569&gt;0,RANK(T569,(N569:P569,Q569:AE569)),0)</f>
        <v>0</v>
      </c>
      <c r="AJ569" s="7">
        <f>IF(S569&gt;0,RANK(S569,(N569:P569,Q569:AE569)),0)</f>
        <v>0</v>
      </c>
      <c r="AK569" s="2">
        <f t="shared" si="225"/>
        <v>4.6330892243311907E-3</v>
      </c>
      <c r="AL569" s="2">
        <f t="shared" si="226"/>
        <v>2.2418173666118668E-3</v>
      </c>
      <c r="AM569" s="2">
        <f t="shared" si="227"/>
        <v>0</v>
      </c>
      <c r="AN569" s="2">
        <f t="shared" si="228"/>
        <v>0</v>
      </c>
      <c r="AP569" t="s">
        <v>1982</v>
      </c>
      <c r="AQ569" t="s">
        <v>1323</v>
      </c>
      <c r="AR569">
        <v>10</v>
      </c>
      <c r="AT569" s="93" t="s">
        <v>1499</v>
      </c>
      <c r="AU569" s="92" t="s">
        <v>533</v>
      </c>
      <c r="AV569" s="83" t="str">
        <f t="shared" si="217"/>
        <v>13303</v>
      </c>
      <c r="AX569" s="7" t="s">
        <v>3753</v>
      </c>
    </row>
    <row r="570" spans="1:50" hidden="1" outlineLevel="1">
      <c r="A570" t="s">
        <v>1700</v>
      </c>
      <c r="B570" t="s">
        <v>1323</v>
      </c>
      <c r="C570" s="1">
        <f t="shared" si="218"/>
        <v>8004</v>
      </c>
      <c r="D570" s="7">
        <f>RANK(N570,(N570:P570,Q570:AE570))</f>
        <v>2</v>
      </c>
      <c r="E570" s="7">
        <f>RANK(O570,(N570:P570,Q570:AE570))</f>
        <v>1</v>
      </c>
      <c r="F570" s="7">
        <f>IF(P570&gt;0,RANK(P570,(N570:P570,Q570:AE570)),0)</f>
        <v>0</v>
      </c>
      <c r="G570" s="1">
        <f t="shared" si="219"/>
        <v>2483</v>
      </c>
      <c r="H570" s="2">
        <f t="shared" si="220"/>
        <v>0.31021989005497252</v>
      </c>
      <c r="I570" s="2"/>
      <c r="J570" s="2">
        <f t="shared" si="221"/>
        <v>0.34182908545727136</v>
      </c>
      <c r="K570" s="2">
        <f t="shared" si="222"/>
        <v>0.65204897551224383</v>
      </c>
      <c r="L570" s="2">
        <f t="shared" si="223"/>
        <v>0</v>
      </c>
      <c r="M570" s="2">
        <f t="shared" si="224"/>
        <v>6.1219390304847465E-3</v>
      </c>
      <c r="N570" s="1">
        <v>2736</v>
      </c>
      <c r="O570" s="1">
        <v>5219</v>
      </c>
      <c r="Q570" s="1">
        <v>33</v>
      </c>
      <c r="R570" s="1">
        <v>16</v>
      </c>
      <c r="AG570" s="7">
        <f>IF(Q570&gt;0,RANK(Q570,(N570:P570,Q570:AE570)),0)</f>
        <v>3</v>
      </c>
      <c r="AH570" s="7">
        <f>IF(R570&gt;0,RANK(R570,(N570:P570,Q570:AE570)),0)</f>
        <v>4</v>
      </c>
      <c r="AI570" s="7">
        <f>IF(T570&gt;0,RANK(T570,(N570:P570,Q570:AE570)),0)</f>
        <v>0</v>
      </c>
      <c r="AJ570" s="7">
        <f>IF(S570&gt;0,RANK(S570,(N570:P570,Q570:AE570)),0)</f>
        <v>0</v>
      </c>
      <c r="AK570" s="2">
        <f t="shared" si="225"/>
        <v>4.1229385307346329E-3</v>
      </c>
      <c r="AL570" s="2">
        <f t="shared" si="226"/>
        <v>1.9990004997501249E-3</v>
      </c>
      <c r="AM570" s="2">
        <f t="shared" si="227"/>
        <v>0</v>
      </c>
      <c r="AN570" s="2">
        <f t="shared" si="228"/>
        <v>0</v>
      </c>
      <c r="AP570" t="s">
        <v>1700</v>
      </c>
      <c r="AQ570" t="s">
        <v>1323</v>
      </c>
      <c r="AR570">
        <v>1</v>
      </c>
      <c r="AT570" s="93" t="s">
        <v>1499</v>
      </c>
      <c r="AU570" s="92" t="s">
        <v>534</v>
      </c>
      <c r="AV570" s="83" t="str">
        <f t="shared" si="217"/>
        <v>13305</v>
      </c>
      <c r="AX570" s="7" t="s">
        <v>3753</v>
      </c>
    </row>
    <row r="571" spans="1:50" hidden="1" outlineLevel="1">
      <c r="A571" t="s">
        <v>1552</v>
      </c>
      <c r="B571" t="s">
        <v>1323</v>
      </c>
      <c r="C571" s="1">
        <f t="shared" si="218"/>
        <v>909</v>
      </c>
      <c r="D571" s="7">
        <f>RANK(N571,(N571:P571,Q571:AE571))</f>
        <v>1</v>
      </c>
      <c r="E571" s="7">
        <f>RANK(O571,(N571:P571,Q571:AE571))</f>
        <v>2</v>
      </c>
      <c r="F571" s="7">
        <f>IF(P571&gt;0,RANK(P571,(N571:P571,Q571:AE571)),0)</f>
        <v>5</v>
      </c>
      <c r="G571" s="1">
        <f t="shared" si="219"/>
        <v>182</v>
      </c>
      <c r="H571" s="2">
        <f t="shared" si="220"/>
        <v>0.20022002200220021</v>
      </c>
      <c r="I571" s="2"/>
      <c r="J571" s="2">
        <f t="shared" si="221"/>
        <v>0.59515951595159511</v>
      </c>
      <c r="K571" s="2">
        <f t="shared" si="222"/>
        <v>0.39493949394939493</v>
      </c>
      <c r="L571" s="2">
        <f t="shared" si="223"/>
        <v>1.1001100110011001E-3</v>
      </c>
      <c r="M571" s="2">
        <f t="shared" si="224"/>
        <v>8.8008800880088646E-3</v>
      </c>
      <c r="N571" s="1">
        <v>541</v>
      </c>
      <c r="O571" s="1">
        <v>359</v>
      </c>
      <c r="P571" s="1">
        <v>1</v>
      </c>
      <c r="Q571" s="1">
        <v>5</v>
      </c>
      <c r="R571" s="1">
        <v>3</v>
      </c>
      <c r="AG571" s="7">
        <f>IF(Q571&gt;0,RANK(Q571,(N571:P571,Q571:AE571)),0)</f>
        <v>3</v>
      </c>
      <c r="AH571" s="7">
        <f>IF(R571&gt;0,RANK(R571,(N571:P571,Q571:AE571)),0)</f>
        <v>4</v>
      </c>
      <c r="AI571" s="7">
        <f>IF(T571&gt;0,RANK(T571,(N571:P571,Q571:AE571)),0)</f>
        <v>0</v>
      </c>
      <c r="AJ571" s="7">
        <f>IF(S571&gt;0,RANK(S571,(N571:P571,Q571:AE571)),0)</f>
        <v>0</v>
      </c>
      <c r="AK571" s="2">
        <f t="shared" si="225"/>
        <v>5.5005500550055009E-3</v>
      </c>
      <c r="AL571" s="2">
        <f t="shared" si="226"/>
        <v>3.3003300330033004E-3</v>
      </c>
      <c r="AM571" s="2">
        <f t="shared" si="227"/>
        <v>0</v>
      </c>
      <c r="AN571" s="2">
        <f t="shared" si="228"/>
        <v>0</v>
      </c>
      <c r="AP571" t="s">
        <v>1552</v>
      </c>
      <c r="AQ571" t="s">
        <v>1323</v>
      </c>
      <c r="AR571">
        <v>2</v>
      </c>
      <c r="AT571" s="93" t="s">
        <v>1499</v>
      </c>
      <c r="AU571" s="92" t="s">
        <v>535</v>
      </c>
      <c r="AV571" s="83" t="str">
        <f t="shared" si="217"/>
        <v>13307</v>
      </c>
      <c r="AX571" s="7" t="s">
        <v>3753</v>
      </c>
    </row>
    <row r="572" spans="1:50" hidden="1" outlineLevel="1">
      <c r="A572" t="s">
        <v>1553</v>
      </c>
      <c r="B572" t="s">
        <v>1323</v>
      </c>
      <c r="C572" s="1">
        <f t="shared" si="218"/>
        <v>1575</v>
      </c>
      <c r="D572" s="7">
        <f>RANK(N572,(N572:P572,Q572:AE572))</f>
        <v>2</v>
      </c>
      <c r="E572" s="7">
        <f>RANK(O572,(N572:P572,Q572:AE572))</f>
        <v>1</v>
      </c>
      <c r="F572" s="7">
        <f>IF(P572&gt;0,RANK(P572,(N572:P572,Q572:AE572)),0)</f>
        <v>4</v>
      </c>
      <c r="G572" s="1">
        <f t="shared" si="219"/>
        <v>61</v>
      </c>
      <c r="H572" s="2">
        <f t="shared" si="220"/>
        <v>3.8730158730158733E-2</v>
      </c>
      <c r="I572" s="2"/>
      <c r="J572" s="2">
        <f t="shared" si="221"/>
        <v>0.47746031746031747</v>
      </c>
      <c r="K572" s="2">
        <f t="shared" si="222"/>
        <v>0.5161904761904762</v>
      </c>
      <c r="L572" s="2">
        <f t="shared" si="223"/>
        <v>1.2698412698412698E-3</v>
      </c>
      <c r="M572" s="2">
        <f t="shared" si="224"/>
        <v>5.0793650793650568E-3</v>
      </c>
      <c r="N572" s="1">
        <v>752</v>
      </c>
      <c r="O572" s="1">
        <v>813</v>
      </c>
      <c r="P572" s="1">
        <v>2</v>
      </c>
      <c r="Q572" s="1">
        <v>6</v>
      </c>
      <c r="R572" s="1">
        <v>2</v>
      </c>
      <c r="AG572" s="7">
        <f>IF(Q572&gt;0,RANK(Q572,(N572:P572,Q572:AE572)),0)</f>
        <v>3</v>
      </c>
      <c r="AH572" s="7">
        <f>IF(R572&gt;0,RANK(R572,(N572:P572,Q572:AE572)),0)</f>
        <v>4</v>
      </c>
      <c r="AI572" s="7">
        <f>IF(T572&gt;0,RANK(T572,(N572:P572,Q572:AE572)),0)</f>
        <v>0</v>
      </c>
      <c r="AJ572" s="7">
        <f>IF(S572&gt;0,RANK(S572,(N572:P572,Q572:AE572)),0)</f>
        <v>0</v>
      </c>
      <c r="AK572" s="2">
        <f t="shared" si="225"/>
        <v>3.8095238095238095E-3</v>
      </c>
      <c r="AL572" s="2">
        <f t="shared" si="226"/>
        <v>1.2698412698412698E-3</v>
      </c>
      <c r="AM572" s="2">
        <f t="shared" si="227"/>
        <v>0</v>
      </c>
      <c r="AN572" s="2">
        <f t="shared" si="228"/>
        <v>0</v>
      </c>
      <c r="AP572" t="s">
        <v>1553</v>
      </c>
      <c r="AQ572" t="s">
        <v>1323</v>
      </c>
      <c r="AR572">
        <v>8</v>
      </c>
      <c r="AT572" s="93" t="s">
        <v>1499</v>
      </c>
      <c r="AU572" s="92" t="s">
        <v>536</v>
      </c>
      <c r="AV572" s="83" t="str">
        <f t="shared" si="217"/>
        <v>13309</v>
      </c>
      <c r="AX572" s="7" t="s">
        <v>3753</v>
      </c>
    </row>
    <row r="573" spans="1:50" hidden="1" outlineLevel="1">
      <c r="A573" t="s">
        <v>3536</v>
      </c>
      <c r="B573" t="s">
        <v>1323</v>
      </c>
      <c r="C573" s="1">
        <f t="shared" si="218"/>
        <v>7043</v>
      </c>
      <c r="D573" s="7">
        <f>RANK(N573,(N573:P573,Q573:AE573))</f>
        <v>2</v>
      </c>
      <c r="E573" s="7">
        <f>RANK(O573,(N573:P573,Q573:AE573))</f>
        <v>1</v>
      </c>
      <c r="F573" s="7">
        <f>IF(P573&gt;0,RANK(P573,(N573:P573,Q573:AE573)),0)</f>
        <v>4</v>
      </c>
      <c r="G573" s="1">
        <f t="shared" si="219"/>
        <v>2843</v>
      </c>
      <c r="H573" s="2">
        <f t="shared" si="220"/>
        <v>0.40366321169955982</v>
      </c>
      <c r="I573" s="2"/>
      <c r="J573" s="2">
        <f t="shared" si="221"/>
        <v>0.28595768848502057</v>
      </c>
      <c r="K573" s="2">
        <f t="shared" si="222"/>
        <v>0.68962090018458044</v>
      </c>
      <c r="L573" s="2">
        <f t="shared" si="223"/>
        <v>6.6732926309811163E-3</v>
      </c>
      <c r="M573" s="2">
        <f t="shared" si="224"/>
        <v>1.7748118699417875E-2</v>
      </c>
      <c r="N573" s="1">
        <v>2014</v>
      </c>
      <c r="O573" s="1">
        <v>4857</v>
      </c>
      <c r="P573" s="1">
        <v>47</v>
      </c>
      <c r="Q573" s="1">
        <v>44</v>
      </c>
      <c r="R573" s="1">
        <v>81</v>
      </c>
      <c r="AG573" s="7">
        <f>IF(Q573&gt;0,RANK(Q573,(N573:P573,Q573:AE573)),0)</f>
        <v>5</v>
      </c>
      <c r="AH573" s="7">
        <f>IF(R573&gt;0,RANK(R573,(N573:P573,Q573:AE573)),0)</f>
        <v>3</v>
      </c>
      <c r="AI573" s="7">
        <f>IF(T573&gt;0,RANK(T573,(N573:P573,Q573:AE573)),0)</f>
        <v>0</v>
      </c>
      <c r="AJ573" s="7">
        <f>IF(S573&gt;0,RANK(S573,(N573:P573,Q573:AE573)),0)</f>
        <v>0</v>
      </c>
      <c r="AK573" s="2">
        <f t="shared" si="225"/>
        <v>6.2473377821950877E-3</v>
      </c>
      <c r="AL573" s="2">
        <f t="shared" si="226"/>
        <v>1.1500780917222774E-2</v>
      </c>
      <c r="AM573" s="2">
        <f t="shared" si="227"/>
        <v>0</v>
      </c>
      <c r="AN573" s="2">
        <f t="shared" si="228"/>
        <v>0</v>
      </c>
      <c r="AP573" t="s">
        <v>3536</v>
      </c>
      <c r="AQ573" t="s">
        <v>1323</v>
      </c>
      <c r="AR573">
        <v>9</v>
      </c>
      <c r="AT573" s="93" t="s">
        <v>1499</v>
      </c>
      <c r="AU573" s="92" t="s">
        <v>537</v>
      </c>
      <c r="AV573" s="83" t="str">
        <f t="shared" si="217"/>
        <v>13311</v>
      </c>
      <c r="AX573" s="7" t="s">
        <v>3753</v>
      </c>
    </row>
    <row r="574" spans="1:50" hidden="1" outlineLevel="1">
      <c r="A574" t="s">
        <v>2620</v>
      </c>
      <c r="B574" t="s">
        <v>1323</v>
      </c>
      <c r="C574" s="1">
        <f t="shared" si="218"/>
        <v>23302</v>
      </c>
      <c r="D574" s="7">
        <f>RANK(N574,(N574:P574,Q574:AE574))</f>
        <v>2</v>
      </c>
      <c r="E574" s="7">
        <f>RANK(O574,(N574:P574,Q574:AE574))</f>
        <v>1</v>
      </c>
      <c r="F574" s="7">
        <f>IF(P574&gt;0,RANK(P574,(N574:P574,Q574:AE574)),0)</f>
        <v>4</v>
      </c>
      <c r="G574" s="1">
        <f t="shared" si="219"/>
        <v>8818</v>
      </c>
      <c r="H574" s="2">
        <f t="shared" si="220"/>
        <v>0.37842245300832544</v>
      </c>
      <c r="I574" s="2"/>
      <c r="J574" s="2">
        <f t="shared" si="221"/>
        <v>0.30186250107286927</v>
      </c>
      <c r="K574" s="2">
        <f t="shared" si="222"/>
        <v>0.68028495408119471</v>
      </c>
      <c r="L574" s="2">
        <f t="shared" si="223"/>
        <v>5.6218350356192605E-3</v>
      </c>
      <c r="M574" s="2">
        <f t="shared" si="224"/>
        <v>1.2230709810316754E-2</v>
      </c>
      <c r="N574" s="1">
        <v>7034</v>
      </c>
      <c r="O574" s="1">
        <v>15852</v>
      </c>
      <c r="P574" s="1">
        <v>131</v>
      </c>
      <c r="Q574" s="1">
        <v>187</v>
      </c>
      <c r="R574" s="1">
        <v>96</v>
      </c>
      <c r="S574" s="1">
        <v>2</v>
      </c>
      <c r="AG574" s="7">
        <f>IF(Q574&gt;0,RANK(Q574,(N574:P574,Q574:AE574)),0)</f>
        <v>3</v>
      </c>
      <c r="AH574" s="7">
        <f>IF(R574&gt;0,RANK(R574,(N574:P574,Q574:AE574)),0)</f>
        <v>5</v>
      </c>
      <c r="AI574" s="7">
        <f>IF(T574&gt;0,RANK(T574,(N574:P574,Q574:AE574)),0)</f>
        <v>0</v>
      </c>
      <c r="AJ574" s="7">
        <f>IF(S574&gt;0,RANK(S574,(N574:P574,Q574:AE574)),0)</f>
        <v>6</v>
      </c>
      <c r="AK574" s="2">
        <f t="shared" si="225"/>
        <v>8.0250622264183332E-3</v>
      </c>
      <c r="AL574" s="2">
        <f t="shared" si="226"/>
        <v>4.1198180413698398E-3</v>
      </c>
      <c r="AM574" s="2">
        <f t="shared" si="227"/>
        <v>0</v>
      </c>
      <c r="AN574" s="2">
        <f t="shared" si="228"/>
        <v>8.5829542528538324E-5</v>
      </c>
      <c r="AP574" t="s">
        <v>2620</v>
      </c>
      <c r="AQ574" t="s">
        <v>1323</v>
      </c>
      <c r="AR574">
        <v>9</v>
      </c>
      <c r="AT574" s="93" t="s">
        <v>1499</v>
      </c>
      <c r="AU574" s="92" t="s">
        <v>538</v>
      </c>
      <c r="AV574" s="83" t="str">
        <f t="shared" si="217"/>
        <v>13313</v>
      </c>
      <c r="AX574" s="7" t="s">
        <v>3753</v>
      </c>
    </row>
    <row r="575" spans="1:50" hidden="1" outlineLevel="1">
      <c r="A575" t="s">
        <v>1983</v>
      </c>
      <c r="B575" t="s">
        <v>1323</v>
      </c>
      <c r="C575" s="1">
        <f t="shared" si="218"/>
        <v>2365</v>
      </c>
      <c r="D575" s="7">
        <f>RANK(N575,(N575:P575,Q575:AE575))</f>
        <v>2</v>
      </c>
      <c r="E575" s="7">
        <f>RANK(O575,(N575:P575,Q575:AE575))</f>
        <v>1</v>
      </c>
      <c r="F575" s="7">
        <f>IF(P575&gt;0,RANK(P575,(N575:P575,Q575:AE575)),0)</f>
        <v>0</v>
      </c>
      <c r="G575" s="1">
        <f t="shared" si="219"/>
        <v>419</v>
      </c>
      <c r="H575" s="2">
        <f t="shared" si="220"/>
        <v>0.17716701902748413</v>
      </c>
      <c r="I575" s="2"/>
      <c r="J575" s="2">
        <f t="shared" si="221"/>
        <v>0.40676532769556023</v>
      </c>
      <c r="K575" s="2">
        <f t="shared" si="222"/>
        <v>0.58393234672304439</v>
      </c>
      <c r="L575" s="2">
        <f t="shared" si="223"/>
        <v>0</v>
      </c>
      <c r="M575" s="2">
        <f t="shared" si="224"/>
        <v>9.302325581395321E-3</v>
      </c>
      <c r="N575" s="1">
        <v>962</v>
      </c>
      <c r="O575" s="1">
        <v>1381</v>
      </c>
      <c r="Q575" s="1">
        <v>15</v>
      </c>
      <c r="R575" s="1">
        <v>7</v>
      </c>
      <c r="AG575" s="7">
        <f>IF(Q575&gt;0,RANK(Q575,(N575:P575,Q575:AE575)),0)</f>
        <v>3</v>
      </c>
      <c r="AH575" s="7">
        <f>IF(R575&gt;0,RANK(R575,(N575:P575,Q575:AE575)),0)</f>
        <v>4</v>
      </c>
      <c r="AI575" s="7">
        <f>IF(T575&gt;0,RANK(T575,(N575:P575,Q575:AE575)),0)</f>
        <v>0</v>
      </c>
      <c r="AJ575" s="7">
        <f>IF(S575&gt;0,RANK(S575,(N575:P575,Q575:AE575)),0)</f>
        <v>0</v>
      </c>
      <c r="AK575" s="2">
        <f t="shared" si="225"/>
        <v>6.3424947145877377E-3</v>
      </c>
      <c r="AL575" s="2">
        <f t="shared" si="226"/>
        <v>2.959830866807611E-3</v>
      </c>
      <c r="AM575" s="2">
        <f t="shared" si="227"/>
        <v>0</v>
      </c>
      <c r="AN575" s="2">
        <f t="shared" si="228"/>
        <v>0</v>
      </c>
      <c r="AP575" t="s">
        <v>1983</v>
      </c>
      <c r="AQ575" t="s">
        <v>1323</v>
      </c>
      <c r="AR575">
        <v>8</v>
      </c>
      <c r="AT575" s="93" t="s">
        <v>1499</v>
      </c>
      <c r="AU575" s="92" t="s">
        <v>539</v>
      </c>
      <c r="AV575" s="83" t="str">
        <f t="shared" si="217"/>
        <v>13315</v>
      </c>
      <c r="AX575" s="7" t="s">
        <v>3753</v>
      </c>
    </row>
    <row r="576" spans="1:50" hidden="1" outlineLevel="1">
      <c r="A576" t="s">
        <v>1331</v>
      </c>
      <c r="B576" t="s">
        <v>1323</v>
      </c>
      <c r="C576" s="1">
        <f t="shared" si="218"/>
        <v>4026</v>
      </c>
      <c r="D576" s="7">
        <f>RANK(N576,(N576:P576,Q576:AE576))</f>
        <v>2</v>
      </c>
      <c r="E576" s="7">
        <f>RANK(O576,(N576:P576,Q576:AE576))</f>
        <v>1</v>
      </c>
      <c r="F576" s="7">
        <f>IF(P576&gt;0,RANK(P576,(N576:P576,Q576:AE576)),0)</f>
        <v>5</v>
      </c>
      <c r="G576" s="1">
        <f t="shared" si="219"/>
        <v>104</v>
      </c>
      <c r="H576" s="2">
        <f t="shared" si="220"/>
        <v>2.5832091405861898E-2</v>
      </c>
      <c r="I576" s="2"/>
      <c r="J576" s="2">
        <f t="shared" si="221"/>
        <v>0.48186785891703926</v>
      </c>
      <c r="K576" s="2">
        <f t="shared" si="222"/>
        <v>0.50769995032290116</v>
      </c>
      <c r="L576" s="2">
        <f t="shared" si="223"/>
        <v>1.987083954297069E-3</v>
      </c>
      <c r="M576" s="2">
        <f t="shared" si="224"/>
        <v>8.4451068057624541E-3</v>
      </c>
      <c r="N576" s="1">
        <v>1940</v>
      </c>
      <c r="O576" s="1">
        <v>2044</v>
      </c>
      <c r="P576" s="1">
        <v>8</v>
      </c>
      <c r="Q576" s="1">
        <v>15</v>
      </c>
      <c r="R576" s="1">
        <v>19</v>
      </c>
      <c r="AG576" s="7">
        <f>IF(Q576&gt;0,RANK(Q576,(N576:P576,Q576:AE576)),0)</f>
        <v>4</v>
      </c>
      <c r="AH576" s="7">
        <f>IF(R576&gt;0,RANK(R576,(N576:P576,Q576:AE576)),0)</f>
        <v>3</v>
      </c>
      <c r="AI576" s="7">
        <f>IF(T576&gt;0,RANK(T576,(N576:P576,Q576:AE576)),0)</f>
        <v>0</v>
      </c>
      <c r="AJ576" s="7">
        <f>IF(S576&gt;0,RANK(S576,(N576:P576,Q576:AE576)),0)</f>
        <v>0</v>
      </c>
      <c r="AK576" s="2">
        <f t="shared" si="225"/>
        <v>3.7257824143070045E-3</v>
      </c>
      <c r="AL576" s="2">
        <f t="shared" si="226"/>
        <v>4.7193243914555394E-3</v>
      </c>
      <c r="AM576" s="2">
        <f t="shared" si="227"/>
        <v>0</v>
      </c>
      <c r="AN576" s="2">
        <f t="shared" si="228"/>
        <v>0</v>
      </c>
      <c r="AP576" t="s">
        <v>1331</v>
      </c>
      <c r="AQ576" t="s">
        <v>1323</v>
      </c>
      <c r="AR576">
        <v>10</v>
      </c>
      <c r="AT576" s="93" t="s">
        <v>1499</v>
      </c>
      <c r="AU576" s="92" t="s">
        <v>540</v>
      </c>
      <c r="AV576" s="83" t="str">
        <f t="shared" si="217"/>
        <v>13317</v>
      </c>
      <c r="AX576" s="7" t="s">
        <v>3753</v>
      </c>
    </row>
    <row r="577" spans="1:50" hidden="1" outlineLevel="1">
      <c r="A577" t="s">
        <v>1316</v>
      </c>
      <c r="B577" t="s">
        <v>1323</v>
      </c>
      <c r="C577" s="1">
        <f t="shared" si="218"/>
        <v>3740</v>
      </c>
      <c r="D577" s="7">
        <f>RANK(N577,(N577:P577,Q577:AE577))</f>
        <v>1</v>
      </c>
      <c r="E577" s="7">
        <f>RANK(O577,(N577:P577,Q577:AE577))</f>
        <v>2</v>
      </c>
      <c r="F577" s="7">
        <f>IF(P577&gt;0,RANK(P577,(N577:P577,Q577:AE577)),0)</f>
        <v>5</v>
      </c>
      <c r="G577" s="1">
        <f t="shared" si="219"/>
        <v>84</v>
      </c>
      <c r="H577" s="2">
        <f t="shared" si="220"/>
        <v>2.2459893048128343E-2</v>
      </c>
      <c r="I577" s="2"/>
      <c r="J577" s="2">
        <f t="shared" si="221"/>
        <v>0.50374331550802143</v>
      </c>
      <c r="K577" s="2">
        <f t="shared" si="222"/>
        <v>0.48128342245989303</v>
      </c>
      <c r="L577" s="2">
        <f t="shared" si="223"/>
        <v>8.021390374331551E-4</v>
      </c>
      <c r="M577" s="2">
        <f t="shared" si="224"/>
        <v>1.4171122994652388E-2</v>
      </c>
      <c r="N577" s="1">
        <v>1884</v>
      </c>
      <c r="O577" s="1">
        <v>1800</v>
      </c>
      <c r="P577" s="1">
        <v>3</v>
      </c>
      <c r="Q577" s="1">
        <v>25</v>
      </c>
      <c r="R577" s="1">
        <v>28</v>
      </c>
      <c r="AG577" s="7">
        <f>IF(Q577&gt;0,RANK(Q577,(N577:P577,Q577:AE577)),0)</f>
        <v>4</v>
      </c>
      <c r="AH577" s="7">
        <f>IF(R577&gt;0,RANK(R577,(N577:P577,Q577:AE577)),0)</f>
        <v>3</v>
      </c>
      <c r="AI577" s="7">
        <f>IF(T577&gt;0,RANK(T577,(N577:P577,Q577:AE577)),0)</f>
        <v>0</v>
      </c>
      <c r="AJ577" s="7">
        <f>IF(S577&gt;0,RANK(S577,(N577:P577,Q577:AE577)),0)</f>
        <v>0</v>
      </c>
      <c r="AK577" s="2">
        <f t="shared" si="225"/>
        <v>6.6844919786096255E-3</v>
      </c>
      <c r="AL577" s="2">
        <f t="shared" si="226"/>
        <v>7.4866310160427805E-3</v>
      </c>
      <c r="AM577" s="2">
        <f t="shared" si="227"/>
        <v>0</v>
      </c>
      <c r="AN577" s="2">
        <f t="shared" si="228"/>
        <v>0</v>
      </c>
      <c r="AP577" t="s">
        <v>1316</v>
      </c>
      <c r="AQ577" t="s">
        <v>1323</v>
      </c>
      <c r="AR577">
        <v>10</v>
      </c>
      <c r="AT577" s="93" t="s">
        <v>1499</v>
      </c>
      <c r="AU577" s="92" t="s">
        <v>541</v>
      </c>
      <c r="AV577" s="83" t="str">
        <f t="shared" si="217"/>
        <v>13319</v>
      </c>
      <c r="AX577" s="7" t="s">
        <v>3753</v>
      </c>
    </row>
    <row r="578" spans="1:50" hidden="1" outlineLevel="1">
      <c r="A578" t="s">
        <v>687</v>
      </c>
      <c r="B578" t="s">
        <v>1323</v>
      </c>
      <c r="C578" s="1">
        <f t="shared" si="218"/>
        <v>6061</v>
      </c>
      <c r="D578" s="7">
        <f>RANK(N578,(N578:P578,Q578:AE578))</f>
        <v>2</v>
      </c>
      <c r="E578" s="7">
        <f>RANK(O578,(N578:P578,Q578:AE578))</f>
        <v>1</v>
      </c>
      <c r="F578" s="7">
        <f>IF(P578&gt;0,RANK(P578,(N578:P578,Q578:AE578)),0)</f>
        <v>5</v>
      </c>
      <c r="G578" s="1">
        <f t="shared" si="219"/>
        <v>1578</v>
      </c>
      <c r="H578" s="2">
        <f t="shared" si="220"/>
        <v>0.26035307704999178</v>
      </c>
      <c r="I578" s="2"/>
      <c r="J578" s="2">
        <f t="shared" si="221"/>
        <v>0.36528625639333445</v>
      </c>
      <c r="K578" s="2">
        <f t="shared" si="222"/>
        <v>0.62563933344332623</v>
      </c>
      <c r="L578" s="2">
        <f t="shared" si="223"/>
        <v>1.3199142055766375E-3</v>
      </c>
      <c r="M578" s="2">
        <f t="shared" si="224"/>
        <v>7.7544959577626818E-3</v>
      </c>
      <c r="N578" s="1">
        <v>2214</v>
      </c>
      <c r="O578" s="1">
        <v>3792</v>
      </c>
      <c r="P578" s="1">
        <v>8</v>
      </c>
      <c r="Q578" s="1">
        <v>33</v>
      </c>
      <c r="R578" s="1">
        <v>14</v>
      </c>
      <c r="AG578" s="7">
        <f>IF(Q578&gt;0,RANK(Q578,(N578:P578,Q578:AE578)),0)</f>
        <v>3</v>
      </c>
      <c r="AH578" s="7">
        <f>IF(R578&gt;0,RANK(R578,(N578:P578,Q578:AE578)),0)</f>
        <v>4</v>
      </c>
      <c r="AI578" s="7">
        <f>IF(T578&gt;0,RANK(T578,(N578:P578,Q578:AE578)),0)</f>
        <v>0</v>
      </c>
      <c r="AJ578" s="7">
        <f>IF(S578&gt;0,RANK(S578,(N578:P578,Q578:AE578)),0)</f>
        <v>0</v>
      </c>
      <c r="AK578" s="2">
        <f t="shared" si="225"/>
        <v>5.4446460980036296E-3</v>
      </c>
      <c r="AL578" s="2">
        <f t="shared" si="226"/>
        <v>2.3098498597591156E-3</v>
      </c>
      <c r="AM578" s="2">
        <f t="shared" si="227"/>
        <v>0</v>
      </c>
      <c r="AN578" s="2">
        <f t="shared" si="228"/>
        <v>0</v>
      </c>
      <c r="AP578" t="s">
        <v>687</v>
      </c>
      <c r="AQ578" t="s">
        <v>1323</v>
      </c>
      <c r="AR578">
        <v>2</v>
      </c>
      <c r="AT578" s="93" t="s">
        <v>1499</v>
      </c>
      <c r="AU578" s="92" t="s">
        <v>542</v>
      </c>
      <c r="AV578" s="83" t="str">
        <f t="shared" si="217"/>
        <v>13321</v>
      </c>
      <c r="AX578" s="7" t="s">
        <v>3753</v>
      </c>
    </row>
    <row r="579" spans="1:50" collapsed="1">
      <c r="A579" t="s">
        <v>1322</v>
      </c>
      <c r="B579" t="s">
        <v>1985</v>
      </c>
      <c r="C579" s="1">
        <f t="shared" si="218"/>
        <v>2596804</v>
      </c>
      <c r="D579" s="7">
        <f>RANK(N579,(N579:P579,Q579:AE579))</f>
        <v>2</v>
      </c>
      <c r="E579" s="7">
        <f>RANK(O579,(N579:P579,Q579:AE579))</f>
        <v>1</v>
      </c>
      <c r="F579" s="7">
        <f>IF(P579&gt;0,RANK(P579,(N579:P579,Q579:AE579)),0)</f>
        <v>4</v>
      </c>
      <c r="G579" s="1">
        <f t="shared" si="219"/>
        <v>303490</v>
      </c>
      <c r="H579" s="2">
        <f t="shared" si="220"/>
        <v>0.11687058399478743</v>
      </c>
      <c r="I579" s="2"/>
      <c r="J579" s="2">
        <f t="shared" si="221"/>
        <v>0.42984761268081845</v>
      </c>
      <c r="K579" s="2">
        <f t="shared" si="222"/>
        <v>0.54671819667560584</v>
      </c>
      <c r="L579" s="2">
        <f t="shared" si="223"/>
        <v>5.1725120571286861E-3</v>
      </c>
      <c r="M579" s="2">
        <f t="shared" si="224"/>
        <v>1.8261678586447082E-2</v>
      </c>
      <c r="N579" s="1">
        <f>SUM(N420:N578)</f>
        <v>1116230</v>
      </c>
      <c r="O579" s="1">
        <f>SUM(O420:O578)</f>
        <v>1419720</v>
      </c>
      <c r="P579" s="1">
        <f>SUM(P420:P578)</f>
        <v>13432</v>
      </c>
      <c r="Q579" s="1">
        <f>SUM(Q420:Q578)</f>
        <v>10926</v>
      </c>
      <c r="R579" s="1">
        <f>SUM(R420:R578)</f>
        <v>36332</v>
      </c>
      <c r="S579" s="1">
        <v>140</v>
      </c>
      <c r="U579" s="1">
        <v>13</v>
      </c>
      <c r="V579" s="1">
        <v>11</v>
      </c>
      <c r="AG579" s="7">
        <f>IF(Q579&gt;0,RANK(Q579,(N579:P579,Q579:AE579)),0)</f>
        <v>5</v>
      </c>
      <c r="AH579" s="7">
        <f>IF(R579&gt;0,RANK(R579,(N579:P579,Q579:AE579)),0)</f>
        <v>3</v>
      </c>
      <c r="AI579" s="7">
        <f>IF(T579&gt;0,RANK(T579,(N579:P579,Q579:AE579)),0)</f>
        <v>0</v>
      </c>
      <c r="AJ579" s="7">
        <f>IF(S579&gt;0,RANK(S579,(N579:P579,Q579:AE579)),0)</f>
        <v>6</v>
      </c>
      <c r="AK579" s="2">
        <f t="shared" si="225"/>
        <v>4.2074796557614669E-3</v>
      </c>
      <c r="AL579" s="2">
        <f t="shared" si="226"/>
        <v>1.3991044376086913E-2</v>
      </c>
      <c r="AM579" s="2">
        <f t="shared" si="227"/>
        <v>0</v>
      </c>
      <c r="AN579" s="2">
        <f t="shared" si="228"/>
        <v>5.3912424657386541E-5</v>
      </c>
      <c r="AP579" t="s">
        <v>1322</v>
      </c>
      <c r="AQ579" t="s">
        <v>1985</v>
      </c>
      <c r="AV579" s="83" t="str">
        <f t="shared" si="217"/>
        <v/>
      </c>
      <c r="AX579" s="7" t="s">
        <v>3288</v>
      </c>
    </row>
    <row r="580" spans="1:50">
      <c r="C580" s="1"/>
      <c r="E580" s="7"/>
      <c r="F580" s="7"/>
      <c r="I580" s="2"/>
      <c r="AG580" s="7"/>
      <c r="AH580" s="7"/>
      <c r="AI580" s="7"/>
      <c r="AJ580" s="7"/>
    </row>
    <row r="581" spans="1:50" hidden="1" outlineLevel="1">
      <c r="A581" t="s">
        <v>688</v>
      </c>
      <c r="B581" t="s">
        <v>1918</v>
      </c>
      <c r="C581" s="1">
        <f t="shared" ref="C581:C586" si="229">SUM(N581:AE581)</f>
        <v>50860</v>
      </c>
      <c r="D581" s="7">
        <f>RANK(N581,(N581:P581,Q581:AE581))</f>
        <v>1</v>
      </c>
      <c r="E581" s="7">
        <f>RANK(O581,(N581:P581,Q581:AE581))</f>
        <v>2</v>
      </c>
      <c r="F581" s="7">
        <f>IF(P581&gt;0,RANK(P581,(N581:P581,Q581:AE581)),0)</f>
        <v>3</v>
      </c>
      <c r="G581" s="1">
        <f t="shared" ref="G581:G586" si="230">IF(D581=1,N581,IF(E581=1,O581,P581))-IF(D581=2,N581,IF(E581=2,O581,P581))</f>
        <v>11620</v>
      </c>
      <c r="H581" s="2">
        <f t="shared" ref="H581:H586" si="231">G581/C581</f>
        <v>0.22847031065670467</v>
      </c>
      <c r="I581" s="2"/>
      <c r="J581" s="2">
        <f t="shared" ref="J581:L586" si="232">IF($C581=0,"-",N581/$C581)</f>
        <v>0.56370428627605196</v>
      </c>
      <c r="K581" s="2">
        <f t="shared" si="232"/>
        <v>0.3352339756193472</v>
      </c>
      <c r="L581" s="2">
        <f t="shared" si="232"/>
        <v>9.052300432559969E-2</v>
      </c>
      <c r="M581" s="2">
        <f t="shared" ref="M581:M586" si="233">IF(C581=0,"-",(1-J581-K581-L581))</f>
        <v>1.053873377900115E-2</v>
      </c>
      <c r="N581" s="1">
        <v>28670</v>
      </c>
      <c r="O581" s="1">
        <v>17050</v>
      </c>
      <c r="P581" s="1">
        <v>4604</v>
      </c>
      <c r="Q581" s="1">
        <v>157</v>
      </c>
      <c r="R581" s="1">
        <v>276</v>
      </c>
      <c r="S581" s="1">
        <v>52</v>
      </c>
      <c r="T581" s="1">
        <v>51</v>
      </c>
      <c r="AG581" s="7">
        <f>IF(Q581&gt;0,RANK(Q581,(N581:P581,Q581:AE581)),0)</f>
        <v>5</v>
      </c>
      <c r="AH581" s="7">
        <f>IF(R581&gt;0,RANK(R581,(N581:P581,Q581:AE581)),0)</f>
        <v>4</v>
      </c>
      <c r="AI581" s="7">
        <f>IF(T581&gt;0,RANK(T581,(N581:P581,Q581:AE581)),0)</f>
        <v>7</v>
      </c>
      <c r="AJ581" s="7">
        <f>IF(S581&gt;0,RANK(S581,(N581:P581,Q581:AE581)),0)</f>
        <v>6</v>
      </c>
      <c r="AK581" s="2">
        <f t="shared" ref="AK581:AL584" si="234">IF($C581=0,"-",Q581/$C581)</f>
        <v>3.0869052300432562E-3</v>
      </c>
      <c r="AL581" s="2">
        <f t="shared" si="234"/>
        <v>5.4266614235155327E-3</v>
      </c>
      <c r="AM581" s="2">
        <f>IF($C581=0,"-",T581/$C581)</f>
        <v>1.0027526543452616E-3</v>
      </c>
      <c r="AN581" s="2">
        <f>IF($C581=0,"-",S581/$C581)</f>
        <v>1.0224144710971293E-3</v>
      </c>
      <c r="AP581" t="s">
        <v>688</v>
      </c>
      <c r="AQ581" t="s">
        <v>1918</v>
      </c>
      <c r="AR581">
        <v>2</v>
      </c>
      <c r="AT581" s="93" t="s">
        <v>1500</v>
      </c>
      <c r="AU581" s="92" t="s">
        <v>1801</v>
      </c>
      <c r="AV581" s="83" t="str">
        <f t="shared" ref="AV581:AV586" si="235">AT581&amp;AU581</f>
        <v>15001</v>
      </c>
      <c r="AX581" s="7" t="s">
        <v>3753</v>
      </c>
    </row>
    <row r="582" spans="1:50" hidden="1" outlineLevel="1">
      <c r="A582" t="s">
        <v>947</v>
      </c>
      <c r="B582" t="s">
        <v>1918</v>
      </c>
      <c r="C582" s="1">
        <f t="shared" si="229"/>
        <v>255990</v>
      </c>
      <c r="D582" s="7">
        <f>RANK(N582,(N582:P582,Q582:AE582))</f>
        <v>1</v>
      </c>
      <c r="E582" s="7">
        <f>RANK(O582,(N582:P582,Q582:AE582))</f>
        <v>2</v>
      </c>
      <c r="F582" s="7">
        <f>IF(P582&gt;0,RANK(P582,(N582:P582,Q582:AE582)),0)</f>
        <v>3</v>
      </c>
      <c r="G582" s="1">
        <f t="shared" si="230"/>
        <v>38308</v>
      </c>
      <c r="H582" s="2">
        <f t="shared" si="231"/>
        <v>0.14964647056525646</v>
      </c>
      <c r="I582" s="2"/>
      <c r="J582" s="2">
        <f t="shared" si="232"/>
        <v>0.54540411734833394</v>
      </c>
      <c r="K582" s="2">
        <f t="shared" si="232"/>
        <v>0.39575764678307745</v>
      </c>
      <c r="L582" s="2">
        <f t="shared" si="232"/>
        <v>5.0927770616039689E-2</v>
      </c>
      <c r="M582" s="2">
        <f t="shared" si="233"/>
        <v>7.9104652525489177E-3</v>
      </c>
      <c r="N582" s="1">
        <v>139618</v>
      </c>
      <c r="O582" s="1">
        <v>101310</v>
      </c>
      <c r="P582" s="1">
        <v>13037</v>
      </c>
      <c r="Q582" s="1">
        <v>708</v>
      </c>
      <c r="R582" s="1">
        <v>912</v>
      </c>
      <c r="S582" s="1">
        <v>228</v>
      </c>
      <c r="T582" s="1">
        <v>177</v>
      </c>
      <c r="AG582" s="7">
        <f>IF(Q582&gt;0,RANK(Q582,(N582:P582,Q582:AE582)),0)</f>
        <v>5</v>
      </c>
      <c r="AH582" s="7">
        <f>IF(R582&gt;0,RANK(R582,(N582:P582,Q582:AE582)),0)</f>
        <v>4</v>
      </c>
      <c r="AI582" s="7">
        <f>IF(T582&gt;0,RANK(T582,(N582:P582,Q582:AE582)),0)</f>
        <v>7</v>
      </c>
      <c r="AJ582" s="7">
        <f>IF(S582&gt;0,RANK(S582,(N582:P582,Q582:AE582)),0)</f>
        <v>6</v>
      </c>
      <c r="AK582" s="2">
        <f t="shared" si="234"/>
        <v>2.7657330364467361E-3</v>
      </c>
      <c r="AL582" s="2">
        <f t="shared" si="234"/>
        <v>3.5626391655924059E-3</v>
      </c>
      <c r="AM582" s="2">
        <f>IF($C582=0,"-",T582/$C582)</f>
        <v>6.9143325911168402E-4</v>
      </c>
      <c r="AN582" s="2">
        <f>IF($C582=0,"-",S582/$C582)</f>
        <v>8.9065979139810148E-4</v>
      </c>
      <c r="AP582" t="s">
        <v>947</v>
      </c>
      <c r="AQ582" t="s">
        <v>1918</v>
      </c>
      <c r="AT582" s="93" t="s">
        <v>1500</v>
      </c>
      <c r="AU582" s="92" t="s">
        <v>1802</v>
      </c>
      <c r="AV582" s="83" t="str">
        <f t="shared" si="235"/>
        <v>15003</v>
      </c>
      <c r="AX582" s="7" t="s">
        <v>3753</v>
      </c>
    </row>
    <row r="583" spans="1:50" hidden="1" outlineLevel="1">
      <c r="A583" t="s">
        <v>584</v>
      </c>
      <c r="B583" t="s">
        <v>1918</v>
      </c>
      <c r="C583" s="1">
        <f t="shared" si="229"/>
        <v>21773</v>
      </c>
      <c r="D583" s="7">
        <f>RANK(N583,(N583:P583,Q583:AE583))</f>
        <v>1</v>
      </c>
      <c r="E583" s="7">
        <f>RANK(O583,(N583:P583,Q583:AE583))</f>
        <v>2</v>
      </c>
      <c r="F583" s="7">
        <f>IF(P583&gt;0,RANK(P583,(N583:P583,Q583:AE583)),0)</f>
        <v>3</v>
      </c>
      <c r="G583" s="1">
        <f t="shared" si="230"/>
        <v>6887</v>
      </c>
      <c r="H583" s="2">
        <f t="shared" si="231"/>
        <v>0.31630919028154136</v>
      </c>
      <c r="I583" s="2"/>
      <c r="J583" s="2">
        <f t="shared" si="232"/>
        <v>0.61865613374362738</v>
      </c>
      <c r="K583" s="2">
        <f t="shared" si="232"/>
        <v>0.30234694346208607</v>
      </c>
      <c r="L583" s="2">
        <f t="shared" si="232"/>
        <v>6.7698525696964135E-2</v>
      </c>
      <c r="M583" s="2">
        <f t="shared" si="233"/>
        <v>1.1298397097322416E-2</v>
      </c>
      <c r="N583" s="1">
        <v>13470</v>
      </c>
      <c r="O583" s="1">
        <v>6583</v>
      </c>
      <c r="P583" s="1">
        <v>1474</v>
      </c>
      <c r="Q583" s="1">
        <v>84</v>
      </c>
      <c r="R583" s="1">
        <v>106</v>
      </c>
      <c r="S583" s="1">
        <v>17</v>
      </c>
      <c r="T583" s="1">
        <v>39</v>
      </c>
      <c r="AG583" s="7">
        <f>IF(Q583&gt;0,RANK(Q583,(N583:P583,Q583:AE583)),0)</f>
        <v>5</v>
      </c>
      <c r="AH583" s="7">
        <f>IF(R583&gt;0,RANK(R583,(N583:P583,Q583:AE583)),0)</f>
        <v>4</v>
      </c>
      <c r="AI583" s="7">
        <f>IF(T583&gt;0,RANK(T583,(N583:P583,Q583:AE583)),0)</f>
        <v>6</v>
      </c>
      <c r="AJ583" s="7">
        <f>IF(S583&gt;0,RANK(S583,(N583:P583,Q583:AE583)),0)</f>
        <v>7</v>
      </c>
      <c r="AK583" s="2">
        <f t="shared" si="234"/>
        <v>3.8579892527442245E-3</v>
      </c>
      <c r="AL583" s="2">
        <f t="shared" si="234"/>
        <v>4.8684150094153306E-3</v>
      </c>
      <c r="AM583" s="2">
        <f>IF($C583=0,"-",T583/$C583)</f>
        <v>1.7912092959169613E-3</v>
      </c>
      <c r="AN583" s="2">
        <f>IF($C583=0,"-",S583/$C583)</f>
        <v>7.8078353924585495E-4</v>
      </c>
      <c r="AP583" t="s">
        <v>584</v>
      </c>
      <c r="AQ583" t="s">
        <v>1918</v>
      </c>
      <c r="AR583">
        <v>2</v>
      </c>
      <c r="AT583" s="93" t="s">
        <v>1500</v>
      </c>
      <c r="AU583" s="92" t="s">
        <v>2150</v>
      </c>
      <c r="AV583" s="83" t="str">
        <f t="shared" si="235"/>
        <v>15007</v>
      </c>
      <c r="AX583" s="7" t="s">
        <v>3753</v>
      </c>
    </row>
    <row r="584" spans="1:50" hidden="1" outlineLevel="1">
      <c r="A584" t="s">
        <v>3430</v>
      </c>
      <c r="B584" t="s">
        <v>1918</v>
      </c>
      <c r="C584" s="1">
        <f t="shared" si="229"/>
        <v>39248</v>
      </c>
      <c r="D584" s="7">
        <f>RANK(N584,(N584:P584,Q584:AE584))</f>
        <v>1</v>
      </c>
      <c r="E584" s="7">
        <f>RANK(O584,(N584:P584,Q584:AE584))</f>
        <v>2</v>
      </c>
      <c r="F584" s="7">
        <f>IF(P584&gt;0,RANK(P584,(N584:P584,Q584:AE584)),0)</f>
        <v>3</v>
      </c>
      <c r="G584" s="1">
        <f t="shared" si="230"/>
        <v>10608</v>
      </c>
      <c r="H584" s="2">
        <f t="shared" si="231"/>
        <v>0.27028128821850794</v>
      </c>
      <c r="I584" s="2"/>
      <c r="J584" s="2">
        <f t="shared" si="232"/>
        <v>0.59834896045658381</v>
      </c>
      <c r="K584" s="2">
        <f t="shared" si="232"/>
        <v>0.32806767223807581</v>
      </c>
      <c r="L584" s="2">
        <f t="shared" si="232"/>
        <v>6.3672034243783121E-2</v>
      </c>
      <c r="M584" s="2">
        <f t="shared" si="233"/>
        <v>9.9113330615572537E-3</v>
      </c>
      <c r="N584" s="1">
        <v>23484</v>
      </c>
      <c r="O584" s="1">
        <v>12876</v>
      </c>
      <c r="P584" s="1">
        <v>2499</v>
      </c>
      <c r="Q584" s="1">
        <v>122</v>
      </c>
      <c r="R584" s="1">
        <v>182</v>
      </c>
      <c r="S584" s="1">
        <v>46</v>
      </c>
      <c r="T584" s="1">
        <v>39</v>
      </c>
      <c r="AG584" s="7">
        <f>IF(Q584&gt;0,RANK(Q584,(N584:P584,Q584:AE584)),0)</f>
        <v>5</v>
      </c>
      <c r="AH584" s="7">
        <f>IF(R584&gt;0,RANK(R584,(N584:P584,Q584:AE584)),0)</f>
        <v>4</v>
      </c>
      <c r="AI584" s="7">
        <f>IF(T584&gt;0,RANK(T584,(N584:P584,Q584:AE584)),0)</f>
        <v>7</v>
      </c>
      <c r="AJ584" s="7">
        <f>IF(S584&gt;0,RANK(S584,(N584:P584,Q584:AE584)),0)</f>
        <v>6</v>
      </c>
      <c r="AK584" s="2">
        <f t="shared" si="234"/>
        <v>3.1084386465552384E-3</v>
      </c>
      <c r="AL584" s="2">
        <f t="shared" si="234"/>
        <v>4.6371789645332246E-3</v>
      </c>
      <c r="AM584" s="2">
        <f>IF($C584=0,"-",T584/$C584)</f>
        <v>9.9368120668569108E-4</v>
      </c>
      <c r="AN584" s="2">
        <f>IF($C584=0,"-",S584/$C584)</f>
        <v>1.1720342437831228E-3</v>
      </c>
      <c r="AP584" t="s">
        <v>3430</v>
      </c>
      <c r="AQ584" t="s">
        <v>1918</v>
      </c>
      <c r="AR584">
        <v>2</v>
      </c>
      <c r="AT584" s="93" t="s">
        <v>1500</v>
      </c>
      <c r="AU584" s="92" t="s">
        <v>2454</v>
      </c>
      <c r="AV584" s="83" t="str">
        <f t="shared" si="235"/>
        <v>15009</v>
      </c>
      <c r="AX584" s="7" t="s">
        <v>3753</v>
      </c>
    </row>
    <row r="585" spans="1:50" hidden="1" outlineLevel="1">
      <c r="A585" t="s">
        <v>2471</v>
      </c>
      <c r="C585" s="1">
        <f t="shared" si="229"/>
        <v>80</v>
      </c>
      <c r="E585" s="7"/>
      <c r="F585" s="7"/>
      <c r="G585" s="1">
        <f t="shared" si="230"/>
        <v>0</v>
      </c>
      <c r="H585" s="2">
        <f t="shared" si="231"/>
        <v>0</v>
      </c>
      <c r="I585" s="2"/>
      <c r="J585" s="2">
        <f t="shared" si="232"/>
        <v>0.55000000000000004</v>
      </c>
      <c r="K585" s="2">
        <f t="shared" si="232"/>
        <v>0.32500000000000001</v>
      </c>
      <c r="L585" s="2">
        <f t="shared" si="232"/>
        <v>0.1125</v>
      </c>
      <c r="M585" s="2">
        <f t="shared" si="233"/>
        <v>1.2499999999999942E-2</v>
      </c>
      <c r="N585" s="1">
        <v>44</v>
      </c>
      <c r="O585" s="1">
        <v>26</v>
      </c>
      <c r="P585" s="1">
        <v>9</v>
      </c>
      <c r="Q585" s="1">
        <v>0</v>
      </c>
      <c r="R585" s="1">
        <v>1</v>
      </c>
      <c r="S585" s="1">
        <v>0</v>
      </c>
      <c r="T585" s="1">
        <v>0</v>
      </c>
      <c r="AG585" s="7"/>
      <c r="AH585" s="7"/>
      <c r="AI585" s="7"/>
      <c r="AJ585" s="7"/>
      <c r="AR585">
        <v>0</v>
      </c>
      <c r="AV585" s="83" t="str">
        <f t="shared" si="235"/>
        <v/>
      </c>
      <c r="AX585" s="7" t="s">
        <v>3288</v>
      </c>
    </row>
    <row r="586" spans="1:50" collapsed="1">
      <c r="A586" t="s">
        <v>688</v>
      </c>
      <c r="B586" t="s">
        <v>1985</v>
      </c>
      <c r="C586" s="1">
        <f t="shared" si="229"/>
        <v>367951</v>
      </c>
      <c r="D586" s="7">
        <f>RANK(N586,(N586:P586,Q586:AE586))</f>
        <v>1</v>
      </c>
      <c r="E586" s="7">
        <f>RANK(O586,(N586:P586,Q586:AE586))</f>
        <v>2</v>
      </c>
      <c r="F586" s="7">
        <f>IF(P586&gt;0,RANK(P586,(N586:P586,Q586:AE586)),0)</f>
        <v>3</v>
      </c>
      <c r="G586" s="1">
        <f t="shared" si="230"/>
        <v>67441</v>
      </c>
      <c r="H586" s="2">
        <f t="shared" si="231"/>
        <v>0.18328799215112881</v>
      </c>
      <c r="I586" s="2"/>
      <c r="J586" s="2">
        <f t="shared" si="232"/>
        <v>0.55791667912303544</v>
      </c>
      <c r="K586" s="2">
        <f t="shared" si="232"/>
        <v>0.3746286869719066</v>
      </c>
      <c r="L586" s="2">
        <f t="shared" si="232"/>
        <v>5.8765976991501587E-2</v>
      </c>
      <c r="M586" s="2">
        <f t="shared" si="233"/>
        <v>8.6886569135563724E-3</v>
      </c>
      <c r="N586" s="1">
        <f t="shared" ref="N586:T586" si="236">SUM(N581:N585)</f>
        <v>205286</v>
      </c>
      <c r="O586" s="1">
        <f t="shared" si="236"/>
        <v>137845</v>
      </c>
      <c r="P586" s="1">
        <f t="shared" si="236"/>
        <v>21623</v>
      </c>
      <c r="Q586" s="1">
        <f t="shared" si="236"/>
        <v>1071</v>
      </c>
      <c r="R586" s="1">
        <f t="shared" si="236"/>
        <v>1477</v>
      </c>
      <c r="S586" s="1">
        <f>SUM(S581:S585)</f>
        <v>343</v>
      </c>
      <c r="T586" s="1">
        <f t="shared" si="236"/>
        <v>306</v>
      </c>
      <c r="AG586" s="7">
        <f>IF(Q586&gt;0,RANK(Q586,(N586:P586,Q586:AE586)),0)</f>
        <v>5</v>
      </c>
      <c r="AH586" s="7">
        <f>IF(R586&gt;0,RANK(R586,(N586:P586,Q586:AE586)),0)</f>
        <v>4</v>
      </c>
      <c r="AI586" s="7">
        <f>IF(T586&gt;0,RANK(T586,(N586:P586,Q586:AE586)),0)</f>
        <v>7</v>
      </c>
      <c r="AJ586" s="7">
        <f>IF(S586&gt;0,RANK(S586,(N586:P586,Q586:AE586)),0)</f>
        <v>6</v>
      </c>
      <c r="AK586" s="2">
        <f>IF($C586=0,"-",Q586/$C586)</f>
        <v>2.9107136548072979E-3</v>
      </c>
      <c r="AL586" s="2">
        <f>IF($C586=0,"-",R586/$C586)</f>
        <v>4.0141214455185611E-3</v>
      </c>
      <c r="AM586" s="2">
        <f>IF($C586=0,"-",T586/$C586)</f>
        <v>8.3163247280208504E-4</v>
      </c>
      <c r="AN586" s="2">
        <f>IF($C586=0,"-",S586/$C586)</f>
        <v>9.3218934042848091E-4</v>
      </c>
      <c r="AP586" t="s">
        <v>688</v>
      </c>
      <c r="AQ586" t="s">
        <v>1985</v>
      </c>
      <c r="AV586" s="83" t="str">
        <f t="shared" si="235"/>
        <v/>
      </c>
      <c r="AX586" s="7" t="s">
        <v>3288</v>
      </c>
    </row>
    <row r="587" spans="1:50">
      <c r="C587" s="1"/>
      <c r="E587" s="7"/>
      <c r="F587" s="7"/>
      <c r="I587" s="2"/>
      <c r="AG587" s="7"/>
      <c r="AH587" s="7"/>
      <c r="AI587" s="7"/>
      <c r="AJ587" s="7"/>
    </row>
    <row r="588" spans="1:50" hidden="1" outlineLevel="1">
      <c r="A588" t="s">
        <v>3049</v>
      </c>
      <c r="B588" t="s">
        <v>342</v>
      </c>
      <c r="C588" s="1">
        <f t="shared" ref="C588:C632" si="237">SUM(N588:AE588)</f>
        <v>123485</v>
      </c>
      <c r="D588" s="7">
        <f>RANK(N588,(N588:P588,Q588:AE588))</f>
        <v>2</v>
      </c>
      <c r="E588" s="7">
        <f>RANK(O588,(N588:P588,Q588:AE588))</f>
        <v>1</v>
      </c>
      <c r="F588" s="7">
        <f>IF(P588&gt;0,RANK(P588,(N588:P588,Q588:AE588)),0)</f>
        <v>3</v>
      </c>
      <c r="G588" s="1">
        <f t="shared" ref="G588:G632" si="238">IF(D588=1,N588,IF(E588=1,O588,P588))-IF(D588=2,N588,IF(E588=2,O588,P588))</f>
        <v>34400</v>
      </c>
      <c r="H588" s="2">
        <f t="shared" ref="H588:H632" si="239">G588/C588</f>
        <v>0.27857634530509778</v>
      </c>
      <c r="I588" s="2"/>
      <c r="J588" s="2">
        <f t="shared" ref="J588:J632" si="240">IF($C588=0,"-",N588/$C588)</f>
        <v>0.32918978013523909</v>
      </c>
      <c r="K588" s="2">
        <f t="shared" ref="K588:K632" si="241">IF($C588=0,"-",O588/$C588)</f>
        <v>0.60776612544033692</v>
      </c>
      <c r="L588" s="2">
        <f t="shared" ref="L588:L632" si="242">IF($C588=0,"-",P588/$C588)</f>
        <v>3.9243632829898366E-2</v>
      </c>
      <c r="M588" s="2">
        <f t="shared" ref="M588:M632" si="243">IF(C588=0,"-",(1-J588-K588-L588))</f>
        <v>2.3800461594525681E-2</v>
      </c>
      <c r="N588" s="1">
        <v>40650</v>
      </c>
      <c r="O588" s="1">
        <v>75050</v>
      </c>
      <c r="P588" s="1">
        <v>4846</v>
      </c>
      <c r="Q588" s="1">
        <v>1463</v>
      </c>
      <c r="R588" s="1">
        <v>955</v>
      </c>
      <c r="S588" s="1">
        <v>215</v>
      </c>
      <c r="T588" s="1">
        <v>306</v>
      </c>
      <c r="AG588" s="7">
        <f>IF(Q588&gt;0,RANK(Q588,(N588:P588,Q588:AE588)),0)</f>
        <v>4</v>
      </c>
      <c r="AH588" s="7">
        <f>IF(R588&gt;0,RANK(R588,(N588:P588,Q588:AE588)),0)</f>
        <v>5</v>
      </c>
      <c r="AI588" s="7">
        <f>IF(T588&gt;0,RANK(T588,(N588:P588,Q588:AE588)),0)</f>
        <v>6</v>
      </c>
      <c r="AJ588" s="7">
        <f>IF(S588&gt;0,RANK(S588,(N588:P588,Q588:AE588)),0)</f>
        <v>7</v>
      </c>
      <c r="AK588" s="2">
        <f t="shared" ref="AK588:AK632" si="244">IF($C588=0,"-",Q588/$C588)</f>
        <v>1.1847592825039478E-2</v>
      </c>
      <c r="AL588" s="2">
        <f t="shared" ref="AL588:AL632" si="245">IF($C588=0,"-",R588/$C588)</f>
        <v>7.7337328420455922E-3</v>
      </c>
      <c r="AM588" s="2">
        <f t="shared" ref="AM588:AM632" si="246">IF($C588=0,"-",T588/$C588)</f>
        <v>2.4780337692837185E-3</v>
      </c>
      <c r="AN588" s="2">
        <f t="shared" ref="AN588:AN632" si="247">IF($C588=0,"-",S588/$C588)</f>
        <v>1.7411021581568611E-3</v>
      </c>
      <c r="AP588" t="s">
        <v>3049</v>
      </c>
      <c r="AQ588" t="s">
        <v>342</v>
      </c>
      <c r="AT588" s="93" t="s">
        <v>1501</v>
      </c>
      <c r="AU588" s="92" t="s">
        <v>1801</v>
      </c>
      <c r="AV588" s="83" t="str">
        <f t="shared" ref="AV588:AV632" si="248">AT588&amp;AU588</f>
        <v>16001</v>
      </c>
      <c r="AX588" s="7" t="s">
        <v>3753</v>
      </c>
    </row>
    <row r="589" spans="1:50" hidden="1" outlineLevel="1">
      <c r="A589" t="s">
        <v>2823</v>
      </c>
      <c r="B589" t="s">
        <v>342</v>
      </c>
      <c r="C589" s="1">
        <f t="shared" si="237"/>
        <v>1909</v>
      </c>
      <c r="D589" s="7">
        <f>RANK(N589,(N589:P589,Q589:AE589))</f>
        <v>2</v>
      </c>
      <c r="E589" s="7">
        <f>RANK(O589,(N589:P589,Q589:AE589))</f>
        <v>1</v>
      </c>
      <c r="F589" s="7">
        <f>IF(P589&gt;0,RANK(P589,(N589:P589,Q589:AE589)),0)</f>
        <v>3</v>
      </c>
      <c r="G589" s="1">
        <f t="shared" si="238"/>
        <v>1140</v>
      </c>
      <c r="H589" s="2">
        <f t="shared" si="239"/>
        <v>0.59717129387113677</v>
      </c>
      <c r="I589" s="2"/>
      <c r="J589" s="2">
        <f t="shared" si="240"/>
        <v>0.17600838135149294</v>
      </c>
      <c r="K589" s="2">
        <f t="shared" si="241"/>
        <v>0.77317967522262965</v>
      </c>
      <c r="L589" s="2">
        <f t="shared" si="242"/>
        <v>2.1477213200628602E-2</v>
      </c>
      <c r="M589" s="2">
        <f t="shared" si="243"/>
        <v>2.9334730225248757E-2</v>
      </c>
      <c r="N589" s="1">
        <v>336</v>
      </c>
      <c r="O589" s="1">
        <v>1476</v>
      </c>
      <c r="P589" s="1">
        <v>41</v>
      </c>
      <c r="Q589" s="1">
        <v>31</v>
      </c>
      <c r="R589" s="1">
        <v>14</v>
      </c>
      <c r="S589" s="1">
        <v>9</v>
      </c>
      <c r="T589" s="1">
        <v>2</v>
      </c>
      <c r="AG589" s="7">
        <f>IF(Q589&gt;0,RANK(Q589,(N589:P589,Q589:AE589)),0)</f>
        <v>4</v>
      </c>
      <c r="AH589" s="7">
        <f>IF(R589&gt;0,RANK(R589,(N589:P589,Q589:AE589)),0)</f>
        <v>5</v>
      </c>
      <c r="AI589" s="7">
        <f>IF(T589&gt;0,RANK(T589,(N589:P589,Q589:AE589)),0)</f>
        <v>7</v>
      </c>
      <c r="AJ589" s="7">
        <f>IF(S589&gt;0,RANK(S589,(N589:P589,Q589:AE589)),0)</f>
        <v>6</v>
      </c>
      <c r="AK589" s="2">
        <f t="shared" si="244"/>
        <v>1.6238868517548456E-2</v>
      </c>
      <c r="AL589" s="2">
        <f t="shared" si="245"/>
        <v>7.3336825563122057E-3</v>
      </c>
      <c r="AM589" s="2">
        <f t="shared" si="246"/>
        <v>1.0476689366160294E-3</v>
      </c>
      <c r="AN589" s="2">
        <f t="shared" si="247"/>
        <v>4.7145102147721323E-3</v>
      </c>
      <c r="AP589" t="s">
        <v>2823</v>
      </c>
      <c r="AQ589" t="s">
        <v>342</v>
      </c>
      <c r="AR589">
        <v>1</v>
      </c>
      <c r="AT589" s="93" t="s">
        <v>1501</v>
      </c>
      <c r="AU589" s="92" t="s">
        <v>1802</v>
      </c>
      <c r="AV589" s="83" t="str">
        <f t="shared" si="248"/>
        <v>16003</v>
      </c>
      <c r="AX589" s="7" t="s">
        <v>3753</v>
      </c>
    </row>
    <row r="590" spans="1:50" hidden="1" outlineLevel="1">
      <c r="A590" t="s">
        <v>1271</v>
      </c>
      <c r="B590" t="s">
        <v>342</v>
      </c>
      <c r="C590" s="1">
        <f t="shared" si="237"/>
        <v>30852</v>
      </c>
      <c r="D590" s="7">
        <f>RANK(N590,(N590:P590,Q590:AE590))</f>
        <v>2</v>
      </c>
      <c r="E590" s="7">
        <f>RANK(O590,(N590:P590,Q590:AE590))</f>
        <v>1</v>
      </c>
      <c r="F590" s="7">
        <f>IF(P590&gt;0,RANK(P590,(N590:P590,Q590:AE590)),0)</f>
        <v>3</v>
      </c>
      <c r="G590" s="1">
        <f t="shared" si="238"/>
        <v>7331</v>
      </c>
      <c r="H590" s="2">
        <f t="shared" si="239"/>
        <v>0.23761830675482951</v>
      </c>
      <c r="I590" s="2"/>
      <c r="J590" s="2">
        <f t="shared" si="240"/>
        <v>0.35304032153507064</v>
      </c>
      <c r="K590" s="2">
        <f t="shared" si="241"/>
        <v>0.59065862828990012</v>
      </c>
      <c r="L590" s="2">
        <f t="shared" si="242"/>
        <v>2.981978477894464E-2</v>
      </c>
      <c r="M590" s="2">
        <f t="shared" si="243"/>
        <v>2.6481265396084648E-2</v>
      </c>
      <c r="N590" s="1">
        <v>10892</v>
      </c>
      <c r="O590" s="1">
        <v>18223</v>
      </c>
      <c r="P590" s="1">
        <v>920</v>
      </c>
      <c r="Q590" s="1">
        <v>510</v>
      </c>
      <c r="R590" s="1">
        <v>180</v>
      </c>
      <c r="S590" s="1">
        <v>68</v>
      </c>
      <c r="T590" s="1">
        <v>54</v>
      </c>
      <c r="U590" s="1">
        <v>5</v>
      </c>
      <c r="AG590" s="7">
        <f>IF(Q590&gt;0,RANK(Q590,(N590:P590,Q590:AE590)),0)</f>
        <v>4</v>
      </c>
      <c r="AH590" s="7">
        <f>IF(R590&gt;0,RANK(R590,(N590:P590,Q590:AE590)),0)</f>
        <v>5</v>
      </c>
      <c r="AI590" s="7">
        <f>IF(T590&gt;0,RANK(T590,(N590:P590,Q590:AE590)),0)</f>
        <v>7</v>
      </c>
      <c r="AJ590" s="7">
        <f>IF(S590&gt;0,RANK(S590,(N590:P590,Q590:AE590)),0)</f>
        <v>6</v>
      </c>
      <c r="AK590" s="2">
        <f t="shared" si="244"/>
        <v>1.6530532866588878E-2</v>
      </c>
      <c r="AL590" s="2">
        <f t="shared" si="245"/>
        <v>5.8343057176196032E-3</v>
      </c>
      <c r="AM590" s="2">
        <f t="shared" si="246"/>
        <v>1.750291715285881E-3</v>
      </c>
      <c r="AN590" s="2">
        <f t="shared" si="247"/>
        <v>2.2040710488785168E-3</v>
      </c>
      <c r="AP590" t="s">
        <v>1271</v>
      </c>
      <c r="AQ590" t="s">
        <v>342</v>
      </c>
      <c r="AR590">
        <v>2</v>
      </c>
      <c r="AT590" s="93" t="s">
        <v>1501</v>
      </c>
      <c r="AU590" s="92" t="s">
        <v>1803</v>
      </c>
      <c r="AV590" s="83" t="str">
        <f t="shared" si="248"/>
        <v>16005</v>
      </c>
      <c r="AX590" s="7" t="s">
        <v>3753</v>
      </c>
    </row>
    <row r="591" spans="1:50" hidden="1" outlineLevel="1">
      <c r="A591" t="s">
        <v>2203</v>
      </c>
      <c r="B591" t="s">
        <v>342</v>
      </c>
      <c r="C591" s="1">
        <f t="shared" si="237"/>
        <v>2899</v>
      </c>
      <c r="D591" s="7">
        <f>RANK(N591,(N591:P591,Q591:AE591))</f>
        <v>2</v>
      </c>
      <c r="E591" s="7">
        <f>RANK(O591,(N591:P591,Q591:AE591))</f>
        <v>1</v>
      </c>
      <c r="F591" s="7">
        <f>IF(P591&gt;0,RANK(P591,(N591:P591,Q591:AE591)),0)</f>
        <v>4</v>
      </c>
      <c r="G591" s="1">
        <f t="shared" si="238"/>
        <v>1779</v>
      </c>
      <c r="H591" s="2">
        <f t="shared" si="239"/>
        <v>0.61365988271817873</v>
      </c>
      <c r="I591" s="2"/>
      <c r="J591" s="2">
        <f t="shared" si="240"/>
        <v>0.17833735770955503</v>
      </c>
      <c r="K591" s="2">
        <f t="shared" si="241"/>
        <v>0.79199724042773367</v>
      </c>
      <c r="L591" s="2">
        <f t="shared" si="242"/>
        <v>5.1741979993101071E-3</v>
      </c>
      <c r="M591" s="2">
        <f t="shared" si="243"/>
        <v>2.4491203863401166E-2</v>
      </c>
      <c r="N591" s="1">
        <v>517</v>
      </c>
      <c r="O591" s="1">
        <v>2296</v>
      </c>
      <c r="P591" s="1">
        <v>15</v>
      </c>
      <c r="Q591" s="1">
        <v>50</v>
      </c>
      <c r="R591" s="1">
        <v>14</v>
      </c>
      <c r="S591" s="1">
        <v>4</v>
      </c>
      <c r="T591" s="1">
        <v>3</v>
      </c>
      <c r="AG591" s="7">
        <f>IF(Q591&gt;0,RANK(Q591,(N591:P591,Q591:AE591)),0)</f>
        <v>3</v>
      </c>
      <c r="AH591" s="7">
        <f>IF(R591&gt;0,RANK(R591,(N591:P591,Q591:AE591)),0)</f>
        <v>5</v>
      </c>
      <c r="AI591" s="7">
        <f>IF(T591&gt;0,RANK(T591,(N591:P591,Q591:AE591)),0)</f>
        <v>7</v>
      </c>
      <c r="AJ591" s="7">
        <f>IF(S591&gt;0,RANK(S591,(N591:P591,Q591:AE591)),0)</f>
        <v>6</v>
      </c>
      <c r="AK591" s="2">
        <f t="shared" si="244"/>
        <v>1.7247326664367024E-2</v>
      </c>
      <c r="AL591" s="2">
        <f t="shared" si="245"/>
        <v>4.8292514660227661E-3</v>
      </c>
      <c r="AM591" s="2">
        <f t="shared" si="246"/>
        <v>1.0348395998620215E-3</v>
      </c>
      <c r="AN591" s="2">
        <f t="shared" si="247"/>
        <v>1.3797861331493618E-3</v>
      </c>
      <c r="AP591" t="s">
        <v>2203</v>
      </c>
      <c r="AQ591" t="s">
        <v>342</v>
      </c>
      <c r="AR591">
        <v>2</v>
      </c>
      <c r="AT591" s="93" t="s">
        <v>1501</v>
      </c>
      <c r="AU591" s="92" t="s">
        <v>2150</v>
      </c>
      <c r="AV591" s="83" t="str">
        <f t="shared" si="248"/>
        <v>16007</v>
      </c>
      <c r="AX591" s="7" t="s">
        <v>3753</v>
      </c>
    </row>
    <row r="592" spans="1:50" hidden="1" outlineLevel="1">
      <c r="A592" t="s">
        <v>2204</v>
      </c>
      <c r="B592" t="s">
        <v>342</v>
      </c>
      <c r="C592" s="1">
        <f t="shared" si="237"/>
        <v>3687</v>
      </c>
      <c r="D592" s="7">
        <f>RANK(N592,(N592:P592,Q592:AE592))</f>
        <v>2</v>
      </c>
      <c r="E592" s="7">
        <f>RANK(O592,(N592:P592,Q592:AE592))</f>
        <v>1</v>
      </c>
      <c r="F592" s="7">
        <f>IF(P592&gt;0,RANK(P592,(N592:P592,Q592:AE592)),0)</f>
        <v>4</v>
      </c>
      <c r="G592" s="1">
        <f t="shared" si="238"/>
        <v>1711</v>
      </c>
      <c r="H592" s="2">
        <f t="shared" si="239"/>
        <v>0.46406292378627612</v>
      </c>
      <c r="I592" s="2"/>
      <c r="J592" s="2">
        <f t="shared" si="240"/>
        <v>0.24274477895307839</v>
      </c>
      <c r="K592" s="2">
        <f t="shared" si="241"/>
        <v>0.70680770273935445</v>
      </c>
      <c r="L592" s="2">
        <f t="shared" si="242"/>
        <v>1.5188500135611608E-2</v>
      </c>
      <c r="M592" s="2">
        <f t="shared" si="243"/>
        <v>3.5259018171955613E-2</v>
      </c>
      <c r="N592" s="1">
        <v>895</v>
      </c>
      <c r="O592" s="1">
        <v>2606</v>
      </c>
      <c r="P592" s="1">
        <v>56</v>
      </c>
      <c r="Q592" s="1">
        <v>60</v>
      </c>
      <c r="R592" s="1">
        <v>43</v>
      </c>
      <c r="S592" s="1">
        <v>18</v>
      </c>
      <c r="T592" s="1">
        <v>9</v>
      </c>
      <c r="AG592" s="7">
        <f>IF(Q592&gt;0,RANK(Q592,(N592:P592,Q592:AE592)),0)</f>
        <v>3</v>
      </c>
      <c r="AH592" s="7">
        <f>IF(R592&gt;0,RANK(R592,(N592:P592,Q592:AE592)),0)</f>
        <v>5</v>
      </c>
      <c r="AI592" s="7">
        <f>IF(T592&gt;0,RANK(T592,(N592:P592,Q592:AE592)),0)</f>
        <v>7</v>
      </c>
      <c r="AJ592" s="7">
        <f>IF(S592&gt;0,RANK(S592,(N592:P592,Q592:AE592)),0)</f>
        <v>6</v>
      </c>
      <c r="AK592" s="2">
        <f t="shared" si="244"/>
        <v>1.627339300244101E-2</v>
      </c>
      <c r="AL592" s="2">
        <f t="shared" si="245"/>
        <v>1.1662598318416057E-2</v>
      </c>
      <c r="AM592" s="2">
        <f t="shared" si="246"/>
        <v>2.4410089503661514E-3</v>
      </c>
      <c r="AN592" s="2">
        <f t="shared" si="247"/>
        <v>4.8820179007323028E-3</v>
      </c>
      <c r="AP592" t="s">
        <v>2204</v>
      </c>
      <c r="AQ592" t="s">
        <v>342</v>
      </c>
      <c r="AR592">
        <v>1</v>
      </c>
      <c r="AT592" s="93" t="s">
        <v>1501</v>
      </c>
      <c r="AU592" s="92" t="s">
        <v>2454</v>
      </c>
      <c r="AV592" s="83" t="str">
        <f t="shared" si="248"/>
        <v>16009</v>
      </c>
      <c r="AX592" s="7" t="s">
        <v>3753</v>
      </c>
    </row>
    <row r="593" spans="1:50" hidden="1" outlineLevel="1">
      <c r="A593" t="s">
        <v>2205</v>
      </c>
      <c r="B593" t="s">
        <v>342</v>
      </c>
      <c r="C593" s="1">
        <f t="shared" si="237"/>
        <v>14465</v>
      </c>
      <c r="D593" s="7">
        <f>RANK(N593,(N593:P593,Q593:AE593))</f>
        <v>2</v>
      </c>
      <c r="E593" s="7">
        <f>RANK(O593,(N593:P593,Q593:AE593))</f>
        <v>1</v>
      </c>
      <c r="F593" s="7">
        <f>IF(P593&gt;0,RANK(P593,(N593:P593,Q593:AE593)),0)</f>
        <v>4</v>
      </c>
      <c r="G593" s="1">
        <f t="shared" si="238"/>
        <v>7318</v>
      </c>
      <c r="H593" s="2">
        <f t="shared" si="239"/>
        <v>0.50591081921880399</v>
      </c>
      <c r="I593" s="2"/>
      <c r="J593" s="2">
        <f t="shared" si="240"/>
        <v>0.22882820601451781</v>
      </c>
      <c r="K593" s="2">
        <f t="shared" si="241"/>
        <v>0.7347390252333218</v>
      </c>
      <c r="L593" s="2">
        <f t="shared" si="242"/>
        <v>5.1157967507777392E-3</v>
      </c>
      <c r="M593" s="2">
        <f t="shared" si="243"/>
        <v>3.1316972001382656E-2</v>
      </c>
      <c r="N593" s="1">
        <v>3310</v>
      </c>
      <c r="O593" s="1">
        <v>10628</v>
      </c>
      <c r="P593" s="1">
        <v>74</v>
      </c>
      <c r="Q593" s="1">
        <v>327</v>
      </c>
      <c r="R593" s="1">
        <v>58</v>
      </c>
      <c r="S593" s="1">
        <v>44</v>
      </c>
      <c r="T593" s="1">
        <v>24</v>
      </c>
      <c r="AG593" s="7">
        <f>IF(Q593&gt;0,RANK(Q593,(N593:P593,Q593:AE593)),0)</f>
        <v>3</v>
      </c>
      <c r="AH593" s="7">
        <f>IF(R593&gt;0,RANK(R593,(N593:P593,Q593:AE593)),0)</f>
        <v>5</v>
      </c>
      <c r="AI593" s="7">
        <f>IF(T593&gt;0,RANK(T593,(N593:P593,Q593:AE593)),0)</f>
        <v>7</v>
      </c>
      <c r="AJ593" s="7">
        <f>IF(S593&gt;0,RANK(S593,(N593:P593,Q593:AE593)),0)</f>
        <v>6</v>
      </c>
      <c r="AK593" s="2">
        <f t="shared" si="244"/>
        <v>2.2606291047355686E-2</v>
      </c>
      <c r="AL593" s="2">
        <f t="shared" si="245"/>
        <v>4.0096785343933629E-3</v>
      </c>
      <c r="AM593" s="2">
        <f t="shared" si="246"/>
        <v>1.6591773245765642E-3</v>
      </c>
      <c r="AN593" s="2">
        <f t="shared" si="247"/>
        <v>3.041825095057034E-3</v>
      </c>
      <c r="AP593" t="s">
        <v>2205</v>
      </c>
      <c r="AQ593" t="s">
        <v>342</v>
      </c>
      <c r="AR593">
        <v>2</v>
      </c>
      <c r="AT593" s="93" t="s">
        <v>1501</v>
      </c>
      <c r="AU593" s="92" t="s">
        <v>2455</v>
      </c>
      <c r="AV593" s="83" t="str">
        <f t="shared" si="248"/>
        <v>16011</v>
      </c>
      <c r="AX593" s="7" t="s">
        <v>3753</v>
      </c>
    </row>
    <row r="594" spans="1:50" hidden="1" outlineLevel="1">
      <c r="A594" t="s">
        <v>1892</v>
      </c>
      <c r="B594" t="s">
        <v>342</v>
      </c>
      <c r="C594" s="1">
        <f t="shared" si="237"/>
        <v>7938</v>
      </c>
      <c r="D594" s="7">
        <f>RANK(N594,(N594:P594,Q594:AE594))</f>
        <v>1</v>
      </c>
      <c r="E594" s="7">
        <f>RANK(O594,(N594:P594,Q594:AE594))</f>
        <v>2</v>
      </c>
      <c r="F594" s="7">
        <f>IF(P594&gt;0,RANK(P594,(N594:P594,Q594:AE594)),0)</f>
        <v>3</v>
      </c>
      <c r="G594" s="1">
        <f t="shared" si="238"/>
        <v>220</v>
      </c>
      <c r="H594" s="2">
        <f t="shared" si="239"/>
        <v>2.7714789619551525E-2</v>
      </c>
      <c r="I594" s="2"/>
      <c r="J594" s="2">
        <f t="shared" si="240"/>
        <v>0.47215923406399596</v>
      </c>
      <c r="K594" s="2">
        <f t="shared" si="241"/>
        <v>0.44444444444444442</v>
      </c>
      <c r="L594" s="2">
        <f t="shared" si="242"/>
        <v>5.3917863441672965E-2</v>
      </c>
      <c r="M594" s="2">
        <f t="shared" si="243"/>
        <v>2.9478458049886656E-2</v>
      </c>
      <c r="N594" s="1">
        <v>3748</v>
      </c>
      <c r="O594" s="1">
        <v>3528</v>
      </c>
      <c r="P594" s="1">
        <v>428</v>
      </c>
      <c r="Q594" s="1">
        <v>56</v>
      </c>
      <c r="R594" s="1">
        <v>69</v>
      </c>
      <c r="S594" s="1">
        <v>13</v>
      </c>
      <c r="T594" s="1">
        <v>96</v>
      </c>
      <c r="AG594" s="7">
        <f>IF(Q594&gt;0,RANK(Q594,(N594:P594,Q594:AE594)),0)</f>
        <v>6</v>
      </c>
      <c r="AH594" s="7">
        <f>IF(R594&gt;0,RANK(R594,(N594:P594,Q594:AE594)),0)</f>
        <v>5</v>
      </c>
      <c r="AI594" s="7">
        <f>IF(T594&gt;0,RANK(T594,(N594:P594,Q594:AE594)),0)</f>
        <v>4</v>
      </c>
      <c r="AJ594" s="7">
        <f>IF(S594&gt;0,RANK(S594,(N594:P594,Q594:AE594)),0)</f>
        <v>7</v>
      </c>
      <c r="AK594" s="2">
        <f t="shared" si="244"/>
        <v>7.0546737213403876E-3</v>
      </c>
      <c r="AL594" s="2">
        <f t="shared" si="245"/>
        <v>8.6923658352229781E-3</v>
      </c>
      <c r="AM594" s="2">
        <f t="shared" si="246"/>
        <v>1.2093726379440665E-2</v>
      </c>
      <c r="AN594" s="2">
        <f t="shared" si="247"/>
        <v>1.63769211388259E-3</v>
      </c>
      <c r="AP594" t="s">
        <v>1892</v>
      </c>
      <c r="AQ594" t="s">
        <v>342</v>
      </c>
      <c r="AR594">
        <v>2</v>
      </c>
      <c r="AT594" s="93" t="s">
        <v>1501</v>
      </c>
      <c r="AU594" s="92" t="s">
        <v>2456</v>
      </c>
      <c r="AV594" s="83" t="str">
        <f t="shared" si="248"/>
        <v>16013</v>
      </c>
      <c r="AX594" s="7" t="s">
        <v>3753</v>
      </c>
    </row>
    <row r="595" spans="1:50" hidden="1" outlineLevel="1">
      <c r="A595" t="s">
        <v>2621</v>
      </c>
      <c r="B595" t="s">
        <v>342</v>
      </c>
      <c r="C595" s="1">
        <f t="shared" si="237"/>
        <v>3055</v>
      </c>
      <c r="D595" s="7">
        <f>RANK(N595,(N595:P595,Q595:AE595))</f>
        <v>2</v>
      </c>
      <c r="E595" s="7">
        <f>RANK(O595,(N595:P595,Q595:AE595))</f>
        <v>1</v>
      </c>
      <c r="F595" s="7">
        <f>IF(P595&gt;0,RANK(P595,(N595:P595,Q595:AE595)),0)</f>
        <v>3</v>
      </c>
      <c r="G595" s="1">
        <f t="shared" si="238"/>
        <v>1274</v>
      </c>
      <c r="H595" s="2">
        <f t="shared" si="239"/>
        <v>0.41702127659574467</v>
      </c>
      <c r="I595" s="2"/>
      <c r="J595" s="2">
        <f t="shared" si="240"/>
        <v>0.24386252045826515</v>
      </c>
      <c r="K595" s="2">
        <f t="shared" si="241"/>
        <v>0.66088379705400979</v>
      </c>
      <c r="L595" s="2">
        <f t="shared" si="242"/>
        <v>4.0261865793780688E-2</v>
      </c>
      <c r="M595" s="2">
        <f t="shared" si="243"/>
        <v>5.4991816693944345E-2</v>
      </c>
      <c r="N595" s="1">
        <v>745</v>
      </c>
      <c r="O595" s="1">
        <v>2019</v>
      </c>
      <c r="P595" s="1">
        <v>123</v>
      </c>
      <c r="Q595" s="1">
        <v>93</v>
      </c>
      <c r="R595" s="1">
        <v>45</v>
      </c>
      <c r="S595" s="1">
        <v>13</v>
      </c>
      <c r="T595" s="1">
        <v>17</v>
      </c>
      <c r="AG595" s="7">
        <f>IF(Q595&gt;0,RANK(Q595,(N595:P595,Q595:AE595)),0)</f>
        <v>4</v>
      </c>
      <c r="AH595" s="7">
        <f>IF(R595&gt;0,RANK(R595,(N595:P595,Q595:AE595)),0)</f>
        <v>5</v>
      </c>
      <c r="AI595" s="7">
        <f>IF(T595&gt;0,RANK(T595,(N595:P595,Q595:AE595)),0)</f>
        <v>6</v>
      </c>
      <c r="AJ595" s="7">
        <f>IF(S595&gt;0,RANK(S595,(N595:P595,Q595:AE595)),0)</f>
        <v>7</v>
      </c>
      <c r="AK595" s="2">
        <f t="shared" si="244"/>
        <v>3.044189852700491E-2</v>
      </c>
      <c r="AL595" s="2">
        <f t="shared" si="245"/>
        <v>1.4729950900163666E-2</v>
      </c>
      <c r="AM595" s="2">
        <f t="shared" si="246"/>
        <v>5.5646481178396072E-3</v>
      </c>
      <c r="AN595" s="2">
        <f t="shared" si="247"/>
        <v>4.2553191489361703E-3</v>
      </c>
      <c r="AP595" t="s">
        <v>2621</v>
      </c>
      <c r="AQ595" t="s">
        <v>342</v>
      </c>
      <c r="AR595">
        <v>1</v>
      </c>
      <c r="AT595" s="93" t="s">
        <v>1501</v>
      </c>
      <c r="AU595" s="92" t="s">
        <v>1466</v>
      </c>
      <c r="AV595" s="83" t="str">
        <f t="shared" si="248"/>
        <v>16015</v>
      </c>
      <c r="AX595" s="7" t="s">
        <v>3753</v>
      </c>
    </row>
    <row r="596" spans="1:50" hidden="1" outlineLevel="1">
      <c r="A596" t="s">
        <v>1064</v>
      </c>
      <c r="B596" t="s">
        <v>342</v>
      </c>
      <c r="C596" s="1">
        <f t="shared" si="237"/>
        <v>14537</v>
      </c>
      <c r="D596" s="7">
        <f>RANK(N596,(N596:P596,Q596:AE596))</f>
        <v>2</v>
      </c>
      <c r="E596" s="7">
        <f>RANK(O596,(N596:P596,Q596:AE596))</f>
        <v>1</v>
      </c>
      <c r="F596" s="7">
        <f>IF(P596&gt;0,RANK(P596,(N596:P596,Q596:AE596)),0)</f>
        <v>3</v>
      </c>
      <c r="G596" s="1">
        <f t="shared" si="238"/>
        <v>4627</v>
      </c>
      <c r="H596" s="2">
        <f t="shared" si="239"/>
        <v>0.31829125679301096</v>
      </c>
      <c r="I596" s="2"/>
      <c r="J596" s="2">
        <f t="shared" si="240"/>
        <v>0.29703515168191513</v>
      </c>
      <c r="K596" s="2">
        <f t="shared" si="241"/>
        <v>0.61532640847492603</v>
      </c>
      <c r="L596" s="2">
        <f t="shared" si="242"/>
        <v>6.1429455871225148E-2</v>
      </c>
      <c r="M596" s="2">
        <f t="shared" si="243"/>
        <v>2.6208983971933629E-2</v>
      </c>
      <c r="N596" s="1">
        <v>4318</v>
      </c>
      <c r="O596" s="1">
        <v>8945</v>
      </c>
      <c r="P596" s="1">
        <v>893</v>
      </c>
      <c r="Q596" s="1">
        <v>147</v>
      </c>
      <c r="R596" s="1">
        <v>137</v>
      </c>
      <c r="S596" s="1">
        <v>56</v>
      </c>
      <c r="T596" s="1">
        <v>41</v>
      </c>
      <c r="AG596" s="7">
        <f>IF(Q596&gt;0,RANK(Q596,(N596:P596,Q596:AE596)),0)</f>
        <v>4</v>
      </c>
      <c r="AH596" s="7">
        <f>IF(R596&gt;0,RANK(R596,(N596:P596,Q596:AE596)),0)</f>
        <v>5</v>
      </c>
      <c r="AI596" s="7">
        <f>IF(T596&gt;0,RANK(T596,(N596:P596,Q596:AE596)),0)</f>
        <v>7</v>
      </c>
      <c r="AJ596" s="7">
        <f>IF(S596&gt;0,RANK(S596,(N596:P596,Q596:AE596)),0)</f>
        <v>6</v>
      </c>
      <c r="AK596" s="2">
        <f t="shared" si="244"/>
        <v>1.0112127674210636E-2</v>
      </c>
      <c r="AL596" s="2">
        <f t="shared" si="245"/>
        <v>9.4242278324275994E-3</v>
      </c>
      <c r="AM596" s="2">
        <f t="shared" si="246"/>
        <v>2.820389351310449E-3</v>
      </c>
      <c r="AN596" s="2">
        <f t="shared" si="247"/>
        <v>3.8522391139850037E-3</v>
      </c>
      <c r="AP596" t="s">
        <v>1064</v>
      </c>
      <c r="AQ596" t="s">
        <v>342</v>
      </c>
      <c r="AR596">
        <v>1</v>
      </c>
      <c r="AT596" s="93" t="s">
        <v>1501</v>
      </c>
      <c r="AU596" s="92" t="s">
        <v>1467</v>
      </c>
      <c r="AV596" s="83" t="str">
        <f t="shared" si="248"/>
        <v>16017</v>
      </c>
      <c r="AX596" s="7" t="s">
        <v>3753</v>
      </c>
    </row>
    <row r="597" spans="1:50" hidden="1" outlineLevel="1">
      <c r="A597" t="s">
        <v>1054</v>
      </c>
      <c r="B597" t="s">
        <v>342</v>
      </c>
      <c r="C597" s="1">
        <f t="shared" si="237"/>
        <v>33556</v>
      </c>
      <c r="D597" s="7">
        <f>RANK(N597,(N597:P597,Q597:AE597))</f>
        <v>2</v>
      </c>
      <c r="E597" s="7">
        <f>RANK(O597,(N597:P597,Q597:AE597))</f>
        <v>1</v>
      </c>
      <c r="F597" s="7">
        <f>IF(P597&gt;0,RANK(P597,(N597:P597,Q597:AE597)),0)</f>
        <v>4</v>
      </c>
      <c r="G597" s="1">
        <f t="shared" si="238"/>
        <v>17753</v>
      </c>
      <c r="H597" s="2">
        <f t="shared" si="239"/>
        <v>0.52905590654428414</v>
      </c>
      <c r="I597" s="2"/>
      <c r="J597" s="2">
        <f t="shared" si="240"/>
        <v>0.21560972702348313</v>
      </c>
      <c r="K597" s="2">
        <f t="shared" si="241"/>
        <v>0.74466563356776727</v>
      </c>
      <c r="L597" s="2">
        <f t="shared" si="242"/>
        <v>1.0817737513410419E-2</v>
      </c>
      <c r="M597" s="2">
        <f t="shared" si="243"/>
        <v>2.8906901895339177E-2</v>
      </c>
      <c r="N597" s="1">
        <v>7235</v>
      </c>
      <c r="O597" s="1">
        <v>24988</v>
      </c>
      <c r="P597" s="1">
        <v>363</v>
      </c>
      <c r="Q597" s="1">
        <v>583</v>
      </c>
      <c r="R597" s="1">
        <v>246</v>
      </c>
      <c r="S597" s="1">
        <v>78</v>
      </c>
      <c r="T597" s="1">
        <v>63</v>
      </c>
      <c r="AG597" s="7">
        <f>IF(Q597&gt;0,RANK(Q597,(N597:P597,Q597:AE597)),0)</f>
        <v>3</v>
      </c>
      <c r="AH597" s="7">
        <f>IF(R597&gt;0,RANK(R597,(N597:P597,Q597:AE597)),0)</f>
        <v>5</v>
      </c>
      <c r="AI597" s="7">
        <f>IF(T597&gt;0,RANK(T597,(N597:P597,Q597:AE597)),0)</f>
        <v>7</v>
      </c>
      <c r="AJ597" s="7">
        <f>IF(S597&gt;0,RANK(S597,(N597:P597,Q597:AE597)),0)</f>
        <v>6</v>
      </c>
      <c r="AK597" s="2">
        <f t="shared" si="244"/>
        <v>1.7373942066992491E-2</v>
      </c>
      <c r="AL597" s="2">
        <f t="shared" si="245"/>
        <v>7.3310287280963166E-3</v>
      </c>
      <c r="AM597" s="2">
        <f t="shared" si="246"/>
        <v>1.8774585767075932E-3</v>
      </c>
      <c r="AN597" s="2">
        <f t="shared" si="247"/>
        <v>2.3244725235427345E-3</v>
      </c>
      <c r="AP597" t="s">
        <v>1054</v>
      </c>
      <c r="AQ597" t="s">
        <v>342</v>
      </c>
      <c r="AR597">
        <v>2</v>
      </c>
      <c r="AT597" s="93" t="s">
        <v>1501</v>
      </c>
      <c r="AU597" s="92" t="s">
        <v>1468</v>
      </c>
      <c r="AV597" s="83" t="str">
        <f t="shared" si="248"/>
        <v>16019</v>
      </c>
      <c r="AX597" s="7" t="s">
        <v>3753</v>
      </c>
    </row>
    <row r="598" spans="1:50" hidden="1" outlineLevel="1">
      <c r="A598" t="s">
        <v>1063</v>
      </c>
      <c r="B598" t="s">
        <v>342</v>
      </c>
      <c r="C598" s="1">
        <f t="shared" si="237"/>
        <v>3884</v>
      </c>
      <c r="D598" s="7">
        <f>RANK(N598,(N598:P598,Q598:AE598))</f>
        <v>2</v>
      </c>
      <c r="E598" s="7">
        <f>RANK(O598,(N598:P598,Q598:AE598))</f>
        <v>1</v>
      </c>
      <c r="F598" s="7">
        <f>IF(P598&gt;0,RANK(P598,(N598:P598,Q598:AE598)),0)</f>
        <v>3</v>
      </c>
      <c r="G598" s="1">
        <f t="shared" si="238"/>
        <v>1965</v>
      </c>
      <c r="H598" s="2">
        <f t="shared" si="239"/>
        <v>0.50592173017507724</v>
      </c>
      <c r="I598" s="2"/>
      <c r="J598" s="2">
        <f t="shared" si="240"/>
        <v>0.21421215242018538</v>
      </c>
      <c r="K598" s="2">
        <f t="shared" si="241"/>
        <v>0.72013388259526256</v>
      </c>
      <c r="L598" s="2">
        <f t="shared" si="242"/>
        <v>3.3985581874356331E-2</v>
      </c>
      <c r="M598" s="2">
        <f t="shared" si="243"/>
        <v>3.1668383110195673E-2</v>
      </c>
      <c r="N598" s="1">
        <v>832</v>
      </c>
      <c r="O598" s="1">
        <v>2797</v>
      </c>
      <c r="P598" s="1">
        <v>132</v>
      </c>
      <c r="Q598" s="1">
        <v>47</v>
      </c>
      <c r="R598" s="1">
        <v>53</v>
      </c>
      <c r="S598" s="1">
        <v>16</v>
      </c>
      <c r="T598" s="1">
        <v>7</v>
      </c>
      <c r="AG598" s="7">
        <f>IF(Q598&gt;0,RANK(Q598,(N598:P598,Q598:AE598)),0)</f>
        <v>5</v>
      </c>
      <c r="AH598" s="7">
        <f>IF(R598&gt;0,RANK(R598,(N598:P598,Q598:AE598)),0)</f>
        <v>4</v>
      </c>
      <c r="AI598" s="7">
        <f>IF(T598&gt;0,RANK(T598,(N598:P598,Q598:AE598)),0)</f>
        <v>7</v>
      </c>
      <c r="AJ598" s="7">
        <f>IF(S598&gt;0,RANK(S598,(N598:P598,Q598:AE598)),0)</f>
        <v>6</v>
      </c>
      <c r="AK598" s="2">
        <f t="shared" si="244"/>
        <v>1.2100926879505664E-2</v>
      </c>
      <c r="AL598" s="2">
        <f t="shared" si="245"/>
        <v>1.364572605561277E-2</v>
      </c>
      <c r="AM598" s="2">
        <f t="shared" si="246"/>
        <v>1.8022657054582905E-3</v>
      </c>
      <c r="AN598" s="2">
        <f t="shared" si="247"/>
        <v>4.1194644696189494E-3</v>
      </c>
      <c r="AP598" t="s">
        <v>1063</v>
      </c>
      <c r="AQ598" t="s">
        <v>342</v>
      </c>
      <c r="AR598">
        <v>1</v>
      </c>
      <c r="AT598" s="93" t="s">
        <v>1501</v>
      </c>
      <c r="AU598" s="92" t="s">
        <v>458</v>
      </c>
      <c r="AV598" s="83" t="str">
        <f t="shared" si="248"/>
        <v>16021</v>
      </c>
      <c r="AX598" s="7" t="s">
        <v>3753</v>
      </c>
    </row>
    <row r="599" spans="1:50" hidden="1" outlineLevel="1">
      <c r="A599" t="s">
        <v>1583</v>
      </c>
      <c r="B599" t="s">
        <v>342</v>
      </c>
      <c r="C599" s="1">
        <f t="shared" si="237"/>
        <v>1460</v>
      </c>
      <c r="D599" s="7">
        <f>RANK(N599,(N599:P599,Q599:AE599))</f>
        <v>2</v>
      </c>
      <c r="E599" s="7">
        <f>RANK(O599,(N599:P599,Q599:AE599))</f>
        <v>1</v>
      </c>
      <c r="F599" s="7">
        <f>IF(P599&gt;0,RANK(P599,(N599:P599,Q599:AE599)),0)</f>
        <v>5</v>
      </c>
      <c r="G599" s="1">
        <f t="shared" si="238"/>
        <v>700</v>
      </c>
      <c r="H599" s="2">
        <f t="shared" si="239"/>
        <v>0.47945205479452052</v>
      </c>
      <c r="I599" s="2"/>
      <c r="J599" s="2">
        <f t="shared" si="240"/>
        <v>0.24246575342465754</v>
      </c>
      <c r="K599" s="2">
        <f t="shared" si="241"/>
        <v>0.72191780821917806</v>
      </c>
      <c r="L599" s="2">
        <f t="shared" si="242"/>
        <v>3.4246575342465752E-3</v>
      </c>
      <c r="M599" s="2">
        <f t="shared" si="243"/>
        <v>3.2191780821917884E-2</v>
      </c>
      <c r="N599" s="1">
        <v>354</v>
      </c>
      <c r="O599" s="1">
        <v>1054</v>
      </c>
      <c r="P599" s="1">
        <v>5</v>
      </c>
      <c r="Q599" s="1">
        <v>35</v>
      </c>
      <c r="R599" s="1">
        <v>6</v>
      </c>
      <c r="S599" s="1">
        <v>3</v>
      </c>
      <c r="T599" s="1">
        <v>3</v>
      </c>
      <c r="AG599" s="7">
        <f>IF(Q599&gt;0,RANK(Q599,(N599:P599,Q599:AE599)),0)</f>
        <v>3</v>
      </c>
      <c r="AH599" s="7">
        <f>IF(R599&gt;0,RANK(R599,(N599:P599,Q599:AE599)),0)</f>
        <v>4</v>
      </c>
      <c r="AI599" s="7">
        <f>IF(T599&gt;0,RANK(T599,(N599:P599,Q599:AE599)),0)</f>
        <v>6</v>
      </c>
      <c r="AJ599" s="7">
        <f>IF(S599&gt;0,RANK(S599,(N599:P599,Q599:AE599)),0)</f>
        <v>6</v>
      </c>
      <c r="AK599" s="2">
        <f t="shared" si="244"/>
        <v>2.3972602739726026E-2</v>
      </c>
      <c r="AL599" s="2">
        <f t="shared" si="245"/>
        <v>4.10958904109589E-3</v>
      </c>
      <c r="AM599" s="2">
        <f t="shared" si="246"/>
        <v>2.054794520547945E-3</v>
      </c>
      <c r="AN599" s="2">
        <f t="shared" si="247"/>
        <v>2.054794520547945E-3</v>
      </c>
      <c r="AP599" t="s">
        <v>1583</v>
      </c>
      <c r="AQ599" t="s">
        <v>342</v>
      </c>
      <c r="AR599">
        <v>2</v>
      </c>
      <c r="AT599" s="93" t="s">
        <v>1501</v>
      </c>
      <c r="AU599" s="92" t="s">
        <v>459</v>
      </c>
      <c r="AV599" s="83" t="str">
        <f t="shared" si="248"/>
        <v>16023</v>
      </c>
      <c r="AX599" s="7" t="s">
        <v>3753</v>
      </c>
    </row>
    <row r="600" spans="1:50" hidden="1" outlineLevel="1">
      <c r="A600" t="s">
        <v>1228</v>
      </c>
      <c r="B600" t="s">
        <v>342</v>
      </c>
      <c r="C600" s="1">
        <f t="shared" si="237"/>
        <v>507</v>
      </c>
      <c r="D600" s="7">
        <f>RANK(N600,(N600:P600,Q600:AE600))</f>
        <v>2</v>
      </c>
      <c r="E600" s="7">
        <f>RANK(O600,(N600:P600,Q600:AE600))</f>
        <v>1</v>
      </c>
      <c r="F600" s="7">
        <f>IF(P600&gt;0,RANK(P600,(N600:P600,Q600:AE600)),0)</f>
        <v>4</v>
      </c>
      <c r="G600" s="1">
        <f t="shared" si="238"/>
        <v>246</v>
      </c>
      <c r="H600" s="2">
        <f t="shared" si="239"/>
        <v>0.48520710059171596</v>
      </c>
      <c r="I600" s="2"/>
      <c r="J600" s="2">
        <f t="shared" si="240"/>
        <v>0.22287968441814596</v>
      </c>
      <c r="K600" s="2">
        <f t="shared" si="241"/>
        <v>0.70808678500986189</v>
      </c>
      <c r="L600" s="2">
        <f t="shared" si="242"/>
        <v>1.3806706114398421E-2</v>
      </c>
      <c r="M600" s="2">
        <f t="shared" si="243"/>
        <v>5.5226824457593707E-2</v>
      </c>
      <c r="N600" s="1">
        <v>113</v>
      </c>
      <c r="O600" s="1">
        <v>359</v>
      </c>
      <c r="P600" s="1">
        <v>7</v>
      </c>
      <c r="Q600" s="1">
        <v>20</v>
      </c>
      <c r="R600" s="1">
        <v>5</v>
      </c>
      <c r="S600" s="1">
        <v>1</v>
      </c>
      <c r="T600" s="1">
        <v>2</v>
      </c>
      <c r="AG600" s="7">
        <f>IF(Q600&gt;0,RANK(Q600,(N600:P600,Q600:AE600)),0)</f>
        <v>3</v>
      </c>
      <c r="AH600" s="7">
        <f>IF(R600&gt;0,RANK(R600,(N600:P600,Q600:AE600)),0)</f>
        <v>5</v>
      </c>
      <c r="AI600" s="7">
        <f>IF(T600&gt;0,RANK(T600,(N600:P600,Q600:AE600)),0)</f>
        <v>6</v>
      </c>
      <c r="AJ600" s="7">
        <f>IF(S600&gt;0,RANK(S600,(N600:P600,Q600:AE600)),0)</f>
        <v>7</v>
      </c>
      <c r="AK600" s="2">
        <f t="shared" si="244"/>
        <v>3.9447731755424063E-2</v>
      </c>
      <c r="AL600" s="2">
        <f t="shared" si="245"/>
        <v>9.8619329388560158E-3</v>
      </c>
      <c r="AM600" s="2">
        <f t="shared" si="246"/>
        <v>3.9447731755424065E-3</v>
      </c>
      <c r="AN600" s="2">
        <f t="shared" si="247"/>
        <v>1.9723865877712033E-3</v>
      </c>
      <c r="AP600" t="s">
        <v>1228</v>
      </c>
      <c r="AQ600" t="s">
        <v>342</v>
      </c>
      <c r="AR600">
        <v>2</v>
      </c>
      <c r="AT600" s="93" t="s">
        <v>1501</v>
      </c>
      <c r="AU600" s="92" t="s">
        <v>776</v>
      </c>
      <c r="AV600" s="83" t="str">
        <f t="shared" si="248"/>
        <v>16025</v>
      </c>
      <c r="AX600" s="7" t="s">
        <v>3753</v>
      </c>
    </row>
    <row r="601" spans="1:50" hidden="1" outlineLevel="1">
      <c r="A601" t="s">
        <v>1229</v>
      </c>
      <c r="B601" t="s">
        <v>342</v>
      </c>
      <c r="C601" s="1">
        <f t="shared" si="237"/>
        <v>43000</v>
      </c>
      <c r="D601" s="7">
        <f>RANK(N601,(N601:P601,Q601:AE601))</f>
        <v>2</v>
      </c>
      <c r="E601" s="7">
        <f>RANK(O601,(N601:P601,Q601:AE601))</f>
        <v>1</v>
      </c>
      <c r="F601" s="7">
        <f>IF(P601&gt;0,RANK(P601,(N601:P601,Q601:AE601)),0)</f>
        <v>4</v>
      </c>
      <c r="G601" s="1">
        <f t="shared" si="238"/>
        <v>19972</v>
      </c>
      <c r="H601" s="2">
        <f t="shared" si="239"/>
        <v>0.46446511627906978</v>
      </c>
      <c r="I601" s="2"/>
      <c r="J601" s="2">
        <f t="shared" si="240"/>
        <v>0.24623255813953487</v>
      </c>
      <c r="K601" s="2">
        <f t="shared" si="241"/>
        <v>0.71069767441860465</v>
      </c>
      <c r="L601" s="2">
        <f t="shared" si="242"/>
        <v>1.3674418604651163E-2</v>
      </c>
      <c r="M601" s="2">
        <f t="shared" si="243"/>
        <v>2.9395348837209366E-2</v>
      </c>
      <c r="N601" s="1">
        <v>10588</v>
      </c>
      <c r="O601" s="1">
        <v>30560</v>
      </c>
      <c r="P601" s="1">
        <v>588</v>
      </c>
      <c r="Q601" s="1">
        <v>766</v>
      </c>
      <c r="R601" s="1">
        <v>300</v>
      </c>
      <c r="S601" s="1">
        <v>113</v>
      </c>
      <c r="T601" s="1">
        <v>85</v>
      </c>
      <c r="AG601" s="7">
        <f>IF(Q601&gt;0,RANK(Q601,(N601:P601,Q601:AE601)),0)</f>
        <v>3</v>
      </c>
      <c r="AH601" s="7">
        <f>IF(R601&gt;0,RANK(R601,(N601:P601,Q601:AE601)),0)</f>
        <v>5</v>
      </c>
      <c r="AI601" s="7">
        <f>IF(T601&gt;0,RANK(T601,(N601:P601,Q601:AE601)),0)</f>
        <v>7</v>
      </c>
      <c r="AJ601" s="7">
        <f>IF(S601&gt;0,RANK(S601,(N601:P601,Q601:AE601)),0)</f>
        <v>6</v>
      </c>
      <c r="AK601" s="2">
        <f t="shared" si="244"/>
        <v>1.7813953488372093E-2</v>
      </c>
      <c r="AL601" s="2">
        <f t="shared" si="245"/>
        <v>6.9767441860465115E-3</v>
      </c>
      <c r="AM601" s="2">
        <f t="shared" si="246"/>
        <v>1.9767441860465114E-3</v>
      </c>
      <c r="AN601" s="2">
        <f t="shared" si="247"/>
        <v>2.6279069767441861E-3</v>
      </c>
      <c r="AP601" t="s">
        <v>1229</v>
      </c>
      <c r="AQ601" t="s">
        <v>342</v>
      </c>
      <c r="AR601">
        <v>1</v>
      </c>
      <c r="AT601" s="93" t="s">
        <v>1501</v>
      </c>
      <c r="AU601" s="92" t="s">
        <v>777</v>
      </c>
      <c r="AV601" s="83" t="str">
        <f t="shared" si="248"/>
        <v>16027</v>
      </c>
      <c r="AX601" s="7" t="s">
        <v>3753</v>
      </c>
    </row>
    <row r="602" spans="1:50" hidden="1" outlineLevel="1">
      <c r="A602" t="s">
        <v>3694</v>
      </c>
      <c r="B602" t="s">
        <v>342</v>
      </c>
      <c r="C602" s="1">
        <f t="shared" si="237"/>
        <v>3177</v>
      </c>
      <c r="D602" s="7">
        <f>RANK(N602,(N602:P602,Q602:AE602))</f>
        <v>2</v>
      </c>
      <c r="E602" s="7">
        <f>RANK(O602,(N602:P602,Q602:AE602))</f>
        <v>1</v>
      </c>
      <c r="F602" s="7">
        <f>IF(P602&gt;0,RANK(P602,(N602:P602,Q602:AE602)),0)</f>
        <v>4</v>
      </c>
      <c r="G602" s="1">
        <f t="shared" si="238"/>
        <v>2126</v>
      </c>
      <c r="H602" s="2">
        <f t="shared" si="239"/>
        <v>0.66918476550204598</v>
      </c>
      <c r="I602" s="2"/>
      <c r="J602" s="2">
        <f t="shared" si="240"/>
        <v>0.14951211835064526</v>
      </c>
      <c r="K602" s="2">
        <f t="shared" si="241"/>
        <v>0.81869688385269124</v>
      </c>
      <c r="L602" s="2">
        <f t="shared" si="242"/>
        <v>8.8133459238275095E-3</v>
      </c>
      <c r="M602" s="2">
        <f t="shared" si="243"/>
        <v>2.2977651872835993E-2</v>
      </c>
      <c r="N602" s="1">
        <v>475</v>
      </c>
      <c r="O602" s="1">
        <v>2601</v>
      </c>
      <c r="P602" s="1">
        <v>28</v>
      </c>
      <c r="Q602" s="1">
        <v>49</v>
      </c>
      <c r="R602" s="1">
        <v>12</v>
      </c>
      <c r="S602" s="1">
        <v>8</v>
      </c>
      <c r="T602" s="1">
        <v>4</v>
      </c>
      <c r="AG602" s="7">
        <f>IF(Q602&gt;0,RANK(Q602,(N602:P602,Q602:AE602)),0)</f>
        <v>3</v>
      </c>
      <c r="AH602" s="7">
        <f>IF(R602&gt;0,RANK(R602,(N602:P602,Q602:AE602)),0)</f>
        <v>5</v>
      </c>
      <c r="AI602" s="7">
        <f>IF(T602&gt;0,RANK(T602,(N602:P602,Q602:AE602)),0)</f>
        <v>7</v>
      </c>
      <c r="AJ602" s="7">
        <f>IF(S602&gt;0,RANK(S602,(N602:P602,Q602:AE602)),0)</f>
        <v>6</v>
      </c>
      <c r="AK602" s="2">
        <f t="shared" si="244"/>
        <v>1.5423355366698142E-2</v>
      </c>
      <c r="AL602" s="2">
        <f t="shared" si="245"/>
        <v>3.7771482530689331E-3</v>
      </c>
      <c r="AM602" s="2">
        <f t="shared" si="246"/>
        <v>1.2590494176896443E-3</v>
      </c>
      <c r="AN602" s="2">
        <f t="shared" si="247"/>
        <v>2.5180988353792886E-3</v>
      </c>
      <c r="AP602" t="s">
        <v>3694</v>
      </c>
      <c r="AQ602" t="s">
        <v>342</v>
      </c>
      <c r="AR602">
        <v>2</v>
      </c>
      <c r="AT602" s="93" t="s">
        <v>1501</v>
      </c>
      <c r="AU602" s="92" t="s">
        <v>778</v>
      </c>
      <c r="AV602" s="83" t="str">
        <f t="shared" si="248"/>
        <v>16029</v>
      </c>
      <c r="AX602" s="7" t="s">
        <v>3753</v>
      </c>
    </row>
    <row r="603" spans="1:50" hidden="1" outlineLevel="1">
      <c r="A603" t="s">
        <v>1392</v>
      </c>
      <c r="B603" t="s">
        <v>342</v>
      </c>
      <c r="C603" s="1">
        <f t="shared" si="237"/>
        <v>7279</v>
      </c>
      <c r="D603" s="7">
        <f>RANK(N603,(N603:P603,Q603:AE603))</f>
        <v>2</v>
      </c>
      <c r="E603" s="7">
        <f>RANK(O603,(N603:P603,Q603:AE603))</f>
        <v>1</v>
      </c>
      <c r="F603" s="7">
        <f>IF(P603&gt;0,RANK(P603,(N603:P603,Q603:AE603)),0)</f>
        <v>5</v>
      </c>
      <c r="G603" s="1">
        <f t="shared" si="238"/>
        <v>4896</v>
      </c>
      <c r="H603" s="2">
        <f t="shared" si="239"/>
        <v>0.67261986536612173</v>
      </c>
      <c r="I603" s="2"/>
      <c r="J603" s="2">
        <f t="shared" si="240"/>
        <v>0.14933369968402252</v>
      </c>
      <c r="K603" s="2">
        <f t="shared" si="241"/>
        <v>0.82195356505014427</v>
      </c>
      <c r="L603" s="2">
        <f t="shared" si="242"/>
        <v>2.7476301689792555E-3</v>
      </c>
      <c r="M603" s="2">
        <f t="shared" si="243"/>
        <v>2.5965105096853923E-2</v>
      </c>
      <c r="N603" s="1">
        <v>1087</v>
      </c>
      <c r="O603" s="1">
        <v>5983</v>
      </c>
      <c r="P603" s="1">
        <v>20</v>
      </c>
      <c r="Q603" s="1">
        <v>138</v>
      </c>
      <c r="R603" s="1">
        <v>25</v>
      </c>
      <c r="S603" s="1">
        <v>18</v>
      </c>
      <c r="T603" s="1">
        <v>8</v>
      </c>
      <c r="AG603" s="7">
        <f>IF(Q603&gt;0,RANK(Q603,(N603:P603,Q603:AE603)),0)</f>
        <v>3</v>
      </c>
      <c r="AH603" s="7">
        <f>IF(R603&gt;0,RANK(R603,(N603:P603,Q603:AE603)),0)</f>
        <v>4</v>
      </c>
      <c r="AI603" s="7">
        <f>IF(T603&gt;0,RANK(T603,(N603:P603,Q603:AE603)),0)</f>
        <v>7</v>
      </c>
      <c r="AJ603" s="7">
        <f>IF(S603&gt;0,RANK(S603,(N603:P603,Q603:AE603)),0)</f>
        <v>6</v>
      </c>
      <c r="AK603" s="2">
        <f t="shared" si="244"/>
        <v>1.8958648165956861E-2</v>
      </c>
      <c r="AL603" s="2">
        <f t="shared" si="245"/>
        <v>3.4345377112240693E-3</v>
      </c>
      <c r="AM603" s="2">
        <f t="shared" si="246"/>
        <v>1.0990520675917021E-3</v>
      </c>
      <c r="AN603" s="2">
        <f t="shared" si="247"/>
        <v>2.4728671520813299E-3</v>
      </c>
      <c r="AP603" t="s">
        <v>1392</v>
      </c>
      <c r="AQ603" t="s">
        <v>342</v>
      </c>
      <c r="AR603">
        <v>2</v>
      </c>
      <c r="AT603" s="93" t="s">
        <v>1501</v>
      </c>
      <c r="AU603" s="92" t="s">
        <v>779</v>
      </c>
      <c r="AV603" s="83" t="str">
        <f t="shared" si="248"/>
        <v>16031</v>
      </c>
      <c r="AX603" s="7" t="s">
        <v>3753</v>
      </c>
    </row>
    <row r="604" spans="1:50" hidden="1" outlineLevel="1">
      <c r="A604" t="s">
        <v>1393</v>
      </c>
      <c r="B604" t="s">
        <v>342</v>
      </c>
      <c r="C604" s="1">
        <f t="shared" si="237"/>
        <v>382</v>
      </c>
      <c r="D604" s="7">
        <f>RANK(N604,(N604:P604,Q604:AE604))</f>
        <v>2</v>
      </c>
      <c r="E604" s="7">
        <f>RANK(O604,(N604:P604,Q604:AE604))</f>
        <v>1</v>
      </c>
      <c r="F604" s="7">
        <f>IF(P604&gt;0,RANK(P604,(N604:P604,Q604:AE604)),0)</f>
        <v>4</v>
      </c>
      <c r="G604" s="1">
        <f t="shared" si="238"/>
        <v>248</v>
      </c>
      <c r="H604" s="2">
        <f t="shared" si="239"/>
        <v>0.64921465968586389</v>
      </c>
      <c r="I604" s="2"/>
      <c r="J604" s="2">
        <f t="shared" si="240"/>
        <v>0.16492146596858639</v>
      </c>
      <c r="K604" s="2">
        <f t="shared" si="241"/>
        <v>0.81413612565445026</v>
      </c>
      <c r="L604" s="2">
        <f t="shared" si="242"/>
        <v>2.617801047120419E-3</v>
      </c>
      <c r="M604" s="2">
        <f t="shared" si="243"/>
        <v>1.8324607329842955E-2</v>
      </c>
      <c r="N604" s="1">
        <v>63</v>
      </c>
      <c r="O604" s="1">
        <v>311</v>
      </c>
      <c r="P604" s="1">
        <v>1</v>
      </c>
      <c r="Q604" s="1">
        <v>6</v>
      </c>
      <c r="R604" s="1">
        <v>1</v>
      </c>
      <c r="AG604" s="7">
        <f>IF(Q604&gt;0,RANK(Q604,(N604:P604,Q604:AE604)),0)</f>
        <v>3</v>
      </c>
      <c r="AH604" s="7">
        <f>IF(R604&gt;0,RANK(R604,(N604:P604,Q604:AE604)),0)</f>
        <v>4</v>
      </c>
      <c r="AI604" s="7">
        <f>IF(T604&gt;0,RANK(T604,(N604:P604,Q604:AE604)),0)</f>
        <v>0</v>
      </c>
      <c r="AJ604" s="7">
        <f>IF(S604&gt;0,RANK(S604,(N604:P604,Q604:AE604)),0)</f>
        <v>0</v>
      </c>
      <c r="AK604" s="2">
        <f t="shared" si="244"/>
        <v>1.5706806282722512E-2</v>
      </c>
      <c r="AL604" s="2">
        <f t="shared" si="245"/>
        <v>2.617801047120419E-3</v>
      </c>
      <c r="AM604" s="2">
        <f t="shared" si="246"/>
        <v>0</v>
      </c>
      <c r="AN604" s="2">
        <f t="shared" si="247"/>
        <v>0</v>
      </c>
      <c r="AP604" t="s">
        <v>1393</v>
      </c>
      <c r="AQ604" t="s">
        <v>342</v>
      </c>
      <c r="AR604">
        <v>2</v>
      </c>
      <c r="AT604" s="93" t="s">
        <v>1501</v>
      </c>
      <c r="AU604" s="92" t="s">
        <v>780</v>
      </c>
      <c r="AV604" s="83" t="str">
        <f t="shared" si="248"/>
        <v>16033</v>
      </c>
      <c r="AX604" s="7" t="s">
        <v>3753</v>
      </c>
    </row>
    <row r="605" spans="1:50" hidden="1" outlineLevel="1">
      <c r="A605" t="s">
        <v>1088</v>
      </c>
      <c r="B605" t="s">
        <v>342</v>
      </c>
      <c r="C605" s="1">
        <f t="shared" si="237"/>
        <v>3896</v>
      </c>
      <c r="D605" s="7">
        <f>RANK(N605,(N605:P605,Q605:AE605))</f>
        <v>2</v>
      </c>
      <c r="E605" s="7">
        <f>RANK(O605,(N605:P605,Q605:AE605))</f>
        <v>1</v>
      </c>
      <c r="F605" s="7">
        <f>IF(P605&gt;0,RANK(P605,(N605:P605,Q605:AE605)),0)</f>
        <v>4</v>
      </c>
      <c r="G605" s="1">
        <f t="shared" si="238"/>
        <v>2044</v>
      </c>
      <c r="H605" s="2">
        <f t="shared" si="239"/>
        <v>0.52464065708418894</v>
      </c>
      <c r="I605" s="2"/>
      <c r="J605" s="2">
        <f t="shared" si="240"/>
        <v>0.21586242299794661</v>
      </c>
      <c r="K605" s="2">
        <f t="shared" si="241"/>
        <v>0.7405030800821355</v>
      </c>
      <c r="L605" s="2">
        <f t="shared" si="242"/>
        <v>8.7268993839835721E-3</v>
      </c>
      <c r="M605" s="2">
        <f t="shared" si="243"/>
        <v>3.4907597535934261E-2</v>
      </c>
      <c r="N605" s="1">
        <v>841</v>
      </c>
      <c r="O605" s="1">
        <v>2885</v>
      </c>
      <c r="P605" s="1">
        <v>34</v>
      </c>
      <c r="Q605" s="1">
        <v>65</v>
      </c>
      <c r="R605" s="1">
        <v>28</v>
      </c>
      <c r="S605" s="1">
        <v>21</v>
      </c>
      <c r="T605" s="1">
        <v>22</v>
      </c>
      <c r="AG605" s="7">
        <f>IF(Q605&gt;0,RANK(Q605,(N605:P605,Q605:AE605)),0)</f>
        <v>3</v>
      </c>
      <c r="AH605" s="7">
        <f>IF(R605&gt;0,RANK(R605,(N605:P605,Q605:AE605)),0)</f>
        <v>5</v>
      </c>
      <c r="AI605" s="7">
        <f>IF(T605&gt;0,RANK(T605,(N605:P605,Q605:AE605)),0)</f>
        <v>6</v>
      </c>
      <c r="AJ605" s="7">
        <f>IF(S605&gt;0,RANK(S605,(N605:P605,Q605:AE605)),0)</f>
        <v>7</v>
      </c>
      <c r="AK605" s="2">
        <f t="shared" si="244"/>
        <v>1.6683778234086243E-2</v>
      </c>
      <c r="AL605" s="2">
        <f t="shared" si="245"/>
        <v>7.1868583162217657E-3</v>
      </c>
      <c r="AM605" s="2">
        <f t="shared" si="246"/>
        <v>5.6468172484599594E-3</v>
      </c>
      <c r="AN605" s="2">
        <f t="shared" si="247"/>
        <v>5.3901437371663245E-3</v>
      </c>
      <c r="AP605" t="s">
        <v>1088</v>
      </c>
      <c r="AQ605" t="s">
        <v>342</v>
      </c>
      <c r="AR605">
        <v>1</v>
      </c>
      <c r="AT605" s="93" t="s">
        <v>1501</v>
      </c>
      <c r="AU605" s="92" t="s">
        <v>781</v>
      </c>
      <c r="AV605" s="83" t="str">
        <f t="shared" si="248"/>
        <v>16035</v>
      </c>
      <c r="AX605" s="7" t="s">
        <v>3753</v>
      </c>
    </row>
    <row r="606" spans="1:50" hidden="1" outlineLevel="1">
      <c r="A606" t="s">
        <v>2967</v>
      </c>
      <c r="B606" t="s">
        <v>342</v>
      </c>
      <c r="C606" s="1">
        <f t="shared" si="237"/>
        <v>2330</v>
      </c>
      <c r="D606" s="7">
        <f>RANK(N606,(N606:P606,Q606:AE606))</f>
        <v>2</v>
      </c>
      <c r="E606" s="7">
        <f>RANK(O606,(N606:P606,Q606:AE606))</f>
        <v>1</v>
      </c>
      <c r="F606" s="7">
        <f>IF(P606&gt;0,RANK(P606,(N606:P606,Q606:AE606)),0)</f>
        <v>4</v>
      </c>
      <c r="G606" s="1">
        <f t="shared" si="238"/>
        <v>1378</v>
      </c>
      <c r="H606" s="2">
        <f t="shared" si="239"/>
        <v>0.59141630901287556</v>
      </c>
      <c r="I606" s="2"/>
      <c r="J606" s="2">
        <f t="shared" si="240"/>
        <v>0.17854077253218884</v>
      </c>
      <c r="K606" s="2">
        <f t="shared" si="241"/>
        <v>0.76995708154506437</v>
      </c>
      <c r="L606" s="2">
        <f t="shared" si="242"/>
        <v>1.8884120171673818E-2</v>
      </c>
      <c r="M606" s="2">
        <f t="shared" si="243"/>
        <v>3.2618025751073004E-2</v>
      </c>
      <c r="N606" s="1">
        <v>416</v>
      </c>
      <c r="O606" s="1">
        <v>1794</v>
      </c>
      <c r="P606" s="1">
        <v>44</v>
      </c>
      <c r="Q606" s="1">
        <v>47</v>
      </c>
      <c r="R606" s="1">
        <v>23</v>
      </c>
      <c r="S606" s="1">
        <v>1</v>
      </c>
      <c r="T606" s="1">
        <v>5</v>
      </c>
      <c r="AG606" s="7">
        <f>IF(Q606&gt;0,RANK(Q606,(N606:P606,Q606:AE606)),0)</f>
        <v>3</v>
      </c>
      <c r="AH606" s="7">
        <f>IF(R606&gt;0,RANK(R606,(N606:P606,Q606:AE606)),0)</f>
        <v>5</v>
      </c>
      <c r="AI606" s="7">
        <f>IF(T606&gt;0,RANK(T606,(N606:P606,Q606:AE606)),0)</f>
        <v>6</v>
      </c>
      <c r="AJ606" s="7">
        <f>IF(S606&gt;0,RANK(S606,(N606:P606,Q606:AE606)),0)</f>
        <v>7</v>
      </c>
      <c r="AK606" s="2">
        <f t="shared" si="244"/>
        <v>2.017167381974249E-2</v>
      </c>
      <c r="AL606" s="2">
        <f t="shared" si="245"/>
        <v>9.8712446351931337E-3</v>
      </c>
      <c r="AM606" s="2">
        <f t="shared" si="246"/>
        <v>2.1459227467811159E-3</v>
      </c>
      <c r="AN606" s="2">
        <f t="shared" si="247"/>
        <v>4.2918454935622315E-4</v>
      </c>
      <c r="AP606" t="s">
        <v>2967</v>
      </c>
      <c r="AQ606" t="s">
        <v>342</v>
      </c>
      <c r="AR606">
        <v>2</v>
      </c>
      <c r="AT606" s="93" t="s">
        <v>1501</v>
      </c>
      <c r="AU606" s="92" t="s">
        <v>782</v>
      </c>
      <c r="AV606" s="83" t="str">
        <f t="shared" si="248"/>
        <v>16037</v>
      </c>
      <c r="AX606" s="7" t="s">
        <v>3753</v>
      </c>
    </row>
    <row r="607" spans="1:50" hidden="1" outlineLevel="1">
      <c r="A607" t="s">
        <v>1557</v>
      </c>
      <c r="B607" t="s">
        <v>342</v>
      </c>
      <c r="C607" s="1">
        <f t="shared" si="237"/>
        <v>6966</v>
      </c>
      <c r="D607" s="7">
        <f>RANK(N607,(N607:P607,Q607:AE607))</f>
        <v>2</v>
      </c>
      <c r="E607" s="7">
        <f>RANK(O607,(N607:P607,Q607:AE607))</f>
        <v>1</v>
      </c>
      <c r="F607" s="7">
        <f>IF(P607&gt;0,RANK(P607,(N607:P607,Q607:AE607)),0)</f>
        <v>3</v>
      </c>
      <c r="G607" s="1">
        <f t="shared" si="238"/>
        <v>3051</v>
      </c>
      <c r="H607" s="2">
        <f t="shared" si="239"/>
        <v>0.43798449612403101</v>
      </c>
      <c r="I607" s="2"/>
      <c r="J607" s="2">
        <f t="shared" si="240"/>
        <v>0.26414010910134939</v>
      </c>
      <c r="K607" s="2">
        <f t="shared" si="241"/>
        <v>0.70212460522538045</v>
      </c>
      <c r="L607" s="2">
        <f t="shared" si="242"/>
        <v>1.3924777490668963E-2</v>
      </c>
      <c r="M607" s="2">
        <f t="shared" si="243"/>
        <v>1.9810508182601258E-2</v>
      </c>
      <c r="N607" s="1">
        <v>1840</v>
      </c>
      <c r="O607" s="1">
        <v>4891</v>
      </c>
      <c r="P607" s="1">
        <v>97</v>
      </c>
      <c r="Q607" s="1">
        <v>80</v>
      </c>
      <c r="R607" s="1">
        <v>31</v>
      </c>
      <c r="S607" s="1">
        <v>18</v>
      </c>
      <c r="T607" s="1">
        <v>9</v>
      </c>
      <c r="AG607" s="7">
        <f>IF(Q607&gt;0,RANK(Q607,(N607:P607,Q607:AE607)),0)</f>
        <v>4</v>
      </c>
      <c r="AH607" s="7">
        <f>IF(R607&gt;0,RANK(R607,(N607:P607,Q607:AE607)),0)</f>
        <v>5</v>
      </c>
      <c r="AI607" s="7">
        <f>IF(T607&gt;0,RANK(T607,(N607:P607,Q607:AE607)),0)</f>
        <v>7</v>
      </c>
      <c r="AJ607" s="7">
        <f>IF(S607&gt;0,RANK(S607,(N607:P607,Q607:AE607)),0)</f>
        <v>6</v>
      </c>
      <c r="AK607" s="2">
        <f t="shared" si="244"/>
        <v>1.1484352569623888E-2</v>
      </c>
      <c r="AL607" s="2">
        <f t="shared" si="245"/>
        <v>4.4501866207292563E-3</v>
      </c>
      <c r="AM607" s="2">
        <f t="shared" si="246"/>
        <v>1.2919896640826874E-3</v>
      </c>
      <c r="AN607" s="2">
        <f t="shared" si="247"/>
        <v>2.5839793281653748E-3</v>
      </c>
      <c r="AP607" t="s">
        <v>1557</v>
      </c>
      <c r="AQ607" t="s">
        <v>342</v>
      </c>
      <c r="AR607">
        <v>2</v>
      </c>
      <c r="AT607" s="93" t="s">
        <v>1501</v>
      </c>
      <c r="AU607" s="92" t="s">
        <v>1172</v>
      </c>
      <c r="AV607" s="83" t="str">
        <f t="shared" si="248"/>
        <v>16039</v>
      </c>
      <c r="AX607" s="7" t="s">
        <v>3753</v>
      </c>
    </row>
    <row r="608" spans="1:50" hidden="1" outlineLevel="1">
      <c r="A608" t="s">
        <v>2579</v>
      </c>
      <c r="B608" t="s">
        <v>342</v>
      </c>
      <c r="C608" s="1">
        <f t="shared" si="237"/>
        <v>4243</v>
      </c>
      <c r="D608" s="7">
        <f>RANK(N608,(N608:P608,Q608:AE608))</f>
        <v>2</v>
      </c>
      <c r="E608" s="7">
        <f>RANK(O608,(N608:P608,Q608:AE608))</f>
        <v>1</v>
      </c>
      <c r="F608" s="7">
        <f>IF(P608&gt;0,RANK(P608,(N608:P608,Q608:AE608)),0)</f>
        <v>4</v>
      </c>
      <c r="G608" s="1">
        <f t="shared" si="238"/>
        <v>3081</v>
      </c>
      <c r="H608" s="2">
        <f t="shared" si="239"/>
        <v>0.72613716709875087</v>
      </c>
      <c r="I608" s="2"/>
      <c r="J608" s="2">
        <f t="shared" si="240"/>
        <v>0.12090502003299552</v>
      </c>
      <c r="K608" s="2">
        <f t="shared" si="241"/>
        <v>0.84704218713174639</v>
      </c>
      <c r="L608" s="2">
        <f t="shared" si="242"/>
        <v>4.4779637049257599E-3</v>
      </c>
      <c r="M608" s="2">
        <f t="shared" si="243"/>
        <v>2.7574829130332323E-2</v>
      </c>
      <c r="N608" s="1">
        <v>513</v>
      </c>
      <c r="O608" s="1">
        <v>3594</v>
      </c>
      <c r="P608" s="1">
        <v>19</v>
      </c>
      <c r="Q608" s="1">
        <v>88</v>
      </c>
      <c r="R608" s="1">
        <v>11</v>
      </c>
      <c r="S608" s="1">
        <v>14</v>
      </c>
      <c r="T608" s="1">
        <v>4</v>
      </c>
      <c r="AG608" s="7">
        <f>IF(Q608&gt;0,RANK(Q608,(N608:P608,Q608:AE608)),0)</f>
        <v>3</v>
      </c>
      <c r="AH608" s="7">
        <f>IF(R608&gt;0,RANK(R608,(N608:P608,Q608:AE608)),0)</f>
        <v>6</v>
      </c>
      <c r="AI608" s="7">
        <f>IF(T608&gt;0,RANK(T608,(N608:P608,Q608:AE608)),0)</f>
        <v>7</v>
      </c>
      <c r="AJ608" s="7">
        <f>IF(S608&gt;0,RANK(S608,(N608:P608,Q608:AE608)),0)</f>
        <v>5</v>
      </c>
      <c r="AK608" s="2">
        <f t="shared" si="244"/>
        <v>2.0740042422814048E-2</v>
      </c>
      <c r="AL608" s="2">
        <f t="shared" si="245"/>
        <v>2.592505302851756E-3</v>
      </c>
      <c r="AM608" s="2">
        <f t="shared" si="246"/>
        <v>9.4272920103700216E-4</v>
      </c>
      <c r="AN608" s="2">
        <f t="shared" si="247"/>
        <v>3.2995522036295072E-3</v>
      </c>
      <c r="AP608" t="s">
        <v>2579</v>
      </c>
      <c r="AQ608" t="s">
        <v>342</v>
      </c>
      <c r="AR608">
        <v>2</v>
      </c>
      <c r="AT608" s="93" t="s">
        <v>1501</v>
      </c>
      <c r="AU608" s="92" t="s">
        <v>1173</v>
      </c>
      <c r="AV608" s="83" t="str">
        <f t="shared" si="248"/>
        <v>16041</v>
      </c>
      <c r="AX608" s="7" t="s">
        <v>3753</v>
      </c>
    </row>
    <row r="609" spans="1:50" hidden="1" outlineLevel="1">
      <c r="A609" t="s">
        <v>1167</v>
      </c>
      <c r="B609" t="s">
        <v>342</v>
      </c>
      <c r="C609" s="1">
        <f t="shared" si="237"/>
        <v>5088</v>
      </c>
      <c r="D609" s="7">
        <f>RANK(N609,(N609:P609,Q609:AE609))</f>
        <v>2</v>
      </c>
      <c r="E609" s="7">
        <f>RANK(O609,(N609:P609,Q609:AE609))</f>
        <v>1</v>
      </c>
      <c r="F609" s="7">
        <f>IF(P609&gt;0,RANK(P609,(N609:P609,Q609:AE609)),0)</f>
        <v>4</v>
      </c>
      <c r="G609" s="1">
        <f t="shared" si="238"/>
        <v>3543</v>
      </c>
      <c r="H609" s="2">
        <f t="shared" si="239"/>
        <v>0.69634433962264153</v>
      </c>
      <c r="I609" s="2"/>
      <c r="J609" s="2">
        <f t="shared" si="240"/>
        <v>0.13738207547169812</v>
      </c>
      <c r="K609" s="2">
        <f t="shared" si="241"/>
        <v>0.83372641509433965</v>
      </c>
      <c r="L609" s="2">
        <f t="shared" si="242"/>
        <v>6.4858490566037739E-3</v>
      </c>
      <c r="M609" s="2">
        <f t="shared" si="243"/>
        <v>2.2405660377358465E-2</v>
      </c>
      <c r="N609" s="1">
        <v>699</v>
      </c>
      <c r="O609" s="1">
        <v>4242</v>
      </c>
      <c r="P609" s="1">
        <v>33</v>
      </c>
      <c r="Q609" s="1">
        <v>63</v>
      </c>
      <c r="R609" s="1">
        <v>19</v>
      </c>
      <c r="S609" s="1">
        <v>23</v>
      </c>
      <c r="T609" s="1">
        <v>9</v>
      </c>
      <c r="AG609" s="7">
        <f>IF(Q609&gt;0,RANK(Q609,(N609:P609,Q609:AE609)),0)</f>
        <v>3</v>
      </c>
      <c r="AH609" s="7">
        <f>IF(R609&gt;0,RANK(R609,(N609:P609,Q609:AE609)),0)</f>
        <v>6</v>
      </c>
      <c r="AI609" s="7">
        <f>IF(T609&gt;0,RANK(T609,(N609:P609,Q609:AE609)),0)</f>
        <v>7</v>
      </c>
      <c r="AJ609" s="7">
        <f>IF(S609&gt;0,RANK(S609,(N609:P609,Q609:AE609)),0)</f>
        <v>5</v>
      </c>
      <c r="AK609" s="2">
        <f t="shared" si="244"/>
        <v>1.2382075471698114E-2</v>
      </c>
      <c r="AL609" s="2">
        <f t="shared" si="245"/>
        <v>3.7342767295597485E-3</v>
      </c>
      <c r="AM609" s="2">
        <f t="shared" si="246"/>
        <v>1.7688679245283019E-3</v>
      </c>
      <c r="AN609" s="2">
        <f t="shared" si="247"/>
        <v>4.5204402515723269E-3</v>
      </c>
      <c r="AP609" t="s">
        <v>1167</v>
      </c>
      <c r="AQ609" t="s">
        <v>342</v>
      </c>
      <c r="AR609">
        <v>2</v>
      </c>
      <c r="AT609" s="93" t="s">
        <v>1501</v>
      </c>
      <c r="AU609" s="92" t="s">
        <v>1174</v>
      </c>
      <c r="AV609" s="83" t="str">
        <f t="shared" si="248"/>
        <v>16043</v>
      </c>
      <c r="AX609" s="7" t="s">
        <v>3753</v>
      </c>
    </row>
    <row r="610" spans="1:50" hidden="1" outlineLevel="1">
      <c r="A610" t="s">
        <v>1089</v>
      </c>
      <c r="B610" t="s">
        <v>342</v>
      </c>
      <c r="C610" s="1">
        <f t="shared" si="237"/>
        <v>5983</v>
      </c>
      <c r="D610" s="7">
        <f>RANK(N610,(N610:P610,Q610:AE610))</f>
        <v>2</v>
      </c>
      <c r="E610" s="7">
        <f>RANK(O610,(N610:P610,Q610:AE610))</f>
        <v>1</v>
      </c>
      <c r="F610" s="7">
        <f>IF(P610&gt;0,RANK(P610,(N610:P610,Q610:AE610)),0)</f>
        <v>4</v>
      </c>
      <c r="G610" s="1">
        <f t="shared" si="238"/>
        <v>3030</v>
      </c>
      <c r="H610" s="2">
        <f t="shared" si="239"/>
        <v>0.50643489888016047</v>
      </c>
      <c r="I610" s="2"/>
      <c r="J610" s="2">
        <f t="shared" si="240"/>
        <v>0.22497075045963563</v>
      </c>
      <c r="K610" s="2">
        <f t="shared" si="241"/>
        <v>0.73140564933979613</v>
      </c>
      <c r="L610" s="2">
        <f t="shared" si="242"/>
        <v>7.521310379408324E-3</v>
      </c>
      <c r="M610" s="2">
        <f t="shared" si="243"/>
        <v>3.6102289821159886E-2</v>
      </c>
      <c r="N610" s="1">
        <v>1346</v>
      </c>
      <c r="O610" s="1">
        <v>4376</v>
      </c>
      <c r="P610" s="1">
        <v>45</v>
      </c>
      <c r="Q610" s="1">
        <v>146</v>
      </c>
      <c r="R610" s="1">
        <v>40</v>
      </c>
      <c r="S610" s="1">
        <v>19</v>
      </c>
      <c r="T610" s="1">
        <v>11</v>
      </c>
      <c r="AG610" s="7">
        <f>IF(Q610&gt;0,RANK(Q610,(N610:P610,Q610:AE610)),0)</f>
        <v>3</v>
      </c>
      <c r="AH610" s="7">
        <f>IF(R610&gt;0,RANK(R610,(N610:P610,Q610:AE610)),0)</f>
        <v>5</v>
      </c>
      <c r="AI610" s="7">
        <f>IF(T610&gt;0,RANK(T610,(N610:P610,Q610:AE610)),0)</f>
        <v>7</v>
      </c>
      <c r="AJ610" s="7">
        <f>IF(S610&gt;0,RANK(S610,(N610:P610,Q610:AE610)),0)</f>
        <v>6</v>
      </c>
      <c r="AK610" s="2">
        <f t="shared" si="244"/>
        <v>2.440247367541367E-2</v>
      </c>
      <c r="AL610" s="2">
        <f t="shared" si="245"/>
        <v>6.6856092261407324E-3</v>
      </c>
      <c r="AM610" s="2">
        <f t="shared" si="246"/>
        <v>1.8385425371887014E-3</v>
      </c>
      <c r="AN610" s="2">
        <f t="shared" si="247"/>
        <v>3.1756643824168477E-3</v>
      </c>
      <c r="AP610" t="s">
        <v>1089</v>
      </c>
      <c r="AQ610" t="s">
        <v>342</v>
      </c>
      <c r="AR610">
        <v>1</v>
      </c>
      <c r="AT610" s="93" t="s">
        <v>1501</v>
      </c>
      <c r="AU610" s="92" t="s">
        <v>130</v>
      </c>
      <c r="AV610" s="83" t="str">
        <f t="shared" si="248"/>
        <v>16045</v>
      </c>
      <c r="AX610" s="7" t="s">
        <v>3753</v>
      </c>
    </row>
    <row r="611" spans="1:50" hidden="1" outlineLevel="1">
      <c r="A611" t="s">
        <v>1090</v>
      </c>
      <c r="B611" t="s">
        <v>342</v>
      </c>
      <c r="C611" s="1">
        <f t="shared" si="237"/>
        <v>5026</v>
      </c>
      <c r="D611" s="7">
        <f>RANK(N611,(N611:P611,Q611:AE611))</f>
        <v>2</v>
      </c>
      <c r="E611" s="7">
        <f>RANK(O611,(N611:P611,Q611:AE611))</f>
        <v>1</v>
      </c>
      <c r="F611" s="7">
        <f>IF(P611&gt;0,RANK(P611,(N611:P611,Q611:AE611)),0)</f>
        <v>4</v>
      </c>
      <c r="G611" s="1">
        <f t="shared" si="238"/>
        <v>2220</v>
      </c>
      <c r="H611" s="2">
        <f t="shared" si="239"/>
        <v>0.44170314365300439</v>
      </c>
      <c r="I611" s="2"/>
      <c r="J611" s="2">
        <f t="shared" si="240"/>
        <v>0.25507361719060884</v>
      </c>
      <c r="K611" s="2">
        <f t="shared" si="241"/>
        <v>0.69677676084361317</v>
      </c>
      <c r="L611" s="2">
        <f t="shared" si="242"/>
        <v>1.0943095901313172E-2</v>
      </c>
      <c r="M611" s="2">
        <f t="shared" si="243"/>
        <v>3.7206526064464819E-2</v>
      </c>
      <c r="N611" s="1">
        <v>1282</v>
      </c>
      <c r="O611" s="1">
        <v>3502</v>
      </c>
      <c r="P611" s="1">
        <v>55</v>
      </c>
      <c r="Q611" s="1">
        <v>134</v>
      </c>
      <c r="R611" s="1">
        <v>28</v>
      </c>
      <c r="S611" s="1">
        <v>8</v>
      </c>
      <c r="T611" s="1">
        <v>17</v>
      </c>
      <c r="AG611" s="7">
        <f>IF(Q611&gt;0,RANK(Q611,(N611:P611,Q611:AE611)),0)</f>
        <v>3</v>
      </c>
      <c r="AH611" s="7">
        <f>IF(R611&gt;0,RANK(R611,(N611:P611,Q611:AE611)),0)</f>
        <v>5</v>
      </c>
      <c r="AI611" s="7">
        <f>IF(T611&gt;0,RANK(T611,(N611:P611,Q611:AE611)),0)</f>
        <v>6</v>
      </c>
      <c r="AJ611" s="7">
        <f>IF(S611&gt;0,RANK(S611,(N611:P611,Q611:AE611)),0)</f>
        <v>7</v>
      </c>
      <c r="AK611" s="2">
        <f t="shared" si="244"/>
        <v>2.6661360923199363E-2</v>
      </c>
      <c r="AL611" s="2">
        <f t="shared" si="245"/>
        <v>5.5710306406685237E-3</v>
      </c>
      <c r="AM611" s="2">
        <f t="shared" si="246"/>
        <v>3.3824114604058893E-3</v>
      </c>
      <c r="AN611" s="2">
        <f t="shared" si="247"/>
        <v>1.5917230401910067E-3</v>
      </c>
      <c r="AP611" t="s">
        <v>1090</v>
      </c>
      <c r="AQ611" t="s">
        <v>342</v>
      </c>
      <c r="AR611">
        <v>2</v>
      </c>
      <c r="AT611" s="93" t="s">
        <v>1501</v>
      </c>
      <c r="AU611" s="92" t="s">
        <v>131</v>
      </c>
      <c r="AV611" s="83" t="str">
        <f t="shared" si="248"/>
        <v>16047</v>
      </c>
      <c r="AX611" s="7" t="s">
        <v>3753</v>
      </c>
    </row>
    <row r="612" spans="1:50" hidden="1" outlineLevel="1">
      <c r="A612" t="s">
        <v>341</v>
      </c>
      <c r="B612" t="s">
        <v>342</v>
      </c>
      <c r="C612" s="1">
        <f t="shared" si="237"/>
        <v>7452</v>
      </c>
      <c r="D612" s="7">
        <f>RANK(N612,(N612:P612,Q612:AE612))</f>
        <v>2</v>
      </c>
      <c r="E612" s="7">
        <f>RANK(O612,(N612:P612,Q612:AE612))</f>
        <v>1</v>
      </c>
      <c r="F612" s="7">
        <f>IF(P612&gt;0,RANK(P612,(N612:P612,Q612:AE612)),0)</f>
        <v>4</v>
      </c>
      <c r="G612" s="1">
        <f t="shared" si="238"/>
        <v>4619</v>
      </c>
      <c r="H612" s="2">
        <f t="shared" si="239"/>
        <v>0.61983360171765967</v>
      </c>
      <c r="I612" s="2"/>
      <c r="J612" s="2">
        <f t="shared" si="240"/>
        <v>0.15928609769189481</v>
      </c>
      <c r="K612" s="2">
        <f t="shared" si="241"/>
        <v>0.7791196994095545</v>
      </c>
      <c r="L612" s="2">
        <f t="shared" si="242"/>
        <v>1.4224369296833066E-2</v>
      </c>
      <c r="M612" s="2">
        <f t="shared" si="243"/>
        <v>4.7369833601717599E-2</v>
      </c>
      <c r="N612" s="1">
        <v>1187</v>
      </c>
      <c r="O612" s="1">
        <v>5806</v>
      </c>
      <c r="P612" s="1">
        <v>106</v>
      </c>
      <c r="Q612" s="1">
        <v>176</v>
      </c>
      <c r="R612" s="1">
        <v>69</v>
      </c>
      <c r="S612" s="1">
        <v>75</v>
      </c>
      <c r="T612" s="1">
        <v>33</v>
      </c>
      <c r="AG612" s="7">
        <f>IF(Q612&gt;0,RANK(Q612,(N612:P612,Q612:AE612)),0)</f>
        <v>3</v>
      </c>
      <c r="AH612" s="7">
        <f>IF(R612&gt;0,RANK(R612,(N612:P612,Q612:AE612)),0)</f>
        <v>6</v>
      </c>
      <c r="AI612" s="7">
        <f>IF(T612&gt;0,RANK(T612,(N612:P612,Q612:AE612)),0)</f>
        <v>7</v>
      </c>
      <c r="AJ612" s="7">
        <f>IF(S612&gt;0,RANK(S612,(N612:P612,Q612:AE612)),0)</f>
        <v>5</v>
      </c>
      <c r="AK612" s="2">
        <f t="shared" si="244"/>
        <v>2.3617820719269995E-2</v>
      </c>
      <c r="AL612" s="2">
        <f t="shared" si="245"/>
        <v>9.2592592592592587E-3</v>
      </c>
      <c r="AM612" s="2">
        <f t="shared" si="246"/>
        <v>4.4283413848631237E-3</v>
      </c>
      <c r="AN612" s="2">
        <f t="shared" si="247"/>
        <v>1.0064412238325281E-2</v>
      </c>
      <c r="AP612" t="s">
        <v>341</v>
      </c>
      <c r="AQ612" t="s">
        <v>342</v>
      </c>
      <c r="AR612">
        <v>1</v>
      </c>
      <c r="AT612" s="93" t="s">
        <v>1501</v>
      </c>
      <c r="AU612" s="92" t="s">
        <v>132</v>
      </c>
      <c r="AV612" s="83" t="str">
        <f t="shared" si="248"/>
        <v>16049</v>
      </c>
      <c r="AX612" s="7" t="s">
        <v>3753</v>
      </c>
    </row>
    <row r="613" spans="1:50" hidden="1" outlineLevel="1">
      <c r="A613" t="s">
        <v>3024</v>
      </c>
      <c r="B613" t="s">
        <v>342</v>
      </c>
      <c r="C613" s="1">
        <f t="shared" si="237"/>
        <v>7836</v>
      </c>
      <c r="D613" s="7">
        <f>RANK(N613,(N613:P613,Q613:AE613))</f>
        <v>2</v>
      </c>
      <c r="E613" s="7">
        <f>RANK(O613,(N613:P613,Q613:AE613))</f>
        <v>1</v>
      </c>
      <c r="F613" s="7">
        <f>IF(P613&gt;0,RANK(P613,(N613:P613,Q613:AE613)),0)</f>
        <v>5</v>
      </c>
      <c r="G613" s="1">
        <f t="shared" si="238"/>
        <v>5380</v>
      </c>
      <c r="H613" s="2">
        <f t="shared" si="239"/>
        <v>0.6865747830525778</v>
      </c>
      <c r="I613" s="2"/>
      <c r="J613" s="2">
        <f t="shared" si="240"/>
        <v>0.14037774374680959</v>
      </c>
      <c r="K613" s="2">
        <f t="shared" si="241"/>
        <v>0.82695252679938747</v>
      </c>
      <c r="L613" s="2">
        <f t="shared" si="242"/>
        <v>3.1904032669729456E-3</v>
      </c>
      <c r="M613" s="2">
        <f t="shared" si="243"/>
        <v>2.9479326186830031E-2</v>
      </c>
      <c r="N613" s="1">
        <v>1100</v>
      </c>
      <c r="O613" s="1">
        <v>6480</v>
      </c>
      <c r="P613" s="1">
        <v>25</v>
      </c>
      <c r="Q613" s="1">
        <v>175</v>
      </c>
      <c r="R613" s="1">
        <v>29</v>
      </c>
      <c r="S613" s="1">
        <v>14</v>
      </c>
      <c r="T613" s="1">
        <v>13</v>
      </c>
      <c r="AG613" s="7">
        <f>IF(Q613&gt;0,RANK(Q613,(N613:P613,Q613:AE613)),0)</f>
        <v>3</v>
      </c>
      <c r="AH613" s="7">
        <f>IF(R613&gt;0,RANK(R613,(N613:P613,Q613:AE613)),0)</f>
        <v>4</v>
      </c>
      <c r="AI613" s="7">
        <f>IF(T613&gt;0,RANK(T613,(N613:P613,Q613:AE613)),0)</f>
        <v>7</v>
      </c>
      <c r="AJ613" s="7">
        <f>IF(S613&gt;0,RANK(S613,(N613:P613,Q613:AE613)),0)</f>
        <v>6</v>
      </c>
      <c r="AK613" s="2">
        <f t="shared" si="244"/>
        <v>2.2332822868810619E-2</v>
      </c>
      <c r="AL613" s="2">
        <f t="shared" si="245"/>
        <v>3.7008677896886166E-3</v>
      </c>
      <c r="AM613" s="2">
        <f t="shared" si="246"/>
        <v>1.6590096988259315E-3</v>
      </c>
      <c r="AN613" s="2">
        <f t="shared" si="247"/>
        <v>1.7866258295048494E-3</v>
      </c>
      <c r="AP613" t="s">
        <v>3024</v>
      </c>
      <c r="AQ613" t="s">
        <v>342</v>
      </c>
      <c r="AR613">
        <v>2</v>
      </c>
      <c r="AT613" s="93" t="s">
        <v>1501</v>
      </c>
      <c r="AU613" s="92" t="s">
        <v>658</v>
      </c>
      <c r="AV613" s="83" t="str">
        <f t="shared" si="248"/>
        <v>16051</v>
      </c>
      <c r="AX613" s="7" t="s">
        <v>3753</v>
      </c>
    </row>
    <row r="614" spans="1:50" hidden="1" outlineLevel="1">
      <c r="A614" t="s">
        <v>1091</v>
      </c>
      <c r="B614" t="s">
        <v>342</v>
      </c>
      <c r="C614" s="1">
        <f t="shared" si="237"/>
        <v>6007</v>
      </c>
      <c r="D614" s="7">
        <f>RANK(N614,(N614:P614,Q614:AE614))</f>
        <v>2</v>
      </c>
      <c r="E614" s="7">
        <f>RANK(O614,(N614:P614,Q614:AE614))</f>
        <v>1</v>
      </c>
      <c r="F614" s="7">
        <f>IF(P614&gt;0,RANK(P614,(N614:P614,Q614:AE614)),0)</f>
        <v>5</v>
      </c>
      <c r="G614" s="1">
        <f t="shared" si="238"/>
        <v>3058</v>
      </c>
      <c r="H614" s="2">
        <f t="shared" si="239"/>
        <v>0.50907274846012984</v>
      </c>
      <c r="I614" s="2"/>
      <c r="J614" s="2">
        <f t="shared" si="240"/>
        <v>0.22640253038122191</v>
      </c>
      <c r="K614" s="2">
        <f t="shared" si="241"/>
        <v>0.73547527884135178</v>
      </c>
      <c r="L614" s="2">
        <f t="shared" si="242"/>
        <v>3.995338771433328E-3</v>
      </c>
      <c r="M614" s="2">
        <f t="shared" si="243"/>
        <v>3.4126852005992962E-2</v>
      </c>
      <c r="N614" s="1">
        <v>1360</v>
      </c>
      <c r="O614" s="1">
        <v>4418</v>
      </c>
      <c r="P614" s="1">
        <v>24</v>
      </c>
      <c r="Q614" s="1">
        <v>139</v>
      </c>
      <c r="R614" s="1">
        <v>29</v>
      </c>
      <c r="S614" s="1">
        <v>21</v>
      </c>
      <c r="T614" s="1">
        <v>16</v>
      </c>
      <c r="AG614" s="7">
        <f>IF(Q614&gt;0,RANK(Q614,(N614:P614,Q614:AE614)),0)</f>
        <v>3</v>
      </c>
      <c r="AH614" s="7">
        <f>IF(R614&gt;0,RANK(R614,(N614:P614,Q614:AE614)),0)</f>
        <v>4</v>
      </c>
      <c r="AI614" s="7">
        <f>IF(T614&gt;0,RANK(T614,(N614:P614,Q614:AE614)),0)</f>
        <v>7</v>
      </c>
      <c r="AJ614" s="7">
        <f>IF(S614&gt;0,RANK(S614,(N614:P614,Q614:AE614)),0)</f>
        <v>6</v>
      </c>
      <c r="AK614" s="2">
        <f t="shared" si="244"/>
        <v>2.3139670384551357E-2</v>
      </c>
      <c r="AL614" s="2">
        <f t="shared" si="245"/>
        <v>4.827701015481938E-3</v>
      </c>
      <c r="AM614" s="2">
        <f t="shared" si="246"/>
        <v>2.663559180955552E-3</v>
      </c>
      <c r="AN614" s="2">
        <f t="shared" si="247"/>
        <v>3.495921425004162E-3</v>
      </c>
      <c r="AP614" t="s">
        <v>1091</v>
      </c>
      <c r="AQ614" t="s">
        <v>342</v>
      </c>
      <c r="AR614">
        <v>2</v>
      </c>
      <c r="AT614" s="93" t="s">
        <v>1501</v>
      </c>
      <c r="AU614" s="92" t="s">
        <v>659</v>
      </c>
      <c r="AV614" s="83" t="str">
        <f t="shared" si="248"/>
        <v>16053</v>
      </c>
      <c r="AX614" s="7" t="s">
        <v>3753</v>
      </c>
    </row>
    <row r="615" spans="1:50" hidden="1" outlineLevel="1">
      <c r="A615" t="s">
        <v>1092</v>
      </c>
      <c r="B615" t="s">
        <v>342</v>
      </c>
      <c r="C615" s="1">
        <f t="shared" si="237"/>
        <v>43812</v>
      </c>
      <c r="D615" s="7">
        <f>RANK(N615,(N615:P615,Q615:AE615))</f>
        <v>2</v>
      </c>
      <c r="E615" s="7">
        <f>RANK(O615,(N615:P615,Q615:AE615))</f>
        <v>1</v>
      </c>
      <c r="F615" s="7">
        <f>IF(P615&gt;0,RANK(P615,(N615:P615,Q615:AE615)),0)</f>
        <v>3</v>
      </c>
      <c r="G615" s="1">
        <f t="shared" si="238"/>
        <v>14674</v>
      </c>
      <c r="H615" s="2">
        <f t="shared" si="239"/>
        <v>0.33493106911348491</v>
      </c>
      <c r="I615" s="2"/>
      <c r="J615" s="2">
        <f t="shared" si="240"/>
        <v>0.30786086003834567</v>
      </c>
      <c r="K615" s="2">
        <f t="shared" si="241"/>
        <v>0.64279192915183059</v>
      </c>
      <c r="L615" s="2">
        <f t="shared" si="242"/>
        <v>2.4719254998630511E-2</v>
      </c>
      <c r="M615" s="2">
        <f t="shared" si="243"/>
        <v>2.4627955811193227E-2</v>
      </c>
      <c r="N615" s="1">
        <v>13488</v>
      </c>
      <c r="O615" s="1">
        <v>28162</v>
      </c>
      <c r="P615" s="1">
        <v>1083</v>
      </c>
      <c r="Q615" s="1">
        <v>525</v>
      </c>
      <c r="R615" s="1">
        <v>289</v>
      </c>
      <c r="S615" s="1">
        <v>194</v>
      </c>
      <c r="T615" s="1">
        <v>71</v>
      </c>
      <c r="AG615" s="7">
        <f>IF(Q615&gt;0,RANK(Q615,(N615:P615,Q615:AE615)),0)</f>
        <v>4</v>
      </c>
      <c r="AH615" s="7">
        <f>IF(R615&gt;0,RANK(R615,(N615:P615,Q615:AE615)),0)</f>
        <v>5</v>
      </c>
      <c r="AI615" s="7">
        <f>IF(T615&gt;0,RANK(T615,(N615:P615,Q615:AE615)),0)</f>
        <v>7</v>
      </c>
      <c r="AJ615" s="7">
        <f>IF(S615&gt;0,RANK(S615,(N615:P615,Q615:AE615)),0)</f>
        <v>6</v>
      </c>
      <c r="AK615" s="2">
        <f t="shared" si="244"/>
        <v>1.1983018351136675E-2</v>
      </c>
      <c r="AL615" s="2">
        <f t="shared" si="245"/>
        <v>6.5963662923399979E-3</v>
      </c>
      <c r="AM615" s="2">
        <f t="shared" si="246"/>
        <v>1.6205605770108647E-3</v>
      </c>
      <c r="AN615" s="2">
        <f t="shared" si="247"/>
        <v>4.4280105907057426E-3</v>
      </c>
      <c r="AP615" t="s">
        <v>1092</v>
      </c>
      <c r="AQ615" t="s">
        <v>342</v>
      </c>
      <c r="AR615">
        <v>1</v>
      </c>
      <c r="AT615" s="93" t="s">
        <v>1501</v>
      </c>
      <c r="AU615" s="92" t="s">
        <v>660</v>
      </c>
      <c r="AV615" s="83" t="str">
        <f t="shared" si="248"/>
        <v>16055</v>
      </c>
      <c r="AX615" s="7" t="s">
        <v>3753</v>
      </c>
    </row>
    <row r="616" spans="1:50" hidden="1" outlineLevel="1">
      <c r="A616" t="s">
        <v>1093</v>
      </c>
      <c r="B616" t="s">
        <v>342</v>
      </c>
      <c r="C616" s="1">
        <f t="shared" si="237"/>
        <v>15311</v>
      </c>
      <c r="D616" s="7">
        <f>RANK(N616,(N616:P616,Q616:AE616))</f>
        <v>2</v>
      </c>
      <c r="E616" s="7">
        <f>RANK(O616,(N616:P616,Q616:AE616))</f>
        <v>1</v>
      </c>
      <c r="F616" s="7">
        <f>IF(P616&gt;0,RANK(P616,(N616:P616,Q616:AE616)),0)</f>
        <v>3</v>
      </c>
      <c r="G616" s="1">
        <f t="shared" si="238"/>
        <v>2500</v>
      </c>
      <c r="H616" s="2">
        <f t="shared" si="239"/>
        <v>0.16328130102540658</v>
      </c>
      <c r="I616" s="2"/>
      <c r="J616" s="2">
        <f t="shared" si="240"/>
        <v>0.36973417804193065</v>
      </c>
      <c r="K616" s="2">
        <f t="shared" si="241"/>
        <v>0.53301547906733726</v>
      </c>
      <c r="L616" s="2">
        <f t="shared" si="242"/>
        <v>6.5247207889752468E-2</v>
      </c>
      <c r="M616" s="2">
        <f t="shared" si="243"/>
        <v>3.2003135000979621E-2</v>
      </c>
      <c r="N616" s="1">
        <v>5661</v>
      </c>
      <c r="O616" s="1">
        <v>8161</v>
      </c>
      <c r="P616" s="1">
        <v>999</v>
      </c>
      <c r="Q616" s="1">
        <v>119</v>
      </c>
      <c r="R616" s="1">
        <v>176</v>
      </c>
      <c r="S616" s="1">
        <v>152</v>
      </c>
      <c r="T616" s="1">
        <v>43</v>
      </c>
      <c r="AG616" s="7">
        <f>IF(Q616&gt;0,RANK(Q616,(N616:P616,Q616:AE616)),0)</f>
        <v>6</v>
      </c>
      <c r="AH616" s="7">
        <f>IF(R616&gt;0,RANK(R616,(N616:P616,Q616:AE616)),0)</f>
        <v>4</v>
      </c>
      <c r="AI616" s="7">
        <f>IF(T616&gt;0,RANK(T616,(N616:P616,Q616:AE616)),0)</f>
        <v>7</v>
      </c>
      <c r="AJ616" s="7">
        <f>IF(S616&gt;0,RANK(S616,(N616:P616,Q616:AE616)),0)</f>
        <v>5</v>
      </c>
      <c r="AK616" s="2">
        <f t="shared" si="244"/>
        <v>7.7721899288093529E-3</v>
      </c>
      <c r="AL616" s="2">
        <f t="shared" si="245"/>
        <v>1.1495003592188623E-2</v>
      </c>
      <c r="AM616" s="2">
        <f t="shared" si="246"/>
        <v>2.8084383776369932E-3</v>
      </c>
      <c r="AN616" s="2">
        <f t="shared" si="247"/>
        <v>9.9275031023447202E-3</v>
      </c>
      <c r="AP616" t="s">
        <v>1093</v>
      </c>
      <c r="AQ616" t="s">
        <v>342</v>
      </c>
      <c r="AR616">
        <v>1</v>
      </c>
      <c r="AT616" s="93" t="s">
        <v>1501</v>
      </c>
      <c r="AU616" s="92" t="s">
        <v>199</v>
      </c>
      <c r="AV616" s="83" t="str">
        <f t="shared" si="248"/>
        <v>16057</v>
      </c>
      <c r="AX616" s="7" t="s">
        <v>3753</v>
      </c>
    </row>
    <row r="617" spans="1:50" hidden="1" outlineLevel="1">
      <c r="A617" t="s">
        <v>4867</v>
      </c>
      <c r="B617" t="s">
        <v>342</v>
      </c>
      <c r="C617" s="1">
        <f t="shared" si="237"/>
        <v>3641</v>
      </c>
      <c r="D617" s="7">
        <f>RANK(N617,(N617:P617,Q617:AE617))</f>
        <v>2</v>
      </c>
      <c r="E617" s="7">
        <f>RANK(O617,(N617:P617,Q617:AE617))</f>
        <v>1</v>
      </c>
      <c r="F617" s="7">
        <f>IF(P617&gt;0,RANK(P617,(N617:P617,Q617:AE617)),0)</f>
        <v>6</v>
      </c>
      <c r="G617" s="1">
        <f t="shared" si="238"/>
        <v>2199</v>
      </c>
      <c r="H617" s="2">
        <f t="shared" si="239"/>
        <v>0.60395495742927763</v>
      </c>
      <c r="I617" s="2"/>
      <c r="J617" s="2">
        <f t="shared" si="240"/>
        <v>0.18126888217522658</v>
      </c>
      <c r="K617" s="2">
        <f t="shared" si="241"/>
        <v>0.78522383960450426</v>
      </c>
      <c r="L617" s="2">
        <f t="shared" si="242"/>
        <v>3.2957978577313925E-3</v>
      </c>
      <c r="M617" s="2">
        <f t="shared" si="243"/>
        <v>3.0211480362537717E-2</v>
      </c>
      <c r="N617" s="1">
        <v>660</v>
      </c>
      <c r="O617" s="1">
        <v>2859</v>
      </c>
      <c r="P617" s="1">
        <v>12</v>
      </c>
      <c r="Q617" s="1">
        <v>59</v>
      </c>
      <c r="R617" s="1">
        <v>26</v>
      </c>
      <c r="S617" s="1">
        <v>18</v>
      </c>
      <c r="T617" s="1">
        <v>7</v>
      </c>
      <c r="AG617" s="7">
        <f>IF(Q617&gt;0,RANK(Q617,(N617:P617,Q617:AE617)),0)</f>
        <v>3</v>
      </c>
      <c r="AH617" s="7">
        <f>IF(R617&gt;0,RANK(R617,(N617:P617,Q617:AE617)),0)</f>
        <v>4</v>
      </c>
      <c r="AI617" s="7">
        <f>IF(T617&gt;0,RANK(T617,(N617:P617,Q617:AE617)),0)</f>
        <v>7</v>
      </c>
      <c r="AJ617" s="7">
        <f>IF(S617&gt;0,RANK(S617,(N617:P617,Q617:AE617)),0)</f>
        <v>5</v>
      </c>
      <c r="AK617" s="2">
        <f t="shared" si="244"/>
        <v>1.6204339467179345E-2</v>
      </c>
      <c r="AL617" s="2">
        <f t="shared" si="245"/>
        <v>7.140895358418017E-3</v>
      </c>
      <c r="AM617" s="2">
        <f t="shared" si="246"/>
        <v>1.9225487503433123E-3</v>
      </c>
      <c r="AN617" s="2">
        <f t="shared" si="247"/>
        <v>4.9436967865970887E-3</v>
      </c>
      <c r="AP617" t="s">
        <v>4867</v>
      </c>
      <c r="AQ617" t="s">
        <v>342</v>
      </c>
      <c r="AR617">
        <v>2</v>
      </c>
      <c r="AT617" s="93" t="s">
        <v>1501</v>
      </c>
      <c r="AU617" s="92" t="s">
        <v>200</v>
      </c>
      <c r="AV617" s="83" t="str">
        <f t="shared" si="248"/>
        <v>16059</v>
      </c>
      <c r="AX617" s="7" t="s">
        <v>3753</v>
      </c>
    </row>
    <row r="618" spans="1:50" hidden="1" outlineLevel="1">
      <c r="A618" t="s">
        <v>3216</v>
      </c>
      <c r="B618" t="s">
        <v>342</v>
      </c>
      <c r="C618" s="1">
        <f t="shared" si="237"/>
        <v>1688</v>
      </c>
      <c r="D618" s="7">
        <f>RANK(N618,(N618:P618,Q618:AE618))</f>
        <v>2</v>
      </c>
      <c r="E618" s="7">
        <f>RANK(O618,(N618:P618,Q618:AE618))</f>
        <v>1</v>
      </c>
      <c r="F618" s="7">
        <f>IF(P618&gt;0,RANK(P618,(N618:P618,Q618:AE618)),0)</f>
        <v>5</v>
      </c>
      <c r="G618" s="1">
        <f t="shared" si="238"/>
        <v>960</v>
      </c>
      <c r="H618" s="2">
        <f t="shared" si="239"/>
        <v>0.56872037914691942</v>
      </c>
      <c r="I618" s="2"/>
      <c r="J618" s="2">
        <f t="shared" si="240"/>
        <v>0.19845971563981044</v>
      </c>
      <c r="K618" s="2">
        <f t="shared" si="241"/>
        <v>0.76718009478672988</v>
      </c>
      <c r="L618" s="2">
        <f t="shared" si="242"/>
        <v>7.701421800947867E-3</v>
      </c>
      <c r="M618" s="2">
        <f t="shared" si="243"/>
        <v>2.6658767772511787E-2</v>
      </c>
      <c r="N618" s="1">
        <v>335</v>
      </c>
      <c r="O618" s="1">
        <v>1295</v>
      </c>
      <c r="P618" s="1">
        <v>13</v>
      </c>
      <c r="Q618" s="1">
        <v>23</v>
      </c>
      <c r="R618" s="1">
        <v>14</v>
      </c>
      <c r="S618" s="1">
        <v>3</v>
      </c>
      <c r="T618" s="1">
        <v>5</v>
      </c>
      <c r="AG618" s="7">
        <f>IF(Q618&gt;0,RANK(Q618,(N618:P618,Q618:AE618)),0)</f>
        <v>3</v>
      </c>
      <c r="AH618" s="7">
        <f>IF(R618&gt;0,RANK(R618,(N618:P618,Q618:AE618)),0)</f>
        <v>4</v>
      </c>
      <c r="AI618" s="7">
        <f>IF(T618&gt;0,RANK(T618,(N618:P618,Q618:AE618)),0)</f>
        <v>6</v>
      </c>
      <c r="AJ618" s="7">
        <f>IF(S618&gt;0,RANK(S618,(N618:P618,Q618:AE618)),0)</f>
        <v>7</v>
      </c>
      <c r="AK618" s="2">
        <f t="shared" si="244"/>
        <v>1.3625592417061612E-2</v>
      </c>
      <c r="AL618" s="2">
        <f t="shared" si="245"/>
        <v>8.2938388625592423E-3</v>
      </c>
      <c r="AM618" s="2">
        <f t="shared" si="246"/>
        <v>2.9620853080568718E-3</v>
      </c>
      <c r="AN618" s="2">
        <f t="shared" si="247"/>
        <v>1.7772511848341231E-3</v>
      </c>
      <c r="AP618" t="s">
        <v>3216</v>
      </c>
      <c r="AQ618" t="s">
        <v>342</v>
      </c>
      <c r="AR618">
        <v>1</v>
      </c>
      <c r="AT618" s="93" t="s">
        <v>1501</v>
      </c>
      <c r="AU618" s="92" t="s">
        <v>201</v>
      </c>
      <c r="AV618" s="83" t="str">
        <f t="shared" si="248"/>
        <v>16061</v>
      </c>
      <c r="AX618" s="7" t="s">
        <v>3753</v>
      </c>
    </row>
    <row r="619" spans="1:50" hidden="1" outlineLevel="1">
      <c r="A619" t="s">
        <v>2054</v>
      </c>
      <c r="B619" t="s">
        <v>342</v>
      </c>
      <c r="C619" s="1">
        <f t="shared" si="237"/>
        <v>1574</v>
      </c>
      <c r="D619" s="7">
        <f>RANK(N619,(N619:P619,Q619:AE619))</f>
        <v>2</v>
      </c>
      <c r="E619" s="7">
        <f>RANK(O619,(N619:P619,Q619:AE619))</f>
        <v>1</v>
      </c>
      <c r="F619" s="7">
        <f>IF(P619&gt;0,RANK(P619,(N619:P619,Q619:AE619)),0)</f>
        <v>4</v>
      </c>
      <c r="G619" s="1">
        <f t="shared" si="238"/>
        <v>612</v>
      </c>
      <c r="H619" s="2">
        <f t="shared" si="239"/>
        <v>0.38881829733163914</v>
      </c>
      <c r="I619" s="2"/>
      <c r="J619" s="2">
        <f t="shared" si="240"/>
        <v>0.27763659466327828</v>
      </c>
      <c r="K619" s="2">
        <f t="shared" si="241"/>
        <v>0.66645489199491736</v>
      </c>
      <c r="L619" s="2">
        <f t="shared" si="242"/>
        <v>1.1435832274459974E-2</v>
      </c>
      <c r="M619" s="2">
        <f t="shared" si="243"/>
        <v>4.447268106734438E-2</v>
      </c>
      <c r="N619" s="1">
        <v>437</v>
      </c>
      <c r="O619" s="1">
        <v>1049</v>
      </c>
      <c r="P619" s="1">
        <v>18</v>
      </c>
      <c r="Q619" s="1">
        <v>49</v>
      </c>
      <c r="R619" s="1">
        <v>12</v>
      </c>
      <c r="S619" s="1">
        <v>5</v>
      </c>
      <c r="T619" s="1">
        <v>4</v>
      </c>
      <c r="AG619" s="7">
        <f>IF(Q619&gt;0,RANK(Q619,(N619:P619,Q619:AE619)),0)</f>
        <v>3</v>
      </c>
      <c r="AH619" s="7">
        <f>IF(R619&gt;0,RANK(R619,(N619:P619,Q619:AE619)),0)</f>
        <v>5</v>
      </c>
      <c r="AI619" s="7">
        <f>IF(T619&gt;0,RANK(T619,(N619:P619,Q619:AE619)),0)</f>
        <v>7</v>
      </c>
      <c r="AJ619" s="7">
        <f>IF(S619&gt;0,RANK(S619,(N619:P619,Q619:AE619)),0)</f>
        <v>6</v>
      </c>
      <c r="AK619" s="2">
        <f t="shared" si="244"/>
        <v>3.1130876747141042E-2</v>
      </c>
      <c r="AL619" s="2">
        <f t="shared" si="245"/>
        <v>7.6238881829733167E-3</v>
      </c>
      <c r="AM619" s="2">
        <f t="shared" si="246"/>
        <v>2.5412960609911056E-3</v>
      </c>
      <c r="AN619" s="2">
        <f t="shared" si="247"/>
        <v>3.1766200762388818E-3</v>
      </c>
      <c r="AP619" t="s">
        <v>2054</v>
      </c>
      <c r="AQ619" t="s">
        <v>342</v>
      </c>
      <c r="AR619">
        <v>2</v>
      </c>
      <c r="AT619" s="93" t="s">
        <v>1501</v>
      </c>
      <c r="AU619" s="92" t="s">
        <v>202</v>
      </c>
      <c r="AV619" s="83" t="str">
        <f t="shared" si="248"/>
        <v>16063</v>
      </c>
      <c r="AX619" s="7" t="s">
        <v>3753</v>
      </c>
    </row>
    <row r="620" spans="1:50" hidden="1" outlineLevel="1">
      <c r="A620" t="s">
        <v>1920</v>
      </c>
      <c r="B620" t="s">
        <v>342</v>
      </c>
      <c r="C620" s="1">
        <f t="shared" si="237"/>
        <v>8970</v>
      </c>
      <c r="D620" s="7">
        <f>RANK(N620,(N620:P620,Q620:AE620))</f>
        <v>2</v>
      </c>
      <c r="E620" s="7">
        <f>RANK(O620,(N620:P620,Q620:AE620))</f>
        <v>1</v>
      </c>
      <c r="F620" s="7">
        <f>IF(P620&gt;0,RANK(P620,(N620:P620,Q620:AE620)),0)</f>
        <v>4</v>
      </c>
      <c r="G620" s="1">
        <f t="shared" si="238"/>
        <v>7125</v>
      </c>
      <c r="H620" s="2">
        <f t="shared" si="239"/>
        <v>0.79431438127090304</v>
      </c>
      <c r="I620" s="2"/>
      <c r="J620" s="2">
        <f t="shared" si="240"/>
        <v>9.0969899665551843E-2</v>
      </c>
      <c r="K620" s="2">
        <f t="shared" si="241"/>
        <v>0.88528428093645484</v>
      </c>
      <c r="L620" s="2">
        <f t="shared" si="242"/>
        <v>4.1248606465997774E-3</v>
      </c>
      <c r="M620" s="2">
        <f t="shared" si="243"/>
        <v>1.9620958751393584E-2</v>
      </c>
      <c r="N620" s="1">
        <v>816</v>
      </c>
      <c r="O620" s="1">
        <v>7941</v>
      </c>
      <c r="P620" s="1">
        <v>37</v>
      </c>
      <c r="Q620" s="1">
        <v>119</v>
      </c>
      <c r="R620" s="1">
        <v>17</v>
      </c>
      <c r="S620" s="1">
        <v>30</v>
      </c>
      <c r="T620" s="1">
        <v>10</v>
      </c>
      <c r="AG620" s="7">
        <f>IF(Q620&gt;0,RANK(Q620,(N620:P620,Q620:AE620)),0)</f>
        <v>3</v>
      </c>
      <c r="AH620" s="7">
        <f>IF(R620&gt;0,RANK(R620,(N620:P620,Q620:AE620)),0)</f>
        <v>6</v>
      </c>
      <c r="AI620" s="7">
        <f>IF(T620&gt;0,RANK(T620,(N620:P620,Q620:AE620)),0)</f>
        <v>7</v>
      </c>
      <c r="AJ620" s="7">
        <f>IF(S620&gt;0,RANK(S620,(N620:P620,Q620:AE620)),0)</f>
        <v>5</v>
      </c>
      <c r="AK620" s="2">
        <f t="shared" si="244"/>
        <v>1.3266443701226311E-2</v>
      </c>
      <c r="AL620" s="2">
        <f t="shared" si="245"/>
        <v>1.8952062430323299E-3</v>
      </c>
      <c r="AM620" s="2">
        <f t="shared" si="246"/>
        <v>1.1148272017837235E-3</v>
      </c>
      <c r="AN620" s="2">
        <f t="shared" si="247"/>
        <v>3.3444816053511705E-3</v>
      </c>
      <c r="AP620" t="s">
        <v>1920</v>
      </c>
      <c r="AQ620" t="s">
        <v>342</v>
      </c>
      <c r="AR620">
        <v>2</v>
      </c>
      <c r="AT620" s="93" t="s">
        <v>1501</v>
      </c>
      <c r="AU620" s="92" t="s">
        <v>1482</v>
      </c>
      <c r="AV620" s="83" t="str">
        <f t="shared" si="248"/>
        <v>16065</v>
      </c>
      <c r="AX620" s="7" t="s">
        <v>3753</v>
      </c>
    </row>
    <row r="621" spans="1:50" hidden="1" outlineLevel="1">
      <c r="A621" t="s">
        <v>3217</v>
      </c>
      <c r="B621" t="s">
        <v>342</v>
      </c>
      <c r="C621" s="1">
        <f t="shared" si="237"/>
        <v>6518</v>
      </c>
      <c r="D621" s="7">
        <f>RANK(N621,(N621:P621,Q621:AE621))</f>
        <v>2</v>
      </c>
      <c r="E621" s="7">
        <f>RANK(O621,(N621:P621,Q621:AE621))</f>
        <v>1</v>
      </c>
      <c r="F621" s="7">
        <f>IF(P621&gt;0,RANK(P621,(N621:P621,Q621:AE621)),0)</f>
        <v>5</v>
      </c>
      <c r="G621" s="1">
        <f t="shared" si="238"/>
        <v>3563</v>
      </c>
      <c r="H621" s="2">
        <f t="shared" si="239"/>
        <v>0.54664007364222156</v>
      </c>
      <c r="I621" s="2"/>
      <c r="J621" s="2">
        <f t="shared" si="240"/>
        <v>0.20619822031297944</v>
      </c>
      <c r="K621" s="2">
        <f t="shared" si="241"/>
        <v>0.75283829395520097</v>
      </c>
      <c r="L621" s="2">
        <f t="shared" si="242"/>
        <v>4.6026388462718625E-3</v>
      </c>
      <c r="M621" s="2">
        <f t="shared" si="243"/>
        <v>3.6360846885547762E-2</v>
      </c>
      <c r="N621" s="1">
        <v>1344</v>
      </c>
      <c r="O621" s="1">
        <v>4907</v>
      </c>
      <c r="P621" s="1">
        <v>30</v>
      </c>
      <c r="Q621" s="1">
        <v>137</v>
      </c>
      <c r="R621" s="1">
        <v>43</v>
      </c>
      <c r="S621" s="1">
        <v>27</v>
      </c>
      <c r="T621" s="1">
        <v>30</v>
      </c>
      <c r="AG621" s="7">
        <f>IF(Q621&gt;0,RANK(Q621,(N621:P621,Q621:AE621)),0)</f>
        <v>3</v>
      </c>
      <c r="AH621" s="7">
        <f>IF(R621&gt;0,RANK(R621,(N621:P621,Q621:AE621)),0)</f>
        <v>4</v>
      </c>
      <c r="AI621" s="7">
        <f>IF(T621&gt;0,RANK(T621,(N621:P621,Q621:AE621)),0)</f>
        <v>5</v>
      </c>
      <c r="AJ621" s="7">
        <f>IF(S621&gt;0,RANK(S621,(N621:P621,Q621:AE621)),0)</f>
        <v>7</v>
      </c>
      <c r="AK621" s="2">
        <f t="shared" si="244"/>
        <v>2.101871739797484E-2</v>
      </c>
      <c r="AL621" s="2">
        <f t="shared" si="245"/>
        <v>6.5971156796563362E-3</v>
      </c>
      <c r="AM621" s="2">
        <f t="shared" si="246"/>
        <v>4.6026388462718625E-3</v>
      </c>
      <c r="AN621" s="2">
        <f t="shared" si="247"/>
        <v>4.1423749616446761E-3</v>
      </c>
      <c r="AP621" t="s">
        <v>3217</v>
      </c>
      <c r="AQ621" t="s">
        <v>342</v>
      </c>
      <c r="AR621">
        <v>2</v>
      </c>
      <c r="AT621" s="93" t="s">
        <v>1501</v>
      </c>
      <c r="AU621" s="92" t="s">
        <v>1483</v>
      </c>
      <c r="AV621" s="83" t="str">
        <f t="shared" si="248"/>
        <v>16067</v>
      </c>
      <c r="AX621" s="7" t="s">
        <v>3753</v>
      </c>
    </row>
    <row r="622" spans="1:50" hidden="1" outlineLevel="1">
      <c r="A622" t="s">
        <v>3218</v>
      </c>
      <c r="B622" t="s">
        <v>342</v>
      </c>
      <c r="C622" s="1">
        <f t="shared" si="237"/>
        <v>16021</v>
      </c>
      <c r="D622" s="7">
        <f>RANK(N622,(N622:P622,Q622:AE622))</f>
        <v>2</v>
      </c>
      <c r="E622" s="7">
        <f>RANK(O622,(N622:P622,Q622:AE622))</f>
        <v>1</v>
      </c>
      <c r="F622" s="7">
        <f>IF(P622&gt;0,RANK(P622,(N622:P622,Q622:AE622)),0)</f>
        <v>3</v>
      </c>
      <c r="G622" s="1">
        <f t="shared" si="238"/>
        <v>5582</v>
      </c>
      <c r="H622" s="2">
        <f t="shared" si="239"/>
        <v>0.34841770176643155</v>
      </c>
      <c r="I622" s="2"/>
      <c r="J622" s="2">
        <f t="shared" si="240"/>
        <v>0.31177829099307158</v>
      </c>
      <c r="K622" s="2">
        <f t="shared" si="241"/>
        <v>0.66019599275950314</v>
      </c>
      <c r="L622" s="2">
        <f t="shared" si="242"/>
        <v>8.8009487547593777E-3</v>
      </c>
      <c r="M622" s="2">
        <f t="shared" si="243"/>
        <v>1.922476749266596E-2</v>
      </c>
      <c r="N622" s="1">
        <v>4995</v>
      </c>
      <c r="O622" s="1">
        <v>10577</v>
      </c>
      <c r="P622" s="1">
        <v>141</v>
      </c>
      <c r="Q622" s="1">
        <v>131</v>
      </c>
      <c r="R622" s="1">
        <v>107</v>
      </c>
      <c r="S622" s="1">
        <v>29</v>
      </c>
      <c r="T622" s="1">
        <v>41</v>
      </c>
      <c r="AG622" s="7">
        <f>IF(Q622&gt;0,RANK(Q622,(N622:P622,Q622:AE622)),0)</f>
        <v>4</v>
      </c>
      <c r="AH622" s="7">
        <f>IF(R622&gt;0,RANK(R622,(N622:P622,Q622:AE622)),0)</f>
        <v>5</v>
      </c>
      <c r="AI622" s="7">
        <f>IF(T622&gt;0,RANK(T622,(N622:P622,Q622:AE622)),0)</f>
        <v>6</v>
      </c>
      <c r="AJ622" s="7">
        <f>IF(S622&gt;0,RANK(S622,(N622:P622,Q622:AE622)),0)</f>
        <v>7</v>
      </c>
      <c r="AK622" s="2">
        <f t="shared" si="244"/>
        <v>8.1767679920104856E-3</v>
      </c>
      <c r="AL622" s="2">
        <f t="shared" si="245"/>
        <v>6.6787341614131454E-3</v>
      </c>
      <c r="AM622" s="2">
        <f t="shared" si="246"/>
        <v>2.5591411272704576E-3</v>
      </c>
      <c r="AN622" s="2">
        <f t="shared" si="247"/>
        <v>1.8101242119717871E-3</v>
      </c>
      <c r="AP622" t="s">
        <v>3218</v>
      </c>
      <c r="AQ622" t="s">
        <v>342</v>
      </c>
      <c r="AR622">
        <v>1</v>
      </c>
      <c r="AT622" s="93" t="s">
        <v>1501</v>
      </c>
      <c r="AU622" s="92" t="s">
        <v>1484</v>
      </c>
      <c r="AV622" s="83" t="str">
        <f t="shared" si="248"/>
        <v>16069</v>
      </c>
      <c r="AX622" s="7" t="s">
        <v>3753</v>
      </c>
    </row>
    <row r="623" spans="1:50" hidden="1" outlineLevel="1">
      <c r="A623" t="s">
        <v>3219</v>
      </c>
      <c r="B623" t="s">
        <v>342</v>
      </c>
      <c r="C623" s="1">
        <f t="shared" si="237"/>
        <v>1798</v>
      </c>
      <c r="D623" s="7">
        <f>RANK(N623,(N623:P623,Q623:AE623))</f>
        <v>2</v>
      </c>
      <c r="E623" s="7">
        <f>RANK(O623,(N623:P623,Q623:AE623))</f>
        <v>1</v>
      </c>
      <c r="F623" s="7">
        <f>IF(P623&gt;0,RANK(P623,(N623:P623,Q623:AE623)),0)</f>
        <v>4</v>
      </c>
      <c r="G623" s="1">
        <f t="shared" si="238"/>
        <v>1119</v>
      </c>
      <c r="H623" s="2">
        <f t="shared" si="239"/>
        <v>0.6223581757508343</v>
      </c>
      <c r="I623" s="2"/>
      <c r="J623" s="2">
        <f t="shared" si="240"/>
        <v>0.1707452725250278</v>
      </c>
      <c r="K623" s="2">
        <f t="shared" si="241"/>
        <v>0.7931034482758621</v>
      </c>
      <c r="L623" s="2">
        <f t="shared" si="242"/>
        <v>4.4493882091212458E-3</v>
      </c>
      <c r="M623" s="2">
        <f t="shared" si="243"/>
        <v>3.1701890989988851E-2</v>
      </c>
      <c r="N623" s="1">
        <v>307</v>
      </c>
      <c r="O623" s="1">
        <v>1426</v>
      </c>
      <c r="P623" s="1">
        <v>8</v>
      </c>
      <c r="Q623" s="1">
        <v>42</v>
      </c>
      <c r="R623" s="1">
        <v>7</v>
      </c>
      <c r="S623" s="1">
        <v>7</v>
      </c>
      <c r="T623" s="1">
        <v>1</v>
      </c>
      <c r="AG623" s="7">
        <f>IF(Q623&gt;0,RANK(Q623,(N623:P623,Q623:AE623)),0)</f>
        <v>3</v>
      </c>
      <c r="AH623" s="7">
        <f>IF(R623&gt;0,RANK(R623,(N623:P623,Q623:AE623)),0)</f>
        <v>5</v>
      </c>
      <c r="AI623" s="7">
        <f>IF(T623&gt;0,RANK(T623,(N623:P623,Q623:AE623)),0)</f>
        <v>7</v>
      </c>
      <c r="AJ623" s="7">
        <f>IF(S623&gt;0,RANK(S623,(N623:P623,Q623:AE623)),0)</f>
        <v>5</v>
      </c>
      <c r="AK623" s="2">
        <f t="shared" si="244"/>
        <v>2.3359288097886542E-2</v>
      </c>
      <c r="AL623" s="2">
        <f t="shared" si="245"/>
        <v>3.89321468298109E-3</v>
      </c>
      <c r="AM623" s="2">
        <f t="shared" si="246"/>
        <v>5.5617352614015572E-4</v>
      </c>
      <c r="AN623" s="2">
        <f t="shared" si="247"/>
        <v>3.89321468298109E-3</v>
      </c>
      <c r="AP623" t="s">
        <v>3219</v>
      </c>
      <c r="AQ623" t="s">
        <v>342</v>
      </c>
      <c r="AR623">
        <v>2</v>
      </c>
      <c r="AT623" s="93" t="s">
        <v>1501</v>
      </c>
      <c r="AU623" s="92" t="s">
        <v>661</v>
      </c>
      <c r="AV623" s="83" t="str">
        <f t="shared" si="248"/>
        <v>16071</v>
      </c>
      <c r="AX623" s="7" t="s">
        <v>3753</v>
      </c>
    </row>
    <row r="624" spans="1:50" hidden="1" outlineLevel="1">
      <c r="A624" t="s">
        <v>1731</v>
      </c>
      <c r="B624" t="s">
        <v>342</v>
      </c>
      <c r="C624" s="1">
        <f t="shared" si="237"/>
        <v>3188</v>
      </c>
      <c r="D624" s="7">
        <f>RANK(N624,(N624:P624,Q624:AE624))</f>
        <v>2</v>
      </c>
      <c r="E624" s="7">
        <f>RANK(O624,(N624:P624,Q624:AE624))</f>
        <v>1</v>
      </c>
      <c r="F624" s="7">
        <f>IF(P624&gt;0,RANK(P624,(N624:P624,Q624:AE624)),0)</f>
        <v>4</v>
      </c>
      <c r="G624" s="1">
        <f t="shared" si="238"/>
        <v>1827</v>
      </c>
      <c r="H624" s="2">
        <f t="shared" si="239"/>
        <v>0.57308657465495605</v>
      </c>
      <c r="I624" s="2"/>
      <c r="J624" s="2">
        <f t="shared" si="240"/>
        <v>0.19542032622333752</v>
      </c>
      <c r="K624" s="2">
        <f t="shared" si="241"/>
        <v>0.76850690087829365</v>
      </c>
      <c r="L624" s="2">
        <f t="shared" si="242"/>
        <v>6.9008782936010038E-3</v>
      </c>
      <c r="M624" s="2">
        <f t="shared" si="243"/>
        <v>2.9171894604767851E-2</v>
      </c>
      <c r="N624" s="1">
        <v>623</v>
      </c>
      <c r="O624" s="1">
        <v>2450</v>
      </c>
      <c r="P624" s="1">
        <v>22</v>
      </c>
      <c r="Q624" s="1">
        <v>67</v>
      </c>
      <c r="R624" s="1">
        <v>11</v>
      </c>
      <c r="S624" s="1">
        <v>6</v>
      </c>
      <c r="T624" s="1">
        <v>9</v>
      </c>
      <c r="AG624" s="7">
        <f>IF(Q624&gt;0,RANK(Q624,(N624:P624,Q624:AE624)),0)</f>
        <v>3</v>
      </c>
      <c r="AH624" s="7">
        <f>IF(R624&gt;0,RANK(R624,(N624:P624,Q624:AE624)),0)</f>
        <v>5</v>
      </c>
      <c r="AI624" s="7">
        <f>IF(T624&gt;0,RANK(T624,(N624:P624,Q624:AE624)),0)</f>
        <v>6</v>
      </c>
      <c r="AJ624" s="7">
        <f>IF(S624&gt;0,RANK(S624,(N624:P624,Q624:AE624)),0)</f>
        <v>7</v>
      </c>
      <c r="AK624" s="2">
        <f t="shared" si="244"/>
        <v>2.1016311166875783E-2</v>
      </c>
      <c r="AL624" s="2">
        <f t="shared" si="245"/>
        <v>3.4504391468005019E-3</v>
      </c>
      <c r="AM624" s="2">
        <f t="shared" si="246"/>
        <v>2.8230865746549563E-3</v>
      </c>
      <c r="AN624" s="2">
        <f t="shared" si="247"/>
        <v>1.8820577164366374E-3</v>
      </c>
      <c r="AP624" t="s">
        <v>1731</v>
      </c>
      <c r="AQ624" t="s">
        <v>342</v>
      </c>
      <c r="AR624">
        <v>1</v>
      </c>
      <c r="AT624" s="93" t="s">
        <v>1501</v>
      </c>
      <c r="AU624" s="92" t="s">
        <v>662</v>
      </c>
      <c r="AV624" s="83" t="str">
        <f t="shared" si="248"/>
        <v>16073</v>
      </c>
      <c r="AX624" s="7" t="s">
        <v>3753</v>
      </c>
    </row>
    <row r="625" spans="1:50" hidden="1" outlineLevel="1">
      <c r="A625" t="s">
        <v>1732</v>
      </c>
      <c r="B625" t="s">
        <v>342</v>
      </c>
      <c r="C625" s="1">
        <f t="shared" si="237"/>
        <v>6858</v>
      </c>
      <c r="D625" s="7">
        <f>RANK(N625,(N625:P625,Q625:AE625))</f>
        <v>2</v>
      </c>
      <c r="E625" s="7">
        <f>RANK(O625,(N625:P625,Q625:AE625))</f>
        <v>1</v>
      </c>
      <c r="F625" s="7">
        <f>IF(P625&gt;0,RANK(P625,(N625:P625,Q625:AE625)),0)</f>
        <v>4</v>
      </c>
      <c r="G625" s="1">
        <f t="shared" si="238"/>
        <v>3318</v>
      </c>
      <c r="H625" s="2">
        <f t="shared" si="239"/>
        <v>0.48381452318460194</v>
      </c>
      <c r="I625" s="2"/>
      <c r="J625" s="2">
        <f t="shared" si="240"/>
        <v>0.23957421988918051</v>
      </c>
      <c r="K625" s="2">
        <f t="shared" si="241"/>
        <v>0.72338874307378243</v>
      </c>
      <c r="L625" s="2">
        <f t="shared" si="242"/>
        <v>1.1665208515602217E-2</v>
      </c>
      <c r="M625" s="2">
        <f t="shared" si="243"/>
        <v>2.5371828521434873E-2</v>
      </c>
      <c r="N625" s="1">
        <v>1643</v>
      </c>
      <c r="O625" s="1">
        <v>4961</v>
      </c>
      <c r="P625" s="1">
        <v>80</v>
      </c>
      <c r="Q625" s="1">
        <v>112</v>
      </c>
      <c r="R625" s="1">
        <v>38</v>
      </c>
      <c r="S625" s="1">
        <v>8</v>
      </c>
      <c r="T625" s="1">
        <v>16</v>
      </c>
      <c r="AG625" s="7">
        <f>IF(Q625&gt;0,RANK(Q625,(N625:P625,Q625:AE625)),0)</f>
        <v>3</v>
      </c>
      <c r="AH625" s="7">
        <f>IF(R625&gt;0,RANK(R625,(N625:P625,Q625:AE625)),0)</f>
        <v>5</v>
      </c>
      <c r="AI625" s="7">
        <f>IF(T625&gt;0,RANK(T625,(N625:P625,Q625:AE625)),0)</f>
        <v>6</v>
      </c>
      <c r="AJ625" s="7">
        <f>IF(S625&gt;0,RANK(S625,(N625:P625,Q625:AE625)),0)</f>
        <v>7</v>
      </c>
      <c r="AK625" s="2">
        <f t="shared" si="244"/>
        <v>1.6331291921843103E-2</v>
      </c>
      <c r="AL625" s="2">
        <f t="shared" si="245"/>
        <v>5.5409740449110529E-3</v>
      </c>
      <c r="AM625" s="2">
        <f t="shared" si="246"/>
        <v>2.3330417031204435E-3</v>
      </c>
      <c r="AN625" s="2">
        <f t="shared" si="247"/>
        <v>1.1665208515602217E-3</v>
      </c>
      <c r="AP625" t="s">
        <v>1732</v>
      </c>
      <c r="AQ625" t="s">
        <v>342</v>
      </c>
      <c r="AR625">
        <v>1</v>
      </c>
      <c r="AT625" s="93" t="s">
        <v>1501</v>
      </c>
      <c r="AU625" s="92" t="s">
        <v>663</v>
      </c>
      <c r="AV625" s="83" t="str">
        <f t="shared" si="248"/>
        <v>16075</v>
      </c>
      <c r="AX625" s="7" t="s">
        <v>3753</v>
      </c>
    </row>
    <row r="626" spans="1:50" hidden="1" outlineLevel="1">
      <c r="A626" t="s">
        <v>1744</v>
      </c>
      <c r="B626" t="s">
        <v>342</v>
      </c>
      <c r="C626" s="1">
        <f t="shared" si="237"/>
        <v>2709</v>
      </c>
      <c r="D626" s="7">
        <f>RANK(N626,(N626:P626,Q626:AE626))</f>
        <v>2</v>
      </c>
      <c r="E626" s="7">
        <f>RANK(O626,(N626:P626,Q626:AE626))</f>
        <v>1</v>
      </c>
      <c r="F626" s="7">
        <f>IF(P626&gt;0,RANK(P626,(N626:P626,Q626:AE626)),0)</f>
        <v>5</v>
      </c>
      <c r="G626" s="1">
        <f t="shared" si="238"/>
        <v>1117</v>
      </c>
      <c r="H626" s="2">
        <f t="shared" si="239"/>
        <v>0.41232927279438908</v>
      </c>
      <c r="I626" s="2"/>
      <c r="J626" s="2">
        <f t="shared" si="240"/>
        <v>0.27870062753783686</v>
      </c>
      <c r="K626" s="2">
        <f t="shared" si="241"/>
        <v>0.69102990033222589</v>
      </c>
      <c r="L626" s="2">
        <f t="shared" si="242"/>
        <v>3.3222591362126247E-3</v>
      </c>
      <c r="M626" s="2">
        <f t="shared" si="243"/>
        <v>2.6947212993724622E-2</v>
      </c>
      <c r="N626" s="1">
        <v>755</v>
      </c>
      <c r="O626" s="1">
        <v>1872</v>
      </c>
      <c r="P626" s="1">
        <v>9</v>
      </c>
      <c r="Q626" s="1">
        <v>51</v>
      </c>
      <c r="R626" s="1">
        <v>14</v>
      </c>
      <c r="S626" s="1">
        <v>4</v>
      </c>
      <c r="T626" s="1">
        <v>4</v>
      </c>
      <c r="AG626" s="7">
        <f>IF(Q626&gt;0,RANK(Q626,(N626:P626,Q626:AE626)),0)</f>
        <v>3</v>
      </c>
      <c r="AH626" s="7">
        <f>IF(R626&gt;0,RANK(R626,(N626:P626,Q626:AE626)),0)</f>
        <v>4</v>
      </c>
      <c r="AI626" s="7">
        <f>IF(T626&gt;0,RANK(T626,(N626:P626,Q626:AE626)),0)</f>
        <v>6</v>
      </c>
      <c r="AJ626" s="7">
        <f>IF(S626&gt;0,RANK(S626,(N626:P626,Q626:AE626)),0)</f>
        <v>6</v>
      </c>
      <c r="AK626" s="2">
        <f t="shared" si="244"/>
        <v>1.8826135105204873E-2</v>
      </c>
      <c r="AL626" s="2">
        <f t="shared" si="245"/>
        <v>5.1679586563307496E-3</v>
      </c>
      <c r="AM626" s="2">
        <f t="shared" si="246"/>
        <v>1.4765596160944998E-3</v>
      </c>
      <c r="AN626" s="2">
        <f t="shared" si="247"/>
        <v>1.4765596160944998E-3</v>
      </c>
      <c r="AP626" t="s">
        <v>1744</v>
      </c>
      <c r="AQ626" t="s">
        <v>342</v>
      </c>
      <c r="AR626">
        <v>2</v>
      </c>
      <c r="AT626" s="93" t="s">
        <v>1501</v>
      </c>
      <c r="AU626" s="92" t="s">
        <v>664</v>
      </c>
      <c r="AV626" s="83" t="str">
        <f t="shared" si="248"/>
        <v>16077</v>
      </c>
      <c r="AX626" s="7" t="s">
        <v>3753</v>
      </c>
    </row>
    <row r="627" spans="1:50" hidden="1" outlineLevel="1">
      <c r="A627" t="s">
        <v>3191</v>
      </c>
      <c r="B627" t="s">
        <v>342</v>
      </c>
      <c r="C627" s="1">
        <f t="shared" si="237"/>
        <v>5385</v>
      </c>
      <c r="D627" s="7">
        <f>RANK(N627,(N627:P627,Q627:AE627))</f>
        <v>2</v>
      </c>
      <c r="E627" s="7">
        <f>RANK(O627,(N627:P627,Q627:AE627))</f>
        <v>1</v>
      </c>
      <c r="F627" s="7">
        <f>IF(P627&gt;0,RANK(P627,(N627:P627,Q627:AE627)),0)</f>
        <v>3</v>
      </c>
      <c r="G627" s="1">
        <f t="shared" si="238"/>
        <v>654</v>
      </c>
      <c r="H627" s="2">
        <f t="shared" si="239"/>
        <v>0.12144846796657381</v>
      </c>
      <c r="I627" s="2"/>
      <c r="J627" s="2">
        <f t="shared" si="240"/>
        <v>0.41318477251624885</v>
      </c>
      <c r="K627" s="2">
        <f t="shared" si="241"/>
        <v>0.53463324048282268</v>
      </c>
      <c r="L627" s="2">
        <f t="shared" si="242"/>
        <v>1.7084493964716806E-2</v>
      </c>
      <c r="M627" s="2">
        <f t="shared" si="243"/>
        <v>3.5097493036211659E-2</v>
      </c>
      <c r="N627" s="1">
        <v>2225</v>
      </c>
      <c r="O627" s="1">
        <v>2879</v>
      </c>
      <c r="P627" s="1">
        <v>92</v>
      </c>
      <c r="Q627" s="1">
        <v>74</v>
      </c>
      <c r="R627" s="1">
        <v>66</v>
      </c>
      <c r="S627" s="1">
        <v>22</v>
      </c>
      <c r="T627" s="1">
        <v>27</v>
      </c>
      <c r="AG627" s="7">
        <f>IF(Q627&gt;0,RANK(Q627,(N627:P627,Q627:AE627)),0)</f>
        <v>4</v>
      </c>
      <c r="AH627" s="7">
        <f>IF(R627&gt;0,RANK(R627,(N627:P627,Q627:AE627)),0)</f>
        <v>5</v>
      </c>
      <c r="AI627" s="7">
        <f>IF(T627&gt;0,RANK(T627,(N627:P627,Q627:AE627)),0)</f>
        <v>6</v>
      </c>
      <c r="AJ627" s="7">
        <f>IF(S627&gt;0,RANK(S627,(N627:P627,Q627:AE627)),0)</f>
        <v>7</v>
      </c>
      <c r="AK627" s="2">
        <f t="shared" si="244"/>
        <v>1.3741875580315692E-2</v>
      </c>
      <c r="AL627" s="2">
        <f t="shared" si="245"/>
        <v>1.2256267409470752E-2</v>
      </c>
      <c r="AM627" s="2">
        <f t="shared" si="246"/>
        <v>5.0139275766016714E-3</v>
      </c>
      <c r="AN627" s="2">
        <f t="shared" si="247"/>
        <v>4.0854224698235837E-3</v>
      </c>
      <c r="AP627" t="s">
        <v>3191</v>
      </c>
      <c r="AQ627" t="s">
        <v>342</v>
      </c>
      <c r="AR627">
        <v>1</v>
      </c>
      <c r="AT627" s="93" t="s">
        <v>1501</v>
      </c>
      <c r="AU627" s="92" t="s">
        <v>665</v>
      </c>
      <c r="AV627" s="83" t="str">
        <f t="shared" si="248"/>
        <v>16079</v>
      </c>
      <c r="AX627" s="7" t="s">
        <v>3753</v>
      </c>
    </row>
    <row r="628" spans="1:50" hidden="1" outlineLevel="1">
      <c r="A628" t="s">
        <v>3428</v>
      </c>
      <c r="B628" t="s">
        <v>342</v>
      </c>
      <c r="C628" s="1">
        <f t="shared" si="237"/>
        <v>2671</v>
      </c>
      <c r="D628" s="7">
        <f>RANK(N628,(N628:P628,Q628:AE628))</f>
        <v>2</v>
      </c>
      <c r="E628" s="7">
        <f>RANK(O628,(N628:P628,Q628:AE628))</f>
        <v>1</v>
      </c>
      <c r="F628" s="7">
        <f>IF(P628&gt;0,RANK(P628,(N628:P628,Q628:AE628)),0)</f>
        <v>3</v>
      </c>
      <c r="G628" s="1">
        <f t="shared" si="238"/>
        <v>1025</v>
      </c>
      <c r="H628" s="2">
        <f t="shared" si="239"/>
        <v>0.38375140396855112</v>
      </c>
      <c r="I628" s="2"/>
      <c r="J628" s="2">
        <f t="shared" si="240"/>
        <v>0.26956196181205538</v>
      </c>
      <c r="K628" s="2">
        <f t="shared" si="241"/>
        <v>0.6533133657806065</v>
      </c>
      <c r="L628" s="2">
        <f t="shared" si="242"/>
        <v>5.6533133657806066E-2</v>
      </c>
      <c r="M628" s="2">
        <f t="shared" si="243"/>
        <v>2.0591538749532047E-2</v>
      </c>
      <c r="N628" s="1">
        <v>720</v>
      </c>
      <c r="O628" s="1">
        <v>1745</v>
      </c>
      <c r="P628" s="1">
        <v>151</v>
      </c>
      <c r="Q628" s="1">
        <v>31</v>
      </c>
      <c r="R628" s="1">
        <v>19</v>
      </c>
      <c r="T628" s="1">
        <v>5</v>
      </c>
      <c r="AG628" s="7">
        <f>IF(Q628&gt;0,RANK(Q628,(N628:P628,Q628:AE628)),0)</f>
        <v>4</v>
      </c>
      <c r="AH628" s="7">
        <f>IF(R628&gt;0,RANK(R628,(N628:P628,Q628:AE628)),0)</f>
        <v>5</v>
      </c>
      <c r="AI628" s="7">
        <f>IF(T628&gt;0,RANK(T628,(N628:P628,Q628:AE628)),0)</f>
        <v>6</v>
      </c>
      <c r="AJ628" s="7">
        <f>IF(S628&gt;0,RANK(S628,(N628:P628,Q628:AE628)),0)</f>
        <v>0</v>
      </c>
      <c r="AK628" s="2">
        <f t="shared" si="244"/>
        <v>1.1606140022463497E-2</v>
      </c>
      <c r="AL628" s="2">
        <f t="shared" si="245"/>
        <v>7.1134406589292397E-3</v>
      </c>
      <c r="AM628" s="2">
        <f t="shared" si="246"/>
        <v>1.8719580681392737E-3</v>
      </c>
      <c r="AN628" s="2">
        <f t="shared" si="247"/>
        <v>0</v>
      </c>
      <c r="AP628" t="s">
        <v>3428</v>
      </c>
      <c r="AQ628" t="s">
        <v>342</v>
      </c>
      <c r="AR628">
        <v>2</v>
      </c>
      <c r="AT628" s="93" t="s">
        <v>1501</v>
      </c>
      <c r="AU628" s="92" t="s">
        <v>666</v>
      </c>
      <c r="AV628" s="83" t="str">
        <f t="shared" si="248"/>
        <v>16081</v>
      </c>
      <c r="AX628" s="7" t="s">
        <v>3753</v>
      </c>
    </row>
    <row r="629" spans="1:50" hidden="1" outlineLevel="1">
      <c r="A629" t="s">
        <v>3429</v>
      </c>
      <c r="B629" t="s">
        <v>342</v>
      </c>
      <c r="C629" s="1">
        <f t="shared" si="237"/>
        <v>22530</v>
      </c>
      <c r="D629" s="7">
        <f>RANK(N629,(N629:P629,Q629:AE629))</f>
        <v>2</v>
      </c>
      <c r="E629" s="7">
        <f>RANK(O629,(N629:P629,Q629:AE629))</f>
        <v>1</v>
      </c>
      <c r="F629" s="7">
        <f>IF(P629&gt;0,RANK(P629,(N629:P629,Q629:AE629)),0)</f>
        <v>4</v>
      </c>
      <c r="G629" s="1">
        <f t="shared" si="238"/>
        <v>10017</v>
      </c>
      <c r="H629" s="2">
        <f t="shared" si="239"/>
        <v>0.44460719041278296</v>
      </c>
      <c r="I629" s="2"/>
      <c r="J629" s="2">
        <f t="shared" si="240"/>
        <v>0.25641367066134041</v>
      </c>
      <c r="K629" s="2">
        <f t="shared" si="241"/>
        <v>0.70102086107412342</v>
      </c>
      <c r="L629" s="2">
        <f t="shared" si="242"/>
        <v>1.3759431868619618E-2</v>
      </c>
      <c r="M629" s="2">
        <f t="shared" si="243"/>
        <v>2.8806036395916494E-2</v>
      </c>
      <c r="N629" s="1">
        <v>5777</v>
      </c>
      <c r="O629" s="1">
        <v>15794</v>
      </c>
      <c r="P629" s="1">
        <v>310</v>
      </c>
      <c r="Q629" s="1">
        <v>436</v>
      </c>
      <c r="R629" s="1">
        <v>123</v>
      </c>
      <c r="S629" s="1">
        <v>63</v>
      </c>
      <c r="T629" s="1">
        <v>27</v>
      </c>
      <c r="AG629" s="7">
        <f>IF(Q629&gt;0,RANK(Q629,(N629:P629,Q629:AE629)),0)</f>
        <v>3</v>
      </c>
      <c r="AH629" s="7">
        <f>IF(R629&gt;0,RANK(R629,(N629:P629,Q629:AE629)),0)</f>
        <v>5</v>
      </c>
      <c r="AI629" s="7">
        <f>IF(T629&gt;0,RANK(T629,(N629:P629,Q629:AE629)),0)</f>
        <v>7</v>
      </c>
      <c r="AJ629" s="7">
        <f>IF(S629&gt;0,RANK(S629,(N629:P629,Q629:AE629)),0)</f>
        <v>6</v>
      </c>
      <c r="AK629" s="2">
        <f t="shared" si="244"/>
        <v>1.9351975144252107E-2</v>
      </c>
      <c r="AL629" s="2">
        <f t="shared" si="245"/>
        <v>5.4593874833555262E-3</v>
      </c>
      <c r="AM629" s="2">
        <f t="shared" si="246"/>
        <v>1.1984021304926764E-3</v>
      </c>
      <c r="AN629" s="2">
        <f t="shared" si="247"/>
        <v>2.796271637816245E-3</v>
      </c>
      <c r="AP629" t="s">
        <v>3429</v>
      </c>
      <c r="AQ629" t="s">
        <v>342</v>
      </c>
      <c r="AR629">
        <v>2</v>
      </c>
      <c r="AT629" s="93" t="s">
        <v>1501</v>
      </c>
      <c r="AU629" s="92" t="s">
        <v>667</v>
      </c>
      <c r="AV629" s="83" t="str">
        <f t="shared" si="248"/>
        <v>16083</v>
      </c>
      <c r="AX629" s="7" t="s">
        <v>3753</v>
      </c>
    </row>
    <row r="630" spans="1:50" hidden="1" outlineLevel="1">
      <c r="A630" t="s">
        <v>1481</v>
      </c>
      <c r="B630" t="s">
        <v>342</v>
      </c>
      <c r="C630" s="1">
        <f t="shared" si="237"/>
        <v>3978</v>
      </c>
      <c r="D630" s="7">
        <f>RANK(N630,(N630:P630,Q630:AE630))</f>
        <v>2</v>
      </c>
      <c r="E630" s="7">
        <f>RANK(O630,(N630:P630,Q630:AE630))</f>
        <v>1</v>
      </c>
      <c r="F630" s="7">
        <f>IF(P630&gt;0,RANK(P630,(N630:P630,Q630:AE630)),0)</f>
        <v>3</v>
      </c>
      <c r="G630" s="1">
        <f t="shared" si="238"/>
        <v>1419</v>
      </c>
      <c r="H630" s="2">
        <f t="shared" si="239"/>
        <v>0.35671191553544496</v>
      </c>
      <c r="I630" s="2"/>
      <c r="J630" s="2">
        <f t="shared" si="240"/>
        <v>0.28381096028154851</v>
      </c>
      <c r="K630" s="2">
        <f t="shared" si="241"/>
        <v>0.64052287581699341</v>
      </c>
      <c r="L630" s="2">
        <f t="shared" si="242"/>
        <v>5.0527903469079941E-2</v>
      </c>
      <c r="M630" s="2">
        <f t="shared" si="243"/>
        <v>2.5138260432378143E-2</v>
      </c>
      <c r="N630" s="1">
        <v>1129</v>
      </c>
      <c r="O630" s="1">
        <v>2548</v>
      </c>
      <c r="P630" s="1">
        <v>201</v>
      </c>
      <c r="Q630" s="1">
        <v>57</v>
      </c>
      <c r="R630" s="1">
        <v>33</v>
      </c>
      <c r="S630" s="1">
        <v>3</v>
      </c>
      <c r="T630" s="1">
        <v>7</v>
      </c>
      <c r="AG630" s="7">
        <f>IF(Q630&gt;0,RANK(Q630,(N630:P630,Q630:AE630)),0)</f>
        <v>4</v>
      </c>
      <c r="AH630" s="7">
        <f>IF(R630&gt;0,RANK(R630,(N630:P630,Q630:AE630)),0)</f>
        <v>5</v>
      </c>
      <c r="AI630" s="7">
        <f>IF(T630&gt;0,RANK(T630,(N630:P630,Q630:AE630)),0)</f>
        <v>6</v>
      </c>
      <c r="AJ630" s="7">
        <f>IF(S630&gt;0,RANK(S630,(N630:P630,Q630:AE630)),0)</f>
        <v>7</v>
      </c>
      <c r="AK630" s="2">
        <f t="shared" si="244"/>
        <v>1.4328808446455505E-2</v>
      </c>
      <c r="AL630" s="2">
        <f t="shared" si="245"/>
        <v>8.2956259426847662E-3</v>
      </c>
      <c r="AM630" s="2">
        <f t="shared" si="246"/>
        <v>1.7596782302664656E-3</v>
      </c>
      <c r="AN630" s="2">
        <f t="shared" si="247"/>
        <v>7.5414781297134241E-4</v>
      </c>
      <c r="AP630" t="s">
        <v>1481</v>
      </c>
      <c r="AQ630" t="s">
        <v>342</v>
      </c>
      <c r="AR630">
        <v>1</v>
      </c>
      <c r="AT630" s="93" t="s">
        <v>1501</v>
      </c>
      <c r="AU630" s="92" t="s">
        <v>668</v>
      </c>
      <c r="AV630" s="83" t="str">
        <f t="shared" si="248"/>
        <v>16085</v>
      </c>
      <c r="AX630" s="7" t="s">
        <v>3753</v>
      </c>
    </row>
    <row r="631" spans="1:50" hidden="1" outlineLevel="1">
      <c r="A631" t="s">
        <v>1982</v>
      </c>
      <c r="B631" t="s">
        <v>342</v>
      </c>
      <c r="C631" s="1">
        <f t="shared" si="237"/>
        <v>4070</v>
      </c>
      <c r="D631" s="7">
        <f>RANK(N631,(N631:P631,Q631:AE631))</f>
        <v>2</v>
      </c>
      <c r="E631" s="7">
        <f>RANK(O631,(N631:P631,Q631:AE631))</f>
        <v>1</v>
      </c>
      <c r="F631" s="7">
        <f>IF(P631&gt;0,RANK(P631,(N631:P631,Q631:AE631)),0)</f>
        <v>4</v>
      </c>
      <c r="G631" s="1">
        <f t="shared" si="238"/>
        <v>1919</v>
      </c>
      <c r="H631" s="2">
        <f t="shared" si="239"/>
        <v>0.47149877149877151</v>
      </c>
      <c r="I631" s="2"/>
      <c r="J631" s="2">
        <f t="shared" si="240"/>
        <v>0.24078624078624078</v>
      </c>
      <c r="K631" s="2">
        <f t="shared" si="241"/>
        <v>0.71228501228501229</v>
      </c>
      <c r="L631" s="2">
        <f t="shared" si="242"/>
        <v>1.5724815724815724E-2</v>
      </c>
      <c r="M631" s="2">
        <f t="shared" si="243"/>
        <v>3.1203931203931209E-2</v>
      </c>
      <c r="N631" s="1">
        <v>980</v>
      </c>
      <c r="O631" s="1">
        <v>2899</v>
      </c>
      <c r="P631" s="1">
        <v>64</v>
      </c>
      <c r="Q631" s="1">
        <v>89</v>
      </c>
      <c r="R631" s="1">
        <v>23</v>
      </c>
      <c r="S631" s="1">
        <v>7</v>
      </c>
      <c r="T631" s="1">
        <v>7</v>
      </c>
      <c r="U631" s="1">
        <v>1</v>
      </c>
      <c r="AG631" s="7">
        <f>IF(Q631&gt;0,RANK(Q631,(N631:P631,Q631:AE631)),0)</f>
        <v>3</v>
      </c>
      <c r="AH631" s="7">
        <f>IF(R631&gt;0,RANK(R631,(N631:P631,Q631:AE631)),0)</f>
        <v>5</v>
      </c>
      <c r="AI631" s="7">
        <f>IF(T631&gt;0,RANK(T631,(N631:P631,Q631:AE631)),0)</f>
        <v>6</v>
      </c>
      <c r="AJ631" s="7">
        <f>IF(S631&gt;0,RANK(S631,(N631:P631,Q631:AE631)),0)</f>
        <v>6</v>
      </c>
      <c r="AK631" s="2">
        <f t="shared" si="244"/>
        <v>2.1867321867321866E-2</v>
      </c>
      <c r="AL631" s="2">
        <f t="shared" si="245"/>
        <v>5.6511056511056512E-3</v>
      </c>
      <c r="AM631" s="2">
        <f t="shared" si="246"/>
        <v>1.7199017199017199E-3</v>
      </c>
      <c r="AN631" s="2">
        <f t="shared" si="247"/>
        <v>1.7199017199017199E-3</v>
      </c>
      <c r="AP631" t="s">
        <v>1982</v>
      </c>
      <c r="AQ631" t="s">
        <v>342</v>
      </c>
      <c r="AR631">
        <v>1</v>
      </c>
      <c r="AT631" s="93" t="s">
        <v>1501</v>
      </c>
      <c r="AU631" s="92" t="s">
        <v>91</v>
      </c>
      <c r="AV631" s="83" t="str">
        <f t="shared" si="248"/>
        <v>16087</v>
      </c>
      <c r="AX631" s="7" t="s">
        <v>3753</v>
      </c>
    </row>
    <row r="632" spans="1:50" collapsed="1">
      <c r="A632" t="s">
        <v>341</v>
      </c>
      <c r="B632" t="s">
        <v>1985</v>
      </c>
      <c r="C632" s="1">
        <f t="shared" si="237"/>
        <v>501621</v>
      </c>
      <c r="D632" s="7">
        <f>RANK(N632,(N632:P632,Q632:AE632))</f>
        <v>2</v>
      </c>
      <c r="E632" s="7">
        <f>RANK(O632,(N632:P632,Q632:AE632))</f>
        <v>1</v>
      </c>
      <c r="F632" s="7">
        <f>IF(P632&gt;0,RANK(P632,(N632:P632,Q632:AE632)),0)</f>
        <v>3</v>
      </c>
      <c r="G632" s="1">
        <f t="shared" si="238"/>
        <v>198300</v>
      </c>
      <c r="H632" s="2">
        <f t="shared" si="239"/>
        <v>0.39531837781911044</v>
      </c>
      <c r="I632" s="2"/>
      <c r="J632" s="2">
        <f t="shared" si="240"/>
        <v>0.27637798258047408</v>
      </c>
      <c r="K632" s="2">
        <f t="shared" si="241"/>
        <v>0.67169636039958458</v>
      </c>
      <c r="L632" s="2">
        <f t="shared" si="242"/>
        <v>2.4504556228706533E-2</v>
      </c>
      <c r="M632" s="2">
        <f t="shared" si="243"/>
        <v>2.7421100791234807E-2</v>
      </c>
      <c r="N632" s="1">
        <f t="shared" ref="N632:U632" si="249">SUM(N588:N631)</f>
        <v>138637</v>
      </c>
      <c r="O632" s="1">
        <f t="shared" si="249"/>
        <v>336937</v>
      </c>
      <c r="P632" s="1">
        <f t="shared" si="249"/>
        <v>12292</v>
      </c>
      <c r="Q632" s="1">
        <f t="shared" si="249"/>
        <v>7615</v>
      </c>
      <c r="R632" s="1">
        <f t="shared" si="249"/>
        <v>3488</v>
      </c>
      <c r="S632" s="1">
        <f>SUM(S588:S631)</f>
        <v>1469</v>
      </c>
      <c r="T632" s="1">
        <f t="shared" si="249"/>
        <v>1177</v>
      </c>
      <c r="U632" s="1">
        <f t="shared" si="249"/>
        <v>6</v>
      </c>
      <c r="AG632" s="7">
        <f>IF(Q632&gt;0,RANK(Q632,(N632:P632,Q632:AE632)),0)</f>
        <v>4</v>
      </c>
      <c r="AH632" s="7">
        <f>IF(R632&gt;0,RANK(R632,(N632:P632,Q632:AE632)),0)</f>
        <v>5</v>
      </c>
      <c r="AI632" s="7">
        <f>IF(T632&gt;0,RANK(T632,(N632:P632,Q632:AE632)),0)</f>
        <v>7</v>
      </c>
      <c r="AJ632" s="7">
        <f>IF(S632&gt;0,RANK(S632,(N632:P632,Q632:AE632)),0)</f>
        <v>6</v>
      </c>
      <c r="AK632" s="2">
        <f t="shared" si="244"/>
        <v>1.5180783898600737E-2</v>
      </c>
      <c r="AL632" s="2">
        <f t="shared" si="245"/>
        <v>6.9534568927536924E-3</v>
      </c>
      <c r="AM632" s="2">
        <f t="shared" si="246"/>
        <v>2.3463929939137318E-3</v>
      </c>
      <c r="AN632" s="2">
        <f t="shared" si="247"/>
        <v>2.9285057842474696E-3</v>
      </c>
      <c r="AP632" t="s">
        <v>341</v>
      </c>
      <c r="AQ632" t="s">
        <v>1985</v>
      </c>
      <c r="AV632" s="83" t="str">
        <f t="shared" si="248"/>
        <v/>
      </c>
      <c r="AX632" s="7" t="s">
        <v>3288</v>
      </c>
    </row>
    <row r="633" spans="1:50">
      <c r="C633" s="1"/>
      <c r="E633" s="7"/>
      <c r="F633" s="7"/>
      <c r="I633" s="2"/>
      <c r="AG633" s="7"/>
      <c r="AH633" s="7"/>
      <c r="AI633" s="7"/>
      <c r="AJ633" s="7"/>
    </row>
    <row r="634" spans="1:50" hidden="1" outlineLevel="1">
      <c r="A634" t="s">
        <v>2823</v>
      </c>
      <c r="B634" t="s">
        <v>1476</v>
      </c>
      <c r="C634" s="1">
        <f t="shared" ref="C634:C665" si="250">SUM(N634:AE634)</f>
        <v>30109</v>
      </c>
      <c r="D634" s="7">
        <f>RANK(N634,(N634:P634,Q634:AE634))</f>
        <v>2</v>
      </c>
      <c r="E634" s="7">
        <f>RANK(O634,(N634:P634,Q634:AE634))</f>
        <v>1</v>
      </c>
      <c r="F634" s="7">
        <f>IF(P634&gt;0,RANK(P634,(N634:P634,Q634:AE634)),0)</f>
        <v>3</v>
      </c>
      <c r="G634" s="1">
        <f t="shared" ref="G634:G665" si="251">IF(D634=1,N634,IF(E634=1,O634,P634))-IF(D634=2,N634,IF(E634=2,O634,P634))</f>
        <v>5134</v>
      </c>
      <c r="H634" s="2">
        <f t="shared" ref="H634:H665" si="252">G634/C634</f>
        <v>0.17051379986050683</v>
      </c>
      <c r="I634" s="2"/>
      <c r="J634" s="2">
        <f t="shared" ref="J634:J665" si="253">IF($C634=0,"-",N634/$C634)</f>
        <v>0.40509482214620213</v>
      </c>
      <c r="K634" s="2">
        <f t="shared" ref="K634:K665" si="254">IF($C634=0,"-",O634/$C634)</f>
        <v>0.57560862200670893</v>
      </c>
      <c r="L634" s="2">
        <f t="shared" ref="L634:L665" si="255">IF($C634=0,"-",P634/$C634)</f>
        <v>1.2321897107177257E-2</v>
      </c>
      <c r="M634" s="2">
        <f t="shared" ref="M634:M665" si="256">IF(C634=0,"-",(1-J634-K634-L634))</f>
        <v>6.9746587399117464E-3</v>
      </c>
      <c r="N634" s="1">
        <v>12197</v>
      </c>
      <c r="O634" s="1">
        <v>17331</v>
      </c>
      <c r="P634" s="1">
        <v>371</v>
      </c>
      <c r="Q634" s="1">
        <v>140</v>
      </c>
      <c r="R634" s="1">
        <v>63</v>
      </c>
      <c r="S634" s="1">
        <v>0</v>
      </c>
      <c r="T634" s="1">
        <v>7</v>
      </c>
      <c r="X634" s="1">
        <v>0</v>
      </c>
      <c r="AG634" s="7">
        <f>IF(Q634&gt;0,RANK(Q634,(N634:P634,Q634:AE634)),0)</f>
        <v>4</v>
      </c>
      <c r="AH634" s="7">
        <f>IF(R634&gt;0,RANK(R634,(N634:P634,Q634:AE634)),0)</f>
        <v>5</v>
      </c>
      <c r="AI634" s="7">
        <f>IF(T634&gt;0,RANK(T634,(N634:P634,Q634:AE634)),0)</f>
        <v>6</v>
      </c>
      <c r="AJ634" s="7">
        <f>IF(S634&gt;0,RANK(S634,(N634:P634,Q634:AE634)),0)</f>
        <v>0</v>
      </c>
      <c r="AK634" s="2">
        <f t="shared" ref="AK634:AK665" si="257">IF($C634=0,"-",Q634/$C634)</f>
        <v>4.649772493274436E-3</v>
      </c>
      <c r="AL634" s="2">
        <f t="shared" ref="AL634:AL665" si="258">IF($C634=0,"-",R634/$C634)</f>
        <v>2.0923976219734963E-3</v>
      </c>
      <c r="AM634" s="2">
        <f t="shared" ref="AM634:AM665" si="259">IF($C634=0,"-",T634/$C634)</f>
        <v>2.324886246637218E-4</v>
      </c>
      <c r="AN634" s="2">
        <f t="shared" ref="AN634:AN665" si="260">IF($C634=0,"-",S634/$C634)</f>
        <v>0</v>
      </c>
      <c r="AP634" t="s">
        <v>2823</v>
      </c>
      <c r="AQ634" t="s">
        <v>1476</v>
      </c>
      <c r="AT634" s="93" t="s">
        <v>840</v>
      </c>
      <c r="AU634" s="92" t="s">
        <v>1801</v>
      </c>
      <c r="AV634" s="83" t="str">
        <f t="shared" ref="AV634:AV665" si="261">AT634&amp;AU634</f>
        <v>17001</v>
      </c>
      <c r="AX634" s="7" t="s">
        <v>3753</v>
      </c>
    </row>
    <row r="635" spans="1:50" hidden="1" outlineLevel="1">
      <c r="A635" t="s">
        <v>2812</v>
      </c>
      <c r="B635" t="s">
        <v>1476</v>
      </c>
      <c r="C635" s="1">
        <f t="shared" si="250"/>
        <v>4022</v>
      </c>
      <c r="D635" s="7">
        <f>RANK(N635,(N635:P635,Q635:AE635))</f>
        <v>1</v>
      </c>
      <c r="E635" s="7">
        <f>RANK(O635,(N635:P635,Q635:AE635))</f>
        <v>2</v>
      </c>
      <c r="F635" s="7">
        <f>IF(P635&gt;0,RANK(P635,(N635:P635,Q635:AE635)),0)</f>
        <v>3</v>
      </c>
      <c r="G635" s="1">
        <f t="shared" si="251"/>
        <v>769</v>
      </c>
      <c r="H635" s="2">
        <f t="shared" si="252"/>
        <v>0.19119840875186475</v>
      </c>
      <c r="I635" s="2"/>
      <c r="J635" s="2">
        <f t="shared" si="253"/>
        <v>0.58602685231228246</v>
      </c>
      <c r="K635" s="2">
        <f t="shared" si="254"/>
        <v>0.39482844356041769</v>
      </c>
      <c r="L635" s="2">
        <f t="shared" si="255"/>
        <v>6.9617105917454004E-3</v>
      </c>
      <c r="M635" s="2">
        <f t="shared" si="256"/>
        <v>1.2182993535554449E-2</v>
      </c>
      <c r="N635" s="1">
        <v>2357</v>
      </c>
      <c r="O635" s="1">
        <v>1588</v>
      </c>
      <c r="P635" s="1">
        <v>28</v>
      </c>
      <c r="Q635" s="1">
        <v>27</v>
      </c>
      <c r="R635" s="1">
        <v>19</v>
      </c>
      <c r="S635" s="1">
        <v>0</v>
      </c>
      <c r="T635" s="1">
        <v>3</v>
      </c>
      <c r="X635" s="1">
        <v>0</v>
      </c>
      <c r="AG635" s="7">
        <f>IF(Q635&gt;0,RANK(Q635,(N635:P635,Q635:AE635)),0)</f>
        <v>4</v>
      </c>
      <c r="AH635" s="7">
        <f>IF(R635&gt;0,RANK(R635,(N635:P635,Q635:AE635)),0)</f>
        <v>5</v>
      </c>
      <c r="AI635" s="7">
        <f>IF(T635&gt;0,RANK(T635,(N635:P635,Q635:AE635)),0)</f>
        <v>6</v>
      </c>
      <c r="AJ635" s="7">
        <f>IF(S635&gt;0,RANK(S635,(N635:P635,Q635:AE635)),0)</f>
        <v>0</v>
      </c>
      <c r="AK635" s="2">
        <f t="shared" si="257"/>
        <v>6.7130780706116363E-3</v>
      </c>
      <c r="AL635" s="2">
        <f t="shared" si="258"/>
        <v>4.7240179015415216E-3</v>
      </c>
      <c r="AM635" s="2">
        <f t="shared" si="259"/>
        <v>7.4589756340129288E-4</v>
      </c>
      <c r="AN635" s="2">
        <f t="shared" si="260"/>
        <v>0</v>
      </c>
      <c r="AP635" t="s">
        <v>2812</v>
      </c>
      <c r="AQ635" t="s">
        <v>1476</v>
      </c>
      <c r="AT635" s="93" t="s">
        <v>840</v>
      </c>
      <c r="AU635" s="92" t="s">
        <v>1802</v>
      </c>
      <c r="AV635" s="83" t="str">
        <f t="shared" si="261"/>
        <v>17003</v>
      </c>
      <c r="AX635" s="7" t="s">
        <v>3753</v>
      </c>
    </row>
    <row r="636" spans="1:50" hidden="1" outlineLevel="1">
      <c r="A636" t="s">
        <v>3078</v>
      </c>
      <c r="B636" t="s">
        <v>1476</v>
      </c>
      <c r="C636" s="1">
        <f t="shared" si="250"/>
        <v>7032</v>
      </c>
      <c r="D636" s="7">
        <f>RANK(N636,(N636:P636,Q636:AE636))</f>
        <v>2</v>
      </c>
      <c r="E636" s="7">
        <f>RANK(O636,(N636:P636,Q636:AE636))</f>
        <v>1</v>
      </c>
      <c r="F636" s="7">
        <f>IF(P636&gt;0,RANK(P636,(N636:P636,Q636:AE636)),0)</f>
        <v>3</v>
      </c>
      <c r="G636" s="1">
        <f t="shared" si="251"/>
        <v>744</v>
      </c>
      <c r="H636" s="2">
        <f t="shared" si="252"/>
        <v>0.10580204778156997</v>
      </c>
      <c r="I636" s="2"/>
      <c r="J636" s="2">
        <f t="shared" si="253"/>
        <v>0.43515358361774742</v>
      </c>
      <c r="K636" s="2">
        <f t="shared" si="254"/>
        <v>0.54095563139931746</v>
      </c>
      <c r="L636" s="2">
        <f t="shared" si="255"/>
        <v>1.6069397042093286E-2</v>
      </c>
      <c r="M636" s="2">
        <f t="shared" si="256"/>
        <v>7.8213879408418896E-3</v>
      </c>
      <c r="N636" s="1">
        <v>3060</v>
      </c>
      <c r="O636" s="1">
        <v>3804</v>
      </c>
      <c r="P636" s="1">
        <v>113</v>
      </c>
      <c r="Q636" s="1">
        <v>26</v>
      </c>
      <c r="R636" s="1">
        <v>28</v>
      </c>
      <c r="S636" s="1">
        <v>0</v>
      </c>
      <c r="T636" s="1">
        <v>1</v>
      </c>
      <c r="X636" s="1">
        <v>0</v>
      </c>
      <c r="AG636" s="7">
        <f>IF(Q636&gt;0,RANK(Q636,(N636:P636,Q636:AE636)),0)</f>
        <v>5</v>
      </c>
      <c r="AH636" s="7">
        <f>IF(R636&gt;0,RANK(R636,(N636:P636,Q636:AE636)),0)</f>
        <v>4</v>
      </c>
      <c r="AI636" s="7">
        <f>IF(T636&gt;0,RANK(T636,(N636:P636,Q636:AE636)),0)</f>
        <v>6</v>
      </c>
      <c r="AJ636" s="7">
        <f>IF(S636&gt;0,RANK(S636,(N636:P636,Q636:AE636)),0)</f>
        <v>0</v>
      </c>
      <c r="AK636" s="2">
        <f t="shared" si="257"/>
        <v>3.6973833902161548E-3</v>
      </c>
      <c r="AL636" s="2">
        <f t="shared" si="258"/>
        <v>3.9817974971558586E-3</v>
      </c>
      <c r="AM636" s="2">
        <f t="shared" si="259"/>
        <v>1.422070534698521E-4</v>
      </c>
      <c r="AN636" s="2">
        <f t="shared" si="260"/>
        <v>0</v>
      </c>
      <c r="AP636" t="s">
        <v>3078</v>
      </c>
      <c r="AQ636" t="s">
        <v>1476</v>
      </c>
      <c r="AT636" s="93" t="s">
        <v>840</v>
      </c>
      <c r="AU636" s="92" t="s">
        <v>1803</v>
      </c>
      <c r="AV636" s="83" t="str">
        <f t="shared" si="261"/>
        <v>17005</v>
      </c>
      <c r="AX636" s="7" t="s">
        <v>3753</v>
      </c>
    </row>
    <row r="637" spans="1:50" hidden="1" outlineLevel="1">
      <c r="A637" t="s">
        <v>1402</v>
      </c>
      <c r="B637" t="s">
        <v>1476</v>
      </c>
      <c r="C637" s="1">
        <f t="shared" si="250"/>
        <v>15523</v>
      </c>
      <c r="D637" s="7">
        <f>RANK(N637,(N637:P637,Q637:AE637))</f>
        <v>2</v>
      </c>
      <c r="E637" s="7">
        <f>RANK(O637,(N637:P637,Q637:AE637))</f>
        <v>1</v>
      </c>
      <c r="F637" s="7">
        <f>IF(P637&gt;0,RANK(P637,(N637:P637,Q637:AE637)),0)</f>
        <v>3</v>
      </c>
      <c r="G637" s="1">
        <f t="shared" si="251"/>
        <v>2136</v>
      </c>
      <c r="H637" s="2">
        <f t="shared" si="252"/>
        <v>0.1376022676029118</v>
      </c>
      <c r="I637" s="2"/>
      <c r="J637" s="2">
        <f t="shared" si="253"/>
        <v>0.41750950202924692</v>
      </c>
      <c r="K637" s="2">
        <f t="shared" si="254"/>
        <v>0.55511176963215869</v>
      </c>
      <c r="L637" s="2">
        <f t="shared" si="255"/>
        <v>2.0936674611866261E-2</v>
      </c>
      <c r="M637" s="2">
        <f t="shared" si="256"/>
        <v>6.4420537267280767E-3</v>
      </c>
      <c r="N637" s="1">
        <v>6481</v>
      </c>
      <c r="O637" s="1">
        <v>8617</v>
      </c>
      <c r="P637" s="1">
        <v>325</v>
      </c>
      <c r="Q637" s="1">
        <v>46</v>
      </c>
      <c r="R637" s="1">
        <v>42</v>
      </c>
      <c r="S637" s="1">
        <v>1</v>
      </c>
      <c r="T637" s="1">
        <v>11</v>
      </c>
      <c r="X637" s="1">
        <v>0</v>
      </c>
      <c r="AG637" s="7">
        <f>IF(Q637&gt;0,RANK(Q637,(N637:P637,Q637:AE637)),0)</f>
        <v>4</v>
      </c>
      <c r="AH637" s="7">
        <f>IF(R637&gt;0,RANK(R637,(N637:P637,Q637:AE637)),0)</f>
        <v>5</v>
      </c>
      <c r="AI637" s="7">
        <f>IF(T637&gt;0,RANK(T637,(N637:P637,Q637:AE637)),0)</f>
        <v>6</v>
      </c>
      <c r="AJ637" s="7">
        <f>IF(S637&gt;0,RANK(S637,(N637:P637,Q637:AE637)),0)</f>
        <v>7</v>
      </c>
      <c r="AK637" s="2">
        <f t="shared" si="257"/>
        <v>2.9633447142949172E-3</v>
      </c>
      <c r="AL637" s="2">
        <f t="shared" si="258"/>
        <v>2.7056625652257939E-3</v>
      </c>
      <c r="AM637" s="2">
        <f t="shared" si="259"/>
        <v>7.0862590994008893E-4</v>
      </c>
      <c r="AN637" s="2">
        <f t="shared" si="260"/>
        <v>6.4420537267280805E-5</v>
      </c>
      <c r="AP637" t="s">
        <v>1402</v>
      </c>
      <c r="AQ637" t="s">
        <v>1476</v>
      </c>
      <c r="AT637" s="93" t="s">
        <v>840</v>
      </c>
      <c r="AU637" s="92" t="s">
        <v>2150</v>
      </c>
      <c r="AV637" s="83" t="str">
        <f t="shared" si="261"/>
        <v>17007</v>
      </c>
      <c r="AX637" s="7" t="s">
        <v>3753</v>
      </c>
    </row>
    <row r="638" spans="1:50" hidden="1" outlineLevel="1">
      <c r="A638" t="s">
        <v>3579</v>
      </c>
      <c r="B638" t="s">
        <v>1476</v>
      </c>
      <c r="C638" s="1">
        <f t="shared" si="250"/>
        <v>2660</v>
      </c>
      <c r="D638" s="7">
        <f>RANK(N638,(N638:P638,Q638:AE638))</f>
        <v>2</v>
      </c>
      <c r="E638" s="7">
        <f>RANK(O638,(N638:P638,Q638:AE638))</f>
        <v>1</v>
      </c>
      <c r="F638" s="7">
        <f>IF(P638&gt;0,RANK(P638,(N638:P638,Q638:AE638)),0)</f>
        <v>3</v>
      </c>
      <c r="G638" s="1">
        <f t="shared" si="251"/>
        <v>452</v>
      </c>
      <c r="H638" s="2">
        <f t="shared" si="252"/>
        <v>0.1699248120300752</v>
      </c>
      <c r="I638" s="2"/>
      <c r="J638" s="2">
        <f t="shared" si="253"/>
        <v>0.4048872180451128</v>
      </c>
      <c r="K638" s="2">
        <f t="shared" si="254"/>
        <v>0.574812030075188</v>
      </c>
      <c r="L638" s="2">
        <f t="shared" si="255"/>
        <v>1.0902255639097745E-2</v>
      </c>
      <c r="M638" s="2">
        <f t="shared" si="256"/>
        <v>9.3984962406014078E-3</v>
      </c>
      <c r="N638" s="1">
        <v>1077</v>
      </c>
      <c r="O638" s="1">
        <v>1529</v>
      </c>
      <c r="P638" s="1">
        <v>29</v>
      </c>
      <c r="Q638" s="1">
        <v>18</v>
      </c>
      <c r="R638" s="1">
        <v>5</v>
      </c>
      <c r="S638" s="1">
        <v>0</v>
      </c>
      <c r="T638" s="1">
        <v>2</v>
      </c>
      <c r="X638" s="1">
        <v>0</v>
      </c>
      <c r="AG638" s="7">
        <f>IF(Q638&gt;0,RANK(Q638,(N638:P638,Q638:AE638)),0)</f>
        <v>4</v>
      </c>
      <c r="AH638" s="7">
        <f>IF(R638&gt;0,RANK(R638,(N638:P638,Q638:AE638)),0)</f>
        <v>5</v>
      </c>
      <c r="AI638" s="7">
        <f>IF(T638&gt;0,RANK(T638,(N638:P638,Q638:AE638)),0)</f>
        <v>6</v>
      </c>
      <c r="AJ638" s="7">
        <f>IF(S638&gt;0,RANK(S638,(N638:P638,Q638:AE638)),0)</f>
        <v>0</v>
      </c>
      <c r="AK638" s="2">
        <f t="shared" si="257"/>
        <v>6.7669172932330827E-3</v>
      </c>
      <c r="AL638" s="2">
        <f t="shared" si="258"/>
        <v>1.8796992481203006E-3</v>
      </c>
      <c r="AM638" s="2">
        <f t="shared" si="259"/>
        <v>7.5187969924812035E-4</v>
      </c>
      <c r="AN638" s="2">
        <f t="shared" si="260"/>
        <v>0</v>
      </c>
      <c r="AP638" t="s">
        <v>3579</v>
      </c>
      <c r="AQ638" t="s">
        <v>1476</v>
      </c>
      <c r="AT638" s="93" t="s">
        <v>840</v>
      </c>
      <c r="AU638" s="92" t="s">
        <v>2454</v>
      </c>
      <c r="AV638" s="83" t="str">
        <f t="shared" si="261"/>
        <v>17009</v>
      </c>
      <c r="AX638" s="7" t="s">
        <v>3753</v>
      </c>
    </row>
    <row r="639" spans="1:50" hidden="1" outlineLevel="1">
      <c r="A639" t="s">
        <v>3079</v>
      </c>
      <c r="B639" t="s">
        <v>1476</v>
      </c>
      <c r="C639" s="1">
        <f t="shared" si="250"/>
        <v>16823</v>
      </c>
      <c r="D639" s="7">
        <f>RANK(N639,(N639:P639,Q639:AE639))</f>
        <v>2</v>
      </c>
      <c r="E639" s="7">
        <f>RANK(O639,(N639:P639,Q639:AE639))</f>
        <v>1</v>
      </c>
      <c r="F639" s="7">
        <f>IF(P639&gt;0,RANK(P639,(N639:P639,Q639:AE639)),0)</f>
        <v>3</v>
      </c>
      <c r="G639" s="1">
        <f t="shared" si="251"/>
        <v>772</v>
      </c>
      <c r="H639" s="2">
        <f t="shared" si="252"/>
        <v>4.5889555965047853E-2</v>
      </c>
      <c r="I639" s="2"/>
      <c r="J639" s="2">
        <f t="shared" si="253"/>
        <v>0.4609166022707008</v>
      </c>
      <c r="K639" s="2">
        <f t="shared" si="254"/>
        <v>0.5068061582357487</v>
      </c>
      <c r="L639" s="2">
        <f t="shared" si="255"/>
        <v>2.1577602092373537E-2</v>
      </c>
      <c r="M639" s="2">
        <f t="shared" si="256"/>
        <v>1.069963740117701E-2</v>
      </c>
      <c r="N639" s="1">
        <v>7754</v>
      </c>
      <c r="O639" s="1">
        <v>8526</v>
      </c>
      <c r="P639" s="1">
        <v>363</v>
      </c>
      <c r="Q639" s="1">
        <v>117</v>
      </c>
      <c r="R639" s="1">
        <v>49</v>
      </c>
      <c r="S639" s="1">
        <v>0</v>
      </c>
      <c r="T639" s="1">
        <v>14</v>
      </c>
      <c r="X639" s="1">
        <v>0</v>
      </c>
      <c r="AG639" s="7">
        <f>IF(Q639&gt;0,RANK(Q639,(N639:P639,Q639:AE639)),0)</f>
        <v>4</v>
      </c>
      <c r="AH639" s="7">
        <f>IF(R639&gt;0,RANK(R639,(N639:P639,Q639:AE639)),0)</f>
        <v>5</v>
      </c>
      <c r="AI639" s="7">
        <f>IF(T639&gt;0,RANK(T639,(N639:P639,Q639:AE639)),0)</f>
        <v>6</v>
      </c>
      <c r="AJ639" s="7">
        <f>IF(S639&gt;0,RANK(S639,(N639:P639,Q639:AE639)),0)</f>
        <v>0</v>
      </c>
      <c r="AK639" s="2">
        <f t="shared" si="257"/>
        <v>6.9547643107650244E-3</v>
      </c>
      <c r="AL639" s="2">
        <f t="shared" si="258"/>
        <v>2.9126790703203945E-3</v>
      </c>
      <c r="AM639" s="2">
        <f t="shared" si="259"/>
        <v>8.3219402009154135E-4</v>
      </c>
      <c r="AN639" s="2">
        <f t="shared" si="260"/>
        <v>0</v>
      </c>
      <c r="AP639" t="s">
        <v>3079</v>
      </c>
      <c r="AQ639" t="s">
        <v>1476</v>
      </c>
      <c r="AT639" s="93" t="s">
        <v>840</v>
      </c>
      <c r="AU639" s="92" t="s">
        <v>2455</v>
      </c>
      <c r="AV639" s="83" t="str">
        <f t="shared" si="261"/>
        <v>17011</v>
      </c>
      <c r="AX639" s="7" t="s">
        <v>3753</v>
      </c>
    </row>
    <row r="640" spans="1:50" hidden="1" outlineLevel="1">
      <c r="A640" t="s">
        <v>2717</v>
      </c>
      <c r="B640" t="s">
        <v>1476</v>
      </c>
      <c r="C640" s="1">
        <f t="shared" si="250"/>
        <v>2602</v>
      </c>
      <c r="D640" s="7">
        <f>RANK(N640,(N640:P640,Q640:AE640))</f>
        <v>1</v>
      </c>
      <c r="E640" s="7">
        <f>RANK(O640,(N640:P640,Q640:AE640))</f>
        <v>2</v>
      </c>
      <c r="F640" s="7">
        <f>IF(P640&gt;0,RANK(P640,(N640:P640,Q640:AE640)),0)</f>
        <v>3</v>
      </c>
      <c r="G640" s="1">
        <f t="shared" si="251"/>
        <v>81</v>
      </c>
      <c r="H640" s="2">
        <f t="shared" si="252"/>
        <v>3.1129900076863951E-2</v>
      </c>
      <c r="I640" s="2"/>
      <c r="J640" s="2">
        <f t="shared" si="253"/>
        <v>0.50345887778631826</v>
      </c>
      <c r="K640" s="2">
        <f t="shared" si="254"/>
        <v>0.47232897770945426</v>
      </c>
      <c r="L640" s="2">
        <f t="shared" si="255"/>
        <v>1.6141429669485011E-2</v>
      </c>
      <c r="M640" s="2">
        <f t="shared" si="256"/>
        <v>8.0707148347424727E-3</v>
      </c>
      <c r="N640" s="1">
        <v>1310</v>
      </c>
      <c r="O640" s="1">
        <v>1229</v>
      </c>
      <c r="P640" s="1">
        <v>42</v>
      </c>
      <c r="Q640" s="1">
        <v>17</v>
      </c>
      <c r="R640" s="1">
        <v>2</v>
      </c>
      <c r="S640" s="1">
        <v>0</v>
      </c>
      <c r="T640" s="1">
        <v>2</v>
      </c>
      <c r="X640" s="1">
        <v>0</v>
      </c>
      <c r="AG640" s="7">
        <f>IF(Q640&gt;0,RANK(Q640,(N640:P640,Q640:AE640)),0)</f>
        <v>4</v>
      </c>
      <c r="AH640" s="7">
        <f>IF(R640&gt;0,RANK(R640,(N640:P640,Q640:AE640)),0)</f>
        <v>5</v>
      </c>
      <c r="AI640" s="7">
        <f>IF(T640&gt;0,RANK(T640,(N640:P640,Q640:AE640)),0)</f>
        <v>5</v>
      </c>
      <c r="AJ640" s="7">
        <f>IF(S640&gt;0,RANK(S640,(N640:P640,Q640:AE640)),0)</f>
        <v>0</v>
      </c>
      <c r="AK640" s="2">
        <f t="shared" si="257"/>
        <v>6.5334358186010764E-3</v>
      </c>
      <c r="AL640" s="2">
        <f t="shared" si="258"/>
        <v>7.6863950807071484E-4</v>
      </c>
      <c r="AM640" s="2">
        <f t="shared" si="259"/>
        <v>7.6863950807071484E-4</v>
      </c>
      <c r="AN640" s="2">
        <f t="shared" si="260"/>
        <v>0</v>
      </c>
      <c r="AP640" t="s">
        <v>2717</v>
      </c>
      <c r="AQ640" t="s">
        <v>1476</v>
      </c>
      <c r="AT640" s="93" t="s">
        <v>840</v>
      </c>
      <c r="AU640" s="92" t="s">
        <v>2456</v>
      </c>
      <c r="AV640" s="83" t="str">
        <f t="shared" si="261"/>
        <v>17013</v>
      </c>
      <c r="AX640" s="7" t="s">
        <v>3753</v>
      </c>
    </row>
    <row r="641" spans="1:50" hidden="1" outlineLevel="1">
      <c r="A641" t="s">
        <v>1520</v>
      </c>
      <c r="B641" t="s">
        <v>1476</v>
      </c>
      <c r="C641" s="1">
        <f t="shared" si="250"/>
        <v>7177</v>
      </c>
      <c r="D641" s="7">
        <f>RANK(N641,(N641:P641,Q641:AE641))</f>
        <v>2</v>
      </c>
      <c r="E641" s="7">
        <f>RANK(O641,(N641:P641,Q641:AE641))</f>
        <v>1</v>
      </c>
      <c r="F641" s="7">
        <f>IF(P641&gt;0,RANK(P641,(N641:P641,Q641:AE641)),0)</f>
        <v>3</v>
      </c>
      <c r="G641" s="1">
        <f t="shared" si="251"/>
        <v>722</v>
      </c>
      <c r="H641" s="2">
        <f t="shared" si="252"/>
        <v>0.10059913612930194</v>
      </c>
      <c r="I641" s="2"/>
      <c r="J641" s="2">
        <f t="shared" si="253"/>
        <v>0.43374669081789047</v>
      </c>
      <c r="K641" s="2">
        <f t="shared" si="254"/>
        <v>0.53434582694719246</v>
      </c>
      <c r="L641" s="2">
        <f t="shared" si="255"/>
        <v>2.1457433468022851E-2</v>
      </c>
      <c r="M641" s="2">
        <f t="shared" si="256"/>
        <v>1.0450048766894277E-2</v>
      </c>
      <c r="N641" s="1">
        <v>3113</v>
      </c>
      <c r="O641" s="1">
        <v>3835</v>
      </c>
      <c r="P641" s="1">
        <v>154</v>
      </c>
      <c r="Q641" s="1">
        <v>50</v>
      </c>
      <c r="R641" s="1">
        <v>21</v>
      </c>
      <c r="S641" s="1">
        <v>0</v>
      </c>
      <c r="T641" s="1">
        <v>4</v>
      </c>
      <c r="X641" s="1">
        <v>0</v>
      </c>
      <c r="AG641" s="7">
        <f>IF(Q641&gt;0,RANK(Q641,(N641:P641,Q641:AE641)),0)</f>
        <v>4</v>
      </c>
      <c r="AH641" s="7">
        <f>IF(R641&gt;0,RANK(R641,(N641:P641,Q641:AE641)),0)</f>
        <v>5</v>
      </c>
      <c r="AI641" s="7">
        <f>IF(T641&gt;0,RANK(T641,(N641:P641,Q641:AE641)),0)</f>
        <v>6</v>
      </c>
      <c r="AJ641" s="7">
        <f>IF(S641&gt;0,RANK(S641,(N641:P641,Q641:AE641)),0)</f>
        <v>0</v>
      </c>
      <c r="AK641" s="2">
        <f t="shared" si="257"/>
        <v>6.9666991779294973E-3</v>
      </c>
      <c r="AL641" s="2">
        <f t="shared" si="258"/>
        <v>2.9260136547303887E-3</v>
      </c>
      <c r="AM641" s="2">
        <f t="shared" si="259"/>
        <v>5.5733593423435974E-4</v>
      </c>
      <c r="AN641" s="2">
        <f t="shared" si="260"/>
        <v>0</v>
      </c>
      <c r="AP641" t="s">
        <v>1520</v>
      </c>
      <c r="AQ641" t="s">
        <v>1476</v>
      </c>
      <c r="AT641" s="93" t="s">
        <v>840</v>
      </c>
      <c r="AU641" s="92" t="s">
        <v>1466</v>
      </c>
      <c r="AV641" s="83" t="str">
        <f t="shared" si="261"/>
        <v>17015</v>
      </c>
      <c r="AX641" s="7" t="s">
        <v>3753</v>
      </c>
    </row>
    <row r="642" spans="1:50" hidden="1" outlineLevel="1">
      <c r="A642" t="s">
        <v>1403</v>
      </c>
      <c r="B642" t="s">
        <v>1476</v>
      </c>
      <c r="C642" s="1">
        <f t="shared" si="250"/>
        <v>5899</v>
      </c>
      <c r="D642" s="7">
        <f>RANK(N642,(N642:P642,Q642:AE642))</f>
        <v>2</v>
      </c>
      <c r="E642" s="7">
        <f>RANK(O642,(N642:P642,Q642:AE642))</f>
        <v>1</v>
      </c>
      <c r="F642" s="7">
        <f>IF(P642&gt;0,RANK(P642,(N642:P642,Q642:AE642)),0)</f>
        <v>3</v>
      </c>
      <c r="G642" s="1">
        <f t="shared" si="251"/>
        <v>179</v>
      </c>
      <c r="H642" s="2">
        <f t="shared" si="252"/>
        <v>3.0344126123071708E-2</v>
      </c>
      <c r="I642" s="2"/>
      <c r="J642" s="2">
        <f t="shared" si="253"/>
        <v>0.47279199864383792</v>
      </c>
      <c r="K642" s="2">
        <f t="shared" si="254"/>
        <v>0.50313612476690961</v>
      </c>
      <c r="L642" s="2">
        <f t="shared" si="255"/>
        <v>1.5934904221054418E-2</v>
      </c>
      <c r="M642" s="2">
        <f t="shared" si="256"/>
        <v>8.1369723681980546E-3</v>
      </c>
      <c r="N642" s="1">
        <v>2789</v>
      </c>
      <c r="O642" s="1">
        <v>2968</v>
      </c>
      <c r="P642" s="1">
        <v>94</v>
      </c>
      <c r="Q642" s="1">
        <v>36</v>
      </c>
      <c r="R642" s="1">
        <v>10</v>
      </c>
      <c r="S642" s="1">
        <v>0</v>
      </c>
      <c r="T642" s="1">
        <v>2</v>
      </c>
      <c r="X642" s="1">
        <v>0</v>
      </c>
      <c r="AG642" s="7">
        <f>IF(Q642&gt;0,RANK(Q642,(N642:P642,Q642:AE642)),0)</f>
        <v>4</v>
      </c>
      <c r="AH642" s="7">
        <f>IF(R642&gt;0,RANK(R642,(N642:P642,Q642:AE642)),0)</f>
        <v>5</v>
      </c>
      <c r="AI642" s="7">
        <f>IF(T642&gt;0,RANK(T642,(N642:P642,Q642:AE642)),0)</f>
        <v>6</v>
      </c>
      <c r="AJ642" s="7">
        <f>IF(S642&gt;0,RANK(S642,(N642:P642,Q642:AE642)),0)</f>
        <v>0</v>
      </c>
      <c r="AK642" s="2">
        <f t="shared" si="257"/>
        <v>6.1027292761484993E-3</v>
      </c>
      <c r="AL642" s="2">
        <f t="shared" si="258"/>
        <v>1.6952025767079167E-3</v>
      </c>
      <c r="AM642" s="2">
        <f t="shared" si="259"/>
        <v>3.390405153415833E-4</v>
      </c>
      <c r="AN642" s="2">
        <f t="shared" si="260"/>
        <v>0</v>
      </c>
      <c r="AP642" t="s">
        <v>1403</v>
      </c>
      <c r="AQ642" t="s">
        <v>1476</v>
      </c>
      <c r="AT642" s="93" t="s">
        <v>840</v>
      </c>
      <c r="AU642" s="92" t="s">
        <v>1467</v>
      </c>
      <c r="AV642" s="83" t="str">
        <f t="shared" si="261"/>
        <v>17017</v>
      </c>
      <c r="AX642" s="7" t="s">
        <v>3753</v>
      </c>
    </row>
    <row r="643" spans="1:50" hidden="1" outlineLevel="1">
      <c r="A643" t="s">
        <v>1636</v>
      </c>
      <c r="B643" t="s">
        <v>1476</v>
      </c>
      <c r="C643" s="1">
        <f t="shared" si="250"/>
        <v>74285</v>
      </c>
      <c r="D643" s="7">
        <f>RANK(N643,(N643:P643,Q643:AE643))</f>
        <v>1</v>
      </c>
      <c r="E643" s="7">
        <f>RANK(O643,(N643:P643,Q643:AE643))</f>
        <v>2</v>
      </c>
      <c r="F643" s="7">
        <f>IF(P643&gt;0,RANK(P643,(N643:P643,Q643:AE643)),0)</f>
        <v>3</v>
      </c>
      <c r="G643" s="1">
        <f t="shared" si="251"/>
        <v>870</v>
      </c>
      <c r="H643" s="2">
        <f t="shared" si="252"/>
        <v>1.1711651073568015E-2</v>
      </c>
      <c r="I643" s="2"/>
      <c r="J643" s="2">
        <f t="shared" si="253"/>
        <v>0.47809113549168741</v>
      </c>
      <c r="K643" s="2">
        <f t="shared" si="254"/>
        <v>0.46637948441811938</v>
      </c>
      <c r="L643" s="2">
        <f t="shared" si="255"/>
        <v>4.769468937201319E-2</v>
      </c>
      <c r="M643" s="2">
        <f t="shared" si="256"/>
        <v>7.8346907181799583E-3</v>
      </c>
      <c r="N643" s="1">
        <v>35515</v>
      </c>
      <c r="O643" s="1">
        <v>34645</v>
      </c>
      <c r="P643" s="1">
        <v>3543</v>
      </c>
      <c r="Q643" s="1">
        <v>254</v>
      </c>
      <c r="R643" s="1">
        <v>273</v>
      </c>
      <c r="S643" s="1">
        <v>1</v>
      </c>
      <c r="T643" s="1">
        <v>54</v>
      </c>
      <c r="X643" s="1">
        <v>0</v>
      </c>
      <c r="AG643" s="7">
        <f>IF(Q643&gt;0,RANK(Q643,(N643:P643,Q643:AE643)),0)</f>
        <v>5</v>
      </c>
      <c r="AH643" s="7">
        <f>IF(R643&gt;0,RANK(R643,(N643:P643,Q643:AE643)),0)</f>
        <v>4</v>
      </c>
      <c r="AI643" s="7">
        <f>IF(T643&gt;0,RANK(T643,(N643:P643,Q643:AE643)),0)</f>
        <v>6</v>
      </c>
      <c r="AJ643" s="7">
        <f>IF(S643&gt;0,RANK(S643,(N643:P643,Q643:AE643)),0)</f>
        <v>7</v>
      </c>
      <c r="AK643" s="2">
        <f t="shared" si="257"/>
        <v>3.4192636467658341E-3</v>
      </c>
      <c r="AL643" s="2">
        <f t="shared" si="258"/>
        <v>3.6750353368782394E-3</v>
      </c>
      <c r="AM643" s="2">
        <f t="shared" si="259"/>
        <v>7.269300666352561E-4</v>
      </c>
      <c r="AN643" s="2">
        <f t="shared" si="260"/>
        <v>1.3461667900652891E-5</v>
      </c>
      <c r="AP643" t="s">
        <v>1636</v>
      </c>
      <c r="AQ643" t="s">
        <v>1476</v>
      </c>
      <c r="AT643" s="93" t="s">
        <v>840</v>
      </c>
      <c r="AU643" s="92" t="s">
        <v>1468</v>
      </c>
      <c r="AV643" s="83" t="str">
        <f t="shared" si="261"/>
        <v>17019</v>
      </c>
      <c r="AX643" s="7" t="s">
        <v>3753</v>
      </c>
    </row>
    <row r="644" spans="1:50" hidden="1" outlineLevel="1">
      <c r="A644" t="s">
        <v>3913</v>
      </c>
      <c r="B644" t="s">
        <v>1476</v>
      </c>
      <c r="C644" s="1">
        <f t="shared" si="250"/>
        <v>14771</v>
      </c>
      <c r="D644" s="7">
        <f>RANK(N644,(N644:P644,Q644:AE644))</f>
        <v>2</v>
      </c>
      <c r="E644" s="7">
        <f>RANK(O644,(N644:P644,Q644:AE644))</f>
        <v>1</v>
      </c>
      <c r="F644" s="7">
        <f>IF(P644&gt;0,RANK(P644,(N644:P644,Q644:AE644)),0)</f>
        <v>3</v>
      </c>
      <c r="G644" s="1">
        <f t="shared" si="251"/>
        <v>738</v>
      </c>
      <c r="H644" s="2">
        <f t="shared" si="252"/>
        <v>4.9962764877124095E-2</v>
      </c>
      <c r="I644" s="2"/>
      <c r="J644" s="2">
        <f t="shared" si="253"/>
        <v>0.46029381896960259</v>
      </c>
      <c r="K644" s="2">
        <f t="shared" si="254"/>
        <v>0.51025658384672667</v>
      </c>
      <c r="L644" s="2">
        <f t="shared" si="255"/>
        <v>1.8211360097488322E-2</v>
      </c>
      <c r="M644" s="2">
        <f t="shared" si="256"/>
        <v>1.1238237086182361E-2</v>
      </c>
      <c r="N644" s="1">
        <v>6799</v>
      </c>
      <c r="O644" s="1">
        <v>7537</v>
      </c>
      <c r="P644" s="1">
        <v>269</v>
      </c>
      <c r="Q644" s="1">
        <v>139</v>
      </c>
      <c r="R644" s="1">
        <v>22</v>
      </c>
      <c r="S644" s="1">
        <v>0</v>
      </c>
      <c r="T644" s="1">
        <v>5</v>
      </c>
      <c r="X644" s="1">
        <v>0</v>
      </c>
      <c r="AG644" s="7">
        <f>IF(Q644&gt;0,RANK(Q644,(N644:P644,Q644:AE644)),0)</f>
        <v>4</v>
      </c>
      <c r="AH644" s="7">
        <f>IF(R644&gt;0,RANK(R644,(N644:P644,Q644:AE644)),0)</f>
        <v>5</v>
      </c>
      <c r="AI644" s="7">
        <f>IF(T644&gt;0,RANK(T644,(N644:P644,Q644:AE644)),0)</f>
        <v>6</v>
      </c>
      <c r="AJ644" s="7">
        <f>IF(S644&gt;0,RANK(S644,(N644:P644,Q644:AE644)),0)</f>
        <v>0</v>
      </c>
      <c r="AK644" s="2">
        <f t="shared" si="257"/>
        <v>9.410331054092478E-3</v>
      </c>
      <c r="AL644" s="2">
        <f t="shared" si="258"/>
        <v>1.4894049150362197E-3</v>
      </c>
      <c r="AM644" s="2">
        <f t="shared" si="259"/>
        <v>3.385011170536863E-4</v>
      </c>
      <c r="AN644" s="2">
        <f t="shared" si="260"/>
        <v>0</v>
      </c>
      <c r="AP644" t="s">
        <v>3913</v>
      </c>
      <c r="AQ644" t="s">
        <v>1476</v>
      </c>
      <c r="AT644" s="93" t="s">
        <v>840</v>
      </c>
      <c r="AU644" s="92" t="s">
        <v>458</v>
      </c>
      <c r="AV644" s="83" t="str">
        <f t="shared" si="261"/>
        <v>17021</v>
      </c>
      <c r="AX644" s="7" t="s">
        <v>3753</v>
      </c>
    </row>
    <row r="645" spans="1:50" hidden="1" outlineLevel="1">
      <c r="A645" t="s">
        <v>1393</v>
      </c>
      <c r="B645" t="s">
        <v>1476</v>
      </c>
      <c r="C645" s="1">
        <f t="shared" si="250"/>
        <v>7512</v>
      </c>
      <c r="D645" s="7">
        <f>RANK(N645,(N645:P645,Q645:AE645))</f>
        <v>2</v>
      </c>
      <c r="E645" s="7">
        <f>RANK(O645,(N645:P645,Q645:AE645))</f>
        <v>1</v>
      </c>
      <c r="F645" s="7">
        <f>IF(P645&gt;0,RANK(P645,(N645:P645,Q645:AE645)),0)</f>
        <v>3</v>
      </c>
      <c r="G645" s="1">
        <f t="shared" si="251"/>
        <v>1466</v>
      </c>
      <c r="H645" s="2">
        <f t="shared" si="252"/>
        <v>0.19515441959531415</v>
      </c>
      <c r="I645" s="2"/>
      <c r="J645" s="2">
        <f t="shared" si="253"/>
        <v>0.39030883919062831</v>
      </c>
      <c r="K645" s="2">
        <f t="shared" si="254"/>
        <v>0.58546325878594252</v>
      </c>
      <c r="L645" s="2">
        <f t="shared" si="255"/>
        <v>1.6773162939297124E-2</v>
      </c>
      <c r="M645" s="2">
        <f t="shared" si="256"/>
        <v>7.454739084132047E-3</v>
      </c>
      <c r="N645" s="1">
        <v>2932</v>
      </c>
      <c r="O645" s="1">
        <v>4398</v>
      </c>
      <c r="P645" s="1">
        <v>126</v>
      </c>
      <c r="Q645" s="1">
        <v>28</v>
      </c>
      <c r="R645" s="1">
        <v>20</v>
      </c>
      <c r="S645" s="1">
        <v>0</v>
      </c>
      <c r="T645" s="1">
        <v>8</v>
      </c>
      <c r="X645" s="1">
        <v>0</v>
      </c>
      <c r="AG645" s="7">
        <f>IF(Q645&gt;0,RANK(Q645,(N645:P645,Q645:AE645)),0)</f>
        <v>4</v>
      </c>
      <c r="AH645" s="7">
        <f>IF(R645&gt;0,RANK(R645,(N645:P645,Q645:AE645)),0)</f>
        <v>5</v>
      </c>
      <c r="AI645" s="7">
        <f>IF(T645&gt;0,RANK(T645,(N645:P645,Q645:AE645)),0)</f>
        <v>6</v>
      </c>
      <c r="AJ645" s="7">
        <f>IF(S645&gt;0,RANK(S645,(N645:P645,Q645:AE645)),0)</f>
        <v>0</v>
      </c>
      <c r="AK645" s="2">
        <f t="shared" si="257"/>
        <v>3.7273695420660278E-3</v>
      </c>
      <c r="AL645" s="2">
        <f t="shared" si="258"/>
        <v>2.6624068157614484E-3</v>
      </c>
      <c r="AM645" s="2">
        <f t="shared" si="259"/>
        <v>1.0649627263045794E-3</v>
      </c>
      <c r="AN645" s="2">
        <f t="shared" si="260"/>
        <v>0</v>
      </c>
      <c r="AP645" t="s">
        <v>1393</v>
      </c>
      <c r="AQ645" t="s">
        <v>1476</v>
      </c>
      <c r="AT645" s="93" t="s">
        <v>840</v>
      </c>
      <c r="AU645" s="92" t="s">
        <v>459</v>
      </c>
      <c r="AV645" s="83" t="str">
        <f t="shared" si="261"/>
        <v>17023</v>
      </c>
      <c r="AX645" s="7" t="s">
        <v>3753</v>
      </c>
    </row>
    <row r="646" spans="1:50" hidden="1" outlineLevel="1">
      <c r="A646" t="s">
        <v>3531</v>
      </c>
      <c r="B646" t="s">
        <v>1476</v>
      </c>
      <c r="C646" s="1">
        <f t="shared" si="250"/>
        <v>6135</v>
      </c>
      <c r="D646" s="7">
        <f>RANK(N646,(N646:P646,Q646:AE646))</f>
        <v>2</v>
      </c>
      <c r="E646" s="7">
        <f>RANK(O646,(N646:P646,Q646:AE646))</f>
        <v>1</v>
      </c>
      <c r="F646" s="7">
        <f>IF(P646&gt;0,RANK(P646,(N646:P646,Q646:AE646)),0)</f>
        <v>3</v>
      </c>
      <c r="G646" s="1">
        <f t="shared" si="251"/>
        <v>1577</v>
      </c>
      <c r="H646" s="2">
        <f t="shared" si="252"/>
        <v>0.25704971475142624</v>
      </c>
      <c r="I646" s="2"/>
      <c r="J646" s="2">
        <f t="shared" si="253"/>
        <v>0.36055419722901383</v>
      </c>
      <c r="K646" s="2">
        <f t="shared" si="254"/>
        <v>0.61760391198044007</v>
      </c>
      <c r="L646" s="2">
        <f t="shared" si="255"/>
        <v>1.2713936430317848E-2</v>
      </c>
      <c r="M646" s="2">
        <f t="shared" si="256"/>
        <v>9.1279543602282558E-3</v>
      </c>
      <c r="N646" s="1">
        <v>2212</v>
      </c>
      <c r="O646" s="1">
        <v>3789</v>
      </c>
      <c r="P646" s="1">
        <v>78</v>
      </c>
      <c r="Q646" s="1">
        <v>38</v>
      </c>
      <c r="R646" s="1">
        <v>16</v>
      </c>
      <c r="S646" s="1">
        <v>0</v>
      </c>
      <c r="T646" s="1">
        <v>2</v>
      </c>
      <c r="X646" s="1">
        <v>0</v>
      </c>
      <c r="AG646" s="7">
        <f>IF(Q646&gt;0,RANK(Q646,(N646:P646,Q646:AE646)),0)</f>
        <v>4</v>
      </c>
      <c r="AH646" s="7">
        <f>IF(R646&gt;0,RANK(R646,(N646:P646,Q646:AE646)),0)</f>
        <v>5</v>
      </c>
      <c r="AI646" s="7">
        <f>IF(T646&gt;0,RANK(T646,(N646:P646,Q646:AE646)),0)</f>
        <v>6</v>
      </c>
      <c r="AJ646" s="7">
        <f>IF(S646&gt;0,RANK(S646,(N646:P646,Q646:AE646)),0)</f>
        <v>0</v>
      </c>
      <c r="AK646" s="2">
        <f t="shared" si="257"/>
        <v>6.1939690301548488E-3</v>
      </c>
      <c r="AL646" s="2">
        <f t="shared" si="258"/>
        <v>2.6079869600651997E-3</v>
      </c>
      <c r="AM646" s="2">
        <f t="shared" si="259"/>
        <v>3.2599837000814997E-4</v>
      </c>
      <c r="AN646" s="2">
        <f t="shared" si="260"/>
        <v>0</v>
      </c>
      <c r="AP646" t="s">
        <v>3531</v>
      </c>
      <c r="AQ646" t="s">
        <v>1476</v>
      </c>
      <c r="AT646" s="93" t="s">
        <v>840</v>
      </c>
      <c r="AU646" s="92" t="s">
        <v>776</v>
      </c>
      <c r="AV646" s="83" t="str">
        <f t="shared" si="261"/>
        <v>17025</v>
      </c>
      <c r="AX646" s="7" t="s">
        <v>3753</v>
      </c>
    </row>
    <row r="647" spans="1:50" hidden="1" outlineLevel="1">
      <c r="A647" t="s">
        <v>2222</v>
      </c>
      <c r="B647" t="s">
        <v>1476</v>
      </c>
      <c r="C647" s="1">
        <f t="shared" si="250"/>
        <v>15427</v>
      </c>
      <c r="D647" s="7">
        <f>RANK(N647,(N647:P647,Q647:AE647))</f>
        <v>2</v>
      </c>
      <c r="E647" s="7">
        <f>RANK(O647,(N647:P647,Q647:AE647))</f>
        <v>1</v>
      </c>
      <c r="F647" s="7">
        <f>IF(P647&gt;0,RANK(P647,(N647:P647,Q647:AE647)),0)</f>
        <v>3</v>
      </c>
      <c r="G647" s="1">
        <f t="shared" si="251"/>
        <v>2152</v>
      </c>
      <c r="H647" s="2">
        <f t="shared" si="252"/>
        <v>0.13949568937576975</v>
      </c>
      <c r="I647" s="2"/>
      <c r="J647" s="2">
        <f t="shared" si="253"/>
        <v>0.41719063978738574</v>
      </c>
      <c r="K647" s="2">
        <f t="shared" si="254"/>
        <v>0.55668632916315552</v>
      </c>
      <c r="L647" s="2">
        <f t="shared" si="255"/>
        <v>1.9122318013871785E-2</v>
      </c>
      <c r="M647" s="2">
        <f t="shared" si="256"/>
        <v>7.0007130355870043E-3</v>
      </c>
      <c r="N647" s="1">
        <v>6436</v>
      </c>
      <c r="O647" s="1">
        <v>8588</v>
      </c>
      <c r="P647" s="1">
        <v>295</v>
      </c>
      <c r="Q647" s="1">
        <v>64</v>
      </c>
      <c r="R647" s="1">
        <v>35</v>
      </c>
      <c r="S647" s="1">
        <v>0</v>
      </c>
      <c r="T647" s="1">
        <v>9</v>
      </c>
      <c r="X647" s="1">
        <v>0</v>
      </c>
      <c r="AG647" s="7">
        <f>IF(Q647&gt;0,RANK(Q647,(N647:P647,Q647:AE647)),0)</f>
        <v>4</v>
      </c>
      <c r="AH647" s="7">
        <f>IF(R647&gt;0,RANK(R647,(N647:P647,Q647:AE647)),0)</f>
        <v>5</v>
      </c>
      <c r="AI647" s="7">
        <f>IF(T647&gt;0,RANK(T647,(N647:P647,Q647:AE647)),0)</f>
        <v>6</v>
      </c>
      <c r="AJ647" s="7">
        <f>IF(S647&gt;0,RANK(S647,(N647:P647,Q647:AE647)),0)</f>
        <v>0</v>
      </c>
      <c r="AK647" s="2">
        <f t="shared" si="257"/>
        <v>4.1485706877552346E-3</v>
      </c>
      <c r="AL647" s="2">
        <f t="shared" si="258"/>
        <v>2.2687495948661438E-3</v>
      </c>
      <c r="AM647" s="2">
        <f t="shared" si="259"/>
        <v>5.8339275296557982E-4</v>
      </c>
      <c r="AN647" s="2">
        <f t="shared" si="260"/>
        <v>0</v>
      </c>
      <c r="AP647" t="s">
        <v>2222</v>
      </c>
      <c r="AQ647" t="s">
        <v>1476</v>
      </c>
      <c r="AT647" s="93" t="s">
        <v>840</v>
      </c>
      <c r="AU647" s="92" t="s">
        <v>777</v>
      </c>
      <c r="AV647" s="83" t="str">
        <f t="shared" si="261"/>
        <v>17027</v>
      </c>
      <c r="AX647" s="7" t="s">
        <v>3753</v>
      </c>
    </row>
    <row r="648" spans="1:50" hidden="1" outlineLevel="1">
      <c r="A648" t="s">
        <v>3891</v>
      </c>
      <c r="B648" t="s">
        <v>1476</v>
      </c>
      <c r="C648" s="1">
        <f t="shared" si="250"/>
        <v>20093</v>
      </c>
      <c r="D648" s="7">
        <f>RANK(N648,(N648:P648,Q648:AE648))</f>
        <v>2</v>
      </c>
      <c r="E648" s="7">
        <f>RANK(O648,(N648:P648,Q648:AE648))</f>
        <v>1</v>
      </c>
      <c r="F648" s="7">
        <f>IF(P648&gt;0,RANK(P648,(N648:P648,Q648:AE648)),0)</f>
        <v>3</v>
      </c>
      <c r="G648" s="1">
        <f t="shared" si="251"/>
        <v>1591</v>
      </c>
      <c r="H648" s="2">
        <f t="shared" si="252"/>
        <v>7.9181804608570147E-2</v>
      </c>
      <c r="I648" s="2"/>
      <c r="J648" s="2">
        <f t="shared" si="253"/>
        <v>0.44313940178171501</v>
      </c>
      <c r="K648" s="2">
        <f t="shared" si="254"/>
        <v>0.52232120639028512</v>
      </c>
      <c r="L648" s="2">
        <f t="shared" si="255"/>
        <v>2.523266809336585E-2</v>
      </c>
      <c r="M648" s="2">
        <f t="shared" si="256"/>
        <v>9.3067237346340717E-3</v>
      </c>
      <c r="N648" s="1">
        <v>8904</v>
      </c>
      <c r="O648" s="1">
        <v>10495</v>
      </c>
      <c r="P648" s="1">
        <v>507</v>
      </c>
      <c r="Q648" s="1">
        <v>115</v>
      </c>
      <c r="R648" s="1">
        <v>56</v>
      </c>
      <c r="S648" s="1">
        <v>0</v>
      </c>
      <c r="T648" s="1">
        <v>16</v>
      </c>
      <c r="X648" s="1">
        <v>0</v>
      </c>
      <c r="AG648" s="7">
        <f>IF(Q648&gt;0,RANK(Q648,(N648:P648,Q648:AE648)),0)</f>
        <v>4</v>
      </c>
      <c r="AH648" s="7">
        <f>IF(R648&gt;0,RANK(R648,(N648:P648,Q648:AE648)),0)</f>
        <v>5</v>
      </c>
      <c r="AI648" s="7">
        <f>IF(T648&gt;0,RANK(T648,(N648:P648,Q648:AE648)),0)</f>
        <v>6</v>
      </c>
      <c r="AJ648" s="7">
        <f>IF(S648&gt;0,RANK(S648,(N648:P648,Q648:AE648)),0)</f>
        <v>0</v>
      </c>
      <c r="AK648" s="2">
        <f t="shared" si="257"/>
        <v>5.7233862539192749E-3</v>
      </c>
      <c r="AL648" s="2">
        <f t="shared" si="258"/>
        <v>2.787040262778082E-3</v>
      </c>
      <c r="AM648" s="2">
        <f t="shared" si="259"/>
        <v>7.9629721793659483E-4</v>
      </c>
      <c r="AN648" s="2">
        <f t="shared" si="260"/>
        <v>0</v>
      </c>
      <c r="AP648" t="s">
        <v>3891</v>
      </c>
      <c r="AQ648" t="s">
        <v>1476</v>
      </c>
      <c r="AT648" s="93" t="s">
        <v>840</v>
      </c>
      <c r="AU648" s="92" t="s">
        <v>778</v>
      </c>
      <c r="AV648" s="83" t="str">
        <f t="shared" si="261"/>
        <v>17029</v>
      </c>
      <c r="AX648" s="7" t="s">
        <v>3753</v>
      </c>
    </row>
    <row r="649" spans="1:50" hidden="1" outlineLevel="1">
      <c r="A649" t="s">
        <v>1207</v>
      </c>
      <c r="B649" t="s">
        <v>1476</v>
      </c>
      <c r="C649" s="1">
        <f t="shared" si="250"/>
        <v>1865907</v>
      </c>
      <c r="D649" s="7">
        <f>RANK(N649,(N649:P649,Q649:AE649))</f>
        <v>1</v>
      </c>
      <c r="E649" s="7">
        <f>RANK(O649,(N649:P649,Q649:AE649))</f>
        <v>2</v>
      </c>
      <c r="F649" s="7">
        <f>IF(P649&gt;0,RANK(P649,(N649:P649,Q649:AE649)),0)</f>
        <v>3</v>
      </c>
      <c r="G649" s="1">
        <f t="shared" si="251"/>
        <v>746005</v>
      </c>
      <c r="H649" s="2">
        <f t="shared" si="252"/>
        <v>0.39980824339047982</v>
      </c>
      <c r="I649" s="2"/>
      <c r="J649" s="2">
        <f t="shared" si="253"/>
        <v>0.68628661557087245</v>
      </c>
      <c r="K649" s="2">
        <f t="shared" si="254"/>
        <v>0.28647837218039268</v>
      </c>
      <c r="L649" s="2">
        <f t="shared" si="255"/>
        <v>2.2545603826986019E-2</v>
      </c>
      <c r="M649" s="2">
        <f t="shared" si="256"/>
        <v>4.6894084217488502E-3</v>
      </c>
      <c r="N649" s="1">
        <v>1280547</v>
      </c>
      <c r="O649" s="1">
        <v>534542</v>
      </c>
      <c r="P649" s="1">
        <v>42068</v>
      </c>
      <c r="Q649" s="1">
        <v>3816</v>
      </c>
      <c r="R649" s="1">
        <v>4159</v>
      </c>
      <c r="S649" s="1">
        <v>0</v>
      </c>
      <c r="T649" s="1">
        <v>773</v>
      </c>
      <c r="X649" s="1">
        <v>2</v>
      </c>
      <c r="AG649" s="7">
        <f>IF(Q649&gt;0,RANK(Q649,(N649:P649,Q649:AE649)),0)</f>
        <v>5</v>
      </c>
      <c r="AH649" s="7">
        <f>IF(R649&gt;0,RANK(R649,(N649:P649,Q649:AE649)),0)</f>
        <v>4</v>
      </c>
      <c r="AI649" s="7">
        <f>IF(T649&gt;0,RANK(T649,(N649:P649,Q649:AE649)),0)</f>
        <v>6</v>
      </c>
      <c r="AJ649" s="7">
        <f>IF(S649&gt;0,RANK(S649,(N649:P649,Q649:AE649)),0)</f>
        <v>0</v>
      </c>
      <c r="AK649" s="2">
        <f t="shared" si="257"/>
        <v>2.045118004273525E-3</v>
      </c>
      <c r="AL649" s="2">
        <f t="shared" si="258"/>
        <v>2.2289428144060771E-3</v>
      </c>
      <c r="AM649" s="2">
        <f t="shared" si="259"/>
        <v>4.1427573828706362E-4</v>
      </c>
      <c r="AN649" s="2">
        <f t="shared" si="260"/>
        <v>0</v>
      </c>
      <c r="AP649" t="s">
        <v>1207</v>
      </c>
      <c r="AQ649" t="s">
        <v>1476</v>
      </c>
      <c r="AT649" s="93" t="s">
        <v>840</v>
      </c>
      <c r="AU649" s="92" t="s">
        <v>779</v>
      </c>
      <c r="AV649" s="83" t="str">
        <f t="shared" si="261"/>
        <v>17031</v>
      </c>
      <c r="AX649" s="7" t="s">
        <v>3753</v>
      </c>
    </row>
    <row r="650" spans="1:50" hidden="1" outlineLevel="1">
      <c r="A650" t="s">
        <v>2339</v>
      </c>
      <c r="B650" t="s">
        <v>1476</v>
      </c>
      <c r="C650" s="1">
        <f t="shared" si="250"/>
        <v>8500</v>
      </c>
      <c r="D650" s="7">
        <f>RANK(N650,(N650:P650,Q650:AE650))</f>
        <v>2</v>
      </c>
      <c r="E650" s="7">
        <f>RANK(O650,(N650:P650,Q650:AE650))</f>
        <v>1</v>
      </c>
      <c r="F650" s="7">
        <f>IF(P650&gt;0,RANK(P650,(N650:P650,Q650:AE650)),0)</f>
        <v>3</v>
      </c>
      <c r="G650" s="1">
        <f t="shared" si="251"/>
        <v>1641</v>
      </c>
      <c r="H650" s="2">
        <f t="shared" si="252"/>
        <v>0.19305882352941175</v>
      </c>
      <c r="I650" s="2"/>
      <c r="J650" s="2">
        <f t="shared" si="253"/>
        <v>0.39211764705882352</v>
      </c>
      <c r="K650" s="2">
        <f t="shared" si="254"/>
        <v>0.5851764705882353</v>
      </c>
      <c r="L650" s="2">
        <f t="shared" si="255"/>
        <v>1.3882352941176471E-2</v>
      </c>
      <c r="M650" s="2">
        <f t="shared" si="256"/>
        <v>8.8235294117647717E-3</v>
      </c>
      <c r="N650" s="1">
        <v>3333</v>
      </c>
      <c r="O650" s="1">
        <v>4974</v>
      </c>
      <c r="P650" s="1">
        <v>118</v>
      </c>
      <c r="Q650" s="1">
        <v>49</v>
      </c>
      <c r="R650" s="1">
        <v>19</v>
      </c>
      <c r="S650" s="1">
        <v>0</v>
      </c>
      <c r="T650" s="1">
        <v>7</v>
      </c>
      <c r="X650" s="1">
        <v>0</v>
      </c>
      <c r="AG650" s="7">
        <f>IF(Q650&gt;0,RANK(Q650,(N650:P650,Q650:AE650)),0)</f>
        <v>4</v>
      </c>
      <c r="AH650" s="7">
        <f>IF(R650&gt;0,RANK(R650,(N650:P650,Q650:AE650)),0)</f>
        <v>5</v>
      </c>
      <c r="AI650" s="7">
        <f>IF(T650&gt;0,RANK(T650,(N650:P650,Q650:AE650)),0)</f>
        <v>6</v>
      </c>
      <c r="AJ650" s="7">
        <f>IF(S650&gt;0,RANK(S650,(N650:P650,Q650:AE650)),0)</f>
        <v>0</v>
      </c>
      <c r="AK650" s="2">
        <f t="shared" si="257"/>
        <v>5.7647058823529409E-3</v>
      </c>
      <c r="AL650" s="2">
        <f t="shared" si="258"/>
        <v>2.2352941176470588E-3</v>
      </c>
      <c r="AM650" s="2">
        <f t="shared" si="259"/>
        <v>8.2352941176470592E-4</v>
      </c>
      <c r="AN650" s="2">
        <f t="shared" si="260"/>
        <v>0</v>
      </c>
      <c r="AP650" t="s">
        <v>2339</v>
      </c>
      <c r="AQ650" t="s">
        <v>1476</v>
      </c>
      <c r="AT650" s="93" t="s">
        <v>840</v>
      </c>
      <c r="AU650" s="92" t="s">
        <v>780</v>
      </c>
      <c r="AV650" s="83" t="str">
        <f t="shared" si="261"/>
        <v>17033</v>
      </c>
      <c r="AX650" s="7" t="s">
        <v>3753</v>
      </c>
    </row>
    <row r="651" spans="1:50" hidden="1" outlineLevel="1">
      <c r="A651" t="s">
        <v>2622</v>
      </c>
      <c r="B651" t="s">
        <v>1476</v>
      </c>
      <c r="C651" s="1">
        <f t="shared" si="250"/>
        <v>4975</v>
      </c>
      <c r="D651" s="7">
        <f>RANK(N651,(N651:P651,Q651:AE651))</f>
        <v>2</v>
      </c>
      <c r="E651" s="7">
        <f>RANK(O651,(N651:P651,Q651:AE651))</f>
        <v>1</v>
      </c>
      <c r="F651" s="7">
        <f>IF(P651&gt;0,RANK(P651,(N651:P651,Q651:AE651)),0)</f>
        <v>3</v>
      </c>
      <c r="G651" s="1">
        <f t="shared" si="251"/>
        <v>1094</v>
      </c>
      <c r="H651" s="2">
        <f t="shared" si="252"/>
        <v>0.21989949748743717</v>
      </c>
      <c r="I651" s="2"/>
      <c r="J651" s="2">
        <f t="shared" si="253"/>
        <v>0.37587939698492462</v>
      </c>
      <c r="K651" s="2">
        <f t="shared" si="254"/>
        <v>0.59577889447236176</v>
      </c>
      <c r="L651" s="2">
        <f t="shared" si="255"/>
        <v>1.4472361809045226E-2</v>
      </c>
      <c r="M651" s="2">
        <f t="shared" si="256"/>
        <v>1.3869346733668447E-2</v>
      </c>
      <c r="N651" s="1">
        <v>1870</v>
      </c>
      <c r="O651" s="1">
        <v>2964</v>
      </c>
      <c r="P651" s="1">
        <v>72</v>
      </c>
      <c r="Q651" s="1">
        <v>53</v>
      </c>
      <c r="R651" s="1">
        <v>14</v>
      </c>
      <c r="S651" s="1">
        <v>0</v>
      </c>
      <c r="T651" s="1">
        <v>2</v>
      </c>
      <c r="X651" s="1">
        <v>0</v>
      </c>
      <c r="AG651" s="7">
        <f>IF(Q651&gt;0,RANK(Q651,(N651:P651,Q651:AE651)),0)</f>
        <v>4</v>
      </c>
      <c r="AH651" s="7">
        <f>IF(R651&gt;0,RANK(R651,(N651:P651,Q651:AE651)),0)</f>
        <v>5</v>
      </c>
      <c r="AI651" s="7">
        <f>IF(T651&gt;0,RANK(T651,(N651:P651,Q651:AE651)),0)</f>
        <v>6</v>
      </c>
      <c r="AJ651" s="7">
        <f>IF(S651&gt;0,RANK(S651,(N651:P651,Q651:AE651)),0)</f>
        <v>0</v>
      </c>
      <c r="AK651" s="2">
        <f t="shared" si="257"/>
        <v>1.0653266331658291E-2</v>
      </c>
      <c r="AL651" s="2">
        <f t="shared" si="258"/>
        <v>2.8140703517587941E-3</v>
      </c>
      <c r="AM651" s="2">
        <f t="shared" si="259"/>
        <v>4.0201005025125629E-4</v>
      </c>
      <c r="AN651" s="2">
        <f t="shared" si="260"/>
        <v>0</v>
      </c>
      <c r="AP651" t="s">
        <v>2622</v>
      </c>
      <c r="AQ651" t="s">
        <v>1476</v>
      </c>
      <c r="AT651" s="93" t="s">
        <v>840</v>
      </c>
      <c r="AU651" s="92" t="s">
        <v>781</v>
      </c>
      <c r="AV651" s="83" t="str">
        <f t="shared" si="261"/>
        <v>17035</v>
      </c>
      <c r="AX651" s="7" t="s">
        <v>3753</v>
      </c>
    </row>
    <row r="652" spans="1:50" hidden="1" outlineLevel="1">
      <c r="A652" t="s">
        <v>1224</v>
      </c>
      <c r="B652" t="s">
        <v>1476</v>
      </c>
      <c r="C652" s="1">
        <f t="shared" si="250"/>
        <v>33233</v>
      </c>
      <c r="D652" s="7">
        <f>RANK(N652,(N652:P652,Q652:AE652))</f>
        <v>2</v>
      </c>
      <c r="E652" s="7">
        <f>RANK(O652,(N652:P652,Q652:AE652))</f>
        <v>1</v>
      </c>
      <c r="F652" s="7">
        <f>IF(P652&gt;0,RANK(P652,(N652:P652,Q652:AE652)),0)</f>
        <v>3</v>
      </c>
      <c r="G652" s="1">
        <f t="shared" si="251"/>
        <v>2341</v>
      </c>
      <c r="H652" s="2">
        <f t="shared" si="252"/>
        <v>7.0442030511840642E-2</v>
      </c>
      <c r="I652" s="2"/>
      <c r="J652" s="2">
        <f t="shared" si="253"/>
        <v>0.4452802936839888</v>
      </c>
      <c r="K652" s="2">
        <f t="shared" si="254"/>
        <v>0.51572232419582942</v>
      </c>
      <c r="L652" s="2">
        <f t="shared" si="255"/>
        <v>3.105347094755213E-2</v>
      </c>
      <c r="M652" s="2">
        <f t="shared" si="256"/>
        <v>7.9439111726296481E-3</v>
      </c>
      <c r="N652" s="1">
        <v>14798</v>
      </c>
      <c r="O652" s="1">
        <v>17139</v>
      </c>
      <c r="P652" s="1">
        <v>1032</v>
      </c>
      <c r="Q652" s="1">
        <v>128</v>
      </c>
      <c r="R652" s="1">
        <v>118</v>
      </c>
      <c r="S652" s="1">
        <v>0</v>
      </c>
      <c r="T652" s="1">
        <v>18</v>
      </c>
      <c r="X652" s="1">
        <v>0</v>
      </c>
      <c r="AG652" s="7">
        <f>IF(Q652&gt;0,RANK(Q652,(N652:P652,Q652:AE652)),0)</f>
        <v>4</v>
      </c>
      <c r="AH652" s="7">
        <f>IF(R652&gt;0,RANK(R652,(N652:P652,Q652:AE652)),0)</f>
        <v>5</v>
      </c>
      <c r="AI652" s="7">
        <f>IF(T652&gt;0,RANK(T652,(N652:P652,Q652:AE652)),0)</f>
        <v>6</v>
      </c>
      <c r="AJ652" s="7">
        <f>IF(S652&gt;0,RANK(S652,(N652:P652,Q652:AE652)),0)</f>
        <v>0</v>
      </c>
      <c r="AK652" s="2">
        <f t="shared" si="257"/>
        <v>3.8515932958204193E-3</v>
      </c>
      <c r="AL652" s="2">
        <f t="shared" si="258"/>
        <v>3.5506875695844493E-3</v>
      </c>
      <c r="AM652" s="2">
        <f t="shared" si="259"/>
        <v>5.4163030722474649E-4</v>
      </c>
      <c r="AN652" s="2">
        <f t="shared" si="260"/>
        <v>0</v>
      </c>
      <c r="AP652" t="s">
        <v>1224</v>
      </c>
      <c r="AQ652" t="s">
        <v>1476</v>
      </c>
      <c r="AT652" s="93" t="s">
        <v>840</v>
      </c>
      <c r="AU652" s="92" t="s">
        <v>782</v>
      </c>
      <c r="AV652" s="83" t="str">
        <f t="shared" si="261"/>
        <v>17037</v>
      </c>
      <c r="AX652" s="7" t="s">
        <v>3753</v>
      </c>
    </row>
    <row r="653" spans="1:50" hidden="1" outlineLevel="1">
      <c r="A653" t="s">
        <v>841</v>
      </c>
      <c r="B653" t="s">
        <v>1476</v>
      </c>
      <c r="C653" s="1">
        <f t="shared" si="250"/>
        <v>7051</v>
      </c>
      <c r="D653" s="7">
        <f>RANK(N653,(N653:P653,Q653:AE653))</f>
        <v>2</v>
      </c>
      <c r="E653" s="7">
        <f>RANK(O653,(N653:P653,Q653:AE653))</f>
        <v>1</v>
      </c>
      <c r="F653" s="7">
        <f>IF(P653&gt;0,RANK(P653,(N653:P653,Q653:AE653)),0)</f>
        <v>3</v>
      </c>
      <c r="G653" s="1">
        <f t="shared" si="251"/>
        <v>1098</v>
      </c>
      <c r="H653" s="2">
        <f t="shared" si="252"/>
        <v>0.15572259254006524</v>
      </c>
      <c r="I653" s="2"/>
      <c r="J653" s="2">
        <f t="shared" si="253"/>
        <v>0.40703446319670966</v>
      </c>
      <c r="K653" s="2">
        <f t="shared" si="254"/>
        <v>0.56275705573677492</v>
      </c>
      <c r="L653" s="2">
        <f t="shared" si="255"/>
        <v>1.8862572684725572E-2</v>
      </c>
      <c r="M653" s="2">
        <f t="shared" si="256"/>
        <v>1.1345908381789841E-2</v>
      </c>
      <c r="N653" s="1">
        <v>2870</v>
      </c>
      <c r="O653" s="1">
        <v>3968</v>
      </c>
      <c r="P653" s="1">
        <v>133</v>
      </c>
      <c r="Q653" s="1">
        <v>55</v>
      </c>
      <c r="R653" s="1">
        <v>21</v>
      </c>
      <c r="S653" s="1">
        <v>0</v>
      </c>
      <c r="T653" s="1">
        <v>4</v>
      </c>
      <c r="X653" s="1">
        <v>0</v>
      </c>
      <c r="AG653" s="7">
        <f>IF(Q653&gt;0,RANK(Q653,(N653:P653,Q653:AE653)),0)</f>
        <v>4</v>
      </c>
      <c r="AH653" s="7">
        <f>IF(R653&gt;0,RANK(R653,(N653:P653,Q653:AE653)),0)</f>
        <v>5</v>
      </c>
      <c r="AI653" s="7">
        <f>IF(T653&gt;0,RANK(T653,(N653:P653,Q653:AE653)),0)</f>
        <v>6</v>
      </c>
      <c r="AJ653" s="7">
        <f>IF(S653&gt;0,RANK(S653,(N653:P653,Q653:AE653)),0)</f>
        <v>0</v>
      </c>
      <c r="AK653" s="2">
        <f t="shared" si="257"/>
        <v>7.8003120124804995E-3</v>
      </c>
      <c r="AL653" s="2">
        <f t="shared" si="258"/>
        <v>2.978300950219827E-3</v>
      </c>
      <c r="AM653" s="2">
        <f t="shared" si="259"/>
        <v>5.6729541908949086E-4</v>
      </c>
      <c r="AN653" s="2">
        <f t="shared" si="260"/>
        <v>0</v>
      </c>
      <c r="AP653" t="s">
        <v>841</v>
      </c>
      <c r="AQ653" t="s">
        <v>1476</v>
      </c>
      <c r="AT653" s="93" t="s">
        <v>840</v>
      </c>
      <c r="AU653" s="92" t="s">
        <v>1172</v>
      </c>
      <c r="AV653" s="83" t="str">
        <f t="shared" si="261"/>
        <v>17039</v>
      </c>
      <c r="AX653" s="7" t="s">
        <v>3753</v>
      </c>
    </row>
    <row r="654" spans="1:50" hidden="1" outlineLevel="1">
      <c r="A654" t="s">
        <v>729</v>
      </c>
      <c r="B654" t="s">
        <v>1476</v>
      </c>
      <c r="C654" s="1">
        <f t="shared" si="250"/>
        <v>8152</v>
      </c>
      <c r="D654" s="7">
        <f>RANK(N654,(N654:P654,Q654:AE654))</f>
        <v>2</v>
      </c>
      <c r="E654" s="7">
        <f>RANK(O654,(N654:P654,Q654:AE654))</f>
        <v>1</v>
      </c>
      <c r="F654" s="7">
        <f>IF(P654&gt;0,RANK(P654,(N654:P654,Q654:AE654)),0)</f>
        <v>3</v>
      </c>
      <c r="G654" s="1">
        <f t="shared" si="251"/>
        <v>1519</v>
      </c>
      <c r="H654" s="2">
        <f t="shared" si="252"/>
        <v>0.18633464180569184</v>
      </c>
      <c r="I654" s="2"/>
      <c r="J654" s="2">
        <f t="shared" si="253"/>
        <v>0.39438174681059862</v>
      </c>
      <c r="K654" s="2">
        <f t="shared" si="254"/>
        <v>0.58071638861629049</v>
      </c>
      <c r="L654" s="2">
        <f t="shared" si="255"/>
        <v>1.619234543670265E-2</v>
      </c>
      <c r="M654" s="2">
        <f t="shared" si="256"/>
        <v>8.7095191364082933E-3</v>
      </c>
      <c r="N654" s="1">
        <v>3215</v>
      </c>
      <c r="O654" s="1">
        <v>4734</v>
      </c>
      <c r="P654" s="1">
        <v>132</v>
      </c>
      <c r="Q654" s="1">
        <v>57</v>
      </c>
      <c r="R654" s="1">
        <v>11</v>
      </c>
      <c r="S654" s="1">
        <v>0</v>
      </c>
      <c r="T654" s="1">
        <v>3</v>
      </c>
      <c r="X654" s="1">
        <v>0</v>
      </c>
      <c r="AG654" s="7">
        <f>IF(Q654&gt;0,RANK(Q654,(N654:P654,Q654:AE654)),0)</f>
        <v>4</v>
      </c>
      <c r="AH654" s="7">
        <f>IF(R654&gt;0,RANK(R654,(N654:P654,Q654:AE654)),0)</f>
        <v>5</v>
      </c>
      <c r="AI654" s="7">
        <f>IF(T654&gt;0,RANK(T654,(N654:P654,Q654:AE654)),0)</f>
        <v>6</v>
      </c>
      <c r="AJ654" s="7">
        <f>IF(S654&gt;0,RANK(S654,(N654:P654,Q654:AE654)),0)</f>
        <v>0</v>
      </c>
      <c r="AK654" s="2">
        <f t="shared" si="257"/>
        <v>6.9921491658488715E-3</v>
      </c>
      <c r="AL654" s="2">
        <f t="shared" si="258"/>
        <v>1.3493621197252208E-3</v>
      </c>
      <c r="AM654" s="2">
        <f t="shared" si="259"/>
        <v>3.6800785083415113E-4</v>
      </c>
      <c r="AN654" s="2">
        <f t="shared" si="260"/>
        <v>0</v>
      </c>
      <c r="AP654" t="s">
        <v>729</v>
      </c>
      <c r="AQ654" t="s">
        <v>1476</v>
      </c>
      <c r="AT654" s="93" t="s">
        <v>840</v>
      </c>
      <c r="AU654" s="92" t="s">
        <v>1173</v>
      </c>
      <c r="AV654" s="83" t="str">
        <f t="shared" si="261"/>
        <v>17041</v>
      </c>
      <c r="AX654" s="7" t="s">
        <v>3753</v>
      </c>
    </row>
    <row r="655" spans="1:50" hidden="1" outlineLevel="1">
      <c r="A655" t="s">
        <v>2004</v>
      </c>
      <c r="B655" t="s">
        <v>1476</v>
      </c>
      <c r="C655" s="1">
        <f t="shared" si="250"/>
        <v>364362</v>
      </c>
      <c r="D655" s="7">
        <f>RANK(N655,(N655:P655,Q655:AE655))</f>
        <v>2</v>
      </c>
      <c r="E655" s="7">
        <f>RANK(O655,(N655:P655,Q655:AE655))</f>
        <v>1</v>
      </c>
      <c r="F655" s="7">
        <f>IF(P655&gt;0,RANK(P655,(N655:P655,Q655:AE655)),0)</f>
        <v>3</v>
      </c>
      <c r="G655" s="1">
        <f t="shared" si="251"/>
        <v>48487</v>
      </c>
      <c r="H655" s="2">
        <f t="shared" si="252"/>
        <v>0.13307370142879882</v>
      </c>
      <c r="I655" s="2"/>
      <c r="J655" s="2">
        <f t="shared" si="253"/>
        <v>0.41867702998666162</v>
      </c>
      <c r="K655" s="2">
        <f t="shared" si="254"/>
        <v>0.55175073141546049</v>
      </c>
      <c r="L655" s="2">
        <f t="shared" si="255"/>
        <v>2.3907542498943359E-2</v>
      </c>
      <c r="M655" s="2">
        <f t="shared" si="256"/>
        <v>5.6646960989345831E-3</v>
      </c>
      <c r="N655" s="1">
        <v>152550</v>
      </c>
      <c r="O655" s="1">
        <v>201037</v>
      </c>
      <c r="P655" s="1">
        <v>8711</v>
      </c>
      <c r="Q655" s="1">
        <v>883</v>
      </c>
      <c r="R655" s="1">
        <v>1048</v>
      </c>
      <c r="S655" s="1">
        <v>0</v>
      </c>
      <c r="T655" s="1">
        <v>132</v>
      </c>
      <c r="X655" s="1">
        <v>1</v>
      </c>
      <c r="AG655" s="7">
        <f>IF(Q655&gt;0,RANK(Q655,(N655:P655,Q655:AE655)),0)</f>
        <v>5</v>
      </c>
      <c r="AH655" s="7">
        <f>IF(R655&gt;0,RANK(R655,(N655:P655,Q655:AE655)),0)</f>
        <v>4</v>
      </c>
      <c r="AI655" s="7">
        <f>IF(T655&gt;0,RANK(T655,(N655:P655,Q655:AE655)),0)</f>
        <v>6</v>
      </c>
      <c r="AJ655" s="7">
        <f>IF(S655&gt;0,RANK(S655,(N655:P655,Q655:AE655)),0)</f>
        <v>0</v>
      </c>
      <c r="AK655" s="2">
        <f t="shared" si="257"/>
        <v>2.4234140772089294E-3</v>
      </c>
      <c r="AL655" s="2">
        <f t="shared" si="258"/>
        <v>2.8762604223272459E-3</v>
      </c>
      <c r="AM655" s="2">
        <f t="shared" si="259"/>
        <v>3.6227707609465314E-4</v>
      </c>
      <c r="AN655" s="2">
        <f t="shared" si="260"/>
        <v>0</v>
      </c>
      <c r="AP655" t="s">
        <v>2004</v>
      </c>
      <c r="AQ655" t="s">
        <v>1476</v>
      </c>
      <c r="AT655" s="93" t="s">
        <v>840</v>
      </c>
      <c r="AU655" s="92" t="s">
        <v>1174</v>
      </c>
      <c r="AV655" s="83" t="str">
        <f t="shared" si="261"/>
        <v>17043</v>
      </c>
      <c r="AX655" s="7" t="s">
        <v>3753</v>
      </c>
    </row>
    <row r="656" spans="1:50" hidden="1" outlineLevel="1">
      <c r="A656" t="s">
        <v>3892</v>
      </c>
      <c r="B656" t="s">
        <v>1476</v>
      </c>
      <c r="C656" s="1">
        <f t="shared" si="250"/>
        <v>8232</v>
      </c>
      <c r="D656" s="7">
        <f>RANK(N656,(N656:P656,Q656:AE656))</f>
        <v>2</v>
      </c>
      <c r="E656" s="7">
        <f>RANK(O656,(N656:P656,Q656:AE656))</f>
        <v>1</v>
      </c>
      <c r="F656" s="7">
        <f>IF(P656&gt;0,RANK(P656,(N656:P656,Q656:AE656)),0)</f>
        <v>3</v>
      </c>
      <c r="G656" s="1">
        <f t="shared" si="251"/>
        <v>1617</v>
      </c>
      <c r="H656" s="2">
        <f t="shared" si="252"/>
        <v>0.19642857142857142</v>
      </c>
      <c r="I656" s="2"/>
      <c r="J656" s="2">
        <f t="shared" si="253"/>
        <v>0.39067055393586003</v>
      </c>
      <c r="K656" s="2">
        <f t="shared" si="254"/>
        <v>0.58709912536443154</v>
      </c>
      <c r="L656" s="2">
        <f t="shared" si="255"/>
        <v>1.3726919339164237E-2</v>
      </c>
      <c r="M656" s="2">
        <f t="shared" si="256"/>
        <v>8.5034013605441907E-3</v>
      </c>
      <c r="N656" s="1">
        <v>3216</v>
      </c>
      <c r="O656" s="1">
        <v>4833</v>
      </c>
      <c r="P656" s="1">
        <v>113</v>
      </c>
      <c r="Q656" s="1">
        <v>52</v>
      </c>
      <c r="R656" s="1">
        <v>15</v>
      </c>
      <c r="S656" s="1">
        <v>0</v>
      </c>
      <c r="T656" s="1">
        <v>3</v>
      </c>
      <c r="X656" s="1">
        <v>0</v>
      </c>
      <c r="AG656" s="7">
        <f>IF(Q656&gt;0,RANK(Q656,(N656:P656,Q656:AE656)),0)</f>
        <v>4</v>
      </c>
      <c r="AH656" s="7">
        <f>IF(R656&gt;0,RANK(R656,(N656:P656,Q656:AE656)),0)</f>
        <v>5</v>
      </c>
      <c r="AI656" s="7">
        <f>IF(T656&gt;0,RANK(T656,(N656:P656,Q656:AE656)),0)</f>
        <v>6</v>
      </c>
      <c r="AJ656" s="7">
        <f>IF(S656&gt;0,RANK(S656,(N656:P656,Q656:AE656)),0)</f>
        <v>0</v>
      </c>
      <c r="AK656" s="2">
        <f t="shared" si="257"/>
        <v>6.3168124392614187E-3</v>
      </c>
      <c r="AL656" s="2">
        <f t="shared" si="258"/>
        <v>1.8221574344023323E-3</v>
      </c>
      <c r="AM656" s="2">
        <f t="shared" si="259"/>
        <v>3.6443148688046647E-4</v>
      </c>
      <c r="AN656" s="2">
        <f t="shared" si="260"/>
        <v>0</v>
      </c>
      <c r="AP656" t="s">
        <v>3892</v>
      </c>
      <c r="AQ656" t="s">
        <v>1476</v>
      </c>
      <c r="AT656" s="93" t="s">
        <v>840</v>
      </c>
      <c r="AU656" s="92" t="s">
        <v>130</v>
      </c>
      <c r="AV656" s="83" t="str">
        <f t="shared" si="261"/>
        <v>17045</v>
      </c>
      <c r="AX656" s="7" t="s">
        <v>3753</v>
      </c>
    </row>
    <row r="657" spans="1:50" hidden="1" outlineLevel="1">
      <c r="A657" t="s">
        <v>2679</v>
      </c>
      <c r="B657" t="s">
        <v>1476</v>
      </c>
      <c r="C657" s="1">
        <f t="shared" si="250"/>
        <v>3260</v>
      </c>
      <c r="D657" s="7">
        <f>RANK(N657,(N657:P657,Q657:AE657))</f>
        <v>2</v>
      </c>
      <c r="E657" s="7">
        <f>RANK(O657,(N657:P657,Q657:AE657))</f>
        <v>1</v>
      </c>
      <c r="F657" s="7">
        <f>IF(P657&gt;0,RANK(P657,(N657:P657,Q657:AE657)),0)</f>
        <v>3</v>
      </c>
      <c r="G657" s="1">
        <f t="shared" si="251"/>
        <v>1234</v>
      </c>
      <c r="H657" s="2">
        <f t="shared" si="252"/>
        <v>0.37852760736196317</v>
      </c>
      <c r="I657" s="2"/>
      <c r="J657" s="2">
        <f t="shared" si="253"/>
        <v>0.3</v>
      </c>
      <c r="K657" s="2">
        <f t="shared" si="254"/>
        <v>0.67852760736196316</v>
      </c>
      <c r="L657" s="2">
        <f t="shared" si="255"/>
        <v>1.2883435582822086E-2</v>
      </c>
      <c r="M657" s="2">
        <f t="shared" si="256"/>
        <v>8.5889570552147108E-3</v>
      </c>
      <c r="N657" s="1">
        <v>978</v>
      </c>
      <c r="O657" s="1">
        <v>2212</v>
      </c>
      <c r="P657" s="1">
        <v>42</v>
      </c>
      <c r="Q657" s="1">
        <v>25</v>
      </c>
      <c r="R657" s="1">
        <v>3</v>
      </c>
      <c r="S657" s="1">
        <v>0</v>
      </c>
      <c r="T657" s="1">
        <v>0</v>
      </c>
      <c r="X657" s="1">
        <v>0</v>
      </c>
      <c r="AG657" s="7">
        <f>IF(Q657&gt;0,RANK(Q657,(N657:P657,Q657:AE657)),0)</f>
        <v>4</v>
      </c>
      <c r="AH657" s="7">
        <f>IF(R657&gt;0,RANK(R657,(N657:P657,Q657:AE657)),0)</f>
        <v>5</v>
      </c>
      <c r="AI657" s="7">
        <f>IF(T657&gt;0,RANK(T657,(N657:P657,Q657:AE657)),0)</f>
        <v>0</v>
      </c>
      <c r="AJ657" s="7">
        <f>IF(S657&gt;0,RANK(S657,(N657:P657,Q657:AE657)),0)</f>
        <v>0</v>
      </c>
      <c r="AK657" s="2">
        <f t="shared" si="257"/>
        <v>7.6687116564417178E-3</v>
      </c>
      <c r="AL657" s="2">
        <f t="shared" si="258"/>
        <v>9.2024539877300613E-4</v>
      </c>
      <c r="AM657" s="2">
        <f t="shared" si="259"/>
        <v>0</v>
      </c>
      <c r="AN657" s="2">
        <f t="shared" si="260"/>
        <v>0</v>
      </c>
      <c r="AP657" t="s">
        <v>2679</v>
      </c>
      <c r="AQ657" t="s">
        <v>1476</v>
      </c>
      <c r="AT657" s="93" t="s">
        <v>840</v>
      </c>
      <c r="AU657" s="92" t="s">
        <v>131</v>
      </c>
      <c r="AV657" s="83" t="str">
        <f t="shared" si="261"/>
        <v>17047</v>
      </c>
      <c r="AX657" s="7" t="s">
        <v>3753</v>
      </c>
    </row>
    <row r="658" spans="1:50" hidden="1" outlineLevel="1">
      <c r="A658" t="s">
        <v>3504</v>
      </c>
      <c r="B658" t="s">
        <v>1476</v>
      </c>
      <c r="C658" s="1">
        <f t="shared" si="250"/>
        <v>14485</v>
      </c>
      <c r="D658" s="7">
        <f>RANK(N658,(N658:P658,Q658:AE658))</f>
        <v>2</v>
      </c>
      <c r="E658" s="7">
        <f>RANK(O658,(N658:P658,Q658:AE658))</f>
        <v>1</v>
      </c>
      <c r="F658" s="7">
        <f>IF(P658&gt;0,RANK(P658,(N658:P658,Q658:AE658)),0)</f>
        <v>3</v>
      </c>
      <c r="G658" s="1">
        <f t="shared" si="251"/>
        <v>5630</v>
      </c>
      <c r="H658" s="2">
        <f t="shared" si="252"/>
        <v>0.38867794269934414</v>
      </c>
      <c r="I658" s="2"/>
      <c r="J658" s="2">
        <f t="shared" si="253"/>
        <v>0.29168104936140837</v>
      </c>
      <c r="K658" s="2">
        <f t="shared" si="254"/>
        <v>0.68035899206075245</v>
      </c>
      <c r="L658" s="2">
        <f t="shared" si="255"/>
        <v>1.4704867103900586E-2</v>
      </c>
      <c r="M658" s="2">
        <f t="shared" si="256"/>
        <v>1.3255091473938586E-2</v>
      </c>
      <c r="N658" s="1">
        <v>4225</v>
      </c>
      <c r="O658" s="1">
        <v>9855</v>
      </c>
      <c r="P658" s="1">
        <v>213</v>
      </c>
      <c r="Q658" s="1">
        <v>143</v>
      </c>
      <c r="R658" s="1">
        <v>39</v>
      </c>
      <c r="S658" s="1">
        <v>0</v>
      </c>
      <c r="T658" s="1">
        <v>10</v>
      </c>
      <c r="X658" s="1">
        <v>0</v>
      </c>
      <c r="AG658" s="7">
        <f>IF(Q658&gt;0,RANK(Q658,(N658:P658,Q658:AE658)),0)</f>
        <v>4</v>
      </c>
      <c r="AH658" s="7">
        <f>IF(R658&gt;0,RANK(R658,(N658:P658,Q658:AE658)),0)</f>
        <v>5</v>
      </c>
      <c r="AI658" s="7">
        <f>IF(T658&gt;0,RANK(T658,(N658:P658,Q658:AE658)),0)</f>
        <v>6</v>
      </c>
      <c r="AJ658" s="7">
        <f>IF(S658&gt;0,RANK(S658,(N658:P658,Q658:AE658)),0)</f>
        <v>0</v>
      </c>
      <c r="AK658" s="2">
        <f t="shared" si="257"/>
        <v>9.8722816706938218E-3</v>
      </c>
      <c r="AL658" s="2">
        <f t="shared" si="258"/>
        <v>2.6924404556437696E-3</v>
      </c>
      <c r="AM658" s="2">
        <f t="shared" si="259"/>
        <v>6.9036934760096649E-4</v>
      </c>
      <c r="AN658" s="2">
        <f t="shared" si="260"/>
        <v>0</v>
      </c>
      <c r="AP658" t="s">
        <v>3504</v>
      </c>
      <c r="AQ658" t="s">
        <v>1476</v>
      </c>
      <c r="AT658" s="93" t="s">
        <v>840</v>
      </c>
      <c r="AU658" s="92" t="s">
        <v>132</v>
      </c>
      <c r="AV658" s="83" t="str">
        <f t="shared" si="261"/>
        <v>17049</v>
      </c>
      <c r="AX658" s="7" t="s">
        <v>3753</v>
      </c>
    </row>
    <row r="659" spans="1:50" hidden="1" outlineLevel="1">
      <c r="A659" t="s">
        <v>945</v>
      </c>
      <c r="B659" t="s">
        <v>1476</v>
      </c>
      <c r="C659" s="1">
        <f t="shared" si="250"/>
        <v>9338</v>
      </c>
      <c r="D659" s="7">
        <f>RANK(N659,(N659:P659,Q659:AE659))</f>
        <v>2</v>
      </c>
      <c r="E659" s="7">
        <f>RANK(O659,(N659:P659,Q659:AE659))</f>
        <v>1</v>
      </c>
      <c r="F659" s="7">
        <f>IF(P659&gt;0,RANK(P659,(N659:P659,Q659:AE659)),0)</f>
        <v>3</v>
      </c>
      <c r="G659" s="1">
        <f t="shared" si="251"/>
        <v>1314</v>
      </c>
      <c r="H659" s="2">
        <f t="shared" si="252"/>
        <v>0.14071535660741058</v>
      </c>
      <c r="I659" s="2"/>
      <c r="J659" s="2">
        <f t="shared" si="253"/>
        <v>0.41614906832298137</v>
      </c>
      <c r="K659" s="2">
        <f t="shared" si="254"/>
        <v>0.5568644249303919</v>
      </c>
      <c r="L659" s="2">
        <f t="shared" si="255"/>
        <v>1.3064896123366887E-2</v>
      </c>
      <c r="M659" s="2">
        <f t="shared" si="256"/>
        <v>1.3921610623259839E-2</v>
      </c>
      <c r="N659" s="1">
        <v>3886</v>
      </c>
      <c r="O659" s="1">
        <v>5200</v>
      </c>
      <c r="P659" s="1">
        <v>122</v>
      </c>
      <c r="Q659" s="1">
        <v>95</v>
      </c>
      <c r="R659" s="1">
        <v>31</v>
      </c>
      <c r="S659" s="1">
        <v>0</v>
      </c>
      <c r="T659" s="1">
        <v>4</v>
      </c>
      <c r="X659" s="1">
        <v>0</v>
      </c>
      <c r="AG659" s="7">
        <f>IF(Q659&gt;0,RANK(Q659,(N659:P659,Q659:AE659)),0)</f>
        <v>4</v>
      </c>
      <c r="AH659" s="7">
        <f>IF(R659&gt;0,RANK(R659,(N659:P659,Q659:AE659)),0)</f>
        <v>5</v>
      </c>
      <c r="AI659" s="7">
        <f>IF(T659&gt;0,RANK(T659,(N659:P659,Q659:AE659)),0)</f>
        <v>6</v>
      </c>
      <c r="AJ659" s="7">
        <f>IF(S659&gt;0,RANK(S659,(N659:P659,Q659:AE659)),0)</f>
        <v>0</v>
      </c>
      <c r="AK659" s="2">
        <f t="shared" si="257"/>
        <v>1.0173484686228314E-2</v>
      </c>
      <c r="AL659" s="2">
        <f t="shared" si="258"/>
        <v>3.3197686870850289E-3</v>
      </c>
      <c r="AM659" s="2">
        <f t="shared" si="259"/>
        <v>4.2835724994645533E-4</v>
      </c>
      <c r="AN659" s="2">
        <f t="shared" si="260"/>
        <v>0</v>
      </c>
      <c r="AP659" t="s">
        <v>945</v>
      </c>
      <c r="AQ659" t="s">
        <v>1476</v>
      </c>
      <c r="AT659" s="93" t="s">
        <v>840</v>
      </c>
      <c r="AU659" s="92" t="s">
        <v>658</v>
      </c>
      <c r="AV659" s="83" t="str">
        <f t="shared" si="261"/>
        <v>17051</v>
      </c>
      <c r="AX659" s="7" t="s">
        <v>3753</v>
      </c>
    </row>
    <row r="660" spans="1:50" hidden="1" outlineLevel="1">
      <c r="A660" t="s">
        <v>1914</v>
      </c>
      <c r="B660" t="s">
        <v>1476</v>
      </c>
      <c r="C660" s="1">
        <f t="shared" si="250"/>
        <v>6153</v>
      </c>
      <c r="D660" s="7">
        <f>RANK(N660,(N660:P660,Q660:AE660))</f>
        <v>2</v>
      </c>
      <c r="E660" s="7">
        <f>RANK(O660,(N660:P660,Q660:AE660))</f>
        <v>1</v>
      </c>
      <c r="F660" s="7">
        <f>IF(P660&gt;0,RANK(P660,(N660:P660,Q660:AE660)),0)</f>
        <v>3</v>
      </c>
      <c r="G660" s="1">
        <f t="shared" si="251"/>
        <v>1799</v>
      </c>
      <c r="H660" s="2">
        <f t="shared" si="252"/>
        <v>0.29237770193401591</v>
      </c>
      <c r="I660" s="2"/>
      <c r="J660" s="2">
        <f t="shared" si="253"/>
        <v>0.33967170485941817</v>
      </c>
      <c r="K660" s="2">
        <f t="shared" si="254"/>
        <v>0.63204940679343413</v>
      </c>
      <c r="L660" s="2">
        <f t="shared" si="255"/>
        <v>1.8852592231431823E-2</v>
      </c>
      <c r="M660" s="2">
        <f t="shared" si="256"/>
        <v>9.426296115715823E-3</v>
      </c>
      <c r="N660" s="1">
        <v>2090</v>
      </c>
      <c r="O660" s="1">
        <v>3889</v>
      </c>
      <c r="P660" s="1">
        <v>116</v>
      </c>
      <c r="Q660" s="1">
        <v>37</v>
      </c>
      <c r="R660" s="1">
        <v>17</v>
      </c>
      <c r="S660" s="1">
        <v>0</v>
      </c>
      <c r="T660" s="1">
        <v>4</v>
      </c>
      <c r="X660" s="1">
        <v>0</v>
      </c>
      <c r="AG660" s="7">
        <f>IF(Q660&gt;0,RANK(Q660,(N660:P660,Q660:AE660)),0)</f>
        <v>4</v>
      </c>
      <c r="AH660" s="7">
        <f>IF(R660&gt;0,RANK(R660,(N660:P660,Q660:AE660)),0)</f>
        <v>5</v>
      </c>
      <c r="AI660" s="7">
        <f>IF(T660&gt;0,RANK(T660,(N660:P660,Q660:AE660)),0)</f>
        <v>6</v>
      </c>
      <c r="AJ660" s="7">
        <f>IF(S660&gt;0,RANK(S660,(N660:P660,Q660:AE660)),0)</f>
        <v>0</v>
      </c>
      <c r="AK660" s="2">
        <f t="shared" si="257"/>
        <v>6.0133268324394605E-3</v>
      </c>
      <c r="AL660" s="2">
        <f t="shared" si="258"/>
        <v>2.7628798959856982E-3</v>
      </c>
      <c r="AM660" s="2">
        <f t="shared" si="259"/>
        <v>6.5008938729075249E-4</v>
      </c>
      <c r="AN660" s="2">
        <f t="shared" si="260"/>
        <v>0</v>
      </c>
      <c r="AP660" t="s">
        <v>1914</v>
      </c>
      <c r="AQ660" t="s">
        <v>1476</v>
      </c>
      <c r="AT660" s="93" t="s">
        <v>840</v>
      </c>
      <c r="AU660" s="92" t="s">
        <v>659</v>
      </c>
      <c r="AV660" s="83" t="str">
        <f t="shared" si="261"/>
        <v>17053</v>
      </c>
      <c r="AX660" s="7" t="s">
        <v>3753</v>
      </c>
    </row>
    <row r="661" spans="1:50" hidden="1" outlineLevel="1">
      <c r="A661" t="s">
        <v>2579</v>
      </c>
      <c r="B661" t="s">
        <v>1476</v>
      </c>
      <c r="C661" s="1">
        <f t="shared" si="250"/>
        <v>19212</v>
      </c>
      <c r="D661" s="7">
        <f>RANK(N661,(N661:P661,Q661:AE661))</f>
        <v>1</v>
      </c>
      <c r="E661" s="7">
        <f>RANK(O661,(N661:P661,Q661:AE661))</f>
        <v>2</v>
      </c>
      <c r="F661" s="7">
        <f>IF(P661&gt;0,RANK(P661,(N661:P661,Q661:AE661)),0)</f>
        <v>3</v>
      </c>
      <c r="G661" s="1">
        <f t="shared" si="251"/>
        <v>1711</v>
      </c>
      <c r="H661" s="2">
        <f t="shared" si="252"/>
        <v>8.9058921507391212E-2</v>
      </c>
      <c r="I661" s="2"/>
      <c r="J661" s="2">
        <f t="shared" si="253"/>
        <v>0.53097022694149487</v>
      </c>
      <c r="K661" s="2">
        <f t="shared" si="254"/>
        <v>0.44191130543410367</v>
      </c>
      <c r="L661" s="2">
        <f t="shared" si="255"/>
        <v>1.8061628149073496E-2</v>
      </c>
      <c r="M661" s="2">
        <f t="shared" si="256"/>
        <v>9.0568394753279581E-3</v>
      </c>
      <c r="N661" s="1">
        <v>10201</v>
      </c>
      <c r="O661" s="1">
        <v>8490</v>
      </c>
      <c r="P661" s="1">
        <v>347</v>
      </c>
      <c r="Q661" s="1">
        <v>126</v>
      </c>
      <c r="R661" s="1">
        <v>39</v>
      </c>
      <c r="S661" s="1">
        <v>0</v>
      </c>
      <c r="T661" s="1">
        <v>9</v>
      </c>
      <c r="X661" s="1">
        <v>0</v>
      </c>
      <c r="AG661" s="7">
        <f>IF(Q661&gt;0,RANK(Q661,(N661:P661,Q661:AE661)),0)</f>
        <v>4</v>
      </c>
      <c r="AH661" s="7">
        <f>IF(R661&gt;0,RANK(R661,(N661:P661,Q661:AE661)),0)</f>
        <v>5</v>
      </c>
      <c r="AI661" s="7">
        <f>IF(T661&gt;0,RANK(T661,(N661:P661,Q661:AE661)),0)</f>
        <v>6</v>
      </c>
      <c r="AJ661" s="7">
        <f>IF(S661&gt;0,RANK(S661,(N661:P661,Q661:AE661)),0)</f>
        <v>0</v>
      </c>
      <c r="AK661" s="2">
        <f t="shared" si="257"/>
        <v>6.5584009993753904E-3</v>
      </c>
      <c r="AL661" s="2">
        <f t="shared" si="258"/>
        <v>2.0299812617114305E-3</v>
      </c>
      <c r="AM661" s="2">
        <f t="shared" si="259"/>
        <v>4.6845721424109934E-4</v>
      </c>
      <c r="AN661" s="2">
        <f t="shared" si="260"/>
        <v>0</v>
      </c>
      <c r="AP661" t="s">
        <v>2579</v>
      </c>
      <c r="AQ661" t="s">
        <v>1476</v>
      </c>
      <c r="AT661" s="93" t="s">
        <v>840</v>
      </c>
      <c r="AU661" s="92" t="s">
        <v>660</v>
      </c>
      <c r="AV661" s="83" t="str">
        <f t="shared" si="261"/>
        <v>17055</v>
      </c>
      <c r="AX661" s="7" t="s">
        <v>3753</v>
      </c>
    </row>
    <row r="662" spans="1:50" hidden="1" outlineLevel="1">
      <c r="A662" t="s">
        <v>4049</v>
      </c>
      <c r="B662" t="s">
        <v>1476</v>
      </c>
      <c r="C662" s="1">
        <f t="shared" si="250"/>
        <v>16277</v>
      </c>
      <c r="D662" s="7">
        <f>RANK(N662,(N662:P662,Q662:AE662))</f>
        <v>1</v>
      </c>
      <c r="E662" s="7">
        <f>RANK(O662,(N662:P662,Q662:AE662))</f>
        <v>2</v>
      </c>
      <c r="F662" s="7">
        <f>IF(P662&gt;0,RANK(P662,(N662:P662,Q662:AE662)),0)</f>
        <v>3</v>
      </c>
      <c r="G662" s="1">
        <f t="shared" si="251"/>
        <v>2004</v>
      </c>
      <c r="H662" s="2">
        <f t="shared" si="252"/>
        <v>0.12311851078208515</v>
      </c>
      <c r="I662" s="2"/>
      <c r="J662" s="2">
        <f t="shared" si="253"/>
        <v>0.54924126067457146</v>
      </c>
      <c r="K662" s="2">
        <f t="shared" si="254"/>
        <v>0.42612274989248633</v>
      </c>
      <c r="L662" s="2">
        <f t="shared" si="255"/>
        <v>1.6956441604718313E-2</v>
      </c>
      <c r="M662" s="2">
        <f t="shared" si="256"/>
        <v>7.6795478282238941E-3</v>
      </c>
      <c r="N662" s="1">
        <v>8940</v>
      </c>
      <c r="O662" s="1">
        <v>6936</v>
      </c>
      <c r="P662" s="1">
        <v>276</v>
      </c>
      <c r="Q662" s="1">
        <v>90</v>
      </c>
      <c r="R662" s="1">
        <v>25</v>
      </c>
      <c r="S662" s="1">
        <v>0</v>
      </c>
      <c r="T662" s="1">
        <v>10</v>
      </c>
      <c r="X662" s="1">
        <v>0</v>
      </c>
      <c r="AG662" s="7">
        <f>IF(Q662&gt;0,RANK(Q662,(N662:P662,Q662:AE662)),0)</f>
        <v>4</v>
      </c>
      <c r="AH662" s="7">
        <f>IF(R662&gt;0,RANK(R662,(N662:P662,Q662:AE662)),0)</f>
        <v>5</v>
      </c>
      <c r="AI662" s="7">
        <f>IF(T662&gt;0,RANK(T662,(N662:P662,Q662:AE662)),0)</f>
        <v>6</v>
      </c>
      <c r="AJ662" s="7">
        <f>IF(S662&gt;0,RANK(S662,(N662:P662,Q662:AE662)),0)</f>
        <v>0</v>
      </c>
      <c r="AK662" s="2">
        <f t="shared" si="257"/>
        <v>5.5292744363211891E-3</v>
      </c>
      <c r="AL662" s="2">
        <f t="shared" si="258"/>
        <v>1.5359095656447747E-3</v>
      </c>
      <c r="AM662" s="2">
        <f t="shared" si="259"/>
        <v>6.143638262579099E-4</v>
      </c>
      <c r="AN662" s="2">
        <f t="shared" si="260"/>
        <v>0</v>
      </c>
      <c r="AP662" t="s">
        <v>4049</v>
      </c>
      <c r="AQ662" t="s">
        <v>1476</v>
      </c>
      <c r="AT662" s="93" t="s">
        <v>840</v>
      </c>
      <c r="AU662" s="92" t="s">
        <v>199</v>
      </c>
      <c r="AV662" s="83" t="str">
        <f t="shared" si="261"/>
        <v>17057</v>
      </c>
      <c r="AX662" s="7" t="s">
        <v>3753</v>
      </c>
    </row>
    <row r="663" spans="1:50" hidden="1" outlineLevel="1">
      <c r="A663" t="s">
        <v>1884</v>
      </c>
      <c r="B663" t="s">
        <v>1476</v>
      </c>
      <c r="C663" s="1">
        <f t="shared" si="250"/>
        <v>3558</v>
      </c>
      <c r="D663" s="7">
        <f>RANK(N663,(N663:P663,Q663:AE663))</f>
        <v>1</v>
      </c>
      <c r="E663" s="7">
        <f>RANK(O663,(N663:P663,Q663:AE663))</f>
        <v>2</v>
      </c>
      <c r="F663" s="7">
        <f>IF(P663&gt;0,RANK(P663,(N663:P663,Q663:AE663)),0)</f>
        <v>3</v>
      </c>
      <c r="G663" s="1">
        <f t="shared" si="251"/>
        <v>287</v>
      </c>
      <c r="H663" s="2">
        <f t="shared" si="252"/>
        <v>8.0663293985385048E-2</v>
      </c>
      <c r="I663" s="2"/>
      <c r="J663" s="2">
        <f t="shared" si="253"/>
        <v>0.52782462057335577</v>
      </c>
      <c r="K663" s="2">
        <f t="shared" si="254"/>
        <v>0.44716132658797075</v>
      </c>
      <c r="L663" s="2">
        <f t="shared" si="255"/>
        <v>1.1242270938729624E-2</v>
      </c>
      <c r="M663" s="2">
        <f t="shared" si="256"/>
        <v>1.3771781899943849E-2</v>
      </c>
      <c r="N663" s="1">
        <v>1878</v>
      </c>
      <c r="O663" s="1">
        <v>1591</v>
      </c>
      <c r="P663" s="1">
        <v>40</v>
      </c>
      <c r="Q663" s="1">
        <v>40</v>
      </c>
      <c r="R663" s="1">
        <v>7</v>
      </c>
      <c r="S663" s="1">
        <v>0</v>
      </c>
      <c r="T663" s="1">
        <v>2</v>
      </c>
      <c r="X663" s="1">
        <v>0</v>
      </c>
      <c r="AG663" s="7">
        <f>IF(Q663&gt;0,RANK(Q663,(N663:P663,Q663:AE663)),0)</f>
        <v>3</v>
      </c>
      <c r="AH663" s="7">
        <f>IF(R663&gt;0,RANK(R663,(N663:P663,Q663:AE663)),0)</f>
        <v>5</v>
      </c>
      <c r="AI663" s="7">
        <f>IF(T663&gt;0,RANK(T663,(N663:P663,Q663:AE663)),0)</f>
        <v>6</v>
      </c>
      <c r="AJ663" s="7">
        <f>IF(S663&gt;0,RANK(S663,(N663:P663,Q663:AE663)),0)</f>
        <v>0</v>
      </c>
      <c r="AK663" s="2">
        <f t="shared" si="257"/>
        <v>1.1242270938729624E-2</v>
      </c>
      <c r="AL663" s="2">
        <f t="shared" si="258"/>
        <v>1.9673974142776843E-3</v>
      </c>
      <c r="AM663" s="2">
        <f t="shared" si="259"/>
        <v>5.6211354693648118E-4</v>
      </c>
      <c r="AN663" s="2">
        <f t="shared" si="260"/>
        <v>0</v>
      </c>
      <c r="AP663" t="s">
        <v>1884</v>
      </c>
      <c r="AQ663" t="s">
        <v>1476</v>
      </c>
      <c r="AT663" s="93" t="s">
        <v>840</v>
      </c>
      <c r="AU663" s="92" t="s">
        <v>200</v>
      </c>
      <c r="AV663" s="83" t="str">
        <f t="shared" si="261"/>
        <v>17059</v>
      </c>
      <c r="AX663" s="7" t="s">
        <v>3753</v>
      </c>
    </row>
    <row r="664" spans="1:50" hidden="1" outlineLevel="1">
      <c r="A664" t="s">
        <v>1627</v>
      </c>
      <c r="B664" t="s">
        <v>1476</v>
      </c>
      <c r="C664" s="1">
        <f t="shared" si="250"/>
        <v>5767</v>
      </c>
      <c r="D664" s="7">
        <f>RANK(N664,(N664:P664,Q664:AE664))</f>
        <v>2</v>
      </c>
      <c r="E664" s="7">
        <f>RANK(O664,(N664:P664,Q664:AE664))</f>
        <v>1</v>
      </c>
      <c r="F664" s="7">
        <f>IF(P664&gt;0,RANK(P664,(N664:P664,Q664:AE664)),0)</f>
        <v>3</v>
      </c>
      <c r="G664" s="1">
        <f t="shared" si="251"/>
        <v>639</v>
      </c>
      <c r="H664" s="2">
        <f t="shared" si="252"/>
        <v>0.11080284376625629</v>
      </c>
      <c r="I664" s="2"/>
      <c r="J664" s="2">
        <f t="shared" si="253"/>
        <v>0.43176694988728975</v>
      </c>
      <c r="K664" s="2">
        <f t="shared" si="254"/>
        <v>0.54256979365354607</v>
      </c>
      <c r="L664" s="2">
        <f t="shared" si="255"/>
        <v>1.6126235477718052E-2</v>
      </c>
      <c r="M664" s="2">
        <f t="shared" si="256"/>
        <v>9.537020981446067E-3</v>
      </c>
      <c r="N664" s="1">
        <v>2490</v>
      </c>
      <c r="O664" s="1">
        <v>3129</v>
      </c>
      <c r="P664" s="1">
        <v>93</v>
      </c>
      <c r="Q664" s="1">
        <v>42</v>
      </c>
      <c r="R664" s="1">
        <v>8</v>
      </c>
      <c r="S664" s="1">
        <v>0</v>
      </c>
      <c r="T664" s="1">
        <v>5</v>
      </c>
      <c r="X664" s="1">
        <v>0</v>
      </c>
      <c r="AG664" s="7">
        <f>IF(Q664&gt;0,RANK(Q664,(N664:P664,Q664:AE664)),0)</f>
        <v>4</v>
      </c>
      <c r="AH664" s="7">
        <f>IF(R664&gt;0,RANK(R664,(N664:P664,Q664:AE664)),0)</f>
        <v>5</v>
      </c>
      <c r="AI664" s="7">
        <f>IF(T664&gt;0,RANK(T664,(N664:P664,Q664:AE664)),0)</f>
        <v>6</v>
      </c>
      <c r="AJ664" s="7">
        <f>IF(S664&gt;0,RANK(S664,(N664:P664,Q664:AE664)),0)</f>
        <v>0</v>
      </c>
      <c r="AK664" s="2">
        <f t="shared" si="257"/>
        <v>7.2828160221952492E-3</v>
      </c>
      <c r="AL664" s="2">
        <f t="shared" si="258"/>
        <v>1.387203051846714E-3</v>
      </c>
      <c r="AM664" s="2">
        <f t="shared" si="259"/>
        <v>8.6700190740419633E-4</v>
      </c>
      <c r="AN664" s="2">
        <f t="shared" si="260"/>
        <v>0</v>
      </c>
      <c r="AP664" t="s">
        <v>1627</v>
      </c>
      <c r="AQ664" t="s">
        <v>1476</v>
      </c>
      <c r="AT664" s="93" t="s">
        <v>840</v>
      </c>
      <c r="AU664" s="92" t="s">
        <v>201</v>
      </c>
      <c r="AV664" s="83" t="str">
        <f t="shared" si="261"/>
        <v>17061</v>
      </c>
      <c r="AX664" s="7" t="s">
        <v>3753</v>
      </c>
    </row>
    <row r="665" spans="1:50" hidden="1" outlineLevel="1">
      <c r="A665" t="s">
        <v>1848</v>
      </c>
      <c r="B665" t="s">
        <v>1476</v>
      </c>
      <c r="C665" s="1">
        <f t="shared" si="250"/>
        <v>16584</v>
      </c>
      <c r="D665" s="7">
        <f>RANK(N665,(N665:P665,Q665:AE665))</f>
        <v>2</v>
      </c>
      <c r="E665" s="7">
        <f>RANK(O665,(N665:P665,Q665:AE665))</f>
        <v>1</v>
      </c>
      <c r="F665" s="7">
        <f>IF(P665&gt;0,RANK(P665,(N665:P665,Q665:AE665)),0)</f>
        <v>3</v>
      </c>
      <c r="G665" s="1">
        <f t="shared" si="251"/>
        <v>1193</v>
      </c>
      <c r="H665" s="2">
        <f t="shared" si="252"/>
        <v>7.1936806560540273E-2</v>
      </c>
      <c r="I665" s="2"/>
      <c r="J665" s="2">
        <f t="shared" si="253"/>
        <v>0.45320791123974913</v>
      </c>
      <c r="K665" s="2">
        <f t="shared" si="254"/>
        <v>0.52514471780028948</v>
      </c>
      <c r="L665" s="2">
        <f t="shared" si="255"/>
        <v>1.5496864447660396E-2</v>
      </c>
      <c r="M665" s="2">
        <f t="shared" si="256"/>
        <v>6.1505065123009916E-3</v>
      </c>
      <c r="N665" s="1">
        <v>7516</v>
      </c>
      <c r="O665" s="1">
        <v>8709</v>
      </c>
      <c r="P665" s="1">
        <v>257</v>
      </c>
      <c r="Q665" s="1">
        <v>67</v>
      </c>
      <c r="R665" s="1">
        <v>32</v>
      </c>
      <c r="S665" s="1">
        <v>0</v>
      </c>
      <c r="T665" s="1">
        <v>3</v>
      </c>
      <c r="X665" s="1">
        <v>0</v>
      </c>
      <c r="AG665" s="7">
        <f>IF(Q665&gt;0,RANK(Q665,(N665:P665,Q665:AE665)),0)</f>
        <v>4</v>
      </c>
      <c r="AH665" s="7">
        <f>IF(R665&gt;0,RANK(R665,(N665:P665,Q665:AE665)),0)</f>
        <v>5</v>
      </c>
      <c r="AI665" s="7">
        <f>IF(T665&gt;0,RANK(T665,(N665:P665,Q665:AE665)),0)</f>
        <v>6</v>
      </c>
      <c r="AJ665" s="7">
        <f>IF(S665&gt;0,RANK(S665,(N665:P665,Q665:AE665)),0)</f>
        <v>0</v>
      </c>
      <c r="AK665" s="2">
        <f t="shared" si="257"/>
        <v>4.0400385914134106E-3</v>
      </c>
      <c r="AL665" s="2">
        <f t="shared" si="258"/>
        <v>1.9295706705258081E-3</v>
      </c>
      <c r="AM665" s="2">
        <f t="shared" si="259"/>
        <v>1.8089725036179449E-4</v>
      </c>
      <c r="AN665" s="2">
        <f t="shared" si="260"/>
        <v>0</v>
      </c>
      <c r="AP665" t="s">
        <v>1848</v>
      </c>
      <c r="AQ665" t="s">
        <v>1476</v>
      </c>
      <c r="AT665" s="93" t="s">
        <v>840</v>
      </c>
      <c r="AU665" s="92" t="s">
        <v>202</v>
      </c>
      <c r="AV665" s="83" t="str">
        <f t="shared" si="261"/>
        <v>17063</v>
      </c>
      <c r="AX665" s="7" t="s">
        <v>3753</v>
      </c>
    </row>
    <row r="666" spans="1:50" hidden="1" outlineLevel="1">
      <c r="A666" t="s">
        <v>3051</v>
      </c>
      <c r="B666" t="s">
        <v>1476</v>
      </c>
      <c r="C666" s="1">
        <f t="shared" ref="C666:C697" si="262">SUM(N666:AE666)</f>
        <v>4587</v>
      </c>
      <c r="D666" s="7">
        <f>RANK(N666,(N666:P666,Q666:AE666))</f>
        <v>2</v>
      </c>
      <c r="E666" s="7">
        <f>RANK(O666,(N666:P666,Q666:AE666))</f>
        <v>1</v>
      </c>
      <c r="F666" s="7">
        <f>IF(P666&gt;0,RANK(P666,(N666:P666,Q666:AE666)),0)</f>
        <v>3</v>
      </c>
      <c r="G666" s="1">
        <f t="shared" ref="G666:G697" si="263">IF(D666=1,N666,IF(E666=1,O666,P666))-IF(D666=2,N666,IF(E666=2,O666,P666))</f>
        <v>576</v>
      </c>
      <c r="H666" s="2">
        <f t="shared" ref="H666:H697" si="264">G666/C666</f>
        <v>0.12557226945716154</v>
      </c>
      <c r="I666" s="2"/>
      <c r="J666" s="2">
        <f t="shared" ref="J666:J697" si="265">IF($C666=0,"-",N666/$C666)</f>
        <v>0.42358840200566822</v>
      </c>
      <c r="K666" s="2">
        <f t="shared" ref="K666:K697" si="266">IF($C666=0,"-",O666/$C666)</f>
        <v>0.54916067146282976</v>
      </c>
      <c r="L666" s="2">
        <f t="shared" ref="L666:L697" si="267">IF($C666=0,"-",P666/$C666)</f>
        <v>1.6350555918901243E-2</v>
      </c>
      <c r="M666" s="2">
        <f t="shared" ref="M666:M697" si="268">IF(C666=0,"-",(1-J666-K666-L666))</f>
        <v>1.0900370612600831E-2</v>
      </c>
      <c r="N666" s="1">
        <v>1943</v>
      </c>
      <c r="O666" s="1">
        <v>2519</v>
      </c>
      <c r="P666" s="1">
        <v>75</v>
      </c>
      <c r="Q666" s="1">
        <v>36</v>
      </c>
      <c r="R666" s="1">
        <v>10</v>
      </c>
      <c r="S666" s="1">
        <v>1</v>
      </c>
      <c r="T666" s="1">
        <v>3</v>
      </c>
      <c r="X666" s="1">
        <v>0</v>
      </c>
      <c r="AG666" s="7">
        <f>IF(Q666&gt;0,RANK(Q666,(N666:P666,Q666:AE666)),0)</f>
        <v>4</v>
      </c>
      <c r="AH666" s="7">
        <f>IF(R666&gt;0,RANK(R666,(N666:P666,Q666:AE666)),0)</f>
        <v>5</v>
      </c>
      <c r="AI666" s="7">
        <f>IF(T666&gt;0,RANK(T666,(N666:P666,Q666:AE666)),0)</f>
        <v>6</v>
      </c>
      <c r="AJ666" s="7">
        <f>IF(S666&gt;0,RANK(S666,(N666:P666,Q666:AE666)),0)</f>
        <v>7</v>
      </c>
      <c r="AK666" s="2">
        <f t="shared" ref="AK666:AK697" si="269">IF($C666=0,"-",Q666/$C666)</f>
        <v>7.8482668410725966E-3</v>
      </c>
      <c r="AL666" s="2">
        <f t="shared" ref="AL666:AL697" si="270">IF($C666=0,"-",R666/$C666)</f>
        <v>2.1800741225201656E-3</v>
      </c>
      <c r="AM666" s="2">
        <f t="shared" ref="AM666:AM697" si="271">IF($C666=0,"-",T666/$C666)</f>
        <v>6.5402223675604975E-4</v>
      </c>
      <c r="AN666" s="2">
        <f t="shared" ref="AN666:AN697" si="272">IF($C666=0,"-",S666/$C666)</f>
        <v>2.1800741225201656E-4</v>
      </c>
      <c r="AP666" t="s">
        <v>3051</v>
      </c>
      <c r="AQ666" t="s">
        <v>1476</v>
      </c>
      <c r="AT666" s="93" t="s">
        <v>840</v>
      </c>
      <c r="AU666" s="92" t="s">
        <v>1482</v>
      </c>
      <c r="AV666" s="83" t="str">
        <f t="shared" ref="AV666:AV697" si="273">AT666&amp;AU666</f>
        <v>17065</v>
      </c>
      <c r="AX666" s="7" t="s">
        <v>3753</v>
      </c>
    </row>
    <row r="667" spans="1:50" hidden="1" outlineLevel="1">
      <c r="A667" t="s">
        <v>1665</v>
      </c>
      <c r="B667" t="s">
        <v>1476</v>
      </c>
      <c r="C667" s="1">
        <f t="shared" si="262"/>
        <v>9691</v>
      </c>
      <c r="D667" s="7">
        <f>RANK(N667,(N667:P667,Q667:AE667))</f>
        <v>2</v>
      </c>
      <c r="E667" s="7">
        <f>RANK(O667,(N667:P667,Q667:AE667))</f>
        <v>1</v>
      </c>
      <c r="F667" s="7">
        <f>IF(P667&gt;0,RANK(P667,(N667:P667,Q667:AE667)),0)</f>
        <v>3</v>
      </c>
      <c r="G667" s="1">
        <f t="shared" si="263"/>
        <v>878</v>
      </c>
      <c r="H667" s="2">
        <f t="shared" si="264"/>
        <v>9.0599525332782996E-2</v>
      </c>
      <c r="I667" s="2"/>
      <c r="J667" s="2">
        <f t="shared" si="265"/>
        <v>0.43917036425549477</v>
      </c>
      <c r="K667" s="2">
        <f t="shared" si="266"/>
        <v>0.52976988958827775</v>
      </c>
      <c r="L667" s="2">
        <f t="shared" si="267"/>
        <v>1.6613352595191415E-2</v>
      </c>
      <c r="M667" s="2">
        <f t="shared" si="268"/>
        <v>1.4446393561036115E-2</v>
      </c>
      <c r="N667" s="1">
        <v>4256</v>
      </c>
      <c r="O667" s="1">
        <v>5134</v>
      </c>
      <c r="P667" s="1">
        <v>161</v>
      </c>
      <c r="Q667" s="1">
        <v>85</v>
      </c>
      <c r="R667" s="1">
        <v>47</v>
      </c>
      <c r="S667" s="1">
        <v>0</v>
      </c>
      <c r="T667" s="1">
        <v>8</v>
      </c>
      <c r="X667" s="1">
        <v>0</v>
      </c>
      <c r="AG667" s="7">
        <f>IF(Q667&gt;0,RANK(Q667,(N667:P667,Q667:AE667)),0)</f>
        <v>4</v>
      </c>
      <c r="AH667" s="7">
        <f>IF(R667&gt;0,RANK(R667,(N667:P667,Q667:AE667)),0)</f>
        <v>5</v>
      </c>
      <c r="AI667" s="7">
        <f>IF(T667&gt;0,RANK(T667,(N667:P667,Q667:AE667)),0)</f>
        <v>6</v>
      </c>
      <c r="AJ667" s="7">
        <f>IF(S667&gt;0,RANK(S667,(N667:P667,Q667:AE667)),0)</f>
        <v>0</v>
      </c>
      <c r="AK667" s="2">
        <f t="shared" si="269"/>
        <v>8.7710246620575794E-3</v>
      </c>
      <c r="AL667" s="2">
        <f t="shared" si="270"/>
        <v>4.8498606954906617E-3</v>
      </c>
      <c r="AM667" s="2">
        <f t="shared" si="271"/>
        <v>8.2550820348777218E-4</v>
      </c>
      <c r="AN667" s="2">
        <f t="shared" si="272"/>
        <v>0</v>
      </c>
      <c r="AP667" t="s">
        <v>1665</v>
      </c>
      <c r="AQ667" t="s">
        <v>1476</v>
      </c>
      <c r="AT667" s="93" t="s">
        <v>840</v>
      </c>
      <c r="AU667" s="92" t="s">
        <v>1483</v>
      </c>
      <c r="AV667" s="83" t="str">
        <f t="shared" si="273"/>
        <v>17067</v>
      </c>
      <c r="AX667" s="7" t="s">
        <v>3753</v>
      </c>
    </row>
    <row r="668" spans="1:50" hidden="1" outlineLevel="1">
      <c r="A668" t="s">
        <v>1269</v>
      </c>
      <c r="B668" t="s">
        <v>1476</v>
      </c>
      <c r="C668" s="1">
        <f t="shared" si="262"/>
        <v>2637</v>
      </c>
      <c r="D668" s="7">
        <f>RANK(N668,(N668:P668,Q668:AE668))</f>
        <v>2</v>
      </c>
      <c r="E668" s="7">
        <f>RANK(O668,(N668:P668,Q668:AE668))</f>
        <v>1</v>
      </c>
      <c r="F668" s="7">
        <f>IF(P668&gt;0,RANK(P668,(N668:P668,Q668:AE668)),0)</f>
        <v>3</v>
      </c>
      <c r="G668" s="1">
        <f t="shared" si="263"/>
        <v>182</v>
      </c>
      <c r="H668" s="2">
        <f t="shared" si="264"/>
        <v>6.9017823284034885E-2</v>
      </c>
      <c r="I668" s="2"/>
      <c r="J668" s="2">
        <f t="shared" si="265"/>
        <v>0.44899507015547974</v>
      </c>
      <c r="K668" s="2">
        <f t="shared" si="266"/>
        <v>0.51801289343951462</v>
      </c>
      <c r="L668" s="2">
        <f t="shared" si="267"/>
        <v>1.5547971179370497E-2</v>
      </c>
      <c r="M668" s="2">
        <f t="shared" si="268"/>
        <v>1.74440652256352E-2</v>
      </c>
      <c r="N668" s="1">
        <v>1184</v>
      </c>
      <c r="O668" s="1">
        <v>1366</v>
      </c>
      <c r="P668" s="1">
        <v>41</v>
      </c>
      <c r="Q668" s="1">
        <v>38</v>
      </c>
      <c r="R668" s="1">
        <v>7</v>
      </c>
      <c r="S668" s="1">
        <v>0</v>
      </c>
      <c r="T668" s="1">
        <v>1</v>
      </c>
      <c r="X668" s="1">
        <v>0</v>
      </c>
      <c r="AG668" s="7">
        <f>IF(Q668&gt;0,RANK(Q668,(N668:P668,Q668:AE668)),0)</f>
        <v>4</v>
      </c>
      <c r="AH668" s="7">
        <f>IF(R668&gt;0,RANK(R668,(N668:P668,Q668:AE668)),0)</f>
        <v>5</v>
      </c>
      <c r="AI668" s="7">
        <f>IF(T668&gt;0,RANK(T668,(N668:P668,Q668:AE668)),0)</f>
        <v>6</v>
      </c>
      <c r="AJ668" s="7">
        <f>IF(S668&gt;0,RANK(S668,(N668:P668,Q668:AE668)),0)</f>
        <v>0</v>
      </c>
      <c r="AK668" s="2">
        <f t="shared" si="269"/>
        <v>1.441031475161168E-2</v>
      </c>
      <c r="AL668" s="2">
        <f t="shared" si="270"/>
        <v>2.6545316647705727E-3</v>
      </c>
      <c r="AM668" s="2">
        <f t="shared" si="271"/>
        <v>3.7921880925293893E-4</v>
      </c>
      <c r="AN668" s="2">
        <f t="shared" si="272"/>
        <v>0</v>
      </c>
      <c r="AP668" t="s">
        <v>1269</v>
      </c>
      <c r="AQ668" t="s">
        <v>1476</v>
      </c>
      <c r="AT668" s="93" t="s">
        <v>840</v>
      </c>
      <c r="AU668" s="92" t="s">
        <v>1484</v>
      </c>
      <c r="AV668" s="83" t="str">
        <f t="shared" si="273"/>
        <v>17069</v>
      </c>
      <c r="AX668" s="7" t="s">
        <v>3753</v>
      </c>
    </row>
    <row r="669" spans="1:50" hidden="1" outlineLevel="1">
      <c r="A669" t="s">
        <v>670</v>
      </c>
      <c r="B669" t="s">
        <v>1476</v>
      </c>
      <c r="C669" s="1">
        <f t="shared" si="262"/>
        <v>3866</v>
      </c>
      <c r="D669" s="7">
        <f>RANK(N669,(N669:P669,Q669:AE669))</f>
        <v>1</v>
      </c>
      <c r="E669" s="7">
        <f>RANK(O669,(N669:P669,Q669:AE669))</f>
        <v>2</v>
      </c>
      <c r="F669" s="7">
        <f>IF(P669&gt;0,RANK(P669,(N669:P669,Q669:AE669)),0)</f>
        <v>3</v>
      </c>
      <c r="G669" s="1">
        <f t="shared" si="263"/>
        <v>322</v>
      </c>
      <c r="H669" s="2">
        <f t="shared" si="264"/>
        <v>8.3290222452146928E-2</v>
      </c>
      <c r="I669" s="2"/>
      <c r="J669" s="2">
        <f t="shared" si="265"/>
        <v>0.52509053285049145</v>
      </c>
      <c r="K669" s="2">
        <f t="shared" si="266"/>
        <v>0.44180031039834455</v>
      </c>
      <c r="L669" s="2">
        <f t="shared" si="267"/>
        <v>1.9141231246766685E-2</v>
      </c>
      <c r="M669" s="2">
        <f t="shared" si="268"/>
        <v>1.3967925504397308E-2</v>
      </c>
      <c r="N669" s="1">
        <v>2030</v>
      </c>
      <c r="O669" s="1">
        <v>1708</v>
      </c>
      <c r="P669" s="1">
        <v>74</v>
      </c>
      <c r="Q669" s="1">
        <v>39</v>
      </c>
      <c r="R669" s="1">
        <v>14</v>
      </c>
      <c r="S669" s="1">
        <v>0</v>
      </c>
      <c r="T669" s="1">
        <v>1</v>
      </c>
      <c r="X669" s="1">
        <v>0</v>
      </c>
      <c r="AG669" s="7">
        <f>IF(Q669&gt;0,RANK(Q669,(N669:P669,Q669:AE669)),0)</f>
        <v>4</v>
      </c>
      <c r="AH669" s="7">
        <f>IF(R669&gt;0,RANK(R669,(N669:P669,Q669:AE669)),0)</f>
        <v>5</v>
      </c>
      <c r="AI669" s="7">
        <f>IF(T669&gt;0,RANK(T669,(N669:P669,Q669:AE669)),0)</f>
        <v>6</v>
      </c>
      <c r="AJ669" s="7">
        <f>IF(S669&gt;0,RANK(S669,(N669:P669,Q669:AE669)),0)</f>
        <v>0</v>
      </c>
      <c r="AK669" s="2">
        <f t="shared" si="269"/>
        <v>1.008794619762028E-2</v>
      </c>
      <c r="AL669" s="2">
        <f t="shared" si="270"/>
        <v>3.6213140196585617E-3</v>
      </c>
      <c r="AM669" s="2">
        <f t="shared" si="271"/>
        <v>2.5866528711846869E-4</v>
      </c>
      <c r="AN669" s="2">
        <f t="shared" si="272"/>
        <v>0</v>
      </c>
      <c r="AP669" t="s">
        <v>670</v>
      </c>
      <c r="AQ669" t="s">
        <v>1476</v>
      </c>
      <c r="AT669" s="93" t="s">
        <v>840</v>
      </c>
      <c r="AU669" s="92" t="s">
        <v>661</v>
      </c>
      <c r="AV669" s="83" t="str">
        <f t="shared" si="273"/>
        <v>17071</v>
      </c>
      <c r="AX669" s="7" t="s">
        <v>3753</v>
      </c>
    </row>
    <row r="670" spans="1:50" hidden="1" outlineLevel="1">
      <c r="A670" t="s">
        <v>2178</v>
      </c>
      <c r="B670" t="s">
        <v>1476</v>
      </c>
      <c r="C670" s="1">
        <f t="shared" si="262"/>
        <v>23470</v>
      </c>
      <c r="D670" s="7">
        <f>RANK(N670,(N670:P670,Q670:AE670))</f>
        <v>1</v>
      </c>
      <c r="E670" s="7">
        <f>RANK(O670,(N670:P670,Q670:AE670))</f>
        <v>2</v>
      </c>
      <c r="F670" s="7">
        <f>IF(P670&gt;0,RANK(P670,(N670:P670,Q670:AE670)),0)</f>
        <v>3</v>
      </c>
      <c r="G670" s="1">
        <f t="shared" si="263"/>
        <v>1025</v>
      </c>
      <c r="H670" s="2">
        <f t="shared" si="264"/>
        <v>4.3672773753728161E-2</v>
      </c>
      <c r="I670" s="2"/>
      <c r="J670" s="2">
        <f t="shared" si="265"/>
        <v>0.50792501065189599</v>
      </c>
      <c r="K670" s="2">
        <f t="shared" si="266"/>
        <v>0.46425223689816786</v>
      </c>
      <c r="L670" s="2">
        <f t="shared" si="267"/>
        <v>1.8236046016190881E-2</v>
      </c>
      <c r="M670" s="2">
        <f t="shared" si="268"/>
        <v>9.5867064337452693E-3</v>
      </c>
      <c r="N670" s="1">
        <v>11921</v>
      </c>
      <c r="O670" s="1">
        <v>10896</v>
      </c>
      <c r="P670" s="1">
        <v>428</v>
      </c>
      <c r="Q670" s="1">
        <v>179</v>
      </c>
      <c r="R670" s="1">
        <v>36</v>
      </c>
      <c r="S670" s="1">
        <v>0</v>
      </c>
      <c r="T670" s="1">
        <v>10</v>
      </c>
      <c r="X670" s="1">
        <v>0</v>
      </c>
      <c r="AG670" s="7">
        <f>IF(Q670&gt;0,RANK(Q670,(N670:P670,Q670:AE670)),0)</f>
        <v>4</v>
      </c>
      <c r="AH670" s="7">
        <f>IF(R670&gt;0,RANK(R670,(N670:P670,Q670:AE670)),0)</f>
        <v>5</v>
      </c>
      <c r="AI670" s="7">
        <f>IF(T670&gt;0,RANK(T670,(N670:P670,Q670:AE670)),0)</f>
        <v>6</v>
      </c>
      <c r="AJ670" s="7">
        <f>IF(S670&gt;0,RANK(S670,(N670:P670,Q670:AE670)),0)</f>
        <v>0</v>
      </c>
      <c r="AK670" s="2">
        <f t="shared" si="269"/>
        <v>7.6267575628461868E-3</v>
      </c>
      <c r="AL670" s="2">
        <f t="shared" si="270"/>
        <v>1.5338730293992331E-3</v>
      </c>
      <c r="AM670" s="2">
        <f t="shared" si="271"/>
        <v>4.2607584149978694E-4</v>
      </c>
      <c r="AN670" s="2">
        <f t="shared" si="272"/>
        <v>0</v>
      </c>
      <c r="AP670" t="s">
        <v>2178</v>
      </c>
      <c r="AQ670" t="s">
        <v>1476</v>
      </c>
      <c r="AT670" s="93" t="s">
        <v>840</v>
      </c>
      <c r="AU670" s="92" t="s">
        <v>662</v>
      </c>
      <c r="AV670" s="83" t="str">
        <f t="shared" si="273"/>
        <v>17073</v>
      </c>
      <c r="AX670" s="7" t="s">
        <v>3753</v>
      </c>
    </row>
    <row r="671" spans="1:50" hidden="1" outlineLevel="1">
      <c r="A671" t="s">
        <v>2632</v>
      </c>
      <c r="B671" t="s">
        <v>1476</v>
      </c>
      <c r="C671" s="1">
        <f t="shared" si="262"/>
        <v>13424</v>
      </c>
      <c r="D671" s="7">
        <f>RANK(N671,(N671:P671,Q671:AE671))</f>
        <v>2</v>
      </c>
      <c r="E671" s="7">
        <f>RANK(O671,(N671:P671,Q671:AE671))</f>
        <v>1</v>
      </c>
      <c r="F671" s="7">
        <f>IF(P671&gt;0,RANK(P671,(N671:P671,Q671:AE671)),0)</f>
        <v>3</v>
      </c>
      <c r="G671" s="1">
        <f t="shared" si="263"/>
        <v>4288</v>
      </c>
      <c r="H671" s="2">
        <f t="shared" si="264"/>
        <v>0.31942789034564956</v>
      </c>
      <c r="I671" s="2"/>
      <c r="J671" s="2">
        <f t="shared" si="265"/>
        <v>0.3275476758045292</v>
      </c>
      <c r="K671" s="2">
        <f t="shared" si="266"/>
        <v>0.64697556615017882</v>
      </c>
      <c r="L671" s="2">
        <f t="shared" si="267"/>
        <v>1.7058998808104887E-2</v>
      </c>
      <c r="M671" s="2">
        <f t="shared" si="268"/>
        <v>8.4177592371870377E-3</v>
      </c>
      <c r="N671" s="1">
        <v>4397</v>
      </c>
      <c r="O671" s="1">
        <v>8685</v>
      </c>
      <c r="P671" s="1">
        <v>229</v>
      </c>
      <c r="Q671" s="1">
        <v>74</v>
      </c>
      <c r="R671" s="1">
        <v>34</v>
      </c>
      <c r="S671" s="1">
        <v>0</v>
      </c>
      <c r="T671" s="1">
        <v>5</v>
      </c>
      <c r="X671" s="1">
        <v>0</v>
      </c>
      <c r="AG671" s="7">
        <f>IF(Q671&gt;0,RANK(Q671,(N671:P671,Q671:AE671)),0)</f>
        <v>4</v>
      </c>
      <c r="AH671" s="7">
        <f>IF(R671&gt;0,RANK(R671,(N671:P671,Q671:AE671)),0)</f>
        <v>5</v>
      </c>
      <c r="AI671" s="7">
        <f>IF(T671&gt;0,RANK(T671,(N671:P671,Q671:AE671)),0)</f>
        <v>6</v>
      </c>
      <c r="AJ671" s="7">
        <f>IF(S671&gt;0,RANK(S671,(N671:P671,Q671:AE671)),0)</f>
        <v>0</v>
      </c>
      <c r="AK671" s="2">
        <f t="shared" si="269"/>
        <v>5.5125148986889154E-3</v>
      </c>
      <c r="AL671" s="2">
        <f t="shared" si="270"/>
        <v>2.5327771156138262E-3</v>
      </c>
      <c r="AM671" s="2">
        <f t="shared" si="271"/>
        <v>3.7246722288438616E-4</v>
      </c>
      <c r="AN671" s="2">
        <f t="shared" si="272"/>
        <v>0</v>
      </c>
      <c r="AP671" t="s">
        <v>2632</v>
      </c>
      <c r="AQ671" t="s">
        <v>1476</v>
      </c>
      <c r="AT671" s="93" t="s">
        <v>840</v>
      </c>
      <c r="AU671" s="92" t="s">
        <v>663</v>
      </c>
      <c r="AV671" s="83" t="str">
        <f t="shared" si="273"/>
        <v>17075</v>
      </c>
      <c r="AX671" s="7" t="s">
        <v>3753</v>
      </c>
    </row>
    <row r="672" spans="1:50" hidden="1" outlineLevel="1">
      <c r="A672" t="s">
        <v>3023</v>
      </c>
      <c r="B672" t="s">
        <v>1476</v>
      </c>
      <c r="C672" s="1">
        <f t="shared" si="262"/>
        <v>23090</v>
      </c>
      <c r="D672" s="7">
        <f>RANK(N672,(N672:P672,Q672:AE672))</f>
        <v>1</v>
      </c>
      <c r="E672" s="7">
        <f>RANK(O672,(N672:P672,Q672:AE672))</f>
        <v>2</v>
      </c>
      <c r="F672" s="7">
        <f>IF(P672&gt;0,RANK(P672,(N672:P672,Q672:AE672)),0)</f>
        <v>3</v>
      </c>
      <c r="G672" s="1">
        <f t="shared" si="263"/>
        <v>1950</v>
      </c>
      <c r="H672" s="2">
        <f t="shared" si="264"/>
        <v>8.4452143785188394E-2</v>
      </c>
      <c r="I672" s="2"/>
      <c r="J672" s="2">
        <f t="shared" si="265"/>
        <v>0.50987440450411436</v>
      </c>
      <c r="K672" s="2">
        <f t="shared" si="266"/>
        <v>0.42542226071892592</v>
      </c>
      <c r="L672" s="2">
        <f t="shared" si="267"/>
        <v>5.3183196188826332E-2</v>
      </c>
      <c r="M672" s="2">
        <f t="shared" si="268"/>
        <v>1.1520138588133388E-2</v>
      </c>
      <c r="N672" s="1">
        <v>11773</v>
      </c>
      <c r="O672" s="1">
        <v>9823</v>
      </c>
      <c r="P672" s="1">
        <v>1228</v>
      </c>
      <c r="Q672" s="1">
        <v>143</v>
      </c>
      <c r="R672" s="1">
        <v>105</v>
      </c>
      <c r="S672" s="1">
        <v>0</v>
      </c>
      <c r="T672" s="1">
        <v>18</v>
      </c>
      <c r="X672" s="1">
        <v>0</v>
      </c>
      <c r="AG672" s="7">
        <f>IF(Q672&gt;0,RANK(Q672,(N672:P672,Q672:AE672)),0)</f>
        <v>4</v>
      </c>
      <c r="AH672" s="7">
        <f>IF(R672&gt;0,RANK(R672,(N672:P672,Q672:AE672)),0)</f>
        <v>5</v>
      </c>
      <c r="AI672" s="7">
        <f>IF(T672&gt;0,RANK(T672,(N672:P672,Q672:AE672)),0)</f>
        <v>6</v>
      </c>
      <c r="AJ672" s="7">
        <f>IF(S672&gt;0,RANK(S672,(N672:P672,Q672:AE672)),0)</f>
        <v>0</v>
      </c>
      <c r="AK672" s="2">
        <f t="shared" si="269"/>
        <v>6.1931572109138154E-3</v>
      </c>
      <c r="AL672" s="2">
        <f t="shared" si="270"/>
        <v>4.5474231268947595E-3</v>
      </c>
      <c r="AM672" s="2">
        <f t="shared" si="271"/>
        <v>7.7955825032481596E-4</v>
      </c>
      <c r="AN672" s="2">
        <f t="shared" si="272"/>
        <v>0</v>
      </c>
      <c r="AP672" t="s">
        <v>3023</v>
      </c>
      <c r="AQ672" t="s">
        <v>1476</v>
      </c>
      <c r="AT672" s="93" t="s">
        <v>840</v>
      </c>
      <c r="AU672" s="92" t="s">
        <v>664</v>
      </c>
      <c r="AV672" s="83" t="str">
        <f t="shared" si="273"/>
        <v>17077</v>
      </c>
      <c r="AX672" s="7" t="s">
        <v>3753</v>
      </c>
    </row>
    <row r="673" spans="1:50" hidden="1" outlineLevel="1">
      <c r="A673" t="s">
        <v>2865</v>
      </c>
      <c r="B673" t="s">
        <v>1476</v>
      </c>
      <c r="C673" s="1">
        <f t="shared" si="262"/>
        <v>5021</v>
      </c>
      <c r="D673" s="7">
        <f>RANK(N673,(N673:P673,Q673:AE673))</f>
        <v>2</v>
      </c>
      <c r="E673" s="7">
        <f>RANK(O673,(N673:P673,Q673:AE673))</f>
        <v>1</v>
      </c>
      <c r="F673" s="7">
        <f>IF(P673&gt;0,RANK(P673,(N673:P673,Q673:AE673)),0)</f>
        <v>3</v>
      </c>
      <c r="G673" s="1">
        <f t="shared" si="263"/>
        <v>1304</v>
      </c>
      <c r="H673" s="2">
        <f t="shared" si="264"/>
        <v>0.2597092212706632</v>
      </c>
      <c r="I673" s="2"/>
      <c r="J673" s="2">
        <f t="shared" si="265"/>
        <v>0.36148177653853814</v>
      </c>
      <c r="K673" s="2">
        <f t="shared" si="266"/>
        <v>0.6211909978092014</v>
      </c>
      <c r="L673" s="2">
        <f t="shared" si="267"/>
        <v>9.9581756622186823E-3</v>
      </c>
      <c r="M673" s="2">
        <f t="shared" si="268"/>
        <v>7.3690499900418427E-3</v>
      </c>
      <c r="N673" s="1">
        <v>1815</v>
      </c>
      <c r="O673" s="1">
        <v>3119</v>
      </c>
      <c r="P673" s="1">
        <v>50</v>
      </c>
      <c r="Q673" s="1">
        <v>28</v>
      </c>
      <c r="R673" s="1">
        <v>8</v>
      </c>
      <c r="S673" s="1">
        <v>0</v>
      </c>
      <c r="T673" s="1">
        <v>1</v>
      </c>
      <c r="X673" s="1">
        <v>0</v>
      </c>
      <c r="AG673" s="7">
        <f>IF(Q673&gt;0,RANK(Q673,(N673:P673,Q673:AE673)),0)</f>
        <v>4</v>
      </c>
      <c r="AH673" s="7">
        <f>IF(R673&gt;0,RANK(R673,(N673:P673,Q673:AE673)),0)</f>
        <v>5</v>
      </c>
      <c r="AI673" s="7">
        <f>IF(T673&gt;0,RANK(T673,(N673:P673,Q673:AE673)),0)</f>
        <v>6</v>
      </c>
      <c r="AJ673" s="7">
        <f>IF(S673&gt;0,RANK(S673,(N673:P673,Q673:AE673)),0)</f>
        <v>0</v>
      </c>
      <c r="AK673" s="2">
        <f t="shared" si="269"/>
        <v>5.5765783708424613E-3</v>
      </c>
      <c r="AL673" s="2">
        <f t="shared" si="270"/>
        <v>1.593308105954989E-3</v>
      </c>
      <c r="AM673" s="2">
        <f t="shared" si="271"/>
        <v>1.9916351324437363E-4</v>
      </c>
      <c r="AN673" s="2">
        <f t="shared" si="272"/>
        <v>0</v>
      </c>
      <c r="AP673" t="s">
        <v>2865</v>
      </c>
      <c r="AQ673" t="s">
        <v>1476</v>
      </c>
      <c r="AT673" s="93" t="s">
        <v>840</v>
      </c>
      <c r="AU673" s="92" t="s">
        <v>665</v>
      </c>
      <c r="AV673" s="83" t="str">
        <f t="shared" si="273"/>
        <v>17079</v>
      </c>
      <c r="AX673" s="7" t="s">
        <v>3753</v>
      </c>
    </row>
    <row r="674" spans="1:50" hidden="1" outlineLevel="1">
      <c r="A674" t="s">
        <v>3024</v>
      </c>
      <c r="B674" t="s">
        <v>1476</v>
      </c>
      <c r="C674" s="1">
        <f t="shared" si="262"/>
        <v>15360</v>
      </c>
      <c r="D674" s="7">
        <f>RANK(N674,(N674:P674,Q674:AE674))</f>
        <v>2</v>
      </c>
      <c r="E674" s="7">
        <f>RANK(O674,(N674:P674,Q674:AE674))</f>
        <v>1</v>
      </c>
      <c r="F674" s="7">
        <f>IF(P674&gt;0,RANK(P674,(N674:P674,Q674:AE674)),0)</f>
        <v>3</v>
      </c>
      <c r="G674" s="1">
        <f t="shared" si="263"/>
        <v>1677</v>
      </c>
      <c r="H674" s="2">
        <f t="shared" si="264"/>
        <v>0.1091796875</v>
      </c>
      <c r="I674" s="2"/>
      <c r="J674" s="2">
        <f t="shared" si="265"/>
        <v>0.43522135416666669</v>
      </c>
      <c r="K674" s="2">
        <f t="shared" si="266"/>
        <v>0.5444010416666667</v>
      </c>
      <c r="L674" s="2">
        <f t="shared" si="267"/>
        <v>1.3736979166666666E-2</v>
      </c>
      <c r="M674" s="2">
        <f t="shared" si="268"/>
        <v>6.6406249999998966E-3</v>
      </c>
      <c r="N674" s="1">
        <v>6685</v>
      </c>
      <c r="O674" s="1">
        <v>8362</v>
      </c>
      <c r="P674" s="1">
        <v>211</v>
      </c>
      <c r="Q674" s="1">
        <v>74</v>
      </c>
      <c r="R674" s="1">
        <v>22</v>
      </c>
      <c r="S674" s="1">
        <v>0</v>
      </c>
      <c r="T674" s="1">
        <v>6</v>
      </c>
      <c r="X674" s="1">
        <v>0</v>
      </c>
      <c r="AG674" s="7">
        <f>IF(Q674&gt;0,RANK(Q674,(N674:P674,Q674:AE674)),0)</f>
        <v>4</v>
      </c>
      <c r="AH674" s="7">
        <f>IF(R674&gt;0,RANK(R674,(N674:P674,Q674:AE674)),0)</f>
        <v>5</v>
      </c>
      <c r="AI674" s="7">
        <f>IF(T674&gt;0,RANK(T674,(N674:P674,Q674:AE674)),0)</f>
        <v>6</v>
      </c>
      <c r="AJ674" s="7">
        <f>IF(S674&gt;0,RANK(S674,(N674:P674,Q674:AE674)),0)</f>
        <v>0</v>
      </c>
      <c r="AK674" s="2">
        <f t="shared" si="269"/>
        <v>4.8177083333333336E-3</v>
      </c>
      <c r="AL674" s="2">
        <f t="shared" si="270"/>
        <v>1.4322916666666666E-3</v>
      </c>
      <c r="AM674" s="2">
        <f t="shared" si="271"/>
        <v>3.9062500000000002E-4</v>
      </c>
      <c r="AN674" s="2">
        <f t="shared" si="272"/>
        <v>0</v>
      </c>
      <c r="AP674" t="s">
        <v>3024</v>
      </c>
      <c r="AQ674" t="s">
        <v>1476</v>
      </c>
      <c r="AT674" s="93" t="s">
        <v>840</v>
      </c>
      <c r="AU674" s="92" t="s">
        <v>666</v>
      </c>
      <c r="AV674" s="83" t="str">
        <f t="shared" si="273"/>
        <v>17081</v>
      </c>
      <c r="AX674" s="7" t="s">
        <v>3753</v>
      </c>
    </row>
    <row r="675" spans="1:50" hidden="1" outlineLevel="1">
      <c r="A675" t="s">
        <v>3018</v>
      </c>
      <c r="B675" t="s">
        <v>1476</v>
      </c>
      <c r="C675" s="1">
        <f t="shared" si="262"/>
        <v>9413</v>
      </c>
      <c r="D675" s="7">
        <f>RANK(N675,(N675:P675,Q675:AE675))</f>
        <v>2</v>
      </c>
      <c r="E675" s="7">
        <f>RANK(O675,(N675:P675,Q675:AE675))</f>
        <v>1</v>
      </c>
      <c r="F675" s="7">
        <f>IF(P675&gt;0,RANK(P675,(N675:P675,Q675:AE675)),0)</f>
        <v>3</v>
      </c>
      <c r="G675" s="1">
        <f t="shared" si="263"/>
        <v>344</v>
      </c>
      <c r="H675" s="2">
        <f t="shared" si="264"/>
        <v>3.654520344204823E-2</v>
      </c>
      <c r="I675" s="2"/>
      <c r="J675" s="2">
        <f t="shared" si="265"/>
        <v>0.46265802613406992</v>
      </c>
      <c r="K675" s="2">
        <f t="shared" si="266"/>
        <v>0.49920322957611812</v>
      </c>
      <c r="L675" s="2">
        <f t="shared" si="267"/>
        <v>2.4540529055561457E-2</v>
      </c>
      <c r="M675" s="2">
        <f t="shared" si="268"/>
        <v>1.3598215234250498E-2</v>
      </c>
      <c r="N675" s="1">
        <v>4355</v>
      </c>
      <c r="O675" s="1">
        <v>4699</v>
      </c>
      <c r="P675" s="1">
        <v>231</v>
      </c>
      <c r="Q675" s="1">
        <v>99</v>
      </c>
      <c r="R675" s="1">
        <v>22</v>
      </c>
      <c r="S675" s="1">
        <v>0</v>
      </c>
      <c r="T675" s="1">
        <v>7</v>
      </c>
      <c r="X675" s="1">
        <v>0</v>
      </c>
      <c r="AG675" s="7">
        <f>IF(Q675&gt;0,RANK(Q675,(N675:P675,Q675:AE675)),0)</f>
        <v>4</v>
      </c>
      <c r="AH675" s="7">
        <f>IF(R675&gt;0,RANK(R675,(N675:P675,Q675:AE675)),0)</f>
        <v>5</v>
      </c>
      <c r="AI675" s="7">
        <f>IF(T675&gt;0,RANK(T675,(N675:P675,Q675:AE675)),0)</f>
        <v>6</v>
      </c>
      <c r="AJ675" s="7">
        <f>IF(S675&gt;0,RANK(S675,(N675:P675,Q675:AE675)),0)</f>
        <v>0</v>
      </c>
      <c r="AK675" s="2">
        <f t="shared" si="269"/>
        <v>1.0517369595240625E-2</v>
      </c>
      <c r="AL675" s="2">
        <f t="shared" si="270"/>
        <v>2.3371932433868055E-3</v>
      </c>
      <c r="AM675" s="2">
        <f t="shared" si="271"/>
        <v>7.4365239562307448E-4</v>
      </c>
      <c r="AN675" s="2">
        <f t="shared" si="272"/>
        <v>0</v>
      </c>
      <c r="AP675" t="s">
        <v>3018</v>
      </c>
      <c r="AQ675" t="s">
        <v>1476</v>
      </c>
      <c r="AT675" s="93" t="s">
        <v>840</v>
      </c>
      <c r="AU675" s="92" t="s">
        <v>667</v>
      </c>
      <c r="AV675" s="83" t="str">
        <f t="shared" si="273"/>
        <v>17083</v>
      </c>
      <c r="AX675" s="7" t="s">
        <v>3753</v>
      </c>
    </row>
    <row r="676" spans="1:50" hidden="1" outlineLevel="1">
      <c r="A676" t="s">
        <v>2206</v>
      </c>
      <c r="B676" t="s">
        <v>1476</v>
      </c>
      <c r="C676" s="1">
        <f t="shared" si="262"/>
        <v>10322</v>
      </c>
      <c r="D676" s="7">
        <f>RANK(N676,(N676:P676,Q676:AE676))</f>
        <v>2</v>
      </c>
      <c r="E676" s="7">
        <f>RANK(O676,(N676:P676,Q676:AE676))</f>
        <v>1</v>
      </c>
      <c r="F676" s="7">
        <f>IF(P676&gt;0,RANK(P676,(N676:P676,Q676:AE676)),0)</f>
        <v>3</v>
      </c>
      <c r="G676" s="1">
        <f t="shared" si="263"/>
        <v>719</v>
      </c>
      <c r="H676" s="2">
        <f t="shared" si="264"/>
        <v>6.9657043208680491E-2</v>
      </c>
      <c r="I676" s="2"/>
      <c r="J676" s="2">
        <f t="shared" si="265"/>
        <v>0.44419686107343537</v>
      </c>
      <c r="K676" s="2">
        <f t="shared" si="266"/>
        <v>0.51385390428211586</v>
      </c>
      <c r="L676" s="2">
        <f t="shared" si="267"/>
        <v>3.0420461150939739E-2</v>
      </c>
      <c r="M676" s="2">
        <f t="shared" si="268"/>
        <v>1.1528773493509035E-2</v>
      </c>
      <c r="N676" s="1">
        <v>4585</v>
      </c>
      <c r="O676" s="1">
        <v>5304</v>
      </c>
      <c r="P676" s="1">
        <v>314</v>
      </c>
      <c r="Q676" s="1">
        <v>97</v>
      </c>
      <c r="R676" s="1">
        <v>17</v>
      </c>
      <c r="S676" s="1">
        <v>0</v>
      </c>
      <c r="T676" s="1">
        <v>5</v>
      </c>
      <c r="X676" s="1">
        <v>0</v>
      </c>
      <c r="AG676" s="7">
        <f>IF(Q676&gt;0,RANK(Q676,(N676:P676,Q676:AE676)),0)</f>
        <v>4</v>
      </c>
      <c r="AH676" s="7">
        <f>IF(R676&gt;0,RANK(R676,(N676:P676,Q676:AE676)),0)</f>
        <v>5</v>
      </c>
      <c r="AI676" s="7">
        <f>IF(T676&gt;0,RANK(T676,(N676:P676,Q676:AE676)),0)</f>
        <v>6</v>
      </c>
      <c r="AJ676" s="7">
        <f>IF(S676&gt;0,RANK(S676,(N676:P676,Q676:AE676)),0)</f>
        <v>0</v>
      </c>
      <c r="AK676" s="2">
        <f t="shared" si="269"/>
        <v>9.3974036039527215E-3</v>
      </c>
      <c r="AL676" s="2">
        <f t="shared" si="270"/>
        <v>1.6469676419298585E-3</v>
      </c>
      <c r="AM676" s="2">
        <f t="shared" si="271"/>
        <v>4.8440224762642901E-4</v>
      </c>
      <c r="AN676" s="2">
        <f t="shared" si="272"/>
        <v>0</v>
      </c>
      <c r="AP676" t="s">
        <v>2206</v>
      </c>
      <c r="AQ676" t="s">
        <v>1476</v>
      </c>
      <c r="AT676" s="93" t="s">
        <v>840</v>
      </c>
      <c r="AU676" s="92" t="s">
        <v>668</v>
      </c>
      <c r="AV676" s="83" t="str">
        <f t="shared" si="273"/>
        <v>17085</v>
      </c>
      <c r="AX676" s="7" t="s">
        <v>3753</v>
      </c>
    </row>
    <row r="677" spans="1:50" hidden="1" outlineLevel="1">
      <c r="A677" t="s">
        <v>2118</v>
      </c>
      <c r="B677" t="s">
        <v>1476</v>
      </c>
      <c r="C677" s="1">
        <f t="shared" si="262"/>
        <v>5362</v>
      </c>
      <c r="D677" s="7">
        <f>RANK(N677,(N677:P677,Q677:AE677))</f>
        <v>2</v>
      </c>
      <c r="E677" s="7">
        <f>RANK(O677,(N677:P677,Q677:AE677))</f>
        <v>1</v>
      </c>
      <c r="F677" s="7">
        <f>IF(P677&gt;0,RANK(P677,(N677:P677,Q677:AE677)),0)</f>
        <v>3</v>
      </c>
      <c r="G677" s="1">
        <f t="shared" si="263"/>
        <v>1357</v>
      </c>
      <c r="H677" s="2">
        <f t="shared" si="264"/>
        <v>0.25307720999627004</v>
      </c>
      <c r="I677" s="2"/>
      <c r="J677" s="2">
        <f t="shared" si="265"/>
        <v>0.3595673256247669</v>
      </c>
      <c r="K677" s="2">
        <f t="shared" si="266"/>
        <v>0.61264453562103693</v>
      </c>
      <c r="L677" s="2">
        <f t="shared" si="267"/>
        <v>1.5479298769116001E-2</v>
      </c>
      <c r="M677" s="2">
        <f t="shared" si="268"/>
        <v>1.2308839985080167E-2</v>
      </c>
      <c r="N677" s="1">
        <v>1928</v>
      </c>
      <c r="O677" s="1">
        <v>3285</v>
      </c>
      <c r="P677" s="1">
        <v>83</v>
      </c>
      <c r="Q677" s="1">
        <v>52</v>
      </c>
      <c r="R677" s="1">
        <v>11</v>
      </c>
      <c r="S677" s="1">
        <v>0</v>
      </c>
      <c r="T677" s="1">
        <v>3</v>
      </c>
      <c r="X677" s="1">
        <v>0</v>
      </c>
      <c r="AG677" s="7">
        <f>IF(Q677&gt;0,RANK(Q677,(N677:P677,Q677:AE677)),0)</f>
        <v>4</v>
      </c>
      <c r="AH677" s="7">
        <f>IF(R677&gt;0,RANK(R677,(N677:P677,Q677:AE677)),0)</f>
        <v>5</v>
      </c>
      <c r="AI677" s="7">
        <f>IF(T677&gt;0,RANK(T677,(N677:P677,Q677:AE677)),0)</f>
        <v>6</v>
      </c>
      <c r="AJ677" s="7">
        <f>IF(S677&gt;0,RANK(S677,(N677:P677,Q677:AE677)),0)</f>
        <v>0</v>
      </c>
      <c r="AK677" s="2">
        <f t="shared" si="269"/>
        <v>9.6978739276389406E-3</v>
      </c>
      <c r="AL677" s="2">
        <f t="shared" si="270"/>
        <v>2.0514733308466988E-3</v>
      </c>
      <c r="AM677" s="2">
        <f t="shared" si="271"/>
        <v>5.5949272659455425E-4</v>
      </c>
      <c r="AN677" s="2">
        <f t="shared" si="272"/>
        <v>0</v>
      </c>
      <c r="AP677" t="s">
        <v>2118</v>
      </c>
      <c r="AQ677" t="s">
        <v>1476</v>
      </c>
      <c r="AT677" s="93" t="s">
        <v>840</v>
      </c>
      <c r="AU677" s="92" t="s">
        <v>91</v>
      </c>
      <c r="AV677" s="83" t="str">
        <f t="shared" si="273"/>
        <v>17087</v>
      </c>
      <c r="AX677" s="7" t="s">
        <v>3753</v>
      </c>
    </row>
    <row r="678" spans="1:50" hidden="1" outlineLevel="1">
      <c r="A678" t="s">
        <v>1804</v>
      </c>
      <c r="B678" t="s">
        <v>1476</v>
      </c>
      <c r="C678" s="1">
        <f t="shared" si="262"/>
        <v>141405</v>
      </c>
      <c r="D678" s="7">
        <f>RANK(N678,(N678:P678,Q678:AE678))</f>
        <v>2</v>
      </c>
      <c r="E678" s="7">
        <f>RANK(O678,(N678:P678,Q678:AE678))</f>
        <v>1</v>
      </c>
      <c r="F678" s="7">
        <f>IF(P678&gt;0,RANK(P678,(N678:P678,Q678:AE678)),0)</f>
        <v>3</v>
      </c>
      <c r="G678" s="1">
        <f t="shared" si="263"/>
        <v>16869</v>
      </c>
      <c r="H678" s="2">
        <f t="shared" si="264"/>
        <v>0.11929564018245466</v>
      </c>
      <c r="I678" s="2"/>
      <c r="J678" s="2">
        <f t="shared" si="265"/>
        <v>0.42521127258583502</v>
      </c>
      <c r="K678" s="2">
        <f t="shared" si="266"/>
        <v>0.54450691276828966</v>
      </c>
      <c r="L678" s="2">
        <f t="shared" si="267"/>
        <v>2.3153353841801918E-2</v>
      </c>
      <c r="M678" s="2">
        <f t="shared" si="268"/>
        <v>7.1284608040733978E-3</v>
      </c>
      <c r="N678" s="1">
        <v>60127</v>
      </c>
      <c r="O678" s="1">
        <v>76996</v>
      </c>
      <c r="P678" s="1">
        <v>3274</v>
      </c>
      <c r="Q678" s="1">
        <v>512</v>
      </c>
      <c r="R678" s="1">
        <v>428</v>
      </c>
      <c r="S678" s="1">
        <v>2</v>
      </c>
      <c r="T678" s="1">
        <v>66</v>
      </c>
      <c r="X678" s="1">
        <v>0</v>
      </c>
      <c r="AG678" s="7">
        <f>IF(Q678&gt;0,RANK(Q678,(N678:P678,Q678:AE678)),0)</f>
        <v>4</v>
      </c>
      <c r="AH678" s="7">
        <f>IF(R678&gt;0,RANK(R678,(N678:P678,Q678:AE678)),0)</f>
        <v>5</v>
      </c>
      <c r="AI678" s="7">
        <f>IF(T678&gt;0,RANK(T678,(N678:P678,Q678:AE678)),0)</f>
        <v>6</v>
      </c>
      <c r="AJ678" s="7">
        <f>IF(S678&gt;0,RANK(S678,(N678:P678,Q678:AE678)),0)</f>
        <v>7</v>
      </c>
      <c r="AK678" s="2">
        <f t="shared" si="269"/>
        <v>3.6208054877833176E-3</v>
      </c>
      <c r="AL678" s="2">
        <f t="shared" si="270"/>
        <v>3.0267670874438669E-3</v>
      </c>
      <c r="AM678" s="2">
        <f t="shared" si="271"/>
        <v>4.6674445740956829E-4</v>
      </c>
      <c r="AN678" s="2">
        <f t="shared" si="272"/>
        <v>1.4143771436653584E-5</v>
      </c>
      <c r="AP678" t="s">
        <v>1804</v>
      </c>
      <c r="AQ678" t="s">
        <v>1476</v>
      </c>
      <c r="AT678" s="93" t="s">
        <v>840</v>
      </c>
      <c r="AU678" s="92" t="s">
        <v>92</v>
      </c>
      <c r="AV678" s="83" t="str">
        <f t="shared" si="273"/>
        <v>17089</v>
      </c>
      <c r="AX678" s="7" t="s">
        <v>3753</v>
      </c>
    </row>
    <row r="679" spans="1:50" hidden="1" outlineLevel="1">
      <c r="A679" t="s">
        <v>2076</v>
      </c>
      <c r="B679" t="s">
        <v>1476</v>
      </c>
      <c r="C679" s="1">
        <f t="shared" si="262"/>
        <v>40183</v>
      </c>
      <c r="D679" s="7">
        <f>RANK(N679,(N679:P679,Q679:AE679))</f>
        <v>2</v>
      </c>
      <c r="E679" s="7">
        <f>RANK(O679,(N679:P679,Q679:AE679))</f>
        <v>1</v>
      </c>
      <c r="F679" s="7">
        <f>IF(P679&gt;0,RANK(P679,(N679:P679,Q679:AE679)),0)</f>
        <v>3</v>
      </c>
      <c r="G679" s="1">
        <f t="shared" si="263"/>
        <v>869</v>
      </c>
      <c r="H679" s="2">
        <f t="shared" si="264"/>
        <v>2.1626060771968245E-2</v>
      </c>
      <c r="I679" s="2"/>
      <c r="J679" s="2">
        <f t="shared" si="265"/>
        <v>0.47731627802802179</v>
      </c>
      <c r="K679" s="2">
        <f t="shared" si="266"/>
        <v>0.49894233879999006</v>
      </c>
      <c r="L679" s="2">
        <f t="shared" si="267"/>
        <v>1.7743822014284649E-2</v>
      </c>
      <c r="M679" s="2">
        <f t="shared" si="268"/>
        <v>5.9975611577035015E-3</v>
      </c>
      <c r="N679" s="1">
        <v>19180</v>
      </c>
      <c r="O679" s="1">
        <v>20049</v>
      </c>
      <c r="P679" s="1">
        <v>713</v>
      </c>
      <c r="Q679" s="1">
        <v>148</v>
      </c>
      <c r="R679" s="1">
        <v>79</v>
      </c>
      <c r="S679" s="1">
        <v>0</v>
      </c>
      <c r="T679" s="1">
        <v>14</v>
      </c>
      <c r="X679" s="1">
        <v>0</v>
      </c>
      <c r="AG679" s="7">
        <f>IF(Q679&gt;0,RANK(Q679,(N679:P679,Q679:AE679)),0)</f>
        <v>4</v>
      </c>
      <c r="AH679" s="7">
        <f>IF(R679&gt;0,RANK(R679,(N679:P679,Q679:AE679)),0)</f>
        <v>5</v>
      </c>
      <c r="AI679" s="7">
        <f>IF(T679&gt;0,RANK(T679,(N679:P679,Q679:AE679)),0)</f>
        <v>6</v>
      </c>
      <c r="AJ679" s="7">
        <f>IF(S679&gt;0,RANK(S679,(N679:P679,Q679:AE679)),0)</f>
        <v>0</v>
      </c>
      <c r="AK679" s="2">
        <f t="shared" si="269"/>
        <v>3.6831495906229001E-3</v>
      </c>
      <c r="AL679" s="2">
        <f t="shared" si="270"/>
        <v>1.9660055247243857E-3</v>
      </c>
      <c r="AM679" s="2">
        <f t="shared" si="271"/>
        <v>3.4840604235622031E-4</v>
      </c>
      <c r="AN679" s="2">
        <f t="shared" si="272"/>
        <v>0</v>
      </c>
      <c r="AP679" t="s">
        <v>2076</v>
      </c>
      <c r="AQ679" t="s">
        <v>1476</v>
      </c>
      <c r="AT679" s="93" t="s">
        <v>840</v>
      </c>
      <c r="AU679" s="92" t="s">
        <v>93</v>
      </c>
      <c r="AV679" s="83" t="str">
        <f t="shared" si="273"/>
        <v>17091</v>
      </c>
      <c r="AX679" s="7" t="s">
        <v>3753</v>
      </c>
    </row>
    <row r="680" spans="1:50" hidden="1" outlineLevel="1">
      <c r="A680" t="s">
        <v>2018</v>
      </c>
      <c r="B680" t="s">
        <v>1476</v>
      </c>
      <c r="C680" s="1">
        <f t="shared" si="262"/>
        <v>22769</v>
      </c>
      <c r="D680" s="7">
        <f>RANK(N680,(N680:P680,Q680:AE680))</f>
        <v>2</v>
      </c>
      <c r="E680" s="7">
        <f>RANK(O680,(N680:P680,Q680:AE680))</f>
        <v>1</v>
      </c>
      <c r="F680" s="7">
        <f>IF(P680&gt;0,RANK(P680,(N680:P680,Q680:AE680)),0)</f>
        <v>3</v>
      </c>
      <c r="G680" s="1">
        <f t="shared" si="263"/>
        <v>5244</v>
      </c>
      <c r="H680" s="2">
        <f t="shared" si="264"/>
        <v>0.23031314506565945</v>
      </c>
      <c r="I680" s="2"/>
      <c r="J680" s="2">
        <f t="shared" si="265"/>
        <v>0.37085511001800692</v>
      </c>
      <c r="K680" s="2">
        <f t="shared" si="266"/>
        <v>0.60116825508366634</v>
      </c>
      <c r="L680" s="2">
        <f t="shared" si="267"/>
        <v>2.1125214106899732E-2</v>
      </c>
      <c r="M680" s="2">
        <f t="shared" si="268"/>
        <v>6.8514207914270701E-3</v>
      </c>
      <c r="N680" s="1">
        <v>8444</v>
      </c>
      <c r="O680" s="1">
        <v>13688</v>
      </c>
      <c r="P680" s="1">
        <v>481</v>
      </c>
      <c r="Q680" s="1">
        <v>84</v>
      </c>
      <c r="R680" s="1">
        <v>54</v>
      </c>
      <c r="S680" s="1">
        <v>0</v>
      </c>
      <c r="T680" s="1">
        <v>18</v>
      </c>
      <c r="X680" s="1">
        <v>0</v>
      </c>
      <c r="AG680" s="7">
        <f>IF(Q680&gt;0,RANK(Q680,(N680:P680,Q680:AE680)),0)</f>
        <v>4</v>
      </c>
      <c r="AH680" s="7">
        <f>IF(R680&gt;0,RANK(R680,(N680:P680,Q680:AE680)),0)</f>
        <v>5</v>
      </c>
      <c r="AI680" s="7">
        <f>IF(T680&gt;0,RANK(T680,(N680:P680,Q680:AE680)),0)</f>
        <v>6</v>
      </c>
      <c r="AJ680" s="7">
        <f>IF(S680&gt;0,RANK(S680,(N680:P680,Q680:AE680)),0)</f>
        <v>0</v>
      </c>
      <c r="AK680" s="2">
        <f t="shared" si="269"/>
        <v>3.6892265799991215E-3</v>
      </c>
      <c r="AL680" s="2">
        <f t="shared" si="270"/>
        <v>2.371645658570864E-3</v>
      </c>
      <c r="AM680" s="2">
        <f t="shared" si="271"/>
        <v>7.9054855285695463E-4</v>
      </c>
      <c r="AN680" s="2">
        <f t="shared" si="272"/>
        <v>0</v>
      </c>
      <c r="AP680" t="s">
        <v>2018</v>
      </c>
      <c r="AQ680" t="s">
        <v>1476</v>
      </c>
      <c r="AT680" s="93" t="s">
        <v>840</v>
      </c>
      <c r="AU680" s="92" t="s">
        <v>94</v>
      </c>
      <c r="AV680" s="83" t="str">
        <f t="shared" si="273"/>
        <v>17093</v>
      </c>
      <c r="AX680" s="7" t="s">
        <v>3753</v>
      </c>
    </row>
    <row r="681" spans="1:50" hidden="1" outlineLevel="1">
      <c r="A681" t="s">
        <v>736</v>
      </c>
      <c r="B681" t="s">
        <v>1476</v>
      </c>
      <c r="C681" s="1">
        <f t="shared" si="262"/>
        <v>23174</v>
      </c>
      <c r="D681" s="7">
        <f>RANK(N681,(N681:P681,Q681:AE681))</f>
        <v>1</v>
      </c>
      <c r="E681" s="7">
        <f>RANK(O681,(N681:P681,Q681:AE681))</f>
        <v>2</v>
      </c>
      <c r="F681" s="7">
        <f>IF(P681&gt;0,RANK(P681,(N681:P681,Q681:AE681)),0)</f>
        <v>3</v>
      </c>
      <c r="G681" s="1">
        <f t="shared" si="263"/>
        <v>2660</v>
      </c>
      <c r="H681" s="2">
        <f t="shared" si="264"/>
        <v>0.11478380944161561</v>
      </c>
      <c r="I681" s="2"/>
      <c r="J681" s="2">
        <f t="shared" si="265"/>
        <v>0.54250453093984641</v>
      </c>
      <c r="K681" s="2">
        <f t="shared" si="266"/>
        <v>0.42772072149823076</v>
      </c>
      <c r="L681" s="2">
        <f t="shared" si="267"/>
        <v>1.9634072667644775E-2</v>
      </c>
      <c r="M681" s="2">
        <f t="shared" si="268"/>
        <v>1.0140674894278057E-2</v>
      </c>
      <c r="N681" s="1">
        <v>12572</v>
      </c>
      <c r="O681" s="1">
        <v>9912</v>
      </c>
      <c r="P681" s="1">
        <v>455</v>
      </c>
      <c r="Q681" s="1">
        <v>156</v>
      </c>
      <c r="R681" s="1">
        <v>59</v>
      </c>
      <c r="S681" s="1">
        <v>0</v>
      </c>
      <c r="T681" s="1">
        <v>20</v>
      </c>
      <c r="X681" s="1">
        <v>0</v>
      </c>
      <c r="AG681" s="7">
        <f>IF(Q681&gt;0,RANK(Q681,(N681:P681,Q681:AE681)),0)</f>
        <v>4</v>
      </c>
      <c r="AH681" s="7">
        <f>IF(R681&gt;0,RANK(R681,(N681:P681,Q681:AE681)),0)</f>
        <v>5</v>
      </c>
      <c r="AI681" s="7">
        <f>IF(T681&gt;0,RANK(T681,(N681:P681,Q681:AE681)),0)</f>
        <v>6</v>
      </c>
      <c r="AJ681" s="7">
        <f>IF(S681&gt;0,RANK(S681,(N681:P681,Q681:AE681)),0)</f>
        <v>0</v>
      </c>
      <c r="AK681" s="2">
        <f t="shared" si="269"/>
        <v>6.7316820574782081E-3</v>
      </c>
      <c r="AL681" s="2">
        <f t="shared" si="270"/>
        <v>2.5459566755847069E-3</v>
      </c>
      <c r="AM681" s="2">
        <f t="shared" si="271"/>
        <v>8.6303616121515491E-4</v>
      </c>
      <c r="AN681" s="2">
        <f t="shared" si="272"/>
        <v>0</v>
      </c>
      <c r="AP681" t="s">
        <v>736</v>
      </c>
      <c r="AQ681" t="s">
        <v>1476</v>
      </c>
      <c r="AT681" s="93" t="s">
        <v>840</v>
      </c>
      <c r="AU681" s="92" t="s">
        <v>95</v>
      </c>
      <c r="AV681" s="83" t="str">
        <f t="shared" si="273"/>
        <v>17095</v>
      </c>
      <c r="AX681" s="7" t="s">
        <v>3753</v>
      </c>
    </row>
    <row r="682" spans="1:50" hidden="1" outlineLevel="1">
      <c r="A682" t="s">
        <v>2034</v>
      </c>
      <c r="B682" t="s">
        <v>1476</v>
      </c>
      <c r="C682" s="1">
        <f t="shared" si="262"/>
        <v>242164</v>
      </c>
      <c r="D682" s="7">
        <f>RANK(N682,(N682:P682,Q682:AE682))</f>
        <v>2</v>
      </c>
      <c r="E682" s="7">
        <f>RANK(O682,(N682:P682,Q682:AE682))</f>
        <v>1</v>
      </c>
      <c r="F682" s="7">
        <f>IF(P682&gt;0,RANK(P682,(N682:P682,Q682:AE682)),0)</f>
        <v>3</v>
      </c>
      <c r="G682" s="1">
        <f t="shared" si="263"/>
        <v>5930</v>
      </c>
      <c r="H682" s="2">
        <f t="shared" si="264"/>
        <v>2.4487537371368162E-2</v>
      </c>
      <c r="I682" s="2"/>
      <c r="J682" s="2">
        <f t="shared" si="265"/>
        <v>0.47512429593168265</v>
      </c>
      <c r="K682" s="2">
        <f t="shared" si="266"/>
        <v>0.49961183330305081</v>
      </c>
      <c r="L682" s="2">
        <f t="shared" si="267"/>
        <v>1.9998843758775045E-2</v>
      </c>
      <c r="M682" s="2">
        <f t="shared" si="268"/>
        <v>5.2650270064915489E-3</v>
      </c>
      <c r="N682" s="1">
        <v>115058</v>
      </c>
      <c r="O682" s="1">
        <v>120988</v>
      </c>
      <c r="P682" s="1">
        <v>4843</v>
      </c>
      <c r="Q682" s="1">
        <v>553</v>
      </c>
      <c r="R682" s="1">
        <v>619</v>
      </c>
      <c r="S682" s="1">
        <v>1</v>
      </c>
      <c r="T682" s="1">
        <v>102</v>
      </c>
      <c r="X682" s="1">
        <v>0</v>
      </c>
      <c r="AG682" s="7">
        <f>IF(Q682&gt;0,RANK(Q682,(N682:P682,Q682:AE682)),0)</f>
        <v>5</v>
      </c>
      <c r="AH682" s="7">
        <f>IF(R682&gt;0,RANK(R682,(N682:P682,Q682:AE682)),0)</f>
        <v>4</v>
      </c>
      <c r="AI682" s="7">
        <f>IF(T682&gt;0,RANK(T682,(N682:P682,Q682:AE682)),0)</f>
        <v>6</v>
      </c>
      <c r="AJ682" s="7">
        <f>IF(S682&gt;0,RANK(S682,(N682:P682,Q682:AE682)),0)</f>
        <v>7</v>
      </c>
      <c r="AK682" s="2">
        <f t="shared" si="269"/>
        <v>2.2835764192861035E-3</v>
      </c>
      <c r="AL682" s="2">
        <f t="shared" si="270"/>
        <v>2.5561189937397797E-3</v>
      </c>
      <c r="AM682" s="2">
        <f t="shared" si="271"/>
        <v>4.2120216051931748E-4</v>
      </c>
      <c r="AN682" s="2">
        <f t="shared" si="272"/>
        <v>4.1294329462678188E-6</v>
      </c>
      <c r="AP682" t="s">
        <v>2034</v>
      </c>
      <c r="AQ682" t="s">
        <v>1476</v>
      </c>
      <c r="AT682" s="93" t="s">
        <v>840</v>
      </c>
      <c r="AU682" s="92" t="s">
        <v>96</v>
      </c>
      <c r="AV682" s="83" t="str">
        <f t="shared" si="273"/>
        <v>17097</v>
      </c>
      <c r="AX682" s="7" t="s">
        <v>3753</v>
      </c>
    </row>
    <row r="683" spans="1:50" hidden="1" outlineLevel="1">
      <c r="A683" t="s">
        <v>2869</v>
      </c>
      <c r="B683" t="s">
        <v>1476</v>
      </c>
      <c r="C683" s="1">
        <f t="shared" si="262"/>
        <v>46007</v>
      </c>
      <c r="D683" s="7">
        <f>RANK(N683,(N683:P683,Q683:AE683))</f>
        <v>1</v>
      </c>
      <c r="E683" s="7">
        <f>RANK(O683,(N683:P683,Q683:AE683))</f>
        <v>2</v>
      </c>
      <c r="F683" s="7">
        <f>IF(P683&gt;0,RANK(P683,(N683:P683,Q683:AE683)),0)</f>
        <v>3</v>
      </c>
      <c r="G683" s="1">
        <f t="shared" si="263"/>
        <v>2079</v>
      </c>
      <c r="H683" s="2">
        <f t="shared" si="264"/>
        <v>4.5188775621101136E-2</v>
      </c>
      <c r="I683" s="2"/>
      <c r="J683" s="2">
        <f t="shared" si="265"/>
        <v>0.50764014171756466</v>
      </c>
      <c r="K683" s="2">
        <f t="shared" si="266"/>
        <v>0.46245136609646359</v>
      </c>
      <c r="L683" s="2">
        <f t="shared" si="267"/>
        <v>2.1561936227095877E-2</v>
      </c>
      <c r="M683" s="2">
        <f t="shared" si="268"/>
        <v>8.3465559588758696E-3</v>
      </c>
      <c r="N683" s="1">
        <v>23355</v>
      </c>
      <c r="O683" s="1">
        <v>21276</v>
      </c>
      <c r="P683" s="1">
        <v>992</v>
      </c>
      <c r="Q683" s="1">
        <v>237</v>
      </c>
      <c r="R683" s="1">
        <v>111</v>
      </c>
      <c r="S683" s="1">
        <v>3</v>
      </c>
      <c r="T683" s="1">
        <v>33</v>
      </c>
      <c r="X683" s="1">
        <v>0</v>
      </c>
      <c r="AG683" s="7">
        <f>IF(Q683&gt;0,RANK(Q683,(N683:P683,Q683:AE683)),0)</f>
        <v>4</v>
      </c>
      <c r="AH683" s="7">
        <f>IF(R683&gt;0,RANK(R683,(N683:P683,Q683:AE683)),0)</f>
        <v>5</v>
      </c>
      <c r="AI683" s="7">
        <f>IF(T683&gt;0,RANK(T683,(N683:P683,Q683:AE683)),0)</f>
        <v>6</v>
      </c>
      <c r="AJ683" s="7">
        <f>IF(S683&gt;0,RANK(S683,(N683:P683,Q683:AE683)),0)</f>
        <v>7</v>
      </c>
      <c r="AK683" s="2">
        <f t="shared" si="269"/>
        <v>5.1513900058686724E-3</v>
      </c>
      <c r="AL683" s="2">
        <f t="shared" si="270"/>
        <v>2.4126763318625425E-3</v>
      </c>
      <c r="AM683" s="2">
        <f t="shared" si="271"/>
        <v>7.1728215271589101E-4</v>
      </c>
      <c r="AN683" s="2">
        <f t="shared" si="272"/>
        <v>6.5207468428717366E-5</v>
      </c>
      <c r="AP683" t="s">
        <v>2869</v>
      </c>
      <c r="AQ683" t="s">
        <v>1476</v>
      </c>
      <c r="AT683" s="93" t="s">
        <v>840</v>
      </c>
      <c r="AU683" s="92" t="s">
        <v>310</v>
      </c>
      <c r="AV683" s="83" t="str">
        <f t="shared" si="273"/>
        <v>17099</v>
      </c>
      <c r="AX683" s="7" t="s">
        <v>3753</v>
      </c>
    </row>
    <row r="684" spans="1:50" hidden="1" outlineLevel="1">
      <c r="A684" t="s">
        <v>3054</v>
      </c>
      <c r="B684" t="s">
        <v>1476</v>
      </c>
      <c r="C684" s="1">
        <f t="shared" si="262"/>
        <v>6578</v>
      </c>
      <c r="D684" s="7">
        <f>RANK(N684,(N684:P684,Q684:AE684))</f>
        <v>2</v>
      </c>
      <c r="E684" s="7">
        <f>RANK(O684,(N684:P684,Q684:AE684))</f>
        <v>1</v>
      </c>
      <c r="F684" s="7">
        <f>IF(P684&gt;0,RANK(P684,(N684:P684,Q684:AE684)),0)</f>
        <v>3</v>
      </c>
      <c r="G684" s="1">
        <f t="shared" si="263"/>
        <v>772</v>
      </c>
      <c r="H684" s="2">
        <f t="shared" si="264"/>
        <v>0.11736089996959562</v>
      </c>
      <c r="I684" s="2"/>
      <c r="J684" s="2">
        <f t="shared" si="265"/>
        <v>0.42900577683186381</v>
      </c>
      <c r="K684" s="2">
        <f t="shared" si="266"/>
        <v>0.54636667680145945</v>
      </c>
      <c r="L684" s="2">
        <f t="shared" si="267"/>
        <v>1.535421100638492E-2</v>
      </c>
      <c r="M684" s="2">
        <f t="shared" si="268"/>
        <v>9.2733353602918248E-3</v>
      </c>
      <c r="N684" s="1">
        <v>2822</v>
      </c>
      <c r="O684" s="1">
        <v>3594</v>
      </c>
      <c r="P684" s="1">
        <v>101</v>
      </c>
      <c r="Q684" s="1">
        <v>39</v>
      </c>
      <c r="R684" s="1">
        <v>18</v>
      </c>
      <c r="S684" s="1">
        <v>0</v>
      </c>
      <c r="T684" s="1">
        <v>4</v>
      </c>
      <c r="X684" s="1">
        <v>0</v>
      </c>
      <c r="AG684" s="7">
        <f>IF(Q684&gt;0,RANK(Q684,(N684:P684,Q684:AE684)),0)</f>
        <v>4</v>
      </c>
      <c r="AH684" s="7">
        <f>IF(R684&gt;0,RANK(R684,(N684:P684,Q684:AE684)),0)</f>
        <v>5</v>
      </c>
      <c r="AI684" s="7">
        <f>IF(T684&gt;0,RANK(T684,(N684:P684,Q684:AE684)),0)</f>
        <v>6</v>
      </c>
      <c r="AJ684" s="7">
        <f>IF(S684&gt;0,RANK(S684,(N684:P684,Q684:AE684)),0)</f>
        <v>0</v>
      </c>
      <c r="AK684" s="2">
        <f t="shared" si="269"/>
        <v>5.9288537549407111E-3</v>
      </c>
      <c r="AL684" s="2">
        <f t="shared" si="270"/>
        <v>2.736394040741867E-3</v>
      </c>
      <c r="AM684" s="2">
        <f t="shared" si="271"/>
        <v>6.0808756460930375E-4</v>
      </c>
      <c r="AN684" s="2">
        <f t="shared" si="272"/>
        <v>0</v>
      </c>
      <c r="AP684" t="s">
        <v>3054</v>
      </c>
      <c r="AQ684" t="s">
        <v>1476</v>
      </c>
      <c r="AT684" s="93" t="s">
        <v>840</v>
      </c>
      <c r="AU684" s="92" t="s">
        <v>311</v>
      </c>
      <c r="AV684" s="83" t="str">
        <f t="shared" si="273"/>
        <v>17101</v>
      </c>
      <c r="AX684" s="7" t="s">
        <v>3753</v>
      </c>
    </row>
    <row r="685" spans="1:50" hidden="1" outlineLevel="1">
      <c r="A685" t="s">
        <v>3055</v>
      </c>
      <c r="B685" t="s">
        <v>1476</v>
      </c>
      <c r="C685" s="1">
        <f t="shared" si="262"/>
        <v>14620</v>
      </c>
      <c r="D685" s="7">
        <f>RANK(N685,(N685:P685,Q685:AE685))</f>
        <v>2</v>
      </c>
      <c r="E685" s="7">
        <f>RANK(O685,(N685:P685,Q685:AE685))</f>
        <v>1</v>
      </c>
      <c r="F685" s="7">
        <f>IF(P685&gt;0,RANK(P685,(N685:P685,Q685:AE685)),0)</f>
        <v>3</v>
      </c>
      <c r="G685" s="1">
        <f t="shared" si="263"/>
        <v>1958</v>
      </c>
      <c r="H685" s="2">
        <f t="shared" si="264"/>
        <v>0.13392612859097128</v>
      </c>
      <c r="I685" s="2"/>
      <c r="J685" s="2">
        <f t="shared" si="265"/>
        <v>0.41798905608755133</v>
      </c>
      <c r="K685" s="2">
        <f t="shared" si="266"/>
        <v>0.55191518467852252</v>
      </c>
      <c r="L685" s="2">
        <f t="shared" si="267"/>
        <v>2.188782489740082E-2</v>
      </c>
      <c r="M685" s="2">
        <f t="shared" si="268"/>
        <v>8.2079343365253354E-3</v>
      </c>
      <c r="N685" s="1">
        <v>6111</v>
      </c>
      <c r="O685" s="1">
        <v>8069</v>
      </c>
      <c r="P685" s="1">
        <v>320</v>
      </c>
      <c r="Q685" s="1">
        <v>75</v>
      </c>
      <c r="R685" s="1">
        <v>40</v>
      </c>
      <c r="S685" s="1">
        <v>0</v>
      </c>
      <c r="T685" s="1">
        <v>5</v>
      </c>
      <c r="X685" s="1">
        <v>0</v>
      </c>
      <c r="AG685" s="7">
        <f>IF(Q685&gt;0,RANK(Q685,(N685:P685,Q685:AE685)),0)</f>
        <v>4</v>
      </c>
      <c r="AH685" s="7">
        <f>IF(R685&gt;0,RANK(R685,(N685:P685,Q685:AE685)),0)</f>
        <v>5</v>
      </c>
      <c r="AI685" s="7">
        <f>IF(T685&gt;0,RANK(T685,(N685:P685,Q685:AE685)),0)</f>
        <v>6</v>
      </c>
      <c r="AJ685" s="7">
        <f>IF(S685&gt;0,RANK(S685,(N685:P685,Q685:AE685)),0)</f>
        <v>0</v>
      </c>
      <c r="AK685" s="2">
        <f t="shared" si="269"/>
        <v>5.1299589603283173E-3</v>
      </c>
      <c r="AL685" s="2">
        <f t="shared" si="270"/>
        <v>2.7359781121751026E-3</v>
      </c>
      <c r="AM685" s="2">
        <f t="shared" si="271"/>
        <v>3.4199726402188782E-4</v>
      </c>
      <c r="AN685" s="2">
        <f t="shared" si="272"/>
        <v>0</v>
      </c>
      <c r="AP685" t="s">
        <v>3055</v>
      </c>
      <c r="AQ685" t="s">
        <v>1476</v>
      </c>
      <c r="AT685" s="93" t="s">
        <v>840</v>
      </c>
      <c r="AU685" s="92" t="s">
        <v>312</v>
      </c>
      <c r="AV685" s="83" t="str">
        <f t="shared" si="273"/>
        <v>17103</v>
      </c>
      <c r="AX685" s="7" t="s">
        <v>3753</v>
      </c>
    </row>
    <row r="686" spans="1:50" hidden="1" outlineLevel="1">
      <c r="A686" t="s">
        <v>2656</v>
      </c>
      <c r="B686" t="s">
        <v>1476</v>
      </c>
      <c r="C686" s="1">
        <f t="shared" si="262"/>
        <v>15421</v>
      </c>
      <c r="D686" s="7">
        <f>RANK(N686,(N686:P686,Q686:AE686))</f>
        <v>2</v>
      </c>
      <c r="E686" s="7">
        <f>RANK(O686,(N686:P686,Q686:AE686))</f>
        <v>1</v>
      </c>
      <c r="F686" s="7">
        <f>IF(P686&gt;0,RANK(P686,(N686:P686,Q686:AE686)),0)</f>
        <v>3</v>
      </c>
      <c r="G686" s="1">
        <f t="shared" si="263"/>
        <v>3358</v>
      </c>
      <c r="H686" s="2">
        <f t="shared" si="264"/>
        <v>0.21775500940276246</v>
      </c>
      <c r="I686" s="2"/>
      <c r="J686" s="2">
        <f t="shared" si="265"/>
        <v>0.37799105116399717</v>
      </c>
      <c r="K686" s="2">
        <f t="shared" si="266"/>
        <v>0.59574606056675961</v>
      </c>
      <c r="L686" s="2">
        <f t="shared" si="267"/>
        <v>1.8481291745023019E-2</v>
      </c>
      <c r="M686" s="2">
        <f t="shared" si="268"/>
        <v>7.7815965242201482E-3</v>
      </c>
      <c r="N686" s="1">
        <v>5829</v>
      </c>
      <c r="O686" s="1">
        <v>9187</v>
      </c>
      <c r="P686" s="1">
        <v>285</v>
      </c>
      <c r="Q686" s="1">
        <v>76</v>
      </c>
      <c r="R686" s="1">
        <v>35</v>
      </c>
      <c r="S686" s="1">
        <v>0</v>
      </c>
      <c r="T686" s="1">
        <v>9</v>
      </c>
      <c r="X686" s="1">
        <v>0</v>
      </c>
      <c r="AG686" s="7">
        <f>IF(Q686&gt;0,RANK(Q686,(N686:P686,Q686:AE686)),0)</f>
        <v>4</v>
      </c>
      <c r="AH686" s="7">
        <f>IF(R686&gt;0,RANK(R686,(N686:P686,Q686:AE686)),0)</f>
        <v>5</v>
      </c>
      <c r="AI686" s="7">
        <f>IF(T686&gt;0,RANK(T686,(N686:P686,Q686:AE686)),0)</f>
        <v>6</v>
      </c>
      <c r="AJ686" s="7">
        <f>IF(S686&gt;0,RANK(S686,(N686:P686,Q686:AE686)),0)</f>
        <v>0</v>
      </c>
      <c r="AK686" s="2">
        <f t="shared" si="269"/>
        <v>4.9283444653394721E-3</v>
      </c>
      <c r="AL686" s="2">
        <f t="shared" si="270"/>
        <v>2.2696323195642307E-3</v>
      </c>
      <c r="AM686" s="2">
        <f t="shared" si="271"/>
        <v>5.8361973931651649E-4</v>
      </c>
      <c r="AN686" s="2">
        <f t="shared" si="272"/>
        <v>0</v>
      </c>
      <c r="AP686" t="s">
        <v>2656</v>
      </c>
      <c r="AQ686" t="s">
        <v>1476</v>
      </c>
      <c r="AT686" s="93" t="s">
        <v>840</v>
      </c>
      <c r="AU686" s="92" t="s">
        <v>313</v>
      </c>
      <c r="AV686" s="83" t="str">
        <f t="shared" si="273"/>
        <v>17105</v>
      </c>
      <c r="AX686" s="7" t="s">
        <v>3753</v>
      </c>
    </row>
    <row r="687" spans="1:50" hidden="1" outlineLevel="1">
      <c r="A687" t="s">
        <v>1024</v>
      </c>
      <c r="B687" t="s">
        <v>1476</v>
      </c>
      <c r="C687" s="1">
        <f t="shared" si="262"/>
        <v>13065</v>
      </c>
      <c r="D687" s="7">
        <f>RANK(N687,(N687:P687,Q687:AE687))</f>
        <v>2</v>
      </c>
      <c r="E687" s="7">
        <f>RANK(O687,(N687:P687,Q687:AE687))</f>
        <v>1</v>
      </c>
      <c r="F687" s="7">
        <f>IF(P687&gt;0,RANK(P687,(N687:P687,Q687:AE687)),0)</f>
        <v>3</v>
      </c>
      <c r="G687" s="1">
        <f t="shared" si="263"/>
        <v>3541</v>
      </c>
      <c r="H687" s="2">
        <f t="shared" si="264"/>
        <v>0.27102946804439343</v>
      </c>
      <c r="I687" s="2"/>
      <c r="J687" s="2">
        <f t="shared" si="265"/>
        <v>0.3520857252200536</v>
      </c>
      <c r="K687" s="2">
        <f t="shared" si="266"/>
        <v>0.62311519326444698</v>
      </c>
      <c r="L687" s="2">
        <f t="shared" si="267"/>
        <v>1.5920398009950248E-2</v>
      </c>
      <c r="M687" s="2">
        <f t="shared" si="268"/>
        <v>8.8786835055492293E-3</v>
      </c>
      <c r="N687" s="1">
        <v>4600</v>
      </c>
      <c r="O687" s="1">
        <v>8141</v>
      </c>
      <c r="P687" s="1">
        <v>208</v>
      </c>
      <c r="Q687" s="1">
        <v>78</v>
      </c>
      <c r="R687" s="1">
        <v>34</v>
      </c>
      <c r="S687" s="1">
        <v>2</v>
      </c>
      <c r="T687" s="1">
        <v>2</v>
      </c>
      <c r="X687" s="1">
        <v>0</v>
      </c>
      <c r="AG687" s="7">
        <f>IF(Q687&gt;0,RANK(Q687,(N687:P687,Q687:AE687)),0)</f>
        <v>4</v>
      </c>
      <c r="AH687" s="7">
        <f>IF(R687&gt;0,RANK(R687,(N687:P687,Q687:AE687)),0)</f>
        <v>5</v>
      </c>
      <c r="AI687" s="7">
        <f>IF(T687&gt;0,RANK(T687,(N687:P687,Q687:AE687)),0)</f>
        <v>6</v>
      </c>
      <c r="AJ687" s="7">
        <f>IF(S687&gt;0,RANK(S687,(N687:P687,Q687:AE687)),0)</f>
        <v>6</v>
      </c>
      <c r="AK687" s="2">
        <f t="shared" si="269"/>
        <v>5.9701492537313433E-3</v>
      </c>
      <c r="AL687" s="2">
        <f t="shared" si="270"/>
        <v>2.6023727516264828E-3</v>
      </c>
      <c r="AM687" s="2">
        <f t="shared" si="271"/>
        <v>1.5308075009567548E-4</v>
      </c>
      <c r="AN687" s="2">
        <f t="shared" si="272"/>
        <v>1.5308075009567548E-4</v>
      </c>
      <c r="AP687" t="s">
        <v>1024</v>
      </c>
      <c r="AQ687" t="s">
        <v>1476</v>
      </c>
      <c r="AT687" s="93" t="s">
        <v>840</v>
      </c>
      <c r="AU687" s="92" t="s">
        <v>314</v>
      </c>
      <c r="AV687" s="83" t="str">
        <f t="shared" si="273"/>
        <v>17107</v>
      </c>
      <c r="AX687" s="7" t="s">
        <v>3753</v>
      </c>
    </row>
    <row r="688" spans="1:50" hidden="1" outlineLevel="1">
      <c r="A688" t="s">
        <v>2005</v>
      </c>
      <c r="B688" t="s">
        <v>1476</v>
      </c>
      <c r="C688" s="1">
        <f t="shared" si="262"/>
        <v>13012</v>
      </c>
      <c r="D688" s="7">
        <f>RANK(N688,(N688:P688,Q688:AE688))</f>
        <v>2</v>
      </c>
      <c r="E688" s="7">
        <f>RANK(O688,(N688:P688,Q688:AE688))</f>
        <v>1</v>
      </c>
      <c r="F688" s="7">
        <f>IF(P688&gt;0,RANK(P688,(N688:P688,Q688:AE688)),0)</f>
        <v>3</v>
      </c>
      <c r="G688" s="1">
        <f t="shared" si="263"/>
        <v>385</v>
      </c>
      <c r="H688" s="2">
        <f t="shared" si="264"/>
        <v>2.9588072548416847E-2</v>
      </c>
      <c r="I688" s="2"/>
      <c r="J688" s="2">
        <f t="shared" si="265"/>
        <v>0.46726098985551801</v>
      </c>
      <c r="K688" s="2">
        <f t="shared" si="266"/>
        <v>0.49684906240393484</v>
      </c>
      <c r="L688" s="2">
        <f t="shared" si="267"/>
        <v>2.7974177682139563E-2</v>
      </c>
      <c r="M688" s="2">
        <f t="shared" si="268"/>
        <v>7.9157700584075938E-3</v>
      </c>
      <c r="N688" s="1">
        <v>6080</v>
      </c>
      <c r="O688" s="1">
        <v>6465</v>
      </c>
      <c r="P688" s="1">
        <v>364</v>
      </c>
      <c r="Q688" s="1">
        <v>64</v>
      </c>
      <c r="R688" s="1">
        <v>30</v>
      </c>
      <c r="S688" s="1">
        <v>0</v>
      </c>
      <c r="T688" s="1">
        <v>9</v>
      </c>
      <c r="X688" s="1">
        <v>0</v>
      </c>
      <c r="AG688" s="7">
        <f>IF(Q688&gt;0,RANK(Q688,(N688:P688,Q688:AE688)),0)</f>
        <v>4</v>
      </c>
      <c r="AH688" s="7">
        <f>IF(R688&gt;0,RANK(R688,(N688:P688,Q688:AE688)),0)</f>
        <v>5</v>
      </c>
      <c r="AI688" s="7">
        <f>IF(T688&gt;0,RANK(T688,(N688:P688,Q688:AE688)),0)</f>
        <v>6</v>
      </c>
      <c r="AJ688" s="7">
        <f>IF(S688&gt;0,RANK(S688,(N688:P688,Q688:AE688)),0)</f>
        <v>0</v>
      </c>
      <c r="AK688" s="2">
        <f t="shared" si="269"/>
        <v>4.9185367353212417E-3</v>
      </c>
      <c r="AL688" s="2">
        <f t="shared" si="270"/>
        <v>2.3055640946818322E-3</v>
      </c>
      <c r="AM688" s="2">
        <f t="shared" si="271"/>
        <v>6.9166922840454962E-4</v>
      </c>
      <c r="AN688" s="2">
        <f t="shared" si="272"/>
        <v>0</v>
      </c>
      <c r="AP688" t="s">
        <v>2005</v>
      </c>
      <c r="AQ688" t="s">
        <v>1476</v>
      </c>
      <c r="AT688" s="93" t="s">
        <v>840</v>
      </c>
      <c r="AU688" s="92" t="s">
        <v>315</v>
      </c>
      <c r="AV688" s="83" t="str">
        <f t="shared" si="273"/>
        <v>17109</v>
      </c>
      <c r="AX688" s="7" t="s">
        <v>3753</v>
      </c>
    </row>
    <row r="689" spans="1:50" hidden="1" outlineLevel="1">
      <c r="A689" t="s">
        <v>406</v>
      </c>
      <c r="B689" t="s">
        <v>1476</v>
      </c>
      <c r="C689" s="1">
        <f t="shared" si="262"/>
        <v>106185</v>
      </c>
      <c r="D689" s="7">
        <f>RANK(N689,(N689:P689,Q689:AE689))</f>
        <v>2</v>
      </c>
      <c r="E689" s="7">
        <f>RANK(O689,(N689:P689,Q689:AE689))</f>
        <v>1</v>
      </c>
      <c r="F689" s="7">
        <f>IF(P689&gt;0,RANK(P689,(N689:P689,Q689:AE689)),0)</f>
        <v>3</v>
      </c>
      <c r="G689" s="1">
        <f t="shared" si="263"/>
        <v>21414</v>
      </c>
      <c r="H689" s="2">
        <f t="shared" si="264"/>
        <v>0.20166690210481705</v>
      </c>
      <c r="I689" s="2"/>
      <c r="J689" s="2">
        <f t="shared" si="265"/>
        <v>0.38327447379573387</v>
      </c>
      <c r="K689" s="2">
        <f t="shared" si="266"/>
        <v>0.58494137590055095</v>
      </c>
      <c r="L689" s="2">
        <f t="shared" si="267"/>
        <v>2.5907614069783869E-2</v>
      </c>
      <c r="M689" s="2">
        <f t="shared" si="268"/>
        <v>5.8765362339313065E-3</v>
      </c>
      <c r="N689" s="1">
        <v>40698</v>
      </c>
      <c r="O689" s="1">
        <v>62112</v>
      </c>
      <c r="P689" s="1">
        <v>2751</v>
      </c>
      <c r="Q689" s="1">
        <v>302</v>
      </c>
      <c r="R689" s="1">
        <v>262</v>
      </c>
      <c r="S689" s="1">
        <v>10</v>
      </c>
      <c r="T689" s="1">
        <v>50</v>
      </c>
      <c r="X689" s="1">
        <v>0</v>
      </c>
      <c r="AG689" s="7">
        <f>IF(Q689&gt;0,RANK(Q689,(N689:P689,Q689:AE689)),0)</f>
        <v>4</v>
      </c>
      <c r="AH689" s="7">
        <f>IF(R689&gt;0,RANK(R689,(N689:P689,Q689:AE689)),0)</f>
        <v>5</v>
      </c>
      <c r="AI689" s="7">
        <f>IF(T689&gt;0,RANK(T689,(N689:P689,Q689:AE689)),0)</f>
        <v>6</v>
      </c>
      <c r="AJ689" s="7">
        <f>IF(S689&gt;0,RANK(S689,(N689:P689,Q689:AE689)),0)</f>
        <v>7</v>
      </c>
      <c r="AK689" s="2">
        <f t="shared" si="269"/>
        <v>2.8440928568065171E-3</v>
      </c>
      <c r="AL689" s="2">
        <f t="shared" si="270"/>
        <v>2.4673918161698923E-3</v>
      </c>
      <c r="AM689" s="2">
        <f t="shared" si="271"/>
        <v>4.7087630079578092E-4</v>
      </c>
      <c r="AN689" s="2">
        <f t="shared" si="272"/>
        <v>9.4175260159156193E-5</v>
      </c>
      <c r="AP689" t="s">
        <v>406</v>
      </c>
      <c r="AQ689" t="s">
        <v>1476</v>
      </c>
      <c r="AT689" s="93" t="s">
        <v>840</v>
      </c>
      <c r="AU689" s="92" t="s">
        <v>316</v>
      </c>
      <c r="AV689" s="83" t="str">
        <f t="shared" si="273"/>
        <v>17111</v>
      </c>
      <c r="AX689" s="7" t="s">
        <v>3753</v>
      </c>
    </row>
    <row r="690" spans="1:50" hidden="1" outlineLevel="1">
      <c r="A690" t="s">
        <v>1191</v>
      </c>
      <c r="B690" t="s">
        <v>1476</v>
      </c>
      <c r="C690" s="1">
        <f t="shared" si="262"/>
        <v>60898</v>
      </c>
      <c r="D690" s="7">
        <f>RANK(N690,(N690:P690,Q690:AE690))</f>
        <v>2</v>
      </c>
      <c r="E690" s="7">
        <f>RANK(O690,(N690:P690,Q690:AE690))</f>
        <v>1</v>
      </c>
      <c r="F690" s="7">
        <f>IF(P690&gt;0,RANK(P690,(N690:P690,Q690:AE690)),0)</f>
        <v>3</v>
      </c>
      <c r="G690" s="1">
        <f t="shared" si="263"/>
        <v>9072</v>
      </c>
      <c r="H690" s="2">
        <f t="shared" si="264"/>
        <v>0.14897040953725901</v>
      </c>
      <c r="I690" s="2"/>
      <c r="J690" s="2">
        <f t="shared" si="265"/>
        <v>0.40947157542119611</v>
      </c>
      <c r="K690" s="2">
        <f t="shared" si="266"/>
        <v>0.5584419849584551</v>
      </c>
      <c r="L690" s="2">
        <f t="shared" si="267"/>
        <v>2.5386712207297449E-2</v>
      </c>
      <c r="M690" s="2">
        <f t="shared" si="268"/>
        <v>6.6997274130512902E-3</v>
      </c>
      <c r="N690" s="1">
        <v>24936</v>
      </c>
      <c r="O690" s="1">
        <v>34008</v>
      </c>
      <c r="P690" s="1">
        <v>1546</v>
      </c>
      <c r="Q690" s="1">
        <v>214</v>
      </c>
      <c r="R690" s="1">
        <v>154</v>
      </c>
      <c r="S690" s="1">
        <v>0</v>
      </c>
      <c r="T690" s="1">
        <v>40</v>
      </c>
      <c r="X690" s="1">
        <v>0</v>
      </c>
      <c r="AG690" s="7">
        <f>IF(Q690&gt;0,RANK(Q690,(N690:P690,Q690:AE690)),0)</f>
        <v>4</v>
      </c>
      <c r="AH690" s="7">
        <f>IF(R690&gt;0,RANK(R690,(N690:P690,Q690:AE690)),0)</f>
        <v>5</v>
      </c>
      <c r="AI690" s="7">
        <f>IF(T690&gt;0,RANK(T690,(N690:P690,Q690:AE690)),0)</f>
        <v>6</v>
      </c>
      <c r="AJ690" s="7">
        <f>IF(S690&gt;0,RANK(S690,(N690:P690,Q690:AE690)),0)</f>
        <v>0</v>
      </c>
      <c r="AK690" s="2">
        <f t="shared" si="269"/>
        <v>3.5140727117475121E-3</v>
      </c>
      <c r="AL690" s="2">
        <f t="shared" si="270"/>
        <v>2.5288186804164341E-3</v>
      </c>
      <c r="AM690" s="2">
        <f t="shared" si="271"/>
        <v>6.5683602088738551E-4</v>
      </c>
      <c r="AN690" s="2">
        <f t="shared" si="272"/>
        <v>0</v>
      </c>
      <c r="AP690" t="s">
        <v>1191</v>
      </c>
      <c r="AQ690" t="s">
        <v>1476</v>
      </c>
      <c r="AT690" s="93" t="s">
        <v>840</v>
      </c>
      <c r="AU690" s="92" t="s">
        <v>317</v>
      </c>
      <c r="AV690" s="83" t="str">
        <f t="shared" si="273"/>
        <v>17113</v>
      </c>
      <c r="AX690" s="7" t="s">
        <v>3753</v>
      </c>
    </row>
    <row r="691" spans="1:50" hidden="1" outlineLevel="1">
      <c r="A691" t="s">
        <v>1919</v>
      </c>
      <c r="B691" t="s">
        <v>1476</v>
      </c>
      <c r="C691" s="1">
        <f t="shared" si="262"/>
        <v>49499</v>
      </c>
      <c r="D691" s="7">
        <f>RANK(N691,(N691:P691,Q691:AE691))</f>
        <v>1</v>
      </c>
      <c r="E691" s="7">
        <f>RANK(O691,(N691:P691,Q691:AE691))</f>
        <v>2</v>
      </c>
      <c r="F691" s="7">
        <f>IF(P691&gt;0,RANK(P691,(N691:P691,Q691:AE691)),0)</f>
        <v>3</v>
      </c>
      <c r="G691" s="1">
        <f t="shared" si="263"/>
        <v>432</v>
      </c>
      <c r="H691" s="2">
        <f t="shared" si="264"/>
        <v>8.7274490393745331E-3</v>
      </c>
      <c r="I691" s="2"/>
      <c r="J691" s="2">
        <f t="shared" si="265"/>
        <v>0.49015131618820584</v>
      </c>
      <c r="K691" s="2">
        <f t="shared" si="266"/>
        <v>0.48142386714883129</v>
      </c>
      <c r="L691" s="2">
        <f t="shared" si="267"/>
        <v>1.9838784621911555E-2</v>
      </c>
      <c r="M691" s="2">
        <f t="shared" si="268"/>
        <v>8.5860320410513155E-3</v>
      </c>
      <c r="N691" s="1">
        <v>24262</v>
      </c>
      <c r="O691" s="1">
        <v>23830</v>
      </c>
      <c r="P691" s="1">
        <v>982</v>
      </c>
      <c r="Q691" s="1">
        <v>299</v>
      </c>
      <c r="R691" s="1">
        <v>104</v>
      </c>
      <c r="S691" s="1">
        <v>1</v>
      </c>
      <c r="T691" s="1">
        <v>21</v>
      </c>
      <c r="X691" s="1">
        <v>0</v>
      </c>
      <c r="AG691" s="7">
        <f>IF(Q691&gt;0,RANK(Q691,(N691:P691,Q691:AE691)),0)</f>
        <v>4</v>
      </c>
      <c r="AH691" s="7">
        <f>IF(R691&gt;0,RANK(R691,(N691:P691,Q691:AE691)),0)</f>
        <v>5</v>
      </c>
      <c r="AI691" s="7">
        <f>IF(T691&gt;0,RANK(T691,(N691:P691,Q691:AE691)),0)</f>
        <v>6</v>
      </c>
      <c r="AJ691" s="7">
        <f>IF(S691&gt;0,RANK(S691,(N691:P691,Q691:AE691)),0)</f>
        <v>7</v>
      </c>
      <c r="AK691" s="2">
        <f t="shared" si="269"/>
        <v>6.040526071233762E-3</v>
      </c>
      <c r="AL691" s="2">
        <f t="shared" si="270"/>
        <v>2.1010525465160915E-3</v>
      </c>
      <c r="AM691" s="2">
        <f t="shared" si="271"/>
        <v>4.2425099496959536E-4</v>
      </c>
      <c r="AN691" s="2">
        <f t="shared" si="272"/>
        <v>2.0202428331885491E-5</v>
      </c>
      <c r="AP691" t="s">
        <v>1919</v>
      </c>
      <c r="AQ691" t="s">
        <v>1476</v>
      </c>
      <c r="AT691" s="93" t="s">
        <v>840</v>
      </c>
      <c r="AU691" s="92" t="s">
        <v>318</v>
      </c>
      <c r="AV691" s="83" t="str">
        <f t="shared" si="273"/>
        <v>17115</v>
      </c>
      <c r="AX691" s="7" t="s">
        <v>3753</v>
      </c>
    </row>
    <row r="692" spans="1:50" hidden="1" outlineLevel="1">
      <c r="A692" t="s">
        <v>2077</v>
      </c>
      <c r="B692" t="s">
        <v>1476</v>
      </c>
      <c r="C692" s="1">
        <f t="shared" si="262"/>
        <v>21389</v>
      </c>
      <c r="D692" s="7">
        <f>RANK(N692,(N692:P692,Q692:AE692))</f>
        <v>1</v>
      </c>
      <c r="E692" s="7">
        <f>RANK(O692,(N692:P692,Q692:AE692))</f>
        <v>2</v>
      </c>
      <c r="F692" s="7">
        <f>IF(P692&gt;0,RANK(P692,(N692:P692,Q692:AE692)),0)</f>
        <v>3</v>
      </c>
      <c r="G692" s="1">
        <f t="shared" si="263"/>
        <v>1266</v>
      </c>
      <c r="H692" s="2">
        <f t="shared" si="264"/>
        <v>5.9189302912712141E-2</v>
      </c>
      <c r="I692" s="2"/>
      <c r="J692" s="2">
        <f t="shared" si="265"/>
        <v>0.5149843377437</v>
      </c>
      <c r="K692" s="2">
        <f t="shared" si="266"/>
        <v>0.45579503483098788</v>
      </c>
      <c r="L692" s="2">
        <f t="shared" si="267"/>
        <v>1.9916779653092711E-2</v>
      </c>
      <c r="M692" s="2">
        <f t="shared" si="268"/>
        <v>9.303847772219407E-3</v>
      </c>
      <c r="N692" s="1">
        <v>11015</v>
      </c>
      <c r="O692" s="1">
        <v>9749</v>
      </c>
      <c r="P692" s="1">
        <v>426</v>
      </c>
      <c r="Q692" s="1">
        <v>140</v>
      </c>
      <c r="R692" s="1">
        <v>48</v>
      </c>
      <c r="S692" s="1">
        <v>0</v>
      </c>
      <c r="T692" s="1">
        <v>11</v>
      </c>
      <c r="X692" s="1">
        <v>0</v>
      </c>
      <c r="AG692" s="7">
        <f>IF(Q692&gt;0,RANK(Q692,(N692:P692,Q692:AE692)),0)</f>
        <v>4</v>
      </c>
      <c r="AH692" s="7">
        <f>IF(R692&gt;0,RANK(R692,(N692:P692,Q692:AE692)),0)</f>
        <v>5</v>
      </c>
      <c r="AI692" s="7">
        <f>IF(T692&gt;0,RANK(T692,(N692:P692,Q692:AE692)),0)</f>
        <v>6</v>
      </c>
      <c r="AJ692" s="7">
        <f>IF(S692&gt;0,RANK(S692,(N692:P692,Q692:AE692)),0)</f>
        <v>0</v>
      </c>
      <c r="AK692" s="2">
        <f t="shared" si="269"/>
        <v>6.5454205432699053E-3</v>
      </c>
      <c r="AL692" s="2">
        <f t="shared" si="270"/>
        <v>2.2441441862639674E-3</v>
      </c>
      <c r="AM692" s="2">
        <f t="shared" si="271"/>
        <v>5.1428304268549255E-4</v>
      </c>
      <c r="AN692" s="2">
        <f t="shared" si="272"/>
        <v>0</v>
      </c>
      <c r="AP692" t="s">
        <v>2077</v>
      </c>
      <c r="AQ692" t="s">
        <v>1476</v>
      </c>
      <c r="AT692" s="93" t="s">
        <v>840</v>
      </c>
      <c r="AU692" s="92" t="s">
        <v>319</v>
      </c>
      <c r="AV692" s="83" t="str">
        <f t="shared" si="273"/>
        <v>17117</v>
      </c>
      <c r="AX692" s="7" t="s">
        <v>3753</v>
      </c>
    </row>
    <row r="693" spans="1:50" hidden="1" outlineLevel="1">
      <c r="A693" t="s">
        <v>1920</v>
      </c>
      <c r="B693" t="s">
        <v>1476</v>
      </c>
      <c r="C693" s="1">
        <f t="shared" si="262"/>
        <v>111104</v>
      </c>
      <c r="D693" s="7">
        <f>RANK(N693,(N693:P693,Q693:AE693))</f>
        <v>1</v>
      </c>
      <c r="E693" s="7">
        <f>RANK(O693,(N693:P693,Q693:AE693))</f>
        <v>2</v>
      </c>
      <c r="F693" s="7">
        <f>IF(P693&gt;0,RANK(P693,(N693:P693,Q693:AE693)),0)</f>
        <v>3</v>
      </c>
      <c r="G693" s="1">
        <f t="shared" si="263"/>
        <v>10256</v>
      </c>
      <c r="H693" s="2">
        <f t="shared" si="264"/>
        <v>9.2309907834101382E-2</v>
      </c>
      <c r="I693" s="2"/>
      <c r="J693" s="2">
        <f t="shared" si="265"/>
        <v>0.53172703052995396</v>
      </c>
      <c r="K693" s="2">
        <f t="shared" si="266"/>
        <v>0.43941712269585254</v>
      </c>
      <c r="L693" s="2">
        <f t="shared" si="267"/>
        <v>2.1232358870967742E-2</v>
      </c>
      <c r="M693" s="2">
        <f t="shared" si="268"/>
        <v>7.6234879032257633E-3</v>
      </c>
      <c r="N693" s="1">
        <v>59077</v>
      </c>
      <c r="O693" s="1">
        <v>48821</v>
      </c>
      <c r="P693" s="1">
        <v>2359</v>
      </c>
      <c r="Q693" s="1">
        <v>484</v>
      </c>
      <c r="R693" s="1">
        <v>311</v>
      </c>
      <c r="S693" s="1">
        <v>7</v>
      </c>
      <c r="T693" s="1">
        <v>45</v>
      </c>
      <c r="X693" s="1">
        <v>0</v>
      </c>
      <c r="AG693" s="7">
        <f>IF(Q693&gt;0,RANK(Q693,(N693:P693,Q693:AE693)),0)</f>
        <v>4</v>
      </c>
      <c r="AH693" s="7">
        <f>IF(R693&gt;0,RANK(R693,(N693:P693,Q693:AE693)),0)</f>
        <v>5</v>
      </c>
      <c r="AI693" s="7">
        <f>IF(T693&gt;0,RANK(T693,(N693:P693,Q693:AE693)),0)</f>
        <v>6</v>
      </c>
      <c r="AJ693" s="7">
        <f>IF(S693&gt;0,RANK(S693,(N693:P693,Q693:AE693)),0)</f>
        <v>7</v>
      </c>
      <c r="AK693" s="2">
        <f t="shared" si="269"/>
        <v>4.3562788018433182E-3</v>
      </c>
      <c r="AL693" s="2">
        <f t="shared" si="270"/>
        <v>2.7991791474654376E-3</v>
      </c>
      <c r="AM693" s="2">
        <f t="shared" si="271"/>
        <v>4.0502592165898616E-4</v>
      </c>
      <c r="AN693" s="2">
        <f t="shared" si="272"/>
        <v>6.3004032258064514E-5</v>
      </c>
      <c r="AP693" t="s">
        <v>1920</v>
      </c>
      <c r="AQ693" t="s">
        <v>1476</v>
      </c>
      <c r="AT693" s="93" t="s">
        <v>840</v>
      </c>
      <c r="AU693" s="92" t="s">
        <v>247</v>
      </c>
      <c r="AV693" s="83" t="str">
        <f t="shared" si="273"/>
        <v>17119</v>
      </c>
      <c r="AX693" s="7" t="s">
        <v>3753</v>
      </c>
    </row>
    <row r="694" spans="1:50" hidden="1" outlineLevel="1">
      <c r="A694" t="s">
        <v>946</v>
      </c>
      <c r="B694" t="s">
        <v>1476</v>
      </c>
      <c r="C694" s="1">
        <f t="shared" si="262"/>
        <v>16663</v>
      </c>
      <c r="D694" s="7">
        <f>RANK(N694,(N694:P694,Q694:AE694))</f>
        <v>2</v>
      </c>
      <c r="E694" s="7">
        <f>RANK(O694,(N694:P694,Q694:AE694))</f>
        <v>1</v>
      </c>
      <c r="F694" s="7">
        <f>IF(P694&gt;0,RANK(P694,(N694:P694,Q694:AE694)),0)</f>
        <v>3</v>
      </c>
      <c r="G694" s="1">
        <f t="shared" si="263"/>
        <v>172</v>
      </c>
      <c r="H694" s="2">
        <f t="shared" si="264"/>
        <v>1.0322270899597911E-2</v>
      </c>
      <c r="I694" s="2"/>
      <c r="J694" s="2">
        <f t="shared" si="265"/>
        <v>0.48418652103462761</v>
      </c>
      <c r="K694" s="2">
        <f t="shared" si="266"/>
        <v>0.49450879193422553</v>
      </c>
      <c r="L694" s="2">
        <f t="shared" si="267"/>
        <v>1.4283142291304087E-2</v>
      </c>
      <c r="M694" s="2">
        <f t="shared" si="268"/>
        <v>7.021544739842709E-3</v>
      </c>
      <c r="N694" s="1">
        <v>8068</v>
      </c>
      <c r="O694" s="1">
        <v>8240</v>
      </c>
      <c r="P694" s="1">
        <v>238</v>
      </c>
      <c r="Q694" s="1">
        <v>67</v>
      </c>
      <c r="R694" s="1">
        <v>45</v>
      </c>
      <c r="S694" s="1">
        <v>0</v>
      </c>
      <c r="T694" s="1">
        <v>5</v>
      </c>
      <c r="X694" s="1">
        <v>0</v>
      </c>
      <c r="AG694" s="7">
        <f>IF(Q694&gt;0,RANK(Q694,(N694:P694,Q694:AE694)),0)</f>
        <v>4</v>
      </c>
      <c r="AH694" s="7">
        <f>IF(R694&gt;0,RANK(R694,(N694:P694,Q694:AE694)),0)</f>
        <v>5</v>
      </c>
      <c r="AI694" s="7">
        <f>IF(T694&gt;0,RANK(T694,(N694:P694,Q694:AE694)),0)</f>
        <v>6</v>
      </c>
      <c r="AJ694" s="7">
        <f>IF(S694&gt;0,RANK(S694,(N694:P694,Q694:AE694)),0)</f>
        <v>0</v>
      </c>
      <c r="AK694" s="2">
        <f t="shared" si="269"/>
        <v>4.0208845946108143E-3</v>
      </c>
      <c r="AL694" s="2">
        <f t="shared" si="270"/>
        <v>2.7005941307087561E-3</v>
      </c>
      <c r="AM694" s="2">
        <f t="shared" si="271"/>
        <v>3.0006601452319513E-4</v>
      </c>
      <c r="AN694" s="2">
        <f t="shared" si="272"/>
        <v>0</v>
      </c>
      <c r="AP694" t="s">
        <v>946</v>
      </c>
      <c r="AQ694" t="s">
        <v>1476</v>
      </c>
      <c r="AT694" s="93" t="s">
        <v>840</v>
      </c>
      <c r="AU694" s="92" t="s">
        <v>248</v>
      </c>
      <c r="AV694" s="83" t="str">
        <f t="shared" si="273"/>
        <v>17121</v>
      </c>
      <c r="AX694" s="7" t="s">
        <v>3753</v>
      </c>
    </row>
    <row r="695" spans="1:50" hidden="1" outlineLevel="1">
      <c r="A695" t="s">
        <v>895</v>
      </c>
      <c r="B695" t="s">
        <v>1476</v>
      </c>
      <c r="C695" s="1">
        <f t="shared" si="262"/>
        <v>5907</v>
      </c>
      <c r="D695" s="7">
        <f>RANK(N695,(N695:P695,Q695:AE695))</f>
        <v>2</v>
      </c>
      <c r="E695" s="7">
        <f>RANK(O695,(N695:P695,Q695:AE695))</f>
        <v>1</v>
      </c>
      <c r="F695" s="7">
        <f>IF(P695&gt;0,RANK(P695,(N695:P695,Q695:AE695)),0)</f>
        <v>3</v>
      </c>
      <c r="G695" s="1">
        <f t="shared" si="263"/>
        <v>575</v>
      </c>
      <c r="H695" s="2">
        <f t="shared" si="264"/>
        <v>9.7342136448281699E-2</v>
      </c>
      <c r="I695" s="2"/>
      <c r="J695" s="2">
        <f t="shared" si="265"/>
        <v>0.43507702725579822</v>
      </c>
      <c r="K695" s="2">
        <f t="shared" si="266"/>
        <v>0.53241916370407993</v>
      </c>
      <c r="L695" s="2">
        <f t="shared" si="267"/>
        <v>2.2684950059251734E-2</v>
      </c>
      <c r="M695" s="2">
        <f t="shared" si="268"/>
        <v>9.8188589808701106E-3</v>
      </c>
      <c r="N695" s="1">
        <v>2570</v>
      </c>
      <c r="O695" s="1">
        <v>3145</v>
      </c>
      <c r="P695" s="1">
        <v>134</v>
      </c>
      <c r="Q695" s="1">
        <v>41</v>
      </c>
      <c r="R695" s="1">
        <v>12</v>
      </c>
      <c r="S695" s="1">
        <v>0</v>
      </c>
      <c r="T695" s="1">
        <v>5</v>
      </c>
      <c r="X695" s="1">
        <v>0</v>
      </c>
      <c r="AG695" s="7">
        <f>IF(Q695&gt;0,RANK(Q695,(N695:P695,Q695:AE695)),0)</f>
        <v>4</v>
      </c>
      <c r="AH695" s="7">
        <f>IF(R695&gt;0,RANK(R695,(N695:P695,Q695:AE695)),0)</f>
        <v>5</v>
      </c>
      <c r="AI695" s="7">
        <f>IF(T695&gt;0,RANK(T695,(N695:P695,Q695:AE695)),0)</f>
        <v>6</v>
      </c>
      <c r="AJ695" s="7">
        <f>IF(S695&gt;0,RANK(S695,(N695:P695,Q695:AE695)),0)</f>
        <v>0</v>
      </c>
      <c r="AK695" s="2">
        <f t="shared" si="269"/>
        <v>6.9409175554426949E-3</v>
      </c>
      <c r="AL695" s="2">
        <f t="shared" si="270"/>
        <v>2.0314880650076179E-3</v>
      </c>
      <c r="AM695" s="2">
        <f t="shared" si="271"/>
        <v>8.4645336041984083E-4</v>
      </c>
      <c r="AN695" s="2">
        <f t="shared" si="272"/>
        <v>0</v>
      </c>
      <c r="AP695" t="s">
        <v>895</v>
      </c>
      <c r="AQ695" t="s">
        <v>1476</v>
      </c>
      <c r="AT695" s="93" t="s">
        <v>840</v>
      </c>
      <c r="AU695" s="92" t="s">
        <v>639</v>
      </c>
      <c r="AV695" s="83" t="str">
        <f t="shared" si="273"/>
        <v>17123</v>
      </c>
      <c r="AX695" s="7" t="s">
        <v>3753</v>
      </c>
    </row>
    <row r="696" spans="1:50" hidden="1" outlineLevel="1">
      <c r="A696" t="s">
        <v>2425</v>
      </c>
      <c r="B696" t="s">
        <v>1476</v>
      </c>
      <c r="C696" s="1">
        <f t="shared" si="262"/>
        <v>6772</v>
      </c>
      <c r="D696" s="7">
        <f>RANK(N696,(N696:P696,Q696:AE696))</f>
        <v>2</v>
      </c>
      <c r="E696" s="7">
        <f>RANK(O696,(N696:P696,Q696:AE696))</f>
        <v>1</v>
      </c>
      <c r="F696" s="7">
        <f>IF(P696&gt;0,RANK(P696,(N696:P696,Q696:AE696)),0)</f>
        <v>3</v>
      </c>
      <c r="G696" s="1">
        <f t="shared" si="263"/>
        <v>219</v>
      </c>
      <c r="H696" s="2">
        <f t="shared" si="264"/>
        <v>3.233904311872416E-2</v>
      </c>
      <c r="I696" s="2"/>
      <c r="J696" s="2">
        <f t="shared" si="265"/>
        <v>0.47135262847017129</v>
      </c>
      <c r="K696" s="2">
        <f t="shared" si="266"/>
        <v>0.5036916715888955</v>
      </c>
      <c r="L696" s="2">
        <f t="shared" si="267"/>
        <v>1.7277023036030716E-2</v>
      </c>
      <c r="M696" s="2">
        <f t="shared" si="268"/>
        <v>7.678676904902558E-3</v>
      </c>
      <c r="N696" s="1">
        <v>3192</v>
      </c>
      <c r="O696" s="1">
        <v>3411</v>
      </c>
      <c r="P696" s="1">
        <v>117</v>
      </c>
      <c r="Q696" s="1">
        <v>35</v>
      </c>
      <c r="R696" s="1">
        <v>14</v>
      </c>
      <c r="S696" s="1">
        <v>0</v>
      </c>
      <c r="T696" s="1">
        <v>3</v>
      </c>
      <c r="X696" s="1">
        <v>0</v>
      </c>
      <c r="AG696" s="7">
        <f>IF(Q696&gt;0,RANK(Q696,(N696:P696,Q696:AE696)),0)</f>
        <v>4</v>
      </c>
      <c r="AH696" s="7">
        <f>IF(R696&gt;0,RANK(R696,(N696:P696,Q696:AE696)),0)</f>
        <v>5</v>
      </c>
      <c r="AI696" s="7">
        <f>IF(T696&gt;0,RANK(T696,(N696:P696,Q696:AE696)),0)</f>
        <v>6</v>
      </c>
      <c r="AJ696" s="7">
        <f>IF(S696&gt;0,RANK(S696,(N696:P696,Q696:AE696)),0)</f>
        <v>0</v>
      </c>
      <c r="AK696" s="2">
        <f t="shared" si="269"/>
        <v>5.1683402244536323E-3</v>
      </c>
      <c r="AL696" s="2">
        <f t="shared" si="270"/>
        <v>2.067336089781453E-3</v>
      </c>
      <c r="AM696" s="2">
        <f t="shared" si="271"/>
        <v>4.4300059066745422E-4</v>
      </c>
      <c r="AN696" s="2">
        <f t="shared" si="272"/>
        <v>0</v>
      </c>
      <c r="AP696" t="s">
        <v>2425</v>
      </c>
      <c r="AQ696" t="s">
        <v>1476</v>
      </c>
      <c r="AT696" s="93" t="s">
        <v>840</v>
      </c>
      <c r="AU696" s="92" t="s">
        <v>640</v>
      </c>
      <c r="AV696" s="83" t="str">
        <f t="shared" si="273"/>
        <v>17125</v>
      </c>
      <c r="AX696" s="7" t="s">
        <v>3753</v>
      </c>
    </row>
    <row r="697" spans="1:50" hidden="1" outlineLevel="1">
      <c r="A697" t="s">
        <v>2078</v>
      </c>
      <c r="B697" t="s">
        <v>1476</v>
      </c>
      <c r="C697" s="1">
        <f t="shared" si="262"/>
        <v>6744</v>
      </c>
      <c r="D697" s="7">
        <f>RANK(N697,(N697:P697,Q697:AE697))</f>
        <v>2</v>
      </c>
      <c r="E697" s="7">
        <f>RANK(O697,(N697:P697,Q697:AE697))</f>
        <v>1</v>
      </c>
      <c r="F697" s="7">
        <f>IF(P697&gt;0,RANK(P697,(N697:P697,Q697:AE697)),0)</f>
        <v>3</v>
      </c>
      <c r="G697" s="1">
        <f t="shared" si="263"/>
        <v>764</v>
      </c>
      <c r="H697" s="2">
        <f t="shared" si="264"/>
        <v>0.1132858837485172</v>
      </c>
      <c r="I697" s="2"/>
      <c r="J697" s="2">
        <f t="shared" si="265"/>
        <v>0.43179122182680901</v>
      </c>
      <c r="K697" s="2">
        <f t="shared" si="266"/>
        <v>0.54507710557532618</v>
      </c>
      <c r="L697" s="2">
        <f t="shared" si="267"/>
        <v>1.2307236061684461E-2</v>
      </c>
      <c r="M697" s="2">
        <f t="shared" si="268"/>
        <v>1.08244365361804E-2</v>
      </c>
      <c r="N697" s="1">
        <v>2912</v>
      </c>
      <c r="O697" s="1">
        <v>3676</v>
      </c>
      <c r="P697" s="1">
        <v>83</v>
      </c>
      <c r="Q697" s="1">
        <v>54</v>
      </c>
      <c r="R697" s="1">
        <v>17</v>
      </c>
      <c r="S697" s="1">
        <v>0</v>
      </c>
      <c r="T697" s="1">
        <v>2</v>
      </c>
      <c r="X697" s="1">
        <v>0</v>
      </c>
      <c r="AG697" s="7">
        <f>IF(Q697&gt;0,RANK(Q697,(N697:P697,Q697:AE697)),0)</f>
        <v>4</v>
      </c>
      <c r="AH697" s="7">
        <f>IF(R697&gt;0,RANK(R697,(N697:P697,Q697:AE697)),0)</f>
        <v>5</v>
      </c>
      <c r="AI697" s="7">
        <f>IF(T697&gt;0,RANK(T697,(N697:P697,Q697:AE697)),0)</f>
        <v>6</v>
      </c>
      <c r="AJ697" s="7">
        <f>IF(S697&gt;0,RANK(S697,(N697:P697,Q697:AE697)),0)</f>
        <v>0</v>
      </c>
      <c r="AK697" s="2">
        <f t="shared" si="269"/>
        <v>8.0071174377224202E-3</v>
      </c>
      <c r="AL697" s="2">
        <f t="shared" si="270"/>
        <v>2.5207591933570582E-3</v>
      </c>
      <c r="AM697" s="2">
        <f t="shared" si="271"/>
        <v>2.9655990510083039E-4</v>
      </c>
      <c r="AN697" s="2">
        <f t="shared" si="272"/>
        <v>0</v>
      </c>
      <c r="AP697" t="s">
        <v>2078</v>
      </c>
      <c r="AQ697" t="s">
        <v>1476</v>
      </c>
      <c r="AT697" s="93" t="s">
        <v>840</v>
      </c>
      <c r="AU697" s="92" t="s">
        <v>1141</v>
      </c>
      <c r="AV697" s="83" t="str">
        <f t="shared" si="273"/>
        <v>17127</v>
      </c>
      <c r="AX697" s="7" t="s">
        <v>3753</v>
      </c>
    </row>
    <row r="698" spans="1:50" hidden="1" outlineLevel="1">
      <c r="A698" t="s">
        <v>3601</v>
      </c>
      <c r="B698" t="s">
        <v>1476</v>
      </c>
      <c r="C698" s="1">
        <f t="shared" ref="C698:C729" si="274">SUM(N698:AE698)</f>
        <v>6202</v>
      </c>
      <c r="D698" s="7">
        <f>RANK(N698,(N698:P698,Q698:AE698))</f>
        <v>2</v>
      </c>
      <c r="E698" s="7">
        <f>RANK(O698,(N698:P698,Q698:AE698))</f>
        <v>1</v>
      </c>
      <c r="F698" s="7">
        <f>IF(P698&gt;0,RANK(P698,(N698:P698,Q698:AE698)),0)</f>
        <v>3</v>
      </c>
      <c r="G698" s="1">
        <f t="shared" ref="G698:G729" si="275">IF(D698=1,N698,IF(E698=1,O698,P698))-IF(D698=2,N698,IF(E698=2,O698,P698))</f>
        <v>1698</v>
      </c>
      <c r="H698" s="2">
        <f t="shared" ref="H698:H729" si="276">G698/C698</f>
        <v>0.27378265075782005</v>
      </c>
      <c r="I698" s="2"/>
      <c r="J698" s="2">
        <f t="shared" ref="J698:J729" si="277">IF($C698=0,"-",N698/$C698)</f>
        <v>0.34891970332150918</v>
      </c>
      <c r="K698" s="2">
        <f t="shared" ref="K698:K729" si="278">IF($C698=0,"-",O698/$C698)</f>
        <v>0.62270235407932928</v>
      </c>
      <c r="L698" s="2">
        <f t="shared" ref="L698:L729" si="279">IF($C698=0,"-",P698/$C698)</f>
        <v>2.1767171880038697E-2</v>
      </c>
      <c r="M698" s="2">
        <f t="shared" ref="M698:M729" si="280">IF(C698=0,"-",(1-J698-K698-L698))</f>
        <v>6.610770719122791E-3</v>
      </c>
      <c r="N698" s="1">
        <v>2164</v>
      </c>
      <c r="O698" s="1">
        <v>3862</v>
      </c>
      <c r="P698" s="1">
        <v>135</v>
      </c>
      <c r="Q698" s="1">
        <v>32</v>
      </c>
      <c r="R698" s="1">
        <v>8</v>
      </c>
      <c r="S698" s="1">
        <v>0</v>
      </c>
      <c r="T698" s="1">
        <v>1</v>
      </c>
      <c r="X698" s="1">
        <v>0</v>
      </c>
      <c r="AG698" s="7">
        <f>IF(Q698&gt;0,RANK(Q698,(N698:P698,Q698:AE698)),0)</f>
        <v>4</v>
      </c>
      <c r="AH698" s="7">
        <f>IF(R698&gt;0,RANK(R698,(N698:P698,Q698:AE698)),0)</f>
        <v>5</v>
      </c>
      <c r="AI698" s="7">
        <f>IF(T698&gt;0,RANK(T698,(N698:P698,Q698:AE698)),0)</f>
        <v>6</v>
      </c>
      <c r="AJ698" s="7">
        <f>IF(S698&gt;0,RANK(S698,(N698:P698,Q698:AE698)),0)</f>
        <v>0</v>
      </c>
      <c r="AK698" s="2">
        <f t="shared" ref="AK698:AK729" si="281">IF($C698=0,"-",Q698/$C698)</f>
        <v>5.1596259271202835E-3</v>
      </c>
      <c r="AL698" s="2">
        <f t="shared" ref="AL698:AL729" si="282">IF($C698=0,"-",R698/$C698)</f>
        <v>1.2899064817800709E-3</v>
      </c>
      <c r="AM698" s="2">
        <f t="shared" ref="AM698:AM729" si="283">IF($C698=0,"-",T698/$C698)</f>
        <v>1.6123831022250886E-4</v>
      </c>
      <c r="AN698" s="2">
        <f t="shared" ref="AN698:AN729" si="284">IF($C698=0,"-",S698/$C698)</f>
        <v>0</v>
      </c>
      <c r="AP698" t="s">
        <v>3601</v>
      </c>
      <c r="AQ698" t="s">
        <v>1476</v>
      </c>
      <c r="AT698" s="93" t="s">
        <v>840</v>
      </c>
      <c r="AU698" s="92" t="s">
        <v>1142</v>
      </c>
      <c r="AV698" s="83" t="str">
        <f t="shared" ref="AV698:AV729" si="285">AT698&amp;AU698</f>
        <v>17129</v>
      </c>
      <c r="AX698" s="7" t="s">
        <v>3753</v>
      </c>
    </row>
    <row r="699" spans="1:50" hidden="1" outlineLevel="1">
      <c r="A699" t="s">
        <v>583</v>
      </c>
      <c r="B699" t="s">
        <v>1476</v>
      </c>
      <c r="C699" s="1">
        <f t="shared" si="274"/>
        <v>8318</v>
      </c>
      <c r="D699" s="7">
        <f>RANK(N699,(N699:P699,Q699:AE699))</f>
        <v>1</v>
      </c>
      <c r="E699" s="7">
        <f>RANK(O699,(N699:P699,Q699:AE699))</f>
        <v>2</v>
      </c>
      <c r="F699" s="7">
        <f>IF(P699&gt;0,RANK(P699,(N699:P699,Q699:AE699)),0)</f>
        <v>3</v>
      </c>
      <c r="G699" s="1">
        <f t="shared" si="275"/>
        <v>712</v>
      </c>
      <c r="H699" s="2">
        <f t="shared" si="276"/>
        <v>8.5597499398893967E-2</v>
      </c>
      <c r="I699" s="2"/>
      <c r="J699" s="2">
        <f t="shared" si="277"/>
        <v>0.52897331089204136</v>
      </c>
      <c r="K699" s="2">
        <f t="shared" si="278"/>
        <v>0.44337581149314736</v>
      </c>
      <c r="L699" s="2">
        <f t="shared" si="279"/>
        <v>1.8754508295263286E-2</v>
      </c>
      <c r="M699" s="2">
        <f t="shared" si="280"/>
        <v>8.89636931954799E-3</v>
      </c>
      <c r="N699" s="1">
        <v>4400</v>
      </c>
      <c r="O699" s="1">
        <v>3688</v>
      </c>
      <c r="P699" s="1">
        <v>156</v>
      </c>
      <c r="Q699" s="1">
        <v>56</v>
      </c>
      <c r="R699" s="1">
        <v>14</v>
      </c>
      <c r="S699" s="1">
        <v>0</v>
      </c>
      <c r="T699" s="1">
        <v>4</v>
      </c>
      <c r="X699" s="1">
        <v>0</v>
      </c>
      <c r="AG699" s="7">
        <f>IF(Q699&gt;0,RANK(Q699,(N699:P699,Q699:AE699)),0)</f>
        <v>4</v>
      </c>
      <c r="AH699" s="7">
        <f>IF(R699&gt;0,RANK(R699,(N699:P699,Q699:AE699)),0)</f>
        <v>5</v>
      </c>
      <c r="AI699" s="7">
        <f>IF(T699&gt;0,RANK(T699,(N699:P699,Q699:AE699)),0)</f>
        <v>6</v>
      </c>
      <c r="AJ699" s="7">
        <f>IF(S699&gt;0,RANK(S699,(N699:P699,Q699:AE699)),0)</f>
        <v>0</v>
      </c>
      <c r="AK699" s="2">
        <f t="shared" si="281"/>
        <v>6.7323875931714358E-3</v>
      </c>
      <c r="AL699" s="2">
        <f t="shared" si="282"/>
        <v>1.683096898292859E-3</v>
      </c>
      <c r="AM699" s="2">
        <f t="shared" si="283"/>
        <v>4.8088482808367395E-4</v>
      </c>
      <c r="AN699" s="2">
        <f t="shared" si="284"/>
        <v>0</v>
      </c>
      <c r="AP699" t="s">
        <v>583</v>
      </c>
      <c r="AQ699" t="s">
        <v>1476</v>
      </c>
      <c r="AT699" s="93" t="s">
        <v>840</v>
      </c>
      <c r="AU699" s="92" t="s">
        <v>1143</v>
      </c>
      <c r="AV699" s="83" t="str">
        <f t="shared" si="285"/>
        <v>17131</v>
      </c>
      <c r="AX699" s="7" t="s">
        <v>3753</v>
      </c>
    </row>
    <row r="700" spans="1:50" hidden="1" outlineLevel="1">
      <c r="A700" t="s">
        <v>2931</v>
      </c>
      <c r="B700" t="s">
        <v>1476</v>
      </c>
      <c r="C700" s="1">
        <f t="shared" si="274"/>
        <v>13796</v>
      </c>
      <c r="D700" s="7">
        <f>RANK(N700,(N700:P700,Q700:AE700))</f>
        <v>2</v>
      </c>
      <c r="E700" s="7">
        <f>RANK(O700,(N700:P700,Q700:AE700))</f>
        <v>1</v>
      </c>
      <c r="F700" s="7">
        <f>IF(P700&gt;0,RANK(P700,(N700:P700,Q700:AE700)),0)</f>
        <v>3</v>
      </c>
      <c r="G700" s="1">
        <f t="shared" si="275"/>
        <v>1835</v>
      </c>
      <c r="H700" s="2">
        <f t="shared" si="276"/>
        <v>0.13300956799072194</v>
      </c>
      <c r="I700" s="2"/>
      <c r="J700" s="2">
        <f t="shared" si="277"/>
        <v>0.42019425920556686</v>
      </c>
      <c r="K700" s="2">
        <f t="shared" si="278"/>
        <v>0.5532038271962888</v>
      </c>
      <c r="L700" s="2">
        <f t="shared" si="279"/>
        <v>1.8991011887503625E-2</v>
      </c>
      <c r="M700" s="2">
        <f t="shared" si="280"/>
        <v>7.6109017106407197E-3</v>
      </c>
      <c r="N700" s="1">
        <v>5797</v>
      </c>
      <c r="O700" s="1">
        <v>7632</v>
      </c>
      <c r="P700" s="1">
        <v>262</v>
      </c>
      <c r="Q700" s="1">
        <v>65</v>
      </c>
      <c r="R700" s="1">
        <v>32</v>
      </c>
      <c r="S700" s="1">
        <v>0</v>
      </c>
      <c r="T700" s="1">
        <v>8</v>
      </c>
      <c r="X700" s="1">
        <v>0</v>
      </c>
      <c r="AG700" s="7">
        <f>IF(Q700&gt;0,RANK(Q700,(N700:P700,Q700:AE700)),0)</f>
        <v>4</v>
      </c>
      <c r="AH700" s="7">
        <f>IF(R700&gt;0,RANK(R700,(N700:P700,Q700:AE700)),0)</f>
        <v>5</v>
      </c>
      <c r="AI700" s="7">
        <f>IF(T700&gt;0,RANK(T700,(N700:P700,Q700:AE700)),0)</f>
        <v>6</v>
      </c>
      <c r="AJ700" s="7">
        <f>IF(S700&gt;0,RANK(S700,(N700:P700,Q700:AE700)),0)</f>
        <v>0</v>
      </c>
      <c r="AK700" s="2">
        <f t="shared" si="281"/>
        <v>4.7115105827776164E-3</v>
      </c>
      <c r="AL700" s="2">
        <f t="shared" si="282"/>
        <v>2.3195129022905189E-3</v>
      </c>
      <c r="AM700" s="2">
        <f t="shared" si="283"/>
        <v>5.7987822557262973E-4</v>
      </c>
      <c r="AN700" s="2">
        <f t="shared" si="284"/>
        <v>0</v>
      </c>
      <c r="AP700" t="s">
        <v>2931</v>
      </c>
      <c r="AQ700" t="s">
        <v>1476</v>
      </c>
      <c r="AT700" s="93" t="s">
        <v>840</v>
      </c>
      <c r="AU700" s="92" t="s">
        <v>1144</v>
      </c>
      <c r="AV700" s="83" t="str">
        <f t="shared" si="285"/>
        <v>17133</v>
      </c>
      <c r="AX700" s="7" t="s">
        <v>3753</v>
      </c>
    </row>
    <row r="701" spans="1:50" hidden="1" outlineLevel="1">
      <c r="A701" t="s">
        <v>1055</v>
      </c>
      <c r="B701" t="s">
        <v>1476</v>
      </c>
      <c r="C701" s="1">
        <f t="shared" si="274"/>
        <v>13093</v>
      </c>
      <c r="D701" s="7">
        <f>RANK(N701,(N701:P701,Q701:AE701))</f>
        <v>1</v>
      </c>
      <c r="E701" s="7">
        <f>RANK(O701,(N701:P701,Q701:AE701))</f>
        <v>2</v>
      </c>
      <c r="F701" s="7">
        <f>IF(P701&gt;0,RANK(P701,(N701:P701,Q701:AE701)),0)</f>
        <v>3</v>
      </c>
      <c r="G701" s="1">
        <f t="shared" si="275"/>
        <v>316</v>
      </c>
      <c r="H701" s="2">
        <f t="shared" si="276"/>
        <v>2.4135033987626977E-2</v>
      </c>
      <c r="I701" s="2"/>
      <c r="J701" s="2">
        <f t="shared" si="277"/>
        <v>0.49965630489574581</v>
      </c>
      <c r="K701" s="2">
        <f t="shared" si="278"/>
        <v>0.47552127090811885</v>
      </c>
      <c r="L701" s="2">
        <f t="shared" si="279"/>
        <v>1.4587947758344154E-2</v>
      </c>
      <c r="M701" s="2">
        <f t="shared" si="280"/>
        <v>1.0234476437791131E-2</v>
      </c>
      <c r="N701" s="1">
        <v>6542</v>
      </c>
      <c r="O701" s="1">
        <v>6226</v>
      </c>
      <c r="P701" s="1">
        <v>191</v>
      </c>
      <c r="Q701" s="1">
        <v>84</v>
      </c>
      <c r="R701" s="1">
        <v>42</v>
      </c>
      <c r="S701" s="1">
        <v>0</v>
      </c>
      <c r="T701" s="1">
        <v>8</v>
      </c>
      <c r="X701" s="1">
        <v>0</v>
      </c>
      <c r="AG701" s="7">
        <f>IF(Q701&gt;0,RANK(Q701,(N701:P701,Q701:AE701)),0)</f>
        <v>4</v>
      </c>
      <c r="AH701" s="7">
        <f>IF(R701&gt;0,RANK(R701,(N701:P701,Q701:AE701)),0)</f>
        <v>5</v>
      </c>
      <c r="AI701" s="7">
        <f>IF(T701&gt;0,RANK(T701,(N701:P701,Q701:AE701)),0)</f>
        <v>6</v>
      </c>
      <c r="AJ701" s="7">
        <f>IF(S701&gt;0,RANK(S701,(N701:P701,Q701:AE701)),0)</f>
        <v>0</v>
      </c>
      <c r="AK701" s="2">
        <f t="shared" si="281"/>
        <v>6.4156419460780567E-3</v>
      </c>
      <c r="AL701" s="2">
        <f t="shared" si="282"/>
        <v>3.2078209730390284E-3</v>
      </c>
      <c r="AM701" s="2">
        <f t="shared" si="283"/>
        <v>6.1101351867410062E-4</v>
      </c>
      <c r="AN701" s="2">
        <f t="shared" si="284"/>
        <v>0</v>
      </c>
      <c r="AP701" t="s">
        <v>1055</v>
      </c>
      <c r="AQ701" t="s">
        <v>1476</v>
      </c>
      <c r="AT701" s="93" t="s">
        <v>840</v>
      </c>
      <c r="AU701" s="92" t="s">
        <v>1146</v>
      </c>
      <c r="AV701" s="83" t="str">
        <f t="shared" si="285"/>
        <v>17135</v>
      </c>
      <c r="AX701" s="7" t="s">
        <v>3753</v>
      </c>
    </row>
    <row r="702" spans="1:50" hidden="1" outlineLevel="1">
      <c r="A702" t="s">
        <v>1056</v>
      </c>
      <c r="B702" t="s">
        <v>1476</v>
      </c>
      <c r="C702" s="1">
        <f t="shared" si="274"/>
        <v>14334</v>
      </c>
      <c r="D702" s="7">
        <f>RANK(N702,(N702:P702,Q702:AE702))</f>
        <v>2</v>
      </c>
      <c r="E702" s="7">
        <f>RANK(O702,(N702:P702,Q702:AE702))</f>
        <v>1</v>
      </c>
      <c r="F702" s="7">
        <f>IF(P702&gt;0,RANK(P702,(N702:P702,Q702:AE702)),0)</f>
        <v>3</v>
      </c>
      <c r="G702" s="1">
        <f t="shared" si="275"/>
        <v>2159</v>
      </c>
      <c r="H702" s="2">
        <f t="shared" si="276"/>
        <v>0.15062090135342543</v>
      </c>
      <c r="I702" s="2"/>
      <c r="J702" s="2">
        <f t="shared" si="277"/>
        <v>0.41153899818613088</v>
      </c>
      <c r="K702" s="2">
        <f t="shared" si="278"/>
        <v>0.56215989953955625</v>
      </c>
      <c r="L702" s="2">
        <f t="shared" si="279"/>
        <v>1.7650341844565369E-2</v>
      </c>
      <c r="M702" s="2">
        <f t="shared" si="280"/>
        <v>8.6507604297475574E-3</v>
      </c>
      <c r="N702" s="1">
        <v>5899</v>
      </c>
      <c r="O702" s="1">
        <v>8058</v>
      </c>
      <c r="P702" s="1">
        <v>253</v>
      </c>
      <c r="Q702" s="1">
        <v>98</v>
      </c>
      <c r="R702" s="1">
        <v>19</v>
      </c>
      <c r="S702" s="1">
        <v>0</v>
      </c>
      <c r="T702" s="1">
        <v>7</v>
      </c>
      <c r="X702" s="1">
        <v>0</v>
      </c>
      <c r="AG702" s="7">
        <f>IF(Q702&gt;0,RANK(Q702,(N702:P702,Q702:AE702)),0)</f>
        <v>4</v>
      </c>
      <c r="AH702" s="7">
        <f>IF(R702&gt;0,RANK(R702,(N702:P702,Q702:AE702)),0)</f>
        <v>5</v>
      </c>
      <c r="AI702" s="7">
        <f>IF(T702&gt;0,RANK(T702,(N702:P702,Q702:AE702)),0)</f>
        <v>6</v>
      </c>
      <c r="AJ702" s="7">
        <f>IF(S702&gt;0,RANK(S702,(N702:P702,Q702:AE702)),0)</f>
        <v>0</v>
      </c>
      <c r="AK702" s="2">
        <f t="shared" si="281"/>
        <v>6.8368913073810524E-3</v>
      </c>
      <c r="AL702" s="2">
        <f t="shared" si="282"/>
        <v>1.3255197432677549E-3</v>
      </c>
      <c r="AM702" s="2">
        <f t="shared" si="283"/>
        <v>4.8834937909864658E-4</v>
      </c>
      <c r="AN702" s="2">
        <f t="shared" si="284"/>
        <v>0</v>
      </c>
      <c r="AP702" t="s">
        <v>1056</v>
      </c>
      <c r="AQ702" t="s">
        <v>1476</v>
      </c>
      <c r="AT702" s="93" t="s">
        <v>840</v>
      </c>
      <c r="AU702" s="92" t="s">
        <v>1147</v>
      </c>
      <c r="AV702" s="83" t="str">
        <f t="shared" si="285"/>
        <v>17137</v>
      </c>
      <c r="AX702" s="7" t="s">
        <v>3753</v>
      </c>
    </row>
    <row r="703" spans="1:50" hidden="1" outlineLevel="1">
      <c r="A703" t="s">
        <v>2079</v>
      </c>
      <c r="B703" t="s">
        <v>1476</v>
      </c>
      <c r="C703" s="1">
        <f t="shared" si="274"/>
        <v>5725</v>
      </c>
      <c r="D703" s="7">
        <f>RANK(N703,(N703:P703,Q703:AE703))</f>
        <v>2</v>
      </c>
      <c r="E703" s="7">
        <f>RANK(O703,(N703:P703,Q703:AE703))</f>
        <v>1</v>
      </c>
      <c r="F703" s="7">
        <f>IF(P703&gt;0,RANK(P703,(N703:P703,Q703:AE703)),0)</f>
        <v>3</v>
      </c>
      <c r="G703" s="1">
        <f t="shared" si="275"/>
        <v>529</v>
      </c>
      <c r="H703" s="2">
        <f t="shared" si="276"/>
        <v>9.2401746724890835E-2</v>
      </c>
      <c r="I703" s="2"/>
      <c r="J703" s="2">
        <f t="shared" si="277"/>
        <v>0.44174672489082967</v>
      </c>
      <c r="K703" s="2">
        <f t="shared" si="278"/>
        <v>0.53414847161572054</v>
      </c>
      <c r="L703" s="2">
        <f t="shared" si="279"/>
        <v>1.3624454148471616E-2</v>
      </c>
      <c r="M703" s="2">
        <f t="shared" si="280"/>
        <v>1.0480349344978173E-2</v>
      </c>
      <c r="N703" s="1">
        <v>2529</v>
      </c>
      <c r="O703" s="1">
        <v>3058</v>
      </c>
      <c r="P703" s="1">
        <v>78</v>
      </c>
      <c r="Q703" s="1">
        <v>37</v>
      </c>
      <c r="R703" s="1">
        <v>19</v>
      </c>
      <c r="S703" s="1">
        <v>0</v>
      </c>
      <c r="T703" s="1">
        <v>4</v>
      </c>
      <c r="X703" s="1">
        <v>0</v>
      </c>
      <c r="AG703" s="7">
        <f>IF(Q703&gt;0,RANK(Q703,(N703:P703,Q703:AE703)),0)</f>
        <v>4</v>
      </c>
      <c r="AH703" s="7">
        <f>IF(R703&gt;0,RANK(R703,(N703:P703,Q703:AE703)),0)</f>
        <v>5</v>
      </c>
      <c r="AI703" s="7">
        <f>IF(T703&gt;0,RANK(T703,(N703:P703,Q703:AE703)),0)</f>
        <v>6</v>
      </c>
      <c r="AJ703" s="7">
        <f>IF(S703&gt;0,RANK(S703,(N703:P703,Q703:AE703)),0)</f>
        <v>0</v>
      </c>
      <c r="AK703" s="2">
        <f t="shared" si="281"/>
        <v>6.4628820960698687E-3</v>
      </c>
      <c r="AL703" s="2">
        <f t="shared" si="282"/>
        <v>3.318777292576419E-3</v>
      </c>
      <c r="AM703" s="2">
        <f t="shared" si="283"/>
        <v>6.9868995633187768E-4</v>
      </c>
      <c r="AN703" s="2">
        <f t="shared" si="284"/>
        <v>0</v>
      </c>
      <c r="AP703" t="s">
        <v>2079</v>
      </c>
      <c r="AQ703" t="s">
        <v>1476</v>
      </c>
      <c r="AT703" s="93" t="s">
        <v>840</v>
      </c>
      <c r="AU703" s="92" t="s">
        <v>1148</v>
      </c>
      <c r="AV703" s="83" t="str">
        <f t="shared" si="285"/>
        <v>17139</v>
      </c>
      <c r="AX703" s="7" t="s">
        <v>3753</v>
      </c>
    </row>
    <row r="704" spans="1:50" hidden="1" outlineLevel="1">
      <c r="A704" t="s">
        <v>2360</v>
      </c>
      <c r="B704" t="s">
        <v>1476</v>
      </c>
      <c r="C704" s="1">
        <f t="shared" si="274"/>
        <v>20601</v>
      </c>
      <c r="D704" s="7">
        <f>RANK(N704,(N704:P704,Q704:AE704))</f>
        <v>2</v>
      </c>
      <c r="E704" s="7">
        <f>RANK(O704,(N704:P704,Q704:AE704))</f>
        <v>1</v>
      </c>
      <c r="F704" s="7">
        <f>IF(P704&gt;0,RANK(P704,(N704:P704,Q704:AE704)),0)</f>
        <v>3</v>
      </c>
      <c r="G704" s="1">
        <f t="shared" si="275"/>
        <v>4652</v>
      </c>
      <c r="H704" s="2">
        <f t="shared" si="276"/>
        <v>0.22581428086015243</v>
      </c>
      <c r="I704" s="2"/>
      <c r="J704" s="2">
        <f t="shared" si="277"/>
        <v>0.37245764768700551</v>
      </c>
      <c r="K704" s="2">
        <f t="shared" si="278"/>
        <v>0.59827192854715794</v>
      </c>
      <c r="L704" s="2">
        <f t="shared" si="279"/>
        <v>2.2668802485316247E-2</v>
      </c>
      <c r="M704" s="2">
        <f t="shared" si="280"/>
        <v>6.6016212805203034E-3</v>
      </c>
      <c r="N704" s="1">
        <v>7673</v>
      </c>
      <c r="O704" s="1">
        <v>12325</v>
      </c>
      <c r="P704" s="1">
        <v>467</v>
      </c>
      <c r="Q704" s="1">
        <v>76</v>
      </c>
      <c r="R704" s="1">
        <v>56</v>
      </c>
      <c r="S704" s="1">
        <v>0</v>
      </c>
      <c r="T704" s="1">
        <v>4</v>
      </c>
      <c r="X704" s="1">
        <v>0</v>
      </c>
      <c r="AG704" s="7">
        <f>IF(Q704&gt;0,RANK(Q704,(N704:P704,Q704:AE704)),0)</f>
        <v>4</v>
      </c>
      <c r="AH704" s="7">
        <f>IF(R704&gt;0,RANK(R704,(N704:P704,Q704:AE704)),0)</f>
        <v>5</v>
      </c>
      <c r="AI704" s="7">
        <f>IF(T704&gt;0,RANK(T704,(N704:P704,Q704:AE704)),0)</f>
        <v>6</v>
      </c>
      <c r="AJ704" s="7">
        <f>IF(S704&gt;0,RANK(S704,(N704:P704,Q704:AE704)),0)</f>
        <v>0</v>
      </c>
      <c r="AK704" s="2">
        <f t="shared" si="281"/>
        <v>3.6891413038202029E-3</v>
      </c>
      <c r="AL704" s="2">
        <f t="shared" si="282"/>
        <v>2.7183146449201497E-3</v>
      </c>
      <c r="AM704" s="2">
        <f t="shared" si="283"/>
        <v>1.9416533178001069E-4</v>
      </c>
      <c r="AN704" s="2">
        <f t="shared" si="284"/>
        <v>0</v>
      </c>
      <c r="AP704" t="s">
        <v>2360</v>
      </c>
      <c r="AQ704" t="s">
        <v>1476</v>
      </c>
      <c r="AT704" s="93" t="s">
        <v>840</v>
      </c>
      <c r="AU704" s="92" t="s">
        <v>1149</v>
      </c>
      <c r="AV704" s="83" t="str">
        <f t="shared" si="285"/>
        <v>17141</v>
      </c>
      <c r="AX704" s="7" t="s">
        <v>3753</v>
      </c>
    </row>
    <row r="705" spans="1:50" hidden="1" outlineLevel="1">
      <c r="A705" t="s">
        <v>2056</v>
      </c>
      <c r="B705" t="s">
        <v>1476</v>
      </c>
      <c r="C705" s="1">
        <f t="shared" si="274"/>
        <v>76812</v>
      </c>
      <c r="D705" s="7">
        <f>RANK(N705,(N705:P705,Q705:AE705))</f>
        <v>1</v>
      </c>
      <c r="E705" s="7">
        <f>RANK(O705,(N705:P705,Q705:AE705))</f>
        <v>2</v>
      </c>
      <c r="F705" s="7">
        <f>IF(P705&gt;0,RANK(P705,(N705:P705,Q705:AE705)),0)</f>
        <v>3</v>
      </c>
      <c r="G705" s="1">
        <f t="shared" si="275"/>
        <v>2206</v>
      </c>
      <c r="H705" s="2">
        <f t="shared" si="276"/>
        <v>2.8719470916002708E-2</v>
      </c>
      <c r="I705" s="2"/>
      <c r="J705" s="2">
        <f t="shared" si="277"/>
        <v>0.50257772223090147</v>
      </c>
      <c r="K705" s="2">
        <f t="shared" si="278"/>
        <v>0.47385825131489873</v>
      </c>
      <c r="L705" s="2">
        <f t="shared" si="279"/>
        <v>1.7341040462427744E-2</v>
      </c>
      <c r="M705" s="2">
        <f t="shared" si="280"/>
        <v>6.2229859917720606E-3</v>
      </c>
      <c r="N705" s="1">
        <v>38604</v>
      </c>
      <c r="O705" s="1">
        <v>36398</v>
      </c>
      <c r="P705" s="1">
        <v>1332</v>
      </c>
      <c r="Q705" s="1">
        <v>274</v>
      </c>
      <c r="R705" s="1">
        <v>161</v>
      </c>
      <c r="S705" s="1">
        <v>0</v>
      </c>
      <c r="T705" s="1">
        <v>42</v>
      </c>
      <c r="X705" s="1">
        <v>1</v>
      </c>
      <c r="AG705" s="7">
        <f>IF(Q705&gt;0,RANK(Q705,(N705:P705,Q705:AE705)),0)</f>
        <v>4</v>
      </c>
      <c r="AH705" s="7">
        <f>IF(R705&gt;0,RANK(R705,(N705:P705,Q705:AE705)),0)</f>
        <v>5</v>
      </c>
      <c r="AI705" s="7">
        <f>IF(T705&gt;0,RANK(T705,(N705:P705,Q705:AE705)),0)</f>
        <v>6</v>
      </c>
      <c r="AJ705" s="7">
        <f>IF(S705&gt;0,RANK(S705,(N705:P705,Q705:AE705)),0)</f>
        <v>0</v>
      </c>
      <c r="AK705" s="2">
        <f t="shared" si="281"/>
        <v>3.5671509659948968E-3</v>
      </c>
      <c r="AL705" s="2">
        <f t="shared" si="282"/>
        <v>2.0960266625006511E-3</v>
      </c>
      <c r="AM705" s="2">
        <f t="shared" si="283"/>
        <v>5.4678956413060464E-4</v>
      </c>
      <c r="AN705" s="2">
        <f t="shared" si="284"/>
        <v>0</v>
      </c>
      <c r="AP705" t="s">
        <v>2056</v>
      </c>
      <c r="AQ705" t="s">
        <v>1476</v>
      </c>
      <c r="AT705" s="93" t="s">
        <v>840</v>
      </c>
      <c r="AU705" s="92" t="s">
        <v>1150</v>
      </c>
      <c r="AV705" s="83" t="str">
        <f t="shared" si="285"/>
        <v>17143</v>
      </c>
      <c r="AX705" s="7" t="s">
        <v>3753</v>
      </c>
    </row>
    <row r="706" spans="1:50" hidden="1" outlineLevel="1">
      <c r="A706" t="s">
        <v>2428</v>
      </c>
      <c r="B706" t="s">
        <v>1476</v>
      </c>
      <c r="C706" s="1">
        <f t="shared" si="274"/>
        <v>9942</v>
      </c>
      <c r="D706" s="7">
        <f>RANK(N706,(N706:P706,Q706:AE706))</f>
        <v>1</v>
      </c>
      <c r="E706" s="7">
        <f>RANK(O706,(N706:P706,Q706:AE706))</f>
        <v>2</v>
      </c>
      <c r="F706" s="7">
        <f>IF(P706&gt;0,RANK(P706,(N706:P706,Q706:AE706)),0)</f>
        <v>3</v>
      </c>
      <c r="G706" s="1">
        <f t="shared" si="275"/>
        <v>60</v>
      </c>
      <c r="H706" s="2">
        <f t="shared" si="276"/>
        <v>6.0350030175015086E-3</v>
      </c>
      <c r="I706" s="2"/>
      <c r="J706" s="2">
        <f t="shared" si="277"/>
        <v>0.48903641118487223</v>
      </c>
      <c r="K706" s="2">
        <f t="shared" si="278"/>
        <v>0.48300140816737075</v>
      </c>
      <c r="L706" s="2">
        <f t="shared" si="279"/>
        <v>1.7400925367129349E-2</v>
      </c>
      <c r="M706" s="2">
        <f t="shared" si="280"/>
        <v>1.0561255280627724E-2</v>
      </c>
      <c r="N706" s="1">
        <v>4862</v>
      </c>
      <c r="O706" s="1">
        <v>4802</v>
      </c>
      <c r="P706" s="1">
        <v>173</v>
      </c>
      <c r="Q706" s="1">
        <v>77</v>
      </c>
      <c r="R706" s="1">
        <v>23</v>
      </c>
      <c r="S706" s="1">
        <v>0</v>
      </c>
      <c r="T706" s="1">
        <v>5</v>
      </c>
      <c r="X706" s="1">
        <v>0</v>
      </c>
      <c r="AG706" s="7">
        <f>IF(Q706&gt;0,RANK(Q706,(N706:P706,Q706:AE706)),0)</f>
        <v>4</v>
      </c>
      <c r="AH706" s="7">
        <f>IF(R706&gt;0,RANK(R706,(N706:P706,Q706:AE706)),0)</f>
        <v>5</v>
      </c>
      <c r="AI706" s="7">
        <f>IF(T706&gt;0,RANK(T706,(N706:P706,Q706:AE706)),0)</f>
        <v>6</v>
      </c>
      <c r="AJ706" s="7">
        <f>IF(S706&gt;0,RANK(S706,(N706:P706,Q706:AE706)),0)</f>
        <v>0</v>
      </c>
      <c r="AK706" s="2">
        <f t="shared" si="281"/>
        <v>7.7449205391269364E-3</v>
      </c>
      <c r="AL706" s="2">
        <f t="shared" si="282"/>
        <v>2.3134178233755786E-3</v>
      </c>
      <c r="AM706" s="2">
        <f t="shared" si="283"/>
        <v>5.0291691812512568E-4</v>
      </c>
      <c r="AN706" s="2">
        <f t="shared" si="284"/>
        <v>0</v>
      </c>
      <c r="AP706" t="s">
        <v>2428</v>
      </c>
      <c r="AQ706" t="s">
        <v>1476</v>
      </c>
      <c r="AT706" s="93" t="s">
        <v>840</v>
      </c>
      <c r="AU706" s="92" t="s">
        <v>1151</v>
      </c>
      <c r="AV706" s="83" t="str">
        <f t="shared" si="285"/>
        <v>17145</v>
      </c>
      <c r="AX706" s="7" t="s">
        <v>3753</v>
      </c>
    </row>
    <row r="707" spans="1:50" hidden="1" outlineLevel="1">
      <c r="A707" t="s">
        <v>1757</v>
      </c>
      <c r="B707" t="s">
        <v>1476</v>
      </c>
      <c r="C707" s="1">
        <f t="shared" si="274"/>
        <v>8385</v>
      </c>
      <c r="D707" s="7">
        <f>RANK(N707,(N707:P707,Q707:AE707))</f>
        <v>2</v>
      </c>
      <c r="E707" s="7">
        <f>RANK(O707,(N707:P707,Q707:AE707))</f>
        <v>1</v>
      </c>
      <c r="F707" s="7">
        <f>IF(P707&gt;0,RANK(P707,(N707:P707,Q707:AE707)),0)</f>
        <v>3</v>
      </c>
      <c r="G707" s="1">
        <f t="shared" si="275"/>
        <v>1131</v>
      </c>
      <c r="H707" s="2">
        <f t="shared" si="276"/>
        <v>0.13488372093023257</v>
      </c>
      <c r="I707" s="2"/>
      <c r="J707" s="2">
        <f t="shared" si="277"/>
        <v>0.41598091830649969</v>
      </c>
      <c r="K707" s="2">
        <f t="shared" si="278"/>
        <v>0.55086463923673223</v>
      </c>
      <c r="L707" s="2">
        <f t="shared" si="279"/>
        <v>2.5879546809779368E-2</v>
      </c>
      <c r="M707" s="2">
        <f t="shared" si="280"/>
        <v>7.2748956469886501E-3</v>
      </c>
      <c r="N707" s="1">
        <v>3488</v>
      </c>
      <c r="O707" s="1">
        <v>4619</v>
      </c>
      <c r="P707" s="1">
        <v>217</v>
      </c>
      <c r="Q707" s="1">
        <v>44</v>
      </c>
      <c r="R707" s="1">
        <v>12</v>
      </c>
      <c r="S707" s="1">
        <v>0</v>
      </c>
      <c r="T707" s="1">
        <v>5</v>
      </c>
      <c r="X707" s="1">
        <v>0</v>
      </c>
      <c r="AG707" s="7">
        <f>IF(Q707&gt;0,RANK(Q707,(N707:P707,Q707:AE707)),0)</f>
        <v>4</v>
      </c>
      <c r="AH707" s="7">
        <f>IF(R707&gt;0,RANK(R707,(N707:P707,Q707:AE707)),0)</f>
        <v>5</v>
      </c>
      <c r="AI707" s="7">
        <f>IF(T707&gt;0,RANK(T707,(N707:P707,Q707:AE707)),0)</f>
        <v>6</v>
      </c>
      <c r="AJ707" s="7">
        <f>IF(S707&gt;0,RANK(S707,(N707:P707,Q707:AE707)),0)</f>
        <v>0</v>
      </c>
      <c r="AK707" s="2">
        <f t="shared" si="281"/>
        <v>5.2474657125819914E-3</v>
      </c>
      <c r="AL707" s="2">
        <f t="shared" si="282"/>
        <v>1.4311270125223613E-3</v>
      </c>
      <c r="AM707" s="2">
        <f t="shared" si="283"/>
        <v>5.963029218843172E-4</v>
      </c>
      <c r="AN707" s="2">
        <f t="shared" si="284"/>
        <v>0</v>
      </c>
      <c r="AP707" t="s">
        <v>1757</v>
      </c>
      <c r="AQ707" t="s">
        <v>1476</v>
      </c>
      <c r="AT707" s="93" t="s">
        <v>840</v>
      </c>
      <c r="AU707" s="92" t="s">
        <v>1152</v>
      </c>
      <c r="AV707" s="83" t="str">
        <f t="shared" si="285"/>
        <v>17147</v>
      </c>
      <c r="AX707" s="7" t="s">
        <v>3753</v>
      </c>
    </row>
    <row r="708" spans="1:50" hidden="1" outlineLevel="1">
      <c r="A708" t="s">
        <v>2629</v>
      </c>
      <c r="B708" t="s">
        <v>1476</v>
      </c>
      <c r="C708" s="1">
        <f t="shared" si="274"/>
        <v>8112</v>
      </c>
      <c r="D708" s="7">
        <f>RANK(N708,(N708:P708,Q708:AE708))</f>
        <v>2</v>
      </c>
      <c r="E708" s="7">
        <f>RANK(O708,(N708:P708,Q708:AE708))</f>
        <v>1</v>
      </c>
      <c r="F708" s="7">
        <f>IF(P708&gt;0,RANK(P708,(N708:P708,Q708:AE708)),0)</f>
        <v>3</v>
      </c>
      <c r="G708" s="1">
        <f t="shared" si="275"/>
        <v>1508</v>
      </c>
      <c r="H708" s="2">
        <f t="shared" si="276"/>
        <v>0.1858974358974359</v>
      </c>
      <c r="I708" s="2"/>
      <c r="J708" s="2">
        <f t="shared" si="277"/>
        <v>0.39423076923076922</v>
      </c>
      <c r="K708" s="2">
        <f t="shared" si="278"/>
        <v>0.58012820512820518</v>
      </c>
      <c r="L708" s="2">
        <f t="shared" si="279"/>
        <v>1.4176528599605522E-2</v>
      </c>
      <c r="M708" s="2">
        <f t="shared" si="280"/>
        <v>1.1464497041420139E-2</v>
      </c>
      <c r="N708" s="1">
        <v>3198</v>
      </c>
      <c r="O708" s="1">
        <v>4706</v>
      </c>
      <c r="P708" s="1">
        <v>115</v>
      </c>
      <c r="Q708" s="1">
        <v>67</v>
      </c>
      <c r="R708" s="1">
        <v>23</v>
      </c>
      <c r="S708" s="1">
        <v>0</v>
      </c>
      <c r="T708" s="1">
        <v>3</v>
      </c>
      <c r="X708" s="1">
        <v>0</v>
      </c>
      <c r="AG708" s="7">
        <f>IF(Q708&gt;0,RANK(Q708,(N708:P708,Q708:AE708)),0)</f>
        <v>4</v>
      </c>
      <c r="AH708" s="7">
        <f>IF(R708&gt;0,RANK(R708,(N708:P708,Q708:AE708)),0)</f>
        <v>5</v>
      </c>
      <c r="AI708" s="7">
        <f>IF(T708&gt;0,RANK(T708,(N708:P708,Q708:AE708)),0)</f>
        <v>6</v>
      </c>
      <c r="AJ708" s="7">
        <f>IF(S708&gt;0,RANK(S708,(N708:P708,Q708:AE708)),0)</f>
        <v>0</v>
      </c>
      <c r="AK708" s="2">
        <f t="shared" si="281"/>
        <v>8.2593688362919138E-3</v>
      </c>
      <c r="AL708" s="2">
        <f t="shared" si="282"/>
        <v>2.8353057199211047E-3</v>
      </c>
      <c r="AM708" s="2">
        <f t="shared" si="283"/>
        <v>3.6982248520710058E-4</v>
      </c>
      <c r="AN708" s="2">
        <f t="shared" si="284"/>
        <v>0</v>
      </c>
      <c r="AP708" t="s">
        <v>2629</v>
      </c>
      <c r="AQ708" t="s">
        <v>1476</v>
      </c>
      <c r="AT708" s="93" t="s">
        <v>840</v>
      </c>
      <c r="AU708" s="92" t="s">
        <v>1153</v>
      </c>
      <c r="AV708" s="83" t="str">
        <f t="shared" si="285"/>
        <v>17149</v>
      </c>
      <c r="AX708" s="7" t="s">
        <v>3753</v>
      </c>
    </row>
    <row r="709" spans="1:50" hidden="1" outlineLevel="1">
      <c r="A709" t="s">
        <v>1019</v>
      </c>
      <c r="B709" t="s">
        <v>1476</v>
      </c>
      <c r="C709" s="1">
        <f t="shared" si="274"/>
        <v>2330</v>
      </c>
      <c r="D709" s="7">
        <f>RANK(N709,(N709:P709,Q709:AE709))</f>
        <v>2</v>
      </c>
      <c r="E709" s="7">
        <f>RANK(O709,(N709:P709,Q709:AE709))</f>
        <v>1</v>
      </c>
      <c r="F709" s="7">
        <f>IF(P709&gt;0,RANK(P709,(N709:P709,Q709:AE709)),0)</f>
        <v>3</v>
      </c>
      <c r="G709" s="1">
        <f t="shared" si="275"/>
        <v>419</v>
      </c>
      <c r="H709" s="2">
        <f t="shared" si="276"/>
        <v>0.17982832618025751</v>
      </c>
      <c r="I709" s="2"/>
      <c r="J709" s="2">
        <f t="shared" si="277"/>
        <v>0.39785407725321886</v>
      </c>
      <c r="K709" s="2">
        <f t="shared" si="278"/>
        <v>0.57768240343347643</v>
      </c>
      <c r="L709" s="2">
        <f t="shared" si="279"/>
        <v>1.3304721030042918E-2</v>
      </c>
      <c r="M709" s="2">
        <f t="shared" si="280"/>
        <v>1.1158798283261787E-2</v>
      </c>
      <c r="N709" s="1">
        <v>927</v>
      </c>
      <c r="O709" s="1">
        <v>1346</v>
      </c>
      <c r="P709" s="1">
        <v>31</v>
      </c>
      <c r="Q709" s="1">
        <v>22</v>
      </c>
      <c r="R709" s="1">
        <v>4</v>
      </c>
      <c r="S709" s="1">
        <v>0</v>
      </c>
      <c r="T709" s="1">
        <v>0</v>
      </c>
      <c r="X709" s="1">
        <v>0</v>
      </c>
      <c r="AG709" s="7">
        <f>IF(Q709&gt;0,RANK(Q709,(N709:P709,Q709:AE709)),0)</f>
        <v>4</v>
      </c>
      <c r="AH709" s="7">
        <f>IF(R709&gt;0,RANK(R709,(N709:P709,Q709:AE709)),0)</f>
        <v>5</v>
      </c>
      <c r="AI709" s="7">
        <f>IF(T709&gt;0,RANK(T709,(N709:P709,Q709:AE709)),0)</f>
        <v>0</v>
      </c>
      <c r="AJ709" s="7">
        <f>IF(S709&gt;0,RANK(S709,(N709:P709,Q709:AE709)),0)</f>
        <v>0</v>
      </c>
      <c r="AK709" s="2">
        <f t="shared" si="281"/>
        <v>9.4420600858369091E-3</v>
      </c>
      <c r="AL709" s="2">
        <f t="shared" si="282"/>
        <v>1.7167381974248926E-3</v>
      </c>
      <c r="AM709" s="2">
        <f t="shared" si="283"/>
        <v>0</v>
      </c>
      <c r="AN709" s="2">
        <f t="shared" si="284"/>
        <v>0</v>
      </c>
      <c r="AP709" t="s">
        <v>1019</v>
      </c>
      <c r="AQ709" t="s">
        <v>1476</v>
      </c>
      <c r="AT709" s="93" t="s">
        <v>840</v>
      </c>
      <c r="AU709" s="92" t="s">
        <v>1155</v>
      </c>
      <c r="AV709" s="83" t="str">
        <f t="shared" si="285"/>
        <v>17151</v>
      </c>
      <c r="AX709" s="7" t="s">
        <v>3753</v>
      </c>
    </row>
    <row r="710" spans="1:50" hidden="1" outlineLevel="1">
      <c r="A710" t="s">
        <v>722</v>
      </c>
      <c r="B710" t="s">
        <v>1476</v>
      </c>
      <c r="C710" s="1">
        <f t="shared" si="274"/>
        <v>3016</v>
      </c>
      <c r="D710" s="7">
        <f>RANK(N710,(N710:P710,Q710:AE710))</f>
        <v>1</v>
      </c>
      <c r="E710" s="7">
        <f>RANK(O710,(N710:P710,Q710:AE710))</f>
        <v>2</v>
      </c>
      <c r="F710" s="7">
        <f>IF(P710&gt;0,RANK(P710,(N710:P710,Q710:AE710)),0)</f>
        <v>3</v>
      </c>
      <c r="G710" s="1">
        <f t="shared" si="275"/>
        <v>88</v>
      </c>
      <c r="H710" s="2">
        <f t="shared" si="276"/>
        <v>2.9177718832891247E-2</v>
      </c>
      <c r="I710" s="2"/>
      <c r="J710" s="2">
        <f t="shared" si="277"/>
        <v>0.50331564986737398</v>
      </c>
      <c r="K710" s="2">
        <f t="shared" si="278"/>
        <v>0.47413793103448276</v>
      </c>
      <c r="L710" s="2">
        <f t="shared" si="279"/>
        <v>1.0278514588859417E-2</v>
      </c>
      <c r="M710" s="2">
        <f t="shared" si="280"/>
        <v>1.2267904509283839E-2</v>
      </c>
      <c r="N710" s="1">
        <v>1518</v>
      </c>
      <c r="O710" s="1">
        <v>1430</v>
      </c>
      <c r="P710" s="1">
        <v>31</v>
      </c>
      <c r="Q710" s="1">
        <v>26</v>
      </c>
      <c r="R710" s="1">
        <v>6</v>
      </c>
      <c r="S710" s="1">
        <v>0</v>
      </c>
      <c r="T710" s="1">
        <v>5</v>
      </c>
      <c r="X710" s="1">
        <v>0</v>
      </c>
      <c r="AG710" s="7">
        <f>IF(Q710&gt;0,RANK(Q710,(N710:P710,Q710:AE710)),0)</f>
        <v>4</v>
      </c>
      <c r="AH710" s="7">
        <f>IF(R710&gt;0,RANK(R710,(N710:P710,Q710:AE710)),0)</f>
        <v>5</v>
      </c>
      <c r="AI710" s="7">
        <f>IF(T710&gt;0,RANK(T710,(N710:P710,Q710:AE710)),0)</f>
        <v>6</v>
      </c>
      <c r="AJ710" s="7">
        <f>IF(S710&gt;0,RANK(S710,(N710:P710,Q710:AE710)),0)</f>
        <v>0</v>
      </c>
      <c r="AK710" s="2">
        <f t="shared" si="281"/>
        <v>8.6206896551724137E-3</v>
      </c>
      <c r="AL710" s="2">
        <f t="shared" si="282"/>
        <v>1.9893899204244032E-3</v>
      </c>
      <c r="AM710" s="2">
        <f t="shared" si="283"/>
        <v>1.6578249336870027E-3</v>
      </c>
      <c r="AN710" s="2">
        <f t="shared" si="284"/>
        <v>0</v>
      </c>
      <c r="AP710" t="s">
        <v>722</v>
      </c>
      <c r="AQ710" t="s">
        <v>1476</v>
      </c>
      <c r="AT710" s="93" t="s">
        <v>840</v>
      </c>
      <c r="AU710" s="92" t="s">
        <v>1156</v>
      </c>
      <c r="AV710" s="83" t="str">
        <f t="shared" si="285"/>
        <v>17153</v>
      </c>
      <c r="AX710" s="7" t="s">
        <v>3753</v>
      </c>
    </row>
    <row r="711" spans="1:50" hidden="1" outlineLevel="1">
      <c r="A711" t="s">
        <v>1062</v>
      </c>
      <c r="B711" t="s">
        <v>1476</v>
      </c>
      <c r="C711" s="1">
        <f t="shared" si="274"/>
        <v>3179</v>
      </c>
      <c r="D711" s="7">
        <f>RANK(N711,(N711:P711,Q711:AE711))</f>
        <v>1</v>
      </c>
      <c r="E711" s="7">
        <f>RANK(O711,(N711:P711,Q711:AE711))</f>
        <v>2</v>
      </c>
      <c r="F711" s="7">
        <f>IF(P711&gt;0,RANK(P711,(N711:P711,Q711:AE711)),0)</f>
        <v>3</v>
      </c>
      <c r="G711" s="1">
        <f t="shared" si="275"/>
        <v>220</v>
      </c>
      <c r="H711" s="2">
        <f t="shared" si="276"/>
        <v>6.9204152249134954E-2</v>
      </c>
      <c r="I711" s="2"/>
      <c r="J711" s="2">
        <f t="shared" si="277"/>
        <v>0.52123309216734826</v>
      </c>
      <c r="K711" s="2">
        <f t="shared" si="278"/>
        <v>0.4520289399182133</v>
      </c>
      <c r="L711" s="2">
        <f t="shared" si="279"/>
        <v>1.8244731047499213E-2</v>
      </c>
      <c r="M711" s="2">
        <f t="shared" si="280"/>
        <v>8.49323686693923E-3</v>
      </c>
      <c r="N711" s="1">
        <v>1657</v>
      </c>
      <c r="O711" s="1">
        <v>1437</v>
      </c>
      <c r="P711" s="1">
        <v>58</v>
      </c>
      <c r="Q711" s="1">
        <v>22</v>
      </c>
      <c r="R711" s="1">
        <v>4</v>
      </c>
      <c r="S711" s="1">
        <v>0</v>
      </c>
      <c r="T711" s="1">
        <v>1</v>
      </c>
      <c r="X711" s="1">
        <v>0</v>
      </c>
      <c r="AG711" s="7">
        <f>IF(Q711&gt;0,RANK(Q711,(N711:P711,Q711:AE711)),0)</f>
        <v>4</v>
      </c>
      <c r="AH711" s="7">
        <f>IF(R711&gt;0,RANK(R711,(N711:P711,Q711:AE711)),0)</f>
        <v>5</v>
      </c>
      <c r="AI711" s="7">
        <f>IF(T711&gt;0,RANK(T711,(N711:P711,Q711:AE711)),0)</f>
        <v>6</v>
      </c>
      <c r="AJ711" s="7">
        <f>IF(S711&gt;0,RANK(S711,(N711:P711,Q711:AE711)),0)</f>
        <v>0</v>
      </c>
      <c r="AK711" s="2">
        <f t="shared" si="281"/>
        <v>6.920415224913495E-3</v>
      </c>
      <c r="AL711" s="2">
        <f t="shared" si="282"/>
        <v>1.2582573136206354E-3</v>
      </c>
      <c r="AM711" s="2">
        <f t="shared" si="283"/>
        <v>3.1456432840515884E-4</v>
      </c>
      <c r="AN711" s="2">
        <f t="shared" si="284"/>
        <v>0</v>
      </c>
      <c r="AP711" t="s">
        <v>1062</v>
      </c>
      <c r="AQ711" t="s">
        <v>1476</v>
      </c>
      <c r="AT711" s="93" t="s">
        <v>840</v>
      </c>
      <c r="AU711" s="92" t="s">
        <v>1157</v>
      </c>
      <c r="AV711" s="83" t="str">
        <f t="shared" si="285"/>
        <v>17155</v>
      </c>
      <c r="AX711" s="7" t="s">
        <v>3753</v>
      </c>
    </row>
    <row r="712" spans="1:50" hidden="1" outlineLevel="1">
      <c r="A712" t="s">
        <v>3015</v>
      </c>
      <c r="B712" t="s">
        <v>1476</v>
      </c>
      <c r="C712" s="1">
        <f t="shared" si="274"/>
        <v>14287</v>
      </c>
      <c r="D712" s="7">
        <f>RANK(N712,(N712:P712,Q712:AE712))</f>
        <v>2</v>
      </c>
      <c r="E712" s="7">
        <f>RANK(O712,(N712:P712,Q712:AE712))</f>
        <v>1</v>
      </c>
      <c r="F712" s="7">
        <f>IF(P712&gt;0,RANK(P712,(N712:P712,Q712:AE712)),0)</f>
        <v>3</v>
      </c>
      <c r="G712" s="1">
        <f t="shared" si="275"/>
        <v>333</v>
      </c>
      <c r="H712" s="2">
        <f t="shared" si="276"/>
        <v>2.3307902288794008E-2</v>
      </c>
      <c r="I712" s="2"/>
      <c r="J712" s="2">
        <f t="shared" si="277"/>
        <v>0.47553720165185132</v>
      </c>
      <c r="K712" s="2">
        <f t="shared" si="278"/>
        <v>0.49884510394064535</v>
      </c>
      <c r="L712" s="2">
        <f t="shared" si="279"/>
        <v>1.6028557429831315E-2</v>
      </c>
      <c r="M712" s="2">
        <f t="shared" si="280"/>
        <v>9.5891369776720178E-3</v>
      </c>
      <c r="N712" s="1">
        <v>6794</v>
      </c>
      <c r="O712" s="1">
        <v>7127</v>
      </c>
      <c r="P712" s="1">
        <v>229</v>
      </c>
      <c r="Q712" s="1">
        <v>98</v>
      </c>
      <c r="R712" s="1">
        <v>34</v>
      </c>
      <c r="S712" s="1">
        <v>0</v>
      </c>
      <c r="T712" s="1">
        <v>5</v>
      </c>
      <c r="X712" s="1">
        <v>0</v>
      </c>
      <c r="AG712" s="7">
        <f>IF(Q712&gt;0,RANK(Q712,(N712:P712,Q712:AE712)),0)</f>
        <v>4</v>
      </c>
      <c r="AH712" s="7">
        <f>IF(R712&gt;0,RANK(R712,(N712:P712,Q712:AE712)),0)</f>
        <v>5</v>
      </c>
      <c r="AI712" s="7">
        <f>IF(T712&gt;0,RANK(T712,(N712:P712,Q712:AE712)),0)</f>
        <v>6</v>
      </c>
      <c r="AJ712" s="7">
        <f>IF(S712&gt;0,RANK(S712,(N712:P712,Q712:AE712)),0)</f>
        <v>0</v>
      </c>
      <c r="AK712" s="2">
        <f t="shared" si="281"/>
        <v>6.8593826555609994E-3</v>
      </c>
      <c r="AL712" s="2">
        <f t="shared" si="282"/>
        <v>2.379785819276265E-3</v>
      </c>
      <c r="AM712" s="2">
        <f t="shared" si="283"/>
        <v>3.4996850283474485E-4</v>
      </c>
      <c r="AN712" s="2">
        <f t="shared" si="284"/>
        <v>0</v>
      </c>
      <c r="AP712" t="s">
        <v>3015</v>
      </c>
      <c r="AQ712" t="s">
        <v>1476</v>
      </c>
      <c r="AT712" s="93" t="s">
        <v>840</v>
      </c>
      <c r="AU712" s="92" t="s">
        <v>120</v>
      </c>
      <c r="AV712" s="83" t="str">
        <f t="shared" si="285"/>
        <v>17157</v>
      </c>
      <c r="AX712" s="7" t="s">
        <v>3753</v>
      </c>
    </row>
    <row r="713" spans="1:50" hidden="1" outlineLevel="1">
      <c r="A713" t="s">
        <v>1712</v>
      </c>
      <c r="B713" t="s">
        <v>1476</v>
      </c>
      <c r="C713" s="1">
        <f t="shared" si="274"/>
        <v>7428</v>
      </c>
      <c r="D713" s="7">
        <f>RANK(N713,(N713:P713,Q713:AE713))</f>
        <v>2</v>
      </c>
      <c r="E713" s="7">
        <f>RANK(O713,(N713:P713,Q713:AE713))</f>
        <v>1</v>
      </c>
      <c r="F713" s="7">
        <f>IF(P713&gt;0,RANK(P713,(N713:P713,Q713:AE713)),0)</f>
        <v>3</v>
      </c>
      <c r="G713" s="1">
        <f t="shared" si="275"/>
        <v>2227</v>
      </c>
      <c r="H713" s="2">
        <f t="shared" si="276"/>
        <v>0.29981152396338179</v>
      </c>
      <c r="I713" s="2"/>
      <c r="J713" s="2">
        <f t="shared" si="277"/>
        <v>0.33535271943995693</v>
      </c>
      <c r="K713" s="2">
        <f t="shared" si="278"/>
        <v>0.63516424340333877</v>
      </c>
      <c r="L713" s="2">
        <f t="shared" si="279"/>
        <v>1.8039849219170706E-2</v>
      </c>
      <c r="M713" s="2">
        <f t="shared" si="280"/>
        <v>1.14431879375336E-2</v>
      </c>
      <c r="N713" s="1">
        <v>2491</v>
      </c>
      <c r="O713" s="1">
        <v>4718</v>
      </c>
      <c r="P713" s="1">
        <v>134</v>
      </c>
      <c r="Q713" s="1">
        <v>55</v>
      </c>
      <c r="R713" s="1">
        <v>24</v>
      </c>
      <c r="S713" s="1">
        <v>0</v>
      </c>
      <c r="T713" s="1">
        <v>6</v>
      </c>
      <c r="X713" s="1">
        <v>0</v>
      </c>
      <c r="AG713" s="7">
        <f>IF(Q713&gt;0,RANK(Q713,(N713:P713,Q713:AE713)),0)</f>
        <v>4</v>
      </c>
      <c r="AH713" s="7">
        <f>IF(R713&gt;0,RANK(R713,(N713:P713,Q713:AE713)),0)</f>
        <v>5</v>
      </c>
      <c r="AI713" s="7">
        <f>IF(T713&gt;0,RANK(T713,(N713:P713,Q713:AE713)),0)</f>
        <v>6</v>
      </c>
      <c r="AJ713" s="7">
        <f>IF(S713&gt;0,RANK(S713,(N713:P713,Q713:AE713)),0)</f>
        <v>0</v>
      </c>
      <c r="AK713" s="2">
        <f t="shared" si="281"/>
        <v>7.4044157242864833E-3</v>
      </c>
      <c r="AL713" s="2">
        <f t="shared" si="282"/>
        <v>3.2310177705977385E-3</v>
      </c>
      <c r="AM713" s="2">
        <f t="shared" si="283"/>
        <v>8.0775444264943462E-4</v>
      </c>
      <c r="AN713" s="2">
        <f t="shared" si="284"/>
        <v>0</v>
      </c>
      <c r="AP713" t="s">
        <v>1712</v>
      </c>
      <c r="AQ713" t="s">
        <v>1476</v>
      </c>
      <c r="AT713" s="93" t="s">
        <v>840</v>
      </c>
      <c r="AU713" s="92" t="s">
        <v>121</v>
      </c>
      <c r="AV713" s="83" t="str">
        <f t="shared" si="285"/>
        <v>17159</v>
      </c>
      <c r="AX713" s="7" t="s">
        <v>3753</v>
      </c>
    </row>
    <row r="714" spans="1:50" hidden="1" outlineLevel="1">
      <c r="A714" t="s">
        <v>2381</v>
      </c>
      <c r="B714" t="s">
        <v>1476</v>
      </c>
      <c r="C714" s="1">
        <f t="shared" si="274"/>
        <v>65095</v>
      </c>
      <c r="D714" s="7">
        <f>RANK(N714,(N714:P714,Q714:AE714))</f>
        <v>1</v>
      </c>
      <c r="E714" s="7">
        <f>RANK(O714,(N714:P714,Q714:AE714))</f>
        <v>2</v>
      </c>
      <c r="F714" s="7">
        <f>IF(P714&gt;0,RANK(P714,(N714:P714,Q714:AE714)),0)</f>
        <v>3</v>
      </c>
      <c r="G714" s="1">
        <f t="shared" si="275"/>
        <v>12763</v>
      </c>
      <c r="H714" s="2">
        <f t="shared" si="276"/>
        <v>0.19606728627390738</v>
      </c>
      <c r="I714" s="2"/>
      <c r="J714" s="2">
        <f t="shared" si="277"/>
        <v>0.58310162070819571</v>
      </c>
      <c r="K714" s="2">
        <f t="shared" si="278"/>
        <v>0.38703433443428836</v>
      </c>
      <c r="L714" s="2">
        <f t="shared" si="279"/>
        <v>2.0953990321837316E-2</v>
      </c>
      <c r="M714" s="2">
        <f t="shared" si="280"/>
        <v>8.9100545356786097E-3</v>
      </c>
      <c r="N714" s="1">
        <v>37957</v>
      </c>
      <c r="O714" s="1">
        <v>25194</v>
      </c>
      <c r="P714" s="1">
        <v>1364</v>
      </c>
      <c r="Q714" s="1">
        <v>394</v>
      </c>
      <c r="R714" s="1">
        <v>152</v>
      </c>
      <c r="S714" s="1">
        <v>1</v>
      </c>
      <c r="T714" s="1">
        <v>33</v>
      </c>
      <c r="X714" s="1">
        <v>0</v>
      </c>
      <c r="AG714" s="7">
        <f>IF(Q714&gt;0,RANK(Q714,(N714:P714,Q714:AE714)),0)</f>
        <v>4</v>
      </c>
      <c r="AH714" s="7">
        <f>IF(R714&gt;0,RANK(R714,(N714:P714,Q714:AE714)),0)</f>
        <v>5</v>
      </c>
      <c r="AI714" s="7">
        <f>IF(T714&gt;0,RANK(T714,(N714:P714,Q714:AE714)),0)</f>
        <v>6</v>
      </c>
      <c r="AJ714" s="7">
        <f>IF(S714&gt;0,RANK(S714,(N714:P714,Q714:AE714)),0)</f>
        <v>7</v>
      </c>
      <c r="AK714" s="2">
        <f t="shared" si="281"/>
        <v>6.0526922190644447E-3</v>
      </c>
      <c r="AL714" s="2">
        <f t="shared" si="282"/>
        <v>2.3350487748675015E-3</v>
      </c>
      <c r="AM714" s="2">
        <f t="shared" si="283"/>
        <v>5.069513787541286E-4</v>
      </c>
      <c r="AN714" s="2">
        <f t="shared" si="284"/>
        <v>1.5362162992549351E-5</v>
      </c>
      <c r="AP714" t="s">
        <v>2381</v>
      </c>
      <c r="AQ714" t="s">
        <v>1476</v>
      </c>
      <c r="AT714" s="93" t="s">
        <v>840</v>
      </c>
      <c r="AU714" s="92" t="s">
        <v>122</v>
      </c>
      <c r="AV714" s="83" t="str">
        <f t="shared" si="285"/>
        <v>17161</v>
      </c>
      <c r="AX714" s="7" t="s">
        <v>3753</v>
      </c>
    </row>
    <row r="715" spans="1:50" hidden="1" outlineLevel="1">
      <c r="A715" t="s">
        <v>1893</v>
      </c>
      <c r="B715" t="s">
        <v>1476</v>
      </c>
      <c r="C715" s="1">
        <f t="shared" si="274"/>
        <v>100393</v>
      </c>
      <c r="D715" s="7">
        <f>RANK(N715,(N715:P715,Q715:AE715))</f>
        <v>1</v>
      </c>
      <c r="E715" s="7">
        <f>RANK(O715,(N715:P715,Q715:AE715))</f>
        <v>2</v>
      </c>
      <c r="F715" s="7">
        <f>IF(P715&gt;0,RANK(P715,(N715:P715,Q715:AE715)),0)</f>
        <v>3</v>
      </c>
      <c r="G715" s="1">
        <f t="shared" si="275"/>
        <v>13662</v>
      </c>
      <c r="H715" s="2">
        <f t="shared" si="276"/>
        <v>0.13608518522207724</v>
      </c>
      <c r="I715" s="2"/>
      <c r="J715" s="2">
        <f t="shared" si="277"/>
        <v>0.55741934198599508</v>
      </c>
      <c r="K715" s="2">
        <f t="shared" si="278"/>
        <v>0.42133415676391778</v>
      </c>
      <c r="L715" s="2">
        <f t="shared" si="279"/>
        <v>1.562857968185033E-2</v>
      </c>
      <c r="M715" s="2">
        <f t="shared" si="280"/>
        <v>5.6179215682368167E-3</v>
      </c>
      <c r="N715" s="1">
        <v>55961</v>
      </c>
      <c r="O715" s="1">
        <v>42299</v>
      </c>
      <c r="P715" s="1">
        <v>1569</v>
      </c>
      <c r="Q715" s="1">
        <v>283</v>
      </c>
      <c r="R715" s="1">
        <v>227</v>
      </c>
      <c r="S715" s="1">
        <v>3</v>
      </c>
      <c r="T715" s="1">
        <v>51</v>
      </c>
      <c r="X715" s="1">
        <v>0</v>
      </c>
      <c r="AG715" s="7">
        <f>IF(Q715&gt;0,RANK(Q715,(N715:P715,Q715:AE715)),0)</f>
        <v>4</v>
      </c>
      <c r="AH715" s="7">
        <f>IF(R715&gt;0,RANK(R715,(N715:P715,Q715:AE715)),0)</f>
        <v>5</v>
      </c>
      <c r="AI715" s="7">
        <f>IF(T715&gt;0,RANK(T715,(N715:P715,Q715:AE715)),0)</f>
        <v>6</v>
      </c>
      <c r="AJ715" s="7">
        <f>IF(S715&gt;0,RANK(S715,(N715:P715,Q715:AE715)),0)</f>
        <v>7</v>
      </c>
      <c r="AK715" s="2">
        <f t="shared" si="281"/>
        <v>2.8189216379628061E-3</v>
      </c>
      <c r="AL715" s="2">
        <f t="shared" si="282"/>
        <v>2.2611138226768797E-3</v>
      </c>
      <c r="AM715" s="2">
        <f t="shared" si="283"/>
        <v>5.080035460639686E-4</v>
      </c>
      <c r="AN715" s="2">
        <f t="shared" si="284"/>
        <v>2.9882561533174624E-5</v>
      </c>
      <c r="AP715" t="s">
        <v>1893</v>
      </c>
      <c r="AQ715" t="s">
        <v>1476</v>
      </c>
      <c r="AT715" s="93" t="s">
        <v>840</v>
      </c>
      <c r="AU715" s="92" t="s">
        <v>123</v>
      </c>
      <c r="AV715" s="83" t="str">
        <f t="shared" si="285"/>
        <v>17163</v>
      </c>
      <c r="AX715" s="7" t="s">
        <v>3753</v>
      </c>
    </row>
    <row r="716" spans="1:50" hidden="1" outlineLevel="1">
      <c r="A716" t="s">
        <v>1538</v>
      </c>
      <c r="B716" t="s">
        <v>1476</v>
      </c>
      <c r="C716" s="1">
        <f t="shared" si="274"/>
        <v>11650</v>
      </c>
      <c r="D716" s="7">
        <f>RANK(N716,(N716:P716,Q716:AE716))</f>
        <v>2</v>
      </c>
      <c r="E716" s="7">
        <f>RANK(O716,(N716:P716,Q716:AE716))</f>
        <v>1</v>
      </c>
      <c r="F716" s="7">
        <f>IF(P716&gt;0,RANK(P716,(N716:P716,Q716:AE716)),0)</f>
        <v>3</v>
      </c>
      <c r="G716" s="1">
        <f t="shared" si="275"/>
        <v>506</v>
      </c>
      <c r="H716" s="2">
        <f t="shared" si="276"/>
        <v>4.3433476394849783E-2</v>
      </c>
      <c r="I716" s="2"/>
      <c r="J716" s="2">
        <f t="shared" si="277"/>
        <v>0.46583690987124465</v>
      </c>
      <c r="K716" s="2">
        <f t="shared" si="278"/>
        <v>0.50927038626609444</v>
      </c>
      <c r="L716" s="2">
        <f t="shared" si="279"/>
        <v>1.5536480686695279E-2</v>
      </c>
      <c r="M716" s="2">
        <f t="shared" si="280"/>
        <v>9.3562231759655688E-3</v>
      </c>
      <c r="N716" s="1">
        <v>5427</v>
      </c>
      <c r="O716" s="1">
        <v>5933</v>
      </c>
      <c r="P716" s="1">
        <v>181</v>
      </c>
      <c r="Q716" s="1">
        <v>88</v>
      </c>
      <c r="R716" s="1">
        <v>17</v>
      </c>
      <c r="S716" s="1">
        <v>0</v>
      </c>
      <c r="T716" s="1">
        <v>4</v>
      </c>
      <c r="X716" s="1">
        <v>0</v>
      </c>
      <c r="AG716" s="7">
        <f>IF(Q716&gt;0,RANK(Q716,(N716:P716,Q716:AE716)),0)</f>
        <v>4</v>
      </c>
      <c r="AH716" s="7">
        <f>IF(R716&gt;0,RANK(R716,(N716:P716,Q716:AE716)),0)</f>
        <v>5</v>
      </c>
      <c r="AI716" s="7">
        <f>IF(T716&gt;0,RANK(T716,(N716:P716,Q716:AE716)),0)</f>
        <v>6</v>
      </c>
      <c r="AJ716" s="7">
        <f>IF(S716&gt;0,RANK(S716,(N716:P716,Q716:AE716)),0)</f>
        <v>0</v>
      </c>
      <c r="AK716" s="2">
        <f t="shared" si="281"/>
        <v>7.553648068669528E-3</v>
      </c>
      <c r="AL716" s="2">
        <f t="shared" si="282"/>
        <v>1.4592274678111587E-3</v>
      </c>
      <c r="AM716" s="2">
        <f t="shared" si="283"/>
        <v>3.4334763948497857E-4</v>
      </c>
      <c r="AN716" s="2">
        <f t="shared" si="284"/>
        <v>0</v>
      </c>
      <c r="AP716" t="s">
        <v>1538</v>
      </c>
      <c r="AQ716" t="s">
        <v>1476</v>
      </c>
      <c r="AT716" s="93" t="s">
        <v>840</v>
      </c>
      <c r="AU716" s="92" t="s">
        <v>124</v>
      </c>
      <c r="AV716" s="83" t="str">
        <f t="shared" si="285"/>
        <v>17165</v>
      </c>
      <c r="AX716" s="7" t="s">
        <v>3753</v>
      </c>
    </row>
    <row r="717" spans="1:50" hidden="1" outlineLevel="1">
      <c r="A717" t="s">
        <v>3052</v>
      </c>
      <c r="B717" t="s">
        <v>1476</v>
      </c>
      <c r="C717" s="1">
        <f t="shared" si="274"/>
        <v>91485</v>
      </c>
      <c r="D717" s="7">
        <f>RANK(N717,(N717:P717,Q717:AE717))</f>
        <v>2</v>
      </c>
      <c r="E717" s="7">
        <f>RANK(O717,(N717:P717,Q717:AE717))</f>
        <v>1</v>
      </c>
      <c r="F717" s="7">
        <f>IF(P717&gt;0,RANK(P717,(N717:P717,Q717:AE717)),0)</f>
        <v>3</v>
      </c>
      <c r="G717" s="1">
        <f t="shared" si="275"/>
        <v>11960</v>
      </c>
      <c r="H717" s="2">
        <f t="shared" si="276"/>
        <v>0.13073181395857245</v>
      </c>
      <c r="I717" s="2"/>
      <c r="J717" s="2">
        <f t="shared" si="277"/>
        <v>0.419893971689348</v>
      </c>
      <c r="K717" s="2">
        <f t="shared" si="278"/>
        <v>0.55062578564792042</v>
      </c>
      <c r="L717" s="2">
        <f t="shared" si="279"/>
        <v>2.1872438104607313E-2</v>
      </c>
      <c r="M717" s="2">
        <f t="shared" si="280"/>
        <v>7.6078045581243238E-3</v>
      </c>
      <c r="N717" s="1">
        <v>38414</v>
      </c>
      <c r="O717" s="1">
        <v>50374</v>
      </c>
      <c r="P717" s="1">
        <v>2001</v>
      </c>
      <c r="Q717" s="1">
        <v>455</v>
      </c>
      <c r="R717" s="1">
        <v>199</v>
      </c>
      <c r="S717" s="1">
        <v>4</v>
      </c>
      <c r="T717" s="1">
        <v>38</v>
      </c>
      <c r="X717" s="1">
        <v>0</v>
      </c>
      <c r="AG717" s="7">
        <f>IF(Q717&gt;0,RANK(Q717,(N717:P717,Q717:AE717)),0)</f>
        <v>4</v>
      </c>
      <c r="AH717" s="7">
        <f>IF(R717&gt;0,RANK(R717,(N717:P717,Q717:AE717)),0)</f>
        <v>5</v>
      </c>
      <c r="AI717" s="7">
        <f>IF(T717&gt;0,RANK(T717,(N717:P717,Q717:AE717)),0)</f>
        <v>6</v>
      </c>
      <c r="AJ717" s="7">
        <f>IF(S717&gt;0,RANK(S717,(N717:P717,Q717:AE717)),0)</f>
        <v>7</v>
      </c>
      <c r="AK717" s="2">
        <f t="shared" si="281"/>
        <v>4.9734929223369953E-3</v>
      </c>
      <c r="AL717" s="2">
        <f t="shared" si="282"/>
        <v>2.1752199814177187E-3</v>
      </c>
      <c r="AM717" s="2">
        <f t="shared" si="283"/>
        <v>4.1536863966770509E-4</v>
      </c>
      <c r="AN717" s="2">
        <f t="shared" si="284"/>
        <v>4.372301470186369E-5</v>
      </c>
      <c r="AP717" t="s">
        <v>3052</v>
      </c>
      <c r="AQ717" t="s">
        <v>1476</v>
      </c>
      <c r="AT717" s="93" t="s">
        <v>840</v>
      </c>
      <c r="AU717" s="92" t="s">
        <v>125</v>
      </c>
      <c r="AV717" s="83" t="str">
        <f t="shared" si="285"/>
        <v>17167</v>
      </c>
      <c r="AX717" s="7" t="s">
        <v>3753</v>
      </c>
    </row>
    <row r="718" spans="1:50" hidden="1" outlineLevel="1">
      <c r="A718" t="s">
        <v>2804</v>
      </c>
      <c r="B718" t="s">
        <v>1476</v>
      </c>
      <c r="C718" s="1">
        <f t="shared" si="274"/>
        <v>3772</v>
      </c>
      <c r="D718" s="7">
        <f>RANK(N718,(N718:P718,Q718:AE718))</f>
        <v>2</v>
      </c>
      <c r="E718" s="7">
        <f>RANK(O718,(N718:P718,Q718:AE718))</f>
        <v>1</v>
      </c>
      <c r="F718" s="7">
        <f>IF(P718&gt;0,RANK(P718,(N718:P718,Q718:AE718)),0)</f>
        <v>3</v>
      </c>
      <c r="G718" s="1">
        <f t="shared" si="275"/>
        <v>490</v>
      </c>
      <c r="H718" s="2">
        <f t="shared" si="276"/>
        <v>0.12990455991516436</v>
      </c>
      <c r="I718" s="2"/>
      <c r="J718" s="2">
        <f t="shared" si="277"/>
        <v>0.42073170731707316</v>
      </c>
      <c r="K718" s="2">
        <f t="shared" si="278"/>
        <v>0.55063626723223758</v>
      </c>
      <c r="L718" s="2">
        <f t="shared" si="279"/>
        <v>1.9088016967126194E-2</v>
      </c>
      <c r="M718" s="2">
        <f t="shared" si="280"/>
        <v>9.5440084835631302E-3</v>
      </c>
      <c r="N718" s="1">
        <v>1587</v>
      </c>
      <c r="O718" s="1">
        <v>2077</v>
      </c>
      <c r="P718" s="1">
        <v>72</v>
      </c>
      <c r="Q718" s="1">
        <v>25</v>
      </c>
      <c r="R718" s="1">
        <v>8</v>
      </c>
      <c r="S718" s="1">
        <v>0</v>
      </c>
      <c r="T718" s="1">
        <v>3</v>
      </c>
      <c r="X718" s="1">
        <v>0</v>
      </c>
      <c r="AG718" s="7">
        <f>IF(Q718&gt;0,RANK(Q718,(N718:P718,Q718:AE718)),0)</f>
        <v>4</v>
      </c>
      <c r="AH718" s="7">
        <f>IF(R718&gt;0,RANK(R718,(N718:P718,Q718:AE718)),0)</f>
        <v>5</v>
      </c>
      <c r="AI718" s="7">
        <f>IF(T718&gt;0,RANK(T718,(N718:P718,Q718:AE718)),0)</f>
        <v>6</v>
      </c>
      <c r="AJ718" s="7">
        <f>IF(S718&gt;0,RANK(S718,(N718:P718,Q718:AE718)),0)</f>
        <v>0</v>
      </c>
      <c r="AK718" s="2">
        <f t="shared" si="281"/>
        <v>6.6277836691410394E-3</v>
      </c>
      <c r="AL718" s="2">
        <f t="shared" si="282"/>
        <v>2.1208907741251328E-3</v>
      </c>
      <c r="AM718" s="2">
        <f t="shared" si="283"/>
        <v>7.9533404029692473E-4</v>
      </c>
      <c r="AN718" s="2">
        <f t="shared" si="284"/>
        <v>0</v>
      </c>
      <c r="AP718" t="s">
        <v>2804</v>
      </c>
      <c r="AQ718" t="s">
        <v>1476</v>
      </c>
      <c r="AT718" s="93" t="s">
        <v>840</v>
      </c>
      <c r="AU718" s="92" t="s">
        <v>126</v>
      </c>
      <c r="AV718" s="83" t="str">
        <f t="shared" si="285"/>
        <v>17169</v>
      </c>
      <c r="AX718" s="7" t="s">
        <v>3753</v>
      </c>
    </row>
    <row r="719" spans="1:50" hidden="1" outlineLevel="1">
      <c r="A719" t="s">
        <v>2060</v>
      </c>
      <c r="B719" t="s">
        <v>1476</v>
      </c>
      <c r="C719" s="1">
        <f t="shared" si="274"/>
        <v>2469</v>
      </c>
      <c r="D719" s="7">
        <f>RANK(N719,(N719:P719,Q719:AE719))</f>
        <v>2</v>
      </c>
      <c r="E719" s="7">
        <f>RANK(O719,(N719:P719,Q719:AE719))</f>
        <v>1</v>
      </c>
      <c r="F719" s="7">
        <f>IF(P719&gt;0,RANK(P719,(N719:P719,Q719:AE719)),0)</f>
        <v>3</v>
      </c>
      <c r="G719" s="1">
        <f t="shared" si="275"/>
        <v>504</v>
      </c>
      <c r="H719" s="2">
        <f t="shared" si="276"/>
        <v>0.20413122721749696</v>
      </c>
      <c r="I719" s="2"/>
      <c r="J719" s="2">
        <f t="shared" si="277"/>
        <v>0.38639125151883352</v>
      </c>
      <c r="K719" s="2">
        <f t="shared" si="278"/>
        <v>0.59052247873633046</v>
      </c>
      <c r="L719" s="2">
        <f t="shared" si="279"/>
        <v>1.2555690562980963E-2</v>
      </c>
      <c r="M719" s="2">
        <f t="shared" si="280"/>
        <v>1.0530579181855111E-2</v>
      </c>
      <c r="N719" s="1">
        <v>954</v>
      </c>
      <c r="O719" s="1">
        <v>1458</v>
      </c>
      <c r="P719" s="1">
        <v>31</v>
      </c>
      <c r="Q719" s="1">
        <v>21</v>
      </c>
      <c r="R719" s="1">
        <v>3</v>
      </c>
      <c r="S719" s="1">
        <v>0</v>
      </c>
      <c r="T719" s="1">
        <v>2</v>
      </c>
      <c r="X719" s="1">
        <v>0</v>
      </c>
      <c r="AG719" s="7">
        <f>IF(Q719&gt;0,RANK(Q719,(N719:P719,Q719:AE719)),0)</f>
        <v>4</v>
      </c>
      <c r="AH719" s="7">
        <f>IF(R719&gt;0,RANK(R719,(N719:P719,Q719:AE719)),0)</f>
        <v>5</v>
      </c>
      <c r="AI719" s="7">
        <f>IF(T719&gt;0,RANK(T719,(N719:P719,Q719:AE719)),0)</f>
        <v>6</v>
      </c>
      <c r="AJ719" s="7">
        <f>IF(S719&gt;0,RANK(S719,(N719:P719,Q719:AE719)),0)</f>
        <v>0</v>
      </c>
      <c r="AK719" s="2">
        <f t="shared" si="281"/>
        <v>8.5054678007290396E-3</v>
      </c>
      <c r="AL719" s="2">
        <f t="shared" si="282"/>
        <v>1.215066828675577E-3</v>
      </c>
      <c r="AM719" s="2">
        <f t="shared" si="283"/>
        <v>8.1004455245038481E-4</v>
      </c>
      <c r="AN719" s="2">
        <f t="shared" si="284"/>
        <v>0</v>
      </c>
      <c r="AP719" t="s">
        <v>2060</v>
      </c>
      <c r="AQ719" t="s">
        <v>1476</v>
      </c>
      <c r="AT719" s="93" t="s">
        <v>840</v>
      </c>
      <c r="AU719" s="92" t="s">
        <v>127</v>
      </c>
      <c r="AV719" s="83" t="str">
        <f t="shared" si="285"/>
        <v>17171</v>
      </c>
      <c r="AX719" s="7" t="s">
        <v>3753</v>
      </c>
    </row>
    <row r="720" spans="1:50" hidden="1" outlineLevel="1">
      <c r="A720" t="s">
        <v>3284</v>
      </c>
      <c r="B720" t="s">
        <v>1476</v>
      </c>
      <c r="C720" s="1">
        <f t="shared" si="274"/>
        <v>10163</v>
      </c>
      <c r="D720" s="7">
        <f>RANK(N720,(N720:P720,Q720:AE720))</f>
        <v>2</v>
      </c>
      <c r="E720" s="7">
        <f>RANK(O720,(N720:P720,Q720:AE720))</f>
        <v>1</v>
      </c>
      <c r="F720" s="7">
        <f>IF(P720&gt;0,RANK(P720,(N720:P720,Q720:AE720)),0)</f>
        <v>3</v>
      </c>
      <c r="G720" s="1">
        <f t="shared" si="275"/>
        <v>1833</v>
      </c>
      <c r="H720" s="2">
        <f t="shared" si="276"/>
        <v>0.18036012988290859</v>
      </c>
      <c r="I720" s="2"/>
      <c r="J720" s="2">
        <f t="shared" si="277"/>
        <v>0.39535570205647941</v>
      </c>
      <c r="K720" s="2">
        <f t="shared" si="278"/>
        <v>0.57571583193938802</v>
      </c>
      <c r="L720" s="2">
        <f t="shared" si="279"/>
        <v>1.5940175145134312E-2</v>
      </c>
      <c r="M720" s="2">
        <f t="shared" si="280"/>
        <v>1.2988290858998257E-2</v>
      </c>
      <c r="N720" s="1">
        <v>4018</v>
      </c>
      <c r="O720" s="1">
        <v>5851</v>
      </c>
      <c r="P720" s="1">
        <v>162</v>
      </c>
      <c r="Q720" s="1">
        <v>112</v>
      </c>
      <c r="R720" s="1">
        <v>18</v>
      </c>
      <c r="S720" s="1">
        <v>0</v>
      </c>
      <c r="T720" s="1">
        <v>2</v>
      </c>
      <c r="X720" s="1">
        <v>0</v>
      </c>
      <c r="AG720" s="7">
        <f>IF(Q720&gt;0,RANK(Q720,(N720:P720,Q720:AE720)),0)</f>
        <v>4</v>
      </c>
      <c r="AH720" s="7">
        <f>IF(R720&gt;0,RANK(R720,(N720:P720,Q720:AE720)),0)</f>
        <v>5</v>
      </c>
      <c r="AI720" s="7">
        <f>IF(T720&gt;0,RANK(T720,(N720:P720,Q720:AE720)),0)</f>
        <v>6</v>
      </c>
      <c r="AJ720" s="7">
        <f>IF(S720&gt;0,RANK(S720,(N720:P720,Q720:AE720)),0)</f>
        <v>0</v>
      </c>
      <c r="AK720" s="2">
        <f t="shared" si="281"/>
        <v>1.1020368001574339E-2</v>
      </c>
      <c r="AL720" s="2">
        <f t="shared" si="282"/>
        <v>1.7711305716815902E-3</v>
      </c>
      <c r="AM720" s="2">
        <f t="shared" si="283"/>
        <v>1.9679228574239889E-4</v>
      </c>
      <c r="AN720" s="2">
        <f t="shared" si="284"/>
        <v>0</v>
      </c>
      <c r="AP720" t="s">
        <v>3284</v>
      </c>
      <c r="AQ720" t="s">
        <v>1476</v>
      </c>
      <c r="AT720" s="93" t="s">
        <v>840</v>
      </c>
      <c r="AU720" s="92" t="s">
        <v>128</v>
      </c>
      <c r="AV720" s="83" t="str">
        <f t="shared" si="285"/>
        <v>17173</v>
      </c>
      <c r="AX720" s="7" t="s">
        <v>3753</v>
      </c>
    </row>
    <row r="721" spans="1:50" hidden="1" outlineLevel="1">
      <c r="A721" t="s">
        <v>1662</v>
      </c>
      <c r="B721" t="s">
        <v>1476</v>
      </c>
      <c r="C721" s="1">
        <f t="shared" si="274"/>
        <v>2989</v>
      </c>
      <c r="D721" s="7">
        <f>RANK(N721,(N721:P721,Q721:AE721))</f>
        <v>2</v>
      </c>
      <c r="E721" s="7">
        <f>RANK(O721,(N721:P721,Q721:AE721))</f>
        <v>1</v>
      </c>
      <c r="F721" s="7">
        <f>IF(P721&gt;0,RANK(P721,(N721:P721,Q721:AE721)),0)</f>
        <v>3</v>
      </c>
      <c r="G721" s="1">
        <f t="shared" si="275"/>
        <v>483</v>
      </c>
      <c r="H721" s="2">
        <f t="shared" si="276"/>
        <v>0.16159250585480095</v>
      </c>
      <c r="I721" s="2"/>
      <c r="J721" s="2">
        <f t="shared" si="277"/>
        <v>0.40515222482435598</v>
      </c>
      <c r="K721" s="2">
        <f t="shared" si="278"/>
        <v>0.56674473067915687</v>
      </c>
      <c r="L721" s="2">
        <f t="shared" si="279"/>
        <v>1.8400802944128471E-2</v>
      </c>
      <c r="M721" s="2">
        <f t="shared" si="280"/>
        <v>9.70224155235868E-3</v>
      </c>
      <c r="N721" s="1">
        <v>1211</v>
      </c>
      <c r="O721" s="1">
        <v>1694</v>
      </c>
      <c r="P721" s="1">
        <v>55</v>
      </c>
      <c r="Q721" s="1">
        <v>22</v>
      </c>
      <c r="R721" s="1">
        <v>5</v>
      </c>
      <c r="S721" s="72">
        <v>0</v>
      </c>
      <c r="T721" s="1">
        <v>2</v>
      </c>
      <c r="X721" s="1">
        <v>0</v>
      </c>
      <c r="AG721" s="7">
        <f>IF(Q721&gt;0,RANK(Q721,(N721:P721,Q721:AE721)),0)</f>
        <v>4</v>
      </c>
      <c r="AH721" s="7">
        <f>IF(R721&gt;0,RANK(R721,(N721:P721,Q721:AE721)),0)</f>
        <v>5</v>
      </c>
      <c r="AI721" s="7">
        <f>IF(T721&gt;0,RANK(T721,(N721:P721,Q721:AE721)),0)</f>
        <v>6</v>
      </c>
      <c r="AJ721" s="7">
        <f>IF(S721&gt;0,RANK(S721,(N721:P721,Q721:AE721)),0)</f>
        <v>0</v>
      </c>
      <c r="AK721" s="2">
        <f t="shared" si="281"/>
        <v>7.3603211776513888E-3</v>
      </c>
      <c r="AL721" s="2">
        <f t="shared" si="282"/>
        <v>1.6728002676480427E-3</v>
      </c>
      <c r="AM721" s="2">
        <f t="shared" si="283"/>
        <v>6.6912010705921711E-4</v>
      </c>
      <c r="AN721" s="2">
        <f t="shared" si="284"/>
        <v>0</v>
      </c>
      <c r="AP721" t="s">
        <v>1662</v>
      </c>
      <c r="AQ721" t="s">
        <v>1476</v>
      </c>
      <c r="AT721" s="93" t="s">
        <v>840</v>
      </c>
      <c r="AU721" s="92" t="s">
        <v>129</v>
      </c>
      <c r="AV721" s="83" t="str">
        <f t="shared" si="285"/>
        <v>17175</v>
      </c>
      <c r="AX721" s="7" t="s">
        <v>3753</v>
      </c>
    </row>
    <row r="722" spans="1:50" hidden="1" outlineLevel="1">
      <c r="A722" t="s">
        <v>3423</v>
      </c>
      <c r="B722" t="s">
        <v>1476</v>
      </c>
      <c r="C722" s="1">
        <f t="shared" si="274"/>
        <v>19378</v>
      </c>
      <c r="D722" s="7">
        <f>RANK(N722,(N722:P722,Q722:AE722))</f>
        <v>2</v>
      </c>
      <c r="E722" s="7">
        <f>RANK(O722,(N722:P722,Q722:AE722))</f>
        <v>1</v>
      </c>
      <c r="F722" s="7">
        <f>IF(P722&gt;0,RANK(P722,(N722:P722,Q722:AE722)),0)</f>
        <v>3</v>
      </c>
      <c r="G722" s="1">
        <f t="shared" si="275"/>
        <v>2653</v>
      </c>
      <c r="H722" s="2">
        <f t="shared" si="276"/>
        <v>0.13690783362576117</v>
      </c>
      <c r="I722" s="2"/>
      <c r="J722" s="2">
        <f t="shared" si="277"/>
        <v>0.41603880689441636</v>
      </c>
      <c r="K722" s="2">
        <f t="shared" si="278"/>
        <v>0.5529466405201775</v>
      </c>
      <c r="L722" s="2">
        <f t="shared" si="279"/>
        <v>2.4563938486943958E-2</v>
      </c>
      <c r="M722" s="2">
        <f t="shared" si="280"/>
        <v>6.4506140984622387E-3</v>
      </c>
      <c r="N722" s="1">
        <v>8062</v>
      </c>
      <c r="O722" s="1">
        <v>10715</v>
      </c>
      <c r="P722" s="1">
        <v>476</v>
      </c>
      <c r="Q722" s="1">
        <v>63</v>
      </c>
      <c r="R722" s="1">
        <v>49</v>
      </c>
      <c r="S722" s="72">
        <v>7</v>
      </c>
      <c r="T722" s="1">
        <v>6</v>
      </c>
      <c r="X722" s="1">
        <v>0</v>
      </c>
      <c r="AG722" s="7">
        <f>IF(Q722&gt;0,RANK(Q722,(N722:P722,Q722:AE722)),0)</f>
        <v>4</v>
      </c>
      <c r="AH722" s="7">
        <f>IF(R722&gt;0,RANK(R722,(N722:P722,Q722:AE722)),0)</f>
        <v>5</v>
      </c>
      <c r="AI722" s="7">
        <f>IF(T722&gt;0,RANK(T722,(N722:P722,Q722:AE722)),0)</f>
        <v>7</v>
      </c>
      <c r="AJ722" s="7">
        <f>IF(S722&gt;0,RANK(S722,(N722:P722,Q722:AE722)),0)</f>
        <v>6</v>
      </c>
      <c r="AK722" s="2">
        <f t="shared" si="281"/>
        <v>3.2511095056249354E-3</v>
      </c>
      <c r="AL722" s="2">
        <f t="shared" si="282"/>
        <v>2.5286407265971722E-3</v>
      </c>
      <c r="AM722" s="2">
        <f t="shared" si="283"/>
        <v>3.0962947672618431E-4</v>
      </c>
      <c r="AN722" s="2">
        <f t="shared" si="284"/>
        <v>3.612343895138817E-4</v>
      </c>
      <c r="AP722" t="s">
        <v>3423</v>
      </c>
      <c r="AQ722" t="s">
        <v>1476</v>
      </c>
      <c r="AT722" s="93" t="s">
        <v>840</v>
      </c>
      <c r="AU722" s="92" t="s">
        <v>196</v>
      </c>
      <c r="AV722" s="83" t="str">
        <f t="shared" si="285"/>
        <v>17177</v>
      </c>
      <c r="AX722" s="7" t="s">
        <v>3753</v>
      </c>
    </row>
    <row r="723" spans="1:50" hidden="1" outlineLevel="1">
      <c r="A723" t="s">
        <v>2719</v>
      </c>
      <c r="B723" t="s">
        <v>1476</v>
      </c>
      <c r="C723" s="1">
        <f t="shared" si="274"/>
        <v>58348</v>
      </c>
      <c r="D723" s="7">
        <f>RANK(N723,(N723:P723,Q723:AE723))</f>
        <v>2</v>
      </c>
      <c r="E723" s="7">
        <f>RANK(O723,(N723:P723,Q723:AE723))</f>
        <v>1</v>
      </c>
      <c r="F723" s="7">
        <f>IF(P723&gt;0,RANK(P723,(N723:P723,Q723:AE723)),0)</f>
        <v>3</v>
      </c>
      <c r="G723" s="1">
        <f t="shared" si="275"/>
        <v>6158</v>
      </c>
      <c r="H723" s="2">
        <f t="shared" si="276"/>
        <v>0.10553917872077878</v>
      </c>
      <c r="I723" s="2"/>
      <c r="J723" s="2">
        <f t="shared" si="277"/>
        <v>0.43495921025570716</v>
      </c>
      <c r="K723" s="2">
        <f t="shared" si="278"/>
        <v>0.54049838897648594</v>
      </c>
      <c r="L723" s="2">
        <f t="shared" si="279"/>
        <v>1.7515596078700211E-2</v>
      </c>
      <c r="M723" s="2">
        <f t="shared" si="280"/>
        <v>7.0268046891066825E-3</v>
      </c>
      <c r="N723" s="1">
        <v>25379</v>
      </c>
      <c r="O723" s="1">
        <v>31537</v>
      </c>
      <c r="P723" s="1">
        <v>1022</v>
      </c>
      <c r="Q723" s="1">
        <v>225</v>
      </c>
      <c r="R723" s="1">
        <v>151</v>
      </c>
      <c r="S723" s="72">
        <v>5</v>
      </c>
      <c r="T723" s="1">
        <v>29</v>
      </c>
      <c r="X723" s="1">
        <v>0</v>
      </c>
      <c r="AG723" s="7">
        <f>IF(Q723&gt;0,RANK(Q723,(N723:P723,Q723:AE723)),0)</f>
        <v>4</v>
      </c>
      <c r="AH723" s="7">
        <f>IF(R723&gt;0,RANK(R723,(N723:P723,Q723:AE723)),0)</f>
        <v>5</v>
      </c>
      <c r="AI723" s="7">
        <f>IF(T723&gt;0,RANK(T723,(N723:P723,Q723:AE723)),0)</f>
        <v>6</v>
      </c>
      <c r="AJ723" s="7">
        <f>IF(S723&gt;0,RANK(S723,(N723:P723,Q723:AE723)),0)</f>
        <v>7</v>
      </c>
      <c r="AK723" s="2">
        <f t="shared" si="281"/>
        <v>3.8561733049976006E-3</v>
      </c>
      <c r="AL723" s="2">
        <f t="shared" si="282"/>
        <v>2.5879207513539453E-3</v>
      </c>
      <c r="AM723" s="2">
        <f t="shared" si="283"/>
        <v>4.9701789264413514E-4</v>
      </c>
      <c r="AN723" s="2">
        <f t="shared" si="284"/>
        <v>8.5692740111057786E-5</v>
      </c>
      <c r="AP723" t="s">
        <v>2719</v>
      </c>
      <c r="AQ723" t="s">
        <v>1476</v>
      </c>
      <c r="AT723" s="93" t="s">
        <v>840</v>
      </c>
      <c r="AU723" s="92" t="s">
        <v>206</v>
      </c>
      <c r="AV723" s="83" t="str">
        <f t="shared" si="285"/>
        <v>17179</v>
      </c>
      <c r="AX723" s="7" t="s">
        <v>3753</v>
      </c>
    </row>
    <row r="724" spans="1:50" hidden="1" outlineLevel="1">
      <c r="A724" t="s">
        <v>518</v>
      </c>
      <c r="B724" t="s">
        <v>1476</v>
      </c>
      <c r="C724" s="1">
        <f t="shared" si="274"/>
        <v>8660</v>
      </c>
      <c r="D724" s="7">
        <f>RANK(N724,(N724:P724,Q724:AE724))</f>
        <v>2</v>
      </c>
      <c r="E724" s="7">
        <f>RANK(O724,(N724:P724,Q724:AE724))</f>
        <v>1</v>
      </c>
      <c r="F724" s="7">
        <f>IF(P724&gt;0,RANK(P724,(N724:P724,Q724:AE724)),0)</f>
        <v>3</v>
      </c>
      <c r="G724" s="1">
        <f t="shared" si="275"/>
        <v>415</v>
      </c>
      <c r="H724" s="2">
        <f t="shared" si="276"/>
        <v>4.7921478060046187E-2</v>
      </c>
      <c r="I724" s="2"/>
      <c r="J724" s="2">
        <f t="shared" si="277"/>
        <v>0.45981524249422634</v>
      </c>
      <c r="K724" s="2">
        <f t="shared" si="278"/>
        <v>0.50773672055427255</v>
      </c>
      <c r="L724" s="2">
        <f t="shared" si="279"/>
        <v>2.1824480369515013E-2</v>
      </c>
      <c r="M724" s="2">
        <f t="shared" si="280"/>
        <v>1.0623556581986101E-2</v>
      </c>
      <c r="N724" s="1">
        <v>3982</v>
      </c>
      <c r="O724" s="1">
        <v>4397</v>
      </c>
      <c r="P724" s="1">
        <v>189</v>
      </c>
      <c r="Q724" s="1">
        <v>66</v>
      </c>
      <c r="R724" s="1">
        <v>23</v>
      </c>
      <c r="S724" s="72">
        <v>0</v>
      </c>
      <c r="T724" s="1">
        <v>3</v>
      </c>
      <c r="X724" s="1">
        <v>0</v>
      </c>
      <c r="AG724" s="7">
        <f>IF(Q724&gt;0,RANK(Q724,(N724:P724,Q724:AE724)),0)</f>
        <v>4</v>
      </c>
      <c r="AH724" s="7">
        <f>IF(R724&gt;0,RANK(R724,(N724:P724,Q724:AE724)),0)</f>
        <v>5</v>
      </c>
      <c r="AI724" s="7">
        <f>IF(T724&gt;0,RANK(T724,(N724:P724,Q724:AE724)),0)</f>
        <v>6</v>
      </c>
      <c r="AJ724" s="7">
        <f>IF(S724&gt;0,RANK(S724,(N724:P724,Q724:AE724)),0)</f>
        <v>0</v>
      </c>
      <c r="AK724" s="2">
        <f t="shared" si="281"/>
        <v>7.6212471131639724E-3</v>
      </c>
      <c r="AL724" s="2">
        <f t="shared" si="282"/>
        <v>2.6558891454965356E-3</v>
      </c>
      <c r="AM724" s="2">
        <f t="shared" si="283"/>
        <v>3.464203233256351E-4</v>
      </c>
      <c r="AN724" s="2">
        <f t="shared" si="284"/>
        <v>0</v>
      </c>
      <c r="AP724" t="s">
        <v>518</v>
      </c>
      <c r="AQ724" t="s">
        <v>1476</v>
      </c>
      <c r="AT724" s="93" t="s">
        <v>840</v>
      </c>
      <c r="AU724" s="92" t="s">
        <v>207</v>
      </c>
      <c r="AV724" s="83" t="str">
        <f t="shared" si="285"/>
        <v>17181</v>
      </c>
      <c r="AX724" s="7" t="s">
        <v>3753</v>
      </c>
    </row>
    <row r="725" spans="1:50" hidden="1" outlineLevel="1">
      <c r="A725" t="s">
        <v>1013</v>
      </c>
      <c r="B725" t="s">
        <v>1476</v>
      </c>
      <c r="C725" s="1">
        <f t="shared" si="274"/>
        <v>32100</v>
      </c>
      <c r="D725" s="7">
        <f>RANK(N725,(N725:P725,Q725:AE725))</f>
        <v>2</v>
      </c>
      <c r="E725" s="7">
        <f>RANK(O725,(N725:P725,Q725:AE725))</f>
        <v>1</v>
      </c>
      <c r="F725" s="7">
        <f>IF(P725&gt;0,RANK(P725,(N725:P725,Q725:AE725)),0)</f>
        <v>3</v>
      </c>
      <c r="G725" s="1">
        <f t="shared" si="275"/>
        <v>377</v>
      </c>
      <c r="H725" s="2">
        <f t="shared" si="276"/>
        <v>1.1744548286604361E-2</v>
      </c>
      <c r="I725" s="2"/>
      <c r="J725" s="2">
        <f t="shared" si="277"/>
        <v>0.47993769470404984</v>
      </c>
      <c r="K725" s="2">
        <f t="shared" si="278"/>
        <v>0.49168224299065422</v>
      </c>
      <c r="L725" s="2">
        <f t="shared" si="279"/>
        <v>1.8847352024922118E-2</v>
      </c>
      <c r="M725" s="2">
        <f t="shared" si="280"/>
        <v>9.5327102803737657E-3</v>
      </c>
      <c r="N725" s="1">
        <v>15406</v>
      </c>
      <c r="O725" s="1">
        <v>15783</v>
      </c>
      <c r="P725" s="1">
        <v>605</v>
      </c>
      <c r="Q725" s="1">
        <v>200</v>
      </c>
      <c r="R725" s="1">
        <v>94</v>
      </c>
      <c r="S725" s="72">
        <v>0</v>
      </c>
      <c r="T725" s="1">
        <v>12</v>
      </c>
      <c r="X725" s="1">
        <v>0</v>
      </c>
      <c r="AG725" s="7">
        <f>IF(Q725&gt;0,RANK(Q725,(N725:P725,Q725:AE725)),0)</f>
        <v>4</v>
      </c>
      <c r="AH725" s="7">
        <f>IF(R725&gt;0,RANK(R725,(N725:P725,Q725:AE725)),0)</f>
        <v>5</v>
      </c>
      <c r="AI725" s="7">
        <f>IF(T725&gt;0,RANK(T725,(N725:P725,Q725:AE725)),0)</f>
        <v>6</v>
      </c>
      <c r="AJ725" s="7">
        <f>IF(S725&gt;0,RANK(S725,(N725:P725,Q725:AE725)),0)</f>
        <v>0</v>
      </c>
      <c r="AK725" s="2">
        <f t="shared" si="281"/>
        <v>6.2305295950155761E-3</v>
      </c>
      <c r="AL725" s="2">
        <f t="shared" si="282"/>
        <v>2.9283489096573207E-3</v>
      </c>
      <c r="AM725" s="2">
        <f t="shared" si="283"/>
        <v>3.7383177570093456E-4</v>
      </c>
      <c r="AN725" s="2">
        <f t="shared" si="284"/>
        <v>0</v>
      </c>
      <c r="AP725" t="s">
        <v>1013</v>
      </c>
      <c r="AQ725" t="s">
        <v>1476</v>
      </c>
      <c r="AT725" s="93" t="s">
        <v>840</v>
      </c>
      <c r="AU725" s="92" t="s">
        <v>208</v>
      </c>
      <c r="AV725" s="83" t="str">
        <f t="shared" si="285"/>
        <v>17183</v>
      </c>
      <c r="AX725" s="7" t="s">
        <v>3753</v>
      </c>
    </row>
    <row r="726" spans="1:50" hidden="1" outlineLevel="1">
      <c r="A726" t="s">
        <v>3680</v>
      </c>
      <c r="B726" t="s">
        <v>1476</v>
      </c>
      <c r="C726" s="1">
        <f t="shared" si="274"/>
        <v>5508</v>
      </c>
      <c r="D726" s="7">
        <f>RANK(N726,(N726:P726,Q726:AE726))</f>
        <v>2</v>
      </c>
      <c r="E726" s="7">
        <f>RANK(O726,(N726:P726,Q726:AE726))</f>
        <v>1</v>
      </c>
      <c r="F726" s="7">
        <f>IF(P726&gt;0,RANK(P726,(N726:P726,Q726:AE726)),0)</f>
        <v>3</v>
      </c>
      <c r="G726" s="1">
        <f t="shared" si="275"/>
        <v>1419</v>
      </c>
      <c r="H726" s="2">
        <f t="shared" si="276"/>
        <v>0.25762527233115468</v>
      </c>
      <c r="I726" s="2"/>
      <c r="J726" s="2">
        <f t="shared" si="277"/>
        <v>0.36074800290486564</v>
      </c>
      <c r="K726" s="2">
        <f t="shared" si="278"/>
        <v>0.61837327523602037</v>
      </c>
      <c r="L726" s="2">
        <f t="shared" si="279"/>
        <v>1.3616557734204794E-2</v>
      </c>
      <c r="M726" s="2">
        <f t="shared" si="280"/>
        <v>7.2621641249091973E-3</v>
      </c>
      <c r="N726" s="1">
        <v>1987</v>
      </c>
      <c r="O726" s="1">
        <v>3406</v>
      </c>
      <c r="P726" s="1">
        <v>75</v>
      </c>
      <c r="Q726" s="1">
        <v>26</v>
      </c>
      <c r="R726" s="1">
        <v>11</v>
      </c>
      <c r="S726" s="72">
        <v>0</v>
      </c>
      <c r="T726" s="1">
        <v>3</v>
      </c>
      <c r="X726" s="1">
        <v>0</v>
      </c>
      <c r="AG726" s="7">
        <f>IF(Q726&gt;0,RANK(Q726,(N726:P726,Q726:AE726)),0)</f>
        <v>4</v>
      </c>
      <c r="AH726" s="7">
        <f>IF(R726&gt;0,RANK(R726,(N726:P726,Q726:AE726)),0)</f>
        <v>5</v>
      </c>
      <c r="AI726" s="7">
        <f>IF(T726&gt;0,RANK(T726,(N726:P726,Q726:AE726)),0)</f>
        <v>6</v>
      </c>
      <c r="AJ726" s="7">
        <f>IF(S726&gt;0,RANK(S726,(N726:P726,Q726:AE726)),0)</f>
        <v>0</v>
      </c>
      <c r="AK726" s="2">
        <f t="shared" si="281"/>
        <v>4.720406681190995E-3</v>
      </c>
      <c r="AL726" s="2">
        <f t="shared" si="282"/>
        <v>1.9970951343500363E-3</v>
      </c>
      <c r="AM726" s="2">
        <f t="shared" si="283"/>
        <v>5.4466230936819177E-4</v>
      </c>
      <c r="AN726" s="2">
        <f t="shared" si="284"/>
        <v>0</v>
      </c>
      <c r="AP726" t="s">
        <v>3680</v>
      </c>
      <c r="AQ726" t="s">
        <v>1476</v>
      </c>
      <c r="AT726" s="93" t="s">
        <v>840</v>
      </c>
      <c r="AU726" s="92" t="s">
        <v>209</v>
      </c>
      <c r="AV726" s="83" t="str">
        <f t="shared" si="285"/>
        <v>17185</v>
      </c>
      <c r="AX726" s="7" t="s">
        <v>3753</v>
      </c>
    </row>
    <row r="727" spans="1:50" hidden="1" outlineLevel="1">
      <c r="A727" t="s">
        <v>1699</v>
      </c>
      <c r="B727" t="s">
        <v>1476</v>
      </c>
      <c r="C727" s="1">
        <f t="shared" si="274"/>
        <v>7631</v>
      </c>
      <c r="D727" s="7">
        <f>RANK(N727,(N727:P727,Q727:AE727))</f>
        <v>2</v>
      </c>
      <c r="E727" s="7">
        <f>RANK(O727,(N727:P727,Q727:AE727))</f>
        <v>1</v>
      </c>
      <c r="F727" s="7">
        <f>IF(P727&gt;0,RANK(P727,(N727:P727,Q727:AE727)),0)</f>
        <v>3</v>
      </c>
      <c r="G727" s="1">
        <f t="shared" si="275"/>
        <v>375</v>
      </c>
      <c r="H727" s="2">
        <f t="shared" si="276"/>
        <v>4.9141659022408593E-2</v>
      </c>
      <c r="I727" s="2"/>
      <c r="J727" s="2">
        <f t="shared" si="277"/>
        <v>0.46180055038658108</v>
      </c>
      <c r="K727" s="2">
        <f t="shared" si="278"/>
        <v>0.5109422094089896</v>
      </c>
      <c r="L727" s="2">
        <f t="shared" si="279"/>
        <v>1.7035775127768313E-2</v>
      </c>
      <c r="M727" s="2">
        <f t="shared" si="280"/>
        <v>1.022146507666101E-2</v>
      </c>
      <c r="N727" s="1">
        <v>3524</v>
      </c>
      <c r="O727" s="1">
        <v>3899</v>
      </c>
      <c r="P727" s="1">
        <v>130</v>
      </c>
      <c r="Q727" s="1">
        <v>55</v>
      </c>
      <c r="R727" s="1">
        <v>20</v>
      </c>
      <c r="S727" s="72">
        <v>0</v>
      </c>
      <c r="T727" s="1">
        <v>3</v>
      </c>
      <c r="X727" s="1">
        <v>0</v>
      </c>
      <c r="AG727" s="7">
        <f>IF(Q727&gt;0,RANK(Q727,(N727:P727,Q727:AE727)),0)</f>
        <v>4</v>
      </c>
      <c r="AH727" s="7">
        <f>IF(R727&gt;0,RANK(R727,(N727:P727,Q727:AE727)),0)</f>
        <v>5</v>
      </c>
      <c r="AI727" s="7">
        <f>IF(T727&gt;0,RANK(T727,(N727:P727,Q727:AE727)),0)</f>
        <v>6</v>
      </c>
      <c r="AJ727" s="7">
        <f>IF(S727&gt;0,RANK(S727,(N727:P727,Q727:AE727)),0)</f>
        <v>0</v>
      </c>
      <c r="AK727" s="2">
        <f t="shared" si="281"/>
        <v>7.2074433232865946E-3</v>
      </c>
      <c r="AL727" s="2">
        <f t="shared" si="282"/>
        <v>2.620888481195125E-3</v>
      </c>
      <c r="AM727" s="2">
        <f t="shared" si="283"/>
        <v>3.9313327217926875E-4</v>
      </c>
      <c r="AN727" s="2">
        <f t="shared" si="284"/>
        <v>0</v>
      </c>
      <c r="AP727" t="s">
        <v>1699</v>
      </c>
      <c r="AQ727" t="s">
        <v>1476</v>
      </c>
      <c r="AT727" s="93" t="s">
        <v>840</v>
      </c>
      <c r="AU727" s="92" t="s">
        <v>210</v>
      </c>
      <c r="AV727" s="83" t="str">
        <f t="shared" si="285"/>
        <v>17187</v>
      </c>
      <c r="AX727" s="7" t="s">
        <v>3753</v>
      </c>
    </row>
    <row r="728" spans="1:50" hidden="1" outlineLevel="1">
      <c r="A728" t="s">
        <v>1982</v>
      </c>
      <c r="B728" t="s">
        <v>1476</v>
      </c>
      <c r="C728" s="1">
        <f t="shared" si="274"/>
        <v>7138</v>
      </c>
      <c r="D728" s="7">
        <f>RANK(N728,(N728:P728,Q728:AE728))</f>
        <v>2</v>
      </c>
      <c r="E728" s="7">
        <f>RANK(O728,(N728:P728,Q728:AE728))</f>
        <v>1</v>
      </c>
      <c r="F728" s="7">
        <f>IF(P728&gt;0,RANK(P728,(N728:P728,Q728:AE728)),0)</f>
        <v>3</v>
      </c>
      <c r="G728" s="1">
        <f t="shared" si="275"/>
        <v>1715</v>
      </c>
      <c r="H728" s="2">
        <f t="shared" si="276"/>
        <v>0.2402633790977865</v>
      </c>
      <c r="I728" s="2"/>
      <c r="J728" s="2">
        <f t="shared" si="277"/>
        <v>0.36957130848977304</v>
      </c>
      <c r="K728" s="2">
        <f t="shared" si="278"/>
        <v>0.60983468758755954</v>
      </c>
      <c r="L728" s="2">
        <f t="shared" si="279"/>
        <v>1.3449145418884841E-2</v>
      </c>
      <c r="M728" s="2">
        <f t="shared" si="280"/>
        <v>7.1448585037825734E-3</v>
      </c>
      <c r="N728" s="1">
        <v>2638</v>
      </c>
      <c r="O728" s="1">
        <v>4353</v>
      </c>
      <c r="P728" s="1">
        <v>96</v>
      </c>
      <c r="Q728" s="1">
        <v>33</v>
      </c>
      <c r="R728" s="1">
        <v>15</v>
      </c>
      <c r="S728" s="72">
        <v>0</v>
      </c>
      <c r="T728" s="1">
        <v>3</v>
      </c>
      <c r="X728" s="1">
        <v>0</v>
      </c>
      <c r="AG728" s="7">
        <f>IF(Q728&gt;0,RANK(Q728,(N728:P728,Q728:AE728)),0)</f>
        <v>4</v>
      </c>
      <c r="AH728" s="7">
        <f>IF(R728&gt;0,RANK(R728,(N728:P728,Q728:AE728)),0)</f>
        <v>5</v>
      </c>
      <c r="AI728" s="7">
        <f>IF(T728&gt;0,RANK(T728,(N728:P728,Q728:AE728)),0)</f>
        <v>6</v>
      </c>
      <c r="AJ728" s="7">
        <f>IF(S728&gt;0,RANK(S728,(N728:P728,Q728:AE728)),0)</f>
        <v>0</v>
      </c>
      <c r="AK728" s="2">
        <f t="shared" si="281"/>
        <v>4.6231437377416643E-3</v>
      </c>
      <c r="AL728" s="2">
        <f t="shared" si="282"/>
        <v>2.1014289717007566E-3</v>
      </c>
      <c r="AM728" s="2">
        <f t="shared" si="283"/>
        <v>4.2028579434015128E-4</v>
      </c>
      <c r="AN728" s="2">
        <f t="shared" si="284"/>
        <v>0</v>
      </c>
      <c r="AP728" t="s">
        <v>1982</v>
      </c>
      <c r="AQ728" t="s">
        <v>1476</v>
      </c>
      <c r="AT728" s="93" t="s">
        <v>840</v>
      </c>
      <c r="AU728" s="92" t="s">
        <v>211</v>
      </c>
      <c r="AV728" s="83" t="str">
        <f t="shared" si="285"/>
        <v>17189</v>
      </c>
      <c r="AX728" s="7" t="s">
        <v>3753</v>
      </c>
    </row>
    <row r="729" spans="1:50" hidden="1" outlineLevel="1">
      <c r="A729" t="s">
        <v>1700</v>
      </c>
      <c r="B729" t="s">
        <v>1476</v>
      </c>
      <c r="C729" s="1">
        <f t="shared" si="274"/>
        <v>7693</v>
      </c>
      <c r="D729" s="7">
        <f>RANK(N729,(N729:P729,Q729:AE729))</f>
        <v>2</v>
      </c>
      <c r="E729" s="7">
        <f>RANK(O729,(N729:P729,Q729:AE729))</f>
        <v>1</v>
      </c>
      <c r="F729" s="7">
        <f>IF(P729&gt;0,RANK(P729,(N729:P729,Q729:AE729)),0)</f>
        <v>3</v>
      </c>
      <c r="G729" s="1">
        <f t="shared" si="275"/>
        <v>3138</v>
      </c>
      <c r="H729" s="2">
        <f t="shared" si="276"/>
        <v>0.40790328870401665</v>
      </c>
      <c r="I729" s="2"/>
      <c r="J729" s="2">
        <f t="shared" si="277"/>
        <v>0.28714415702586765</v>
      </c>
      <c r="K729" s="2">
        <f t="shared" si="278"/>
        <v>0.69504744572988431</v>
      </c>
      <c r="L729" s="2">
        <f t="shared" si="279"/>
        <v>1.0009099181073703E-2</v>
      </c>
      <c r="M729" s="2">
        <f t="shared" si="280"/>
        <v>7.7992980631742832E-3</v>
      </c>
      <c r="N729" s="1">
        <v>2209</v>
      </c>
      <c r="O729" s="1">
        <v>5347</v>
      </c>
      <c r="P729" s="1">
        <v>77</v>
      </c>
      <c r="Q729" s="1">
        <v>35</v>
      </c>
      <c r="R729" s="1">
        <v>20</v>
      </c>
      <c r="S729" s="72">
        <v>0</v>
      </c>
      <c r="T729" s="1">
        <v>5</v>
      </c>
      <c r="X729" s="1">
        <v>0</v>
      </c>
      <c r="AG729" s="7">
        <f>IF(Q729&gt;0,RANK(Q729,(N729:P729,Q729:AE729)),0)</f>
        <v>4</v>
      </c>
      <c r="AH729" s="7">
        <f>IF(R729&gt;0,RANK(R729,(N729:P729,Q729:AE729)),0)</f>
        <v>5</v>
      </c>
      <c r="AI729" s="7">
        <f>IF(T729&gt;0,RANK(T729,(N729:P729,Q729:AE729)),0)</f>
        <v>6</v>
      </c>
      <c r="AJ729" s="7">
        <f>IF(S729&gt;0,RANK(S729,(N729:P729,Q729:AE729)),0)</f>
        <v>0</v>
      </c>
      <c r="AK729" s="2">
        <f t="shared" si="281"/>
        <v>4.549590536851683E-3</v>
      </c>
      <c r="AL729" s="2">
        <f t="shared" si="282"/>
        <v>2.5997660210581048E-3</v>
      </c>
      <c r="AM729" s="2">
        <f t="shared" si="283"/>
        <v>6.499415052645262E-4</v>
      </c>
      <c r="AN729" s="2">
        <f t="shared" si="284"/>
        <v>0</v>
      </c>
      <c r="AP729" t="s">
        <v>1700</v>
      </c>
      <c r="AQ729" t="s">
        <v>1476</v>
      </c>
      <c r="AT729" s="93" t="s">
        <v>840</v>
      </c>
      <c r="AU729" s="92" t="s">
        <v>212</v>
      </c>
      <c r="AV729" s="83" t="str">
        <f t="shared" si="285"/>
        <v>17191</v>
      </c>
      <c r="AX729" s="7" t="s">
        <v>3753</v>
      </c>
    </row>
    <row r="730" spans="1:50" hidden="1" outlineLevel="1">
      <c r="A730" t="s">
        <v>3536</v>
      </c>
      <c r="B730" t="s">
        <v>1476</v>
      </c>
      <c r="C730" s="1">
        <f t="shared" ref="C730:C736" si="286">SUM(N730:AE730)</f>
        <v>7637</v>
      </c>
      <c r="D730" s="7">
        <f>RANK(N730,(N730:P730,Q730:AE730))</f>
        <v>2</v>
      </c>
      <c r="E730" s="7">
        <f>RANK(O730,(N730:P730,Q730:AE730))</f>
        <v>1</v>
      </c>
      <c r="F730" s="7">
        <f>IF(P730&gt;0,RANK(P730,(N730:P730,Q730:AE730)),0)</f>
        <v>3</v>
      </c>
      <c r="G730" s="1">
        <f t="shared" ref="G730:G736" si="287">IF(D730=1,N730,IF(E730=1,O730,P730))-IF(D730=2,N730,IF(E730=2,O730,P730))</f>
        <v>1563</v>
      </c>
      <c r="H730" s="2">
        <f t="shared" ref="H730:H736" si="288">G730/C730</f>
        <v>0.20466151630221291</v>
      </c>
      <c r="I730" s="2"/>
      <c r="J730" s="2">
        <f t="shared" ref="J730:J736" si="289">IF($C730=0,"-",N730/$C730)</f>
        <v>0.38732486578499409</v>
      </c>
      <c r="K730" s="2">
        <f t="shared" ref="K730:K736" si="290">IF($C730=0,"-",O730/$C730)</f>
        <v>0.591986382087207</v>
      </c>
      <c r="L730" s="2">
        <f t="shared" ref="L730:L736" si="291">IF($C730=0,"-",P730/$C730)</f>
        <v>1.4796386015451093E-2</v>
      </c>
      <c r="M730" s="2">
        <f t="shared" ref="M730:M736" si="292">IF(C730=0,"-",(1-J730-K730-L730))</f>
        <v>5.8923661123477661E-3</v>
      </c>
      <c r="N730" s="1">
        <v>2958</v>
      </c>
      <c r="O730" s="1">
        <v>4521</v>
      </c>
      <c r="P730" s="1">
        <v>113</v>
      </c>
      <c r="Q730" s="1">
        <v>40</v>
      </c>
      <c r="R730" s="1">
        <v>3</v>
      </c>
      <c r="S730" s="72">
        <v>0</v>
      </c>
      <c r="T730" s="1">
        <v>2</v>
      </c>
      <c r="X730" s="1">
        <v>0</v>
      </c>
      <c r="AG730" s="7">
        <f>IF(Q730&gt;0,RANK(Q730,(N730:P730,Q730:AE730)),0)</f>
        <v>4</v>
      </c>
      <c r="AH730" s="7">
        <f>IF(R730&gt;0,RANK(R730,(N730:P730,Q730:AE730)),0)</f>
        <v>5</v>
      </c>
      <c r="AI730" s="7">
        <f>IF(T730&gt;0,RANK(T730,(N730:P730,Q730:AE730)),0)</f>
        <v>6</v>
      </c>
      <c r="AJ730" s="7">
        <f>IF(S730&gt;0,RANK(S730,(N730:P730,Q730:AE730)),0)</f>
        <v>0</v>
      </c>
      <c r="AK730" s="2">
        <f t="shared" ref="AK730:AK736" si="293">IF($C730=0,"-",Q730/$C730)</f>
        <v>5.2376587665313602E-3</v>
      </c>
      <c r="AL730" s="2">
        <f t="shared" ref="AL730:AL736" si="294">IF($C730=0,"-",R730/$C730)</f>
        <v>3.9282440748985203E-4</v>
      </c>
      <c r="AM730" s="2">
        <f t="shared" ref="AM730:AM736" si="295">IF($C730=0,"-",T730/$C730)</f>
        <v>2.6188293832656804E-4</v>
      </c>
      <c r="AN730" s="2">
        <f t="shared" ref="AN730:AN736" si="296">IF($C730=0,"-",S730/$C730)</f>
        <v>0</v>
      </c>
      <c r="AP730" t="s">
        <v>3536</v>
      </c>
      <c r="AQ730" t="s">
        <v>1476</v>
      </c>
      <c r="AT730" s="93" t="s">
        <v>840</v>
      </c>
      <c r="AU730" s="92" t="s">
        <v>213</v>
      </c>
      <c r="AV730" s="83" t="str">
        <f t="shared" ref="AV730:AV736" si="297">AT730&amp;AU730</f>
        <v>17193</v>
      </c>
      <c r="AX730" s="7" t="s">
        <v>3753</v>
      </c>
    </row>
    <row r="731" spans="1:50" hidden="1" outlineLevel="1">
      <c r="A731" t="s">
        <v>1014</v>
      </c>
      <c r="B731" t="s">
        <v>1476</v>
      </c>
      <c r="C731" s="1">
        <f t="shared" si="286"/>
        <v>24837</v>
      </c>
      <c r="D731" s="7">
        <f>RANK(N731,(N731:P731,Q731:AE731))</f>
        <v>1</v>
      </c>
      <c r="E731" s="7">
        <f>RANK(O731,(N731:P731,Q731:AE731))</f>
        <v>2</v>
      </c>
      <c r="F731" s="7">
        <f>IF(P731&gt;0,RANK(P731,(N731:P731,Q731:AE731)),0)</f>
        <v>3</v>
      </c>
      <c r="G731" s="1">
        <f t="shared" si="287"/>
        <v>1634</v>
      </c>
      <c r="H731" s="2">
        <f t="shared" si="288"/>
        <v>6.5788943914321371E-2</v>
      </c>
      <c r="I731" s="2"/>
      <c r="J731" s="2">
        <f t="shared" si="289"/>
        <v>0.51882272416153319</v>
      </c>
      <c r="K731" s="2">
        <f t="shared" si="290"/>
        <v>0.4530337802472118</v>
      </c>
      <c r="L731" s="2">
        <f t="shared" si="291"/>
        <v>2.073519346136812E-2</v>
      </c>
      <c r="M731" s="2">
        <f t="shared" si="292"/>
        <v>7.408302129886888E-3</v>
      </c>
      <c r="N731" s="1">
        <v>12886</v>
      </c>
      <c r="O731" s="1">
        <v>11252</v>
      </c>
      <c r="P731" s="1">
        <v>515</v>
      </c>
      <c r="Q731" s="1">
        <v>121</v>
      </c>
      <c r="R731" s="1">
        <v>49</v>
      </c>
      <c r="S731" s="72">
        <v>0</v>
      </c>
      <c r="T731" s="1">
        <v>14</v>
      </c>
      <c r="X731" s="1">
        <v>0</v>
      </c>
      <c r="AG731" s="7">
        <f>IF(Q731&gt;0,RANK(Q731,(N731:P731,Q731:AE731)),0)</f>
        <v>4</v>
      </c>
      <c r="AH731" s="7">
        <f>IF(R731&gt;0,RANK(R731,(N731:P731,Q731:AE731)),0)</f>
        <v>5</v>
      </c>
      <c r="AI731" s="7">
        <f>IF(T731&gt;0,RANK(T731,(N731:P731,Q731:AE731)),0)</f>
        <v>6</v>
      </c>
      <c r="AJ731" s="7">
        <f>IF(S731&gt;0,RANK(S731,(N731:P731,Q731:AE731)),0)</f>
        <v>0</v>
      </c>
      <c r="AK731" s="2">
        <f t="shared" si="293"/>
        <v>4.8717639006321213E-3</v>
      </c>
      <c r="AL731" s="2">
        <f t="shared" si="294"/>
        <v>1.9728630671981317E-3</v>
      </c>
      <c r="AM731" s="2">
        <f t="shared" si="295"/>
        <v>5.6367516205660904E-4</v>
      </c>
      <c r="AN731" s="2">
        <f t="shared" si="296"/>
        <v>0</v>
      </c>
      <c r="AP731" t="s">
        <v>1014</v>
      </c>
      <c r="AQ731" t="s">
        <v>1476</v>
      </c>
      <c r="AT731" s="93" t="s">
        <v>840</v>
      </c>
      <c r="AU731" s="92" t="s">
        <v>182</v>
      </c>
      <c r="AV731" s="83" t="str">
        <f t="shared" si="297"/>
        <v>17195</v>
      </c>
      <c r="AX731" s="7" t="s">
        <v>3753</v>
      </c>
    </row>
    <row r="732" spans="1:50" hidden="1" outlineLevel="1">
      <c r="A732" t="s">
        <v>1015</v>
      </c>
      <c r="B732" t="s">
        <v>1476</v>
      </c>
      <c r="C732" s="1">
        <f t="shared" si="286"/>
        <v>191670</v>
      </c>
      <c r="D732" s="7">
        <f>RANK(N732,(N732:P732,Q732:AE732))</f>
        <v>2</v>
      </c>
      <c r="E732" s="7">
        <f>RANK(O732,(N732:P732,Q732:AE732))</f>
        <v>1</v>
      </c>
      <c r="F732" s="7">
        <f>IF(P732&gt;0,RANK(P732,(N732:P732,Q732:AE732)),0)</f>
        <v>3</v>
      </c>
      <c r="G732" s="1">
        <f t="shared" si="287"/>
        <v>4926</v>
      </c>
      <c r="H732" s="2">
        <f t="shared" si="288"/>
        <v>2.5700422601346064E-2</v>
      </c>
      <c r="I732" s="2"/>
      <c r="J732" s="2">
        <f t="shared" si="289"/>
        <v>0.47426305629467314</v>
      </c>
      <c r="K732" s="2">
        <f t="shared" si="290"/>
        <v>0.49996347889601922</v>
      </c>
      <c r="L732" s="2">
        <f t="shared" si="291"/>
        <v>1.9664005843376638E-2</v>
      </c>
      <c r="M732" s="2">
        <f t="shared" si="292"/>
        <v>6.109458965931007E-3</v>
      </c>
      <c r="N732" s="1">
        <v>90902</v>
      </c>
      <c r="O732" s="1">
        <v>95828</v>
      </c>
      <c r="P732" s="1">
        <v>3769</v>
      </c>
      <c r="Q732" s="1">
        <v>676</v>
      </c>
      <c r="R732" s="1">
        <v>417</v>
      </c>
      <c r="S732" s="72">
        <v>0</v>
      </c>
      <c r="T732" s="1">
        <v>78</v>
      </c>
      <c r="X732" s="1">
        <v>0</v>
      </c>
      <c r="AG732" s="7">
        <f>IF(Q732&gt;0,RANK(Q732,(N732:P732,Q732:AE732)),0)</f>
        <v>4</v>
      </c>
      <c r="AH732" s="7">
        <f>IF(R732&gt;0,RANK(R732,(N732:P732,Q732:AE732)),0)</f>
        <v>5</v>
      </c>
      <c r="AI732" s="7">
        <f>IF(T732&gt;0,RANK(T732,(N732:P732,Q732:AE732)),0)</f>
        <v>6</v>
      </c>
      <c r="AJ732" s="7">
        <f>IF(S732&gt;0,RANK(S732,(N732:P732,Q732:AE732)),0)</f>
        <v>0</v>
      </c>
      <c r="AK732" s="2">
        <f t="shared" si="293"/>
        <v>3.526895184431575E-3</v>
      </c>
      <c r="AL732" s="2">
        <f t="shared" si="294"/>
        <v>2.1756143371419625E-3</v>
      </c>
      <c r="AM732" s="2">
        <f t="shared" si="295"/>
        <v>4.0694944435748943E-4</v>
      </c>
      <c r="AN732" s="2">
        <f t="shared" si="296"/>
        <v>0</v>
      </c>
      <c r="AP732" t="s">
        <v>1015</v>
      </c>
      <c r="AQ732" t="s">
        <v>1476</v>
      </c>
      <c r="AT732" s="93" t="s">
        <v>840</v>
      </c>
      <c r="AU732" s="92" t="s">
        <v>409</v>
      </c>
      <c r="AV732" s="83" t="str">
        <f t="shared" si="297"/>
        <v>17197</v>
      </c>
      <c r="AX732" s="7" t="s">
        <v>3753</v>
      </c>
    </row>
    <row r="733" spans="1:50" hidden="1" outlineLevel="1">
      <c r="A733" t="s">
        <v>1674</v>
      </c>
      <c r="B733" t="s">
        <v>1476</v>
      </c>
      <c r="C733" s="1">
        <f t="shared" si="286"/>
        <v>26939</v>
      </c>
      <c r="D733" s="7">
        <f>RANK(N733,(N733:P733,Q733:AE733))</f>
        <v>2</v>
      </c>
      <c r="E733" s="7">
        <f>RANK(O733,(N733:P733,Q733:AE733))</f>
        <v>1</v>
      </c>
      <c r="F733" s="7">
        <f>IF(P733&gt;0,RANK(P733,(N733:P733,Q733:AE733)),0)</f>
        <v>3</v>
      </c>
      <c r="G733" s="1">
        <f t="shared" si="287"/>
        <v>1820</v>
      </c>
      <c r="H733" s="2">
        <f t="shared" si="288"/>
        <v>6.7560043060247224E-2</v>
      </c>
      <c r="I733" s="2"/>
      <c r="J733" s="2">
        <f t="shared" si="289"/>
        <v>0.4525780466980957</v>
      </c>
      <c r="K733" s="2">
        <f t="shared" si="290"/>
        <v>0.52013808975834297</v>
      </c>
      <c r="L733" s="2">
        <f t="shared" si="291"/>
        <v>1.7669549723449276E-2</v>
      </c>
      <c r="M733" s="2">
        <f t="shared" si="292"/>
        <v>9.614313820111995E-3</v>
      </c>
      <c r="N733" s="1">
        <v>12192</v>
      </c>
      <c r="O733" s="1">
        <v>14012</v>
      </c>
      <c r="P733" s="1">
        <v>476</v>
      </c>
      <c r="Q733" s="1">
        <v>154</v>
      </c>
      <c r="R733" s="1">
        <v>94</v>
      </c>
      <c r="S733" s="72">
        <v>0</v>
      </c>
      <c r="T733" s="1">
        <v>11</v>
      </c>
      <c r="X733" s="1">
        <v>0</v>
      </c>
      <c r="AG733" s="7">
        <f>IF(Q733&gt;0,RANK(Q733,(N733:P733,Q733:AE733)),0)</f>
        <v>4</v>
      </c>
      <c r="AH733" s="7">
        <f>IF(R733&gt;0,RANK(R733,(N733:P733,Q733:AE733)),0)</f>
        <v>5</v>
      </c>
      <c r="AI733" s="7">
        <f>IF(T733&gt;0,RANK(T733,(N733:P733,Q733:AE733)),0)</f>
        <v>6</v>
      </c>
      <c r="AJ733" s="7">
        <f>IF(S733&gt;0,RANK(S733,(N733:P733,Q733:AE733)),0)</f>
        <v>0</v>
      </c>
      <c r="AK733" s="2">
        <f t="shared" si="293"/>
        <v>5.7166190281747655E-3</v>
      </c>
      <c r="AL733" s="2">
        <f t="shared" si="294"/>
        <v>3.4893648613534283E-3</v>
      </c>
      <c r="AM733" s="2">
        <f t="shared" si="295"/>
        <v>4.0832993058391182E-4</v>
      </c>
      <c r="AN733" s="2">
        <f t="shared" si="296"/>
        <v>0</v>
      </c>
      <c r="AP733" t="s">
        <v>1674</v>
      </c>
      <c r="AQ733" t="s">
        <v>1476</v>
      </c>
      <c r="AT733" s="93" t="s">
        <v>840</v>
      </c>
      <c r="AU733" s="92" t="s">
        <v>410</v>
      </c>
      <c r="AV733" s="83" t="str">
        <f t="shared" si="297"/>
        <v>17199</v>
      </c>
      <c r="AX733" s="7" t="s">
        <v>3753</v>
      </c>
    </row>
    <row r="734" spans="1:50" hidden="1" outlineLevel="1">
      <c r="A734" t="s">
        <v>2533</v>
      </c>
      <c r="B734" t="s">
        <v>1476</v>
      </c>
      <c r="C734" s="1">
        <f t="shared" si="286"/>
        <v>109297</v>
      </c>
      <c r="D734" s="7">
        <f>RANK(N734,(N734:P734,Q734:AE734))</f>
        <v>2</v>
      </c>
      <c r="E734" s="7">
        <f>RANK(O734,(N734:P734,Q734:AE734))</f>
        <v>1</v>
      </c>
      <c r="F734" s="7">
        <f>IF(P734&gt;0,RANK(P734,(N734:P734,Q734:AE734)),0)</f>
        <v>3</v>
      </c>
      <c r="G734" s="1">
        <f t="shared" si="287"/>
        <v>1835</v>
      </c>
      <c r="H734" s="2">
        <f t="shared" si="288"/>
        <v>1.6789115895221279E-2</v>
      </c>
      <c r="I734" s="2"/>
      <c r="J734" s="2">
        <f t="shared" si="289"/>
        <v>0.47559402362370423</v>
      </c>
      <c r="K734" s="2">
        <f t="shared" si="290"/>
        <v>0.49238313951892548</v>
      </c>
      <c r="L734" s="2">
        <f t="shared" si="291"/>
        <v>2.4126920226538697E-2</v>
      </c>
      <c r="M734" s="2">
        <f t="shared" si="292"/>
        <v>7.8959166308316432E-3</v>
      </c>
      <c r="N734" s="1">
        <v>51981</v>
      </c>
      <c r="O734" s="1">
        <v>53816</v>
      </c>
      <c r="P734" s="1">
        <v>2637</v>
      </c>
      <c r="Q734" s="1">
        <v>345</v>
      </c>
      <c r="R734" s="1">
        <v>459</v>
      </c>
      <c r="S734" s="72">
        <v>8</v>
      </c>
      <c r="T734" s="1">
        <v>51</v>
      </c>
      <c r="X734" s="1">
        <v>0</v>
      </c>
      <c r="AG734" s="7">
        <f>IF(Q734&gt;0,RANK(Q734,(N734:P734,Q734:AE734)),0)</f>
        <v>5</v>
      </c>
      <c r="AH734" s="7">
        <f>IF(R734&gt;0,RANK(R734,(N734:P734,Q734:AE734)),0)</f>
        <v>4</v>
      </c>
      <c r="AI734" s="7">
        <f>IF(T734&gt;0,RANK(T734,(N734:P734,Q734:AE734)),0)</f>
        <v>6</v>
      </c>
      <c r="AJ734" s="7">
        <f>IF(S734&gt;0,RANK(S734,(N734:P734,Q734:AE734)),0)</f>
        <v>7</v>
      </c>
      <c r="AK734" s="2">
        <f t="shared" si="293"/>
        <v>3.1565367759407853E-3</v>
      </c>
      <c r="AL734" s="2">
        <f t="shared" si="294"/>
        <v>4.1995663192951312E-3</v>
      </c>
      <c r="AM734" s="2">
        <f t="shared" si="295"/>
        <v>4.666184799216813E-4</v>
      </c>
      <c r="AN734" s="2">
        <f t="shared" si="296"/>
        <v>7.3195055673989215E-5</v>
      </c>
      <c r="AP734" t="s">
        <v>2533</v>
      </c>
      <c r="AQ734" t="s">
        <v>1476</v>
      </c>
      <c r="AT734" s="93" t="s">
        <v>840</v>
      </c>
      <c r="AU734" s="92" t="s">
        <v>429</v>
      </c>
      <c r="AV734" s="83" t="str">
        <f t="shared" si="297"/>
        <v>17201</v>
      </c>
      <c r="AX734" s="7" t="s">
        <v>3753</v>
      </c>
    </row>
    <row r="735" spans="1:50" hidden="1" outlineLevel="1">
      <c r="A735" t="s">
        <v>1039</v>
      </c>
      <c r="B735" t="s">
        <v>1476</v>
      </c>
      <c r="C735" s="1">
        <f t="shared" si="286"/>
        <v>16793</v>
      </c>
      <c r="D735" s="7">
        <f>RANK(N735,(N735:P735,Q735:AE735))</f>
        <v>2</v>
      </c>
      <c r="E735" s="7">
        <f>RANK(O735,(N735:P735,Q735:AE735))</f>
        <v>1</v>
      </c>
      <c r="F735" s="7">
        <f>IF(P735&gt;0,RANK(P735,(N735:P735,Q735:AE735)),0)</f>
        <v>3</v>
      </c>
      <c r="G735" s="1">
        <f t="shared" si="287"/>
        <v>5376</v>
      </c>
      <c r="H735" s="2">
        <f t="shared" si="288"/>
        <v>0.32013338891204668</v>
      </c>
      <c r="I735" s="2"/>
      <c r="J735" s="2">
        <f t="shared" si="289"/>
        <v>0.32924432799380693</v>
      </c>
      <c r="K735" s="2">
        <f t="shared" si="290"/>
        <v>0.64937771690585366</v>
      </c>
      <c r="L735" s="2">
        <f t="shared" si="291"/>
        <v>1.5661287441195736E-2</v>
      </c>
      <c r="M735" s="2">
        <f t="shared" si="292"/>
        <v>5.7166676591437274E-3</v>
      </c>
      <c r="N735" s="1">
        <v>5529</v>
      </c>
      <c r="O735" s="1">
        <v>10905</v>
      </c>
      <c r="P735" s="1">
        <v>263</v>
      </c>
      <c r="Q735" s="1">
        <v>59</v>
      </c>
      <c r="R735" s="1">
        <v>34</v>
      </c>
      <c r="S735" s="72">
        <v>0</v>
      </c>
      <c r="T735" s="1">
        <v>3</v>
      </c>
      <c r="X735" s="1">
        <v>0</v>
      </c>
      <c r="AG735" s="7">
        <f>IF(Q735&gt;0,RANK(Q735,(N735:P735,Q735:AE735)),0)</f>
        <v>4</v>
      </c>
      <c r="AH735" s="7">
        <f>IF(R735&gt;0,RANK(R735,(N735:P735,Q735:AE735)),0)</f>
        <v>5</v>
      </c>
      <c r="AI735" s="7">
        <f>IF(T735&gt;0,RANK(T735,(N735:P735,Q735:AE735)),0)</f>
        <v>6</v>
      </c>
      <c r="AJ735" s="7">
        <f>IF(S735&gt;0,RANK(S735,(N735:P735,Q735:AE735)),0)</f>
        <v>0</v>
      </c>
      <c r="AK735" s="2">
        <f t="shared" si="293"/>
        <v>3.5133686655153934E-3</v>
      </c>
      <c r="AL735" s="2">
        <f t="shared" si="294"/>
        <v>2.0246531292800571E-3</v>
      </c>
      <c r="AM735" s="2">
        <f t="shared" si="295"/>
        <v>1.7864586434824034E-4</v>
      </c>
      <c r="AN735" s="2">
        <f t="shared" si="296"/>
        <v>0</v>
      </c>
      <c r="AP735" t="s">
        <v>1039</v>
      </c>
      <c r="AQ735" t="s">
        <v>1476</v>
      </c>
      <c r="AT735" s="93" t="s">
        <v>840</v>
      </c>
      <c r="AU735" s="92" t="s">
        <v>543</v>
      </c>
      <c r="AV735" s="83" t="str">
        <f t="shared" si="297"/>
        <v>17203</v>
      </c>
      <c r="AX735" s="7" t="s">
        <v>3753</v>
      </c>
    </row>
    <row r="736" spans="1:50" collapsed="1">
      <c r="A736" t="s">
        <v>803</v>
      </c>
      <c r="B736" t="s">
        <v>1985</v>
      </c>
      <c r="C736" s="1">
        <f t="shared" si="286"/>
        <v>4742123</v>
      </c>
      <c r="D736" s="7">
        <f>RANK(N736,(N736:P736,Q736:AE736))</f>
        <v>1</v>
      </c>
      <c r="E736" s="7">
        <f>RANK(O736,(N736:P736,Q736:AE736))</f>
        <v>2</v>
      </c>
      <c r="F736" s="7">
        <f>IF(P736&gt;0,RANK(P736,(N736:P736,Q736:AE736)),0)</f>
        <v>3</v>
      </c>
      <c r="G736" s="1">
        <f t="shared" si="287"/>
        <v>569605</v>
      </c>
      <c r="H736" s="2">
        <f t="shared" si="288"/>
        <v>0.12011603241839151</v>
      </c>
      <c r="I736" s="2"/>
      <c r="J736" s="2">
        <f t="shared" si="289"/>
        <v>0.54596348513102677</v>
      </c>
      <c r="K736" s="2">
        <f t="shared" si="290"/>
        <v>0.42584745271263524</v>
      </c>
      <c r="L736" s="2">
        <f t="shared" si="291"/>
        <v>2.1880284421133742E-2</v>
      </c>
      <c r="M736" s="2">
        <f t="shared" si="292"/>
        <v>6.3087777352042428E-3</v>
      </c>
      <c r="N736" s="1">
        <f t="shared" ref="N736:T736" si="298">SUM(N634:N735)</f>
        <v>2589026</v>
      </c>
      <c r="O736" s="1">
        <f t="shared" si="298"/>
        <v>2019421</v>
      </c>
      <c r="P736" s="1">
        <f t="shared" si="298"/>
        <v>103759</v>
      </c>
      <c r="Q736" s="1">
        <f t="shared" si="298"/>
        <v>16106</v>
      </c>
      <c r="R736" s="1">
        <f t="shared" si="298"/>
        <v>11623</v>
      </c>
      <c r="S736" s="1">
        <f>SUM(S634:S735)</f>
        <v>57</v>
      </c>
      <c r="T736" s="1">
        <f t="shared" si="298"/>
        <v>2127</v>
      </c>
      <c r="X736" s="1">
        <f>SUM(X634:X735)</f>
        <v>4</v>
      </c>
      <c r="AG736" s="7">
        <f>IF(Q736&gt;0,RANK(Q736,(N736:P736,Q736:AE736)),0)</f>
        <v>4</v>
      </c>
      <c r="AH736" s="7">
        <f>IF(R736&gt;0,RANK(R736,(N736:P736,Q736:AE736)),0)</f>
        <v>5</v>
      </c>
      <c r="AI736" s="7">
        <f>IF(T736&gt;0,RANK(T736,(N736:P736,Q736:AE736)),0)</f>
        <v>6</v>
      </c>
      <c r="AJ736" s="7">
        <f>IF(S736&gt;0,RANK(S736,(N736:P736,Q736:AE736)),0)</f>
        <v>7</v>
      </c>
      <c r="AK736" s="2">
        <f t="shared" si="293"/>
        <v>3.3963690946017216E-3</v>
      </c>
      <c r="AL736" s="2">
        <f t="shared" si="294"/>
        <v>2.4510119201884895E-3</v>
      </c>
      <c r="AM736" s="2">
        <f t="shared" si="295"/>
        <v>4.4853328351036025E-4</v>
      </c>
      <c r="AN736" s="2">
        <f t="shared" si="296"/>
        <v>1.2019932844424322E-5</v>
      </c>
      <c r="AP736" t="s">
        <v>803</v>
      </c>
      <c r="AQ736" t="s">
        <v>1985</v>
      </c>
      <c r="AV736" s="83" t="str">
        <f t="shared" si="297"/>
        <v/>
      </c>
      <c r="AX736" s="7" t="s">
        <v>3288</v>
      </c>
    </row>
    <row r="737" spans="1:50">
      <c r="C737" s="1"/>
      <c r="E737" s="7"/>
      <c r="F737" s="7"/>
      <c r="I737" s="2"/>
      <c r="AG737" s="7"/>
      <c r="AH737" s="7"/>
      <c r="AI737" s="7"/>
      <c r="AJ737" s="7"/>
    </row>
    <row r="738" spans="1:50" hidden="1" outlineLevel="1">
      <c r="A738" t="s">
        <v>2823</v>
      </c>
      <c r="B738" t="s">
        <v>1478</v>
      </c>
      <c r="C738" s="1">
        <f t="shared" ref="C738:C769" si="299">SUM(N738:AE738)</f>
        <v>12590</v>
      </c>
      <c r="D738" s="7">
        <f>RANK(N738,(N738:P738,Q738:AE738))</f>
        <v>2</v>
      </c>
      <c r="E738" s="7">
        <f>RANK(O738,(N738:P738,Q738:AE738))</f>
        <v>1</v>
      </c>
      <c r="F738" s="7">
        <f>IF(P738&gt;0,RANK(P738,(N738:P738,Q738:AE738)),0)</f>
        <v>5</v>
      </c>
      <c r="G738" s="1">
        <f t="shared" ref="G738:G769" si="300">IF(D738=1,N738,IF(E738=1,O738,P738))-IF(D738=2,N738,IF(E738=2,O738,P738))</f>
        <v>4780</v>
      </c>
      <c r="H738" s="2">
        <f t="shared" ref="H738:H769" si="301">G738/C738</f>
        <v>0.37966640190627482</v>
      </c>
      <c r="I738" s="2"/>
      <c r="J738" s="2">
        <f t="shared" ref="J738:J769" si="302">IF($C738=0,"-",N738/$C738)</f>
        <v>0.29984114376489279</v>
      </c>
      <c r="K738" s="2">
        <f t="shared" ref="K738:K769" si="303">IF($C738=0,"-",O738/$C738)</f>
        <v>0.67950754567116756</v>
      </c>
      <c r="L738" s="2">
        <f t="shared" ref="L738:L769" si="304">IF($C738=0,"-",P738/$C738)</f>
        <v>3.5742652899126291E-3</v>
      </c>
      <c r="M738" s="2">
        <f t="shared" ref="M738:M769" si="305">IF(C738=0,"-",(1-J738-K738-L738))</f>
        <v>1.7077045274027022E-2</v>
      </c>
      <c r="N738" s="1">
        <v>3775</v>
      </c>
      <c r="O738" s="1">
        <v>8555</v>
      </c>
      <c r="P738" s="1">
        <v>45</v>
      </c>
      <c r="Q738" s="1">
        <v>146</v>
      </c>
      <c r="R738" s="1">
        <v>69</v>
      </c>
      <c r="AG738" s="7">
        <f>IF(Q738&gt;0,RANK(Q738,(N738:P738,Q738:AE738)),0)</f>
        <v>3</v>
      </c>
      <c r="AH738" s="7">
        <f>IF(R738&gt;0,RANK(R738,(N738:P738,Q738:AE738)),0)</f>
        <v>4</v>
      </c>
      <c r="AI738" s="7">
        <f>IF(T738&gt;0,RANK(T738,(N738:P738,Q738:AE738)),0)</f>
        <v>0</v>
      </c>
      <c r="AJ738" s="7">
        <f>IF(S738&gt;0,RANK(S738,(N738:P738,Q738:AE738)),0)</f>
        <v>0</v>
      </c>
      <c r="AK738" s="2">
        <f t="shared" ref="AK738:AK769" si="306">IF($C738=0,"-",Q738/$C738)</f>
        <v>1.159650516282764E-2</v>
      </c>
      <c r="AL738" s="2">
        <f t="shared" ref="AL738:AL769" si="307">IF($C738=0,"-",R738/$C738)</f>
        <v>5.4805401111993647E-3</v>
      </c>
      <c r="AM738" s="2">
        <f t="shared" ref="AM738:AM769" si="308">IF($C738=0,"-",T738/$C738)</f>
        <v>0</v>
      </c>
      <c r="AN738" s="2">
        <f t="shared" ref="AN738:AN769" si="309">IF($C738=0,"-",S738/$C738)</f>
        <v>0</v>
      </c>
      <c r="AP738" t="s">
        <v>2823</v>
      </c>
      <c r="AQ738" t="s">
        <v>1478</v>
      </c>
      <c r="AT738" s="93" t="s">
        <v>842</v>
      </c>
      <c r="AU738" s="92" t="s">
        <v>1801</v>
      </c>
      <c r="AV738" s="83" t="str">
        <f t="shared" ref="AV738:AV769" si="310">AT738&amp;AU738</f>
        <v>18001</v>
      </c>
      <c r="AX738" s="7" t="s">
        <v>3753</v>
      </c>
    </row>
    <row r="739" spans="1:50" hidden="1" outlineLevel="1">
      <c r="A739" t="s">
        <v>1479</v>
      </c>
      <c r="B739" t="s">
        <v>1478</v>
      </c>
      <c r="C739" s="1">
        <f t="shared" si="299"/>
        <v>114320</v>
      </c>
      <c r="D739" s="7">
        <f>RANK(N739,(N739:P739,Q739:AE739))</f>
        <v>2</v>
      </c>
      <c r="E739" s="7">
        <f>RANK(O739,(N739:P739,Q739:AE739))</f>
        <v>1</v>
      </c>
      <c r="F739" s="7">
        <f>IF(P739&gt;0,RANK(P739,(N739:P739,Q739:AE739)),0)</f>
        <v>5</v>
      </c>
      <c r="G739" s="1">
        <f t="shared" si="300"/>
        <v>28790</v>
      </c>
      <c r="H739" s="2">
        <f t="shared" si="301"/>
        <v>0.25183694891532538</v>
      </c>
      <c r="I739" s="2"/>
      <c r="J739" s="2">
        <f t="shared" si="302"/>
        <v>0.36420573827851643</v>
      </c>
      <c r="K739" s="2">
        <f t="shared" si="303"/>
        <v>0.61604268719384181</v>
      </c>
      <c r="L739" s="2">
        <f t="shared" si="304"/>
        <v>4.8635409377186843E-3</v>
      </c>
      <c r="M739" s="2">
        <f t="shared" si="305"/>
        <v>1.4888033589923074E-2</v>
      </c>
      <c r="N739" s="1">
        <v>41636</v>
      </c>
      <c r="O739" s="1">
        <v>70426</v>
      </c>
      <c r="P739" s="1">
        <v>556</v>
      </c>
      <c r="Q739" s="1">
        <v>949</v>
      </c>
      <c r="R739" s="1">
        <v>744</v>
      </c>
      <c r="S739" s="1">
        <v>5</v>
      </c>
      <c r="T739" s="1">
        <v>4</v>
      </c>
      <c r="AG739" s="7">
        <f>IF(Q739&gt;0,RANK(Q739,(N739:P739,Q739:AE739)),0)</f>
        <v>3</v>
      </c>
      <c r="AH739" s="7">
        <f>IF(R739&gt;0,RANK(R739,(N739:P739,Q739:AE739)),0)</f>
        <v>4</v>
      </c>
      <c r="AI739" s="7">
        <f>IF(T739&gt;0,RANK(T739,(N739:P739,Q739:AE739)),0)</f>
        <v>7</v>
      </c>
      <c r="AJ739" s="7">
        <f>IF(S739&gt;0,RANK(S739,(N739:P739,Q739:AE739)),0)</f>
        <v>6</v>
      </c>
      <c r="AK739" s="2">
        <f t="shared" si="306"/>
        <v>8.3012596221133661E-3</v>
      </c>
      <c r="AL739" s="2">
        <f t="shared" si="307"/>
        <v>6.5080475857242828E-3</v>
      </c>
      <c r="AM739" s="2">
        <f t="shared" si="308"/>
        <v>3.4989503149055284E-5</v>
      </c>
      <c r="AN739" s="2">
        <f t="shared" si="309"/>
        <v>4.3736878936319101E-5</v>
      </c>
      <c r="AP739" t="s">
        <v>1479</v>
      </c>
      <c r="AQ739" t="s">
        <v>1478</v>
      </c>
      <c r="AT739" s="93" t="s">
        <v>842</v>
      </c>
      <c r="AU739" s="92" t="s">
        <v>1802</v>
      </c>
      <c r="AV739" s="83" t="str">
        <f t="shared" si="310"/>
        <v>18003</v>
      </c>
      <c r="AX739" s="7" t="s">
        <v>3753</v>
      </c>
    </row>
    <row r="740" spans="1:50" hidden="1" outlineLevel="1">
      <c r="A740" t="s">
        <v>1660</v>
      </c>
      <c r="B740" t="s">
        <v>1478</v>
      </c>
      <c r="C740" s="1">
        <f t="shared" si="299"/>
        <v>25769</v>
      </c>
      <c r="D740" s="7">
        <f>RANK(N740,(N740:P740,Q740:AE740))</f>
        <v>2</v>
      </c>
      <c r="E740" s="7">
        <f>RANK(O740,(N740:P740,Q740:AE740))</f>
        <v>1</v>
      </c>
      <c r="F740" s="7">
        <f>IF(P740&gt;0,RANK(P740,(N740:P740,Q740:AE740)),0)</f>
        <v>4</v>
      </c>
      <c r="G740" s="1">
        <f t="shared" si="300"/>
        <v>7185</v>
      </c>
      <c r="H740" s="2">
        <f t="shared" si="301"/>
        <v>0.27882339244829057</v>
      </c>
      <c r="I740" s="2"/>
      <c r="J740" s="2">
        <f t="shared" si="302"/>
        <v>0.34983895378167568</v>
      </c>
      <c r="K740" s="2">
        <f t="shared" si="303"/>
        <v>0.6286623462299662</v>
      </c>
      <c r="L740" s="2">
        <f t="shared" si="304"/>
        <v>7.0239434980014746E-3</v>
      </c>
      <c r="M740" s="2">
        <f t="shared" si="305"/>
        <v>1.4474756490356597E-2</v>
      </c>
      <c r="N740" s="1">
        <v>9015</v>
      </c>
      <c r="O740" s="1">
        <v>16200</v>
      </c>
      <c r="P740" s="1">
        <v>181</v>
      </c>
      <c r="Q740" s="1">
        <v>206</v>
      </c>
      <c r="R740" s="1">
        <v>166</v>
      </c>
      <c r="X740" s="1">
        <v>1</v>
      </c>
      <c r="AG740" s="7">
        <f>IF(Q740&gt;0,RANK(Q740,(N740:P740,Q740:AE740)),0)</f>
        <v>3</v>
      </c>
      <c r="AH740" s="7">
        <f>IF(R740&gt;0,RANK(R740,(N740:P740,Q740:AE740)),0)</f>
        <v>5</v>
      </c>
      <c r="AI740" s="7">
        <f>IF(T740&gt;0,RANK(T740,(N740:P740,Q740:AE740)),0)</f>
        <v>0</v>
      </c>
      <c r="AJ740" s="7">
        <f>IF(S740&gt;0,RANK(S740,(N740:P740,Q740:AE740)),0)</f>
        <v>0</v>
      </c>
      <c r="AK740" s="2">
        <f t="shared" si="306"/>
        <v>7.9941014397143847E-3</v>
      </c>
      <c r="AL740" s="2">
        <f t="shared" si="307"/>
        <v>6.4418487329737277E-3</v>
      </c>
      <c r="AM740" s="2">
        <f t="shared" si="308"/>
        <v>0</v>
      </c>
      <c r="AN740" s="2">
        <f t="shared" si="309"/>
        <v>0</v>
      </c>
      <c r="AP740" t="s">
        <v>1660</v>
      </c>
      <c r="AQ740" t="s">
        <v>1478</v>
      </c>
      <c r="AT740" s="93" t="s">
        <v>842</v>
      </c>
      <c r="AU740" s="92" t="s">
        <v>1803</v>
      </c>
      <c r="AV740" s="83" t="str">
        <f t="shared" si="310"/>
        <v>18005</v>
      </c>
      <c r="AX740" s="7" t="s">
        <v>3753</v>
      </c>
    </row>
    <row r="741" spans="1:50" hidden="1" outlineLevel="1">
      <c r="A741" t="s">
        <v>1480</v>
      </c>
      <c r="B741" t="s">
        <v>1478</v>
      </c>
      <c r="C741" s="1">
        <f t="shared" si="299"/>
        <v>3874</v>
      </c>
      <c r="D741" s="7">
        <f>RANK(N741,(N741:P741,Q741:AE741))</f>
        <v>2</v>
      </c>
      <c r="E741" s="7">
        <f>RANK(O741,(N741:P741,Q741:AE741))</f>
        <v>1</v>
      </c>
      <c r="F741" s="7">
        <f>IF(P741&gt;0,RANK(P741,(N741:P741,Q741:AE741)),0)</f>
        <v>5</v>
      </c>
      <c r="G741" s="1">
        <f t="shared" si="300"/>
        <v>1113</v>
      </c>
      <c r="H741" s="2">
        <f t="shared" si="301"/>
        <v>0.28729994837377387</v>
      </c>
      <c r="I741" s="2"/>
      <c r="J741" s="2">
        <f t="shared" si="302"/>
        <v>0.34279814145585957</v>
      </c>
      <c r="K741" s="2">
        <f t="shared" si="303"/>
        <v>0.63009808982963345</v>
      </c>
      <c r="L741" s="2">
        <f t="shared" si="304"/>
        <v>5.1626226122870418E-3</v>
      </c>
      <c r="M741" s="2">
        <f t="shared" si="305"/>
        <v>2.1941146102219884E-2</v>
      </c>
      <c r="N741" s="1">
        <v>1328</v>
      </c>
      <c r="O741" s="1">
        <v>2441</v>
      </c>
      <c r="P741" s="1">
        <v>20</v>
      </c>
      <c r="Q741" s="1">
        <v>46</v>
      </c>
      <c r="R741" s="1">
        <v>39</v>
      </c>
      <c r="AG741" s="7">
        <f>IF(Q741&gt;0,RANK(Q741,(N741:P741,Q741:AE741)),0)</f>
        <v>3</v>
      </c>
      <c r="AH741" s="7">
        <f>IF(R741&gt;0,RANK(R741,(N741:P741,Q741:AE741)),0)</f>
        <v>4</v>
      </c>
      <c r="AI741" s="7">
        <f>IF(T741&gt;0,RANK(T741,(N741:P741,Q741:AE741)),0)</f>
        <v>0</v>
      </c>
      <c r="AJ741" s="7">
        <f>IF(S741&gt;0,RANK(S741,(N741:P741,Q741:AE741)),0)</f>
        <v>0</v>
      </c>
      <c r="AK741" s="2">
        <f t="shared" si="306"/>
        <v>1.1874032008260196E-2</v>
      </c>
      <c r="AL741" s="2">
        <f t="shared" si="307"/>
        <v>1.0067114093959731E-2</v>
      </c>
      <c r="AM741" s="2">
        <f t="shared" si="308"/>
        <v>0</v>
      </c>
      <c r="AN741" s="2">
        <f t="shared" si="309"/>
        <v>0</v>
      </c>
      <c r="AP741" t="s">
        <v>1480</v>
      </c>
      <c r="AQ741" t="s">
        <v>1478</v>
      </c>
      <c r="AT741" s="93" t="s">
        <v>842</v>
      </c>
      <c r="AU741" s="92" t="s">
        <v>2150</v>
      </c>
      <c r="AV741" s="83" t="str">
        <f t="shared" si="310"/>
        <v>18007</v>
      </c>
      <c r="AX741" s="7" t="s">
        <v>3753</v>
      </c>
    </row>
    <row r="742" spans="1:50" hidden="1" outlineLevel="1">
      <c r="A742" t="s">
        <v>859</v>
      </c>
      <c r="B742" t="s">
        <v>1478</v>
      </c>
      <c r="C742" s="1">
        <f t="shared" si="299"/>
        <v>4893</v>
      </c>
      <c r="D742" s="7">
        <f>RANK(N742,(N742:P742,Q742:AE742))</f>
        <v>2</v>
      </c>
      <c r="E742" s="7">
        <f>RANK(O742,(N742:P742,Q742:AE742))</f>
        <v>1</v>
      </c>
      <c r="F742" s="7">
        <f>IF(P742&gt;0,RANK(P742,(N742:P742,Q742:AE742)),0)</f>
        <v>5</v>
      </c>
      <c r="G742" s="1">
        <f t="shared" si="300"/>
        <v>596</v>
      </c>
      <c r="H742" s="2">
        <f t="shared" si="301"/>
        <v>0.12180666257919477</v>
      </c>
      <c r="I742" s="2"/>
      <c r="J742" s="2">
        <f t="shared" si="302"/>
        <v>0.42979767014101777</v>
      </c>
      <c r="K742" s="2">
        <f t="shared" si="303"/>
        <v>0.55160433272021259</v>
      </c>
      <c r="L742" s="2">
        <f t="shared" si="304"/>
        <v>3.678724708767627E-3</v>
      </c>
      <c r="M742" s="2">
        <f t="shared" si="305"/>
        <v>1.4919272430002012E-2</v>
      </c>
      <c r="N742" s="1">
        <v>2103</v>
      </c>
      <c r="O742" s="1">
        <v>2699</v>
      </c>
      <c r="P742" s="1">
        <v>18</v>
      </c>
      <c r="Q742" s="1">
        <v>42</v>
      </c>
      <c r="R742" s="1">
        <v>31</v>
      </c>
      <c r="AG742" s="7">
        <f>IF(Q742&gt;0,RANK(Q742,(N742:P742,Q742:AE742)),0)</f>
        <v>3</v>
      </c>
      <c r="AH742" s="7">
        <f>IF(R742&gt;0,RANK(R742,(N742:P742,Q742:AE742)),0)</f>
        <v>4</v>
      </c>
      <c r="AI742" s="7">
        <f>IF(T742&gt;0,RANK(T742,(N742:P742,Q742:AE742)),0)</f>
        <v>0</v>
      </c>
      <c r="AJ742" s="7">
        <f>IF(S742&gt;0,RANK(S742,(N742:P742,Q742:AE742)),0)</f>
        <v>0</v>
      </c>
      <c r="AK742" s="2">
        <f t="shared" si="306"/>
        <v>8.5836909871244635E-3</v>
      </c>
      <c r="AL742" s="2">
        <f t="shared" si="307"/>
        <v>6.3355814428775799E-3</v>
      </c>
      <c r="AM742" s="2">
        <f t="shared" si="308"/>
        <v>0</v>
      </c>
      <c r="AN742" s="2">
        <f t="shared" si="309"/>
        <v>0</v>
      </c>
      <c r="AP742" t="s">
        <v>859</v>
      </c>
      <c r="AQ742" t="s">
        <v>1478</v>
      </c>
      <c r="AT742" s="93" t="s">
        <v>842</v>
      </c>
      <c r="AU742" s="92" t="s">
        <v>2454</v>
      </c>
      <c r="AV742" s="83" t="str">
        <f t="shared" si="310"/>
        <v>18009</v>
      </c>
      <c r="AX742" s="7" t="s">
        <v>3753</v>
      </c>
    </row>
    <row r="743" spans="1:50" hidden="1" outlineLevel="1">
      <c r="A743" t="s">
        <v>1402</v>
      </c>
      <c r="B743" t="s">
        <v>1478</v>
      </c>
      <c r="C743" s="1">
        <f t="shared" si="299"/>
        <v>18396</v>
      </c>
      <c r="D743" s="7">
        <f>RANK(N743,(N743:P743,Q743:AE743))</f>
        <v>2</v>
      </c>
      <c r="E743" s="7">
        <f>RANK(O743,(N743:P743,Q743:AE743))</f>
        <v>1</v>
      </c>
      <c r="F743" s="7">
        <f>IF(P743&gt;0,RANK(P743,(N743:P743,Q743:AE743)),0)</f>
        <v>3</v>
      </c>
      <c r="G743" s="1">
        <f t="shared" si="300"/>
        <v>8398</v>
      </c>
      <c r="H743" s="2">
        <f t="shared" si="301"/>
        <v>0.45651228527940857</v>
      </c>
      <c r="I743" s="2"/>
      <c r="J743" s="2">
        <f t="shared" si="302"/>
        <v>0.25891498151772124</v>
      </c>
      <c r="K743" s="2">
        <f t="shared" si="303"/>
        <v>0.71542726679712976</v>
      </c>
      <c r="L743" s="2">
        <f t="shared" si="304"/>
        <v>1.06544901065449E-2</v>
      </c>
      <c r="M743" s="2">
        <f t="shared" si="305"/>
        <v>1.5003261578604155E-2</v>
      </c>
      <c r="N743" s="1">
        <v>4763</v>
      </c>
      <c r="O743" s="1">
        <v>13161</v>
      </c>
      <c r="P743" s="1">
        <v>196</v>
      </c>
      <c r="Q743" s="1">
        <v>113</v>
      </c>
      <c r="R743" s="1">
        <v>163</v>
      </c>
      <c r="AG743" s="7">
        <f>IF(Q743&gt;0,RANK(Q743,(N743:P743,Q743:AE743)),0)</f>
        <v>5</v>
      </c>
      <c r="AH743" s="7">
        <f>IF(R743&gt;0,RANK(R743,(N743:P743,Q743:AE743)),0)</f>
        <v>4</v>
      </c>
      <c r="AI743" s="7">
        <f>IF(T743&gt;0,RANK(T743,(N743:P743,Q743:AE743)),0)</f>
        <v>0</v>
      </c>
      <c r="AJ743" s="7">
        <f>IF(S743&gt;0,RANK(S743,(N743:P743,Q743:AE743)),0)</f>
        <v>0</v>
      </c>
      <c r="AK743" s="2">
        <f t="shared" si="306"/>
        <v>6.1426397042835396E-3</v>
      </c>
      <c r="AL743" s="2">
        <f t="shared" si="307"/>
        <v>8.860621874320504E-3</v>
      </c>
      <c r="AM743" s="2">
        <f t="shared" si="308"/>
        <v>0</v>
      </c>
      <c r="AN743" s="2">
        <f t="shared" si="309"/>
        <v>0</v>
      </c>
      <c r="AP743" t="s">
        <v>1402</v>
      </c>
      <c r="AQ743" t="s">
        <v>1478</v>
      </c>
      <c r="AT743" s="93" t="s">
        <v>842</v>
      </c>
      <c r="AU743" s="92" t="s">
        <v>2455</v>
      </c>
      <c r="AV743" s="83" t="str">
        <f t="shared" si="310"/>
        <v>18011</v>
      </c>
      <c r="AX743" s="7" t="s">
        <v>3753</v>
      </c>
    </row>
    <row r="744" spans="1:50" hidden="1" outlineLevel="1">
      <c r="A744" t="s">
        <v>3579</v>
      </c>
      <c r="B744" t="s">
        <v>1478</v>
      </c>
      <c r="C744" s="1">
        <f t="shared" si="299"/>
        <v>6817</v>
      </c>
      <c r="D744" s="7">
        <f>RANK(N744,(N744:P744,Q744:AE744))</f>
        <v>2</v>
      </c>
      <c r="E744" s="7">
        <f>RANK(O744,(N744:P744,Q744:AE744))</f>
        <v>1</v>
      </c>
      <c r="F744" s="7">
        <f>IF(P744&gt;0,RANK(P744,(N744:P744,Q744:AE744)),0)</f>
        <v>3</v>
      </c>
      <c r="G744" s="1">
        <f t="shared" si="300"/>
        <v>1263</v>
      </c>
      <c r="H744" s="2">
        <f t="shared" si="301"/>
        <v>0.18527211383306441</v>
      </c>
      <c r="I744" s="2"/>
      <c r="J744" s="2">
        <f t="shared" si="302"/>
        <v>0.38257297931641482</v>
      </c>
      <c r="K744" s="2">
        <f t="shared" si="303"/>
        <v>0.56784509314947929</v>
      </c>
      <c r="L744" s="2">
        <f t="shared" si="304"/>
        <v>3.0805339592195981E-2</v>
      </c>
      <c r="M744" s="2">
        <f t="shared" si="305"/>
        <v>1.8776587941909971E-2</v>
      </c>
      <c r="N744" s="1">
        <v>2608</v>
      </c>
      <c r="O744" s="1">
        <v>3871</v>
      </c>
      <c r="P744" s="1">
        <v>210</v>
      </c>
      <c r="Q744" s="1">
        <v>68</v>
      </c>
      <c r="R744" s="1">
        <v>53</v>
      </c>
      <c r="S744" s="1">
        <v>3</v>
      </c>
      <c r="T744" s="1">
        <v>2</v>
      </c>
      <c r="U744" s="1">
        <v>2</v>
      </c>
      <c r="AG744" s="7">
        <f>IF(Q744&gt;0,RANK(Q744,(N744:P744,Q744:AE744)),0)</f>
        <v>4</v>
      </c>
      <c r="AH744" s="7">
        <f>IF(R744&gt;0,RANK(R744,(N744:P744,Q744:AE744)),0)</f>
        <v>5</v>
      </c>
      <c r="AI744" s="7">
        <f>IF(T744&gt;0,RANK(T744,(N744:P744,Q744:AE744)),0)</f>
        <v>7</v>
      </c>
      <c r="AJ744" s="7">
        <f>IF(S744&gt;0,RANK(S744,(N744:P744,Q744:AE744)),0)</f>
        <v>6</v>
      </c>
      <c r="AK744" s="2">
        <f t="shared" si="306"/>
        <v>9.9750623441396506E-3</v>
      </c>
      <c r="AL744" s="2">
        <f t="shared" si="307"/>
        <v>7.7746809446970809E-3</v>
      </c>
      <c r="AM744" s="2">
        <f t="shared" si="308"/>
        <v>2.9338418659234265E-4</v>
      </c>
      <c r="AN744" s="2">
        <f t="shared" si="309"/>
        <v>4.4007627988851402E-4</v>
      </c>
      <c r="AP744" t="s">
        <v>3579</v>
      </c>
      <c r="AQ744" t="s">
        <v>1478</v>
      </c>
      <c r="AT744" s="93" t="s">
        <v>842</v>
      </c>
      <c r="AU744" s="92" t="s">
        <v>2456</v>
      </c>
      <c r="AV744" s="83" t="str">
        <f t="shared" si="310"/>
        <v>18013</v>
      </c>
      <c r="AX744" s="7" t="s">
        <v>3753</v>
      </c>
    </row>
    <row r="745" spans="1:50" hidden="1" outlineLevel="1">
      <c r="A745" t="s">
        <v>1520</v>
      </c>
      <c r="B745" t="s">
        <v>1478</v>
      </c>
      <c r="C745" s="1">
        <f t="shared" si="299"/>
        <v>8268</v>
      </c>
      <c r="D745" s="7">
        <f>RANK(N745,(N745:P745,Q745:AE745))</f>
        <v>2</v>
      </c>
      <c r="E745" s="7">
        <f>RANK(O745,(N745:P745,Q745:AE745))</f>
        <v>1</v>
      </c>
      <c r="F745" s="7">
        <f>IF(P745&gt;0,RANK(P745,(N745:P745,Q745:AE745)),0)</f>
        <v>3</v>
      </c>
      <c r="G745" s="1">
        <f t="shared" si="300"/>
        <v>2137</v>
      </c>
      <c r="H745" s="2">
        <f t="shared" si="301"/>
        <v>0.2584663763909047</v>
      </c>
      <c r="I745" s="2"/>
      <c r="J745" s="2">
        <f t="shared" si="302"/>
        <v>0.35861151427189164</v>
      </c>
      <c r="K745" s="2">
        <f t="shared" si="303"/>
        <v>0.61707789066279628</v>
      </c>
      <c r="L745" s="2">
        <f t="shared" si="304"/>
        <v>1.0522496371552975E-2</v>
      </c>
      <c r="M745" s="2">
        <f t="shared" si="305"/>
        <v>1.3788098693759104E-2</v>
      </c>
      <c r="N745" s="1">
        <v>2965</v>
      </c>
      <c r="O745" s="1">
        <v>5102</v>
      </c>
      <c r="P745" s="1">
        <v>87</v>
      </c>
      <c r="Q745" s="1">
        <v>67</v>
      </c>
      <c r="R745" s="1">
        <v>42</v>
      </c>
      <c r="S745" s="1">
        <v>5</v>
      </c>
      <c r="AG745" s="7">
        <f>IF(Q745&gt;0,RANK(Q745,(N745:P745,Q745:AE745)),0)</f>
        <v>4</v>
      </c>
      <c r="AH745" s="7">
        <f>IF(R745&gt;0,RANK(R745,(N745:P745,Q745:AE745)),0)</f>
        <v>5</v>
      </c>
      <c r="AI745" s="7">
        <f>IF(T745&gt;0,RANK(T745,(N745:P745,Q745:AE745)),0)</f>
        <v>0</v>
      </c>
      <c r="AJ745" s="7">
        <f>IF(S745&gt;0,RANK(S745,(N745:P745,Q745:AE745)),0)</f>
        <v>6</v>
      </c>
      <c r="AK745" s="2">
        <f t="shared" si="306"/>
        <v>8.1035316884373494E-3</v>
      </c>
      <c r="AL745" s="2">
        <f t="shared" si="307"/>
        <v>5.0798258345428155E-3</v>
      </c>
      <c r="AM745" s="2">
        <f t="shared" si="308"/>
        <v>0</v>
      </c>
      <c r="AN745" s="2">
        <f t="shared" si="309"/>
        <v>6.0474117077890664E-4</v>
      </c>
      <c r="AP745" t="s">
        <v>1520</v>
      </c>
      <c r="AQ745" t="s">
        <v>1478</v>
      </c>
      <c r="AT745" s="93" t="s">
        <v>842</v>
      </c>
      <c r="AU745" s="92" t="s">
        <v>1466</v>
      </c>
      <c r="AV745" s="83" t="str">
        <f t="shared" si="310"/>
        <v>18015</v>
      </c>
      <c r="AX745" s="7" t="s">
        <v>3753</v>
      </c>
    </row>
    <row r="746" spans="1:50" hidden="1" outlineLevel="1">
      <c r="A746" t="s">
        <v>1403</v>
      </c>
      <c r="B746" t="s">
        <v>1478</v>
      </c>
      <c r="C746" s="1">
        <f t="shared" si="299"/>
        <v>15106</v>
      </c>
      <c r="D746" s="7">
        <f>RANK(N746,(N746:P746,Q746:AE746))</f>
        <v>2</v>
      </c>
      <c r="E746" s="7">
        <f>RANK(O746,(N746:P746,Q746:AE746))</f>
        <v>1</v>
      </c>
      <c r="F746" s="7">
        <f>IF(P746&gt;0,RANK(P746,(N746:P746,Q746:AE746)),0)</f>
        <v>0</v>
      </c>
      <c r="G746" s="1">
        <f t="shared" si="300"/>
        <v>3893</v>
      </c>
      <c r="H746" s="2">
        <f t="shared" si="301"/>
        <v>0.25771216735072155</v>
      </c>
      <c r="I746" s="2"/>
      <c r="J746" s="2">
        <f t="shared" si="302"/>
        <v>0.35826823778631006</v>
      </c>
      <c r="K746" s="2">
        <f t="shared" si="303"/>
        <v>0.61598040513703167</v>
      </c>
      <c r="L746" s="2">
        <f t="shared" si="304"/>
        <v>0</v>
      </c>
      <c r="M746" s="2">
        <f t="shared" si="305"/>
        <v>2.5751357076658321E-2</v>
      </c>
      <c r="N746" s="1">
        <v>5412</v>
      </c>
      <c r="O746" s="1">
        <v>9305</v>
      </c>
      <c r="Q746" s="1">
        <v>164</v>
      </c>
      <c r="R746" s="1">
        <v>190</v>
      </c>
      <c r="T746" s="1">
        <v>35</v>
      </c>
      <c r="AG746" s="7">
        <f>IF(Q746&gt;0,RANK(Q746,(N746:P746,Q746:AE746)),0)</f>
        <v>4</v>
      </c>
      <c r="AH746" s="7">
        <f>IF(R746&gt;0,RANK(R746,(N746:P746,Q746:AE746)),0)</f>
        <v>3</v>
      </c>
      <c r="AI746" s="7">
        <f>IF(T746&gt;0,RANK(T746,(N746:P746,Q746:AE746)),0)</f>
        <v>5</v>
      </c>
      <c r="AJ746" s="7">
        <f>IF(S746&gt;0,RANK(S746,(N746:P746,Q746:AE746)),0)</f>
        <v>0</v>
      </c>
      <c r="AK746" s="2">
        <f t="shared" si="306"/>
        <v>1.085661326625182E-2</v>
      </c>
      <c r="AL746" s="2">
        <f t="shared" si="307"/>
        <v>1.2577783662121011E-2</v>
      </c>
      <c r="AM746" s="2">
        <f t="shared" si="308"/>
        <v>2.3169601482854493E-3</v>
      </c>
      <c r="AN746" s="2">
        <f t="shared" si="309"/>
        <v>0</v>
      </c>
      <c r="AP746" t="s">
        <v>1403</v>
      </c>
      <c r="AQ746" t="s">
        <v>1478</v>
      </c>
      <c r="AT746" s="93" t="s">
        <v>842</v>
      </c>
      <c r="AU746" s="92" t="s">
        <v>1467</v>
      </c>
      <c r="AV746" s="83" t="str">
        <f t="shared" si="310"/>
        <v>18017</v>
      </c>
      <c r="AX746" s="7" t="s">
        <v>3753</v>
      </c>
    </row>
    <row r="747" spans="1:50" hidden="1" outlineLevel="1">
      <c r="A747" t="s">
        <v>1393</v>
      </c>
      <c r="B747" t="s">
        <v>1478</v>
      </c>
      <c r="C747" s="1">
        <f t="shared" si="299"/>
        <v>37336</v>
      </c>
      <c r="D747" s="7">
        <f>RANK(N747,(N747:P747,Q747:AE747))</f>
        <v>2</v>
      </c>
      <c r="E747" s="7">
        <f>RANK(O747,(N747:P747,Q747:AE747))</f>
        <v>1</v>
      </c>
      <c r="F747" s="7">
        <f>IF(P747&gt;0,RANK(P747,(N747:P747,Q747:AE747)),0)</f>
        <v>3</v>
      </c>
      <c r="G747" s="1">
        <f t="shared" si="300"/>
        <v>2057</v>
      </c>
      <c r="H747" s="2">
        <f t="shared" si="301"/>
        <v>5.5094278980072853E-2</v>
      </c>
      <c r="I747" s="2"/>
      <c r="J747" s="2">
        <f t="shared" si="302"/>
        <v>0.46496678808656522</v>
      </c>
      <c r="K747" s="2">
        <f t="shared" si="303"/>
        <v>0.52006106706663813</v>
      </c>
      <c r="L747" s="2">
        <f t="shared" si="304"/>
        <v>5.6781658452967647E-3</v>
      </c>
      <c r="M747" s="2">
        <f t="shared" si="305"/>
        <v>9.2939790014998878E-3</v>
      </c>
      <c r="N747" s="1">
        <v>17360</v>
      </c>
      <c r="O747" s="1">
        <v>19417</v>
      </c>
      <c r="P747" s="1">
        <v>212</v>
      </c>
      <c r="Q747" s="1">
        <v>205</v>
      </c>
      <c r="R747" s="1">
        <v>140</v>
      </c>
      <c r="T747" s="1">
        <v>2</v>
      </c>
      <c r="AG747" s="7">
        <f>IF(Q747&gt;0,RANK(Q747,(N747:P747,Q747:AE747)),0)</f>
        <v>4</v>
      </c>
      <c r="AH747" s="7">
        <f>IF(R747&gt;0,RANK(R747,(N747:P747,Q747:AE747)),0)</f>
        <v>5</v>
      </c>
      <c r="AI747" s="7">
        <f>IF(T747&gt;0,RANK(T747,(N747:P747,Q747:AE747)),0)</f>
        <v>6</v>
      </c>
      <c r="AJ747" s="7">
        <f>IF(S747&gt;0,RANK(S747,(N747:P747,Q747:AE747)),0)</f>
        <v>0</v>
      </c>
      <c r="AK747" s="2">
        <f t="shared" si="306"/>
        <v>5.4906792371973434E-3</v>
      </c>
      <c r="AL747" s="2">
        <f t="shared" si="307"/>
        <v>3.7497321619884296E-3</v>
      </c>
      <c r="AM747" s="2">
        <f t="shared" si="308"/>
        <v>5.3567602314120418E-5</v>
      </c>
      <c r="AN747" s="2">
        <f t="shared" si="309"/>
        <v>0</v>
      </c>
      <c r="AP747" t="s">
        <v>1393</v>
      </c>
      <c r="AQ747" t="s">
        <v>1478</v>
      </c>
      <c r="AT747" s="93" t="s">
        <v>842</v>
      </c>
      <c r="AU747" s="92" t="s">
        <v>1468</v>
      </c>
      <c r="AV747" s="83" t="str">
        <f t="shared" si="310"/>
        <v>18019</v>
      </c>
      <c r="AX747" s="7" t="s">
        <v>3753</v>
      </c>
    </row>
    <row r="748" spans="1:50" hidden="1" outlineLevel="1">
      <c r="A748" t="s">
        <v>3531</v>
      </c>
      <c r="B748" t="s">
        <v>1478</v>
      </c>
      <c r="C748" s="1">
        <f t="shared" si="299"/>
        <v>10158</v>
      </c>
      <c r="D748" s="7">
        <f>RANK(N748,(N748:P748,Q748:AE748))</f>
        <v>2</v>
      </c>
      <c r="E748" s="7">
        <f>RANK(O748,(N748:P748,Q748:AE748))</f>
        <v>1</v>
      </c>
      <c r="F748" s="7">
        <f>IF(P748&gt;0,RANK(P748,(N748:P748,Q748:AE748)),0)</f>
        <v>5</v>
      </c>
      <c r="G748" s="1">
        <f t="shared" si="300"/>
        <v>2788</v>
      </c>
      <c r="H748" s="2">
        <f t="shared" si="301"/>
        <v>0.27446347706241386</v>
      </c>
      <c r="I748" s="2"/>
      <c r="J748" s="2">
        <f t="shared" si="302"/>
        <v>0.35489269541248275</v>
      </c>
      <c r="K748" s="2">
        <f t="shared" si="303"/>
        <v>0.62935617247489661</v>
      </c>
      <c r="L748" s="2">
        <f t="shared" si="304"/>
        <v>1.8704469383736956E-3</v>
      </c>
      <c r="M748" s="2">
        <f t="shared" si="305"/>
        <v>1.3880685174246996E-2</v>
      </c>
      <c r="N748" s="1">
        <v>3605</v>
      </c>
      <c r="O748" s="1">
        <v>6393</v>
      </c>
      <c r="P748" s="1">
        <v>19</v>
      </c>
      <c r="Q748" s="1">
        <v>85</v>
      </c>
      <c r="R748" s="1">
        <v>56</v>
      </c>
      <c r="AG748" s="7">
        <f>IF(Q748&gt;0,RANK(Q748,(N748:P748,Q748:AE748)),0)</f>
        <v>3</v>
      </c>
      <c r="AH748" s="7">
        <f>IF(R748&gt;0,RANK(R748,(N748:P748,Q748:AE748)),0)</f>
        <v>4</v>
      </c>
      <c r="AI748" s="7">
        <f>IF(T748&gt;0,RANK(T748,(N748:P748,Q748:AE748)),0)</f>
        <v>0</v>
      </c>
      <c r="AJ748" s="7">
        <f>IF(S748&gt;0,RANK(S748,(N748:P748,Q748:AE748)),0)</f>
        <v>0</v>
      </c>
      <c r="AK748" s="2">
        <f t="shared" si="306"/>
        <v>8.3677889348296904E-3</v>
      </c>
      <c r="AL748" s="2">
        <f t="shared" si="307"/>
        <v>5.512896239417208E-3</v>
      </c>
      <c r="AM748" s="2">
        <f t="shared" si="308"/>
        <v>0</v>
      </c>
      <c r="AN748" s="2">
        <f t="shared" si="309"/>
        <v>0</v>
      </c>
      <c r="AP748" t="s">
        <v>3531</v>
      </c>
      <c r="AQ748" t="s">
        <v>1478</v>
      </c>
      <c r="AT748" s="93" t="s">
        <v>842</v>
      </c>
      <c r="AU748" s="92" t="s">
        <v>458</v>
      </c>
      <c r="AV748" s="83" t="str">
        <f t="shared" si="310"/>
        <v>18021</v>
      </c>
      <c r="AX748" s="7" t="s">
        <v>3753</v>
      </c>
    </row>
    <row r="749" spans="1:50" hidden="1" outlineLevel="1">
      <c r="A749" t="s">
        <v>2222</v>
      </c>
      <c r="B749" t="s">
        <v>1478</v>
      </c>
      <c r="C749" s="1">
        <f t="shared" si="299"/>
        <v>10991</v>
      </c>
      <c r="D749" s="7">
        <f>RANK(N749,(N749:P749,Q749:AE749))</f>
        <v>2</v>
      </c>
      <c r="E749" s="7">
        <f>RANK(O749,(N749:P749,Q749:AE749))</f>
        <v>1</v>
      </c>
      <c r="F749" s="7">
        <f>IF(P749&gt;0,RANK(P749,(N749:P749,Q749:AE749)),0)</f>
        <v>5</v>
      </c>
      <c r="G749" s="1">
        <f t="shared" si="300"/>
        <v>3498</v>
      </c>
      <c r="H749" s="2">
        <f t="shared" si="301"/>
        <v>0.31826039486852881</v>
      </c>
      <c r="I749" s="2"/>
      <c r="J749" s="2">
        <f t="shared" si="302"/>
        <v>0.33145300700573194</v>
      </c>
      <c r="K749" s="2">
        <f t="shared" si="303"/>
        <v>0.64971340187426074</v>
      </c>
      <c r="L749" s="2">
        <f t="shared" si="304"/>
        <v>3.6393412792284597E-3</v>
      </c>
      <c r="M749" s="2">
        <f t="shared" si="305"/>
        <v>1.5194249840778804E-2</v>
      </c>
      <c r="N749" s="1">
        <v>3643</v>
      </c>
      <c r="O749" s="1">
        <v>7141</v>
      </c>
      <c r="P749" s="1">
        <v>40</v>
      </c>
      <c r="Q749" s="1">
        <v>91</v>
      </c>
      <c r="R749" s="1">
        <v>75</v>
      </c>
      <c r="S749" s="1">
        <v>1</v>
      </c>
      <c r="AG749" s="7">
        <f>IF(Q749&gt;0,RANK(Q749,(N749:P749,Q749:AE749)),0)</f>
        <v>3</v>
      </c>
      <c r="AH749" s="7">
        <f>IF(R749&gt;0,RANK(R749,(N749:P749,Q749:AE749)),0)</f>
        <v>4</v>
      </c>
      <c r="AI749" s="7">
        <f>IF(T749&gt;0,RANK(T749,(N749:P749,Q749:AE749)),0)</f>
        <v>0</v>
      </c>
      <c r="AJ749" s="7">
        <f>IF(S749&gt;0,RANK(S749,(N749:P749,Q749:AE749)),0)</f>
        <v>6</v>
      </c>
      <c r="AK749" s="2">
        <f t="shared" si="306"/>
        <v>8.279501410244746E-3</v>
      </c>
      <c r="AL749" s="2">
        <f t="shared" si="307"/>
        <v>6.8237648985533614E-3</v>
      </c>
      <c r="AM749" s="2">
        <f t="shared" si="308"/>
        <v>0</v>
      </c>
      <c r="AN749" s="2">
        <f t="shared" si="309"/>
        <v>9.0983531980711496E-5</v>
      </c>
      <c r="AP749" t="s">
        <v>2222</v>
      </c>
      <c r="AQ749" t="s">
        <v>1478</v>
      </c>
      <c r="AT749" s="93" t="s">
        <v>842</v>
      </c>
      <c r="AU749" s="92" t="s">
        <v>459</v>
      </c>
      <c r="AV749" s="83" t="str">
        <f t="shared" si="310"/>
        <v>18023</v>
      </c>
      <c r="AX749" s="7" t="s">
        <v>3753</v>
      </c>
    </row>
    <row r="750" spans="1:50" hidden="1" outlineLevel="1">
      <c r="A750" t="s">
        <v>2339</v>
      </c>
      <c r="B750" t="s">
        <v>1478</v>
      </c>
      <c r="C750" s="1">
        <f t="shared" si="299"/>
        <v>4209</v>
      </c>
      <c r="D750" s="7">
        <f>RANK(N750,(N750:P750,Q750:AE750))</f>
        <v>2</v>
      </c>
      <c r="E750" s="7">
        <f>RANK(O750,(N750:P750,Q750:AE750))</f>
        <v>1</v>
      </c>
      <c r="F750" s="7">
        <f>IF(P750&gt;0,RANK(P750,(N750:P750,Q750:AE750)),0)</f>
        <v>4</v>
      </c>
      <c r="G750" s="1">
        <f t="shared" si="300"/>
        <v>510</v>
      </c>
      <c r="H750" s="2">
        <f t="shared" si="301"/>
        <v>0.12116892373485388</v>
      </c>
      <c r="I750" s="2"/>
      <c r="J750" s="2">
        <f t="shared" si="302"/>
        <v>0.43169398907103823</v>
      </c>
      <c r="K750" s="2">
        <f t="shared" si="303"/>
        <v>0.55286291280589217</v>
      </c>
      <c r="L750" s="2">
        <f t="shared" si="304"/>
        <v>4.0389641244951294E-3</v>
      </c>
      <c r="M750" s="2">
        <f t="shared" si="305"/>
        <v>1.1404133998574414E-2</v>
      </c>
      <c r="N750" s="1">
        <v>1817</v>
      </c>
      <c r="O750" s="1">
        <v>2327</v>
      </c>
      <c r="P750" s="1">
        <v>17</v>
      </c>
      <c r="Q750" s="1">
        <v>33</v>
      </c>
      <c r="R750" s="1">
        <v>15</v>
      </c>
      <c r="AG750" s="7">
        <f>IF(Q750&gt;0,RANK(Q750,(N750:P750,Q750:AE750)),0)</f>
        <v>3</v>
      </c>
      <c r="AH750" s="7">
        <f>IF(R750&gt;0,RANK(R750,(N750:P750,Q750:AE750)),0)</f>
        <v>5</v>
      </c>
      <c r="AI750" s="7">
        <f>IF(T750&gt;0,RANK(T750,(N750:P750,Q750:AE750)),0)</f>
        <v>0</v>
      </c>
      <c r="AJ750" s="7">
        <f>IF(S750&gt;0,RANK(S750,(N750:P750,Q750:AE750)),0)</f>
        <v>0</v>
      </c>
      <c r="AK750" s="2">
        <f t="shared" si="306"/>
        <v>7.8403421240199576E-3</v>
      </c>
      <c r="AL750" s="2">
        <f t="shared" si="307"/>
        <v>3.5637918745545262E-3</v>
      </c>
      <c r="AM750" s="2">
        <f t="shared" si="308"/>
        <v>0</v>
      </c>
      <c r="AN750" s="2">
        <f t="shared" si="309"/>
        <v>0</v>
      </c>
      <c r="AP750" t="s">
        <v>2339</v>
      </c>
      <c r="AQ750" t="s">
        <v>1478</v>
      </c>
      <c r="AT750" s="93" t="s">
        <v>842</v>
      </c>
      <c r="AU750" s="92" t="s">
        <v>776</v>
      </c>
      <c r="AV750" s="83" t="str">
        <f t="shared" si="310"/>
        <v>18025</v>
      </c>
      <c r="AX750" s="7" t="s">
        <v>3753</v>
      </c>
    </row>
    <row r="751" spans="1:50" hidden="1" outlineLevel="1">
      <c r="A751" t="s">
        <v>3187</v>
      </c>
      <c r="B751" t="s">
        <v>1478</v>
      </c>
      <c r="C751" s="1">
        <f t="shared" si="299"/>
        <v>9761</v>
      </c>
      <c r="D751" s="7">
        <f>RANK(N751,(N751:P751,Q751:AE751))</f>
        <v>2</v>
      </c>
      <c r="E751" s="7">
        <f>RANK(O751,(N751:P751,Q751:AE751))</f>
        <v>1</v>
      </c>
      <c r="F751" s="7">
        <f>IF(P751&gt;0,RANK(P751,(N751:P751,Q751:AE751)),0)</f>
        <v>5</v>
      </c>
      <c r="G751" s="1">
        <f t="shared" si="300"/>
        <v>4175</v>
      </c>
      <c r="H751" s="2">
        <f t="shared" si="301"/>
        <v>0.42772256940887204</v>
      </c>
      <c r="I751" s="2"/>
      <c r="J751" s="2">
        <f t="shared" si="302"/>
        <v>0.27630365741215041</v>
      </c>
      <c r="K751" s="2">
        <f t="shared" si="303"/>
        <v>0.70402622682102245</v>
      </c>
      <c r="L751" s="2">
        <f t="shared" si="304"/>
        <v>5.0199774613256835E-3</v>
      </c>
      <c r="M751" s="2">
        <f t="shared" si="305"/>
        <v>1.4650138305501405E-2</v>
      </c>
      <c r="N751" s="1">
        <v>2697</v>
      </c>
      <c r="O751" s="1">
        <v>6872</v>
      </c>
      <c r="P751" s="1">
        <v>49</v>
      </c>
      <c r="Q751" s="1">
        <v>91</v>
      </c>
      <c r="R751" s="1">
        <v>52</v>
      </c>
      <c r="AG751" s="7">
        <f>IF(Q751&gt;0,RANK(Q751,(N751:P751,Q751:AE751)),0)</f>
        <v>3</v>
      </c>
      <c r="AH751" s="7">
        <f>IF(R751&gt;0,RANK(R751,(N751:P751,Q751:AE751)),0)</f>
        <v>4</v>
      </c>
      <c r="AI751" s="7">
        <f>IF(T751&gt;0,RANK(T751,(N751:P751,Q751:AE751)),0)</f>
        <v>0</v>
      </c>
      <c r="AJ751" s="7">
        <f>IF(S751&gt;0,RANK(S751,(N751:P751,Q751:AE751)),0)</f>
        <v>0</v>
      </c>
      <c r="AK751" s="2">
        <f t="shared" si="306"/>
        <v>9.3228152853191276E-3</v>
      </c>
      <c r="AL751" s="2">
        <f t="shared" si="307"/>
        <v>5.3273230201823585E-3</v>
      </c>
      <c r="AM751" s="2">
        <f t="shared" si="308"/>
        <v>0</v>
      </c>
      <c r="AN751" s="2">
        <f t="shared" si="309"/>
        <v>0</v>
      </c>
      <c r="AP751" t="s">
        <v>3187</v>
      </c>
      <c r="AQ751" t="s">
        <v>1478</v>
      </c>
      <c r="AT751" s="93" t="s">
        <v>842</v>
      </c>
      <c r="AU751" s="92" t="s">
        <v>777</v>
      </c>
      <c r="AV751" s="83" t="str">
        <f t="shared" si="310"/>
        <v>18027</v>
      </c>
      <c r="AX751" s="7" t="s">
        <v>3753</v>
      </c>
    </row>
    <row r="752" spans="1:50" hidden="1" outlineLevel="1">
      <c r="A752" t="s">
        <v>3188</v>
      </c>
      <c r="B752" t="s">
        <v>1478</v>
      </c>
      <c r="C752" s="1">
        <f t="shared" si="299"/>
        <v>17650</v>
      </c>
      <c r="D752" s="7">
        <f>RANK(N752,(N752:P752,Q752:AE752))</f>
        <v>2</v>
      </c>
      <c r="E752" s="7">
        <f>RANK(O752,(N752:P752,Q752:AE752))</f>
        <v>1</v>
      </c>
      <c r="F752" s="7">
        <f>IF(P752&gt;0,RANK(P752,(N752:P752,Q752:AE752)),0)</f>
        <v>0</v>
      </c>
      <c r="G752" s="1">
        <f t="shared" si="300"/>
        <v>5432</v>
      </c>
      <c r="H752" s="2">
        <f t="shared" si="301"/>
        <v>0.30776203966005666</v>
      </c>
      <c r="I752" s="2"/>
      <c r="J752" s="2">
        <f t="shared" si="302"/>
        <v>0.34107648725212464</v>
      </c>
      <c r="K752" s="2">
        <f t="shared" si="303"/>
        <v>0.64883852691218136</v>
      </c>
      <c r="L752" s="2">
        <f t="shared" si="304"/>
        <v>0</v>
      </c>
      <c r="M752" s="2">
        <f t="shared" si="305"/>
        <v>1.008498583569406E-2</v>
      </c>
      <c r="N752" s="1">
        <v>6020</v>
      </c>
      <c r="O752" s="1">
        <v>11452</v>
      </c>
      <c r="P752" s="1">
        <v>0</v>
      </c>
      <c r="Q752" s="1">
        <v>95</v>
      </c>
      <c r="R752" s="1">
        <v>83</v>
      </c>
      <c r="AG752" s="7">
        <f>IF(Q752&gt;0,RANK(Q752,(N752:P752,Q752:AE752)),0)</f>
        <v>3</v>
      </c>
      <c r="AH752" s="7">
        <f>IF(R752&gt;0,RANK(R752,(N752:P752,Q752:AE752)),0)</f>
        <v>4</v>
      </c>
      <c r="AI752" s="7">
        <f>IF(T752&gt;0,RANK(T752,(N752:P752,Q752:AE752)),0)</f>
        <v>0</v>
      </c>
      <c r="AJ752" s="7">
        <f>IF(S752&gt;0,RANK(S752,(N752:P752,Q752:AE752)),0)</f>
        <v>0</v>
      </c>
      <c r="AK752" s="2">
        <f t="shared" si="306"/>
        <v>5.3824362606232296E-3</v>
      </c>
      <c r="AL752" s="2">
        <f t="shared" si="307"/>
        <v>4.7025495750708211E-3</v>
      </c>
      <c r="AM752" s="2">
        <f t="shared" si="308"/>
        <v>0</v>
      </c>
      <c r="AN752" s="2">
        <f t="shared" si="309"/>
        <v>0</v>
      </c>
      <c r="AP752" t="s">
        <v>3188</v>
      </c>
      <c r="AQ752" t="s">
        <v>1478</v>
      </c>
      <c r="AT752" s="93" t="s">
        <v>842</v>
      </c>
      <c r="AU752" s="92" t="s">
        <v>778</v>
      </c>
      <c r="AV752" s="83" t="str">
        <f t="shared" si="310"/>
        <v>18029</v>
      </c>
      <c r="AX752" s="7" t="s">
        <v>3753</v>
      </c>
    </row>
    <row r="753" spans="1:50" hidden="1" outlineLevel="1">
      <c r="A753" t="s">
        <v>1560</v>
      </c>
      <c r="B753" t="s">
        <v>1478</v>
      </c>
      <c r="C753" s="1">
        <f t="shared" si="299"/>
        <v>9171</v>
      </c>
      <c r="D753" s="7">
        <f>RANK(N753,(N753:P753,Q753:AE753))</f>
        <v>2</v>
      </c>
      <c r="E753" s="7">
        <f>RANK(O753,(N753:P753,Q753:AE753))</f>
        <v>1</v>
      </c>
      <c r="F753" s="7">
        <f>IF(P753&gt;0,RANK(P753,(N753:P753,Q753:AE753)),0)</f>
        <v>5</v>
      </c>
      <c r="G753" s="1">
        <f t="shared" si="300"/>
        <v>3226</v>
      </c>
      <c r="H753" s="2">
        <f t="shared" si="301"/>
        <v>0.35176098571584341</v>
      </c>
      <c r="I753" s="2"/>
      <c r="J753" s="2">
        <f t="shared" si="302"/>
        <v>0.31501472031403338</v>
      </c>
      <c r="K753" s="2">
        <f t="shared" si="303"/>
        <v>0.66677570602987679</v>
      </c>
      <c r="L753" s="2">
        <f t="shared" si="304"/>
        <v>1.1994329953113074E-3</v>
      </c>
      <c r="M753" s="2">
        <f t="shared" si="305"/>
        <v>1.7010140660778467E-2</v>
      </c>
      <c r="N753" s="1">
        <v>2889</v>
      </c>
      <c r="O753" s="1">
        <v>6115</v>
      </c>
      <c r="P753" s="1">
        <v>11</v>
      </c>
      <c r="Q753" s="1">
        <v>100</v>
      </c>
      <c r="R753" s="1">
        <v>54</v>
      </c>
      <c r="T753" s="1">
        <v>2</v>
      </c>
      <c r="AG753" s="7">
        <f>IF(Q753&gt;0,RANK(Q753,(N753:P753,Q753:AE753)),0)</f>
        <v>3</v>
      </c>
      <c r="AH753" s="7">
        <f>IF(R753&gt;0,RANK(R753,(N753:P753,Q753:AE753)),0)</f>
        <v>4</v>
      </c>
      <c r="AI753" s="7">
        <f>IF(T753&gt;0,RANK(T753,(N753:P753,Q753:AE753)),0)</f>
        <v>6</v>
      </c>
      <c r="AJ753" s="7">
        <f>IF(S753&gt;0,RANK(S753,(N753:P753,Q753:AE753)),0)</f>
        <v>0</v>
      </c>
      <c r="AK753" s="2">
        <f t="shared" si="306"/>
        <v>1.0903936321011885E-2</v>
      </c>
      <c r="AL753" s="2">
        <f t="shared" si="307"/>
        <v>5.8881256133464181E-3</v>
      </c>
      <c r="AM753" s="2">
        <f t="shared" si="308"/>
        <v>2.180787264202377E-4</v>
      </c>
      <c r="AN753" s="2">
        <f t="shared" si="309"/>
        <v>0</v>
      </c>
      <c r="AP753" t="s">
        <v>1560</v>
      </c>
      <c r="AQ753" t="s">
        <v>1478</v>
      </c>
      <c r="AT753" s="93" t="s">
        <v>842</v>
      </c>
      <c r="AU753" s="92" t="s">
        <v>779</v>
      </c>
      <c r="AV753" s="83" t="str">
        <f t="shared" si="310"/>
        <v>18031</v>
      </c>
      <c r="AX753" s="7" t="s">
        <v>3753</v>
      </c>
    </row>
    <row r="754" spans="1:50" hidden="1" outlineLevel="1">
      <c r="A754" t="s">
        <v>1224</v>
      </c>
      <c r="B754" t="s">
        <v>1478</v>
      </c>
      <c r="C754" s="1">
        <f t="shared" si="299"/>
        <v>13785</v>
      </c>
      <c r="D754" s="7">
        <f>RANK(N754,(N754:P754,Q754:AE754))</f>
        <v>2</v>
      </c>
      <c r="E754" s="7">
        <f>RANK(O754,(N754:P754,Q754:AE754))</f>
        <v>1</v>
      </c>
      <c r="F754" s="7">
        <f>IF(P754&gt;0,RANK(P754,(N754:P754,Q754:AE754)),0)</f>
        <v>5</v>
      </c>
      <c r="G754" s="1">
        <f t="shared" si="300"/>
        <v>3925</v>
      </c>
      <c r="H754" s="2">
        <f t="shared" si="301"/>
        <v>0.28472977874501271</v>
      </c>
      <c r="I754" s="2"/>
      <c r="J754" s="2">
        <f t="shared" si="302"/>
        <v>0.34646354733405876</v>
      </c>
      <c r="K754" s="2">
        <f t="shared" si="303"/>
        <v>0.63119332607907142</v>
      </c>
      <c r="L754" s="2">
        <f t="shared" si="304"/>
        <v>5.1505259339862169E-3</v>
      </c>
      <c r="M754" s="2">
        <f t="shared" si="305"/>
        <v>1.7192600652883659E-2</v>
      </c>
      <c r="N754" s="1">
        <v>4776</v>
      </c>
      <c r="O754" s="1">
        <v>8701</v>
      </c>
      <c r="P754" s="1">
        <v>71</v>
      </c>
      <c r="Q754" s="1">
        <v>148</v>
      </c>
      <c r="R754" s="1">
        <v>88</v>
      </c>
      <c r="S754" s="1">
        <v>1</v>
      </c>
      <c r="AG754" s="7">
        <f>IF(Q754&gt;0,RANK(Q754,(N754:P754,Q754:AE754)),0)</f>
        <v>3</v>
      </c>
      <c r="AH754" s="7">
        <f>IF(R754&gt;0,RANK(R754,(N754:P754,Q754:AE754)),0)</f>
        <v>4</v>
      </c>
      <c r="AI754" s="7">
        <f>IF(T754&gt;0,RANK(T754,(N754:P754,Q754:AE754)),0)</f>
        <v>0</v>
      </c>
      <c r="AJ754" s="7">
        <f>IF(S754&gt;0,RANK(S754,(N754:P754,Q754:AE754)),0)</f>
        <v>6</v>
      </c>
      <c r="AK754" s="2">
        <f t="shared" si="306"/>
        <v>1.0736307580703663E-2</v>
      </c>
      <c r="AL754" s="2">
        <f t="shared" si="307"/>
        <v>6.3837504533913675E-3</v>
      </c>
      <c r="AM754" s="2">
        <f t="shared" si="308"/>
        <v>0</v>
      </c>
      <c r="AN754" s="2">
        <f t="shared" si="309"/>
        <v>7.254261878853827E-5</v>
      </c>
      <c r="AP754" t="s">
        <v>1224</v>
      </c>
      <c r="AQ754" t="s">
        <v>1478</v>
      </c>
      <c r="AT754" s="93" t="s">
        <v>842</v>
      </c>
      <c r="AU754" s="92" t="s">
        <v>780</v>
      </c>
      <c r="AV754" s="83" t="str">
        <f t="shared" si="310"/>
        <v>18033</v>
      </c>
      <c r="AX754" s="7" t="s">
        <v>3753</v>
      </c>
    </row>
    <row r="755" spans="1:50" hidden="1" outlineLevel="1">
      <c r="A755" t="s">
        <v>3007</v>
      </c>
      <c r="B755" t="s">
        <v>1478</v>
      </c>
      <c r="C755" s="1">
        <f t="shared" si="299"/>
        <v>44147</v>
      </c>
      <c r="D755" s="7">
        <f>RANK(N755,(N755:P755,Q755:AE755))</f>
        <v>2</v>
      </c>
      <c r="E755" s="7">
        <f>RANK(O755,(N755:P755,Q755:AE755))</f>
        <v>1</v>
      </c>
      <c r="F755" s="7">
        <f>IF(P755&gt;0,RANK(P755,(N755:P755,Q755:AE755)),0)</f>
        <v>4</v>
      </c>
      <c r="G755" s="1">
        <f t="shared" si="300"/>
        <v>1229</v>
      </c>
      <c r="H755" s="2">
        <f t="shared" si="301"/>
        <v>2.7838811244252158E-2</v>
      </c>
      <c r="I755" s="2"/>
      <c r="J755" s="2">
        <f t="shared" si="302"/>
        <v>0.47287471402360298</v>
      </c>
      <c r="K755" s="2">
        <f t="shared" si="303"/>
        <v>0.50071352526785518</v>
      </c>
      <c r="L755" s="2">
        <f t="shared" si="304"/>
        <v>8.7435159807008403E-3</v>
      </c>
      <c r="M755" s="2">
        <f t="shared" si="305"/>
        <v>1.7668244727841058E-2</v>
      </c>
      <c r="N755" s="1">
        <v>20876</v>
      </c>
      <c r="O755" s="1">
        <v>22105</v>
      </c>
      <c r="P755" s="1">
        <v>386</v>
      </c>
      <c r="Q755" s="1">
        <v>417</v>
      </c>
      <c r="R755" s="1">
        <v>350</v>
      </c>
      <c r="S755" s="1">
        <v>2</v>
      </c>
      <c r="T755" s="1">
        <v>11</v>
      </c>
      <c r="AG755" s="7">
        <f>IF(Q755&gt;0,RANK(Q755,(N755:P755,Q755:AE755)),0)</f>
        <v>3</v>
      </c>
      <c r="AH755" s="7">
        <f>IF(R755&gt;0,RANK(R755,(N755:P755,Q755:AE755)),0)</f>
        <v>5</v>
      </c>
      <c r="AI755" s="7">
        <f>IF(T755&gt;0,RANK(T755,(N755:P755,Q755:AE755)),0)</f>
        <v>6</v>
      </c>
      <c r="AJ755" s="7">
        <f>IF(S755&gt;0,RANK(S755,(N755:P755,Q755:AE755)),0)</f>
        <v>7</v>
      </c>
      <c r="AK755" s="2">
        <f t="shared" si="306"/>
        <v>9.4457154506534993E-3</v>
      </c>
      <c r="AL755" s="2">
        <f t="shared" si="307"/>
        <v>7.9280585317235593E-3</v>
      </c>
      <c r="AM755" s="2">
        <f t="shared" si="308"/>
        <v>2.4916755385416902E-4</v>
      </c>
      <c r="AN755" s="2">
        <f t="shared" si="309"/>
        <v>4.5303191609848915E-5</v>
      </c>
      <c r="AP755" t="s">
        <v>3007</v>
      </c>
      <c r="AQ755" t="s">
        <v>1478</v>
      </c>
      <c r="AT755" s="93" t="s">
        <v>842</v>
      </c>
      <c r="AU755" s="92" t="s">
        <v>781</v>
      </c>
      <c r="AV755" s="83" t="str">
        <f t="shared" si="310"/>
        <v>18035</v>
      </c>
      <c r="AX755" s="7" t="s">
        <v>3753</v>
      </c>
    </row>
    <row r="756" spans="1:50" hidden="1" outlineLevel="1">
      <c r="A756" t="s">
        <v>2135</v>
      </c>
      <c r="B756" t="s">
        <v>1478</v>
      </c>
      <c r="C756" s="1">
        <f t="shared" si="299"/>
        <v>15504</v>
      </c>
      <c r="D756" s="7">
        <f>RANK(N756,(N756:P756,Q756:AE756))</f>
        <v>2</v>
      </c>
      <c r="E756" s="7">
        <f>RANK(O756,(N756:P756,Q756:AE756))</f>
        <v>1</v>
      </c>
      <c r="F756" s="7">
        <f>IF(P756&gt;0,RANK(P756,(N756:P756,Q756:AE756)),0)</f>
        <v>5</v>
      </c>
      <c r="G756" s="1">
        <f t="shared" si="300"/>
        <v>5044</v>
      </c>
      <c r="H756" s="2">
        <f t="shared" si="301"/>
        <v>0.32533539731682148</v>
      </c>
      <c r="I756" s="2"/>
      <c r="J756" s="2">
        <f t="shared" si="302"/>
        <v>0.32830237358101133</v>
      </c>
      <c r="K756" s="2">
        <f t="shared" si="303"/>
        <v>0.65363777089783281</v>
      </c>
      <c r="L756" s="2">
        <f t="shared" si="304"/>
        <v>2.7089783281733747E-3</v>
      </c>
      <c r="M756" s="2">
        <f t="shared" si="305"/>
        <v>1.535087719298248E-2</v>
      </c>
      <c r="N756" s="1">
        <v>5090</v>
      </c>
      <c r="O756" s="1">
        <v>10134</v>
      </c>
      <c r="P756" s="1">
        <v>42</v>
      </c>
      <c r="Q756" s="1">
        <v>129</v>
      </c>
      <c r="R756" s="1">
        <v>109</v>
      </c>
      <c r="AG756" s="7">
        <f>IF(Q756&gt;0,RANK(Q756,(N756:P756,Q756:AE756)),0)</f>
        <v>3</v>
      </c>
      <c r="AH756" s="7">
        <f>IF(R756&gt;0,RANK(R756,(N756:P756,Q756:AE756)),0)</f>
        <v>4</v>
      </c>
      <c r="AI756" s="7">
        <f>IF(T756&gt;0,RANK(T756,(N756:P756,Q756:AE756)),0)</f>
        <v>0</v>
      </c>
      <c r="AJ756" s="7">
        <f>IF(S756&gt;0,RANK(S756,(N756:P756,Q756:AE756)),0)</f>
        <v>0</v>
      </c>
      <c r="AK756" s="2">
        <f t="shared" si="306"/>
        <v>8.3204334365325084E-3</v>
      </c>
      <c r="AL756" s="2">
        <f t="shared" si="307"/>
        <v>7.0304437564499486E-3</v>
      </c>
      <c r="AM756" s="2">
        <f t="shared" si="308"/>
        <v>0</v>
      </c>
      <c r="AN756" s="2">
        <f t="shared" si="309"/>
        <v>0</v>
      </c>
      <c r="AP756" t="s">
        <v>2135</v>
      </c>
      <c r="AQ756" t="s">
        <v>1478</v>
      </c>
      <c r="AT756" s="93" t="s">
        <v>842</v>
      </c>
      <c r="AU756" s="92" t="s">
        <v>782</v>
      </c>
      <c r="AV756" s="83" t="str">
        <f t="shared" si="310"/>
        <v>18037</v>
      </c>
      <c r="AX756" s="7" t="s">
        <v>3753</v>
      </c>
    </row>
    <row r="757" spans="1:50" hidden="1" outlineLevel="1">
      <c r="A757" t="s">
        <v>3248</v>
      </c>
      <c r="B757" t="s">
        <v>1478</v>
      </c>
      <c r="C757" s="1">
        <f t="shared" si="299"/>
        <v>54482</v>
      </c>
      <c r="D757" s="7">
        <f>RANK(N757,(N757:P757,Q757:AE757))</f>
        <v>2</v>
      </c>
      <c r="E757" s="7">
        <f>RANK(O757,(N757:P757,Q757:AE757))</f>
        <v>1</v>
      </c>
      <c r="F757" s="7">
        <f>IF(P757&gt;0,RANK(P757,(N757:P757,Q757:AE757)),0)</f>
        <v>3</v>
      </c>
      <c r="G757" s="1">
        <f t="shared" si="300"/>
        <v>20354</v>
      </c>
      <c r="H757" s="2">
        <f t="shared" si="301"/>
        <v>0.37359127785323593</v>
      </c>
      <c r="I757" s="2"/>
      <c r="J757" s="2">
        <f t="shared" si="302"/>
        <v>0.30105355897360597</v>
      </c>
      <c r="K757" s="2">
        <f t="shared" si="303"/>
        <v>0.67464483682684184</v>
      </c>
      <c r="L757" s="2">
        <f t="shared" si="304"/>
        <v>1.1783708380749606E-2</v>
      </c>
      <c r="M757" s="2">
        <f t="shared" si="305"/>
        <v>1.2517895818802579E-2</v>
      </c>
      <c r="N757" s="1">
        <v>16402</v>
      </c>
      <c r="O757" s="1">
        <v>36756</v>
      </c>
      <c r="P757" s="1">
        <v>642</v>
      </c>
      <c r="Q757" s="1">
        <v>385</v>
      </c>
      <c r="R757" s="1">
        <v>277</v>
      </c>
      <c r="S757" s="1">
        <v>11</v>
      </c>
      <c r="T757" s="1">
        <v>6</v>
      </c>
      <c r="U757" s="1">
        <v>1</v>
      </c>
      <c r="X757" s="1">
        <v>2</v>
      </c>
      <c r="AG757" s="7">
        <f>IF(Q757&gt;0,RANK(Q757,(N757:P757,Q757:AE757)),0)</f>
        <v>4</v>
      </c>
      <c r="AH757" s="7">
        <f>IF(R757&gt;0,RANK(R757,(N757:P757,Q757:AE757)),0)</f>
        <v>5</v>
      </c>
      <c r="AI757" s="7">
        <f>IF(T757&gt;0,RANK(T757,(N757:P757,Q757:AE757)),0)</f>
        <v>7</v>
      </c>
      <c r="AJ757" s="7">
        <f>IF(S757&gt;0,RANK(S757,(N757:P757,Q757:AE757)),0)</f>
        <v>6</v>
      </c>
      <c r="AK757" s="2">
        <f t="shared" si="306"/>
        <v>7.0665540912594983E-3</v>
      </c>
      <c r="AL757" s="2">
        <f t="shared" si="307"/>
        <v>5.0842480085165741E-3</v>
      </c>
      <c r="AM757" s="2">
        <f t="shared" si="308"/>
        <v>1.1012811570794023E-4</v>
      </c>
      <c r="AN757" s="2">
        <f t="shared" si="309"/>
        <v>2.0190154546455711E-4</v>
      </c>
      <c r="AP757" t="s">
        <v>3248</v>
      </c>
      <c r="AQ757" t="s">
        <v>1478</v>
      </c>
      <c r="AT757" s="93" t="s">
        <v>842</v>
      </c>
      <c r="AU757" s="92" t="s">
        <v>1172</v>
      </c>
      <c r="AV757" s="83" t="str">
        <f t="shared" si="310"/>
        <v>18039</v>
      </c>
      <c r="AX757" s="7" t="s">
        <v>3753</v>
      </c>
    </row>
    <row r="758" spans="1:50" hidden="1" outlineLevel="1">
      <c r="A758" t="s">
        <v>945</v>
      </c>
      <c r="B758" t="s">
        <v>1478</v>
      </c>
      <c r="C758" s="1">
        <f t="shared" si="299"/>
        <v>8647</v>
      </c>
      <c r="D758" s="7">
        <f>RANK(N758,(N758:P758,Q758:AE758))</f>
        <v>2</v>
      </c>
      <c r="E758" s="7">
        <f>RANK(O758,(N758:P758,Q758:AE758))</f>
        <v>1</v>
      </c>
      <c r="F758" s="7">
        <f>IF(P758&gt;0,RANK(P758,(N758:P758,Q758:AE758)),0)</f>
        <v>5</v>
      </c>
      <c r="G758" s="1">
        <f t="shared" si="300"/>
        <v>1645</v>
      </c>
      <c r="H758" s="2">
        <f t="shared" si="301"/>
        <v>0.19023938938360124</v>
      </c>
      <c r="I758" s="2"/>
      <c r="J758" s="2">
        <f t="shared" si="302"/>
        <v>0.39493465941945183</v>
      </c>
      <c r="K758" s="2">
        <f t="shared" si="303"/>
        <v>0.58517404880305313</v>
      </c>
      <c r="L758" s="2">
        <f t="shared" si="304"/>
        <v>3.5850584017578352E-3</v>
      </c>
      <c r="M758" s="2">
        <f t="shared" si="305"/>
        <v>1.6306233375737212E-2</v>
      </c>
      <c r="N758" s="1">
        <v>3415</v>
      </c>
      <c r="O758" s="1">
        <v>5060</v>
      </c>
      <c r="P758" s="1">
        <v>31</v>
      </c>
      <c r="Q758" s="1">
        <v>98</v>
      </c>
      <c r="R758" s="1">
        <v>42</v>
      </c>
      <c r="S758" s="1">
        <v>1</v>
      </c>
      <c r="AG758" s="7">
        <f>IF(Q758&gt;0,RANK(Q758,(N758:P758,Q758:AE758)),0)</f>
        <v>3</v>
      </c>
      <c r="AH758" s="7">
        <f>IF(R758&gt;0,RANK(R758,(N758:P758,Q758:AE758)),0)</f>
        <v>4</v>
      </c>
      <c r="AI758" s="7">
        <f>IF(T758&gt;0,RANK(T758,(N758:P758,Q758:AE758)),0)</f>
        <v>0</v>
      </c>
      <c r="AJ758" s="7">
        <f>IF(S758&gt;0,RANK(S758,(N758:P758,Q758:AE758)),0)</f>
        <v>6</v>
      </c>
      <c r="AK758" s="2">
        <f t="shared" si="306"/>
        <v>1.1333410431363478E-2</v>
      </c>
      <c r="AL758" s="2">
        <f t="shared" si="307"/>
        <v>4.8571758991557768E-3</v>
      </c>
      <c r="AM758" s="2">
        <f t="shared" si="308"/>
        <v>0</v>
      </c>
      <c r="AN758" s="2">
        <f t="shared" si="309"/>
        <v>1.1564704521799469E-4</v>
      </c>
      <c r="AP758" t="s">
        <v>945</v>
      </c>
      <c r="AQ758" t="s">
        <v>1478</v>
      </c>
      <c r="AT758" s="93" t="s">
        <v>842</v>
      </c>
      <c r="AU758" s="92" t="s">
        <v>1173</v>
      </c>
      <c r="AV758" s="83" t="str">
        <f t="shared" si="310"/>
        <v>18041</v>
      </c>
      <c r="AX758" s="7" t="s">
        <v>3753</v>
      </c>
    </row>
    <row r="759" spans="1:50" hidden="1" outlineLevel="1">
      <c r="A759" t="s">
        <v>2370</v>
      </c>
      <c r="B759" t="s">
        <v>1478</v>
      </c>
      <c r="C759" s="1">
        <f t="shared" si="299"/>
        <v>30030</v>
      </c>
      <c r="D759" s="7">
        <f>RANK(N759,(N759:P759,Q759:AE759))</f>
        <v>2</v>
      </c>
      <c r="E759" s="7">
        <f>RANK(O759,(N759:P759,Q759:AE759))</f>
        <v>1</v>
      </c>
      <c r="F759" s="7">
        <f>IF(P759&gt;0,RANK(P759,(N759:P759,Q759:AE759)),0)</f>
        <v>5</v>
      </c>
      <c r="G759" s="1">
        <f t="shared" si="300"/>
        <v>3277</v>
      </c>
      <c r="H759" s="2">
        <f t="shared" si="301"/>
        <v>0.10912420912420913</v>
      </c>
      <c r="I759" s="2"/>
      <c r="J759" s="2">
        <f t="shared" si="302"/>
        <v>0.43986013986013989</v>
      </c>
      <c r="K759" s="2">
        <f t="shared" si="303"/>
        <v>0.548984348984349</v>
      </c>
      <c r="L759" s="2">
        <f t="shared" si="304"/>
        <v>1.7316017316017316E-3</v>
      </c>
      <c r="M759" s="2">
        <f t="shared" si="305"/>
        <v>9.4239094239094347E-3</v>
      </c>
      <c r="N759" s="1">
        <v>13209</v>
      </c>
      <c r="O759" s="1">
        <v>16486</v>
      </c>
      <c r="P759" s="1">
        <v>52</v>
      </c>
      <c r="Q759" s="1">
        <v>154</v>
      </c>
      <c r="R759" s="1">
        <v>129</v>
      </c>
      <c r="AG759" s="7">
        <f>IF(Q759&gt;0,RANK(Q759,(N759:P759,Q759:AE759)),0)</f>
        <v>3</v>
      </c>
      <c r="AH759" s="7">
        <f>IF(R759&gt;0,RANK(R759,(N759:P759,Q759:AE759)),0)</f>
        <v>4</v>
      </c>
      <c r="AI759" s="7">
        <f>IF(T759&gt;0,RANK(T759,(N759:P759,Q759:AE759)),0)</f>
        <v>0</v>
      </c>
      <c r="AJ759" s="7">
        <f>IF(S759&gt;0,RANK(S759,(N759:P759,Q759:AE759)),0)</f>
        <v>0</v>
      </c>
      <c r="AK759" s="2">
        <f t="shared" si="306"/>
        <v>5.1282051282051282E-3</v>
      </c>
      <c r="AL759" s="2">
        <f t="shared" si="307"/>
        <v>4.2957042957042961E-3</v>
      </c>
      <c r="AM759" s="2">
        <f t="shared" si="308"/>
        <v>0</v>
      </c>
      <c r="AN759" s="2">
        <f t="shared" si="309"/>
        <v>0</v>
      </c>
      <c r="AP759" t="s">
        <v>2370</v>
      </c>
      <c r="AQ759" t="s">
        <v>1478</v>
      </c>
      <c r="AT759" s="93" t="s">
        <v>842</v>
      </c>
      <c r="AU759" s="92" t="s">
        <v>1174</v>
      </c>
      <c r="AV759" s="83" t="str">
        <f t="shared" si="310"/>
        <v>18043</v>
      </c>
      <c r="AX759" s="7" t="s">
        <v>3753</v>
      </c>
    </row>
    <row r="760" spans="1:50" hidden="1" outlineLevel="1">
      <c r="A760" t="s">
        <v>3249</v>
      </c>
      <c r="B760" t="s">
        <v>1478</v>
      </c>
      <c r="C760" s="1">
        <f t="shared" si="299"/>
        <v>7281</v>
      </c>
      <c r="D760" s="7">
        <f>RANK(N760,(N760:P760,Q760:AE760))</f>
        <v>2</v>
      </c>
      <c r="E760" s="7">
        <f>RANK(O760,(N760:P760,Q760:AE760))</f>
        <v>1</v>
      </c>
      <c r="F760" s="7">
        <f>IF(P760&gt;0,RANK(P760,(N760:P760,Q760:AE760)),0)</f>
        <v>5</v>
      </c>
      <c r="G760" s="1">
        <f t="shared" si="300"/>
        <v>1691</v>
      </c>
      <c r="H760" s="2">
        <f t="shared" si="301"/>
        <v>0.23224831753879963</v>
      </c>
      <c r="I760" s="2"/>
      <c r="J760" s="2">
        <f t="shared" si="302"/>
        <v>0.373163027056723</v>
      </c>
      <c r="K760" s="2">
        <f t="shared" si="303"/>
        <v>0.60541134459552259</v>
      </c>
      <c r="L760" s="2">
        <f t="shared" si="304"/>
        <v>2.472187886279357E-3</v>
      </c>
      <c r="M760" s="2">
        <f t="shared" si="305"/>
        <v>1.8953440461475055E-2</v>
      </c>
      <c r="N760" s="1">
        <v>2717</v>
      </c>
      <c r="O760" s="1">
        <v>4408</v>
      </c>
      <c r="P760" s="1">
        <v>18</v>
      </c>
      <c r="Q760" s="1">
        <v>100</v>
      </c>
      <c r="R760" s="1">
        <v>38</v>
      </c>
      <c r="AG760" s="7">
        <f>IF(Q760&gt;0,RANK(Q760,(N760:P760,Q760:AE760)),0)</f>
        <v>3</v>
      </c>
      <c r="AH760" s="7">
        <f>IF(R760&gt;0,RANK(R760,(N760:P760,Q760:AE760)),0)</f>
        <v>4</v>
      </c>
      <c r="AI760" s="7">
        <f>IF(T760&gt;0,RANK(T760,(N760:P760,Q760:AE760)),0)</f>
        <v>0</v>
      </c>
      <c r="AJ760" s="7">
        <f>IF(S760&gt;0,RANK(S760,(N760:P760,Q760:AE760)),0)</f>
        <v>0</v>
      </c>
      <c r="AK760" s="2">
        <f t="shared" si="306"/>
        <v>1.3734377145996429E-2</v>
      </c>
      <c r="AL760" s="2">
        <f t="shared" si="307"/>
        <v>5.2190633154786427E-3</v>
      </c>
      <c r="AM760" s="2">
        <f t="shared" si="308"/>
        <v>0</v>
      </c>
      <c r="AN760" s="2">
        <f t="shared" si="309"/>
        <v>0</v>
      </c>
      <c r="AP760" t="s">
        <v>3249</v>
      </c>
      <c r="AQ760" t="s">
        <v>1478</v>
      </c>
      <c r="AT760" s="93" t="s">
        <v>842</v>
      </c>
      <c r="AU760" s="92" t="s">
        <v>130</v>
      </c>
      <c r="AV760" s="83" t="str">
        <f t="shared" si="310"/>
        <v>18045</v>
      </c>
      <c r="AX760" s="7" t="s">
        <v>3753</v>
      </c>
    </row>
    <row r="761" spans="1:50" hidden="1" outlineLevel="1">
      <c r="A761" t="s">
        <v>2579</v>
      </c>
      <c r="B761" t="s">
        <v>1478</v>
      </c>
      <c r="C761" s="1">
        <f t="shared" si="299"/>
        <v>8339</v>
      </c>
      <c r="D761" s="7">
        <f>RANK(N761,(N761:P761,Q761:AE761))</f>
        <v>2</v>
      </c>
      <c r="E761" s="7">
        <f>RANK(O761,(N761:P761,Q761:AE761))</f>
        <v>1</v>
      </c>
      <c r="F761" s="7">
        <f>IF(P761&gt;0,RANK(P761,(N761:P761,Q761:AE761)),0)</f>
        <v>5</v>
      </c>
      <c r="G761" s="1">
        <f t="shared" si="300"/>
        <v>2996</v>
      </c>
      <c r="H761" s="2">
        <f t="shared" si="301"/>
        <v>0.3592756925290802</v>
      </c>
      <c r="I761" s="2"/>
      <c r="J761" s="2">
        <f t="shared" si="302"/>
        <v>0.31070871807171124</v>
      </c>
      <c r="K761" s="2">
        <f t="shared" si="303"/>
        <v>0.6699844106007915</v>
      </c>
      <c r="L761" s="2">
        <f t="shared" si="304"/>
        <v>2.9979613862573451E-3</v>
      </c>
      <c r="M761" s="2">
        <f t="shared" si="305"/>
        <v>1.6308909941239964E-2</v>
      </c>
      <c r="N761" s="1">
        <v>2591</v>
      </c>
      <c r="O761" s="1">
        <v>5587</v>
      </c>
      <c r="P761" s="1">
        <v>25</v>
      </c>
      <c r="Q761" s="1">
        <v>86</v>
      </c>
      <c r="R761" s="1">
        <v>49</v>
      </c>
      <c r="T761" s="1">
        <v>1</v>
      </c>
      <c r="AG761" s="7">
        <f>IF(Q761&gt;0,RANK(Q761,(N761:P761,Q761:AE761)),0)</f>
        <v>3</v>
      </c>
      <c r="AH761" s="7">
        <f>IF(R761&gt;0,RANK(R761,(N761:P761,Q761:AE761)),0)</f>
        <v>4</v>
      </c>
      <c r="AI761" s="7">
        <f>IF(T761&gt;0,RANK(T761,(N761:P761,Q761:AE761)),0)</f>
        <v>6</v>
      </c>
      <c r="AJ761" s="7">
        <f>IF(S761&gt;0,RANK(S761,(N761:P761,Q761:AE761)),0)</f>
        <v>0</v>
      </c>
      <c r="AK761" s="2">
        <f t="shared" si="306"/>
        <v>1.0312987168725267E-2</v>
      </c>
      <c r="AL761" s="2">
        <f t="shared" si="307"/>
        <v>5.8760043170643962E-3</v>
      </c>
      <c r="AM761" s="2">
        <f t="shared" si="308"/>
        <v>1.199184554502938E-4</v>
      </c>
      <c r="AN761" s="2">
        <f t="shared" si="309"/>
        <v>0</v>
      </c>
      <c r="AP761" t="s">
        <v>2579</v>
      </c>
      <c r="AQ761" t="s">
        <v>1478</v>
      </c>
      <c r="AT761" s="93" t="s">
        <v>842</v>
      </c>
      <c r="AU761" s="92" t="s">
        <v>131</v>
      </c>
      <c r="AV761" s="83" t="str">
        <f t="shared" si="310"/>
        <v>18047</v>
      </c>
      <c r="AX761" s="7" t="s">
        <v>3753</v>
      </c>
    </row>
    <row r="762" spans="1:50" hidden="1" outlineLevel="1">
      <c r="A762" t="s">
        <v>4049</v>
      </c>
      <c r="B762" t="s">
        <v>1478</v>
      </c>
      <c r="C762" s="1">
        <f t="shared" si="299"/>
        <v>8327</v>
      </c>
      <c r="D762" s="7">
        <f>RANK(N762,(N762:P762,Q762:AE762))</f>
        <v>2</v>
      </c>
      <c r="E762" s="7">
        <f>RANK(O762,(N762:P762,Q762:AE762))</f>
        <v>1</v>
      </c>
      <c r="F762" s="7">
        <f>IF(P762&gt;0,RANK(P762,(N762:P762,Q762:AE762)),0)</f>
        <v>4</v>
      </c>
      <c r="G762" s="1">
        <f t="shared" si="300"/>
        <v>2258</v>
      </c>
      <c r="H762" s="2">
        <f t="shared" si="301"/>
        <v>0.2711660862255314</v>
      </c>
      <c r="I762" s="2"/>
      <c r="J762" s="2">
        <f t="shared" si="302"/>
        <v>0.35547015731956288</v>
      </c>
      <c r="K762" s="2">
        <f t="shared" si="303"/>
        <v>0.62663624354509428</v>
      </c>
      <c r="L762" s="2">
        <f t="shared" si="304"/>
        <v>4.4433769664945361E-3</v>
      </c>
      <c r="M762" s="2">
        <f t="shared" si="305"/>
        <v>1.3450222168848294E-2</v>
      </c>
      <c r="N762" s="1">
        <v>2960</v>
      </c>
      <c r="O762" s="1">
        <v>5218</v>
      </c>
      <c r="P762" s="1">
        <v>37</v>
      </c>
      <c r="Q762" s="1">
        <v>85</v>
      </c>
      <c r="R762" s="1">
        <v>27</v>
      </c>
      <c r="AG762" s="7">
        <f>IF(Q762&gt;0,RANK(Q762,(N762:P762,Q762:AE762)),0)</f>
        <v>3</v>
      </c>
      <c r="AH762" s="7">
        <f>IF(R762&gt;0,RANK(R762,(N762:P762,Q762:AE762)),0)</f>
        <v>5</v>
      </c>
      <c r="AI762" s="7">
        <f>IF(T762&gt;0,RANK(T762,(N762:P762,Q762:AE762)),0)</f>
        <v>0</v>
      </c>
      <c r="AJ762" s="7">
        <f>IF(S762&gt;0,RANK(S762,(N762:P762,Q762:AE762)),0)</f>
        <v>0</v>
      </c>
      <c r="AK762" s="2">
        <f t="shared" si="306"/>
        <v>1.0207757896000961E-2</v>
      </c>
      <c r="AL762" s="2">
        <f t="shared" si="307"/>
        <v>3.2424642728473641E-3</v>
      </c>
      <c r="AM762" s="2">
        <f t="shared" si="308"/>
        <v>0</v>
      </c>
      <c r="AN762" s="2">
        <f t="shared" si="309"/>
        <v>0</v>
      </c>
      <c r="AP762" t="s">
        <v>4049</v>
      </c>
      <c r="AQ762" t="s">
        <v>1478</v>
      </c>
      <c r="AT762" s="93" t="s">
        <v>842</v>
      </c>
      <c r="AU762" s="92" t="s">
        <v>132</v>
      </c>
      <c r="AV762" s="83" t="str">
        <f t="shared" si="310"/>
        <v>18049</v>
      </c>
      <c r="AX762" s="7" t="s">
        <v>3753</v>
      </c>
    </row>
    <row r="763" spans="1:50" hidden="1" outlineLevel="1">
      <c r="A763" t="s">
        <v>3489</v>
      </c>
      <c r="B763" t="s">
        <v>1478</v>
      </c>
      <c r="C763" s="1">
        <f t="shared" si="299"/>
        <v>13772</v>
      </c>
      <c r="D763" s="7">
        <f>RANK(N763,(N763:P763,Q763:AE763))</f>
        <v>2</v>
      </c>
      <c r="E763" s="7">
        <f>RANK(O763,(N763:P763,Q763:AE763))</f>
        <v>1</v>
      </c>
      <c r="F763" s="7">
        <f>IF(P763&gt;0,RANK(P763,(N763:P763,Q763:AE763)),0)</f>
        <v>4</v>
      </c>
      <c r="G763" s="1">
        <f t="shared" si="300"/>
        <v>1932</v>
      </c>
      <c r="H763" s="2">
        <f t="shared" si="301"/>
        <v>0.14028463549230322</v>
      </c>
      <c r="I763" s="2"/>
      <c r="J763" s="2">
        <f t="shared" si="302"/>
        <v>0.42128957304676157</v>
      </c>
      <c r="K763" s="2">
        <f t="shared" si="303"/>
        <v>0.56157420853906481</v>
      </c>
      <c r="L763" s="2">
        <f t="shared" si="304"/>
        <v>5.5910543130990413E-3</v>
      </c>
      <c r="M763" s="2">
        <f t="shared" si="305"/>
        <v>1.1545164101074524E-2</v>
      </c>
      <c r="N763" s="1">
        <v>5802</v>
      </c>
      <c r="O763" s="1">
        <v>7734</v>
      </c>
      <c r="P763" s="1">
        <v>77</v>
      </c>
      <c r="Q763" s="1">
        <v>97</v>
      </c>
      <c r="R763" s="1">
        <v>60</v>
      </c>
      <c r="S763" s="1">
        <v>2</v>
      </c>
      <c r="AG763" s="7">
        <f>IF(Q763&gt;0,RANK(Q763,(N763:P763,Q763:AE763)),0)</f>
        <v>3</v>
      </c>
      <c r="AH763" s="7">
        <f>IF(R763&gt;0,RANK(R763,(N763:P763,Q763:AE763)),0)</f>
        <v>5</v>
      </c>
      <c r="AI763" s="7">
        <f>IF(T763&gt;0,RANK(T763,(N763:P763,Q763:AE763)),0)</f>
        <v>0</v>
      </c>
      <c r="AJ763" s="7">
        <f>IF(S763&gt;0,RANK(S763,(N763:P763,Q763:AE763)),0)</f>
        <v>6</v>
      </c>
      <c r="AK763" s="2">
        <f t="shared" si="306"/>
        <v>7.043276212605286E-3</v>
      </c>
      <c r="AL763" s="2">
        <f t="shared" si="307"/>
        <v>4.3566656985187333E-3</v>
      </c>
      <c r="AM763" s="2">
        <f t="shared" si="308"/>
        <v>0</v>
      </c>
      <c r="AN763" s="2">
        <f t="shared" si="309"/>
        <v>1.4522218995062446E-4</v>
      </c>
      <c r="AP763" t="s">
        <v>3489</v>
      </c>
      <c r="AQ763" t="s">
        <v>1478</v>
      </c>
      <c r="AT763" s="93" t="s">
        <v>842</v>
      </c>
      <c r="AU763" s="92" t="s">
        <v>658</v>
      </c>
      <c r="AV763" s="83" t="str">
        <f t="shared" si="310"/>
        <v>18051</v>
      </c>
      <c r="AX763" s="7" t="s">
        <v>3753</v>
      </c>
    </row>
    <row r="764" spans="1:50" hidden="1" outlineLevel="1">
      <c r="A764" t="s">
        <v>3189</v>
      </c>
      <c r="B764" t="s">
        <v>1478</v>
      </c>
      <c r="C764" s="1">
        <f t="shared" si="299"/>
        <v>26386</v>
      </c>
      <c r="D764" s="7">
        <f>RANK(N764,(N764:P764,Q764:AE764))</f>
        <v>2</v>
      </c>
      <c r="E764" s="7">
        <f>RANK(O764,(N764:P764,Q764:AE764))</f>
        <v>1</v>
      </c>
      <c r="F764" s="7">
        <f>IF(P764&gt;0,RANK(P764,(N764:P764,Q764:AE764)),0)</f>
        <v>5</v>
      </c>
      <c r="G764" s="1">
        <f t="shared" si="300"/>
        <v>6441</v>
      </c>
      <c r="H764" s="2">
        <f t="shared" si="301"/>
        <v>0.24410672326233609</v>
      </c>
      <c r="I764" s="2"/>
      <c r="J764" s="2">
        <f t="shared" si="302"/>
        <v>0.36807397862502844</v>
      </c>
      <c r="K764" s="2">
        <f t="shared" si="303"/>
        <v>0.61218070188736451</v>
      </c>
      <c r="L764" s="2">
        <f t="shared" si="304"/>
        <v>3.1835064049116958E-3</v>
      </c>
      <c r="M764" s="2">
        <f t="shared" si="305"/>
        <v>1.6561813082695352E-2</v>
      </c>
      <c r="N764" s="1">
        <v>9712</v>
      </c>
      <c r="O764" s="1">
        <v>16153</v>
      </c>
      <c r="P764" s="1">
        <v>84</v>
      </c>
      <c r="Q764" s="1">
        <v>261</v>
      </c>
      <c r="R764" s="1">
        <v>166</v>
      </c>
      <c r="S764" s="1">
        <v>9</v>
      </c>
      <c r="T764" s="1">
        <v>1</v>
      </c>
      <c r="AG764" s="7">
        <f>IF(Q764&gt;0,RANK(Q764,(N764:P764,Q764:AE764)),0)</f>
        <v>3</v>
      </c>
      <c r="AH764" s="7">
        <f>IF(R764&gt;0,RANK(R764,(N764:P764,Q764:AE764)),0)</f>
        <v>4</v>
      </c>
      <c r="AI764" s="7">
        <f>IF(T764&gt;0,RANK(T764,(N764:P764,Q764:AE764)),0)</f>
        <v>7</v>
      </c>
      <c r="AJ764" s="7">
        <f>IF(S764&gt;0,RANK(S764,(N764:P764,Q764:AE764)),0)</f>
        <v>6</v>
      </c>
      <c r="AK764" s="2">
        <f t="shared" si="306"/>
        <v>9.8916091866899109E-3</v>
      </c>
      <c r="AL764" s="2">
        <f t="shared" si="307"/>
        <v>6.291215038277875E-3</v>
      </c>
      <c r="AM764" s="2">
        <f t="shared" si="308"/>
        <v>3.7898885772758278E-5</v>
      </c>
      <c r="AN764" s="2">
        <f t="shared" si="309"/>
        <v>3.4108997195482455E-4</v>
      </c>
      <c r="AP764" t="s">
        <v>3189</v>
      </c>
      <c r="AQ764" t="s">
        <v>1478</v>
      </c>
      <c r="AT764" s="93" t="s">
        <v>842</v>
      </c>
      <c r="AU764" s="92" t="s">
        <v>659</v>
      </c>
      <c r="AV764" s="83" t="str">
        <f t="shared" si="310"/>
        <v>18053</v>
      </c>
      <c r="AX764" s="7" t="s">
        <v>3753</v>
      </c>
    </row>
    <row r="765" spans="1:50" hidden="1" outlineLevel="1">
      <c r="A765" t="s">
        <v>1627</v>
      </c>
      <c r="B765" t="s">
        <v>1478</v>
      </c>
      <c r="C765" s="1">
        <f t="shared" si="299"/>
        <v>12619</v>
      </c>
      <c r="D765" s="7">
        <f>RANK(N765,(N765:P765,Q765:AE765))</f>
        <v>2</v>
      </c>
      <c r="E765" s="7">
        <f>RANK(O765,(N765:P765,Q765:AE765))</f>
        <v>1</v>
      </c>
      <c r="F765" s="7">
        <f>IF(P765&gt;0,RANK(P765,(N765:P765,Q765:AE765)),0)</f>
        <v>5</v>
      </c>
      <c r="G765" s="1">
        <f t="shared" si="300"/>
        <v>2554</v>
      </c>
      <c r="H765" s="2">
        <f t="shared" si="301"/>
        <v>0.20239321657817577</v>
      </c>
      <c r="I765" s="2"/>
      <c r="J765" s="2">
        <f t="shared" si="302"/>
        <v>0.38814486092400347</v>
      </c>
      <c r="K765" s="2">
        <f t="shared" si="303"/>
        <v>0.59053807750217924</v>
      </c>
      <c r="L765" s="2">
        <f t="shared" si="304"/>
        <v>4.5169981773516129E-3</v>
      </c>
      <c r="M765" s="2">
        <f t="shared" si="305"/>
        <v>1.6800063396465684E-2</v>
      </c>
      <c r="N765" s="1">
        <v>4898</v>
      </c>
      <c r="O765" s="1">
        <v>7452</v>
      </c>
      <c r="P765" s="1">
        <v>57</v>
      </c>
      <c r="Q765" s="1">
        <v>102</v>
      </c>
      <c r="R765" s="1">
        <v>110</v>
      </c>
      <c r="AG765" s="7">
        <f>IF(Q765&gt;0,RANK(Q765,(N765:P765,Q765:AE765)),0)</f>
        <v>4</v>
      </c>
      <c r="AH765" s="7">
        <f>IF(R765&gt;0,RANK(R765,(N765:P765,Q765:AE765)),0)</f>
        <v>3</v>
      </c>
      <c r="AI765" s="7">
        <f>IF(T765&gt;0,RANK(T765,(N765:P765,Q765:AE765)),0)</f>
        <v>0</v>
      </c>
      <c r="AJ765" s="7">
        <f>IF(S765&gt;0,RANK(S765,(N765:P765,Q765:AE765)),0)</f>
        <v>0</v>
      </c>
      <c r="AK765" s="2">
        <f t="shared" si="306"/>
        <v>8.083049369997623E-3</v>
      </c>
      <c r="AL765" s="2">
        <f t="shared" si="307"/>
        <v>8.7170140264680243E-3</v>
      </c>
      <c r="AM765" s="2">
        <f t="shared" si="308"/>
        <v>0</v>
      </c>
      <c r="AN765" s="2">
        <f t="shared" si="309"/>
        <v>0</v>
      </c>
      <c r="AP765" t="s">
        <v>1627</v>
      </c>
      <c r="AQ765" t="s">
        <v>1478</v>
      </c>
      <c r="AT765" s="93" t="s">
        <v>842</v>
      </c>
      <c r="AU765" s="92" t="s">
        <v>660</v>
      </c>
      <c r="AV765" s="83" t="str">
        <f t="shared" si="310"/>
        <v>18055</v>
      </c>
      <c r="AX765" s="7" t="s">
        <v>3753</v>
      </c>
    </row>
    <row r="766" spans="1:50" hidden="1" outlineLevel="1">
      <c r="A766" t="s">
        <v>3051</v>
      </c>
      <c r="B766" t="s">
        <v>1478</v>
      </c>
      <c r="C766" s="1">
        <f t="shared" si="299"/>
        <v>75926</v>
      </c>
      <c r="D766" s="7">
        <f>RANK(N766,(N766:P766,Q766:AE766))</f>
        <v>2</v>
      </c>
      <c r="E766" s="7">
        <f>RANK(O766,(N766:P766,Q766:AE766))</f>
        <v>1</v>
      </c>
      <c r="F766" s="7">
        <f>IF(P766&gt;0,RANK(P766,(N766:P766,Q766:AE766)),0)</f>
        <v>3</v>
      </c>
      <c r="G766" s="1">
        <f t="shared" si="300"/>
        <v>38370</v>
      </c>
      <c r="H766" s="2">
        <f t="shared" si="301"/>
        <v>0.50536048257513899</v>
      </c>
      <c r="I766" s="2"/>
      <c r="J766" s="2">
        <f t="shared" si="302"/>
        <v>0.23709928087875037</v>
      </c>
      <c r="K766" s="2">
        <f t="shared" si="303"/>
        <v>0.74245976345388931</v>
      </c>
      <c r="L766" s="2">
        <f t="shared" si="304"/>
        <v>8.8112109158917894E-3</v>
      </c>
      <c r="M766" s="2">
        <f t="shared" si="305"/>
        <v>1.1629744751468472E-2</v>
      </c>
      <c r="N766" s="1">
        <v>18002</v>
      </c>
      <c r="O766" s="1">
        <v>56372</v>
      </c>
      <c r="P766" s="1">
        <v>669</v>
      </c>
      <c r="Q766" s="1">
        <v>312</v>
      </c>
      <c r="R766" s="1">
        <v>553</v>
      </c>
      <c r="S766" s="1">
        <v>9</v>
      </c>
      <c r="T766" s="1">
        <v>7</v>
      </c>
      <c r="U766" s="1">
        <v>2</v>
      </c>
      <c r="AG766" s="7">
        <f>IF(Q766&gt;0,RANK(Q766,(N766:P766,Q766:AE766)),0)</f>
        <v>5</v>
      </c>
      <c r="AH766" s="7">
        <f>IF(R766&gt;0,RANK(R766,(N766:P766,Q766:AE766)),0)</f>
        <v>4</v>
      </c>
      <c r="AI766" s="7">
        <f>IF(T766&gt;0,RANK(T766,(N766:P766,Q766:AE766)),0)</f>
        <v>7</v>
      </c>
      <c r="AJ766" s="7">
        <f>IF(S766&gt;0,RANK(S766,(N766:P766,Q766:AE766)),0)</f>
        <v>6</v>
      </c>
      <c r="AK766" s="2">
        <f t="shared" si="306"/>
        <v>4.1092642836446014E-3</v>
      </c>
      <c r="AL766" s="2">
        <f t="shared" si="307"/>
        <v>7.2834075283828995E-3</v>
      </c>
      <c r="AM766" s="2">
        <f t="shared" si="308"/>
        <v>9.2195032004846819E-5</v>
      </c>
      <c r="AN766" s="2">
        <f t="shared" si="309"/>
        <v>1.1853646972051734E-4</v>
      </c>
      <c r="AP766" t="s">
        <v>3051</v>
      </c>
      <c r="AQ766" t="s">
        <v>1478</v>
      </c>
      <c r="AT766" s="93" t="s">
        <v>842</v>
      </c>
      <c r="AU766" s="92" t="s">
        <v>199</v>
      </c>
      <c r="AV766" s="83" t="str">
        <f t="shared" si="310"/>
        <v>18057</v>
      </c>
      <c r="AX766" s="7" t="s">
        <v>3753</v>
      </c>
    </row>
    <row r="767" spans="1:50" hidden="1" outlineLevel="1">
      <c r="A767" t="s">
        <v>1665</v>
      </c>
      <c r="B767" t="s">
        <v>1478</v>
      </c>
      <c r="C767" s="1">
        <f t="shared" si="299"/>
        <v>22950</v>
      </c>
      <c r="D767" s="7">
        <f>RANK(N767,(N767:P767,Q767:AE767))</f>
        <v>2</v>
      </c>
      <c r="E767" s="7">
        <f>RANK(O767,(N767:P767,Q767:AE767))</f>
        <v>1</v>
      </c>
      <c r="F767" s="7">
        <f>IF(P767&gt;0,RANK(P767,(N767:P767,Q767:AE767)),0)</f>
        <v>5</v>
      </c>
      <c r="G767" s="1">
        <f t="shared" si="300"/>
        <v>9440</v>
      </c>
      <c r="H767" s="2">
        <f t="shared" si="301"/>
        <v>0.41132897603485841</v>
      </c>
      <c r="I767" s="2"/>
      <c r="J767" s="2">
        <f t="shared" si="302"/>
        <v>0.28335511982570805</v>
      </c>
      <c r="K767" s="2">
        <f t="shared" si="303"/>
        <v>0.69468409586056645</v>
      </c>
      <c r="L767" s="2">
        <f t="shared" si="304"/>
        <v>5.4901960784313726E-3</v>
      </c>
      <c r="M767" s="2">
        <f t="shared" si="305"/>
        <v>1.6470588235294129E-2</v>
      </c>
      <c r="N767" s="1">
        <v>6503</v>
      </c>
      <c r="O767" s="1">
        <v>15943</v>
      </c>
      <c r="P767" s="1">
        <v>126</v>
      </c>
      <c r="Q767" s="1">
        <v>176</v>
      </c>
      <c r="R767" s="1">
        <v>194</v>
      </c>
      <c r="S767" s="1">
        <v>4</v>
      </c>
      <c r="T767" s="1">
        <v>1</v>
      </c>
      <c r="U767" s="1">
        <v>2</v>
      </c>
      <c r="X767" s="1">
        <v>1</v>
      </c>
      <c r="AG767" s="7">
        <f>IF(Q767&gt;0,RANK(Q767,(N767:P767,Q767:AE767)),0)</f>
        <v>4</v>
      </c>
      <c r="AH767" s="7">
        <f>IF(R767&gt;0,RANK(R767,(N767:P767,Q767:AE767)),0)</f>
        <v>3</v>
      </c>
      <c r="AI767" s="7">
        <f>IF(T767&gt;0,RANK(T767,(N767:P767,Q767:AE767)),0)</f>
        <v>8</v>
      </c>
      <c r="AJ767" s="7">
        <f>IF(S767&gt;0,RANK(S767,(N767:P767,Q767:AE767)),0)</f>
        <v>6</v>
      </c>
      <c r="AK767" s="2">
        <f t="shared" si="306"/>
        <v>7.6688453159041393E-3</v>
      </c>
      <c r="AL767" s="2">
        <f t="shared" si="307"/>
        <v>8.4531590413943359E-3</v>
      </c>
      <c r="AM767" s="2">
        <f t="shared" si="308"/>
        <v>4.3572984749455335E-5</v>
      </c>
      <c r="AN767" s="2">
        <f t="shared" si="309"/>
        <v>1.7429193899782134E-4</v>
      </c>
      <c r="AP767" t="s">
        <v>1665</v>
      </c>
      <c r="AQ767" t="s">
        <v>1478</v>
      </c>
      <c r="AT767" s="93" t="s">
        <v>842</v>
      </c>
      <c r="AU767" s="92" t="s">
        <v>200</v>
      </c>
      <c r="AV767" s="83" t="str">
        <f t="shared" si="310"/>
        <v>18059</v>
      </c>
      <c r="AX767" s="7" t="s">
        <v>3753</v>
      </c>
    </row>
    <row r="768" spans="1:50" hidden="1" outlineLevel="1">
      <c r="A768" t="s">
        <v>3190</v>
      </c>
      <c r="B768" t="s">
        <v>1478</v>
      </c>
      <c r="C768" s="1">
        <f t="shared" si="299"/>
        <v>14896</v>
      </c>
      <c r="D768" s="7">
        <f>RANK(N768,(N768:P768,Q768:AE768))</f>
        <v>2</v>
      </c>
      <c r="E768" s="7">
        <f>RANK(O768,(N768:P768,Q768:AE768))</f>
        <v>1</v>
      </c>
      <c r="F768" s="7">
        <f>IF(P768&gt;0,RANK(P768,(N768:P768,Q768:AE768)),0)</f>
        <v>4</v>
      </c>
      <c r="G768" s="1">
        <f t="shared" si="300"/>
        <v>2841</v>
      </c>
      <c r="H768" s="2">
        <f t="shared" si="301"/>
        <v>0.19072234156820622</v>
      </c>
      <c r="I768" s="2"/>
      <c r="J768" s="2">
        <f t="shared" si="302"/>
        <v>0.39406552094522018</v>
      </c>
      <c r="K768" s="2">
        <f t="shared" si="303"/>
        <v>0.5847878625134264</v>
      </c>
      <c r="L768" s="2">
        <f t="shared" si="304"/>
        <v>6.780343716433942E-3</v>
      </c>
      <c r="M768" s="2">
        <f t="shared" si="305"/>
        <v>1.4366272824919472E-2</v>
      </c>
      <c r="N768" s="1">
        <v>5870</v>
      </c>
      <c r="O768" s="1">
        <v>8711</v>
      </c>
      <c r="P768" s="1">
        <v>101</v>
      </c>
      <c r="Q768" s="1">
        <v>131</v>
      </c>
      <c r="R768" s="1">
        <v>82</v>
      </c>
      <c r="S768" s="1">
        <v>1</v>
      </c>
      <c r="AG768" s="7">
        <f>IF(Q768&gt;0,RANK(Q768,(N768:P768,Q768:AE768)),0)</f>
        <v>3</v>
      </c>
      <c r="AH768" s="7">
        <f>IF(R768&gt;0,RANK(R768,(N768:P768,Q768:AE768)),0)</f>
        <v>5</v>
      </c>
      <c r="AI768" s="7">
        <f>IF(T768&gt;0,RANK(T768,(N768:P768,Q768:AE768)),0)</f>
        <v>0</v>
      </c>
      <c r="AJ768" s="7">
        <f>IF(S768&gt;0,RANK(S768,(N768:P768,Q768:AE768)),0)</f>
        <v>6</v>
      </c>
      <c r="AK768" s="2">
        <f t="shared" si="306"/>
        <v>8.7943071965628349E-3</v>
      </c>
      <c r="AL768" s="2">
        <f t="shared" si="307"/>
        <v>5.5048335123523097E-3</v>
      </c>
      <c r="AM768" s="2">
        <f t="shared" si="308"/>
        <v>0</v>
      </c>
      <c r="AN768" s="2">
        <f t="shared" si="309"/>
        <v>6.7132116004296454E-5</v>
      </c>
      <c r="AP768" t="s">
        <v>3190</v>
      </c>
      <c r="AQ768" t="s">
        <v>1478</v>
      </c>
      <c r="AT768" s="93" t="s">
        <v>842</v>
      </c>
      <c r="AU768" s="92" t="s">
        <v>201</v>
      </c>
      <c r="AV768" s="83" t="str">
        <f t="shared" si="310"/>
        <v>18061</v>
      </c>
      <c r="AX768" s="7" t="s">
        <v>3753</v>
      </c>
    </row>
    <row r="769" spans="1:50" hidden="1" outlineLevel="1">
      <c r="A769" t="s">
        <v>1526</v>
      </c>
      <c r="B769" t="s">
        <v>1478</v>
      </c>
      <c r="C769" s="1">
        <f t="shared" si="299"/>
        <v>40221</v>
      </c>
      <c r="D769" s="7">
        <f>RANK(N769,(N769:P769,Q769:AE769))</f>
        <v>2</v>
      </c>
      <c r="E769" s="7">
        <f>RANK(O769,(N769:P769,Q769:AE769))</f>
        <v>1</v>
      </c>
      <c r="F769" s="7">
        <f>IF(P769&gt;0,RANK(P769,(N769:P769,Q769:AE769)),0)</f>
        <v>5</v>
      </c>
      <c r="G769" s="1">
        <f t="shared" si="300"/>
        <v>17865</v>
      </c>
      <c r="H769" s="2">
        <f t="shared" si="301"/>
        <v>0.44417095547102259</v>
      </c>
      <c r="I769" s="2"/>
      <c r="J769" s="2">
        <f t="shared" si="302"/>
        <v>0.26816836975709207</v>
      </c>
      <c r="K769" s="2">
        <f t="shared" si="303"/>
        <v>0.71233932522811472</v>
      </c>
      <c r="L769" s="2">
        <f t="shared" si="304"/>
        <v>4.0774719673802246E-3</v>
      </c>
      <c r="M769" s="2">
        <f t="shared" si="305"/>
        <v>1.5414833047413042E-2</v>
      </c>
      <c r="N769" s="1">
        <v>10786</v>
      </c>
      <c r="O769" s="1">
        <v>28651</v>
      </c>
      <c r="P769" s="1">
        <v>164</v>
      </c>
      <c r="Q769" s="1">
        <v>316</v>
      </c>
      <c r="R769" s="1">
        <v>302</v>
      </c>
      <c r="S769" s="1">
        <v>1</v>
      </c>
      <c r="X769" s="1">
        <v>1</v>
      </c>
      <c r="AG769" s="7">
        <f>IF(Q769&gt;0,RANK(Q769,(N769:P769,Q769:AE769)),0)</f>
        <v>3</v>
      </c>
      <c r="AH769" s="7">
        <f>IF(R769&gt;0,RANK(R769,(N769:P769,Q769:AE769)),0)</f>
        <v>4</v>
      </c>
      <c r="AI769" s="7">
        <f>IF(T769&gt;0,RANK(T769,(N769:P769,Q769:AE769)),0)</f>
        <v>0</v>
      </c>
      <c r="AJ769" s="7">
        <f>IF(S769&gt;0,RANK(S769,(N769:P769,Q769:AE769)),0)</f>
        <v>6</v>
      </c>
      <c r="AK769" s="2">
        <f t="shared" si="306"/>
        <v>7.8565923273911636E-3</v>
      </c>
      <c r="AL769" s="2">
        <f t="shared" si="307"/>
        <v>7.5085154521269985E-3</v>
      </c>
      <c r="AM769" s="2">
        <f t="shared" si="308"/>
        <v>0</v>
      </c>
      <c r="AN769" s="2">
        <f t="shared" si="309"/>
        <v>2.486263394744039E-5</v>
      </c>
      <c r="AP769" t="s">
        <v>1526</v>
      </c>
      <c r="AQ769" t="s">
        <v>1478</v>
      </c>
      <c r="AT769" s="93" t="s">
        <v>842</v>
      </c>
      <c r="AU769" s="92" t="s">
        <v>202</v>
      </c>
      <c r="AV769" s="83" t="str">
        <f t="shared" si="310"/>
        <v>18063</v>
      </c>
      <c r="AX769" s="7" t="s">
        <v>3753</v>
      </c>
    </row>
    <row r="770" spans="1:50" hidden="1" outlineLevel="1">
      <c r="A770" t="s">
        <v>2178</v>
      </c>
      <c r="B770" t="s">
        <v>1478</v>
      </c>
      <c r="C770" s="1">
        <f t="shared" ref="C770:C801" si="311">SUM(N770:AE770)</f>
        <v>18315</v>
      </c>
      <c r="D770" s="7">
        <f>RANK(N770,(N770:P770,Q770:AE770))</f>
        <v>2</v>
      </c>
      <c r="E770" s="7">
        <f>RANK(O770,(N770:P770,Q770:AE770))</f>
        <v>1</v>
      </c>
      <c r="F770" s="7">
        <f>IF(P770&gt;0,RANK(P770,(N770:P770,Q770:AE770)),0)</f>
        <v>5</v>
      </c>
      <c r="G770" s="1">
        <f t="shared" ref="G770:G801" si="312">IF(D770=1,N770,IF(E770=1,O770,P770))-IF(D770=2,N770,IF(E770=2,O770,P770))</f>
        <v>2674</v>
      </c>
      <c r="H770" s="2">
        <f t="shared" ref="H770:H801" si="313">G770/C770</f>
        <v>0.14600054600054599</v>
      </c>
      <c r="I770" s="2"/>
      <c r="J770" s="2">
        <f t="shared" ref="J770:J801" si="314">IF($C770=0,"-",N770/$C770)</f>
        <v>0.41752661752661752</v>
      </c>
      <c r="K770" s="2">
        <f t="shared" ref="K770:K801" si="315">IF($C770=0,"-",O770/$C770)</f>
        <v>0.56352716352716348</v>
      </c>
      <c r="L770" s="2">
        <f t="shared" ref="L770:L801" si="316">IF($C770=0,"-",P770/$C770)</f>
        <v>4.9140049140049139E-4</v>
      </c>
      <c r="M770" s="2">
        <f t="shared" ref="M770:M801" si="317">IF(C770=0,"-",(1-J770-K770-L770))</f>
        <v>1.845481845481857E-2</v>
      </c>
      <c r="N770" s="1">
        <v>7647</v>
      </c>
      <c r="O770" s="1">
        <v>10321</v>
      </c>
      <c r="P770" s="1">
        <v>9</v>
      </c>
      <c r="Q770" s="1">
        <v>213</v>
      </c>
      <c r="R770" s="1">
        <v>125</v>
      </c>
      <c r="AG770" s="7">
        <f>IF(Q770&gt;0,RANK(Q770,(N770:P770,Q770:AE770)),0)</f>
        <v>3</v>
      </c>
      <c r="AH770" s="7">
        <f>IF(R770&gt;0,RANK(R770,(N770:P770,Q770:AE770)),0)</f>
        <v>4</v>
      </c>
      <c r="AI770" s="7">
        <f>IF(T770&gt;0,RANK(T770,(N770:P770,Q770:AE770)),0)</f>
        <v>0</v>
      </c>
      <c r="AJ770" s="7">
        <f>IF(S770&gt;0,RANK(S770,(N770:P770,Q770:AE770)),0)</f>
        <v>0</v>
      </c>
      <c r="AK770" s="2">
        <f t="shared" ref="AK770:AK801" si="318">IF($C770=0,"-",Q770/$C770)</f>
        <v>1.162981162981163E-2</v>
      </c>
      <c r="AL770" s="2">
        <f t="shared" ref="AL770:AL801" si="319">IF($C770=0,"-",R770/$C770)</f>
        <v>6.8250068250068248E-3</v>
      </c>
      <c r="AM770" s="2">
        <f t="shared" ref="AM770:AM801" si="320">IF($C770=0,"-",T770/$C770)</f>
        <v>0</v>
      </c>
      <c r="AN770" s="2">
        <f t="shared" ref="AN770:AN801" si="321">IF($C770=0,"-",S770/$C770)</f>
        <v>0</v>
      </c>
      <c r="AP770" t="s">
        <v>2178</v>
      </c>
      <c r="AQ770" t="s">
        <v>1478</v>
      </c>
      <c r="AT770" s="93" t="s">
        <v>842</v>
      </c>
      <c r="AU770" s="92" t="s">
        <v>1482</v>
      </c>
      <c r="AV770" s="83" t="str">
        <f t="shared" ref="AV770:AV801" si="322">AT770&amp;AU770</f>
        <v>18065</v>
      </c>
      <c r="AX770" s="7" t="s">
        <v>3753</v>
      </c>
    </row>
    <row r="771" spans="1:50" hidden="1" outlineLevel="1">
      <c r="A771" t="s">
        <v>1527</v>
      </c>
      <c r="B771" t="s">
        <v>1478</v>
      </c>
      <c r="C771" s="1">
        <f t="shared" si="311"/>
        <v>34095</v>
      </c>
      <c r="D771" s="7">
        <f>RANK(N771,(N771:P771,Q771:AE771))</f>
        <v>2</v>
      </c>
      <c r="E771" s="7">
        <f>RANK(O771,(N771:P771,Q771:AE771))</f>
        <v>1</v>
      </c>
      <c r="F771" s="7">
        <f>IF(P771&gt;0,RANK(P771,(N771:P771,Q771:AE771)),0)</f>
        <v>3</v>
      </c>
      <c r="G771" s="1">
        <f t="shared" si="312"/>
        <v>7432</v>
      </c>
      <c r="H771" s="2">
        <f t="shared" si="313"/>
        <v>0.21797917583223347</v>
      </c>
      <c r="I771" s="2"/>
      <c r="J771" s="2">
        <f t="shared" si="314"/>
        <v>0.37832526763455054</v>
      </c>
      <c r="K771" s="2">
        <f t="shared" si="315"/>
        <v>0.59630444346678402</v>
      </c>
      <c r="L771" s="2">
        <f t="shared" si="316"/>
        <v>1.0060126118199149E-2</v>
      </c>
      <c r="M771" s="2">
        <f t="shared" si="317"/>
        <v>1.5310162780466289E-2</v>
      </c>
      <c r="N771" s="1">
        <v>12899</v>
      </c>
      <c r="O771" s="1">
        <v>20331</v>
      </c>
      <c r="P771" s="1">
        <v>343</v>
      </c>
      <c r="Q771" s="1">
        <v>289</v>
      </c>
      <c r="R771" s="1">
        <v>221</v>
      </c>
      <c r="S771" s="1">
        <v>6</v>
      </c>
      <c r="T771" s="1">
        <v>6</v>
      </c>
      <c r="AG771" s="7">
        <f>IF(Q771&gt;0,RANK(Q771,(N771:P771,Q771:AE771)),0)</f>
        <v>4</v>
      </c>
      <c r="AH771" s="7">
        <f>IF(R771&gt;0,RANK(R771,(N771:P771,Q771:AE771)),0)</f>
        <v>5</v>
      </c>
      <c r="AI771" s="7">
        <f>IF(T771&gt;0,RANK(T771,(N771:P771,Q771:AE771)),0)</f>
        <v>6</v>
      </c>
      <c r="AJ771" s="7">
        <f>IF(S771&gt;0,RANK(S771,(N771:P771,Q771:AE771)),0)</f>
        <v>6</v>
      </c>
      <c r="AK771" s="2">
        <f t="shared" si="318"/>
        <v>8.4763161753922869E-3</v>
      </c>
      <c r="AL771" s="2">
        <f t="shared" si="319"/>
        <v>6.481888840005866E-3</v>
      </c>
      <c r="AM771" s="2">
        <f t="shared" si="320"/>
        <v>1.7597888253409591E-4</v>
      </c>
      <c r="AN771" s="2">
        <f t="shared" si="321"/>
        <v>1.7597888253409591E-4</v>
      </c>
      <c r="AP771" t="s">
        <v>1527</v>
      </c>
      <c r="AQ771" t="s">
        <v>1478</v>
      </c>
      <c r="AT771" s="93" t="s">
        <v>842</v>
      </c>
      <c r="AU771" s="92" t="s">
        <v>1483</v>
      </c>
      <c r="AV771" s="83" t="str">
        <f t="shared" si="322"/>
        <v>18067</v>
      </c>
      <c r="AX771" s="7" t="s">
        <v>3753</v>
      </c>
    </row>
    <row r="772" spans="1:50" s="1" customFormat="1" hidden="1" outlineLevel="1">
      <c r="A772" t="s">
        <v>2996</v>
      </c>
      <c r="B772" t="s">
        <v>1478</v>
      </c>
      <c r="C772" s="1">
        <f t="shared" si="311"/>
        <v>14620</v>
      </c>
      <c r="D772" s="7">
        <f>RANK(N772,(N772:P772,Q772:AE772))</f>
        <v>2</v>
      </c>
      <c r="E772" s="7">
        <f>RANK(O772,(N772:P772,Q772:AE772))</f>
        <v>1</v>
      </c>
      <c r="F772" s="7">
        <f>IF(P772&gt;0,RANK(P772,(N772:P772,Q772:AE772)),0)</f>
        <v>3</v>
      </c>
      <c r="G772" s="1">
        <f t="shared" si="312"/>
        <v>5994</v>
      </c>
      <c r="H772" s="2">
        <f t="shared" si="313"/>
        <v>0.40998632010943914</v>
      </c>
      <c r="I772" s="2"/>
      <c r="J772" s="2">
        <f t="shared" si="314"/>
        <v>0.28173734610123119</v>
      </c>
      <c r="K772" s="2">
        <f t="shared" si="315"/>
        <v>0.69172366621067027</v>
      </c>
      <c r="L772" s="2">
        <f t="shared" si="316"/>
        <v>1.1080711354309165E-2</v>
      </c>
      <c r="M772" s="2">
        <f t="shared" si="317"/>
        <v>1.5458276333789427E-2</v>
      </c>
      <c r="N772" s="1">
        <v>4119</v>
      </c>
      <c r="O772" s="1">
        <v>10113</v>
      </c>
      <c r="P772" s="1">
        <v>162</v>
      </c>
      <c r="Q772" s="1">
        <v>124</v>
      </c>
      <c r="R772" s="1">
        <v>102</v>
      </c>
      <c r="AG772" s="7">
        <f>IF(Q772&gt;0,RANK(Q772,(N772:P772,Q772:AE772)),0)</f>
        <v>4</v>
      </c>
      <c r="AH772" s="7">
        <f>IF(R772&gt;0,RANK(R772,(N772:P772,Q772:AE772)),0)</f>
        <v>5</v>
      </c>
      <c r="AI772" s="7">
        <f>IF(T772&gt;0,RANK(T772,(N772:P772,Q772:AE772)),0)</f>
        <v>0</v>
      </c>
      <c r="AJ772" s="7">
        <f>IF(S772&gt;0,RANK(S772,(N772:P772,Q772:AE772)),0)</f>
        <v>0</v>
      </c>
      <c r="AK772" s="2">
        <f t="shared" si="318"/>
        <v>8.4815321477428179E-3</v>
      </c>
      <c r="AL772" s="2">
        <f t="shared" si="319"/>
        <v>6.9767441860465115E-3</v>
      </c>
      <c r="AM772" s="2">
        <f t="shared" si="320"/>
        <v>0</v>
      </c>
      <c r="AN772" s="2">
        <f t="shared" si="321"/>
        <v>0</v>
      </c>
      <c r="AO772" s="2"/>
      <c r="AP772" t="s">
        <v>2996</v>
      </c>
      <c r="AQ772" t="s">
        <v>1478</v>
      </c>
      <c r="AT772" s="93" t="s">
        <v>842</v>
      </c>
      <c r="AU772" s="92" t="s">
        <v>1484</v>
      </c>
      <c r="AV772" s="83" t="str">
        <f t="shared" si="322"/>
        <v>18069</v>
      </c>
      <c r="AX772" s="7" t="s">
        <v>3753</v>
      </c>
    </row>
    <row r="773" spans="1:50" s="1" customFormat="1" hidden="1" outlineLevel="1">
      <c r="A773" t="s">
        <v>3023</v>
      </c>
      <c r="B773" t="s">
        <v>1478</v>
      </c>
      <c r="C773" s="1">
        <f t="shared" si="311"/>
        <v>14602</v>
      </c>
      <c r="D773" s="7">
        <f>RANK(N773,(N773:P773,Q773:AE773))</f>
        <v>2</v>
      </c>
      <c r="E773" s="7">
        <f>RANK(O773,(N773:P773,Q773:AE773))</f>
        <v>1</v>
      </c>
      <c r="F773" s="7">
        <f>IF(P773&gt;0,RANK(P773,(N773:P773,Q773:AE773)),0)</f>
        <v>5</v>
      </c>
      <c r="G773" s="1">
        <f t="shared" si="312"/>
        <v>3724</v>
      </c>
      <c r="H773" s="2">
        <f t="shared" si="313"/>
        <v>0.25503355704697989</v>
      </c>
      <c r="I773" s="2"/>
      <c r="J773" s="2">
        <f t="shared" si="314"/>
        <v>0.36501849061772362</v>
      </c>
      <c r="K773" s="2">
        <f t="shared" si="315"/>
        <v>0.62005204766470345</v>
      </c>
      <c r="L773" s="2">
        <f t="shared" si="316"/>
        <v>1.8490617723599507E-3</v>
      </c>
      <c r="M773" s="2">
        <f t="shared" si="317"/>
        <v>1.3080399945212972E-2</v>
      </c>
      <c r="N773" s="1">
        <v>5330</v>
      </c>
      <c r="O773" s="1">
        <v>9054</v>
      </c>
      <c r="P773" s="1">
        <v>27</v>
      </c>
      <c r="Q773" s="1">
        <v>133</v>
      </c>
      <c r="R773" s="1">
        <v>55</v>
      </c>
      <c r="S773" s="1">
        <v>2</v>
      </c>
      <c r="T773" s="1">
        <v>1</v>
      </c>
      <c r="AG773" s="7">
        <f>IF(Q773&gt;0,RANK(Q773,(N773:P773,Q773:AE773)),0)</f>
        <v>3</v>
      </c>
      <c r="AH773" s="7">
        <f>IF(R773&gt;0,RANK(R773,(N773:P773,Q773:AE773)),0)</f>
        <v>4</v>
      </c>
      <c r="AI773" s="7">
        <f>IF(T773&gt;0,RANK(T773,(N773:P773,Q773:AE773)),0)</f>
        <v>7</v>
      </c>
      <c r="AJ773" s="7">
        <f>IF(S773&gt;0,RANK(S773,(N773:P773,Q773:AE773)),0)</f>
        <v>6</v>
      </c>
      <c r="AK773" s="2">
        <f t="shared" si="318"/>
        <v>9.1083413231064243E-3</v>
      </c>
      <c r="AL773" s="2">
        <f t="shared" si="319"/>
        <v>3.7666073140665661E-3</v>
      </c>
      <c r="AM773" s="2">
        <f t="shared" si="320"/>
        <v>6.8483769346664841E-5</v>
      </c>
      <c r="AN773" s="2">
        <f t="shared" si="321"/>
        <v>1.3696753869332968E-4</v>
      </c>
      <c r="AO773" s="2"/>
      <c r="AP773" t="s">
        <v>3023</v>
      </c>
      <c r="AQ773" t="s">
        <v>1478</v>
      </c>
      <c r="AT773" s="93" t="s">
        <v>842</v>
      </c>
      <c r="AU773" s="92" t="s">
        <v>661</v>
      </c>
      <c r="AV773" s="83" t="str">
        <f t="shared" si="322"/>
        <v>18071</v>
      </c>
      <c r="AX773" s="7" t="s">
        <v>3753</v>
      </c>
    </row>
    <row r="774" spans="1:50" s="1" customFormat="1" hidden="1" outlineLevel="1">
      <c r="A774" t="s">
        <v>2865</v>
      </c>
      <c r="B774" t="s">
        <v>1478</v>
      </c>
      <c r="C774" s="1">
        <f t="shared" si="311"/>
        <v>11167</v>
      </c>
      <c r="D774" s="7">
        <f>RANK(N774,(N774:P774,Q774:AE774))</f>
        <v>2</v>
      </c>
      <c r="E774" s="7">
        <f>RANK(O774,(N774:P774,Q774:AE774))</f>
        <v>1</v>
      </c>
      <c r="F774" s="7">
        <f>IF(P774&gt;0,RANK(P774,(N774:P774,Q774:AE774)),0)</f>
        <v>3</v>
      </c>
      <c r="G774" s="1">
        <f t="shared" si="312"/>
        <v>3468</v>
      </c>
      <c r="H774" s="2">
        <f t="shared" si="313"/>
        <v>0.31055789379421511</v>
      </c>
      <c r="I774" s="2"/>
      <c r="J774" s="2">
        <f t="shared" si="314"/>
        <v>0.33527357392316648</v>
      </c>
      <c r="K774" s="2">
        <f t="shared" si="315"/>
        <v>0.64583146771738154</v>
      </c>
      <c r="L774" s="2">
        <f t="shared" si="316"/>
        <v>6.3580191636070562E-3</v>
      </c>
      <c r="M774" s="2">
        <f t="shared" si="317"/>
        <v>1.2536939195844929E-2</v>
      </c>
      <c r="N774" s="1">
        <v>3744</v>
      </c>
      <c r="O774" s="1">
        <v>7212</v>
      </c>
      <c r="P774" s="1">
        <v>71</v>
      </c>
      <c r="Q774" s="1">
        <v>68</v>
      </c>
      <c r="R774" s="1">
        <v>67</v>
      </c>
      <c r="S774" s="1">
        <v>3</v>
      </c>
      <c r="T774" s="1">
        <v>2</v>
      </c>
      <c r="AG774" s="7">
        <f>IF(Q774&gt;0,RANK(Q774,(N774:P774,Q774:AE774)),0)</f>
        <v>4</v>
      </c>
      <c r="AH774" s="7">
        <f>IF(R774&gt;0,RANK(R774,(N774:P774,Q774:AE774)),0)</f>
        <v>5</v>
      </c>
      <c r="AI774" s="7">
        <f>IF(T774&gt;0,RANK(T774,(N774:P774,Q774:AE774)),0)</f>
        <v>7</v>
      </c>
      <c r="AJ774" s="7">
        <f>IF(S774&gt;0,RANK(S774,(N774:P774,Q774:AE774)),0)</f>
        <v>6</v>
      </c>
      <c r="AK774" s="2">
        <f t="shared" si="318"/>
        <v>6.0893704665532372E-3</v>
      </c>
      <c r="AL774" s="2">
        <f t="shared" si="319"/>
        <v>5.9998209008686309E-3</v>
      </c>
      <c r="AM774" s="2">
        <f t="shared" si="320"/>
        <v>1.7909913136921287E-4</v>
      </c>
      <c r="AN774" s="2">
        <f t="shared" si="321"/>
        <v>2.6864869705381931E-4</v>
      </c>
      <c r="AO774" s="2"/>
      <c r="AP774" t="s">
        <v>2865</v>
      </c>
      <c r="AQ774" t="s">
        <v>1478</v>
      </c>
      <c r="AT774" s="93" t="s">
        <v>842</v>
      </c>
      <c r="AU774" s="92" t="s">
        <v>662</v>
      </c>
      <c r="AV774" s="83" t="str">
        <f t="shared" si="322"/>
        <v>18073</v>
      </c>
      <c r="AX774" s="7" t="s">
        <v>3753</v>
      </c>
    </row>
    <row r="775" spans="1:50" s="1" customFormat="1" hidden="1" outlineLevel="1">
      <c r="A775" t="s">
        <v>587</v>
      </c>
      <c r="B775" t="s">
        <v>1478</v>
      </c>
      <c r="C775" s="1">
        <f t="shared" si="311"/>
        <v>8030</v>
      </c>
      <c r="D775" s="7">
        <f>RANK(N775,(N775:P775,Q775:AE775))</f>
        <v>2</v>
      </c>
      <c r="E775" s="7">
        <f>RANK(O775,(N775:P775,Q775:AE775))</f>
        <v>1</v>
      </c>
      <c r="F775" s="7">
        <f>IF(P775&gt;0,RANK(P775,(N775:P775,Q775:AE775)),0)</f>
        <v>5</v>
      </c>
      <c r="G775" s="1">
        <f t="shared" si="312"/>
        <v>1520</v>
      </c>
      <c r="H775" s="2">
        <f t="shared" si="313"/>
        <v>0.18929016189290163</v>
      </c>
      <c r="I775" s="2"/>
      <c r="J775" s="2">
        <f t="shared" si="314"/>
        <v>0.39439601494396015</v>
      </c>
      <c r="K775" s="2">
        <f t="shared" si="315"/>
        <v>0.58368617683686175</v>
      </c>
      <c r="L775" s="2">
        <f t="shared" si="316"/>
        <v>1.8679950186799503E-3</v>
      </c>
      <c r="M775" s="2">
        <f t="shared" si="317"/>
        <v>2.0049813200498152E-2</v>
      </c>
      <c r="N775" s="1">
        <v>3167</v>
      </c>
      <c r="O775" s="1">
        <v>4687</v>
      </c>
      <c r="P775" s="1">
        <v>15</v>
      </c>
      <c r="Q775" s="1">
        <v>96</v>
      </c>
      <c r="R775" s="1">
        <v>65</v>
      </c>
      <c r="AG775" s="7">
        <f>IF(Q775&gt;0,RANK(Q775,(N775:P775,Q775:AE775)),0)</f>
        <v>3</v>
      </c>
      <c r="AH775" s="7">
        <f>IF(R775&gt;0,RANK(R775,(N775:P775,Q775:AE775)),0)</f>
        <v>4</v>
      </c>
      <c r="AI775" s="7">
        <f>IF(T775&gt;0,RANK(T775,(N775:P775,Q775:AE775)),0)</f>
        <v>0</v>
      </c>
      <c r="AJ775" s="7">
        <f>IF(S775&gt;0,RANK(S775,(N775:P775,Q775:AE775)),0)</f>
        <v>0</v>
      </c>
      <c r="AK775" s="2">
        <f t="shared" si="318"/>
        <v>1.1955168119551681E-2</v>
      </c>
      <c r="AL775" s="2">
        <f t="shared" si="319"/>
        <v>8.0946450809464502E-3</v>
      </c>
      <c r="AM775" s="2">
        <f t="shared" si="320"/>
        <v>0</v>
      </c>
      <c r="AN775" s="2">
        <f t="shared" si="321"/>
        <v>0</v>
      </c>
      <c r="AO775" s="2"/>
      <c r="AP775" t="s">
        <v>587</v>
      </c>
      <c r="AQ775" t="s">
        <v>1478</v>
      </c>
      <c r="AT775" s="93" t="s">
        <v>842</v>
      </c>
      <c r="AU775" s="92" t="s">
        <v>663</v>
      </c>
      <c r="AV775" s="83" t="str">
        <f t="shared" si="322"/>
        <v>18075</v>
      </c>
      <c r="AX775" s="7" t="s">
        <v>3753</v>
      </c>
    </row>
    <row r="776" spans="1:50" hidden="1" outlineLevel="1">
      <c r="A776" t="s">
        <v>3024</v>
      </c>
      <c r="B776" t="s">
        <v>1478</v>
      </c>
      <c r="C776" s="1">
        <f t="shared" si="311"/>
        <v>11931</v>
      </c>
      <c r="D776" s="7">
        <f>RANK(N776,(N776:P776,Q776:AE776))</f>
        <v>2</v>
      </c>
      <c r="E776" s="7">
        <f>RANK(O776,(N776:P776,Q776:AE776))</f>
        <v>1</v>
      </c>
      <c r="F776" s="7">
        <f>IF(P776&gt;0,RANK(P776,(N776:P776,Q776:AE776)),0)</f>
        <v>4</v>
      </c>
      <c r="G776" s="1">
        <f t="shared" si="312"/>
        <v>1465</v>
      </c>
      <c r="H776" s="2">
        <f t="shared" si="313"/>
        <v>0.12278937222361914</v>
      </c>
      <c r="I776" s="2"/>
      <c r="J776" s="2">
        <f t="shared" si="314"/>
        <v>0.42888274243567176</v>
      </c>
      <c r="K776" s="2">
        <f t="shared" si="315"/>
        <v>0.55167211465929089</v>
      </c>
      <c r="L776" s="2">
        <f t="shared" si="316"/>
        <v>7.0404827759617799E-3</v>
      </c>
      <c r="M776" s="2">
        <f t="shared" si="317"/>
        <v>1.2404660129075514E-2</v>
      </c>
      <c r="N776" s="1">
        <v>5117</v>
      </c>
      <c r="O776" s="1">
        <v>6582</v>
      </c>
      <c r="P776" s="1">
        <v>84</v>
      </c>
      <c r="Q776" s="1">
        <v>89</v>
      </c>
      <c r="R776" s="1">
        <v>54</v>
      </c>
      <c r="S776" s="1">
        <v>4</v>
      </c>
      <c r="T776" s="1">
        <v>1</v>
      </c>
      <c r="AG776" s="7">
        <f>IF(Q776&gt;0,RANK(Q776,(N776:P776,Q776:AE776)),0)</f>
        <v>3</v>
      </c>
      <c r="AH776" s="7">
        <f>IF(R776&gt;0,RANK(R776,(N776:P776,Q776:AE776)),0)</f>
        <v>5</v>
      </c>
      <c r="AI776" s="7">
        <f>IF(T776&gt;0,RANK(T776,(N776:P776,Q776:AE776)),0)</f>
        <v>7</v>
      </c>
      <c r="AJ776" s="7">
        <f>IF(S776&gt;0,RANK(S776,(N776:P776,Q776:AE776)),0)</f>
        <v>6</v>
      </c>
      <c r="AK776" s="2">
        <f t="shared" si="318"/>
        <v>7.4595591316737909E-3</v>
      </c>
      <c r="AL776" s="2">
        <f t="shared" si="319"/>
        <v>4.5260246416897161E-3</v>
      </c>
      <c r="AM776" s="2">
        <f t="shared" si="320"/>
        <v>8.3815271142402147E-5</v>
      </c>
      <c r="AN776" s="2">
        <f t="shared" si="321"/>
        <v>3.3526108456960859E-4</v>
      </c>
      <c r="AP776" t="s">
        <v>3024</v>
      </c>
      <c r="AQ776" t="s">
        <v>1478</v>
      </c>
      <c r="AT776" s="93" t="s">
        <v>842</v>
      </c>
      <c r="AU776" s="92" t="s">
        <v>664</v>
      </c>
      <c r="AV776" s="83" t="str">
        <f t="shared" si="322"/>
        <v>18077</v>
      </c>
      <c r="AX776" s="7" t="s">
        <v>3753</v>
      </c>
    </row>
    <row r="777" spans="1:50" hidden="1" outlineLevel="1">
      <c r="A777" t="s">
        <v>735</v>
      </c>
      <c r="B777" t="s">
        <v>1478</v>
      </c>
      <c r="C777" s="1">
        <f t="shared" si="311"/>
        <v>9494</v>
      </c>
      <c r="D777" s="7">
        <f>RANK(N777,(N777:P777,Q777:AE777))</f>
        <v>2</v>
      </c>
      <c r="E777" s="7">
        <f>RANK(O777,(N777:P777,Q777:AE777))</f>
        <v>1</v>
      </c>
      <c r="F777" s="7">
        <f>IF(P777&gt;0,RANK(P777,(N777:P777,Q777:AE777)),0)</f>
        <v>5</v>
      </c>
      <c r="G777" s="1">
        <f t="shared" si="312"/>
        <v>2183</v>
      </c>
      <c r="H777" s="2">
        <f t="shared" si="313"/>
        <v>0.2299346955972193</v>
      </c>
      <c r="I777" s="2"/>
      <c r="J777" s="2">
        <f t="shared" si="314"/>
        <v>0.37381504107857594</v>
      </c>
      <c r="K777" s="2">
        <f t="shared" si="315"/>
        <v>0.60374973667579523</v>
      </c>
      <c r="L777" s="2">
        <f t="shared" si="316"/>
        <v>4.9504950495049506E-3</v>
      </c>
      <c r="M777" s="2">
        <f t="shared" si="317"/>
        <v>1.7484727196123932E-2</v>
      </c>
      <c r="N777" s="1">
        <v>3549</v>
      </c>
      <c r="O777" s="1">
        <v>5732</v>
      </c>
      <c r="P777" s="1">
        <v>47</v>
      </c>
      <c r="Q777" s="1">
        <v>107</v>
      </c>
      <c r="R777" s="1">
        <v>59</v>
      </c>
      <c r="AG777" s="7">
        <f>IF(Q777&gt;0,RANK(Q777,(N777:P777,Q777:AE777)),0)</f>
        <v>3</v>
      </c>
      <c r="AH777" s="7">
        <f>IF(R777&gt;0,RANK(R777,(N777:P777,Q777:AE777)),0)</f>
        <v>4</v>
      </c>
      <c r="AI777" s="7">
        <f>IF(T777&gt;0,RANK(T777,(N777:P777,Q777:AE777)),0)</f>
        <v>0</v>
      </c>
      <c r="AJ777" s="7">
        <f>IF(S777&gt;0,RANK(S777,(N777:P777,Q777:AE777)),0)</f>
        <v>0</v>
      </c>
      <c r="AK777" s="2">
        <f t="shared" si="318"/>
        <v>1.1270275963766589E-2</v>
      </c>
      <c r="AL777" s="2">
        <f t="shared" si="319"/>
        <v>6.2144512323572786E-3</v>
      </c>
      <c r="AM777" s="2">
        <f t="shared" si="320"/>
        <v>0</v>
      </c>
      <c r="AN777" s="2">
        <f t="shared" si="321"/>
        <v>0</v>
      </c>
      <c r="AP777" t="s">
        <v>735</v>
      </c>
      <c r="AQ777" t="s">
        <v>1478</v>
      </c>
      <c r="AT777" s="93" t="s">
        <v>842</v>
      </c>
      <c r="AU777" s="92" t="s">
        <v>665</v>
      </c>
      <c r="AV777" s="83" t="str">
        <f t="shared" si="322"/>
        <v>18079</v>
      </c>
      <c r="AX777" s="7" t="s">
        <v>3753</v>
      </c>
    </row>
    <row r="778" spans="1:50" hidden="1" outlineLevel="1">
      <c r="A778" t="s">
        <v>2118</v>
      </c>
      <c r="B778" t="s">
        <v>1478</v>
      </c>
      <c r="C778" s="1">
        <f t="shared" si="311"/>
        <v>42284</v>
      </c>
      <c r="D778" s="7">
        <f>RANK(N778,(N778:P778,Q778:AE778))</f>
        <v>2</v>
      </c>
      <c r="E778" s="7">
        <f>RANK(O778,(N778:P778,Q778:AE778))</f>
        <v>1</v>
      </c>
      <c r="F778" s="7">
        <f>IF(P778&gt;0,RANK(P778,(N778:P778,Q778:AE778)),0)</f>
        <v>5</v>
      </c>
      <c r="G778" s="1">
        <f t="shared" si="312"/>
        <v>17452</v>
      </c>
      <c r="H778" s="2">
        <f t="shared" si="313"/>
        <v>0.41273294863305271</v>
      </c>
      <c r="I778" s="2"/>
      <c r="J778" s="2">
        <f t="shared" si="314"/>
        <v>0.2826601078422098</v>
      </c>
      <c r="K778" s="2">
        <f t="shared" si="315"/>
        <v>0.69539305647526251</v>
      </c>
      <c r="L778" s="2">
        <f t="shared" si="316"/>
        <v>4.2096301201400054E-3</v>
      </c>
      <c r="M778" s="2">
        <f t="shared" si="317"/>
        <v>1.773720556238775E-2</v>
      </c>
      <c r="N778" s="1">
        <v>11952</v>
      </c>
      <c r="O778" s="1">
        <v>29404</v>
      </c>
      <c r="P778" s="1">
        <v>178</v>
      </c>
      <c r="Q778" s="1">
        <v>382</v>
      </c>
      <c r="R778" s="1">
        <v>364</v>
      </c>
      <c r="T778" s="1">
        <v>4</v>
      </c>
      <c r="AG778" s="7">
        <f>IF(Q778&gt;0,RANK(Q778,(N778:P778,Q778:AE778)),0)</f>
        <v>3</v>
      </c>
      <c r="AH778" s="7">
        <f>IF(R778&gt;0,RANK(R778,(N778:P778,Q778:AE778)),0)</f>
        <v>4</v>
      </c>
      <c r="AI778" s="7">
        <f>IF(T778&gt;0,RANK(T778,(N778:P778,Q778:AE778)),0)</f>
        <v>6</v>
      </c>
      <c r="AJ778" s="7">
        <f>IF(S778&gt;0,RANK(S778,(N778:P778,Q778:AE778)),0)</f>
        <v>0</v>
      </c>
      <c r="AK778" s="2">
        <f t="shared" si="318"/>
        <v>9.0341500331094504E-3</v>
      </c>
      <c r="AL778" s="2">
        <f t="shared" si="319"/>
        <v>8.6084570996121466E-3</v>
      </c>
      <c r="AM778" s="2">
        <f t="shared" si="320"/>
        <v>9.4598429666067541E-5</v>
      </c>
      <c r="AN778" s="2">
        <f t="shared" si="321"/>
        <v>0</v>
      </c>
      <c r="AP778" t="s">
        <v>2118</v>
      </c>
      <c r="AQ778" t="s">
        <v>1478</v>
      </c>
      <c r="AT778" s="93" t="s">
        <v>842</v>
      </c>
      <c r="AU778" s="92" t="s">
        <v>666</v>
      </c>
      <c r="AV778" s="83" t="str">
        <f t="shared" si="322"/>
        <v>18081</v>
      </c>
      <c r="AX778" s="7" t="s">
        <v>3753</v>
      </c>
    </row>
    <row r="779" spans="1:50" hidden="1" outlineLevel="1">
      <c r="A779" t="s">
        <v>736</v>
      </c>
      <c r="B779" t="s">
        <v>1478</v>
      </c>
      <c r="C779" s="1">
        <f t="shared" si="311"/>
        <v>15054</v>
      </c>
      <c r="D779" s="7">
        <f>RANK(N779,(N779:P779,Q779:AE779))</f>
        <v>2</v>
      </c>
      <c r="E779" s="7">
        <f>RANK(O779,(N779:P779,Q779:AE779))</f>
        <v>1</v>
      </c>
      <c r="F779" s="7">
        <f>IF(P779&gt;0,RANK(P779,(N779:P779,Q779:AE779)),0)</f>
        <v>5</v>
      </c>
      <c r="G779" s="1">
        <f t="shared" si="312"/>
        <v>2185</v>
      </c>
      <c r="H779" s="2">
        <f t="shared" si="313"/>
        <v>0.14514414773482132</v>
      </c>
      <c r="I779" s="2"/>
      <c r="J779" s="2">
        <f t="shared" si="314"/>
        <v>0.41849342367477083</v>
      </c>
      <c r="K779" s="2">
        <f t="shared" si="315"/>
        <v>0.56363757140959214</v>
      </c>
      <c r="L779" s="2">
        <f t="shared" si="316"/>
        <v>5.0484920951242192E-3</v>
      </c>
      <c r="M779" s="2">
        <f t="shared" si="317"/>
        <v>1.2820512820512813E-2</v>
      </c>
      <c r="N779" s="1">
        <v>6300</v>
      </c>
      <c r="O779" s="1">
        <v>8485</v>
      </c>
      <c r="P779" s="1">
        <v>76</v>
      </c>
      <c r="Q779" s="1">
        <v>100</v>
      </c>
      <c r="R779" s="1">
        <v>93</v>
      </c>
      <c r="AG779" s="7">
        <f>IF(Q779&gt;0,RANK(Q779,(N779:P779,Q779:AE779)),0)</f>
        <v>3</v>
      </c>
      <c r="AH779" s="7">
        <f>IF(R779&gt;0,RANK(R779,(N779:P779,Q779:AE779)),0)</f>
        <v>4</v>
      </c>
      <c r="AI779" s="7">
        <f>IF(T779&gt;0,RANK(T779,(N779:P779,Q779:AE779)),0)</f>
        <v>0</v>
      </c>
      <c r="AJ779" s="7">
        <f>IF(S779&gt;0,RANK(S779,(N779:P779,Q779:AE779)),0)</f>
        <v>0</v>
      </c>
      <c r="AK779" s="2">
        <f t="shared" si="318"/>
        <v>6.6427527567423945E-3</v>
      </c>
      <c r="AL779" s="2">
        <f t="shared" si="319"/>
        <v>6.1777600637704265E-3</v>
      </c>
      <c r="AM779" s="2">
        <f t="shared" si="320"/>
        <v>0</v>
      </c>
      <c r="AN779" s="2">
        <f t="shared" si="321"/>
        <v>0</v>
      </c>
      <c r="AP779" t="s">
        <v>736</v>
      </c>
      <c r="AQ779" t="s">
        <v>1478</v>
      </c>
      <c r="AT779" s="93" t="s">
        <v>842</v>
      </c>
      <c r="AU779" s="92" t="s">
        <v>667</v>
      </c>
      <c r="AV779" s="83" t="str">
        <f t="shared" si="322"/>
        <v>18083</v>
      </c>
      <c r="AX779" s="7" t="s">
        <v>3753</v>
      </c>
    </row>
    <row r="780" spans="1:50" hidden="1" outlineLevel="1">
      <c r="A780" t="s">
        <v>1676</v>
      </c>
      <c r="B780" t="s">
        <v>1478</v>
      </c>
      <c r="C780" s="1">
        <f t="shared" si="311"/>
        <v>25284</v>
      </c>
      <c r="D780" s="7">
        <f>RANK(N780,(N780:P780,Q780:AE780))</f>
        <v>2</v>
      </c>
      <c r="E780" s="7">
        <f>RANK(O780,(N780:P780,Q780:AE780))</f>
        <v>1</v>
      </c>
      <c r="F780" s="7">
        <f>IF(P780&gt;0,RANK(P780,(N780:P780,Q780:AE780)),0)</f>
        <v>5</v>
      </c>
      <c r="G780" s="1">
        <f t="shared" si="312"/>
        <v>13255</v>
      </c>
      <c r="H780" s="2">
        <f t="shared" si="313"/>
        <v>0.52424458155355169</v>
      </c>
      <c r="I780" s="2"/>
      <c r="J780" s="2">
        <f t="shared" si="314"/>
        <v>0.22880082265464324</v>
      </c>
      <c r="K780" s="2">
        <f t="shared" si="315"/>
        <v>0.75304540420819488</v>
      </c>
      <c r="L780" s="2">
        <f t="shared" si="316"/>
        <v>3.6386647682328747E-3</v>
      </c>
      <c r="M780" s="2">
        <f t="shared" si="317"/>
        <v>1.4515108368929058E-2</v>
      </c>
      <c r="N780" s="1">
        <v>5785</v>
      </c>
      <c r="O780" s="1">
        <v>19040</v>
      </c>
      <c r="P780" s="1">
        <v>92</v>
      </c>
      <c r="Q780" s="1">
        <v>182</v>
      </c>
      <c r="R780" s="1">
        <v>183</v>
      </c>
      <c r="S780" s="1">
        <v>2</v>
      </c>
      <c r="AG780" s="7">
        <f>IF(Q780&gt;0,RANK(Q780,(N780:P780,Q780:AE780)),0)</f>
        <v>4</v>
      </c>
      <c r="AH780" s="7">
        <f>IF(R780&gt;0,RANK(R780,(N780:P780,Q780:AE780)),0)</f>
        <v>3</v>
      </c>
      <c r="AI780" s="7">
        <f>IF(T780&gt;0,RANK(T780,(N780:P780,Q780:AE780)),0)</f>
        <v>0</v>
      </c>
      <c r="AJ780" s="7">
        <f>IF(S780&gt;0,RANK(S780,(N780:P780,Q780:AE780)),0)</f>
        <v>6</v>
      </c>
      <c r="AK780" s="2">
        <f t="shared" si="318"/>
        <v>7.1982281284606866E-3</v>
      </c>
      <c r="AL780" s="2">
        <f t="shared" si="319"/>
        <v>7.2377788324632176E-3</v>
      </c>
      <c r="AM780" s="2">
        <f t="shared" si="320"/>
        <v>0</v>
      </c>
      <c r="AN780" s="2">
        <f t="shared" si="321"/>
        <v>7.9101408005062489E-5</v>
      </c>
      <c r="AP780" t="s">
        <v>1676</v>
      </c>
      <c r="AQ780" t="s">
        <v>1478</v>
      </c>
      <c r="AT780" s="93" t="s">
        <v>842</v>
      </c>
      <c r="AU780" s="92" t="s">
        <v>668</v>
      </c>
      <c r="AV780" s="83" t="str">
        <f t="shared" si="322"/>
        <v>18085</v>
      </c>
      <c r="AX780" s="7" t="s">
        <v>3753</v>
      </c>
    </row>
    <row r="781" spans="1:50" hidden="1" outlineLevel="1">
      <c r="A781" t="s">
        <v>689</v>
      </c>
      <c r="B781" t="s">
        <v>1478</v>
      </c>
      <c r="C781" s="1">
        <f t="shared" si="311"/>
        <v>8333</v>
      </c>
      <c r="D781" s="7">
        <f>RANK(N781,(N781:P781,Q781:AE781))</f>
        <v>2</v>
      </c>
      <c r="E781" s="7">
        <f>RANK(O781,(N781:P781,Q781:AE781))</f>
        <v>1</v>
      </c>
      <c r="F781" s="7">
        <f>IF(P781&gt;0,RANK(P781,(N781:P781,Q781:AE781)),0)</f>
        <v>4</v>
      </c>
      <c r="G781" s="1">
        <f t="shared" si="312"/>
        <v>2704</v>
      </c>
      <c r="H781" s="2">
        <f t="shared" si="313"/>
        <v>0.32449297971918878</v>
      </c>
      <c r="I781" s="2"/>
      <c r="J781" s="2">
        <f t="shared" si="314"/>
        <v>0.327973118924757</v>
      </c>
      <c r="K781" s="2">
        <f t="shared" si="315"/>
        <v>0.65246609864394578</v>
      </c>
      <c r="L781" s="2">
        <f t="shared" si="316"/>
        <v>6.1202448097923915E-3</v>
      </c>
      <c r="M781" s="2">
        <f t="shared" si="317"/>
        <v>1.3440537621504827E-2</v>
      </c>
      <c r="N781" s="1">
        <v>2733</v>
      </c>
      <c r="O781" s="1">
        <v>5437</v>
      </c>
      <c r="P781" s="1">
        <v>51</v>
      </c>
      <c r="Q781" s="1">
        <v>74</v>
      </c>
      <c r="R781" s="1">
        <v>30</v>
      </c>
      <c r="S781" s="1">
        <v>6</v>
      </c>
      <c r="T781" s="1">
        <v>2</v>
      </c>
      <c r="AG781" s="7">
        <f>IF(Q781&gt;0,RANK(Q781,(N781:P781,Q781:AE781)),0)</f>
        <v>3</v>
      </c>
      <c r="AH781" s="7">
        <f>IF(R781&gt;0,RANK(R781,(N781:P781,Q781:AE781)),0)</f>
        <v>5</v>
      </c>
      <c r="AI781" s="7">
        <f>IF(T781&gt;0,RANK(T781,(N781:P781,Q781:AE781)),0)</f>
        <v>7</v>
      </c>
      <c r="AJ781" s="7">
        <f>IF(S781&gt;0,RANK(S781,(N781:P781,Q781:AE781)),0)</f>
        <v>6</v>
      </c>
      <c r="AK781" s="2">
        <f t="shared" si="318"/>
        <v>8.8803552142085688E-3</v>
      </c>
      <c r="AL781" s="2">
        <f t="shared" si="319"/>
        <v>3.6001440057602304E-3</v>
      </c>
      <c r="AM781" s="2">
        <f t="shared" si="320"/>
        <v>2.4000960038401536E-4</v>
      </c>
      <c r="AN781" s="2">
        <f t="shared" si="321"/>
        <v>7.2002880115204612E-4</v>
      </c>
      <c r="AP781" t="s">
        <v>689</v>
      </c>
      <c r="AQ781" t="s">
        <v>1478</v>
      </c>
      <c r="AT781" s="93" t="s">
        <v>842</v>
      </c>
      <c r="AU781" s="92" t="s">
        <v>91</v>
      </c>
      <c r="AV781" s="83" t="str">
        <f t="shared" si="322"/>
        <v>18087</v>
      </c>
      <c r="AX781" s="7" t="s">
        <v>3753</v>
      </c>
    </row>
    <row r="782" spans="1:50" hidden="1" outlineLevel="1">
      <c r="A782" t="s">
        <v>2034</v>
      </c>
      <c r="B782" t="s">
        <v>1478</v>
      </c>
      <c r="C782" s="1">
        <f t="shared" si="311"/>
        <v>175994</v>
      </c>
      <c r="D782" s="7">
        <f>RANK(N782,(N782:P782,Q782:AE782))</f>
        <v>1</v>
      </c>
      <c r="E782" s="7">
        <f>RANK(O782,(N782:P782,Q782:AE782))</f>
        <v>2</v>
      </c>
      <c r="F782" s="7">
        <f>IF(P782&gt;0,RANK(P782,(N782:P782,Q782:AE782)),0)</f>
        <v>3</v>
      </c>
      <c r="G782" s="1">
        <f t="shared" si="312"/>
        <v>45689</v>
      </c>
      <c r="H782" s="2">
        <f t="shared" si="313"/>
        <v>0.25960544109458278</v>
      </c>
      <c r="I782" s="2"/>
      <c r="J782" s="2">
        <f t="shared" si="314"/>
        <v>0.61978249258497453</v>
      </c>
      <c r="K782" s="2">
        <f t="shared" si="315"/>
        <v>0.3601770514903917</v>
      </c>
      <c r="L782" s="2">
        <f t="shared" si="316"/>
        <v>9.4264577201495503E-3</v>
      </c>
      <c r="M782" s="2">
        <f t="shared" si="317"/>
        <v>1.0613998204484221E-2</v>
      </c>
      <c r="N782" s="1">
        <v>109078</v>
      </c>
      <c r="O782" s="1">
        <v>63389</v>
      </c>
      <c r="P782" s="1">
        <v>1659</v>
      </c>
      <c r="Q782" s="1">
        <v>1131</v>
      </c>
      <c r="R782" s="1">
        <v>732</v>
      </c>
      <c r="S782" s="1">
        <v>5</v>
      </c>
      <c r="AG782" s="7">
        <f>IF(Q782&gt;0,RANK(Q782,(N782:P782,Q782:AE782)),0)</f>
        <v>4</v>
      </c>
      <c r="AH782" s="7">
        <f>IF(R782&gt;0,RANK(R782,(N782:P782,Q782:AE782)),0)</f>
        <v>5</v>
      </c>
      <c r="AI782" s="7">
        <f>IF(T782&gt;0,RANK(T782,(N782:P782,Q782:AE782)),0)</f>
        <v>0</v>
      </c>
      <c r="AJ782" s="7">
        <f>IF(S782&gt;0,RANK(S782,(N782:P782,Q782:AE782)),0)</f>
        <v>6</v>
      </c>
      <c r="AK782" s="2">
        <f t="shared" si="318"/>
        <v>6.4263554439355887E-3</v>
      </c>
      <c r="AL782" s="2">
        <f t="shared" si="319"/>
        <v>4.1592327011148109E-3</v>
      </c>
      <c r="AM782" s="2">
        <f t="shared" si="320"/>
        <v>0</v>
      </c>
      <c r="AN782" s="2">
        <f t="shared" si="321"/>
        <v>2.8410059433844335E-5</v>
      </c>
      <c r="AP782" t="s">
        <v>2034</v>
      </c>
      <c r="AQ782" t="s">
        <v>1478</v>
      </c>
      <c r="AT782" s="93" t="s">
        <v>842</v>
      </c>
      <c r="AU782" s="92" t="s">
        <v>92</v>
      </c>
      <c r="AV782" s="83" t="str">
        <f t="shared" si="322"/>
        <v>18089</v>
      </c>
      <c r="AX782" s="7" t="s">
        <v>3753</v>
      </c>
    </row>
    <row r="783" spans="1:50" hidden="1" outlineLevel="1">
      <c r="A783" t="s">
        <v>173</v>
      </c>
      <c r="B783" t="s">
        <v>1478</v>
      </c>
      <c r="C783" s="1">
        <f t="shared" si="311"/>
        <v>39747</v>
      </c>
      <c r="D783" s="7">
        <f>RANK(N783,(N783:P783,Q783:AE783))</f>
        <v>1</v>
      </c>
      <c r="E783" s="7">
        <f>RANK(O783,(N783:P783,Q783:AE783))</f>
        <v>2</v>
      </c>
      <c r="F783" s="7">
        <f>IF(P783&gt;0,RANK(P783,(N783:P783,Q783:AE783)),0)</f>
        <v>3</v>
      </c>
      <c r="G783" s="1">
        <f t="shared" si="312"/>
        <v>742</v>
      </c>
      <c r="H783" s="2">
        <f t="shared" si="313"/>
        <v>1.8668075578031046E-2</v>
      </c>
      <c r="I783" s="2"/>
      <c r="J783" s="2">
        <f t="shared" si="314"/>
        <v>0.49654061941781769</v>
      </c>
      <c r="K783" s="2">
        <f t="shared" si="315"/>
        <v>0.47787254383978667</v>
      </c>
      <c r="L783" s="2">
        <f t="shared" si="316"/>
        <v>1.0390721312300299E-2</v>
      </c>
      <c r="M783" s="2">
        <f t="shared" si="317"/>
        <v>1.5196115430095348E-2</v>
      </c>
      <c r="N783" s="1">
        <v>19736</v>
      </c>
      <c r="O783" s="1">
        <v>18994</v>
      </c>
      <c r="P783" s="1">
        <v>413</v>
      </c>
      <c r="Q783" s="1">
        <v>371</v>
      </c>
      <c r="R783" s="1">
        <v>225</v>
      </c>
      <c r="S783" s="1">
        <v>2</v>
      </c>
      <c r="T783" s="1">
        <v>4</v>
      </c>
      <c r="X783" s="1">
        <v>2</v>
      </c>
      <c r="AG783" s="7">
        <f>IF(Q783&gt;0,RANK(Q783,(N783:P783,Q783:AE783)),0)</f>
        <v>4</v>
      </c>
      <c r="AH783" s="7">
        <f>IF(R783&gt;0,RANK(R783,(N783:P783,Q783:AE783)),0)</f>
        <v>5</v>
      </c>
      <c r="AI783" s="7">
        <f>IF(T783&gt;0,RANK(T783,(N783:P783,Q783:AE783)),0)</f>
        <v>6</v>
      </c>
      <c r="AJ783" s="7">
        <f>IF(S783&gt;0,RANK(S783,(N783:P783,Q783:AE783)),0)</f>
        <v>7</v>
      </c>
      <c r="AK783" s="2">
        <f t="shared" si="318"/>
        <v>9.3340377890155229E-3</v>
      </c>
      <c r="AL783" s="2">
        <f t="shared" si="319"/>
        <v>5.6608045890255872E-3</v>
      </c>
      <c r="AM783" s="2">
        <f t="shared" si="320"/>
        <v>1.0063652602712155E-4</v>
      </c>
      <c r="AN783" s="2">
        <f t="shared" si="321"/>
        <v>5.0318263013560775E-5</v>
      </c>
      <c r="AP783" t="s">
        <v>173</v>
      </c>
      <c r="AQ783" t="s">
        <v>1478</v>
      </c>
      <c r="AT783" s="93" t="s">
        <v>842</v>
      </c>
      <c r="AU783" s="92" t="s">
        <v>93</v>
      </c>
      <c r="AV783" s="83" t="str">
        <f t="shared" si="322"/>
        <v>18091</v>
      </c>
      <c r="AX783" s="7" t="s">
        <v>3753</v>
      </c>
    </row>
    <row r="784" spans="1:50" hidden="1" outlineLevel="1">
      <c r="A784" t="s">
        <v>3054</v>
      </c>
      <c r="B784" t="s">
        <v>1478</v>
      </c>
      <c r="C784" s="1">
        <f t="shared" si="311"/>
        <v>16142</v>
      </c>
      <c r="D784" s="7">
        <f>RANK(N784,(N784:P784,Q784:AE784))</f>
        <v>2</v>
      </c>
      <c r="E784" s="7">
        <f>RANK(O784,(N784:P784,Q784:AE784))</f>
        <v>1</v>
      </c>
      <c r="F784" s="7">
        <f>IF(P784&gt;0,RANK(P784,(N784:P784,Q784:AE784)),0)</f>
        <v>5</v>
      </c>
      <c r="G784" s="1">
        <f t="shared" si="312"/>
        <v>5606</v>
      </c>
      <c r="H784" s="2">
        <f t="shared" si="313"/>
        <v>0.34729277660760749</v>
      </c>
      <c r="I784" s="2"/>
      <c r="J784" s="2">
        <f t="shared" si="314"/>
        <v>0.31414942386321398</v>
      </c>
      <c r="K784" s="2">
        <f t="shared" si="315"/>
        <v>0.66144220047082147</v>
      </c>
      <c r="L784" s="2">
        <f t="shared" si="316"/>
        <v>6.2569693966051292E-3</v>
      </c>
      <c r="M784" s="2">
        <f t="shared" si="317"/>
        <v>1.8151406269359415E-2</v>
      </c>
      <c r="N784" s="1">
        <v>5071</v>
      </c>
      <c r="O784" s="1">
        <v>10677</v>
      </c>
      <c r="P784" s="1">
        <v>101</v>
      </c>
      <c r="Q784" s="1">
        <v>183</v>
      </c>
      <c r="R784" s="1">
        <v>109</v>
      </c>
      <c r="S784" s="1">
        <v>1</v>
      </c>
      <c r="AG784" s="7">
        <f>IF(Q784&gt;0,RANK(Q784,(N784:P784,Q784:AE784)),0)</f>
        <v>3</v>
      </c>
      <c r="AH784" s="7">
        <f>IF(R784&gt;0,RANK(R784,(N784:P784,Q784:AE784)),0)</f>
        <v>4</v>
      </c>
      <c r="AI784" s="7">
        <f>IF(T784&gt;0,RANK(T784,(N784:P784,Q784:AE784)),0)</f>
        <v>0</v>
      </c>
      <c r="AJ784" s="7">
        <f>IF(S784&gt;0,RANK(S784,(N784:P784,Q784:AE784)),0)</f>
        <v>6</v>
      </c>
      <c r="AK784" s="2">
        <f t="shared" si="318"/>
        <v>1.1336885144343948E-2</v>
      </c>
      <c r="AL784" s="2">
        <f t="shared" si="319"/>
        <v>6.7525709329698926E-3</v>
      </c>
      <c r="AM784" s="2">
        <f t="shared" si="320"/>
        <v>0</v>
      </c>
      <c r="AN784" s="2">
        <f t="shared" si="321"/>
        <v>6.1950192045595343E-5</v>
      </c>
      <c r="AP784" t="s">
        <v>3054</v>
      </c>
      <c r="AQ784" t="s">
        <v>1478</v>
      </c>
      <c r="AT784" s="93" t="s">
        <v>842</v>
      </c>
      <c r="AU784" s="92" t="s">
        <v>94</v>
      </c>
      <c r="AV784" s="83" t="str">
        <f t="shared" si="322"/>
        <v>18093</v>
      </c>
      <c r="AX784" s="7" t="s">
        <v>3753</v>
      </c>
    </row>
    <row r="785" spans="1:50" hidden="1" outlineLevel="1">
      <c r="A785" t="s">
        <v>1920</v>
      </c>
      <c r="B785" t="s">
        <v>1478</v>
      </c>
      <c r="C785" s="1">
        <f t="shared" si="311"/>
        <v>52216</v>
      </c>
      <c r="D785" s="7">
        <f>RANK(N785,(N785:P785,Q785:AE785))</f>
        <v>2</v>
      </c>
      <c r="E785" s="7">
        <f>RANK(O785,(N785:P785,Q785:AE785))</f>
        <v>1</v>
      </c>
      <c r="F785" s="7">
        <f>IF(P785&gt;0,RANK(P785,(N785:P785,Q785:AE785)),0)</f>
        <v>0</v>
      </c>
      <c r="G785" s="1">
        <f t="shared" si="312"/>
        <v>4553</v>
      </c>
      <c r="H785" s="2">
        <f t="shared" si="313"/>
        <v>8.7195495633522288E-2</v>
      </c>
      <c r="I785" s="2"/>
      <c r="J785" s="2">
        <f t="shared" si="314"/>
        <v>0.44819595526275469</v>
      </c>
      <c r="K785" s="2">
        <f t="shared" si="315"/>
        <v>0.53539145089627704</v>
      </c>
      <c r="L785" s="2">
        <f t="shared" si="316"/>
        <v>0</v>
      </c>
      <c r="M785" s="2">
        <f t="shared" si="317"/>
        <v>1.641259384096827E-2</v>
      </c>
      <c r="N785" s="1">
        <v>23403</v>
      </c>
      <c r="O785" s="1">
        <v>27956</v>
      </c>
      <c r="P785" s="1">
        <v>0</v>
      </c>
      <c r="Q785" s="1">
        <v>531</v>
      </c>
      <c r="R785" s="1">
        <v>326</v>
      </c>
      <c r="AG785" s="7">
        <f>IF(Q785&gt;0,RANK(Q785,(N785:P785,Q785:AE785)),0)</f>
        <v>3</v>
      </c>
      <c r="AH785" s="7">
        <f>IF(R785&gt;0,RANK(R785,(N785:P785,Q785:AE785)),0)</f>
        <v>4</v>
      </c>
      <c r="AI785" s="7">
        <f>IF(T785&gt;0,RANK(T785,(N785:P785,Q785:AE785)),0)</f>
        <v>0</v>
      </c>
      <c r="AJ785" s="7">
        <f>IF(S785&gt;0,RANK(S785,(N785:P785,Q785:AE785)),0)</f>
        <v>0</v>
      </c>
      <c r="AK785" s="2">
        <f t="shared" si="318"/>
        <v>1.0169296767274398E-2</v>
      </c>
      <c r="AL785" s="2">
        <f t="shared" si="319"/>
        <v>6.243297073693887E-3</v>
      </c>
      <c r="AM785" s="2">
        <f t="shared" si="320"/>
        <v>0</v>
      </c>
      <c r="AN785" s="2">
        <f t="shared" si="321"/>
        <v>0</v>
      </c>
      <c r="AP785" t="s">
        <v>1920</v>
      </c>
      <c r="AQ785" t="s">
        <v>1478</v>
      </c>
      <c r="AT785" s="93" t="s">
        <v>842</v>
      </c>
      <c r="AU785" s="92" t="s">
        <v>95</v>
      </c>
      <c r="AV785" s="83" t="str">
        <f t="shared" si="322"/>
        <v>18095</v>
      </c>
      <c r="AX785" s="7" t="s">
        <v>3753</v>
      </c>
    </row>
    <row r="786" spans="1:50" hidden="1" outlineLevel="1">
      <c r="A786" t="s">
        <v>946</v>
      </c>
      <c r="B786" t="s">
        <v>1478</v>
      </c>
      <c r="C786" s="1">
        <f t="shared" si="311"/>
        <v>279903</v>
      </c>
      <c r="D786" s="7">
        <f>RANK(N786,(N786:P786,Q786:AE786))</f>
        <v>2</v>
      </c>
      <c r="E786" s="7">
        <f>RANK(O786,(N786:P786,Q786:AE786))</f>
        <v>1</v>
      </c>
      <c r="F786" s="7">
        <f>IF(P786&gt;0,RANK(P786,(N786:P786,Q786:AE786)),0)</f>
        <v>4</v>
      </c>
      <c r="G786" s="1">
        <f t="shared" si="312"/>
        <v>3621</v>
      </c>
      <c r="H786" s="2">
        <f t="shared" si="313"/>
        <v>1.2936624473478313E-2</v>
      </c>
      <c r="I786" s="2"/>
      <c r="J786" s="2">
        <f t="shared" si="314"/>
        <v>0.47941251076265706</v>
      </c>
      <c r="K786" s="2">
        <f t="shared" si="315"/>
        <v>0.49234913523613538</v>
      </c>
      <c r="L786" s="2">
        <f t="shared" si="316"/>
        <v>1.0600100749188112E-2</v>
      </c>
      <c r="M786" s="2">
        <f t="shared" si="317"/>
        <v>1.7638253252019499E-2</v>
      </c>
      <c r="N786" s="1">
        <v>134189</v>
      </c>
      <c r="O786" s="1">
        <v>137810</v>
      </c>
      <c r="P786" s="1">
        <v>2967</v>
      </c>
      <c r="Q786" s="1">
        <v>1413</v>
      </c>
      <c r="R786" s="1">
        <v>3319</v>
      </c>
      <c r="S786" s="1">
        <v>68</v>
      </c>
      <c r="T786" s="1">
        <v>70</v>
      </c>
      <c r="U786" s="1">
        <v>40</v>
      </c>
      <c r="X786" s="1">
        <v>27</v>
      </c>
      <c r="AG786" s="7">
        <f>IF(Q786&gt;0,RANK(Q786,(N786:P786,Q786:AE786)),0)</f>
        <v>5</v>
      </c>
      <c r="AH786" s="7">
        <f>IF(R786&gt;0,RANK(R786,(N786:P786,Q786:AE786)),0)</f>
        <v>3</v>
      </c>
      <c r="AI786" s="7">
        <f>IF(T786&gt;0,RANK(T786,(N786:P786,Q786:AE786)),0)</f>
        <v>6</v>
      </c>
      <c r="AJ786" s="7">
        <f>IF(S786&gt;0,RANK(S786,(N786:P786,Q786:AE786)),0)</f>
        <v>7</v>
      </c>
      <c r="AK786" s="2">
        <f t="shared" si="318"/>
        <v>5.0481774043150667E-3</v>
      </c>
      <c r="AL786" s="2">
        <f t="shared" si="319"/>
        <v>1.1857679267460513E-2</v>
      </c>
      <c r="AM786" s="2">
        <f t="shared" si="320"/>
        <v>2.500866371564435E-4</v>
      </c>
      <c r="AN786" s="2">
        <f t="shared" si="321"/>
        <v>2.4294130466625939E-4</v>
      </c>
      <c r="AP786" t="s">
        <v>946</v>
      </c>
      <c r="AQ786" t="s">
        <v>1478</v>
      </c>
      <c r="AT786" s="93" t="s">
        <v>842</v>
      </c>
      <c r="AU786" s="92" t="s">
        <v>96</v>
      </c>
      <c r="AV786" s="83" t="str">
        <f t="shared" si="322"/>
        <v>18097</v>
      </c>
      <c r="AX786" s="7" t="s">
        <v>3753</v>
      </c>
    </row>
    <row r="787" spans="1:50" hidden="1" outlineLevel="1">
      <c r="A787" t="s">
        <v>895</v>
      </c>
      <c r="B787" t="s">
        <v>1478</v>
      </c>
      <c r="C787" s="1">
        <f t="shared" si="311"/>
        <v>16150</v>
      </c>
      <c r="D787" s="7">
        <f>RANK(N787,(N787:P787,Q787:AE787))</f>
        <v>2</v>
      </c>
      <c r="E787" s="7">
        <f>RANK(O787,(N787:P787,Q787:AE787))</f>
        <v>1</v>
      </c>
      <c r="F787" s="7">
        <f>IF(P787&gt;0,RANK(P787,(N787:P787,Q787:AE787)),0)</f>
        <v>4</v>
      </c>
      <c r="G787" s="1">
        <f t="shared" si="312"/>
        <v>4725</v>
      </c>
      <c r="H787" s="2">
        <f t="shared" si="313"/>
        <v>0.29256965944272445</v>
      </c>
      <c r="I787" s="2"/>
      <c r="J787" s="2">
        <f t="shared" si="314"/>
        <v>0.34309597523219815</v>
      </c>
      <c r="K787" s="2">
        <f t="shared" si="315"/>
        <v>0.63566563467492265</v>
      </c>
      <c r="L787" s="2">
        <f t="shared" si="316"/>
        <v>6.7492260061919503E-3</v>
      </c>
      <c r="M787" s="2">
        <f t="shared" si="317"/>
        <v>1.448916408668725E-2</v>
      </c>
      <c r="N787" s="1">
        <v>5541</v>
      </c>
      <c r="O787" s="1">
        <v>10266</v>
      </c>
      <c r="P787" s="1">
        <v>109</v>
      </c>
      <c r="Q787" s="1">
        <v>164</v>
      </c>
      <c r="R787" s="1">
        <v>69</v>
      </c>
      <c r="T787" s="1">
        <v>1</v>
      </c>
      <c r="AG787" s="7">
        <f>IF(Q787&gt;0,RANK(Q787,(N787:P787,Q787:AE787)),0)</f>
        <v>3</v>
      </c>
      <c r="AH787" s="7">
        <f>IF(R787&gt;0,RANK(R787,(N787:P787,Q787:AE787)),0)</f>
        <v>5</v>
      </c>
      <c r="AI787" s="7">
        <f>IF(T787&gt;0,RANK(T787,(N787:P787,Q787:AE787)),0)</f>
        <v>6</v>
      </c>
      <c r="AJ787" s="7">
        <f>IF(S787&gt;0,RANK(S787,(N787:P787,Q787:AE787)),0)</f>
        <v>0</v>
      </c>
      <c r="AK787" s="2">
        <f t="shared" si="318"/>
        <v>1.0154798761609907E-2</v>
      </c>
      <c r="AL787" s="2">
        <f t="shared" si="319"/>
        <v>4.2724458204334362E-3</v>
      </c>
      <c r="AM787" s="2">
        <f t="shared" si="320"/>
        <v>6.1919504643962849E-5</v>
      </c>
      <c r="AN787" s="2">
        <f t="shared" si="321"/>
        <v>0</v>
      </c>
      <c r="AP787" t="s">
        <v>895</v>
      </c>
      <c r="AQ787" t="s">
        <v>1478</v>
      </c>
      <c r="AT787" s="93" t="s">
        <v>842</v>
      </c>
      <c r="AU787" s="92" t="s">
        <v>310</v>
      </c>
      <c r="AV787" s="83" t="str">
        <f t="shared" si="322"/>
        <v>18099</v>
      </c>
      <c r="AX787" s="7" t="s">
        <v>3753</v>
      </c>
    </row>
    <row r="788" spans="1:50" hidden="1" outlineLevel="1">
      <c r="A788" t="s">
        <v>2199</v>
      </c>
      <c r="B788" t="s">
        <v>1478</v>
      </c>
      <c r="C788" s="1">
        <f t="shared" si="311"/>
        <v>4609</v>
      </c>
      <c r="D788" s="7">
        <f>RANK(N788,(N788:P788,Q788:AE788))</f>
        <v>2</v>
      </c>
      <c r="E788" s="7">
        <f>RANK(O788,(N788:P788,Q788:AE788))</f>
        <v>1</v>
      </c>
      <c r="F788" s="7">
        <f>IF(P788&gt;0,RANK(P788,(N788:P788,Q788:AE788)),0)</f>
        <v>5</v>
      </c>
      <c r="G788" s="1">
        <f t="shared" si="312"/>
        <v>1490</v>
      </c>
      <c r="H788" s="2">
        <f t="shared" si="313"/>
        <v>0.3232805380776741</v>
      </c>
      <c r="I788" s="2"/>
      <c r="J788" s="2">
        <f t="shared" si="314"/>
        <v>0.32935560859188545</v>
      </c>
      <c r="K788" s="2">
        <f t="shared" si="315"/>
        <v>0.6526361466695596</v>
      </c>
      <c r="L788" s="2">
        <f t="shared" si="316"/>
        <v>3.0375352571056628E-3</v>
      </c>
      <c r="M788" s="2">
        <f t="shared" si="317"/>
        <v>1.4970709481449339E-2</v>
      </c>
      <c r="N788" s="1">
        <v>1518</v>
      </c>
      <c r="O788" s="1">
        <v>3008</v>
      </c>
      <c r="P788" s="1">
        <v>14</v>
      </c>
      <c r="Q788" s="1">
        <v>44</v>
      </c>
      <c r="R788" s="1">
        <v>25</v>
      </c>
      <c r="AG788" s="7">
        <f>IF(Q788&gt;0,RANK(Q788,(N788:P788,Q788:AE788)),0)</f>
        <v>3</v>
      </c>
      <c r="AH788" s="7">
        <f>IF(R788&gt;0,RANK(R788,(N788:P788,Q788:AE788)),0)</f>
        <v>4</v>
      </c>
      <c r="AI788" s="7">
        <f>IF(T788&gt;0,RANK(T788,(N788:P788,Q788:AE788)),0)</f>
        <v>0</v>
      </c>
      <c r="AJ788" s="7">
        <f>IF(S788&gt;0,RANK(S788,(N788:P788,Q788:AE788)),0)</f>
        <v>0</v>
      </c>
      <c r="AK788" s="2">
        <f t="shared" si="318"/>
        <v>9.5465393794749408E-3</v>
      </c>
      <c r="AL788" s="2">
        <f t="shared" si="319"/>
        <v>5.4241701019743975E-3</v>
      </c>
      <c r="AM788" s="2">
        <f t="shared" si="320"/>
        <v>0</v>
      </c>
      <c r="AN788" s="2">
        <f t="shared" si="321"/>
        <v>0</v>
      </c>
      <c r="AP788" t="s">
        <v>2199</v>
      </c>
      <c r="AQ788" t="s">
        <v>1478</v>
      </c>
      <c r="AT788" s="93" t="s">
        <v>842</v>
      </c>
      <c r="AU788" s="92" t="s">
        <v>311</v>
      </c>
      <c r="AV788" s="83" t="str">
        <f t="shared" si="322"/>
        <v>18101</v>
      </c>
      <c r="AX788" s="7" t="s">
        <v>3753</v>
      </c>
    </row>
    <row r="789" spans="1:50" hidden="1" outlineLevel="1">
      <c r="A789" t="s">
        <v>480</v>
      </c>
      <c r="B789" t="s">
        <v>1478</v>
      </c>
      <c r="C789" s="1">
        <f t="shared" si="311"/>
        <v>12928</v>
      </c>
      <c r="D789" s="7">
        <f>RANK(N789,(N789:P789,Q789:AE789))</f>
        <v>2</v>
      </c>
      <c r="E789" s="7">
        <f>RANK(O789,(N789:P789,Q789:AE789))</f>
        <v>1</v>
      </c>
      <c r="F789" s="7">
        <f>IF(P789&gt;0,RANK(P789,(N789:P789,Q789:AE789)),0)</f>
        <v>5</v>
      </c>
      <c r="G789" s="1">
        <f t="shared" si="312"/>
        <v>4246</v>
      </c>
      <c r="H789" s="2">
        <f t="shared" si="313"/>
        <v>0.32843440594059403</v>
      </c>
      <c r="I789" s="2"/>
      <c r="J789" s="2">
        <f t="shared" si="314"/>
        <v>0.32139542079207922</v>
      </c>
      <c r="K789" s="2">
        <f t="shared" si="315"/>
        <v>0.64982982673267331</v>
      </c>
      <c r="L789" s="2">
        <f t="shared" si="316"/>
        <v>3.4034653465346535E-3</v>
      </c>
      <c r="M789" s="2">
        <f t="shared" si="317"/>
        <v>2.5371287128712759E-2</v>
      </c>
      <c r="N789" s="1">
        <v>4155</v>
      </c>
      <c r="O789" s="1">
        <v>8401</v>
      </c>
      <c r="P789" s="1">
        <v>44</v>
      </c>
      <c r="Q789" s="1">
        <v>198</v>
      </c>
      <c r="R789" s="1">
        <v>130</v>
      </c>
      <c r="AG789" s="7">
        <f>IF(Q789&gt;0,RANK(Q789,(N789:P789,Q789:AE789)),0)</f>
        <v>3</v>
      </c>
      <c r="AH789" s="7">
        <f>IF(R789&gt;0,RANK(R789,(N789:P789,Q789:AE789)),0)</f>
        <v>4</v>
      </c>
      <c r="AI789" s="7">
        <f>IF(T789&gt;0,RANK(T789,(N789:P789,Q789:AE789)),0)</f>
        <v>0</v>
      </c>
      <c r="AJ789" s="7">
        <f>IF(S789&gt;0,RANK(S789,(N789:P789,Q789:AE789)),0)</f>
        <v>0</v>
      </c>
      <c r="AK789" s="2">
        <f t="shared" si="318"/>
        <v>1.531559405940594E-2</v>
      </c>
      <c r="AL789" s="2">
        <f t="shared" si="319"/>
        <v>1.0055693069306931E-2</v>
      </c>
      <c r="AM789" s="2">
        <f t="shared" si="320"/>
        <v>0</v>
      </c>
      <c r="AN789" s="2">
        <f t="shared" si="321"/>
        <v>0</v>
      </c>
      <c r="AP789" t="s">
        <v>480</v>
      </c>
      <c r="AQ789" t="s">
        <v>1478</v>
      </c>
      <c r="AT789" s="93" t="s">
        <v>842</v>
      </c>
      <c r="AU789" s="92" t="s">
        <v>312</v>
      </c>
      <c r="AV789" s="83" t="str">
        <f t="shared" si="322"/>
        <v>18103</v>
      </c>
      <c r="AX789" s="7" t="s">
        <v>3753</v>
      </c>
    </row>
    <row r="790" spans="1:50" hidden="1" outlineLevel="1">
      <c r="A790" t="s">
        <v>2931</v>
      </c>
      <c r="B790" t="s">
        <v>1478</v>
      </c>
      <c r="C790" s="1">
        <f t="shared" si="311"/>
        <v>40220</v>
      </c>
      <c r="D790" s="7">
        <f>RANK(N790,(N790:P790,Q790:AE790))</f>
        <v>2</v>
      </c>
      <c r="E790" s="7">
        <f>RANK(O790,(N790:P790,Q790:AE790))</f>
        <v>1</v>
      </c>
      <c r="F790" s="7">
        <f>IF(P790&gt;0,RANK(P790,(N790:P790,Q790:AE790)),0)</f>
        <v>3</v>
      </c>
      <c r="G790" s="1">
        <f t="shared" si="312"/>
        <v>1624</v>
      </c>
      <c r="H790" s="2">
        <f t="shared" si="313"/>
        <v>4.037792143212332E-2</v>
      </c>
      <c r="I790" s="2"/>
      <c r="J790" s="2">
        <f t="shared" si="314"/>
        <v>0.43567876678269518</v>
      </c>
      <c r="K790" s="2">
        <f t="shared" si="315"/>
        <v>0.4760566882148185</v>
      </c>
      <c r="L790" s="2">
        <f t="shared" si="316"/>
        <v>7.4365987071108905E-2</v>
      </c>
      <c r="M790" s="2">
        <f t="shared" si="317"/>
        <v>1.3898557931377467E-2</v>
      </c>
      <c r="N790" s="1">
        <v>17523</v>
      </c>
      <c r="O790" s="1">
        <v>19147</v>
      </c>
      <c r="P790" s="1">
        <v>2991</v>
      </c>
      <c r="Q790" s="1">
        <v>141</v>
      </c>
      <c r="R790" s="1">
        <v>404</v>
      </c>
      <c r="S790" s="1">
        <v>2</v>
      </c>
      <c r="T790" s="1">
        <v>4</v>
      </c>
      <c r="U790" s="1">
        <v>3</v>
      </c>
      <c r="X790" s="1">
        <v>5</v>
      </c>
      <c r="AG790" s="7">
        <f>IF(Q790&gt;0,RANK(Q790,(N790:P790,Q790:AE790)),0)</f>
        <v>5</v>
      </c>
      <c r="AH790" s="7">
        <f>IF(R790&gt;0,RANK(R790,(N790:P790,Q790:AE790)),0)</f>
        <v>4</v>
      </c>
      <c r="AI790" s="7">
        <f>IF(T790&gt;0,RANK(T790,(N790:P790,Q790:AE790)),0)</f>
        <v>7</v>
      </c>
      <c r="AJ790" s="7">
        <f>IF(S790&gt;0,RANK(S790,(N790:P790,Q790:AE790)),0)</f>
        <v>9</v>
      </c>
      <c r="AK790" s="2">
        <f t="shared" si="318"/>
        <v>3.5057185479860768E-3</v>
      </c>
      <c r="AL790" s="2">
        <f t="shared" si="319"/>
        <v>1.0044753853804078E-2</v>
      </c>
      <c r="AM790" s="2">
        <f t="shared" si="320"/>
        <v>9.9453008453505716E-5</v>
      </c>
      <c r="AN790" s="2">
        <f t="shared" si="321"/>
        <v>4.9726504226752858E-5</v>
      </c>
      <c r="AP790" t="s">
        <v>2931</v>
      </c>
      <c r="AQ790" t="s">
        <v>1478</v>
      </c>
      <c r="AT790" s="93" t="s">
        <v>842</v>
      </c>
      <c r="AU790" s="92" t="s">
        <v>313</v>
      </c>
      <c r="AV790" s="83" t="str">
        <f t="shared" si="322"/>
        <v>18105</v>
      </c>
      <c r="AX790" s="7" t="s">
        <v>3753</v>
      </c>
    </row>
    <row r="791" spans="1:50" hidden="1" outlineLevel="1">
      <c r="A791" t="s">
        <v>1055</v>
      </c>
      <c r="B791" t="s">
        <v>1478</v>
      </c>
      <c r="C791" s="1">
        <f t="shared" si="311"/>
        <v>13101</v>
      </c>
      <c r="D791" s="7">
        <f>RANK(N791,(N791:P791,Q791:AE791))</f>
        <v>2</v>
      </c>
      <c r="E791" s="7">
        <f>RANK(O791,(N791:P791,Q791:AE791))</f>
        <v>1</v>
      </c>
      <c r="F791" s="7">
        <f>IF(P791&gt;0,RANK(P791,(N791:P791,Q791:AE791)),0)</f>
        <v>3</v>
      </c>
      <c r="G791" s="1">
        <f t="shared" si="312"/>
        <v>4992</v>
      </c>
      <c r="H791" s="2">
        <f t="shared" si="313"/>
        <v>0.38103961529654223</v>
      </c>
      <c r="I791" s="2"/>
      <c r="J791" s="2">
        <f t="shared" si="314"/>
        <v>0.2976108693992825</v>
      </c>
      <c r="K791" s="2">
        <f t="shared" si="315"/>
        <v>0.67865048469582478</v>
      </c>
      <c r="L791" s="2">
        <f t="shared" si="316"/>
        <v>1.0075566750629723E-2</v>
      </c>
      <c r="M791" s="2">
        <f t="shared" si="317"/>
        <v>1.3663079154262996E-2</v>
      </c>
      <c r="N791" s="1">
        <v>3899</v>
      </c>
      <c r="O791" s="1">
        <v>8891</v>
      </c>
      <c r="P791" s="1">
        <v>132</v>
      </c>
      <c r="Q791" s="1">
        <v>100</v>
      </c>
      <c r="R791" s="1">
        <v>79</v>
      </c>
      <c r="AG791" s="7">
        <f>IF(Q791&gt;0,RANK(Q791,(N791:P791,Q791:AE791)),0)</f>
        <v>4</v>
      </c>
      <c r="AH791" s="7">
        <f>IF(R791&gt;0,RANK(R791,(N791:P791,Q791:AE791)),0)</f>
        <v>5</v>
      </c>
      <c r="AI791" s="7">
        <f>IF(T791&gt;0,RANK(T791,(N791:P791,Q791:AE791)),0)</f>
        <v>0</v>
      </c>
      <c r="AJ791" s="7">
        <f>IF(S791&gt;0,RANK(S791,(N791:P791,Q791:AE791)),0)</f>
        <v>0</v>
      </c>
      <c r="AK791" s="2">
        <f t="shared" si="318"/>
        <v>7.6330051141134262E-3</v>
      </c>
      <c r="AL791" s="2">
        <f t="shared" si="319"/>
        <v>6.0300740401496066E-3</v>
      </c>
      <c r="AM791" s="2">
        <f t="shared" si="320"/>
        <v>0</v>
      </c>
      <c r="AN791" s="2">
        <f t="shared" si="321"/>
        <v>0</v>
      </c>
      <c r="AP791" t="s">
        <v>1055</v>
      </c>
      <c r="AQ791" t="s">
        <v>1478</v>
      </c>
      <c r="AT791" s="93" t="s">
        <v>842</v>
      </c>
      <c r="AU791" s="92" t="s">
        <v>314</v>
      </c>
      <c r="AV791" s="83" t="str">
        <f t="shared" si="322"/>
        <v>18107</v>
      </c>
      <c r="AX791" s="7" t="s">
        <v>3753</v>
      </c>
    </row>
    <row r="792" spans="1:50" hidden="1" outlineLevel="1">
      <c r="A792" t="s">
        <v>1056</v>
      </c>
      <c r="B792" t="s">
        <v>1478</v>
      </c>
      <c r="C792" s="1">
        <f t="shared" si="311"/>
        <v>22036</v>
      </c>
      <c r="D792" s="7">
        <f>RANK(N792,(N792:P792,Q792:AE792))</f>
        <v>2</v>
      </c>
      <c r="E792" s="7">
        <f>RANK(O792,(N792:P792,Q792:AE792))</f>
        <v>1</v>
      </c>
      <c r="F792" s="7">
        <f>IF(P792&gt;0,RANK(P792,(N792:P792,Q792:AE792)),0)</f>
        <v>5</v>
      </c>
      <c r="G792" s="1">
        <f t="shared" si="312"/>
        <v>9058</v>
      </c>
      <c r="H792" s="2">
        <f t="shared" si="313"/>
        <v>0.41105463786531132</v>
      </c>
      <c r="I792" s="2"/>
      <c r="J792" s="2">
        <f t="shared" si="314"/>
        <v>0.28262842621165368</v>
      </c>
      <c r="K792" s="2">
        <f t="shared" si="315"/>
        <v>0.69368306407696501</v>
      </c>
      <c r="L792" s="2">
        <f t="shared" si="316"/>
        <v>6.8524233073153024E-3</v>
      </c>
      <c r="M792" s="2">
        <f t="shared" si="317"/>
        <v>1.6836086404066065E-2</v>
      </c>
      <c r="N792" s="1">
        <v>6228</v>
      </c>
      <c r="O792" s="1">
        <v>15286</v>
      </c>
      <c r="P792" s="1">
        <v>151</v>
      </c>
      <c r="Q792" s="1">
        <v>196</v>
      </c>
      <c r="R792" s="1">
        <v>174</v>
      </c>
      <c r="U792" s="1">
        <v>1</v>
      </c>
      <c r="AG792" s="7">
        <f>IF(Q792&gt;0,RANK(Q792,(N792:P792,Q792:AE792)),0)</f>
        <v>3</v>
      </c>
      <c r="AH792" s="7">
        <f>IF(R792&gt;0,RANK(R792,(N792:P792,Q792:AE792)),0)</f>
        <v>4</v>
      </c>
      <c r="AI792" s="7">
        <f>IF(T792&gt;0,RANK(T792,(N792:P792,Q792:AE792)),0)</f>
        <v>0</v>
      </c>
      <c r="AJ792" s="7">
        <f>IF(S792&gt;0,RANK(S792,(N792:P792,Q792:AE792)),0)</f>
        <v>0</v>
      </c>
      <c r="AK792" s="2">
        <f t="shared" si="318"/>
        <v>8.8945362134688691E-3</v>
      </c>
      <c r="AL792" s="2">
        <f t="shared" si="319"/>
        <v>7.8961699037937913E-3</v>
      </c>
      <c r="AM792" s="2">
        <f t="shared" si="320"/>
        <v>0</v>
      </c>
      <c r="AN792" s="2">
        <f t="shared" si="321"/>
        <v>0</v>
      </c>
      <c r="AP792" t="s">
        <v>1056</v>
      </c>
      <c r="AQ792" t="s">
        <v>1478</v>
      </c>
      <c r="AT792" s="93" t="s">
        <v>842</v>
      </c>
      <c r="AU792" s="92" t="s">
        <v>315</v>
      </c>
      <c r="AV792" s="83" t="str">
        <f t="shared" si="322"/>
        <v>18109</v>
      </c>
      <c r="AX792" s="7" t="s">
        <v>3753</v>
      </c>
    </row>
    <row r="793" spans="1:50" hidden="1" outlineLevel="1">
      <c r="A793" t="s">
        <v>1319</v>
      </c>
      <c r="B793" t="s">
        <v>1478</v>
      </c>
      <c r="C793" s="1">
        <f t="shared" si="311"/>
        <v>5510</v>
      </c>
      <c r="D793" s="7">
        <f>RANK(N793,(N793:P793,Q793:AE793))</f>
        <v>2</v>
      </c>
      <c r="E793" s="7">
        <f>RANK(O793,(N793:P793,Q793:AE793))</f>
        <v>1</v>
      </c>
      <c r="F793" s="7">
        <f>IF(P793&gt;0,RANK(P793,(N793:P793,Q793:AE793)),0)</f>
        <v>5</v>
      </c>
      <c r="G793" s="1">
        <f t="shared" si="312"/>
        <v>1149</v>
      </c>
      <c r="H793" s="2">
        <f t="shared" si="313"/>
        <v>0.20852994555353901</v>
      </c>
      <c r="I793" s="2"/>
      <c r="J793" s="2">
        <f t="shared" si="314"/>
        <v>0.38130671506352087</v>
      </c>
      <c r="K793" s="2">
        <f t="shared" si="315"/>
        <v>0.58983666061705986</v>
      </c>
      <c r="L793" s="2">
        <f t="shared" si="316"/>
        <v>5.0816696914700544E-3</v>
      </c>
      <c r="M793" s="2">
        <f t="shared" si="317"/>
        <v>2.3774954627949211E-2</v>
      </c>
      <c r="N793" s="1">
        <v>2101</v>
      </c>
      <c r="O793" s="1">
        <v>3250</v>
      </c>
      <c r="P793" s="1">
        <v>28</v>
      </c>
      <c r="Q793" s="1">
        <v>87</v>
      </c>
      <c r="R793" s="1">
        <v>44</v>
      </c>
      <c r="AG793" s="7">
        <f>IF(Q793&gt;0,RANK(Q793,(N793:P793,Q793:AE793)),0)</f>
        <v>3</v>
      </c>
      <c r="AH793" s="7">
        <f>IF(R793&gt;0,RANK(R793,(N793:P793,Q793:AE793)),0)</f>
        <v>4</v>
      </c>
      <c r="AI793" s="7">
        <f>IF(T793&gt;0,RANK(T793,(N793:P793,Q793:AE793)),0)</f>
        <v>0</v>
      </c>
      <c r="AJ793" s="7">
        <f>IF(S793&gt;0,RANK(S793,(N793:P793,Q793:AE793)),0)</f>
        <v>0</v>
      </c>
      <c r="AK793" s="2">
        <f t="shared" si="318"/>
        <v>1.5789473684210527E-2</v>
      </c>
      <c r="AL793" s="2">
        <f t="shared" si="319"/>
        <v>7.9854809437386563E-3</v>
      </c>
      <c r="AM793" s="2">
        <f t="shared" si="320"/>
        <v>0</v>
      </c>
      <c r="AN793" s="2">
        <f t="shared" si="321"/>
        <v>0</v>
      </c>
      <c r="AP793" t="s">
        <v>1319</v>
      </c>
      <c r="AQ793" t="s">
        <v>1478</v>
      </c>
      <c r="AT793" s="93" t="s">
        <v>842</v>
      </c>
      <c r="AU793" s="92" t="s">
        <v>316</v>
      </c>
      <c r="AV793" s="83" t="str">
        <f t="shared" si="322"/>
        <v>18111</v>
      </c>
      <c r="AX793" s="7" t="s">
        <v>3753</v>
      </c>
    </row>
    <row r="794" spans="1:50" hidden="1" outlineLevel="1">
      <c r="A794" t="s">
        <v>793</v>
      </c>
      <c r="B794" t="s">
        <v>1478</v>
      </c>
      <c r="C794" s="1">
        <f t="shared" si="311"/>
        <v>14216</v>
      </c>
      <c r="D794" s="7">
        <f>RANK(N794,(N794:P794,Q794:AE794))</f>
        <v>2</v>
      </c>
      <c r="E794" s="7">
        <f>RANK(O794,(N794:P794,Q794:AE794))</f>
        <v>1</v>
      </c>
      <c r="F794" s="7">
        <f>IF(P794&gt;0,RANK(P794,(N794:P794,Q794:AE794)),0)</f>
        <v>5</v>
      </c>
      <c r="G794" s="1">
        <f t="shared" si="312"/>
        <v>4281</v>
      </c>
      <c r="H794" s="2">
        <f t="shared" si="313"/>
        <v>0.30113956105796286</v>
      </c>
      <c r="I794" s="2"/>
      <c r="J794" s="2">
        <f t="shared" si="314"/>
        <v>0.33919527293190771</v>
      </c>
      <c r="K794" s="2">
        <f t="shared" si="315"/>
        <v>0.64033483398987057</v>
      </c>
      <c r="L794" s="2">
        <f t="shared" si="316"/>
        <v>4.6426561620709064E-3</v>
      </c>
      <c r="M794" s="2">
        <f t="shared" si="317"/>
        <v>1.5827236916150872E-2</v>
      </c>
      <c r="N794" s="1">
        <v>4822</v>
      </c>
      <c r="O794" s="1">
        <v>9103</v>
      </c>
      <c r="P794" s="1">
        <v>66</v>
      </c>
      <c r="Q794" s="1">
        <v>137</v>
      </c>
      <c r="R794" s="1">
        <v>86</v>
      </c>
      <c r="S794" s="1">
        <v>1</v>
      </c>
      <c r="U794" s="1">
        <v>1</v>
      </c>
      <c r="AG794" s="7">
        <f>IF(Q794&gt;0,RANK(Q794,(N794:P794,Q794:AE794)),0)</f>
        <v>3</v>
      </c>
      <c r="AH794" s="7">
        <f>IF(R794&gt;0,RANK(R794,(N794:P794,Q794:AE794)),0)</f>
        <v>4</v>
      </c>
      <c r="AI794" s="7">
        <f>IF(T794&gt;0,RANK(T794,(N794:P794,Q794:AE794)),0)</f>
        <v>0</v>
      </c>
      <c r="AJ794" s="7">
        <f>IF(S794&gt;0,RANK(S794,(N794:P794,Q794:AE794)),0)</f>
        <v>6</v>
      </c>
      <c r="AK794" s="2">
        <f t="shared" si="318"/>
        <v>9.637028700056274E-3</v>
      </c>
      <c r="AL794" s="2">
        <f t="shared" si="319"/>
        <v>6.0495216657287564E-3</v>
      </c>
      <c r="AM794" s="2">
        <f t="shared" si="320"/>
        <v>0</v>
      </c>
      <c r="AN794" s="2">
        <f t="shared" si="321"/>
        <v>7.0343275182892519E-5</v>
      </c>
      <c r="AP794" t="s">
        <v>793</v>
      </c>
      <c r="AQ794" t="s">
        <v>1478</v>
      </c>
      <c r="AT794" s="93" t="s">
        <v>842</v>
      </c>
      <c r="AU794" s="92" t="s">
        <v>317</v>
      </c>
      <c r="AV794" s="83" t="str">
        <f t="shared" si="322"/>
        <v>18113</v>
      </c>
      <c r="AX794" s="7" t="s">
        <v>3753</v>
      </c>
    </row>
    <row r="795" spans="1:50" hidden="1" outlineLevel="1">
      <c r="A795" t="s">
        <v>1806</v>
      </c>
      <c r="B795" t="s">
        <v>1478</v>
      </c>
      <c r="C795" s="1">
        <f t="shared" si="311"/>
        <v>2492</v>
      </c>
      <c r="D795" s="7">
        <f>RANK(N795,(N795:P795,Q795:AE795))</f>
        <v>2</v>
      </c>
      <c r="E795" s="7">
        <f>RANK(O795,(N795:P795,Q795:AE795))</f>
        <v>1</v>
      </c>
      <c r="F795" s="7">
        <f>IF(P795&gt;0,RANK(P795,(N795:P795,Q795:AE795)),0)</f>
        <v>5</v>
      </c>
      <c r="G795" s="1">
        <f t="shared" si="312"/>
        <v>564</v>
      </c>
      <c r="H795" s="2">
        <f t="shared" si="313"/>
        <v>0.22632423756019263</v>
      </c>
      <c r="I795" s="2"/>
      <c r="J795" s="2">
        <f t="shared" si="314"/>
        <v>0.3816211878009631</v>
      </c>
      <c r="K795" s="2">
        <f t="shared" si="315"/>
        <v>0.6079454253611557</v>
      </c>
      <c r="L795" s="2">
        <f t="shared" si="316"/>
        <v>2.407704654895666E-3</v>
      </c>
      <c r="M795" s="2">
        <f t="shared" si="317"/>
        <v>8.0256821829855322E-3</v>
      </c>
      <c r="N795" s="1">
        <v>951</v>
      </c>
      <c r="O795" s="1">
        <v>1515</v>
      </c>
      <c r="P795" s="1">
        <v>6</v>
      </c>
      <c r="Q795" s="1">
        <v>9</v>
      </c>
      <c r="R795" s="1">
        <v>11</v>
      </c>
      <c r="AG795" s="7">
        <f>IF(Q795&gt;0,RANK(Q795,(N795:P795,Q795:AE795)),0)</f>
        <v>4</v>
      </c>
      <c r="AH795" s="7">
        <f>IF(R795&gt;0,RANK(R795,(N795:P795,Q795:AE795)),0)</f>
        <v>3</v>
      </c>
      <c r="AI795" s="7">
        <f>IF(T795&gt;0,RANK(T795,(N795:P795,Q795:AE795)),0)</f>
        <v>0</v>
      </c>
      <c r="AJ795" s="7">
        <f>IF(S795&gt;0,RANK(S795,(N795:P795,Q795:AE795)),0)</f>
        <v>0</v>
      </c>
      <c r="AK795" s="2">
        <f t="shared" si="318"/>
        <v>3.6115569823434992E-3</v>
      </c>
      <c r="AL795" s="2">
        <f t="shared" si="319"/>
        <v>4.4141252006420547E-3</v>
      </c>
      <c r="AM795" s="2">
        <f t="shared" si="320"/>
        <v>0</v>
      </c>
      <c r="AN795" s="2">
        <f t="shared" si="321"/>
        <v>0</v>
      </c>
      <c r="AP795" t="s">
        <v>1806</v>
      </c>
      <c r="AQ795" t="s">
        <v>1478</v>
      </c>
      <c r="AT795" s="93" t="s">
        <v>842</v>
      </c>
      <c r="AU795" s="92" t="s">
        <v>318</v>
      </c>
      <c r="AV795" s="83" t="str">
        <f t="shared" si="322"/>
        <v>18115</v>
      </c>
      <c r="AX795" s="7" t="s">
        <v>3753</v>
      </c>
    </row>
    <row r="796" spans="1:50" hidden="1" outlineLevel="1">
      <c r="A796" t="s">
        <v>1372</v>
      </c>
      <c r="B796" t="s">
        <v>1478</v>
      </c>
      <c r="C796" s="1">
        <f t="shared" si="311"/>
        <v>7458</v>
      </c>
      <c r="D796" s="7">
        <f>RANK(N796,(N796:P796,Q796:AE796))</f>
        <v>2</v>
      </c>
      <c r="E796" s="7">
        <f>RANK(O796,(N796:P796,Q796:AE796))</f>
        <v>1</v>
      </c>
      <c r="F796" s="7">
        <f>IF(P796&gt;0,RANK(P796,(N796:P796,Q796:AE796)),0)</f>
        <v>5</v>
      </c>
      <c r="G796" s="1">
        <f t="shared" si="312"/>
        <v>2086</v>
      </c>
      <c r="H796" s="2">
        <f t="shared" si="313"/>
        <v>0.27969965138106734</v>
      </c>
      <c r="I796" s="2"/>
      <c r="J796" s="2">
        <f t="shared" si="314"/>
        <v>0.3487530168946098</v>
      </c>
      <c r="K796" s="2">
        <f t="shared" si="315"/>
        <v>0.62845266827567714</v>
      </c>
      <c r="L796" s="2">
        <f t="shared" si="316"/>
        <v>6.1678734245105924E-3</v>
      </c>
      <c r="M796" s="2">
        <f t="shared" si="317"/>
        <v>1.6626441405202468E-2</v>
      </c>
      <c r="N796" s="1">
        <v>2601</v>
      </c>
      <c r="O796" s="1">
        <v>4687</v>
      </c>
      <c r="P796" s="1">
        <v>46</v>
      </c>
      <c r="Q796" s="1">
        <v>75</v>
      </c>
      <c r="R796" s="1">
        <v>49</v>
      </c>
      <c r="AG796" s="7">
        <f>IF(Q796&gt;0,RANK(Q796,(N796:P796,Q796:AE796)),0)</f>
        <v>3</v>
      </c>
      <c r="AH796" s="7">
        <f>IF(R796&gt;0,RANK(R796,(N796:P796,Q796:AE796)),0)</f>
        <v>4</v>
      </c>
      <c r="AI796" s="7">
        <f>IF(T796&gt;0,RANK(T796,(N796:P796,Q796:AE796)),0)</f>
        <v>0</v>
      </c>
      <c r="AJ796" s="7">
        <f>IF(S796&gt;0,RANK(S796,(N796:P796,Q796:AE796)),0)</f>
        <v>0</v>
      </c>
      <c r="AK796" s="2">
        <f t="shared" si="318"/>
        <v>1.0056315366049879E-2</v>
      </c>
      <c r="AL796" s="2">
        <f t="shared" si="319"/>
        <v>6.5701260391525882E-3</v>
      </c>
      <c r="AM796" s="2">
        <f t="shared" si="320"/>
        <v>0</v>
      </c>
      <c r="AN796" s="2">
        <f t="shared" si="321"/>
        <v>0</v>
      </c>
      <c r="AP796" t="s">
        <v>1372</v>
      </c>
      <c r="AQ796" t="s">
        <v>1478</v>
      </c>
      <c r="AT796" s="93" t="s">
        <v>842</v>
      </c>
      <c r="AU796" s="92" t="s">
        <v>319</v>
      </c>
      <c r="AV796" s="83" t="str">
        <f t="shared" si="322"/>
        <v>18117</v>
      </c>
      <c r="AX796" s="7" t="s">
        <v>3753</v>
      </c>
    </row>
    <row r="797" spans="1:50" hidden="1" outlineLevel="1">
      <c r="A797" t="s">
        <v>3121</v>
      </c>
      <c r="B797" t="s">
        <v>1478</v>
      </c>
      <c r="C797" s="1">
        <f t="shared" si="311"/>
        <v>6503</v>
      </c>
      <c r="D797" s="7">
        <f>RANK(N797,(N797:P797,Q797:AE797))</f>
        <v>2</v>
      </c>
      <c r="E797" s="7">
        <f>RANK(O797,(N797:P797,Q797:AE797))</f>
        <v>1</v>
      </c>
      <c r="F797" s="7">
        <f>IF(P797&gt;0,RANK(P797,(N797:P797,Q797:AE797)),0)</f>
        <v>3</v>
      </c>
      <c r="G797" s="1">
        <f t="shared" si="312"/>
        <v>1766</v>
      </c>
      <c r="H797" s="2">
        <f t="shared" si="313"/>
        <v>0.27156696909118866</v>
      </c>
      <c r="I797" s="2"/>
      <c r="J797" s="2">
        <f t="shared" si="314"/>
        <v>0.34645548208519145</v>
      </c>
      <c r="K797" s="2">
        <f t="shared" si="315"/>
        <v>0.61802245117638011</v>
      </c>
      <c r="L797" s="2">
        <f t="shared" si="316"/>
        <v>1.307089035829617E-2</v>
      </c>
      <c r="M797" s="2">
        <f t="shared" si="317"/>
        <v>2.2451176380132221E-2</v>
      </c>
      <c r="N797" s="1">
        <v>2253</v>
      </c>
      <c r="O797" s="1">
        <v>4019</v>
      </c>
      <c r="P797" s="1">
        <v>85</v>
      </c>
      <c r="Q797" s="1">
        <v>68</v>
      </c>
      <c r="R797" s="1">
        <v>77</v>
      </c>
      <c r="T797" s="1">
        <v>1</v>
      </c>
      <c r="AG797" s="7">
        <f>IF(Q797&gt;0,RANK(Q797,(N797:P797,Q797:AE797)),0)</f>
        <v>5</v>
      </c>
      <c r="AH797" s="7">
        <f>IF(R797&gt;0,RANK(R797,(N797:P797,Q797:AE797)),0)</f>
        <v>4</v>
      </c>
      <c r="AI797" s="7">
        <f>IF(T797&gt;0,RANK(T797,(N797:P797,Q797:AE797)),0)</f>
        <v>6</v>
      </c>
      <c r="AJ797" s="7">
        <f>IF(S797&gt;0,RANK(S797,(N797:P797,Q797:AE797)),0)</f>
        <v>0</v>
      </c>
      <c r="AK797" s="2">
        <f t="shared" si="318"/>
        <v>1.0456712286636936E-2</v>
      </c>
      <c r="AL797" s="2">
        <f t="shared" si="319"/>
        <v>1.1840688912809472E-2</v>
      </c>
      <c r="AM797" s="2">
        <f t="shared" si="320"/>
        <v>1.5377518068583732E-4</v>
      </c>
      <c r="AN797" s="2">
        <f t="shared" si="321"/>
        <v>0</v>
      </c>
      <c r="AP797" t="s">
        <v>3121</v>
      </c>
      <c r="AQ797" t="s">
        <v>1478</v>
      </c>
      <c r="AT797" s="93" t="s">
        <v>842</v>
      </c>
      <c r="AU797" s="92" t="s">
        <v>247</v>
      </c>
      <c r="AV797" s="83" t="str">
        <f t="shared" si="322"/>
        <v>18119</v>
      </c>
      <c r="AX797" s="7" t="s">
        <v>3753</v>
      </c>
    </row>
    <row r="798" spans="1:50" hidden="1" outlineLevel="1">
      <c r="A798" t="s">
        <v>3122</v>
      </c>
      <c r="B798" t="s">
        <v>1478</v>
      </c>
      <c r="C798" s="1">
        <f t="shared" si="311"/>
        <v>6447</v>
      </c>
      <c r="D798" s="7">
        <f>RANK(N798,(N798:P798,Q798:AE798))</f>
        <v>2</v>
      </c>
      <c r="E798" s="7">
        <f>RANK(O798,(N798:P798,Q798:AE798))</f>
        <v>1</v>
      </c>
      <c r="F798" s="7">
        <f>IF(P798&gt;0,RANK(P798,(N798:P798,Q798:AE798)),0)</f>
        <v>5</v>
      </c>
      <c r="G798" s="1">
        <f t="shared" si="312"/>
        <v>1360</v>
      </c>
      <c r="H798" s="2">
        <f t="shared" si="313"/>
        <v>0.21095082984333799</v>
      </c>
      <c r="I798" s="2"/>
      <c r="J798" s="2">
        <f t="shared" si="314"/>
        <v>0.38483015355979527</v>
      </c>
      <c r="K798" s="2">
        <f t="shared" si="315"/>
        <v>0.59578098340313324</v>
      </c>
      <c r="L798" s="2">
        <f t="shared" si="316"/>
        <v>3.1022180859314411E-3</v>
      </c>
      <c r="M798" s="2">
        <f t="shared" si="317"/>
        <v>1.6286644951139996E-2</v>
      </c>
      <c r="N798" s="1">
        <v>2481</v>
      </c>
      <c r="O798" s="1">
        <v>3841</v>
      </c>
      <c r="P798" s="1">
        <v>20</v>
      </c>
      <c r="Q798" s="1">
        <v>61</v>
      </c>
      <c r="R798" s="1">
        <v>44</v>
      </c>
      <c r="AG798" s="7">
        <f>IF(Q798&gt;0,RANK(Q798,(N798:P798,Q798:AE798)),0)</f>
        <v>3</v>
      </c>
      <c r="AH798" s="7">
        <f>IF(R798&gt;0,RANK(R798,(N798:P798,Q798:AE798)),0)</f>
        <v>4</v>
      </c>
      <c r="AI798" s="7">
        <f>IF(T798&gt;0,RANK(T798,(N798:P798,Q798:AE798)),0)</f>
        <v>0</v>
      </c>
      <c r="AJ798" s="7">
        <f>IF(S798&gt;0,RANK(S798,(N798:P798,Q798:AE798)),0)</f>
        <v>0</v>
      </c>
      <c r="AK798" s="2">
        <f t="shared" si="318"/>
        <v>9.461765162090895E-3</v>
      </c>
      <c r="AL798" s="2">
        <f t="shared" si="319"/>
        <v>6.8248797890491705E-3</v>
      </c>
      <c r="AM798" s="2">
        <f t="shared" si="320"/>
        <v>0</v>
      </c>
      <c r="AN798" s="2">
        <f t="shared" si="321"/>
        <v>0</v>
      </c>
      <c r="AP798" t="s">
        <v>3122</v>
      </c>
      <c r="AQ798" t="s">
        <v>1478</v>
      </c>
      <c r="AT798" s="93" t="s">
        <v>842</v>
      </c>
      <c r="AU798" s="92" t="s">
        <v>248</v>
      </c>
      <c r="AV798" s="83" t="str">
        <f t="shared" si="322"/>
        <v>18121</v>
      </c>
      <c r="AX798" s="7" t="s">
        <v>3753</v>
      </c>
    </row>
    <row r="799" spans="1:50" hidden="1" outlineLevel="1">
      <c r="A799" t="s">
        <v>2428</v>
      </c>
      <c r="B799" t="s">
        <v>1478</v>
      </c>
      <c r="C799" s="1">
        <f t="shared" si="311"/>
        <v>7387</v>
      </c>
      <c r="D799" s="7">
        <f>RANK(N799,(N799:P799,Q799:AE799))</f>
        <v>1</v>
      </c>
      <c r="E799" s="7">
        <f>RANK(O799,(N799:P799,Q799:AE799))</f>
        <v>2</v>
      </c>
      <c r="F799" s="7">
        <f>IF(P799&gt;0,RANK(P799,(N799:P799,Q799:AE799)),0)</f>
        <v>5</v>
      </c>
      <c r="G799" s="1">
        <f t="shared" si="312"/>
        <v>362</v>
      </c>
      <c r="H799" s="2">
        <f t="shared" si="313"/>
        <v>4.9005008799241911E-2</v>
      </c>
      <c r="I799" s="2"/>
      <c r="J799" s="2">
        <f t="shared" si="314"/>
        <v>0.51753079734669016</v>
      </c>
      <c r="K799" s="2">
        <f t="shared" si="315"/>
        <v>0.4685257885474482</v>
      </c>
      <c r="L799" s="2">
        <f t="shared" si="316"/>
        <v>3.5196967645864355E-3</v>
      </c>
      <c r="M799" s="2">
        <f t="shared" si="317"/>
        <v>1.0423717341275205E-2</v>
      </c>
      <c r="N799" s="1">
        <v>3823</v>
      </c>
      <c r="O799" s="1">
        <v>3461</v>
      </c>
      <c r="P799" s="1">
        <v>26</v>
      </c>
      <c r="Q799" s="1">
        <v>37</v>
      </c>
      <c r="R799" s="1">
        <v>40</v>
      </c>
      <c r="AG799" s="7">
        <f>IF(Q799&gt;0,RANK(Q799,(N799:P799,Q799:AE799)),0)</f>
        <v>4</v>
      </c>
      <c r="AH799" s="7">
        <f>IF(R799&gt;0,RANK(R799,(N799:P799,Q799:AE799)),0)</f>
        <v>3</v>
      </c>
      <c r="AI799" s="7">
        <f>IF(T799&gt;0,RANK(T799,(N799:P799,Q799:AE799)),0)</f>
        <v>0</v>
      </c>
      <c r="AJ799" s="7">
        <f>IF(S799&gt;0,RANK(S799,(N799:P799,Q799:AE799)),0)</f>
        <v>0</v>
      </c>
      <c r="AK799" s="2">
        <f t="shared" si="318"/>
        <v>5.0087992419114661E-3</v>
      </c>
      <c r="AL799" s="2">
        <f t="shared" si="319"/>
        <v>5.4149180993637467E-3</v>
      </c>
      <c r="AM799" s="2">
        <f t="shared" si="320"/>
        <v>0</v>
      </c>
      <c r="AN799" s="2">
        <f t="shared" si="321"/>
        <v>0</v>
      </c>
      <c r="AP799" t="s">
        <v>2428</v>
      </c>
      <c r="AQ799" t="s">
        <v>1478</v>
      </c>
      <c r="AT799" s="93" t="s">
        <v>842</v>
      </c>
      <c r="AU799" s="92" t="s">
        <v>639</v>
      </c>
      <c r="AV799" s="83" t="str">
        <f t="shared" si="322"/>
        <v>18123</v>
      </c>
      <c r="AX799" s="7" t="s">
        <v>3753</v>
      </c>
    </row>
    <row r="800" spans="1:50" hidden="1" outlineLevel="1">
      <c r="A800" t="s">
        <v>2629</v>
      </c>
      <c r="B800" t="s">
        <v>1478</v>
      </c>
      <c r="C800" s="1">
        <f t="shared" si="311"/>
        <v>6302</v>
      </c>
      <c r="D800" s="7">
        <f>RANK(N800,(N800:P800,Q800:AE800))</f>
        <v>2</v>
      </c>
      <c r="E800" s="7">
        <f>RANK(O800,(N800:P800,Q800:AE800))</f>
        <v>1</v>
      </c>
      <c r="F800" s="7">
        <f>IF(P800&gt;0,RANK(P800,(N800:P800,Q800:AE800)),0)</f>
        <v>5</v>
      </c>
      <c r="G800" s="1">
        <f t="shared" si="312"/>
        <v>961</v>
      </c>
      <c r="H800" s="2">
        <f t="shared" si="313"/>
        <v>0.15249127261186926</v>
      </c>
      <c r="I800" s="2"/>
      <c r="J800" s="2">
        <f t="shared" si="314"/>
        <v>0.41336083782926053</v>
      </c>
      <c r="K800" s="2">
        <f t="shared" si="315"/>
        <v>0.56585211044112982</v>
      </c>
      <c r="L800" s="2">
        <f t="shared" si="316"/>
        <v>4.7603935258648051E-4</v>
      </c>
      <c r="M800" s="2">
        <f t="shared" si="317"/>
        <v>2.0311012377023114E-2</v>
      </c>
      <c r="N800" s="1">
        <v>2605</v>
      </c>
      <c r="O800" s="1">
        <v>3566</v>
      </c>
      <c r="P800" s="1">
        <v>3</v>
      </c>
      <c r="Q800" s="1">
        <v>88</v>
      </c>
      <c r="R800" s="1">
        <v>40</v>
      </c>
      <c r="AG800" s="7">
        <f>IF(Q800&gt;0,RANK(Q800,(N800:P800,Q800:AE800)),0)</f>
        <v>3</v>
      </c>
      <c r="AH800" s="7">
        <f>IF(R800&gt;0,RANK(R800,(N800:P800,Q800:AE800)),0)</f>
        <v>4</v>
      </c>
      <c r="AI800" s="7">
        <f>IF(T800&gt;0,RANK(T800,(N800:P800,Q800:AE800)),0)</f>
        <v>0</v>
      </c>
      <c r="AJ800" s="7">
        <f>IF(S800&gt;0,RANK(S800,(N800:P800,Q800:AE800)),0)</f>
        <v>0</v>
      </c>
      <c r="AK800" s="2">
        <f t="shared" si="318"/>
        <v>1.3963821009203427E-2</v>
      </c>
      <c r="AL800" s="2">
        <f t="shared" si="319"/>
        <v>6.3471913678197394E-3</v>
      </c>
      <c r="AM800" s="2">
        <f t="shared" si="320"/>
        <v>0</v>
      </c>
      <c r="AN800" s="2">
        <f t="shared" si="321"/>
        <v>0</v>
      </c>
      <c r="AP800" t="s">
        <v>2629</v>
      </c>
      <c r="AQ800" t="s">
        <v>1478</v>
      </c>
      <c r="AT800" s="93" t="s">
        <v>842</v>
      </c>
      <c r="AU800" s="92" t="s">
        <v>640</v>
      </c>
      <c r="AV800" s="83" t="str">
        <f t="shared" si="322"/>
        <v>18125</v>
      </c>
      <c r="AX800" s="7" t="s">
        <v>3753</v>
      </c>
    </row>
    <row r="801" spans="1:50" hidden="1" outlineLevel="1">
      <c r="A801" t="s">
        <v>1293</v>
      </c>
      <c r="B801" t="s">
        <v>1478</v>
      </c>
      <c r="C801" s="1">
        <f t="shared" si="311"/>
        <v>59378</v>
      </c>
      <c r="D801" s="7">
        <f>RANK(N801,(N801:P801,Q801:AE801))</f>
        <v>2</v>
      </c>
      <c r="E801" s="7">
        <f>RANK(O801,(N801:P801,Q801:AE801))</f>
        <v>1</v>
      </c>
      <c r="F801" s="7">
        <f>IF(P801&gt;0,RANK(P801,(N801:P801,Q801:AE801)),0)</f>
        <v>3</v>
      </c>
      <c r="G801" s="1">
        <f t="shared" si="312"/>
        <v>4367</v>
      </c>
      <c r="H801" s="2">
        <f t="shared" si="313"/>
        <v>7.3545757688032606E-2</v>
      </c>
      <c r="I801" s="2"/>
      <c r="J801" s="2">
        <f t="shared" si="314"/>
        <v>0.45117720367812997</v>
      </c>
      <c r="K801" s="2">
        <f t="shared" si="315"/>
        <v>0.52472296136616259</v>
      </c>
      <c r="L801" s="2">
        <f t="shared" si="316"/>
        <v>9.9700225672808111E-3</v>
      </c>
      <c r="M801" s="2">
        <f t="shared" si="317"/>
        <v>1.4129812388426633E-2</v>
      </c>
      <c r="N801" s="1">
        <v>26790</v>
      </c>
      <c r="O801" s="1">
        <v>31157</v>
      </c>
      <c r="P801" s="1">
        <v>592</v>
      </c>
      <c r="Q801" s="1">
        <v>510</v>
      </c>
      <c r="R801" s="1">
        <v>322</v>
      </c>
      <c r="S801" s="1">
        <v>2</v>
      </c>
      <c r="T801" s="1">
        <v>5</v>
      </c>
      <c r="AG801" s="7">
        <f>IF(Q801&gt;0,RANK(Q801,(N801:P801,Q801:AE801)),0)</f>
        <v>4</v>
      </c>
      <c r="AH801" s="7">
        <f>IF(R801&gt;0,RANK(R801,(N801:P801,Q801:AE801)),0)</f>
        <v>5</v>
      </c>
      <c r="AI801" s="7">
        <f>IF(T801&gt;0,RANK(T801,(N801:P801,Q801:AE801)),0)</f>
        <v>6</v>
      </c>
      <c r="AJ801" s="7">
        <f>IF(S801&gt;0,RANK(S801,(N801:P801,Q801:AE801)),0)</f>
        <v>7</v>
      </c>
      <c r="AK801" s="2">
        <f t="shared" si="318"/>
        <v>8.5890397116777251E-3</v>
      </c>
      <c r="AL801" s="2">
        <f t="shared" si="319"/>
        <v>5.4228838963926032E-3</v>
      </c>
      <c r="AM801" s="2">
        <f t="shared" si="320"/>
        <v>8.4206271683114956E-5</v>
      </c>
      <c r="AN801" s="2">
        <f t="shared" si="321"/>
        <v>3.3682508673245981E-5</v>
      </c>
      <c r="AP801" t="s">
        <v>1293</v>
      </c>
      <c r="AQ801" t="s">
        <v>1478</v>
      </c>
      <c r="AT801" s="93" t="s">
        <v>842</v>
      </c>
      <c r="AU801" s="92" t="s">
        <v>1141</v>
      </c>
      <c r="AV801" s="83" t="str">
        <f t="shared" si="322"/>
        <v>18127</v>
      </c>
      <c r="AX801" s="7" t="s">
        <v>3753</v>
      </c>
    </row>
    <row r="802" spans="1:50" hidden="1" outlineLevel="1">
      <c r="A802" t="s">
        <v>2978</v>
      </c>
      <c r="B802" t="s">
        <v>1478</v>
      </c>
      <c r="C802" s="1">
        <f t="shared" ref="C802:C830" si="323">SUM(N802:AE802)</f>
        <v>11110</v>
      </c>
      <c r="D802" s="7">
        <f>RANK(N802,(N802:P802,Q802:AE802))</f>
        <v>2</v>
      </c>
      <c r="E802" s="7">
        <f>RANK(O802,(N802:P802,Q802:AE802))</f>
        <v>1</v>
      </c>
      <c r="F802" s="7">
        <f>IF(P802&gt;0,RANK(P802,(N802:P802,Q802:AE802)),0)</f>
        <v>4</v>
      </c>
      <c r="G802" s="1">
        <f t="shared" ref="G802:G830" si="324">IF(D802=1,N802,IF(E802=1,O802,P802))-IF(D802=2,N802,IF(E802=2,O802,P802))</f>
        <v>2068</v>
      </c>
      <c r="H802" s="2">
        <f t="shared" ref="H802:H830" si="325">G802/C802</f>
        <v>0.18613861386138614</v>
      </c>
      <c r="I802" s="2"/>
      <c r="J802" s="2">
        <f t="shared" ref="J802:J830" si="326">IF($C802=0,"-",N802/$C802)</f>
        <v>0.39873987398739874</v>
      </c>
      <c r="K802" s="2">
        <f t="shared" ref="K802:K830" si="327">IF($C802=0,"-",O802/$C802)</f>
        <v>0.58487848784878493</v>
      </c>
      <c r="L802" s="2">
        <f t="shared" ref="L802:L830" si="328">IF($C802=0,"-",P802/$C802)</f>
        <v>4.6804680468046801E-3</v>
      </c>
      <c r="M802" s="2">
        <f t="shared" ref="M802:M830" si="329">IF(C802=0,"-",(1-J802-K802-L802))</f>
        <v>1.1701170117011645E-2</v>
      </c>
      <c r="N802" s="1">
        <v>4430</v>
      </c>
      <c r="O802" s="1">
        <v>6498</v>
      </c>
      <c r="P802" s="1">
        <v>52</v>
      </c>
      <c r="Q802" s="1">
        <v>85</v>
      </c>
      <c r="R802" s="1">
        <v>45</v>
      </c>
      <c r="AG802" s="7">
        <f>IF(Q802&gt;0,RANK(Q802,(N802:P802,Q802:AE802)),0)</f>
        <v>3</v>
      </c>
      <c r="AH802" s="7">
        <f>IF(R802&gt;0,RANK(R802,(N802:P802,Q802:AE802)),0)</f>
        <v>5</v>
      </c>
      <c r="AI802" s="7">
        <f>IF(T802&gt;0,RANK(T802,(N802:P802,Q802:AE802)),0)</f>
        <v>0</v>
      </c>
      <c r="AJ802" s="7">
        <f>IF(S802&gt;0,RANK(S802,(N802:P802,Q802:AE802)),0)</f>
        <v>0</v>
      </c>
      <c r="AK802" s="2">
        <f t="shared" ref="AK802:AK830" si="330">IF($C802=0,"-",Q802/$C802)</f>
        <v>7.6507650765076504E-3</v>
      </c>
      <c r="AL802" s="2">
        <f t="shared" ref="AL802:AL830" si="331">IF($C802=0,"-",R802/$C802)</f>
        <v>4.0504050405040506E-3</v>
      </c>
      <c r="AM802" s="2">
        <f t="shared" ref="AM802:AM830" si="332">IF($C802=0,"-",T802/$C802)</f>
        <v>0</v>
      </c>
      <c r="AN802" s="2">
        <f t="shared" ref="AN802:AN830" si="333">IF($C802=0,"-",S802/$C802)</f>
        <v>0</v>
      </c>
      <c r="AP802" t="s">
        <v>2978</v>
      </c>
      <c r="AQ802" t="s">
        <v>1478</v>
      </c>
      <c r="AT802" s="93" t="s">
        <v>842</v>
      </c>
      <c r="AU802" s="92" t="s">
        <v>1142</v>
      </c>
      <c r="AV802" s="83" t="str">
        <f t="shared" ref="AV802:AV830" si="334">AT802&amp;AU802</f>
        <v>18129</v>
      </c>
      <c r="AX802" s="7" t="s">
        <v>3753</v>
      </c>
    </row>
    <row r="803" spans="1:50" hidden="1" outlineLevel="1">
      <c r="A803" t="s">
        <v>722</v>
      </c>
      <c r="B803" t="s">
        <v>1478</v>
      </c>
      <c r="C803" s="1">
        <f t="shared" si="323"/>
        <v>5518</v>
      </c>
      <c r="D803" s="7">
        <f>RANK(N803,(N803:P803,Q803:AE803))</f>
        <v>2</v>
      </c>
      <c r="E803" s="7">
        <f>RANK(O803,(N803:P803,Q803:AE803))</f>
        <v>1</v>
      </c>
      <c r="F803" s="7">
        <f>IF(P803&gt;0,RANK(P803,(N803:P803,Q803:AE803)),0)</f>
        <v>5</v>
      </c>
      <c r="G803" s="1">
        <f t="shared" si="324"/>
        <v>1578</v>
      </c>
      <c r="H803" s="2">
        <f t="shared" si="325"/>
        <v>0.28597317868793043</v>
      </c>
      <c r="I803" s="2"/>
      <c r="J803" s="2">
        <f t="shared" si="326"/>
        <v>0.34777093149691918</v>
      </c>
      <c r="K803" s="2">
        <f t="shared" si="327"/>
        <v>0.63374411018484955</v>
      </c>
      <c r="L803" s="2">
        <f t="shared" si="328"/>
        <v>3.0808263863718738E-3</v>
      </c>
      <c r="M803" s="2">
        <f t="shared" si="329"/>
        <v>1.5404131931859397E-2</v>
      </c>
      <c r="N803" s="1">
        <v>1919</v>
      </c>
      <c r="O803" s="1">
        <v>3497</v>
      </c>
      <c r="P803" s="1">
        <v>17</v>
      </c>
      <c r="Q803" s="1">
        <v>47</v>
      </c>
      <c r="R803" s="1">
        <v>38</v>
      </c>
      <c r="AG803" s="7">
        <f>IF(Q803&gt;0,RANK(Q803,(N803:P803,Q803:AE803)),0)</f>
        <v>3</v>
      </c>
      <c r="AH803" s="7">
        <f>IF(R803&gt;0,RANK(R803,(N803:P803,Q803:AE803)),0)</f>
        <v>4</v>
      </c>
      <c r="AI803" s="7">
        <f>IF(T803&gt;0,RANK(T803,(N803:P803,Q803:AE803)),0)</f>
        <v>0</v>
      </c>
      <c r="AJ803" s="7">
        <f>IF(S803&gt;0,RANK(S803,(N803:P803,Q803:AE803)),0)</f>
        <v>0</v>
      </c>
      <c r="AK803" s="2">
        <f t="shared" si="330"/>
        <v>8.5175788329104746E-3</v>
      </c>
      <c r="AL803" s="2">
        <f t="shared" si="331"/>
        <v>6.8865530989488943E-3</v>
      </c>
      <c r="AM803" s="2">
        <f t="shared" si="332"/>
        <v>0</v>
      </c>
      <c r="AN803" s="2">
        <f t="shared" si="333"/>
        <v>0</v>
      </c>
      <c r="AP803" t="s">
        <v>722</v>
      </c>
      <c r="AQ803" t="s">
        <v>1478</v>
      </c>
      <c r="AT803" s="93" t="s">
        <v>842</v>
      </c>
      <c r="AU803" s="92" t="s">
        <v>1143</v>
      </c>
      <c r="AV803" s="83" t="str">
        <f t="shared" si="334"/>
        <v>18131</v>
      </c>
      <c r="AX803" s="7" t="s">
        <v>3753</v>
      </c>
    </row>
    <row r="804" spans="1:50" hidden="1" outlineLevel="1">
      <c r="A804" t="s">
        <v>1062</v>
      </c>
      <c r="B804" t="s">
        <v>1478</v>
      </c>
      <c r="C804" s="1">
        <f t="shared" si="323"/>
        <v>11871</v>
      </c>
      <c r="D804" s="7">
        <f>RANK(N804,(N804:P804,Q804:AE804))</f>
        <v>2</v>
      </c>
      <c r="E804" s="7">
        <f>RANK(O804,(N804:P804,Q804:AE804))</f>
        <v>1</v>
      </c>
      <c r="F804" s="7">
        <f>IF(P804&gt;0,RANK(P804,(N804:P804,Q804:AE804)),0)</f>
        <v>4</v>
      </c>
      <c r="G804" s="1">
        <f t="shared" si="324"/>
        <v>3229</v>
      </c>
      <c r="H804" s="2">
        <f t="shared" si="325"/>
        <v>0.2720074130233342</v>
      </c>
      <c r="I804" s="2"/>
      <c r="J804" s="2">
        <f t="shared" si="326"/>
        <v>0.34731699098643753</v>
      </c>
      <c r="K804" s="2">
        <f t="shared" si="327"/>
        <v>0.61932440400977173</v>
      </c>
      <c r="L804" s="2">
        <f t="shared" si="328"/>
        <v>1.2130401819560273E-2</v>
      </c>
      <c r="M804" s="2">
        <f t="shared" si="329"/>
        <v>2.1228203184230458E-2</v>
      </c>
      <c r="N804" s="1">
        <v>4123</v>
      </c>
      <c r="O804" s="1">
        <v>7352</v>
      </c>
      <c r="P804" s="1">
        <v>144</v>
      </c>
      <c r="Q804" s="1">
        <v>148</v>
      </c>
      <c r="R804" s="1">
        <v>97</v>
      </c>
      <c r="S804" s="1">
        <v>3</v>
      </c>
      <c r="T804" s="1">
        <v>4</v>
      </c>
      <c r="AG804" s="7">
        <f>IF(Q804&gt;0,RANK(Q804,(N804:P804,Q804:AE804)),0)</f>
        <v>3</v>
      </c>
      <c r="AH804" s="7">
        <f>IF(R804&gt;0,RANK(R804,(N804:P804,Q804:AE804)),0)</f>
        <v>5</v>
      </c>
      <c r="AI804" s="7">
        <f>IF(T804&gt;0,RANK(T804,(N804:P804,Q804:AE804)),0)</f>
        <v>6</v>
      </c>
      <c r="AJ804" s="7">
        <f>IF(S804&gt;0,RANK(S804,(N804:P804,Q804:AE804)),0)</f>
        <v>7</v>
      </c>
      <c r="AK804" s="2">
        <f t="shared" si="330"/>
        <v>1.2467357425659169E-2</v>
      </c>
      <c r="AL804" s="2">
        <f t="shared" si="331"/>
        <v>8.1711734478982397E-3</v>
      </c>
      <c r="AM804" s="2">
        <f t="shared" si="332"/>
        <v>3.369556060988965E-4</v>
      </c>
      <c r="AN804" s="2">
        <f t="shared" si="333"/>
        <v>2.5271670457417233E-4</v>
      </c>
      <c r="AP804" t="s">
        <v>1062</v>
      </c>
      <c r="AQ804" t="s">
        <v>1478</v>
      </c>
      <c r="AT804" s="93" t="s">
        <v>842</v>
      </c>
      <c r="AU804" s="92" t="s">
        <v>1144</v>
      </c>
      <c r="AV804" s="83" t="str">
        <f t="shared" si="334"/>
        <v>18133</v>
      </c>
      <c r="AX804" s="7" t="s">
        <v>3753</v>
      </c>
    </row>
    <row r="805" spans="1:50" hidden="1" outlineLevel="1">
      <c r="A805" t="s">
        <v>3015</v>
      </c>
      <c r="B805" t="s">
        <v>1478</v>
      </c>
      <c r="C805" s="1">
        <f t="shared" si="323"/>
        <v>10132</v>
      </c>
      <c r="D805" s="7">
        <f>RANK(N805,(N805:P805,Q805:AE805))</f>
        <v>2</v>
      </c>
      <c r="E805" s="7">
        <f>RANK(O805,(N805:P805,Q805:AE805))</f>
        <v>1</v>
      </c>
      <c r="F805" s="7">
        <f>IF(P805&gt;0,RANK(P805,(N805:P805,Q805:AE805)),0)</f>
        <v>5</v>
      </c>
      <c r="G805" s="1">
        <f t="shared" si="324"/>
        <v>2114</v>
      </c>
      <c r="H805" s="2">
        <f t="shared" si="325"/>
        <v>0.20864587445716543</v>
      </c>
      <c r="I805" s="2"/>
      <c r="J805" s="2">
        <f t="shared" si="326"/>
        <v>0.38551125148045795</v>
      </c>
      <c r="K805" s="2">
        <f t="shared" si="327"/>
        <v>0.59415712593762338</v>
      </c>
      <c r="L805" s="2">
        <f t="shared" si="328"/>
        <v>1.9739439399921043E-3</v>
      </c>
      <c r="M805" s="2">
        <f t="shared" si="329"/>
        <v>1.835767864192657E-2</v>
      </c>
      <c r="N805" s="1">
        <v>3906</v>
      </c>
      <c r="O805" s="1">
        <v>6020</v>
      </c>
      <c r="P805" s="1">
        <v>20</v>
      </c>
      <c r="Q805" s="1">
        <v>126</v>
      </c>
      <c r="R805" s="1">
        <v>60</v>
      </c>
      <c r="AG805" s="7">
        <f>IF(Q805&gt;0,RANK(Q805,(N805:P805,Q805:AE805)),0)</f>
        <v>3</v>
      </c>
      <c r="AH805" s="7">
        <f>IF(R805&gt;0,RANK(R805,(N805:P805,Q805:AE805)),0)</f>
        <v>4</v>
      </c>
      <c r="AI805" s="7">
        <f>IF(T805&gt;0,RANK(T805,(N805:P805,Q805:AE805)),0)</f>
        <v>0</v>
      </c>
      <c r="AJ805" s="7">
        <f>IF(S805&gt;0,RANK(S805,(N805:P805,Q805:AE805)),0)</f>
        <v>0</v>
      </c>
      <c r="AK805" s="2">
        <f t="shared" si="330"/>
        <v>1.2435846821950257E-2</v>
      </c>
      <c r="AL805" s="2">
        <f t="shared" si="331"/>
        <v>5.9218318199763123E-3</v>
      </c>
      <c r="AM805" s="2">
        <f t="shared" si="332"/>
        <v>0</v>
      </c>
      <c r="AN805" s="2">
        <f t="shared" si="333"/>
        <v>0</v>
      </c>
      <c r="AP805" t="s">
        <v>3015</v>
      </c>
      <c r="AQ805" t="s">
        <v>1478</v>
      </c>
      <c r="AT805" s="93" t="s">
        <v>842</v>
      </c>
      <c r="AU805" s="92" t="s">
        <v>1146</v>
      </c>
      <c r="AV805" s="83" t="str">
        <f t="shared" si="334"/>
        <v>18135</v>
      </c>
      <c r="AX805" s="7" t="s">
        <v>3753</v>
      </c>
    </row>
    <row r="806" spans="1:50" hidden="1" outlineLevel="1">
      <c r="A806" t="s">
        <v>3321</v>
      </c>
      <c r="B806" t="s">
        <v>1478</v>
      </c>
      <c r="C806" s="1">
        <f t="shared" si="323"/>
        <v>10675</v>
      </c>
      <c r="D806" s="7">
        <f>RANK(N806,(N806:P806,Q806:AE806))</f>
        <v>2</v>
      </c>
      <c r="E806" s="7">
        <f>RANK(O806,(N806:P806,Q806:AE806))</f>
        <v>1</v>
      </c>
      <c r="F806" s="7">
        <f>IF(P806&gt;0,RANK(P806,(N806:P806,Q806:AE806)),0)</f>
        <v>5</v>
      </c>
      <c r="G806" s="1">
        <f t="shared" si="324"/>
        <v>3490</v>
      </c>
      <c r="H806" s="2">
        <f t="shared" si="325"/>
        <v>0.32693208430913351</v>
      </c>
      <c r="I806" s="2"/>
      <c r="J806" s="2">
        <f t="shared" si="326"/>
        <v>0.3276814988290398</v>
      </c>
      <c r="K806" s="2">
        <f t="shared" si="327"/>
        <v>0.65461358313817331</v>
      </c>
      <c r="L806" s="2">
        <f t="shared" si="328"/>
        <v>2.1545667447306792E-3</v>
      </c>
      <c r="M806" s="2">
        <f t="shared" si="329"/>
        <v>1.5550351288056274E-2</v>
      </c>
      <c r="N806" s="1">
        <v>3498</v>
      </c>
      <c r="O806" s="1">
        <v>6988</v>
      </c>
      <c r="P806" s="1">
        <v>23</v>
      </c>
      <c r="Q806" s="1">
        <v>110</v>
      </c>
      <c r="R806" s="1">
        <v>56</v>
      </c>
      <c r="AG806" s="7">
        <f>IF(Q806&gt;0,RANK(Q806,(N806:P806,Q806:AE806)),0)</f>
        <v>3</v>
      </c>
      <c r="AH806" s="7">
        <f>IF(R806&gt;0,RANK(R806,(N806:P806,Q806:AE806)),0)</f>
        <v>4</v>
      </c>
      <c r="AI806" s="7">
        <f>IF(T806&gt;0,RANK(T806,(N806:P806,Q806:AE806)),0)</f>
        <v>0</v>
      </c>
      <c r="AJ806" s="7">
        <f>IF(S806&gt;0,RANK(S806,(N806:P806,Q806:AE806)),0)</f>
        <v>0</v>
      </c>
      <c r="AK806" s="2">
        <f t="shared" si="330"/>
        <v>1.0304449648711944E-2</v>
      </c>
      <c r="AL806" s="2">
        <f t="shared" si="331"/>
        <v>5.2459016393442623E-3</v>
      </c>
      <c r="AM806" s="2">
        <f t="shared" si="332"/>
        <v>0</v>
      </c>
      <c r="AN806" s="2">
        <f t="shared" si="333"/>
        <v>0</v>
      </c>
      <c r="AP806" t="s">
        <v>3321</v>
      </c>
      <c r="AQ806" t="s">
        <v>1478</v>
      </c>
      <c r="AT806" s="93" t="s">
        <v>842</v>
      </c>
      <c r="AU806" s="92" t="s">
        <v>1147</v>
      </c>
      <c r="AV806" s="83" t="str">
        <f t="shared" si="334"/>
        <v>18137</v>
      </c>
      <c r="AX806" s="7" t="s">
        <v>3753</v>
      </c>
    </row>
    <row r="807" spans="1:50" hidden="1" outlineLevel="1">
      <c r="A807" t="s">
        <v>3408</v>
      </c>
      <c r="B807" t="s">
        <v>1478</v>
      </c>
      <c r="C807" s="1">
        <f t="shared" si="323"/>
        <v>7284</v>
      </c>
      <c r="D807" s="7">
        <f>RANK(N807,(N807:P807,Q807:AE807))</f>
        <v>2</v>
      </c>
      <c r="E807" s="7">
        <f>RANK(O807,(N807:P807,Q807:AE807))</f>
        <v>1</v>
      </c>
      <c r="F807" s="7">
        <f>IF(P807&gt;0,RANK(P807,(N807:P807,Q807:AE807)),0)</f>
        <v>5</v>
      </c>
      <c r="G807" s="1">
        <f t="shared" si="324"/>
        <v>2379</v>
      </c>
      <c r="H807" s="2">
        <f t="shared" si="325"/>
        <v>0.32660626029654038</v>
      </c>
      <c r="I807" s="2"/>
      <c r="J807" s="2">
        <f t="shared" si="326"/>
        <v>0.32537067545304776</v>
      </c>
      <c r="K807" s="2">
        <f t="shared" si="327"/>
        <v>0.65197693574958815</v>
      </c>
      <c r="L807" s="2">
        <f t="shared" si="328"/>
        <v>2.883031301482702E-3</v>
      </c>
      <c r="M807" s="2">
        <f t="shared" si="329"/>
        <v>1.9769357495881386E-2</v>
      </c>
      <c r="N807" s="1">
        <v>2370</v>
      </c>
      <c r="O807" s="1">
        <v>4749</v>
      </c>
      <c r="P807" s="1">
        <v>21</v>
      </c>
      <c r="Q807" s="1">
        <v>78</v>
      </c>
      <c r="R807" s="1">
        <v>66</v>
      </c>
      <c r="AG807" s="7">
        <f>IF(Q807&gt;0,RANK(Q807,(N807:P807,Q807:AE807)),0)</f>
        <v>3</v>
      </c>
      <c r="AH807" s="7">
        <f>IF(R807&gt;0,RANK(R807,(N807:P807,Q807:AE807)),0)</f>
        <v>4</v>
      </c>
      <c r="AI807" s="7">
        <f>IF(T807&gt;0,RANK(T807,(N807:P807,Q807:AE807)),0)</f>
        <v>0</v>
      </c>
      <c r="AJ807" s="7">
        <f>IF(S807&gt;0,RANK(S807,(N807:P807,Q807:AE807)),0)</f>
        <v>0</v>
      </c>
      <c r="AK807" s="2">
        <f t="shared" si="330"/>
        <v>1.070840197693575E-2</v>
      </c>
      <c r="AL807" s="2">
        <f t="shared" si="331"/>
        <v>9.0609555189456337E-3</v>
      </c>
      <c r="AM807" s="2">
        <f t="shared" si="332"/>
        <v>0</v>
      </c>
      <c r="AN807" s="2">
        <f t="shared" si="333"/>
        <v>0</v>
      </c>
      <c r="AP807" t="s">
        <v>3408</v>
      </c>
      <c r="AQ807" t="s">
        <v>1478</v>
      </c>
      <c r="AT807" s="93" t="s">
        <v>842</v>
      </c>
      <c r="AU807" s="92" t="s">
        <v>1148</v>
      </c>
      <c r="AV807" s="83" t="str">
        <f t="shared" si="334"/>
        <v>18139</v>
      </c>
      <c r="AX807" s="7" t="s">
        <v>3753</v>
      </c>
    </row>
    <row r="808" spans="1:50" hidden="1" outlineLevel="1">
      <c r="A808" t="s">
        <v>2776</v>
      </c>
      <c r="B808" t="s">
        <v>1478</v>
      </c>
      <c r="C808" s="1">
        <f t="shared" si="323"/>
        <v>97474</v>
      </c>
      <c r="D808" s="7">
        <f>RANK(N808,(N808:P808,Q808:AE808))</f>
        <v>1</v>
      </c>
      <c r="E808" s="7">
        <f>RANK(O808,(N808:P808,Q808:AE808))</f>
        <v>2</v>
      </c>
      <c r="F808" s="7">
        <f>IF(P808&gt;0,RANK(P808,(N808:P808,Q808:AE808)),0)</f>
        <v>3</v>
      </c>
      <c r="G808" s="1">
        <f t="shared" si="324"/>
        <v>122</v>
      </c>
      <c r="H808" s="2">
        <f t="shared" si="325"/>
        <v>1.2516158154995177E-3</v>
      </c>
      <c r="I808" s="2"/>
      <c r="J808" s="2">
        <f t="shared" si="326"/>
        <v>0.48939204300634015</v>
      </c>
      <c r="K808" s="2">
        <f t="shared" si="327"/>
        <v>0.48814042719084061</v>
      </c>
      <c r="L808" s="2">
        <f t="shared" si="328"/>
        <v>9.2845271559595377E-3</v>
      </c>
      <c r="M808" s="2">
        <f t="shared" si="329"/>
        <v>1.3183002646859759E-2</v>
      </c>
      <c r="N808" s="1">
        <v>47703</v>
      </c>
      <c r="O808" s="1">
        <v>47581</v>
      </c>
      <c r="P808" s="1">
        <v>905</v>
      </c>
      <c r="Q808" s="1">
        <v>611</v>
      </c>
      <c r="R808" s="1">
        <v>665</v>
      </c>
      <c r="S808" s="1">
        <v>6</v>
      </c>
      <c r="T808" s="1">
        <v>1</v>
      </c>
      <c r="U808" s="1">
        <v>2</v>
      </c>
      <c r="AG808" s="7">
        <f>IF(Q808&gt;0,RANK(Q808,(N808:P808,Q808:AE808)),0)</f>
        <v>5</v>
      </c>
      <c r="AH808" s="7">
        <f>IF(R808&gt;0,RANK(R808,(N808:P808,Q808:AE808)),0)</f>
        <v>4</v>
      </c>
      <c r="AI808" s="7">
        <f>IF(T808&gt;0,RANK(T808,(N808:P808,Q808:AE808)),0)</f>
        <v>8</v>
      </c>
      <c r="AJ808" s="7">
        <f>IF(S808&gt;0,RANK(S808,(N808:P808,Q808:AE808)),0)</f>
        <v>6</v>
      </c>
      <c r="AK808" s="2">
        <f t="shared" si="330"/>
        <v>6.2683382235262739E-3</v>
      </c>
      <c r="AL808" s="2">
        <f t="shared" si="331"/>
        <v>6.8223321090752406E-3</v>
      </c>
      <c r="AM808" s="2">
        <f t="shared" si="332"/>
        <v>1.0259146028684573E-5</v>
      </c>
      <c r="AN808" s="2">
        <f t="shared" si="333"/>
        <v>6.1554876172107429E-5</v>
      </c>
      <c r="AP808" t="s">
        <v>2776</v>
      </c>
      <c r="AQ808" t="s">
        <v>1478</v>
      </c>
      <c r="AT808" s="93" t="s">
        <v>842</v>
      </c>
      <c r="AU808" s="92" t="s">
        <v>1149</v>
      </c>
      <c r="AV808" s="83" t="str">
        <f t="shared" si="334"/>
        <v>18141</v>
      </c>
      <c r="AX808" s="7" t="s">
        <v>3753</v>
      </c>
    </row>
    <row r="809" spans="1:50" hidden="1" outlineLevel="1">
      <c r="A809" t="s">
        <v>2060</v>
      </c>
      <c r="B809" t="s">
        <v>1478</v>
      </c>
      <c r="C809" s="1">
        <f t="shared" si="323"/>
        <v>7846</v>
      </c>
      <c r="D809" s="7">
        <f>RANK(N809,(N809:P809,Q809:AE809))</f>
        <v>1</v>
      </c>
      <c r="E809" s="7">
        <f>RANK(O809,(N809:P809,Q809:AE809))</f>
        <v>2</v>
      </c>
      <c r="F809" s="7">
        <f>IF(P809&gt;0,RANK(P809,(N809:P809,Q809:AE809)),0)</f>
        <v>5</v>
      </c>
      <c r="G809" s="1">
        <f t="shared" si="324"/>
        <v>154</v>
      </c>
      <c r="H809" s="2">
        <f t="shared" si="325"/>
        <v>1.962783583991843E-2</v>
      </c>
      <c r="I809" s="2"/>
      <c r="J809" s="2">
        <f t="shared" si="326"/>
        <v>0.49898037216416008</v>
      </c>
      <c r="K809" s="2">
        <f t="shared" si="327"/>
        <v>0.47935253632424163</v>
      </c>
      <c r="L809" s="2">
        <f t="shared" si="328"/>
        <v>5.0981391791995925E-3</v>
      </c>
      <c r="M809" s="2">
        <f t="shared" si="329"/>
        <v>1.6568952332398641E-2</v>
      </c>
      <c r="N809" s="1">
        <v>3915</v>
      </c>
      <c r="O809" s="1">
        <v>3761</v>
      </c>
      <c r="P809" s="1">
        <v>40</v>
      </c>
      <c r="Q809" s="1">
        <v>87</v>
      </c>
      <c r="R809" s="1">
        <v>43</v>
      </c>
      <c r="AG809" s="7">
        <f>IF(Q809&gt;0,RANK(Q809,(N809:P809,Q809:AE809)),0)</f>
        <v>3</v>
      </c>
      <c r="AH809" s="7">
        <f>IF(R809&gt;0,RANK(R809,(N809:P809,Q809:AE809)),0)</f>
        <v>4</v>
      </c>
      <c r="AI809" s="7">
        <f>IF(T809&gt;0,RANK(T809,(N809:P809,Q809:AE809)),0)</f>
        <v>0</v>
      </c>
      <c r="AJ809" s="7">
        <f>IF(S809&gt;0,RANK(S809,(N809:P809,Q809:AE809)),0)</f>
        <v>0</v>
      </c>
      <c r="AK809" s="2">
        <f t="shared" si="330"/>
        <v>1.1088452714759113E-2</v>
      </c>
      <c r="AL809" s="2">
        <f t="shared" si="331"/>
        <v>5.4804996176395617E-3</v>
      </c>
      <c r="AM809" s="2">
        <f t="shared" si="332"/>
        <v>0</v>
      </c>
      <c r="AN809" s="2">
        <f t="shared" si="333"/>
        <v>0</v>
      </c>
      <c r="AP809" t="s">
        <v>2060</v>
      </c>
      <c r="AQ809" t="s">
        <v>1478</v>
      </c>
      <c r="AT809" s="93" t="s">
        <v>842</v>
      </c>
      <c r="AU809" s="92" t="s">
        <v>1150</v>
      </c>
      <c r="AV809" s="83" t="str">
        <f t="shared" si="334"/>
        <v>18143</v>
      </c>
      <c r="AX809" s="7" t="s">
        <v>3753</v>
      </c>
    </row>
    <row r="810" spans="1:50" hidden="1" outlineLevel="1">
      <c r="A810" t="s">
        <v>3284</v>
      </c>
      <c r="B810" t="s">
        <v>1478</v>
      </c>
      <c r="C810" s="1">
        <f t="shared" si="323"/>
        <v>15310</v>
      </c>
      <c r="D810" s="7">
        <f>RANK(N810,(N810:P810,Q810:AE810))</f>
        <v>2</v>
      </c>
      <c r="E810" s="7">
        <f>RANK(O810,(N810:P810,Q810:AE810))</f>
        <v>1</v>
      </c>
      <c r="F810" s="7">
        <f>IF(P810&gt;0,RANK(P810,(N810:P810,Q810:AE810)),0)</f>
        <v>5</v>
      </c>
      <c r="G810" s="1">
        <f t="shared" si="324"/>
        <v>4216</v>
      </c>
      <c r="H810" s="2">
        <f t="shared" si="325"/>
        <v>0.27537557152188114</v>
      </c>
      <c r="I810" s="2"/>
      <c r="J810" s="2">
        <f t="shared" si="326"/>
        <v>0.3510124101894187</v>
      </c>
      <c r="K810" s="2">
        <f t="shared" si="327"/>
        <v>0.62638798171129983</v>
      </c>
      <c r="L810" s="2">
        <f t="shared" si="328"/>
        <v>4.637491835401698E-3</v>
      </c>
      <c r="M810" s="2">
        <f t="shared" si="329"/>
        <v>1.796211626387971E-2</v>
      </c>
      <c r="N810" s="1">
        <v>5374</v>
      </c>
      <c r="O810" s="1">
        <v>9590</v>
      </c>
      <c r="P810" s="1">
        <v>71</v>
      </c>
      <c r="Q810" s="1">
        <v>138</v>
      </c>
      <c r="R810" s="1">
        <v>133</v>
      </c>
      <c r="S810" s="1">
        <v>3</v>
      </c>
      <c r="T810" s="1">
        <v>1</v>
      </c>
      <c r="AG810" s="7">
        <f>IF(Q810&gt;0,RANK(Q810,(N810:P810,Q810:AE810)),0)</f>
        <v>3</v>
      </c>
      <c r="AH810" s="7">
        <f>IF(R810&gt;0,RANK(R810,(N810:P810,Q810:AE810)),0)</f>
        <v>4</v>
      </c>
      <c r="AI810" s="7">
        <f>IF(T810&gt;0,RANK(T810,(N810:P810,Q810:AE810)),0)</f>
        <v>7</v>
      </c>
      <c r="AJ810" s="7">
        <f>IF(S810&gt;0,RANK(S810,(N810:P810,Q810:AE810)),0)</f>
        <v>6</v>
      </c>
      <c r="AK810" s="2">
        <f t="shared" si="330"/>
        <v>9.0137165251469621E-3</v>
      </c>
      <c r="AL810" s="2">
        <f t="shared" si="331"/>
        <v>8.6871325930764215E-3</v>
      </c>
      <c r="AM810" s="2">
        <f t="shared" si="332"/>
        <v>6.5316786414108431E-5</v>
      </c>
      <c r="AN810" s="2">
        <f t="shared" si="333"/>
        <v>1.9595035924232528E-4</v>
      </c>
      <c r="AP810" t="s">
        <v>3284</v>
      </c>
      <c r="AQ810" t="s">
        <v>1478</v>
      </c>
      <c r="AT810" s="93" t="s">
        <v>842</v>
      </c>
      <c r="AU810" s="92" t="s">
        <v>1151</v>
      </c>
      <c r="AV810" s="83" t="str">
        <f t="shared" si="334"/>
        <v>18145</v>
      </c>
      <c r="AX810" s="7" t="s">
        <v>3753</v>
      </c>
    </row>
    <row r="811" spans="1:50" hidden="1" outlineLevel="1">
      <c r="A811" t="s">
        <v>494</v>
      </c>
      <c r="B811" t="s">
        <v>1478</v>
      </c>
      <c r="C811" s="1">
        <f t="shared" si="323"/>
        <v>8987</v>
      </c>
      <c r="D811" s="7">
        <f>RANK(N811,(N811:P811,Q811:AE811))</f>
        <v>2</v>
      </c>
      <c r="E811" s="7">
        <f>RANK(O811,(N811:P811,Q811:AE811))</f>
        <v>1</v>
      </c>
      <c r="F811" s="7">
        <f>IF(P811&gt;0,RANK(P811,(N811:P811,Q811:AE811)),0)</f>
        <v>4</v>
      </c>
      <c r="G811" s="1">
        <f t="shared" si="324"/>
        <v>1344</v>
      </c>
      <c r="H811" s="2">
        <f t="shared" si="325"/>
        <v>0.14954934905975298</v>
      </c>
      <c r="I811" s="2"/>
      <c r="J811" s="2">
        <f t="shared" si="326"/>
        <v>0.41749193279181041</v>
      </c>
      <c r="K811" s="2">
        <f t="shared" si="327"/>
        <v>0.56704128185156333</v>
      </c>
      <c r="L811" s="2">
        <f t="shared" si="328"/>
        <v>4.6734171581172806E-3</v>
      </c>
      <c r="M811" s="2">
        <f t="shared" si="329"/>
        <v>1.0793368198508986E-2</v>
      </c>
      <c r="N811" s="1">
        <v>3752</v>
      </c>
      <c r="O811" s="1">
        <v>5096</v>
      </c>
      <c r="P811" s="1">
        <v>42</v>
      </c>
      <c r="Q811" s="1">
        <v>66</v>
      </c>
      <c r="R811" s="1">
        <v>30</v>
      </c>
      <c r="S811" s="1">
        <v>1</v>
      </c>
      <c r="AG811" s="7">
        <f>IF(Q811&gt;0,RANK(Q811,(N811:P811,Q811:AE811)),0)</f>
        <v>3</v>
      </c>
      <c r="AH811" s="7">
        <f>IF(R811&gt;0,RANK(R811,(N811:P811,Q811:AE811)),0)</f>
        <v>5</v>
      </c>
      <c r="AI811" s="7">
        <f>IF(T811&gt;0,RANK(T811,(N811:P811,Q811:AE811)),0)</f>
        <v>0</v>
      </c>
      <c r="AJ811" s="7">
        <f>IF(S811&gt;0,RANK(S811,(N811:P811,Q811:AE811)),0)</f>
        <v>6</v>
      </c>
      <c r="AK811" s="2">
        <f t="shared" si="330"/>
        <v>7.3439412484700125E-3</v>
      </c>
      <c r="AL811" s="2">
        <f t="shared" si="331"/>
        <v>3.3381551129409146E-3</v>
      </c>
      <c r="AM811" s="2">
        <f t="shared" si="332"/>
        <v>0</v>
      </c>
      <c r="AN811" s="2">
        <f t="shared" si="333"/>
        <v>1.1127183709803049E-4</v>
      </c>
      <c r="AP811" t="s">
        <v>494</v>
      </c>
      <c r="AQ811" t="s">
        <v>1478</v>
      </c>
      <c r="AT811" s="93" t="s">
        <v>842</v>
      </c>
      <c r="AU811" s="92" t="s">
        <v>1152</v>
      </c>
      <c r="AV811" s="83" t="str">
        <f t="shared" si="334"/>
        <v>18147</v>
      </c>
      <c r="AX811" s="7" t="s">
        <v>3753</v>
      </c>
    </row>
    <row r="812" spans="1:50" hidden="1" outlineLevel="1">
      <c r="A812" t="s">
        <v>1734</v>
      </c>
      <c r="B812" t="s">
        <v>1478</v>
      </c>
      <c r="C812" s="1">
        <f t="shared" si="323"/>
        <v>8701</v>
      </c>
      <c r="D812" s="7">
        <f>RANK(N812,(N812:P812,Q812:AE812))</f>
        <v>2</v>
      </c>
      <c r="E812" s="7">
        <f>RANK(O812,(N812:P812,Q812:AE812))</f>
        <v>1</v>
      </c>
      <c r="F812" s="7">
        <f>IF(P812&gt;0,RANK(P812,(N812:P812,Q812:AE812)),0)</f>
        <v>5</v>
      </c>
      <c r="G812" s="1">
        <f t="shared" si="324"/>
        <v>213</v>
      </c>
      <c r="H812" s="2">
        <f t="shared" si="325"/>
        <v>2.4479944833927136E-2</v>
      </c>
      <c r="I812" s="2"/>
      <c r="J812" s="2">
        <f t="shared" si="326"/>
        <v>0.47534766118836913</v>
      </c>
      <c r="K812" s="2">
        <f t="shared" si="327"/>
        <v>0.49982760602229631</v>
      </c>
      <c r="L812" s="2">
        <f t="shared" si="328"/>
        <v>3.1030915986668198E-3</v>
      </c>
      <c r="M812" s="2">
        <f t="shared" si="329"/>
        <v>2.1721641190667738E-2</v>
      </c>
      <c r="N812" s="1">
        <v>4136</v>
      </c>
      <c r="O812" s="1">
        <v>4349</v>
      </c>
      <c r="P812" s="1">
        <v>27</v>
      </c>
      <c r="Q812" s="1">
        <v>109</v>
      </c>
      <c r="R812" s="1">
        <v>80</v>
      </c>
      <c r="AG812" s="7">
        <f>IF(Q812&gt;0,RANK(Q812,(N812:P812,Q812:AE812)),0)</f>
        <v>3</v>
      </c>
      <c r="AH812" s="7">
        <f>IF(R812&gt;0,RANK(R812,(N812:P812,Q812:AE812)),0)</f>
        <v>4</v>
      </c>
      <c r="AI812" s="7">
        <f>IF(T812&gt;0,RANK(T812,(N812:P812,Q812:AE812)),0)</f>
        <v>0</v>
      </c>
      <c r="AJ812" s="7">
        <f>IF(S812&gt;0,RANK(S812,(N812:P812,Q812:AE812)),0)</f>
        <v>0</v>
      </c>
      <c r="AK812" s="2">
        <f t="shared" si="330"/>
        <v>1.252729571313642E-2</v>
      </c>
      <c r="AL812" s="2">
        <f t="shared" si="331"/>
        <v>9.1943454775313179E-3</v>
      </c>
      <c r="AM812" s="2">
        <f t="shared" si="332"/>
        <v>0</v>
      </c>
      <c r="AN812" s="2">
        <f t="shared" si="333"/>
        <v>0</v>
      </c>
      <c r="AP812" t="s">
        <v>1734</v>
      </c>
      <c r="AQ812" t="s">
        <v>1478</v>
      </c>
      <c r="AT812" s="93" t="s">
        <v>842</v>
      </c>
      <c r="AU812" s="92" t="s">
        <v>1153</v>
      </c>
      <c r="AV812" s="83" t="str">
        <f t="shared" si="334"/>
        <v>18149</v>
      </c>
      <c r="AX812" s="7" t="s">
        <v>3753</v>
      </c>
    </row>
    <row r="813" spans="1:50" hidden="1" outlineLevel="1">
      <c r="A813" t="s">
        <v>1735</v>
      </c>
      <c r="B813" t="s">
        <v>1478</v>
      </c>
      <c r="C813" s="1">
        <f t="shared" si="323"/>
        <v>11277</v>
      </c>
      <c r="D813" s="7">
        <f>RANK(N813,(N813:P813,Q813:AE813))</f>
        <v>2</v>
      </c>
      <c r="E813" s="7">
        <f>RANK(O813,(N813:P813,Q813:AE813))</f>
        <v>1</v>
      </c>
      <c r="F813" s="7">
        <f>IF(P813&gt;0,RANK(P813,(N813:P813,Q813:AE813)),0)</f>
        <v>5</v>
      </c>
      <c r="G813" s="1">
        <f t="shared" si="324"/>
        <v>2850</v>
      </c>
      <c r="H813" s="2">
        <f t="shared" si="325"/>
        <v>0.25272678903963819</v>
      </c>
      <c r="I813" s="2"/>
      <c r="J813" s="2">
        <f t="shared" si="326"/>
        <v>0.36383790015074929</v>
      </c>
      <c r="K813" s="2">
        <f t="shared" si="327"/>
        <v>0.61656468919038754</v>
      </c>
      <c r="L813" s="2">
        <f t="shared" si="328"/>
        <v>3.5470426531879046E-3</v>
      </c>
      <c r="M813" s="2">
        <f t="shared" si="329"/>
        <v>1.605036800567532E-2</v>
      </c>
      <c r="N813" s="1">
        <v>4103</v>
      </c>
      <c r="O813" s="1">
        <v>6953</v>
      </c>
      <c r="P813" s="1">
        <v>40</v>
      </c>
      <c r="Q813" s="1">
        <v>94</v>
      </c>
      <c r="R813" s="1">
        <v>86</v>
      </c>
      <c r="S813" s="1">
        <v>1</v>
      </c>
      <c r="AG813" s="7">
        <f>IF(Q813&gt;0,RANK(Q813,(N813:P813,Q813:AE813)),0)</f>
        <v>3</v>
      </c>
      <c r="AH813" s="7">
        <f>IF(R813&gt;0,RANK(R813,(N813:P813,Q813:AE813)),0)</f>
        <v>4</v>
      </c>
      <c r="AI813" s="7">
        <f>IF(T813&gt;0,RANK(T813,(N813:P813,Q813:AE813)),0)</f>
        <v>0</v>
      </c>
      <c r="AJ813" s="7">
        <f>IF(S813&gt;0,RANK(S813,(N813:P813,Q813:AE813)),0)</f>
        <v>6</v>
      </c>
      <c r="AK813" s="2">
        <f t="shared" si="330"/>
        <v>8.3355502349915754E-3</v>
      </c>
      <c r="AL813" s="2">
        <f t="shared" si="331"/>
        <v>7.6261417043539947E-3</v>
      </c>
      <c r="AM813" s="2">
        <f t="shared" si="332"/>
        <v>0</v>
      </c>
      <c r="AN813" s="2">
        <f t="shared" si="333"/>
        <v>8.867606632969761E-5</v>
      </c>
      <c r="AP813" t="s">
        <v>1735</v>
      </c>
      <c r="AQ813" t="s">
        <v>1478</v>
      </c>
      <c r="AT813" s="93" t="s">
        <v>842</v>
      </c>
      <c r="AU813" s="92" t="s">
        <v>1155</v>
      </c>
      <c r="AV813" s="83" t="str">
        <f t="shared" si="334"/>
        <v>18151</v>
      </c>
      <c r="AX813" s="7" t="s">
        <v>3753</v>
      </c>
    </row>
    <row r="814" spans="1:50" hidden="1" outlineLevel="1">
      <c r="A814" t="s">
        <v>1736</v>
      </c>
      <c r="B814" t="s">
        <v>1478</v>
      </c>
      <c r="C814" s="1">
        <f t="shared" si="323"/>
        <v>8262</v>
      </c>
      <c r="D814" s="7">
        <f>RANK(N814,(N814:P814,Q814:AE814))</f>
        <v>2</v>
      </c>
      <c r="E814" s="7">
        <f>RANK(O814,(N814:P814,Q814:AE814))</f>
        <v>1</v>
      </c>
      <c r="F814" s="7">
        <f>IF(P814&gt;0,RANK(P814,(N814:P814,Q814:AE814)),0)</f>
        <v>5</v>
      </c>
      <c r="G814" s="1">
        <f t="shared" si="324"/>
        <v>486</v>
      </c>
      <c r="H814" s="2">
        <f t="shared" si="325"/>
        <v>5.8823529411764705E-2</v>
      </c>
      <c r="I814" s="2"/>
      <c r="J814" s="2">
        <f t="shared" si="326"/>
        <v>0.46393125151295084</v>
      </c>
      <c r="K814" s="2">
        <f t="shared" si="327"/>
        <v>0.52275478092471561</v>
      </c>
      <c r="L814" s="2">
        <f t="shared" si="328"/>
        <v>4.8414427499394818E-4</v>
      </c>
      <c r="M814" s="2">
        <f t="shared" si="329"/>
        <v>1.2829823287339658E-2</v>
      </c>
      <c r="N814" s="1">
        <v>3833</v>
      </c>
      <c r="O814" s="1">
        <v>4319</v>
      </c>
      <c r="P814" s="1">
        <v>4</v>
      </c>
      <c r="Q814" s="1">
        <v>51</v>
      </c>
      <c r="R814" s="1">
        <v>55</v>
      </c>
      <c r="AG814" s="7">
        <f>IF(Q814&gt;0,RANK(Q814,(N814:P814,Q814:AE814)),0)</f>
        <v>4</v>
      </c>
      <c r="AH814" s="7">
        <f>IF(R814&gt;0,RANK(R814,(N814:P814,Q814:AE814)),0)</f>
        <v>3</v>
      </c>
      <c r="AI814" s="7">
        <f>IF(T814&gt;0,RANK(T814,(N814:P814,Q814:AE814)),0)</f>
        <v>0</v>
      </c>
      <c r="AJ814" s="7">
        <f>IF(S814&gt;0,RANK(S814,(N814:P814,Q814:AE814)),0)</f>
        <v>0</v>
      </c>
      <c r="AK814" s="2">
        <f t="shared" si="330"/>
        <v>6.1728395061728392E-3</v>
      </c>
      <c r="AL814" s="2">
        <f t="shared" si="331"/>
        <v>6.6569837811667875E-3</v>
      </c>
      <c r="AM814" s="2">
        <f t="shared" si="332"/>
        <v>0</v>
      </c>
      <c r="AN814" s="2">
        <f t="shared" si="333"/>
        <v>0</v>
      </c>
      <c r="AP814" t="s">
        <v>1736</v>
      </c>
      <c r="AQ814" t="s">
        <v>1478</v>
      </c>
      <c r="AT814" s="93" t="s">
        <v>842</v>
      </c>
      <c r="AU814" s="92" t="s">
        <v>1156</v>
      </c>
      <c r="AV814" s="83" t="str">
        <f t="shared" si="334"/>
        <v>18153</v>
      </c>
      <c r="AX814" s="7" t="s">
        <v>3753</v>
      </c>
    </row>
    <row r="815" spans="1:50" hidden="1" outlineLevel="1">
      <c r="A815" t="s">
        <v>1737</v>
      </c>
      <c r="B815" t="s">
        <v>1478</v>
      </c>
      <c r="C815" s="1">
        <f t="shared" si="323"/>
        <v>3239</v>
      </c>
      <c r="D815" s="7">
        <f>RANK(N815,(N815:P815,Q815:AE815))</f>
        <v>2</v>
      </c>
      <c r="E815" s="7">
        <f>RANK(O815,(N815:P815,Q815:AE815))</f>
        <v>1</v>
      </c>
      <c r="F815" s="7">
        <f>IF(P815&gt;0,RANK(P815,(N815:P815,Q815:AE815)),0)</f>
        <v>5</v>
      </c>
      <c r="G815" s="1">
        <f t="shared" si="324"/>
        <v>495</v>
      </c>
      <c r="H815" s="2">
        <f t="shared" si="325"/>
        <v>0.1528249459709787</v>
      </c>
      <c r="I815" s="2"/>
      <c r="J815" s="2">
        <f t="shared" si="326"/>
        <v>0.41247298548934858</v>
      </c>
      <c r="K815" s="2">
        <f t="shared" si="327"/>
        <v>0.56529793146032725</v>
      </c>
      <c r="L815" s="2">
        <f t="shared" si="328"/>
        <v>4.6310589688175361E-3</v>
      </c>
      <c r="M815" s="2">
        <f t="shared" si="329"/>
        <v>1.7598024081506691E-2</v>
      </c>
      <c r="N815" s="1">
        <v>1336</v>
      </c>
      <c r="O815" s="1">
        <v>1831</v>
      </c>
      <c r="P815" s="1">
        <v>15</v>
      </c>
      <c r="Q815" s="1">
        <v>34</v>
      </c>
      <c r="R815" s="1">
        <v>21</v>
      </c>
      <c r="S815" s="1">
        <v>2</v>
      </c>
      <c r="AG815" s="7">
        <f>IF(Q815&gt;0,RANK(Q815,(N815:P815,Q815:AE815)),0)</f>
        <v>3</v>
      </c>
      <c r="AH815" s="7">
        <f>IF(R815&gt;0,RANK(R815,(N815:P815,Q815:AE815)),0)</f>
        <v>4</v>
      </c>
      <c r="AI815" s="7">
        <f>IF(T815&gt;0,RANK(T815,(N815:P815,Q815:AE815)),0)</f>
        <v>0</v>
      </c>
      <c r="AJ815" s="7">
        <f>IF(S815&gt;0,RANK(S815,(N815:P815,Q815:AE815)),0)</f>
        <v>6</v>
      </c>
      <c r="AK815" s="2">
        <f t="shared" si="330"/>
        <v>1.0497066995986416E-2</v>
      </c>
      <c r="AL815" s="2">
        <f t="shared" si="331"/>
        <v>6.4834825563445508E-3</v>
      </c>
      <c r="AM815" s="2">
        <f t="shared" si="332"/>
        <v>0</v>
      </c>
      <c r="AN815" s="2">
        <f t="shared" si="333"/>
        <v>6.1747452917567151E-4</v>
      </c>
      <c r="AP815" t="s">
        <v>1737</v>
      </c>
      <c r="AQ815" t="s">
        <v>1478</v>
      </c>
      <c r="AT815" s="93" t="s">
        <v>842</v>
      </c>
      <c r="AU815" s="92" t="s">
        <v>1157</v>
      </c>
      <c r="AV815" s="83" t="str">
        <f t="shared" si="334"/>
        <v>18155</v>
      </c>
      <c r="AX815" s="7" t="s">
        <v>3753</v>
      </c>
    </row>
    <row r="816" spans="1:50" hidden="1" outlineLevel="1">
      <c r="A816" t="s">
        <v>1719</v>
      </c>
      <c r="B816" t="s">
        <v>1478</v>
      </c>
      <c r="C816" s="1">
        <f t="shared" si="323"/>
        <v>46295</v>
      </c>
      <c r="D816" s="7">
        <f>RANK(N816,(N816:P816,Q816:AE816))</f>
        <v>2</v>
      </c>
      <c r="E816" s="7">
        <f>RANK(O816,(N816:P816,Q816:AE816))</f>
        <v>1</v>
      </c>
      <c r="F816" s="7">
        <f>IF(P816&gt;0,RANK(P816,(N816:P816,Q816:AE816)),0)</f>
        <v>3</v>
      </c>
      <c r="G816" s="1">
        <f t="shared" si="324"/>
        <v>7886</v>
      </c>
      <c r="H816" s="2">
        <f t="shared" si="325"/>
        <v>0.17034236958634841</v>
      </c>
      <c r="I816" s="2"/>
      <c r="J816" s="2">
        <f t="shared" si="326"/>
        <v>0.39356301976455343</v>
      </c>
      <c r="K816" s="2">
        <f t="shared" si="327"/>
        <v>0.56390538935090184</v>
      </c>
      <c r="L816" s="2">
        <f t="shared" si="328"/>
        <v>2.2767037477049359E-2</v>
      </c>
      <c r="M816" s="2">
        <f t="shared" si="329"/>
        <v>1.9764553407495365E-2</v>
      </c>
      <c r="N816" s="1">
        <v>18220</v>
      </c>
      <c r="O816" s="1">
        <v>26106</v>
      </c>
      <c r="P816" s="1">
        <v>1054</v>
      </c>
      <c r="Q816" s="1">
        <v>404</v>
      </c>
      <c r="R816" s="1">
        <v>491</v>
      </c>
      <c r="S816" s="1">
        <v>7</v>
      </c>
      <c r="T816" s="1">
        <v>9</v>
      </c>
      <c r="U816" s="1">
        <v>2</v>
      </c>
      <c r="X816" s="1">
        <v>2</v>
      </c>
      <c r="AG816" s="7">
        <f>IF(Q816&gt;0,RANK(Q816,(N816:P816,Q816:AE816)),0)</f>
        <v>5</v>
      </c>
      <c r="AH816" s="7">
        <f>IF(R816&gt;0,RANK(R816,(N816:P816,Q816:AE816)),0)</f>
        <v>4</v>
      </c>
      <c r="AI816" s="7">
        <f>IF(T816&gt;0,RANK(T816,(N816:P816,Q816:AE816)),0)</f>
        <v>6</v>
      </c>
      <c r="AJ816" s="7">
        <f>IF(S816&gt;0,RANK(S816,(N816:P816,Q816:AE816)),0)</f>
        <v>7</v>
      </c>
      <c r="AK816" s="2">
        <f t="shared" si="330"/>
        <v>8.7266443460416888E-3</v>
      </c>
      <c r="AL816" s="2">
        <f t="shared" si="331"/>
        <v>1.0605896965115023E-2</v>
      </c>
      <c r="AM816" s="2">
        <f t="shared" si="332"/>
        <v>1.9440544335241387E-4</v>
      </c>
      <c r="AN816" s="2">
        <f t="shared" si="333"/>
        <v>1.5120423371854411E-4</v>
      </c>
      <c r="AP816" t="s">
        <v>1719</v>
      </c>
      <c r="AQ816" t="s">
        <v>1478</v>
      </c>
      <c r="AT816" s="93" t="s">
        <v>842</v>
      </c>
      <c r="AU816" s="92" t="s">
        <v>120</v>
      </c>
      <c r="AV816" s="83" t="str">
        <f t="shared" si="334"/>
        <v>18157</v>
      </c>
      <c r="AX816" s="7" t="s">
        <v>3753</v>
      </c>
    </row>
    <row r="817" spans="1:50" hidden="1" outlineLevel="1">
      <c r="A817" t="s">
        <v>1720</v>
      </c>
      <c r="B817" t="s">
        <v>1478</v>
      </c>
      <c r="C817" s="1">
        <f t="shared" si="323"/>
        <v>7316</v>
      </c>
      <c r="D817" s="7">
        <f>RANK(N817,(N817:P817,Q817:AE817))</f>
        <v>2</v>
      </c>
      <c r="E817" s="7">
        <f>RANK(O817,(N817:P817,Q817:AE817))</f>
        <v>1</v>
      </c>
      <c r="F817" s="7">
        <f>IF(P817&gt;0,RANK(P817,(N817:P817,Q817:AE817)),0)</f>
        <v>5</v>
      </c>
      <c r="G817" s="1">
        <f t="shared" si="324"/>
        <v>2392</v>
      </c>
      <c r="H817" s="2">
        <f t="shared" si="325"/>
        <v>0.32695462001093495</v>
      </c>
      <c r="I817" s="2"/>
      <c r="J817" s="2">
        <f t="shared" si="326"/>
        <v>0.32695462001093495</v>
      </c>
      <c r="K817" s="2">
        <f t="shared" si="327"/>
        <v>0.6539092400218699</v>
      </c>
      <c r="L817" s="2">
        <f t="shared" si="328"/>
        <v>8.2012028430836518E-4</v>
      </c>
      <c r="M817" s="2">
        <f t="shared" si="329"/>
        <v>1.8316019682886733E-2</v>
      </c>
      <c r="N817" s="1">
        <v>2392</v>
      </c>
      <c r="O817" s="1">
        <v>4784</v>
      </c>
      <c r="P817" s="1">
        <v>6</v>
      </c>
      <c r="Q817" s="1">
        <v>81</v>
      </c>
      <c r="R817" s="1">
        <v>53</v>
      </c>
      <c r="AG817" s="7">
        <f>IF(Q817&gt;0,RANK(Q817,(N817:P817,Q817:AE817)),0)</f>
        <v>3</v>
      </c>
      <c r="AH817" s="7">
        <f>IF(R817&gt;0,RANK(R817,(N817:P817,Q817:AE817)),0)</f>
        <v>4</v>
      </c>
      <c r="AI817" s="7">
        <f>IF(T817&gt;0,RANK(T817,(N817:P817,Q817:AE817)),0)</f>
        <v>0</v>
      </c>
      <c r="AJ817" s="7">
        <f>IF(S817&gt;0,RANK(S817,(N817:P817,Q817:AE817)),0)</f>
        <v>0</v>
      </c>
      <c r="AK817" s="2">
        <f t="shared" si="330"/>
        <v>1.1071623838162931E-2</v>
      </c>
      <c r="AL817" s="2">
        <f t="shared" si="331"/>
        <v>7.2443958447238931E-3</v>
      </c>
      <c r="AM817" s="2">
        <f t="shared" si="332"/>
        <v>0</v>
      </c>
      <c r="AN817" s="2">
        <f t="shared" si="333"/>
        <v>0</v>
      </c>
      <c r="AP817" t="s">
        <v>1720</v>
      </c>
      <c r="AQ817" t="s">
        <v>1478</v>
      </c>
      <c r="AT817" s="93" t="s">
        <v>842</v>
      </c>
      <c r="AU817" s="92" t="s">
        <v>121</v>
      </c>
      <c r="AV817" s="83" t="str">
        <f t="shared" si="334"/>
        <v>18159</v>
      </c>
      <c r="AX817" s="7" t="s">
        <v>3753</v>
      </c>
    </row>
    <row r="818" spans="1:50" hidden="1" outlineLevel="1">
      <c r="A818" t="s">
        <v>518</v>
      </c>
      <c r="B818" t="s">
        <v>1478</v>
      </c>
      <c r="C818" s="1">
        <f t="shared" si="323"/>
        <v>2828</v>
      </c>
      <c r="D818" s="7">
        <f>RANK(N818,(N818:P818,Q818:AE818))</f>
        <v>2</v>
      </c>
      <c r="E818" s="7">
        <f>RANK(O818,(N818:P818,Q818:AE818))</f>
        <v>1</v>
      </c>
      <c r="F818" s="7">
        <f>IF(P818&gt;0,RANK(P818,(N818:P818,Q818:AE818)),0)</f>
        <v>5</v>
      </c>
      <c r="G818" s="1">
        <f t="shared" si="324"/>
        <v>911</v>
      </c>
      <c r="H818" s="2">
        <f t="shared" si="325"/>
        <v>0.32213578500707213</v>
      </c>
      <c r="I818" s="2"/>
      <c r="J818" s="2">
        <f t="shared" si="326"/>
        <v>0.32779349363507782</v>
      </c>
      <c r="K818" s="2">
        <f t="shared" si="327"/>
        <v>0.64992927864214989</v>
      </c>
      <c r="L818" s="2">
        <f t="shared" si="328"/>
        <v>3.8896746817538895E-3</v>
      </c>
      <c r="M818" s="2">
        <f t="shared" si="329"/>
        <v>1.8387553041018408E-2</v>
      </c>
      <c r="N818" s="1">
        <v>927</v>
      </c>
      <c r="O818" s="1">
        <v>1838</v>
      </c>
      <c r="P818" s="1">
        <v>11</v>
      </c>
      <c r="Q818" s="1">
        <v>30</v>
      </c>
      <c r="R818" s="1">
        <v>21</v>
      </c>
      <c r="T818" s="1">
        <v>1</v>
      </c>
      <c r="AG818" s="7">
        <f>IF(Q818&gt;0,RANK(Q818,(N818:P818,Q818:AE818)),0)</f>
        <v>3</v>
      </c>
      <c r="AH818" s="7">
        <f>IF(R818&gt;0,RANK(R818,(N818:P818,Q818:AE818)),0)</f>
        <v>4</v>
      </c>
      <c r="AI818" s="7">
        <f>IF(T818&gt;0,RANK(T818,(N818:P818,Q818:AE818)),0)</f>
        <v>6</v>
      </c>
      <c r="AJ818" s="7">
        <f>IF(S818&gt;0,RANK(S818,(N818:P818,Q818:AE818)),0)</f>
        <v>0</v>
      </c>
      <c r="AK818" s="2">
        <f t="shared" si="330"/>
        <v>1.0608203677510608E-2</v>
      </c>
      <c r="AL818" s="2">
        <f t="shared" si="331"/>
        <v>7.4257425742574254E-3</v>
      </c>
      <c r="AM818" s="2">
        <f t="shared" si="332"/>
        <v>3.5360678925035362E-4</v>
      </c>
      <c r="AN818" s="2">
        <f t="shared" si="333"/>
        <v>0</v>
      </c>
      <c r="AP818" t="s">
        <v>518</v>
      </c>
      <c r="AQ818" t="s">
        <v>1478</v>
      </c>
      <c r="AT818" s="93" t="s">
        <v>842</v>
      </c>
      <c r="AU818" s="92" t="s">
        <v>122</v>
      </c>
      <c r="AV818" s="83" t="str">
        <f t="shared" si="334"/>
        <v>18161</v>
      </c>
      <c r="AX818" s="7" t="s">
        <v>3753</v>
      </c>
    </row>
    <row r="819" spans="1:50" hidden="1" outlineLevel="1">
      <c r="A819" t="s">
        <v>3751</v>
      </c>
      <c r="B819" t="s">
        <v>1478</v>
      </c>
      <c r="C819" s="1">
        <f t="shared" si="323"/>
        <v>66221</v>
      </c>
      <c r="D819" s="7">
        <f>RANK(N819,(N819:P819,Q819:AE819))</f>
        <v>2</v>
      </c>
      <c r="E819" s="7">
        <f>RANK(O819,(N819:P819,Q819:AE819))</f>
        <v>1</v>
      </c>
      <c r="F819" s="7">
        <f>IF(P819&gt;0,RANK(P819,(N819:P819,Q819:AE819)),0)</f>
        <v>4</v>
      </c>
      <c r="G819" s="1">
        <f t="shared" si="324"/>
        <v>6624</v>
      </c>
      <c r="H819" s="2">
        <f t="shared" si="325"/>
        <v>0.10002869180471452</v>
      </c>
      <c r="I819" s="2"/>
      <c r="J819" s="2">
        <f t="shared" si="326"/>
        <v>0.44127995650926444</v>
      </c>
      <c r="K819" s="2">
        <f t="shared" si="327"/>
        <v>0.54130864831397896</v>
      </c>
      <c r="L819" s="2">
        <f t="shared" si="328"/>
        <v>5.7534618927530543E-3</v>
      </c>
      <c r="M819" s="2">
        <f t="shared" si="329"/>
        <v>1.1657933284003552E-2</v>
      </c>
      <c r="N819" s="1">
        <v>29222</v>
      </c>
      <c r="O819" s="1">
        <v>35846</v>
      </c>
      <c r="P819" s="1">
        <v>381</v>
      </c>
      <c r="Q819" s="1">
        <v>433</v>
      </c>
      <c r="R819" s="1">
        <v>336</v>
      </c>
      <c r="S819" s="1">
        <v>1</v>
      </c>
      <c r="T819" s="1">
        <v>1</v>
      </c>
      <c r="X819" s="1">
        <v>1</v>
      </c>
      <c r="AG819" s="7">
        <f>IF(Q819&gt;0,RANK(Q819,(N819:P819,Q819:AE819)),0)</f>
        <v>3</v>
      </c>
      <c r="AH819" s="7">
        <f>IF(R819&gt;0,RANK(R819,(N819:P819,Q819:AE819)),0)</f>
        <v>5</v>
      </c>
      <c r="AI819" s="7">
        <f>IF(T819&gt;0,RANK(T819,(N819:P819,Q819:AE819)),0)</f>
        <v>6</v>
      </c>
      <c r="AJ819" s="7">
        <f>IF(S819&gt;0,RANK(S819,(N819:P819,Q819:AE819)),0)</f>
        <v>6</v>
      </c>
      <c r="AK819" s="2">
        <f t="shared" si="330"/>
        <v>6.5387112849398226E-3</v>
      </c>
      <c r="AL819" s="2">
        <f t="shared" si="331"/>
        <v>5.0739191495145046E-3</v>
      </c>
      <c r="AM819" s="2">
        <f t="shared" si="332"/>
        <v>1.5100949849745549E-5</v>
      </c>
      <c r="AN819" s="2">
        <f t="shared" si="333"/>
        <v>1.5100949849745549E-5</v>
      </c>
      <c r="AP819" t="s">
        <v>3751</v>
      </c>
      <c r="AQ819" t="s">
        <v>1478</v>
      </c>
      <c r="AT819" s="93" t="s">
        <v>842</v>
      </c>
      <c r="AU819" s="92" t="s">
        <v>123</v>
      </c>
      <c r="AV819" s="83" t="str">
        <f t="shared" si="334"/>
        <v>18163</v>
      </c>
      <c r="AX819" s="7" t="s">
        <v>3753</v>
      </c>
    </row>
    <row r="820" spans="1:50" hidden="1" outlineLevel="1">
      <c r="A820" t="s">
        <v>1102</v>
      </c>
      <c r="B820" t="s">
        <v>1478</v>
      </c>
      <c r="C820" s="1">
        <f t="shared" si="323"/>
        <v>6633</v>
      </c>
      <c r="D820" s="7">
        <f>RANK(N820,(N820:P820,Q820:AE820))</f>
        <v>1</v>
      </c>
      <c r="E820" s="7">
        <f>RANK(O820,(N820:P820,Q820:AE820))</f>
        <v>2</v>
      </c>
      <c r="F820" s="7">
        <f>IF(P820&gt;0,RANK(P820,(N820:P820,Q820:AE820)),0)</f>
        <v>5</v>
      </c>
      <c r="G820" s="1">
        <f t="shared" si="324"/>
        <v>240</v>
      </c>
      <c r="H820" s="2">
        <f t="shared" si="325"/>
        <v>3.6182722749886931E-2</v>
      </c>
      <c r="I820" s="2"/>
      <c r="J820" s="2">
        <f t="shared" si="326"/>
        <v>0.50806573194632898</v>
      </c>
      <c r="K820" s="2">
        <f t="shared" si="327"/>
        <v>0.47188300919644205</v>
      </c>
      <c r="L820" s="2">
        <f t="shared" si="328"/>
        <v>1.9598974822855422E-3</v>
      </c>
      <c r="M820" s="2">
        <f t="shared" si="329"/>
        <v>1.8091361374943427E-2</v>
      </c>
      <c r="N820" s="1">
        <v>3370</v>
      </c>
      <c r="O820" s="1">
        <v>3130</v>
      </c>
      <c r="P820" s="1">
        <v>13</v>
      </c>
      <c r="Q820" s="1">
        <v>76</v>
      </c>
      <c r="R820" s="1">
        <v>44</v>
      </c>
      <c r="AG820" s="7">
        <f>IF(Q820&gt;0,RANK(Q820,(N820:P820,Q820:AE820)),0)</f>
        <v>3</v>
      </c>
      <c r="AH820" s="7">
        <f>IF(R820&gt;0,RANK(R820,(N820:P820,Q820:AE820)),0)</f>
        <v>4</v>
      </c>
      <c r="AI820" s="7">
        <f>IF(T820&gt;0,RANK(T820,(N820:P820,Q820:AE820)),0)</f>
        <v>0</v>
      </c>
      <c r="AJ820" s="7">
        <f>IF(S820&gt;0,RANK(S820,(N820:P820,Q820:AE820)),0)</f>
        <v>0</v>
      </c>
      <c r="AK820" s="2">
        <f t="shared" si="330"/>
        <v>1.1457862204130861E-2</v>
      </c>
      <c r="AL820" s="2">
        <f t="shared" si="331"/>
        <v>6.6334991708126038E-3</v>
      </c>
      <c r="AM820" s="2">
        <f t="shared" si="332"/>
        <v>0</v>
      </c>
      <c r="AN820" s="2">
        <f t="shared" si="333"/>
        <v>0</v>
      </c>
      <c r="AP820" t="s">
        <v>1102</v>
      </c>
      <c r="AQ820" t="s">
        <v>1478</v>
      </c>
      <c r="AT820" s="93" t="s">
        <v>842</v>
      </c>
      <c r="AU820" s="92" t="s">
        <v>124</v>
      </c>
      <c r="AV820" s="83" t="str">
        <f t="shared" si="334"/>
        <v>18165</v>
      </c>
      <c r="AX820" s="7" t="s">
        <v>3753</v>
      </c>
    </row>
    <row r="821" spans="1:50" hidden="1" outlineLevel="1">
      <c r="A821" t="s">
        <v>2561</v>
      </c>
      <c r="B821" t="s">
        <v>1478</v>
      </c>
      <c r="C821" s="1">
        <f t="shared" si="323"/>
        <v>36228</v>
      </c>
      <c r="D821" s="7">
        <f>RANK(N821,(N821:P821,Q821:AE821))</f>
        <v>2</v>
      </c>
      <c r="E821" s="7">
        <f>RANK(O821,(N821:P821,Q821:AE821))</f>
        <v>1</v>
      </c>
      <c r="F821" s="7">
        <f>IF(P821&gt;0,RANK(P821,(N821:P821,Q821:AE821)),0)</f>
        <v>5</v>
      </c>
      <c r="G821" s="1">
        <f t="shared" si="324"/>
        <v>451</v>
      </c>
      <c r="H821" s="2">
        <f t="shared" si="325"/>
        <v>1.2448934525781163E-2</v>
      </c>
      <c r="I821" s="2"/>
      <c r="J821" s="2">
        <f t="shared" si="326"/>
        <v>0.48498399028375844</v>
      </c>
      <c r="K821" s="2">
        <f t="shared" si="327"/>
        <v>0.4974329248095396</v>
      </c>
      <c r="L821" s="2">
        <f t="shared" si="328"/>
        <v>4.3612675278789891E-3</v>
      </c>
      <c r="M821" s="2">
        <f t="shared" si="329"/>
        <v>1.3221817378822918E-2</v>
      </c>
      <c r="N821" s="1">
        <v>17570</v>
      </c>
      <c r="O821" s="1">
        <v>18021</v>
      </c>
      <c r="P821" s="1">
        <v>158</v>
      </c>
      <c r="Q821" s="1">
        <v>232</v>
      </c>
      <c r="R821" s="1">
        <v>240</v>
      </c>
      <c r="S821" s="1">
        <v>3</v>
      </c>
      <c r="T821" s="1">
        <v>4</v>
      </c>
      <c r="AG821" s="7">
        <f>IF(Q821&gt;0,RANK(Q821,(N821:P821,Q821:AE821)),0)</f>
        <v>4</v>
      </c>
      <c r="AH821" s="7">
        <f>IF(R821&gt;0,RANK(R821,(N821:P821,Q821:AE821)),0)</f>
        <v>3</v>
      </c>
      <c r="AI821" s="7">
        <f>IF(T821&gt;0,RANK(T821,(N821:P821,Q821:AE821)),0)</f>
        <v>6</v>
      </c>
      <c r="AJ821" s="7">
        <f>IF(S821&gt;0,RANK(S821,(N821:P821,Q821:AE821)),0)</f>
        <v>7</v>
      </c>
      <c r="AK821" s="2">
        <f t="shared" si="330"/>
        <v>6.4038864966324393E-3</v>
      </c>
      <c r="AL821" s="2">
        <f t="shared" si="331"/>
        <v>6.6247101689301093E-3</v>
      </c>
      <c r="AM821" s="2">
        <f t="shared" si="332"/>
        <v>1.1041183614883516E-4</v>
      </c>
      <c r="AN821" s="2">
        <f t="shared" si="333"/>
        <v>8.2808877111626369E-5</v>
      </c>
      <c r="AP821" t="s">
        <v>2561</v>
      </c>
      <c r="AQ821" t="s">
        <v>1478</v>
      </c>
      <c r="AT821" s="93" t="s">
        <v>842</v>
      </c>
      <c r="AU821" s="92" t="s">
        <v>125</v>
      </c>
      <c r="AV821" s="83" t="str">
        <f t="shared" si="334"/>
        <v>18167</v>
      </c>
      <c r="AX821" s="7" t="s">
        <v>3753</v>
      </c>
    </row>
    <row r="822" spans="1:50" hidden="1" outlineLevel="1">
      <c r="A822" t="s">
        <v>3680</v>
      </c>
      <c r="B822" t="s">
        <v>1478</v>
      </c>
      <c r="C822" s="1">
        <f t="shared" si="323"/>
        <v>12883</v>
      </c>
      <c r="D822" s="7">
        <f>RANK(N822,(N822:P822,Q822:AE822))</f>
        <v>2</v>
      </c>
      <c r="E822" s="7">
        <f>RANK(O822,(N822:P822,Q822:AE822))</f>
        <v>1</v>
      </c>
      <c r="F822" s="7">
        <f>IF(P822&gt;0,RANK(P822,(N822:P822,Q822:AE822)),0)</f>
        <v>3</v>
      </c>
      <c r="G822" s="1">
        <f t="shared" si="324"/>
        <v>4044</v>
      </c>
      <c r="H822" s="2">
        <f t="shared" si="325"/>
        <v>0.31390204144997286</v>
      </c>
      <c r="I822" s="2"/>
      <c r="J822" s="2">
        <f t="shared" si="326"/>
        <v>0.33198789101917253</v>
      </c>
      <c r="K822" s="2">
        <f t="shared" si="327"/>
        <v>0.64588993246914539</v>
      </c>
      <c r="L822" s="2">
        <f t="shared" si="328"/>
        <v>9.7027089963517815E-3</v>
      </c>
      <c r="M822" s="2">
        <f t="shared" si="329"/>
        <v>1.2419467515330353E-2</v>
      </c>
      <c r="N822" s="1">
        <v>4277</v>
      </c>
      <c r="O822" s="1">
        <v>8321</v>
      </c>
      <c r="P822" s="1">
        <v>125</v>
      </c>
      <c r="Q822" s="1">
        <v>113</v>
      </c>
      <c r="R822" s="1">
        <v>46</v>
      </c>
      <c r="X822" s="1">
        <v>1</v>
      </c>
      <c r="AG822" s="7">
        <f>IF(Q822&gt;0,RANK(Q822,(N822:P822,Q822:AE822)),0)</f>
        <v>4</v>
      </c>
      <c r="AH822" s="7">
        <f>IF(R822&gt;0,RANK(R822,(N822:P822,Q822:AE822)),0)</f>
        <v>5</v>
      </c>
      <c r="AI822" s="7">
        <f>IF(T822&gt;0,RANK(T822,(N822:P822,Q822:AE822)),0)</f>
        <v>0</v>
      </c>
      <c r="AJ822" s="7">
        <f>IF(S822&gt;0,RANK(S822,(N822:P822,Q822:AE822)),0)</f>
        <v>0</v>
      </c>
      <c r="AK822" s="2">
        <f t="shared" si="330"/>
        <v>8.77124893270201E-3</v>
      </c>
      <c r="AL822" s="2">
        <f t="shared" si="331"/>
        <v>3.5705969106574554E-3</v>
      </c>
      <c r="AM822" s="2">
        <f t="shared" si="332"/>
        <v>0</v>
      </c>
      <c r="AN822" s="2">
        <f t="shared" si="333"/>
        <v>0</v>
      </c>
      <c r="AP822" t="s">
        <v>3680</v>
      </c>
      <c r="AQ822" t="s">
        <v>1478</v>
      </c>
      <c r="AT822" s="93" t="s">
        <v>842</v>
      </c>
      <c r="AU822" s="92" t="s">
        <v>126</v>
      </c>
      <c r="AV822" s="83" t="str">
        <f t="shared" si="334"/>
        <v>18169</v>
      </c>
      <c r="AX822" s="7" t="s">
        <v>3753</v>
      </c>
    </row>
    <row r="823" spans="1:50" hidden="1" outlineLevel="1">
      <c r="A823" t="s">
        <v>1699</v>
      </c>
      <c r="B823" t="s">
        <v>1478</v>
      </c>
      <c r="C823" s="1">
        <f t="shared" si="323"/>
        <v>3768</v>
      </c>
      <c r="D823" s="7">
        <f>RANK(N823,(N823:P823,Q823:AE823))</f>
        <v>2</v>
      </c>
      <c r="E823" s="7">
        <f>RANK(O823,(N823:P823,Q823:AE823))</f>
        <v>1</v>
      </c>
      <c r="F823" s="7">
        <f>IF(P823&gt;0,RANK(P823,(N823:P823,Q823:AE823)),0)</f>
        <v>4</v>
      </c>
      <c r="G823" s="1">
        <f t="shared" si="324"/>
        <v>747</v>
      </c>
      <c r="H823" s="2">
        <f t="shared" si="325"/>
        <v>0.19824840764331211</v>
      </c>
      <c r="I823" s="2"/>
      <c r="J823" s="2">
        <f t="shared" si="326"/>
        <v>0.39039278131634819</v>
      </c>
      <c r="K823" s="2">
        <f t="shared" si="327"/>
        <v>0.58864118895966033</v>
      </c>
      <c r="L823" s="2">
        <f t="shared" si="328"/>
        <v>5.5732484076433117E-3</v>
      </c>
      <c r="M823" s="2">
        <f t="shared" si="329"/>
        <v>1.539278131634822E-2</v>
      </c>
      <c r="N823" s="1">
        <v>1471</v>
      </c>
      <c r="O823" s="1">
        <v>2218</v>
      </c>
      <c r="P823" s="1">
        <v>21</v>
      </c>
      <c r="Q823" s="1">
        <v>38</v>
      </c>
      <c r="R823" s="1">
        <v>19</v>
      </c>
      <c r="S823" s="1">
        <v>1</v>
      </c>
      <c r="AG823" s="7">
        <f>IF(Q823&gt;0,RANK(Q823,(N823:P823,Q823:AE823)),0)</f>
        <v>3</v>
      </c>
      <c r="AH823" s="7">
        <f>IF(R823&gt;0,RANK(R823,(N823:P823,Q823:AE823)),0)</f>
        <v>5</v>
      </c>
      <c r="AI823" s="7">
        <f>IF(T823&gt;0,RANK(T823,(N823:P823,Q823:AE823)),0)</f>
        <v>0</v>
      </c>
      <c r="AJ823" s="7">
        <f>IF(S823&gt;0,RANK(S823,(N823:P823,Q823:AE823)),0)</f>
        <v>6</v>
      </c>
      <c r="AK823" s="2">
        <f t="shared" si="330"/>
        <v>1.0084925690021231E-2</v>
      </c>
      <c r="AL823" s="2">
        <f t="shared" si="331"/>
        <v>5.0424628450106155E-3</v>
      </c>
      <c r="AM823" s="2">
        <f t="shared" si="332"/>
        <v>0</v>
      </c>
      <c r="AN823" s="2">
        <f t="shared" si="333"/>
        <v>2.6539278131634819E-4</v>
      </c>
      <c r="AP823" t="s">
        <v>1699</v>
      </c>
      <c r="AQ823" t="s">
        <v>1478</v>
      </c>
      <c r="AT823" s="93" t="s">
        <v>842</v>
      </c>
      <c r="AU823" s="92" t="s">
        <v>127</v>
      </c>
      <c r="AV823" s="83" t="str">
        <f t="shared" si="334"/>
        <v>18171</v>
      </c>
      <c r="AX823" s="7" t="s">
        <v>3753</v>
      </c>
    </row>
    <row r="824" spans="1:50" s="1" customFormat="1" hidden="1" outlineLevel="1">
      <c r="A824" t="s">
        <v>2038</v>
      </c>
      <c r="B824" t="s">
        <v>1478</v>
      </c>
      <c r="C824" s="1">
        <f t="shared" si="323"/>
        <v>22309</v>
      </c>
      <c r="D824" s="7">
        <f>RANK(N824,(N824:P824,Q824:AE824))</f>
        <v>2</v>
      </c>
      <c r="E824" s="7">
        <f>RANK(O824,(N824:P824,Q824:AE824))</f>
        <v>1</v>
      </c>
      <c r="F824" s="7">
        <f>IF(P824&gt;0,RANK(P824,(N824:P824,Q824:AE824)),0)</f>
        <v>4</v>
      </c>
      <c r="G824" s="1">
        <f t="shared" si="324"/>
        <v>4456</v>
      </c>
      <c r="H824" s="2">
        <f t="shared" si="325"/>
        <v>0.1997400152404859</v>
      </c>
      <c r="I824" s="2"/>
      <c r="J824" s="2">
        <f t="shared" si="326"/>
        <v>0.39217356223945493</v>
      </c>
      <c r="K824" s="2">
        <f t="shared" si="327"/>
        <v>0.59191357747994078</v>
      </c>
      <c r="L824" s="2">
        <f t="shared" si="328"/>
        <v>4.7066206463759024E-3</v>
      </c>
      <c r="M824" s="2">
        <f t="shared" si="329"/>
        <v>1.1206239634228444E-2</v>
      </c>
      <c r="N824" s="1">
        <v>8749</v>
      </c>
      <c r="O824" s="1">
        <v>13205</v>
      </c>
      <c r="P824" s="1">
        <v>105</v>
      </c>
      <c r="Q824" s="1">
        <v>146</v>
      </c>
      <c r="R824" s="1">
        <v>101</v>
      </c>
      <c r="T824" s="1">
        <v>3</v>
      </c>
      <c r="AG824" s="7">
        <f>IF(Q824&gt;0,RANK(Q824,(N824:P824,Q824:AE824)),0)</f>
        <v>3</v>
      </c>
      <c r="AH824" s="7">
        <f>IF(R824&gt;0,RANK(R824,(N824:P824,Q824:AE824)),0)</f>
        <v>5</v>
      </c>
      <c r="AI824" s="7">
        <f>IF(T824&gt;0,RANK(T824,(N824:P824,Q824:AE824)),0)</f>
        <v>6</v>
      </c>
      <c r="AJ824" s="7">
        <f>IF(S824&gt;0,RANK(S824,(N824:P824,Q824:AE824)),0)</f>
        <v>0</v>
      </c>
      <c r="AK824" s="2">
        <f t="shared" si="330"/>
        <v>6.5444439463893493E-3</v>
      </c>
      <c r="AL824" s="2">
        <f t="shared" si="331"/>
        <v>4.5273208122282487E-3</v>
      </c>
      <c r="AM824" s="2">
        <f t="shared" si="332"/>
        <v>1.3447487561074007E-4</v>
      </c>
      <c r="AN824" s="2">
        <f t="shared" si="333"/>
        <v>0</v>
      </c>
      <c r="AO824" s="2"/>
      <c r="AP824" t="s">
        <v>2038</v>
      </c>
      <c r="AQ824" t="s">
        <v>1478</v>
      </c>
      <c r="AT824" s="93" t="s">
        <v>842</v>
      </c>
      <c r="AU824" s="92" t="s">
        <v>128</v>
      </c>
      <c r="AV824" s="83" t="str">
        <f t="shared" si="334"/>
        <v>18173</v>
      </c>
      <c r="AX824" s="7" t="s">
        <v>3753</v>
      </c>
    </row>
    <row r="825" spans="1:50" s="1" customFormat="1" hidden="1" outlineLevel="1">
      <c r="A825" t="s">
        <v>1982</v>
      </c>
      <c r="B825" t="s">
        <v>1478</v>
      </c>
      <c r="C825" s="1">
        <f t="shared" si="323"/>
        <v>9801</v>
      </c>
      <c r="D825" s="7">
        <f>RANK(N825,(N825:P825,Q825:AE825))</f>
        <v>2</v>
      </c>
      <c r="E825" s="7">
        <f>RANK(O825,(N825:P825,Q825:AE825))</f>
        <v>1</v>
      </c>
      <c r="F825" s="7">
        <f>IF(P825&gt;0,RANK(P825,(N825:P825,Q825:AE825)),0)</f>
        <v>5</v>
      </c>
      <c r="G825" s="1">
        <f t="shared" si="324"/>
        <v>2193</v>
      </c>
      <c r="H825" s="2">
        <f t="shared" si="325"/>
        <v>0.22375267829813283</v>
      </c>
      <c r="I825" s="2"/>
      <c r="J825" s="2">
        <f t="shared" si="326"/>
        <v>0.37496173859810222</v>
      </c>
      <c r="K825" s="2">
        <f t="shared" si="327"/>
        <v>0.59871441689623506</v>
      </c>
      <c r="L825" s="2">
        <f t="shared" si="328"/>
        <v>5.3055810631568211E-3</v>
      </c>
      <c r="M825" s="2">
        <f t="shared" si="329"/>
        <v>2.1018263442505899E-2</v>
      </c>
      <c r="N825" s="1">
        <v>3675</v>
      </c>
      <c r="O825" s="1">
        <v>5868</v>
      </c>
      <c r="P825" s="1">
        <v>52</v>
      </c>
      <c r="Q825" s="1">
        <v>126</v>
      </c>
      <c r="R825" s="1">
        <v>78</v>
      </c>
      <c r="S825" s="1">
        <v>1</v>
      </c>
      <c r="T825" s="1">
        <v>1</v>
      </c>
      <c r="AG825" s="7">
        <f>IF(Q825&gt;0,RANK(Q825,(N825:P825,Q825:AE825)),0)</f>
        <v>3</v>
      </c>
      <c r="AH825" s="7">
        <f>IF(R825&gt;0,RANK(R825,(N825:P825,Q825:AE825)),0)</f>
        <v>4</v>
      </c>
      <c r="AI825" s="7">
        <f>IF(T825&gt;0,RANK(T825,(N825:P825,Q825:AE825)),0)</f>
        <v>6</v>
      </c>
      <c r="AJ825" s="7">
        <f>IF(S825&gt;0,RANK(S825,(N825:P825,Q825:AE825)),0)</f>
        <v>6</v>
      </c>
      <c r="AK825" s="2">
        <f t="shared" si="330"/>
        <v>1.2855831037649219E-2</v>
      </c>
      <c r="AL825" s="2">
        <f t="shared" si="331"/>
        <v>7.9583715947352304E-3</v>
      </c>
      <c r="AM825" s="2">
        <f t="shared" si="332"/>
        <v>1.0203040506070809E-4</v>
      </c>
      <c r="AN825" s="2">
        <f t="shared" si="333"/>
        <v>1.0203040506070809E-4</v>
      </c>
      <c r="AO825" s="2"/>
      <c r="AP825" t="s">
        <v>1982</v>
      </c>
      <c r="AQ825" t="s">
        <v>1478</v>
      </c>
      <c r="AT825" s="93" t="s">
        <v>842</v>
      </c>
      <c r="AU825" s="92" t="s">
        <v>129</v>
      </c>
      <c r="AV825" s="83" t="str">
        <f t="shared" si="334"/>
        <v>18175</v>
      </c>
      <c r="AX825" s="7" t="s">
        <v>3753</v>
      </c>
    </row>
    <row r="826" spans="1:50" s="1" customFormat="1" hidden="1" outlineLevel="1">
      <c r="A826" t="s">
        <v>1700</v>
      </c>
      <c r="B826" t="s">
        <v>1478</v>
      </c>
      <c r="C826" s="1">
        <f t="shared" si="323"/>
        <v>25151</v>
      </c>
      <c r="D826" s="7">
        <f>RANK(N826,(N826:P826,Q826:AE826))</f>
        <v>2</v>
      </c>
      <c r="E826" s="7">
        <f>RANK(O826,(N826:P826,Q826:AE826))</f>
        <v>1</v>
      </c>
      <c r="F826" s="7">
        <f>IF(P826&gt;0,RANK(P826,(N826:P826,Q826:AE826)),0)</f>
        <v>4</v>
      </c>
      <c r="G826" s="1">
        <f t="shared" si="324"/>
        <v>4000</v>
      </c>
      <c r="H826" s="2">
        <f t="shared" si="325"/>
        <v>0.15903940201184844</v>
      </c>
      <c r="I826" s="2"/>
      <c r="J826" s="2">
        <f t="shared" si="326"/>
        <v>0.40845294421692974</v>
      </c>
      <c r="K826" s="2">
        <f t="shared" si="327"/>
        <v>0.5674923462287782</v>
      </c>
      <c r="L826" s="2">
        <f t="shared" si="328"/>
        <v>8.3098087551190802E-3</v>
      </c>
      <c r="M826" s="2">
        <f t="shared" si="329"/>
        <v>1.5744900799172928E-2</v>
      </c>
      <c r="N826" s="1">
        <v>10273</v>
      </c>
      <c r="O826" s="1">
        <v>14273</v>
      </c>
      <c r="P826" s="1">
        <v>209</v>
      </c>
      <c r="Q826" s="1">
        <v>244</v>
      </c>
      <c r="R826" s="1">
        <v>150</v>
      </c>
      <c r="S826" s="1">
        <v>2</v>
      </c>
      <c r="AG826" s="7">
        <f>IF(Q826&gt;0,RANK(Q826,(N826:P826,Q826:AE826)),0)</f>
        <v>3</v>
      </c>
      <c r="AH826" s="7">
        <f>IF(R826&gt;0,RANK(R826,(N826:P826,Q826:AE826)),0)</f>
        <v>5</v>
      </c>
      <c r="AI826" s="7">
        <f>IF(T826&gt;0,RANK(T826,(N826:P826,Q826:AE826)),0)</f>
        <v>0</v>
      </c>
      <c r="AJ826" s="7">
        <f>IF(S826&gt;0,RANK(S826,(N826:P826,Q826:AE826)),0)</f>
        <v>6</v>
      </c>
      <c r="AK826" s="2">
        <f t="shared" si="330"/>
        <v>9.7014035227227548E-3</v>
      </c>
      <c r="AL826" s="2">
        <f t="shared" si="331"/>
        <v>5.963977575444316E-3</v>
      </c>
      <c r="AM826" s="2">
        <f t="shared" si="332"/>
        <v>0</v>
      </c>
      <c r="AN826" s="2">
        <f t="shared" si="333"/>
        <v>7.9519701005924216E-5</v>
      </c>
      <c r="AO826" s="2"/>
      <c r="AP826" t="s">
        <v>1700</v>
      </c>
      <c r="AQ826" t="s">
        <v>1478</v>
      </c>
      <c r="AT826" s="93" t="s">
        <v>842</v>
      </c>
      <c r="AU826" s="92" t="s">
        <v>196</v>
      </c>
      <c r="AV826" s="83" t="str">
        <f t="shared" si="334"/>
        <v>18177</v>
      </c>
      <c r="AX826" s="7" t="s">
        <v>3753</v>
      </c>
    </row>
    <row r="827" spans="1:50" s="1" customFormat="1" hidden="1" outlineLevel="1">
      <c r="A827" t="s">
        <v>2028</v>
      </c>
      <c r="B827" t="s">
        <v>1478</v>
      </c>
      <c r="C827" s="1">
        <f t="shared" si="323"/>
        <v>11281</v>
      </c>
      <c r="D827" s="7">
        <f>RANK(N827,(N827:P827,Q827:AE827))</f>
        <v>2</v>
      </c>
      <c r="E827" s="7">
        <f>RANK(O827,(N827:P827,Q827:AE827))</f>
        <v>1</v>
      </c>
      <c r="F827" s="7">
        <f>IF(P827&gt;0,RANK(P827,(N827:P827,Q827:AE827)),0)</f>
        <v>5</v>
      </c>
      <c r="G827" s="1">
        <f t="shared" si="324"/>
        <v>4436</v>
      </c>
      <c r="H827" s="2">
        <f t="shared" si="325"/>
        <v>0.39322755074904708</v>
      </c>
      <c r="I827" s="2"/>
      <c r="J827" s="2">
        <f t="shared" si="326"/>
        <v>0.29421150607215674</v>
      </c>
      <c r="K827" s="2">
        <f t="shared" si="327"/>
        <v>0.68743905682120376</v>
      </c>
      <c r="L827" s="2">
        <f t="shared" si="328"/>
        <v>2.6593387111071712E-3</v>
      </c>
      <c r="M827" s="2">
        <f t="shared" si="329"/>
        <v>1.5690098395532329E-2</v>
      </c>
      <c r="N827" s="1">
        <v>3319</v>
      </c>
      <c r="O827" s="1">
        <v>7755</v>
      </c>
      <c r="P827" s="1">
        <v>30</v>
      </c>
      <c r="Q827" s="1">
        <v>121</v>
      </c>
      <c r="R827" s="1">
        <v>49</v>
      </c>
      <c r="S827" s="1">
        <v>7</v>
      </c>
      <c r="AG827" s="7">
        <f>IF(Q827&gt;0,RANK(Q827,(N827:P827,Q827:AE827)),0)</f>
        <v>3</v>
      </c>
      <c r="AH827" s="7">
        <f>IF(R827&gt;0,RANK(R827,(N827:P827,Q827:AE827)),0)</f>
        <v>4</v>
      </c>
      <c r="AI827" s="7">
        <f>IF(T827&gt;0,RANK(T827,(N827:P827,Q827:AE827)),0)</f>
        <v>0</v>
      </c>
      <c r="AJ827" s="7">
        <f>IF(S827&gt;0,RANK(S827,(N827:P827,Q827:AE827)),0)</f>
        <v>6</v>
      </c>
      <c r="AK827" s="2">
        <f t="shared" si="330"/>
        <v>1.0725999468132259E-2</v>
      </c>
      <c r="AL827" s="2">
        <f t="shared" si="331"/>
        <v>4.3435865614750461E-3</v>
      </c>
      <c r="AM827" s="2">
        <f t="shared" si="332"/>
        <v>0</v>
      </c>
      <c r="AN827" s="2">
        <f t="shared" si="333"/>
        <v>6.205123659250067E-4</v>
      </c>
      <c r="AO827" s="2"/>
      <c r="AP827" t="s">
        <v>2028</v>
      </c>
      <c r="AQ827" t="s">
        <v>1478</v>
      </c>
      <c r="AT827" s="93" t="s">
        <v>842</v>
      </c>
      <c r="AU827" s="92" t="s">
        <v>206</v>
      </c>
      <c r="AV827" s="83" t="str">
        <f t="shared" si="334"/>
        <v>18179</v>
      </c>
      <c r="AX827" s="7" t="s">
        <v>3753</v>
      </c>
    </row>
    <row r="828" spans="1:50" s="1" customFormat="1" hidden="1" outlineLevel="1">
      <c r="A828" t="s">
        <v>3536</v>
      </c>
      <c r="B828" t="s">
        <v>1478</v>
      </c>
      <c r="C828" s="1">
        <f t="shared" si="323"/>
        <v>9904</v>
      </c>
      <c r="D828" s="7">
        <f>RANK(N828,(N828:P828,Q828:AE828))</f>
        <v>2</v>
      </c>
      <c r="E828" s="7">
        <f>RANK(O828,(N828:P828,Q828:AE828))</f>
        <v>1</v>
      </c>
      <c r="F828" s="7">
        <f>IF(P828&gt;0,RANK(P828,(N828:P828,Q828:AE828)),0)</f>
        <v>5</v>
      </c>
      <c r="G828" s="1">
        <f t="shared" si="324"/>
        <v>2382</v>
      </c>
      <c r="H828" s="2">
        <f t="shared" si="325"/>
        <v>0.24050888529886916</v>
      </c>
      <c r="I828" s="2"/>
      <c r="J828" s="2">
        <f t="shared" si="326"/>
        <v>0.36904281098546043</v>
      </c>
      <c r="K828" s="2">
        <f t="shared" si="327"/>
        <v>0.60955169628432959</v>
      </c>
      <c r="L828" s="2">
        <f t="shared" si="328"/>
        <v>3.9378029079159939E-3</v>
      </c>
      <c r="M828" s="2">
        <f t="shared" si="329"/>
        <v>1.7467689822293981E-2</v>
      </c>
      <c r="N828" s="1">
        <v>3655</v>
      </c>
      <c r="O828" s="1">
        <v>6037</v>
      </c>
      <c r="P828" s="1">
        <v>39</v>
      </c>
      <c r="Q828" s="1">
        <v>104</v>
      </c>
      <c r="R828" s="1">
        <v>69</v>
      </c>
      <c r="AG828" s="7">
        <f>IF(Q828&gt;0,RANK(Q828,(N828:P828,Q828:AE828)),0)</f>
        <v>3</v>
      </c>
      <c r="AH828" s="7">
        <f>IF(R828&gt;0,RANK(R828,(N828:P828,Q828:AE828)),0)</f>
        <v>4</v>
      </c>
      <c r="AI828" s="7">
        <f>IF(T828&gt;0,RANK(T828,(N828:P828,Q828:AE828)),0)</f>
        <v>0</v>
      </c>
      <c r="AJ828" s="7">
        <f>IF(S828&gt;0,RANK(S828,(N828:P828,Q828:AE828)),0)</f>
        <v>0</v>
      </c>
      <c r="AK828" s="2">
        <f t="shared" si="330"/>
        <v>1.050080775444265E-2</v>
      </c>
      <c r="AL828" s="2">
        <f t="shared" si="331"/>
        <v>6.9668820678513736E-3</v>
      </c>
      <c r="AM828" s="2">
        <f t="shared" si="332"/>
        <v>0</v>
      </c>
      <c r="AN828" s="2">
        <f t="shared" si="333"/>
        <v>0</v>
      </c>
      <c r="AO828" s="2"/>
      <c r="AP828" t="s">
        <v>3536</v>
      </c>
      <c r="AQ828" t="s">
        <v>1478</v>
      </c>
      <c r="AT828" s="93" t="s">
        <v>842</v>
      </c>
      <c r="AU828" s="92" t="s">
        <v>207</v>
      </c>
      <c r="AV828" s="83" t="str">
        <f t="shared" si="334"/>
        <v>18181</v>
      </c>
      <c r="AX828" s="7" t="s">
        <v>3753</v>
      </c>
    </row>
    <row r="829" spans="1:50" s="1" customFormat="1" hidden="1" outlineLevel="1">
      <c r="A829" t="s">
        <v>3526</v>
      </c>
      <c r="B829" t="s">
        <v>1478</v>
      </c>
      <c r="C829" s="1">
        <f t="shared" si="323"/>
        <v>12432</v>
      </c>
      <c r="D829" s="7">
        <f>RANK(N829,(N829:P829,Q829:AE829))</f>
        <v>2</v>
      </c>
      <c r="E829" s="7">
        <f>RANK(O829,(N829:P829,Q829:AE829))</f>
        <v>1</v>
      </c>
      <c r="F829" s="7">
        <f>IF(P829&gt;0,RANK(P829,(N829:P829,Q829:AE829)),0)</f>
        <v>5</v>
      </c>
      <c r="G829" s="1">
        <f t="shared" si="324"/>
        <v>3973</v>
      </c>
      <c r="H829" s="2">
        <f t="shared" si="325"/>
        <v>0.3195785070785071</v>
      </c>
      <c r="I829" s="2"/>
      <c r="J829" s="2">
        <f t="shared" si="326"/>
        <v>0.33035714285714285</v>
      </c>
      <c r="K829" s="2">
        <f t="shared" si="327"/>
        <v>0.6499356499356499</v>
      </c>
      <c r="L829" s="2">
        <f t="shared" si="328"/>
        <v>2.4131274131274131E-3</v>
      </c>
      <c r="M829" s="2">
        <f t="shared" si="329"/>
        <v>1.7294079794079899E-2</v>
      </c>
      <c r="N829" s="1">
        <v>4107</v>
      </c>
      <c r="O829" s="1">
        <v>8080</v>
      </c>
      <c r="P829" s="1">
        <v>30</v>
      </c>
      <c r="Q829" s="1">
        <v>128</v>
      </c>
      <c r="R829" s="1">
        <v>87</v>
      </c>
      <c r="AG829" s="7">
        <f>IF(Q829&gt;0,RANK(Q829,(N829:P829,Q829:AE829)),0)</f>
        <v>3</v>
      </c>
      <c r="AH829" s="7">
        <f>IF(R829&gt;0,RANK(R829,(N829:P829,Q829:AE829)),0)</f>
        <v>4</v>
      </c>
      <c r="AI829" s="7">
        <f>IF(T829&gt;0,RANK(T829,(N829:P829,Q829:AE829)),0)</f>
        <v>0</v>
      </c>
      <c r="AJ829" s="7">
        <f>IF(S829&gt;0,RANK(S829,(N829:P829,Q829:AE829)),0)</f>
        <v>0</v>
      </c>
      <c r="AK829" s="2">
        <f t="shared" si="330"/>
        <v>1.0296010296010296E-2</v>
      </c>
      <c r="AL829" s="2">
        <f t="shared" si="331"/>
        <v>6.998069498069498E-3</v>
      </c>
      <c r="AM829" s="2">
        <f t="shared" si="332"/>
        <v>0</v>
      </c>
      <c r="AN829" s="2">
        <f t="shared" si="333"/>
        <v>0</v>
      </c>
      <c r="AO829" s="2"/>
      <c r="AP829" t="s">
        <v>3526</v>
      </c>
      <c r="AQ829" t="s">
        <v>1478</v>
      </c>
      <c r="AT829" s="93" t="s">
        <v>842</v>
      </c>
      <c r="AU829" s="92" t="s">
        <v>208</v>
      </c>
      <c r="AV829" s="83" t="str">
        <f t="shared" si="334"/>
        <v>18183</v>
      </c>
      <c r="AX829" s="7" t="s">
        <v>3753</v>
      </c>
    </row>
    <row r="830" spans="1:50" s="1" customFormat="1" collapsed="1">
      <c r="A830" t="s">
        <v>1477</v>
      </c>
      <c r="B830" t="s">
        <v>1985</v>
      </c>
      <c r="C830" s="1">
        <f t="shared" si="323"/>
        <v>2199302</v>
      </c>
      <c r="D830" s="7">
        <f>RANK(N830,(N830:P830,Q830:AE830))</f>
        <v>2</v>
      </c>
      <c r="E830" s="7">
        <f>RANK(O830,(N830:P830,Q830:AE830))</f>
        <v>1</v>
      </c>
      <c r="F830" s="7">
        <f>IF(P830&gt;0,RANK(P830,(N830:P830,Q830:AE830)),0)</f>
        <v>3</v>
      </c>
      <c r="G830" s="1">
        <f t="shared" si="324"/>
        <v>343856</v>
      </c>
      <c r="H830" s="2">
        <f t="shared" si="325"/>
        <v>0.15634778670687335</v>
      </c>
      <c r="I830" s="2"/>
      <c r="J830" s="2">
        <f t="shared" si="326"/>
        <v>0.41012102930838967</v>
      </c>
      <c r="K830" s="2">
        <f t="shared" si="327"/>
        <v>0.566468816015263</v>
      </c>
      <c r="L830" s="2">
        <f t="shared" si="328"/>
        <v>8.4258551122128756E-3</v>
      </c>
      <c r="M830" s="2">
        <f t="shared" si="329"/>
        <v>1.4984299564134452E-2</v>
      </c>
      <c r="N830" s="1">
        <f t="shared" ref="N830:U830" si="335">SUM(N738:N829)</f>
        <v>901980</v>
      </c>
      <c r="O830" s="1">
        <f t="shared" si="335"/>
        <v>1245836</v>
      </c>
      <c r="P830" s="3">
        <v>18531</v>
      </c>
      <c r="Q830" s="1">
        <f t="shared" si="335"/>
        <v>16959</v>
      </c>
      <c r="R830" s="1">
        <f t="shared" si="335"/>
        <v>15530</v>
      </c>
      <c r="S830" s="3">
        <v>200</v>
      </c>
      <c r="T830" s="3">
        <v>167</v>
      </c>
      <c r="U830" s="1">
        <f t="shared" si="335"/>
        <v>56</v>
      </c>
      <c r="X830" s="1">
        <f>SUM(X738:X829)</f>
        <v>43</v>
      </c>
      <c r="AG830" s="7">
        <f>IF(Q830&gt;0,RANK(Q830,(N830:P830,Q830:AE830)),0)</f>
        <v>4</v>
      </c>
      <c r="AH830" s="7">
        <f>IF(R830&gt;0,RANK(R830,(N830:P830,Q830:AE830)),0)</f>
        <v>5</v>
      </c>
      <c r="AI830" s="7">
        <f>IF(T830&gt;0,RANK(T830,(N830:P830,Q830:AE830)),0)</f>
        <v>7</v>
      </c>
      <c r="AJ830" s="7">
        <f>IF(S830&gt;0,RANK(S830,(N830:P830,Q830:AE830)),0)</f>
        <v>6</v>
      </c>
      <c r="AK830" s="2">
        <f t="shared" si="330"/>
        <v>7.7110828799319053E-3</v>
      </c>
      <c r="AL830" s="2">
        <f t="shared" si="331"/>
        <v>7.0613312769233147E-3</v>
      </c>
      <c r="AM830" s="2">
        <f t="shared" si="332"/>
        <v>7.5933182436973182E-5</v>
      </c>
      <c r="AN830" s="2">
        <f t="shared" si="333"/>
        <v>9.0937943038291242E-5</v>
      </c>
      <c r="AO830" s="2"/>
      <c r="AP830" t="s">
        <v>1477</v>
      </c>
      <c r="AQ830" t="s">
        <v>1985</v>
      </c>
      <c r="AT830" s="93"/>
      <c r="AU830" s="10"/>
      <c r="AV830" s="83" t="str">
        <f t="shared" si="334"/>
        <v/>
      </c>
      <c r="AX830" s="7" t="s">
        <v>3288</v>
      </c>
    </row>
    <row r="831" spans="1:50">
      <c r="C831" s="1"/>
      <c r="E831" s="7"/>
      <c r="F831" s="7"/>
      <c r="I831" s="2"/>
      <c r="AG831" s="7"/>
      <c r="AH831" s="7"/>
      <c r="AI831" s="7"/>
      <c r="AJ831" s="7"/>
    </row>
    <row r="832" spans="1:50" hidden="1" outlineLevel="1">
      <c r="A832" t="s">
        <v>1227</v>
      </c>
      <c r="B832" t="s">
        <v>1955</v>
      </c>
      <c r="C832" s="1">
        <f t="shared" ref="C832:C863" si="336">SUM(N832:AE832)</f>
        <v>4123</v>
      </c>
      <c r="D832" s="7">
        <f>RANK(N832,(N832:P832,Q832:AE832))</f>
        <v>2</v>
      </c>
      <c r="E832" s="7">
        <f>RANK(O832,(N832:P832,Q832:AE832))</f>
        <v>1</v>
      </c>
      <c r="F832" s="7">
        <f>IF(P832&gt;0,RANK(P832,(N832:P832,Q832:AE832)),0)</f>
        <v>3</v>
      </c>
      <c r="G832" s="1">
        <f t="shared" ref="G832:G863" si="337">IF(D832=1,N832,IF(E832=1,O832,P832))-IF(D832=2,N832,IF(E832=2,O832,P832))</f>
        <v>522</v>
      </c>
      <c r="H832" s="2">
        <f t="shared" ref="H832:H863" si="338">G832/C832</f>
        <v>0.12660683967984476</v>
      </c>
      <c r="I832" s="2"/>
      <c r="J832" s="2">
        <f t="shared" ref="J832:J863" si="339">IF($C832=0,"-",N832/$C832)</f>
        <v>0.42517584283288867</v>
      </c>
      <c r="K832" s="2">
        <f t="shared" ref="K832:K863" si="340">IF($C832=0,"-",O832/$C832)</f>
        <v>0.55178268251273344</v>
      </c>
      <c r="L832" s="2">
        <f t="shared" ref="L832:L863" si="341">IF($C832=0,"-",P832/$C832)</f>
        <v>1.6007761338830948E-2</v>
      </c>
      <c r="M832" s="2">
        <f t="shared" ref="M832:M863" si="342">IF(C832=0,"-",(1-J832-K832-L832))</f>
        <v>7.0337133155469432E-3</v>
      </c>
      <c r="N832" s="1">
        <v>1753</v>
      </c>
      <c r="O832" s="1">
        <v>2275</v>
      </c>
      <c r="P832" s="1">
        <v>66</v>
      </c>
      <c r="Q832" s="1">
        <v>14</v>
      </c>
      <c r="R832" s="1">
        <v>4</v>
      </c>
      <c r="S832" s="1">
        <v>3</v>
      </c>
      <c r="T832" s="1">
        <v>5</v>
      </c>
      <c r="U832" s="1">
        <v>2</v>
      </c>
      <c r="V832" s="1">
        <v>0</v>
      </c>
      <c r="X832" s="1">
        <v>1</v>
      </c>
      <c r="AG832" s="7">
        <f>IF(Q832&gt;0,RANK(Q832,(N832:P832,Q832:AE832)),0)</f>
        <v>4</v>
      </c>
      <c r="AH832" s="7">
        <f>IF(R832&gt;0,RANK(R832,(N832:P832,Q832:AE832)),0)</f>
        <v>6</v>
      </c>
      <c r="AI832" s="7">
        <f>IF(T832&gt;0,RANK(T832,(N832:P832,Q832:AE832)),0)</f>
        <v>5</v>
      </c>
      <c r="AJ832" s="7">
        <f>IF(S832&gt;0,RANK(S832,(N832:P832,Q832:AE832)),0)</f>
        <v>7</v>
      </c>
      <c r="AK832" s="2">
        <f t="shared" ref="AK832:AK863" si="343">IF($C832=0,"-",Q832/$C832)</f>
        <v>3.3955857385398981E-3</v>
      </c>
      <c r="AL832" s="2">
        <f t="shared" ref="AL832:AL863" si="344">IF($C832=0,"-",R832/$C832)</f>
        <v>9.7016735386854229E-4</v>
      </c>
      <c r="AM832" s="2">
        <f t="shared" ref="AM832:AM863" si="345">IF($C832=0,"-",T832/$C832)</f>
        <v>1.2127091923356779E-3</v>
      </c>
      <c r="AN832" s="2">
        <f t="shared" ref="AN832:AN863" si="346">IF($C832=0,"-",S832/$C832)</f>
        <v>7.2762551540140675E-4</v>
      </c>
      <c r="AP832" t="s">
        <v>1227</v>
      </c>
      <c r="AQ832" t="s">
        <v>1955</v>
      </c>
      <c r="AR832">
        <v>4</v>
      </c>
      <c r="AT832" s="93" t="s">
        <v>843</v>
      </c>
      <c r="AU832" s="92" t="s">
        <v>1801</v>
      </c>
      <c r="AV832" s="83" t="str">
        <f t="shared" ref="AV832:AV863" si="347">AT832&amp;AU832</f>
        <v>19001</v>
      </c>
      <c r="AX832" s="7" t="s">
        <v>3753</v>
      </c>
    </row>
    <row r="833" spans="1:50" hidden="1" outlineLevel="1">
      <c r="A833" t="s">
        <v>2823</v>
      </c>
      <c r="B833" t="s">
        <v>1955</v>
      </c>
      <c r="C833" s="1">
        <f t="shared" si="336"/>
        <v>2145</v>
      </c>
      <c r="D833" s="7">
        <f>RANK(N833,(N833:P833,Q833:AE833))</f>
        <v>2</v>
      </c>
      <c r="E833" s="7">
        <f>RANK(O833,(N833:P833,Q833:AE833))</f>
        <v>1</v>
      </c>
      <c r="F833" s="7">
        <f>IF(P833&gt;0,RANK(P833,(N833:P833,Q833:AE833)),0)</f>
        <v>3</v>
      </c>
      <c r="G833" s="1">
        <f t="shared" si="337"/>
        <v>273</v>
      </c>
      <c r="H833" s="2">
        <f t="shared" si="338"/>
        <v>0.12727272727272726</v>
      </c>
      <c r="I833" s="2"/>
      <c r="J833" s="2">
        <f t="shared" si="339"/>
        <v>0.41818181818181815</v>
      </c>
      <c r="K833" s="2">
        <f t="shared" si="340"/>
        <v>0.54545454545454541</v>
      </c>
      <c r="L833" s="2">
        <f t="shared" si="341"/>
        <v>2.3776223776223775E-2</v>
      </c>
      <c r="M833" s="2">
        <f t="shared" si="342"/>
        <v>1.25874125874126E-2</v>
      </c>
      <c r="N833" s="1">
        <v>897</v>
      </c>
      <c r="O833" s="1">
        <v>1170</v>
      </c>
      <c r="P833" s="1">
        <v>51</v>
      </c>
      <c r="Q833" s="1">
        <v>16</v>
      </c>
      <c r="R833" s="1">
        <v>4</v>
      </c>
      <c r="S833" s="1">
        <v>0</v>
      </c>
      <c r="T833" s="1">
        <v>3</v>
      </c>
      <c r="U833" s="1">
        <v>2</v>
      </c>
      <c r="V833" s="1">
        <v>1</v>
      </c>
      <c r="X833" s="1">
        <v>1</v>
      </c>
      <c r="AG833" s="7">
        <f>IF(Q833&gt;0,RANK(Q833,(N833:P833,Q833:AE833)),0)</f>
        <v>4</v>
      </c>
      <c r="AH833" s="7">
        <f>IF(R833&gt;0,RANK(R833,(N833:P833,Q833:AE833)),0)</f>
        <v>5</v>
      </c>
      <c r="AI833" s="7">
        <f>IF(T833&gt;0,RANK(T833,(N833:P833,Q833:AE833)),0)</f>
        <v>6</v>
      </c>
      <c r="AJ833" s="7">
        <f>IF(S833&gt;0,RANK(S833,(N833:P833,Q833:AE833)),0)</f>
        <v>0</v>
      </c>
      <c r="AK833" s="2">
        <f t="shared" si="343"/>
        <v>7.4592074592074592E-3</v>
      </c>
      <c r="AL833" s="2">
        <f t="shared" si="344"/>
        <v>1.8648018648018648E-3</v>
      </c>
      <c r="AM833" s="2">
        <f t="shared" si="345"/>
        <v>1.3986013986013986E-3</v>
      </c>
      <c r="AN833" s="2">
        <f t="shared" si="346"/>
        <v>0</v>
      </c>
      <c r="AP833" t="s">
        <v>2823</v>
      </c>
      <c r="AQ833" t="s">
        <v>1955</v>
      </c>
      <c r="AR833">
        <v>3</v>
      </c>
      <c r="AT833" s="93" t="s">
        <v>843</v>
      </c>
      <c r="AU833" s="92" t="s">
        <v>1802</v>
      </c>
      <c r="AV833" s="83" t="str">
        <f t="shared" si="347"/>
        <v>19003</v>
      </c>
      <c r="AX833" s="7" t="s">
        <v>3753</v>
      </c>
    </row>
    <row r="834" spans="1:50" hidden="1" outlineLevel="1">
      <c r="A834" t="s">
        <v>2590</v>
      </c>
      <c r="B834" t="s">
        <v>1955</v>
      </c>
      <c r="C834" s="1">
        <f t="shared" si="336"/>
        <v>6462</v>
      </c>
      <c r="D834" s="7">
        <f>RANK(N834,(N834:P834,Q834:AE834))</f>
        <v>2</v>
      </c>
      <c r="E834" s="7">
        <f>RANK(O834,(N834:P834,Q834:AE834))</f>
        <v>1</v>
      </c>
      <c r="F834" s="7">
        <f>IF(P834&gt;0,RANK(P834,(N834:P834,Q834:AE834)),0)</f>
        <v>3</v>
      </c>
      <c r="G834" s="1">
        <f t="shared" si="337"/>
        <v>394</v>
      </c>
      <c r="H834" s="2">
        <f t="shared" si="338"/>
        <v>6.09718353450944E-2</v>
      </c>
      <c r="I834" s="2"/>
      <c r="J834" s="2">
        <f t="shared" si="339"/>
        <v>0.44614670380687094</v>
      </c>
      <c r="K834" s="2">
        <f t="shared" si="340"/>
        <v>0.50711853915196536</v>
      </c>
      <c r="L834" s="2">
        <f t="shared" si="341"/>
        <v>3.0795419374806562E-2</v>
      </c>
      <c r="M834" s="2">
        <f t="shared" si="342"/>
        <v>1.5939337666357137E-2</v>
      </c>
      <c r="N834" s="1">
        <v>2883</v>
      </c>
      <c r="O834" s="1">
        <v>3277</v>
      </c>
      <c r="P834" s="1">
        <v>199</v>
      </c>
      <c r="Q834" s="1">
        <v>68</v>
      </c>
      <c r="R834" s="1">
        <v>13</v>
      </c>
      <c r="S834" s="1">
        <v>4</v>
      </c>
      <c r="T834" s="1">
        <v>8</v>
      </c>
      <c r="U834" s="1">
        <v>7</v>
      </c>
      <c r="V834" s="1">
        <v>2</v>
      </c>
      <c r="X834" s="1">
        <v>1</v>
      </c>
      <c r="AG834" s="7">
        <f>IF(Q834&gt;0,RANK(Q834,(N834:P834,Q834:AE834)),0)</f>
        <v>4</v>
      </c>
      <c r="AH834" s="7">
        <f>IF(R834&gt;0,RANK(R834,(N834:P834,Q834:AE834)),0)</f>
        <v>5</v>
      </c>
      <c r="AI834" s="7">
        <f>IF(T834&gt;0,RANK(T834,(N834:P834,Q834:AE834)),0)</f>
        <v>6</v>
      </c>
      <c r="AJ834" s="7">
        <f>IF(S834&gt;0,RANK(S834,(N834:P834,Q834:AE834)),0)</f>
        <v>8</v>
      </c>
      <c r="AK834" s="2">
        <f t="shared" si="343"/>
        <v>1.0523057876818322E-2</v>
      </c>
      <c r="AL834" s="2">
        <f t="shared" si="344"/>
        <v>2.0117610646858556E-3</v>
      </c>
      <c r="AM834" s="2">
        <f t="shared" si="345"/>
        <v>1.2380068090374497E-3</v>
      </c>
      <c r="AN834" s="2">
        <f t="shared" si="346"/>
        <v>6.1900340451872485E-4</v>
      </c>
      <c r="AP834" t="s">
        <v>2590</v>
      </c>
      <c r="AQ834" t="s">
        <v>1955</v>
      </c>
      <c r="AR834">
        <v>2</v>
      </c>
      <c r="AT834" s="93" t="s">
        <v>843</v>
      </c>
      <c r="AU834" s="92" t="s">
        <v>1803</v>
      </c>
      <c r="AV834" s="83" t="str">
        <f t="shared" si="347"/>
        <v>19005</v>
      </c>
      <c r="AX834" s="7" t="s">
        <v>3753</v>
      </c>
    </row>
    <row r="835" spans="1:50" hidden="1" outlineLevel="1">
      <c r="A835" t="s">
        <v>571</v>
      </c>
      <c r="B835" t="s">
        <v>1955</v>
      </c>
      <c r="C835" s="1">
        <f t="shared" si="336"/>
        <v>5704</v>
      </c>
      <c r="D835" s="7">
        <f>RANK(N835,(N835:P835,Q835:AE835))</f>
        <v>2</v>
      </c>
      <c r="E835" s="7">
        <f>RANK(O835,(N835:P835,Q835:AE835))</f>
        <v>1</v>
      </c>
      <c r="F835" s="7">
        <f>IF(P835&gt;0,RANK(P835,(N835:P835,Q835:AE835)),0)</f>
        <v>3</v>
      </c>
      <c r="G835" s="1">
        <f t="shared" si="337"/>
        <v>432</v>
      </c>
      <c r="H835" s="2">
        <f t="shared" si="338"/>
        <v>7.5736325385694248E-2</v>
      </c>
      <c r="I835" s="2"/>
      <c r="J835" s="2">
        <f t="shared" si="339"/>
        <v>0.44880785413744739</v>
      </c>
      <c r="K835" s="2">
        <f t="shared" si="340"/>
        <v>0.5245441795231417</v>
      </c>
      <c r="L835" s="2">
        <f t="shared" si="341"/>
        <v>1.8408134642356241E-2</v>
      </c>
      <c r="M835" s="2">
        <f t="shared" si="342"/>
        <v>8.2398316970546705E-3</v>
      </c>
      <c r="N835" s="1">
        <v>2560</v>
      </c>
      <c r="O835" s="1">
        <v>2992</v>
      </c>
      <c r="P835" s="1">
        <v>105</v>
      </c>
      <c r="Q835" s="1">
        <v>18</v>
      </c>
      <c r="R835" s="1">
        <v>15</v>
      </c>
      <c r="S835" s="1">
        <v>7</v>
      </c>
      <c r="T835" s="1">
        <v>3</v>
      </c>
      <c r="U835" s="1">
        <v>2</v>
      </c>
      <c r="V835" s="1">
        <v>2</v>
      </c>
      <c r="X835" s="1">
        <v>0</v>
      </c>
      <c r="AG835" s="7">
        <f>IF(Q835&gt;0,RANK(Q835,(N835:P835,Q835:AE835)),0)</f>
        <v>4</v>
      </c>
      <c r="AH835" s="7">
        <f>IF(R835&gt;0,RANK(R835,(N835:P835,Q835:AE835)),0)</f>
        <v>5</v>
      </c>
      <c r="AI835" s="7">
        <f>IF(T835&gt;0,RANK(T835,(N835:P835,Q835:AE835)),0)</f>
        <v>7</v>
      </c>
      <c r="AJ835" s="7">
        <f>IF(S835&gt;0,RANK(S835,(N835:P835,Q835:AE835)),0)</f>
        <v>6</v>
      </c>
      <c r="AK835" s="2">
        <f t="shared" si="343"/>
        <v>3.155680224403927E-3</v>
      </c>
      <c r="AL835" s="2">
        <f t="shared" si="344"/>
        <v>2.6297335203366058E-3</v>
      </c>
      <c r="AM835" s="2">
        <f t="shared" si="345"/>
        <v>5.2594670406732116E-4</v>
      </c>
      <c r="AN835" s="2">
        <f t="shared" si="346"/>
        <v>1.2272089761570827E-3</v>
      </c>
      <c r="AP835" t="s">
        <v>571</v>
      </c>
      <c r="AQ835" t="s">
        <v>1955</v>
      </c>
      <c r="AR835">
        <v>3</v>
      </c>
      <c r="AT835" s="93" t="s">
        <v>843</v>
      </c>
      <c r="AU835" s="92" t="s">
        <v>2150</v>
      </c>
      <c r="AV835" s="83" t="str">
        <f t="shared" si="347"/>
        <v>19007</v>
      </c>
      <c r="AX835" s="7" t="s">
        <v>3753</v>
      </c>
    </row>
    <row r="836" spans="1:50" hidden="1" outlineLevel="1">
      <c r="A836" t="s">
        <v>3045</v>
      </c>
      <c r="B836" t="s">
        <v>1955</v>
      </c>
      <c r="C836" s="1">
        <f t="shared" si="336"/>
        <v>3784</v>
      </c>
      <c r="D836" s="7">
        <f>RANK(N836,(N836:P836,Q836:AE836))</f>
        <v>2</v>
      </c>
      <c r="E836" s="7">
        <f>RANK(O836,(N836:P836,Q836:AE836))</f>
        <v>1</v>
      </c>
      <c r="F836" s="7">
        <f>IF(P836&gt;0,RANK(P836,(N836:P836,Q836:AE836)),0)</f>
        <v>3</v>
      </c>
      <c r="G836" s="1">
        <f t="shared" si="337"/>
        <v>129</v>
      </c>
      <c r="H836" s="2">
        <f t="shared" si="338"/>
        <v>3.4090909090909088E-2</v>
      </c>
      <c r="I836" s="2"/>
      <c r="J836" s="2">
        <f t="shared" si="339"/>
        <v>0.47040169133192389</v>
      </c>
      <c r="K836" s="2">
        <f t="shared" si="340"/>
        <v>0.50449260042283295</v>
      </c>
      <c r="L836" s="2">
        <f t="shared" si="341"/>
        <v>1.4799154334038054E-2</v>
      </c>
      <c r="M836" s="2">
        <f t="shared" si="342"/>
        <v>1.0306553911205109E-2</v>
      </c>
      <c r="N836" s="1">
        <v>1780</v>
      </c>
      <c r="O836" s="1">
        <v>1909</v>
      </c>
      <c r="P836" s="1">
        <v>56</v>
      </c>
      <c r="Q836" s="1">
        <v>23</v>
      </c>
      <c r="R836" s="1">
        <v>6</v>
      </c>
      <c r="S836" s="1">
        <v>2</v>
      </c>
      <c r="T836" s="1">
        <v>3</v>
      </c>
      <c r="U836" s="1">
        <v>5</v>
      </c>
      <c r="V836" s="1">
        <v>0</v>
      </c>
      <c r="X836" s="1">
        <v>0</v>
      </c>
      <c r="AG836" s="7">
        <f>IF(Q836&gt;0,RANK(Q836,(N836:P836,Q836:AE836)),0)</f>
        <v>4</v>
      </c>
      <c r="AH836" s="7">
        <f>IF(R836&gt;0,RANK(R836,(N836:P836,Q836:AE836)),0)</f>
        <v>5</v>
      </c>
      <c r="AI836" s="7">
        <f>IF(T836&gt;0,RANK(T836,(N836:P836,Q836:AE836)),0)</f>
        <v>7</v>
      </c>
      <c r="AJ836" s="7">
        <f>IF(S836&gt;0,RANK(S836,(N836:P836,Q836:AE836)),0)</f>
        <v>8</v>
      </c>
      <c r="AK836" s="2">
        <f t="shared" si="343"/>
        <v>6.0782241014799157E-3</v>
      </c>
      <c r="AL836" s="2">
        <f t="shared" si="344"/>
        <v>1.5856236786469344E-3</v>
      </c>
      <c r="AM836" s="2">
        <f t="shared" si="345"/>
        <v>7.9281183932346721E-4</v>
      </c>
      <c r="AN836" s="2">
        <f t="shared" si="346"/>
        <v>5.2854122621564484E-4</v>
      </c>
      <c r="AP836" t="s">
        <v>3045</v>
      </c>
      <c r="AQ836" t="s">
        <v>1955</v>
      </c>
      <c r="AR836">
        <v>4</v>
      </c>
      <c r="AT836" s="93" t="s">
        <v>843</v>
      </c>
      <c r="AU836" s="92" t="s">
        <v>2454</v>
      </c>
      <c r="AV836" s="83" t="str">
        <f t="shared" si="347"/>
        <v>19009</v>
      </c>
      <c r="AX836" s="7" t="s">
        <v>3753</v>
      </c>
    </row>
    <row r="837" spans="1:50" hidden="1" outlineLevel="1">
      <c r="A837" t="s">
        <v>1480</v>
      </c>
      <c r="B837" t="s">
        <v>1955</v>
      </c>
      <c r="C837" s="1">
        <f t="shared" si="336"/>
        <v>11766</v>
      </c>
      <c r="D837" s="7">
        <f>RANK(N837,(N837:P837,Q837:AE837))</f>
        <v>1</v>
      </c>
      <c r="E837" s="7">
        <f>RANK(O837,(N837:P837,Q837:AE837))</f>
        <v>2</v>
      </c>
      <c r="F837" s="7">
        <f>IF(P837&gt;0,RANK(P837,(N837:P837,Q837:AE837)),0)</f>
        <v>3</v>
      </c>
      <c r="G837" s="1">
        <f t="shared" si="337"/>
        <v>447</v>
      </c>
      <c r="H837" s="2">
        <f t="shared" si="338"/>
        <v>3.7990821009688931E-2</v>
      </c>
      <c r="I837" s="2"/>
      <c r="J837" s="2">
        <f t="shared" si="339"/>
        <v>0.5027197008329084</v>
      </c>
      <c r="K837" s="2">
        <f t="shared" si="340"/>
        <v>0.46472887982321942</v>
      </c>
      <c r="L837" s="2">
        <f t="shared" si="341"/>
        <v>1.963284038755737E-2</v>
      </c>
      <c r="M837" s="2">
        <f t="shared" si="342"/>
        <v>1.2918578956314809E-2</v>
      </c>
      <c r="N837" s="1">
        <v>5915</v>
      </c>
      <c r="O837" s="1">
        <v>5468</v>
      </c>
      <c r="P837" s="1">
        <v>231</v>
      </c>
      <c r="Q837" s="1">
        <v>95</v>
      </c>
      <c r="R837" s="1">
        <v>25</v>
      </c>
      <c r="S837" s="1">
        <v>3</v>
      </c>
      <c r="T837" s="1">
        <v>13</v>
      </c>
      <c r="U837" s="1">
        <v>12</v>
      </c>
      <c r="V837" s="1">
        <v>2</v>
      </c>
      <c r="X837" s="1">
        <v>2</v>
      </c>
      <c r="AG837" s="7">
        <f>IF(Q837&gt;0,RANK(Q837,(N837:P837,Q837:AE837)),0)</f>
        <v>4</v>
      </c>
      <c r="AH837" s="7">
        <f>IF(R837&gt;0,RANK(R837,(N837:P837,Q837:AE837)),0)</f>
        <v>5</v>
      </c>
      <c r="AI837" s="7">
        <f>IF(T837&gt;0,RANK(T837,(N837:P837,Q837:AE837)),0)</f>
        <v>6</v>
      </c>
      <c r="AJ837" s="7">
        <f>IF(S837&gt;0,RANK(S837,(N837:P837,Q837:AE837)),0)</f>
        <v>8</v>
      </c>
      <c r="AK837" s="2">
        <f t="shared" si="343"/>
        <v>8.0741118476967532E-3</v>
      </c>
      <c r="AL837" s="2">
        <f t="shared" si="344"/>
        <v>2.1247662757096718E-3</v>
      </c>
      <c r="AM837" s="2">
        <f t="shared" si="345"/>
        <v>1.1048784633690295E-3</v>
      </c>
      <c r="AN837" s="2">
        <f t="shared" si="346"/>
        <v>2.5497195308516065E-4</v>
      </c>
      <c r="AP837" t="s">
        <v>1480</v>
      </c>
      <c r="AQ837" t="s">
        <v>1955</v>
      </c>
      <c r="AR837">
        <v>2</v>
      </c>
      <c r="AT837" s="93" t="s">
        <v>843</v>
      </c>
      <c r="AU837" s="92" t="s">
        <v>2455</v>
      </c>
      <c r="AV837" s="83" t="str">
        <f t="shared" si="347"/>
        <v>19011</v>
      </c>
      <c r="AX837" s="7" t="s">
        <v>3753</v>
      </c>
    </row>
    <row r="838" spans="1:50" hidden="1" outlineLevel="1">
      <c r="A838" t="s">
        <v>3642</v>
      </c>
      <c r="B838" t="s">
        <v>1955</v>
      </c>
      <c r="C838" s="1">
        <f t="shared" si="336"/>
        <v>55085</v>
      </c>
      <c r="D838" s="7">
        <f>RANK(N838,(N838:P838,Q838:AE838))</f>
        <v>1</v>
      </c>
      <c r="E838" s="7">
        <f>RANK(O838,(N838:P838,Q838:AE838))</f>
        <v>2</v>
      </c>
      <c r="F838" s="7">
        <f>IF(P838&gt;0,RANK(P838,(N838:P838,Q838:AE838)),0)</f>
        <v>3</v>
      </c>
      <c r="G838" s="1">
        <f t="shared" si="337"/>
        <v>6644</v>
      </c>
      <c r="H838" s="2">
        <f t="shared" si="338"/>
        <v>0.12061359716801306</v>
      </c>
      <c r="I838" s="2"/>
      <c r="J838" s="2">
        <f t="shared" si="339"/>
        <v>0.5466460924026505</v>
      </c>
      <c r="K838" s="2">
        <f t="shared" si="340"/>
        <v>0.42603249523463738</v>
      </c>
      <c r="L838" s="2">
        <f t="shared" si="341"/>
        <v>2.0550058999727693E-2</v>
      </c>
      <c r="M838" s="2">
        <f t="shared" si="342"/>
        <v>6.771353362984435E-3</v>
      </c>
      <c r="N838" s="1">
        <v>30112</v>
      </c>
      <c r="O838" s="1">
        <v>23468</v>
      </c>
      <c r="P838" s="1">
        <v>1132</v>
      </c>
      <c r="Q838" s="1">
        <v>163</v>
      </c>
      <c r="R838" s="1">
        <v>107</v>
      </c>
      <c r="S838" s="1">
        <v>19</v>
      </c>
      <c r="T838" s="1">
        <v>21</v>
      </c>
      <c r="U838" s="1">
        <v>61</v>
      </c>
      <c r="V838" s="1">
        <v>2</v>
      </c>
      <c r="X838" s="1">
        <v>0</v>
      </c>
      <c r="AG838" s="7">
        <f>IF(Q838&gt;0,RANK(Q838,(N838:P838,Q838:AE838)),0)</f>
        <v>4</v>
      </c>
      <c r="AH838" s="7">
        <f>IF(R838&gt;0,RANK(R838,(N838:P838,Q838:AE838)),0)</f>
        <v>5</v>
      </c>
      <c r="AI838" s="7">
        <f>IF(T838&gt;0,RANK(T838,(N838:P838,Q838:AE838)),0)</f>
        <v>7</v>
      </c>
      <c r="AJ838" s="7">
        <f>IF(S838&gt;0,RANK(S838,(N838:P838,Q838:AE838)),0)</f>
        <v>8</v>
      </c>
      <c r="AK838" s="2">
        <f t="shared" si="343"/>
        <v>2.95906326586185E-3</v>
      </c>
      <c r="AL838" s="2">
        <f t="shared" si="344"/>
        <v>1.9424525732958157E-3</v>
      </c>
      <c r="AM838" s="2">
        <f t="shared" si="345"/>
        <v>3.8122900971226286E-4</v>
      </c>
      <c r="AN838" s="2">
        <f t="shared" si="346"/>
        <v>3.4492148497776166E-4</v>
      </c>
      <c r="AP838" t="s">
        <v>3642</v>
      </c>
      <c r="AQ838" t="s">
        <v>1955</v>
      </c>
      <c r="AR838">
        <v>2</v>
      </c>
      <c r="AT838" s="93" t="s">
        <v>843</v>
      </c>
      <c r="AU838" s="92" t="s">
        <v>2456</v>
      </c>
      <c r="AV838" s="83" t="str">
        <f t="shared" si="347"/>
        <v>19013</v>
      </c>
      <c r="AX838" s="7" t="s">
        <v>3753</v>
      </c>
    </row>
    <row r="839" spans="1:50" hidden="1" outlineLevel="1">
      <c r="A839" t="s">
        <v>1402</v>
      </c>
      <c r="B839" t="s">
        <v>1955</v>
      </c>
      <c r="C839" s="1">
        <f t="shared" si="336"/>
        <v>12249</v>
      </c>
      <c r="D839" s="7">
        <f>RANK(N839,(N839:P839,Q839:AE839))</f>
        <v>1</v>
      </c>
      <c r="E839" s="7">
        <f>RANK(O839,(N839:P839,Q839:AE839))</f>
        <v>2</v>
      </c>
      <c r="F839" s="7">
        <f>IF(P839&gt;0,RANK(P839,(N839:P839,Q839:AE839)),0)</f>
        <v>3</v>
      </c>
      <c r="G839" s="1">
        <f t="shared" si="337"/>
        <v>645</v>
      </c>
      <c r="H839" s="2">
        <f t="shared" si="338"/>
        <v>5.2657359784472203E-2</v>
      </c>
      <c r="I839" s="2"/>
      <c r="J839" s="2">
        <f t="shared" si="339"/>
        <v>0.51187852069556694</v>
      </c>
      <c r="K839" s="2">
        <f t="shared" si="340"/>
        <v>0.45922116091109477</v>
      </c>
      <c r="L839" s="2">
        <f t="shared" si="341"/>
        <v>2.0573108008817047E-2</v>
      </c>
      <c r="M839" s="2">
        <f t="shared" si="342"/>
        <v>8.3272103845212393E-3</v>
      </c>
      <c r="N839" s="1">
        <v>6270</v>
      </c>
      <c r="O839" s="1">
        <v>5625</v>
      </c>
      <c r="P839" s="1">
        <v>252</v>
      </c>
      <c r="Q839" s="1">
        <v>46</v>
      </c>
      <c r="R839" s="1">
        <v>15</v>
      </c>
      <c r="S839" s="1">
        <v>14</v>
      </c>
      <c r="T839" s="1">
        <v>9</v>
      </c>
      <c r="U839" s="1">
        <v>17</v>
      </c>
      <c r="V839" s="1">
        <v>1</v>
      </c>
      <c r="X839" s="1">
        <v>0</v>
      </c>
      <c r="AG839" s="7">
        <f>IF(Q839&gt;0,RANK(Q839,(N839:P839,Q839:AE839)),0)</f>
        <v>4</v>
      </c>
      <c r="AH839" s="7">
        <f>IF(R839&gt;0,RANK(R839,(N839:P839,Q839:AE839)),0)</f>
        <v>6</v>
      </c>
      <c r="AI839" s="7">
        <f>IF(T839&gt;0,RANK(T839,(N839:P839,Q839:AE839)),0)</f>
        <v>8</v>
      </c>
      <c r="AJ839" s="7">
        <f>IF(S839&gt;0,RANK(S839,(N839:P839,Q839:AE839)),0)</f>
        <v>7</v>
      </c>
      <c r="AK839" s="2">
        <f t="shared" si="343"/>
        <v>3.755408604784064E-3</v>
      </c>
      <c r="AL839" s="2">
        <f t="shared" si="344"/>
        <v>1.2245897624295861E-3</v>
      </c>
      <c r="AM839" s="2">
        <f t="shared" si="345"/>
        <v>7.347538574577516E-4</v>
      </c>
      <c r="AN839" s="2">
        <f t="shared" si="346"/>
        <v>1.1429504449342804E-3</v>
      </c>
      <c r="AP839" t="s">
        <v>1402</v>
      </c>
      <c r="AQ839" t="s">
        <v>1955</v>
      </c>
      <c r="AR839">
        <v>5</v>
      </c>
      <c r="AT839" s="93" t="s">
        <v>843</v>
      </c>
      <c r="AU839" s="92" t="s">
        <v>1466</v>
      </c>
      <c r="AV839" s="83" t="str">
        <f t="shared" si="347"/>
        <v>19015</v>
      </c>
      <c r="AX839" s="7" t="s">
        <v>3753</v>
      </c>
    </row>
    <row r="840" spans="1:50" hidden="1" outlineLevel="1">
      <c r="A840" t="s">
        <v>3046</v>
      </c>
      <c r="B840" t="s">
        <v>1955</v>
      </c>
      <c r="C840" s="1">
        <f t="shared" si="336"/>
        <v>11175</v>
      </c>
      <c r="D840" s="7">
        <f>RANK(N840,(N840:P840,Q840:AE840))</f>
        <v>2</v>
      </c>
      <c r="E840" s="7">
        <f>RANK(O840,(N840:P840,Q840:AE840))</f>
        <v>1</v>
      </c>
      <c r="F840" s="7">
        <f>IF(P840&gt;0,RANK(P840,(N840:P840,Q840:AE840)),0)</f>
        <v>3</v>
      </c>
      <c r="G840" s="1">
        <f t="shared" si="337"/>
        <v>506</v>
      </c>
      <c r="H840" s="2">
        <f t="shared" si="338"/>
        <v>4.5279642058165551E-2</v>
      </c>
      <c r="I840" s="2"/>
      <c r="J840" s="2">
        <f t="shared" si="339"/>
        <v>0.46255033557046982</v>
      </c>
      <c r="K840" s="2">
        <f t="shared" si="340"/>
        <v>0.50782997762863535</v>
      </c>
      <c r="L840" s="2">
        <f t="shared" si="341"/>
        <v>2.3266219239373602E-2</v>
      </c>
      <c r="M840" s="2">
        <f t="shared" si="342"/>
        <v>6.3534675615211714E-3</v>
      </c>
      <c r="N840" s="1">
        <v>5169</v>
      </c>
      <c r="O840" s="1">
        <v>5675</v>
      </c>
      <c r="P840" s="1">
        <v>260</v>
      </c>
      <c r="Q840" s="1">
        <v>28</v>
      </c>
      <c r="R840" s="1">
        <v>17</v>
      </c>
      <c r="S840" s="1">
        <v>3</v>
      </c>
      <c r="T840" s="1">
        <v>7</v>
      </c>
      <c r="U840" s="1">
        <v>14</v>
      </c>
      <c r="V840" s="1">
        <v>0</v>
      </c>
      <c r="X840" s="1">
        <v>2</v>
      </c>
      <c r="AG840" s="7">
        <f>IF(Q840&gt;0,RANK(Q840,(N840:P840,Q840:AE840)),0)</f>
        <v>4</v>
      </c>
      <c r="AH840" s="7">
        <f>IF(R840&gt;0,RANK(R840,(N840:P840,Q840:AE840)),0)</f>
        <v>5</v>
      </c>
      <c r="AI840" s="7">
        <f>IF(T840&gt;0,RANK(T840,(N840:P840,Q840:AE840)),0)</f>
        <v>7</v>
      </c>
      <c r="AJ840" s="7">
        <f>IF(S840&gt;0,RANK(S840,(N840:P840,Q840:AE840)),0)</f>
        <v>8</v>
      </c>
      <c r="AK840" s="2">
        <f t="shared" si="343"/>
        <v>2.5055928411633109E-3</v>
      </c>
      <c r="AL840" s="2">
        <f t="shared" si="344"/>
        <v>1.5212527964205817E-3</v>
      </c>
      <c r="AM840" s="2">
        <f t="shared" si="345"/>
        <v>6.2639821029082774E-4</v>
      </c>
      <c r="AN840" s="2">
        <f t="shared" si="346"/>
        <v>2.6845637583892615E-4</v>
      </c>
      <c r="AP840" t="s">
        <v>3046</v>
      </c>
      <c r="AQ840" t="s">
        <v>1955</v>
      </c>
      <c r="AR840">
        <v>2</v>
      </c>
      <c r="AT840" s="93" t="s">
        <v>843</v>
      </c>
      <c r="AU840" s="92" t="s">
        <v>1467</v>
      </c>
      <c r="AV840" s="83" t="str">
        <f t="shared" si="347"/>
        <v>19017</v>
      </c>
      <c r="AX840" s="7" t="s">
        <v>3753</v>
      </c>
    </row>
    <row r="841" spans="1:50" hidden="1" outlineLevel="1">
      <c r="A841" t="s">
        <v>1589</v>
      </c>
      <c r="B841" t="s">
        <v>1955</v>
      </c>
      <c r="C841" s="1">
        <f t="shared" si="336"/>
        <v>9410</v>
      </c>
      <c r="D841" s="7">
        <f>RANK(N841,(N841:P841,Q841:AE841))</f>
        <v>1</v>
      </c>
      <c r="E841" s="7">
        <f>RANK(O841,(N841:P841,Q841:AE841))</f>
        <v>2</v>
      </c>
      <c r="F841" s="7">
        <f>IF(P841&gt;0,RANK(P841,(N841:P841,Q841:AE841)),0)</f>
        <v>3</v>
      </c>
      <c r="G841" s="1">
        <f t="shared" si="337"/>
        <v>953</v>
      </c>
      <c r="H841" s="2">
        <f t="shared" si="338"/>
        <v>0.10127523910733262</v>
      </c>
      <c r="I841" s="2"/>
      <c r="J841" s="2">
        <f t="shared" si="339"/>
        <v>0.53613177470775775</v>
      </c>
      <c r="K841" s="2">
        <f t="shared" si="340"/>
        <v>0.43485653560042509</v>
      </c>
      <c r="L841" s="2">
        <f t="shared" si="341"/>
        <v>1.8172157279489905E-2</v>
      </c>
      <c r="M841" s="2">
        <f t="shared" si="342"/>
        <v>1.0839532412327262E-2</v>
      </c>
      <c r="N841" s="1">
        <v>5045</v>
      </c>
      <c r="O841" s="1">
        <v>4092</v>
      </c>
      <c r="P841" s="1">
        <v>171</v>
      </c>
      <c r="Q841" s="1">
        <v>52</v>
      </c>
      <c r="R841" s="1">
        <v>19</v>
      </c>
      <c r="S841" s="1">
        <v>7</v>
      </c>
      <c r="T841" s="1">
        <v>11</v>
      </c>
      <c r="U841" s="1">
        <v>8</v>
      </c>
      <c r="V841" s="1">
        <v>3</v>
      </c>
      <c r="X841" s="1">
        <v>2</v>
      </c>
      <c r="AG841" s="7">
        <f>IF(Q841&gt;0,RANK(Q841,(N841:P841,Q841:AE841)),0)</f>
        <v>4</v>
      </c>
      <c r="AH841" s="7">
        <f>IF(R841&gt;0,RANK(R841,(N841:P841,Q841:AE841)),0)</f>
        <v>5</v>
      </c>
      <c r="AI841" s="7">
        <f>IF(T841&gt;0,RANK(T841,(N841:P841,Q841:AE841)),0)</f>
        <v>6</v>
      </c>
      <c r="AJ841" s="7">
        <f>IF(S841&gt;0,RANK(S841,(N841:P841,Q841:AE841)),0)</f>
        <v>8</v>
      </c>
      <c r="AK841" s="2">
        <f t="shared" si="343"/>
        <v>5.5260361317747081E-3</v>
      </c>
      <c r="AL841" s="2">
        <f t="shared" si="344"/>
        <v>2.0191285866099896E-3</v>
      </c>
      <c r="AM841" s="2">
        <f t="shared" si="345"/>
        <v>1.1689691817215729E-3</v>
      </c>
      <c r="AN841" s="2">
        <f t="shared" si="346"/>
        <v>7.4388947927736451E-4</v>
      </c>
      <c r="AP841" t="s">
        <v>1589</v>
      </c>
      <c r="AQ841" t="s">
        <v>1955</v>
      </c>
      <c r="AR841">
        <v>2</v>
      </c>
      <c r="AT841" s="93" t="s">
        <v>843</v>
      </c>
      <c r="AU841" s="92" t="s">
        <v>1468</v>
      </c>
      <c r="AV841" s="83" t="str">
        <f t="shared" si="347"/>
        <v>19019</v>
      </c>
      <c r="AX841" s="7" t="s">
        <v>3753</v>
      </c>
    </row>
    <row r="842" spans="1:50" hidden="1" outlineLevel="1">
      <c r="A842" t="s">
        <v>2522</v>
      </c>
      <c r="B842" t="s">
        <v>1955</v>
      </c>
      <c r="C842" s="1">
        <f t="shared" si="336"/>
        <v>7977</v>
      </c>
      <c r="D842" s="7">
        <f>RANK(N842,(N842:P842,Q842:AE842))</f>
        <v>2</v>
      </c>
      <c r="E842" s="7">
        <f>RANK(O842,(N842:P842,Q842:AE842))</f>
        <v>1</v>
      </c>
      <c r="F842" s="7">
        <f>IF(P842&gt;0,RANK(P842,(N842:P842,Q842:AE842)),0)</f>
        <v>3</v>
      </c>
      <c r="G842" s="1">
        <f t="shared" si="337"/>
        <v>1057</v>
      </c>
      <c r="H842" s="2">
        <f t="shared" si="338"/>
        <v>0.13250595461953116</v>
      </c>
      <c r="I842" s="2"/>
      <c r="J842" s="2">
        <f t="shared" si="339"/>
        <v>0.41331327566754417</v>
      </c>
      <c r="K842" s="2">
        <f t="shared" si="340"/>
        <v>0.54581923028707535</v>
      </c>
      <c r="L842" s="2">
        <f t="shared" si="341"/>
        <v>2.845681333834775E-2</v>
      </c>
      <c r="M842" s="2">
        <f t="shared" si="342"/>
        <v>1.2410680707032731E-2</v>
      </c>
      <c r="N842" s="1">
        <v>3297</v>
      </c>
      <c r="O842" s="1">
        <v>4354</v>
      </c>
      <c r="P842" s="1">
        <v>227</v>
      </c>
      <c r="Q842" s="1">
        <v>59</v>
      </c>
      <c r="R842" s="1">
        <v>15</v>
      </c>
      <c r="S842" s="1">
        <v>8</v>
      </c>
      <c r="T842" s="1">
        <v>7</v>
      </c>
      <c r="U842" s="1">
        <v>4</v>
      </c>
      <c r="V842" s="1">
        <v>5</v>
      </c>
      <c r="X842" s="1">
        <v>1</v>
      </c>
      <c r="AG842" s="7">
        <f>IF(Q842&gt;0,RANK(Q842,(N842:P842,Q842:AE842)),0)</f>
        <v>4</v>
      </c>
      <c r="AH842" s="7">
        <f>IF(R842&gt;0,RANK(R842,(N842:P842,Q842:AE842)),0)</f>
        <v>5</v>
      </c>
      <c r="AI842" s="7">
        <f>IF(T842&gt;0,RANK(T842,(N842:P842,Q842:AE842)),0)</f>
        <v>7</v>
      </c>
      <c r="AJ842" s="7">
        <f>IF(S842&gt;0,RANK(S842,(N842:P842,Q842:AE842)),0)</f>
        <v>6</v>
      </c>
      <c r="AK842" s="2">
        <f t="shared" si="343"/>
        <v>7.3962642597467723E-3</v>
      </c>
      <c r="AL842" s="2">
        <f t="shared" si="344"/>
        <v>1.8804061677322301E-3</v>
      </c>
      <c r="AM842" s="2">
        <f t="shared" si="345"/>
        <v>8.7752287827504074E-4</v>
      </c>
      <c r="AN842" s="2">
        <f t="shared" si="346"/>
        <v>1.0028832894571893E-3</v>
      </c>
      <c r="AP842" t="s">
        <v>2522</v>
      </c>
      <c r="AQ842" t="s">
        <v>1955</v>
      </c>
      <c r="AR842">
        <v>5</v>
      </c>
      <c r="AT842" s="93" t="s">
        <v>843</v>
      </c>
      <c r="AU842" s="92" t="s">
        <v>458</v>
      </c>
      <c r="AV842" s="83" t="str">
        <f t="shared" si="347"/>
        <v>19021</v>
      </c>
      <c r="AX842" s="7" t="s">
        <v>3753</v>
      </c>
    </row>
    <row r="843" spans="1:50" hidden="1" outlineLevel="1">
      <c r="A843" t="s">
        <v>2963</v>
      </c>
      <c r="B843" t="s">
        <v>1955</v>
      </c>
      <c r="C843" s="1">
        <f t="shared" si="336"/>
        <v>6724</v>
      </c>
      <c r="D843" s="7">
        <f>RANK(N843,(N843:P843,Q843:AE843))</f>
        <v>2</v>
      </c>
      <c r="E843" s="7">
        <f>RANK(O843,(N843:P843,Q843:AE843))</f>
        <v>1</v>
      </c>
      <c r="F843" s="7">
        <f>IF(P843&gt;0,RANK(P843,(N843:P843,Q843:AE843)),0)</f>
        <v>3</v>
      </c>
      <c r="G843" s="1">
        <f t="shared" si="337"/>
        <v>1102</v>
      </c>
      <c r="H843" s="2">
        <f t="shared" si="338"/>
        <v>0.16389054134443784</v>
      </c>
      <c r="I843" s="2"/>
      <c r="J843" s="2">
        <f t="shared" si="339"/>
        <v>0.40675193337299226</v>
      </c>
      <c r="K843" s="2">
        <f t="shared" si="340"/>
        <v>0.57064247471743013</v>
      </c>
      <c r="L843" s="2">
        <f t="shared" si="341"/>
        <v>1.6805472932778107E-2</v>
      </c>
      <c r="M843" s="2">
        <f t="shared" si="342"/>
        <v>5.8001189767994538E-3</v>
      </c>
      <c r="N843" s="1">
        <v>2735</v>
      </c>
      <c r="O843" s="1">
        <v>3837</v>
      </c>
      <c r="P843" s="1">
        <v>113</v>
      </c>
      <c r="Q843" s="1">
        <v>12</v>
      </c>
      <c r="R843" s="1">
        <v>11</v>
      </c>
      <c r="S843" s="1">
        <v>1</v>
      </c>
      <c r="T843" s="1">
        <v>9</v>
      </c>
      <c r="U843" s="1">
        <v>4</v>
      </c>
      <c r="V843" s="1">
        <v>2</v>
      </c>
      <c r="X843" s="1">
        <v>0</v>
      </c>
      <c r="AG843" s="7">
        <f>IF(Q843&gt;0,RANK(Q843,(N843:P843,Q843:AE843)),0)</f>
        <v>4</v>
      </c>
      <c r="AH843" s="7">
        <f>IF(R843&gt;0,RANK(R843,(N843:P843,Q843:AE843)),0)</f>
        <v>5</v>
      </c>
      <c r="AI843" s="7">
        <f>IF(T843&gt;0,RANK(T843,(N843:P843,Q843:AE843)),0)</f>
        <v>6</v>
      </c>
      <c r="AJ843" s="7">
        <f>IF(S843&gt;0,RANK(S843,(N843:P843,Q843:AE843)),0)</f>
        <v>9</v>
      </c>
      <c r="AK843" s="2">
        <f t="shared" si="343"/>
        <v>1.784651992861392E-3</v>
      </c>
      <c r="AL843" s="2">
        <f t="shared" si="344"/>
        <v>1.6359309934562761E-3</v>
      </c>
      <c r="AM843" s="2">
        <f t="shared" si="345"/>
        <v>1.338488994646044E-3</v>
      </c>
      <c r="AN843" s="2">
        <f t="shared" si="346"/>
        <v>1.4872099940511601E-4</v>
      </c>
      <c r="AP843" t="s">
        <v>2963</v>
      </c>
      <c r="AQ843" t="s">
        <v>1955</v>
      </c>
      <c r="AR843">
        <v>2</v>
      </c>
      <c r="AT843" s="93" t="s">
        <v>843</v>
      </c>
      <c r="AU843" s="92" t="s">
        <v>459</v>
      </c>
      <c r="AV843" s="83" t="str">
        <f t="shared" si="347"/>
        <v>19023</v>
      </c>
      <c r="AX843" s="7" t="s">
        <v>3753</v>
      </c>
    </row>
    <row r="844" spans="1:50" hidden="1" outlineLevel="1">
      <c r="A844" t="s">
        <v>2717</v>
      </c>
      <c r="B844" t="s">
        <v>1955</v>
      </c>
      <c r="C844" s="1">
        <f t="shared" si="336"/>
        <v>5041</v>
      </c>
      <c r="D844" s="7">
        <f>RANK(N844,(N844:P844,Q844:AE844))</f>
        <v>2</v>
      </c>
      <c r="E844" s="7">
        <f>RANK(O844,(N844:P844,Q844:AE844))</f>
        <v>1</v>
      </c>
      <c r="F844" s="7">
        <f>IF(P844&gt;0,RANK(P844,(N844:P844,Q844:AE844)),0)</f>
        <v>3</v>
      </c>
      <c r="G844" s="1">
        <f t="shared" si="337"/>
        <v>644</v>
      </c>
      <c r="H844" s="2">
        <f t="shared" si="338"/>
        <v>0.12775243007339815</v>
      </c>
      <c r="I844" s="2"/>
      <c r="J844" s="2">
        <f t="shared" si="339"/>
        <v>0.42293195794485222</v>
      </c>
      <c r="K844" s="2">
        <f t="shared" si="340"/>
        <v>0.55068438801825037</v>
      </c>
      <c r="L844" s="2">
        <f t="shared" si="341"/>
        <v>1.844872049196588E-2</v>
      </c>
      <c r="M844" s="2">
        <f t="shared" si="342"/>
        <v>7.9349335449314731E-3</v>
      </c>
      <c r="N844" s="1">
        <v>2132</v>
      </c>
      <c r="O844" s="1">
        <v>2776</v>
      </c>
      <c r="P844" s="1">
        <v>93</v>
      </c>
      <c r="Q844" s="1">
        <v>18</v>
      </c>
      <c r="R844" s="1">
        <v>12</v>
      </c>
      <c r="S844" s="1">
        <v>6</v>
      </c>
      <c r="T844" s="1">
        <v>2</v>
      </c>
      <c r="U844" s="1">
        <v>2</v>
      </c>
      <c r="V844" s="1">
        <v>0</v>
      </c>
      <c r="X844" s="1">
        <v>0</v>
      </c>
      <c r="AG844" s="7">
        <f>IF(Q844&gt;0,RANK(Q844,(N844:P844,Q844:AE844)),0)</f>
        <v>4</v>
      </c>
      <c r="AH844" s="7">
        <f>IF(R844&gt;0,RANK(R844,(N844:P844,Q844:AE844)),0)</f>
        <v>5</v>
      </c>
      <c r="AI844" s="7">
        <f>IF(T844&gt;0,RANK(T844,(N844:P844,Q844:AE844)),0)</f>
        <v>7</v>
      </c>
      <c r="AJ844" s="7">
        <f>IF(S844&gt;0,RANK(S844,(N844:P844,Q844:AE844)),0)</f>
        <v>6</v>
      </c>
      <c r="AK844" s="2">
        <f t="shared" si="343"/>
        <v>3.5707200952192026E-3</v>
      </c>
      <c r="AL844" s="2">
        <f t="shared" si="344"/>
        <v>2.3804800634794686E-3</v>
      </c>
      <c r="AM844" s="2">
        <f t="shared" si="345"/>
        <v>3.9674667724657806E-4</v>
      </c>
      <c r="AN844" s="2">
        <f t="shared" si="346"/>
        <v>1.1902400317397343E-3</v>
      </c>
      <c r="AP844" t="s">
        <v>2717</v>
      </c>
      <c r="AQ844" t="s">
        <v>1955</v>
      </c>
      <c r="AR844">
        <v>5</v>
      </c>
      <c r="AT844" s="93" t="s">
        <v>843</v>
      </c>
      <c r="AU844" s="92" t="s">
        <v>776</v>
      </c>
      <c r="AV844" s="83" t="str">
        <f t="shared" si="347"/>
        <v>19025</v>
      </c>
      <c r="AX844" s="7" t="s">
        <v>3753</v>
      </c>
    </row>
    <row r="845" spans="1:50" hidden="1" outlineLevel="1">
      <c r="A845" t="s">
        <v>1520</v>
      </c>
      <c r="B845" t="s">
        <v>1955</v>
      </c>
      <c r="C845" s="1">
        <f t="shared" si="336"/>
        <v>9568</v>
      </c>
      <c r="D845" s="7">
        <f>RANK(N845,(N845:P845,Q845:AE845))</f>
        <v>2</v>
      </c>
      <c r="E845" s="7">
        <f>RANK(O845,(N845:P845,Q845:AE845))</f>
        <v>1</v>
      </c>
      <c r="F845" s="7">
        <f>IF(P845&gt;0,RANK(P845,(N845:P845,Q845:AE845)),0)</f>
        <v>3</v>
      </c>
      <c r="G845" s="1">
        <f t="shared" si="337"/>
        <v>416</v>
      </c>
      <c r="H845" s="2">
        <f t="shared" si="338"/>
        <v>4.3478260869565216E-2</v>
      </c>
      <c r="I845" s="2"/>
      <c r="J845" s="2">
        <f t="shared" si="339"/>
        <v>0.46645066889632109</v>
      </c>
      <c r="K845" s="2">
        <f t="shared" si="340"/>
        <v>0.50992892976588633</v>
      </c>
      <c r="L845" s="2">
        <f t="shared" si="341"/>
        <v>1.5259197324414716E-2</v>
      </c>
      <c r="M845" s="2">
        <f t="shared" si="342"/>
        <v>8.3612040133779243E-3</v>
      </c>
      <c r="N845" s="1">
        <v>4463</v>
      </c>
      <c r="O845" s="1">
        <v>4879</v>
      </c>
      <c r="P845" s="1">
        <v>146</v>
      </c>
      <c r="Q845" s="1">
        <v>46</v>
      </c>
      <c r="R845" s="1">
        <v>11</v>
      </c>
      <c r="S845" s="1">
        <v>5</v>
      </c>
      <c r="T845" s="1">
        <v>9</v>
      </c>
      <c r="U845" s="1">
        <v>8</v>
      </c>
      <c r="V845" s="1">
        <v>0</v>
      </c>
      <c r="X845" s="1">
        <v>1</v>
      </c>
      <c r="AG845" s="7">
        <f>IF(Q845&gt;0,RANK(Q845,(N845:P845,Q845:AE845)),0)</f>
        <v>4</v>
      </c>
      <c r="AH845" s="7">
        <f>IF(R845&gt;0,RANK(R845,(N845:P845,Q845:AE845)),0)</f>
        <v>5</v>
      </c>
      <c r="AI845" s="7">
        <f>IF(T845&gt;0,RANK(T845,(N845:P845,Q845:AE845)),0)</f>
        <v>6</v>
      </c>
      <c r="AJ845" s="7">
        <f>IF(S845&gt;0,RANK(S845,(N845:P845,Q845:AE845)),0)</f>
        <v>8</v>
      </c>
      <c r="AK845" s="2">
        <f t="shared" si="343"/>
        <v>4.807692307692308E-3</v>
      </c>
      <c r="AL845" s="2">
        <f t="shared" si="344"/>
        <v>1.149665551839465E-3</v>
      </c>
      <c r="AM845" s="2">
        <f t="shared" si="345"/>
        <v>9.4063545150501675E-4</v>
      </c>
      <c r="AN845" s="2">
        <f t="shared" si="346"/>
        <v>5.2257525083612038E-4</v>
      </c>
      <c r="AP845" t="s">
        <v>1520</v>
      </c>
      <c r="AQ845" t="s">
        <v>1955</v>
      </c>
      <c r="AR845">
        <v>5</v>
      </c>
      <c r="AT845" s="93" t="s">
        <v>843</v>
      </c>
      <c r="AU845" s="92" t="s">
        <v>777</v>
      </c>
      <c r="AV845" s="83" t="str">
        <f t="shared" si="347"/>
        <v>19027</v>
      </c>
      <c r="AX845" s="7" t="s">
        <v>3753</v>
      </c>
    </row>
    <row r="846" spans="1:50" hidden="1" outlineLevel="1">
      <c r="A846" t="s">
        <v>1403</v>
      </c>
      <c r="B846" t="s">
        <v>1955</v>
      </c>
      <c r="C846" s="1">
        <f t="shared" si="336"/>
        <v>6880</v>
      </c>
      <c r="D846" s="7">
        <f>RANK(N846,(N846:P846,Q846:AE846))</f>
        <v>2</v>
      </c>
      <c r="E846" s="7">
        <f>RANK(O846,(N846:P846,Q846:AE846))</f>
        <v>1</v>
      </c>
      <c r="F846" s="7">
        <f>IF(P846&gt;0,RANK(P846,(N846:P846,Q846:AE846)),0)</f>
        <v>3</v>
      </c>
      <c r="G846" s="1">
        <f t="shared" si="337"/>
        <v>1725</v>
      </c>
      <c r="H846" s="2">
        <f t="shared" si="338"/>
        <v>0.25072674418604651</v>
      </c>
      <c r="I846" s="2"/>
      <c r="J846" s="2">
        <f t="shared" si="339"/>
        <v>0.36061046511627909</v>
      </c>
      <c r="K846" s="2">
        <f t="shared" si="340"/>
        <v>0.6113372093023256</v>
      </c>
      <c r="L846" s="2">
        <f t="shared" si="341"/>
        <v>2.136627906976744E-2</v>
      </c>
      <c r="M846" s="2">
        <f t="shared" si="342"/>
        <v>6.6860465116278141E-3</v>
      </c>
      <c r="N846" s="1">
        <v>2481</v>
      </c>
      <c r="O846" s="1">
        <v>4206</v>
      </c>
      <c r="P846" s="1">
        <v>147</v>
      </c>
      <c r="Q846" s="1">
        <v>22</v>
      </c>
      <c r="R846" s="1">
        <v>9</v>
      </c>
      <c r="S846" s="1">
        <v>1</v>
      </c>
      <c r="T846" s="1">
        <v>5</v>
      </c>
      <c r="U846" s="1">
        <v>8</v>
      </c>
      <c r="V846" s="1">
        <v>1</v>
      </c>
      <c r="X846" s="1">
        <v>0</v>
      </c>
      <c r="AG846" s="7">
        <f>IF(Q846&gt;0,RANK(Q846,(N846:P846,Q846:AE846)),0)</f>
        <v>4</v>
      </c>
      <c r="AH846" s="7">
        <f>IF(R846&gt;0,RANK(R846,(N846:P846,Q846:AE846)),0)</f>
        <v>5</v>
      </c>
      <c r="AI846" s="7">
        <f>IF(T846&gt;0,RANK(T846,(N846:P846,Q846:AE846)),0)</f>
        <v>7</v>
      </c>
      <c r="AJ846" s="7">
        <f>IF(S846&gt;0,RANK(S846,(N846:P846,Q846:AE846)),0)</f>
        <v>8</v>
      </c>
      <c r="AK846" s="2">
        <f t="shared" si="343"/>
        <v>3.1976744186046511E-3</v>
      </c>
      <c r="AL846" s="2">
        <f t="shared" si="344"/>
        <v>1.3081395348837209E-3</v>
      </c>
      <c r="AM846" s="2">
        <f t="shared" si="345"/>
        <v>7.2674418604651162E-4</v>
      </c>
      <c r="AN846" s="2">
        <f t="shared" si="346"/>
        <v>1.4534883720930232E-4</v>
      </c>
      <c r="AP846" t="s">
        <v>1403</v>
      </c>
      <c r="AQ846" t="s">
        <v>1955</v>
      </c>
      <c r="AR846">
        <v>4</v>
      </c>
      <c r="AT846" s="93" t="s">
        <v>843</v>
      </c>
      <c r="AU846" s="92" t="s">
        <v>778</v>
      </c>
      <c r="AV846" s="83" t="str">
        <f t="shared" si="347"/>
        <v>19029</v>
      </c>
      <c r="AX846" s="7" t="s">
        <v>3753</v>
      </c>
    </row>
    <row r="847" spans="1:50" hidden="1" outlineLevel="1">
      <c r="A847" t="s">
        <v>758</v>
      </c>
      <c r="B847" t="s">
        <v>1955</v>
      </c>
      <c r="C847" s="1">
        <f t="shared" si="336"/>
        <v>8344</v>
      </c>
      <c r="D847" s="7">
        <f>RANK(N847,(N847:P847,Q847:AE847))</f>
        <v>1</v>
      </c>
      <c r="E847" s="7">
        <f>RANK(O847,(N847:P847,Q847:AE847))</f>
        <v>2</v>
      </c>
      <c r="F847" s="7">
        <f>IF(P847&gt;0,RANK(P847,(N847:P847,Q847:AE847)),0)</f>
        <v>3</v>
      </c>
      <c r="G847" s="1">
        <f t="shared" si="337"/>
        <v>2</v>
      </c>
      <c r="H847" s="2">
        <f t="shared" si="338"/>
        <v>2.3969319271332693E-4</v>
      </c>
      <c r="I847" s="2"/>
      <c r="J847" s="2">
        <f t="shared" si="339"/>
        <v>0.4833413231064238</v>
      </c>
      <c r="K847" s="2">
        <f t="shared" si="340"/>
        <v>0.48310162991371047</v>
      </c>
      <c r="L847" s="2">
        <f t="shared" si="341"/>
        <v>2.5407478427612654E-2</v>
      </c>
      <c r="M847" s="2">
        <f t="shared" si="342"/>
        <v>8.1495685522530135E-3</v>
      </c>
      <c r="N847" s="1">
        <v>4033</v>
      </c>
      <c r="O847" s="1">
        <v>4031</v>
      </c>
      <c r="P847" s="1">
        <v>212</v>
      </c>
      <c r="Q847" s="1">
        <v>32</v>
      </c>
      <c r="R847" s="1">
        <v>16</v>
      </c>
      <c r="S847" s="1">
        <v>0</v>
      </c>
      <c r="T847" s="1">
        <v>11</v>
      </c>
      <c r="U847" s="1">
        <v>9</v>
      </c>
      <c r="V847" s="1">
        <v>0</v>
      </c>
      <c r="X847" s="1">
        <v>0</v>
      </c>
      <c r="AG847" s="7">
        <f>IF(Q847&gt;0,RANK(Q847,(N847:P847,Q847:AE847)),0)</f>
        <v>4</v>
      </c>
      <c r="AH847" s="7">
        <f>IF(R847&gt;0,RANK(R847,(N847:P847,Q847:AE847)),0)</f>
        <v>5</v>
      </c>
      <c r="AI847" s="7">
        <f>IF(T847&gt;0,RANK(T847,(N847:P847,Q847:AE847)),0)</f>
        <v>6</v>
      </c>
      <c r="AJ847" s="7">
        <f>IF(S847&gt;0,RANK(S847,(N847:P847,Q847:AE847)),0)</f>
        <v>0</v>
      </c>
      <c r="AK847" s="2">
        <f t="shared" si="343"/>
        <v>3.8350910834132309E-3</v>
      </c>
      <c r="AL847" s="2">
        <f t="shared" si="344"/>
        <v>1.9175455417066154E-3</v>
      </c>
      <c r="AM847" s="2">
        <f t="shared" si="345"/>
        <v>1.3183125599232981E-3</v>
      </c>
      <c r="AN847" s="2">
        <f t="shared" si="346"/>
        <v>0</v>
      </c>
      <c r="AP847" t="s">
        <v>758</v>
      </c>
      <c r="AQ847" t="s">
        <v>1955</v>
      </c>
      <c r="AR847">
        <v>1</v>
      </c>
      <c r="AT847" s="93" t="s">
        <v>843</v>
      </c>
      <c r="AU847" s="92" t="s">
        <v>779</v>
      </c>
      <c r="AV847" s="83" t="str">
        <f t="shared" si="347"/>
        <v>19031</v>
      </c>
      <c r="AX847" s="7" t="s">
        <v>3753</v>
      </c>
    </row>
    <row r="848" spans="1:50" hidden="1" outlineLevel="1">
      <c r="A848" t="s">
        <v>3047</v>
      </c>
      <c r="B848" t="s">
        <v>1955</v>
      </c>
      <c r="C848" s="1">
        <f t="shared" si="336"/>
        <v>22162</v>
      </c>
      <c r="D848" s="7">
        <f>RANK(N848,(N848:P848,Q848:AE848))</f>
        <v>1</v>
      </c>
      <c r="E848" s="7">
        <f>RANK(O848,(N848:P848,Q848:AE848))</f>
        <v>2</v>
      </c>
      <c r="F848" s="7">
        <f>IF(P848&gt;0,RANK(P848,(N848:P848,Q848:AE848)),0)</f>
        <v>3</v>
      </c>
      <c r="G848" s="1">
        <f t="shared" si="337"/>
        <v>2788</v>
      </c>
      <c r="H848" s="2">
        <f t="shared" si="338"/>
        <v>0.1258009204945402</v>
      </c>
      <c r="I848" s="2"/>
      <c r="J848" s="2">
        <f t="shared" si="339"/>
        <v>0.54981499864633154</v>
      </c>
      <c r="K848" s="2">
        <f t="shared" si="340"/>
        <v>0.42401407815179137</v>
      </c>
      <c r="L848" s="2">
        <f t="shared" si="341"/>
        <v>1.8409890804079055E-2</v>
      </c>
      <c r="M848" s="2">
        <f t="shared" si="342"/>
        <v>7.7610323977980282E-3</v>
      </c>
      <c r="N848" s="1">
        <v>12185</v>
      </c>
      <c r="O848" s="1">
        <v>9397</v>
      </c>
      <c r="P848" s="1">
        <v>408</v>
      </c>
      <c r="Q848" s="1">
        <v>77</v>
      </c>
      <c r="R848" s="1">
        <v>42</v>
      </c>
      <c r="S848" s="1">
        <v>4</v>
      </c>
      <c r="T848" s="1">
        <v>23</v>
      </c>
      <c r="U848" s="1">
        <v>20</v>
      </c>
      <c r="V848" s="1">
        <v>4</v>
      </c>
      <c r="X848" s="1">
        <v>2</v>
      </c>
      <c r="AG848" s="7">
        <f>IF(Q848&gt;0,RANK(Q848,(N848:P848,Q848:AE848)),0)</f>
        <v>4</v>
      </c>
      <c r="AH848" s="7">
        <f>IF(R848&gt;0,RANK(R848,(N848:P848,Q848:AE848)),0)</f>
        <v>5</v>
      </c>
      <c r="AI848" s="7">
        <f>IF(T848&gt;0,RANK(T848,(N848:P848,Q848:AE848)),0)</f>
        <v>6</v>
      </c>
      <c r="AJ848" s="7">
        <f>IF(S848&gt;0,RANK(S848,(N848:P848,Q848:AE848)),0)</f>
        <v>8</v>
      </c>
      <c r="AK848" s="2">
        <f t="shared" si="343"/>
        <v>3.4744156664560958E-3</v>
      </c>
      <c r="AL848" s="2">
        <f t="shared" si="344"/>
        <v>1.8951358180669614E-3</v>
      </c>
      <c r="AM848" s="2">
        <f t="shared" si="345"/>
        <v>1.0378124717985741E-3</v>
      </c>
      <c r="AN848" s="2">
        <f t="shared" si="346"/>
        <v>1.8048912553018682E-4</v>
      </c>
      <c r="AP848" t="s">
        <v>3047</v>
      </c>
      <c r="AQ848" t="s">
        <v>1955</v>
      </c>
      <c r="AR848">
        <v>2</v>
      </c>
      <c r="AT848" s="93" t="s">
        <v>843</v>
      </c>
      <c r="AU848" s="92" t="s">
        <v>780</v>
      </c>
      <c r="AV848" s="83" t="str">
        <f t="shared" si="347"/>
        <v>19033</v>
      </c>
      <c r="AX848" s="7" t="s">
        <v>3753</v>
      </c>
    </row>
    <row r="849" spans="1:50" hidden="1" outlineLevel="1">
      <c r="A849" t="s">
        <v>2144</v>
      </c>
      <c r="B849" t="s">
        <v>1955</v>
      </c>
      <c r="C849" s="1">
        <f t="shared" si="336"/>
        <v>6592</v>
      </c>
      <c r="D849" s="7">
        <f>RANK(N849,(N849:P849,Q849:AE849))</f>
        <v>2</v>
      </c>
      <c r="E849" s="7">
        <f>RANK(O849,(N849:P849,Q849:AE849))</f>
        <v>1</v>
      </c>
      <c r="F849" s="7">
        <f>IF(P849&gt;0,RANK(P849,(N849:P849,Q849:AE849)),0)</f>
        <v>3</v>
      </c>
      <c r="G849" s="1">
        <f t="shared" si="337"/>
        <v>618</v>
      </c>
      <c r="H849" s="2">
        <f t="shared" si="338"/>
        <v>9.375E-2</v>
      </c>
      <c r="I849" s="2"/>
      <c r="J849" s="2">
        <f t="shared" si="339"/>
        <v>0.43158373786407767</v>
      </c>
      <c r="K849" s="2">
        <f t="shared" si="340"/>
        <v>0.52533373786407767</v>
      </c>
      <c r="L849" s="2">
        <f t="shared" si="341"/>
        <v>2.4271844660194174E-2</v>
      </c>
      <c r="M849" s="2">
        <f t="shared" si="342"/>
        <v>1.8810679611650494E-2</v>
      </c>
      <c r="N849" s="1">
        <v>2845</v>
      </c>
      <c r="O849" s="1">
        <v>3463</v>
      </c>
      <c r="P849" s="1">
        <v>160</v>
      </c>
      <c r="Q849" s="1">
        <v>83</v>
      </c>
      <c r="R849" s="1">
        <v>10</v>
      </c>
      <c r="S849" s="1">
        <v>7</v>
      </c>
      <c r="T849" s="1">
        <v>12</v>
      </c>
      <c r="U849" s="1">
        <v>9</v>
      </c>
      <c r="V849" s="1">
        <v>1</v>
      </c>
      <c r="X849" s="1">
        <v>2</v>
      </c>
      <c r="AG849" s="7">
        <f>IF(Q849&gt;0,RANK(Q849,(N849:P849,Q849:AE849)),0)</f>
        <v>4</v>
      </c>
      <c r="AH849" s="7">
        <f>IF(R849&gt;0,RANK(R849,(N849:P849,Q849:AE849)),0)</f>
        <v>6</v>
      </c>
      <c r="AI849" s="7">
        <f>IF(T849&gt;0,RANK(T849,(N849:P849,Q849:AE849)),0)</f>
        <v>5</v>
      </c>
      <c r="AJ849" s="7">
        <f>IF(S849&gt;0,RANK(S849,(N849:P849,Q849:AE849)),0)</f>
        <v>8</v>
      </c>
      <c r="AK849" s="2">
        <f t="shared" si="343"/>
        <v>1.2591019417475728E-2</v>
      </c>
      <c r="AL849" s="2">
        <f t="shared" si="344"/>
        <v>1.5169902912621359E-3</v>
      </c>
      <c r="AM849" s="2">
        <f t="shared" si="345"/>
        <v>1.8203883495145632E-3</v>
      </c>
      <c r="AN849" s="2">
        <f t="shared" si="346"/>
        <v>1.0618932038834951E-3</v>
      </c>
      <c r="AP849" t="s">
        <v>2144</v>
      </c>
      <c r="AQ849" t="s">
        <v>1955</v>
      </c>
      <c r="AR849">
        <v>5</v>
      </c>
      <c r="AT849" s="93" t="s">
        <v>843</v>
      </c>
      <c r="AU849" s="92" t="s">
        <v>781</v>
      </c>
      <c r="AV849" s="83" t="str">
        <f t="shared" si="347"/>
        <v>19035</v>
      </c>
      <c r="AX849" s="7" t="s">
        <v>3753</v>
      </c>
    </row>
    <row r="850" spans="1:50" hidden="1" outlineLevel="1">
      <c r="A850" t="s">
        <v>1690</v>
      </c>
      <c r="B850" t="s">
        <v>1955</v>
      </c>
      <c r="C850" s="1">
        <f t="shared" si="336"/>
        <v>6584</v>
      </c>
      <c r="D850" s="7">
        <f>RANK(N850,(N850:P850,Q850:AE850))</f>
        <v>1</v>
      </c>
      <c r="E850" s="7">
        <f>RANK(O850,(N850:P850,Q850:AE850))</f>
        <v>2</v>
      </c>
      <c r="F850" s="7">
        <f>IF(P850&gt;0,RANK(P850,(N850:P850,Q850:AE850)),0)</f>
        <v>3</v>
      </c>
      <c r="G850" s="1">
        <f t="shared" si="337"/>
        <v>499</v>
      </c>
      <c r="H850" s="2">
        <f t="shared" si="338"/>
        <v>7.5789793438639119E-2</v>
      </c>
      <c r="I850" s="2"/>
      <c r="J850" s="2">
        <f t="shared" si="339"/>
        <v>0.52171931956257589</v>
      </c>
      <c r="K850" s="2">
        <f t="shared" si="340"/>
        <v>0.44592952612393683</v>
      </c>
      <c r="L850" s="2">
        <f t="shared" si="341"/>
        <v>2.2023086269744835E-2</v>
      </c>
      <c r="M850" s="2">
        <f t="shared" si="342"/>
        <v>1.032806804374245E-2</v>
      </c>
      <c r="N850" s="1">
        <v>3435</v>
      </c>
      <c r="O850" s="1">
        <v>2936</v>
      </c>
      <c r="P850" s="1">
        <v>145</v>
      </c>
      <c r="Q850" s="1">
        <v>40</v>
      </c>
      <c r="R850" s="1">
        <v>8</v>
      </c>
      <c r="S850" s="1">
        <v>3</v>
      </c>
      <c r="T850" s="1">
        <v>13</v>
      </c>
      <c r="U850" s="1">
        <v>3</v>
      </c>
      <c r="V850" s="1">
        <v>1</v>
      </c>
      <c r="X850" s="1">
        <v>0</v>
      </c>
      <c r="AG850" s="7">
        <f>IF(Q850&gt;0,RANK(Q850,(N850:P850,Q850:AE850)),0)</f>
        <v>4</v>
      </c>
      <c r="AH850" s="7">
        <f>IF(R850&gt;0,RANK(R850,(N850:P850,Q850:AE850)),0)</f>
        <v>6</v>
      </c>
      <c r="AI850" s="7">
        <f>IF(T850&gt;0,RANK(T850,(N850:P850,Q850:AE850)),0)</f>
        <v>5</v>
      </c>
      <c r="AJ850" s="7">
        <f>IF(S850&gt;0,RANK(S850,(N850:P850,Q850:AE850)),0)</f>
        <v>7</v>
      </c>
      <c r="AK850" s="2">
        <f t="shared" si="343"/>
        <v>6.0753341433778859E-3</v>
      </c>
      <c r="AL850" s="2">
        <f t="shared" si="344"/>
        <v>1.215066828675577E-3</v>
      </c>
      <c r="AM850" s="2">
        <f t="shared" si="345"/>
        <v>1.9744835965978128E-3</v>
      </c>
      <c r="AN850" s="2">
        <f t="shared" si="346"/>
        <v>4.5565006075334142E-4</v>
      </c>
      <c r="AP850" t="s">
        <v>1690</v>
      </c>
      <c r="AQ850" t="s">
        <v>1955</v>
      </c>
      <c r="AR850">
        <v>2</v>
      </c>
      <c r="AT850" s="93" t="s">
        <v>843</v>
      </c>
      <c r="AU850" s="92" t="s">
        <v>782</v>
      </c>
      <c r="AV850" s="83" t="str">
        <f t="shared" si="347"/>
        <v>19037</v>
      </c>
      <c r="AX850" s="7" t="s">
        <v>3753</v>
      </c>
    </row>
    <row r="851" spans="1:50" hidden="1" outlineLevel="1">
      <c r="A851" t="s">
        <v>3279</v>
      </c>
      <c r="B851" t="s">
        <v>1955</v>
      </c>
      <c r="C851" s="1">
        <f t="shared" si="336"/>
        <v>4176</v>
      </c>
      <c r="D851" s="7">
        <f>RANK(N851,(N851:P851,Q851:AE851))</f>
        <v>1</v>
      </c>
      <c r="E851" s="7">
        <f>RANK(O851,(N851:P851,Q851:AE851))</f>
        <v>2</v>
      </c>
      <c r="F851" s="7">
        <f>IF(P851&gt;0,RANK(P851,(N851:P851,Q851:AE851)),0)</f>
        <v>3</v>
      </c>
      <c r="G851" s="1">
        <f t="shared" si="337"/>
        <v>97</v>
      </c>
      <c r="H851" s="2">
        <f t="shared" si="338"/>
        <v>2.3227969348659006E-2</v>
      </c>
      <c r="I851" s="2"/>
      <c r="J851" s="2">
        <f t="shared" si="339"/>
        <v>0.49832375478927204</v>
      </c>
      <c r="K851" s="2">
        <f t="shared" si="340"/>
        <v>0.47509578544061304</v>
      </c>
      <c r="L851" s="2">
        <f t="shared" si="341"/>
        <v>1.7959770114942528E-2</v>
      </c>
      <c r="M851" s="2">
        <f t="shared" si="342"/>
        <v>8.6206896551723894E-3</v>
      </c>
      <c r="N851" s="1">
        <v>2081</v>
      </c>
      <c r="O851" s="1">
        <v>1984</v>
      </c>
      <c r="P851" s="1">
        <v>75</v>
      </c>
      <c r="Q851" s="1">
        <v>22</v>
      </c>
      <c r="R851" s="1">
        <v>6</v>
      </c>
      <c r="S851" s="1">
        <v>2</v>
      </c>
      <c r="T851" s="1">
        <v>2</v>
      </c>
      <c r="U851" s="1">
        <v>3</v>
      </c>
      <c r="V851" s="1">
        <v>0</v>
      </c>
      <c r="X851" s="1">
        <v>1</v>
      </c>
      <c r="AG851" s="7">
        <f>IF(Q851&gt;0,RANK(Q851,(N851:P851,Q851:AE851)),0)</f>
        <v>4</v>
      </c>
      <c r="AH851" s="7">
        <f>IF(R851&gt;0,RANK(R851,(N851:P851,Q851:AE851)),0)</f>
        <v>5</v>
      </c>
      <c r="AI851" s="7">
        <f>IF(T851&gt;0,RANK(T851,(N851:P851,Q851:AE851)),0)</f>
        <v>7</v>
      </c>
      <c r="AJ851" s="7">
        <f>IF(S851&gt;0,RANK(S851,(N851:P851,Q851:AE851)),0)</f>
        <v>7</v>
      </c>
      <c r="AK851" s="2">
        <f t="shared" si="343"/>
        <v>5.2681992337164753E-3</v>
      </c>
      <c r="AL851" s="2">
        <f t="shared" si="344"/>
        <v>1.4367816091954023E-3</v>
      </c>
      <c r="AM851" s="2">
        <f t="shared" si="345"/>
        <v>4.7892720306513407E-4</v>
      </c>
      <c r="AN851" s="2">
        <f t="shared" si="346"/>
        <v>4.7892720306513407E-4</v>
      </c>
      <c r="AP851" t="s">
        <v>3279</v>
      </c>
      <c r="AQ851" t="s">
        <v>1955</v>
      </c>
      <c r="AR851">
        <v>3</v>
      </c>
      <c r="AT851" s="93" t="s">
        <v>843</v>
      </c>
      <c r="AU851" s="92" t="s">
        <v>1172</v>
      </c>
      <c r="AV851" s="83" t="str">
        <f t="shared" si="347"/>
        <v>19039</v>
      </c>
      <c r="AX851" s="7" t="s">
        <v>3753</v>
      </c>
    </row>
    <row r="852" spans="1:50" hidden="1" outlineLevel="1">
      <c r="A852" t="s">
        <v>3531</v>
      </c>
      <c r="B852" t="s">
        <v>1955</v>
      </c>
      <c r="C852" s="1">
        <f t="shared" si="336"/>
        <v>7578</v>
      </c>
      <c r="D852" s="7">
        <f>RANK(N852,(N852:P852,Q852:AE852))</f>
        <v>2</v>
      </c>
      <c r="E852" s="7">
        <f>RANK(O852,(N852:P852,Q852:AE852))</f>
        <v>1</v>
      </c>
      <c r="F852" s="7">
        <f>IF(P852&gt;0,RANK(P852,(N852:P852,Q852:AE852)),0)</f>
        <v>3</v>
      </c>
      <c r="G852" s="1">
        <f t="shared" si="337"/>
        <v>698</v>
      </c>
      <c r="H852" s="2">
        <f t="shared" si="338"/>
        <v>9.2108735814198997E-2</v>
      </c>
      <c r="I852" s="2"/>
      <c r="J852" s="2">
        <f t="shared" si="339"/>
        <v>0.43467933491686461</v>
      </c>
      <c r="K852" s="2">
        <f t="shared" si="340"/>
        <v>0.5267880707310636</v>
      </c>
      <c r="L852" s="2">
        <f t="shared" si="341"/>
        <v>2.1905515967273689E-2</v>
      </c>
      <c r="M852" s="2">
        <f t="shared" si="342"/>
        <v>1.6627078384798103E-2</v>
      </c>
      <c r="N852" s="1">
        <v>3294</v>
      </c>
      <c r="O852" s="1">
        <v>3992</v>
      </c>
      <c r="P852" s="1">
        <v>166</v>
      </c>
      <c r="Q852" s="1">
        <v>51</v>
      </c>
      <c r="R852" s="1">
        <v>20</v>
      </c>
      <c r="S852" s="1">
        <v>4</v>
      </c>
      <c r="T852" s="1">
        <v>33</v>
      </c>
      <c r="U852" s="1">
        <v>9</v>
      </c>
      <c r="V852" s="1">
        <v>7</v>
      </c>
      <c r="X852" s="1">
        <v>2</v>
      </c>
      <c r="AG852" s="7">
        <f>IF(Q852&gt;0,RANK(Q852,(N852:P852,Q852:AE852)),0)</f>
        <v>4</v>
      </c>
      <c r="AH852" s="7">
        <f>IF(R852&gt;0,RANK(R852,(N852:P852,Q852:AE852)),0)</f>
        <v>6</v>
      </c>
      <c r="AI852" s="7">
        <f>IF(T852&gt;0,RANK(T852,(N852:P852,Q852:AE852)),0)</f>
        <v>5</v>
      </c>
      <c r="AJ852" s="7">
        <f>IF(S852&gt;0,RANK(S852,(N852:P852,Q852:AE852)),0)</f>
        <v>9</v>
      </c>
      <c r="AK852" s="2">
        <f t="shared" si="343"/>
        <v>6.7300079176563733E-3</v>
      </c>
      <c r="AL852" s="2">
        <f t="shared" si="344"/>
        <v>2.6392187912377936E-3</v>
      </c>
      <c r="AM852" s="2">
        <f t="shared" si="345"/>
        <v>4.3547110055423598E-3</v>
      </c>
      <c r="AN852" s="2">
        <f t="shared" si="346"/>
        <v>5.2784375824755877E-4</v>
      </c>
      <c r="AP852" t="s">
        <v>3531</v>
      </c>
      <c r="AQ852" t="s">
        <v>1955</v>
      </c>
      <c r="AR852">
        <v>5</v>
      </c>
      <c r="AT852" s="93" t="s">
        <v>843</v>
      </c>
      <c r="AU852" s="92" t="s">
        <v>1173</v>
      </c>
      <c r="AV852" s="83" t="str">
        <f t="shared" si="347"/>
        <v>19041</v>
      </c>
      <c r="AX852" s="7" t="s">
        <v>3753</v>
      </c>
    </row>
    <row r="853" spans="1:50" hidden="1" outlineLevel="1">
      <c r="A853" t="s">
        <v>1262</v>
      </c>
      <c r="B853" t="s">
        <v>1955</v>
      </c>
      <c r="C853" s="1">
        <f t="shared" si="336"/>
        <v>8571</v>
      </c>
      <c r="D853" s="7">
        <f>RANK(N853,(N853:P853,Q853:AE853))</f>
        <v>1</v>
      </c>
      <c r="E853" s="7">
        <f>RANK(O853,(N853:P853,Q853:AE853))</f>
        <v>2</v>
      </c>
      <c r="F853" s="7">
        <f>IF(P853&gt;0,RANK(P853,(N853:P853,Q853:AE853)),0)</f>
        <v>3</v>
      </c>
      <c r="G853" s="1">
        <f t="shared" si="337"/>
        <v>204</v>
      </c>
      <c r="H853" s="2">
        <f t="shared" si="338"/>
        <v>2.3801190059502975E-2</v>
      </c>
      <c r="I853" s="2"/>
      <c r="J853" s="2">
        <f t="shared" si="339"/>
        <v>0.49445805623614514</v>
      </c>
      <c r="K853" s="2">
        <f t="shared" si="340"/>
        <v>0.47065686617664215</v>
      </c>
      <c r="L853" s="2">
        <f t="shared" si="341"/>
        <v>2.4034535060086338E-2</v>
      </c>
      <c r="M853" s="2">
        <f t="shared" si="342"/>
        <v>1.0850542527126372E-2</v>
      </c>
      <c r="N853" s="1">
        <v>4238</v>
      </c>
      <c r="O853" s="1">
        <v>4034</v>
      </c>
      <c r="P853" s="1">
        <v>206</v>
      </c>
      <c r="Q853" s="1">
        <v>58</v>
      </c>
      <c r="R853" s="1">
        <v>18</v>
      </c>
      <c r="S853" s="1">
        <v>2</v>
      </c>
      <c r="T853" s="1">
        <v>11</v>
      </c>
      <c r="U853" s="1">
        <v>3</v>
      </c>
      <c r="V853" s="1">
        <v>1</v>
      </c>
      <c r="X853" s="1">
        <v>0</v>
      </c>
      <c r="AG853" s="7">
        <f>IF(Q853&gt;0,RANK(Q853,(N853:P853,Q853:AE853)),0)</f>
        <v>4</v>
      </c>
      <c r="AH853" s="7">
        <f>IF(R853&gt;0,RANK(R853,(N853:P853,Q853:AE853)),0)</f>
        <v>5</v>
      </c>
      <c r="AI853" s="7">
        <f>IF(T853&gt;0,RANK(T853,(N853:P853,Q853:AE853)),0)</f>
        <v>6</v>
      </c>
      <c r="AJ853" s="7">
        <f>IF(S853&gt;0,RANK(S853,(N853:P853,Q853:AE853)),0)</f>
        <v>8</v>
      </c>
      <c r="AK853" s="2">
        <f t="shared" si="343"/>
        <v>6.7670050169175129E-3</v>
      </c>
      <c r="AL853" s="2">
        <f t="shared" si="344"/>
        <v>2.1001050052502626E-3</v>
      </c>
      <c r="AM853" s="2">
        <f t="shared" si="345"/>
        <v>1.2833975032084937E-3</v>
      </c>
      <c r="AN853" s="2">
        <f t="shared" si="346"/>
        <v>2.333450005833625E-4</v>
      </c>
      <c r="AP853" t="s">
        <v>1262</v>
      </c>
      <c r="AQ853" t="s">
        <v>1955</v>
      </c>
      <c r="AR853">
        <v>2</v>
      </c>
      <c r="AT853" s="93" t="s">
        <v>843</v>
      </c>
      <c r="AU853" s="92" t="s">
        <v>1174</v>
      </c>
      <c r="AV853" s="83" t="str">
        <f t="shared" si="347"/>
        <v>19043</v>
      </c>
      <c r="AX853" s="7" t="s">
        <v>3753</v>
      </c>
    </row>
    <row r="854" spans="1:50" hidden="1" outlineLevel="1">
      <c r="A854" t="s">
        <v>2222</v>
      </c>
      <c r="B854" t="s">
        <v>1955</v>
      </c>
      <c r="C854" s="1">
        <f t="shared" si="336"/>
        <v>22180</v>
      </c>
      <c r="D854" s="7">
        <f>RANK(N854,(N854:P854,Q854:AE854))</f>
        <v>1</v>
      </c>
      <c r="E854" s="7">
        <f>RANK(O854,(N854:P854,Q854:AE854))</f>
        <v>2</v>
      </c>
      <c r="F854" s="7">
        <f>IF(P854&gt;0,RANK(P854,(N854:P854,Q854:AE854)),0)</f>
        <v>3</v>
      </c>
      <c r="G854" s="1">
        <f t="shared" si="337"/>
        <v>3047</v>
      </c>
      <c r="H854" s="2">
        <f t="shared" si="338"/>
        <v>0.1373760144274121</v>
      </c>
      <c r="I854" s="2"/>
      <c r="J854" s="2">
        <f t="shared" si="339"/>
        <v>0.55347159603246165</v>
      </c>
      <c r="K854" s="2">
        <f t="shared" si="340"/>
        <v>0.41609558160504961</v>
      </c>
      <c r="L854" s="2">
        <f t="shared" si="341"/>
        <v>2.1235347159603245E-2</v>
      </c>
      <c r="M854" s="2">
        <f t="shared" si="342"/>
        <v>9.1974752028854863E-3</v>
      </c>
      <c r="N854" s="1">
        <v>12276</v>
      </c>
      <c r="O854" s="1">
        <v>9229</v>
      </c>
      <c r="P854" s="1">
        <v>471</v>
      </c>
      <c r="Q854" s="1">
        <v>113</v>
      </c>
      <c r="R854" s="1">
        <v>65</v>
      </c>
      <c r="S854" s="1">
        <v>4</v>
      </c>
      <c r="T854" s="1">
        <v>17</v>
      </c>
      <c r="U854" s="1">
        <v>4</v>
      </c>
      <c r="V854" s="1">
        <v>0</v>
      </c>
      <c r="X854" s="1">
        <v>1</v>
      </c>
      <c r="AG854" s="7">
        <f>IF(Q854&gt;0,RANK(Q854,(N854:P854,Q854:AE854)),0)</f>
        <v>4</v>
      </c>
      <c r="AH854" s="7">
        <f>IF(R854&gt;0,RANK(R854,(N854:P854,Q854:AE854)),0)</f>
        <v>5</v>
      </c>
      <c r="AI854" s="7">
        <f>IF(T854&gt;0,RANK(T854,(N854:P854,Q854:AE854)),0)</f>
        <v>6</v>
      </c>
      <c r="AJ854" s="7">
        <f>IF(S854&gt;0,RANK(S854,(N854:P854,Q854:AE854)),0)</f>
        <v>7</v>
      </c>
      <c r="AK854" s="2">
        <f t="shared" si="343"/>
        <v>5.0946798917944095E-3</v>
      </c>
      <c r="AL854" s="2">
        <f t="shared" si="344"/>
        <v>2.9305680793507666E-3</v>
      </c>
      <c r="AM854" s="2">
        <f t="shared" si="345"/>
        <v>7.6645626690712357E-4</v>
      </c>
      <c r="AN854" s="2">
        <f t="shared" si="346"/>
        <v>1.8034265103697024E-4</v>
      </c>
      <c r="AP854" t="s">
        <v>2222</v>
      </c>
      <c r="AQ854" t="s">
        <v>1955</v>
      </c>
      <c r="AR854">
        <v>1</v>
      </c>
      <c r="AT854" s="93" t="s">
        <v>843</v>
      </c>
      <c r="AU854" s="92" t="s">
        <v>130</v>
      </c>
      <c r="AV854" s="83" t="str">
        <f t="shared" si="347"/>
        <v>19045</v>
      </c>
      <c r="AX854" s="7" t="s">
        <v>3753</v>
      </c>
    </row>
    <row r="855" spans="1:50" hidden="1" outlineLevel="1">
      <c r="A855" t="s">
        <v>2339</v>
      </c>
      <c r="B855" t="s">
        <v>1955</v>
      </c>
      <c r="C855" s="1">
        <f t="shared" si="336"/>
        <v>6555</v>
      </c>
      <c r="D855" s="7">
        <f>RANK(N855,(N855:P855,Q855:AE855))</f>
        <v>2</v>
      </c>
      <c r="E855" s="7">
        <f>RANK(O855,(N855:P855,Q855:AE855))</f>
        <v>1</v>
      </c>
      <c r="F855" s="7">
        <f>IF(P855&gt;0,RANK(P855,(N855:P855,Q855:AE855)),0)</f>
        <v>3</v>
      </c>
      <c r="G855" s="1">
        <f t="shared" si="337"/>
        <v>644</v>
      </c>
      <c r="H855" s="2">
        <f t="shared" si="338"/>
        <v>9.8245614035087719E-2</v>
      </c>
      <c r="I855" s="2"/>
      <c r="J855" s="2">
        <f t="shared" si="339"/>
        <v>0.43295194508009155</v>
      </c>
      <c r="K855" s="2">
        <f t="shared" si="340"/>
        <v>0.5311975591151793</v>
      </c>
      <c r="L855" s="2">
        <f t="shared" si="341"/>
        <v>2.2273073989321129E-2</v>
      </c>
      <c r="M855" s="2">
        <f t="shared" si="342"/>
        <v>1.357742181540797E-2</v>
      </c>
      <c r="N855" s="1">
        <v>2838</v>
      </c>
      <c r="O855" s="1">
        <v>3482</v>
      </c>
      <c r="P855" s="1">
        <v>146</v>
      </c>
      <c r="Q855" s="1">
        <v>53</v>
      </c>
      <c r="R855" s="1">
        <v>26</v>
      </c>
      <c r="S855" s="1">
        <v>4</v>
      </c>
      <c r="T855" s="1">
        <v>6</v>
      </c>
      <c r="U855" s="1">
        <v>0</v>
      </c>
      <c r="V855" s="1">
        <v>0</v>
      </c>
      <c r="X855" s="1">
        <v>0</v>
      </c>
      <c r="AG855" s="7">
        <f>IF(Q855&gt;0,RANK(Q855,(N855:P855,Q855:AE855)),0)</f>
        <v>4</v>
      </c>
      <c r="AH855" s="7">
        <f>IF(R855&gt;0,RANK(R855,(N855:P855,Q855:AE855)),0)</f>
        <v>5</v>
      </c>
      <c r="AI855" s="7">
        <f>IF(T855&gt;0,RANK(T855,(N855:P855,Q855:AE855)),0)</f>
        <v>6</v>
      </c>
      <c r="AJ855" s="7">
        <f>IF(S855&gt;0,RANK(S855,(N855:P855,Q855:AE855)),0)</f>
        <v>7</v>
      </c>
      <c r="AK855" s="2">
        <f t="shared" si="343"/>
        <v>8.0854309687261629E-3</v>
      </c>
      <c r="AL855" s="2">
        <f t="shared" si="344"/>
        <v>3.966437833714722E-3</v>
      </c>
      <c r="AM855" s="2">
        <f t="shared" si="345"/>
        <v>9.1533180778032041E-4</v>
      </c>
      <c r="AN855" s="2">
        <f t="shared" si="346"/>
        <v>6.1022120518688027E-4</v>
      </c>
      <c r="AP855" t="s">
        <v>2339</v>
      </c>
      <c r="AQ855" t="s">
        <v>1955</v>
      </c>
      <c r="AR855">
        <v>5</v>
      </c>
      <c r="AT855" s="93" t="s">
        <v>843</v>
      </c>
      <c r="AU855" s="92" t="s">
        <v>131</v>
      </c>
      <c r="AV855" s="83" t="str">
        <f t="shared" si="347"/>
        <v>19047</v>
      </c>
      <c r="AX855" s="7" t="s">
        <v>3753</v>
      </c>
    </row>
    <row r="856" spans="1:50" hidden="1" outlineLevel="1">
      <c r="A856" t="s">
        <v>1223</v>
      </c>
      <c r="B856" t="s">
        <v>1955</v>
      </c>
      <c r="C856" s="1">
        <f t="shared" si="336"/>
        <v>19330</v>
      </c>
      <c r="D856" s="7">
        <f>RANK(N856,(N856:P856,Q856:AE856))</f>
        <v>2</v>
      </c>
      <c r="E856" s="7">
        <f>RANK(O856,(N856:P856,Q856:AE856))</f>
        <v>1</v>
      </c>
      <c r="F856" s="7">
        <f>IF(P856&gt;0,RANK(P856,(N856:P856,Q856:AE856)),0)</f>
        <v>3</v>
      </c>
      <c r="G856" s="1">
        <f t="shared" si="337"/>
        <v>1745</v>
      </c>
      <c r="H856" s="2">
        <f t="shared" si="338"/>
        <v>9.0274185204345575E-2</v>
      </c>
      <c r="I856" s="2"/>
      <c r="J856" s="2">
        <f t="shared" si="339"/>
        <v>0.44288670460424212</v>
      </c>
      <c r="K856" s="2">
        <f t="shared" si="340"/>
        <v>0.53316088980858767</v>
      </c>
      <c r="L856" s="2">
        <f t="shared" si="341"/>
        <v>1.6554578375581996E-2</v>
      </c>
      <c r="M856" s="2">
        <f t="shared" si="342"/>
        <v>7.3978272115881594E-3</v>
      </c>
      <c r="N856" s="1">
        <v>8561</v>
      </c>
      <c r="O856" s="1">
        <v>10306</v>
      </c>
      <c r="P856" s="1">
        <v>320</v>
      </c>
      <c r="Q856" s="1">
        <v>63</v>
      </c>
      <c r="R856" s="1">
        <v>29</v>
      </c>
      <c r="S856" s="1">
        <v>8</v>
      </c>
      <c r="T856" s="1">
        <v>13</v>
      </c>
      <c r="U856" s="1">
        <v>26</v>
      </c>
      <c r="V856" s="1">
        <v>4</v>
      </c>
      <c r="X856" s="1">
        <v>0</v>
      </c>
      <c r="AG856" s="7">
        <f>IF(Q856&gt;0,RANK(Q856,(N856:P856,Q856:AE856)),0)</f>
        <v>4</v>
      </c>
      <c r="AH856" s="7">
        <f>IF(R856&gt;0,RANK(R856,(N856:P856,Q856:AE856)),0)</f>
        <v>5</v>
      </c>
      <c r="AI856" s="7">
        <f>IF(T856&gt;0,RANK(T856,(N856:P856,Q856:AE856)),0)</f>
        <v>7</v>
      </c>
      <c r="AJ856" s="7">
        <f>IF(S856&gt;0,RANK(S856,(N856:P856,Q856:AE856)),0)</f>
        <v>8</v>
      </c>
      <c r="AK856" s="2">
        <f t="shared" si="343"/>
        <v>3.2591826176927058E-3</v>
      </c>
      <c r="AL856" s="2">
        <f t="shared" si="344"/>
        <v>1.5002586652871186E-3</v>
      </c>
      <c r="AM856" s="2">
        <f t="shared" si="345"/>
        <v>6.7252974650801865E-4</v>
      </c>
      <c r="AN856" s="2">
        <f t="shared" si="346"/>
        <v>4.138644593895499E-4</v>
      </c>
      <c r="AP856" t="s">
        <v>1223</v>
      </c>
      <c r="AQ856" t="s">
        <v>1955</v>
      </c>
      <c r="AR856">
        <v>4</v>
      </c>
      <c r="AT856" s="93" t="s">
        <v>843</v>
      </c>
      <c r="AU856" s="92" t="s">
        <v>132</v>
      </c>
      <c r="AV856" s="83" t="str">
        <f t="shared" si="347"/>
        <v>19049</v>
      </c>
      <c r="AX856" s="7" t="s">
        <v>3753</v>
      </c>
    </row>
    <row r="857" spans="1:50" hidden="1" outlineLevel="1">
      <c r="A857" t="s">
        <v>460</v>
      </c>
      <c r="B857" t="s">
        <v>1955</v>
      </c>
      <c r="C857" s="1">
        <f t="shared" si="336"/>
        <v>3758</v>
      </c>
      <c r="D857" s="7">
        <f>RANK(N857,(N857:P857,Q857:AE857))</f>
        <v>2</v>
      </c>
      <c r="E857" s="7">
        <f>RANK(O857,(N857:P857,Q857:AE857))</f>
        <v>1</v>
      </c>
      <c r="F857" s="7">
        <f>IF(P857&gt;0,RANK(P857,(N857:P857,Q857:AE857)),0)</f>
        <v>3</v>
      </c>
      <c r="G857" s="1">
        <f t="shared" si="337"/>
        <v>265</v>
      </c>
      <c r="H857" s="2">
        <f t="shared" si="338"/>
        <v>7.0516232038318249E-2</v>
      </c>
      <c r="I857" s="2"/>
      <c r="J857" s="2">
        <f t="shared" si="339"/>
        <v>0.44997339010111764</v>
      </c>
      <c r="K857" s="2">
        <f t="shared" si="340"/>
        <v>0.52048962213943584</v>
      </c>
      <c r="L857" s="2">
        <f t="shared" si="341"/>
        <v>1.7828632251197445E-2</v>
      </c>
      <c r="M857" s="2">
        <f t="shared" si="342"/>
        <v>1.170835550824913E-2</v>
      </c>
      <c r="N857" s="1">
        <v>1691</v>
      </c>
      <c r="O857" s="1">
        <v>1956</v>
      </c>
      <c r="P857" s="1">
        <v>67</v>
      </c>
      <c r="Q857" s="1">
        <v>19</v>
      </c>
      <c r="R857" s="1">
        <v>8</v>
      </c>
      <c r="S857" s="1">
        <v>8</v>
      </c>
      <c r="T857" s="1">
        <v>6</v>
      </c>
      <c r="U857" s="1">
        <v>3</v>
      </c>
      <c r="V857" s="1">
        <v>0</v>
      </c>
      <c r="X857" s="1">
        <v>0</v>
      </c>
      <c r="AG857" s="7">
        <f>IF(Q857&gt;0,RANK(Q857,(N857:P857,Q857:AE857)),0)</f>
        <v>4</v>
      </c>
      <c r="AH857" s="7">
        <f>IF(R857&gt;0,RANK(R857,(N857:P857,Q857:AE857)),0)</f>
        <v>5</v>
      </c>
      <c r="AI857" s="7">
        <f>IF(T857&gt;0,RANK(T857,(N857:P857,Q857:AE857)),0)</f>
        <v>7</v>
      </c>
      <c r="AJ857" s="7">
        <f>IF(S857&gt;0,RANK(S857,(N857:P857,Q857:AE857)),0)</f>
        <v>5</v>
      </c>
      <c r="AK857" s="2">
        <f t="shared" si="343"/>
        <v>5.0558807876530066E-3</v>
      </c>
      <c r="AL857" s="2">
        <f t="shared" si="344"/>
        <v>2.1287919105907396E-3</v>
      </c>
      <c r="AM857" s="2">
        <f t="shared" si="345"/>
        <v>1.5965939329430547E-3</v>
      </c>
      <c r="AN857" s="2">
        <f t="shared" si="346"/>
        <v>2.1287919105907396E-3</v>
      </c>
      <c r="AP857" t="s">
        <v>460</v>
      </c>
      <c r="AQ857" t="s">
        <v>1955</v>
      </c>
      <c r="AR857">
        <v>3</v>
      </c>
      <c r="AT857" s="93" t="s">
        <v>843</v>
      </c>
      <c r="AU857" s="92" t="s">
        <v>658</v>
      </c>
      <c r="AV857" s="83" t="str">
        <f t="shared" si="347"/>
        <v>19051</v>
      </c>
      <c r="AX857" s="7" t="s">
        <v>3753</v>
      </c>
    </row>
    <row r="858" spans="1:50" hidden="1" outlineLevel="1">
      <c r="A858" t="s">
        <v>1560</v>
      </c>
      <c r="B858" t="s">
        <v>1955</v>
      </c>
      <c r="C858" s="1">
        <f t="shared" si="336"/>
        <v>3709</v>
      </c>
      <c r="D858" s="7">
        <f>RANK(N858,(N858:P858,Q858:AE858))</f>
        <v>2</v>
      </c>
      <c r="E858" s="7">
        <f>RANK(O858,(N858:P858,Q858:AE858))</f>
        <v>1</v>
      </c>
      <c r="F858" s="7">
        <f>IF(P858&gt;0,RANK(P858,(N858:P858,Q858:AE858)),0)</f>
        <v>3</v>
      </c>
      <c r="G858" s="1">
        <f t="shared" si="337"/>
        <v>229</v>
      </c>
      <c r="H858" s="2">
        <f t="shared" si="338"/>
        <v>6.1741709355621462E-2</v>
      </c>
      <c r="I858" s="2"/>
      <c r="J858" s="2">
        <f t="shared" si="339"/>
        <v>0.45133459153410621</v>
      </c>
      <c r="K858" s="2">
        <f t="shared" si="340"/>
        <v>0.51307630088972767</v>
      </c>
      <c r="L858" s="2">
        <f t="shared" si="341"/>
        <v>2.5343758425451605E-2</v>
      </c>
      <c r="M858" s="2">
        <f t="shared" si="342"/>
        <v>1.0245349150714463E-2</v>
      </c>
      <c r="N858" s="1">
        <v>1674</v>
      </c>
      <c r="O858" s="1">
        <v>1903</v>
      </c>
      <c r="P858" s="1">
        <v>94</v>
      </c>
      <c r="Q858" s="1">
        <v>13</v>
      </c>
      <c r="R858" s="1">
        <v>13</v>
      </c>
      <c r="S858" s="1">
        <v>4</v>
      </c>
      <c r="T858" s="1">
        <v>8</v>
      </c>
      <c r="U858" s="1">
        <v>0</v>
      </c>
      <c r="V858" s="1">
        <v>0</v>
      </c>
      <c r="X858" s="1">
        <v>0</v>
      </c>
      <c r="AG858" s="7">
        <f>IF(Q858&gt;0,RANK(Q858,(N858:P858,Q858:AE858)),0)</f>
        <v>4</v>
      </c>
      <c r="AH858" s="7">
        <f>IF(R858&gt;0,RANK(R858,(N858:P858,Q858:AE858)),0)</f>
        <v>4</v>
      </c>
      <c r="AI858" s="7">
        <f>IF(T858&gt;0,RANK(T858,(N858:P858,Q858:AE858)),0)</f>
        <v>6</v>
      </c>
      <c r="AJ858" s="7">
        <f>IF(S858&gt;0,RANK(S858,(N858:P858,Q858:AE858)),0)</f>
        <v>7</v>
      </c>
      <c r="AK858" s="2">
        <f t="shared" si="343"/>
        <v>3.5049878673496901E-3</v>
      </c>
      <c r="AL858" s="2">
        <f t="shared" si="344"/>
        <v>3.5049878673496901E-3</v>
      </c>
      <c r="AM858" s="2">
        <f t="shared" si="345"/>
        <v>2.1569156106767324E-3</v>
      </c>
      <c r="AN858" s="2">
        <f t="shared" si="346"/>
        <v>1.0784578053383662E-3</v>
      </c>
      <c r="AP858" t="s">
        <v>1560</v>
      </c>
      <c r="AQ858" t="s">
        <v>1955</v>
      </c>
      <c r="AR858">
        <v>3</v>
      </c>
      <c r="AT858" s="93" t="s">
        <v>843</v>
      </c>
      <c r="AU858" s="92" t="s">
        <v>659</v>
      </c>
      <c r="AV858" s="83" t="str">
        <f t="shared" si="347"/>
        <v>19053</v>
      </c>
      <c r="AX858" s="7" t="s">
        <v>3753</v>
      </c>
    </row>
    <row r="859" spans="1:50" hidden="1" outlineLevel="1">
      <c r="A859" t="s">
        <v>3007</v>
      </c>
      <c r="B859" t="s">
        <v>1955</v>
      </c>
      <c r="C859" s="1">
        <f t="shared" si="336"/>
        <v>8349</v>
      </c>
      <c r="D859" s="7">
        <f>RANK(N859,(N859:P859,Q859:AE859))</f>
        <v>2</v>
      </c>
      <c r="E859" s="7">
        <f>RANK(O859,(N859:P859,Q859:AE859))</f>
        <v>1</v>
      </c>
      <c r="F859" s="7">
        <f>IF(P859&gt;0,RANK(P859,(N859:P859,Q859:AE859)),0)</f>
        <v>3</v>
      </c>
      <c r="G859" s="1">
        <f t="shared" si="337"/>
        <v>465</v>
      </c>
      <c r="H859" s="2">
        <f t="shared" si="338"/>
        <v>5.5695292849443044E-2</v>
      </c>
      <c r="I859" s="2"/>
      <c r="J859" s="2">
        <f t="shared" si="339"/>
        <v>0.45610252724877232</v>
      </c>
      <c r="K859" s="2">
        <f t="shared" si="340"/>
        <v>0.51179782009821539</v>
      </c>
      <c r="L859" s="2">
        <f t="shared" si="341"/>
        <v>1.928374655647383E-2</v>
      </c>
      <c r="M859" s="2">
        <f t="shared" si="342"/>
        <v>1.281590609653846E-2</v>
      </c>
      <c r="N859" s="1">
        <v>3808</v>
      </c>
      <c r="O859" s="1">
        <v>4273</v>
      </c>
      <c r="P859" s="1">
        <v>161</v>
      </c>
      <c r="Q859" s="1">
        <v>44</v>
      </c>
      <c r="R859" s="1">
        <v>50</v>
      </c>
      <c r="S859" s="1">
        <v>1</v>
      </c>
      <c r="T859" s="1">
        <v>8</v>
      </c>
      <c r="U859" s="1">
        <v>2</v>
      </c>
      <c r="V859" s="1">
        <v>2</v>
      </c>
      <c r="X859" s="1">
        <v>0</v>
      </c>
      <c r="AG859" s="7">
        <f>IF(Q859&gt;0,RANK(Q859,(N859:P859,Q859:AE859)),0)</f>
        <v>5</v>
      </c>
      <c r="AH859" s="7">
        <f>IF(R859&gt;0,RANK(R859,(N859:P859,Q859:AE859)),0)</f>
        <v>4</v>
      </c>
      <c r="AI859" s="7">
        <f>IF(T859&gt;0,RANK(T859,(N859:P859,Q859:AE859)),0)</f>
        <v>6</v>
      </c>
      <c r="AJ859" s="7">
        <f>IF(S859&gt;0,RANK(S859,(N859:P859,Q859:AE859)),0)</f>
        <v>9</v>
      </c>
      <c r="AK859" s="2">
        <f t="shared" si="343"/>
        <v>5.270092226613966E-3</v>
      </c>
      <c r="AL859" s="2">
        <f t="shared" si="344"/>
        <v>5.9887411666067793E-3</v>
      </c>
      <c r="AM859" s="2">
        <f t="shared" si="345"/>
        <v>9.5819858665708473E-4</v>
      </c>
      <c r="AN859" s="2">
        <f t="shared" si="346"/>
        <v>1.1977482333213559E-4</v>
      </c>
      <c r="AP859" t="s">
        <v>3007</v>
      </c>
      <c r="AQ859" t="s">
        <v>1955</v>
      </c>
      <c r="AR859">
        <v>2</v>
      </c>
      <c r="AT859" s="93" t="s">
        <v>843</v>
      </c>
      <c r="AU859" s="92" t="s">
        <v>660</v>
      </c>
      <c r="AV859" s="83" t="str">
        <f t="shared" si="347"/>
        <v>19055</v>
      </c>
      <c r="AX859" s="7" t="s">
        <v>3753</v>
      </c>
    </row>
    <row r="860" spans="1:50" hidden="1" outlineLevel="1">
      <c r="A860" t="s">
        <v>3101</v>
      </c>
      <c r="B860" t="s">
        <v>1955</v>
      </c>
      <c r="C860" s="1">
        <f t="shared" si="336"/>
        <v>19365</v>
      </c>
      <c r="D860" s="7">
        <f>RANK(N860,(N860:P860,Q860:AE860))</f>
        <v>1</v>
      </c>
      <c r="E860" s="7">
        <f>RANK(O860,(N860:P860,Q860:AE860))</f>
        <v>2</v>
      </c>
      <c r="F860" s="7">
        <f>IF(P860&gt;0,RANK(P860,(N860:P860,Q860:AE860)),0)</f>
        <v>3</v>
      </c>
      <c r="G860" s="1">
        <f t="shared" si="337"/>
        <v>3966</v>
      </c>
      <c r="H860" s="2">
        <f t="shared" si="338"/>
        <v>0.2048024786986832</v>
      </c>
      <c r="I860" s="2"/>
      <c r="J860" s="2">
        <f t="shared" si="339"/>
        <v>0.58616059901884843</v>
      </c>
      <c r="K860" s="2">
        <f t="shared" si="340"/>
        <v>0.38135812032016525</v>
      </c>
      <c r="L860" s="2">
        <f t="shared" si="341"/>
        <v>2.1120578363026079E-2</v>
      </c>
      <c r="M860" s="2">
        <f t="shared" si="342"/>
        <v>1.1360702297960244E-2</v>
      </c>
      <c r="N860" s="1">
        <v>11351</v>
      </c>
      <c r="O860" s="1">
        <v>7385</v>
      </c>
      <c r="P860" s="1">
        <v>409</v>
      </c>
      <c r="Q860" s="1">
        <v>121</v>
      </c>
      <c r="R860" s="1">
        <v>50</v>
      </c>
      <c r="S860" s="1">
        <v>8</v>
      </c>
      <c r="T860" s="1">
        <v>20</v>
      </c>
      <c r="U860" s="1">
        <v>17</v>
      </c>
      <c r="V860" s="1">
        <v>3</v>
      </c>
      <c r="X860" s="1">
        <v>1</v>
      </c>
      <c r="AG860" s="7">
        <f>IF(Q860&gt;0,RANK(Q860,(N860:P860,Q860:AE860)),0)</f>
        <v>4</v>
      </c>
      <c r="AH860" s="7">
        <f>IF(R860&gt;0,RANK(R860,(N860:P860,Q860:AE860)),0)</f>
        <v>5</v>
      </c>
      <c r="AI860" s="7">
        <f>IF(T860&gt;0,RANK(T860,(N860:P860,Q860:AE860)),0)</f>
        <v>6</v>
      </c>
      <c r="AJ860" s="7">
        <f>IF(S860&gt;0,RANK(S860,(N860:P860,Q860:AE860)),0)</f>
        <v>8</v>
      </c>
      <c r="AK860" s="2">
        <f t="shared" si="343"/>
        <v>6.248386263878131E-3</v>
      </c>
      <c r="AL860" s="2">
        <f t="shared" si="344"/>
        <v>2.5819777949909629E-3</v>
      </c>
      <c r="AM860" s="2">
        <f t="shared" si="345"/>
        <v>1.0327911179963851E-3</v>
      </c>
      <c r="AN860" s="2">
        <f t="shared" si="346"/>
        <v>4.1311644719855411E-4</v>
      </c>
      <c r="AP860" t="s">
        <v>3101</v>
      </c>
      <c r="AQ860" t="s">
        <v>1955</v>
      </c>
      <c r="AR860">
        <v>3</v>
      </c>
      <c r="AT860" s="93" t="s">
        <v>843</v>
      </c>
      <c r="AU860" s="92" t="s">
        <v>199</v>
      </c>
      <c r="AV860" s="83" t="str">
        <f t="shared" si="347"/>
        <v>19057</v>
      </c>
      <c r="AX860" s="7" t="s">
        <v>3753</v>
      </c>
    </row>
    <row r="861" spans="1:50" hidden="1" outlineLevel="1">
      <c r="A861" t="s">
        <v>1116</v>
      </c>
      <c r="B861" t="s">
        <v>1955</v>
      </c>
      <c r="C861" s="1">
        <f t="shared" si="336"/>
        <v>8121</v>
      </c>
      <c r="D861" s="7">
        <f>RANK(N861,(N861:P861,Q861:AE861))</f>
        <v>2</v>
      </c>
      <c r="E861" s="7">
        <f>RANK(O861,(N861:P861,Q861:AE861))</f>
        <v>1</v>
      </c>
      <c r="F861" s="7">
        <f>IF(P861&gt;0,RANK(P861,(N861:P861,Q861:AE861)),0)</f>
        <v>3</v>
      </c>
      <c r="G861" s="1">
        <f t="shared" si="337"/>
        <v>565</v>
      </c>
      <c r="H861" s="2">
        <f t="shared" si="338"/>
        <v>6.9572712720108357E-2</v>
      </c>
      <c r="I861" s="2"/>
      <c r="J861" s="2">
        <f t="shared" si="339"/>
        <v>0.45068341337273737</v>
      </c>
      <c r="K861" s="2">
        <f t="shared" si="340"/>
        <v>0.52025612609284566</v>
      </c>
      <c r="L861" s="2">
        <f t="shared" si="341"/>
        <v>2.0810245043713829E-2</v>
      </c>
      <c r="M861" s="2">
        <f t="shared" si="342"/>
        <v>8.2502154907031916E-3</v>
      </c>
      <c r="N861" s="1">
        <v>3660</v>
      </c>
      <c r="O861" s="1">
        <v>4225</v>
      </c>
      <c r="P861" s="1">
        <v>169</v>
      </c>
      <c r="Q861" s="1">
        <v>35</v>
      </c>
      <c r="R861" s="1">
        <v>14</v>
      </c>
      <c r="S861" s="1">
        <v>1</v>
      </c>
      <c r="T861" s="1">
        <v>3</v>
      </c>
      <c r="U861" s="1">
        <v>12</v>
      </c>
      <c r="V861" s="1">
        <v>2</v>
      </c>
      <c r="X861" s="1">
        <v>0</v>
      </c>
      <c r="AG861" s="7">
        <f>IF(Q861&gt;0,RANK(Q861,(N861:P861,Q861:AE861)),0)</f>
        <v>4</v>
      </c>
      <c r="AH861" s="7">
        <f>IF(R861&gt;0,RANK(R861,(N861:P861,Q861:AE861)),0)</f>
        <v>5</v>
      </c>
      <c r="AI861" s="7">
        <f>IF(T861&gt;0,RANK(T861,(N861:P861,Q861:AE861)),0)</f>
        <v>7</v>
      </c>
      <c r="AJ861" s="7">
        <f>IF(S861&gt;0,RANK(S861,(N861:P861,Q861:AE861)),0)</f>
        <v>9</v>
      </c>
      <c r="AK861" s="2">
        <f t="shared" si="343"/>
        <v>4.3098140623075978E-3</v>
      </c>
      <c r="AL861" s="2">
        <f t="shared" si="344"/>
        <v>1.7239256249230389E-3</v>
      </c>
      <c r="AM861" s="2">
        <f t="shared" si="345"/>
        <v>3.6941263391207979E-4</v>
      </c>
      <c r="AN861" s="2">
        <f t="shared" si="346"/>
        <v>1.2313754463735992E-4</v>
      </c>
      <c r="AP861" t="s">
        <v>1116</v>
      </c>
      <c r="AQ861" t="s">
        <v>1955</v>
      </c>
      <c r="AR861">
        <v>5</v>
      </c>
      <c r="AT861" s="93" t="s">
        <v>843</v>
      </c>
      <c r="AU861" s="92" t="s">
        <v>200</v>
      </c>
      <c r="AV861" s="83" t="str">
        <f t="shared" si="347"/>
        <v>19059</v>
      </c>
      <c r="AX861" s="7" t="s">
        <v>3753</v>
      </c>
    </row>
    <row r="862" spans="1:50" hidden="1" outlineLevel="1">
      <c r="A862" t="s">
        <v>766</v>
      </c>
      <c r="B862" t="s">
        <v>1955</v>
      </c>
      <c r="C862" s="1">
        <f t="shared" si="336"/>
        <v>40323</v>
      </c>
      <c r="D862" s="7">
        <f>RANK(N862,(N862:P862,Q862:AE862))</f>
        <v>1</v>
      </c>
      <c r="E862" s="7">
        <f>RANK(O862,(N862:P862,Q862:AE862))</f>
        <v>2</v>
      </c>
      <c r="F862" s="7">
        <f>IF(P862&gt;0,RANK(P862,(N862:P862,Q862:AE862)),0)</f>
        <v>3</v>
      </c>
      <c r="G862" s="1">
        <f t="shared" si="337"/>
        <v>5879</v>
      </c>
      <c r="H862" s="2">
        <f t="shared" si="338"/>
        <v>0.14579768370408946</v>
      </c>
      <c r="I862" s="2"/>
      <c r="J862" s="2">
        <f t="shared" si="339"/>
        <v>0.55405103786920618</v>
      </c>
      <c r="K862" s="2">
        <f t="shared" si="340"/>
        <v>0.40825335416511666</v>
      </c>
      <c r="L862" s="2">
        <f t="shared" si="341"/>
        <v>2.4477345435607471E-2</v>
      </c>
      <c r="M862" s="2">
        <f t="shared" si="342"/>
        <v>1.3218262530069698E-2</v>
      </c>
      <c r="N862" s="1">
        <v>22341</v>
      </c>
      <c r="O862" s="1">
        <v>16462</v>
      </c>
      <c r="P862" s="1">
        <v>987</v>
      </c>
      <c r="Q862" s="1">
        <v>298</v>
      </c>
      <c r="R862" s="1">
        <v>154</v>
      </c>
      <c r="S862" s="1">
        <v>14</v>
      </c>
      <c r="T862" s="1">
        <v>35</v>
      </c>
      <c r="U862" s="1">
        <v>23</v>
      </c>
      <c r="V862" s="1">
        <v>6</v>
      </c>
      <c r="X862" s="1">
        <v>3</v>
      </c>
      <c r="AG862" s="7">
        <f>IF(Q862&gt;0,RANK(Q862,(N862:P862,Q862:AE862)),0)</f>
        <v>4</v>
      </c>
      <c r="AH862" s="7">
        <f>IF(R862&gt;0,RANK(R862,(N862:P862,Q862:AE862)),0)</f>
        <v>5</v>
      </c>
      <c r="AI862" s="7">
        <f>IF(T862&gt;0,RANK(T862,(N862:P862,Q862:AE862)),0)</f>
        <v>6</v>
      </c>
      <c r="AJ862" s="7">
        <f>IF(S862&gt;0,RANK(S862,(N862:P862,Q862:AE862)),0)</f>
        <v>8</v>
      </c>
      <c r="AK862" s="2">
        <f t="shared" si="343"/>
        <v>7.3903231406393377E-3</v>
      </c>
      <c r="AL862" s="2">
        <f t="shared" si="344"/>
        <v>3.8191602807330803E-3</v>
      </c>
      <c r="AM862" s="2">
        <f t="shared" si="345"/>
        <v>8.679909728938819E-4</v>
      </c>
      <c r="AN862" s="2">
        <f t="shared" si="346"/>
        <v>3.4719638915755278E-4</v>
      </c>
      <c r="AP862" t="s">
        <v>766</v>
      </c>
      <c r="AQ862" t="s">
        <v>1955</v>
      </c>
      <c r="AR862">
        <v>2</v>
      </c>
      <c r="AT862" s="93" t="s">
        <v>843</v>
      </c>
      <c r="AU862" s="92" t="s">
        <v>201</v>
      </c>
      <c r="AV862" s="83" t="str">
        <f t="shared" si="347"/>
        <v>19061</v>
      </c>
      <c r="AX862" s="7" t="s">
        <v>3753</v>
      </c>
    </row>
    <row r="863" spans="1:50" hidden="1" outlineLevel="1">
      <c r="A863" t="s">
        <v>913</v>
      </c>
      <c r="B863" t="s">
        <v>1955</v>
      </c>
      <c r="C863" s="1">
        <f t="shared" si="336"/>
        <v>4630</v>
      </c>
      <c r="D863" s="7">
        <f>RANK(N863,(N863:P863,Q863:AE863))</f>
        <v>2</v>
      </c>
      <c r="E863" s="7">
        <f>RANK(O863,(N863:P863,Q863:AE863))</f>
        <v>1</v>
      </c>
      <c r="F863" s="7">
        <f>IF(P863&gt;0,RANK(P863,(N863:P863,Q863:AE863)),0)</f>
        <v>3</v>
      </c>
      <c r="G863" s="1">
        <f t="shared" si="337"/>
        <v>166</v>
      </c>
      <c r="H863" s="2">
        <f t="shared" si="338"/>
        <v>3.5853131749460046E-2</v>
      </c>
      <c r="I863" s="2"/>
      <c r="J863" s="2">
        <f t="shared" si="339"/>
        <v>0.46760259179265656</v>
      </c>
      <c r="K863" s="2">
        <f t="shared" si="340"/>
        <v>0.50345572354211665</v>
      </c>
      <c r="L863" s="2">
        <f t="shared" si="341"/>
        <v>2.1166306695464362E-2</v>
      </c>
      <c r="M863" s="2">
        <f t="shared" si="342"/>
        <v>7.7753779697624786E-3</v>
      </c>
      <c r="N863" s="1">
        <v>2165</v>
      </c>
      <c r="O863" s="1">
        <v>2331</v>
      </c>
      <c r="P863" s="1">
        <v>98</v>
      </c>
      <c r="Q863" s="1">
        <v>19</v>
      </c>
      <c r="R863" s="1">
        <v>7</v>
      </c>
      <c r="S863" s="1">
        <v>1</v>
      </c>
      <c r="T863" s="1">
        <v>4</v>
      </c>
      <c r="U863" s="1">
        <v>4</v>
      </c>
      <c r="V863" s="1">
        <v>1</v>
      </c>
      <c r="X863" s="1">
        <v>0</v>
      </c>
      <c r="AG863" s="7">
        <f>IF(Q863&gt;0,RANK(Q863,(N863:P863,Q863:AE863)),0)</f>
        <v>4</v>
      </c>
      <c r="AH863" s="7">
        <f>IF(R863&gt;0,RANK(R863,(N863:P863,Q863:AE863)),0)</f>
        <v>5</v>
      </c>
      <c r="AI863" s="7">
        <f>IF(T863&gt;0,RANK(T863,(N863:P863,Q863:AE863)),0)</f>
        <v>6</v>
      </c>
      <c r="AJ863" s="7">
        <f>IF(S863&gt;0,RANK(S863,(N863:P863,Q863:AE863)),0)</f>
        <v>8</v>
      </c>
      <c r="AK863" s="2">
        <f t="shared" si="343"/>
        <v>4.1036717062634988E-3</v>
      </c>
      <c r="AL863" s="2">
        <f t="shared" si="344"/>
        <v>1.5118790496760259E-3</v>
      </c>
      <c r="AM863" s="2">
        <f t="shared" si="345"/>
        <v>8.6393088552915766E-4</v>
      </c>
      <c r="AN863" s="2">
        <f t="shared" si="346"/>
        <v>2.1598272138228941E-4</v>
      </c>
      <c r="AP863" t="s">
        <v>913</v>
      </c>
      <c r="AQ863" t="s">
        <v>1955</v>
      </c>
      <c r="AR863">
        <v>5</v>
      </c>
      <c r="AT863" s="93" t="s">
        <v>843</v>
      </c>
      <c r="AU863" s="92" t="s">
        <v>202</v>
      </c>
      <c r="AV863" s="83" t="str">
        <f t="shared" si="347"/>
        <v>19063</v>
      </c>
      <c r="AX863" s="7" t="s">
        <v>3753</v>
      </c>
    </row>
    <row r="864" spans="1:50" hidden="1" outlineLevel="1">
      <c r="A864" t="s">
        <v>945</v>
      </c>
      <c r="B864" t="s">
        <v>1955</v>
      </c>
      <c r="C864" s="1">
        <f t="shared" ref="C864:C895" si="348">SUM(N864:AE864)</f>
        <v>9621</v>
      </c>
      <c r="D864" s="7">
        <f>RANK(N864,(N864:P864,Q864:AE864))</f>
        <v>2</v>
      </c>
      <c r="E864" s="7">
        <f>RANK(O864,(N864:P864,Q864:AE864))</f>
        <v>1</v>
      </c>
      <c r="F864" s="7">
        <f>IF(P864&gt;0,RANK(P864,(N864:P864,Q864:AE864)),0)</f>
        <v>3</v>
      </c>
      <c r="G864" s="1">
        <f t="shared" ref="G864:G895" si="349">IF(D864=1,N864,IF(E864=1,O864,P864))-IF(D864=2,N864,IF(E864=2,O864,P864))</f>
        <v>107</v>
      </c>
      <c r="H864" s="2">
        <f t="shared" ref="H864:H895" si="350">G864/C864</f>
        <v>1.1121505041056023E-2</v>
      </c>
      <c r="I864" s="2"/>
      <c r="J864" s="2">
        <f t="shared" ref="J864:J895" si="351">IF($C864=0,"-",N864/$C864)</f>
        <v>0.48227834944392473</v>
      </c>
      <c r="K864" s="2">
        <f t="shared" ref="K864:K895" si="352">IF($C864=0,"-",O864/$C864)</f>
        <v>0.49339985448498075</v>
      </c>
      <c r="L864" s="2">
        <f t="shared" ref="L864:L895" si="353">IF($C864=0,"-",P864/$C864)</f>
        <v>1.8085438104147179E-2</v>
      </c>
      <c r="M864" s="2">
        <f t="shared" ref="M864:M895" si="354">IF(C864=0,"-",(1-J864-K864-L864))</f>
        <v>6.236357966947402E-3</v>
      </c>
      <c r="N864" s="1">
        <v>4640</v>
      </c>
      <c r="O864" s="1">
        <v>4747</v>
      </c>
      <c r="P864" s="1">
        <v>174</v>
      </c>
      <c r="Q864" s="1">
        <v>28</v>
      </c>
      <c r="R864" s="1">
        <v>17</v>
      </c>
      <c r="S864" s="1">
        <v>3</v>
      </c>
      <c r="T864" s="1">
        <v>7</v>
      </c>
      <c r="U864" s="1">
        <v>3</v>
      </c>
      <c r="V864" s="1">
        <v>1</v>
      </c>
      <c r="X864" s="1">
        <v>1</v>
      </c>
      <c r="AG864" s="7">
        <f>IF(Q864&gt;0,RANK(Q864,(N864:P864,Q864:AE864)),0)</f>
        <v>4</v>
      </c>
      <c r="AH864" s="7">
        <f>IF(R864&gt;0,RANK(R864,(N864:P864,Q864:AE864)),0)</f>
        <v>5</v>
      </c>
      <c r="AI864" s="7">
        <f>IF(T864&gt;0,RANK(T864,(N864:P864,Q864:AE864)),0)</f>
        <v>6</v>
      </c>
      <c r="AJ864" s="7">
        <f>IF(S864&gt;0,RANK(S864,(N864:P864,Q864:AE864)),0)</f>
        <v>7</v>
      </c>
      <c r="AK864" s="2">
        <f t="shared" ref="AK864:AK895" si="355">IF($C864=0,"-",Q864/$C864)</f>
        <v>2.9103003845754078E-3</v>
      </c>
      <c r="AL864" s="2">
        <f t="shared" ref="AL864:AL895" si="356">IF($C864=0,"-",R864/$C864)</f>
        <v>1.7669680906350692E-3</v>
      </c>
      <c r="AM864" s="2">
        <f t="shared" ref="AM864:AM895" si="357">IF($C864=0,"-",T864/$C864)</f>
        <v>7.2757509614385194E-4</v>
      </c>
      <c r="AN864" s="2">
        <f t="shared" ref="AN864:AN895" si="358">IF($C864=0,"-",S864/$C864)</f>
        <v>3.1181789834736512E-4</v>
      </c>
      <c r="AP864" t="s">
        <v>945</v>
      </c>
      <c r="AQ864" t="s">
        <v>1955</v>
      </c>
      <c r="AR864">
        <v>2</v>
      </c>
      <c r="AT864" s="93" t="s">
        <v>843</v>
      </c>
      <c r="AU864" s="92" t="s">
        <v>1482</v>
      </c>
      <c r="AV864" s="83" t="str">
        <f t="shared" ref="AV864:AV895" si="359">AT864&amp;AU864</f>
        <v>19065</v>
      </c>
      <c r="AX864" s="7" t="s">
        <v>3753</v>
      </c>
    </row>
    <row r="865" spans="1:50" hidden="1" outlineLevel="1">
      <c r="A865" t="s">
        <v>2370</v>
      </c>
      <c r="B865" t="s">
        <v>1955</v>
      </c>
      <c r="C865" s="1">
        <f t="shared" si="348"/>
        <v>7238</v>
      </c>
      <c r="D865" s="7">
        <f>RANK(N865,(N865:P865,Q865:AE865))</f>
        <v>1</v>
      </c>
      <c r="E865" s="7">
        <f>RANK(O865,(N865:P865,Q865:AE865))</f>
        <v>2</v>
      </c>
      <c r="F865" s="7">
        <f>IF(P865&gt;0,RANK(P865,(N865:P865,Q865:AE865)),0)</f>
        <v>3</v>
      </c>
      <c r="G865" s="1">
        <f t="shared" si="349"/>
        <v>639</v>
      </c>
      <c r="H865" s="2">
        <f t="shared" si="350"/>
        <v>8.8284056369162756E-2</v>
      </c>
      <c r="I865" s="2"/>
      <c r="J865" s="2">
        <f t="shared" si="351"/>
        <v>0.52915169936446527</v>
      </c>
      <c r="K865" s="2">
        <f t="shared" si="352"/>
        <v>0.44086764299530257</v>
      </c>
      <c r="L865" s="2">
        <f t="shared" si="353"/>
        <v>2.1276595744680851E-2</v>
      </c>
      <c r="M865" s="2">
        <f t="shared" si="354"/>
        <v>8.7040618955513162E-3</v>
      </c>
      <c r="N865" s="1">
        <v>3830</v>
      </c>
      <c r="O865" s="1">
        <v>3191</v>
      </c>
      <c r="P865" s="1">
        <v>154</v>
      </c>
      <c r="Q865" s="1">
        <v>33</v>
      </c>
      <c r="R865" s="1">
        <v>15</v>
      </c>
      <c r="S865" s="1">
        <v>2</v>
      </c>
      <c r="T865" s="1">
        <v>7</v>
      </c>
      <c r="U865" s="1">
        <v>6</v>
      </c>
      <c r="V865" s="1">
        <v>0</v>
      </c>
      <c r="X865" s="1">
        <v>0</v>
      </c>
      <c r="AG865" s="7">
        <f>IF(Q865&gt;0,RANK(Q865,(N865:P865,Q865:AE865)),0)</f>
        <v>4</v>
      </c>
      <c r="AH865" s="7">
        <f>IF(R865&gt;0,RANK(R865,(N865:P865,Q865:AE865)),0)</f>
        <v>5</v>
      </c>
      <c r="AI865" s="7">
        <f>IF(T865&gt;0,RANK(T865,(N865:P865,Q865:AE865)),0)</f>
        <v>6</v>
      </c>
      <c r="AJ865" s="7">
        <f>IF(S865&gt;0,RANK(S865,(N865:P865,Q865:AE865)),0)</f>
        <v>8</v>
      </c>
      <c r="AK865" s="2">
        <f t="shared" si="355"/>
        <v>4.559270516717325E-3</v>
      </c>
      <c r="AL865" s="2">
        <f t="shared" si="356"/>
        <v>2.0723956894169661E-3</v>
      </c>
      <c r="AM865" s="2">
        <f t="shared" si="357"/>
        <v>9.6711798839458415E-4</v>
      </c>
      <c r="AN865" s="2">
        <f t="shared" si="358"/>
        <v>2.7631942525559546E-4</v>
      </c>
      <c r="AP865" t="s">
        <v>2370</v>
      </c>
      <c r="AQ865" t="s">
        <v>1955</v>
      </c>
      <c r="AR865">
        <v>2</v>
      </c>
      <c r="AT865" s="93" t="s">
        <v>843</v>
      </c>
      <c r="AU865" s="92" t="s">
        <v>1483</v>
      </c>
      <c r="AV865" s="83" t="str">
        <f t="shared" si="359"/>
        <v>19067</v>
      </c>
      <c r="AX865" s="7" t="s">
        <v>3753</v>
      </c>
    </row>
    <row r="866" spans="1:50" hidden="1" outlineLevel="1">
      <c r="A866" t="s">
        <v>2579</v>
      </c>
      <c r="B866" t="s">
        <v>1955</v>
      </c>
      <c r="C866" s="1">
        <f t="shared" si="348"/>
        <v>4938</v>
      </c>
      <c r="D866" s="7">
        <f>RANK(N866,(N866:P866,Q866:AE866))</f>
        <v>2</v>
      </c>
      <c r="E866" s="7">
        <f>RANK(O866,(N866:P866,Q866:AE866))</f>
        <v>1</v>
      </c>
      <c r="F866" s="7">
        <f>IF(P866&gt;0,RANK(P866,(N866:P866,Q866:AE866)),0)</f>
        <v>3</v>
      </c>
      <c r="G866" s="1">
        <f t="shared" si="349"/>
        <v>535</v>
      </c>
      <c r="H866" s="2">
        <f t="shared" si="350"/>
        <v>0.10834345889023897</v>
      </c>
      <c r="I866" s="2"/>
      <c r="J866" s="2">
        <f t="shared" si="351"/>
        <v>0.42972863507492914</v>
      </c>
      <c r="K866" s="2">
        <f t="shared" si="352"/>
        <v>0.53807209396516809</v>
      </c>
      <c r="L866" s="2">
        <f t="shared" si="353"/>
        <v>2.227622519238558E-2</v>
      </c>
      <c r="M866" s="2">
        <f t="shared" si="354"/>
        <v>9.923045767517135E-3</v>
      </c>
      <c r="N866" s="1">
        <v>2122</v>
      </c>
      <c r="O866" s="1">
        <v>2657</v>
      </c>
      <c r="P866" s="1">
        <v>110</v>
      </c>
      <c r="Q866" s="1">
        <v>16</v>
      </c>
      <c r="R866" s="1">
        <v>17</v>
      </c>
      <c r="S866" s="1">
        <v>3</v>
      </c>
      <c r="T866" s="1">
        <v>8</v>
      </c>
      <c r="U866" s="1">
        <v>4</v>
      </c>
      <c r="V866" s="1">
        <v>1</v>
      </c>
      <c r="X866" s="1">
        <v>0</v>
      </c>
      <c r="AG866" s="7">
        <f>IF(Q866&gt;0,RANK(Q866,(N866:P866,Q866:AE866)),0)</f>
        <v>5</v>
      </c>
      <c r="AH866" s="7">
        <f>IF(R866&gt;0,RANK(R866,(N866:P866,Q866:AE866)),0)</f>
        <v>4</v>
      </c>
      <c r="AI866" s="7">
        <f>IF(T866&gt;0,RANK(T866,(N866:P866,Q866:AE866)),0)</f>
        <v>6</v>
      </c>
      <c r="AJ866" s="7">
        <f>IF(S866&gt;0,RANK(S866,(N866:P866,Q866:AE866)),0)</f>
        <v>8</v>
      </c>
      <c r="AK866" s="2">
        <f t="shared" si="355"/>
        <v>3.2401782098015392E-3</v>
      </c>
      <c r="AL866" s="2">
        <f t="shared" si="356"/>
        <v>3.4426893479141351E-3</v>
      </c>
      <c r="AM866" s="2">
        <f t="shared" si="357"/>
        <v>1.6200891049007696E-3</v>
      </c>
      <c r="AN866" s="2">
        <f t="shared" si="358"/>
        <v>6.0753341433778852E-4</v>
      </c>
      <c r="AP866" t="s">
        <v>2579</v>
      </c>
      <c r="AQ866" t="s">
        <v>1955</v>
      </c>
      <c r="AR866">
        <v>5</v>
      </c>
      <c r="AT866" s="93" t="s">
        <v>843</v>
      </c>
      <c r="AU866" s="92" t="s">
        <v>1484</v>
      </c>
      <c r="AV866" s="83" t="str">
        <f t="shared" si="359"/>
        <v>19069</v>
      </c>
      <c r="AX866" s="7" t="s">
        <v>3753</v>
      </c>
    </row>
    <row r="867" spans="1:50" hidden="1" outlineLevel="1">
      <c r="A867" t="s">
        <v>1167</v>
      </c>
      <c r="B867" t="s">
        <v>1955</v>
      </c>
      <c r="C867" s="1">
        <f t="shared" si="348"/>
        <v>3616</v>
      </c>
      <c r="D867" s="7">
        <f>RANK(N867,(N867:P867,Q867:AE867))</f>
        <v>2</v>
      </c>
      <c r="E867" s="7">
        <f>RANK(O867,(N867:P867,Q867:AE867))</f>
        <v>1</v>
      </c>
      <c r="F867" s="7">
        <f>IF(P867&gt;0,RANK(P867,(N867:P867,Q867:AE867)),0)</f>
        <v>3</v>
      </c>
      <c r="G867" s="1">
        <f t="shared" si="349"/>
        <v>610</v>
      </c>
      <c r="H867" s="2">
        <f t="shared" si="350"/>
        <v>0.16869469026548672</v>
      </c>
      <c r="I867" s="2"/>
      <c r="J867" s="2">
        <f t="shared" si="351"/>
        <v>0.40348451327433627</v>
      </c>
      <c r="K867" s="2">
        <f t="shared" si="352"/>
        <v>0.57217920353982299</v>
      </c>
      <c r="L867" s="2">
        <f t="shared" si="353"/>
        <v>1.7422566371681415E-2</v>
      </c>
      <c r="M867" s="2">
        <f t="shared" si="354"/>
        <v>6.913716814159275E-3</v>
      </c>
      <c r="N867" s="1">
        <v>1459</v>
      </c>
      <c r="O867" s="1">
        <v>2069</v>
      </c>
      <c r="P867" s="1">
        <v>63</v>
      </c>
      <c r="Q867" s="1">
        <v>9</v>
      </c>
      <c r="R867" s="1">
        <v>6</v>
      </c>
      <c r="S867" s="1">
        <v>3</v>
      </c>
      <c r="T867" s="1">
        <v>3</v>
      </c>
      <c r="U867" s="1">
        <v>3</v>
      </c>
      <c r="V867" s="1">
        <v>1</v>
      </c>
      <c r="X867" s="1">
        <v>0</v>
      </c>
      <c r="AG867" s="7">
        <f>IF(Q867&gt;0,RANK(Q867,(N867:P867,Q867:AE867)),0)</f>
        <v>4</v>
      </c>
      <c r="AH867" s="7">
        <f>IF(R867&gt;0,RANK(R867,(N867:P867,Q867:AE867)),0)</f>
        <v>5</v>
      </c>
      <c r="AI867" s="7">
        <f>IF(T867&gt;0,RANK(T867,(N867:P867,Q867:AE867)),0)</f>
        <v>6</v>
      </c>
      <c r="AJ867" s="7">
        <f>IF(S867&gt;0,RANK(S867,(N867:P867,Q867:AE867)),0)</f>
        <v>6</v>
      </c>
      <c r="AK867" s="2">
        <f t="shared" si="355"/>
        <v>2.4889380530973451E-3</v>
      </c>
      <c r="AL867" s="2">
        <f t="shared" si="356"/>
        <v>1.6592920353982301E-3</v>
      </c>
      <c r="AM867" s="2">
        <f t="shared" si="357"/>
        <v>8.2964601769911503E-4</v>
      </c>
      <c r="AN867" s="2">
        <f t="shared" si="358"/>
        <v>8.2964601769911503E-4</v>
      </c>
      <c r="AP867" t="s">
        <v>1167</v>
      </c>
      <c r="AQ867" t="s">
        <v>1955</v>
      </c>
      <c r="AR867">
        <v>4</v>
      </c>
      <c r="AT867" s="93" t="s">
        <v>843</v>
      </c>
      <c r="AU867" s="92" t="s">
        <v>661</v>
      </c>
      <c r="AV867" s="83" t="str">
        <f t="shared" si="359"/>
        <v>19071</v>
      </c>
      <c r="AX867" s="7" t="s">
        <v>3753</v>
      </c>
    </row>
    <row r="868" spans="1:50" hidden="1" outlineLevel="1">
      <c r="A868" t="s">
        <v>1627</v>
      </c>
      <c r="B868" t="s">
        <v>1955</v>
      </c>
      <c r="C868" s="1">
        <f t="shared" si="348"/>
        <v>4719</v>
      </c>
      <c r="D868" s="7">
        <f>RANK(N868,(N868:P868,Q868:AE868))</f>
        <v>1</v>
      </c>
      <c r="E868" s="7">
        <f>RANK(O868,(N868:P868,Q868:AE868))</f>
        <v>2</v>
      </c>
      <c r="F868" s="7">
        <f>IF(P868&gt;0,RANK(P868,(N868:P868,Q868:AE868)),0)</f>
        <v>3</v>
      </c>
      <c r="G868" s="1">
        <f t="shared" si="349"/>
        <v>19</v>
      </c>
      <c r="H868" s="2">
        <f t="shared" si="350"/>
        <v>4.0262767535494811E-3</v>
      </c>
      <c r="I868" s="2"/>
      <c r="J868" s="2">
        <f t="shared" si="351"/>
        <v>0.48760330578512395</v>
      </c>
      <c r="K868" s="2">
        <f t="shared" si="352"/>
        <v>0.48357702903157451</v>
      </c>
      <c r="L868" s="2">
        <f t="shared" si="353"/>
        <v>2.2462386098749735E-2</v>
      </c>
      <c r="M868" s="2">
        <f t="shared" si="354"/>
        <v>6.3572790845518555E-3</v>
      </c>
      <c r="N868" s="1">
        <v>2301</v>
      </c>
      <c r="O868" s="1">
        <v>2282</v>
      </c>
      <c r="P868" s="1">
        <v>106</v>
      </c>
      <c r="Q868" s="1">
        <v>16</v>
      </c>
      <c r="R868" s="1">
        <v>7</v>
      </c>
      <c r="S868" s="1">
        <v>2</v>
      </c>
      <c r="T868" s="1">
        <v>4</v>
      </c>
      <c r="U868" s="1">
        <v>0</v>
      </c>
      <c r="V868" s="1">
        <v>1</v>
      </c>
      <c r="X868" s="1">
        <v>0</v>
      </c>
      <c r="AG868" s="7">
        <f>IF(Q868&gt;0,RANK(Q868,(N868:P868,Q868:AE868)),0)</f>
        <v>4</v>
      </c>
      <c r="AH868" s="7">
        <f>IF(R868&gt;0,RANK(R868,(N868:P868,Q868:AE868)),0)</f>
        <v>5</v>
      </c>
      <c r="AI868" s="7">
        <f>IF(T868&gt;0,RANK(T868,(N868:P868,Q868:AE868)),0)</f>
        <v>6</v>
      </c>
      <c r="AJ868" s="7">
        <f>IF(S868&gt;0,RANK(S868,(N868:P868,Q868:AE868)),0)</f>
        <v>7</v>
      </c>
      <c r="AK868" s="2">
        <f t="shared" si="355"/>
        <v>3.3905488450942998E-3</v>
      </c>
      <c r="AL868" s="2">
        <f t="shared" si="356"/>
        <v>1.4833651197287562E-3</v>
      </c>
      <c r="AM868" s="2">
        <f t="shared" si="357"/>
        <v>8.4763721127357496E-4</v>
      </c>
      <c r="AN868" s="2">
        <f t="shared" si="358"/>
        <v>4.2381860563678748E-4</v>
      </c>
      <c r="AP868" t="s">
        <v>1627</v>
      </c>
      <c r="AQ868" t="s">
        <v>1955</v>
      </c>
      <c r="AR868">
        <v>5</v>
      </c>
      <c r="AT868" s="93" t="s">
        <v>843</v>
      </c>
      <c r="AU868" s="92" t="s">
        <v>662</v>
      </c>
      <c r="AV868" s="83" t="str">
        <f t="shared" si="359"/>
        <v>19073</v>
      </c>
      <c r="AX868" s="7" t="s">
        <v>3753</v>
      </c>
    </row>
    <row r="869" spans="1:50" hidden="1" outlineLevel="1">
      <c r="A869" t="s">
        <v>1848</v>
      </c>
      <c r="B869" t="s">
        <v>1955</v>
      </c>
      <c r="C869" s="1">
        <f t="shared" si="348"/>
        <v>6111</v>
      </c>
      <c r="D869" s="7">
        <f>RANK(N869,(N869:P869,Q869:AE869))</f>
        <v>2</v>
      </c>
      <c r="E869" s="7">
        <f>RANK(O869,(N869:P869,Q869:AE869))</f>
        <v>1</v>
      </c>
      <c r="F869" s="7">
        <f>IF(P869&gt;0,RANK(P869,(N869:P869,Q869:AE869)),0)</f>
        <v>3</v>
      </c>
      <c r="G869" s="1">
        <f t="shared" si="349"/>
        <v>1712</v>
      </c>
      <c r="H869" s="2">
        <f t="shared" si="350"/>
        <v>0.28015054819178531</v>
      </c>
      <c r="I869" s="2"/>
      <c r="J869" s="2">
        <f t="shared" si="351"/>
        <v>0.35002454590083454</v>
      </c>
      <c r="K869" s="2">
        <f t="shared" si="352"/>
        <v>0.63017509409261985</v>
      </c>
      <c r="L869" s="2">
        <f t="shared" si="353"/>
        <v>1.1454753722794959E-2</v>
      </c>
      <c r="M869" s="2">
        <f t="shared" si="354"/>
        <v>8.3456062837506551E-3</v>
      </c>
      <c r="N869" s="1">
        <v>2139</v>
      </c>
      <c r="O869" s="1">
        <v>3851</v>
      </c>
      <c r="P869" s="1">
        <v>70</v>
      </c>
      <c r="Q869" s="1">
        <v>16</v>
      </c>
      <c r="R869" s="1">
        <v>14</v>
      </c>
      <c r="S869" s="1">
        <v>7</v>
      </c>
      <c r="T869" s="1">
        <v>3</v>
      </c>
      <c r="U869" s="1">
        <v>10</v>
      </c>
      <c r="V869" s="1">
        <v>1</v>
      </c>
      <c r="X869" s="1">
        <v>0</v>
      </c>
      <c r="AG869" s="7">
        <f>IF(Q869&gt;0,RANK(Q869,(N869:P869,Q869:AE869)),0)</f>
        <v>4</v>
      </c>
      <c r="AH869" s="7">
        <f>IF(R869&gt;0,RANK(R869,(N869:P869,Q869:AE869)),0)</f>
        <v>5</v>
      </c>
      <c r="AI869" s="7">
        <f>IF(T869&gt;0,RANK(T869,(N869:P869,Q869:AE869)),0)</f>
        <v>8</v>
      </c>
      <c r="AJ869" s="7">
        <f>IF(S869&gt;0,RANK(S869,(N869:P869,Q869:AE869)),0)</f>
        <v>7</v>
      </c>
      <c r="AK869" s="2">
        <f t="shared" si="355"/>
        <v>2.6182294223531335E-3</v>
      </c>
      <c r="AL869" s="2">
        <f t="shared" si="356"/>
        <v>2.2909507445589921E-3</v>
      </c>
      <c r="AM869" s="2">
        <f t="shared" si="357"/>
        <v>4.9091801669121256E-4</v>
      </c>
      <c r="AN869" s="2">
        <f t="shared" si="358"/>
        <v>1.145475372279496E-3</v>
      </c>
      <c r="AP869" t="s">
        <v>1848</v>
      </c>
      <c r="AQ869" t="s">
        <v>1955</v>
      </c>
      <c r="AR869">
        <v>2</v>
      </c>
      <c r="AT869" s="93" t="s">
        <v>843</v>
      </c>
      <c r="AU869" s="92" t="s">
        <v>663</v>
      </c>
      <c r="AV869" s="83" t="str">
        <f t="shared" si="359"/>
        <v>19075</v>
      </c>
      <c r="AX869" s="7" t="s">
        <v>3753</v>
      </c>
    </row>
    <row r="870" spans="1:50" hidden="1" outlineLevel="1">
      <c r="A870" t="s">
        <v>1011</v>
      </c>
      <c r="B870" t="s">
        <v>1955</v>
      </c>
      <c r="C870" s="1">
        <f t="shared" si="348"/>
        <v>5469</v>
      </c>
      <c r="D870" s="7">
        <f>RANK(N870,(N870:P870,Q870:AE870))</f>
        <v>2</v>
      </c>
      <c r="E870" s="7">
        <f>RANK(O870,(N870:P870,Q870:AE870))</f>
        <v>1</v>
      </c>
      <c r="F870" s="7">
        <f>IF(P870&gt;0,RANK(P870,(N870:P870,Q870:AE870)),0)</f>
        <v>3</v>
      </c>
      <c r="G870" s="1">
        <f t="shared" si="349"/>
        <v>347</v>
      </c>
      <c r="H870" s="2">
        <f t="shared" si="350"/>
        <v>6.3448528067288346E-2</v>
      </c>
      <c r="I870" s="2"/>
      <c r="J870" s="2">
        <f t="shared" si="351"/>
        <v>0.455842018650576</v>
      </c>
      <c r="K870" s="2">
        <f t="shared" si="352"/>
        <v>0.51929054671786434</v>
      </c>
      <c r="L870" s="2">
        <f t="shared" si="353"/>
        <v>1.5724995428780399E-2</v>
      </c>
      <c r="M870" s="2">
        <f t="shared" si="354"/>
        <v>9.1424392027792054E-3</v>
      </c>
      <c r="N870" s="1">
        <v>2493</v>
      </c>
      <c r="O870" s="1">
        <v>2840</v>
      </c>
      <c r="P870" s="1">
        <v>86</v>
      </c>
      <c r="Q870" s="1">
        <v>21</v>
      </c>
      <c r="R870" s="1">
        <v>17</v>
      </c>
      <c r="S870" s="1">
        <v>3</v>
      </c>
      <c r="T870" s="1">
        <v>5</v>
      </c>
      <c r="U870" s="1">
        <v>3</v>
      </c>
      <c r="V870" s="1">
        <v>0</v>
      </c>
      <c r="X870" s="1">
        <v>1</v>
      </c>
      <c r="AG870" s="7">
        <f>IF(Q870&gt;0,RANK(Q870,(N870:P870,Q870:AE870)),0)</f>
        <v>4</v>
      </c>
      <c r="AH870" s="7">
        <f>IF(R870&gt;0,RANK(R870,(N870:P870,Q870:AE870)),0)</f>
        <v>5</v>
      </c>
      <c r="AI870" s="7">
        <f>IF(T870&gt;0,RANK(T870,(N870:P870,Q870:AE870)),0)</f>
        <v>6</v>
      </c>
      <c r="AJ870" s="7">
        <f>IF(S870&gt;0,RANK(S870,(N870:P870,Q870:AE870)),0)</f>
        <v>7</v>
      </c>
      <c r="AK870" s="2">
        <f t="shared" si="355"/>
        <v>3.8398244651673065E-3</v>
      </c>
      <c r="AL870" s="2">
        <f t="shared" si="356"/>
        <v>3.1084293289449626E-3</v>
      </c>
      <c r="AM870" s="2">
        <f t="shared" si="357"/>
        <v>9.1424392027793016E-4</v>
      </c>
      <c r="AN870" s="2">
        <f t="shared" si="358"/>
        <v>5.4854635216675812E-4</v>
      </c>
      <c r="AP870" t="s">
        <v>1011</v>
      </c>
      <c r="AQ870" t="s">
        <v>1955</v>
      </c>
      <c r="AR870">
        <v>4</v>
      </c>
      <c r="AT870" s="93" t="s">
        <v>843</v>
      </c>
      <c r="AU870" s="92" t="s">
        <v>664</v>
      </c>
      <c r="AV870" s="83" t="str">
        <f t="shared" si="359"/>
        <v>19077</v>
      </c>
      <c r="AX870" s="7" t="s">
        <v>3753</v>
      </c>
    </row>
    <row r="871" spans="1:50" hidden="1" outlineLevel="1">
      <c r="A871" t="s">
        <v>3051</v>
      </c>
      <c r="B871" t="s">
        <v>1955</v>
      </c>
      <c r="C871" s="1">
        <f t="shared" si="348"/>
        <v>7574</v>
      </c>
      <c r="D871" s="7">
        <f>RANK(N871,(N871:P871,Q871:AE871))</f>
        <v>2</v>
      </c>
      <c r="E871" s="7">
        <f>RANK(O871,(N871:P871,Q871:AE871))</f>
        <v>1</v>
      </c>
      <c r="F871" s="7">
        <f>IF(P871&gt;0,RANK(P871,(N871:P871,Q871:AE871)),0)</f>
        <v>3</v>
      </c>
      <c r="G871" s="1">
        <f t="shared" si="349"/>
        <v>561</v>
      </c>
      <c r="H871" s="2">
        <f t="shared" si="350"/>
        <v>7.406918405069976E-2</v>
      </c>
      <c r="I871" s="2"/>
      <c r="J871" s="2">
        <f t="shared" si="351"/>
        <v>0.44982836017956168</v>
      </c>
      <c r="K871" s="2">
        <f t="shared" si="352"/>
        <v>0.52389754423026147</v>
      </c>
      <c r="L871" s="2">
        <f t="shared" si="353"/>
        <v>1.8616318986004753E-2</v>
      </c>
      <c r="M871" s="2">
        <f t="shared" si="354"/>
        <v>7.6577766041721514E-3</v>
      </c>
      <c r="N871" s="1">
        <v>3407</v>
      </c>
      <c r="O871" s="1">
        <v>3968</v>
      </c>
      <c r="P871" s="1">
        <v>141</v>
      </c>
      <c r="Q871" s="1">
        <v>28</v>
      </c>
      <c r="R871" s="1">
        <v>16</v>
      </c>
      <c r="S871" s="1">
        <v>6</v>
      </c>
      <c r="T871" s="1">
        <v>1</v>
      </c>
      <c r="U871" s="1">
        <v>5</v>
      </c>
      <c r="V871" s="1">
        <v>1</v>
      </c>
      <c r="X871" s="1">
        <v>1</v>
      </c>
      <c r="AG871" s="7">
        <f>IF(Q871&gt;0,RANK(Q871,(N871:P871,Q871:AE871)),0)</f>
        <v>4</v>
      </c>
      <c r="AH871" s="7">
        <f>IF(R871&gt;0,RANK(R871,(N871:P871,Q871:AE871)),0)</f>
        <v>5</v>
      </c>
      <c r="AI871" s="7">
        <f>IF(T871&gt;0,RANK(T871,(N871:P871,Q871:AE871)),0)</f>
        <v>8</v>
      </c>
      <c r="AJ871" s="7">
        <f>IF(S871&gt;0,RANK(S871,(N871:P871,Q871:AE871)),0)</f>
        <v>6</v>
      </c>
      <c r="AK871" s="2">
        <f t="shared" si="355"/>
        <v>3.6968576709796672E-3</v>
      </c>
      <c r="AL871" s="2">
        <f t="shared" si="356"/>
        <v>2.112490097702667E-3</v>
      </c>
      <c r="AM871" s="2">
        <f t="shared" si="357"/>
        <v>1.3203063110641669E-4</v>
      </c>
      <c r="AN871" s="2">
        <f t="shared" si="358"/>
        <v>7.9218378663850012E-4</v>
      </c>
      <c r="AP871" t="s">
        <v>3051</v>
      </c>
      <c r="AQ871" t="s">
        <v>1955</v>
      </c>
      <c r="AR871">
        <v>5</v>
      </c>
      <c r="AT871" s="93" t="s">
        <v>843</v>
      </c>
      <c r="AU871" s="92" t="s">
        <v>665</v>
      </c>
      <c r="AV871" s="83" t="str">
        <f t="shared" si="359"/>
        <v>19079</v>
      </c>
      <c r="AX871" s="7" t="s">
        <v>3753</v>
      </c>
    </row>
    <row r="872" spans="1:50" hidden="1" outlineLevel="1">
      <c r="A872" t="s">
        <v>1665</v>
      </c>
      <c r="B872" t="s">
        <v>1955</v>
      </c>
      <c r="C872" s="1">
        <f t="shared" si="348"/>
        <v>5438</v>
      </c>
      <c r="D872" s="7">
        <f>RANK(N872,(N872:P872,Q872:AE872))</f>
        <v>2</v>
      </c>
      <c r="E872" s="7">
        <f>RANK(O872,(N872:P872,Q872:AE872))</f>
        <v>1</v>
      </c>
      <c r="F872" s="7">
        <f>IF(P872&gt;0,RANK(P872,(N872:P872,Q872:AE872)),0)</f>
        <v>3</v>
      </c>
      <c r="G872" s="1">
        <f t="shared" si="349"/>
        <v>707</v>
      </c>
      <c r="H872" s="2">
        <f t="shared" si="350"/>
        <v>0.13001103346818682</v>
      </c>
      <c r="I872" s="2"/>
      <c r="J872" s="2">
        <f t="shared" si="351"/>
        <v>0.41945568223611623</v>
      </c>
      <c r="K872" s="2">
        <f t="shared" si="352"/>
        <v>0.54946671570430305</v>
      </c>
      <c r="L872" s="2">
        <f t="shared" si="353"/>
        <v>2.2618609783008458E-2</v>
      </c>
      <c r="M872" s="2">
        <f t="shared" si="354"/>
        <v>8.4589922765723087E-3</v>
      </c>
      <c r="N872" s="1">
        <v>2281</v>
      </c>
      <c r="O872" s="1">
        <v>2988</v>
      </c>
      <c r="P872" s="1">
        <v>123</v>
      </c>
      <c r="Q872" s="1">
        <v>23</v>
      </c>
      <c r="R872" s="1">
        <v>6</v>
      </c>
      <c r="S872" s="1">
        <v>5</v>
      </c>
      <c r="T872" s="1">
        <v>10</v>
      </c>
      <c r="U872" s="1">
        <v>2</v>
      </c>
      <c r="V872" s="1">
        <v>0</v>
      </c>
      <c r="X872" s="1">
        <v>0</v>
      </c>
      <c r="AG872" s="7">
        <f>IF(Q872&gt;0,RANK(Q872,(N872:P872,Q872:AE872)),0)</f>
        <v>4</v>
      </c>
      <c r="AH872" s="7">
        <f>IF(R872&gt;0,RANK(R872,(N872:P872,Q872:AE872)),0)</f>
        <v>6</v>
      </c>
      <c r="AI872" s="7">
        <f>IF(T872&gt;0,RANK(T872,(N872:P872,Q872:AE872)),0)</f>
        <v>5</v>
      </c>
      <c r="AJ872" s="7">
        <f>IF(S872&gt;0,RANK(S872,(N872:P872,Q872:AE872)),0)</f>
        <v>7</v>
      </c>
      <c r="AK872" s="2">
        <f t="shared" si="355"/>
        <v>4.2294961382861344E-3</v>
      </c>
      <c r="AL872" s="2">
        <f t="shared" si="356"/>
        <v>1.1033468186833395E-3</v>
      </c>
      <c r="AM872" s="2">
        <f t="shared" si="357"/>
        <v>1.8389113644722325E-3</v>
      </c>
      <c r="AN872" s="2">
        <f t="shared" si="358"/>
        <v>9.1945568223611625E-4</v>
      </c>
      <c r="AP872" t="s">
        <v>1665</v>
      </c>
      <c r="AQ872" t="s">
        <v>1955</v>
      </c>
      <c r="AR872">
        <v>5</v>
      </c>
      <c r="AT872" s="93" t="s">
        <v>843</v>
      </c>
      <c r="AU872" s="92" t="s">
        <v>666</v>
      </c>
      <c r="AV872" s="83" t="str">
        <f t="shared" si="359"/>
        <v>19081</v>
      </c>
      <c r="AX872" s="7" t="s">
        <v>3753</v>
      </c>
    </row>
    <row r="873" spans="1:50" hidden="1" outlineLevel="1">
      <c r="A873" t="s">
        <v>1269</v>
      </c>
      <c r="B873" t="s">
        <v>1955</v>
      </c>
      <c r="C873" s="1">
        <f t="shared" si="348"/>
        <v>8435</v>
      </c>
      <c r="D873" s="7">
        <f>RANK(N873,(N873:P873,Q873:AE873))</f>
        <v>2</v>
      </c>
      <c r="E873" s="7">
        <f>RANK(O873,(N873:P873,Q873:AE873))</f>
        <v>1</v>
      </c>
      <c r="F873" s="7">
        <f>IF(P873&gt;0,RANK(P873,(N873:P873,Q873:AE873)),0)</f>
        <v>3</v>
      </c>
      <c r="G873" s="1">
        <f t="shared" si="349"/>
        <v>752</v>
      </c>
      <c r="H873" s="2">
        <f t="shared" si="350"/>
        <v>8.9152341434499113E-2</v>
      </c>
      <c r="I873" s="2"/>
      <c r="J873" s="2">
        <f t="shared" si="351"/>
        <v>0.44267931238885594</v>
      </c>
      <c r="K873" s="2">
        <f t="shared" si="352"/>
        <v>0.53183165382335507</v>
      </c>
      <c r="L873" s="2">
        <f t="shared" si="353"/>
        <v>1.6716064018968583E-2</v>
      </c>
      <c r="M873" s="2">
        <f t="shared" si="354"/>
        <v>8.7729697688204121E-3</v>
      </c>
      <c r="N873" s="1">
        <v>3734</v>
      </c>
      <c r="O873" s="1">
        <v>4486</v>
      </c>
      <c r="P873" s="1">
        <v>141</v>
      </c>
      <c r="Q873" s="1">
        <v>32</v>
      </c>
      <c r="R873" s="1">
        <v>19</v>
      </c>
      <c r="S873" s="1">
        <v>4</v>
      </c>
      <c r="T873" s="1">
        <v>12</v>
      </c>
      <c r="U873" s="1">
        <v>6</v>
      </c>
      <c r="V873" s="1">
        <v>1</v>
      </c>
      <c r="X873" s="1">
        <v>0</v>
      </c>
      <c r="AG873" s="7">
        <f>IF(Q873&gt;0,RANK(Q873,(N873:P873,Q873:AE873)),0)</f>
        <v>4</v>
      </c>
      <c r="AH873" s="7">
        <f>IF(R873&gt;0,RANK(R873,(N873:P873,Q873:AE873)),0)</f>
        <v>5</v>
      </c>
      <c r="AI873" s="7">
        <f>IF(T873&gt;0,RANK(T873,(N873:P873,Q873:AE873)),0)</f>
        <v>6</v>
      </c>
      <c r="AJ873" s="7">
        <f>IF(S873&gt;0,RANK(S873,(N873:P873,Q873:AE873)),0)</f>
        <v>8</v>
      </c>
      <c r="AK873" s="2">
        <f t="shared" si="355"/>
        <v>3.7937166567871962E-3</v>
      </c>
      <c r="AL873" s="2">
        <f t="shared" si="356"/>
        <v>2.2525192649673976E-3</v>
      </c>
      <c r="AM873" s="2">
        <f t="shared" si="357"/>
        <v>1.4226437462951985E-3</v>
      </c>
      <c r="AN873" s="2">
        <f t="shared" si="358"/>
        <v>4.7421458209839952E-4</v>
      </c>
      <c r="AP873" t="s">
        <v>1269</v>
      </c>
      <c r="AQ873" t="s">
        <v>1955</v>
      </c>
      <c r="AR873">
        <v>5</v>
      </c>
      <c r="AT873" s="93" t="s">
        <v>843</v>
      </c>
      <c r="AU873" s="92" t="s">
        <v>667</v>
      </c>
      <c r="AV873" s="83" t="str">
        <f t="shared" si="359"/>
        <v>19083</v>
      </c>
      <c r="AX873" s="7" t="s">
        <v>3753</v>
      </c>
    </row>
    <row r="874" spans="1:50" hidden="1" outlineLevel="1">
      <c r="A874" t="s">
        <v>3190</v>
      </c>
      <c r="B874" t="s">
        <v>1955</v>
      </c>
      <c r="C874" s="1">
        <f t="shared" si="348"/>
        <v>6543</v>
      </c>
      <c r="D874" s="7">
        <f>RANK(N874,(N874:P874,Q874:AE874))</f>
        <v>2</v>
      </c>
      <c r="E874" s="7">
        <f>RANK(O874,(N874:P874,Q874:AE874))</f>
        <v>1</v>
      </c>
      <c r="F874" s="7">
        <f>IF(P874&gt;0,RANK(P874,(N874:P874,Q874:AE874)),0)</f>
        <v>3</v>
      </c>
      <c r="G874" s="1">
        <f t="shared" si="349"/>
        <v>1251</v>
      </c>
      <c r="H874" s="2">
        <f t="shared" si="350"/>
        <v>0.19119669876203577</v>
      </c>
      <c r="I874" s="2"/>
      <c r="J874" s="2">
        <f t="shared" si="351"/>
        <v>0.3898823169799786</v>
      </c>
      <c r="K874" s="2">
        <f t="shared" si="352"/>
        <v>0.58107901574201437</v>
      </c>
      <c r="L874" s="2">
        <f t="shared" si="353"/>
        <v>1.9257221458046769E-2</v>
      </c>
      <c r="M874" s="2">
        <f t="shared" si="354"/>
        <v>9.7814458199603112E-3</v>
      </c>
      <c r="N874" s="1">
        <v>2551</v>
      </c>
      <c r="O874" s="1">
        <v>3802</v>
      </c>
      <c r="P874" s="1">
        <v>126</v>
      </c>
      <c r="Q874" s="1">
        <v>33</v>
      </c>
      <c r="R874" s="1">
        <v>11</v>
      </c>
      <c r="S874" s="1">
        <v>6</v>
      </c>
      <c r="T874" s="1">
        <v>7</v>
      </c>
      <c r="U874" s="1">
        <v>6</v>
      </c>
      <c r="V874" s="1">
        <v>0</v>
      </c>
      <c r="X874" s="1">
        <v>1</v>
      </c>
      <c r="AG874" s="7">
        <f>IF(Q874&gt;0,RANK(Q874,(N874:P874,Q874:AE874)),0)</f>
        <v>4</v>
      </c>
      <c r="AH874" s="7">
        <f>IF(R874&gt;0,RANK(R874,(N874:P874,Q874:AE874)),0)</f>
        <v>5</v>
      </c>
      <c r="AI874" s="7">
        <f>IF(T874&gt;0,RANK(T874,(N874:P874,Q874:AE874)),0)</f>
        <v>6</v>
      </c>
      <c r="AJ874" s="7">
        <f>IF(S874&gt;0,RANK(S874,(N874:P874,Q874:AE874)),0)</f>
        <v>7</v>
      </c>
      <c r="AK874" s="2">
        <f t="shared" si="355"/>
        <v>5.0435580009170105E-3</v>
      </c>
      <c r="AL874" s="2">
        <f t="shared" si="356"/>
        <v>1.6811860003056701E-3</v>
      </c>
      <c r="AM874" s="2">
        <f t="shared" si="357"/>
        <v>1.0698456365581537E-3</v>
      </c>
      <c r="AN874" s="2">
        <f t="shared" si="358"/>
        <v>9.1701054562127462E-4</v>
      </c>
      <c r="AP874" t="s">
        <v>3190</v>
      </c>
      <c r="AQ874" t="s">
        <v>1955</v>
      </c>
      <c r="AR874">
        <v>4</v>
      </c>
      <c r="AT874" s="93" t="s">
        <v>843</v>
      </c>
      <c r="AU874" s="92" t="s">
        <v>668</v>
      </c>
      <c r="AV874" s="83" t="str">
        <f t="shared" si="359"/>
        <v>19085</v>
      </c>
      <c r="AX874" s="7" t="s">
        <v>3753</v>
      </c>
    </row>
    <row r="875" spans="1:50" hidden="1" outlineLevel="1">
      <c r="A875" t="s">
        <v>2178</v>
      </c>
      <c r="B875" t="s">
        <v>1955</v>
      </c>
      <c r="C875" s="1">
        <f t="shared" si="348"/>
        <v>8671</v>
      </c>
      <c r="D875" s="7">
        <f>RANK(N875,(N875:P875,Q875:AE875))</f>
        <v>2</v>
      </c>
      <c r="E875" s="7">
        <f>RANK(O875,(N875:P875,Q875:AE875))</f>
        <v>1</v>
      </c>
      <c r="F875" s="7">
        <f>IF(P875&gt;0,RANK(P875,(N875:P875,Q875:AE875)),0)</f>
        <v>3</v>
      </c>
      <c r="G875" s="1">
        <f t="shared" si="349"/>
        <v>569</v>
      </c>
      <c r="H875" s="2">
        <f t="shared" si="350"/>
        <v>6.5621035636028141E-2</v>
      </c>
      <c r="I875" s="2"/>
      <c r="J875" s="2">
        <f t="shared" si="351"/>
        <v>0.45058240110713876</v>
      </c>
      <c r="K875" s="2">
        <f t="shared" si="352"/>
        <v>0.51620343674316693</v>
      </c>
      <c r="L875" s="2">
        <f t="shared" si="353"/>
        <v>2.1104832199284974E-2</v>
      </c>
      <c r="M875" s="2">
        <f t="shared" si="354"/>
        <v>1.210932995040933E-2</v>
      </c>
      <c r="N875" s="1">
        <v>3907</v>
      </c>
      <c r="O875" s="1">
        <v>4476</v>
      </c>
      <c r="P875" s="1">
        <v>183</v>
      </c>
      <c r="Q875" s="1">
        <v>46</v>
      </c>
      <c r="R875" s="1">
        <v>21</v>
      </c>
      <c r="S875" s="1">
        <v>1</v>
      </c>
      <c r="T875" s="1">
        <v>19</v>
      </c>
      <c r="U875" s="1">
        <v>16</v>
      </c>
      <c r="V875" s="1">
        <v>1</v>
      </c>
      <c r="X875" s="1">
        <v>1</v>
      </c>
      <c r="AG875" s="7">
        <f>IF(Q875&gt;0,RANK(Q875,(N875:P875,Q875:AE875)),0)</f>
        <v>4</v>
      </c>
      <c r="AH875" s="7">
        <f>IF(R875&gt;0,RANK(R875,(N875:P875,Q875:AE875)),0)</f>
        <v>5</v>
      </c>
      <c r="AI875" s="7">
        <f>IF(T875&gt;0,RANK(T875,(N875:P875,Q875:AE875)),0)</f>
        <v>6</v>
      </c>
      <c r="AJ875" s="7">
        <f>IF(S875&gt;0,RANK(S875,(N875:P875,Q875:AE875)),0)</f>
        <v>8</v>
      </c>
      <c r="AK875" s="2">
        <f t="shared" si="355"/>
        <v>5.3050397877984082E-3</v>
      </c>
      <c r="AL875" s="2">
        <f t="shared" si="356"/>
        <v>2.421865990081882E-3</v>
      </c>
      <c r="AM875" s="2">
        <f t="shared" si="357"/>
        <v>2.1912120862645598E-3</v>
      </c>
      <c r="AN875" s="2">
        <f t="shared" si="358"/>
        <v>1.1532695190866105E-4</v>
      </c>
      <c r="AP875" t="s">
        <v>2178</v>
      </c>
      <c r="AQ875" t="s">
        <v>1955</v>
      </c>
      <c r="AR875">
        <v>3</v>
      </c>
      <c r="AT875" s="93" t="s">
        <v>843</v>
      </c>
      <c r="AU875" s="92" t="s">
        <v>91</v>
      </c>
      <c r="AV875" s="83" t="str">
        <f t="shared" si="359"/>
        <v>19087</v>
      </c>
      <c r="AX875" s="7" t="s">
        <v>3753</v>
      </c>
    </row>
    <row r="876" spans="1:50" hidden="1" outlineLevel="1">
      <c r="A876" t="s">
        <v>1527</v>
      </c>
      <c r="B876" t="s">
        <v>1955</v>
      </c>
      <c r="C876" s="1">
        <f t="shared" si="348"/>
        <v>4491</v>
      </c>
      <c r="D876" s="7">
        <f>RANK(N876,(N876:P876,Q876:AE876))</f>
        <v>1</v>
      </c>
      <c r="E876" s="7">
        <f>RANK(O876,(N876:P876,Q876:AE876))</f>
        <v>2</v>
      </c>
      <c r="F876" s="7">
        <f>IF(P876&gt;0,RANK(P876,(N876:P876,Q876:AE876)),0)</f>
        <v>3</v>
      </c>
      <c r="G876" s="1">
        <f t="shared" si="349"/>
        <v>504</v>
      </c>
      <c r="H876" s="2">
        <f t="shared" si="350"/>
        <v>0.11222444889779559</v>
      </c>
      <c r="I876" s="2"/>
      <c r="J876" s="2">
        <f t="shared" si="351"/>
        <v>0.54019149409930978</v>
      </c>
      <c r="K876" s="2">
        <f t="shared" si="352"/>
        <v>0.42796704520151413</v>
      </c>
      <c r="L876" s="2">
        <f t="shared" si="353"/>
        <v>2.2266755733689601E-2</v>
      </c>
      <c r="M876" s="2">
        <f t="shared" si="354"/>
        <v>9.5747049654864927E-3</v>
      </c>
      <c r="N876" s="1">
        <v>2426</v>
      </c>
      <c r="O876" s="1">
        <v>1922</v>
      </c>
      <c r="P876" s="1">
        <v>100</v>
      </c>
      <c r="Q876" s="1">
        <v>31</v>
      </c>
      <c r="R876" s="1">
        <v>3</v>
      </c>
      <c r="S876" s="1">
        <v>1</v>
      </c>
      <c r="T876" s="1">
        <v>3</v>
      </c>
      <c r="U876" s="1">
        <v>5</v>
      </c>
      <c r="V876" s="1">
        <v>0</v>
      </c>
      <c r="X876" s="1">
        <v>0</v>
      </c>
      <c r="AG876" s="7">
        <f>IF(Q876&gt;0,RANK(Q876,(N876:P876,Q876:AE876)),0)</f>
        <v>4</v>
      </c>
      <c r="AH876" s="7">
        <f>IF(R876&gt;0,RANK(R876,(N876:P876,Q876:AE876)),0)</f>
        <v>6</v>
      </c>
      <c r="AI876" s="7">
        <f>IF(T876&gt;0,RANK(T876,(N876:P876,Q876:AE876)),0)</f>
        <v>6</v>
      </c>
      <c r="AJ876" s="7">
        <f>IF(S876&gt;0,RANK(S876,(N876:P876,Q876:AE876)),0)</f>
        <v>8</v>
      </c>
      <c r="AK876" s="2">
        <f t="shared" si="355"/>
        <v>6.9026942774437763E-3</v>
      </c>
      <c r="AL876" s="2">
        <f t="shared" si="356"/>
        <v>6.680026720106881E-4</v>
      </c>
      <c r="AM876" s="2">
        <f t="shared" si="357"/>
        <v>6.680026720106881E-4</v>
      </c>
      <c r="AN876" s="2">
        <f t="shared" si="358"/>
        <v>2.2266755733689602E-4</v>
      </c>
      <c r="AP876" t="s">
        <v>1527</v>
      </c>
      <c r="AQ876" t="s">
        <v>1955</v>
      </c>
      <c r="AR876">
        <v>2</v>
      </c>
      <c r="AT876" s="93" t="s">
        <v>843</v>
      </c>
      <c r="AU876" s="92" t="s">
        <v>92</v>
      </c>
      <c r="AV876" s="83" t="str">
        <f t="shared" si="359"/>
        <v>19089</v>
      </c>
      <c r="AX876" s="7" t="s">
        <v>3753</v>
      </c>
    </row>
    <row r="877" spans="1:50" hidden="1" outlineLevel="1">
      <c r="A877" t="s">
        <v>2336</v>
      </c>
      <c r="B877" t="s">
        <v>1955</v>
      </c>
      <c r="C877" s="1">
        <f t="shared" si="348"/>
        <v>4940</v>
      </c>
      <c r="D877" s="7">
        <f>RANK(N877,(N877:P877,Q877:AE877))</f>
        <v>2</v>
      </c>
      <c r="E877" s="7">
        <f>RANK(O877,(N877:P877,Q877:AE877))</f>
        <v>1</v>
      </c>
      <c r="F877" s="7">
        <f>IF(P877&gt;0,RANK(P877,(N877:P877,Q877:AE877)),0)</f>
        <v>3</v>
      </c>
      <c r="G877" s="1">
        <f t="shared" si="349"/>
        <v>897</v>
      </c>
      <c r="H877" s="2">
        <f t="shared" si="350"/>
        <v>0.18157894736842106</v>
      </c>
      <c r="I877" s="2"/>
      <c r="J877" s="2">
        <f t="shared" si="351"/>
        <v>0.3945344129554656</v>
      </c>
      <c r="K877" s="2">
        <f t="shared" si="352"/>
        <v>0.5761133603238866</v>
      </c>
      <c r="L877" s="2">
        <f t="shared" si="353"/>
        <v>2.0242914979757085E-2</v>
      </c>
      <c r="M877" s="2">
        <f t="shared" si="354"/>
        <v>9.1093117408907708E-3</v>
      </c>
      <c r="N877" s="1">
        <v>1949</v>
      </c>
      <c r="O877" s="1">
        <v>2846</v>
      </c>
      <c r="P877" s="1">
        <v>100</v>
      </c>
      <c r="Q877" s="1">
        <v>23</v>
      </c>
      <c r="R877" s="1">
        <v>13</v>
      </c>
      <c r="S877" s="1">
        <v>0</v>
      </c>
      <c r="T877" s="1">
        <v>3</v>
      </c>
      <c r="U877" s="1">
        <v>6</v>
      </c>
      <c r="V877" s="1">
        <v>0</v>
      </c>
      <c r="X877" s="1">
        <v>0</v>
      </c>
      <c r="AG877" s="7">
        <f>IF(Q877&gt;0,RANK(Q877,(N877:P877,Q877:AE877)),0)</f>
        <v>4</v>
      </c>
      <c r="AH877" s="7">
        <f>IF(R877&gt;0,RANK(R877,(N877:P877,Q877:AE877)),0)</f>
        <v>5</v>
      </c>
      <c r="AI877" s="7">
        <f>IF(T877&gt;0,RANK(T877,(N877:P877,Q877:AE877)),0)</f>
        <v>7</v>
      </c>
      <c r="AJ877" s="7">
        <f>IF(S877&gt;0,RANK(S877,(N877:P877,Q877:AE877)),0)</f>
        <v>0</v>
      </c>
      <c r="AK877" s="2">
        <f t="shared" si="355"/>
        <v>4.65587044534413E-3</v>
      </c>
      <c r="AL877" s="2">
        <f t="shared" si="356"/>
        <v>2.631578947368421E-3</v>
      </c>
      <c r="AM877" s="2">
        <f t="shared" si="357"/>
        <v>6.0728744939271258E-4</v>
      </c>
      <c r="AN877" s="2">
        <f t="shared" si="358"/>
        <v>0</v>
      </c>
      <c r="AP877" t="s">
        <v>2336</v>
      </c>
      <c r="AQ877" t="s">
        <v>1955</v>
      </c>
      <c r="AR877">
        <v>5</v>
      </c>
      <c r="AT877" s="93" t="s">
        <v>843</v>
      </c>
      <c r="AU877" s="92" t="s">
        <v>93</v>
      </c>
      <c r="AV877" s="83" t="str">
        <f t="shared" si="359"/>
        <v>19091</v>
      </c>
      <c r="AX877" s="7" t="s">
        <v>3753</v>
      </c>
    </row>
    <row r="878" spans="1:50" hidden="1" outlineLevel="1">
      <c r="A878" t="s">
        <v>1012</v>
      </c>
      <c r="B878" t="s">
        <v>1955</v>
      </c>
      <c r="C878" s="1">
        <f t="shared" si="348"/>
        <v>3491</v>
      </c>
      <c r="D878" s="7">
        <f>RANK(N878,(N878:P878,Q878:AE878))</f>
        <v>2</v>
      </c>
      <c r="E878" s="7">
        <f>RANK(O878,(N878:P878,Q878:AE878))</f>
        <v>1</v>
      </c>
      <c r="F878" s="7">
        <f>IF(P878&gt;0,RANK(P878,(N878:P878,Q878:AE878)),0)</f>
        <v>3</v>
      </c>
      <c r="G878" s="1">
        <f t="shared" si="349"/>
        <v>557</v>
      </c>
      <c r="H878" s="2">
        <f t="shared" si="350"/>
        <v>0.15955313663706674</v>
      </c>
      <c r="I878" s="2"/>
      <c r="J878" s="2">
        <f t="shared" si="351"/>
        <v>0.40418218275565743</v>
      </c>
      <c r="K878" s="2">
        <f t="shared" si="352"/>
        <v>0.56373531939272414</v>
      </c>
      <c r="L878" s="2">
        <f t="shared" si="353"/>
        <v>1.6614150673159554E-2</v>
      </c>
      <c r="M878" s="2">
        <f t="shared" si="354"/>
        <v>1.5468347178458876E-2</v>
      </c>
      <c r="N878" s="1">
        <v>1411</v>
      </c>
      <c r="O878" s="1">
        <v>1968</v>
      </c>
      <c r="P878" s="1">
        <v>58</v>
      </c>
      <c r="Q878" s="1">
        <v>36</v>
      </c>
      <c r="R878" s="1">
        <v>16</v>
      </c>
      <c r="S878" s="1">
        <v>0</v>
      </c>
      <c r="T878" s="1">
        <v>1</v>
      </c>
      <c r="U878" s="1">
        <v>0</v>
      </c>
      <c r="V878" s="1">
        <v>1</v>
      </c>
      <c r="X878" s="1">
        <v>0</v>
      </c>
      <c r="AG878" s="7">
        <f>IF(Q878&gt;0,RANK(Q878,(N878:P878,Q878:AE878)),0)</f>
        <v>4</v>
      </c>
      <c r="AH878" s="7">
        <f>IF(R878&gt;0,RANK(R878,(N878:P878,Q878:AE878)),0)</f>
        <v>5</v>
      </c>
      <c r="AI878" s="7">
        <f>IF(T878&gt;0,RANK(T878,(N878:P878,Q878:AE878)),0)</f>
        <v>6</v>
      </c>
      <c r="AJ878" s="7">
        <f>IF(S878&gt;0,RANK(S878,(N878:P878,Q878:AE878)),0)</f>
        <v>0</v>
      </c>
      <c r="AK878" s="2">
        <f t="shared" si="355"/>
        <v>1.031223145230593E-2</v>
      </c>
      <c r="AL878" s="2">
        <f t="shared" si="356"/>
        <v>4.5832139788026353E-3</v>
      </c>
      <c r="AM878" s="2">
        <f t="shared" si="357"/>
        <v>2.8645087367516471E-4</v>
      </c>
      <c r="AN878" s="2">
        <f t="shared" si="358"/>
        <v>0</v>
      </c>
      <c r="AP878" t="s">
        <v>1012</v>
      </c>
      <c r="AQ878" t="s">
        <v>1955</v>
      </c>
      <c r="AR878">
        <v>5</v>
      </c>
      <c r="AT878" s="93" t="s">
        <v>843</v>
      </c>
      <c r="AU878" s="92" t="s">
        <v>94</v>
      </c>
      <c r="AV878" s="83" t="str">
        <f t="shared" si="359"/>
        <v>19093</v>
      </c>
      <c r="AX878" s="7" t="s">
        <v>3753</v>
      </c>
    </row>
    <row r="879" spans="1:50" hidden="1" outlineLevel="1">
      <c r="A879" t="s">
        <v>1954</v>
      </c>
      <c r="B879" t="s">
        <v>1955</v>
      </c>
      <c r="C879" s="1">
        <f t="shared" si="348"/>
        <v>7413</v>
      </c>
      <c r="D879" s="7">
        <f>RANK(N879,(N879:P879,Q879:AE879))</f>
        <v>2</v>
      </c>
      <c r="E879" s="7">
        <f>RANK(O879,(N879:P879,Q879:AE879))</f>
        <v>1</v>
      </c>
      <c r="F879" s="7">
        <f>IF(P879&gt;0,RANK(P879,(N879:P879,Q879:AE879)),0)</f>
        <v>3</v>
      </c>
      <c r="G879" s="1">
        <f t="shared" si="349"/>
        <v>664</v>
      </c>
      <c r="H879" s="2">
        <f t="shared" si="350"/>
        <v>8.9572372858491844E-2</v>
      </c>
      <c r="I879" s="2"/>
      <c r="J879" s="2">
        <f t="shared" si="351"/>
        <v>0.4357210306218805</v>
      </c>
      <c r="K879" s="2">
        <f t="shared" si="352"/>
        <v>0.52529340348037235</v>
      </c>
      <c r="L879" s="2">
        <f t="shared" si="353"/>
        <v>2.5360852556319979E-2</v>
      </c>
      <c r="M879" s="2">
        <f t="shared" si="354"/>
        <v>1.3624713341427175E-2</v>
      </c>
      <c r="N879" s="1">
        <v>3230</v>
      </c>
      <c r="O879" s="1">
        <v>3894</v>
      </c>
      <c r="P879" s="1">
        <v>188</v>
      </c>
      <c r="Q879" s="1">
        <v>58</v>
      </c>
      <c r="R879" s="1">
        <v>17</v>
      </c>
      <c r="S879" s="1">
        <v>6</v>
      </c>
      <c r="T879" s="1">
        <v>13</v>
      </c>
      <c r="U879" s="1">
        <v>5</v>
      </c>
      <c r="V879" s="1">
        <v>1</v>
      </c>
      <c r="X879" s="1">
        <v>1</v>
      </c>
      <c r="AG879" s="7">
        <f>IF(Q879&gt;0,RANK(Q879,(N879:P879,Q879:AE879)),0)</f>
        <v>4</v>
      </c>
      <c r="AH879" s="7">
        <f>IF(R879&gt;0,RANK(R879,(N879:P879,Q879:AE879)),0)</f>
        <v>5</v>
      </c>
      <c r="AI879" s="7">
        <f>IF(T879&gt;0,RANK(T879,(N879:P879,Q879:AE879)),0)</f>
        <v>6</v>
      </c>
      <c r="AJ879" s="7">
        <f>IF(S879&gt;0,RANK(S879,(N879:P879,Q879:AE879)),0)</f>
        <v>7</v>
      </c>
      <c r="AK879" s="2">
        <f t="shared" si="355"/>
        <v>7.824092809928504E-3</v>
      </c>
      <c r="AL879" s="2">
        <f t="shared" si="356"/>
        <v>2.2932685822204236E-3</v>
      </c>
      <c r="AM879" s="2">
        <f t="shared" si="357"/>
        <v>1.7536759746391475E-3</v>
      </c>
      <c r="AN879" s="2">
        <f t="shared" si="358"/>
        <v>8.0938891137191421E-4</v>
      </c>
      <c r="AP879" t="s">
        <v>1954</v>
      </c>
      <c r="AQ879" t="s">
        <v>1955</v>
      </c>
      <c r="AR879">
        <v>2</v>
      </c>
      <c r="AT879" s="93" t="s">
        <v>843</v>
      </c>
      <c r="AU879" s="92" t="s">
        <v>95</v>
      </c>
      <c r="AV879" s="83" t="str">
        <f t="shared" si="359"/>
        <v>19095</v>
      </c>
      <c r="AX879" s="7" t="s">
        <v>3753</v>
      </c>
    </row>
    <row r="880" spans="1:50" hidden="1" outlineLevel="1">
      <c r="A880" t="s">
        <v>3023</v>
      </c>
      <c r="B880" t="s">
        <v>1955</v>
      </c>
      <c r="C880" s="1">
        <f t="shared" si="348"/>
        <v>9032</v>
      </c>
      <c r="D880" s="7">
        <f>RANK(N880,(N880:P880,Q880:AE880))</f>
        <v>1</v>
      </c>
      <c r="E880" s="7">
        <f>RANK(O880,(N880:P880,Q880:AE880))</f>
        <v>2</v>
      </c>
      <c r="F880" s="7">
        <f>IF(P880&gt;0,RANK(P880,(N880:P880,Q880:AE880)),0)</f>
        <v>3</v>
      </c>
      <c r="G880" s="1">
        <f t="shared" si="349"/>
        <v>1176</v>
      </c>
      <c r="H880" s="2">
        <f t="shared" si="350"/>
        <v>0.13020372010628875</v>
      </c>
      <c r="I880" s="2"/>
      <c r="J880" s="2">
        <f t="shared" si="351"/>
        <v>0.54749778565101859</v>
      </c>
      <c r="K880" s="2">
        <f t="shared" si="352"/>
        <v>0.41729406554472986</v>
      </c>
      <c r="L880" s="2">
        <f t="shared" si="353"/>
        <v>2.5132860938883967E-2</v>
      </c>
      <c r="M880" s="2">
        <f t="shared" si="354"/>
        <v>1.0075287865367582E-2</v>
      </c>
      <c r="N880" s="1">
        <v>4945</v>
      </c>
      <c r="O880" s="1">
        <v>3769</v>
      </c>
      <c r="P880" s="1">
        <v>227</v>
      </c>
      <c r="Q880" s="1">
        <v>51</v>
      </c>
      <c r="R880" s="1">
        <v>15</v>
      </c>
      <c r="S880" s="1">
        <v>4</v>
      </c>
      <c r="T880" s="1">
        <v>6</v>
      </c>
      <c r="U880" s="1">
        <v>14</v>
      </c>
      <c r="V880" s="1">
        <v>1</v>
      </c>
      <c r="X880" s="1">
        <v>0</v>
      </c>
      <c r="AG880" s="7">
        <f>IF(Q880&gt;0,RANK(Q880,(N880:P880,Q880:AE880)),0)</f>
        <v>4</v>
      </c>
      <c r="AH880" s="7">
        <f>IF(R880&gt;0,RANK(R880,(N880:P880,Q880:AE880)),0)</f>
        <v>5</v>
      </c>
      <c r="AI880" s="7">
        <f>IF(T880&gt;0,RANK(T880,(N880:P880,Q880:AE880)),0)</f>
        <v>7</v>
      </c>
      <c r="AJ880" s="7">
        <f>IF(S880&gt;0,RANK(S880,(N880:P880,Q880:AE880)),0)</f>
        <v>8</v>
      </c>
      <c r="AK880" s="2">
        <f t="shared" si="355"/>
        <v>5.6465899025686444E-3</v>
      </c>
      <c r="AL880" s="2">
        <f t="shared" si="356"/>
        <v>1.6607617360496014E-3</v>
      </c>
      <c r="AM880" s="2">
        <f t="shared" si="357"/>
        <v>6.6430469441984053E-4</v>
      </c>
      <c r="AN880" s="2">
        <f t="shared" si="358"/>
        <v>4.4286979627989372E-4</v>
      </c>
      <c r="AP880" t="s">
        <v>3023</v>
      </c>
      <c r="AQ880" t="s">
        <v>1955</v>
      </c>
      <c r="AR880">
        <v>2</v>
      </c>
      <c r="AT880" s="93" t="s">
        <v>843</v>
      </c>
      <c r="AU880" s="92" t="s">
        <v>96</v>
      </c>
      <c r="AV880" s="83" t="str">
        <f t="shared" si="359"/>
        <v>19097</v>
      </c>
      <c r="AX880" s="7" t="s">
        <v>3753</v>
      </c>
    </row>
    <row r="881" spans="1:50" hidden="1" outlineLevel="1">
      <c r="A881" t="s">
        <v>2865</v>
      </c>
      <c r="B881" t="s">
        <v>1955</v>
      </c>
      <c r="C881" s="1">
        <f t="shared" si="348"/>
        <v>17835</v>
      </c>
      <c r="D881" s="7">
        <f>RANK(N881,(N881:P881,Q881:AE881))</f>
        <v>2</v>
      </c>
      <c r="E881" s="7">
        <f>RANK(O881,(N881:P881,Q881:AE881))</f>
        <v>1</v>
      </c>
      <c r="F881" s="7">
        <f>IF(P881&gt;0,RANK(P881,(N881:P881,Q881:AE881)),0)</f>
        <v>3</v>
      </c>
      <c r="G881" s="1">
        <f t="shared" si="349"/>
        <v>30</v>
      </c>
      <c r="H881" s="2">
        <f t="shared" si="350"/>
        <v>1.6820857863751051E-3</v>
      </c>
      <c r="I881" s="2"/>
      <c r="J881" s="2">
        <f t="shared" si="351"/>
        <v>0.48774880852256797</v>
      </c>
      <c r="K881" s="2">
        <f t="shared" si="352"/>
        <v>0.4894308943089431</v>
      </c>
      <c r="L881" s="2">
        <f t="shared" si="353"/>
        <v>1.4970563498738435E-2</v>
      </c>
      <c r="M881" s="2">
        <f t="shared" si="354"/>
        <v>7.8497336697504992E-3</v>
      </c>
      <c r="N881" s="1">
        <v>8699</v>
      </c>
      <c r="O881" s="1">
        <v>8729</v>
      </c>
      <c r="P881" s="1">
        <v>267</v>
      </c>
      <c r="Q881" s="1">
        <v>71</v>
      </c>
      <c r="R881" s="1">
        <v>40</v>
      </c>
      <c r="S881" s="1">
        <v>7</v>
      </c>
      <c r="T881" s="1">
        <v>14</v>
      </c>
      <c r="U881" s="1">
        <v>6</v>
      </c>
      <c r="V881" s="1">
        <v>1</v>
      </c>
      <c r="X881" s="1">
        <v>1</v>
      </c>
      <c r="AG881" s="7">
        <f>IF(Q881&gt;0,RANK(Q881,(N881:P881,Q881:AE881)),0)</f>
        <v>4</v>
      </c>
      <c r="AH881" s="7">
        <f>IF(R881&gt;0,RANK(R881,(N881:P881,Q881:AE881)),0)</f>
        <v>5</v>
      </c>
      <c r="AI881" s="7">
        <f>IF(T881&gt;0,RANK(T881,(N881:P881,Q881:AE881)),0)</f>
        <v>6</v>
      </c>
      <c r="AJ881" s="7">
        <f>IF(S881&gt;0,RANK(S881,(N881:P881,Q881:AE881)),0)</f>
        <v>7</v>
      </c>
      <c r="AK881" s="2">
        <f t="shared" si="355"/>
        <v>3.9809363610877491E-3</v>
      </c>
      <c r="AL881" s="2">
        <f t="shared" si="356"/>
        <v>2.2427810485001402E-3</v>
      </c>
      <c r="AM881" s="2">
        <f t="shared" si="357"/>
        <v>7.849733669750491E-4</v>
      </c>
      <c r="AN881" s="2">
        <f t="shared" si="358"/>
        <v>3.9248668348752455E-4</v>
      </c>
      <c r="AP881" t="s">
        <v>2865</v>
      </c>
      <c r="AQ881" t="s">
        <v>1955</v>
      </c>
      <c r="AR881">
        <v>3</v>
      </c>
      <c r="AT881" s="93" t="s">
        <v>843</v>
      </c>
      <c r="AU881" s="92" t="s">
        <v>310</v>
      </c>
      <c r="AV881" s="83" t="str">
        <f t="shared" si="359"/>
        <v>19099</v>
      </c>
      <c r="AX881" s="7" t="s">
        <v>3753</v>
      </c>
    </row>
    <row r="882" spans="1:50" hidden="1" outlineLevel="1">
      <c r="A882" t="s">
        <v>3024</v>
      </c>
      <c r="B882" t="s">
        <v>1955</v>
      </c>
      <c r="C882" s="1">
        <f t="shared" si="348"/>
        <v>7548</v>
      </c>
      <c r="D882" s="7">
        <f>RANK(N882,(N882:P882,Q882:AE882))</f>
        <v>2</v>
      </c>
      <c r="E882" s="7">
        <f>RANK(O882,(N882:P882,Q882:AE882))</f>
        <v>1</v>
      </c>
      <c r="F882" s="7">
        <f>IF(P882&gt;0,RANK(P882,(N882:P882,Q882:AE882)),0)</f>
        <v>4</v>
      </c>
      <c r="G882" s="1">
        <f t="shared" si="349"/>
        <v>385</v>
      </c>
      <c r="H882" s="2">
        <f t="shared" si="350"/>
        <v>5.1006889242183356E-2</v>
      </c>
      <c r="I882" s="2"/>
      <c r="J882" s="2">
        <f t="shared" si="351"/>
        <v>0.37930577636459989</v>
      </c>
      <c r="K882" s="2">
        <f t="shared" si="352"/>
        <v>0.43031266560678327</v>
      </c>
      <c r="L882" s="2">
        <f t="shared" si="353"/>
        <v>2.7291997880233173E-2</v>
      </c>
      <c r="M882" s="2">
        <f t="shared" si="354"/>
        <v>0.16308956014838361</v>
      </c>
      <c r="N882" s="1">
        <v>2863</v>
      </c>
      <c r="O882" s="1">
        <v>3248</v>
      </c>
      <c r="P882" s="1">
        <v>206</v>
      </c>
      <c r="Q882" s="1">
        <v>45</v>
      </c>
      <c r="R882" s="1">
        <v>57</v>
      </c>
      <c r="S882" s="1">
        <v>5</v>
      </c>
      <c r="T882" s="1">
        <v>1109</v>
      </c>
      <c r="U882" s="1">
        <v>14</v>
      </c>
      <c r="V882" s="1">
        <v>1</v>
      </c>
      <c r="X882" s="1">
        <v>0</v>
      </c>
      <c r="AG882" s="7">
        <f>IF(Q882&gt;0,RANK(Q882,(N882:P882,Q882:AE882)),0)</f>
        <v>6</v>
      </c>
      <c r="AH882" s="7">
        <f>IF(R882&gt;0,RANK(R882,(N882:P882,Q882:AE882)),0)</f>
        <v>5</v>
      </c>
      <c r="AI882" s="7">
        <f>IF(T882&gt;0,RANK(T882,(N882:P882,Q882:AE882)),0)</f>
        <v>3</v>
      </c>
      <c r="AJ882" s="7">
        <f>IF(S882&gt;0,RANK(S882,(N882:P882,Q882:AE882)),0)</f>
        <v>8</v>
      </c>
      <c r="AK882" s="2">
        <f t="shared" si="355"/>
        <v>5.9618441971383152E-3</v>
      </c>
      <c r="AL882" s="2">
        <f t="shared" si="356"/>
        <v>7.551669316375199E-3</v>
      </c>
      <c r="AM882" s="2">
        <f t="shared" si="357"/>
        <v>0.1469263381028087</v>
      </c>
      <c r="AN882" s="2">
        <f t="shared" si="358"/>
        <v>6.624271330153683E-4</v>
      </c>
      <c r="AP882" t="s">
        <v>3024</v>
      </c>
      <c r="AQ882" t="s">
        <v>1955</v>
      </c>
      <c r="AR882">
        <v>3</v>
      </c>
      <c r="AT882" s="93" t="s">
        <v>843</v>
      </c>
      <c r="AU882" s="92" t="s">
        <v>311</v>
      </c>
      <c r="AV882" s="83" t="str">
        <f t="shared" si="359"/>
        <v>19101</v>
      </c>
      <c r="AX882" s="7" t="s">
        <v>3753</v>
      </c>
    </row>
    <row r="883" spans="1:50" hidden="1" outlineLevel="1">
      <c r="A883" t="s">
        <v>2118</v>
      </c>
      <c r="B883" t="s">
        <v>1955</v>
      </c>
      <c r="C883" s="1">
        <f t="shared" si="348"/>
        <v>52769</v>
      </c>
      <c r="D883" s="7">
        <f>RANK(N883,(N883:P883,Q883:AE883))</f>
        <v>1</v>
      </c>
      <c r="E883" s="7">
        <f>RANK(O883,(N883:P883,Q883:AE883))</f>
        <v>2</v>
      </c>
      <c r="F883" s="7">
        <f>IF(P883&gt;0,RANK(P883,(N883:P883,Q883:AE883)),0)</f>
        <v>3</v>
      </c>
      <c r="G883" s="1">
        <f t="shared" si="349"/>
        <v>13275</v>
      </c>
      <c r="H883" s="2">
        <f t="shared" si="350"/>
        <v>0.25156815554586975</v>
      </c>
      <c r="I883" s="2"/>
      <c r="J883" s="2">
        <f t="shared" si="351"/>
        <v>0.59076351645852676</v>
      </c>
      <c r="K883" s="2">
        <f t="shared" si="352"/>
        <v>0.33919536091265706</v>
      </c>
      <c r="L883" s="2">
        <f t="shared" si="353"/>
        <v>6.1551289582899051E-2</v>
      </c>
      <c r="M883" s="2">
        <f t="shared" si="354"/>
        <v>8.4898330459171265E-3</v>
      </c>
      <c r="N883" s="1">
        <v>31174</v>
      </c>
      <c r="O883" s="1">
        <v>17899</v>
      </c>
      <c r="P883" s="1">
        <v>3248</v>
      </c>
      <c r="Q883" s="1">
        <v>103</v>
      </c>
      <c r="R883" s="1">
        <v>205</v>
      </c>
      <c r="S883" s="1">
        <v>14</v>
      </c>
      <c r="T883" s="1">
        <v>50</v>
      </c>
      <c r="U883" s="1">
        <v>61</v>
      </c>
      <c r="V883" s="1">
        <v>5</v>
      </c>
      <c r="X883" s="1">
        <v>10</v>
      </c>
      <c r="AG883" s="7">
        <f>IF(Q883&gt;0,RANK(Q883,(N883:P883,Q883:AE883)),0)</f>
        <v>5</v>
      </c>
      <c r="AH883" s="7">
        <f>IF(R883&gt;0,RANK(R883,(N883:P883,Q883:AE883)),0)</f>
        <v>4</v>
      </c>
      <c r="AI883" s="7">
        <f>IF(T883&gt;0,RANK(T883,(N883:P883,Q883:AE883)),0)</f>
        <v>7</v>
      </c>
      <c r="AJ883" s="7">
        <f>IF(S883&gt;0,RANK(S883,(N883:P883,Q883:AE883)),0)</f>
        <v>8</v>
      </c>
      <c r="AK883" s="2">
        <f t="shared" si="355"/>
        <v>1.9519035797532643E-3</v>
      </c>
      <c r="AL883" s="2">
        <f t="shared" si="356"/>
        <v>3.884856639314749E-3</v>
      </c>
      <c r="AM883" s="2">
        <f t="shared" si="357"/>
        <v>9.4752600958896327E-4</v>
      </c>
      <c r="AN883" s="2">
        <f t="shared" si="358"/>
        <v>2.6530728268490971E-4</v>
      </c>
      <c r="AP883" t="s">
        <v>2118</v>
      </c>
      <c r="AQ883" t="s">
        <v>1955</v>
      </c>
      <c r="AR883">
        <v>1</v>
      </c>
      <c r="AT883" s="93" t="s">
        <v>843</v>
      </c>
      <c r="AU883" s="92" t="s">
        <v>312</v>
      </c>
      <c r="AV883" s="83" t="str">
        <f t="shared" si="359"/>
        <v>19103</v>
      </c>
      <c r="AX883" s="7" t="s">
        <v>3753</v>
      </c>
    </row>
    <row r="884" spans="1:50" hidden="1" outlineLevel="1">
      <c r="A884" t="s">
        <v>1563</v>
      </c>
      <c r="B884" t="s">
        <v>1955</v>
      </c>
      <c r="C884" s="1">
        <f t="shared" si="348"/>
        <v>9143</v>
      </c>
      <c r="D884" s="7">
        <f>RANK(N884,(N884:P884,Q884:AE884))</f>
        <v>1</v>
      </c>
      <c r="E884" s="7">
        <f>RANK(O884,(N884:P884,Q884:AE884))</f>
        <v>2</v>
      </c>
      <c r="F884" s="7">
        <f>IF(P884&gt;0,RANK(P884,(N884:P884,Q884:AE884)),0)</f>
        <v>3</v>
      </c>
      <c r="G884" s="1">
        <f t="shared" si="349"/>
        <v>489</v>
      </c>
      <c r="H884" s="2">
        <f t="shared" si="350"/>
        <v>5.3483539319698133E-2</v>
      </c>
      <c r="I884" s="2"/>
      <c r="J884" s="2">
        <f t="shared" si="351"/>
        <v>0.5129607349885158</v>
      </c>
      <c r="K884" s="2">
        <f t="shared" si="352"/>
        <v>0.45947719566881767</v>
      </c>
      <c r="L884" s="2">
        <f t="shared" si="353"/>
        <v>2.1327791753253854E-2</v>
      </c>
      <c r="M884" s="2">
        <f t="shared" si="354"/>
        <v>6.2342775894126748E-3</v>
      </c>
      <c r="N884" s="1">
        <v>4690</v>
      </c>
      <c r="O884" s="1">
        <v>4201</v>
      </c>
      <c r="P884" s="1">
        <v>195</v>
      </c>
      <c r="Q884" s="1">
        <v>28</v>
      </c>
      <c r="R884" s="1">
        <v>10</v>
      </c>
      <c r="S884" s="1">
        <v>3</v>
      </c>
      <c r="T884" s="1">
        <v>8</v>
      </c>
      <c r="U884" s="1">
        <v>8</v>
      </c>
      <c r="V884" s="1">
        <v>0</v>
      </c>
      <c r="X884" s="1">
        <v>0</v>
      </c>
      <c r="AG884" s="7">
        <f>IF(Q884&gt;0,RANK(Q884,(N884:P884,Q884:AE884)),0)</f>
        <v>4</v>
      </c>
      <c r="AH884" s="7">
        <f>IF(R884&gt;0,RANK(R884,(N884:P884,Q884:AE884)),0)</f>
        <v>5</v>
      </c>
      <c r="AI884" s="7">
        <f>IF(T884&gt;0,RANK(T884,(N884:P884,Q884:AE884)),0)</f>
        <v>6</v>
      </c>
      <c r="AJ884" s="7">
        <f>IF(S884&gt;0,RANK(S884,(N884:P884,Q884:AE884)),0)</f>
        <v>8</v>
      </c>
      <c r="AK884" s="2">
        <f t="shared" si="355"/>
        <v>3.0624521491851688E-3</v>
      </c>
      <c r="AL884" s="2">
        <f t="shared" si="356"/>
        <v>1.0937329104232746E-3</v>
      </c>
      <c r="AM884" s="2">
        <f t="shared" si="357"/>
        <v>8.7498632833861976E-4</v>
      </c>
      <c r="AN884" s="2">
        <f t="shared" si="358"/>
        <v>3.2811987312698237E-4</v>
      </c>
      <c r="AP884" t="s">
        <v>1563</v>
      </c>
      <c r="AQ884" t="s">
        <v>1955</v>
      </c>
      <c r="AR884">
        <v>1</v>
      </c>
      <c r="AT884" s="93" t="s">
        <v>843</v>
      </c>
      <c r="AU884" s="92" t="s">
        <v>313</v>
      </c>
      <c r="AV884" s="83" t="str">
        <f t="shared" si="359"/>
        <v>19105</v>
      </c>
      <c r="AX884" s="7" t="s">
        <v>3753</v>
      </c>
    </row>
    <row r="885" spans="1:50" hidden="1" outlineLevel="1">
      <c r="A885" t="s">
        <v>2290</v>
      </c>
      <c r="B885" t="s">
        <v>1955</v>
      </c>
      <c r="C885" s="1">
        <f t="shared" si="348"/>
        <v>4947</v>
      </c>
      <c r="D885" s="7">
        <f>RANK(N885,(N885:P885,Q885:AE885))</f>
        <v>2</v>
      </c>
      <c r="E885" s="7">
        <f>RANK(O885,(N885:P885,Q885:AE885))</f>
        <v>1</v>
      </c>
      <c r="F885" s="7">
        <f>IF(P885&gt;0,RANK(P885,(N885:P885,Q885:AE885)),0)</f>
        <v>3</v>
      </c>
      <c r="G885" s="1">
        <f t="shared" si="349"/>
        <v>390</v>
      </c>
      <c r="H885" s="2">
        <f t="shared" si="350"/>
        <v>7.8835657974530016E-2</v>
      </c>
      <c r="I885" s="2"/>
      <c r="J885" s="2">
        <f t="shared" si="351"/>
        <v>0.44087325651910247</v>
      </c>
      <c r="K885" s="2">
        <f t="shared" si="352"/>
        <v>0.51970891449363255</v>
      </c>
      <c r="L885" s="2">
        <f t="shared" si="353"/>
        <v>2.0012128562765311E-2</v>
      </c>
      <c r="M885" s="2">
        <f t="shared" si="354"/>
        <v>1.9405700424499669E-2</v>
      </c>
      <c r="N885" s="1">
        <v>2181</v>
      </c>
      <c r="O885" s="1">
        <v>2571</v>
      </c>
      <c r="P885" s="1">
        <v>99</v>
      </c>
      <c r="Q885" s="1">
        <v>24</v>
      </c>
      <c r="R885" s="1">
        <v>58</v>
      </c>
      <c r="S885" s="1">
        <v>1</v>
      </c>
      <c r="T885" s="1">
        <v>4</v>
      </c>
      <c r="U885" s="1">
        <v>2</v>
      </c>
      <c r="V885" s="1">
        <v>4</v>
      </c>
      <c r="X885" s="1">
        <v>3</v>
      </c>
      <c r="AG885" s="7">
        <f>IF(Q885&gt;0,RANK(Q885,(N885:P885,Q885:AE885)),0)</f>
        <v>5</v>
      </c>
      <c r="AH885" s="7">
        <f>IF(R885&gt;0,RANK(R885,(N885:P885,Q885:AE885)),0)</f>
        <v>4</v>
      </c>
      <c r="AI885" s="7">
        <f>IF(T885&gt;0,RANK(T885,(N885:P885,Q885:AE885)),0)</f>
        <v>6</v>
      </c>
      <c r="AJ885" s="7">
        <f>IF(S885&gt;0,RANK(S885,(N885:P885,Q885:AE885)),0)</f>
        <v>10</v>
      </c>
      <c r="AK885" s="2">
        <f t="shared" si="355"/>
        <v>4.8514251061249243E-3</v>
      </c>
      <c r="AL885" s="2">
        <f t="shared" si="356"/>
        <v>1.17242773398019E-2</v>
      </c>
      <c r="AM885" s="2">
        <f t="shared" si="357"/>
        <v>8.0857085102082065E-4</v>
      </c>
      <c r="AN885" s="2">
        <f t="shared" si="358"/>
        <v>2.0214271275520516E-4</v>
      </c>
      <c r="AP885" t="s">
        <v>2290</v>
      </c>
      <c r="AQ885" t="s">
        <v>1955</v>
      </c>
      <c r="AR885">
        <v>3</v>
      </c>
      <c r="AT885" s="93" t="s">
        <v>843</v>
      </c>
      <c r="AU885" s="92" t="s">
        <v>314</v>
      </c>
      <c r="AV885" s="83" t="str">
        <f t="shared" si="359"/>
        <v>19107</v>
      </c>
      <c r="AX885" s="7" t="s">
        <v>3753</v>
      </c>
    </row>
    <row r="886" spans="1:50" hidden="1" outlineLevel="1">
      <c r="A886" t="s">
        <v>1964</v>
      </c>
      <c r="B886" t="s">
        <v>1955</v>
      </c>
      <c r="C886" s="1">
        <f t="shared" si="348"/>
        <v>8878</v>
      </c>
      <c r="D886" s="7">
        <f>RANK(N886,(N886:P886,Q886:AE886))</f>
        <v>2</v>
      </c>
      <c r="E886" s="7">
        <f>RANK(O886,(N886:P886,Q886:AE886))</f>
        <v>1</v>
      </c>
      <c r="F886" s="7">
        <f>IF(P886&gt;0,RANK(P886,(N886:P886,Q886:AE886)),0)</f>
        <v>3</v>
      </c>
      <c r="G886" s="1">
        <f t="shared" si="349"/>
        <v>652</v>
      </c>
      <c r="H886" s="2">
        <f t="shared" si="350"/>
        <v>7.3439963955845913E-2</v>
      </c>
      <c r="I886" s="2"/>
      <c r="J886" s="2">
        <f t="shared" si="351"/>
        <v>0.44604640684838925</v>
      </c>
      <c r="K886" s="2">
        <f t="shared" si="352"/>
        <v>0.51948637080423521</v>
      </c>
      <c r="L886" s="2">
        <f t="shared" si="353"/>
        <v>2.3203424194638431E-2</v>
      </c>
      <c r="M886" s="2">
        <f t="shared" si="354"/>
        <v>1.1263798152737106E-2</v>
      </c>
      <c r="N886" s="1">
        <v>3960</v>
      </c>
      <c r="O886" s="1">
        <v>4612</v>
      </c>
      <c r="P886" s="1">
        <v>206</v>
      </c>
      <c r="Q886" s="1">
        <v>42</v>
      </c>
      <c r="R886" s="1">
        <v>23</v>
      </c>
      <c r="S886" s="1">
        <v>1</v>
      </c>
      <c r="T886" s="1">
        <v>16</v>
      </c>
      <c r="U886" s="1">
        <v>16</v>
      </c>
      <c r="V886" s="1">
        <v>2</v>
      </c>
      <c r="X886" s="1">
        <v>0</v>
      </c>
      <c r="AG886" s="7">
        <f>IF(Q886&gt;0,RANK(Q886,(N886:P886,Q886:AE886)),0)</f>
        <v>4</v>
      </c>
      <c r="AH886" s="7">
        <f>IF(R886&gt;0,RANK(R886,(N886:P886,Q886:AE886)),0)</f>
        <v>5</v>
      </c>
      <c r="AI886" s="7">
        <f>IF(T886&gt;0,RANK(T886,(N886:P886,Q886:AE886)),0)</f>
        <v>6</v>
      </c>
      <c r="AJ886" s="7">
        <f>IF(S886&gt;0,RANK(S886,(N886:P886,Q886:AE886)),0)</f>
        <v>9</v>
      </c>
      <c r="AK886" s="2">
        <f t="shared" si="355"/>
        <v>4.7307952241495829E-3</v>
      </c>
      <c r="AL886" s="2">
        <f t="shared" si="356"/>
        <v>2.5906735751295338E-3</v>
      </c>
      <c r="AM886" s="2">
        <f t="shared" si="357"/>
        <v>1.8022077044379365E-3</v>
      </c>
      <c r="AN886" s="2">
        <f t="shared" si="358"/>
        <v>1.1263798152737103E-4</v>
      </c>
      <c r="AP886" t="s">
        <v>1964</v>
      </c>
      <c r="AQ886" t="s">
        <v>1955</v>
      </c>
      <c r="AR886">
        <v>5</v>
      </c>
      <c r="AT886" s="93" t="s">
        <v>843</v>
      </c>
      <c r="AU886" s="92" t="s">
        <v>315</v>
      </c>
      <c r="AV886" s="83" t="str">
        <f t="shared" si="359"/>
        <v>19109</v>
      </c>
      <c r="AX886" s="7" t="s">
        <v>3753</v>
      </c>
    </row>
    <row r="887" spans="1:50" hidden="1" outlineLevel="1">
      <c r="A887" t="s">
        <v>3055</v>
      </c>
      <c r="B887" t="s">
        <v>1955</v>
      </c>
      <c r="C887" s="1">
        <f t="shared" si="348"/>
        <v>16572</v>
      </c>
      <c r="D887" s="7">
        <f>RANK(N887,(N887:P887,Q887:AE887))</f>
        <v>1</v>
      </c>
      <c r="E887" s="7">
        <f>RANK(O887,(N887:P887,Q887:AE887))</f>
        <v>2</v>
      </c>
      <c r="F887" s="7">
        <f>IF(P887&gt;0,RANK(P887,(N887:P887,Q887:AE887)),0)</f>
        <v>3</v>
      </c>
      <c r="G887" s="1">
        <f t="shared" si="349"/>
        <v>3293</v>
      </c>
      <c r="H887" s="2">
        <f t="shared" si="350"/>
        <v>0.19870866521844074</v>
      </c>
      <c r="I887" s="2"/>
      <c r="J887" s="2">
        <f t="shared" si="351"/>
        <v>0.58122133719526914</v>
      </c>
      <c r="K887" s="2">
        <f t="shared" si="352"/>
        <v>0.38251267197682837</v>
      </c>
      <c r="L887" s="2">
        <f t="shared" si="353"/>
        <v>1.9611392710596188E-2</v>
      </c>
      <c r="M887" s="2">
        <f t="shared" si="354"/>
        <v>1.6654598117306307E-2</v>
      </c>
      <c r="N887" s="1">
        <v>9632</v>
      </c>
      <c r="O887" s="1">
        <v>6339</v>
      </c>
      <c r="P887" s="1">
        <v>325</v>
      </c>
      <c r="Q887" s="1">
        <v>81</v>
      </c>
      <c r="R887" s="1">
        <v>149</v>
      </c>
      <c r="S887" s="1">
        <v>3</v>
      </c>
      <c r="T887" s="1">
        <v>19</v>
      </c>
      <c r="U887" s="1">
        <v>17</v>
      </c>
      <c r="V887" s="1">
        <v>2</v>
      </c>
      <c r="X887" s="1">
        <v>5</v>
      </c>
      <c r="AG887" s="7">
        <f>IF(Q887&gt;0,RANK(Q887,(N887:P887,Q887:AE887)),0)</f>
        <v>5</v>
      </c>
      <c r="AH887" s="7">
        <f>IF(R887&gt;0,RANK(R887,(N887:P887,Q887:AE887)),0)</f>
        <v>4</v>
      </c>
      <c r="AI887" s="7">
        <f>IF(T887&gt;0,RANK(T887,(N887:P887,Q887:AE887)),0)</f>
        <v>6</v>
      </c>
      <c r="AJ887" s="7">
        <f>IF(S887&gt;0,RANK(S887,(N887:P887,Q887:AE887)),0)</f>
        <v>9</v>
      </c>
      <c r="AK887" s="2">
        <f t="shared" si="355"/>
        <v>4.8877624909485877E-3</v>
      </c>
      <c r="AL887" s="2">
        <f t="shared" si="356"/>
        <v>8.9910692734733282E-3</v>
      </c>
      <c r="AM887" s="2">
        <f t="shared" si="357"/>
        <v>1.1465121892348541E-3</v>
      </c>
      <c r="AN887" s="2">
        <f t="shared" si="358"/>
        <v>1.8102824040550325E-4</v>
      </c>
      <c r="AP887" t="s">
        <v>3055</v>
      </c>
      <c r="AQ887" t="s">
        <v>1955</v>
      </c>
      <c r="AR887">
        <v>3</v>
      </c>
      <c r="AT887" s="93" t="s">
        <v>843</v>
      </c>
      <c r="AU887" s="92" t="s">
        <v>316</v>
      </c>
      <c r="AV887" s="83" t="str">
        <f t="shared" si="359"/>
        <v>19111</v>
      </c>
      <c r="AX887" s="7" t="s">
        <v>3753</v>
      </c>
    </row>
    <row r="888" spans="1:50" hidden="1" outlineLevel="1">
      <c r="A888" t="s">
        <v>3285</v>
      </c>
      <c r="B888" t="s">
        <v>1955</v>
      </c>
      <c r="C888" s="1">
        <f t="shared" si="348"/>
        <v>92064</v>
      </c>
      <c r="D888" s="7">
        <f>RANK(N888,(N888:P888,Q888:AE888))</f>
        <v>1</v>
      </c>
      <c r="E888" s="7">
        <f>RANK(O888,(N888:P888,Q888:AE888))</f>
        <v>2</v>
      </c>
      <c r="F888" s="7">
        <f>IF(P888&gt;0,RANK(P888,(N888:P888,Q888:AE888)),0)</f>
        <v>3</v>
      </c>
      <c r="G888" s="1">
        <f t="shared" si="349"/>
        <v>8480</v>
      </c>
      <c r="H888" s="2">
        <f t="shared" si="350"/>
        <v>9.2109836635384079E-2</v>
      </c>
      <c r="I888" s="2"/>
      <c r="J888" s="2">
        <f t="shared" si="351"/>
        <v>0.53111965589155374</v>
      </c>
      <c r="K888" s="2">
        <f t="shared" si="352"/>
        <v>0.43900981925616961</v>
      </c>
      <c r="L888" s="2">
        <f t="shared" si="353"/>
        <v>2.2875391032325339E-2</v>
      </c>
      <c r="M888" s="2">
        <f t="shared" si="354"/>
        <v>6.9951338199513088E-3</v>
      </c>
      <c r="N888" s="1">
        <v>48897</v>
      </c>
      <c r="O888" s="1">
        <v>40417</v>
      </c>
      <c r="P888" s="1">
        <v>2106</v>
      </c>
      <c r="Q888" s="1">
        <v>254</v>
      </c>
      <c r="R888" s="1">
        <v>179</v>
      </c>
      <c r="S888" s="1">
        <v>18</v>
      </c>
      <c r="T888" s="1">
        <v>69</v>
      </c>
      <c r="U888" s="1">
        <v>101</v>
      </c>
      <c r="V888" s="1">
        <v>13</v>
      </c>
      <c r="X888" s="1">
        <v>10</v>
      </c>
      <c r="AG888" s="7">
        <f>IF(Q888&gt;0,RANK(Q888,(N888:P888,Q888:AE888)),0)</f>
        <v>4</v>
      </c>
      <c r="AH888" s="7">
        <f>IF(R888&gt;0,RANK(R888,(N888:P888,Q888:AE888)),0)</f>
        <v>5</v>
      </c>
      <c r="AI888" s="7">
        <f>IF(T888&gt;0,RANK(T888,(N888:P888,Q888:AE888)),0)</f>
        <v>7</v>
      </c>
      <c r="AJ888" s="7">
        <f>IF(S888&gt;0,RANK(S888,(N888:P888,Q888:AE888)),0)</f>
        <v>8</v>
      </c>
      <c r="AK888" s="2">
        <f t="shared" si="355"/>
        <v>2.7589502954466459E-3</v>
      </c>
      <c r="AL888" s="2">
        <f t="shared" si="356"/>
        <v>1.9442996176572819E-3</v>
      </c>
      <c r="AM888" s="2">
        <f t="shared" si="357"/>
        <v>7.4947862356621476E-4</v>
      </c>
      <c r="AN888" s="2">
        <f t="shared" si="358"/>
        <v>1.9551616266944735E-4</v>
      </c>
      <c r="AP888" t="s">
        <v>3285</v>
      </c>
      <c r="AQ888" t="s">
        <v>1955</v>
      </c>
      <c r="AR888">
        <v>1</v>
      </c>
      <c r="AT888" s="93" t="s">
        <v>843</v>
      </c>
      <c r="AU888" s="92" t="s">
        <v>317</v>
      </c>
      <c r="AV888" s="83" t="str">
        <f t="shared" si="359"/>
        <v>19113</v>
      </c>
      <c r="AX888" s="7" t="s">
        <v>3753</v>
      </c>
    </row>
    <row r="889" spans="1:50" hidden="1" outlineLevel="1">
      <c r="A889" t="s">
        <v>3919</v>
      </c>
      <c r="B889" t="s">
        <v>1955</v>
      </c>
      <c r="C889" s="1">
        <f t="shared" si="348"/>
        <v>4637</v>
      </c>
      <c r="D889" s="7">
        <f>RANK(N889,(N889:P889,Q889:AE889))</f>
        <v>1</v>
      </c>
      <c r="E889" s="7">
        <f>RANK(O889,(N889:P889,Q889:AE889))</f>
        <v>2</v>
      </c>
      <c r="F889" s="7">
        <f>IF(P889&gt;0,RANK(P889,(N889:P889,Q889:AE889)),0)</f>
        <v>3</v>
      </c>
      <c r="G889" s="1">
        <f t="shared" si="349"/>
        <v>87</v>
      </c>
      <c r="H889" s="2">
        <f t="shared" si="350"/>
        <v>1.8762130687944793E-2</v>
      </c>
      <c r="I889" s="2"/>
      <c r="J889" s="2">
        <f t="shared" si="351"/>
        <v>0.4947164114729351</v>
      </c>
      <c r="K889" s="2">
        <f t="shared" si="352"/>
        <v>0.4759542807849903</v>
      </c>
      <c r="L889" s="2">
        <f t="shared" si="353"/>
        <v>1.8330817338796636E-2</v>
      </c>
      <c r="M889" s="2">
        <f t="shared" si="354"/>
        <v>1.0998490403277959E-2</v>
      </c>
      <c r="N889" s="1">
        <v>2294</v>
      </c>
      <c r="O889" s="1">
        <v>2207</v>
      </c>
      <c r="P889" s="1">
        <v>85</v>
      </c>
      <c r="Q889" s="1">
        <v>32</v>
      </c>
      <c r="R889" s="1">
        <v>5</v>
      </c>
      <c r="S889" s="1">
        <v>2</v>
      </c>
      <c r="T889" s="1">
        <v>7</v>
      </c>
      <c r="U889" s="1">
        <v>4</v>
      </c>
      <c r="V889" s="1">
        <v>1</v>
      </c>
      <c r="X889" s="1">
        <v>0</v>
      </c>
      <c r="AG889" s="7">
        <f>IF(Q889&gt;0,RANK(Q889,(N889:P889,Q889:AE889)),0)</f>
        <v>4</v>
      </c>
      <c r="AH889" s="7">
        <f>IF(R889&gt;0,RANK(R889,(N889:P889,Q889:AE889)),0)</f>
        <v>6</v>
      </c>
      <c r="AI889" s="7">
        <f>IF(T889&gt;0,RANK(T889,(N889:P889,Q889:AE889)),0)</f>
        <v>5</v>
      </c>
      <c r="AJ889" s="7">
        <f>IF(S889&gt;0,RANK(S889,(N889:P889,Q889:AE889)),0)</f>
        <v>8</v>
      </c>
      <c r="AK889" s="2">
        <f t="shared" si="355"/>
        <v>6.9010135863704983E-3</v>
      </c>
      <c r="AL889" s="2">
        <f t="shared" si="356"/>
        <v>1.0782833728703904E-3</v>
      </c>
      <c r="AM889" s="2">
        <f t="shared" si="357"/>
        <v>1.5095967220185465E-3</v>
      </c>
      <c r="AN889" s="2">
        <f t="shared" si="358"/>
        <v>4.3131334914815614E-4</v>
      </c>
      <c r="AP889" t="s">
        <v>3919</v>
      </c>
      <c r="AQ889" t="s">
        <v>1955</v>
      </c>
      <c r="AR889">
        <v>1</v>
      </c>
      <c r="AT889" s="93" t="s">
        <v>843</v>
      </c>
      <c r="AU889" s="92" t="s">
        <v>318</v>
      </c>
      <c r="AV889" s="83" t="str">
        <f t="shared" si="359"/>
        <v>19115</v>
      </c>
      <c r="AX889" s="7" t="s">
        <v>3753</v>
      </c>
    </row>
    <row r="890" spans="1:50" hidden="1" outlineLevel="1">
      <c r="A890" t="s">
        <v>2872</v>
      </c>
      <c r="B890" t="s">
        <v>1955</v>
      </c>
      <c r="C890" s="1">
        <f t="shared" si="348"/>
        <v>4303</v>
      </c>
      <c r="D890" s="7">
        <f>RANK(N890,(N890:P890,Q890:AE890))</f>
        <v>2</v>
      </c>
      <c r="E890" s="7">
        <f>RANK(O890,(N890:P890,Q890:AE890))</f>
        <v>1</v>
      </c>
      <c r="F890" s="7">
        <f>IF(P890&gt;0,RANK(P890,(N890:P890,Q890:AE890)),0)</f>
        <v>3</v>
      </c>
      <c r="G890" s="1">
        <f t="shared" si="349"/>
        <v>328</v>
      </c>
      <c r="H890" s="2">
        <f t="shared" si="350"/>
        <v>7.6225888914710674E-2</v>
      </c>
      <c r="I890" s="2"/>
      <c r="J890" s="2">
        <f t="shared" si="351"/>
        <v>0.44945386939344645</v>
      </c>
      <c r="K890" s="2">
        <f t="shared" si="352"/>
        <v>0.52567975830815705</v>
      </c>
      <c r="L890" s="2">
        <f t="shared" si="353"/>
        <v>1.5105740181268883E-2</v>
      </c>
      <c r="M890" s="2">
        <f t="shared" si="354"/>
        <v>9.7606321171276166E-3</v>
      </c>
      <c r="N890" s="1">
        <v>1934</v>
      </c>
      <c r="O890" s="1">
        <v>2262</v>
      </c>
      <c r="P890" s="1">
        <v>65</v>
      </c>
      <c r="Q890" s="1">
        <v>19</v>
      </c>
      <c r="R890" s="1">
        <v>8</v>
      </c>
      <c r="S890" s="1">
        <v>4</v>
      </c>
      <c r="T890" s="1">
        <v>6</v>
      </c>
      <c r="U890" s="1">
        <v>3</v>
      </c>
      <c r="V890" s="1">
        <v>1</v>
      </c>
      <c r="X890" s="1">
        <v>1</v>
      </c>
      <c r="AG890" s="7">
        <f>IF(Q890&gt;0,RANK(Q890,(N890:P890,Q890:AE890)),0)</f>
        <v>4</v>
      </c>
      <c r="AH890" s="7">
        <f>IF(R890&gt;0,RANK(R890,(N890:P890,Q890:AE890)),0)</f>
        <v>5</v>
      </c>
      <c r="AI890" s="7">
        <f>IF(T890&gt;0,RANK(T890,(N890:P890,Q890:AE890)),0)</f>
        <v>6</v>
      </c>
      <c r="AJ890" s="7">
        <f>IF(S890&gt;0,RANK(S890,(N890:P890,Q890:AE890)),0)</f>
        <v>7</v>
      </c>
      <c r="AK890" s="2">
        <f t="shared" si="355"/>
        <v>4.4155240529862886E-3</v>
      </c>
      <c r="AL890" s="2">
        <f t="shared" si="356"/>
        <v>1.8591680223100163E-3</v>
      </c>
      <c r="AM890" s="2">
        <f t="shared" si="357"/>
        <v>1.3943760167325122E-3</v>
      </c>
      <c r="AN890" s="2">
        <f t="shared" si="358"/>
        <v>9.2958401115500813E-4</v>
      </c>
      <c r="AP890" t="s">
        <v>2872</v>
      </c>
      <c r="AQ890" t="s">
        <v>1955</v>
      </c>
      <c r="AR890">
        <v>3</v>
      </c>
      <c r="AT890" s="93" t="s">
        <v>843</v>
      </c>
      <c r="AU890" s="92" t="s">
        <v>319</v>
      </c>
      <c r="AV890" s="83" t="str">
        <f t="shared" si="359"/>
        <v>19117</v>
      </c>
      <c r="AX890" s="7" t="s">
        <v>3753</v>
      </c>
    </row>
    <row r="891" spans="1:50" hidden="1" outlineLevel="1">
      <c r="A891" t="s">
        <v>3286</v>
      </c>
      <c r="B891" t="s">
        <v>1955</v>
      </c>
      <c r="C891" s="1">
        <f t="shared" si="348"/>
        <v>5342</v>
      </c>
      <c r="D891" s="7">
        <f>RANK(N891,(N891:P891,Q891:AE891))</f>
        <v>2</v>
      </c>
      <c r="E891" s="7">
        <f>RANK(O891,(N891:P891,Q891:AE891))</f>
        <v>1</v>
      </c>
      <c r="F891" s="7">
        <f>IF(P891&gt;0,RANK(P891,(N891:P891,Q891:AE891)),0)</f>
        <v>3</v>
      </c>
      <c r="G891" s="1">
        <f t="shared" si="349"/>
        <v>2605</v>
      </c>
      <c r="H891" s="2">
        <f t="shared" si="350"/>
        <v>0.48764507675028079</v>
      </c>
      <c r="I891" s="2"/>
      <c r="J891" s="2">
        <f t="shared" si="351"/>
        <v>0.24578809434668664</v>
      </c>
      <c r="K891" s="2">
        <f t="shared" si="352"/>
        <v>0.73343317109696737</v>
      </c>
      <c r="L891" s="2">
        <f t="shared" si="353"/>
        <v>1.2729314863347061E-2</v>
      </c>
      <c r="M891" s="2">
        <f t="shared" si="354"/>
        <v>8.049419692998985E-3</v>
      </c>
      <c r="N891" s="1">
        <v>1313</v>
      </c>
      <c r="O891" s="1">
        <v>3918</v>
      </c>
      <c r="P891" s="1">
        <v>68</v>
      </c>
      <c r="Q891" s="1">
        <v>26</v>
      </c>
      <c r="R891" s="1">
        <v>7</v>
      </c>
      <c r="S891" s="1">
        <v>7</v>
      </c>
      <c r="T891" s="1">
        <v>2</v>
      </c>
      <c r="U891" s="1">
        <v>0</v>
      </c>
      <c r="V891" s="1">
        <v>0</v>
      </c>
      <c r="X891" s="1">
        <v>1</v>
      </c>
      <c r="AG891" s="7">
        <f>IF(Q891&gt;0,RANK(Q891,(N891:P891,Q891:AE891)),0)</f>
        <v>4</v>
      </c>
      <c r="AH891" s="7">
        <f>IF(R891&gt;0,RANK(R891,(N891:P891,Q891:AE891)),0)</f>
        <v>5</v>
      </c>
      <c r="AI891" s="7">
        <f>IF(T891&gt;0,RANK(T891,(N891:P891,Q891:AE891)),0)</f>
        <v>7</v>
      </c>
      <c r="AJ891" s="7">
        <f>IF(S891&gt;0,RANK(S891,(N891:P891,Q891:AE891)),0)</f>
        <v>5</v>
      </c>
      <c r="AK891" s="2">
        <f t="shared" si="355"/>
        <v>4.8670909771621118E-3</v>
      </c>
      <c r="AL891" s="2">
        <f t="shared" si="356"/>
        <v>1.3103706476974915E-3</v>
      </c>
      <c r="AM891" s="2">
        <f t="shared" si="357"/>
        <v>3.7439161362785476E-4</v>
      </c>
      <c r="AN891" s="2">
        <f t="shared" si="358"/>
        <v>1.3103706476974915E-3</v>
      </c>
      <c r="AP891" t="s">
        <v>3286</v>
      </c>
      <c r="AQ891" t="s">
        <v>1955</v>
      </c>
      <c r="AR891">
        <v>5</v>
      </c>
      <c r="AT891" s="93" t="s">
        <v>843</v>
      </c>
      <c r="AU891" s="92" t="s">
        <v>247</v>
      </c>
      <c r="AV891" s="83" t="str">
        <f t="shared" si="359"/>
        <v>19119</v>
      </c>
      <c r="AX891" s="7" t="s">
        <v>3753</v>
      </c>
    </row>
    <row r="892" spans="1:50" hidden="1" outlineLevel="1">
      <c r="A892" t="s">
        <v>1920</v>
      </c>
      <c r="B892" t="s">
        <v>1955</v>
      </c>
      <c r="C892" s="1">
        <f t="shared" si="348"/>
        <v>6969</v>
      </c>
      <c r="D892" s="7">
        <f>RANK(N892,(N892:P892,Q892:AE892))</f>
        <v>2</v>
      </c>
      <c r="E892" s="7">
        <f>RANK(O892,(N892:P892,Q892:AE892))</f>
        <v>1</v>
      </c>
      <c r="F892" s="7">
        <f>IF(P892&gt;0,RANK(P892,(N892:P892,Q892:AE892)),0)</f>
        <v>3</v>
      </c>
      <c r="G892" s="1">
        <f t="shared" si="349"/>
        <v>569</v>
      </c>
      <c r="H892" s="2">
        <f t="shared" si="350"/>
        <v>8.1647295164299041E-2</v>
      </c>
      <c r="I892" s="2"/>
      <c r="J892" s="2">
        <f t="shared" si="351"/>
        <v>0.44382264313387859</v>
      </c>
      <c r="K892" s="2">
        <f t="shared" si="352"/>
        <v>0.52546993829817767</v>
      </c>
      <c r="L892" s="2">
        <f t="shared" si="353"/>
        <v>1.8367054096714019E-2</v>
      </c>
      <c r="M892" s="2">
        <f t="shared" si="354"/>
        <v>1.234036447122977E-2</v>
      </c>
      <c r="N892" s="1">
        <v>3093</v>
      </c>
      <c r="O892" s="1">
        <v>3662</v>
      </c>
      <c r="P892" s="1">
        <v>128</v>
      </c>
      <c r="Q892" s="1">
        <v>40</v>
      </c>
      <c r="R892" s="1">
        <v>12</v>
      </c>
      <c r="S892" s="1">
        <v>7</v>
      </c>
      <c r="T892" s="1">
        <v>13</v>
      </c>
      <c r="U892" s="1">
        <v>13</v>
      </c>
      <c r="V892" s="1">
        <v>0</v>
      </c>
      <c r="X892" s="1">
        <v>1</v>
      </c>
      <c r="AG892" s="7">
        <f>IF(Q892&gt;0,RANK(Q892,(N892:P892,Q892:AE892)),0)</f>
        <v>4</v>
      </c>
      <c r="AH892" s="7">
        <f>IF(R892&gt;0,RANK(R892,(N892:P892,Q892:AE892)),0)</f>
        <v>7</v>
      </c>
      <c r="AI892" s="7">
        <f>IF(T892&gt;0,RANK(T892,(N892:P892,Q892:AE892)),0)</f>
        <v>5</v>
      </c>
      <c r="AJ892" s="7">
        <f>IF(S892&gt;0,RANK(S892,(N892:P892,Q892:AE892)),0)</f>
        <v>8</v>
      </c>
      <c r="AK892" s="2">
        <f t="shared" si="355"/>
        <v>5.7397044052231311E-3</v>
      </c>
      <c r="AL892" s="2">
        <f t="shared" si="356"/>
        <v>1.7219113215669393E-3</v>
      </c>
      <c r="AM892" s="2">
        <f t="shared" si="357"/>
        <v>1.8654039316975176E-3</v>
      </c>
      <c r="AN892" s="2">
        <f t="shared" si="358"/>
        <v>1.0044482709140479E-3</v>
      </c>
      <c r="AP892" t="s">
        <v>1920</v>
      </c>
      <c r="AQ892" t="s">
        <v>1955</v>
      </c>
      <c r="AR892">
        <v>4</v>
      </c>
      <c r="AT892" s="93" t="s">
        <v>843</v>
      </c>
      <c r="AU892" s="92" t="s">
        <v>248</v>
      </c>
      <c r="AV892" s="83" t="str">
        <f t="shared" si="359"/>
        <v>19121</v>
      </c>
      <c r="AX892" s="7" t="s">
        <v>3753</v>
      </c>
    </row>
    <row r="893" spans="1:50" hidden="1" outlineLevel="1">
      <c r="A893" t="s">
        <v>294</v>
      </c>
      <c r="B893" t="s">
        <v>1955</v>
      </c>
      <c r="C893" s="1">
        <f t="shared" si="348"/>
        <v>9543</v>
      </c>
      <c r="D893" s="7">
        <f>RANK(N893,(N893:P893,Q893:AE893))</f>
        <v>2</v>
      </c>
      <c r="E893" s="7">
        <f>RANK(O893,(N893:P893,Q893:AE893))</f>
        <v>1</v>
      </c>
      <c r="F893" s="7">
        <f>IF(P893&gt;0,RANK(P893,(N893:P893,Q893:AE893)),0)</f>
        <v>3</v>
      </c>
      <c r="G893" s="1">
        <f t="shared" si="349"/>
        <v>2601</v>
      </c>
      <c r="H893" s="2">
        <f t="shared" si="350"/>
        <v>0.27255580006287333</v>
      </c>
      <c r="I893" s="2"/>
      <c r="J893" s="2">
        <f t="shared" si="351"/>
        <v>0.35313842607146601</v>
      </c>
      <c r="K893" s="2">
        <f t="shared" si="352"/>
        <v>0.62569422613433934</v>
      </c>
      <c r="L893" s="2">
        <f t="shared" si="353"/>
        <v>1.4984805616682384E-2</v>
      </c>
      <c r="M893" s="2">
        <f t="shared" si="354"/>
        <v>6.1825421775122177E-3</v>
      </c>
      <c r="N893" s="1">
        <v>3370</v>
      </c>
      <c r="O893" s="1">
        <v>5971</v>
      </c>
      <c r="P893" s="1">
        <v>143</v>
      </c>
      <c r="Q893" s="1">
        <v>24</v>
      </c>
      <c r="R893" s="1">
        <v>20</v>
      </c>
      <c r="S893" s="1">
        <v>5</v>
      </c>
      <c r="T893" s="1">
        <v>4</v>
      </c>
      <c r="U893" s="1">
        <v>3</v>
      </c>
      <c r="V893" s="1">
        <v>2</v>
      </c>
      <c r="X893" s="1">
        <v>1</v>
      </c>
      <c r="AG893" s="7">
        <f>IF(Q893&gt;0,RANK(Q893,(N893:P893,Q893:AE893)),0)</f>
        <v>4</v>
      </c>
      <c r="AH893" s="7">
        <f>IF(R893&gt;0,RANK(R893,(N893:P893,Q893:AE893)),0)</f>
        <v>5</v>
      </c>
      <c r="AI893" s="7">
        <f>IF(T893&gt;0,RANK(T893,(N893:P893,Q893:AE893)),0)</f>
        <v>7</v>
      </c>
      <c r="AJ893" s="7">
        <f>IF(S893&gt;0,RANK(S893,(N893:P893,Q893:AE893)),0)</f>
        <v>6</v>
      </c>
      <c r="AK893" s="2">
        <f t="shared" si="355"/>
        <v>2.5149324111914491E-3</v>
      </c>
      <c r="AL893" s="2">
        <f t="shared" si="356"/>
        <v>2.0957770093262078E-3</v>
      </c>
      <c r="AM893" s="2">
        <f t="shared" si="357"/>
        <v>4.1915540186524154E-4</v>
      </c>
      <c r="AN893" s="2">
        <f t="shared" si="358"/>
        <v>5.2394425233155196E-4</v>
      </c>
      <c r="AP893" t="s">
        <v>294</v>
      </c>
      <c r="AQ893" t="s">
        <v>1955</v>
      </c>
      <c r="AR893">
        <v>3</v>
      </c>
      <c r="AT893" s="93" t="s">
        <v>843</v>
      </c>
      <c r="AU893" s="92" t="s">
        <v>639</v>
      </c>
      <c r="AV893" s="83" t="str">
        <f t="shared" si="359"/>
        <v>19123</v>
      </c>
      <c r="AX893" s="7" t="s">
        <v>3753</v>
      </c>
    </row>
    <row r="894" spans="1:50" hidden="1" outlineLevel="1">
      <c r="A894" t="s">
        <v>946</v>
      </c>
      <c r="B894" t="s">
        <v>1955</v>
      </c>
      <c r="C894" s="1">
        <f t="shared" si="348"/>
        <v>14408</v>
      </c>
      <c r="D894" s="7">
        <f>RANK(N894,(N894:P894,Q894:AE894))</f>
        <v>2</v>
      </c>
      <c r="E894" s="7">
        <f>RANK(O894,(N894:P894,Q894:AE894))</f>
        <v>1</v>
      </c>
      <c r="F894" s="7">
        <f>IF(P894&gt;0,RANK(P894,(N894:P894,Q894:AE894)),0)</f>
        <v>3</v>
      </c>
      <c r="G894" s="1">
        <f t="shared" si="349"/>
        <v>2617</v>
      </c>
      <c r="H894" s="2">
        <f t="shared" si="350"/>
        <v>0.18163520266518601</v>
      </c>
      <c r="I894" s="2"/>
      <c r="J894" s="2">
        <f t="shared" si="351"/>
        <v>0.39845918933925595</v>
      </c>
      <c r="K894" s="2">
        <f t="shared" si="352"/>
        <v>0.58009439200444202</v>
      </c>
      <c r="L894" s="2">
        <f t="shared" si="353"/>
        <v>1.4436424208772903E-2</v>
      </c>
      <c r="M894" s="2">
        <f t="shared" si="354"/>
        <v>7.0099944475291321E-3</v>
      </c>
      <c r="N894" s="1">
        <v>5741</v>
      </c>
      <c r="O894" s="1">
        <v>8358</v>
      </c>
      <c r="P894" s="1">
        <v>208</v>
      </c>
      <c r="Q894" s="1">
        <v>41</v>
      </c>
      <c r="R894" s="1">
        <v>13</v>
      </c>
      <c r="S894" s="1">
        <v>3</v>
      </c>
      <c r="T894" s="1">
        <v>31</v>
      </c>
      <c r="U894" s="1">
        <v>8</v>
      </c>
      <c r="V894" s="1">
        <v>4</v>
      </c>
      <c r="X894" s="1">
        <v>1</v>
      </c>
      <c r="AG894" s="7">
        <f>IF(Q894&gt;0,RANK(Q894,(N894:P894,Q894:AE894)),0)</f>
        <v>4</v>
      </c>
      <c r="AH894" s="7">
        <f>IF(R894&gt;0,RANK(R894,(N894:P894,Q894:AE894)),0)</f>
        <v>6</v>
      </c>
      <c r="AI894" s="7">
        <f>IF(T894&gt;0,RANK(T894,(N894:P894,Q894:AE894)),0)</f>
        <v>5</v>
      </c>
      <c r="AJ894" s="7">
        <f>IF(S894&gt;0,RANK(S894,(N894:P894,Q894:AE894)),0)</f>
        <v>9</v>
      </c>
      <c r="AK894" s="2">
        <f t="shared" si="355"/>
        <v>2.8456413103831206E-3</v>
      </c>
      <c r="AL894" s="2">
        <f t="shared" si="356"/>
        <v>9.0227651304830645E-4</v>
      </c>
      <c r="AM894" s="2">
        <f t="shared" si="357"/>
        <v>2.1515824541921153E-3</v>
      </c>
      <c r="AN894" s="2">
        <f t="shared" si="358"/>
        <v>2.082176568573015E-4</v>
      </c>
      <c r="AP894" t="s">
        <v>946</v>
      </c>
      <c r="AQ894" t="s">
        <v>1955</v>
      </c>
      <c r="AR894">
        <v>3</v>
      </c>
      <c r="AT894" s="93" t="s">
        <v>843</v>
      </c>
      <c r="AU894" s="92" t="s">
        <v>640</v>
      </c>
      <c r="AV894" s="83" t="str">
        <f t="shared" si="359"/>
        <v>19125</v>
      </c>
      <c r="AX894" s="7" t="s">
        <v>3753</v>
      </c>
    </row>
    <row r="895" spans="1:50" hidden="1" outlineLevel="1">
      <c r="A895" t="s">
        <v>895</v>
      </c>
      <c r="B895" t="s">
        <v>1955</v>
      </c>
      <c r="C895" s="1">
        <f t="shared" si="348"/>
        <v>17624</v>
      </c>
      <c r="D895" s="7">
        <f>RANK(N895,(N895:P895,Q895:AE895))</f>
        <v>2</v>
      </c>
      <c r="E895" s="7">
        <f>RANK(O895,(N895:P895,Q895:AE895))</f>
        <v>1</v>
      </c>
      <c r="F895" s="7">
        <f>IF(P895&gt;0,RANK(P895,(N895:P895,Q895:AE895)),0)</f>
        <v>3</v>
      </c>
      <c r="G895" s="1">
        <f t="shared" si="349"/>
        <v>463</v>
      </c>
      <c r="H895" s="2">
        <f t="shared" si="350"/>
        <v>2.6270994098955971E-2</v>
      </c>
      <c r="I895" s="2"/>
      <c r="J895" s="2">
        <f t="shared" si="351"/>
        <v>0.47219700408533816</v>
      </c>
      <c r="K895" s="2">
        <f t="shared" si="352"/>
        <v>0.49846799818429416</v>
      </c>
      <c r="L895" s="2">
        <f t="shared" si="353"/>
        <v>1.9291874716295961E-2</v>
      </c>
      <c r="M895" s="2">
        <f t="shared" si="354"/>
        <v>1.0043123014071724E-2</v>
      </c>
      <c r="N895" s="1">
        <v>8322</v>
      </c>
      <c r="O895" s="1">
        <v>8785</v>
      </c>
      <c r="P895" s="1">
        <v>340</v>
      </c>
      <c r="Q895" s="1">
        <v>75</v>
      </c>
      <c r="R895" s="1">
        <v>33</v>
      </c>
      <c r="S895" s="1">
        <v>7</v>
      </c>
      <c r="T895" s="1">
        <v>30</v>
      </c>
      <c r="U895" s="1">
        <v>27</v>
      </c>
      <c r="V895" s="1">
        <v>3</v>
      </c>
      <c r="X895" s="1">
        <v>2</v>
      </c>
      <c r="AG895" s="7">
        <f>IF(Q895&gt;0,RANK(Q895,(N895:P895,Q895:AE895)),0)</f>
        <v>4</v>
      </c>
      <c r="AH895" s="7">
        <f>IF(R895&gt;0,RANK(R895,(N895:P895,Q895:AE895)),0)</f>
        <v>5</v>
      </c>
      <c r="AI895" s="7">
        <f>IF(T895&gt;0,RANK(T895,(N895:P895,Q895:AE895)),0)</f>
        <v>6</v>
      </c>
      <c r="AJ895" s="7">
        <f>IF(S895&gt;0,RANK(S895,(N895:P895,Q895:AE895)),0)</f>
        <v>8</v>
      </c>
      <c r="AK895" s="2">
        <f t="shared" si="355"/>
        <v>4.2555605991829327E-3</v>
      </c>
      <c r="AL895" s="2">
        <f t="shared" si="356"/>
        <v>1.8724466636404903E-3</v>
      </c>
      <c r="AM895" s="2">
        <f t="shared" si="357"/>
        <v>1.702224239673173E-3</v>
      </c>
      <c r="AN895" s="2">
        <f t="shared" si="358"/>
        <v>3.9718565592374033E-4</v>
      </c>
      <c r="AP895" t="s">
        <v>895</v>
      </c>
      <c r="AQ895" t="s">
        <v>1955</v>
      </c>
      <c r="AR895">
        <v>3</v>
      </c>
      <c r="AT895" s="93" t="s">
        <v>843</v>
      </c>
      <c r="AU895" s="92" t="s">
        <v>1141</v>
      </c>
      <c r="AV895" s="83" t="str">
        <f t="shared" si="359"/>
        <v>19127</v>
      </c>
      <c r="AX895" s="7" t="s">
        <v>3753</v>
      </c>
    </row>
    <row r="896" spans="1:50" hidden="1" outlineLevel="1">
      <c r="A896" t="s">
        <v>2214</v>
      </c>
      <c r="B896" t="s">
        <v>1955</v>
      </c>
      <c r="C896" s="1">
        <f t="shared" ref="C896:C931" si="360">SUM(N896:AE896)</f>
        <v>5915</v>
      </c>
      <c r="D896" s="7">
        <f>RANK(N896,(N896:P896,Q896:AE896))</f>
        <v>2</v>
      </c>
      <c r="E896" s="7">
        <f>RANK(O896,(N896:P896,Q896:AE896))</f>
        <v>1</v>
      </c>
      <c r="F896" s="7">
        <f>IF(P896&gt;0,RANK(P896,(N896:P896,Q896:AE896)),0)</f>
        <v>3</v>
      </c>
      <c r="G896" s="1">
        <f t="shared" ref="G896:G931" si="361">IF(D896=1,N896,IF(E896=1,O896,P896))-IF(D896=2,N896,IF(E896=2,O896,P896))</f>
        <v>1645</v>
      </c>
      <c r="H896" s="2">
        <f t="shared" ref="H896:H927" si="362">G896/C896</f>
        <v>0.27810650887573962</v>
      </c>
      <c r="I896" s="2"/>
      <c r="J896" s="2">
        <f t="shared" ref="J896:J931" si="363">IF($C896=0,"-",N896/$C896)</f>
        <v>0.34471682163989859</v>
      </c>
      <c r="K896" s="2">
        <f t="shared" ref="K896:K931" si="364">IF($C896=0,"-",O896/$C896)</f>
        <v>0.62282333051563821</v>
      </c>
      <c r="L896" s="2">
        <f t="shared" ref="L896:L931" si="365">IF($C896=0,"-",P896/$C896)</f>
        <v>2.1301775147928994E-2</v>
      </c>
      <c r="M896" s="2">
        <f t="shared" ref="M896:M927" si="366">IF(C896=0,"-",(1-J896-K896-L896))</f>
        <v>1.1158072696534214E-2</v>
      </c>
      <c r="N896" s="1">
        <v>2039</v>
      </c>
      <c r="O896" s="1">
        <v>3684</v>
      </c>
      <c r="P896" s="1">
        <v>126</v>
      </c>
      <c r="Q896" s="1">
        <v>25</v>
      </c>
      <c r="R896" s="1">
        <v>19</v>
      </c>
      <c r="S896" s="1">
        <v>4</v>
      </c>
      <c r="T896" s="1">
        <v>9</v>
      </c>
      <c r="U896" s="1">
        <v>8</v>
      </c>
      <c r="V896" s="1">
        <v>0</v>
      </c>
      <c r="X896" s="1">
        <v>1</v>
      </c>
      <c r="AG896" s="7">
        <f>IF(Q896&gt;0,RANK(Q896,(N896:P896,Q896:AE896)),0)</f>
        <v>4</v>
      </c>
      <c r="AH896" s="7">
        <f>IF(R896&gt;0,RANK(R896,(N896:P896,Q896:AE896)),0)</f>
        <v>5</v>
      </c>
      <c r="AI896" s="7">
        <f>IF(T896&gt;0,RANK(T896,(N896:P896,Q896:AE896)),0)</f>
        <v>6</v>
      </c>
      <c r="AJ896" s="7">
        <f>IF(S896&gt;0,RANK(S896,(N896:P896,Q896:AE896)),0)</f>
        <v>8</v>
      </c>
      <c r="AK896" s="2">
        <f t="shared" ref="AK896:AK931" si="367">IF($C896=0,"-",Q896/$C896)</f>
        <v>4.22654268808115E-3</v>
      </c>
      <c r="AL896" s="2">
        <f t="shared" ref="AL896:AL931" si="368">IF($C896=0,"-",R896/$C896)</f>
        <v>3.2121724429416739E-3</v>
      </c>
      <c r="AM896" s="2">
        <f t="shared" ref="AM896:AM931" si="369">IF($C896=0,"-",T896/$C896)</f>
        <v>1.5215553677092139E-3</v>
      </c>
      <c r="AN896" s="2">
        <f t="shared" ref="AN896:AN931" si="370">IF($C896=0,"-",S896/$C896)</f>
        <v>6.7624683009298396E-4</v>
      </c>
      <c r="AP896" t="s">
        <v>2214</v>
      </c>
      <c r="AQ896" t="s">
        <v>1955</v>
      </c>
      <c r="AR896">
        <v>4</v>
      </c>
      <c r="AT896" s="93" t="s">
        <v>843</v>
      </c>
      <c r="AU896" s="92" t="s">
        <v>1142</v>
      </c>
      <c r="AV896" s="83" t="str">
        <f t="shared" ref="AV896:AV927" si="371">AT896&amp;AU896</f>
        <v>19129</v>
      </c>
      <c r="AX896" s="7" t="s">
        <v>3753</v>
      </c>
    </row>
    <row r="897" spans="1:50" hidden="1" outlineLevel="1">
      <c r="A897" t="s">
        <v>2287</v>
      </c>
      <c r="B897" t="s">
        <v>1955</v>
      </c>
      <c r="C897" s="1">
        <f t="shared" si="360"/>
        <v>5162</v>
      </c>
      <c r="D897" s="7">
        <f>RANK(N897,(N897:P897,Q897:AE897))</f>
        <v>1</v>
      </c>
      <c r="E897" s="7">
        <f>RANK(O897,(N897:P897,Q897:AE897))</f>
        <v>2</v>
      </c>
      <c r="F897" s="7">
        <f>IF(P897&gt;0,RANK(P897,(N897:P897,Q897:AE897)),0)</f>
        <v>3</v>
      </c>
      <c r="G897" s="1">
        <f t="shared" si="361"/>
        <v>262</v>
      </c>
      <c r="H897" s="2">
        <f t="shared" si="362"/>
        <v>5.0755521115846573E-2</v>
      </c>
      <c r="I897" s="2"/>
      <c r="J897" s="2">
        <f t="shared" si="363"/>
        <v>0.51336691204959317</v>
      </c>
      <c r="K897" s="2">
        <f t="shared" si="364"/>
        <v>0.46261139093374659</v>
      </c>
      <c r="L897" s="2">
        <f t="shared" si="365"/>
        <v>1.6853932584269662E-2</v>
      </c>
      <c r="M897" s="2">
        <f t="shared" si="366"/>
        <v>7.1677644323905748E-3</v>
      </c>
      <c r="N897" s="1">
        <v>2650</v>
      </c>
      <c r="O897" s="1">
        <v>2388</v>
      </c>
      <c r="P897" s="1">
        <v>87</v>
      </c>
      <c r="Q897" s="1">
        <v>25</v>
      </c>
      <c r="R897" s="1">
        <v>3</v>
      </c>
      <c r="S897" s="1">
        <v>2</v>
      </c>
      <c r="T897" s="1">
        <v>5</v>
      </c>
      <c r="U897" s="1">
        <v>2</v>
      </c>
      <c r="V897" s="1">
        <v>0</v>
      </c>
      <c r="X897" s="1">
        <v>0</v>
      </c>
      <c r="AG897" s="7">
        <f>IF(Q897&gt;0,RANK(Q897,(N897:P897,Q897:AE897)),0)</f>
        <v>4</v>
      </c>
      <c r="AH897" s="7">
        <f>IF(R897&gt;0,RANK(R897,(N897:P897,Q897:AE897)),0)</f>
        <v>6</v>
      </c>
      <c r="AI897" s="7">
        <f>IF(T897&gt;0,RANK(T897,(N897:P897,Q897:AE897)),0)</f>
        <v>5</v>
      </c>
      <c r="AJ897" s="7">
        <f>IF(S897&gt;0,RANK(S897,(N897:P897,Q897:AE897)),0)</f>
        <v>7</v>
      </c>
      <c r="AK897" s="2">
        <f t="shared" si="367"/>
        <v>4.8430840759395586E-3</v>
      </c>
      <c r="AL897" s="2">
        <f t="shared" si="368"/>
        <v>5.8117008911274701E-4</v>
      </c>
      <c r="AM897" s="2">
        <f t="shared" si="369"/>
        <v>9.6861681518791169E-4</v>
      </c>
      <c r="AN897" s="2">
        <f t="shared" si="370"/>
        <v>3.8744672607516468E-4</v>
      </c>
      <c r="AP897" t="s">
        <v>2287</v>
      </c>
      <c r="AQ897" t="s">
        <v>1955</v>
      </c>
      <c r="AR897">
        <v>2</v>
      </c>
      <c r="AT897" s="93" t="s">
        <v>843</v>
      </c>
      <c r="AU897" s="92" t="s">
        <v>1143</v>
      </c>
      <c r="AV897" s="83" t="str">
        <f t="shared" si="371"/>
        <v>19131</v>
      </c>
      <c r="AX897" s="7" t="s">
        <v>3753</v>
      </c>
    </row>
    <row r="898" spans="1:50" hidden="1" outlineLevel="1">
      <c r="A898" t="s">
        <v>570</v>
      </c>
      <c r="B898" t="s">
        <v>1955</v>
      </c>
      <c r="C898" s="1">
        <f t="shared" si="360"/>
        <v>4560</v>
      </c>
      <c r="D898" s="7">
        <f>RANK(N898,(N898:P898,Q898:AE898))</f>
        <v>2</v>
      </c>
      <c r="E898" s="7">
        <f>RANK(O898,(N898:P898,Q898:AE898))</f>
        <v>1</v>
      </c>
      <c r="F898" s="7">
        <f>IF(P898&gt;0,RANK(P898,(N898:P898,Q898:AE898)),0)</f>
        <v>3</v>
      </c>
      <c r="G898" s="1">
        <f t="shared" si="361"/>
        <v>218</v>
      </c>
      <c r="H898" s="2">
        <f t="shared" si="362"/>
        <v>4.7807017543859652E-2</v>
      </c>
      <c r="I898" s="2"/>
      <c r="J898" s="2">
        <f t="shared" si="363"/>
        <v>0.45745614035087717</v>
      </c>
      <c r="K898" s="2">
        <f t="shared" si="364"/>
        <v>0.50526315789473686</v>
      </c>
      <c r="L898" s="2">
        <f t="shared" si="365"/>
        <v>2.0394736842105264E-2</v>
      </c>
      <c r="M898" s="2">
        <f t="shared" si="366"/>
        <v>1.688596491228065E-2</v>
      </c>
      <c r="N898" s="1">
        <v>2086</v>
      </c>
      <c r="O898" s="1">
        <v>2304</v>
      </c>
      <c r="P898" s="1">
        <v>93</v>
      </c>
      <c r="Q898" s="1">
        <v>52</v>
      </c>
      <c r="R898" s="1">
        <v>10</v>
      </c>
      <c r="S898" s="1">
        <v>4</v>
      </c>
      <c r="T898" s="1">
        <v>6</v>
      </c>
      <c r="U898" s="1">
        <v>5</v>
      </c>
      <c r="V898" s="1">
        <v>0</v>
      </c>
      <c r="X898" s="1">
        <v>0</v>
      </c>
      <c r="AG898" s="7">
        <f>IF(Q898&gt;0,RANK(Q898,(N898:P898,Q898:AE898)),0)</f>
        <v>4</v>
      </c>
      <c r="AH898" s="7">
        <f>IF(R898&gt;0,RANK(R898,(N898:P898,Q898:AE898)),0)</f>
        <v>5</v>
      </c>
      <c r="AI898" s="7">
        <f>IF(T898&gt;0,RANK(T898,(N898:P898,Q898:AE898)),0)</f>
        <v>6</v>
      </c>
      <c r="AJ898" s="7">
        <f>IF(S898&gt;0,RANK(S898,(N898:P898,Q898:AE898)),0)</f>
        <v>8</v>
      </c>
      <c r="AK898" s="2">
        <f t="shared" si="367"/>
        <v>1.1403508771929825E-2</v>
      </c>
      <c r="AL898" s="2">
        <f t="shared" si="368"/>
        <v>2.1929824561403508E-3</v>
      </c>
      <c r="AM898" s="2">
        <f t="shared" si="369"/>
        <v>1.3157894736842105E-3</v>
      </c>
      <c r="AN898" s="2">
        <f t="shared" si="370"/>
        <v>8.7719298245614037E-4</v>
      </c>
      <c r="AP898" t="s">
        <v>570</v>
      </c>
      <c r="AQ898" t="s">
        <v>1955</v>
      </c>
      <c r="AR898">
        <v>5</v>
      </c>
      <c r="AT898" s="93" t="s">
        <v>843</v>
      </c>
      <c r="AU898" s="92" t="s">
        <v>1144</v>
      </c>
      <c r="AV898" s="83" t="str">
        <f t="shared" si="371"/>
        <v>19133</v>
      </c>
      <c r="AX898" s="7" t="s">
        <v>3753</v>
      </c>
    </row>
    <row r="899" spans="1:50" hidden="1" outlineLevel="1">
      <c r="A899" t="s">
        <v>2931</v>
      </c>
      <c r="B899" t="s">
        <v>1955</v>
      </c>
      <c r="C899" s="1">
        <f t="shared" si="360"/>
        <v>3647</v>
      </c>
      <c r="D899" s="7">
        <f>RANK(N899,(N899:P899,Q899:AE899))</f>
        <v>2</v>
      </c>
      <c r="E899" s="7">
        <f>RANK(O899,(N899:P899,Q899:AE899))</f>
        <v>1</v>
      </c>
      <c r="F899" s="7">
        <f>IF(P899&gt;0,RANK(P899,(N899:P899,Q899:AE899)),0)</f>
        <v>3</v>
      </c>
      <c r="G899" s="1">
        <f t="shared" si="361"/>
        <v>159</v>
      </c>
      <c r="H899" s="2">
        <f t="shared" si="362"/>
        <v>4.3597477378667399E-2</v>
      </c>
      <c r="I899" s="2"/>
      <c r="J899" s="2">
        <f t="shared" si="363"/>
        <v>0.4658623526185906</v>
      </c>
      <c r="K899" s="2">
        <f t="shared" si="364"/>
        <v>0.50945982999725803</v>
      </c>
      <c r="L899" s="2">
        <f t="shared" si="365"/>
        <v>1.4806690430490814E-2</v>
      </c>
      <c r="M899" s="2">
        <f t="shared" si="366"/>
        <v>9.8711269536606097E-3</v>
      </c>
      <c r="N899" s="1">
        <v>1699</v>
      </c>
      <c r="O899" s="1">
        <v>1858</v>
      </c>
      <c r="P899" s="1">
        <v>54</v>
      </c>
      <c r="Q899" s="1">
        <v>22</v>
      </c>
      <c r="R899" s="1">
        <v>6</v>
      </c>
      <c r="S899" s="1">
        <v>2</v>
      </c>
      <c r="T899" s="1">
        <v>3</v>
      </c>
      <c r="U899" s="1">
        <v>3</v>
      </c>
      <c r="V899" s="1">
        <v>0</v>
      </c>
      <c r="X899" s="1">
        <v>0</v>
      </c>
      <c r="AG899" s="7">
        <f>IF(Q899&gt;0,RANK(Q899,(N899:P899,Q899:AE899)),0)</f>
        <v>4</v>
      </c>
      <c r="AH899" s="7">
        <f>IF(R899&gt;0,RANK(R899,(N899:P899,Q899:AE899)),0)</f>
        <v>5</v>
      </c>
      <c r="AI899" s="7">
        <f>IF(T899&gt;0,RANK(T899,(N899:P899,Q899:AE899)),0)</f>
        <v>6</v>
      </c>
      <c r="AJ899" s="7">
        <f>IF(S899&gt;0,RANK(S899,(N899:P899,Q899:AE899)),0)</f>
        <v>8</v>
      </c>
      <c r="AK899" s="2">
        <f t="shared" si="367"/>
        <v>6.0323553605703319E-3</v>
      </c>
      <c r="AL899" s="2">
        <f t="shared" si="368"/>
        <v>1.6451878256100905E-3</v>
      </c>
      <c r="AM899" s="2">
        <f t="shared" si="369"/>
        <v>8.2259391280504524E-4</v>
      </c>
      <c r="AN899" s="2">
        <f t="shared" si="370"/>
        <v>5.4839594187003013E-4</v>
      </c>
      <c r="AP899" t="s">
        <v>2931</v>
      </c>
      <c r="AQ899" t="s">
        <v>1955</v>
      </c>
      <c r="AR899">
        <v>3</v>
      </c>
      <c r="AT899" s="93" t="s">
        <v>843</v>
      </c>
      <c r="AU899" s="92" t="s">
        <v>1146</v>
      </c>
      <c r="AV899" s="83" t="str">
        <f t="shared" si="371"/>
        <v>19135</v>
      </c>
      <c r="AX899" s="7" t="s">
        <v>3753</v>
      </c>
    </row>
    <row r="900" spans="1:50" hidden="1" outlineLevel="1">
      <c r="A900" t="s">
        <v>1055</v>
      </c>
      <c r="B900" t="s">
        <v>1955</v>
      </c>
      <c r="C900" s="1">
        <f t="shared" si="360"/>
        <v>5394</v>
      </c>
      <c r="D900" s="7">
        <f>RANK(N900,(N900:P900,Q900:AE900))</f>
        <v>2</v>
      </c>
      <c r="E900" s="7">
        <f>RANK(O900,(N900:P900,Q900:AE900))</f>
        <v>1</v>
      </c>
      <c r="F900" s="7">
        <f>IF(P900&gt;0,RANK(P900,(N900:P900,Q900:AE900)),0)</f>
        <v>3</v>
      </c>
      <c r="G900" s="1">
        <f t="shared" si="361"/>
        <v>1579</v>
      </c>
      <c r="H900" s="2">
        <f t="shared" si="362"/>
        <v>0.29273266592510194</v>
      </c>
      <c r="I900" s="2"/>
      <c r="J900" s="2">
        <f t="shared" si="363"/>
        <v>0.3407489803485354</v>
      </c>
      <c r="K900" s="2">
        <f t="shared" si="364"/>
        <v>0.63348164627363734</v>
      </c>
      <c r="L900" s="2">
        <f t="shared" si="365"/>
        <v>1.5758249907304411E-2</v>
      </c>
      <c r="M900" s="2">
        <f t="shared" si="366"/>
        <v>1.0011123470522843E-2</v>
      </c>
      <c r="N900" s="1">
        <v>1838</v>
      </c>
      <c r="O900" s="1">
        <v>3417</v>
      </c>
      <c r="P900" s="1">
        <v>85</v>
      </c>
      <c r="Q900" s="1">
        <v>20</v>
      </c>
      <c r="R900" s="1">
        <v>15</v>
      </c>
      <c r="S900" s="1">
        <v>0</v>
      </c>
      <c r="T900" s="1">
        <v>11</v>
      </c>
      <c r="U900" s="1">
        <v>8</v>
      </c>
      <c r="V900" s="1">
        <v>0</v>
      </c>
      <c r="X900" s="1">
        <v>0</v>
      </c>
      <c r="AG900" s="7">
        <f>IF(Q900&gt;0,RANK(Q900,(N900:P900,Q900:AE900)),0)</f>
        <v>4</v>
      </c>
      <c r="AH900" s="7">
        <f>IF(R900&gt;0,RANK(R900,(N900:P900,Q900:AE900)),0)</f>
        <v>5</v>
      </c>
      <c r="AI900" s="7">
        <f>IF(T900&gt;0,RANK(T900,(N900:P900,Q900:AE900)),0)</f>
        <v>6</v>
      </c>
      <c r="AJ900" s="7">
        <f>IF(S900&gt;0,RANK(S900,(N900:P900,Q900:AE900)),0)</f>
        <v>0</v>
      </c>
      <c r="AK900" s="2">
        <f t="shared" si="367"/>
        <v>3.7078235076010383E-3</v>
      </c>
      <c r="AL900" s="2">
        <f t="shared" si="368"/>
        <v>2.7808676307007787E-3</v>
      </c>
      <c r="AM900" s="2">
        <f t="shared" si="369"/>
        <v>2.0393029291805708E-3</v>
      </c>
      <c r="AN900" s="2">
        <f t="shared" si="370"/>
        <v>0</v>
      </c>
      <c r="AP900" t="s">
        <v>1055</v>
      </c>
      <c r="AQ900" t="s">
        <v>1955</v>
      </c>
      <c r="AR900">
        <v>4</v>
      </c>
      <c r="AT900" s="93" t="s">
        <v>843</v>
      </c>
      <c r="AU900" s="92" t="s">
        <v>1147</v>
      </c>
      <c r="AV900" s="83" t="str">
        <f t="shared" si="371"/>
        <v>19137</v>
      </c>
      <c r="AX900" s="7" t="s">
        <v>3753</v>
      </c>
    </row>
    <row r="901" spans="1:50" hidden="1" outlineLevel="1">
      <c r="A901" t="s">
        <v>721</v>
      </c>
      <c r="B901" t="s">
        <v>1955</v>
      </c>
      <c r="C901" s="1">
        <f t="shared" si="360"/>
        <v>16076</v>
      </c>
      <c r="D901" s="7">
        <f>RANK(N901,(N901:P901,Q901:AE901))</f>
        <v>1</v>
      </c>
      <c r="E901" s="7">
        <f>RANK(O901,(N901:P901,Q901:AE901))</f>
        <v>2</v>
      </c>
      <c r="F901" s="7">
        <f>IF(P901&gt;0,RANK(P901,(N901:P901,Q901:AE901)),0)</f>
        <v>3</v>
      </c>
      <c r="G901" s="1">
        <f t="shared" si="361"/>
        <v>575</v>
      </c>
      <c r="H901" s="2">
        <f t="shared" si="362"/>
        <v>3.5767603881562575E-2</v>
      </c>
      <c r="I901" s="2"/>
      <c r="J901" s="2">
        <f t="shared" si="363"/>
        <v>0.50124409056979347</v>
      </c>
      <c r="K901" s="2">
        <f t="shared" si="364"/>
        <v>0.46547648668823088</v>
      </c>
      <c r="L901" s="2">
        <f t="shared" si="365"/>
        <v>2.3077880069669071E-2</v>
      </c>
      <c r="M901" s="2">
        <f t="shared" si="366"/>
        <v>1.0201542672306579E-2</v>
      </c>
      <c r="N901" s="1">
        <v>8058</v>
      </c>
      <c r="O901" s="1">
        <v>7483</v>
      </c>
      <c r="P901" s="1">
        <v>371</v>
      </c>
      <c r="Q901" s="1">
        <v>82</v>
      </c>
      <c r="R901" s="1">
        <v>40</v>
      </c>
      <c r="S901" s="1">
        <v>7</v>
      </c>
      <c r="T901" s="1">
        <v>10</v>
      </c>
      <c r="U901" s="1">
        <v>19</v>
      </c>
      <c r="V901" s="1">
        <v>5</v>
      </c>
      <c r="X901" s="1">
        <v>1</v>
      </c>
      <c r="AG901" s="7">
        <f>IF(Q901&gt;0,RANK(Q901,(N901:P901,Q901:AE901)),0)</f>
        <v>4</v>
      </c>
      <c r="AH901" s="7">
        <f>IF(R901&gt;0,RANK(R901,(N901:P901,Q901:AE901)),0)</f>
        <v>5</v>
      </c>
      <c r="AI901" s="7">
        <f>IF(T901&gt;0,RANK(T901,(N901:P901,Q901:AE901)),0)</f>
        <v>7</v>
      </c>
      <c r="AJ901" s="7">
        <f>IF(S901&gt;0,RANK(S901,(N901:P901,Q901:AE901)),0)</f>
        <v>8</v>
      </c>
      <c r="AK901" s="2">
        <f t="shared" si="367"/>
        <v>5.1007713361532724E-3</v>
      </c>
      <c r="AL901" s="2">
        <f t="shared" si="368"/>
        <v>2.4881811395869621E-3</v>
      </c>
      <c r="AM901" s="2">
        <f t="shared" si="369"/>
        <v>6.2204528489674053E-4</v>
      </c>
      <c r="AN901" s="2">
        <f t="shared" si="370"/>
        <v>4.3543169942771834E-4</v>
      </c>
      <c r="AP901" t="s">
        <v>721</v>
      </c>
      <c r="AQ901" t="s">
        <v>1955</v>
      </c>
      <c r="AR901">
        <v>1</v>
      </c>
      <c r="AT901" s="93" t="s">
        <v>843</v>
      </c>
      <c r="AU901" s="92" t="s">
        <v>1148</v>
      </c>
      <c r="AV901" s="83" t="str">
        <f t="shared" si="371"/>
        <v>19139</v>
      </c>
      <c r="AX901" s="7" t="s">
        <v>3753</v>
      </c>
    </row>
    <row r="902" spans="1:50" hidden="1" outlineLevel="1">
      <c r="A902" t="s">
        <v>2496</v>
      </c>
      <c r="B902" t="s">
        <v>1955</v>
      </c>
      <c r="C902" s="1">
        <f t="shared" si="360"/>
        <v>7044</v>
      </c>
      <c r="D902" s="7">
        <f>RANK(N902,(N902:P902,Q902:AE902))</f>
        <v>2</v>
      </c>
      <c r="E902" s="7">
        <f>RANK(O902,(N902:P902,Q902:AE902))</f>
        <v>1</v>
      </c>
      <c r="F902" s="7">
        <f>IF(P902&gt;0,RANK(P902,(N902:P902,Q902:AE902)),0)</f>
        <v>3</v>
      </c>
      <c r="G902" s="1">
        <f t="shared" si="361"/>
        <v>2504</v>
      </c>
      <c r="H902" s="2">
        <f t="shared" si="362"/>
        <v>0.35547984099943214</v>
      </c>
      <c r="I902" s="2"/>
      <c r="J902" s="2">
        <f t="shared" si="363"/>
        <v>0.30806360022714369</v>
      </c>
      <c r="K902" s="2">
        <f t="shared" si="364"/>
        <v>0.66354344122657583</v>
      </c>
      <c r="L902" s="2">
        <f t="shared" si="365"/>
        <v>1.5332197614991482E-2</v>
      </c>
      <c r="M902" s="2">
        <f t="shared" si="366"/>
        <v>1.3060760931288952E-2</v>
      </c>
      <c r="N902" s="1">
        <v>2170</v>
      </c>
      <c r="O902" s="1">
        <v>4674</v>
      </c>
      <c r="P902" s="1">
        <v>108</v>
      </c>
      <c r="Q902" s="1">
        <v>53</v>
      </c>
      <c r="R902" s="1">
        <v>14</v>
      </c>
      <c r="S902" s="1">
        <v>2</v>
      </c>
      <c r="T902" s="1">
        <v>7</v>
      </c>
      <c r="U902" s="1">
        <v>9</v>
      </c>
      <c r="V902" s="1">
        <v>5</v>
      </c>
      <c r="X902" s="1">
        <v>2</v>
      </c>
      <c r="AG902" s="7">
        <f>IF(Q902&gt;0,RANK(Q902,(N902:P902,Q902:AE902)),0)</f>
        <v>4</v>
      </c>
      <c r="AH902" s="7">
        <f>IF(R902&gt;0,RANK(R902,(N902:P902,Q902:AE902)),0)</f>
        <v>5</v>
      </c>
      <c r="AI902" s="7">
        <f>IF(T902&gt;0,RANK(T902,(N902:P902,Q902:AE902)),0)</f>
        <v>7</v>
      </c>
      <c r="AJ902" s="7">
        <f>IF(S902&gt;0,RANK(S902,(N902:P902,Q902:AE902)),0)</f>
        <v>9</v>
      </c>
      <c r="AK902" s="2">
        <f t="shared" si="367"/>
        <v>7.5241340147643382E-3</v>
      </c>
      <c r="AL902" s="2">
        <f t="shared" si="368"/>
        <v>1.9875070982396364E-3</v>
      </c>
      <c r="AM902" s="2">
        <f t="shared" si="369"/>
        <v>9.9375354911981819E-4</v>
      </c>
      <c r="AN902" s="2">
        <f t="shared" si="370"/>
        <v>2.8392958546280523E-4</v>
      </c>
      <c r="AP902" t="s">
        <v>2496</v>
      </c>
      <c r="AQ902" t="s">
        <v>1955</v>
      </c>
      <c r="AR902">
        <v>5</v>
      </c>
      <c r="AT902" s="93" t="s">
        <v>843</v>
      </c>
      <c r="AU902" s="92" t="s">
        <v>1149</v>
      </c>
      <c r="AV902" s="83" t="str">
        <f t="shared" si="371"/>
        <v>19141</v>
      </c>
      <c r="AX902" s="7" t="s">
        <v>3753</v>
      </c>
    </row>
    <row r="903" spans="1:50" hidden="1" outlineLevel="1">
      <c r="A903" t="s">
        <v>1296</v>
      </c>
      <c r="B903" t="s">
        <v>1955</v>
      </c>
      <c r="C903" s="1">
        <f t="shared" si="360"/>
        <v>3063</v>
      </c>
      <c r="D903" s="7">
        <f>RANK(N903,(N903:P903,Q903:AE903))</f>
        <v>2</v>
      </c>
      <c r="E903" s="7">
        <f>RANK(O903,(N903:P903,Q903:AE903))</f>
        <v>1</v>
      </c>
      <c r="F903" s="7">
        <f>IF(P903&gt;0,RANK(P903,(N903:P903,Q903:AE903)),0)</f>
        <v>3</v>
      </c>
      <c r="G903" s="1">
        <f t="shared" si="361"/>
        <v>1151</v>
      </c>
      <c r="H903" s="2">
        <f t="shared" si="362"/>
        <v>0.37577538361083906</v>
      </c>
      <c r="I903" s="2"/>
      <c r="J903" s="2">
        <f t="shared" si="363"/>
        <v>0.29807378387202088</v>
      </c>
      <c r="K903" s="2">
        <f t="shared" si="364"/>
        <v>0.67384916748285995</v>
      </c>
      <c r="L903" s="2">
        <f t="shared" si="365"/>
        <v>1.8282729350310153E-2</v>
      </c>
      <c r="M903" s="2">
        <f t="shared" si="366"/>
        <v>9.7943192948090202E-3</v>
      </c>
      <c r="N903" s="1">
        <v>913</v>
      </c>
      <c r="O903" s="1">
        <v>2064</v>
      </c>
      <c r="P903" s="1">
        <v>56</v>
      </c>
      <c r="Q903" s="1">
        <v>14</v>
      </c>
      <c r="R903" s="1">
        <v>5</v>
      </c>
      <c r="S903" s="1">
        <v>10</v>
      </c>
      <c r="T903" s="1">
        <v>1</v>
      </c>
      <c r="U903" s="1">
        <v>0</v>
      </c>
      <c r="V903" s="1">
        <v>0</v>
      </c>
      <c r="X903" s="1">
        <v>0</v>
      </c>
      <c r="AG903" s="7">
        <f>IF(Q903&gt;0,RANK(Q903,(N903:P903,Q903:AE903)),0)</f>
        <v>4</v>
      </c>
      <c r="AH903" s="7">
        <f>IF(R903&gt;0,RANK(R903,(N903:P903,Q903:AE903)),0)</f>
        <v>6</v>
      </c>
      <c r="AI903" s="7">
        <f>IF(T903&gt;0,RANK(T903,(N903:P903,Q903:AE903)),0)</f>
        <v>7</v>
      </c>
      <c r="AJ903" s="7">
        <f>IF(S903&gt;0,RANK(S903,(N903:P903,Q903:AE903)),0)</f>
        <v>5</v>
      </c>
      <c r="AK903" s="2">
        <f t="shared" si="367"/>
        <v>4.5706823375775384E-3</v>
      </c>
      <c r="AL903" s="2">
        <f t="shared" si="368"/>
        <v>1.632386549134835E-3</v>
      </c>
      <c r="AM903" s="2">
        <f t="shared" si="369"/>
        <v>3.2647730982696702E-4</v>
      </c>
      <c r="AN903" s="2">
        <f t="shared" si="370"/>
        <v>3.2647730982696701E-3</v>
      </c>
      <c r="AP903" t="s">
        <v>1296</v>
      </c>
      <c r="AQ903" t="s">
        <v>1955</v>
      </c>
      <c r="AR903">
        <v>5</v>
      </c>
      <c r="AT903" s="93" t="s">
        <v>843</v>
      </c>
      <c r="AU903" s="92" t="s">
        <v>1150</v>
      </c>
      <c r="AV903" s="83" t="str">
        <f t="shared" si="371"/>
        <v>19143</v>
      </c>
      <c r="AX903" s="7" t="s">
        <v>3753</v>
      </c>
    </row>
    <row r="904" spans="1:50" hidden="1" outlineLevel="1">
      <c r="A904" t="s">
        <v>4088</v>
      </c>
      <c r="B904" t="s">
        <v>1955</v>
      </c>
      <c r="C904" s="1">
        <f t="shared" si="360"/>
        <v>7059</v>
      </c>
      <c r="D904" s="7">
        <f>RANK(N904,(N904:P904,Q904:AE904))</f>
        <v>2</v>
      </c>
      <c r="E904" s="7">
        <f>RANK(O904,(N904:P904,Q904:AE904))</f>
        <v>1</v>
      </c>
      <c r="F904" s="7">
        <f>IF(P904&gt;0,RANK(P904,(N904:P904,Q904:AE904)),0)</f>
        <v>3</v>
      </c>
      <c r="G904" s="1">
        <f t="shared" si="361"/>
        <v>2295</v>
      </c>
      <c r="H904" s="2">
        <f t="shared" si="362"/>
        <v>0.32511687207819806</v>
      </c>
      <c r="I904" s="2"/>
      <c r="J904" s="2">
        <f t="shared" si="363"/>
        <v>0.32483354582802099</v>
      </c>
      <c r="K904" s="2">
        <f t="shared" si="364"/>
        <v>0.64995041790621899</v>
      </c>
      <c r="L904" s="2">
        <f t="shared" si="365"/>
        <v>1.7707890636067432E-2</v>
      </c>
      <c r="M904" s="2">
        <f t="shared" si="366"/>
        <v>7.508145629692646E-3</v>
      </c>
      <c r="N904" s="1">
        <v>2293</v>
      </c>
      <c r="O904" s="1">
        <v>4588</v>
      </c>
      <c r="P904" s="1">
        <v>125</v>
      </c>
      <c r="Q904" s="1">
        <v>21</v>
      </c>
      <c r="R904" s="1">
        <v>11</v>
      </c>
      <c r="S904" s="1">
        <v>1</v>
      </c>
      <c r="T904" s="1">
        <v>11</v>
      </c>
      <c r="U904" s="1">
        <v>8</v>
      </c>
      <c r="V904" s="1">
        <v>0</v>
      </c>
      <c r="X904" s="1">
        <v>1</v>
      </c>
      <c r="AG904" s="7">
        <f>IF(Q904&gt;0,RANK(Q904,(N904:P904,Q904:AE904)),0)</f>
        <v>4</v>
      </c>
      <c r="AH904" s="7">
        <f>IF(R904&gt;0,RANK(R904,(N904:P904,Q904:AE904)),0)</f>
        <v>5</v>
      </c>
      <c r="AI904" s="7">
        <f>IF(T904&gt;0,RANK(T904,(N904:P904,Q904:AE904)),0)</f>
        <v>5</v>
      </c>
      <c r="AJ904" s="7">
        <f>IF(S904&gt;0,RANK(S904,(N904:P904,Q904:AE904)),0)</f>
        <v>8</v>
      </c>
      <c r="AK904" s="2">
        <f t="shared" si="367"/>
        <v>2.9749256268593286E-3</v>
      </c>
      <c r="AL904" s="2">
        <f t="shared" si="368"/>
        <v>1.5582943759739341E-3</v>
      </c>
      <c r="AM904" s="2">
        <f t="shared" si="369"/>
        <v>1.5582943759739341E-3</v>
      </c>
      <c r="AN904" s="2">
        <f t="shared" si="370"/>
        <v>1.4166312508853945E-4</v>
      </c>
      <c r="AP904" t="s">
        <v>4088</v>
      </c>
      <c r="AQ904" t="s">
        <v>1955</v>
      </c>
      <c r="AR904">
        <v>3</v>
      </c>
      <c r="AT904" s="93" t="s">
        <v>843</v>
      </c>
      <c r="AU904" s="92" t="s">
        <v>1151</v>
      </c>
      <c r="AV904" s="83" t="str">
        <f t="shared" si="371"/>
        <v>19145</v>
      </c>
      <c r="AX904" s="7" t="s">
        <v>3753</v>
      </c>
    </row>
    <row r="905" spans="1:50" hidden="1" outlineLevel="1">
      <c r="A905" t="s">
        <v>197</v>
      </c>
      <c r="B905" t="s">
        <v>1955</v>
      </c>
      <c r="C905" s="1">
        <f t="shared" si="360"/>
        <v>4823</v>
      </c>
      <c r="D905" s="7">
        <f>RANK(N905,(N905:P905,Q905:AE905))</f>
        <v>2</v>
      </c>
      <c r="E905" s="7">
        <f>RANK(O905,(N905:P905,Q905:AE905))</f>
        <v>1</v>
      </c>
      <c r="F905" s="7">
        <f>IF(P905&gt;0,RANK(P905,(N905:P905,Q905:AE905)),0)</f>
        <v>3</v>
      </c>
      <c r="G905" s="1">
        <f t="shared" si="361"/>
        <v>15</v>
      </c>
      <c r="H905" s="2">
        <f t="shared" si="362"/>
        <v>3.1100974497200911E-3</v>
      </c>
      <c r="I905" s="2"/>
      <c r="J905" s="2">
        <f t="shared" si="363"/>
        <v>0.48227244453659546</v>
      </c>
      <c r="K905" s="2">
        <f t="shared" si="364"/>
        <v>0.48538254198631559</v>
      </c>
      <c r="L905" s="2">
        <f t="shared" si="365"/>
        <v>1.6794526228488493E-2</v>
      </c>
      <c r="M905" s="2">
        <f t="shared" si="366"/>
        <v>1.5550487248600465E-2</v>
      </c>
      <c r="N905" s="1">
        <v>2326</v>
      </c>
      <c r="O905" s="1">
        <v>2341</v>
      </c>
      <c r="P905" s="1">
        <v>81</v>
      </c>
      <c r="Q905" s="1">
        <v>36</v>
      </c>
      <c r="R905" s="1">
        <v>29</v>
      </c>
      <c r="S905" s="1">
        <v>1</v>
      </c>
      <c r="T905" s="1">
        <v>6</v>
      </c>
      <c r="U905" s="1">
        <v>0</v>
      </c>
      <c r="V905" s="1">
        <v>3</v>
      </c>
      <c r="X905" s="1">
        <v>0</v>
      </c>
      <c r="AG905" s="7">
        <f>IF(Q905&gt;0,RANK(Q905,(N905:P905,Q905:AE905)),0)</f>
        <v>4</v>
      </c>
      <c r="AH905" s="7">
        <f>IF(R905&gt;0,RANK(R905,(N905:P905,Q905:AE905)),0)</f>
        <v>5</v>
      </c>
      <c r="AI905" s="7">
        <f>IF(T905&gt;0,RANK(T905,(N905:P905,Q905:AE905)),0)</f>
        <v>6</v>
      </c>
      <c r="AJ905" s="7">
        <f>IF(S905&gt;0,RANK(S905,(N905:P905,Q905:AE905)),0)</f>
        <v>8</v>
      </c>
      <c r="AK905" s="2">
        <f t="shared" si="367"/>
        <v>7.4642338793282186E-3</v>
      </c>
      <c r="AL905" s="2">
        <f t="shared" si="368"/>
        <v>6.0128550694588433E-3</v>
      </c>
      <c r="AM905" s="2">
        <f t="shared" si="369"/>
        <v>1.2440389798880364E-3</v>
      </c>
      <c r="AN905" s="2">
        <f t="shared" si="370"/>
        <v>2.0733982998133942E-4</v>
      </c>
      <c r="AP905" t="s">
        <v>197</v>
      </c>
      <c r="AQ905" t="s">
        <v>1955</v>
      </c>
      <c r="AR905">
        <v>5</v>
      </c>
      <c r="AT905" s="93" t="s">
        <v>843</v>
      </c>
      <c r="AU905" s="92" t="s">
        <v>1152</v>
      </c>
      <c r="AV905" s="83" t="str">
        <f t="shared" si="371"/>
        <v>19147</v>
      </c>
      <c r="AX905" s="7" t="s">
        <v>3753</v>
      </c>
    </row>
    <row r="906" spans="1:50" hidden="1" outlineLevel="1">
      <c r="A906" t="s">
        <v>1525</v>
      </c>
      <c r="B906" t="s">
        <v>1955</v>
      </c>
      <c r="C906" s="1">
        <f t="shared" si="360"/>
        <v>10118</v>
      </c>
      <c r="D906" s="7">
        <f>RANK(N906,(N906:P906,Q906:AE906))</f>
        <v>2</v>
      </c>
      <c r="E906" s="7">
        <f>RANK(O906,(N906:P906,Q906:AE906))</f>
        <v>1</v>
      </c>
      <c r="F906" s="7">
        <f>IF(P906&gt;0,RANK(P906,(N906:P906,Q906:AE906)),0)</f>
        <v>3</v>
      </c>
      <c r="G906" s="1">
        <f t="shared" si="361"/>
        <v>2690</v>
      </c>
      <c r="H906" s="2">
        <f t="shared" si="362"/>
        <v>0.26586281873888118</v>
      </c>
      <c r="I906" s="2"/>
      <c r="J906" s="2">
        <f t="shared" si="363"/>
        <v>0.34581933188377151</v>
      </c>
      <c r="K906" s="2">
        <f t="shared" si="364"/>
        <v>0.61168215062265274</v>
      </c>
      <c r="L906" s="2">
        <f t="shared" si="365"/>
        <v>1.9569084799367465E-2</v>
      </c>
      <c r="M906" s="2">
        <f t="shared" si="366"/>
        <v>2.292943269420834E-2</v>
      </c>
      <c r="N906" s="1">
        <v>3499</v>
      </c>
      <c r="O906" s="1">
        <v>6189</v>
      </c>
      <c r="P906" s="1">
        <v>198</v>
      </c>
      <c r="Q906" s="1">
        <v>145</v>
      </c>
      <c r="R906" s="1">
        <v>29</v>
      </c>
      <c r="S906" s="1">
        <v>6</v>
      </c>
      <c r="T906" s="1">
        <v>31</v>
      </c>
      <c r="U906" s="1">
        <v>5</v>
      </c>
      <c r="V906" s="1">
        <v>7</v>
      </c>
      <c r="X906" s="1">
        <v>9</v>
      </c>
      <c r="AG906" s="7">
        <f>IF(Q906&gt;0,RANK(Q906,(N906:P906,Q906:AE906)),0)</f>
        <v>4</v>
      </c>
      <c r="AH906" s="7">
        <f>IF(R906&gt;0,RANK(R906,(N906:P906,Q906:AE906)),0)</f>
        <v>6</v>
      </c>
      <c r="AI906" s="7">
        <f>IF(T906&gt;0,RANK(T906,(N906:P906,Q906:AE906)),0)</f>
        <v>5</v>
      </c>
      <c r="AJ906" s="7">
        <f>IF(S906&gt;0,RANK(S906,(N906:P906,Q906:AE906)),0)</f>
        <v>9</v>
      </c>
      <c r="AK906" s="2">
        <f t="shared" si="367"/>
        <v>1.4330895433880213E-2</v>
      </c>
      <c r="AL906" s="2">
        <f t="shared" si="368"/>
        <v>2.8661790867760429E-3</v>
      </c>
      <c r="AM906" s="2">
        <f t="shared" si="369"/>
        <v>3.0638466100019767E-3</v>
      </c>
      <c r="AN906" s="2">
        <f t="shared" si="370"/>
        <v>5.9300256967780192E-4</v>
      </c>
      <c r="AP906" t="s">
        <v>1525</v>
      </c>
      <c r="AQ906" t="s">
        <v>1955</v>
      </c>
      <c r="AR906">
        <v>5</v>
      </c>
      <c r="AT906" s="93" t="s">
        <v>843</v>
      </c>
      <c r="AU906" s="92" t="s">
        <v>1153</v>
      </c>
      <c r="AV906" s="83" t="str">
        <f t="shared" si="371"/>
        <v>19149</v>
      </c>
      <c r="AX906" s="7" t="s">
        <v>3753</v>
      </c>
    </row>
    <row r="907" spans="1:50" hidden="1" outlineLevel="1">
      <c r="A907" t="s">
        <v>2271</v>
      </c>
      <c r="B907" t="s">
        <v>1955</v>
      </c>
      <c r="C907" s="1">
        <f t="shared" si="360"/>
        <v>4141</v>
      </c>
      <c r="D907" s="7">
        <f>RANK(N907,(N907:P907,Q907:AE907))</f>
        <v>2</v>
      </c>
      <c r="E907" s="7">
        <f>RANK(O907,(N907:P907,Q907:AE907))</f>
        <v>1</v>
      </c>
      <c r="F907" s="7">
        <f>IF(P907&gt;0,RANK(P907,(N907:P907,Q907:AE907)),0)</f>
        <v>3</v>
      </c>
      <c r="G907" s="1">
        <f t="shared" si="361"/>
        <v>506</v>
      </c>
      <c r="H907" s="2">
        <f t="shared" si="362"/>
        <v>0.1221927070755856</v>
      </c>
      <c r="I907" s="2"/>
      <c r="J907" s="2">
        <f t="shared" si="363"/>
        <v>0.41922241004588262</v>
      </c>
      <c r="K907" s="2">
        <f t="shared" si="364"/>
        <v>0.54141511712146828</v>
      </c>
      <c r="L907" s="2">
        <f t="shared" si="365"/>
        <v>1.883602994445786E-2</v>
      </c>
      <c r="M907" s="2">
        <f t="shared" si="366"/>
        <v>2.0526442888191294E-2</v>
      </c>
      <c r="N907" s="1">
        <v>1736</v>
      </c>
      <c r="O907" s="1">
        <v>2242</v>
      </c>
      <c r="P907" s="1">
        <v>78</v>
      </c>
      <c r="Q907" s="1">
        <v>48</v>
      </c>
      <c r="R907" s="1">
        <v>23</v>
      </c>
      <c r="S907" s="1">
        <v>2</v>
      </c>
      <c r="T907" s="1">
        <v>5</v>
      </c>
      <c r="U907" s="1">
        <v>7</v>
      </c>
      <c r="V907" s="1">
        <v>0</v>
      </c>
      <c r="X907" s="1">
        <v>0</v>
      </c>
      <c r="AG907" s="7">
        <f>IF(Q907&gt;0,RANK(Q907,(N907:P907,Q907:AE907)),0)</f>
        <v>4</v>
      </c>
      <c r="AH907" s="7">
        <f>IF(R907&gt;0,RANK(R907,(N907:P907,Q907:AE907)),0)</f>
        <v>5</v>
      </c>
      <c r="AI907" s="7">
        <f>IF(T907&gt;0,RANK(T907,(N907:P907,Q907:AE907)),0)</f>
        <v>7</v>
      </c>
      <c r="AJ907" s="7">
        <f>IF(S907&gt;0,RANK(S907,(N907:P907,Q907:AE907)),0)</f>
        <v>8</v>
      </c>
      <c r="AK907" s="2">
        <f t="shared" si="367"/>
        <v>1.1591403042743299E-2</v>
      </c>
      <c r="AL907" s="2">
        <f t="shared" si="368"/>
        <v>5.5542139579811637E-3</v>
      </c>
      <c r="AM907" s="2">
        <f t="shared" si="369"/>
        <v>1.2074378169524269E-3</v>
      </c>
      <c r="AN907" s="2">
        <f t="shared" si="370"/>
        <v>4.8297512678097078E-4</v>
      </c>
      <c r="AP907" t="s">
        <v>2271</v>
      </c>
      <c r="AQ907" t="s">
        <v>1955</v>
      </c>
      <c r="AR907">
        <v>5</v>
      </c>
      <c r="AT907" s="93" t="s">
        <v>843</v>
      </c>
      <c r="AU907" s="92" t="s">
        <v>1155</v>
      </c>
      <c r="AV907" s="83" t="str">
        <f t="shared" si="371"/>
        <v>19151</v>
      </c>
      <c r="AX907" s="7" t="s">
        <v>3753</v>
      </c>
    </row>
    <row r="908" spans="1:50" hidden="1" outlineLevel="1">
      <c r="A908" t="s">
        <v>1397</v>
      </c>
      <c r="B908" t="s">
        <v>1955</v>
      </c>
      <c r="C908" s="1">
        <f t="shared" si="360"/>
        <v>174167</v>
      </c>
      <c r="D908" s="7">
        <f>RANK(N908,(N908:P908,Q908:AE908))</f>
        <v>1</v>
      </c>
      <c r="E908" s="7">
        <f>RANK(O908,(N908:P908,Q908:AE908))</f>
        <v>2</v>
      </c>
      <c r="F908" s="7">
        <f>IF(P908&gt;0,RANK(P908,(N908:P908,Q908:AE908)),0)</f>
        <v>3</v>
      </c>
      <c r="G908" s="1">
        <f t="shared" si="361"/>
        <v>9788</v>
      </c>
      <c r="H908" s="2">
        <f t="shared" si="362"/>
        <v>5.6198935504429656E-2</v>
      </c>
      <c r="I908" s="2"/>
      <c r="J908" s="2">
        <f t="shared" si="363"/>
        <v>0.51510906199222584</v>
      </c>
      <c r="K908" s="2">
        <f t="shared" si="364"/>
        <v>0.45891012648779622</v>
      </c>
      <c r="L908" s="2">
        <f t="shared" si="365"/>
        <v>1.9326278801380284E-2</v>
      </c>
      <c r="M908" s="2">
        <f t="shared" si="366"/>
        <v>6.6545327185976583E-3</v>
      </c>
      <c r="N908" s="1">
        <v>89715</v>
      </c>
      <c r="O908" s="1">
        <v>79927</v>
      </c>
      <c r="P908" s="1">
        <v>3366</v>
      </c>
      <c r="Q908" s="1">
        <v>416</v>
      </c>
      <c r="R908" s="1">
        <v>403</v>
      </c>
      <c r="S908" s="1">
        <v>94</v>
      </c>
      <c r="T908" s="1">
        <v>65</v>
      </c>
      <c r="U908" s="1">
        <v>154</v>
      </c>
      <c r="V908" s="1">
        <v>22</v>
      </c>
      <c r="X908" s="1">
        <v>5</v>
      </c>
      <c r="AG908" s="7">
        <f>IF(Q908&gt;0,RANK(Q908,(N908:P908,Q908:AE908)),0)</f>
        <v>4</v>
      </c>
      <c r="AH908" s="7">
        <f>IF(R908&gt;0,RANK(R908,(N908:P908,Q908:AE908)),0)</f>
        <v>5</v>
      </c>
      <c r="AI908" s="7">
        <f>IF(T908&gt;0,RANK(T908,(N908:P908,Q908:AE908)),0)</f>
        <v>8</v>
      </c>
      <c r="AJ908" s="7">
        <f>IF(S908&gt;0,RANK(S908,(N908:P908,Q908:AE908)),0)</f>
        <v>7</v>
      </c>
      <c r="AK908" s="2">
        <f t="shared" si="367"/>
        <v>2.3885121750963157E-3</v>
      </c>
      <c r="AL908" s="2">
        <f t="shared" si="368"/>
        <v>2.3138711696245556E-3</v>
      </c>
      <c r="AM908" s="2">
        <f t="shared" si="369"/>
        <v>3.732050273587993E-4</v>
      </c>
      <c r="AN908" s="2">
        <f t="shared" si="370"/>
        <v>5.39711885718879E-4</v>
      </c>
      <c r="AP908" t="s">
        <v>1397</v>
      </c>
      <c r="AQ908" t="s">
        <v>1955</v>
      </c>
      <c r="AR908">
        <v>4</v>
      </c>
      <c r="AT908" s="93" t="s">
        <v>843</v>
      </c>
      <c r="AU908" s="92" t="s">
        <v>1156</v>
      </c>
      <c r="AV908" s="83" t="str">
        <f t="shared" si="371"/>
        <v>19153</v>
      </c>
      <c r="AX908" s="7" t="s">
        <v>3753</v>
      </c>
    </row>
    <row r="909" spans="1:50" hidden="1" outlineLevel="1">
      <c r="A909" t="s">
        <v>2497</v>
      </c>
      <c r="B909" t="s">
        <v>1955</v>
      </c>
      <c r="C909" s="1">
        <f t="shared" si="360"/>
        <v>34467</v>
      </c>
      <c r="D909" s="7">
        <f>RANK(N909,(N909:P909,Q909:AE909))</f>
        <v>2</v>
      </c>
      <c r="E909" s="7">
        <f>RANK(O909,(N909:P909,Q909:AE909))</f>
        <v>1</v>
      </c>
      <c r="F909" s="7">
        <f>IF(P909&gt;0,RANK(P909,(N909:P909,Q909:AE909)),0)</f>
        <v>3</v>
      </c>
      <c r="G909" s="1">
        <f t="shared" si="361"/>
        <v>4057</v>
      </c>
      <c r="H909" s="2">
        <f t="shared" si="362"/>
        <v>0.11770679200394581</v>
      </c>
      <c r="I909" s="2"/>
      <c r="J909" s="2">
        <f t="shared" si="363"/>
        <v>0.42724925290857924</v>
      </c>
      <c r="K909" s="2">
        <f t="shared" si="364"/>
        <v>0.54495604491252503</v>
      </c>
      <c r="L909" s="2">
        <f t="shared" si="365"/>
        <v>2.0019148750979196E-2</v>
      </c>
      <c r="M909" s="2">
        <f t="shared" si="366"/>
        <v>7.7755534279165955E-3</v>
      </c>
      <c r="N909" s="1">
        <v>14726</v>
      </c>
      <c r="O909" s="1">
        <v>18783</v>
      </c>
      <c r="P909" s="1">
        <v>690</v>
      </c>
      <c r="Q909" s="1">
        <v>122</v>
      </c>
      <c r="R909" s="1">
        <v>70</v>
      </c>
      <c r="S909" s="1">
        <v>17</v>
      </c>
      <c r="T909" s="1">
        <v>22</v>
      </c>
      <c r="U909" s="1">
        <v>32</v>
      </c>
      <c r="V909" s="1">
        <v>4</v>
      </c>
      <c r="X909" s="1">
        <v>1</v>
      </c>
      <c r="AG909" s="7">
        <f>IF(Q909&gt;0,RANK(Q909,(N909:P909,Q909:AE909)),0)</f>
        <v>4</v>
      </c>
      <c r="AH909" s="7">
        <f>IF(R909&gt;0,RANK(R909,(N909:P909,Q909:AE909)),0)</f>
        <v>5</v>
      </c>
      <c r="AI909" s="7">
        <f>IF(T909&gt;0,RANK(T909,(N909:P909,Q909:AE909)),0)</f>
        <v>7</v>
      </c>
      <c r="AJ909" s="7">
        <f>IF(S909&gt;0,RANK(S909,(N909:P909,Q909:AE909)),0)</f>
        <v>8</v>
      </c>
      <c r="AK909" s="2">
        <f t="shared" si="367"/>
        <v>3.5396176052455972E-3</v>
      </c>
      <c r="AL909" s="2">
        <f t="shared" si="368"/>
        <v>2.0309281341573098E-3</v>
      </c>
      <c r="AM909" s="2">
        <f t="shared" si="369"/>
        <v>6.3829169930658316E-4</v>
      </c>
      <c r="AN909" s="2">
        <f t="shared" si="370"/>
        <v>4.9322540400963241E-4</v>
      </c>
      <c r="AP909" t="s">
        <v>2497</v>
      </c>
      <c r="AQ909" t="s">
        <v>1955</v>
      </c>
      <c r="AR909">
        <v>4</v>
      </c>
      <c r="AT909" s="93" t="s">
        <v>843</v>
      </c>
      <c r="AU909" s="92" t="s">
        <v>1157</v>
      </c>
      <c r="AV909" s="83" t="str">
        <f t="shared" si="371"/>
        <v>19155</v>
      </c>
      <c r="AX909" s="7" t="s">
        <v>3753</v>
      </c>
    </row>
    <row r="910" spans="1:50" hidden="1" outlineLevel="1">
      <c r="A910" t="s">
        <v>2529</v>
      </c>
      <c r="B910" t="s">
        <v>1955</v>
      </c>
      <c r="C910" s="1">
        <f t="shared" si="360"/>
        <v>8980</v>
      </c>
      <c r="D910" s="7">
        <f>RANK(N910,(N910:P910,Q910:AE910))</f>
        <v>2</v>
      </c>
      <c r="E910" s="7">
        <f>RANK(O910,(N910:P910,Q910:AE910))</f>
        <v>1</v>
      </c>
      <c r="F910" s="7">
        <f>IF(P910&gt;0,RANK(P910,(N910:P910,Q910:AE910)),0)</f>
        <v>3</v>
      </c>
      <c r="G910" s="1">
        <f t="shared" si="361"/>
        <v>174</v>
      </c>
      <c r="H910" s="2">
        <f t="shared" si="362"/>
        <v>1.9376391982182627E-2</v>
      </c>
      <c r="I910" s="2"/>
      <c r="J910" s="2">
        <f t="shared" si="363"/>
        <v>0.47015590200445434</v>
      </c>
      <c r="K910" s="2">
        <f t="shared" si="364"/>
        <v>0.48953229398663695</v>
      </c>
      <c r="L910" s="2">
        <f t="shared" si="365"/>
        <v>3.1959910913140314E-2</v>
      </c>
      <c r="M910" s="2">
        <f t="shared" si="366"/>
        <v>8.3518930957683993E-3</v>
      </c>
      <c r="N910" s="1">
        <v>4222</v>
      </c>
      <c r="O910" s="1">
        <v>4396</v>
      </c>
      <c r="P910" s="1">
        <v>287</v>
      </c>
      <c r="Q910" s="1">
        <v>34</v>
      </c>
      <c r="R910" s="1">
        <v>20</v>
      </c>
      <c r="S910" s="1">
        <v>4</v>
      </c>
      <c r="T910" s="1">
        <v>5</v>
      </c>
      <c r="U910" s="1">
        <v>8</v>
      </c>
      <c r="V910" s="1">
        <v>0</v>
      </c>
      <c r="X910" s="1">
        <v>4</v>
      </c>
      <c r="AG910" s="7">
        <f>IF(Q910&gt;0,RANK(Q910,(N910:P910,Q910:AE910)),0)</f>
        <v>4</v>
      </c>
      <c r="AH910" s="7">
        <f>IF(R910&gt;0,RANK(R910,(N910:P910,Q910:AE910)),0)</f>
        <v>5</v>
      </c>
      <c r="AI910" s="7">
        <f>IF(T910&gt;0,RANK(T910,(N910:P910,Q910:AE910)),0)</f>
        <v>7</v>
      </c>
      <c r="AJ910" s="7">
        <f>IF(S910&gt;0,RANK(S910,(N910:P910,Q910:AE910)),0)</f>
        <v>8</v>
      </c>
      <c r="AK910" s="2">
        <f t="shared" si="367"/>
        <v>3.7861915367483298E-3</v>
      </c>
      <c r="AL910" s="2">
        <f t="shared" si="368"/>
        <v>2.2271714922048997E-3</v>
      </c>
      <c r="AM910" s="2">
        <f t="shared" si="369"/>
        <v>5.5679287305122492E-4</v>
      </c>
      <c r="AN910" s="2">
        <f t="shared" si="370"/>
        <v>4.4543429844097997E-4</v>
      </c>
      <c r="AP910" t="s">
        <v>2529</v>
      </c>
      <c r="AQ910" t="s">
        <v>1955</v>
      </c>
      <c r="AR910">
        <v>3</v>
      </c>
      <c r="AT910" s="93" t="s">
        <v>843</v>
      </c>
      <c r="AU910" s="92" t="s">
        <v>120</v>
      </c>
      <c r="AV910" s="83" t="str">
        <f t="shared" si="371"/>
        <v>19157</v>
      </c>
      <c r="AX910" s="7" t="s">
        <v>3753</v>
      </c>
    </row>
    <row r="911" spans="1:50" hidden="1" outlineLevel="1">
      <c r="A911" t="s">
        <v>2947</v>
      </c>
      <c r="B911" t="s">
        <v>1955</v>
      </c>
      <c r="C911" s="1">
        <f t="shared" si="360"/>
        <v>2692</v>
      </c>
      <c r="D911" s="7">
        <f>RANK(N911,(N911:P911,Q911:AE911))</f>
        <v>2</v>
      </c>
      <c r="E911" s="7">
        <f>RANK(O911,(N911:P911,Q911:AE911))</f>
        <v>1</v>
      </c>
      <c r="F911" s="7">
        <f>IF(P911&gt;0,RANK(P911,(N911:P911,Q911:AE911)),0)</f>
        <v>3</v>
      </c>
      <c r="G911" s="1">
        <f t="shared" si="361"/>
        <v>123</v>
      </c>
      <c r="H911" s="2">
        <f t="shared" si="362"/>
        <v>4.5690936106983653E-2</v>
      </c>
      <c r="I911" s="2"/>
      <c r="J911" s="2">
        <f t="shared" si="363"/>
        <v>0.46285289747399705</v>
      </c>
      <c r="K911" s="2">
        <f t="shared" si="364"/>
        <v>0.50854383358098065</v>
      </c>
      <c r="L911" s="2">
        <f t="shared" si="365"/>
        <v>1.7459138187221397E-2</v>
      </c>
      <c r="M911" s="2">
        <f t="shared" si="366"/>
        <v>1.1144130757800901E-2</v>
      </c>
      <c r="N911" s="1">
        <v>1246</v>
      </c>
      <c r="O911" s="1">
        <v>1369</v>
      </c>
      <c r="P911" s="1">
        <v>47</v>
      </c>
      <c r="Q911" s="1">
        <v>10</v>
      </c>
      <c r="R911" s="1">
        <v>5</v>
      </c>
      <c r="S911" s="1">
        <v>1</v>
      </c>
      <c r="T911" s="1">
        <v>5</v>
      </c>
      <c r="U911" s="1">
        <v>7</v>
      </c>
      <c r="V911" s="1">
        <v>0</v>
      </c>
      <c r="X911" s="1">
        <v>2</v>
      </c>
      <c r="AG911" s="7">
        <f>IF(Q911&gt;0,RANK(Q911,(N911:P911,Q911:AE911)),0)</f>
        <v>4</v>
      </c>
      <c r="AH911" s="7">
        <f>IF(R911&gt;0,RANK(R911,(N911:P911,Q911:AE911)),0)</f>
        <v>6</v>
      </c>
      <c r="AI911" s="7">
        <f>IF(T911&gt;0,RANK(T911,(N911:P911,Q911:AE911)),0)</f>
        <v>6</v>
      </c>
      <c r="AJ911" s="7">
        <f>IF(S911&gt;0,RANK(S911,(N911:P911,Q911:AE911)),0)</f>
        <v>9</v>
      </c>
      <c r="AK911" s="2">
        <f t="shared" si="367"/>
        <v>3.714710252600297E-3</v>
      </c>
      <c r="AL911" s="2">
        <f t="shared" si="368"/>
        <v>1.8573551263001485E-3</v>
      </c>
      <c r="AM911" s="2">
        <f t="shared" si="369"/>
        <v>1.8573551263001485E-3</v>
      </c>
      <c r="AN911" s="2">
        <f t="shared" si="370"/>
        <v>3.714710252600297E-4</v>
      </c>
      <c r="AP911" t="s">
        <v>2947</v>
      </c>
      <c r="AQ911" t="s">
        <v>1955</v>
      </c>
      <c r="AR911">
        <v>3</v>
      </c>
      <c r="AT911" s="93" t="s">
        <v>843</v>
      </c>
      <c r="AU911" s="92" t="s">
        <v>121</v>
      </c>
      <c r="AV911" s="83" t="str">
        <f t="shared" si="371"/>
        <v>19159</v>
      </c>
      <c r="AX911" s="7" t="s">
        <v>3753</v>
      </c>
    </row>
    <row r="912" spans="1:50" hidden="1" outlineLevel="1">
      <c r="A912" t="s">
        <v>2213</v>
      </c>
      <c r="B912" t="s">
        <v>1955</v>
      </c>
      <c r="C912" s="1">
        <f t="shared" si="360"/>
        <v>5033</v>
      </c>
      <c r="D912" s="7">
        <f>RANK(N912,(N912:P912,Q912:AE912))</f>
        <v>2</v>
      </c>
      <c r="E912" s="7">
        <f>RANK(O912,(N912:P912,Q912:AE912))</f>
        <v>1</v>
      </c>
      <c r="F912" s="7">
        <f>IF(P912&gt;0,RANK(P912,(N912:P912,Q912:AE912)),0)</f>
        <v>3</v>
      </c>
      <c r="G912" s="1">
        <f t="shared" si="361"/>
        <v>677</v>
      </c>
      <c r="H912" s="2">
        <f t="shared" si="362"/>
        <v>0.13451221935227498</v>
      </c>
      <c r="I912" s="2"/>
      <c r="J912" s="2">
        <f t="shared" si="363"/>
        <v>0.41704748658851581</v>
      </c>
      <c r="K912" s="2">
        <f t="shared" si="364"/>
        <v>0.55155970594079073</v>
      </c>
      <c r="L912" s="2">
        <f t="shared" si="365"/>
        <v>1.9272799523147227E-2</v>
      </c>
      <c r="M912" s="2">
        <f t="shared" si="366"/>
        <v>1.2120007947546169E-2</v>
      </c>
      <c r="N912" s="1">
        <v>2099</v>
      </c>
      <c r="O912" s="1">
        <v>2776</v>
      </c>
      <c r="P912" s="1">
        <v>97</v>
      </c>
      <c r="Q912" s="1">
        <v>46</v>
      </c>
      <c r="R912" s="1">
        <v>7</v>
      </c>
      <c r="S912" s="1">
        <v>1</v>
      </c>
      <c r="T912" s="1">
        <v>5</v>
      </c>
      <c r="U912" s="1">
        <v>0</v>
      </c>
      <c r="V912" s="1">
        <v>2</v>
      </c>
      <c r="X912" s="1">
        <v>0</v>
      </c>
      <c r="AG912" s="7">
        <f>IF(Q912&gt;0,RANK(Q912,(N912:P912,Q912:AE912)),0)</f>
        <v>4</v>
      </c>
      <c r="AH912" s="7">
        <f>IF(R912&gt;0,RANK(R912,(N912:P912,Q912:AE912)),0)</f>
        <v>5</v>
      </c>
      <c r="AI912" s="7">
        <f>IF(T912&gt;0,RANK(T912,(N912:P912,Q912:AE912)),0)</f>
        <v>6</v>
      </c>
      <c r="AJ912" s="7">
        <f>IF(S912&gt;0,RANK(S912,(N912:P912,Q912:AE912)),0)</f>
        <v>8</v>
      </c>
      <c r="AK912" s="2">
        <f t="shared" si="367"/>
        <v>9.1396781243790973E-3</v>
      </c>
      <c r="AL912" s="2">
        <f t="shared" si="368"/>
        <v>1.3908205841446453E-3</v>
      </c>
      <c r="AM912" s="2">
        <f t="shared" si="369"/>
        <v>9.9344327438903243E-4</v>
      </c>
      <c r="AN912" s="2">
        <f t="shared" si="370"/>
        <v>1.9868865487780648E-4</v>
      </c>
      <c r="AP912" t="s">
        <v>2213</v>
      </c>
      <c r="AQ912" t="s">
        <v>1955</v>
      </c>
      <c r="AR912">
        <v>5</v>
      </c>
      <c r="AT912" s="93" t="s">
        <v>843</v>
      </c>
      <c r="AU912" s="92" t="s">
        <v>122</v>
      </c>
      <c r="AV912" s="83" t="str">
        <f t="shared" si="371"/>
        <v>19161</v>
      </c>
      <c r="AX912" s="7" t="s">
        <v>3753</v>
      </c>
    </row>
    <row r="913" spans="1:50" hidden="1" outlineLevel="1">
      <c r="A913" t="s">
        <v>2060</v>
      </c>
      <c r="B913" t="s">
        <v>1955</v>
      </c>
      <c r="C913" s="1">
        <f t="shared" si="360"/>
        <v>70568</v>
      </c>
      <c r="D913" s="7">
        <f>RANK(N913,(N913:P913,Q913:AE913))</f>
        <v>1</v>
      </c>
      <c r="E913" s="7">
        <f>RANK(O913,(N913:P913,Q913:AE913))</f>
        <v>2</v>
      </c>
      <c r="F913" s="7">
        <f>IF(P913&gt;0,RANK(P913,(N913:P913,Q913:AE913)),0)</f>
        <v>3</v>
      </c>
      <c r="G913" s="1">
        <f t="shared" si="361"/>
        <v>3056</v>
      </c>
      <c r="H913" s="2">
        <f t="shared" si="362"/>
        <v>4.3305747647658994E-2</v>
      </c>
      <c r="I913" s="2"/>
      <c r="J913" s="2">
        <f t="shared" si="363"/>
        <v>0.50811982768393604</v>
      </c>
      <c r="K913" s="2">
        <f t="shared" si="364"/>
        <v>0.46481408003627706</v>
      </c>
      <c r="L913" s="2">
        <f t="shared" si="365"/>
        <v>1.9640630314023352E-2</v>
      </c>
      <c r="M913" s="2">
        <f t="shared" si="366"/>
        <v>7.4254619657635502E-3</v>
      </c>
      <c r="N913" s="1">
        <v>35857</v>
      </c>
      <c r="O913" s="1">
        <v>32801</v>
      </c>
      <c r="P913" s="1">
        <v>1386</v>
      </c>
      <c r="Q913" s="1">
        <v>247</v>
      </c>
      <c r="R913" s="1">
        <v>153</v>
      </c>
      <c r="S913" s="1">
        <v>26</v>
      </c>
      <c r="T913" s="1">
        <v>50</v>
      </c>
      <c r="U913" s="1">
        <v>40</v>
      </c>
      <c r="V913" s="1">
        <v>7</v>
      </c>
      <c r="X913" s="1">
        <v>1</v>
      </c>
      <c r="AG913" s="7">
        <f>IF(Q913&gt;0,RANK(Q913,(N913:P913,Q913:AE913)),0)</f>
        <v>4</v>
      </c>
      <c r="AH913" s="7">
        <f>IF(R913&gt;0,RANK(R913,(N913:P913,Q913:AE913)),0)</f>
        <v>5</v>
      </c>
      <c r="AI913" s="7">
        <f>IF(T913&gt;0,RANK(T913,(N913:P913,Q913:AE913)),0)</f>
        <v>6</v>
      </c>
      <c r="AJ913" s="7">
        <f>IF(S913&gt;0,RANK(S913,(N913:P913,Q913:AE913)),0)</f>
        <v>8</v>
      </c>
      <c r="AK913" s="2">
        <f t="shared" si="367"/>
        <v>3.5001700487473078E-3</v>
      </c>
      <c r="AL913" s="2">
        <f t="shared" si="368"/>
        <v>2.1681215281714092E-3</v>
      </c>
      <c r="AM913" s="2">
        <f t="shared" si="369"/>
        <v>7.0853644711483957E-4</v>
      </c>
      <c r="AN913" s="2">
        <f t="shared" si="370"/>
        <v>3.6843895249971659E-4</v>
      </c>
      <c r="AP913" t="s">
        <v>2060</v>
      </c>
      <c r="AQ913" t="s">
        <v>1955</v>
      </c>
      <c r="AR913">
        <v>1</v>
      </c>
      <c r="AT913" s="93" t="s">
        <v>843</v>
      </c>
      <c r="AU913" s="92" t="s">
        <v>123</v>
      </c>
      <c r="AV913" s="83" t="str">
        <f t="shared" si="371"/>
        <v>19163</v>
      </c>
      <c r="AX913" s="7" t="s">
        <v>3753</v>
      </c>
    </row>
    <row r="914" spans="1:50" hidden="1" outlineLevel="1">
      <c r="A914" t="s">
        <v>3284</v>
      </c>
      <c r="B914" t="s">
        <v>1955</v>
      </c>
      <c r="C914" s="1">
        <f t="shared" si="360"/>
        <v>6009</v>
      </c>
      <c r="D914" s="7">
        <f>RANK(N914,(N914:P914,Q914:AE914))</f>
        <v>2</v>
      </c>
      <c r="E914" s="7">
        <f>RANK(O914,(N914:P914,Q914:AE914))</f>
        <v>1</v>
      </c>
      <c r="F914" s="7">
        <f>IF(P914&gt;0,RANK(P914,(N914:P914,Q914:AE914)),0)</f>
        <v>3</v>
      </c>
      <c r="G914" s="1">
        <f t="shared" si="361"/>
        <v>1476</v>
      </c>
      <c r="H914" s="2">
        <f t="shared" si="362"/>
        <v>0.24563155267099351</v>
      </c>
      <c r="I914" s="2"/>
      <c r="J914" s="2">
        <f t="shared" si="363"/>
        <v>0.36262273256781496</v>
      </c>
      <c r="K914" s="2">
        <f t="shared" si="364"/>
        <v>0.60825428523880842</v>
      </c>
      <c r="L914" s="2">
        <f t="shared" si="365"/>
        <v>1.8805125644866034E-2</v>
      </c>
      <c r="M914" s="2">
        <f t="shared" si="366"/>
        <v>1.0317856548510577E-2</v>
      </c>
      <c r="N914" s="1">
        <v>2179</v>
      </c>
      <c r="O914" s="1">
        <v>3655</v>
      </c>
      <c r="P914" s="1">
        <v>113</v>
      </c>
      <c r="Q914" s="1">
        <v>36</v>
      </c>
      <c r="R914" s="1">
        <v>7</v>
      </c>
      <c r="S914" s="1">
        <v>3</v>
      </c>
      <c r="T914" s="1">
        <v>7</v>
      </c>
      <c r="U914" s="1">
        <v>6</v>
      </c>
      <c r="V914" s="1">
        <v>2</v>
      </c>
      <c r="X914" s="1">
        <v>1</v>
      </c>
      <c r="AG914" s="7">
        <f>IF(Q914&gt;0,RANK(Q914,(N914:P914,Q914:AE914)),0)</f>
        <v>4</v>
      </c>
      <c r="AH914" s="7">
        <f>IF(R914&gt;0,RANK(R914,(N914:P914,Q914:AE914)),0)</f>
        <v>5</v>
      </c>
      <c r="AI914" s="7">
        <f>IF(T914&gt;0,RANK(T914,(N914:P914,Q914:AE914)),0)</f>
        <v>5</v>
      </c>
      <c r="AJ914" s="7">
        <f>IF(S914&gt;0,RANK(S914,(N914:P914,Q914:AE914)),0)</f>
        <v>8</v>
      </c>
      <c r="AK914" s="2">
        <f t="shared" si="367"/>
        <v>5.9910134797803291E-3</v>
      </c>
      <c r="AL914" s="2">
        <f t="shared" si="368"/>
        <v>1.164919287735064E-3</v>
      </c>
      <c r="AM914" s="2">
        <f t="shared" si="369"/>
        <v>1.164919287735064E-3</v>
      </c>
      <c r="AN914" s="2">
        <f t="shared" si="370"/>
        <v>4.992511233150275E-4</v>
      </c>
      <c r="AP914" t="s">
        <v>3284</v>
      </c>
      <c r="AQ914" t="s">
        <v>1955</v>
      </c>
      <c r="AR914">
        <v>4</v>
      </c>
      <c r="AT914" s="93" t="s">
        <v>843</v>
      </c>
      <c r="AU914" s="92" t="s">
        <v>124</v>
      </c>
      <c r="AV914" s="83" t="str">
        <f t="shared" si="371"/>
        <v>19165</v>
      </c>
      <c r="AX914" s="7" t="s">
        <v>3753</v>
      </c>
    </row>
    <row r="915" spans="1:50" hidden="1" outlineLevel="1">
      <c r="A915" t="s">
        <v>1498</v>
      </c>
      <c r="B915" t="s">
        <v>1955</v>
      </c>
      <c r="C915" s="1">
        <f t="shared" si="360"/>
        <v>14692</v>
      </c>
      <c r="D915" s="7">
        <f>RANK(N915,(N915:P915,Q915:AE915))</f>
        <v>2</v>
      </c>
      <c r="E915" s="7">
        <f>RANK(O915,(N915:P915,Q915:AE915))</f>
        <v>1</v>
      </c>
      <c r="F915" s="7">
        <f>IF(P915&gt;0,RANK(P915,(N915:P915,Q915:AE915)),0)</f>
        <v>3</v>
      </c>
      <c r="G915" s="1">
        <f t="shared" si="361"/>
        <v>10093</v>
      </c>
      <c r="H915" s="2">
        <f t="shared" si="362"/>
        <v>0.68697250204192761</v>
      </c>
      <c r="I915" s="2"/>
      <c r="J915" s="2">
        <f t="shared" si="363"/>
        <v>0.14620201470187857</v>
      </c>
      <c r="K915" s="2">
        <f t="shared" si="364"/>
        <v>0.83317451674380616</v>
      </c>
      <c r="L915" s="2">
        <f t="shared" si="365"/>
        <v>1.0618023414102912E-2</v>
      </c>
      <c r="M915" s="2">
        <f t="shared" si="366"/>
        <v>1.0005445140212382E-2</v>
      </c>
      <c r="N915" s="1">
        <v>2148</v>
      </c>
      <c r="O915" s="1">
        <v>12241</v>
      </c>
      <c r="P915" s="1">
        <v>156</v>
      </c>
      <c r="Q915" s="1">
        <v>83</v>
      </c>
      <c r="R915" s="1">
        <v>35</v>
      </c>
      <c r="S915" s="1">
        <v>21</v>
      </c>
      <c r="T915" s="1">
        <v>4</v>
      </c>
      <c r="U915" s="1">
        <v>2</v>
      </c>
      <c r="V915" s="1">
        <v>1</v>
      </c>
      <c r="X915" s="1">
        <v>1</v>
      </c>
      <c r="AG915" s="7">
        <f>IF(Q915&gt;0,RANK(Q915,(N915:P915,Q915:AE915)),0)</f>
        <v>4</v>
      </c>
      <c r="AH915" s="7">
        <f>IF(R915&gt;0,RANK(R915,(N915:P915,Q915:AE915)),0)</f>
        <v>5</v>
      </c>
      <c r="AI915" s="7">
        <f>IF(T915&gt;0,RANK(T915,(N915:P915,Q915:AE915)),0)</f>
        <v>7</v>
      </c>
      <c r="AJ915" s="7">
        <f>IF(S915&gt;0,RANK(S915,(N915:P915,Q915:AE915)),0)</f>
        <v>6</v>
      </c>
      <c r="AK915" s="2">
        <f t="shared" si="367"/>
        <v>5.6493329703239861E-3</v>
      </c>
      <c r="AL915" s="2">
        <f t="shared" si="368"/>
        <v>2.382248842907705E-3</v>
      </c>
      <c r="AM915" s="2">
        <f t="shared" si="369"/>
        <v>2.7225701061802342E-4</v>
      </c>
      <c r="AN915" s="2">
        <f t="shared" si="370"/>
        <v>1.4293493057446229E-3</v>
      </c>
      <c r="AP915" t="s">
        <v>1498</v>
      </c>
      <c r="AQ915" t="s">
        <v>1955</v>
      </c>
      <c r="AR915">
        <v>5</v>
      </c>
      <c r="AT915" s="93" t="s">
        <v>843</v>
      </c>
      <c r="AU915" s="92" t="s">
        <v>125</v>
      </c>
      <c r="AV915" s="83" t="str">
        <f t="shared" si="371"/>
        <v>19167</v>
      </c>
      <c r="AX915" s="7" t="s">
        <v>3753</v>
      </c>
    </row>
    <row r="916" spans="1:50" hidden="1" outlineLevel="1">
      <c r="A916" t="s">
        <v>2200</v>
      </c>
      <c r="B916" t="s">
        <v>1955</v>
      </c>
      <c r="C916" s="1">
        <f t="shared" si="360"/>
        <v>35364</v>
      </c>
      <c r="D916" s="7">
        <f>RANK(N916,(N916:P916,Q916:AE916))</f>
        <v>1</v>
      </c>
      <c r="E916" s="7">
        <f>RANK(O916,(N916:P916,Q916:AE916))</f>
        <v>2</v>
      </c>
      <c r="F916" s="7">
        <f>IF(P916&gt;0,RANK(P916,(N916:P916,Q916:AE916)),0)</f>
        <v>3</v>
      </c>
      <c r="G916" s="1">
        <f t="shared" si="361"/>
        <v>1250</v>
      </c>
      <c r="H916" s="2">
        <f t="shared" si="362"/>
        <v>3.5346680239791879E-2</v>
      </c>
      <c r="I916" s="2"/>
      <c r="J916" s="2">
        <f t="shared" si="363"/>
        <v>0.49423142178486595</v>
      </c>
      <c r="K916" s="2">
        <f t="shared" si="364"/>
        <v>0.45888474154507408</v>
      </c>
      <c r="L916" s="2">
        <f t="shared" si="365"/>
        <v>3.7241262300644722E-2</v>
      </c>
      <c r="M916" s="2">
        <f t="shared" si="366"/>
        <v>9.6425743694151869E-3</v>
      </c>
      <c r="N916" s="1">
        <v>17478</v>
      </c>
      <c r="O916" s="1">
        <v>16228</v>
      </c>
      <c r="P916" s="1">
        <v>1317</v>
      </c>
      <c r="Q916" s="1">
        <v>91</v>
      </c>
      <c r="R916" s="1">
        <v>139</v>
      </c>
      <c r="S916" s="1">
        <v>14</v>
      </c>
      <c r="T916" s="1">
        <v>37</v>
      </c>
      <c r="U916" s="1">
        <v>52</v>
      </c>
      <c r="V916" s="1">
        <v>5</v>
      </c>
      <c r="X916" s="1">
        <v>3</v>
      </c>
      <c r="AG916" s="7">
        <f>IF(Q916&gt;0,RANK(Q916,(N916:P916,Q916:AE916)),0)</f>
        <v>5</v>
      </c>
      <c r="AH916" s="7">
        <f>IF(R916&gt;0,RANK(R916,(N916:P916,Q916:AE916)),0)</f>
        <v>4</v>
      </c>
      <c r="AI916" s="7">
        <f>IF(T916&gt;0,RANK(T916,(N916:P916,Q916:AE916)),0)</f>
        <v>7</v>
      </c>
      <c r="AJ916" s="7">
        <f>IF(S916&gt;0,RANK(S916,(N916:P916,Q916:AE916)),0)</f>
        <v>8</v>
      </c>
      <c r="AK916" s="2">
        <f t="shared" si="367"/>
        <v>2.5732383214568488E-3</v>
      </c>
      <c r="AL916" s="2">
        <f t="shared" si="368"/>
        <v>3.9305508426648568E-3</v>
      </c>
      <c r="AM916" s="2">
        <f t="shared" si="369"/>
        <v>1.0462617350978395E-3</v>
      </c>
      <c r="AN916" s="2">
        <f t="shared" si="370"/>
        <v>3.9588281868566902E-4</v>
      </c>
      <c r="AP916" t="s">
        <v>2200</v>
      </c>
      <c r="AQ916" t="s">
        <v>1955</v>
      </c>
      <c r="AR916">
        <v>3</v>
      </c>
      <c r="AT916" s="93" t="s">
        <v>843</v>
      </c>
      <c r="AU916" s="92" t="s">
        <v>126</v>
      </c>
      <c r="AV916" s="83" t="str">
        <f t="shared" si="371"/>
        <v>19169</v>
      </c>
      <c r="AX916" s="7" t="s">
        <v>3753</v>
      </c>
    </row>
    <row r="917" spans="1:50" hidden="1" outlineLevel="1">
      <c r="A917" t="s">
        <v>2201</v>
      </c>
      <c r="B917" t="s">
        <v>1955</v>
      </c>
      <c r="C917" s="1">
        <f t="shared" si="360"/>
        <v>8315</v>
      </c>
      <c r="D917" s="7">
        <f>RANK(N917,(N917:P917,Q917:AE917))</f>
        <v>1</v>
      </c>
      <c r="E917" s="7">
        <f>RANK(O917,(N917:P917,Q917:AE917))</f>
        <v>2</v>
      </c>
      <c r="F917" s="7">
        <f>IF(P917&gt;0,RANK(P917,(N917:P917,Q917:AE917)),0)</f>
        <v>3</v>
      </c>
      <c r="G917" s="1">
        <f t="shared" si="361"/>
        <v>11</v>
      </c>
      <c r="H917" s="2">
        <f t="shared" si="362"/>
        <v>1.32291040288635E-3</v>
      </c>
      <c r="I917" s="2"/>
      <c r="J917" s="2">
        <f t="shared" si="363"/>
        <v>0.48647023451593507</v>
      </c>
      <c r="K917" s="2">
        <f t="shared" si="364"/>
        <v>0.48514732411304873</v>
      </c>
      <c r="L917" s="2">
        <f t="shared" si="365"/>
        <v>1.9242333132892364E-2</v>
      </c>
      <c r="M917" s="2">
        <f t="shared" si="366"/>
        <v>9.1401082381238341E-3</v>
      </c>
      <c r="N917" s="1">
        <v>4045</v>
      </c>
      <c r="O917" s="1">
        <v>4034</v>
      </c>
      <c r="P917" s="1">
        <v>160</v>
      </c>
      <c r="Q917" s="1">
        <v>32</v>
      </c>
      <c r="R917" s="1">
        <v>23</v>
      </c>
      <c r="S917" s="1">
        <v>1</v>
      </c>
      <c r="T917" s="1">
        <v>8</v>
      </c>
      <c r="U917" s="1">
        <v>12</v>
      </c>
      <c r="V917" s="1">
        <v>0</v>
      </c>
      <c r="X917" s="1">
        <v>0</v>
      </c>
      <c r="AG917" s="7">
        <f>IF(Q917&gt;0,RANK(Q917,(N917:P917,Q917:AE917)),0)</f>
        <v>4</v>
      </c>
      <c r="AH917" s="7">
        <f>IF(R917&gt;0,RANK(R917,(N917:P917,Q917:AE917)),0)</f>
        <v>5</v>
      </c>
      <c r="AI917" s="7">
        <f>IF(T917&gt;0,RANK(T917,(N917:P917,Q917:AE917)),0)</f>
        <v>7</v>
      </c>
      <c r="AJ917" s="7">
        <f>IF(S917&gt;0,RANK(S917,(N917:P917,Q917:AE917)),0)</f>
        <v>8</v>
      </c>
      <c r="AK917" s="2">
        <f t="shared" si="367"/>
        <v>3.8484666265784727E-3</v>
      </c>
      <c r="AL917" s="2">
        <f t="shared" si="368"/>
        <v>2.766085387853277E-3</v>
      </c>
      <c r="AM917" s="2">
        <f t="shared" si="369"/>
        <v>9.6211665664461819E-4</v>
      </c>
      <c r="AN917" s="2">
        <f t="shared" si="370"/>
        <v>1.2026458208057727E-4</v>
      </c>
      <c r="AP917" t="s">
        <v>2201</v>
      </c>
      <c r="AQ917" t="s">
        <v>1955</v>
      </c>
      <c r="AR917">
        <v>2</v>
      </c>
      <c r="AT917" s="93" t="s">
        <v>843</v>
      </c>
      <c r="AU917" s="92" t="s">
        <v>127</v>
      </c>
      <c r="AV917" s="83" t="str">
        <f t="shared" si="371"/>
        <v>19171</v>
      </c>
      <c r="AX917" s="7" t="s">
        <v>3753</v>
      </c>
    </row>
    <row r="918" spans="1:50" hidden="1" outlineLevel="1">
      <c r="A918" t="s">
        <v>517</v>
      </c>
      <c r="B918" t="s">
        <v>1955</v>
      </c>
      <c r="C918" s="1">
        <f t="shared" si="360"/>
        <v>3096</v>
      </c>
      <c r="D918" s="7">
        <f>RANK(N918,(N918:P918,Q918:AE918))</f>
        <v>2</v>
      </c>
      <c r="E918" s="7">
        <f>RANK(O918,(N918:P918,Q918:AE918))</f>
        <v>1</v>
      </c>
      <c r="F918" s="7">
        <f>IF(P918&gt;0,RANK(P918,(N918:P918,Q918:AE918)),0)</f>
        <v>3</v>
      </c>
      <c r="G918" s="1">
        <f t="shared" si="361"/>
        <v>523</v>
      </c>
      <c r="H918" s="2">
        <f t="shared" si="362"/>
        <v>0.16892764857881137</v>
      </c>
      <c r="I918" s="2"/>
      <c r="J918" s="2">
        <f t="shared" si="363"/>
        <v>0.40277777777777779</v>
      </c>
      <c r="K918" s="2">
        <f t="shared" si="364"/>
        <v>0.57170542635658916</v>
      </c>
      <c r="L918" s="2">
        <f t="shared" si="365"/>
        <v>1.4857881136950904E-2</v>
      </c>
      <c r="M918" s="2">
        <f t="shared" si="366"/>
        <v>1.0658914728682143E-2</v>
      </c>
      <c r="N918" s="1">
        <v>1247</v>
      </c>
      <c r="O918" s="1">
        <v>1770</v>
      </c>
      <c r="P918" s="1">
        <v>46</v>
      </c>
      <c r="Q918" s="1">
        <v>13</v>
      </c>
      <c r="R918" s="1">
        <v>5</v>
      </c>
      <c r="S918" s="1">
        <v>2</v>
      </c>
      <c r="T918" s="1">
        <v>10</v>
      </c>
      <c r="U918" s="1">
        <v>2</v>
      </c>
      <c r="V918" s="1">
        <v>0</v>
      </c>
      <c r="X918" s="1">
        <v>1</v>
      </c>
      <c r="AG918" s="7">
        <f>IF(Q918&gt;0,RANK(Q918,(N918:P918,Q918:AE918)),0)</f>
        <v>4</v>
      </c>
      <c r="AH918" s="7">
        <f>IF(R918&gt;0,RANK(R918,(N918:P918,Q918:AE918)),0)</f>
        <v>6</v>
      </c>
      <c r="AI918" s="7">
        <f>IF(T918&gt;0,RANK(T918,(N918:P918,Q918:AE918)),0)</f>
        <v>5</v>
      </c>
      <c r="AJ918" s="7">
        <f>IF(S918&gt;0,RANK(S918,(N918:P918,Q918:AE918)),0)</f>
        <v>7</v>
      </c>
      <c r="AK918" s="2">
        <f t="shared" si="367"/>
        <v>4.1989664082687341E-3</v>
      </c>
      <c r="AL918" s="2">
        <f t="shared" si="368"/>
        <v>1.6149870801033591E-3</v>
      </c>
      <c r="AM918" s="2">
        <f t="shared" si="369"/>
        <v>3.2299741602067182E-3</v>
      </c>
      <c r="AN918" s="2">
        <f t="shared" si="370"/>
        <v>6.459948320413437E-4</v>
      </c>
      <c r="AP918" t="s">
        <v>517</v>
      </c>
      <c r="AQ918" t="s">
        <v>1955</v>
      </c>
      <c r="AR918">
        <v>3</v>
      </c>
      <c r="AT918" s="93" t="s">
        <v>843</v>
      </c>
      <c r="AU918" s="92" t="s">
        <v>128</v>
      </c>
      <c r="AV918" s="83" t="str">
        <f t="shared" si="371"/>
        <v>19173</v>
      </c>
      <c r="AX918" s="7" t="s">
        <v>3753</v>
      </c>
    </row>
    <row r="919" spans="1:50" hidden="1" outlineLevel="1">
      <c r="A919" t="s">
        <v>518</v>
      </c>
      <c r="B919" t="s">
        <v>1955</v>
      </c>
      <c r="C919" s="1">
        <f t="shared" si="360"/>
        <v>5740</v>
      </c>
      <c r="D919" s="7">
        <f>RANK(N919,(N919:P919,Q919:AE919))</f>
        <v>2</v>
      </c>
      <c r="E919" s="7">
        <f>RANK(O919,(N919:P919,Q919:AE919))</f>
        <v>1</v>
      </c>
      <c r="F919" s="7">
        <f>IF(P919&gt;0,RANK(P919,(N919:P919,Q919:AE919)),0)</f>
        <v>3</v>
      </c>
      <c r="G919" s="1">
        <f t="shared" si="361"/>
        <v>463</v>
      </c>
      <c r="H919" s="2">
        <f t="shared" si="362"/>
        <v>8.0662020905923351E-2</v>
      </c>
      <c r="I919" s="2"/>
      <c r="J919" s="2">
        <f t="shared" si="363"/>
        <v>0.4425087108013937</v>
      </c>
      <c r="K919" s="2">
        <f t="shared" si="364"/>
        <v>0.52317073170731709</v>
      </c>
      <c r="L919" s="2">
        <f t="shared" si="365"/>
        <v>1.8815331010452963E-2</v>
      </c>
      <c r="M919" s="2">
        <f t="shared" si="366"/>
        <v>1.5505226480836298E-2</v>
      </c>
      <c r="N919" s="1">
        <v>2540</v>
      </c>
      <c r="O919" s="1">
        <v>3003</v>
      </c>
      <c r="P919" s="1">
        <v>108</v>
      </c>
      <c r="Q919" s="1">
        <v>45</v>
      </c>
      <c r="R919" s="1">
        <v>8</v>
      </c>
      <c r="S919" s="1">
        <v>8</v>
      </c>
      <c r="T919" s="1">
        <v>17</v>
      </c>
      <c r="U919" s="1">
        <v>4</v>
      </c>
      <c r="V919" s="1">
        <v>5</v>
      </c>
      <c r="X919" s="1">
        <v>2</v>
      </c>
      <c r="AG919" s="7">
        <f>IF(Q919&gt;0,RANK(Q919,(N919:P919,Q919:AE919)),0)</f>
        <v>4</v>
      </c>
      <c r="AH919" s="7">
        <f>IF(R919&gt;0,RANK(R919,(N919:P919,Q919:AE919)),0)</f>
        <v>6</v>
      </c>
      <c r="AI919" s="7">
        <f>IF(T919&gt;0,RANK(T919,(N919:P919,Q919:AE919)),0)</f>
        <v>5</v>
      </c>
      <c r="AJ919" s="7">
        <f>IF(S919&gt;0,RANK(S919,(N919:P919,Q919:AE919)),0)</f>
        <v>6</v>
      </c>
      <c r="AK919" s="2">
        <f t="shared" si="367"/>
        <v>7.8397212543554005E-3</v>
      </c>
      <c r="AL919" s="2">
        <f t="shared" si="368"/>
        <v>1.3937282229965157E-3</v>
      </c>
      <c r="AM919" s="2">
        <f t="shared" si="369"/>
        <v>2.961672473867596E-3</v>
      </c>
      <c r="AN919" s="2">
        <f t="shared" si="370"/>
        <v>1.3937282229965157E-3</v>
      </c>
      <c r="AP919" t="s">
        <v>518</v>
      </c>
      <c r="AQ919" t="s">
        <v>1955</v>
      </c>
      <c r="AR919">
        <v>3</v>
      </c>
      <c r="AT919" s="93" t="s">
        <v>843</v>
      </c>
      <c r="AU919" s="92" t="s">
        <v>129</v>
      </c>
      <c r="AV919" s="83" t="str">
        <f t="shared" si="371"/>
        <v>19175</v>
      </c>
      <c r="AX919" s="7" t="s">
        <v>3753</v>
      </c>
    </row>
    <row r="920" spans="1:50" hidden="1" outlineLevel="1">
      <c r="A920" t="s">
        <v>1988</v>
      </c>
      <c r="B920" t="s">
        <v>1955</v>
      </c>
      <c r="C920" s="1">
        <f t="shared" si="360"/>
        <v>3561</v>
      </c>
      <c r="D920" s="7">
        <f>RANK(N920,(N920:P920,Q920:AE920))</f>
        <v>2</v>
      </c>
      <c r="E920" s="7">
        <f>RANK(O920,(N920:P920,Q920:AE920))</f>
        <v>1</v>
      </c>
      <c r="F920" s="7">
        <f>IF(P920&gt;0,RANK(P920,(N920:P920,Q920:AE920)),0)</f>
        <v>3</v>
      </c>
      <c r="G920" s="1">
        <f t="shared" si="361"/>
        <v>576</v>
      </c>
      <c r="H920" s="2">
        <f t="shared" si="362"/>
        <v>0.16175231676495366</v>
      </c>
      <c r="I920" s="2"/>
      <c r="J920" s="2">
        <f t="shared" si="363"/>
        <v>0.40438079191238419</v>
      </c>
      <c r="K920" s="2">
        <f t="shared" si="364"/>
        <v>0.56613310867733779</v>
      </c>
      <c r="L920" s="2">
        <f t="shared" si="365"/>
        <v>1.4321819713563605E-2</v>
      </c>
      <c r="M920" s="2">
        <f t="shared" si="366"/>
        <v>1.5164279696714416E-2</v>
      </c>
      <c r="N920" s="1">
        <v>1440</v>
      </c>
      <c r="O920" s="1">
        <v>2016</v>
      </c>
      <c r="P920" s="1">
        <v>51</v>
      </c>
      <c r="Q920" s="1">
        <v>35</v>
      </c>
      <c r="R920" s="1">
        <v>5</v>
      </c>
      <c r="S920" s="1">
        <v>4</v>
      </c>
      <c r="T920" s="1">
        <v>6</v>
      </c>
      <c r="U920" s="1">
        <v>3</v>
      </c>
      <c r="V920" s="1">
        <v>1</v>
      </c>
      <c r="X920" s="1">
        <v>0</v>
      </c>
      <c r="AG920" s="7">
        <f>IF(Q920&gt;0,RANK(Q920,(N920:P920,Q920:AE920)),0)</f>
        <v>4</v>
      </c>
      <c r="AH920" s="7">
        <f>IF(R920&gt;0,RANK(R920,(N920:P920,Q920:AE920)),0)</f>
        <v>6</v>
      </c>
      <c r="AI920" s="7">
        <f>IF(T920&gt;0,RANK(T920,(N920:P920,Q920:AE920)),0)</f>
        <v>5</v>
      </c>
      <c r="AJ920" s="7">
        <f>IF(S920&gt;0,RANK(S920,(N920:P920,Q920:AE920)),0)</f>
        <v>7</v>
      </c>
      <c r="AK920" s="2">
        <f t="shared" si="367"/>
        <v>9.8286998034260043E-3</v>
      </c>
      <c r="AL920" s="2">
        <f t="shared" si="368"/>
        <v>1.4040999719180005E-3</v>
      </c>
      <c r="AM920" s="2">
        <f t="shared" si="369"/>
        <v>1.6849199663016006E-3</v>
      </c>
      <c r="AN920" s="2">
        <f t="shared" si="370"/>
        <v>1.1232799775344005E-3</v>
      </c>
      <c r="AP920" t="s">
        <v>1988</v>
      </c>
      <c r="AQ920" t="s">
        <v>1955</v>
      </c>
      <c r="AR920">
        <v>3</v>
      </c>
      <c r="AT920" s="93" t="s">
        <v>843</v>
      </c>
      <c r="AU920" s="92" t="s">
        <v>196</v>
      </c>
      <c r="AV920" s="83" t="str">
        <f t="shared" si="371"/>
        <v>19177</v>
      </c>
      <c r="AX920" s="7" t="s">
        <v>3753</v>
      </c>
    </row>
    <row r="921" spans="1:50" hidden="1" outlineLevel="1">
      <c r="A921" t="s">
        <v>2331</v>
      </c>
      <c r="B921" t="s">
        <v>1955</v>
      </c>
      <c r="C921" s="1">
        <f t="shared" si="360"/>
        <v>15139</v>
      </c>
      <c r="D921" s="7">
        <f>RANK(N921,(N921:P921,Q921:AE921))</f>
        <v>1</v>
      </c>
      <c r="E921" s="7">
        <f>RANK(O921,(N921:P921,Q921:AE921))</f>
        <v>2</v>
      </c>
      <c r="F921" s="7">
        <f>IF(P921&gt;0,RANK(P921,(N921:P921,Q921:AE921)),0)</f>
        <v>3</v>
      </c>
      <c r="G921" s="1">
        <f t="shared" si="361"/>
        <v>2042</v>
      </c>
      <c r="H921" s="2">
        <f t="shared" si="362"/>
        <v>0.13488341369971596</v>
      </c>
      <c r="I921" s="2"/>
      <c r="J921" s="2">
        <f t="shared" si="363"/>
        <v>0.55188585771847543</v>
      </c>
      <c r="K921" s="2">
        <f t="shared" si="364"/>
        <v>0.41700244401875952</v>
      </c>
      <c r="L921" s="2">
        <f t="shared" si="365"/>
        <v>2.0939295858379021E-2</v>
      </c>
      <c r="M921" s="2">
        <f t="shared" si="366"/>
        <v>1.0172402404386032E-2</v>
      </c>
      <c r="N921" s="1">
        <v>8355</v>
      </c>
      <c r="O921" s="1">
        <v>6313</v>
      </c>
      <c r="P921" s="1">
        <v>317</v>
      </c>
      <c r="Q921" s="1">
        <v>62</v>
      </c>
      <c r="R921" s="1">
        <v>47</v>
      </c>
      <c r="S921" s="1">
        <v>9</v>
      </c>
      <c r="T921" s="1">
        <v>20</v>
      </c>
      <c r="U921" s="1">
        <v>13</v>
      </c>
      <c r="V921" s="1">
        <v>1</v>
      </c>
      <c r="X921" s="1">
        <v>2</v>
      </c>
      <c r="AG921" s="7">
        <f>IF(Q921&gt;0,RANK(Q921,(N921:P921,Q921:AE921)),0)</f>
        <v>4</v>
      </c>
      <c r="AH921" s="7">
        <f>IF(R921&gt;0,RANK(R921,(N921:P921,Q921:AE921)),0)</f>
        <v>5</v>
      </c>
      <c r="AI921" s="7">
        <f>IF(T921&gt;0,RANK(T921,(N921:P921,Q921:AE921)),0)</f>
        <v>6</v>
      </c>
      <c r="AJ921" s="7">
        <f>IF(S921&gt;0,RANK(S921,(N921:P921,Q921:AE921)),0)</f>
        <v>8</v>
      </c>
      <c r="AK921" s="2">
        <f t="shared" si="367"/>
        <v>4.0953827861813855E-3</v>
      </c>
      <c r="AL921" s="2">
        <f t="shared" si="368"/>
        <v>3.1045643701697601E-3</v>
      </c>
      <c r="AM921" s="2">
        <f t="shared" si="369"/>
        <v>1.3210912213488342E-3</v>
      </c>
      <c r="AN921" s="2">
        <f t="shared" si="370"/>
        <v>5.9449104960697537E-4</v>
      </c>
      <c r="AP921" t="s">
        <v>2331</v>
      </c>
      <c r="AQ921" t="s">
        <v>1955</v>
      </c>
      <c r="AR921">
        <v>3</v>
      </c>
      <c r="AT921" s="93" t="s">
        <v>843</v>
      </c>
      <c r="AU921" s="92" t="s">
        <v>206</v>
      </c>
      <c r="AV921" s="83" t="str">
        <f t="shared" si="371"/>
        <v>19179</v>
      </c>
      <c r="AX921" s="7" t="s">
        <v>3753</v>
      </c>
    </row>
    <row r="922" spans="1:50" hidden="1" outlineLevel="1">
      <c r="A922" t="s">
        <v>1699</v>
      </c>
      <c r="B922" t="s">
        <v>1955</v>
      </c>
      <c r="C922" s="1">
        <f t="shared" si="360"/>
        <v>19653</v>
      </c>
      <c r="D922" s="7">
        <f>RANK(N922,(N922:P922,Q922:AE922))</f>
        <v>2</v>
      </c>
      <c r="E922" s="7">
        <f>RANK(O922,(N922:P922,Q922:AE922))</f>
        <v>1</v>
      </c>
      <c r="F922" s="7">
        <f>IF(P922&gt;0,RANK(P922,(N922:P922,Q922:AE922)),0)</f>
        <v>3</v>
      </c>
      <c r="G922" s="1">
        <f t="shared" si="361"/>
        <v>100</v>
      </c>
      <c r="H922" s="2">
        <f t="shared" si="362"/>
        <v>5.0882816872742072E-3</v>
      </c>
      <c r="I922" s="2"/>
      <c r="J922" s="2">
        <f t="shared" si="363"/>
        <v>0.4844552994453773</v>
      </c>
      <c r="K922" s="2">
        <f t="shared" si="364"/>
        <v>0.48954358113265151</v>
      </c>
      <c r="L922" s="2">
        <f t="shared" si="365"/>
        <v>1.887752505978731E-2</v>
      </c>
      <c r="M922" s="2">
        <f t="shared" si="366"/>
        <v>7.123594362183943E-3</v>
      </c>
      <c r="N922" s="1">
        <v>9521</v>
      </c>
      <c r="O922" s="1">
        <v>9621</v>
      </c>
      <c r="P922" s="1">
        <v>371</v>
      </c>
      <c r="Q922" s="1">
        <v>54</v>
      </c>
      <c r="R922" s="1">
        <v>38</v>
      </c>
      <c r="S922" s="1">
        <v>22</v>
      </c>
      <c r="T922" s="1">
        <v>10</v>
      </c>
      <c r="U922" s="1">
        <v>13</v>
      </c>
      <c r="V922" s="1">
        <v>3</v>
      </c>
      <c r="X922" s="1">
        <v>0</v>
      </c>
      <c r="AG922" s="7">
        <f>IF(Q922&gt;0,RANK(Q922,(N922:P922,Q922:AE922)),0)</f>
        <v>4</v>
      </c>
      <c r="AH922" s="7">
        <f>IF(R922&gt;0,RANK(R922,(N922:P922,Q922:AE922)),0)</f>
        <v>5</v>
      </c>
      <c r="AI922" s="7">
        <f>IF(T922&gt;0,RANK(T922,(N922:P922,Q922:AE922)),0)</f>
        <v>8</v>
      </c>
      <c r="AJ922" s="7">
        <f>IF(S922&gt;0,RANK(S922,(N922:P922,Q922:AE922)),0)</f>
        <v>6</v>
      </c>
      <c r="AK922" s="2">
        <f t="shared" si="367"/>
        <v>2.7476721111280721E-3</v>
      </c>
      <c r="AL922" s="2">
        <f t="shared" si="368"/>
        <v>1.9335470411641989E-3</v>
      </c>
      <c r="AM922" s="2">
        <f t="shared" si="369"/>
        <v>5.0882816872742072E-4</v>
      </c>
      <c r="AN922" s="2">
        <f t="shared" si="370"/>
        <v>1.1194219712003257E-3</v>
      </c>
      <c r="AP922" t="s">
        <v>1699</v>
      </c>
      <c r="AQ922" t="s">
        <v>1955</v>
      </c>
      <c r="AR922">
        <v>3</v>
      </c>
      <c r="AT922" s="93" t="s">
        <v>843</v>
      </c>
      <c r="AU922" s="92" t="s">
        <v>207</v>
      </c>
      <c r="AV922" s="83" t="str">
        <f t="shared" si="371"/>
        <v>19181</v>
      </c>
      <c r="AX922" s="7" t="s">
        <v>3753</v>
      </c>
    </row>
    <row r="923" spans="1:50" hidden="1" outlineLevel="1">
      <c r="A923" t="s">
        <v>1982</v>
      </c>
      <c r="B923" t="s">
        <v>1955</v>
      </c>
      <c r="C923" s="1">
        <f t="shared" si="360"/>
        <v>9094</v>
      </c>
      <c r="D923" s="7">
        <f>RANK(N923,(N923:P923,Q923:AE923))</f>
        <v>2</v>
      </c>
      <c r="E923" s="7">
        <f>RANK(O923,(N923:P923,Q923:AE923))</f>
        <v>1</v>
      </c>
      <c r="F923" s="7">
        <f>IF(P923&gt;0,RANK(P923,(N923:P923,Q923:AE923)),0)</f>
        <v>3</v>
      </c>
      <c r="G923" s="1">
        <f t="shared" si="361"/>
        <v>895</v>
      </c>
      <c r="H923" s="2">
        <f t="shared" si="362"/>
        <v>9.8416538376951843E-2</v>
      </c>
      <c r="I923" s="2"/>
      <c r="J923" s="2">
        <f t="shared" si="363"/>
        <v>0.43237299318231803</v>
      </c>
      <c r="K923" s="2">
        <f t="shared" si="364"/>
        <v>0.53078953155926989</v>
      </c>
      <c r="L923" s="2">
        <f t="shared" si="365"/>
        <v>2.6940840114361118E-2</v>
      </c>
      <c r="M923" s="2">
        <f t="shared" si="366"/>
        <v>9.8966351440509595E-3</v>
      </c>
      <c r="N923" s="1">
        <v>3932</v>
      </c>
      <c r="O923" s="1">
        <v>4827</v>
      </c>
      <c r="P923" s="1">
        <v>245</v>
      </c>
      <c r="Q923" s="1">
        <v>41</v>
      </c>
      <c r="R923" s="1">
        <v>26</v>
      </c>
      <c r="S923" s="1">
        <v>7</v>
      </c>
      <c r="T923" s="1">
        <v>11</v>
      </c>
      <c r="U923" s="1">
        <v>4</v>
      </c>
      <c r="V923" s="1">
        <v>1</v>
      </c>
      <c r="X923" s="1">
        <v>0</v>
      </c>
      <c r="AG923" s="7">
        <f>IF(Q923&gt;0,RANK(Q923,(N923:P923,Q923:AE923)),0)</f>
        <v>4</v>
      </c>
      <c r="AH923" s="7">
        <f>IF(R923&gt;0,RANK(R923,(N923:P923,Q923:AE923)),0)</f>
        <v>5</v>
      </c>
      <c r="AI923" s="7">
        <f>IF(T923&gt;0,RANK(T923,(N923:P923,Q923:AE923)),0)</f>
        <v>6</v>
      </c>
      <c r="AJ923" s="7">
        <f>IF(S923&gt;0,RANK(S923,(N923:P923,Q923:AE923)),0)</f>
        <v>7</v>
      </c>
      <c r="AK923" s="2">
        <f t="shared" si="367"/>
        <v>4.5084671211787991E-3</v>
      </c>
      <c r="AL923" s="2">
        <f t="shared" si="368"/>
        <v>2.8590279305036287E-3</v>
      </c>
      <c r="AM923" s="2">
        <f t="shared" si="369"/>
        <v>1.2095887398284584E-3</v>
      </c>
      <c r="AN923" s="2">
        <f t="shared" si="370"/>
        <v>7.6973828898174626E-4</v>
      </c>
      <c r="AP923" t="s">
        <v>1982</v>
      </c>
      <c r="AQ923" t="s">
        <v>1955</v>
      </c>
      <c r="AR923">
        <v>3</v>
      </c>
      <c r="AT923" s="93" t="s">
        <v>843</v>
      </c>
      <c r="AU923" s="92" t="s">
        <v>208</v>
      </c>
      <c r="AV923" s="83" t="str">
        <f t="shared" si="371"/>
        <v>19183</v>
      </c>
      <c r="AX923" s="7" t="s">
        <v>3753</v>
      </c>
    </row>
    <row r="924" spans="1:50" hidden="1" outlineLevel="1">
      <c r="A924" t="s">
        <v>1700</v>
      </c>
      <c r="B924" t="s">
        <v>1955</v>
      </c>
      <c r="C924" s="1">
        <f t="shared" si="360"/>
        <v>3021</v>
      </c>
      <c r="D924" s="7">
        <f>RANK(N924,(N924:P924,Q924:AE924))</f>
        <v>2</v>
      </c>
      <c r="E924" s="7">
        <f>RANK(O924,(N924:P924,Q924:AE924))</f>
        <v>1</v>
      </c>
      <c r="F924" s="7">
        <f>IF(P924&gt;0,RANK(P924,(N924:P924,Q924:AE924)),0)</f>
        <v>3</v>
      </c>
      <c r="G924" s="1">
        <f t="shared" si="361"/>
        <v>366</v>
      </c>
      <c r="H924" s="2">
        <f t="shared" si="362"/>
        <v>0.1211519364448858</v>
      </c>
      <c r="I924" s="2"/>
      <c r="J924" s="2">
        <f t="shared" si="363"/>
        <v>0.43032108573320094</v>
      </c>
      <c r="K924" s="2">
        <f t="shared" si="364"/>
        <v>0.55147302217808669</v>
      </c>
      <c r="L924" s="2">
        <f t="shared" si="365"/>
        <v>1.0261502813637868E-2</v>
      </c>
      <c r="M924" s="2">
        <f t="shared" si="366"/>
        <v>7.9443892750745045E-3</v>
      </c>
      <c r="N924" s="1">
        <v>1300</v>
      </c>
      <c r="O924" s="1">
        <v>1666</v>
      </c>
      <c r="P924" s="1">
        <v>31</v>
      </c>
      <c r="Q924" s="1">
        <v>13</v>
      </c>
      <c r="R924" s="1">
        <v>5</v>
      </c>
      <c r="S924" s="1">
        <v>3</v>
      </c>
      <c r="T924" s="1">
        <v>1</v>
      </c>
      <c r="U924" s="1">
        <v>1</v>
      </c>
      <c r="V924" s="1">
        <v>1</v>
      </c>
      <c r="X924" s="1">
        <v>0</v>
      </c>
      <c r="AG924" s="7">
        <f>IF(Q924&gt;0,RANK(Q924,(N924:P924,Q924:AE924)),0)</f>
        <v>4</v>
      </c>
      <c r="AH924" s="7">
        <f>IF(R924&gt;0,RANK(R924,(N924:P924,Q924:AE924)),0)</f>
        <v>5</v>
      </c>
      <c r="AI924" s="7">
        <f>IF(T924&gt;0,RANK(T924,(N924:P924,Q924:AE924)),0)</f>
        <v>7</v>
      </c>
      <c r="AJ924" s="7">
        <f>IF(S924&gt;0,RANK(S924,(N924:P924,Q924:AE924)),0)</f>
        <v>6</v>
      </c>
      <c r="AK924" s="2">
        <f t="shared" si="367"/>
        <v>4.3032108573320092E-3</v>
      </c>
      <c r="AL924" s="2">
        <f t="shared" si="368"/>
        <v>1.6550810989738498E-3</v>
      </c>
      <c r="AM924" s="2">
        <f t="shared" si="369"/>
        <v>3.3101621979476995E-4</v>
      </c>
      <c r="AN924" s="2">
        <f t="shared" si="370"/>
        <v>9.930486593843098E-4</v>
      </c>
      <c r="AP924" t="s">
        <v>1700</v>
      </c>
      <c r="AQ924" t="s">
        <v>1955</v>
      </c>
      <c r="AR924">
        <v>3</v>
      </c>
      <c r="AT924" s="93" t="s">
        <v>843</v>
      </c>
      <c r="AU924" s="92" t="s">
        <v>209</v>
      </c>
      <c r="AV924" s="83" t="str">
        <f t="shared" si="371"/>
        <v>19185</v>
      </c>
      <c r="AX924" s="7" t="s">
        <v>3753</v>
      </c>
    </row>
    <row r="925" spans="1:50" hidden="1" outlineLevel="1">
      <c r="A925" t="s">
        <v>1552</v>
      </c>
      <c r="B925" t="s">
        <v>1955</v>
      </c>
      <c r="C925" s="1">
        <f t="shared" si="360"/>
        <v>17048</v>
      </c>
      <c r="D925" s="7">
        <f>RANK(N925,(N925:P925,Q925:AE925))</f>
        <v>1</v>
      </c>
      <c r="E925" s="7">
        <f>RANK(O925,(N925:P925,Q925:AE925))</f>
        <v>2</v>
      </c>
      <c r="F925" s="7">
        <f>IF(P925&gt;0,RANK(P925,(N925:P925,Q925:AE925)),0)</f>
        <v>3</v>
      </c>
      <c r="G925" s="1">
        <f t="shared" si="361"/>
        <v>307</v>
      </c>
      <c r="H925" s="2">
        <f t="shared" si="362"/>
        <v>1.800797747536368E-2</v>
      </c>
      <c r="I925" s="2"/>
      <c r="J925" s="2">
        <f t="shared" si="363"/>
        <v>0.49736039418113559</v>
      </c>
      <c r="K925" s="2">
        <f t="shared" si="364"/>
        <v>0.47935241670577194</v>
      </c>
      <c r="L925" s="2">
        <f t="shared" si="365"/>
        <v>1.6541529798216801E-2</v>
      </c>
      <c r="M925" s="2">
        <f t="shared" si="366"/>
        <v>6.7456593148757203E-3</v>
      </c>
      <c r="N925" s="1">
        <v>8479</v>
      </c>
      <c r="O925" s="1">
        <v>8172</v>
      </c>
      <c r="P925" s="1">
        <v>282</v>
      </c>
      <c r="Q925" s="1">
        <v>68</v>
      </c>
      <c r="R925" s="1">
        <v>18</v>
      </c>
      <c r="S925" s="1">
        <v>8</v>
      </c>
      <c r="T925" s="1">
        <v>10</v>
      </c>
      <c r="U925" s="1">
        <v>9</v>
      </c>
      <c r="V925" s="1">
        <v>2</v>
      </c>
      <c r="X925" s="1">
        <v>0</v>
      </c>
      <c r="AG925" s="7">
        <f>IF(Q925&gt;0,RANK(Q925,(N925:P925,Q925:AE925)),0)</f>
        <v>4</v>
      </c>
      <c r="AH925" s="7">
        <f>IF(R925&gt;0,RANK(R925,(N925:P925,Q925:AE925)),0)</f>
        <v>5</v>
      </c>
      <c r="AI925" s="7">
        <f>IF(T925&gt;0,RANK(T925,(N925:P925,Q925:AE925)),0)</f>
        <v>6</v>
      </c>
      <c r="AJ925" s="7">
        <f>IF(S925&gt;0,RANK(S925,(N925:P925,Q925:AE925)),0)</f>
        <v>8</v>
      </c>
      <c r="AK925" s="2">
        <f t="shared" si="367"/>
        <v>3.9887376818395119E-3</v>
      </c>
      <c r="AL925" s="2">
        <f t="shared" si="368"/>
        <v>1.0558423275457531E-3</v>
      </c>
      <c r="AM925" s="2">
        <f t="shared" si="369"/>
        <v>5.8657907085875175E-4</v>
      </c>
      <c r="AN925" s="2">
        <f t="shared" si="370"/>
        <v>4.6926325668700139E-4</v>
      </c>
      <c r="AP925" t="s">
        <v>1552</v>
      </c>
      <c r="AQ925" t="s">
        <v>1955</v>
      </c>
      <c r="AR925">
        <v>5</v>
      </c>
      <c r="AT925" s="93" t="s">
        <v>843</v>
      </c>
      <c r="AU925" s="92" t="s">
        <v>210</v>
      </c>
      <c r="AV925" s="83" t="str">
        <f t="shared" si="371"/>
        <v>19187</v>
      </c>
      <c r="AX925" s="7" t="s">
        <v>3753</v>
      </c>
    </row>
    <row r="926" spans="1:50" hidden="1" outlineLevel="1">
      <c r="A926" t="s">
        <v>2533</v>
      </c>
      <c r="B926" t="s">
        <v>1955</v>
      </c>
      <c r="C926" s="1">
        <f t="shared" si="360"/>
        <v>5527</v>
      </c>
      <c r="D926" s="7">
        <f>RANK(N926,(N926:P926,Q926:AE926))</f>
        <v>1</v>
      </c>
      <c r="E926" s="7">
        <f>RANK(O926,(N926:P926,Q926:AE926))</f>
        <v>2</v>
      </c>
      <c r="F926" s="7">
        <f>IF(P926&gt;0,RANK(P926,(N926:P926,Q926:AE926)),0)</f>
        <v>3</v>
      </c>
      <c r="G926" s="1">
        <f t="shared" si="361"/>
        <v>29</v>
      </c>
      <c r="H926" s="2">
        <f t="shared" si="362"/>
        <v>5.2469694228333636E-3</v>
      </c>
      <c r="I926" s="2"/>
      <c r="J926" s="2">
        <f t="shared" si="363"/>
        <v>0.4868825764429166</v>
      </c>
      <c r="K926" s="2">
        <f t="shared" si="364"/>
        <v>0.48163560702008323</v>
      </c>
      <c r="L926" s="2">
        <f t="shared" si="365"/>
        <v>2.080694771123575E-2</v>
      </c>
      <c r="M926" s="2">
        <f t="shared" si="366"/>
        <v>1.0674868825764468E-2</v>
      </c>
      <c r="N926" s="1">
        <v>2691</v>
      </c>
      <c r="O926" s="1">
        <v>2662</v>
      </c>
      <c r="P926" s="1">
        <v>115</v>
      </c>
      <c r="Q926" s="1">
        <v>27</v>
      </c>
      <c r="R926" s="1">
        <v>17</v>
      </c>
      <c r="S926" s="1">
        <v>1</v>
      </c>
      <c r="T926" s="1">
        <v>5</v>
      </c>
      <c r="U926" s="1">
        <v>6</v>
      </c>
      <c r="V926" s="1">
        <v>2</v>
      </c>
      <c r="X926" s="1">
        <v>1</v>
      </c>
      <c r="AG926" s="7">
        <f>IF(Q926&gt;0,RANK(Q926,(N926:P926,Q926:AE926)),0)</f>
        <v>4</v>
      </c>
      <c r="AH926" s="7">
        <f>IF(R926&gt;0,RANK(R926,(N926:P926,Q926:AE926)),0)</f>
        <v>5</v>
      </c>
      <c r="AI926" s="7">
        <f>IF(T926&gt;0,RANK(T926,(N926:P926,Q926:AE926)),0)</f>
        <v>7</v>
      </c>
      <c r="AJ926" s="7">
        <f>IF(S926&gt;0,RANK(S926,(N926:P926,Q926:AE926)),0)</f>
        <v>9</v>
      </c>
      <c r="AK926" s="2">
        <f t="shared" si="367"/>
        <v>4.8851094626379595E-3</v>
      </c>
      <c r="AL926" s="2">
        <f t="shared" si="368"/>
        <v>3.0758096616609371E-3</v>
      </c>
      <c r="AM926" s="2">
        <f t="shared" si="369"/>
        <v>9.046499004885109E-4</v>
      </c>
      <c r="AN926" s="2">
        <f t="shared" si="370"/>
        <v>1.8092998009770219E-4</v>
      </c>
      <c r="AP926" t="s">
        <v>2533</v>
      </c>
      <c r="AQ926" t="s">
        <v>1955</v>
      </c>
      <c r="AR926">
        <v>5</v>
      </c>
      <c r="AT926" s="93" t="s">
        <v>843</v>
      </c>
      <c r="AU926" s="92" t="s">
        <v>211</v>
      </c>
      <c r="AV926" s="83" t="str">
        <f t="shared" si="371"/>
        <v>19189</v>
      </c>
      <c r="AX926" s="7" t="s">
        <v>3753</v>
      </c>
    </row>
    <row r="927" spans="1:50" hidden="1" outlineLevel="1">
      <c r="A927" t="s">
        <v>3076</v>
      </c>
      <c r="B927" t="s">
        <v>1955</v>
      </c>
      <c r="C927" s="1">
        <f t="shared" si="360"/>
        <v>9417</v>
      </c>
      <c r="D927" s="7">
        <f>RANK(N927,(N927:P927,Q927:AE927))</f>
        <v>2</v>
      </c>
      <c r="E927" s="7">
        <f>RANK(O927,(N927:P927,Q927:AE927))</f>
        <v>1</v>
      </c>
      <c r="F927" s="7">
        <f>IF(P927&gt;0,RANK(P927,(N927:P927,Q927:AE927)),0)</f>
        <v>3</v>
      </c>
      <c r="G927" s="1">
        <f t="shared" si="361"/>
        <v>308</v>
      </c>
      <c r="H927" s="2">
        <f t="shared" si="362"/>
        <v>3.2706806838695979E-2</v>
      </c>
      <c r="I927" s="2"/>
      <c r="J927" s="2">
        <f t="shared" si="363"/>
        <v>0.46076245088669426</v>
      </c>
      <c r="K927" s="2">
        <f t="shared" si="364"/>
        <v>0.49346925772539024</v>
      </c>
      <c r="L927" s="2">
        <f t="shared" si="365"/>
        <v>3.6423489434002337E-2</v>
      </c>
      <c r="M927" s="2">
        <f t="shared" si="366"/>
        <v>9.3448019539131011E-3</v>
      </c>
      <c r="N927" s="1">
        <v>4339</v>
      </c>
      <c r="O927" s="1">
        <v>4647</v>
      </c>
      <c r="P927" s="1">
        <v>343</v>
      </c>
      <c r="Q927" s="1">
        <v>42</v>
      </c>
      <c r="R927" s="1">
        <v>12</v>
      </c>
      <c r="S927" s="1">
        <v>3</v>
      </c>
      <c r="T927" s="1">
        <v>18</v>
      </c>
      <c r="U927" s="1">
        <v>11</v>
      </c>
      <c r="V927" s="1">
        <v>1</v>
      </c>
      <c r="X927" s="1">
        <v>1</v>
      </c>
      <c r="AG927" s="7">
        <f>IF(Q927&gt;0,RANK(Q927,(N927:P927,Q927:AE927)),0)</f>
        <v>4</v>
      </c>
      <c r="AH927" s="7">
        <f>IF(R927&gt;0,RANK(R927,(N927:P927,Q927:AE927)),0)</f>
        <v>6</v>
      </c>
      <c r="AI927" s="7">
        <f>IF(T927&gt;0,RANK(T927,(N927:P927,Q927:AE927)),0)</f>
        <v>5</v>
      </c>
      <c r="AJ927" s="7">
        <f>IF(S927&gt;0,RANK(S927,(N927:P927,Q927:AE927)),0)</f>
        <v>8</v>
      </c>
      <c r="AK927" s="2">
        <f t="shared" si="367"/>
        <v>4.4600191143676334E-3</v>
      </c>
      <c r="AL927" s="2">
        <f t="shared" si="368"/>
        <v>1.2742911755336094E-3</v>
      </c>
      <c r="AM927" s="2">
        <f t="shared" si="369"/>
        <v>1.9114367633004141E-3</v>
      </c>
      <c r="AN927" s="2">
        <f t="shared" si="370"/>
        <v>3.1857279388340236E-4</v>
      </c>
      <c r="AP927" t="s">
        <v>3076</v>
      </c>
      <c r="AQ927" t="s">
        <v>1955</v>
      </c>
      <c r="AR927">
        <v>2</v>
      </c>
      <c r="AT927" s="93" t="s">
        <v>843</v>
      </c>
      <c r="AU927" s="92" t="s">
        <v>212</v>
      </c>
      <c r="AV927" s="83" t="str">
        <f t="shared" si="371"/>
        <v>19191</v>
      </c>
      <c r="AX927" s="7" t="s">
        <v>3753</v>
      </c>
    </row>
    <row r="928" spans="1:50" hidden="1" outlineLevel="1">
      <c r="A928" t="s">
        <v>3077</v>
      </c>
      <c r="B928" t="s">
        <v>1955</v>
      </c>
      <c r="C928" s="1">
        <f t="shared" si="360"/>
        <v>37896</v>
      </c>
      <c r="D928" s="7">
        <f>RANK(N928,(N928:P928,Q928:AE928))</f>
        <v>2</v>
      </c>
      <c r="E928" s="7">
        <f>RANK(O928,(N928:P928,Q928:AE928))</f>
        <v>1</v>
      </c>
      <c r="F928" s="7">
        <f>IF(P928&gt;0,RANK(P928,(N928:P928,Q928:AE928)),0)</f>
        <v>3</v>
      </c>
      <c r="G928" s="1">
        <f t="shared" si="361"/>
        <v>1173</v>
      </c>
      <c r="H928" s="2">
        <f>G928/C928</f>
        <v>3.0953134895503484E-2</v>
      </c>
      <c r="I928" s="2"/>
      <c r="J928" s="2">
        <f t="shared" si="363"/>
        <v>0.46683027232425583</v>
      </c>
      <c r="K928" s="2">
        <f t="shared" si="364"/>
        <v>0.49778340721975933</v>
      </c>
      <c r="L928" s="2">
        <f t="shared" si="365"/>
        <v>2.1215959468017732E-2</v>
      </c>
      <c r="M928" s="2">
        <f>IF(C928=0,"-",(1-J928-K928-L928))</f>
        <v>1.4170360987967045E-2</v>
      </c>
      <c r="N928" s="1">
        <v>17691</v>
      </c>
      <c r="O928" s="1">
        <v>18864</v>
      </c>
      <c r="P928" s="1">
        <v>804</v>
      </c>
      <c r="Q928" s="1">
        <v>406</v>
      </c>
      <c r="R928" s="1">
        <v>76</v>
      </c>
      <c r="S928" s="1">
        <v>19</v>
      </c>
      <c r="T928" s="1">
        <v>7</v>
      </c>
      <c r="U928" s="1">
        <v>23</v>
      </c>
      <c r="V928" s="1">
        <v>4</v>
      </c>
      <c r="X928" s="1">
        <v>2</v>
      </c>
      <c r="AG928" s="7">
        <f>IF(Q928&gt;0,RANK(Q928,(N928:P928,Q928:AE928)),0)</f>
        <v>4</v>
      </c>
      <c r="AH928" s="7">
        <f>IF(R928&gt;0,RANK(R928,(N928:P928,Q928:AE928)),0)</f>
        <v>5</v>
      </c>
      <c r="AI928" s="7">
        <f>IF(T928&gt;0,RANK(T928,(N928:P928,Q928:AE928)),0)</f>
        <v>8</v>
      </c>
      <c r="AJ928" s="7">
        <f>IF(S928&gt;0,RANK(S928,(N928:P928,Q928:AE928)),0)</f>
        <v>7</v>
      </c>
      <c r="AK928" s="2">
        <f t="shared" si="367"/>
        <v>1.0713531771163184E-2</v>
      </c>
      <c r="AL928" s="2">
        <f t="shared" si="368"/>
        <v>2.0054887059320244E-3</v>
      </c>
      <c r="AM928" s="2">
        <f t="shared" si="369"/>
        <v>1.8471606502005488E-4</v>
      </c>
      <c r="AN928" s="2">
        <f t="shared" si="370"/>
        <v>5.0137217648300609E-4</v>
      </c>
      <c r="AP928" t="s">
        <v>3077</v>
      </c>
      <c r="AQ928" t="s">
        <v>1955</v>
      </c>
      <c r="AR928">
        <v>5</v>
      </c>
      <c r="AT928" s="93" t="s">
        <v>843</v>
      </c>
      <c r="AU928" s="92" t="s">
        <v>213</v>
      </c>
      <c r="AV928" s="83" t="str">
        <f>AT928&amp;AU928</f>
        <v>19193</v>
      </c>
      <c r="AX928" s="7" t="s">
        <v>3753</v>
      </c>
    </row>
    <row r="929" spans="1:50" hidden="1" outlineLevel="1">
      <c r="A929" t="s">
        <v>687</v>
      </c>
      <c r="B929" t="s">
        <v>1955</v>
      </c>
      <c r="C929" s="1">
        <f t="shared" si="360"/>
        <v>4004</v>
      </c>
      <c r="D929" s="7">
        <f>RANK(N929,(N929:P929,Q929:AE929))</f>
        <v>1</v>
      </c>
      <c r="E929" s="7">
        <f>RANK(O929,(N929:P929,Q929:AE929))</f>
        <v>2</v>
      </c>
      <c r="F929" s="7">
        <f>IF(P929&gt;0,RANK(P929,(N929:P929,Q929:AE929)),0)</f>
        <v>3</v>
      </c>
      <c r="G929" s="1">
        <f t="shared" si="361"/>
        <v>549</v>
      </c>
      <c r="H929" s="2">
        <f>G929/C929</f>
        <v>0.13711288711288711</v>
      </c>
      <c r="I929" s="2"/>
      <c r="J929" s="2">
        <f t="shared" si="363"/>
        <v>0.55144855144855143</v>
      </c>
      <c r="K929" s="2">
        <f t="shared" si="364"/>
        <v>0.41433566433566432</v>
      </c>
      <c r="L929" s="2">
        <f t="shared" si="365"/>
        <v>2.2727272727272728E-2</v>
      </c>
      <c r="M929" s="2">
        <f>IF(C929=0,"-",(1-J929-K929-L929))</f>
        <v>1.1488511488511523E-2</v>
      </c>
      <c r="N929" s="1">
        <v>2208</v>
      </c>
      <c r="O929" s="1">
        <v>1659</v>
      </c>
      <c r="P929" s="1">
        <v>91</v>
      </c>
      <c r="Q929" s="1">
        <v>18</v>
      </c>
      <c r="R929" s="1">
        <v>9</v>
      </c>
      <c r="S929" s="1">
        <v>0</v>
      </c>
      <c r="T929" s="1">
        <v>10</v>
      </c>
      <c r="U929" s="1">
        <v>9</v>
      </c>
      <c r="V929" s="1">
        <v>0</v>
      </c>
      <c r="X929" s="1">
        <v>0</v>
      </c>
      <c r="AG929" s="7">
        <f>IF(Q929&gt;0,RANK(Q929,(N929:P929,Q929:AE929)),0)</f>
        <v>4</v>
      </c>
      <c r="AH929" s="7">
        <f>IF(R929&gt;0,RANK(R929,(N929:P929,Q929:AE929)),0)</f>
        <v>6</v>
      </c>
      <c r="AI929" s="7">
        <f>IF(T929&gt;0,RANK(T929,(N929:P929,Q929:AE929)),0)</f>
        <v>5</v>
      </c>
      <c r="AJ929" s="7">
        <f>IF(S929&gt;0,RANK(S929,(N929:P929,Q929:AE929)),0)</f>
        <v>0</v>
      </c>
      <c r="AK929" s="2">
        <f t="shared" si="367"/>
        <v>4.4955044955044959E-3</v>
      </c>
      <c r="AL929" s="2">
        <f t="shared" si="368"/>
        <v>2.247752247752248E-3</v>
      </c>
      <c r="AM929" s="2">
        <f t="shared" si="369"/>
        <v>2.4975024975024975E-3</v>
      </c>
      <c r="AN929" s="2">
        <f t="shared" si="370"/>
        <v>0</v>
      </c>
      <c r="AP929" t="s">
        <v>687</v>
      </c>
      <c r="AQ929" t="s">
        <v>1955</v>
      </c>
      <c r="AR929">
        <v>2</v>
      </c>
      <c r="AT929" s="93" t="s">
        <v>843</v>
      </c>
      <c r="AU929" s="92" t="s">
        <v>182</v>
      </c>
      <c r="AV929" s="83" t="str">
        <f>AT929&amp;AU929</f>
        <v>19195</v>
      </c>
      <c r="AX929" s="7" t="s">
        <v>3753</v>
      </c>
    </row>
    <row r="930" spans="1:50" hidden="1" outlineLevel="1">
      <c r="A930" t="s">
        <v>420</v>
      </c>
      <c r="B930" t="s">
        <v>1955</v>
      </c>
      <c r="C930" s="1">
        <f t="shared" si="360"/>
        <v>6336</v>
      </c>
      <c r="D930" s="7">
        <f>RANK(N930,(N930:P930,Q930:AE930))</f>
        <v>2</v>
      </c>
      <c r="E930" s="7">
        <f>RANK(O930,(N930:P930,Q930:AE930))</f>
        <v>1</v>
      </c>
      <c r="F930" s="7">
        <f>IF(P930&gt;0,RANK(P930,(N930:P930,Q930:AE930)),0)</f>
        <v>3</v>
      </c>
      <c r="G930" s="1">
        <f t="shared" si="361"/>
        <v>588</v>
      </c>
      <c r="H930" s="2">
        <f>G930/C930</f>
        <v>9.2803030303030304E-2</v>
      </c>
      <c r="I930" s="2"/>
      <c r="J930" s="2">
        <f t="shared" si="363"/>
        <v>0.44128787878787878</v>
      </c>
      <c r="K930" s="2">
        <f t="shared" si="364"/>
        <v>0.53409090909090906</v>
      </c>
      <c r="L930" s="2">
        <f t="shared" si="365"/>
        <v>1.6887626262626264E-2</v>
      </c>
      <c r="M930" s="2">
        <f>IF(C930=0,"-",(1-J930-K930-L930))</f>
        <v>7.733585858585891E-3</v>
      </c>
      <c r="N930" s="1">
        <v>2796</v>
      </c>
      <c r="O930" s="1">
        <v>3384</v>
      </c>
      <c r="P930" s="1">
        <v>107</v>
      </c>
      <c r="Q930" s="1">
        <v>21</v>
      </c>
      <c r="R930" s="1">
        <v>9</v>
      </c>
      <c r="S930" s="1">
        <v>3</v>
      </c>
      <c r="T930" s="1">
        <v>9</v>
      </c>
      <c r="U930" s="1">
        <v>3</v>
      </c>
      <c r="V930" s="1">
        <v>3</v>
      </c>
      <c r="X930" s="1">
        <v>1</v>
      </c>
      <c r="AG930" s="7">
        <f>IF(Q930&gt;0,RANK(Q930,(N930:P930,Q930:AE930)),0)</f>
        <v>4</v>
      </c>
      <c r="AH930" s="7">
        <f>IF(R930&gt;0,RANK(R930,(N930:P930,Q930:AE930)),0)</f>
        <v>5</v>
      </c>
      <c r="AI930" s="7">
        <f>IF(T930&gt;0,RANK(T930,(N930:P930,Q930:AE930)),0)</f>
        <v>5</v>
      </c>
      <c r="AJ930" s="7">
        <f>IF(S930&gt;0,RANK(S930,(N930:P930,Q930:AE930)),0)</f>
        <v>7</v>
      </c>
      <c r="AK930" s="2">
        <f t="shared" si="367"/>
        <v>3.3143939393939395E-3</v>
      </c>
      <c r="AL930" s="2">
        <f t="shared" si="368"/>
        <v>1.4204545454545455E-3</v>
      </c>
      <c r="AM930" s="2">
        <f t="shared" si="369"/>
        <v>1.4204545454545455E-3</v>
      </c>
      <c r="AN930" s="2">
        <f t="shared" si="370"/>
        <v>4.734848484848485E-4</v>
      </c>
      <c r="AP930" t="s">
        <v>420</v>
      </c>
      <c r="AQ930" t="s">
        <v>1955</v>
      </c>
      <c r="AR930">
        <v>5</v>
      </c>
      <c r="AT930" s="93" t="s">
        <v>843</v>
      </c>
      <c r="AU930" s="92" t="s">
        <v>409</v>
      </c>
      <c r="AV930" s="83" t="str">
        <f>AT930&amp;AU930</f>
        <v>19197</v>
      </c>
      <c r="AX930" s="7" t="s">
        <v>3753</v>
      </c>
    </row>
    <row r="931" spans="1:50" collapsed="1">
      <c r="A931" t="s">
        <v>1954</v>
      </c>
      <c r="B931" t="s">
        <v>1985</v>
      </c>
      <c r="C931" s="1">
        <f t="shared" si="360"/>
        <v>1315563</v>
      </c>
      <c r="D931" s="7">
        <f>RANK(N931,(N931:P931,Q931:AE931))</f>
        <v>1</v>
      </c>
      <c r="E931" s="7">
        <f>RANK(O931,(N931:P931,Q931:AE931))</f>
        <v>2</v>
      </c>
      <c r="F931" s="7">
        <f>IF(P931&gt;0,RANK(P931,(N931:P931,Q931:AE931)),0)</f>
        <v>3</v>
      </c>
      <c r="G931" s="1">
        <f t="shared" si="361"/>
        <v>4144</v>
      </c>
      <c r="H931" s="2">
        <f>G931/C931</f>
        <v>3.1499821749319491E-3</v>
      </c>
      <c r="I931" s="2"/>
      <c r="J931" s="2">
        <f t="shared" si="363"/>
        <v>0.4853564595538184</v>
      </c>
      <c r="K931" s="2">
        <f t="shared" si="364"/>
        <v>0.48220647737888644</v>
      </c>
      <c r="L931" s="2">
        <f t="shared" si="365"/>
        <v>2.2328083109664835E-2</v>
      </c>
      <c r="M931" s="2">
        <f>IF(C931=0,"-",(1-J931-K931-L931))</f>
        <v>1.0108979957630267E-2</v>
      </c>
      <c r="N931" s="1">
        <f>SUM(N832:N930)</f>
        <v>638517</v>
      </c>
      <c r="O931" s="1">
        <f>SUM(O832:O930)</f>
        <v>634373</v>
      </c>
      <c r="P931" s="1">
        <f>SUM(P832:P930)</f>
        <v>29374</v>
      </c>
      <c r="Q931" s="1">
        <f t="shared" ref="Q931:V931" si="372">SUM(Q832:Q930)</f>
        <v>5731</v>
      </c>
      <c r="R931" s="1">
        <f t="shared" si="372"/>
        <v>3209</v>
      </c>
      <c r="S931" s="1">
        <f>SUM(S832:S930)</f>
        <v>613</v>
      </c>
      <c r="T931" s="1">
        <f t="shared" si="372"/>
        <v>2281</v>
      </c>
      <c r="U931" s="1">
        <f t="shared" si="372"/>
        <v>1168</v>
      </c>
      <c r="V931" s="1">
        <f t="shared" si="372"/>
        <v>190</v>
      </c>
      <c r="X931" s="1">
        <f>SUM(X832:X930)</f>
        <v>107</v>
      </c>
      <c r="AG931" s="7">
        <f>IF(Q931&gt;0,RANK(Q931,(N931:P931,Q931:AE931)),0)</f>
        <v>4</v>
      </c>
      <c r="AH931" s="7">
        <f>IF(R931&gt;0,RANK(R931,(N931:P931,Q931:AE931)),0)</f>
        <v>5</v>
      </c>
      <c r="AI931" s="7">
        <f>IF(T931&gt;0,RANK(T931,(N931:P931,Q931:AE931)),0)</f>
        <v>6</v>
      </c>
      <c r="AJ931" s="7">
        <f>IF(S931&gt;0,RANK(S931,(N931:P931,Q931:AE931)),0)</f>
        <v>8</v>
      </c>
      <c r="AK931" s="2">
        <f t="shared" si="367"/>
        <v>4.3563098080441603E-3</v>
      </c>
      <c r="AL931" s="2">
        <f t="shared" si="368"/>
        <v>2.439259845404591E-3</v>
      </c>
      <c r="AM931" s="2">
        <f t="shared" si="369"/>
        <v>1.7338584317132665E-3</v>
      </c>
      <c r="AN931" s="2">
        <f t="shared" si="370"/>
        <v>4.6596020106980812E-4</v>
      </c>
      <c r="AP931" t="s">
        <v>1954</v>
      </c>
      <c r="AQ931" t="s">
        <v>1985</v>
      </c>
      <c r="AV931" s="83" t="str">
        <f>AT931&amp;AU931</f>
        <v/>
      </c>
      <c r="AX931" s="7" t="s">
        <v>3288</v>
      </c>
    </row>
    <row r="932" spans="1:50">
      <c r="C932" s="1"/>
      <c r="E932" s="7"/>
      <c r="F932" s="7"/>
      <c r="I932" s="2"/>
      <c r="AG932" s="7"/>
      <c r="AH932" s="7"/>
      <c r="AI932" s="7"/>
      <c r="AJ932" s="7"/>
    </row>
    <row r="933" spans="1:50" hidden="1" outlineLevel="1">
      <c r="A933" t="s">
        <v>1479</v>
      </c>
      <c r="B933" t="s">
        <v>585</v>
      </c>
      <c r="C933" s="1">
        <f t="shared" ref="C933:C964" si="373">SUM(N933:AE933)</f>
        <v>5766</v>
      </c>
      <c r="D933" s="7">
        <f>RANK(N933,(N933:P933,Q933:AE933))</f>
        <v>2</v>
      </c>
      <c r="E933" s="7">
        <f>RANK(O933,(N933:P933,Q933:AE933))</f>
        <v>1</v>
      </c>
      <c r="F933" s="7">
        <f>IF(P933&gt;0,RANK(P933,(N933:P933,Q933:AE933)),0)</f>
        <v>3</v>
      </c>
      <c r="G933" s="1">
        <f t="shared" ref="G933:G964" si="374">IF(D933=1,N933,IF(E933=1,O933,P933))-IF(D933=2,N933,IF(E933=2,O933,P933))</f>
        <v>1247</v>
      </c>
      <c r="H933" s="2">
        <f t="shared" ref="H933:H964" si="375">G933/C933</f>
        <v>0.21626777662157476</v>
      </c>
      <c r="I933" s="2"/>
      <c r="J933" s="2">
        <f t="shared" ref="J933:J964" si="376">IF($C933=0,"-",N933/$C933)</f>
        <v>0.36975372875476936</v>
      </c>
      <c r="K933" s="2">
        <f t="shared" ref="K933:K964" si="377">IF($C933=0,"-",O933/$C933)</f>
        <v>0.58602150537634412</v>
      </c>
      <c r="L933" s="2">
        <f t="shared" ref="L933:L964" si="378">IF($C933=0,"-",P933/$C933)</f>
        <v>2.8442594519597641E-2</v>
      </c>
      <c r="M933" s="2">
        <f t="shared" ref="M933:M964" si="379">IF(C933=0,"-",(1-J933-K933-L933))</f>
        <v>1.5782171349288821E-2</v>
      </c>
      <c r="N933" s="1">
        <v>2132</v>
      </c>
      <c r="O933" s="1">
        <v>3379</v>
      </c>
      <c r="P933" s="1">
        <v>164</v>
      </c>
      <c r="Q933" s="1">
        <v>46</v>
      </c>
      <c r="R933" s="1">
        <v>21</v>
      </c>
      <c r="S933" s="1">
        <v>16</v>
      </c>
      <c r="T933" s="1">
        <v>8</v>
      </c>
      <c r="AG933" s="7">
        <f>IF(Q933&gt;0,RANK(Q933,(N933:P933,Q933:AE933)),0)</f>
        <v>4</v>
      </c>
      <c r="AH933" s="7">
        <f>IF(R933&gt;0,RANK(R933,(N933:P933,Q933:AE933)),0)</f>
        <v>5</v>
      </c>
      <c r="AI933" s="7">
        <f>IF(T933&gt;0,RANK(T933,(N933:P933,Q933:AE933)),0)</f>
        <v>7</v>
      </c>
      <c r="AJ933" s="7">
        <f>IF(S933&gt;0,RANK(S933,(N933:P933,Q933:AE933)),0)</f>
        <v>6</v>
      </c>
      <c r="AK933" s="2">
        <f t="shared" ref="AK933:AK964" si="380">IF($C933=0,"-",Q933/$C933)</f>
        <v>7.9778009018383628E-3</v>
      </c>
      <c r="AL933" s="2">
        <f t="shared" ref="AL933:AL964" si="381">IF($C933=0,"-",R933/$C933)</f>
        <v>3.6420395421436005E-3</v>
      </c>
      <c r="AM933" s="2">
        <f t="shared" ref="AM933:AM964" si="382">IF($C933=0,"-",T933/$C933)</f>
        <v>1.387443635102324E-3</v>
      </c>
      <c r="AN933" s="2">
        <f t="shared" ref="AN933:AN964" si="383">IF($C933=0,"-",S933/$C933)</f>
        <v>2.7748872702046479E-3</v>
      </c>
      <c r="AP933" t="s">
        <v>1479</v>
      </c>
      <c r="AQ933" t="s">
        <v>585</v>
      </c>
      <c r="AR933">
        <v>2</v>
      </c>
      <c r="AT933" s="93" t="s">
        <v>844</v>
      </c>
      <c r="AU933" s="92" t="s">
        <v>1801</v>
      </c>
      <c r="AV933" s="83" t="str">
        <f t="shared" ref="AV933:AV964" si="384">AT933&amp;AU933</f>
        <v>20001</v>
      </c>
      <c r="AX933" s="7" t="s">
        <v>3753</v>
      </c>
    </row>
    <row r="934" spans="1:50" hidden="1" outlineLevel="1">
      <c r="A934" t="s">
        <v>3436</v>
      </c>
      <c r="B934" t="s">
        <v>585</v>
      </c>
      <c r="C934" s="1">
        <f t="shared" si="373"/>
        <v>3478</v>
      </c>
      <c r="D934" s="7">
        <f>RANK(N934,(N934:P934,Q934:AE934))</f>
        <v>2</v>
      </c>
      <c r="E934" s="7">
        <f>RANK(O934,(N934:P934,Q934:AE934))</f>
        <v>1</v>
      </c>
      <c r="F934" s="7">
        <f>IF(P934&gt;0,RANK(P934,(N934:P934,Q934:AE934)),0)</f>
        <v>3</v>
      </c>
      <c r="G934" s="1">
        <f t="shared" si="374"/>
        <v>657</v>
      </c>
      <c r="H934" s="2">
        <f t="shared" si="375"/>
        <v>0.18890166762507188</v>
      </c>
      <c r="I934" s="2"/>
      <c r="J934" s="2">
        <f t="shared" si="376"/>
        <v>0.38154111558366877</v>
      </c>
      <c r="K934" s="2">
        <f t="shared" si="377"/>
        <v>0.57044278320874064</v>
      </c>
      <c r="L934" s="2">
        <f t="shared" si="378"/>
        <v>2.7027027027027029E-2</v>
      </c>
      <c r="M934" s="2">
        <f t="shared" si="379"/>
        <v>2.0989074180563561E-2</v>
      </c>
      <c r="N934" s="1">
        <v>1327</v>
      </c>
      <c r="O934" s="1">
        <v>1984</v>
      </c>
      <c r="P934" s="1">
        <v>94</v>
      </c>
      <c r="Q934" s="1">
        <v>47</v>
      </c>
      <c r="R934" s="1">
        <v>12</v>
      </c>
      <c r="S934" s="1">
        <v>7</v>
      </c>
      <c r="T934" s="1">
        <v>7</v>
      </c>
      <c r="AG934" s="7">
        <f>IF(Q934&gt;0,RANK(Q934,(N934:P934,Q934:AE934)),0)</f>
        <v>4</v>
      </c>
      <c r="AH934" s="7">
        <f>IF(R934&gt;0,RANK(R934,(N934:P934,Q934:AE934)),0)</f>
        <v>5</v>
      </c>
      <c r="AI934" s="7">
        <f>IF(T934&gt;0,RANK(T934,(N934:P934,Q934:AE934)),0)</f>
        <v>6</v>
      </c>
      <c r="AJ934" s="7">
        <f>IF(S934&gt;0,RANK(S934,(N934:P934,Q934:AE934)),0)</f>
        <v>6</v>
      </c>
      <c r="AK934" s="2">
        <f t="shared" si="380"/>
        <v>1.3513513513513514E-2</v>
      </c>
      <c r="AL934" s="2">
        <f t="shared" si="381"/>
        <v>3.4502587694077054E-3</v>
      </c>
      <c r="AM934" s="2">
        <f t="shared" si="382"/>
        <v>2.0126509488211618E-3</v>
      </c>
      <c r="AN934" s="2">
        <f t="shared" si="383"/>
        <v>2.0126509488211618E-3</v>
      </c>
      <c r="AP934" t="s">
        <v>3436</v>
      </c>
      <c r="AQ934" t="s">
        <v>585</v>
      </c>
      <c r="AR934">
        <v>2</v>
      </c>
      <c r="AT934" s="93" t="s">
        <v>844</v>
      </c>
      <c r="AU934" s="92" t="s">
        <v>1802</v>
      </c>
      <c r="AV934" s="83" t="str">
        <f t="shared" si="384"/>
        <v>20003</v>
      </c>
      <c r="AX934" s="7" t="s">
        <v>3753</v>
      </c>
    </row>
    <row r="935" spans="1:50" hidden="1" outlineLevel="1">
      <c r="A935" t="s">
        <v>3437</v>
      </c>
      <c r="B935" t="s">
        <v>585</v>
      </c>
      <c r="C935" s="1">
        <f t="shared" si="373"/>
        <v>6900</v>
      </c>
      <c r="D935" s="7">
        <f>RANK(N935,(N935:P935,Q935:AE935))</f>
        <v>2</v>
      </c>
      <c r="E935" s="7">
        <f>RANK(O935,(N935:P935,Q935:AE935))</f>
        <v>1</v>
      </c>
      <c r="F935" s="7">
        <f>IF(P935&gt;0,RANK(P935,(N935:P935,Q935:AE935)),0)</f>
        <v>3</v>
      </c>
      <c r="G935" s="1">
        <f t="shared" si="374"/>
        <v>207</v>
      </c>
      <c r="H935" s="2">
        <f t="shared" si="375"/>
        <v>0.03</v>
      </c>
      <c r="I935" s="2"/>
      <c r="J935" s="2">
        <f t="shared" si="376"/>
        <v>0.45956521739130435</v>
      </c>
      <c r="K935" s="2">
        <f t="shared" si="377"/>
        <v>0.48956521739130437</v>
      </c>
      <c r="L935" s="2">
        <f t="shared" si="378"/>
        <v>3.3768115942028984E-2</v>
      </c>
      <c r="M935" s="2">
        <f t="shared" si="379"/>
        <v>1.7101449275362349E-2</v>
      </c>
      <c r="N935" s="1">
        <v>3171</v>
      </c>
      <c r="O935" s="1">
        <v>3378</v>
      </c>
      <c r="P935" s="1">
        <v>233</v>
      </c>
      <c r="Q935" s="1">
        <v>56</v>
      </c>
      <c r="R935" s="1">
        <v>44</v>
      </c>
      <c r="S935" s="1">
        <v>9</v>
      </c>
      <c r="T935" s="1">
        <v>9</v>
      </c>
      <c r="AG935" s="7">
        <f>IF(Q935&gt;0,RANK(Q935,(N935:P935,Q935:AE935)),0)</f>
        <v>4</v>
      </c>
      <c r="AH935" s="7">
        <f>IF(R935&gt;0,RANK(R935,(N935:P935,Q935:AE935)),0)</f>
        <v>5</v>
      </c>
      <c r="AI935" s="7">
        <f>IF(T935&gt;0,RANK(T935,(N935:P935,Q935:AE935)),0)</f>
        <v>6</v>
      </c>
      <c r="AJ935" s="7">
        <f>IF(S935&gt;0,RANK(S935,(N935:P935,Q935:AE935)),0)</f>
        <v>6</v>
      </c>
      <c r="AK935" s="2">
        <f t="shared" si="380"/>
        <v>8.1159420289855077E-3</v>
      </c>
      <c r="AL935" s="2">
        <f t="shared" si="381"/>
        <v>6.3768115942028983E-3</v>
      </c>
      <c r="AM935" s="2">
        <f t="shared" si="382"/>
        <v>1.3043478260869566E-3</v>
      </c>
      <c r="AN935" s="2">
        <f t="shared" si="383"/>
        <v>1.3043478260869566E-3</v>
      </c>
      <c r="AP935" t="s">
        <v>3437</v>
      </c>
      <c r="AQ935" t="s">
        <v>585</v>
      </c>
      <c r="AR935">
        <v>2</v>
      </c>
      <c r="AT935" s="93" t="s">
        <v>844</v>
      </c>
      <c r="AU935" s="92" t="s">
        <v>1803</v>
      </c>
      <c r="AV935" s="83" t="str">
        <f t="shared" si="384"/>
        <v>20005</v>
      </c>
      <c r="AX935" s="7" t="s">
        <v>3753</v>
      </c>
    </row>
    <row r="936" spans="1:50" hidden="1" outlineLevel="1">
      <c r="A936" t="s">
        <v>3438</v>
      </c>
      <c r="B936" t="s">
        <v>585</v>
      </c>
      <c r="C936" s="1">
        <f t="shared" si="373"/>
        <v>2498</v>
      </c>
      <c r="D936" s="7">
        <f>RANK(N936,(N936:P936,Q936:AE936))</f>
        <v>2</v>
      </c>
      <c r="E936" s="7">
        <f>RANK(O936,(N936:P936,Q936:AE936))</f>
        <v>1</v>
      </c>
      <c r="F936" s="7">
        <f>IF(P936&gt;0,RANK(P936,(N936:P936,Q936:AE936)),0)</f>
        <v>3</v>
      </c>
      <c r="G936" s="1">
        <f t="shared" si="374"/>
        <v>1118</v>
      </c>
      <c r="H936" s="2">
        <f t="shared" si="375"/>
        <v>0.44755804643714969</v>
      </c>
      <c r="I936" s="2"/>
      <c r="J936" s="2">
        <f t="shared" si="376"/>
        <v>0.25500400320256206</v>
      </c>
      <c r="K936" s="2">
        <f t="shared" si="377"/>
        <v>0.70256204963971181</v>
      </c>
      <c r="L936" s="2">
        <f t="shared" si="378"/>
        <v>2.922337870296237E-2</v>
      </c>
      <c r="M936" s="2">
        <f t="shared" si="379"/>
        <v>1.3210568454763823E-2</v>
      </c>
      <c r="N936" s="1">
        <v>637</v>
      </c>
      <c r="O936" s="1">
        <v>1755</v>
      </c>
      <c r="P936" s="1">
        <v>73</v>
      </c>
      <c r="Q936" s="1">
        <v>22</v>
      </c>
      <c r="R936" s="1">
        <v>3</v>
      </c>
      <c r="S936" s="1">
        <v>4</v>
      </c>
      <c r="T936" s="1">
        <v>4</v>
      </c>
      <c r="AG936" s="7">
        <f>IF(Q936&gt;0,RANK(Q936,(N936:P936,Q936:AE936)),0)</f>
        <v>4</v>
      </c>
      <c r="AH936" s="7">
        <f>IF(R936&gt;0,RANK(R936,(N936:P936,Q936:AE936)),0)</f>
        <v>7</v>
      </c>
      <c r="AI936" s="7">
        <f>IF(T936&gt;0,RANK(T936,(N936:P936,Q936:AE936)),0)</f>
        <v>5</v>
      </c>
      <c r="AJ936" s="7">
        <f>IF(S936&gt;0,RANK(S936,(N936:P936,Q936:AE936)),0)</f>
        <v>5</v>
      </c>
      <c r="AK936" s="2">
        <f t="shared" si="380"/>
        <v>8.8070456365092076E-3</v>
      </c>
      <c r="AL936" s="2">
        <f t="shared" si="381"/>
        <v>1.2009607686148918E-3</v>
      </c>
      <c r="AM936" s="2">
        <f t="shared" si="382"/>
        <v>1.6012810248198558E-3</v>
      </c>
      <c r="AN936" s="2">
        <f t="shared" si="383"/>
        <v>1.6012810248198558E-3</v>
      </c>
      <c r="AP936" t="s">
        <v>3438</v>
      </c>
      <c r="AQ936" t="s">
        <v>585</v>
      </c>
      <c r="AR936">
        <v>1</v>
      </c>
      <c r="AT936" s="93" t="s">
        <v>844</v>
      </c>
      <c r="AU936" s="92" t="s">
        <v>2150</v>
      </c>
      <c r="AV936" s="83" t="str">
        <f t="shared" si="384"/>
        <v>20007</v>
      </c>
      <c r="AX936" s="7" t="s">
        <v>3753</v>
      </c>
    </row>
    <row r="937" spans="1:50" hidden="1" outlineLevel="1">
      <c r="A937" t="s">
        <v>2711</v>
      </c>
      <c r="B937" t="s">
        <v>585</v>
      </c>
      <c r="C937" s="1">
        <f t="shared" si="373"/>
        <v>10955</v>
      </c>
      <c r="D937" s="7">
        <f>RANK(N937,(N937:P937,Q937:AE937))</f>
        <v>2</v>
      </c>
      <c r="E937" s="7">
        <f>RANK(O937,(N937:P937,Q937:AE937))</f>
        <v>1</v>
      </c>
      <c r="F937" s="7">
        <f>IF(P937&gt;0,RANK(P937,(N937:P937,Q937:AE937)),0)</f>
        <v>3</v>
      </c>
      <c r="G937" s="1">
        <f t="shared" si="374"/>
        <v>4064</v>
      </c>
      <c r="H937" s="2">
        <f t="shared" si="375"/>
        <v>0.37097215883158374</v>
      </c>
      <c r="I937" s="2"/>
      <c r="J937" s="2">
        <f t="shared" si="376"/>
        <v>0.29557279780921952</v>
      </c>
      <c r="K937" s="2">
        <f t="shared" si="377"/>
        <v>0.66654495664080327</v>
      </c>
      <c r="L937" s="2">
        <f t="shared" si="378"/>
        <v>2.291191236878138E-2</v>
      </c>
      <c r="M937" s="2">
        <f t="shared" si="379"/>
        <v>1.4970333181195832E-2</v>
      </c>
      <c r="N937" s="1">
        <v>3238</v>
      </c>
      <c r="O937" s="1">
        <v>7302</v>
      </c>
      <c r="P937" s="1">
        <v>251</v>
      </c>
      <c r="Q937" s="1">
        <v>100</v>
      </c>
      <c r="R937" s="1">
        <v>43</v>
      </c>
      <c r="S937" s="1">
        <v>11</v>
      </c>
      <c r="T937" s="1">
        <v>10</v>
      </c>
      <c r="AG937" s="7">
        <f>IF(Q937&gt;0,RANK(Q937,(N937:P937,Q937:AE937)),0)</f>
        <v>4</v>
      </c>
      <c r="AH937" s="7">
        <f>IF(R937&gt;0,RANK(R937,(N937:P937,Q937:AE937)),0)</f>
        <v>5</v>
      </c>
      <c r="AI937" s="7">
        <f>IF(T937&gt;0,RANK(T937,(N937:P937,Q937:AE937)),0)</f>
        <v>7</v>
      </c>
      <c r="AJ937" s="7">
        <f>IF(S937&gt;0,RANK(S937,(N937:P937,Q937:AE937)),0)</f>
        <v>6</v>
      </c>
      <c r="AK937" s="2">
        <f t="shared" si="380"/>
        <v>9.1282519397535376E-3</v>
      </c>
      <c r="AL937" s="2">
        <f t="shared" si="381"/>
        <v>3.9251483340940214E-3</v>
      </c>
      <c r="AM937" s="2">
        <f t="shared" si="382"/>
        <v>9.1282519397535371E-4</v>
      </c>
      <c r="AN937" s="2">
        <f t="shared" si="383"/>
        <v>1.0041077133728891E-3</v>
      </c>
      <c r="AP937" t="s">
        <v>2711</v>
      </c>
      <c r="AQ937" t="s">
        <v>585</v>
      </c>
      <c r="AR937">
        <v>1</v>
      </c>
      <c r="AT937" s="93" t="s">
        <v>844</v>
      </c>
      <c r="AU937" s="92" t="s">
        <v>2454</v>
      </c>
      <c r="AV937" s="83" t="str">
        <f t="shared" si="384"/>
        <v>20009</v>
      </c>
      <c r="AX937" s="7" t="s">
        <v>3753</v>
      </c>
    </row>
    <row r="938" spans="1:50" hidden="1" outlineLevel="1">
      <c r="A938" t="s">
        <v>2712</v>
      </c>
      <c r="B938" t="s">
        <v>585</v>
      </c>
      <c r="C938" s="1">
        <f t="shared" si="373"/>
        <v>6308</v>
      </c>
      <c r="D938" s="7">
        <f>RANK(N938,(N938:P938,Q938:AE938))</f>
        <v>2</v>
      </c>
      <c r="E938" s="7">
        <f>RANK(O938,(N938:P938,Q938:AE938))</f>
        <v>1</v>
      </c>
      <c r="F938" s="7">
        <f>IF(P938&gt;0,RANK(P938,(N938:P938,Q938:AE938)),0)</f>
        <v>3</v>
      </c>
      <c r="G938" s="1">
        <f t="shared" si="374"/>
        <v>1641</v>
      </c>
      <c r="H938" s="2">
        <f t="shared" si="375"/>
        <v>0.26014584654407102</v>
      </c>
      <c r="I938" s="2"/>
      <c r="J938" s="2">
        <f t="shared" si="376"/>
        <v>0.35050729232720357</v>
      </c>
      <c r="K938" s="2">
        <f t="shared" si="377"/>
        <v>0.61065313887127459</v>
      </c>
      <c r="L938" s="2">
        <f t="shared" si="378"/>
        <v>2.5206087507926443E-2</v>
      </c>
      <c r="M938" s="2">
        <f t="shared" si="379"/>
        <v>1.3633481293595397E-2</v>
      </c>
      <c r="N938" s="1">
        <v>2211</v>
      </c>
      <c r="O938" s="1">
        <v>3852</v>
      </c>
      <c r="P938" s="1">
        <v>159</v>
      </c>
      <c r="Q938" s="1">
        <v>46</v>
      </c>
      <c r="R938" s="1">
        <v>27</v>
      </c>
      <c r="S938" s="1">
        <v>10</v>
      </c>
      <c r="T938" s="1">
        <v>3</v>
      </c>
      <c r="AG938" s="7">
        <f>IF(Q938&gt;0,RANK(Q938,(N938:P938,Q938:AE938)),0)</f>
        <v>4</v>
      </c>
      <c r="AH938" s="7">
        <f>IF(R938&gt;0,RANK(R938,(N938:P938,Q938:AE938)),0)</f>
        <v>5</v>
      </c>
      <c r="AI938" s="7">
        <f>IF(T938&gt;0,RANK(T938,(N938:P938,Q938:AE938)),0)</f>
        <v>7</v>
      </c>
      <c r="AJ938" s="7">
        <f>IF(S938&gt;0,RANK(S938,(N938:P938,Q938:AE938)),0)</f>
        <v>6</v>
      </c>
      <c r="AK938" s="2">
        <f t="shared" si="380"/>
        <v>7.2923272035510462E-3</v>
      </c>
      <c r="AL938" s="2">
        <f t="shared" si="381"/>
        <v>4.2802790107799617E-3</v>
      </c>
      <c r="AM938" s="2">
        <f t="shared" si="382"/>
        <v>4.755865567533291E-4</v>
      </c>
      <c r="AN938" s="2">
        <f t="shared" si="383"/>
        <v>1.5852885225110971E-3</v>
      </c>
      <c r="AP938" t="s">
        <v>2712</v>
      </c>
      <c r="AQ938" t="s">
        <v>585</v>
      </c>
      <c r="AR938">
        <v>2</v>
      </c>
      <c r="AT938" s="93" t="s">
        <v>844</v>
      </c>
      <c r="AU938" s="92" t="s">
        <v>2455</v>
      </c>
      <c r="AV938" s="83" t="str">
        <f t="shared" si="384"/>
        <v>20011</v>
      </c>
      <c r="AX938" s="7" t="s">
        <v>3753</v>
      </c>
    </row>
    <row r="939" spans="1:50" hidden="1" outlineLevel="1">
      <c r="A939" t="s">
        <v>3579</v>
      </c>
      <c r="B939" t="s">
        <v>585</v>
      </c>
      <c r="C939" s="1">
        <f t="shared" si="373"/>
        <v>4691</v>
      </c>
      <c r="D939" s="7">
        <f>RANK(N939,(N939:P939,Q939:AE939))</f>
        <v>2</v>
      </c>
      <c r="E939" s="7">
        <f>RANK(O939,(N939:P939,Q939:AE939))</f>
        <v>1</v>
      </c>
      <c r="F939" s="7">
        <f>IF(P939&gt;0,RANK(P939,(N939:P939,Q939:AE939)),0)</f>
        <v>3</v>
      </c>
      <c r="G939" s="1">
        <f t="shared" si="374"/>
        <v>1473</v>
      </c>
      <c r="H939" s="2">
        <f t="shared" si="375"/>
        <v>0.31400554252824558</v>
      </c>
      <c r="I939" s="2"/>
      <c r="J939" s="2">
        <f t="shared" si="376"/>
        <v>0.32231933489661052</v>
      </c>
      <c r="K939" s="2">
        <f t="shared" si="377"/>
        <v>0.63632487742485611</v>
      </c>
      <c r="L939" s="2">
        <f t="shared" si="378"/>
        <v>2.5580899594969089E-2</v>
      </c>
      <c r="M939" s="2">
        <f t="shared" si="379"/>
        <v>1.577488808356434E-2</v>
      </c>
      <c r="N939" s="1">
        <v>1512</v>
      </c>
      <c r="O939" s="1">
        <v>2985</v>
      </c>
      <c r="P939" s="1">
        <v>120</v>
      </c>
      <c r="Q939" s="1">
        <v>47</v>
      </c>
      <c r="R939" s="1">
        <v>14</v>
      </c>
      <c r="S939" s="1">
        <v>9</v>
      </c>
      <c r="T939" s="1">
        <v>4</v>
      </c>
      <c r="AG939" s="7">
        <f>IF(Q939&gt;0,RANK(Q939,(N939:P939,Q939:AE939)),0)</f>
        <v>4</v>
      </c>
      <c r="AH939" s="7">
        <f>IF(R939&gt;0,RANK(R939,(N939:P939,Q939:AE939)),0)</f>
        <v>5</v>
      </c>
      <c r="AI939" s="7">
        <f>IF(T939&gt;0,RANK(T939,(N939:P939,Q939:AE939)),0)</f>
        <v>7</v>
      </c>
      <c r="AJ939" s="7">
        <f>IF(S939&gt;0,RANK(S939,(N939:P939,Q939:AE939)),0)</f>
        <v>6</v>
      </c>
      <c r="AK939" s="2">
        <f t="shared" si="380"/>
        <v>1.0019185674696228E-2</v>
      </c>
      <c r="AL939" s="2">
        <f t="shared" si="381"/>
        <v>2.984438286079727E-3</v>
      </c>
      <c r="AM939" s="2">
        <f t="shared" si="382"/>
        <v>8.5269665316563628E-4</v>
      </c>
      <c r="AN939" s="2">
        <f t="shared" si="383"/>
        <v>1.9185674696226818E-3</v>
      </c>
      <c r="AP939" t="s">
        <v>3579</v>
      </c>
      <c r="AQ939" t="s">
        <v>585</v>
      </c>
      <c r="AR939">
        <v>2</v>
      </c>
      <c r="AT939" s="93" t="s">
        <v>844</v>
      </c>
      <c r="AU939" s="92" t="s">
        <v>2456</v>
      </c>
      <c r="AV939" s="83" t="str">
        <f t="shared" si="384"/>
        <v>20013</v>
      </c>
      <c r="AX939" s="7" t="s">
        <v>3753</v>
      </c>
    </row>
    <row r="940" spans="1:50" hidden="1" outlineLevel="1">
      <c r="A940" t="s">
        <v>2963</v>
      </c>
      <c r="B940" t="s">
        <v>585</v>
      </c>
      <c r="C940" s="1">
        <f t="shared" si="373"/>
        <v>21002</v>
      </c>
      <c r="D940" s="7">
        <f>RANK(N940,(N940:P940,Q940:AE940))</f>
        <v>2</v>
      </c>
      <c r="E940" s="7">
        <f>RANK(O940,(N940:P940,Q940:AE940))</f>
        <v>1</v>
      </c>
      <c r="F940" s="7">
        <f>IF(P940&gt;0,RANK(P940,(N940:P940,Q940:AE940)),0)</f>
        <v>3</v>
      </c>
      <c r="G940" s="1">
        <f t="shared" si="374"/>
        <v>6622</v>
      </c>
      <c r="H940" s="2">
        <f t="shared" si="375"/>
        <v>0.31530330444719551</v>
      </c>
      <c r="I940" s="2"/>
      <c r="J940" s="2">
        <f t="shared" si="376"/>
        <v>0.32163603466336538</v>
      </c>
      <c r="K940" s="2">
        <f t="shared" si="377"/>
        <v>0.63693933911056089</v>
      </c>
      <c r="L940" s="2">
        <f t="shared" si="378"/>
        <v>2.3664412913055901E-2</v>
      </c>
      <c r="M940" s="2">
        <f t="shared" si="379"/>
        <v>1.776021331301789E-2</v>
      </c>
      <c r="N940" s="1">
        <v>6755</v>
      </c>
      <c r="O940" s="1">
        <v>13377</v>
      </c>
      <c r="P940" s="1">
        <v>497</v>
      </c>
      <c r="Q940" s="1">
        <v>175</v>
      </c>
      <c r="R940" s="1">
        <v>102</v>
      </c>
      <c r="S940" s="1">
        <v>40</v>
      </c>
      <c r="T940" s="1">
        <v>56</v>
      </c>
      <c r="AG940" s="7">
        <f>IF(Q940&gt;0,RANK(Q940,(N940:P940,Q940:AE940)),0)</f>
        <v>4</v>
      </c>
      <c r="AH940" s="7">
        <f>IF(R940&gt;0,RANK(R940,(N940:P940,Q940:AE940)),0)</f>
        <v>5</v>
      </c>
      <c r="AI940" s="7">
        <f>IF(T940&gt;0,RANK(T940,(N940:P940,Q940:AE940)),0)</f>
        <v>6</v>
      </c>
      <c r="AJ940" s="7">
        <f>IF(S940&gt;0,RANK(S940,(N940:P940,Q940:AE940)),0)</f>
        <v>7</v>
      </c>
      <c r="AK940" s="2">
        <f t="shared" si="380"/>
        <v>8.3325397581182747E-3</v>
      </c>
      <c r="AL940" s="2">
        <f t="shared" si="381"/>
        <v>4.8566803161603656E-3</v>
      </c>
      <c r="AM940" s="2">
        <f t="shared" si="382"/>
        <v>2.6664127225978478E-3</v>
      </c>
      <c r="AN940" s="2">
        <f t="shared" si="383"/>
        <v>1.9045805161413199E-3</v>
      </c>
      <c r="AP940" t="s">
        <v>2963</v>
      </c>
      <c r="AQ940" t="s">
        <v>585</v>
      </c>
      <c r="AR940">
        <v>4</v>
      </c>
      <c r="AT940" s="93" t="s">
        <v>844</v>
      </c>
      <c r="AU940" s="92" t="s">
        <v>1466</v>
      </c>
      <c r="AV940" s="83" t="str">
        <f t="shared" si="384"/>
        <v>20015</v>
      </c>
      <c r="AX940" s="7" t="s">
        <v>3753</v>
      </c>
    </row>
    <row r="941" spans="1:50" hidden="1" outlineLevel="1">
      <c r="A941" t="s">
        <v>2713</v>
      </c>
      <c r="B941" t="s">
        <v>585</v>
      </c>
      <c r="C941" s="1">
        <f t="shared" si="373"/>
        <v>1317</v>
      </c>
      <c r="D941" s="7">
        <f>RANK(N941,(N941:P941,Q941:AE941))</f>
        <v>2</v>
      </c>
      <c r="E941" s="7">
        <f>RANK(O941,(N941:P941,Q941:AE941))</f>
        <v>1</v>
      </c>
      <c r="F941" s="7">
        <f>IF(P941&gt;0,RANK(P941,(N941:P941,Q941:AE941)),0)</f>
        <v>3</v>
      </c>
      <c r="G941" s="1">
        <f t="shared" si="374"/>
        <v>457</v>
      </c>
      <c r="H941" s="2">
        <f t="shared" si="375"/>
        <v>0.3470007593014427</v>
      </c>
      <c r="I941" s="2"/>
      <c r="J941" s="2">
        <f t="shared" si="376"/>
        <v>0.29688686408504178</v>
      </c>
      <c r="K941" s="2">
        <f t="shared" si="377"/>
        <v>0.64388762338648442</v>
      </c>
      <c r="L941" s="2">
        <f t="shared" si="378"/>
        <v>4.2520880789673497E-2</v>
      </c>
      <c r="M941" s="2">
        <f t="shared" si="379"/>
        <v>1.6704631738800359E-2</v>
      </c>
      <c r="N941" s="1">
        <v>391</v>
      </c>
      <c r="O941" s="1">
        <v>848</v>
      </c>
      <c r="P941" s="1">
        <v>56</v>
      </c>
      <c r="Q941" s="1">
        <v>14</v>
      </c>
      <c r="R941" s="1">
        <v>7</v>
      </c>
      <c r="S941" s="1">
        <v>1</v>
      </c>
      <c r="T941" s="1">
        <v>0</v>
      </c>
      <c r="AG941" s="7">
        <f>IF(Q941&gt;0,RANK(Q941,(N941:P941,Q941:AE941)),0)</f>
        <v>4</v>
      </c>
      <c r="AH941" s="7">
        <f>IF(R941&gt;0,RANK(R941,(N941:P941,Q941:AE941)),0)</f>
        <v>5</v>
      </c>
      <c r="AI941" s="7">
        <f>IF(T941&gt;0,RANK(T941,(N941:P941,Q941:AE941)),0)</f>
        <v>0</v>
      </c>
      <c r="AJ941" s="7">
        <f>IF(S941&gt;0,RANK(S941,(N941:P941,Q941:AE941)),0)</f>
        <v>6</v>
      </c>
      <c r="AK941" s="2">
        <f t="shared" si="380"/>
        <v>1.0630220197418374E-2</v>
      </c>
      <c r="AL941" s="2">
        <f t="shared" si="381"/>
        <v>5.3151100987091872E-3</v>
      </c>
      <c r="AM941" s="2">
        <f t="shared" si="382"/>
        <v>0</v>
      </c>
      <c r="AN941" s="2">
        <f t="shared" si="383"/>
        <v>7.5930144267274111E-4</v>
      </c>
      <c r="AP941" t="s">
        <v>2713</v>
      </c>
      <c r="AQ941" t="s">
        <v>585</v>
      </c>
      <c r="AR941">
        <v>1</v>
      </c>
      <c r="AT941" s="93" t="s">
        <v>844</v>
      </c>
      <c r="AU941" s="92" t="s">
        <v>1467</v>
      </c>
      <c r="AV941" s="83" t="str">
        <f t="shared" si="384"/>
        <v>20017</v>
      </c>
      <c r="AX941" s="7" t="s">
        <v>3753</v>
      </c>
    </row>
    <row r="942" spans="1:50" hidden="1" outlineLevel="1">
      <c r="A942" t="s">
        <v>2714</v>
      </c>
      <c r="B942" t="s">
        <v>585</v>
      </c>
      <c r="C942" s="1">
        <f t="shared" si="373"/>
        <v>1880</v>
      </c>
      <c r="D942" s="7">
        <f>RANK(N942,(N942:P942,Q942:AE942))</f>
        <v>2</v>
      </c>
      <c r="E942" s="7">
        <f>RANK(O942,(N942:P942,Q942:AE942))</f>
        <v>1</v>
      </c>
      <c r="F942" s="7">
        <f>IF(P942&gt;0,RANK(P942,(N942:P942,Q942:AE942)),0)</f>
        <v>4</v>
      </c>
      <c r="G942" s="1">
        <f t="shared" si="374"/>
        <v>904</v>
      </c>
      <c r="H942" s="2">
        <f t="shared" si="375"/>
        <v>0.48085106382978721</v>
      </c>
      <c r="I942" s="2"/>
      <c r="J942" s="2">
        <f t="shared" si="376"/>
        <v>0.23563829787234042</v>
      </c>
      <c r="K942" s="2">
        <f t="shared" si="377"/>
        <v>0.71648936170212763</v>
      </c>
      <c r="L942" s="2">
        <f t="shared" si="378"/>
        <v>1.9148936170212766E-2</v>
      </c>
      <c r="M942" s="2">
        <f t="shared" si="379"/>
        <v>2.8723404255319246E-2</v>
      </c>
      <c r="N942" s="1">
        <v>443</v>
      </c>
      <c r="O942" s="1">
        <v>1347</v>
      </c>
      <c r="P942" s="1">
        <v>36</v>
      </c>
      <c r="Q942" s="1">
        <v>40</v>
      </c>
      <c r="R942" s="1">
        <v>9</v>
      </c>
      <c r="S942" s="1">
        <v>3</v>
      </c>
      <c r="T942" s="1">
        <v>2</v>
      </c>
      <c r="AG942" s="7">
        <f>IF(Q942&gt;0,RANK(Q942,(N942:P942,Q942:AE942)),0)</f>
        <v>3</v>
      </c>
      <c r="AH942" s="7">
        <f>IF(R942&gt;0,RANK(R942,(N942:P942,Q942:AE942)),0)</f>
        <v>5</v>
      </c>
      <c r="AI942" s="7">
        <f>IF(T942&gt;0,RANK(T942,(N942:P942,Q942:AE942)),0)</f>
        <v>7</v>
      </c>
      <c r="AJ942" s="7">
        <f>IF(S942&gt;0,RANK(S942,(N942:P942,Q942:AE942)),0)</f>
        <v>6</v>
      </c>
      <c r="AK942" s="2">
        <f t="shared" si="380"/>
        <v>2.1276595744680851E-2</v>
      </c>
      <c r="AL942" s="2">
        <f t="shared" si="381"/>
        <v>4.7872340425531915E-3</v>
      </c>
      <c r="AM942" s="2">
        <f t="shared" si="382"/>
        <v>1.0638297872340426E-3</v>
      </c>
      <c r="AN942" s="2">
        <f t="shared" si="383"/>
        <v>1.5957446808510637E-3</v>
      </c>
      <c r="AP942" t="s">
        <v>2714</v>
      </c>
      <c r="AQ942" t="s">
        <v>585</v>
      </c>
      <c r="AR942">
        <v>4</v>
      </c>
      <c r="AT942" s="93" t="s">
        <v>844</v>
      </c>
      <c r="AU942" s="92" t="s">
        <v>1468</v>
      </c>
      <c r="AV942" s="83" t="str">
        <f t="shared" si="384"/>
        <v>20019</v>
      </c>
      <c r="AX942" s="7" t="s">
        <v>3753</v>
      </c>
    </row>
    <row r="943" spans="1:50" hidden="1" outlineLevel="1">
      <c r="A943" t="s">
        <v>2144</v>
      </c>
      <c r="B943" t="s">
        <v>585</v>
      </c>
      <c r="C943" s="1">
        <f t="shared" si="373"/>
        <v>9130</v>
      </c>
      <c r="D943" s="7">
        <f>RANK(N943,(N943:P943,Q943:AE943))</f>
        <v>2</v>
      </c>
      <c r="E943" s="7">
        <f>RANK(O943,(N943:P943,Q943:AE943))</f>
        <v>1</v>
      </c>
      <c r="F943" s="7">
        <f>IF(P943&gt;0,RANK(P943,(N943:P943,Q943:AE943)),0)</f>
        <v>3</v>
      </c>
      <c r="G943" s="1">
        <f t="shared" si="374"/>
        <v>1231</v>
      </c>
      <c r="H943" s="2">
        <f t="shared" si="375"/>
        <v>0.1348302300109529</v>
      </c>
      <c r="I943" s="2"/>
      <c r="J943" s="2">
        <f t="shared" si="376"/>
        <v>0.41434830230010955</v>
      </c>
      <c r="K943" s="2">
        <f t="shared" si="377"/>
        <v>0.5491785323110624</v>
      </c>
      <c r="L943" s="2">
        <f t="shared" si="378"/>
        <v>2.4644030668127054E-2</v>
      </c>
      <c r="M943" s="2">
        <f t="shared" si="379"/>
        <v>1.1829134720701E-2</v>
      </c>
      <c r="N943" s="1">
        <v>3783</v>
      </c>
      <c r="O943" s="1">
        <v>5014</v>
      </c>
      <c r="P943" s="1">
        <v>225</v>
      </c>
      <c r="Q943" s="1">
        <v>42</v>
      </c>
      <c r="R943" s="1">
        <v>37</v>
      </c>
      <c r="S943" s="1">
        <v>13</v>
      </c>
      <c r="T943" s="1">
        <v>16</v>
      </c>
      <c r="AG943" s="7">
        <f>IF(Q943&gt;0,RANK(Q943,(N943:P943,Q943:AE943)),0)</f>
        <v>4</v>
      </c>
      <c r="AH943" s="7">
        <f>IF(R943&gt;0,RANK(R943,(N943:P943,Q943:AE943)),0)</f>
        <v>5</v>
      </c>
      <c r="AI943" s="7">
        <f>IF(T943&gt;0,RANK(T943,(N943:P943,Q943:AE943)),0)</f>
        <v>6</v>
      </c>
      <c r="AJ943" s="7">
        <f>IF(S943&gt;0,RANK(S943,(N943:P943,Q943:AE943)),0)</f>
        <v>7</v>
      </c>
      <c r="AK943" s="2">
        <f t="shared" si="380"/>
        <v>4.6002190580503831E-3</v>
      </c>
      <c r="AL943" s="2">
        <f t="shared" si="381"/>
        <v>4.0525739320920046E-3</v>
      </c>
      <c r="AM943" s="2">
        <f t="shared" si="382"/>
        <v>1.7524644030668128E-3</v>
      </c>
      <c r="AN943" s="2">
        <f t="shared" si="383"/>
        <v>1.4238773274917853E-3</v>
      </c>
      <c r="AP943" t="s">
        <v>2144</v>
      </c>
      <c r="AQ943" t="s">
        <v>585</v>
      </c>
      <c r="AR943">
        <v>2</v>
      </c>
      <c r="AT943" s="93" t="s">
        <v>844</v>
      </c>
      <c r="AU943" s="92" t="s">
        <v>458</v>
      </c>
      <c r="AV943" s="83" t="str">
        <f t="shared" si="384"/>
        <v>20021</v>
      </c>
      <c r="AX943" s="7" t="s">
        <v>3753</v>
      </c>
    </row>
    <row r="944" spans="1:50" hidden="1" outlineLevel="1">
      <c r="A944" t="s">
        <v>949</v>
      </c>
      <c r="B944" t="s">
        <v>585</v>
      </c>
      <c r="C944" s="1">
        <f t="shared" si="373"/>
        <v>1727</v>
      </c>
      <c r="D944" s="7">
        <f>RANK(N944,(N944:P944,Q944:AE944))</f>
        <v>2</v>
      </c>
      <c r="E944" s="7">
        <f>RANK(O944,(N944:P944,Q944:AE944))</f>
        <v>1</v>
      </c>
      <c r="F944" s="7">
        <f>IF(P944&gt;0,RANK(P944,(N944:P944,Q944:AE944)),0)</f>
        <v>3</v>
      </c>
      <c r="G944" s="1">
        <f t="shared" si="374"/>
        <v>962</v>
      </c>
      <c r="H944" s="2">
        <f t="shared" si="375"/>
        <v>0.55703532136653156</v>
      </c>
      <c r="I944" s="2"/>
      <c r="J944" s="2">
        <f t="shared" si="376"/>
        <v>0.2026635784597568</v>
      </c>
      <c r="K944" s="2">
        <f t="shared" si="377"/>
        <v>0.75969889982628835</v>
      </c>
      <c r="L944" s="2">
        <f t="shared" si="378"/>
        <v>2.7214823393167342E-2</v>
      </c>
      <c r="M944" s="2">
        <f t="shared" si="379"/>
        <v>1.0422698320787505E-2</v>
      </c>
      <c r="N944" s="1">
        <v>350</v>
      </c>
      <c r="O944" s="1">
        <v>1312</v>
      </c>
      <c r="P944" s="1">
        <v>47</v>
      </c>
      <c r="Q944" s="1">
        <v>12</v>
      </c>
      <c r="R944" s="1">
        <v>4</v>
      </c>
      <c r="S944" s="1">
        <v>2</v>
      </c>
      <c r="T944" s="1">
        <v>0</v>
      </c>
      <c r="AG944" s="7">
        <f>IF(Q944&gt;0,RANK(Q944,(N944:P944,Q944:AE944)),0)</f>
        <v>4</v>
      </c>
      <c r="AH944" s="7">
        <f>IF(R944&gt;0,RANK(R944,(N944:P944,Q944:AE944)),0)</f>
        <v>5</v>
      </c>
      <c r="AI944" s="7">
        <f>IF(T944&gt;0,RANK(T944,(N944:P944,Q944:AE944)),0)</f>
        <v>0</v>
      </c>
      <c r="AJ944" s="7">
        <f>IF(S944&gt;0,RANK(S944,(N944:P944,Q944:AE944)),0)</f>
        <v>6</v>
      </c>
      <c r="AK944" s="2">
        <f t="shared" si="380"/>
        <v>6.9484655471916618E-3</v>
      </c>
      <c r="AL944" s="2">
        <f t="shared" si="381"/>
        <v>2.3161551823972205E-3</v>
      </c>
      <c r="AM944" s="2">
        <f t="shared" si="382"/>
        <v>0</v>
      </c>
      <c r="AN944" s="2">
        <f t="shared" si="383"/>
        <v>1.1580775911986102E-3</v>
      </c>
      <c r="AP944" t="s">
        <v>949</v>
      </c>
      <c r="AQ944" t="s">
        <v>585</v>
      </c>
      <c r="AR944">
        <v>1</v>
      </c>
      <c r="AT944" s="93" t="s">
        <v>844</v>
      </c>
      <c r="AU944" s="92" t="s">
        <v>459</v>
      </c>
      <c r="AV944" s="83" t="str">
        <f t="shared" si="384"/>
        <v>20023</v>
      </c>
      <c r="AX944" s="7" t="s">
        <v>3753</v>
      </c>
    </row>
    <row r="945" spans="1:50" hidden="1" outlineLevel="1">
      <c r="A945" t="s">
        <v>1393</v>
      </c>
      <c r="B945" t="s">
        <v>585</v>
      </c>
      <c r="C945" s="1">
        <f t="shared" si="373"/>
        <v>1261</v>
      </c>
      <c r="D945" s="7">
        <f>RANK(N945,(N945:P945,Q945:AE945))</f>
        <v>2</v>
      </c>
      <c r="E945" s="7">
        <f>RANK(O945,(N945:P945,Q945:AE945))</f>
        <v>1</v>
      </c>
      <c r="F945" s="7">
        <f>IF(P945&gt;0,RANK(P945,(N945:P945,Q945:AE945)),0)</f>
        <v>3</v>
      </c>
      <c r="G945" s="1">
        <f t="shared" si="374"/>
        <v>634</v>
      </c>
      <c r="H945" s="2">
        <f t="shared" si="375"/>
        <v>0.50277557494052338</v>
      </c>
      <c r="I945" s="2"/>
      <c r="J945" s="2">
        <f t="shared" si="376"/>
        <v>0.23156225218080889</v>
      </c>
      <c r="K945" s="2">
        <f t="shared" si="377"/>
        <v>0.73433782712133222</v>
      </c>
      <c r="L945" s="2">
        <f t="shared" si="378"/>
        <v>2.696272799365583E-2</v>
      </c>
      <c r="M945" s="2">
        <f t="shared" si="379"/>
        <v>7.137192704203002E-3</v>
      </c>
      <c r="N945" s="1">
        <v>292</v>
      </c>
      <c r="O945" s="1">
        <v>926</v>
      </c>
      <c r="P945" s="1">
        <v>34</v>
      </c>
      <c r="Q945" s="1">
        <v>7</v>
      </c>
      <c r="R945" s="1">
        <v>1</v>
      </c>
      <c r="S945" s="1">
        <v>1</v>
      </c>
      <c r="T945" s="1">
        <v>0</v>
      </c>
      <c r="AG945" s="7">
        <f>IF(Q945&gt;0,RANK(Q945,(N945:P945,Q945:AE945)),0)</f>
        <v>4</v>
      </c>
      <c r="AH945" s="7">
        <f>IF(R945&gt;0,RANK(R945,(N945:P945,Q945:AE945)),0)</f>
        <v>5</v>
      </c>
      <c r="AI945" s="7">
        <f>IF(T945&gt;0,RANK(T945,(N945:P945,Q945:AE945)),0)</f>
        <v>0</v>
      </c>
      <c r="AJ945" s="7">
        <f>IF(S945&gt;0,RANK(S945,(N945:P945,Q945:AE945)),0)</f>
        <v>5</v>
      </c>
      <c r="AK945" s="2">
        <f t="shared" si="380"/>
        <v>5.5511498810467885E-3</v>
      </c>
      <c r="AL945" s="2">
        <f t="shared" si="381"/>
        <v>7.9302141157811261E-4</v>
      </c>
      <c r="AM945" s="2">
        <f t="shared" si="382"/>
        <v>0</v>
      </c>
      <c r="AN945" s="2">
        <f t="shared" si="383"/>
        <v>7.9302141157811261E-4</v>
      </c>
      <c r="AP945" t="s">
        <v>1393</v>
      </c>
      <c r="AQ945" t="s">
        <v>585</v>
      </c>
      <c r="AR945">
        <v>1</v>
      </c>
      <c r="AT945" s="93" t="s">
        <v>844</v>
      </c>
      <c r="AU945" s="92" t="s">
        <v>776</v>
      </c>
      <c r="AV945" s="83" t="str">
        <f t="shared" si="384"/>
        <v>20025</v>
      </c>
      <c r="AX945" s="7" t="s">
        <v>3753</v>
      </c>
    </row>
    <row r="946" spans="1:50" hidden="1" outlineLevel="1">
      <c r="A946" t="s">
        <v>3531</v>
      </c>
      <c r="B946" t="s">
        <v>585</v>
      </c>
      <c r="C946" s="1">
        <f t="shared" si="373"/>
        <v>4088</v>
      </c>
      <c r="D946" s="7">
        <f>RANK(N946,(N946:P946,Q946:AE946))</f>
        <v>2</v>
      </c>
      <c r="E946" s="7">
        <f>RANK(O946,(N946:P946,Q946:AE946))</f>
        <v>1</v>
      </c>
      <c r="F946" s="7">
        <f>IF(P946&gt;0,RANK(P946,(N946:P946,Q946:AE946)),0)</f>
        <v>3</v>
      </c>
      <c r="G946" s="1">
        <f t="shared" si="374"/>
        <v>2047</v>
      </c>
      <c r="H946" s="2">
        <f t="shared" si="375"/>
        <v>0.50073385518590996</v>
      </c>
      <c r="I946" s="2"/>
      <c r="J946" s="2">
        <f t="shared" si="376"/>
        <v>0.23263209393346379</v>
      </c>
      <c r="K946" s="2">
        <f t="shared" si="377"/>
        <v>0.73336594911937381</v>
      </c>
      <c r="L946" s="2">
        <f t="shared" si="378"/>
        <v>2.2749510763209392E-2</v>
      </c>
      <c r="M946" s="2">
        <f t="shared" si="379"/>
        <v>1.1252446183952956E-2</v>
      </c>
      <c r="N946" s="1">
        <v>951</v>
      </c>
      <c r="O946" s="1">
        <v>2998</v>
      </c>
      <c r="P946" s="1">
        <v>93</v>
      </c>
      <c r="Q946" s="1">
        <v>29</v>
      </c>
      <c r="R946" s="1">
        <v>14</v>
      </c>
      <c r="S946" s="1">
        <v>2</v>
      </c>
      <c r="T946" s="1">
        <v>1</v>
      </c>
      <c r="AG946" s="7">
        <f>IF(Q946&gt;0,RANK(Q946,(N946:P946,Q946:AE946)),0)</f>
        <v>4</v>
      </c>
      <c r="AH946" s="7">
        <f>IF(R946&gt;0,RANK(R946,(N946:P946,Q946:AE946)),0)</f>
        <v>5</v>
      </c>
      <c r="AI946" s="7">
        <f>IF(T946&gt;0,RANK(T946,(N946:P946,Q946:AE946)),0)</f>
        <v>7</v>
      </c>
      <c r="AJ946" s="7">
        <f>IF(S946&gt;0,RANK(S946,(N946:P946,Q946:AE946)),0)</f>
        <v>6</v>
      </c>
      <c r="AK946" s="2">
        <f t="shared" si="380"/>
        <v>7.0939334637964771E-3</v>
      </c>
      <c r="AL946" s="2">
        <f t="shared" si="381"/>
        <v>3.4246575342465752E-3</v>
      </c>
      <c r="AM946" s="2">
        <f t="shared" si="382"/>
        <v>2.446183953033268E-4</v>
      </c>
      <c r="AN946" s="2">
        <f t="shared" si="383"/>
        <v>4.8923679060665359E-4</v>
      </c>
      <c r="AP946" t="s">
        <v>3531</v>
      </c>
      <c r="AQ946" t="s">
        <v>585</v>
      </c>
      <c r="AR946">
        <v>1</v>
      </c>
      <c r="AT946" s="93" t="s">
        <v>844</v>
      </c>
      <c r="AU946" s="92" t="s">
        <v>777</v>
      </c>
      <c r="AV946" s="83" t="str">
        <f t="shared" si="384"/>
        <v>20027</v>
      </c>
      <c r="AX946" s="7" t="s">
        <v>3753</v>
      </c>
    </row>
    <row r="947" spans="1:50" hidden="1" outlineLevel="1">
      <c r="A947" t="s">
        <v>2718</v>
      </c>
      <c r="B947" t="s">
        <v>585</v>
      </c>
      <c r="C947" s="1">
        <f t="shared" si="373"/>
        <v>4503</v>
      </c>
      <c r="D947" s="7">
        <f>RANK(N947,(N947:P947,Q947:AE947))</f>
        <v>2</v>
      </c>
      <c r="E947" s="7">
        <f>RANK(O947,(N947:P947,Q947:AE947))</f>
        <v>1</v>
      </c>
      <c r="F947" s="7">
        <f>IF(P947&gt;0,RANK(P947,(N947:P947,Q947:AE947)),0)</f>
        <v>3</v>
      </c>
      <c r="G947" s="1">
        <f t="shared" si="374"/>
        <v>1604</v>
      </c>
      <c r="H947" s="2">
        <f t="shared" si="375"/>
        <v>0.35620697312902511</v>
      </c>
      <c r="I947" s="2"/>
      <c r="J947" s="2">
        <f t="shared" si="376"/>
        <v>0.29180546302465021</v>
      </c>
      <c r="K947" s="2">
        <f t="shared" si="377"/>
        <v>0.64801243615367532</v>
      </c>
      <c r="L947" s="2">
        <f t="shared" si="378"/>
        <v>4.6635576282478344E-2</v>
      </c>
      <c r="M947" s="2">
        <f t="shared" si="379"/>
        <v>1.3546524539196067E-2</v>
      </c>
      <c r="N947" s="1">
        <v>1314</v>
      </c>
      <c r="O947" s="1">
        <v>2918</v>
      </c>
      <c r="P947" s="1">
        <v>210</v>
      </c>
      <c r="Q947" s="1">
        <v>36</v>
      </c>
      <c r="R947" s="1">
        <v>20</v>
      </c>
      <c r="S947" s="1">
        <v>3</v>
      </c>
      <c r="T947" s="1">
        <v>2</v>
      </c>
      <c r="AG947" s="7">
        <f>IF(Q947&gt;0,RANK(Q947,(N947:P947,Q947:AE947)),0)</f>
        <v>4</v>
      </c>
      <c r="AH947" s="7">
        <f>IF(R947&gt;0,RANK(R947,(N947:P947,Q947:AE947)),0)</f>
        <v>5</v>
      </c>
      <c r="AI947" s="7">
        <f>IF(T947&gt;0,RANK(T947,(N947:P947,Q947:AE947)),0)</f>
        <v>7</v>
      </c>
      <c r="AJ947" s="7">
        <f>IF(S947&gt;0,RANK(S947,(N947:P947,Q947:AE947)),0)</f>
        <v>6</v>
      </c>
      <c r="AK947" s="2">
        <f t="shared" si="380"/>
        <v>7.9946702198534312E-3</v>
      </c>
      <c r="AL947" s="2">
        <f t="shared" si="381"/>
        <v>4.4414834554741284E-3</v>
      </c>
      <c r="AM947" s="2">
        <f t="shared" si="382"/>
        <v>4.4414834554741284E-4</v>
      </c>
      <c r="AN947" s="2">
        <f t="shared" si="383"/>
        <v>6.6622251832111927E-4</v>
      </c>
      <c r="AP947" t="s">
        <v>2718</v>
      </c>
      <c r="AQ947" t="s">
        <v>585</v>
      </c>
      <c r="AR947">
        <v>1</v>
      </c>
      <c r="AT947" s="93" t="s">
        <v>844</v>
      </c>
      <c r="AU947" s="92" t="s">
        <v>778</v>
      </c>
      <c r="AV947" s="83" t="str">
        <f t="shared" si="384"/>
        <v>20029</v>
      </c>
      <c r="AX947" s="7" t="s">
        <v>3753</v>
      </c>
    </row>
    <row r="948" spans="1:50" hidden="1" outlineLevel="1">
      <c r="A948" t="s">
        <v>3449</v>
      </c>
      <c r="B948" t="s">
        <v>585</v>
      </c>
      <c r="C948" s="1">
        <f t="shared" si="373"/>
        <v>4040</v>
      </c>
      <c r="D948" s="7">
        <f>RANK(N948,(N948:P948,Q948:AE948))</f>
        <v>2</v>
      </c>
      <c r="E948" s="7">
        <f>RANK(O948,(N948:P948,Q948:AE948))</f>
        <v>1</v>
      </c>
      <c r="F948" s="7">
        <f>IF(P948&gt;0,RANK(P948,(N948:P948,Q948:AE948)),0)</f>
        <v>3</v>
      </c>
      <c r="G948" s="1">
        <f t="shared" si="374"/>
        <v>1504</v>
      </c>
      <c r="H948" s="2">
        <f t="shared" si="375"/>
        <v>0.37227722772277227</v>
      </c>
      <c r="I948" s="2"/>
      <c r="J948" s="2">
        <f t="shared" si="376"/>
        <v>0.29603960396039602</v>
      </c>
      <c r="K948" s="2">
        <f t="shared" si="377"/>
        <v>0.66831683168316836</v>
      </c>
      <c r="L948" s="2">
        <f t="shared" si="378"/>
        <v>2.3762376237623763E-2</v>
      </c>
      <c r="M948" s="2">
        <f t="shared" si="379"/>
        <v>1.1881188118811802E-2</v>
      </c>
      <c r="N948" s="1">
        <v>1196</v>
      </c>
      <c r="O948" s="1">
        <v>2700</v>
      </c>
      <c r="P948" s="1">
        <v>96</v>
      </c>
      <c r="Q948" s="1">
        <v>21</v>
      </c>
      <c r="R948" s="1">
        <v>15</v>
      </c>
      <c r="S948" s="1">
        <v>8</v>
      </c>
      <c r="T948" s="1">
        <v>4</v>
      </c>
      <c r="AG948" s="7">
        <f>IF(Q948&gt;0,RANK(Q948,(N948:P948,Q948:AE948)),0)</f>
        <v>4</v>
      </c>
      <c r="AH948" s="7">
        <f>IF(R948&gt;0,RANK(R948,(N948:P948,Q948:AE948)),0)</f>
        <v>5</v>
      </c>
      <c r="AI948" s="7">
        <f>IF(T948&gt;0,RANK(T948,(N948:P948,Q948:AE948)),0)</f>
        <v>7</v>
      </c>
      <c r="AJ948" s="7">
        <f>IF(S948&gt;0,RANK(S948,(N948:P948,Q948:AE948)),0)</f>
        <v>6</v>
      </c>
      <c r="AK948" s="2">
        <f t="shared" si="380"/>
        <v>5.1980198019801983E-3</v>
      </c>
      <c r="AL948" s="2">
        <f t="shared" si="381"/>
        <v>3.7128712871287127E-3</v>
      </c>
      <c r="AM948" s="2">
        <f t="shared" si="382"/>
        <v>9.9009900990099011E-4</v>
      </c>
      <c r="AN948" s="2">
        <f t="shared" si="383"/>
        <v>1.9801980198019802E-3</v>
      </c>
      <c r="AP948" t="s">
        <v>3449</v>
      </c>
      <c r="AQ948" t="s">
        <v>585</v>
      </c>
      <c r="AR948">
        <v>2</v>
      </c>
      <c r="AT948" s="93" t="s">
        <v>844</v>
      </c>
      <c r="AU948" s="92" t="s">
        <v>779</v>
      </c>
      <c r="AV948" s="83" t="str">
        <f t="shared" si="384"/>
        <v>20031</v>
      </c>
      <c r="AX948" s="7" t="s">
        <v>3753</v>
      </c>
    </row>
    <row r="949" spans="1:50" hidden="1" outlineLevel="1">
      <c r="A949" t="s">
        <v>1114</v>
      </c>
      <c r="B949" t="s">
        <v>585</v>
      </c>
      <c r="C949" s="1">
        <f t="shared" si="373"/>
        <v>1006</v>
      </c>
      <c r="D949" s="7">
        <f>RANK(N949,(N949:P949,Q949:AE949))</f>
        <v>2</v>
      </c>
      <c r="E949" s="7">
        <f>RANK(O949,(N949:P949,Q949:AE949))</f>
        <v>1</v>
      </c>
      <c r="F949" s="7">
        <f>IF(P949&gt;0,RANK(P949,(N949:P949,Q949:AE949)),0)</f>
        <v>3</v>
      </c>
      <c r="G949" s="1">
        <f t="shared" si="374"/>
        <v>549</v>
      </c>
      <c r="H949" s="2">
        <f t="shared" si="375"/>
        <v>0.54572564612326047</v>
      </c>
      <c r="I949" s="2"/>
      <c r="J949" s="2">
        <f t="shared" si="376"/>
        <v>0.20974155069582506</v>
      </c>
      <c r="K949" s="2">
        <f t="shared" si="377"/>
        <v>0.75546719681908547</v>
      </c>
      <c r="L949" s="2">
        <f t="shared" si="378"/>
        <v>1.7892644135188866E-2</v>
      </c>
      <c r="M949" s="2">
        <f t="shared" si="379"/>
        <v>1.6898608349900542E-2</v>
      </c>
      <c r="N949" s="1">
        <v>211</v>
      </c>
      <c r="O949" s="1">
        <v>760</v>
      </c>
      <c r="P949" s="1">
        <v>18</v>
      </c>
      <c r="Q949" s="1">
        <v>12</v>
      </c>
      <c r="R949" s="1">
        <v>1</v>
      </c>
      <c r="S949" s="1">
        <v>4</v>
      </c>
      <c r="T949" s="1">
        <v>0</v>
      </c>
      <c r="AG949" s="7">
        <f>IF(Q949&gt;0,RANK(Q949,(N949:P949,Q949:AE949)),0)</f>
        <v>4</v>
      </c>
      <c r="AH949" s="7">
        <f>IF(R949&gt;0,RANK(R949,(N949:P949,Q949:AE949)),0)</f>
        <v>6</v>
      </c>
      <c r="AI949" s="7">
        <f>IF(T949&gt;0,RANK(T949,(N949:P949,Q949:AE949)),0)</f>
        <v>0</v>
      </c>
      <c r="AJ949" s="7">
        <f>IF(S949&gt;0,RANK(S949,(N949:P949,Q949:AE949)),0)</f>
        <v>5</v>
      </c>
      <c r="AK949" s="2">
        <f t="shared" si="380"/>
        <v>1.1928429423459244E-2</v>
      </c>
      <c r="AL949" s="2">
        <f t="shared" si="381"/>
        <v>9.9403578528827028E-4</v>
      </c>
      <c r="AM949" s="2">
        <f t="shared" si="382"/>
        <v>0</v>
      </c>
      <c r="AN949" s="2">
        <f t="shared" si="383"/>
        <v>3.9761431411530811E-3</v>
      </c>
      <c r="AP949" t="s">
        <v>1114</v>
      </c>
      <c r="AQ949" t="s">
        <v>585</v>
      </c>
      <c r="AR949">
        <v>1</v>
      </c>
      <c r="AT949" s="93" t="s">
        <v>844</v>
      </c>
      <c r="AU949" s="92" t="s">
        <v>780</v>
      </c>
      <c r="AV949" s="83" t="str">
        <f t="shared" si="384"/>
        <v>20033</v>
      </c>
      <c r="AX949" s="7" t="s">
        <v>3753</v>
      </c>
    </row>
    <row r="950" spans="1:50" hidden="1" outlineLevel="1">
      <c r="A950" t="s">
        <v>1115</v>
      </c>
      <c r="B950" t="s">
        <v>585</v>
      </c>
      <c r="C950" s="1">
        <f t="shared" si="373"/>
        <v>14210</v>
      </c>
      <c r="D950" s="7">
        <f>RANK(N950,(N950:P950,Q950:AE950))</f>
        <v>2</v>
      </c>
      <c r="E950" s="7">
        <f>RANK(O950,(N950:P950,Q950:AE950))</f>
        <v>1</v>
      </c>
      <c r="F950" s="7">
        <f>IF(P950&gt;0,RANK(P950,(N950:P950,Q950:AE950)),0)</f>
        <v>3</v>
      </c>
      <c r="G950" s="1">
        <f t="shared" si="374"/>
        <v>2545</v>
      </c>
      <c r="H950" s="2">
        <f t="shared" si="375"/>
        <v>0.17909922589725547</v>
      </c>
      <c r="I950" s="2"/>
      <c r="J950" s="2">
        <f t="shared" si="376"/>
        <v>0.38951442646023926</v>
      </c>
      <c r="K950" s="2">
        <f t="shared" si="377"/>
        <v>0.56861365235749473</v>
      </c>
      <c r="L950" s="2">
        <f t="shared" si="378"/>
        <v>2.9275158339197749E-2</v>
      </c>
      <c r="M950" s="2">
        <f t="shared" si="379"/>
        <v>1.2596762843068265E-2</v>
      </c>
      <c r="N950" s="1">
        <v>5535</v>
      </c>
      <c r="O950" s="1">
        <v>8080</v>
      </c>
      <c r="P950" s="1">
        <v>416</v>
      </c>
      <c r="Q950" s="1">
        <v>92</v>
      </c>
      <c r="R950" s="1">
        <v>46</v>
      </c>
      <c r="S950" s="1">
        <v>17</v>
      </c>
      <c r="T950" s="1">
        <v>24</v>
      </c>
      <c r="AG950" s="7">
        <f>IF(Q950&gt;0,RANK(Q950,(N950:P950,Q950:AE950)),0)</f>
        <v>4</v>
      </c>
      <c r="AH950" s="7">
        <f>IF(R950&gt;0,RANK(R950,(N950:P950,Q950:AE950)),0)</f>
        <v>5</v>
      </c>
      <c r="AI950" s="7">
        <f>IF(T950&gt;0,RANK(T950,(N950:P950,Q950:AE950)),0)</f>
        <v>6</v>
      </c>
      <c r="AJ950" s="7">
        <f>IF(S950&gt;0,RANK(S950,(N950:P950,Q950:AE950)),0)</f>
        <v>7</v>
      </c>
      <c r="AK950" s="2">
        <f t="shared" si="380"/>
        <v>6.4743138634764247E-3</v>
      </c>
      <c r="AL950" s="2">
        <f t="shared" si="381"/>
        <v>3.2371569317382123E-3</v>
      </c>
      <c r="AM950" s="2">
        <f t="shared" si="382"/>
        <v>1.688951442646024E-3</v>
      </c>
      <c r="AN950" s="2">
        <f t="shared" si="383"/>
        <v>1.1963406052076003E-3</v>
      </c>
      <c r="AP950" t="s">
        <v>1115</v>
      </c>
      <c r="AQ950" t="s">
        <v>585</v>
      </c>
      <c r="AR950">
        <v>4</v>
      </c>
      <c r="AT950" s="93" t="s">
        <v>844</v>
      </c>
      <c r="AU950" s="92" t="s">
        <v>781</v>
      </c>
      <c r="AV950" s="83" t="str">
        <f t="shared" si="384"/>
        <v>20035</v>
      </c>
      <c r="AX950" s="7" t="s">
        <v>3753</v>
      </c>
    </row>
    <row r="951" spans="1:50" hidden="1" outlineLevel="1">
      <c r="A951" t="s">
        <v>2339</v>
      </c>
      <c r="B951" t="s">
        <v>585</v>
      </c>
      <c r="C951" s="1">
        <f t="shared" si="373"/>
        <v>15034</v>
      </c>
      <c r="D951" s="7">
        <f>RANK(N951,(N951:P951,Q951:AE951))</f>
        <v>2</v>
      </c>
      <c r="E951" s="7">
        <f>RANK(O951,(N951:P951,Q951:AE951))</f>
        <v>1</v>
      </c>
      <c r="F951" s="7">
        <f>IF(P951&gt;0,RANK(P951,(N951:P951,Q951:AE951)),0)</f>
        <v>3</v>
      </c>
      <c r="G951" s="1">
        <f t="shared" si="374"/>
        <v>84</v>
      </c>
      <c r="H951" s="2">
        <f t="shared" si="375"/>
        <v>5.5873353731541835E-3</v>
      </c>
      <c r="I951" s="2"/>
      <c r="J951" s="2">
        <f t="shared" si="376"/>
        <v>0.47066648929094052</v>
      </c>
      <c r="K951" s="2">
        <f t="shared" si="377"/>
        <v>0.47625382466409472</v>
      </c>
      <c r="L951" s="2">
        <f t="shared" si="378"/>
        <v>4.1905015298656381E-2</v>
      </c>
      <c r="M951" s="2">
        <f t="shared" si="379"/>
        <v>1.1174670746308443E-2</v>
      </c>
      <c r="N951" s="1">
        <v>7076</v>
      </c>
      <c r="O951" s="1">
        <v>7160</v>
      </c>
      <c r="P951" s="1">
        <v>630</v>
      </c>
      <c r="Q951" s="1">
        <v>87</v>
      </c>
      <c r="R951" s="1">
        <v>45</v>
      </c>
      <c r="S951" s="1">
        <v>19</v>
      </c>
      <c r="T951" s="1">
        <v>17</v>
      </c>
      <c r="AG951" s="7">
        <f>IF(Q951&gt;0,RANK(Q951,(N951:P951,Q951:AE951)),0)</f>
        <v>4</v>
      </c>
      <c r="AH951" s="7">
        <f>IF(R951&gt;0,RANK(R951,(N951:P951,Q951:AE951)),0)</f>
        <v>5</v>
      </c>
      <c r="AI951" s="7">
        <f>IF(T951&gt;0,RANK(T951,(N951:P951,Q951:AE951)),0)</f>
        <v>7</v>
      </c>
      <c r="AJ951" s="7">
        <f>IF(S951&gt;0,RANK(S951,(N951:P951,Q951:AE951)),0)</f>
        <v>6</v>
      </c>
      <c r="AK951" s="2">
        <f t="shared" si="380"/>
        <v>5.7868830650525472E-3</v>
      </c>
      <c r="AL951" s="2">
        <f t="shared" si="381"/>
        <v>2.9932153784754554E-3</v>
      </c>
      <c r="AM951" s="2">
        <f t="shared" si="382"/>
        <v>1.1307702540907278E-3</v>
      </c>
      <c r="AN951" s="2">
        <f t="shared" si="383"/>
        <v>1.2638020486896368E-3</v>
      </c>
      <c r="AP951" t="s">
        <v>2339</v>
      </c>
      <c r="AQ951" t="s">
        <v>585</v>
      </c>
      <c r="AR951">
        <v>2</v>
      </c>
      <c r="AT951" s="93" t="s">
        <v>844</v>
      </c>
      <c r="AU951" s="92" t="s">
        <v>782</v>
      </c>
      <c r="AV951" s="83" t="str">
        <f t="shared" si="384"/>
        <v>20037</v>
      </c>
      <c r="AX951" s="7" t="s">
        <v>3753</v>
      </c>
    </row>
    <row r="952" spans="1:50" hidden="1" outlineLevel="1">
      <c r="A952" t="s">
        <v>1560</v>
      </c>
      <c r="B952" t="s">
        <v>585</v>
      </c>
      <c r="C952" s="1">
        <f t="shared" si="373"/>
        <v>1759</v>
      </c>
      <c r="D952" s="7">
        <f>RANK(N952,(N952:P952,Q952:AE952))</f>
        <v>2</v>
      </c>
      <c r="E952" s="7">
        <f>RANK(O952,(N952:P952,Q952:AE952))</f>
        <v>1</v>
      </c>
      <c r="F952" s="7">
        <f>IF(P952&gt;0,RANK(P952,(N952:P952,Q952:AE952)),0)</f>
        <v>3</v>
      </c>
      <c r="G952" s="1">
        <f t="shared" si="374"/>
        <v>831</v>
      </c>
      <c r="H952" s="2">
        <f t="shared" si="375"/>
        <v>0.47242751563388291</v>
      </c>
      <c r="I952" s="2"/>
      <c r="J952" s="2">
        <f t="shared" si="376"/>
        <v>0.24104604889141557</v>
      </c>
      <c r="K952" s="2">
        <f t="shared" si="377"/>
        <v>0.71347356452529842</v>
      </c>
      <c r="L952" s="2">
        <f t="shared" si="378"/>
        <v>2.8993746446844798E-2</v>
      </c>
      <c r="M952" s="2">
        <f t="shared" si="379"/>
        <v>1.6486640136441216E-2</v>
      </c>
      <c r="N952" s="1">
        <v>424</v>
      </c>
      <c r="O952" s="1">
        <v>1255</v>
      </c>
      <c r="P952" s="1">
        <v>51</v>
      </c>
      <c r="Q952" s="1">
        <v>24</v>
      </c>
      <c r="R952" s="1">
        <v>1</v>
      </c>
      <c r="S952" s="1">
        <v>2</v>
      </c>
      <c r="T952" s="1">
        <v>2</v>
      </c>
      <c r="AG952" s="7">
        <f>IF(Q952&gt;0,RANK(Q952,(N952:P952,Q952:AE952)),0)</f>
        <v>4</v>
      </c>
      <c r="AH952" s="7">
        <f>IF(R952&gt;0,RANK(R952,(N952:P952,Q952:AE952)),0)</f>
        <v>7</v>
      </c>
      <c r="AI952" s="7">
        <f>IF(T952&gt;0,RANK(T952,(N952:P952,Q952:AE952)),0)</f>
        <v>5</v>
      </c>
      <c r="AJ952" s="7">
        <f>IF(S952&gt;0,RANK(S952,(N952:P952,Q952:AE952)),0)</f>
        <v>5</v>
      </c>
      <c r="AK952" s="2">
        <f t="shared" si="380"/>
        <v>1.3644115974985787E-2</v>
      </c>
      <c r="AL952" s="2">
        <f t="shared" si="381"/>
        <v>5.6850483229107444E-4</v>
      </c>
      <c r="AM952" s="2">
        <f t="shared" si="382"/>
        <v>1.1370096645821489E-3</v>
      </c>
      <c r="AN952" s="2">
        <f t="shared" si="383"/>
        <v>1.1370096645821489E-3</v>
      </c>
      <c r="AP952" t="s">
        <v>1560</v>
      </c>
      <c r="AQ952" t="s">
        <v>585</v>
      </c>
      <c r="AR952">
        <v>1</v>
      </c>
      <c r="AT952" s="93" t="s">
        <v>844</v>
      </c>
      <c r="AU952" s="92" t="s">
        <v>1172</v>
      </c>
      <c r="AV952" s="83" t="str">
        <f t="shared" si="384"/>
        <v>20039</v>
      </c>
      <c r="AX952" s="7" t="s">
        <v>3753</v>
      </c>
    </row>
    <row r="953" spans="1:50" hidden="1" outlineLevel="1">
      <c r="A953" t="s">
        <v>1116</v>
      </c>
      <c r="B953" t="s">
        <v>585</v>
      </c>
      <c r="C953" s="1">
        <f t="shared" si="373"/>
        <v>8092</v>
      </c>
      <c r="D953" s="7">
        <f>RANK(N953,(N953:P953,Q953:AE953))</f>
        <v>2</v>
      </c>
      <c r="E953" s="7">
        <f>RANK(O953,(N953:P953,Q953:AE953))</f>
        <v>1</v>
      </c>
      <c r="F953" s="7">
        <f>IF(P953&gt;0,RANK(P953,(N953:P953,Q953:AE953)),0)</f>
        <v>3</v>
      </c>
      <c r="G953" s="1">
        <f t="shared" si="374"/>
        <v>2830</v>
      </c>
      <c r="H953" s="2">
        <f t="shared" si="375"/>
        <v>0.34972812654473556</v>
      </c>
      <c r="I953" s="2"/>
      <c r="J953" s="2">
        <f t="shared" si="376"/>
        <v>0.29819574888779043</v>
      </c>
      <c r="K953" s="2">
        <f t="shared" si="377"/>
        <v>0.64792387543252594</v>
      </c>
      <c r="L953" s="2">
        <f t="shared" si="378"/>
        <v>3.9792387543252594E-2</v>
      </c>
      <c r="M953" s="2">
        <f t="shared" si="379"/>
        <v>1.4087988136431029E-2</v>
      </c>
      <c r="N953" s="1">
        <v>2413</v>
      </c>
      <c r="O953" s="1">
        <v>5243</v>
      </c>
      <c r="P953" s="1">
        <v>322</v>
      </c>
      <c r="Q953" s="1">
        <v>74</v>
      </c>
      <c r="R953" s="1">
        <v>25</v>
      </c>
      <c r="S953" s="1">
        <v>8</v>
      </c>
      <c r="T953" s="1">
        <v>7</v>
      </c>
      <c r="AG953" s="7">
        <f>IF(Q953&gt;0,RANK(Q953,(N953:P953,Q953:AE953)),0)</f>
        <v>4</v>
      </c>
      <c r="AH953" s="7">
        <f>IF(R953&gt;0,RANK(R953,(N953:P953,Q953:AE953)),0)</f>
        <v>5</v>
      </c>
      <c r="AI953" s="7">
        <f>IF(T953&gt;0,RANK(T953,(N953:P953,Q953:AE953)),0)</f>
        <v>7</v>
      </c>
      <c r="AJ953" s="7">
        <f>IF(S953&gt;0,RANK(S953,(N953:P953,Q953:AE953)),0)</f>
        <v>6</v>
      </c>
      <c r="AK953" s="2">
        <f t="shared" si="380"/>
        <v>9.1448344043499746E-3</v>
      </c>
      <c r="AL953" s="2">
        <f t="shared" si="381"/>
        <v>3.0894710825506671E-3</v>
      </c>
      <c r="AM953" s="2">
        <f t="shared" si="382"/>
        <v>8.6505190311418688E-4</v>
      </c>
      <c r="AN953" s="2">
        <f t="shared" si="383"/>
        <v>9.8863074641621345E-4</v>
      </c>
      <c r="AP953" t="s">
        <v>1116</v>
      </c>
      <c r="AQ953" t="s">
        <v>585</v>
      </c>
      <c r="AR953">
        <v>1</v>
      </c>
      <c r="AT953" s="93" t="s">
        <v>844</v>
      </c>
      <c r="AU953" s="92" t="s">
        <v>1173</v>
      </c>
      <c r="AV953" s="83" t="str">
        <f t="shared" si="384"/>
        <v>20041</v>
      </c>
      <c r="AX953" s="7" t="s">
        <v>3753</v>
      </c>
    </row>
    <row r="954" spans="1:50" hidden="1" outlineLevel="1">
      <c r="A954" t="s">
        <v>2682</v>
      </c>
      <c r="B954" t="s">
        <v>585</v>
      </c>
      <c r="C954" s="1">
        <f t="shared" si="373"/>
        <v>3649</v>
      </c>
      <c r="D954" s="7">
        <f>RANK(N954,(N954:P954,Q954:AE954))</f>
        <v>2</v>
      </c>
      <c r="E954" s="7">
        <f>RANK(O954,(N954:P954,Q954:AE954))</f>
        <v>1</v>
      </c>
      <c r="F954" s="7">
        <f>IF(P954&gt;0,RANK(P954,(N954:P954,Q954:AE954)),0)</f>
        <v>3</v>
      </c>
      <c r="G954" s="1">
        <f t="shared" si="374"/>
        <v>1216</v>
      </c>
      <c r="H954" s="2">
        <f t="shared" si="375"/>
        <v>0.33324198410523431</v>
      </c>
      <c r="I954" s="2"/>
      <c r="J954" s="2">
        <f t="shared" si="376"/>
        <v>0.31077007399287476</v>
      </c>
      <c r="K954" s="2">
        <f t="shared" si="377"/>
        <v>0.64401205809810902</v>
      </c>
      <c r="L954" s="2">
        <f t="shared" si="378"/>
        <v>2.4664291586736092E-2</v>
      </c>
      <c r="M954" s="2">
        <f t="shared" si="379"/>
        <v>2.0553576322280182E-2</v>
      </c>
      <c r="N954" s="1">
        <v>1134</v>
      </c>
      <c r="O954" s="1">
        <v>2350</v>
      </c>
      <c r="P954" s="1">
        <v>90</v>
      </c>
      <c r="Q954" s="1">
        <v>46</v>
      </c>
      <c r="R954" s="1">
        <v>17</v>
      </c>
      <c r="S954" s="1">
        <v>9</v>
      </c>
      <c r="T954" s="1">
        <v>3</v>
      </c>
      <c r="AG954" s="7">
        <f>IF(Q954&gt;0,RANK(Q954,(N954:P954,Q954:AE954)),0)</f>
        <v>4</v>
      </c>
      <c r="AH954" s="7">
        <f>IF(R954&gt;0,RANK(R954,(N954:P954,Q954:AE954)),0)</f>
        <v>5</v>
      </c>
      <c r="AI954" s="7">
        <f>IF(T954&gt;0,RANK(T954,(N954:P954,Q954:AE954)),0)</f>
        <v>7</v>
      </c>
      <c r="AJ954" s="7">
        <f>IF(S954&gt;0,RANK(S954,(N954:P954,Q954:AE954)),0)</f>
        <v>6</v>
      </c>
      <c r="AK954" s="2">
        <f t="shared" si="380"/>
        <v>1.2606193477665114E-2</v>
      </c>
      <c r="AL954" s="2">
        <f t="shared" si="381"/>
        <v>4.6588106330501507E-3</v>
      </c>
      <c r="AM954" s="2">
        <f t="shared" si="382"/>
        <v>8.2214305289120303E-4</v>
      </c>
      <c r="AN954" s="2">
        <f t="shared" si="383"/>
        <v>2.466429158673609E-3</v>
      </c>
      <c r="AP954" t="s">
        <v>2682</v>
      </c>
      <c r="AQ954" t="s">
        <v>585</v>
      </c>
      <c r="AR954">
        <v>2</v>
      </c>
      <c r="AT954" s="93" t="s">
        <v>844</v>
      </c>
      <c r="AU954" s="92" t="s">
        <v>1174</v>
      </c>
      <c r="AV954" s="83" t="str">
        <f t="shared" si="384"/>
        <v>20043</v>
      </c>
      <c r="AX954" s="7" t="s">
        <v>3753</v>
      </c>
    </row>
    <row r="955" spans="1:50" hidden="1" outlineLevel="1">
      <c r="A955" t="s">
        <v>729</v>
      </c>
      <c r="B955" t="s">
        <v>585</v>
      </c>
      <c r="C955" s="1">
        <f t="shared" si="373"/>
        <v>39838</v>
      </c>
      <c r="D955" s="7">
        <f>RANK(N955,(N955:P955,Q955:AE955))</f>
        <v>1</v>
      </c>
      <c r="E955" s="7">
        <f>RANK(O955,(N955:P955,Q955:AE955))</f>
        <v>2</v>
      </c>
      <c r="F955" s="7">
        <f>IF(P955&gt;0,RANK(P955,(N955:P955,Q955:AE955)),0)</f>
        <v>3</v>
      </c>
      <c r="G955" s="1">
        <f t="shared" si="374"/>
        <v>1187</v>
      </c>
      <c r="H955" s="2">
        <f t="shared" si="375"/>
        <v>2.9795672473517748E-2</v>
      </c>
      <c r="I955" s="2"/>
      <c r="J955" s="2">
        <f t="shared" si="376"/>
        <v>0.45808022491088912</v>
      </c>
      <c r="K955" s="2">
        <f t="shared" si="377"/>
        <v>0.42828455243737135</v>
      </c>
      <c r="L955" s="2">
        <f t="shared" si="378"/>
        <v>0.10118479843365631</v>
      </c>
      <c r="M955" s="2">
        <f t="shared" si="379"/>
        <v>1.2450424218083275E-2</v>
      </c>
      <c r="N955" s="1">
        <v>18249</v>
      </c>
      <c r="O955" s="1">
        <v>17062</v>
      </c>
      <c r="P955" s="1">
        <v>4031</v>
      </c>
      <c r="Q955" s="1">
        <v>147</v>
      </c>
      <c r="R955" s="1">
        <v>277</v>
      </c>
      <c r="S955" s="1">
        <v>22</v>
      </c>
      <c r="T955" s="1">
        <v>50</v>
      </c>
      <c r="AG955" s="7">
        <f>IF(Q955&gt;0,RANK(Q955,(N955:P955,Q955:AE955)),0)</f>
        <v>5</v>
      </c>
      <c r="AH955" s="7">
        <f>IF(R955&gt;0,RANK(R955,(N955:P955,Q955:AE955)),0)</f>
        <v>4</v>
      </c>
      <c r="AI955" s="7">
        <f>IF(T955&gt;0,RANK(T955,(N955:P955,Q955:AE955)),0)</f>
        <v>6</v>
      </c>
      <c r="AJ955" s="7">
        <f>IF(S955&gt;0,RANK(S955,(N955:P955,Q955:AE955)),0)</f>
        <v>7</v>
      </c>
      <c r="AK955" s="2">
        <f t="shared" si="380"/>
        <v>3.6899442743109595E-3</v>
      </c>
      <c r="AL955" s="2">
        <f t="shared" si="381"/>
        <v>6.953160299211808E-3</v>
      </c>
      <c r="AM955" s="2">
        <f t="shared" si="382"/>
        <v>1.2550830865003264E-3</v>
      </c>
      <c r="AN955" s="2">
        <f t="shared" si="383"/>
        <v>5.5223655806014356E-4</v>
      </c>
      <c r="AP955" t="s">
        <v>729</v>
      </c>
      <c r="AQ955" t="s">
        <v>585</v>
      </c>
      <c r="AT955" s="93" t="s">
        <v>844</v>
      </c>
      <c r="AU955" s="92" t="s">
        <v>130</v>
      </c>
      <c r="AV955" s="83" t="str">
        <f t="shared" si="384"/>
        <v>20045</v>
      </c>
      <c r="AX955" s="7" t="s">
        <v>3753</v>
      </c>
    </row>
    <row r="956" spans="1:50" hidden="1" outlineLevel="1">
      <c r="A956" t="s">
        <v>2679</v>
      </c>
      <c r="B956" t="s">
        <v>585</v>
      </c>
      <c r="C956" s="1">
        <f t="shared" si="373"/>
        <v>1563</v>
      </c>
      <c r="D956" s="7">
        <f>RANK(N956,(N956:P956,Q956:AE956))</f>
        <v>2</v>
      </c>
      <c r="E956" s="7">
        <f>RANK(O956,(N956:P956,Q956:AE956))</f>
        <v>1</v>
      </c>
      <c r="F956" s="7">
        <f>IF(P956&gt;0,RANK(P956,(N956:P956,Q956:AE956)),0)</f>
        <v>3</v>
      </c>
      <c r="G956" s="1">
        <f t="shared" si="374"/>
        <v>615</v>
      </c>
      <c r="H956" s="2">
        <f t="shared" si="375"/>
        <v>0.39347408829174663</v>
      </c>
      <c r="I956" s="2"/>
      <c r="J956" s="2">
        <f t="shared" si="376"/>
        <v>0.28598848368522073</v>
      </c>
      <c r="K956" s="2">
        <f t="shared" si="377"/>
        <v>0.67946257197696736</v>
      </c>
      <c r="L956" s="2">
        <f t="shared" si="378"/>
        <v>2.1113243761996161E-2</v>
      </c>
      <c r="M956" s="2">
        <f t="shared" si="379"/>
        <v>1.343570057581581E-2</v>
      </c>
      <c r="N956" s="1">
        <v>447</v>
      </c>
      <c r="O956" s="1">
        <v>1062</v>
      </c>
      <c r="P956" s="1">
        <v>33</v>
      </c>
      <c r="Q956" s="1">
        <v>13</v>
      </c>
      <c r="R956" s="1">
        <v>4</v>
      </c>
      <c r="S956" s="1">
        <v>1</v>
      </c>
      <c r="T956" s="1">
        <v>3</v>
      </c>
      <c r="AG956" s="7">
        <f>IF(Q956&gt;0,RANK(Q956,(N956:P956,Q956:AE956)),0)</f>
        <v>4</v>
      </c>
      <c r="AH956" s="7">
        <f>IF(R956&gt;0,RANK(R956,(N956:P956,Q956:AE956)),0)</f>
        <v>5</v>
      </c>
      <c r="AI956" s="7">
        <f>IF(T956&gt;0,RANK(T956,(N956:P956,Q956:AE956)),0)</f>
        <v>6</v>
      </c>
      <c r="AJ956" s="7">
        <f>IF(S956&gt;0,RANK(S956,(N956:P956,Q956:AE956)),0)</f>
        <v>7</v>
      </c>
      <c r="AK956" s="2">
        <f t="shared" si="380"/>
        <v>8.3173384516954576E-3</v>
      </c>
      <c r="AL956" s="2">
        <f t="shared" si="381"/>
        <v>2.5591810620601407E-3</v>
      </c>
      <c r="AM956" s="2">
        <f t="shared" si="382"/>
        <v>1.9193857965451055E-3</v>
      </c>
      <c r="AN956" s="2">
        <f t="shared" si="383"/>
        <v>6.3979526551503517E-4</v>
      </c>
      <c r="AP956" t="s">
        <v>2679</v>
      </c>
      <c r="AQ956" t="s">
        <v>585</v>
      </c>
      <c r="AR956">
        <v>1</v>
      </c>
      <c r="AT956" s="93" t="s">
        <v>844</v>
      </c>
      <c r="AU956" s="92" t="s">
        <v>131</v>
      </c>
      <c r="AV956" s="83" t="str">
        <f t="shared" si="384"/>
        <v>20047</v>
      </c>
      <c r="AX956" s="7" t="s">
        <v>3753</v>
      </c>
    </row>
    <row r="957" spans="1:50" hidden="1" outlineLevel="1">
      <c r="A957" t="s">
        <v>2680</v>
      </c>
      <c r="B957" t="s">
        <v>585</v>
      </c>
      <c r="C957" s="1">
        <f t="shared" si="373"/>
        <v>1550</v>
      </c>
      <c r="D957" s="7">
        <f>RANK(N957,(N957:P957,Q957:AE957))</f>
        <v>2</v>
      </c>
      <c r="E957" s="7">
        <f>RANK(O957,(N957:P957,Q957:AE957))</f>
        <v>1</v>
      </c>
      <c r="F957" s="7">
        <f>IF(P957&gt;0,RANK(P957,(N957:P957,Q957:AE957)),0)</f>
        <v>3</v>
      </c>
      <c r="G957" s="1">
        <f t="shared" si="374"/>
        <v>678</v>
      </c>
      <c r="H957" s="2">
        <f t="shared" si="375"/>
        <v>0.4374193548387097</v>
      </c>
      <c r="I957" s="2"/>
      <c r="J957" s="2">
        <f t="shared" si="376"/>
        <v>0.2593548387096774</v>
      </c>
      <c r="K957" s="2">
        <f t="shared" si="377"/>
        <v>0.6967741935483871</v>
      </c>
      <c r="L957" s="2">
        <f t="shared" si="378"/>
        <v>2.1935483870967741E-2</v>
      </c>
      <c r="M957" s="2">
        <f t="shared" si="379"/>
        <v>2.193548387096781E-2</v>
      </c>
      <c r="N957" s="1">
        <v>402</v>
      </c>
      <c r="O957" s="1">
        <v>1080</v>
      </c>
      <c r="P957" s="1">
        <v>34</v>
      </c>
      <c r="Q957" s="1">
        <v>20</v>
      </c>
      <c r="R957" s="1">
        <v>6</v>
      </c>
      <c r="S957" s="1">
        <v>7</v>
      </c>
      <c r="T957" s="1">
        <v>1</v>
      </c>
      <c r="AG957" s="7">
        <f>IF(Q957&gt;0,RANK(Q957,(N957:P957,Q957:AE957)),0)</f>
        <v>4</v>
      </c>
      <c r="AH957" s="7">
        <f>IF(R957&gt;0,RANK(R957,(N957:P957,Q957:AE957)),0)</f>
        <v>6</v>
      </c>
      <c r="AI957" s="7">
        <f>IF(T957&gt;0,RANK(T957,(N957:P957,Q957:AE957)),0)</f>
        <v>7</v>
      </c>
      <c r="AJ957" s="7">
        <f>IF(S957&gt;0,RANK(S957,(N957:P957,Q957:AE957)),0)</f>
        <v>5</v>
      </c>
      <c r="AK957" s="2">
        <f t="shared" si="380"/>
        <v>1.2903225806451613E-2</v>
      </c>
      <c r="AL957" s="2">
        <f t="shared" si="381"/>
        <v>3.8709677419354839E-3</v>
      </c>
      <c r="AM957" s="2">
        <f t="shared" si="382"/>
        <v>6.4516129032258064E-4</v>
      </c>
      <c r="AN957" s="2">
        <f t="shared" si="383"/>
        <v>4.5161290322580649E-3</v>
      </c>
      <c r="AP957" t="s">
        <v>2680</v>
      </c>
      <c r="AQ957" t="s">
        <v>585</v>
      </c>
      <c r="AR957">
        <v>4</v>
      </c>
      <c r="AT957" s="93" t="s">
        <v>844</v>
      </c>
      <c r="AU957" s="92" t="s">
        <v>132</v>
      </c>
      <c r="AV957" s="83" t="str">
        <f t="shared" si="384"/>
        <v>20049</v>
      </c>
      <c r="AX957" s="7" t="s">
        <v>3753</v>
      </c>
    </row>
    <row r="958" spans="1:50" hidden="1" outlineLevel="1">
      <c r="A958" t="s">
        <v>3303</v>
      </c>
      <c r="B958" t="s">
        <v>585</v>
      </c>
      <c r="C958" s="1">
        <f t="shared" si="373"/>
        <v>11160</v>
      </c>
      <c r="D958" s="7">
        <f>RANK(N958,(N958:P958,Q958:AE958))</f>
        <v>2</v>
      </c>
      <c r="E958" s="7">
        <f>RANK(O958,(N958:P958,Q958:AE958))</f>
        <v>1</v>
      </c>
      <c r="F958" s="7">
        <f>IF(P958&gt;0,RANK(P958,(N958:P958,Q958:AE958)),0)</f>
        <v>3</v>
      </c>
      <c r="G958" s="1">
        <f t="shared" si="374"/>
        <v>2590</v>
      </c>
      <c r="H958" s="2">
        <f t="shared" si="375"/>
        <v>0.23207885304659498</v>
      </c>
      <c r="I958" s="2"/>
      <c r="J958" s="2">
        <f t="shared" si="376"/>
        <v>0.3517921146953405</v>
      </c>
      <c r="K958" s="2">
        <f t="shared" si="377"/>
        <v>0.58387096774193548</v>
      </c>
      <c r="L958" s="2">
        <f t="shared" si="378"/>
        <v>4.8655913978494621E-2</v>
      </c>
      <c r="M958" s="2">
        <f t="shared" si="379"/>
        <v>1.5681003584229462E-2</v>
      </c>
      <c r="N958" s="1">
        <v>3926</v>
      </c>
      <c r="O958" s="1">
        <v>6516</v>
      </c>
      <c r="P958" s="1">
        <v>543</v>
      </c>
      <c r="Q958" s="1">
        <v>112</v>
      </c>
      <c r="R958" s="1">
        <v>30</v>
      </c>
      <c r="S958" s="1">
        <v>13</v>
      </c>
      <c r="T958" s="1">
        <v>20</v>
      </c>
      <c r="AG958" s="7">
        <f>IF(Q958&gt;0,RANK(Q958,(N958:P958,Q958:AE958)),0)</f>
        <v>4</v>
      </c>
      <c r="AH958" s="7">
        <f>IF(R958&gt;0,RANK(R958,(N958:P958,Q958:AE958)),0)</f>
        <v>5</v>
      </c>
      <c r="AI958" s="7">
        <f>IF(T958&gt;0,RANK(T958,(N958:P958,Q958:AE958)),0)</f>
        <v>6</v>
      </c>
      <c r="AJ958" s="7">
        <f>IF(S958&gt;0,RANK(S958,(N958:P958,Q958:AE958)),0)</f>
        <v>7</v>
      </c>
      <c r="AK958" s="2">
        <f t="shared" si="380"/>
        <v>1.003584229390681E-2</v>
      </c>
      <c r="AL958" s="2">
        <f t="shared" si="381"/>
        <v>2.6881720430107529E-3</v>
      </c>
      <c r="AM958" s="2">
        <f t="shared" si="382"/>
        <v>1.7921146953405018E-3</v>
      </c>
      <c r="AN958" s="2">
        <f t="shared" si="383"/>
        <v>1.1648745519713263E-3</v>
      </c>
      <c r="AP958" t="s">
        <v>3303</v>
      </c>
      <c r="AQ958" t="s">
        <v>585</v>
      </c>
      <c r="AR958">
        <v>1</v>
      </c>
      <c r="AT958" s="93" t="s">
        <v>844</v>
      </c>
      <c r="AU958" s="92" t="s">
        <v>658</v>
      </c>
      <c r="AV958" s="83" t="str">
        <f t="shared" si="384"/>
        <v>20051</v>
      </c>
      <c r="AX958" s="7" t="s">
        <v>3753</v>
      </c>
    </row>
    <row r="959" spans="1:50" hidden="1" outlineLevel="1">
      <c r="A959" t="s">
        <v>3330</v>
      </c>
      <c r="B959" t="s">
        <v>585</v>
      </c>
      <c r="C959" s="1">
        <f t="shared" si="373"/>
        <v>2839</v>
      </c>
      <c r="D959" s="7">
        <f>RANK(N959,(N959:P959,Q959:AE959))</f>
        <v>2</v>
      </c>
      <c r="E959" s="7">
        <f>RANK(O959,(N959:P959,Q959:AE959))</f>
        <v>1</v>
      </c>
      <c r="F959" s="7">
        <f>IF(P959&gt;0,RANK(P959,(N959:P959,Q959:AE959)),0)</f>
        <v>3</v>
      </c>
      <c r="G959" s="1">
        <f t="shared" si="374"/>
        <v>1020</v>
      </c>
      <c r="H959" s="2">
        <f t="shared" si="375"/>
        <v>0.3592814371257485</v>
      </c>
      <c r="I959" s="2"/>
      <c r="J959" s="2">
        <f t="shared" si="376"/>
        <v>0.29059528002817892</v>
      </c>
      <c r="K959" s="2">
        <f t="shared" si="377"/>
        <v>0.64987671715392747</v>
      </c>
      <c r="L959" s="2">
        <f t="shared" si="378"/>
        <v>4.5790771398379712E-2</v>
      </c>
      <c r="M959" s="2">
        <f t="shared" si="379"/>
        <v>1.3737231419513898E-2</v>
      </c>
      <c r="N959" s="1">
        <v>825</v>
      </c>
      <c r="O959" s="1">
        <v>1845</v>
      </c>
      <c r="P959" s="1">
        <v>130</v>
      </c>
      <c r="Q959" s="1">
        <v>28</v>
      </c>
      <c r="R959" s="1">
        <v>9</v>
      </c>
      <c r="S959" s="1">
        <v>1</v>
      </c>
      <c r="T959" s="1">
        <v>1</v>
      </c>
      <c r="AG959" s="7">
        <f>IF(Q959&gt;0,RANK(Q959,(N959:P959,Q959:AE959)),0)</f>
        <v>4</v>
      </c>
      <c r="AH959" s="7">
        <f>IF(R959&gt;0,RANK(R959,(N959:P959,Q959:AE959)),0)</f>
        <v>5</v>
      </c>
      <c r="AI959" s="7">
        <f>IF(T959&gt;0,RANK(T959,(N959:P959,Q959:AE959)),0)</f>
        <v>6</v>
      </c>
      <c r="AJ959" s="7">
        <f>IF(S959&gt;0,RANK(S959,(N959:P959,Q959:AE959)),0)</f>
        <v>6</v>
      </c>
      <c r="AK959" s="2">
        <f t="shared" si="380"/>
        <v>9.8626276858048614E-3</v>
      </c>
      <c r="AL959" s="2">
        <f t="shared" si="381"/>
        <v>3.1701303275801338E-3</v>
      </c>
      <c r="AM959" s="2">
        <f t="shared" si="382"/>
        <v>3.5223670306445932E-4</v>
      </c>
      <c r="AN959" s="2">
        <f t="shared" si="383"/>
        <v>3.5223670306445932E-4</v>
      </c>
      <c r="AP959" t="s">
        <v>3330</v>
      </c>
      <c r="AQ959" t="s">
        <v>585</v>
      </c>
      <c r="AR959">
        <v>1</v>
      </c>
      <c r="AT959" s="93" t="s">
        <v>844</v>
      </c>
      <c r="AU959" s="92" t="s">
        <v>659</v>
      </c>
      <c r="AV959" s="83" t="str">
        <f t="shared" si="384"/>
        <v>20053</v>
      </c>
      <c r="AX959" s="7" t="s">
        <v>3753</v>
      </c>
    </row>
    <row r="960" spans="1:50" hidden="1" outlineLevel="1">
      <c r="A960" t="s">
        <v>3290</v>
      </c>
      <c r="B960" t="s">
        <v>585</v>
      </c>
      <c r="C960" s="1">
        <f t="shared" si="373"/>
        <v>9150</v>
      </c>
      <c r="D960" s="7">
        <f>RANK(N960,(N960:P960,Q960:AE960))</f>
        <v>2</v>
      </c>
      <c r="E960" s="7">
        <f>RANK(O960,(N960:P960,Q960:AE960))</f>
        <v>1</v>
      </c>
      <c r="F960" s="7">
        <f>IF(P960&gt;0,RANK(P960,(N960:P960,Q960:AE960)),0)</f>
        <v>3</v>
      </c>
      <c r="G960" s="1">
        <f t="shared" si="374"/>
        <v>4011</v>
      </c>
      <c r="H960" s="2">
        <f t="shared" si="375"/>
        <v>0.43836065573770494</v>
      </c>
      <c r="I960" s="2"/>
      <c r="J960" s="2">
        <f t="shared" si="376"/>
        <v>0.2656830601092896</v>
      </c>
      <c r="K960" s="2">
        <f t="shared" si="377"/>
        <v>0.70404371584699454</v>
      </c>
      <c r="L960" s="2">
        <f t="shared" si="378"/>
        <v>1.9890710382513662E-2</v>
      </c>
      <c r="M960" s="2">
        <f t="shared" si="379"/>
        <v>1.0382513661202134E-2</v>
      </c>
      <c r="N960" s="1">
        <v>2431</v>
      </c>
      <c r="O960" s="1">
        <v>6442</v>
      </c>
      <c r="P960" s="1">
        <v>182</v>
      </c>
      <c r="Q960" s="1">
        <v>45</v>
      </c>
      <c r="R960" s="1">
        <v>26</v>
      </c>
      <c r="S960" s="1">
        <v>11</v>
      </c>
      <c r="T960" s="1">
        <v>13</v>
      </c>
      <c r="AG960" s="7">
        <f>IF(Q960&gt;0,RANK(Q960,(N960:P960,Q960:AE960)),0)</f>
        <v>4</v>
      </c>
      <c r="AH960" s="7">
        <f>IF(R960&gt;0,RANK(R960,(N960:P960,Q960:AE960)),0)</f>
        <v>5</v>
      </c>
      <c r="AI960" s="7">
        <f>IF(T960&gt;0,RANK(T960,(N960:P960,Q960:AE960)),0)</f>
        <v>6</v>
      </c>
      <c r="AJ960" s="7">
        <f>IF(S960&gt;0,RANK(S960,(N960:P960,Q960:AE960)),0)</f>
        <v>7</v>
      </c>
      <c r="AK960" s="2">
        <f t="shared" si="380"/>
        <v>4.9180327868852463E-3</v>
      </c>
      <c r="AL960" s="2">
        <f t="shared" si="381"/>
        <v>2.8415300546448087E-3</v>
      </c>
      <c r="AM960" s="2">
        <f t="shared" si="382"/>
        <v>1.4207650273224044E-3</v>
      </c>
      <c r="AN960" s="2">
        <f t="shared" si="383"/>
        <v>1.2021857923497268E-3</v>
      </c>
      <c r="AP960" t="s">
        <v>3290</v>
      </c>
      <c r="AQ960" t="s">
        <v>585</v>
      </c>
      <c r="AR960">
        <v>1</v>
      </c>
      <c r="AT960" s="93" t="s">
        <v>844</v>
      </c>
      <c r="AU960" s="92" t="s">
        <v>660</v>
      </c>
      <c r="AV960" s="83" t="str">
        <f t="shared" si="384"/>
        <v>20055</v>
      </c>
      <c r="AX960" s="7" t="s">
        <v>3753</v>
      </c>
    </row>
    <row r="961" spans="1:50" hidden="1" outlineLevel="1">
      <c r="A961" t="s">
        <v>1914</v>
      </c>
      <c r="B961" t="s">
        <v>585</v>
      </c>
      <c r="C961" s="1">
        <f t="shared" si="373"/>
        <v>8917</v>
      </c>
      <c r="D961" s="7">
        <f>RANK(N961,(N961:P961,Q961:AE961))</f>
        <v>2</v>
      </c>
      <c r="E961" s="7">
        <f>RANK(O961,(N961:P961,Q961:AE961))</f>
        <v>1</v>
      </c>
      <c r="F961" s="7">
        <f>IF(P961&gt;0,RANK(P961,(N961:P961,Q961:AE961)),0)</f>
        <v>3</v>
      </c>
      <c r="G961" s="1">
        <f t="shared" si="374"/>
        <v>3484</v>
      </c>
      <c r="H961" s="2">
        <f t="shared" si="375"/>
        <v>0.39071436581810026</v>
      </c>
      <c r="I961" s="2"/>
      <c r="J961" s="2">
        <f t="shared" si="376"/>
        <v>0.28776494336660313</v>
      </c>
      <c r="K961" s="2">
        <f t="shared" si="377"/>
        <v>0.67847930918470334</v>
      </c>
      <c r="L961" s="2">
        <f t="shared" si="378"/>
        <v>2.24290680722216E-2</v>
      </c>
      <c r="M961" s="2">
        <f t="shared" si="379"/>
        <v>1.1326679376471874E-2</v>
      </c>
      <c r="N961" s="1">
        <v>2566</v>
      </c>
      <c r="O961" s="1">
        <v>6050</v>
      </c>
      <c r="P961" s="1">
        <v>200</v>
      </c>
      <c r="Q961" s="1">
        <v>49</v>
      </c>
      <c r="R961" s="1">
        <v>19</v>
      </c>
      <c r="S961" s="1">
        <v>10</v>
      </c>
      <c r="T961" s="1">
        <v>23</v>
      </c>
      <c r="AG961" s="7">
        <f>IF(Q961&gt;0,RANK(Q961,(N961:P961,Q961:AE961)),0)</f>
        <v>4</v>
      </c>
      <c r="AH961" s="7">
        <f>IF(R961&gt;0,RANK(R961,(N961:P961,Q961:AE961)),0)</f>
        <v>6</v>
      </c>
      <c r="AI961" s="7">
        <f>IF(T961&gt;0,RANK(T961,(N961:P961,Q961:AE961)),0)</f>
        <v>5</v>
      </c>
      <c r="AJ961" s="7">
        <f>IF(S961&gt;0,RANK(S961,(N961:P961,Q961:AE961)),0)</f>
        <v>7</v>
      </c>
      <c r="AK961" s="2">
        <f t="shared" si="380"/>
        <v>5.4951216776942917E-3</v>
      </c>
      <c r="AL961" s="2">
        <f t="shared" si="381"/>
        <v>2.1307614668610521E-3</v>
      </c>
      <c r="AM961" s="2">
        <f t="shared" si="382"/>
        <v>2.5793428283054838E-3</v>
      </c>
      <c r="AN961" s="2">
        <f t="shared" si="383"/>
        <v>1.12145340361108E-3</v>
      </c>
      <c r="AP961" t="s">
        <v>1914</v>
      </c>
      <c r="AQ961" t="s">
        <v>585</v>
      </c>
      <c r="AR961">
        <v>1</v>
      </c>
      <c r="AT961" s="93" t="s">
        <v>844</v>
      </c>
      <c r="AU961" s="92" t="s">
        <v>199</v>
      </c>
      <c r="AV961" s="83" t="str">
        <f t="shared" si="384"/>
        <v>20057</v>
      </c>
      <c r="AX961" s="7" t="s">
        <v>3753</v>
      </c>
    </row>
    <row r="962" spans="1:50" hidden="1" outlineLevel="1">
      <c r="A962" t="s">
        <v>2579</v>
      </c>
      <c r="B962" t="s">
        <v>585</v>
      </c>
      <c r="C962" s="1">
        <f t="shared" si="373"/>
        <v>9658</v>
      </c>
      <c r="D962" s="7">
        <f>RANK(N962,(N962:P962,Q962:AE962))</f>
        <v>2</v>
      </c>
      <c r="E962" s="7">
        <f>RANK(O962,(N962:P962,Q962:AE962))</f>
        <v>1</v>
      </c>
      <c r="F962" s="7">
        <f>IF(P962&gt;0,RANK(P962,(N962:P962,Q962:AE962)),0)</f>
        <v>3</v>
      </c>
      <c r="G962" s="1">
        <f t="shared" si="374"/>
        <v>2604</v>
      </c>
      <c r="H962" s="2">
        <f t="shared" si="375"/>
        <v>0.26962103955270245</v>
      </c>
      <c r="I962" s="2"/>
      <c r="J962" s="2">
        <f t="shared" si="376"/>
        <v>0.34386001242493269</v>
      </c>
      <c r="K962" s="2">
        <f t="shared" si="377"/>
        <v>0.61348105197763514</v>
      </c>
      <c r="L962" s="2">
        <f t="shared" si="378"/>
        <v>3.1683578380617104E-2</v>
      </c>
      <c r="M962" s="2">
        <f t="shared" si="379"/>
        <v>1.0975357216815064E-2</v>
      </c>
      <c r="N962" s="1">
        <v>3321</v>
      </c>
      <c r="O962" s="1">
        <v>5925</v>
      </c>
      <c r="P962" s="1">
        <v>306</v>
      </c>
      <c r="Q962" s="1">
        <v>60</v>
      </c>
      <c r="R962" s="1">
        <v>29</v>
      </c>
      <c r="S962" s="1">
        <v>9</v>
      </c>
      <c r="T962" s="1">
        <v>8</v>
      </c>
      <c r="AG962" s="7">
        <f>IF(Q962&gt;0,RANK(Q962,(N962:P962,Q962:AE962)),0)</f>
        <v>4</v>
      </c>
      <c r="AH962" s="7">
        <f>IF(R962&gt;0,RANK(R962,(N962:P962,Q962:AE962)),0)</f>
        <v>5</v>
      </c>
      <c r="AI962" s="7">
        <f>IF(T962&gt;0,RANK(T962,(N962:P962,Q962:AE962)),0)</f>
        <v>7</v>
      </c>
      <c r="AJ962" s="7">
        <f>IF(S962&gt;0,RANK(S962,(N962:P962,Q962:AE962)),0)</f>
        <v>6</v>
      </c>
      <c r="AK962" s="2">
        <f t="shared" si="380"/>
        <v>6.2124663491406086E-3</v>
      </c>
      <c r="AL962" s="2">
        <f t="shared" si="381"/>
        <v>3.0026920687512941E-3</v>
      </c>
      <c r="AM962" s="2">
        <f t="shared" si="382"/>
        <v>8.2832884655208118E-4</v>
      </c>
      <c r="AN962" s="2">
        <f t="shared" si="383"/>
        <v>9.3186995237109127E-4</v>
      </c>
      <c r="AP962" t="s">
        <v>2579</v>
      </c>
      <c r="AQ962" t="s">
        <v>585</v>
      </c>
      <c r="AR962">
        <v>2</v>
      </c>
      <c r="AT962" s="93" t="s">
        <v>844</v>
      </c>
      <c r="AU962" s="92" t="s">
        <v>200</v>
      </c>
      <c r="AV962" s="83" t="str">
        <f t="shared" si="384"/>
        <v>20059</v>
      </c>
      <c r="AX962" s="7" t="s">
        <v>3753</v>
      </c>
    </row>
    <row r="963" spans="1:50" hidden="1" outlineLevel="1">
      <c r="A963" t="s">
        <v>2506</v>
      </c>
      <c r="B963" t="s">
        <v>585</v>
      </c>
      <c r="C963" s="1">
        <f t="shared" si="373"/>
        <v>6866</v>
      </c>
      <c r="D963" s="7">
        <f>RANK(N963,(N963:P963,Q963:AE963))</f>
        <v>2</v>
      </c>
      <c r="E963" s="7">
        <f>RANK(O963,(N963:P963,Q963:AE963))</f>
        <v>1</v>
      </c>
      <c r="F963" s="7">
        <f>IF(P963&gt;0,RANK(P963,(N963:P963,Q963:AE963)),0)</f>
        <v>3</v>
      </c>
      <c r="G963" s="1">
        <f t="shared" si="374"/>
        <v>1317</v>
      </c>
      <c r="H963" s="2">
        <f t="shared" si="375"/>
        <v>0.1918147392950772</v>
      </c>
      <c r="I963" s="2"/>
      <c r="J963" s="2">
        <f t="shared" si="376"/>
        <v>0.38741625400524321</v>
      </c>
      <c r="K963" s="2">
        <f t="shared" si="377"/>
        <v>0.57923099330032046</v>
      </c>
      <c r="L963" s="2">
        <f t="shared" si="378"/>
        <v>2.3011942907078357E-2</v>
      </c>
      <c r="M963" s="2">
        <f t="shared" si="379"/>
        <v>1.0340809787357914E-2</v>
      </c>
      <c r="N963" s="1">
        <v>2660</v>
      </c>
      <c r="O963" s="1">
        <v>3977</v>
      </c>
      <c r="P963" s="1">
        <v>158</v>
      </c>
      <c r="Q963" s="1">
        <v>42</v>
      </c>
      <c r="R963" s="1">
        <v>15</v>
      </c>
      <c r="S963" s="1">
        <v>3</v>
      </c>
      <c r="T963" s="1">
        <v>11</v>
      </c>
      <c r="AG963" s="7">
        <f>IF(Q963&gt;0,RANK(Q963,(N963:P963,Q963:AE963)),0)</f>
        <v>4</v>
      </c>
      <c r="AH963" s="7">
        <f>IF(R963&gt;0,RANK(R963,(N963:P963,Q963:AE963)),0)</f>
        <v>5</v>
      </c>
      <c r="AI963" s="7">
        <f>IF(T963&gt;0,RANK(T963,(N963:P963,Q963:AE963)),0)</f>
        <v>6</v>
      </c>
      <c r="AJ963" s="7">
        <f>IF(S963&gt;0,RANK(S963,(N963:P963,Q963:AE963)),0)</f>
        <v>7</v>
      </c>
      <c r="AK963" s="2">
        <f t="shared" si="380"/>
        <v>6.1170987474512091E-3</v>
      </c>
      <c r="AL963" s="2">
        <f t="shared" si="381"/>
        <v>2.1846781240897175E-3</v>
      </c>
      <c r="AM963" s="2">
        <f t="shared" si="382"/>
        <v>1.6020972909991261E-3</v>
      </c>
      <c r="AN963" s="2">
        <f t="shared" si="383"/>
        <v>4.3693562481794348E-4</v>
      </c>
      <c r="AP963" t="s">
        <v>2506</v>
      </c>
      <c r="AQ963" t="s">
        <v>585</v>
      </c>
      <c r="AR963">
        <v>2</v>
      </c>
      <c r="AT963" s="93" t="s">
        <v>844</v>
      </c>
      <c r="AU963" s="92" t="s">
        <v>201</v>
      </c>
      <c r="AV963" s="83" t="str">
        <f t="shared" si="384"/>
        <v>20061</v>
      </c>
      <c r="AX963" s="7" t="s">
        <v>3753</v>
      </c>
    </row>
    <row r="964" spans="1:50" hidden="1" outlineLevel="1">
      <c r="A964" t="s">
        <v>2507</v>
      </c>
      <c r="B964" t="s">
        <v>585</v>
      </c>
      <c r="C964" s="1">
        <f t="shared" si="373"/>
        <v>1495</v>
      </c>
      <c r="D964" s="7">
        <f>RANK(N964,(N964:P964,Q964:AE964))</f>
        <v>2</v>
      </c>
      <c r="E964" s="7">
        <f>RANK(O964,(N964:P964,Q964:AE964))</f>
        <v>1</v>
      </c>
      <c r="F964" s="7">
        <f>IF(P964&gt;0,RANK(P964,(N964:P964,Q964:AE964)),0)</f>
        <v>3</v>
      </c>
      <c r="G964" s="1">
        <f t="shared" si="374"/>
        <v>826</v>
      </c>
      <c r="H964" s="2">
        <f t="shared" si="375"/>
        <v>0.55250836120401337</v>
      </c>
      <c r="I964" s="2"/>
      <c r="J964" s="2">
        <f t="shared" si="376"/>
        <v>0.1979933110367893</v>
      </c>
      <c r="K964" s="2">
        <f t="shared" si="377"/>
        <v>0.75050167224080266</v>
      </c>
      <c r="L964" s="2">
        <f t="shared" si="378"/>
        <v>2.9431438127090301E-2</v>
      </c>
      <c r="M964" s="2">
        <f t="shared" si="379"/>
        <v>2.2073578595317736E-2</v>
      </c>
      <c r="N964" s="1">
        <v>296</v>
      </c>
      <c r="O964" s="1">
        <v>1122</v>
      </c>
      <c r="P964" s="1">
        <v>44</v>
      </c>
      <c r="Q964" s="1">
        <v>23</v>
      </c>
      <c r="R964" s="1">
        <v>6</v>
      </c>
      <c r="S964" s="1">
        <v>1</v>
      </c>
      <c r="T964" s="1">
        <v>3</v>
      </c>
      <c r="AG964" s="7">
        <f>IF(Q964&gt;0,RANK(Q964,(N964:P964,Q964:AE964)),0)</f>
        <v>4</v>
      </c>
      <c r="AH964" s="7">
        <f>IF(R964&gt;0,RANK(R964,(N964:P964,Q964:AE964)),0)</f>
        <v>5</v>
      </c>
      <c r="AI964" s="7">
        <f>IF(T964&gt;0,RANK(T964,(N964:P964,Q964:AE964)),0)</f>
        <v>6</v>
      </c>
      <c r="AJ964" s="7">
        <f>IF(S964&gt;0,RANK(S964,(N964:P964,Q964:AE964)),0)</f>
        <v>7</v>
      </c>
      <c r="AK964" s="2">
        <f t="shared" si="380"/>
        <v>1.5384615384615385E-2</v>
      </c>
      <c r="AL964" s="2">
        <f t="shared" si="381"/>
        <v>4.0133779264214043E-3</v>
      </c>
      <c r="AM964" s="2">
        <f t="shared" si="382"/>
        <v>2.0066889632107021E-3</v>
      </c>
      <c r="AN964" s="2">
        <f t="shared" si="383"/>
        <v>6.6889632107023408E-4</v>
      </c>
      <c r="AP964" t="s">
        <v>2507</v>
      </c>
      <c r="AQ964" t="s">
        <v>585</v>
      </c>
      <c r="AR964">
        <v>1</v>
      </c>
      <c r="AT964" s="93" t="s">
        <v>844</v>
      </c>
      <c r="AU964" s="92" t="s">
        <v>202</v>
      </c>
      <c r="AV964" s="83" t="str">
        <f t="shared" si="384"/>
        <v>20063</v>
      </c>
      <c r="AX964" s="7" t="s">
        <v>3753</v>
      </c>
    </row>
    <row r="965" spans="1:50" hidden="1" outlineLevel="1">
      <c r="A965" t="s">
        <v>2965</v>
      </c>
      <c r="B965" t="s">
        <v>585</v>
      </c>
      <c r="C965" s="1">
        <f t="shared" ref="C965:C996" si="385">SUM(N965:AE965)</f>
        <v>1474</v>
      </c>
      <c r="D965" s="7">
        <f>RANK(N965,(N965:P965,Q965:AE965))</f>
        <v>2</v>
      </c>
      <c r="E965" s="7">
        <f>RANK(O965,(N965:P965,Q965:AE965))</f>
        <v>1</v>
      </c>
      <c r="F965" s="7">
        <f>IF(P965&gt;0,RANK(P965,(N965:P965,Q965:AE965)),0)</f>
        <v>3</v>
      </c>
      <c r="G965" s="1">
        <f t="shared" ref="G965:G996" si="386">IF(D965=1,N965,IF(E965=1,O965,P965))-IF(D965=2,N965,IF(E965=2,O965,P965))</f>
        <v>712</v>
      </c>
      <c r="H965" s="2">
        <f t="shared" ref="H965:H996" si="387">G965/C965</f>
        <v>0.48303934871099052</v>
      </c>
      <c r="I965" s="2"/>
      <c r="J965" s="2">
        <f t="shared" ref="J965:J996" si="388">IF($C965=0,"-",N965/$C965)</f>
        <v>0.23473541383989144</v>
      </c>
      <c r="K965" s="2">
        <f t="shared" ref="K965:K996" si="389">IF($C965=0,"-",O965/$C965)</f>
        <v>0.71777476255088191</v>
      </c>
      <c r="L965" s="2">
        <f t="shared" ref="L965:L996" si="390">IF($C965=0,"-",P965/$C965)</f>
        <v>3.1886024423337857E-2</v>
      </c>
      <c r="M965" s="2">
        <f t="shared" ref="M965:M996" si="391">IF(C965=0,"-",(1-J965-K965-L965))</f>
        <v>1.5603799185888854E-2</v>
      </c>
      <c r="N965" s="1">
        <v>346</v>
      </c>
      <c r="O965" s="1">
        <v>1058</v>
      </c>
      <c r="P965" s="1">
        <v>47</v>
      </c>
      <c r="Q965" s="1">
        <v>14</v>
      </c>
      <c r="R965" s="1">
        <v>5</v>
      </c>
      <c r="S965" s="1">
        <v>0</v>
      </c>
      <c r="T965" s="1">
        <v>4</v>
      </c>
      <c r="AG965" s="7">
        <f>IF(Q965&gt;0,RANK(Q965,(N965:P965,Q965:AE965)),0)</f>
        <v>4</v>
      </c>
      <c r="AH965" s="7">
        <f>IF(R965&gt;0,RANK(R965,(N965:P965,Q965:AE965)),0)</f>
        <v>5</v>
      </c>
      <c r="AI965" s="7">
        <f>IF(T965&gt;0,RANK(T965,(N965:P965,Q965:AE965)),0)</f>
        <v>6</v>
      </c>
      <c r="AJ965" s="7">
        <f>IF(S965&gt;0,RANK(S965,(N965:P965,Q965:AE965)),0)</f>
        <v>0</v>
      </c>
      <c r="AK965" s="2">
        <f t="shared" ref="AK965:AK996" si="392">IF($C965=0,"-",Q965/$C965)</f>
        <v>9.497964721845319E-3</v>
      </c>
      <c r="AL965" s="2">
        <f t="shared" ref="AL965:AL996" si="393">IF($C965=0,"-",R965/$C965)</f>
        <v>3.3921302578018998E-3</v>
      </c>
      <c r="AM965" s="2">
        <f t="shared" ref="AM965:AM996" si="394">IF($C965=0,"-",T965/$C965)</f>
        <v>2.7137042062415195E-3</v>
      </c>
      <c r="AN965" s="2">
        <f t="shared" ref="AN965:AN996" si="395">IF($C965=0,"-",S965/$C965)</f>
        <v>0</v>
      </c>
      <c r="AP965" t="s">
        <v>2965</v>
      </c>
      <c r="AQ965" t="s">
        <v>585</v>
      </c>
      <c r="AR965">
        <v>1</v>
      </c>
      <c r="AT965" s="93" t="s">
        <v>844</v>
      </c>
      <c r="AU965" s="92" t="s">
        <v>1482</v>
      </c>
      <c r="AV965" s="83" t="str">
        <f t="shared" ref="AV965:AV996" si="396">AT965&amp;AU965</f>
        <v>20065</v>
      </c>
      <c r="AX965" s="7" t="s">
        <v>3753</v>
      </c>
    </row>
    <row r="966" spans="1:50" hidden="1" outlineLevel="1">
      <c r="A966" t="s">
        <v>3189</v>
      </c>
      <c r="B966" t="s">
        <v>585</v>
      </c>
      <c r="C966" s="1">
        <f t="shared" si="385"/>
        <v>2856</v>
      </c>
      <c r="D966" s="7">
        <f>RANK(N966,(N966:P966,Q966:AE966))</f>
        <v>2</v>
      </c>
      <c r="E966" s="7">
        <f>RANK(O966,(N966:P966,Q966:AE966))</f>
        <v>1</v>
      </c>
      <c r="F966" s="7">
        <f>IF(P966&gt;0,RANK(P966,(N966:P966,Q966:AE966)),0)</f>
        <v>3</v>
      </c>
      <c r="G966" s="1">
        <f t="shared" si="386"/>
        <v>1443</v>
      </c>
      <c r="H966" s="2">
        <f t="shared" si="387"/>
        <v>0.50525210084033612</v>
      </c>
      <c r="I966" s="2"/>
      <c r="J966" s="2">
        <f t="shared" si="388"/>
        <v>0.23914565826330533</v>
      </c>
      <c r="K966" s="2">
        <f t="shared" si="389"/>
        <v>0.74439775910364148</v>
      </c>
      <c r="L966" s="2">
        <f t="shared" si="390"/>
        <v>1.365546218487395E-2</v>
      </c>
      <c r="M966" s="2">
        <f t="shared" si="391"/>
        <v>2.8011204481792132E-3</v>
      </c>
      <c r="N966" s="1">
        <v>683</v>
      </c>
      <c r="O966" s="1">
        <v>2126</v>
      </c>
      <c r="P966" s="1">
        <v>39</v>
      </c>
      <c r="Q966" s="1">
        <v>5</v>
      </c>
      <c r="R966" s="1">
        <v>1</v>
      </c>
      <c r="S966" s="1">
        <v>1</v>
      </c>
      <c r="T966" s="1">
        <v>1</v>
      </c>
      <c r="AG966" s="7">
        <f>IF(Q966&gt;0,RANK(Q966,(N966:P966,Q966:AE966)),0)</f>
        <v>4</v>
      </c>
      <c r="AH966" s="7">
        <f>IF(R966&gt;0,RANK(R966,(N966:P966,Q966:AE966)),0)</f>
        <v>5</v>
      </c>
      <c r="AI966" s="7">
        <f>IF(T966&gt;0,RANK(T966,(N966:P966,Q966:AE966)),0)</f>
        <v>5</v>
      </c>
      <c r="AJ966" s="7">
        <f>IF(S966&gt;0,RANK(S966,(N966:P966,Q966:AE966)),0)</f>
        <v>5</v>
      </c>
      <c r="AK966" s="2">
        <f t="shared" si="392"/>
        <v>1.7507002801120449E-3</v>
      </c>
      <c r="AL966" s="2">
        <f t="shared" si="393"/>
        <v>3.5014005602240897E-4</v>
      </c>
      <c r="AM966" s="2">
        <f t="shared" si="394"/>
        <v>3.5014005602240897E-4</v>
      </c>
      <c r="AN966" s="2">
        <f t="shared" si="395"/>
        <v>3.5014005602240897E-4</v>
      </c>
      <c r="AP966" t="s">
        <v>3189</v>
      </c>
      <c r="AQ966" t="s">
        <v>585</v>
      </c>
      <c r="AR966">
        <v>1</v>
      </c>
      <c r="AT966" s="93" t="s">
        <v>844</v>
      </c>
      <c r="AU966" s="92" t="s">
        <v>1483</v>
      </c>
      <c r="AV966" s="83" t="str">
        <f t="shared" si="396"/>
        <v>20067</v>
      </c>
      <c r="AX966" s="7" t="s">
        <v>3753</v>
      </c>
    </row>
    <row r="967" spans="1:50" hidden="1" outlineLevel="1">
      <c r="A967" t="s">
        <v>3033</v>
      </c>
      <c r="B967" t="s">
        <v>585</v>
      </c>
      <c r="C967" s="1">
        <f t="shared" si="385"/>
        <v>2160</v>
      </c>
      <c r="D967" s="7">
        <f>RANK(N967,(N967:P967,Q967:AE967))</f>
        <v>2</v>
      </c>
      <c r="E967" s="7">
        <f>RANK(O967,(N967:P967,Q967:AE967))</f>
        <v>1</v>
      </c>
      <c r="F967" s="7">
        <f>IF(P967&gt;0,RANK(P967,(N967:P967,Q967:AE967)),0)</f>
        <v>3</v>
      </c>
      <c r="G967" s="1">
        <f t="shared" si="386"/>
        <v>1149</v>
      </c>
      <c r="H967" s="2">
        <f t="shared" si="387"/>
        <v>0.53194444444444444</v>
      </c>
      <c r="I967" s="2"/>
      <c r="J967" s="2">
        <f t="shared" si="388"/>
        <v>0.22314814814814815</v>
      </c>
      <c r="K967" s="2">
        <f t="shared" si="389"/>
        <v>0.75509259259259254</v>
      </c>
      <c r="L967" s="2">
        <f t="shared" si="390"/>
        <v>1.2500000000000001E-2</v>
      </c>
      <c r="M967" s="2">
        <f t="shared" si="391"/>
        <v>9.2592592592593663E-3</v>
      </c>
      <c r="N967" s="1">
        <v>482</v>
      </c>
      <c r="O967" s="1">
        <v>1631</v>
      </c>
      <c r="P967" s="1">
        <v>27</v>
      </c>
      <c r="Q967" s="1">
        <v>10</v>
      </c>
      <c r="R967" s="1">
        <v>9</v>
      </c>
      <c r="S967" s="1">
        <v>0</v>
      </c>
      <c r="T967" s="1">
        <v>1</v>
      </c>
      <c r="AG967" s="7">
        <f>IF(Q967&gt;0,RANK(Q967,(N967:P967,Q967:AE967)),0)</f>
        <v>4</v>
      </c>
      <c r="AH967" s="7">
        <f>IF(R967&gt;0,RANK(R967,(N967:P967,Q967:AE967)),0)</f>
        <v>5</v>
      </c>
      <c r="AI967" s="7">
        <f>IF(T967&gt;0,RANK(T967,(N967:P967,Q967:AE967)),0)</f>
        <v>6</v>
      </c>
      <c r="AJ967" s="7">
        <f>IF(S967&gt;0,RANK(S967,(N967:P967,Q967:AE967)),0)</f>
        <v>0</v>
      </c>
      <c r="AK967" s="2">
        <f t="shared" si="392"/>
        <v>4.6296296296296294E-3</v>
      </c>
      <c r="AL967" s="2">
        <f t="shared" si="393"/>
        <v>4.1666666666666666E-3</v>
      </c>
      <c r="AM967" s="2">
        <f t="shared" si="394"/>
        <v>4.6296296296296298E-4</v>
      </c>
      <c r="AN967" s="2">
        <f t="shared" si="395"/>
        <v>0</v>
      </c>
      <c r="AP967" t="s">
        <v>3033</v>
      </c>
      <c r="AQ967" t="s">
        <v>585</v>
      </c>
      <c r="AR967">
        <v>1</v>
      </c>
      <c r="AT967" s="93" t="s">
        <v>844</v>
      </c>
      <c r="AU967" s="92" t="s">
        <v>1484</v>
      </c>
      <c r="AV967" s="83" t="str">
        <f t="shared" si="396"/>
        <v>20069</v>
      </c>
      <c r="AX967" s="7" t="s">
        <v>3753</v>
      </c>
    </row>
    <row r="968" spans="1:50" hidden="1" outlineLevel="1">
      <c r="A968" t="s">
        <v>3156</v>
      </c>
      <c r="B968" t="s">
        <v>585</v>
      </c>
      <c r="C968" s="1">
        <f t="shared" si="385"/>
        <v>803</v>
      </c>
      <c r="D968" s="7">
        <f>RANK(N968,(N968:P968,Q968:AE968))</f>
        <v>2</v>
      </c>
      <c r="E968" s="7">
        <f>RANK(O968,(N968:P968,Q968:AE968))</f>
        <v>1</v>
      </c>
      <c r="F968" s="7">
        <f>IF(P968&gt;0,RANK(P968,(N968:P968,Q968:AE968)),0)</f>
        <v>3</v>
      </c>
      <c r="G968" s="1">
        <f t="shared" si="386"/>
        <v>485</v>
      </c>
      <c r="H968" s="2">
        <f t="shared" si="387"/>
        <v>0.60398505603985053</v>
      </c>
      <c r="I968" s="2"/>
      <c r="J968" s="2">
        <f t="shared" si="388"/>
        <v>0.17808219178082191</v>
      </c>
      <c r="K968" s="2">
        <f t="shared" si="389"/>
        <v>0.7820672478206725</v>
      </c>
      <c r="L968" s="2">
        <f t="shared" si="390"/>
        <v>2.9887920298879204E-2</v>
      </c>
      <c r="M968" s="2">
        <f t="shared" si="391"/>
        <v>9.9626400996263367E-3</v>
      </c>
      <c r="N968" s="1">
        <v>143</v>
      </c>
      <c r="O968" s="1">
        <v>628</v>
      </c>
      <c r="P968" s="1">
        <v>24</v>
      </c>
      <c r="Q968" s="1">
        <v>5</v>
      </c>
      <c r="R968" s="1">
        <v>3</v>
      </c>
      <c r="S968" s="1">
        <v>0</v>
      </c>
      <c r="T968" s="1">
        <v>0</v>
      </c>
      <c r="AG968" s="7">
        <f>IF(Q968&gt;0,RANK(Q968,(N968:P968,Q968:AE968)),0)</f>
        <v>4</v>
      </c>
      <c r="AH968" s="7">
        <f>IF(R968&gt;0,RANK(R968,(N968:P968,Q968:AE968)),0)</f>
        <v>5</v>
      </c>
      <c r="AI968" s="7">
        <f>IF(T968&gt;0,RANK(T968,(N968:P968,Q968:AE968)),0)</f>
        <v>0</v>
      </c>
      <c r="AJ968" s="7">
        <f>IF(S968&gt;0,RANK(S968,(N968:P968,Q968:AE968)),0)</f>
        <v>0</v>
      </c>
      <c r="AK968" s="2">
        <f t="shared" si="392"/>
        <v>6.2266500622665004E-3</v>
      </c>
      <c r="AL968" s="2">
        <f t="shared" si="393"/>
        <v>3.7359900373599006E-3</v>
      </c>
      <c r="AM968" s="2">
        <f t="shared" si="394"/>
        <v>0</v>
      </c>
      <c r="AN968" s="2">
        <f t="shared" si="395"/>
        <v>0</v>
      </c>
      <c r="AP968" t="s">
        <v>3156</v>
      </c>
      <c r="AQ968" t="s">
        <v>585</v>
      </c>
      <c r="AR968">
        <v>1</v>
      </c>
      <c r="AT968" s="93" t="s">
        <v>844</v>
      </c>
      <c r="AU968" s="92" t="s">
        <v>661</v>
      </c>
      <c r="AV968" s="83" t="str">
        <f t="shared" si="396"/>
        <v>20071</v>
      </c>
      <c r="AX968" s="7" t="s">
        <v>3753</v>
      </c>
    </row>
    <row r="969" spans="1:50" hidden="1" outlineLevel="1">
      <c r="A969" t="s">
        <v>2832</v>
      </c>
      <c r="B969" t="s">
        <v>585</v>
      </c>
      <c r="C969" s="1">
        <f t="shared" si="385"/>
        <v>3561</v>
      </c>
      <c r="D969" s="7">
        <f>RANK(N969,(N969:P969,Q969:AE969))</f>
        <v>2</v>
      </c>
      <c r="E969" s="7">
        <f>RANK(O969,(N969:P969,Q969:AE969))</f>
        <v>1</v>
      </c>
      <c r="F969" s="7">
        <f>IF(P969&gt;0,RANK(P969,(N969:P969,Q969:AE969)),0)</f>
        <v>3</v>
      </c>
      <c r="G969" s="1">
        <f t="shared" si="386"/>
        <v>1365</v>
      </c>
      <c r="H969" s="2">
        <f t="shared" si="387"/>
        <v>0.38331929233361417</v>
      </c>
      <c r="I969" s="2"/>
      <c r="J969" s="2">
        <f t="shared" si="388"/>
        <v>0.28840213423195732</v>
      </c>
      <c r="K969" s="2">
        <f t="shared" si="389"/>
        <v>0.67172142656557143</v>
      </c>
      <c r="L969" s="2">
        <f t="shared" si="390"/>
        <v>2.274641954507161E-2</v>
      </c>
      <c r="M969" s="2">
        <f t="shared" si="391"/>
        <v>1.7130019657399582E-2</v>
      </c>
      <c r="N969" s="1">
        <v>1027</v>
      </c>
      <c r="O969" s="1">
        <v>2392</v>
      </c>
      <c r="P969" s="1">
        <v>81</v>
      </c>
      <c r="Q969" s="1">
        <v>39</v>
      </c>
      <c r="R969" s="1">
        <v>10</v>
      </c>
      <c r="S969" s="1">
        <v>6</v>
      </c>
      <c r="T969" s="1">
        <v>6</v>
      </c>
      <c r="AG969" s="7">
        <f>IF(Q969&gt;0,RANK(Q969,(N969:P969,Q969:AE969)),0)</f>
        <v>4</v>
      </c>
      <c r="AH969" s="7">
        <f>IF(R969&gt;0,RANK(R969,(N969:P969,Q969:AE969)),0)</f>
        <v>5</v>
      </c>
      <c r="AI969" s="7">
        <f>IF(T969&gt;0,RANK(T969,(N969:P969,Q969:AE969)),0)</f>
        <v>6</v>
      </c>
      <c r="AJ969" s="7">
        <f>IF(S969&gt;0,RANK(S969,(N969:P969,Q969:AE969)),0)</f>
        <v>6</v>
      </c>
      <c r="AK969" s="2">
        <f t="shared" si="392"/>
        <v>1.0951979780960405E-2</v>
      </c>
      <c r="AL969" s="2">
        <f t="shared" si="393"/>
        <v>2.808199943836001E-3</v>
      </c>
      <c r="AM969" s="2">
        <f t="shared" si="394"/>
        <v>1.6849199663016006E-3</v>
      </c>
      <c r="AN969" s="2">
        <f t="shared" si="395"/>
        <v>1.6849199663016006E-3</v>
      </c>
      <c r="AP969" t="s">
        <v>2832</v>
      </c>
      <c r="AQ969" t="s">
        <v>585</v>
      </c>
      <c r="AR969">
        <v>4</v>
      </c>
      <c r="AT969" s="93" t="s">
        <v>844</v>
      </c>
      <c r="AU969" s="92" t="s">
        <v>662</v>
      </c>
      <c r="AV969" s="83" t="str">
        <f t="shared" si="396"/>
        <v>20073</v>
      </c>
      <c r="AX969" s="7" t="s">
        <v>3753</v>
      </c>
    </row>
    <row r="970" spans="1:50" hidden="1" outlineLevel="1">
      <c r="A970" t="s">
        <v>3051</v>
      </c>
      <c r="B970" t="s">
        <v>585</v>
      </c>
      <c r="C970" s="1">
        <f t="shared" si="385"/>
        <v>1192</v>
      </c>
      <c r="D970" s="7">
        <f>RANK(N970,(N970:P970,Q970:AE970))</f>
        <v>2</v>
      </c>
      <c r="E970" s="7">
        <f>RANK(O970,(N970:P970,Q970:AE970))</f>
        <v>1</v>
      </c>
      <c r="F970" s="7">
        <f>IF(P970&gt;0,RANK(P970,(N970:P970,Q970:AE970)),0)</f>
        <v>3</v>
      </c>
      <c r="G970" s="1">
        <f t="shared" si="386"/>
        <v>637</v>
      </c>
      <c r="H970" s="2">
        <f t="shared" si="387"/>
        <v>0.53439597315436238</v>
      </c>
      <c r="I970" s="2"/>
      <c r="J970" s="2">
        <f t="shared" si="388"/>
        <v>0.22147651006711411</v>
      </c>
      <c r="K970" s="2">
        <f t="shared" si="389"/>
        <v>0.75587248322147649</v>
      </c>
      <c r="L970" s="2">
        <f t="shared" si="390"/>
        <v>1.2583892617449664E-2</v>
      </c>
      <c r="M970" s="2">
        <f t="shared" si="391"/>
        <v>1.0067114093959741E-2</v>
      </c>
      <c r="N970" s="1">
        <v>264</v>
      </c>
      <c r="O970" s="1">
        <v>901</v>
      </c>
      <c r="P970" s="1">
        <v>15</v>
      </c>
      <c r="Q970" s="1">
        <v>6</v>
      </c>
      <c r="R970" s="1">
        <v>4</v>
      </c>
      <c r="S970" s="1">
        <v>1</v>
      </c>
      <c r="T970" s="1">
        <v>1</v>
      </c>
      <c r="AG970" s="7">
        <f>IF(Q970&gt;0,RANK(Q970,(N970:P970,Q970:AE970)),0)</f>
        <v>4</v>
      </c>
      <c r="AH970" s="7">
        <f>IF(R970&gt;0,RANK(R970,(N970:P970,Q970:AE970)),0)</f>
        <v>5</v>
      </c>
      <c r="AI970" s="7">
        <f>IF(T970&gt;0,RANK(T970,(N970:P970,Q970:AE970)),0)</f>
        <v>6</v>
      </c>
      <c r="AJ970" s="7">
        <f>IF(S970&gt;0,RANK(S970,(N970:P970,Q970:AE970)),0)</f>
        <v>6</v>
      </c>
      <c r="AK970" s="2">
        <f t="shared" si="392"/>
        <v>5.0335570469798654E-3</v>
      </c>
      <c r="AL970" s="2">
        <f t="shared" si="393"/>
        <v>3.3557046979865771E-3</v>
      </c>
      <c r="AM970" s="2">
        <f t="shared" si="394"/>
        <v>8.3892617449664428E-4</v>
      </c>
      <c r="AN970" s="2">
        <f t="shared" si="395"/>
        <v>8.3892617449664428E-4</v>
      </c>
      <c r="AP970" t="s">
        <v>3051</v>
      </c>
      <c r="AQ970" t="s">
        <v>585</v>
      </c>
      <c r="AR970">
        <v>1</v>
      </c>
      <c r="AT970" s="93" t="s">
        <v>844</v>
      </c>
      <c r="AU970" s="92" t="s">
        <v>663</v>
      </c>
      <c r="AV970" s="83" t="str">
        <f t="shared" si="396"/>
        <v>20075</v>
      </c>
      <c r="AX970" s="7" t="s">
        <v>3753</v>
      </c>
    </row>
    <row r="971" spans="1:50" hidden="1" outlineLevel="1">
      <c r="A971" t="s">
        <v>3782</v>
      </c>
      <c r="B971" t="s">
        <v>585</v>
      </c>
      <c r="C971" s="1">
        <f t="shared" si="385"/>
        <v>3055</v>
      </c>
      <c r="D971" s="7">
        <f>RANK(N971,(N971:P971,Q971:AE971))</f>
        <v>2</v>
      </c>
      <c r="E971" s="7">
        <f>RANK(O971,(N971:P971,Q971:AE971))</f>
        <v>1</v>
      </c>
      <c r="F971" s="7">
        <f>IF(P971&gt;0,RANK(P971,(N971:P971,Q971:AE971)),0)</f>
        <v>3</v>
      </c>
      <c r="G971" s="1">
        <f t="shared" si="386"/>
        <v>1207</v>
      </c>
      <c r="H971" s="2">
        <f t="shared" si="387"/>
        <v>0.39509001636661212</v>
      </c>
      <c r="I971" s="2"/>
      <c r="J971" s="2">
        <f t="shared" si="388"/>
        <v>0.2844517184942717</v>
      </c>
      <c r="K971" s="2">
        <f t="shared" si="389"/>
        <v>0.67954173486088376</v>
      </c>
      <c r="L971" s="2">
        <f t="shared" si="390"/>
        <v>2.4549918166939442E-2</v>
      </c>
      <c r="M971" s="2">
        <f t="shared" si="391"/>
        <v>1.1456628477905153E-2</v>
      </c>
      <c r="N971" s="1">
        <v>869</v>
      </c>
      <c r="O971" s="1">
        <v>2076</v>
      </c>
      <c r="P971" s="1">
        <v>75</v>
      </c>
      <c r="Q971" s="1">
        <v>20</v>
      </c>
      <c r="R971" s="1">
        <v>5</v>
      </c>
      <c r="S971" s="1">
        <v>6</v>
      </c>
      <c r="T971" s="1">
        <v>4</v>
      </c>
      <c r="AG971" s="7">
        <f>IF(Q971&gt;0,RANK(Q971,(N971:P971,Q971:AE971)),0)</f>
        <v>4</v>
      </c>
      <c r="AH971" s="7">
        <f>IF(R971&gt;0,RANK(R971,(N971:P971,Q971:AE971)),0)</f>
        <v>6</v>
      </c>
      <c r="AI971" s="7">
        <f>IF(T971&gt;0,RANK(T971,(N971:P971,Q971:AE971)),0)</f>
        <v>7</v>
      </c>
      <c r="AJ971" s="7">
        <f>IF(S971&gt;0,RANK(S971,(N971:P971,Q971:AE971)),0)</f>
        <v>5</v>
      </c>
      <c r="AK971" s="2">
        <f t="shared" si="392"/>
        <v>6.5466448445171853E-3</v>
      </c>
      <c r="AL971" s="2">
        <f t="shared" si="393"/>
        <v>1.6366612111292963E-3</v>
      </c>
      <c r="AM971" s="2">
        <f t="shared" si="394"/>
        <v>1.3093289689034371E-3</v>
      </c>
      <c r="AN971" s="2">
        <f t="shared" si="395"/>
        <v>1.9639934533551553E-3</v>
      </c>
      <c r="AP971" t="s">
        <v>3782</v>
      </c>
      <c r="AQ971" t="s">
        <v>585</v>
      </c>
      <c r="AR971">
        <v>4</v>
      </c>
      <c r="AT971" s="93" t="s">
        <v>844</v>
      </c>
      <c r="AU971" s="92" t="s">
        <v>664</v>
      </c>
      <c r="AV971" s="83" t="str">
        <f t="shared" si="396"/>
        <v>20077</v>
      </c>
      <c r="AX971" s="7" t="s">
        <v>3753</v>
      </c>
    </row>
    <row r="972" spans="1:50" hidden="1" outlineLevel="1">
      <c r="A972" t="s">
        <v>1233</v>
      </c>
      <c r="B972" t="s">
        <v>585</v>
      </c>
      <c r="C972" s="1">
        <f t="shared" si="385"/>
        <v>13684</v>
      </c>
      <c r="D972" s="7">
        <f>RANK(N972,(N972:P972,Q972:AE972))</f>
        <v>2</v>
      </c>
      <c r="E972" s="7">
        <f>RANK(O972,(N972:P972,Q972:AE972))</f>
        <v>1</v>
      </c>
      <c r="F972" s="7">
        <f>IF(P972&gt;0,RANK(P972,(N972:P972,Q972:AE972)),0)</f>
        <v>3</v>
      </c>
      <c r="G972" s="1">
        <f t="shared" si="386"/>
        <v>3680</v>
      </c>
      <c r="H972" s="2">
        <f t="shared" si="387"/>
        <v>0.26892721426483485</v>
      </c>
      <c r="I972" s="2"/>
      <c r="J972" s="2">
        <f t="shared" si="388"/>
        <v>0.3355013154048524</v>
      </c>
      <c r="K972" s="2">
        <f t="shared" si="389"/>
        <v>0.60442852966968719</v>
      </c>
      <c r="L972" s="2">
        <f t="shared" si="390"/>
        <v>4.7573808827828121E-2</v>
      </c>
      <c r="M972" s="2">
        <f t="shared" si="391"/>
        <v>1.2496346097632297E-2</v>
      </c>
      <c r="N972" s="1">
        <v>4591</v>
      </c>
      <c r="O972" s="1">
        <v>8271</v>
      </c>
      <c r="P972" s="1">
        <v>651</v>
      </c>
      <c r="Q972" s="1">
        <v>76</v>
      </c>
      <c r="R972" s="1">
        <v>54</v>
      </c>
      <c r="S972" s="1">
        <v>21</v>
      </c>
      <c r="T972" s="1">
        <v>20</v>
      </c>
      <c r="AG972" s="7">
        <f>IF(Q972&gt;0,RANK(Q972,(N972:P972,Q972:AE972)),0)</f>
        <v>4</v>
      </c>
      <c r="AH972" s="7">
        <f>IF(R972&gt;0,RANK(R972,(N972:P972,Q972:AE972)),0)</f>
        <v>5</v>
      </c>
      <c r="AI972" s="7">
        <f>IF(T972&gt;0,RANK(T972,(N972:P972,Q972:AE972)),0)</f>
        <v>7</v>
      </c>
      <c r="AJ972" s="7">
        <f>IF(S972&gt;0,RANK(S972,(N972:P972,Q972:AE972)),0)</f>
        <v>6</v>
      </c>
      <c r="AK972" s="2">
        <f t="shared" si="392"/>
        <v>5.553931598947676E-3</v>
      </c>
      <c r="AL972" s="2">
        <f t="shared" si="393"/>
        <v>3.9462145571470333E-3</v>
      </c>
      <c r="AM972" s="2">
        <f t="shared" si="394"/>
        <v>1.4615609470914938E-3</v>
      </c>
      <c r="AN972" s="2">
        <f t="shared" si="395"/>
        <v>1.5346389944460683E-3</v>
      </c>
      <c r="AP972" t="s">
        <v>1233</v>
      </c>
      <c r="AQ972" t="s">
        <v>585</v>
      </c>
      <c r="AR972">
        <v>4</v>
      </c>
      <c r="AT972" s="93" t="s">
        <v>844</v>
      </c>
      <c r="AU972" s="92" t="s">
        <v>665</v>
      </c>
      <c r="AV972" s="83" t="str">
        <f t="shared" si="396"/>
        <v>20079</v>
      </c>
      <c r="AX972" s="7" t="s">
        <v>3753</v>
      </c>
    </row>
    <row r="973" spans="1:50" hidden="1" outlineLevel="1">
      <c r="A973" t="s">
        <v>1045</v>
      </c>
      <c r="B973" t="s">
        <v>585</v>
      </c>
      <c r="C973" s="1">
        <f t="shared" si="385"/>
        <v>1616</v>
      </c>
      <c r="D973" s="7">
        <f>RANK(N973,(N973:P973,Q973:AE973))</f>
        <v>2</v>
      </c>
      <c r="E973" s="7">
        <f>RANK(O973,(N973:P973,Q973:AE973))</f>
        <v>1</v>
      </c>
      <c r="F973" s="7">
        <f>IF(P973&gt;0,RANK(P973,(N973:P973,Q973:AE973)),0)</f>
        <v>3</v>
      </c>
      <c r="G973" s="1">
        <f t="shared" si="386"/>
        <v>1060</v>
      </c>
      <c r="H973" s="2">
        <f t="shared" si="387"/>
        <v>0.65594059405940597</v>
      </c>
      <c r="I973" s="2"/>
      <c r="J973" s="2">
        <f t="shared" si="388"/>
        <v>0.16274752475247525</v>
      </c>
      <c r="K973" s="2">
        <f t="shared" si="389"/>
        <v>0.81868811881188119</v>
      </c>
      <c r="L973" s="2">
        <f t="shared" si="390"/>
        <v>9.9009900990099011E-3</v>
      </c>
      <c r="M973" s="2">
        <f t="shared" si="391"/>
        <v>8.6633663366336797E-3</v>
      </c>
      <c r="N973" s="1">
        <v>263</v>
      </c>
      <c r="O973" s="1">
        <v>1323</v>
      </c>
      <c r="P973" s="1">
        <v>16</v>
      </c>
      <c r="Q973" s="1">
        <v>11</v>
      </c>
      <c r="R973" s="1">
        <v>3</v>
      </c>
      <c r="S973" s="1">
        <v>0</v>
      </c>
      <c r="T973" s="1">
        <v>0</v>
      </c>
      <c r="AG973" s="7">
        <f>IF(Q973&gt;0,RANK(Q973,(N973:P973,Q973:AE973)),0)</f>
        <v>4</v>
      </c>
      <c r="AH973" s="7">
        <f>IF(R973&gt;0,RANK(R973,(N973:P973,Q973:AE973)),0)</f>
        <v>5</v>
      </c>
      <c r="AI973" s="7">
        <f>IF(T973&gt;0,RANK(T973,(N973:P973,Q973:AE973)),0)</f>
        <v>0</v>
      </c>
      <c r="AJ973" s="7">
        <f>IF(S973&gt;0,RANK(S973,(N973:P973,Q973:AE973)),0)</f>
        <v>0</v>
      </c>
      <c r="AK973" s="2">
        <f t="shared" si="392"/>
        <v>6.8069306930693069E-3</v>
      </c>
      <c r="AL973" s="2">
        <f t="shared" si="393"/>
        <v>1.8564356435643563E-3</v>
      </c>
      <c r="AM973" s="2">
        <f t="shared" si="394"/>
        <v>0</v>
      </c>
      <c r="AN973" s="2">
        <f t="shared" si="395"/>
        <v>0</v>
      </c>
      <c r="AP973" t="s">
        <v>1045</v>
      </c>
      <c r="AQ973" t="s">
        <v>585</v>
      </c>
      <c r="AR973">
        <v>1</v>
      </c>
      <c r="AT973" s="93" t="s">
        <v>844</v>
      </c>
      <c r="AU973" s="92" t="s">
        <v>666</v>
      </c>
      <c r="AV973" s="83" t="str">
        <f t="shared" si="396"/>
        <v>20081</v>
      </c>
      <c r="AX973" s="7" t="s">
        <v>3753</v>
      </c>
    </row>
    <row r="974" spans="1:50" hidden="1" outlineLevel="1">
      <c r="A974" t="s">
        <v>2520</v>
      </c>
      <c r="B974" t="s">
        <v>585</v>
      </c>
      <c r="C974" s="1">
        <f t="shared" si="385"/>
        <v>1088</v>
      </c>
      <c r="D974" s="7">
        <f>RANK(N974,(N974:P974,Q974:AE974))</f>
        <v>2</v>
      </c>
      <c r="E974" s="7">
        <f>RANK(O974,(N974:P974,Q974:AE974))</f>
        <v>1</v>
      </c>
      <c r="F974" s="7">
        <f>IF(P974&gt;0,RANK(P974,(N974:P974,Q974:AE974)),0)</f>
        <v>3</v>
      </c>
      <c r="G974" s="1">
        <f t="shared" si="386"/>
        <v>618</v>
      </c>
      <c r="H974" s="2">
        <f t="shared" si="387"/>
        <v>0.56801470588235292</v>
      </c>
      <c r="I974" s="2"/>
      <c r="J974" s="2">
        <f t="shared" si="388"/>
        <v>0.19944852941176472</v>
      </c>
      <c r="K974" s="2">
        <f t="shared" si="389"/>
        <v>0.76746323529411764</v>
      </c>
      <c r="L974" s="2">
        <f t="shared" si="390"/>
        <v>1.9301470588235295E-2</v>
      </c>
      <c r="M974" s="2">
        <f t="shared" si="391"/>
        <v>1.3786764705882346E-2</v>
      </c>
      <c r="N974" s="1">
        <v>217</v>
      </c>
      <c r="O974" s="1">
        <v>835</v>
      </c>
      <c r="P974" s="1">
        <v>21</v>
      </c>
      <c r="Q974" s="1">
        <v>10</v>
      </c>
      <c r="R974" s="1">
        <v>3</v>
      </c>
      <c r="S974" s="1">
        <v>1</v>
      </c>
      <c r="T974" s="1">
        <v>1</v>
      </c>
      <c r="AG974" s="7">
        <f>IF(Q974&gt;0,RANK(Q974,(N974:P974,Q974:AE974)),0)</f>
        <v>4</v>
      </c>
      <c r="AH974" s="7">
        <f>IF(R974&gt;0,RANK(R974,(N974:P974,Q974:AE974)),0)</f>
        <v>5</v>
      </c>
      <c r="AI974" s="7">
        <f>IF(T974&gt;0,RANK(T974,(N974:P974,Q974:AE974)),0)</f>
        <v>6</v>
      </c>
      <c r="AJ974" s="7">
        <f>IF(S974&gt;0,RANK(S974,(N974:P974,Q974:AE974)),0)</f>
        <v>6</v>
      </c>
      <c r="AK974" s="2">
        <f t="shared" si="392"/>
        <v>9.1911764705882356E-3</v>
      </c>
      <c r="AL974" s="2">
        <f t="shared" si="393"/>
        <v>2.7573529411764708E-3</v>
      </c>
      <c r="AM974" s="2">
        <f t="shared" si="394"/>
        <v>9.1911764705882352E-4</v>
      </c>
      <c r="AN974" s="2">
        <f t="shared" si="395"/>
        <v>9.1911764705882352E-4</v>
      </c>
      <c r="AP974" t="s">
        <v>2520</v>
      </c>
      <c r="AQ974" t="s">
        <v>585</v>
      </c>
      <c r="AR974">
        <v>1</v>
      </c>
      <c r="AT974" s="93" t="s">
        <v>844</v>
      </c>
      <c r="AU974" s="92" t="s">
        <v>667</v>
      </c>
      <c r="AV974" s="83" t="str">
        <f t="shared" si="396"/>
        <v>20083</v>
      </c>
      <c r="AX974" s="7" t="s">
        <v>3753</v>
      </c>
    </row>
    <row r="975" spans="1:50" hidden="1" outlineLevel="1">
      <c r="A975" t="s">
        <v>3023</v>
      </c>
      <c r="B975" t="s">
        <v>585</v>
      </c>
      <c r="C975" s="1">
        <f t="shared" si="385"/>
        <v>5250</v>
      </c>
      <c r="D975" s="7">
        <f>RANK(N975,(N975:P975,Q975:AE975))</f>
        <v>2</v>
      </c>
      <c r="E975" s="7">
        <f>RANK(O975,(N975:P975,Q975:AE975))</f>
        <v>1</v>
      </c>
      <c r="F975" s="7">
        <f>IF(P975&gt;0,RANK(P975,(N975:P975,Q975:AE975)),0)</f>
        <v>3</v>
      </c>
      <c r="G975" s="1">
        <f t="shared" si="386"/>
        <v>1011</v>
      </c>
      <c r="H975" s="2">
        <f t="shared" si="387"/>
        <v>0.19257142857142856</v>
      </c>
      <c r="I975" s="2"/>
      <c r="J975" s="2">
        <f t="shared" si="388"/>
        <v>0.37904761904761902</v>
      </c>
      <c r="K975" s="2">
        <f t="shared" si="389"/>
        <v>0.57161904761904758</v>
      </c>
      <c r="L975" s="2">
        <f t="shared" si="390"/>
        <v>2.3428571428571427E-2</v>
      </c>
      <c r="M975" s="2">
        <f t="shared" si="391"/>
        <v>2.5904761904761913E-2</v>
      </c>
      <c r="N975" s="1">
        <v>1990</v>
      </c>
      <c r="O975" s="1">
        <v>3001</v>
      </c>
      <c r="P975" s="1">
        <v>123</v>
      </c>
      <c r="Q975" s="1">
        <v>98</v>
      </c>
      <c r="R975" s="1">
        <v>24</v>
      </c>
      <c r="S975" s="1">
        <v>9</v>
      </c>
      <c r="T975" s="1">
        <v>5</v>
      </c>
      <c r="AG975" s="7">
        <f>IF(Q975&gt;0,RANK(Q975,(N975:P975,Q975:AE975)),0)</f>
        <v>4</v>
      </c>
      <c r="AH975" s="7">
        <f>IF(R975&gt;0,RANK(R975,(N975:P975,Q975:AE975)),0)</f>
        <v>5</v>
      </c>
      <c r="AI975" s="7">
        <f>IF(T975&gt;0,RANK(T975,(N975:P975,Q975:AE975)),0)</f>
        <v>7</v>
      </c>
      <c r="AJ975" s="7">
        <f>IF(S975&gt;0,RANK(S975,(N975:P975,Q975:AE975)),0)</f>
        <v>6</v>
      </c>
      <c r="AK975" s="2">
        <f t="shared" si="392"/>
        <v>1.8666666666666668E-2</v>
      </c>
      <c r="AL975" s="2">
        <f t="shared" si="393"/>
        <v>4.5714285714285718E-3</v>
      </c>
      <c r="AM975" s="2">
        <f t="shared" si="394"/>
        <v>9.5238095238095238E-4</v>
      </c>
      <c r="AN975" s="2">
        <f t="shared" si="395"/>
        <v>1.7142857142857142E-3</v>
      </c>
      <c r="AP975" t="s">
        <v>3023</v>
      </c>
      <c r="AQ975" t="s">
        <v>585</v>
      </c>
      <c r="AR975">
        <v>2</v>
      </c>
      <c r="AT975" s="93" t="s">
        <v>844</v>
      </c>
      <c r="AU975" s="92" t="s">
        <v>668</v>
      </c>
      <c r="AV975" s="83" t="str">
        <f t="shared" si="396"/>
        <v>20085</v>
      </c>
      <c r="AX975" s="7" t="s">
        <v>3753</v>
      </c>
    </row>
    <row r="976" spans="1:50" hidden="1" outlineLevel="1">
      <c r="A976" t="s">
        <v>3024</v>
      </c>
      <c r="B976" t="s">
        <v>585</v>
      </c>
      <c r="C976" s="1">
        <f t="shared" si="385"/>
        <v>7877</v>
      </c>
      <c r="D976" s="7">
        <f>RANK(N976,(N976:P976,Q976:AE976))</f>
        <v>2</v>
      </c>
      <c r="E976" s="7">
        <f>RANK(O976,(N976:P976,Q976:AE976))</f>
        <v>1</v>
      </c>
      <c r="F976" s="7">
        <f>IF(P976&gt;0,RANK(P976,(N976:P976,Q976:AE976)),0)</f>
        <v>3</v>
      </c>
      <c r="G976" s="1">
        <f t="shared" si="386"/>
        <v>1423</v>
      </c>
      <c r="H976" s="2">
        <f t="shared" si="387"/>
        <v>0.18065253269011045</v>
      </c>
      <c r="I976" s="2"/>
      <c r="J976" s="2">
        <f t="shared" si="388"/>
        <v>0.38085565570648722</v>
      </c>
      <c r="K976" s="2">
        <f t="shared" si="389"/>
        <v>0.56150818839659766</v>
      </c>
      <c r="L976" s="2">
        <f t="shared" si="390"/>
        <v>4.0751555160594137E-2</v>
      </c>
      <c r="M976" s="2">
        <f t="shared" si="391"/>
        <v>1.6884600736320927E-2</v>
      </c>
      <c r="N976" s="1">
        <v>3000</v>
      </c>
      <c r="O976" s="1">
        <v>4423</v>
      </c>
      <c r="P976" s="1">
        <v>321</v>
      </c>
      <c r="Q976" s="1">
        <v>68</v>
      </c>
      <c r="R976" s="1">
        <v>44</v>
      </c>
      <c r="S976" s="1">
        <v>13</v>
      </c>
      <c r="T976" s="1">
        <v>8</v>
      </c>
      <c r="AG976" s="7">
        <f>IF(Q976&gt;0,RANK(Q976,(N976:P976,Q976:AE976)),0)</f>
        <v>4</v>
      </c>
      <c r="AH976" s="7">
        <f>IF(R976&gt;0,RANK(R976,(N976:P976,Q976:AE976)),0)</f>
        <v>5</v>
      </c>
      <c r="AI976" s="7">
        <f>IF(T976&gt;0,RANK(T976,(N976:P976,Q976:AE976)),0)</f>
        <v>7</v>
      </c>
      <c r="AJ976" s="7">
        <f>IF(S976&gt;0,RANK(S976,(N976:P976,Q976:AE976)),0)</f>
        <v>6</v>
      </c>
      <c r="AK976" s="2">
        <f t="shared" si="392"/>
        <v>8.6327281960137114E-3</v>
      </c>
      <c r="AL976" s="2">
        <f t="shared" si="393"/>
        <v>5.585882950361813E-3</v>
      </c>
      <c r="AM976" s="2">
        <f t="shared" si="394"/>
        <v>1.0156150818839661E-3</v>
      </c>
      <c r="AN976" s="2">
        <f t="shared" si="395"/>
        <v>1.6503745080614447E-3</v>
      </c>
      <c r="AP976" t="s">
        <v>3024</v>
      </c>
      <c r="AQ976" t="s">
        <v>585</v>
      </c>
      <c r="AR976">
        <v>2</v>
      </c>
      <c r="AT976" s="93" t="s">
        <v>844</v>
      </c>
      <c r="AU976" s="92" t="s">
        <v>91</v>
      </c>
      <c r="AV976" s="83" t="str">
        <f t="shared" si="396"/>
        <v>20087</v>
      </c>
      <c r="AX976" s="7" t="s">
        <v>3753</v>
      </c>
    </row>
    <row r="977" spans="1:50" hidden="1" outlineLevel="1">
      <c r="A977" t="s">
        <v>2521</v>
      </c>
      <c r="B977" t="s">
        <v>585</v>
      </c>
      <c r="C977" s="1">
        <f t="shared" si="385"/>
        <v>1877</v>
      </c>
      <c r="D977" s="7">
        <f>RANK(N977,(N977:P977,Q977:AE977))</f>
        <v>2</v>
      </c>
      <c r="E977" s="7">
        <f>RANK(O977,(N977:P977,Q977:AE977))</f>
        <v>1</v>
      </c>
      <c r="F977" s="7">
        <f>IF(P977&gt;0,RANK(P977,(N977:P977,Q977:AE977)),0)</f>
        <v>3</v>
      </c>
      <c r="G977" s="1">
        <f t="shared" si="386"/>
        <v>1020</v>
      </c>
      <c r="H977" s="2">
        <f t="shared" si="387"/>
        <v>0.54342035162493341</v>
      </c>
      <c r="I977" s="2"/>
      <c r="J977" s="2">
        <f t="shared" si="388"/>
        <v>0.20245071923281832</v>
      </c>
      <c r="K977" s="2">
        <f t="shared" si="389"/>
        <v>0.74587107085775173</v>
      </c>
      <c r="L977" s="2">
        <f t="shared" si="390"/>
        <v>3.0367607884922748E-2</v>
      </c>
      <c r="M977" s="2">
        <f t="shared" si="391"/>
        <v>2.1310602024507203E-2</v>
      </c>
      <c r="N977" s="1">
        <v>380</v>
      </c>
      <c r="O977" s="1">
        <v>1400</v>
      </c>
      <c r="P977" s="1">
        <v>57</v>
      </c>
      <c r="Q977" s="1">
        <v>23</v>
      </c>
      <c r="R977" s="1">
        <v>12</v>
      </c>
      <c r="S977" s="1">
        <v>2</v>
      </c>
      <c r="T977" s="1">
        <v>3</v>
      </c>
      <c r="AG977" s="7">
        <f>IF(Q977&gt;0,RANK(Q977,(N977:P977,Q977:AE977)),0)</f>
        <v>4</v>
      </c>
      <c r="AH977" s="7">
        <f>IF(R977&gt;0,RANK(R977,(N977:P977,Q977:AE977)),0)</f>
        <v>5</v>
      </c>
      <c r="AI977" s="7">
        <f>IF(T977&gt;0,RANK(T977,(N977:P977,Q977:AE977)),0)</f>
        <v>6</v>
      </c>
      <c r="AJ977" s="7">
        <f>IF(S977&gt;0,RANK(S977,(N977:P977,Q977:AE977)),0)</f>
        <v>7</v>
      </c>
      <c r="AK977" s="2">
        <f t="shared" si="392"/>
        <v>1.2253596164091636E-2</v>
      </c>
      <c r="AL977" s="2">
        <f t="shared" si="393"/>
        <v>6.3931806073521573E-3</v>
      </c>
      <c r="AM977" s="2">
        <f t="shared" si="394"/>
        <v>1.5982951518380393E-3</v>
      </c>
      <c r="AN977" s="2">
        <f t="shared" si="395"/>
        <v>1.0655301012253596E-3</v>
      </c>
      <c r="AP977" t="s">
        <v>2521</v>
      </c>
      <c r="AQ977" t="s">
        <v>585</v>
      </c>
      <c r="AR977">
        <v>1</v>
      </c>
      <c r="AT977" s="93" t="s">
        <v>844</v>
      </c>
      <c r="AU977" s="92" t="s">
        <v>92</v>
      </c>
      <c r="AV977" s="83" t="str">
        <f t="shared" si="396"/>
        <v>20089</v>
      </c>
      <c r="AX977" s="7" t="s">
        <v>3753</v>
      </c>
    </row>
    <row r="978" spans="1:50" hidden="1" outlineLevel="1">
      <c r="A978" t="s">
        <v>2118</v>
      </c>
      <c r="B978" t="s">
        <v>585</v>
      </c>
      <c r="C978" s="1">
        <f t="shared" si="385"/>
        <v>217536</v>
      </c>
      <c r="D978" s="7">
        <f>RANK(N978,(N978:P978,Q978:AE978))</f>
        <v>2</v>
      </c>
      <c r="E978" s="7">
        <f>RANK(O978,(N978:P978,Q978:AE978))</f>
        <v>1</v>
      </c>
      <c r="F978" s="7">
        <f>IF(P978&gt;0,RANK(P978,(N978:P978,Q978:AE978)),0)</f>
        <v>3</v>
      </c>
      <c r="G978" s="1">
        <f t="shared" si="386"/>
        <v>50847</v>
      </c>
      <c r="H978" s="2">
        <f t="shared" si="387"/>
        <v>0.23374062224183584</v>
      </c>
      <c r="I978" s="2"/>
      <c r="J978" s="2">
        <f t="shared" si="388"/>
        <v>0.36370072080023536</v>
      </c>
      <c r="K978" s="2">
        <f t="shared" si="389"/>
        <v>0.59744134304207119</v>
      </c>
      <c r="L978" s="2">
        <f t="shared" si="390"/>
        <v>2.9847933215651663E-2</v>
      </c>
      <c r="M978" s="2">
        <f t="shared" si="391"/>
        <v>9.0100029420417324E-3</v>
      </c>
      <c r="N978" s="1">
        <v>79118</v>
      </c>
      <c r="O978" s="1">
        <v>129965</v>
      </c>
      <c r="P978" s="1">
        <v>6493</v>
      </c>
      <c r="Q978" s="1">
        <v>608</v>
      </c>
      <c r="R978" s="1">
        <v>1019</v>
      </c>
      <c r="S978" s="1">
        <v>133</v>
      </c>
      <c r="T978" s="1">
        <v>200</v>
      </c>
      <c r="AG978" s="7">
        <f>IF(Q978&gt;0,RANK(Q978,(N978:P978,Q978:AE978)),0)</f>
        <v>5</v>
      </c>
      <c r="AH978" s="7">
        <f>IF(R978&gt;0,RANK(R978,(N978:P978,Q978:AE978)),0)</f>
        <v>4</v>
      </c>
      <c r="AI978" s="7">
        <f>IF(T978&gt;0,RANK(T978,(N978:P978,Q978:AE978)),0)</f>
        <v>6</v>
      </c>
      <c r="AJ978" s="7">
        <f>IF(S978&gt;0,RANK(S978,(N978:P978,Q978:AE978)),0)</f>
        <v>7</v>
      </c>
      <c r="AK978" s="2">
        <f t="shared" si="392"/>
        <v>2.7949396881435718E-3</v>
      </c>
      <c r="AL978" s="2">
        <f t="shared" si="393"/>
        <v>4.6842821418064135E-3</v>
      </c>
      <c r="AM978" s="2">
        <f t="shared" si="394"/>
        <v>9.1938805531038544E-4</v>
      </c>
      <c r="AN978" s="2">
        <f t="shared" si="395"/>
        <v>6.113930567814063E-4</v>
      </c>
      <c r="AP978" t="s">
        <v>2118</v>
      </c>
      <c r="AQ978" t="s">
        <v>585</v>
      </c>
      <c r="AR978">
        <v>3</v>
      </c>
      <c r="AT978" s="93" t="s">
        <v>844</v>
      </c>
      <c r="AU978" s="92" t="s">
        <v>93</v>
      </c>
      <c r="AV978" s="83" t="str">
        <f t="shared" si="396"/>
        <v>20091</v>
      </c>
      <c r="AX978" s="7" t="s">
        <v>3753</v>
      </c>
    </row>
    <row r="979" spans="1:50" hidden="1" outlineLevel="1">
      <c r="A979" t="s">
        <v>1412</v>
      </c>
      <c r="B979" t="s">
        <v>585</v>
      </c>
      <c r="C979" s="1">
        <f t="shared" si="385"/>
        <v>1435</v>
      </c>
      <c r="D979" s="7">
        <f>RANK(N979,(N979:P979,Q979:AE979))</f>
        <v>2</v>
      </c>
      <c r="E979" s="7">
        <f>RANK(O979,(N979:P979,Q979:AE979))</f>
        <v>1</v>
      </c>
      <c r="F979" s="7">
        <f>IF(P979&gt;0,RANK(P979,(N979:P979,Q979:AE979)),0)</f>
        <v>3</v>
      </c>
      <c r="G979" s="1">
        <f t="shared" si="386"/>
        <v>764</v>
      </c>
      <c r="H979" s="2">
        <f t="shared" si="387"/>
        <v>0.53240418118466903</v>
      </c>
      <c r="I979" s="2"/>
      <c r="J979" s="2">
        <f t="shared" si="388"/>
        <v>0.22299651567944251</v>
      </c>
      <c r="K979" s="2">
        <f t="shared" si="389"/>
        <v>0.75540069686411149</v>
      </c>
      <c r="L979" s="2">
        <f t="shared" si="390"/>
        <v>1.1149825783972125E-2</v>
      </c>
      <c r="M979" s="2">
        <f t="shared" si="391"/>
        <v>1.0452961672473934E-2</v>
      </c>
      <c r="N979" s="1">
        <v>320</v>
      </c>
      <c r="O979" s="1">
        <v>1084</v>
      </c>
      <c r="P979" s="1">
        <v>16</v>
      </c>
      <c r="Q979" s="1">
        <v>9</v>
      </c>
      <c r="R979" s="1">
        <v>5</v>
      </c>
      <c r="S979" s="1">
        <v>1</v>
      </c>
      <c r="T979" s="1">
        <v>0</v>
      </c>
      <c r="AG979" s="7">
        <f>IF(Q979&gt;0,RANK(Q979,(N979:P979,Q979:AE979)),0)</f>
        <v>4</v>
      </c>
      <c r="AH979" s="7">
        <f>IF(R979&gt;0,RANK(R979,(N979:P979,Q979:AE979)),0)</f>
        <v>5</v>
      </c>
      <c r="AI979" s="7">
        <f>IF(T979&gt;0,RANK(T979,(N979:P979,Q979:AE979)),0)</f>
        <v>0</v>
      </c>
      <c r="AJ979" s="7">
        <f>IF(S979&gt;0,RANK(S979,(N979:P979,Q979:AE979)),0)</f>
        <v>6</v>
      </c>
      <c r="AK979" s="2">
        <f t="shared" si="392"/>
        <v>6.2717770034843206E-3</v>
      </c>
      <c r="AL979" s="2">
        <f t="shared" si="393"/>
        <v>3.4843205574912892E-3</v>
      </c>
      <c r="AM979" s="2">
        <f t="shared" si="394"/>
        <v>0</v>
      </c>
      <c r="AN979" s="2">
        <f t="shared" si="395"/>
        <v>6.9686411149825784E-4</v>
      </c>
      <c r="AP979" t="s">
        <v>1412</v>
      </c>
      <c r="AQ979" t="s">
        <v>585</v>
      </c>
      <c r="AR979">
        <v>1</v>
      </c>
      <c r="AT979" s="93" t="s">
        <v>844</v>
      </c>
      <c r="AU979" s="92" t="s">
        <v>94</v>
      </c>
      <c r="AV979" s="83" t="str">
        <f t="shared" si="396"/>
        <v>20093</v>
      </c>
      <c r="AX979" s="7" t="s">
        <v>3753</v>
      </c>
    </row>
    <row r="980" spans="1:50" hidden="1" outlineLevel="1">
      <c r="A980" t="s">
        <v>627</v>
      </c>
      <c r="B980" t="s">
        <v>585</v>
      </c>
      <c r="C980" s="1">
        <f t="shared" si="385"/>
        <v>3808</v>
      </c>
      <c r="D980" s="7">
        <f>RANK(N980,(N980:P980,Q980:AE980))</f>
        <v>2</v>
      </c>
      <c r="E980" s="7">
        <f>RANK(O980,(N980:P980,Q980:AE980))</f>
        <v>1</v>
      </c>
      <c r="F980" s="7">
        <f>IF(P980&gt;0,RANK(P980,(N980:P980,Q980:AE980)),0)</f>
        <v>3</v>
      </c>
      <c r="G980" s="1">
        <f t="shared" si="386"/>
        <v>1681</v>
      </c>
      <c r="H980" s="2">
        <f t="shared" si="387"/>
        <v>0.44143907563025209</v>
      </c>
      <c r="I980" s="2"/>
      <c r="J980" s="2">
        <f t="shared" si="388"/>
        <v>0.26024159663865548</v>
      </c>
      <c r="K980" s="2">
        <f t="shared" si="389"/>
        <v>0.70168067226890751</v>
      </c>
      <c r="L980" s="2">
        <f t="shared" si="390"/>
        <v>2.2584033613445378E-2</v>
      </c>
      <c r="M980" s="2">
        <f t="shared" si="391"/>
        <v>1.5493697478991573E-2</v>
      </c>
      <c r="N980" s="1">
        <v>991</v>
      </c>
      <c r="O980" s="1">
        <v>2672</v>
      </c>
      <c r="P980" s="1">
        <v>86</v>
      </c>
      <c r="Q980" s="1">
        <v>36</v>
      </c>
      <c r="R980" s="1">
        <v>10</v>
      </c>
      <c r="S980" s="1">
        <v>12</v>
      </c>
      <c r="T980" s="1">
        <v>1</v>
      </c>
      <c r="AG980" s="7">
        <f>IF(Q980&gt;0,RANK(Q980,(N980:P980,Q980:AE980)),0)</f>
        <v>4</v>
      </c>
      <c r="AH980" s="7">
        <f>IF(R980&gt;0,RANK(R980,(N980:P980,Q980:AE980)),0)</f>
        <v>6</v>
      </c>
      <c r="AI980" s="7">
        <f>IF(T980&gt;0,RANK(T980,(N980:P980,Q980:AE980)),0)</f>
        <v>7</v>
      </c>
      <c r="AJ980" s="7">
        <f>IF(S980&gt;0,RANK(S980,(N980:P980,Q980:AE980)),0)</f>
        <v>5</v>
      </c>
      <c r="AK980" s="2">
        <f t="shared" si="392"/>
        <v>9.4537815126050414E-3</v>
      </c>
      <c r="AL980" s="2">
        <f t="shared" si="393"/>
        <v>2.6260504201680674E-3</v>
      </c>
      <c r="AM980" s="2">
        <f t="shared" si="394"/>
        <v>2.6260504201680671E-4</v>
      </c>
      <c r="AN980" s="2">
        <f t="shared" si="395"/>
        <v>3.1512605042016808E-3</v>
      </c>
      <c r="AP980" t="s">
        <v>627</v>
      </c>
      <c r="AQ980" t="s">
        <v>585</v>
      </c>
      <c r="AR980">
        <v>4</v>
      </c>
      <c r="AT980" s="93" t="s">
        <v>844</v>
      </c>
      <c r="AU980" s="92" t="s">
        <v>95</v>
      </c>
      <c r="AV980" s="83" t="str">
        <f t="shared" si="396"/>
        <v>20095</v>
      </c>
      <c r="AX980" s="7" t="s">
        <v>3753</v>
      </c>
    </row>
    <row r="981" spans="1:50" hidden="1" outlineLevel="1">
      <c r="A981" t="s">
        <v>1730</v>
      </c>
      <c r="B981" t="s">
        <v>585</v>
      </c>
      <c r="C981" s="1">
        <f t="shared" si="385"/>
        <v>1608</v>
      </c>
      <c r="D981" s="7">
        <f>RANK(N981,(N981:P981,Q981:AE981))</f>
        <v>2</v>
      </c>
      <c r="E981" s="7">
        <f>RANK(O981,(N981:P981,Q981:AE981))</f>
        <v>1</v>
      </c>
      <c r="F981" s="7">
        <f>IF(P981&gt;0,RANK(P981,(N981:P981,Q981:AE981)),0)</f>
        <v>3</v>
      </c>
      <c r="G981" s="1">
        <f t="shared" si="386"/>
        <v>968</v>
      </c>
      <c r="H981" s="2">
        <f t="shared" si="387"/>
        <v>0.60199004975124382</v>
      </c>
      <c r="I981" s="2"/>
      <c r="J981" s="2">
        <f t="shared" si="388"/>
        <v>0.18283582089552239</v>
      </c>
      <c r="K981" s="2">
        <f t="shared" si="389"/>
        <v>0.78482587064676612</v>
      </c>
      <c r="L981" s="2">
        <f t="shared" si="390"/>
        <v>2.1144278606965175E-2</v>
      </c>
      <c r="M981" s="2">
        <f t="shared" si="391"/>
        <v>1.1194029850746287E-2</v>
      </c>
      <c r="N981" s="1">
        <v>294</v>
      </c>
      <c r="O981" s="1">
        <v>1262</v>
      </c>
      <c r="P981" s="1">
        <v>34</v>
      </c>
      <c r="Q981" s="1">
        <v>8</v>
      </c>
      <c r="R981" s="1">
        <v>6</v>
      </c>
      <c r="S981" s="1">
        <v>1</v>
      </c>
      <c r="T981" s="1">
        <v>3</v>
      </c>
      <c r="AG981" s="7">
        <f>IF(Q981&gt;0,RANK(Q981,(N981:P981,Q981:AE981)),0)</f>
        <v>4</v>
      </c>
      <c r="AH981" s="7">
        <f>IF(R981&gt;0,RANK(R981,(N981:P981,Q981:AE981)),0)</f>
        <v>5</v>
      </c>
      <c r="AI981" s="7">
        <f>IF(T981&gt;0,RANK(T981,(N981:P981,Q981:AE981)),0)</f>
        <v>6</v>
      </c>
      <c r="AJ981" s="7">
        <f>IF(S981&gt;0,RANK(S981,(N981:P981,Q981:AE981)),0)</f>
        <v>7</v>
      </c>
      <c r="AK981" s="2">
        <f t="shared" si="392"/>
        <v>4.9751243781094526E-3</v>
      </c>
      <c r="AL981" s="2">
        <f t="shared" si="393"/>
        <v>3.7313432835820895E-3</v>
      </c>
      <c r="AM981" s="2">
        <f t="shared" si="394"/>
        <v>1.8656716417910447E-3</v>
      </c>
      <c r="AN981" s="2">
        <f t="shared" si="395"/>
        <v>6.2189054726368158E-4</v>
      </c>
      <c r="AP981" t="s">
        <v>1730</v>
      </c>
      <c r="AQ981" t="s">
        <v>585</v>
      </c>
      <c r="AR981">
        <v>1</v>
      </c>
      <c r="AT981" s="93" t="s">
        <v>844</v>
      </c>
      <c r="AU981" s="92" t="s">
        <v>96</v>
      </c>
      <c r="AV981" s="83" t="str">
        <f t="shared" si="396"/>
        <v>20097</v>
      </c>
      <c r="AX981" s="7" t="s">
        <v>3753</v>
      </c>
    </row>
    <row r="982" spans="1:50" hidden="1" outlineLevel="1">
      <c r="A982" t="s">
        <v>3484</v>
      </c>
      <c r="B982" t="s">
        <v>585</v>
      </c>
      <c r="C982" s="1">
        <f t="shared" si="385"/>
        <v>8538</v>
      </c>
      <c r="D982" s="7">
        <f>RANK(N982,(N982:P982,Q982:AE982))</f>
        <v>2</v>
      </c>
      <c r="E982" s="7">
        <f>RANK(O982,(N982:P982,Q982:AE982))</f>
        <v>1</v>
      </c>
      <c r="F982" s="7">
        <f>IF(P982&gt;0,RANK(P982,(N982:P982,Q982:AE982)),0)</f>
        <v>3</v>
      </c>
      <c r="G982" s="1">
        <f t="shared" si="386"/>
        <v>730</v>
      </c>
      <c r="H982" s="2">
        <f t="shared" si="387"/>
        <v>8.5500117123448113E-2</v>
      </c>
      <c r="I982" s="2"/>
      <c r="J982" s="2">
        <f t="shared" si="388"/>
        <v>0.43862731318810028</v>
      </c>
      <c r="K982" s="2">
        <f t="shared" si="389"/>
        <v>0.5241274303115484</v>
      </c>
      <c r="L982" s="2">
        <f t="shared" si="390"/>
        <v>2.6938393066291873E-2</v>
      </c>
      <c r="M982" s="2">
        <f t="shared" si="391"/>
        <v>1.0306863434059503E-2</v>
      </c>
      <c r="N982" s="1">
        <v>3745</v>
      </c>
      <c r="O982" s="1">
        <v>4475</v>
      </c>
      <c r="P982" s="1">
        <v>230</v>
      </c>
      <c r="Q982" s="1">
        <v>42</v>
      </c>
      <c r="R982" s="1">
        <v>22</v>
      </c>
      <c r="S982" s="1">
        <v>13</v>
      </c>
      <c r="T982" s="1">
        <v>11</v>
      </c>
      <c r="AG982" s="7">
        <f>IF(Q982&gt;0,RANK(Q982,(N982:P982,Q982:AE982)),0)</f>
        <v>4</v>
      </c>
      <c r="AH982" s="7">
        <f>IF(R982&gt;0,RANK(R982,(N982:P982,Q982:AE982)),0)</f>
        <v>5</v>
      </c>
      <c r="AI982" s="7">
        <f>IF(T982&gt;0,RANK(T982,(N982:P982,Q982:AE982)),0)</f>
        <v>7</v>
      </c>
      <c r="AJ982" s="7">
        <f>IF(S982&gt;0,RANK(S982,(N982:P982,Q982:AE982)),0)</f>
        <v>6</v>
      </c>
      <c r="AK982" s="2">
        <f t="shared" si="392"/>
        <v>4.9191848208011242E-3</v>
      </c>
      <c r="AL982" s="2">
        <f t="shared" si="393"/>
        <v>2.5767158585148745E-3</v>
      </c>
      <c r="AM982" s="2">
        <f t="shared" si="394"/>
        <v>1.2883579292574372E-3</v>
      </c>
      <c r="AN982" s="2">
        <f t="shared" si="395"/>
        <v>1.5226048254860622E-3</v>
      </c>
      <c r="AP982" t="s">
        <v>3484</v>
      </c>
      <c r="AQ982" t="s">
        <v>585</v>
      </c>
      <c r="AR982">
        <v>2</v>
      </c>
      <c r="AT982" s="93" t="s">
        <v>844</v>
      </c>
      <c r="AU982" s="92" t="s">
        <v>310</v>
      </c>
      <c r="AV982" s="83" t="str">
        <f t="shared" si="396"/>
        <v>20099</v>
      </c>
      <c r="AX982" s="7" t="s">
        <v>3753</v>
      </c>
    </row>
    <row r="983" spans="1:50" hidden="1" outlineLevel="1">
      <c r="A983" t="s">
        <v>3427</v>
      </c>
      <c r="B983" t="s">
        <v>585</v>
      </c>
      <c r="C983" s="1">
        <f t="shared" si="385"/>
        <v>1133</v>
      </c>
      <c r="D983" s="7">
        <f>RANK(N983,(N983:P983,Q983:AE983))</f>
        <v>2</v>
      </c>
      <c r="E983" s="7">
        <f>RANK(O983,(N983:P983,Q983:AE983))</f>
        <v>1</v>
      </c>
      <c r="F983" s="7">
        <f>IF(P983&gt;0,RANK(P983,(N983:P983,Q983:AE983)),0)</f>
        <v>3</v>
      </c>
      <c r="G983" s="1">
        <f t="shared" si="386"/>
        <v>594</v>
      </c>
      <c r="H983" s="2">
        <f t="shared" si="387"/>
        <v>0.52427184466019416</v>
      </c>
      <c r="I983" s="2"/>
      <c r="J983" s="2">
        <f t="shared" si="388"/>
        <v>0.22241835834068843</v>
      </c>
      <c r="K983" s="2">
        <f t="shared" si="389"/>
        <v>0.74669020300088262</v>
      </c>
      <c r="L983" s="2">
        <f t="shared" si="390"/>
        <v>2.0300088261253312E-2</v>
      </c>
      <c r="M983" s="2">
        <f t="shared" si="391"/>
        <v>1.0591350397175604E-2</v>
      </c>
      <c r="N983" s="1">
        <v>252</v>
      </c>
      <c r="O983" s="1">
        <v>846</v>
      </c>
      <c r="P983" s="1">
        <v>23</v>
      </c>
      <c r="Q983" s="1">
        <v>6</v>
      </c>
      <c r="R983" s="1">
        <v>4</v>
      </c>
      <c r="S983" s="1">
        <v>1</v>
      </c>
      <c r="T983" s="1">
        <v>1</v>
      </c>
      <c r="AG983" s="7">
        <f>IF(Q983&gt;0,RANK(Q983,(N983:P983,Q983:AE983)),0)</f>
        <v>4</v>
      </c>
      <c r="AH983" s="7">
        <f>IF(R983&gt;0,RANK(R983,(N983:P983,Q983:AE983)),0)</f>
        <v>5</v>
      </c>
      <c r="AI983" s="7">
        <f>IF(T983&gt;0,RANK(T983,(N983:P983,Q983:AE983)),0)</f>
        <v>6</v>
      </c>
      <c r="AJ983" s="7">
        <f>IF(S983&gt;0,RANK(S983,(N983:P983,Q983:AE983)),0)</f>
        <v>6</v>
      </c>
      <c r="AK983" s="2">
        <f t="shared" si="392"/>
        <v>5.2956751985878204E-3</v>
      </c>
      <c r="AL983" s="2">
        <f t="shared" si="393"/>
        <v>3.5304501323918801E-3</v>
      </c>
      <c r="AM983" s="2">
        <f t="shared" si="394"/>
        <v>8.8261253309797002E-4</v>
      </c>
      <c r="AN983" s="2">
        <f t="shared" si="395"/>
        <v>8.8261253309797002E-4</v>
      </c>
      <c r="AP983" t="s">
        <v>3427</v>
      </c>
      <c r="AQ983" t="s">
        <v>585</v>
      </c>
      <c r="AR983">
        <v>1</v>
      </c>
      <c r="AT983" s="93" t="s">
        <v>844</v>
      </c>
      <c r="AU983" s="92" t="s">
        <v>311</v>
      </c>
      <c r="AV983" s="83" t="str">
        <f t="shared" si="396"/>
        <v>20101</v>
      </c>
      <c r="AX983" s="7" t="s">
        <v>3753</v>
      </c>
    </row>
    <row r="984" spans="1:50" hidden="1" outlineLevel="1">
      <c r="A984" t="s">
        <v>3283</v>
      </c>
      <c r="B984" t="s">
        <v>585</v>
      </c>
      <c r="C984" s="1">
        <f t="shared" si="385"/>
        <v>23271</v>
      </c>
      <c r="D984" s="7">
        <f>RANK(N984,(N984:P984,Q984:AE984))</f>
        <v>2</v>
      </c>
      <c r="E984" s="7">
        <f>RANK(O984,(N984:P984,Q984:AE984))</f>
        <v>1</v>
      </c>
      <c r="F984" s="7">
        <f>IF(P984&gt;0,RANK(P984,(N984:P984,Q984:AE984)),0)</f>
        <v>3</v>
      </c>
      <c r="G984" s="1">
        <f t="shared" si="386"/>
        <v>2850</v>
      </c>
      <c r="H984" s="2">
        <f t="shared" si="387"/>
        <v>0.12247002707232177</v>
      </c>
      <c r="I984" s="2"/>
      <c r="J984" s="2">
        <f t="shared" si="388"/>
        <v>0.41824588543680974</v>
      </c>
      <c r="K984" s="2">
        <f t="shared" si="389"/>
        <v>0.54071591250913154</v>
      </c>
      <c r="L984" s="2">
        <f t="shared" si="390"/>
        <v>2.9177946800739117E-2</v>
      </c>
      <c r="M984" s="2">
        <f t="shared" si="391"/>
        <v>1.1860255253319608E-2</v>
      </c>
      <c r="N984" s="1">
        <v>9733</v>
      </c>
      <c r="O984" s="1">
        <v>12583</v>
      </c>
      <c r="P984" s="1">
        <v>679</v>
      </c>
      <c r="Q984" s="1">
        <v>124</v>
      </c>
      <c r="R984" s="1">
        <v>103</v>
      </c>
      <c r="S984" s="1">
        <v>19</v>
      </c>
      <c r="T984" s="1">
        <v>30</v>
      </c>
      <c r="AG984" s="7">
        <f>IF(Q984&gt;0,RANK(Q984,(N984:P984,Q984:AE984)),0)</f>
        <v>4</v>
      </c>
      <c r="AH984" s="7">
        <f>IF(R984&gt;0,RANK(R984,(N984:P984,Q984:AE984)),0)</f>
        <v>5</v>
      </c>
      <c r="AI984" s="7">
        <f>IF(T984&gt;0,RANK(T984,(N984:P984,Q984:AE984)),0)</f>
        <v>6</v>
      </c>
      <c r="AJ984" s="7">
        <f>IF(S984&gt;0,RANK(S984,(N984:P984,Q984:AE984)),0)</f>
        <v>7</v>
      </c>
      <c r="AK984" s="2">
        <f t="shared" si="392"/>
        <v>5.3285204761290873E-3</v>
      </c>
      <c r="AL984" s="2">
        <f t="shared" si="393"/>
        <v>4.4261097503330328E-3</v>
      </c>
      <c r="AM984" s="2">
        <f t="shared" si="394"/>
        <v>1.2891581797086502E-3</v>
      </c>
      <c r="AN984" s="2">
        <f t="shared" si="395"/>
        <v>8.1646684714881178E-4</v>
      </c>
      <c r="AP984" t="s">
        <v>3283</v>
      </c>
      <c r="AQ984" t="s">
        <v>585</v>
      </c>
      <c r="AR984">
        <v>2</v>
      </c>
      <c r="AT984" s="93" t="s">
        <v>844</v>
      </c>
      <c r="AU984" s="92" t="s">
        <v>312</v>
      </c>
      <c r="AV984" s="83" t="str">
        <f t="shared" si="396"/>
        <v>20103</v>
      </c>
      <c r="AX984" s="7" t="s">
        <v>3753</v>
      </c>
    </row>
    <row r="985" spans="1:50" hidden="1" outlineLevel="1">
      <c r="A985" t="s">
        <v>2054</v>
      </c>
      <c r="B985" t="s">
        <v>585</v>
      </c>
      <c r="C985" s="1">
        <f t="shared" si="385"/>
        <v>1890</v>
      </c>
      <c r="D985" s="7">
        <f>RANK(N985,(N985:P985,Q985:AE985))</f>
        <v>2</v>
      </c>
      <c r="E985" s="7">
        <f>RANK(O985,(N985:P985,Q985:AE985))</f>
        <v>1</v>
      </c>
      <c r="F985" s="7">
        <f>IF(P985&gt;0,RANK(P985,(N985:P985,Q985:AE985)),0)</f>
        <v>3</v>
      </c>
      <c r="G985" s="1">
        <f t="shared" si="386"/>
        <v>826</v>
      </c>
      <c r="H985" s="2">
        <f t="shared" si="387"/>
        <v>0.43703703703703706</v>
      </c>
      <c r="I985" s="2"/>
      <c r="J985" s="2">
        <f t="shared" si="388"/>
        <v>0.24814814814814815</v>
      </c>
      <c r="K985" s="2">
        <f t="shared" si="389"/>
        <v>0.68518518518518523</v>
      </c>
      <c r="L985" s="2">
        <f t="shared" si="390"/>
        <v>5.185185185185185E-2</v>
      </c>
      <c r="M985" s="2">
        <f t="shared" si="391"/>
        <v>1.4814814814814802E-2</v>
      </c>
      <c r="N985" s="1">
        <v>469</v>
      </c>
      <c r="O985" s="1">
        <v>1295</v>
      </c>
      <c r="P985" s="1">
        <v>98</v>
      </c>
      <c r="Q985" s="1">
        <v>20</v>
      </c>
      <c r="R985" s="1">
        <v>5</v>
      </c>
      <c r="S985" s="1">
        <v>2</v>
      </c>
      <c r="T985" s="1">
        <v>1</v>
      </c>
      <c r="AG985" s="7">
        <f>IF(Q985&gt;0,RANK(Q985,(N985:P985,Q985:AE985)),0)</f>
        <v>4</v>
      </c>
      <c r="AH985" s="7">
        <f>IF(R985&gt;0,RANK(R985,(N985:P985,Q985:AE985)),0)</f>
        <v>5</v>
      </c>
      <c r="AI985" s="7">
        <f>IF(T985&gt;0,RANK(T985,(N985:P985,Q985:AE985)),0)</f>
        <v>7</v>
      </c>
      <c r="AJ985" s="7">
        <f>IF(S985&gt;0,RANK(S985,(N985:P985,Q985:AE985)),0)</f>
        <v>6</v>
      </c>
      <c r="AK985" s="2">
        <f t="shared" si="392"/>
        <v>1.0582010582010581E-2</v>
      </c>
      <c r="AL985" s="2">
        <f t="shared" si="393"/>
        <v>2.6455026455026454E-3</v>
      </c>
      <c r="AM985" s="2">
        <f t="shared" si="394"/>
        <v>5.2910052910052914E-4</v>
      </c>
      <c r="AN985" s="2">
        <f t="shared" si="395"/>
        <v>1.0582010582010583E-3</v>
      </c>
      <c r="AP985" t="s">
        <v>2054</v>
      </c>
      <c r="AQ985" t="s">
        <v>585</v>
      </c>
      <c r="AR985">
        <v>1</v>
      </c>
      <c r="AT985" s="93" t="s">
        <v>844</v>
      </c>
      <c r="AU985" s="92" t="s">
        <v>313</v>
      </c>
      <c r="AV985" s="83" t="str">
        <f t="shared" si="396"/>
        <v>20105</v>
      </c>
      <c r="AX985" s="7" t="s">
        <v>3753</v>
      </c>
    </row>
    <row r="986" spans="1:50" hidden="1" outlineLevel="1">
      <c r="A986" t="s">
        <v>3285</v>
      </c>
      <c r="B986" t="s">
        <v>585</v>
      </c>
      <c r="C986" s="1">
        <f t="shared" si="385"/>
        <v>4259</v>
      </c>
      <c r="D986" s="7">
        <f>RANK(N986,(N986:P986,Q986:AE986))</f>
        <v>2</v>
      </c>
      <c r="E986" s="7">
        <f>RANK(O986,(N986:P986,Q986:AE986))</f>
        <v>1</v>
      </c>
      <c r="F986" s="7">
        <f>IF(P986&gt;0,RANK(P986,(N986:P986,Q986:AE986)),0)</f>
        <v>3</v>
      </c>
      <c r="G986" s="1">
        <f t="shared" si="386"/>
        <v>926</v>
      </c>
      <c r="H986" s="2">
        <f t="shared" si="387"/>
        <v>0.2174219300305236</v>
      </c>
      <c r="I986" s="2"/>
      <c r="J986" s="2">
        <f t="shared" si="388"/>
        <v>0.37262268138060578</v>
      </c>
      <c r="K986" s="2">
        <f t="shared" si="389"/>
        <v>0.5900446114111294</v>
      </c>
      <c r="L986" s="2">
        <f t="shared" si="390"/>
        <v>2.1366517961962903E-2</v>
      </c>
      <c r="M986" s="2">
        <f t="shared" si="391"/>
        <v>1.5966189246301967E-2</v>
      </c>
      <c r="N986" s="1">
        <v>1587</v>
      </c>
      <c r="O986" s="1">
        <v>2513</v>
      </c>
      <c r="P986" s="1">
        <v>91</v>
      </c>
      <c r="Q986" s="1">
        <v>41</v>
      </c>
      <c r="R986" s="1">
        <v>19</v>
      </c>
      <c r="S986" s="1">
        <v>3</v>
      </c>
      <c r="T986" s="1">
        <v>5</v>
      </c>
      <c r="AG986" s="7">
        <f>IF(Q986&gt;0,RANK(Q986,(N986:P986,Q986:AE986)),0)</f>
        <v>4</v>
      </c>
      <c r="AH986" s="7">
        <f>IF(R986&gt;0,RANK(R986,(N986:P986,Q986:AE986)),0)</f>
        <v>5</v>
      </c>
      <c r="AI986" s="7">
        <f>IF(T986&gt;0,RANK(T986,(N986:P986,Q986:AE986)),0)</f>
        <v>6</v>
      </c>
      <c r="AJ986" s="7">
        <f>IF(S986&gt;0,RANK(S986,(N986:P986,Q986:AE986)),0)</f>
        <v>7</v>
      </c>
      <c r="AK986" s="2">
        <f t="shared" si="392"/>
        <v>9.6266729279173516E-3</v>
      </c>
      <c r="AL986" s="2">
        <f t="shared" si="393"/>
        <v>4.4611411129373089E-3</v>
      </c>
      <c r="AM986" s="2">
        <f t="shared" si="394"/>
        <v>1.1739845034045551E-3</v>
      </c>
      <c r="AN986" s="2">
        <f t="shared" si="395"/>
        <v>7.0439070204273303E-4</v>
      </c>
      <c r="AP986" t="s">
        <v>3285</v>
      </c>
      <c r="AQ986" t="s">
        <v>585</v>
      </c>
      <c r="AR986">
        <v>2</v>
      </c>
      <c r="AT986" s="93" t="s">
        <v>844</v>
      </c>
      <c r="AU986" s="92" t="s">
        <v>314</v>
      </c>
      <c r="AV986" s="83" t="str">
        <f t="shared" si="396"/>
        <v>20107</v>
      </c>
      <c r="AX986" s="7" t="s">
        <v>3753</v>
      </c>
    </row>
    <row r="987" spans="1:50" hidden="1" outlineLevel="1">
      <c r="A987" t="s">
        <v>1024</v>
      </c>
      <c r="B987" t="s">
        <v>585</v>
      </c>
      <c r="C987" s="1">
        <f t="shared" si="385"/>
        <v>1397</v>
      </c>
      <c r="D987" s="7">
        <f>RANK(N987,(N987:P987,Q987:AE987))</f>
        <v>2</v>
      </c>
      <c r="E987" s="7">
        <f>RANK(O987,(N987:P987,Q987:AE987))</f>
        <v>1</v>
      </c>
      <c r="F987" s="7">
        <f>IF(P987&gt;0,RANK(P987,(N987:P987,Q987:AE987)),0)</f>
        <v>3</v>
      </c>
      <c r="G987" s="1">
        <f t="shared" si="386"/>
        <v>857</v>
      </c>
      <c r="H987" s="2">
        <f t="shared" si="387"/>
        <v>0.61345740873299925</v>
      </c>
      <c r="I987" s="2"/>
      <c r="J987" s="2">
        <f t="shared" si="388"/>
        <v>0.16535433070866143</v>
      </c>
      <c r="K987" s="2">
        <f t="shared" si="389"/>
        <v>0.77881173944166071</v>
      </c>
      <c r="L987" s="2">
        <f t="shared" si="390"/>
        <v>3.5075161059413031E-2</v>
      </c>
      <c r="M987" s="2">
        <f t="shared" si="391"/>
        <v>2.0758768790264802E-2</v>
      </c>
      <c r="N987" s="1">
        <v>231</v>
      </c>
      <c r="O987" s="1">
        <v>1088</v>
      </c>
      <c r="P987" s="1">
        <v>49</v>
      </c>
      <c r="Q987" s="1">
        <v>20</v>
      </c>
      <c r="R987" s="1">
        <v>5</v>
      </c>
      <c r="S987" s="1">
        <v>2</v>
      </c>
      <c r="T987" s="1">
        <v>2</v>
      </c>
      <c r="AG987" s="7">
        <f>IF(Q987&gt;0,RANK(Q987,(N987:P987,Q987:AE987)),0)</f>
        <v>4</v>
      </c>
      <c r="AH987" s="7">
        <f>IF(R987&gt;0,RANK(R987,(N987:P987,Q987:AE987)),0)</f>
        <v>5</v>
      </c>
      <c r="AI987" s="7">
        <f>IF(T987&gt;0,RANK(T987,(N987:P987,Q987:AE987)),0)</f>
        <v>6</v>
      </c>
      <c r="AJ987" s="7">
        <f>IF(S987&gt;0,RANK(S987,(N987:P987,Q987:AE987)),0)</f>
        <v>6</v>
      </c>
      <c r="AK987" s="2">
        <f t="shared" si="392"/>
        <v>1.4316392269148175E-2</v>
      </c>
      <c r="AL987" s="2">
        <f t="shared" si="393"/>
        <v>3.5790980672870437E-3</v>
      </c>
      <c r="AM987" s="2">
        <f t="shared" si="394"/>
        <v>1.4316392269148174E-3</v>
      </c>
      <c r="AN987" s="2">
        <f t="shared" si="395"/>
        <v>1.4316392269148174E-3</v>
      </c>
      <c r="AP987" t="s">
        <v>1024</v>
      </c>
      <c r="AQ987" t="s">
        <v>585</v>
      </c>
      <c r="AR987">
        <v>1</v>
      </c>
      <c r="AT987" s="93" t="s">
        <v>844</v>
      </c>
      <c r="AU987" s="92" t="s">
        <v>315</v>
      </c>
      <c r="AV987" s="83" t="str">
        <f t="shared" si="396"/>
        <v>20109</v>
      </c>
      <c r="AX987" s="7" t="s">
        <v>3753</v>
      </c>
    </row>
    <row r="988" spans="1:50" hidden="1" outlineLevel="1">
      <c r="A988" t="s">
        <v>3286</v>
      </c>
      <c r="B988" t="s">
        <v>585</v>
      </c>
      <c r="C988" s="1">
        <f t="shared" si="385"/>
        <v>12455</v>
      </c>
      <c r="D988" s="7">
        <f>RANK(N988,(N988:P988,Q988:AE988))</f>
        <v>2</v>
      </c>
      <c r="E988" s="7">
        <f>RANK(O988,(N988:P988,Q988:AE988))</f>
        <v>1</v>
      </c>
      <c r="F988" s="7">
        <f>IF(P988&gt;0,RANK(P988,(N988:P988,Q988:AE988)),0)</f>
        <v>3</v>
      </c>
      <c r="G988" s="1">
        <f t="shared" si="386"/>
        <v>1462</v>
      </c>
      <c r="H988" s="2">
        <f t="shared" si="387"/>
        <v>0.11738257727820152</v>
      </c>
      <c r="I988" s="2"/>
      <c r="J988" s="2">
        <f t="shared" si="388"/>
        <v>0.41670012043356081</v>
      </c>
      <c r="K988" s="2">
        <f t="shared" si="389"/>
        <v>0.53408269771176231</v>
      </c>
      <c r="L988" s="2">
        <f t="shared" si="390"/>
        <v>3.3480529907667603E-2</v>
      </c>
      <c r="M988" s="2">
        <f t="shared" si="391"/>
        <v>1.5736651947009336E-2</v>
      </c>
      <c r="N988" s="1">
        <v>5190</v>
      </c>
      <c r="O988" s="1">
        <v>6652</v>
      </c>
      <c r="P988" s="1">
        <v>417</v>
      </c>
      <c r="Q988" s="1">
        <v>92</v>
      </c>
      <c r="R988" s="1">
        <v>38</v>
      </c>
      <c r="S988" s="1">
        <v>14</v>
      </c>
      <c r="T988" s="1">
        <v>52</v>
      </c>
      <c r="AG988" s="7">
        <f>IF(Q988&gt;0,RANK(Q988,(N988:P988,Q988:AE988)),0)</f>
        <v>4</v>
      </c>
      <c r="AH988" s="7">
        <f>IF(R988&gt;0,RANK(R988,(N988:P988,Q988:AE988)),0)</f>
        <v>6</v>
      </c>
      <c r="AI988" s="7">
        <f>IF(T988&gt;0,RANK(T988,(N988:P988,Q988:AE988)),0)</f>
        <v>5</v>
      </c>
      <c r="AJ988" s="7">
        <f>IF(S988&gt;0,RANK(S988,(N988:P988,Q988:AE988)),0)</f>
        <v>7</v>
      </c>
      <c r="AK988" s="2">
        <f t="shared" si="392"/>
        <v>7.3865917302288241E-3</v>
      </c>
      <c r="AL988" s="2">
        <f t="shared" si="393"/>
        <v>3.050983540746688E-3</v>
      </c>
      <c r="AM988" s="2">
        <f t="shared" si="394"/>
        <v>4.1750301083902045E-3</v>
      </c>
      <c r="AN988" s="2">
        <f t="shared" si="395"/>
        <v>1.1240465676435167E-3</v>
      </c>
      <c r="AP988" t="s">
        <v>3286</v>
      </c>
      <c r="AQ988" t="s">
        <v>585</v>
      </c>
      <c r="AR988">
        <v>1</v>
      </c>
      <c r="AT988" s="93" t="s">
        <v>844</v>
      </c>
      <c r="AU988" s="92" t="s">
        <v>316</v>
      </c>
      <c r="AV988" s="83" t="str">
        <f t="shared" si="396"/>
        <v>20111</v>
      </c>
      <c r="AX988" s="7" t="s">
        <v>3753</v>
      </c>
    </row>
    <row r="989" spans="1:50" hidden="1" outlineLevel="1">
      <c r="A989" t="s">
        <v>2220</v>
      </c>
      <c r="B989" t="s">
        <v>585</v>
      </c>
      <c r="C989" s="1">
        <f t="shared" si="385"/>
        <v>12461</v>
      </c>
      <c r="D989" s="7">
        <f>RANK(N989,(N989:P989,Q989:AE989))</f>
        <v>2</v>
      </c>
      <c r="E989" s="7">
        <f>RANK(O989,(N989:P989,Q989:AE989))</f>
        <v>1</v>
      </c>
      <c r="F989" s="7">
        <f>IF(P989&gt;0,RANK(P989,(N989:P989,Q989:AE989)),0)</f>
        <v>3</v>
      </c>
      <c r="G989" s="1">
        <f t="shared" si="386"/>
        <v>5229</v>
      </c>
      <c r="H989" s="2">
        <f t="shared" si="387"/>
        <v>0.41962924323890538</v>
      </c>
      <c r="I989" s="2"/>
      <c r="J989" s="2">
        <f t="shared" si="388"/>
        <v>0.26257924725142445</v>
      </c>
      <c r="K989" s="2">
        <f t="shared" si="389"/>
        <v>0.68220849049032983</v>
      </c>
      <c r="L989" s="2">
        <f t="shared" si="390"/>
        <v>4.2853703555091889E-2</v>
      </c>
      <c r="M989" s="2">
        <f t="shared" si="391"/>
        <v>1.2358558703153825E-2</v>
      </c>
      <c r="N989" s="1">
        <v>3272</v>
      </c>
      <c r="O989" s="1">
        <v>8501</v>
      </c>
      <c r="P989" s="1">
        <v>534</v>
      </c>
      <c r="Q989" s="1">
        <v>59</v>
      </c>
      <c r="R989" s="1">
        <v>54</v>
      </c>
      <c r="S989" s="1">
        <v>14</v>
      </c>
      <c r="T989" s="1">
        <v>27</v>
      </c>
      <c r="AG989" s="7">
        <f>IF(Q989&gt;0,RANK(Q989,(N989:P989,Q989:AE989)),0)</f>
        <v>4</v>
      </c>
      <c r="AH989" s="7">
        <f>IF(R989&gt;0,RANK(R989,(N989:P989,Q989:AE989)),0)</f>
        <v>5</v>
      </c>
      <c r="AI989" s="7">
        <f>IF(T989&gt;0,RANK(T989,(N989:P989,Q989:AE989)),0)</f>
        <v>6</v>
      </c>
      <c r="AJ989" s="7">
        <f>IF(S989&gt;0,RANK(S989,(N989:P989,Q989:AE989)),0)</f>
        <v>7</v>
      </c>
      <c r="AK989" s="2">
        <f t="shared" si="392"/>
        <v>4.7347724901693287E-3</v>
      </c>
      <c r="AL989" s="2">
        <f t="shared" si="393"/>
        <v>4.3335205842227748E-3</v>
      </c>
      <c r="AM989" s="2">
        <f t="shared" si="394"/>
        <v>2.1667602921113874E-3</v>
      </c>
      <c r="AN989" s="2">
        <f t="shared" si="395"/>
        <v>1.123505336650349E-3</v>
      </c>
      <c r="AP989" t="s">
        <v>2220</v>
      </c>
      <c r="AQ989" t="s">
        <v>585</v>
      </c>
      <c r="AR989">
        <v>1</v>
      </c>
      <c r="AT989" s="93" t="s">
        <v>844</v>
      </c>
      <c r="AU989" s="92" t="s">
        <v>317</v>
      </c>
      <c r="AV989" s="83" t="str">
        <f t="shared" si="396"/>
        <v>20113</v>
      </c>
      <c r="AX989" s="7" t="s">
        <v>3753</v>
      </c>
    </row>
    <row r="990" spans="1:50" hidden="1" outlineLevel="1">
      <c r="A990" t="s">
        <v>946</v>
      </c>
      <c r="B990" t="s">
        <v>585</v>
      </c>
      <c r="C990" s="1">
        <f t="shared" si="385"/>
        <v>5903</v>
      </c>
      <c r="D990" s="7">
        <f>RANK(N990,(N990:P990,Q990:AE990))</f>
        <v>2</v>
      </c>
      <c r="E990" s="7">
        <f>RANK(O990,(N990:P990,Q990:AE990))</f>
        <v>1</v>
      </c>
      <c r="F990" s="7">
        <f>IF(P990&gt;0,RANK(P990,(N990:P990,Q990:AE990)),0)</f>
        <v>3</v>
      </c>
      <c r="G990" s="1">
        <f t="shared" si="386"/>
        <v>2681</v>
      </c>
      <c r="H990" s="2">
        <f t="shared" si="387"/>
        <v>0.45417584279180079</v>
      </c>
      <c r="I990" s="2"/>
      <c r="J990" s="2">
        <f t="shared" si="388"/>
        <v>0.24987294595968151</v>
      </c>
      <c r="K990" s="2">
        <f t="shared" si="389"/>
        <v>0.70404878875148225</v>
      </c>
      <c r="L990" s="2">
        <f t="shared" si="390"/>
        <v>3.2017618160257499E-2</v>
      </c>
      <c r="M990" s="2">
        <f t="shared" si="391"/>
        <v>1.4060647128578685E-2</v>
      </c>
      <c r="N990" s="1">
        <v>1475</v>
      </c>
      <c r="O990" s="1">
        <v>4156</v>
      </c>
      <c r="P990" s="1">
        <v>189</v>
      </c>
      <c r="Q990" s="1">
        <v>42</v>
      </c>
      <c r="R990" s="1">
        <v>22</v>
      </c>
      <c r="S990" s="1">
        <v>9</v>
      </c>
      <c r="T990" s="1">
        <v>10</v>
      </c>
      <c r="AG990" s="7">
        <f>IF(Q990&gt;0,RANK(Q990,(N990:P990,Q990:AE990)),0)</f>
        <v>4</v>
      </c>
      <c r="AH990" s="7">
        <f>IF(R990&gt;0,RANK(R990,(N990:P990,Q990:AE990)),0)</f>
        <v>5</v>
      </c>
      <c r="AI990" s="7">
        <f>IF(T990&gt;0,RANK(T990,(N990:P990,Q990:AE990)),0)</f>
        <v>6</v>
      </c>
      <c r="AJ990" s="7">
        <f>IF(S990&gt;0,RANK(S990,(N990:P990,Q990:AE990)),0)</f>
        <v>7</v>
      </c>
      <c r="AK990" s="2">
        <f t="shared" si="392"/>
        <v>7.115026257834999E-3</v>
      </c>
      <c r="AL990" s="2">
        <f t="shared" si="393"/>
        <v>3.7269185160088091E-3</v>
      </c>
      <c r="AM990" s="2">
        <f t="shared" si="394"/>
        <v>1.6940538709130949E-3</v>
      </c>
      <c r="AN990" s="2">
        <f t="shared" si="395"/>
        <v>1.5246484838217856E-3</v>
      </c>
      <c r="AP990" t="s">
        <v>946</v>
      </c>
      <c r="AQ990" t="s">
        <v>585</v>
      </c>
      <c r="AT990" s="93" t="s">
        <v>844</v>
      </c>
      <c r="AU990" s="92" t="s">
        <v>318</v>
      </c>
      <c r="AV990" s="83" t="str">
        <f t="shared" si="396"/>
        <v>20115</v>
      </c>
      <c r="AX990" s="7" t="s">
        <v>3753</v>
      </c>
    </row>
    <row r="991" spans="1:50" hidden="1" outlineLevel="1">
      <c r="A991" t="s">
        <v>895</v>
      </c>
      <c r="B991" t="s">
        <v>585</v>
      </c>
      <c r="C991" s="1">
        <f t="shared" si="385"/>
        <v>5115</v>
      </c>
      <c r="D991" s="7">
        <f>RANK(N991,(N991:P991,Q991:AE991))</f>
        <v>2</v>
      </c>
      <c r="E991" s="7">
        <f>RANK(O991,(N991:P991,Q991:AE991))</f>
        <v>1</v>
      </c>
      <c r="F991" s="7">
        <f>IF(P991&gt;0,RANK(P991,(N991:P991,Q991:AE991)),0)</f>
        <v>3</v>
      </c>
      <c r="G991" s="1">
        <f t="shared" si="386"/>
        <v>1235</v>
      </c>
      <c r="H991" s="2">
        <f t="shared" si="387"/>
        <v>0.24144672531769307</v>
      </c>
      <c r="I991" s="2"/>
      <c r="J991" s="2">
        <f t="shared" si="388"/>
        <v>0.35796676441837733</v>
      </c>
      <c r="K991" s="2">
        <f t="shared" si="389"/>
        <v>0.59941348973607034</v>
      </c>
      <c r="L991" s="2">
        <f t="shared" si="390"/>
        <v>2.6197458455522973E-2</v>
      </c>
      <c r="M991" s="2">
        <f t="shared" si="391"/>
        <v>1.6422287390029419E-2</v>
      </c>
      <c r="N991" s="1">
        <v>1831</v>
      </c>
      <c r="O991" s="1">
        <v>3066</v>
      </c>
      <c r="P991" s="1">
        <v>134</v>
      </c>
      <c r="Q991" s="1">
        <v>62</v>
      </c>
      <c r="R991" s="1">
        <v>8</v>
      </c>
      <c r="S991" s="1">
        <v>7</v>
      </c>
      <c r="T991" s="1">
        <v>7</v>
      </c>
      <c r="AG991" s="7">
        <f>IF(Q991&gt;0,RANK(Q991,(N991:P991,Q991:AE991)),0)</f>
        <v>4</v>
      </c>
      <c r="AH991" s="7">
        <f>IF(R991&gt;0,RANK(R991,(N991:P991,Q991:AE991)),0)</f>
        <v>5</v>
      </c>
      <c r="AI991" s="7">
        <f>IF(T991&gt;0,RANK(T991,(N991:P991,Q991:AE991)),0)</f>
        <v>6</v>
      </c>
      <c r="AJ991" s="7">
        <f>IF(S991&gt;0,RANK(S991,(N991:P991,Q991:AE991)),0)</f>
        <v>6</v>
      </c>
      <c r="AK991" s="2">
        <f t="shared" si="392"/>
        <v>1.2121212121212121E-2</v>
      </c>
      <c r="AL991" s="2">
        <f t="shared" si="393"/>
        <v>1.5640273704789834E-3</v>
      </c>
      <c r="AM991" s="2">
        <f t="shared" si="394"/>
        <v>1.3685239491691105E-3</v>
      </c>
      <c r="AN991" s="2">
        <f t="shared" si="395"/>
        <v>1.3685239491691105E-3</v>
      </c>
      <c r="AP991" t="s">
        <v>895</v>
      </c>
      <c r="AQ991" t="s">
        <v>585</v>
      </c>
      <c r="AR991">
        <v>1</v>
      </c>
      <c r="AT991" s="93" t="s">
        <v>844</v>
      </c>
      <c r="AU991" s="92" t="s">
        <v>319</v>
      </c>
      <c r="AV991" s="83" t="str">
        <f t="shared" si="396"/>
        <v>20117</v>
      </c>
      <c r="AX991" s="7" t="s">
        <v>3753</v>
      </c>
    </row>
    <row r="992" spans="1:50" hidden="1" outlineLevel="1">
      <c r="A992" t="s">
        <v>2132</v>
      </c>
      <c r="B992" t="s">
        <v>585</v>
      </c>
      <c r="C992" s="1">
        <f t="shared" si="385"/>
        <v>2053</v>
      </c>
      <c r="D992" s="7">
        <f>RANK(N992,(N992:P992,Q992:AE992))</f>
        <v>2</v>
      </c>
      <c r="E992" s="7">
        <f>RANK(O992,(N992:P992,Q992:AE992))</f>
        <v>1</v>
      </c>
      <c r="F992" s="7">
        <f>IF(P992&gt;0,RANK(P992,(N992:P992,Q992:AE992)),0)</f>
        <v>3</v>
      </c>
      <c r="G992" s="1">
        <f t="shared" si="386"/>
        <v>1204</v>
      </c>
      <c r="H992" s="2">
        <f t="shared" si="387"/>
        <v>0.58645884072089627</v>
      </c>
      <c r="I992" s="2"/>
      <c r="J992" s="2">
        <f t="shared" si="388"/>
        <v>0.19483682415976619</v>
      </c>
      <c r="K992" s="2">
        <f t="shared" si="389"/>
        <v>0.78129566488066249</v>
      </c>
      <c r="L992" s="2">
        <f t="shared" si="390"/>
        <v>1.6074037993180711E-2</v>
      </c>
      <c r="M992" s="2">
        <f t="shared" si="391"/>
        <v>7.7934729663905813E-3</v>
      </c>
      <c r="N992" s="1">
        <v>400</v>
      </c>
      <c r="O992" s="1">
        <v>1604</v>
      </c>
      <c r="P992" s="1">
        <v>33</v>
      </c>
      <c r="Q992" s="1">
        <v>11</v>
      </c>
      <c r="R992" s="1">
        <v>3</v>
      </c>
      <c r="S992" s="1">
        <v>1</v>
      </c>
      <c r="T992" s="1">
        <v>1</v>
      </c>
      <c r="AG992" s="7">
        <f>IF(Q992&gt;0,RANK(Q992,(N992:P992,Q992:AE992)),0)</f>
        <v>4</v>
      </c>
      <c r="AH992" s="7">
        <f>IF(R992&gt;0,RANK(R992,(N992:P992,Q992:AE992)),0)</f>
        <v>5</v>
      </c>
      <c r="AI992" s="7">
        <f>IF(T992&gt;0,RANK(T992,(N992:P992,Q992:AE992)),0)</f>
        <v>6</v>
      </c>
      <c r="AJ992" s="7">
        <f>IF(S992&gt;0,RANK(S992,(N992:P992,Q992:AE992)),0)</f>
        <v>6</v>
      </c>
      <c r="AK992" s="2">
        <f t="shared" si="392"/>
        <v>5.3580126643935702E-3</v>
      </c>
      <c r="AL992" s="2">
        <f t="shared" si="393"/>
        <v>1.4612761811982464E-3</v>
      </c>
      <c r="AM992" s="2">
        <f t="shared" si="394"/>
        <v>4.8709206039941551E-4</v>
      </c>
      <c r="AN992" s="2">
        <f t="shared" si="395"/>
        <v>4.8709206039941551E-4</v>
      </c>
      <c r="AP992" t="s">
        <v>2132</v>
      </c>
      <c r="AQ992" t="s">
        <v>585</v>
      </c>
      <c r="AR992">
        <v>1</v>
      </c>
      <c r="AT992" s="93" t="s">
        <v>844</v>
      </c>
      <c r="AU992" s="92" t="s">
        <v>247</v>
      </c>
      <c r="AV992" s="83" t="str">
        <f t="shared" si="396"/>
        <v>20119</v>
      </c>
      <c r="AX992" s="7" t="s">
        <v>3753</v>
      </c>
    </row>
    <row r="993" spans="1:50" hidden="1" outlineLevel="1">
      <c r="A993" t="s">
        <v>480</v>
      </c>
      <c r="B993" t="s">
        <v>585</v>
      </c>
      <c r="C993" s="1">
        <f t="shared" si="385"/>
        <v>11607</v>
      </c>
      <c r="D993" s="7">
        <f>RANK(N993,(N993:P993,Q993:AE993))</f>
        <v>2</v>
      </c>
      <c r="E993" s="7">
        <f>RANK(O993,(N993:P993,Q993:AE993))</f>
        <v>1</v>
      </c>
      <c r="F993" s="7">
        <f>IF(P993&gt;0,RANK(P993,(N993:P993,Q993:AE993)),0)</f>
        <v>3</v>
      </c>
      <c r="G993" s="1">
        <f t="shared" si="386"/>
        <v>2057</v>
      </c>
      <c r="H993" s="2">
        <f t="shared" si="387"/>
        <v>0.17722064271560264</v>
      </c>
      <c r="I993" s="2"/>
      <c r="J993" s="2">
        <f t="shared" si="388"/>
        <v>0.39234944430085295</v>
      </c>
      <c r="K993" s="2">
        <f t="shared" si="389"/>
        <v>0.56957008701645562</v>
      </c>
      <c r="L993" s="2">
        <f t="shared" si="390"/>
        <v>2.5329542517446367E-2</v>
      </c>
      <c r="M993" s="2">
        <f t="shared" si="391"/>
        <v>1.275092616524507E-2</v>
      </c>
      <c r="N993" s="1">
        <v>4554</v>
      </c>
      <c r="O993" s="1">
        <v>6611</v>
      </c>
      <c r="P993" s="1">
        <v>294</v>
      </c>
      <c r="Q993" s="1">
        <v>67</v>
      </c>
      <c r="R993" s="1">
        <v>50</v>
      </c>
      <c r="S993" s="1">
        <v>11</v>
      </c>
      <c r="T993" s="1">
        <v>20</v>
      </c>
      <c r="AG993" s="7">
        <f>IF(Q993&gt;0,RANK(Q993,(N993:P993,Q993:AE993)),0)</f>
        <v>4</v>
      </c>
      <c r="AH993" s="7">
        <f>IF(R993&gt;0,RANK(R993,(N993:P993,Q993:AE993)),0)</f>
        <v>5</v>
      </c>
      <c r="AI993" s="7">
        <f>IF(T993&gt;0,RANK(T993,(N993:P993,Q993:AE993)),0)</f>
        <v>6</v>
      </c>
      <c r="AJ993" s="7">
        <f>IF(S993&gt;0,RANK(S993,(N993:P993,Q993:AE993)),0)</f>
        <v>7</v>
      </c>
      <c r="AK993" s="2">
        <f t="shared" si="392"/>
        <v>5.7723787369690707E-3</v>
      </c>
      <c r="AL993" s="2">
        <f t="shared" si="393"/>
        <v>4.3077453260963209E-3</v>
      </c>
      <c r="AM993" s="2">
        <f t="shared" si="394"/>
        <v>1.7230981304385284E-3</v>
      </c>
      <c r="AN993" s="2">
        <f t="shared" si="395"/>
        <v>9.477039717411907E-4</v>
      </c>
      <c r="AP993" t="s">
        <v>480</v>
      </c>
      <c r="AQ993" t="s">
        <v>585</v>
      </c>
      <c r="AR993">
        <v>3</v>
      </c>
      <c r="AT993" s="93" t="s">
        <v>844</v>
      </c>
      <c r="AU993" s="92" t="s">
        <v>248</v>
      </c>
      <c r="AV993" s="83" t="str">
        <f t="shared" si="396"/>
        <v>20121</v>
      </c>
      <c r="AX993" s="7" t="s">
        <v>3753</v>
      </c>
    </row>
    <row r="994" spans="1:50" hidden="1" outlineLevel="1">
      <c r="A994" t="s">
        <v>2287</v>
      </c>
      <c r="B994" t="s">
        <v>585</v>
      </c>
      <c r="C994" s="1">
        <f t="shared" si="385"/>
        <v>3266</v>
      </c>
      <c r="D994" s="7">
        <f>RANK(N994,(N994:P994,Q994:AE994))</f>
        <v>2</v>
      </c>
      <c r="E994" s="7">
        <f>RANK(O994,(N994:P994,Q994:AE994))</f>
        <v>1</v>
      </c>
      <c r="F994" s="7">
        <f>IF(P994&gt;0,RANK(P994,(N994:P994,Q994:AE994)),0)</f>
        <v>3</v>
      </c>
      <c r="G994" s="1">
        <f t="shared" si="386"/>
        <v>1599</v>
      </c>
      <c r="H994" s="2">
        <f t="shared" si="387"/>
        <v>0.48958971218616043</v>
      </c>
      <c r="I994" s="2"/>
      <c r="J994" s="2">
        <f t="shared" si="388"/>
        <v>0.22994488671157379</v>
      </c>
      <c r="K994" s="2">
        <f t="shared" si="389"/>
        <v>0.71953459889773419</v>
      </c>
      <c r="L994" s="2">
        <f t="shared" si="390"/>
        <v>3.5211267605633804E-2</v>
      </c>
      <c r="M994" s="2">
        <f t="shared" si="391"/>
        <v>1.5309246785058246E-2</v>
      </c>
      <c r="N994" s="1">
        <v>751</v>
      </c>
      <c r="O994" s="1">
        <v>2350</v>
      </c>
      <c r="P994" s="1">
        <v>115</v>
      </c>
      <c r="Q994" s="1">
        <v>34</v>
      </c>
      <c r="R994" s="1">
        <v>6</v>
      </c>
      <c r="S994" s="1">
        <v>4</v>
      </c>
      <c r="T994" s="1">
        <v>6</v>
      </c>
      <c r="AG994" s="7">
        <f>IF(Q994&gt;0,RANK(Q994,(N994:P994,Q994:AE994)),0)</f>
        <v>4</v>
      </c>
      <c r="AH994" s="7">
        <f>IF(R994&gt;0,RANK(R994,(N994:P994,Q994:AE994)),0)</f>
        <v>5</v>
      </c>
      <c r="AI994" s="7">
        <f>IF(T994&gt;0,RANK(T994,(N994:P994,Q994:AE994)),0)</f>
        <v>5</v>
      </c>
      <c r="AJ994" s="7">
        <f>IF(S994&gt;0,RANK(S994,(N994:P994,Q994:AE994)),0)</f>
        <v>7</v>
      </c>
      <c r="AK994" s="2">
        <f t="shared" si="392"/>
        <v>1.0410287813839559E-2</v>
      </c>
      <c r="AL994" s="2">
        <f t="shared" si="393"/>
        <v>1.837109614206981E-3</v>
      </c>
      <c r="AM994" s="2">
        <f t="shared" si="394"/>
        <v>1.837109614206981E-3</v>
      </c>
      <c r="AN994" s="2">
        <f t="shared" si="395"/>
        <v>1.224739742804654E-3</v>
      </c>
      <c r="AP994" t="s">
        <v>2287</v>
      </c>
      <c r="AQ994" t="s">
        <v>585</v>
      </c>
      <c r="AR994">
        <v>1</v>
      </c>
      <c r="AT994" s="93" t="s">
        <v>844</v>
      </c>
      <c r="AU994" s="92" t="s">
        <v>639</v>
      </c>
      <c r="AV994" s="83" t="str">
        <f t="shared" si="396"/>
        <v>20123</v>
      </c>
      <c r="AX994" s="7" t="s">
        <v>3753</v>
      </c>
    </row>
    <row r="995" spans="1:50" hidden="1" outlineLevel="1">
      <c r="A995" t="s">
        <v>1055</v>
      </c>
      <c r="B995" t="s">
        <v>585</v>
      </c>
      <c r="C995" s="1">
        <f t="shared" si="385"/>
        <v>13745</v>
      </c>
      <c r="D995" s="7">
        <f>RANK(N995,(N995:P995,Q995:AE995))</f>
        <v>2</v>
      </c>
      <c r="E995" s="7">
        <f>RANK(O995,(N995:P995,Q995:AE995))</f>
        <v>1</v>
      </c>
      <c r="F995" s="7">
        <f>IF(P995&gt;0,RANK(P995,(N995:P995,Q995:AE995)),0)</f>
        <v>3</v>
      </c>
      <c r="G995" s="1">
        <f t="shared" si="386"/>
        <v>3726</v>
      </c>
      <c r="H995" s="2">
        <f t="shared" si="387"/>
        <v>0.27108039287013458</v>
      </c>
      <c r="I995" s="2"/>
      <c r="J995" s="2">
        <f t="shared" si="388"/>
        <v>0.34703528555838487</v>
      </c>
      <c r="K995" s="2">
        <f t="shared" si="389"/>
        <v>0.61811567842851944</v>
      </c>
      <c r="L995" s="2">
        <f t="shared" si="390"/>
        <v>1.9570753001091307E-2</v>
      </c>
      <c r="M995" s="2">
        <f t="shared" si="391"/>
        <v>1.5278283012004328E-2</v>
      </c>
      <c r="N995" s="1">
        <v>4770</v>
      </c>
      <c r="O995" s="1">
        <v>8496</v>
      </c>
      <c r="P995" s="1">
        <v>269</v>
      </c>
      <c r="Q995" s="1">
        <v>113</v>
      </c>
      <c r="R995" s="1">
        <v>58</v>
      </c>
      <c r="S995" s="1">
        <v>21</v>
      </c>
      <c r="T995" s="1">
        <v>18</v>
      </c>
      <c r="AG995" s="7">
        <f>IF(Q995&gt;0,RANK(Q995,(N995:P995,Q995:AE995)),0)</f>
        <v>4</v>
      </c>
      <c r="AH995" s="7">
        <f>IF(R995&gt;0,RANK(R995,(N995:P995,Q995:AE995)),0)</f>
        <v>5</v>
      </c>
      <c r="AI995" s="7">
        <f>IF(T995&gt;0,RANK(T995,(N995:P995,Q995:AE995)),0)</f>
        <v>7</v>
      </c>
      <c r="AJ995" s="7">
        <f>IF(S995&gt;0,RANK(S995,(N995:P995,Q995:AE995)),0)</f>
        <v>6</v>
      </c>
      <c r="AK995" s="2">
        <f t="shared" si="392"/>
        <v>8.2211713350309207E-3</v>
      </c>
      <c r="AL995" s="2">
        <f t="shared" si="393"/>
        <v>4.2197162604583486E-3</v>
      </c>
      <c r="AM995" s="2">
        <f t="shared" si="394"/>
        <v>1.3095671153146599E-3</v>
      </c>
      <c r="AN995" s="2">
        <f t="shared" si="395"/>
        <v>1.5278283012004365E-3</v>
      </c>
      <c r="AP995" t="s">
        <v>1055</v>
      </c>
      <c r="AQ995" t="s">
        <v>585</v>
      </c>
      <c r="AR995">
        <v>4</v>
      </c>
      <c r="AT995" s="93" t="s">
        <v>844</v>
      </c>
      <c r="AU995" s="92" t="s">
        <v>640</v>
      </c>
      <c r="AV995" s="83" t="str">
        <f t="shared" si="396"/>
        <v>20125</v>
      </c>
      <c r="AX995" s="7" t="s">
        <v>3753</v>
      </c>
    </row>
    <row r="996" spans="1:50" hidden="1" outlineLevel="1">
      <c r="A996" t="s">
        <v>2133</v>
      </c>
      <c r="B996" t="s">
        <v>585</v>
      </c>
      <c r="C996" s="1">
        <f t="shared" si="385"/>
        <v>2641</v>
      </c>
      <c r="D996" s="7">
        <f>RANK(N996,(N996:P996,Q996:AE996))</f>
        <v>2</v>
      </c>
      <c r="E996" s="7">
        <f>RANK(O996,(N996:P996,Q996:AE996))</f>
        <v>1</v>
      </c>
      <c r="F996" s="7">
        <f>IF(P996&gt;0,RANK(P996,(N996:P996,Q996:AE996)),0)</f>
        <v>3</v>
      </c>
      <c r="G996" s="1">
        <f t="shared" si="386"/>
        <v>717</v>
      </c>
      <c r="H996" s="2">
        <f t="shared" si="387"/>
        <v>0.27148807269973496</v>
      </c>
      <c r="I996" s="2"/>
      <c r="J996" s="2">
        <f t="shared" si="388"/>
        <v>0.3339644074214313</v>
      </c>
      <c r="K996" s="2">
        <f t="shared" si="389"/>
        <v>0.60545248012116626</v>
      </c>
      <c r="L996" s="2">
        <f t="shared" si="390"/>
        <v>3.9379023097311623E-2</v>
      </c>
      <c r="M996" s="2">
        <f t="shared" si="391"/>
        <v>2.1204089360090821E-2</v>
      </c>
      <c r="N996" s="1">
        <v>882</v>
      </c>
      <c r="O996" s="1">
        <v>1599</v>
      </c>
      <c r="P996" s="1">
        <v>104</v>
      </c>
      <c r="Q996" s="1">
        <v>44</v>
      </c>
      <c r="R996" s="1">
        <v>5</v>
      </c>
      <c r="S996" s="1">
        <v>0</v>
      </c>
      <c r="T996" s="1">
        <v>7</v>
      </c>
      <c r="AG996" s="7">
        <f>IF(Q996&gt;0,RANK(Q996,(N996:P996,Q996:AE996)),0)</f>
        <v>4</v>
      </c>
      <c r="AH996" s="7">
        <f>IF(R996&gt;0,RANK(R996,(N996:P996,Q996:AE996)),0)</f>
        <v>6</v>
      </c>
      <c r="AI996" s="7">
        <f>IF(T996&gt;0,RANK(T996,(N996:P996,Q996:AE996)),0)</f>
        <v>5</v>
      </c>
      <c r="AJ996" s="7">
        <f>IF(S996&gt;0,RANK(S996,(N996:P996,Q996:AE996)),0)</f>
        <v>0</v>
      </c>
      <c r="AK996" s="2">
        <f t="shared" si="392"/>
        <v>1.6660355925785686E-2</v>
      </c>
      <c r="AL996" s="2">
        <f t="shared" si="393"/>
        <v>1.8932222642938281E-3</v>
      </c>
      <c r="AM996" s="2">
        <f t="shared" si="394"/>
        <v>2.6505111700113595E-3</v>
      </c>
      <c r="AN996" s="2">
        <f t="shared" si="395"/>
        <v>0</v>
      </c>
      <c r="AP996" t="s">
        <v>2133</v>
      </c>
      <c r="AQ996" t="s">
        <v>585</v>
      </c>
      <c r="AR996">
        <v>1</v>
      </c>
      <c r="AT996" s="93" t="s">
        <v>844</v>
      </c>
      <c r="AU996" s="92" t="s">
        <v>1141</v>
      </c>
      <c r="AV996" s="83" t="str">
        <f t="shared" si="396"/>
        <v>20127</v>
      </c>
      <c r="AX996" s="7" t="s">
        <v>3753</v>
      </c>
    </row>
    <row r="997" spans="1:50" hidden="1" outlineLevel="1">
      <c r="A997" t="s">
        <v>1979</v>
      </c>
      <c r="B997" t="s">
        <v>585</v>
      </c>
      <c r="C997" s="1">
        <f t="shared" ref="C997:C1028" si="397">SUM(N997:AE997)</f>
        <v>1557</v>
      </c>
      <c r="D997" s="7">
        <f>RANK(N997,(N997:P997,Q997:AE997))</f>
        <v>2</v>
      </c>
      <c r="E997" s="7">
        <f>RANK(O997,(N997:P997,Q997:AE997))</f>
        <v>1</v>
      </c>
      <c r="F997" s="7">
        <f>IF(P997&gt;0,RANK(P997,(N997:P997,Q997:AE997)),0)</f>
        <v>3</v>
      </c>
      <c r="G997" s="1">
        <f t="shared" ref="G997:G1028" si="398">IF(D997=1,N997,IF(E997=1,O997,P997))-IF(D997=2,N997,IF(E997=2,O997,P997))</f>
        <v>882</v>
      </c>
      <c r="H997" s="2">
        <f t="shared" ref="H997:H1028" si="399">G997/C997</f>
        <v>0.56647398843930641</v>
      </c>
      <c r="I997" s="2"/>
      <c r="J997" s="2">
        <f t="shared" ref="J997:J1028" si="400">IF($C997=0,"-",N997/$C997)</f>
        <v>0.20616570327552985</v>
      </c>
      <c r="K997" s="2">
        <f t="shared" ref="K997:K1028" si="401">IF($C997=0,"-",O997/$C997)</f>
        <v>0.77263969171483626</v>
      </c>
      <c r="L997" s="2">
        <f t="shared" ref="L997:L1028" si="402">IF($C997=0,"-",P997/$C997)</f>
        <v>1.2202954399486191E-2</v>
      </c>
      <c r="M997" s="2">
        <f t="shared" ref="M997:M1028" si="403">IF(C997=0,"-",(1-J997-K997-L997))</f>
        <v>8.9916506101476914E-3</v>
      </c>
      <c r="N997" s="1">
        <v>321</v>
      </c>
      <c r="O997" s="1">
        <v>1203</v>
      </c>
      <c r="P997" s="1">
        <v>19</v>
      </c>
      <c r="Q997" s="1">
        <v>6</v>
      </c>
      <c r="R997" s="1">
        <v>4</v>
      </c>
      <c r="S997" s="1">
        <v>1</v>
      </c>
      <c r="T997" s="1">
        <v>3</v>
      </c>
      <c r="AG997" s="7">
        <f>IF(Q997&gt;0,RANK(Q997,(N997:P997,Q997:AE997)),0)</f>
        <v>4</v>
      </c>
      <c r="AH997" s="7">
        <f>IF(R997&gt;0,RANK(R997,(N997:P997,Q997:AE997)),0)</f>
        <v>5</v>
      </c>
      <c r="AI997" s="7">
        <f>IF(T997&gt;0,RANK(T997,(N997:P997,Q997:AE997)),0)</f>
        <v>6</v>
      </c>
      <c r="AJ997" s="7">
        <f>IF(S997&gt;0,RANK(S997,(N997:P997,Q997:AE997)),0)</f>
        <v>7</v>
      </c>
      <c r="AK997" s="2">
        <f t="shared" ref="AK997:AK1028" si="404">IF($C997=0,"-",Q997/$C997)</f>
        <v>3.8535645472061657E-3</v>
      </c>
      <c r="AL997" s="2">
        <f t="shared" ref="AL997:AL1028" si="405">IF($C997=0,"-",R997/$C997)</f>
        <v>2.569043031470777E-3</v>
      </c>
      <c r="AM997" s="2">
        <f t="shared" ref="AM997:AM1028" si="406">IF($C997=0,"-",T997/$C997)</f>
        <v>1.9267822736030828E-3</v>
      </c>
      <c r="AN997" s="2">
        <f t="shared" ref="AN997:AN1028" si="407">IF($C997=0,"-",S997/$C997)</f>
        <v>6.4226075786769424E-4</v>
      </c>
      <c r="AP997" t="s">
        <v>1979</v>
      </c>
      <c r="AQ997" t="s">
        <v>585</v>
      </c>
      <c r="AR997">
        <v>1</v>
      </c>
      <c r="AT997" s="93" t="s">
        <v>844</v>
      </c>
      <c r="AU997" s="92" t="s">
        <v>1142</v>
      </c>
      <c r="AV997" s="83" t="str">
        <f t="shared" ref="AV997:AV1028" si="408">AT997&amp;AU997</f>
        <v>20129</v>
      </c>
      <c r="AX997" s="7" t="s">
        <v>3753</v>
      </c>
    </row>
    <row r="998" spans="1:50" hidden="1" outlineLevel="1">
      <c r="A998" t="s">
        <v>1902</v>
      </c>
      <c r="B998" t="s">
        <v>585</v>
      </c>
      <c r="C998" s="1">
        <f t="shared" si="397"/>
        <v>5290</v>
      </c>
      <c r="D998" s="7">
        <f>RANK(N998,(N998:P998,Q998:AE998))</f>
        <v>2</v>
      </c>
      <c r="E998" s="7">
        <f>RANK(O998,(N998:P998,Q998:AE998))</f>
        <v>1</v>
      </c>
      <c r="F998" s="7">
        <f>IF(P998&gt;0,RANK(P998,(N998:P998,Q998:AE998)),0)</f>
        <v>3</v>
      </c>
      <c r="G998" s="1">
        <f t="shared" si="398"/>
        <v>2084</v>
      </c>
      <c r="H998" s="2">
        <f t="shared" si="399"/>
        <v>0.39395085066162572</v>
      </c>
      <c r="I998" s="2"/>
      <c r="J998" s="2">
        <f t="shared" si="400"/>
        <v>0.28241965973534972</v>
      </c>
      <c r="K998" s="2">
        <f t="shared" si="401"/>
        <v>0.67637051039697538</v>
      </c>
      <c r="L998" s="2">
        <f t="shared" si="402"/>
        <v>1.9281663516068054E-2</v>
      </c>
      <c r="M998" s="2">
        <f t="shared" si="403"/>
        <v>2.1928166351606909E-2</v>
      </c>
      <c r="N998" s="1">
        <v>1494</v>
      </c>
      <c r="O998" s="1">
        <v>3578</v>
      </c>
      <c r="P998" s="1">
        <v>102</v>
      </c>
      <c r="Q998" s="1">
        <v>91</v>
      </c>
      <c r="R998" s="1">
        <v>15</v>
      </c>
      <c r="S998" s="1">
        <v>3</v>
      </c>
      <c r="T998" s="1">
        <v>7</v>
      </c>
      <c r="AG998" s="7">
        <f>IF(Q998&gt;0,RANK(Q998,(N998:P998,Q998:AE998)),0)</f>
        <v>4</v>
      </c>
      <c r="AH998" s="7">
        <f>IF(R998&gt;0,RANK(R998,(N998:P998,Q998:AE998)),0)</f>
        <v>5</v>
      </c>
      <c r="AI998" s="7">
        <f>IF(T998&gt;0,RANK(T998,(N998:P998,Q998:AE998)),0)</f>
        <v>6</v>
      </c>
      <c r="AJ998" s="7">
        <f>IF(S998&gt;0,RANK(S998,(N998:P998,Q998:AE998)),0)</f>
        <v>7</v>
      </c>
      <c r="AK998" s="2">
        <f t="shared" si="404"/>
        <v>1.720226843100189E-2</v>
      </c>
      <c r="AL998" s="2">
        <f t="shared" si="405"/>
        <v>2.8355387523629491E-3</v>
      </c>
      <c r="AM998" s="2">
        <f t="shared" si="406"/>
        <v>1.3232514177693763E-3</v>
      </c>
      <c r="AN998" s="2">
        <f t="shared" si="407"/>
        <v>5.6710775047258974E-4</v>
      </c>
      <c r="AP998" t="s">
        <v>1902</v>
      </c>
      <c r="AQ998" t="s">
        <v>585</v>
      </c>
      <c r="AR998">
        <v>2</v>
      </c>
      <c r="AT998" s="93" t="s">
        <v>844</v>
      </c>
      <c r="AU998" s="92" t="s">
        <v>1143</v>
      </c>
      <c r="AV998" s="83" t="str">
        <f t="shared" si="408"/>
        <v>20131</v>
      </c>
      <c r="AX998" s="7" t="s">
        <v>3753</v>
      </c>
    </row>
    <row r="999" spans="1:50" hidden="1" outlineLevel="1">
      <c r="A999" t="s">
        <v>1903</v>
      </c>
      <c r="B999" t="s">
        <v>585</v>
      </c>
      <c r="C999" s="1">
        <f t="shared" si="397"/>
        <v>6886</v>
      </c>
      <c r="D999" s="7">
        <f>RANK(N999,(N999:P999,Q999:AE999))</f>
        <v>2</v>
      </c>
      <c r="E999" s="7">
        <f>RANK(O999,(N999:P999,Q999:AE999))</f>
        <v>1</v>
      </c>
      <c r="F999" s="7">
        <f>IF(P999&gt;0,RANK(P999,(N999:P999,Q999:AE999)),0)</f>
        <v>3</v>
      </c>
      <c r="G999" s="1">
        <f t="shared" si="398"/>
        <v>1426</v>
      </c>
      <c r="H999" s="2">
        <f t="shared" si="399"/>
        <v>0.20708684286959048</v>
      </c>
      <c r="I999" s="2"/>
      <c r="J999" s="2">
        <f t="shared" si="400"/>
        <v>0.3758350275922161</v>
      </c>
      <c r="K999" s="2">
        <f t="shared" si="401"/>
        <v>0.58292187046180655</v>
      </c>
      <c r="L999" s="2">
        <f t="shared" si="402"/>
        <v>2.8173104850421144E-2</v>
      </c>
      <c r="M999" s="2">
        <f t="shared" si="403"/>
        <v>1.3069997095556212E-2</v>
      </c>
      <c r="N999" s="1">
        <v>2588</v>
      </c>
      <c r="O999" s="1">
        <v>4014</v>
      </c>
      <c r="P999" s="1">
        <v>194</v>
      </c>
      <c r="Q999" s="1">
        <v>67</v>
      </c>
      <c r="R999" s="1">
        <v>9</v>
      </c>
      <c r="S999" s="1">
        <v>6</v>
      </c>
      <c r="T999" s="1">
        <v>8</v>
      </c>
      <c r="AG999" s="7">
        <f>IF(Q999&gt;0,RANK(Q999,(N999:P999,Q999:AE999)),0)</f>
        <v>4</v>
      </c>
      <c r="AH999" s="7">
        <f>IF(R999&gt;0,RANK(R999,(N999:P999,Q999:AE999)),0)</f>
        <v>5</v>
      </c>
      <c r="AI999" s="7">
        <f>IF(T999&gt;0,RANK(T999,(N999:P999,Q999:AE999)),0)</f>
        <v>6</v>
      </c>
      <c r="AJ999" s="7">
        <f>IF(S999&gt;0,RANK(S999,(N999:P999,Q999:AE999)),0)</f>
        <v>7</v>
      </c>
      <c r="AK999" s="2">
        <f t="shared" si="404"/>
        <v>9.7298867266918387E-3</v>
      </c>
      <c r="AL999" s="2">
        <f t="shared" si="405"/>
        <v>1.3069997095556201E-3</v>
      </c>
      <c r="AM999" s="2">
        <f t="shared" si="406"/>
        <v>1.1617775196049957E-3</v>
      </c>
      <c r="AN999" s="2">
        <f t="shared" si="407"/>
        <v>8.7133313970374669E-4</v>
      </c>
      <c r="AP999" t="s">
        <v>1903</v>
      </c>
      <c r="AQ999" t="s">
        <v>585</v>
      </c>
      <c r="AR999">
        <v>2</v>
      </c>
      <c r="AT999" s="93" t="s">
        <v>844</v>
      </c>
      <c r="AU999" s="92" t="s">
        <v>1144</v>
      </c>
      <c r="AV999" s="83" t="str">
        <f t="shared" si="408"/>
        <v>20133</v>
      </c>
      <c r="AX999" s="7" t="s">
        <v>3753</v>
      </c>
    </row>
    <row r="1000" spans="1:50" hidden="1" outlineLevel="1">
      <c r="A1000" t="s">
        <v>1881</v>
      </c>
      <c r="B1000" t="s">
        <v>585</v>
      </c>
      <c r="C1000" s="1">
        <f t="shared" si="397"/>
        <v>1876</v>
      </c>
      <c r="D1000" s="7">
        <f>RANK(N1000,(N1000:P1000,Q1000:AE1000))</f>
        <v>2</v>
      </c>
      <c r="E1000" s="7">
        <f>RANK(O1000,(N1000:P1000,Q1000:AE1000))</f>
        <v>1</v>
      </c>
      <c r="F1000" s="7">
        <f>IF(P1000&gt;0,RANK(P1000,(N1000:P1000,Q1000:AE1000)),0)</f>
        <v>3</v>
      </c>
      <c r="G1000" s="1">
        <f t="shared" si="398"/>
        <v>1037</v>
      </c>
      <c r="H1000" s="2">
        <f t="shared" si="399"/>
        <v>0.55277185501066095</v>
      </c>
      <c r="I1000" s="2"/>
      <c r="J1000" s="2">
        <f t="shared" si="400"/>
        <v>0.20415778251599148</v>
      </c>
      <c r="K1000" s="2">
        <f t="shared" si="401"/>
        <v>0.75692963752665243</v>
      </c>
      <c r="L1000" s="2">
        <f t="shared" si="402"/>
        <v>2.6119402985074626E-2</v>
      </c>
      <c r="M1000" s="2">
        <f t="shared" si="403"/>
        <v>1.279317697228146E-2</v>
      </c>
      <c r="N1000" s="1">
        <v>383</v>
      </c>
      <c r="O1000" s="1">
        <v>1420</v>
      </c>
      <c r="P1000" s="1">
        <v>49</v>
      </c>
      <c r="Q1000" s="1">
        <v>14</v>
      </c>
      <c r="R1000" s="1">
        <v>5</v>
      </c>
      <c r="S1000" s="1">
        <v>5</v>
      </c>
      <c r="T1000" s="1">
        <v>0</v>
      </c>
      <c r="AG1000" s="7">
        <f>IF(Q1000&gt;0,RANK(Q1000,(N1000:P1000,Q1000:AE1000)),0)</f>
        <v>4</v>
      </c>
      <c r="AH1000" s="7">
        <f>IF(R1000&gt;0,RANK(R1000,(N1000:P1000,Q1000:AE1000)),0)</f>
        <v>5</v>
      </c>
      <c r="AI1000" s="7">
        <f>IF(T1000&gt;0,RANK(T1000,(N1000:P1000,Q1000:AE1000)),0)</f>
        <v>0</v>
      </c>
      <c r="AJ1000" s="7">
        <f>IF(S1000&gt;0,RANK(S1000,(N1000:P1000,Q1000:AE1000)),0)</f>
        <v>5</v>
      </c>
      <c r="AK1000" s="2">
        <f t="shared" si="404"/>
        <v>7.462686567164179E-3</v>
      </c>
      <c r="AL1000" s="2">
        <f t="shared" si="405"/>
        <v>2.6652452025586353E-3</v>
      </c>
      <c r="AM1000" s="2">
        <f t="shared" si="406"/>
        <v>0</v>
      </c>
      <c r="AN1000" s="2">
        <f t="shared" si="407"/>
        <v>2.6652452025586353E-3</v>
      </c>
      <c r="AP1000" t="s">
        <v>1881</v>
      </c>
      <c r="AQ1000" t="s">
        <v>585</v>
      </c>
      <c r="AR1000">
        <v>1</v>
      </c>
      <c r="AT1000" s="93" t="s">
        <v>844</v>
      </c>
      <c r="AU1000" s="92" t="s">
        <v>1146</v>
      </c>
      <c r="AV1000" s="83" t="str">
        <f t="shared" si="408"/>
        <v>20135</v>
      </c>
      <c r="AX1000" s="7" t="s">
        <v>3753</v>
      </c>
    </row>
    <row r="1001" spans="1:50" hidden="1" outlineLevel="1">
      <c r="A1001" t="s">
        <v>2221</v>
      </c>
      <c r="B1001" t="s">
        <v>585</v>
      </c>
      <c r="C1001" s="1">
        <f t="shared" si="397"/>
        <v>2451</v>
      </c>
      <c r="D1001" s="7">
        <f>RANK(N1001,(N1001:P1001,Q1001:AE1001))</f>
        <v>2</v>
      </c>
      <c r="E1001" s="7">
        <f>RANK(O1001,(N1001:P1001,Q1001:AE1001))</f>
        <v>1</v>
      </c>
      <c r="F1001" s="7">
        <f>IF(P1001&gt;0,RANK(P1001,(N1001:P1001,Q1001:AE1001)),0)</f>
        <v>3</v>
      </c>
      <c r="G1001" s="1">
        <f t="shared" si="398"/>
        <v>1146</v>
      </c>
      <c r="H1001" s="2">
        <f t="shared" si="399"/>
        <v>0.46756425948592412</v>
      </c>
      <c r="I1001" s="2"/>
      <c r="J1001" s="2">
        <f t="shared" si="400"/>
        <v>0.24398204814361485</v>
      </c>
      <c r="K1001" s="2">
        <f t="shared" si="401"/>
        <v>0.71154630762953897</v>
      </c>
      <c r="L1001" s="2">
        <f t="shared" si="402"/>
        <v>2.6519787841697267E-2</v>
      </c>
      <c r="M1001" s="2">
        <f t="shared" si="403"/>
        <v>1.7951856385148974E-2</v>
      </c>
      <c r="N1001" s="1">
        <v>598</v>
      </c>
      <c r="O1001" s="1">
        <v>1744</v>
      </c>
      <c r="P1001" s="1">
        <v>65</v>
      </c>
      <c r="Q1001" s="1">
        <v>23</v>
      </c>
      <c r="R1001" s="1">
        <v>6</v>
      </c>
      <c r="S1001" s="1">
        <v>2</v>
      </c>
      <c r="T1001" s="1">
        <v>13</v>
      </c>
      <c r="AG1001" s="7">
        <f>IF(Q1001&gt;0,RANK(Q1001,(N1001:P1001,Q1001:AE1001)),0)</f>
        <v>4</v>
      </c>
      <c r="AH1001" s="7">
        <f>IF(R1001&gt;0,RANK(R1001,(N1001:P1001,Q1001:AE1001)),0)</f>
        <v>6</v>
      </c>
      <c r="AI1001" s="7">
        <f>IF(T1001&gt;0,RANK(T1001,(N1001:P1001,Q1001:AE1001)),0)</f>
        <v>5</v>
      </c>
      <c r="AJ1001" s="7">
        <f>IF(S1001&gt;0,RANK(S1001,(N1001:P1001,Q1001:AE1001)),0)</f>
        <v>7</v>
      </c>
      <c r="AK1001" s="2">
        <f t="shared" si="404"/>
        <v>9.3839249286005715E-3</v>
      </c>
      <c r="AL1001" s="2">
        <f t="shared" si="405"/>
        <v>2.4479804161566705E-3</v>
      </c>
      <c r="AM1001" s="2">
        <f t="shared" si="406"/>
        <v>5.3039575683394534E-3</v>
      </c>
      <c r="AN1001" s="2">
        <f t="shared" si="407"/>
        <v>8.1599347205222358E-4</v>
      </c>
      <c r="AP1001" t="s">
        <v>2221</v>
      </c>
      <c r="AQ1001" t="s">
        <v>585</v>
      </c>
      <c r="AR1001">
        <v>1</v>
      </c>
      <c r="AT1001" s="93" t="s">
        <v>844</v>
      </c>
      <c r="AU1001" s="92" t="s">
        <v>1147</v>
      </c>
      <c r="AV1001" s="83" t="str">
        <f t="shared" si="408"/>
        <v>20137</v>
      </c>
      <c r="AX1001" s="7" t="s">
        <v>3753</v>
      </c>
    </row>
    <row r="1002" spans="1:50" hidden="1" outlineLevel="1">
      <c r="A1002" t="s">
        <v>2130</v>
      </c>
      <c r="B1002" t="s">
        <v>585</v>
      </c>
      <c r="C1002" s="1">
        <f t="shared" si="397"/>
        <v>6613</v>
      </c>
      <c r="D1002" s="7">
        <f>RANK(N1002,(N1002:P1002,Q1002:AE1002))</f>
        <v>2</v>
      </c>
      <c r="E1002" s="7">
        <f>RANK(O1002,(N1002:P1002,Q1002:AE1002))</f>
        <v>1</v>
      </c>
      <c r="F1002" s="7">
        <f>IF(P1002&gt;0,RANK(P1002,(N1002:P1002,Q1002:AE1002)),0)</f>
        <v>3</v>
      </c>
      <c r="G1002" s="1">
        <f t="shared" si="398"/>
        <v>1240</v>
      </c>
      <c r="H1002" s="2">
        <f t="shared" si="399"/>
        <v>0.18750945108120368</v>
      </c>
      <c r="I1002" s="2"/>
      <c r="J1002" s="2">
        <f t="shared" si="400"/>
        <v>0.38257976712535913</v>
      </c>
      <c r="K1002" s="2">
        <f t="shared" si="401"/>
        <v>0.57008921820656278</v>
      </c>
      <c r="L1002" s="2">
        <f t="shared" si="402"/>
        <v>2.5858158173295023E-2</v>
      </c>
      <c r="M1002" s="2">
        <f t="shared" si="403"/>
        <v>2.1472856494783074E-2</v>
      </c>
      <c r="N1002" s="1">
        <v>2530</v>
      </c>
      <c r="O1002" s="1">
        <v>3770</v>
      </c>
      <c r="P1002" s="1">
        <v>171</v>
      </c>
      <c r="Q1002" s="1">
        <v>86</v>
      </c>
      <c r="R1002" s="1">
        <v>31</v>
      </c>
      <c r="S1002" s="1">
        <v>12</v>
      </c>
      <c r="T1002" s="1">
        <v>13</v>
      </c>
      <c r="AG1002" s="7">
        <f>IF(Q1002&gt;0,RANK(Q1002,(N1002:P1002,Q1002:AE1002)),0)</f>
        <v>4</v>
      </c>
      <c r="AH1002" s="7">
        <f>IF(R1002&gt;0,RANK(R1002,(N1002:P1002,Q1002:AE1002)),0)</f>
        <v>5</v>
      </c>
      <c r="AI1002" s="7">
        <f>IF(T1002&gt;0,RANK(T1002,(N1002:P1002,Q1002:AE1002)),0)</f>
        <v>6</v>
      </c>
      <c r="AJ1002" s="7">
        <f>IF(S1002&gt;0,RANK(S1002,(N1002:P1002,Q1002:AE1002)),0)</f>
        <v>7</v>
      </c>
      <c r="AK1002" s="2">
        <f t="shared" si="404"/>
        <v>1.300468773627703E-2</v>
      </c>
      <c r="AL1002" s="2">
        <f t="shared" si="405"/>
        <v>4.6877362770300921E-3</v>
      </c>
      <c r="AM1002" s="2">
        <f t="shared" si="406"/>
        <v>1.9658248903674578E-3</v>
      </c>
      <c r="AN1002" s="2">
        <f t="shared" si="407"/>
        <v>1.8146075911084228E-3</v>
      </c>
      <c r="AP1002" t="s">
        <v>2130</v>
      </c>
      <c r="AQ1002" t="s">
        <v>585</v>
      </c>
      <c r="AR1002">
        <v>2</v>
      </c>
      <c r="AT1002" s="93" t="s">
        <v>844</v>
      </c>
      <c r="AU1002" s="92" t="s">
        <v>1148</v>
      </c>
      <c r="AV1002" s="83" t="str">
        <f t="shared" si="408"/>
        <v>20139</v>
      </c>
      <c r="AX1002" s="7" t="s">
        <v>3753</v>
      </c>
    </row>
    <row r="1003" spans="1:50" hidden="1" outlineLevel="1">
      <c r="A1003" t="s">
        <v>2131</v>
      </c>
      <c r="B1003" t="s">
        <v>585</v>
      </c>
      <c r="C1003" s="1">
        <f t="shared" si="397"/>
        <v>2030</v>
      </c>
      <c r="D1003" s="7">
        <f>RANK(N1003,(N1003:P1003,Q1003:AE1003))</f>
        <v>2</v>
      </c>
      <c r="E1003" s="7">
        <f>RANK(O1003,(N1003:P1003,Q1003:AE1003))</f>
        <v>1</v>
      </c>
      <c r="F1003" s="7">
        <f>IF(P1003&gt;0,RANK(P1003,(N1003:P1003,Q1003:AE1003)),0)</f>
        <v>3</v>
      </c>
      <c r="G1003" s="1">
        <f t="shared" si="398"/>
        <v>948</v>
      </c>
      <c r="H1003" s="2">
        <f t="shared" si="399"/>
        <v>0.46699507389162559</v>
      </c>
      <c r="I1003" s="2"/>
      <c r="J1003" s="2">
        <f t="shared" si="400"/>
        <v>0.23842364532019705</v>
      </c>
      <c r="K1003" s="2">
        <f t="shared" si="401"/>
        <v>0.70541871921182264</v>
      </c>
      <c r="L1003" s="2">
        <f t="shared" si="402"/>
        <v>3.6453201970443348E-2</v>
      </c>
      <c r="M1003" s="2">
        <f t="shared" si="403"/>
        <v>1.9704433497536901E-2</v>
      </c>
      <c r="N1003" s="1">
        <v>484</v>
      </c>
      <c r="O1003" s="1">
        <v>1432</v>
      </c>
      <c r="P1003" s="1">
        <v>74</v>
      </c>
      <c r="Q1003" s="1">
        <v>28</v>
      </c>
      <c r="R1003" s="1">
        <v>6</v>
      </c>
      <c r="S1003" s="1">
        <v>2</v>
      </c>
      <c r="T1003" s="1">
        <v>4</v>
      </c>
      <c r="AG1003" s="7">
        <f>IF(Q1003&gt;0,RANK(Q1003,(N1003:P1003,Q1003:AE1003)),0)</f>
        <v>4</v>
      </c>
      <c r="AH1003" s="7">
        <f>IF(R1003&gt;0,RANK(R1003,(N1003:P1003,Q1003:AE1003)),0)</f>
        <v>5</v>
      </c>
      <c r="AI1003" s="7">
        <f>IF(T1003&gt;0,RANK(T1003,(N1003:P1003,Q1003:AE1003)),0)</f>
        <v>6</v>
      </c>
      <c r="AJ1003" s="7">
        <f>IF(S1003&gt;0,RANK(S1003,(N1003:P1003,Q1003:AE1003)),0)</f>
        <v>7</v>
      </c>
      <c r="AK1003" s="2">
        <f t="shared" si="404"/>
        <v>1.3793103448275862E-2</v>
      </c>
      <c r="AL1003" s="2">
        <f t="shared" si="405"/>
        <v>2.9556650246305421E-3</v>
      </c>
      <c r="AM1003" s="2">
        <f t="shared" si="406"/>
        <v>1.9704433497536944E-3</v>
      </c>
      <c r="AN1003" s="2">
        <f t="shared" si="407"/>
        <v>9.8522167487684722E-4</v>
      </c>
      <c r="AP1003" t="s">
        <v>2131</v>
      </c>
      <c r="AQ1003" t="s">
        <v>585</v>
      </c>
      <c r="AR1003">
        <v>1</v>
      </c>
      <c r="AT1003" s="93" t="s">
        <v>844</v>
      </c>
      <c r="AU1003" s="92" t="s">
        <v>1149</v>
      </c>
      <c r="AV1003" s="83" t="str">
        <f t="shared" si="408"/>
        <v>20141</v>
      </c>
      <c r="AX1003" s="7" t="s">
        <v>3753</v>
      </c>
    </row>
    <row r="1004" spans="1:50" hidden="1" outlineLevel="1">
      <c r="A1004" t="s">
        <v>3287</v>
      </c>
      <c r="B1004" t="s">
        <v>585</v>
      </c>
      <c r="C1004" s="1">
        <f t="shared" si="397"/>
        <v>2791</v>
      </c>
      <c r="D1004" s="7">
        <f>RANK(N1004,(N1004:P1004,Q1004:AE1004))</f>
        <v>2</v>
      </c>
      <c r="E1004" s="7">
        <f>RANK(O1004,(N1004:P1004,Q1004:AE1004))</f>
        <v>1</v>
      </c>
      <c r="F1004" s="7">
        <f>IF(P1004&gt;0,RANK(P1004,(N1004:P1004,Q1004:AE1004)),0)</f>
        <v>3</v>
      </c>
      <c r="G1004" s="1">
        <f t="shared" si="398"/>
        <v>1346</v>
      </c>
      <c r="H1004" s="2">
        <f t="shared" si="399"/>
        <v>0.48226442135435327</v>
      </c>
      <c r="I1004" s="2"/>
      <c r="J1004" s="2">
        <f t="shared" si="400"/>
        <v>0.22608384091723396</v>
      </c>
      <c r="K1004" s="2">
        <f t="shared" si="401"/>
        <v>0.7083482622715872</v>
      </c>
      <c r="L1004" s="2">
        <f t="shared" si="402"/>
        <v>5.1952705123611609E-2</v>
      </c>
      <c r="M1004" s="2">
        <f t="shared" si="403"/>
        <v>1.3615191687567196E-2</v>
      </c>
      <c r="N1004" s="1">
        <v>631</v>
      </c>
      <c r="O1004" s="1">
        <v>1977</v>
      </c>
      <c r="P1004" s="1">
        <v>145</v>
      </c>
      <c r="Q1004" s="1">
        <v>25</v>
      </c>
      <c r="R1004" s="1">
        <v>4</v>
      </c>
      <c r="S1004" s="1">
        <v>7</v>
      </c>
      <c r="T1004" s="1">
        <v>2</v>
      </c>
      <c r="AG1004" s="7">
        <f>IF(Q1004&gt;0,RANK(Q1004,(N1004:P1004,Q1004:AE1004)),0)</f>
        <v>4</v>
      </c>
      <c r="AH1004" s="7">
        <f>IF(R1004&gt;0,RANK(R1004,(N1004:P1004,Q1004:AE1004)),0)</f>
        <v>6</v>
      </c>
      <c r="AI1004" s="7">
        <f>IF(T1004&gt;0,RANK(T1004,(N1004:P1004,Q1004:AE1004)),0)</f>
        <v>7</v>
      </c>
      <c r="AJ1004" s="7">
        <f>IF(S1004&gt;0,RANK(S1004,(N1004:P1004,Q1004:AE1004)),0)</f>
        <v>5</v>
      </c>
      <c r="AK1004" s="2">
        <f t="shared" si="404"/>
        <v>8.9573629523468298E-3</v>
      </c>
      <c r="AL1004" s="2">
        <f t="shared" si="405"/>
        <v>1.4331780723754925E-3</v>
      </c>
      <c r="AM1004" s="2">
        <f t="shared" si="406"/>
        <v>7.1658903618774627E-4</v>
      </c>
      <c r="AN1004" s="2">
        <f t="shared" si="407"/>
        <v>2.5080616266571123E-3</v>
      </c>
      <c r="AP1004" t="s">
        <v>3287</v>
      </c>
      <c r="AQ1004" t="s">
        <v>585</v>
      </c>
      <c r="AR1004">
        <v>1</v>
      </c>
      <c r="AT1004" s="93" t="s">
        <v>844</v>
      </c>
      <c r="AU1004" s="92" t="s">
        <v>1150</v>
      </c>
      <c r="AV1004" s="83" t="str">
        <f t="shared" si="408"/>
        <v>20143</v>
      </c>
      <c r="AX1004" s="7" t="s">
        <v>3753</v>
      </c>
    </row>
    <row r="1005" spans="1:50" hidden="1" outlineLevel="1">
      <c r="A1005" t="s">
        <v>3053</v>
      </c>
      <c r="B1005" t="s">
        <v>585</v>
      </c>
      <c r="C1005" s="1">
        <f t="shared" si="397"/>
        <v>2940</v>
      </c>
      <c r="D1005" s="7">
        <f>RANK(N1005,(N1005:P1005,Q1005:AE1005))</f>
        <v>2</v>
      </c>
      <c r="E1005" s="7">
        <f>RANK(O1005,(N1005:P1005,Q1005:AE1005))</f>
        <v>1</v>
      </c>
      <c r="F1005" s="7">
        <f>IF(P1005&gt;0,RANK(P1005,(N1005:P1005,Q1005:AE1005)),0)</f>
        <v>3</v>
      </c>
      <c r="G1005" s="1">
        <f t="shared" si="398"/>
        <v>882</v>
      </c>
      <c r="H1005" s="2">
        <f t="shared" si="399"/>
        <v>0.3</v>
      </c>
      <c r="I1005" s="2"/>
      <c r="J1005" s="2">
        <f t="shared" si="400"/>
        <v>0.3292517006802721</v>
      </c>
      <c r="K1005" s="2">
        <f t="shared" si="401"/>
        <v>0.62925170068027214</v>
      </c>
      <c r="L1005" s="2">
        <f t="shared" si="402"/>
        <v>3.1632653061224487E-2</v>
      </c>
      <c r="M1005" s="2">
        <f t="shared" si="403"/>
        <v>9.8639455782312743E-3</v>
      </c>
      <c r="N1005" s="1">
        <v>968</v>
      </c>
      <c r="O1005" s="1">
        <v>1850</v>
      </c>
      <c r="P1005" s="1">
        <v>93</v>
      </c>
      <c r="Q1005" s="1">
        <v>13</v>
      </c>
      <c r="R1005" s="1">
        <v>6</v>
      </c>
      <c r="S1005" s="1">
        <v>3</v>
      </c>
      <c r="T1005" s="1">
        <v>7</v>
      </c>
      <c r="AG1005" s="7">
        <f>IF(Q1005&gt;0,RANK(Q1005,(N1005:P1005,Q1005:AE1005)),0)</f>
        <v>4</v>
      </c>
      <c r="AH1005" s="7">
        <f>IF(R1005&gt;0,RANK(R1005,(N1005:P1005,Q1005:AE1005)),0)</f>
        <v>6</v>
      </c>
      <c r="AI1005" s="7">
        <f>IF(T1005&gt;0,RANK(T1005,(N1005:P1005,Q1005:AE1005)),0)</f>
        <v>5</v>
      </c>
      <c r="AJ1005" s="7">
        <f>IF(S1005&gt;0,RANK(S1005,(N1005:P1005,Q1005:AE1005)),0)</f>
        <v>7</v>
      </c>
      <c r="AK1005" s="2">
        <f t="shared" si="404"/>
        <v>4.4217687074829936E-3</v>
      </c>
      <c r="AL1005" s="2">
        <f t="shared" si="405"/>
        <v>2.0408163265306124E-3</v>
      </c>
      <c r="AM1005" s="2">
        <f t="shared" si="406"/>
        <v>2.3809523809523812E-3</v>
      </c>
      <c r="AN1005" s="2">
        <f t="shared" si="407"/>
        <v>1.0204081632653062E-3</v>
      </c>
      <c r="AP1005" t="s">
        <v>3053</v>
      </c>
      <c r="AQ1005" t="s">
        <v>585</v>
      </c>
      <c r="AR1005">
        <v>1</v>
      </c>
      <c r="AT1005" s="93" t="s">
        <v>844</v>
      </c>
      <c r="AU1005" s="92" t="s">
        <v>1151</v>
      </c>
      <c r="AV1005" s="83" t="str">
        <f t="shared" si="408"/>
        <v>20145</v>
      </c>
      <c r="AX1005" s="7" t="s">
        <v>3753</v>
      </c>
    </row>
    <row r="1006" spans="1:50" hidden="1" outlineLevel="1">
      <c r="A1006" t="s">
        <v>3580</v>
      </c>
      <c r="B1006" t="s">
        <v>585</v>
      </c>
      <c r="C1006" s="1">
        <f t="shared" si="397"/>
        <v>2792</v>
      </c>
      <c r="D1006" s="7">
        <f>RANK(N1006,(N1006:P1006,Q1006:AE1006))</f>
        <v>2</v>
      </c>
      <c r="E1006" s="7">
        <f>RANK(O1006,(N1006:P1006,Q1006:AE1006))</f>
        <v>1</v>
      </c>
      <c r="F1006" s="7">
        <f>IF(P1006&gt;0,RANK(P1006,(N1006:P1006,Q1006:AE1006)),0)</f>
        <v>3</v>
      </c>
      <c r="G1006" s="1">
        <f t="shared" si="398"/>
        <v>1446</v>
      </c>
      <c r="H1006" s="2">
        <f t="shared" si="399"/>
        <v>0.51790830945558741</v>
      </c>
      <c r="I1006" s="2"/>
      <c r="J1006" s="2">
        <f t="shared" si="400"/>
        <v>0.21883954154727794</v>
      </c>
      <c r="K1006" s="2">
        <f t="shared" si="401"/>
        <v>0.73674785100286533</v>
      </c>
      <c r="L1006" s="2">
        <f t="shared" si="402"/>
        <v>3.0444126074498569E-2</v>
      </c>
      <c r="M1006" s="2">
        <f t="shared" si="403"/>
        <v>1.3968481375358187E-2</v>
      </c>
      <c r="N1006" s="1">
        <v>611</v>
      </c>
      <c r="O1006" s="1">
        <v>2057</v>
      </c>
      <c r="P1006" s="1">
        <v>85</v>
      </c>
      <c r="Q1006" s="1">
        <v>22</v>
      </c>
      <c r="R1006" s="1">
        <v>8</v>
      </c>
      <c r="S1006" s="1">
        <v>6</v>
      </c>
      <c r="T1006" s="1">
        <v>3</v>
      </c>
      <c r="AG1006" s="7">
        <f>IF(Q1006&gt;0,RANK(Q1006,(N1006:P1006,Q1006:AE1006)),0)</f>
        <v>4</v>
      </c>
      <c r="AH1006" s="7">
        <f>IF(R1006&gt;0,RANK(R1006,(N1006:P1006,Q1006:AE1006)),0)</f>
        <v>5</v>
      </c>
      <c r="AI1006" s="7">
        <f>IF(T1006&gt;0,RANK(T1006,(N1006:P1006,Q1006:AE1006)),0)</f>
        <v>7</v>
      </c>
      <c r="AJ1006" s="7">
        <f>IF(S1006&gt;0,RANK(S1006,(N1006:P1006,Q1006:AE1006)),0)</f>
        <v>6</v>
      </c>
      <c r="AK1006" s="2">
        <f t="shared" si="404"/>
        <v>7.8796561604584526E-3</v>
      </c>
      <c r="AL1006" s="2">
        <f t="shared" si="405"/>
        <v>2.8653295128939827E-3</v>
      </c>
      <c r="AM1006" s="2">
        <f t="shared" si="406"/>
        <v>1.0744985673352436E-3</v>
      </c>
      <c r="AN1006" s="2">
        <f t="shared" si="407"/>
        <v>2.1489971346704871E-3</v>
      </c>
      <c r="AP1006" t="s">
        <v>3580</v>
      </c>
      <c r="AQ1006" t="s">
        <v>585</v>
      </c>
      <c r="AR1006">
        <v>1</v>
      </c>
      <c r="AT1006" s="93" t="s">
        <v>844</v>
      </c>
      <c r="AU1006" s="92" t="s">
        <v>1152</v>
      </c>
      <c r="AV1006" s="83" t="str">
        <f t="shared" si="408"/>
        <v>20147</v>
      </c>
      <c r="AX1006" s="7" t="s">
        <v>3753</v>
      </c>
    </row>
    <row r="1007" spans="1:50" hidden="1" outlineLevel="1">
      <c r="A1007" t="s">
        <v>2030</v>
      </c>
      <c r="B1007" t="s">
        <v>585</v>
      </c>
      <c r="C1007" s="1">
        <f t="shared" si="397"/>
        <v>7731</v>
      </c>
      <c r="D1007" s="7">
        <f>RANK(N1007,(N1007:P1007,Q1007:AE1007))</f>
        <v>2</v>
      </c>
      <c r="E1007" s="7">
        <f>RANK(O1007,(N1007:P1007,Q1007:AE1007))</f>
        <v>1</v>
      </c>
      <c r="F1007" s="7">
        <f>IF(P1007&gt;0,RANK(P1007,(N1007:P1007,Q1007:AE1007)),0)</f>
        <v>4</v>
      </c>
      <c r="G1007" s="1">
        <f t="shared" si="398"/>
        <v>2948</v>
      </c>
      <c r="H1007" s="2">
        <f t="shared" si="399"/>
        <v>0.38132195058853963</v>
      </c>
      <c r="I1007" s="2"/>
      <c r="J1007" s="2">
        <f t="shared" si="400"/>
        <v>0.26348467209934034</v>
      </c>
      <c r="K1007" s="2">
        <f t="shared" si="401"/>
        <v>0.64480662268787992</v>
      </c>
      <c r="L1007" s="2">
        <f t="shared" si="402"/>
        <v>3.2596041909196738E-2</v>
      </c>
      <c r="M1007" s="2">
        <f t="shared" si="403"/>
        <v>5.9112663303583002E-2</v>
      </c>
      <c r="N1007" s="1">
        <v>2037</v>
      </c>
      <c r="O1007" s="1">
        <v>4985</v>
      </c>
      <c r="P1007" s="1">
        <v>252</v>
      </c>
      <c r="Q1007" s="1">
        <v>408</v>
      </c>
      <c r="R1007" s="1">
        <v>29</v>
      </c>
      <c r="S1007" s="1">
        <v>12</v>
      </c>
      <c r="T1007" s="1">
        <v>8</v>
      </c>
      <c r="AG1007" s="7">
        <f>IF(Q1007&gt;0,RANK(Q1007,(N1007:P1007,Q1007:AE1007)),0)</f>
        <v>3</v>
      </c>
      <c r="AH1007" s="7">
        <f>IF(R1007&gt;0,RANK(R1007,(N1007:P1007,Q1007:AE1007)),0)</f>
        <v>5</v>
      </c>
      <c r="AI1007" s="7">
        <f>IF(T1007&gt;0,RANK(T1007,(N1007:P1007,Q1007:AE1007)),0)</f>
        <v>7</v>
      </c>
      <c r="AJ1007" s="7">
        <f>IF(S1007&gt;0,RANK(S1007,(N1007:P1007,Q1007:AE1007)),0)</f>
        <v>6</v>
      </c>
      <c r="AK1007" s="2">
        <f t="shared" si="404"/>
        <v>5.2774544043461387E-2</v>
      </c>
      <c r="AL1007" s="2">
        <f t="shared" si="405"/>
        <v>3.751131807010736E-3</v>
      </c>
      <c r="AM1007" s="2">
        <f t="shared" si="406"/>
        <v>1.0347949812443409E-3</v>
      </c>
      <c r="AN1007" s="2">
        <f t="shared" si="407"/>
        <v>1.5521924718665113E-3</v>
      </c>
      <c r="AP1007" t="s">
        <v>2030</v>
      </c>
      <c r="AQ1007" t="s">
        <v>585</v>
      </c>
      <c r="AR1007">
        <v>2</v>
      </c>
      <c r="AT1007" s="93" t="s">
        <v>844</v>
      </c>
      <c r="AU1007" s="92" t="s">
        <v>1153</v>
      </c>
      <c r="AV1007" s="83" t="str">
        <f t="shared" si="408"/>
        <v>20149</v>
      </c>
      <c r="AX1007" s="7" t="s">
        <v>3753</v>
      </c>
    </row>
    <row r="1008" spans="1:50" hidden="1" outlineLevel="1">
      <c r="A1008" t="s">
        <v>3056</v>
      </c>
      <c r="B1008" t="s">
        <v>585</v>
      </c>
      <c r="C1008" s="1">
        <f t="shared" si="397"/>
        <v>4416</v>
      </c>
      <c r="D1008" s="7">
        <f>RANK(N1008,(N1008:P1008,Q1008:AE1008))</f>
        <v>2</v>
      </c>
      <c r="E1008" s="7">
        <f>RANK(O1008,(N1008:P1008,Q1008:AE1008))</f>
        <v>1</v>
      </c>
      <c r="F1008" s="7">
        <f>IF(P1008&gt;0,RANK(P1008,(N1008:P1008,Q1008:AE1008)),0)</f>
        <v>3</v>
      </c>
      <c r="G1008" s="1">
        <f t="shared" si="398"/>
        <v>1571</v>
      </c>
      <c r="H1008" s="2">
        <f t="shared" si="399"/>
        <v>0.35575181159420288</v>
      </c>
      <c r="I1008" s="2"/>
      <c r="J1008" s="2">
        <f t="shared" si="400"/>
        <v>0.29755434782608697</v>
      </c>
      <c r="K1008" s="2">
        <f t="shared" si="401"/>
        <v>0.6533061594202898</v>
      </c>
      <c r="L1008" s="2">
        <f t="shared" si="402"/>
        <v>3.3740942028985504E-2</v>
      </c>
      <c r="M1008" s="2">
        <f t="shared" si="403"/>
        <v>1.5398550724637777E-2</v>
      </c>
      <c r="N1008" s="1">
        <v>1314</v>
      </c>
      <c r="O1008" s="1">
        <v>2885</v>
      </c>
      <c r="P1008" s="1">
        <v>149</v>
      </c>
      <c r="Q1008" s="1">
        <v>39</v>
      </c>
      <c r="R1008" s="1">
        <v>14</v>
      </c>
      <c r="S1008" s="1">
        <v>7</v>
      </c>
      <c r="T1008" s="1">
        <v>8</v>
      </c>
      <c r="AG1008" s="7">
        <f>IF(Q1008&gt;0,RANK(Q1008,(N1008:P1008,Q1008:AE1008)),0)</f>
        <v>4</v>
      </c>
      <c r="AH1008" s="7">
        <f>IF(R1008&gt;0,RANK(R1008,(N1008:P1008,Q1008:AE1008)),0)</f>
        <v>5</v>
      </c>
      <c r="AI1008" s="7">
        <f>IF(T1008&gt;0,RANK(T1008,(N1008:P1008,Q1008:AE1008)),0)</f>
        <v>6</v>
      </c>
      <c r="AJ1008" s="7">
        <f>IF(S1008&gt;0,RANK(S1008,(N1008:P1008,Q1008:AE1008)),0)</f>
        <v>7</v>
      </c>
      <c r="AK1008" s="2">
        <f t="shared" si="404"/>
        <v>8.8315217391304341E-3</v>
      </c>
      <c r="AL1008" s="2">
        <f t="shared" si="405"/>
        <v>3.170289855072464E-3</v>
      </c>
      <c r="AM1008" s="2">
        <f t="shared" si="406"/>
        <v>1.8115942028985507E-3</v>
      </c>
      <c r="AN1008" s="2">
        <f t="shared" si="407"/>
        <v>1.585144927536232E-3</v>
      </c>
      <c r="AP1008" t="s">
        <v>3056</v>
      </c>
      <c r="AQ1008" t="s">
        <v>585</v>
      </c>
      <c r="AR1008">
        <v>1</v>
      </c>
      <c r="AT1008" s="93" t="s">
        <v>844</v>
      </c>
      <c r="AU1008" s="92" t="s">
        <v>1155</v>
      </c>
      <c r="AV1008" s="83" t="str">
        <f t="shared" si="408"/>
        <v>20151</v>
      </c>
      <c r="AX1008" s="7" t="s">
        <v>3753</v>
      </c>
    </row>
    <row r="1009" spans="1:50" hidden="1" outlineLevel="1">
      <c r="A1009" t="s">
        <v>1882</v>
      </c>
      <c r="B1009" t="s">
        <v>585</v>
      </c>
      <c r="C1009" s="1">
        <f t="shared" si="397"/>
        <v>1740</v>
      </c>
      <c r="D1009" s="7">
        <f>RANK(N1009,(N1009:P1009,Q1009:AE1009))</f>
        <v>2</v>
      </c>
      <c r="E1009" s="7">
        <f>RANK(O1009,(N1009:P1009,Q1009:AE1009))</f>
        <v>1</v>
      </c>
      <c r="F1009" s="7">
        <f>IF(P1009&gt;0,RANK(P1009,(N1009:P1009,Q1009:AE1009)),0)</f>
        <v>3</v>
      </c>
      <c r="G1009" s="1">
        <f t="shared" si="398"/>
        <v>1043</v>
      </c>
      <c r="H1009" s="2">
        <f t="shared" si="399"/>
        <v>0.59942528735632183</v>
      </c>
      <c r="I1009" s="2"/>
      <c r="J1009" s="2">
        <f t="shared" si="400"/>
        <v>0.17586206896551723</v>
      </c>
      <c r="K1009" s="2">
        <f t="shared" si="401"/>
        <v>0.77528735632183909</v>
      </c>
      <c r="L1009" s="2">
        <f t="shared" si="402"/>
        <v>2.8160919540229885E-2</v>
      </c>
      <c r="M1009" s="2">
        <f t="shared" si="403"/>
        <v>2.0689655172413762E-2</v>
      </c>
      <c r="N1009" s="1">
        <v>306</v>
      </c>
      <c r="O1009" s="1">
        <v>1349</v>
      </c>
      <c r="P1009" s="1">
        <v>49</v>
      </c>
      <c r="Q1009" s="1">
        <v>28</v>
      </c>
      <c r="R1009" s="1">
        <v>5</v>
      </c>
      <c r="S1009" s="1">
        <v>2</v>
      </c>
      <c r="T1009" s="1">
        <v>1</v>
      </c>
      <c r="AG1009" s="7">
        <f>IF(Q1009&gt;0,RANK(Q1009,(N1009:P1009,Q1009:AE1009)),0)</f>
        <v>4</v>
      </c>
      <c r="AH1009" s="7">
        <f>IF(R1009&gt;0,RANK(R1009,(N1009:P1009,Q1009:AE1009)),0)</f>
        <v>5</v>
      </c>
      <c r="AI1009" s="7">
        <f>IF(T1009&gt;0,RANK(T1009,(N1009:P1009,Q1009:AE1009)),0)</f>
        <v>7</v>
      </c>
      <c r="AJ1009" s="7">
        <f>IF(S1009&gt;0,RANK(S1009,(N1009:P1009,Q1009:AE1009)),0)</f>
        <v>6</v>
      </c>
      <c r="AK1009" s="2">
        <f t="shared" si="404"/>
        <v>1.6091954022988506E-2</v>
      </c>
      <c r="AL1009" s="2">
        <f t="shared" si="405"/>
        <v>2.8735632183908046E-3</v>
      </c>
      <c r="AM1009" s="2">
        <f t="shared" si="406"/>
        <v>5.7471264367816091E-4</v>
      </c>
      <c r="AN1009" s="2">
        <f t="shared" si="407"/>
        <v>1.1494252873563218E-3</v>
      </c>
      <c r="AP1009" t="s">
        <v>1882</v>
      </c>
      <c r="AQ1009" t="s">
        <v>585</v>
      </c>
      <c r="AR1009">
        <v>1</v>
      </c>
      <c r="AT1009" s="93" t="s">
        <v>844</v>
      </c>
      <c r="AU1009" s="92" t="s">
        <v>1156</v>
      </c>
      <c r="AV1009" s="83" t="str">
        <f t="shared" si="408"/>
        <v>20153</v>
      </c>
      <c r="AX1009" s="7" t="s">
        <v>3753</v>
      </c>
    </row>
    <row r="1010" spans="1:50" hidden="1" outlineLevel="1">
      <c r="A1010" t="s">
        <v>1883</v>
      </c>
      <c r="B1010" t="s">
        <v>585</v>
      </c>
      <c r="C1010" s="1">
        <f t="shared" si="397"/>
        <v>25430</v>
      </c>
      <c r="D1010" s="7">
        <f>RANK(N1010,(N1010:P1010,Q1010:AE1010))</f>
        <v>2</v>
      </c>
      <c r="E1010" s="7">
        <f>RANK(O1010,(N1010:P1010,Q1010:AE1010))</f>
        <v>1</v>
      </c>
      <c r="F1010" s="7">
        <f>IF(P1010&gt;0,RANK(P1010,(N1010:P1010,Q1010:AE1010)),0)</f>
        <v>3</v>
      </c>
      <c r="G1010" s="1">
        <f t="shared" si="398"/>
        <v>6154</v>
      </c>
      <c r="H1010" s="2">
        <f t="shared" si="399"/>
        <v>0.24199764058198978</v>
      </c>
      <c r="I1010" s="2"/>
      <c r="J1010" s="2">
        <f t="shared" si="400"/>
        <v>0.3548957923712151</v>
      </c>
      <c r="K1010" s="2">
        <f t="shared" si="401"/>
        <v>0.59689343295320485</v>
      </c>
      <c r="L1010" s="2">
        <f t="shared" si="402"/>
        <v>3.4486826582776249E-2</v>
      </c>
      <c r="M1010" s="2">
        <f t="shared" si="403"/>
        <v>1.3723948092803855E-2</v>
      </c>
      <c r="N1010" s="1">
        <v>9025</v>
      </c>
      <c r="O1010" s="1">
        <v>15179</v>
      </c>
      <c r="P1010" s="1">
        <v>877</v>
      </c>
      <c r="Q1010" s="1">
        <v>180</v>
      </c>
      <c r="R1010" s="1">
        <v>102</v>
      </c>
      <c r="S1010" s="1">
        <v>37</v>
      </c>
      <c r="T1010" s="1">
        <v>30</v>
      </c>
      <c r="AG1010" s="7">
        <f>IF(Q1010&gt;0,RANK(Q1010,(N1010:P1010,Q1010:AE1010)),0)</f>
        <v>4</v>
      </c>
      <c r="AH1010" s="7">
        <f>IF(R1010&gt;0,RANK(R1010,(N1010:P1010,Q1010:AE1010)),0)</f>
        <v>5</v>
      </c>
      <c r="AI1010" s="7">
        <f>IF(T1010&gt;0,RANK(T1010,(N1010:P1010,Q1010:AE1010)),0)</f>
        <v>7</v>
      </c>
      <c r="AJ1010" s="7">
        <f>IF(S1010&gt;0,RANK(S1010,(N1010:P1010,Q1010:AE1010)),0)</f>
        <v>6</v>
      </c>
      <c r="AK1010" s="2">
        <f t="shared" si="404"/>
        <v>7.0782540306724342E-3</v>
      </c>
      <c r="AL1010" s="2">
        <f t="shared" si="405"/>
        <v>4.0110106173810462E-3</v>
      </c>
      <c r="AM1010" s="2">
        <f t="shared" si="406"/>
        <v>1.1797090051120724E-3</v>
      </c>
      <c r="AN1010" s="2">
        <f t="shared" si="407"/>
        <v>1.4549744396382225E-3</v>
      </c>
      <c r="AP1010" t="s">
        <v>1883</v>
      </c>
      <c r="AQ1010" t="s">
        <v>585</v>
      </c>
      <c r="AR1010">
        <v>1</v>
      </c>
      <c r="AT1010" s="93" t="s">
        <v>844</v>
      </c>
      <c r="AU1010" s="92" t="s">
        <v>1157</v>
      </c>
      <c r="AV1010" s="83" t="str">
        <f t="shared" si="408"/>
        <v>20155</v>
      </c>
      <c r="AX1010" s="7" t="s">
        <v>3753</v>
      </c>
    </row>
    <row r="1011" spans="1:50" hidden="1" outlineLevel="1">
      <c r="A1011" t="s">
        <v>2836</v>
      </c>
      <c r="B1011" t="s">
        <v>585</v>
      </c>
      <c r="C1011" s="1">
        <f t="shared" si="397"/>
        <v>2985</v>
      </c>
      <c r="D1011" s="7">
        <f>RANK(N1011,(N1011:P1011,Q1011:AE1011))</f>
        <v>2</v>
      </c>
      <c r="E1011" s="7">
        <f>RANK(O1011,(N1011:P1011,Q1011:AE1011))</f>
        <v>1</v>
      </c>
      <c r="F1011" s="7">
        <f>IF(P1011&gt;0,RANK(P1011,(N1011:P1011,Q1011:AE1011)),0)</f>
        <v>3</v>
      </c>
      <c r="G1011" s="1">
        <f t="shared" si="398"/>
        <v>1635</v>
      </c>
      <c r="H1011" s="2">
        <f t="shared" si="399"/>
        <v>0.54773869346733672</v>
      </c>
      <c r="I1011" s="2"/>
      <c r="J1011" s="2">
        <f t="shared" si="400"/>
        <v>0.20234505862646565</v>
      </c>
      <c r="K1011" s="2">
        <f t="shared" si="401"/>
        <v>0.75008375209380229</v>
      </c>
      <c r="L1011" s="2">
        <f t="shared" si="402"/>
        <v>3.4505862646566167E-2</v>
      </c>
      <c r="M1011" s="2">
        <f t="shared" si="403"/>
        <v>1.3065326633165862E-2</v>
      </c>
      <c r="N1011" s="1">
        <v>604</v>
      </c>
      <c r="O1011" s="1">
        <v>2239</v>
      </c>
      <c r="P1011" s="1">
        <v>103</v>
      </c>
      <c r="Q1011" s="1">
        <v>24</v>
      </c>
      <c r="R1011" s="1">
        <v>9</v>
      </c>
      <c r="S1011" s="1">
        <v>2</v>
      </c>
      <c r="T1011" s="1">
        <v>4</v>
      </c>
      <c r="AG1011" s="7">
        <f>IF(Q1011&gt;0,RANK(Q1011,(N1011:P1011,Q1011:AE1011)),0)</f>
        <v>4</v>
      </c>
      <c r="AH1011" s="7">
        <f>IF(R1011&gt;0,RANK(R1011,(N1011:P1011,Q1011:AE1011)),0)</f>
        <v>5</v>
      </c>
      <c r="AI1011" s="7">
        <f>IF(T1011&gt;0,RANK(T1011,(N1011:P1011,Q1011:AE1011)),0)</f>
        <v>6</v>
      </c>
      <c r="AJ1011" s="7">
        <f>IF(S1011&gt;0,RANK(S1011,(N1011:P1011,Q1011:AE1011)),0)</f>
        <v>7</v>
      </c>
      <c r="AK1011" s="2">
        <f t="shared" si="404"/>
        <v>8.0402010050251264E-3</v>
      </c>
      <c r="AL1011" s="2">
        <f t="shared" si="405"/>
        <v>3.015075376884422E-3</v>
      </c>
      <c r="AM1011" s="2">
        <f t="shared" si="406"/>
        <v>1.340033500837521E-3</v>
      </c>
      <c r="AN1011" s="2">
        <f t="shared" si="407"/>
        <v>6.700167504187605E-4</v>
      </c>
      <c r="AP1011" t="s">
        <v>2836</v>
      </c>
      <c r="AQ1011" t="s">
        <v>585</v>
      </c>
      <c r="AR1011">
        <v>1</v>
      </c>
      <c r="AT1011" s="93" t="s">
        <v>844</v>
      </c>
      <c r="AU1011" s="92" t="s">
        <v>120</v>
      </c>
      <c r="AV1011" s="83" t="str">
        <f t="shared" si="408"/>
        <v>20157</v>
      </c>
      <c r="AX1011" s="7" t="s">
        <v>3753</v>
      </c>
    </row>
    <row r="1012" spans="1:50" hidden="1" outlineLevel="1">
      <c r="A1012" t="s">
        <v>1535</v>
      </c>
      <c r="B1012" t="s">
        <v>585</v>
      </c>
      <c r="C1012" s="1">
        <f t="shared" si="397"/>
        <v>4520</v>
      </c>
      <c r="D1012" s="7">
        <f>RANK(N1012,(N1012:P1012,Q1012:AE1012))</f>
        <v>2</v>
      </c>
      <c r="E1012" s="7">
        <f>RANK(O1012,(N1012:P1012,Q1012:AE1012))</f>
        <v>1</v>
      </c>
      <c r="F1012" s="7">
        <f>IF(P1012&gt;0,RANK(P1012,(N1012:P1012,Q1012:AE1012)),0)</f>
        <v>3</v>
      </c>
      <c r="G1012" s="1">
        <f t="shared" si="398"/>
        <v>1481</v>
      </c>
      <c r="H1012" s="2">
        <f t="shared" si="399"/>
        <v>0.32765486725663717</v>
      </c>
      <c r="I1012" s="2"/>
      <c r="J1012" s="2">
        <f t="shared" si="400"/>
        <v>0.3146017699115044</v>
      </c>
      <c r="K1012" s="2">
        <f t="shared" si="401"/>
        <v>0.64225663716814163</v>
      </c>
      <c r="L1012" s="2">
        <f t="shared" si="402"/>
        <v>2.831858407079646E-2</v>
      </c>
      <c r="M1012" s="2">
        <f t="shared" si="403"/>
        <v>1.4823008849557451E-2</v>
      </c>
      <c r="N1012" s="1">
        <v>1422</v>
      </c>
      <c r="O1012" s="1">
        <v>2903</v>
      </c>
      <c r="P1012" s="1">
        <v>128</v>
      </c>
      <c r="Q1012" s="1">
        <v>40</v>
      </c>
      <c r="R1012" s="1">
        <v>16</v>
      </c>
      <c r="S1012" s="1">
        <v>4</v>
      </c>
      <c r="T1012" s="1">
        <v>7</v>
      </c>
      <c r="AG1012" s="7">
        <f>IF(Q1012&gt;0,RANK(Q1012,(N1012:P1012,Q1012:AE1012)),0)</f>
        <v>4</v>
      </c>
      <c r="AH1012" s="7">
        <f>IF(R1012&gt;0,RANK(R1012,(N1012:P1012,Q1012:AE1012)),0)</f>
        <v>5</v>
      </c>
      <c r="AI1012" s="7">
        <f>IF(T1012&gt;0,RANK(T1012,(N1012:P1012,Q1012:AE1012)),0)</f>
        <v>6</v>
      </c>
      <c r="AJ1012" s="7">
        <f>IF(S1012&gt;0,RANK(S1012,(N1012:P1012,Q1012:AE1012)),0)</f>
        <v>7</v>
      </c>
      <c r="AK1012" s="2">
        <f t="shared" si="404"/>
        <v>8.8495575221238937E-3</v>
      </c>
      <c r="AL1012" s="2">
        <f t="shared" si="405"/>
        <v>3.5398230088495575E-3</v>
      </c>
      <c r="AM1012" s="2">
        <f t="shared" si="406"/>
        <v>1.5486725663716814E-3</v>
      </c>
      <c r="AN1012" s="2">
        <f t="shared" si="407"/>
        <v>8.8495575221238937E-4</v>
      </c>
      <c r="AP1012" t="s">
        <v>1535</v>
      </c>
      <c r="AQ1012" t="s">
        <v>585</v>
      </c>
      <c r="AR1012">
        <v>1</v>
      </c>
      <c r="AT1012" s="93" t="s">
        <v>844</v>
      </c>
      <c r="AU1012" s="92" t="s">
        <v>121</v>
      </c>
      <c r="AV1012" s="83" t="str">
        <f t="shared" si="408"/>
        <v>20159</v>
      </c>
      <c r="AX1012" s="7" t="s">
        <v>3753</v>
      </c>
    </row>
    <row r="1013" spans="1:50" hidden="1" outlineLevel="1">
      <c r="A1013" t="s">
        <v>1536</v>
      </c>
      <c r="B1013" t="s">
        <v>585</v>
      </c>
      <c r="C1013" s="1">
        <f t="shared" si="397"/>
        <v>18253</v>
      </c>
      <c r="D1013" s="7">
        <f>RANK(N1013,(N1013:P1013,Q1013:AE1013))</f>
        <v>2</v>
      </c>
      <c r="E1013" s="7">
        <f>RANK(O1013,(N1013:P1013,Q1013:AE1013))</f>
        <v>1</v>
      </c>
      <c r="F1013" s="7">
        <f>IF(P1013&gt;0,RANK(P1013,(N1013:P1013,Q1013:AE1013)),0)</f>
        <v>3</v>
      </c>
      <c r="G1013" s="1">
        <f t="shared" si="398"/>
        <v>4484</v>
      </c>
      <c r="H1013" s="2">
        <f t="shared" si="399"/>
        <v>0.24565824795923957</v>
      </c>
      <c r="I1013" s="2"/>
      <c r="J1013" s="2">
        <f t="shared" si="400"/>
        <v>0.33901276502492739</v>
      </c>
      <c r="K1013" s="2">
        <f t="shared" si="401"/>
        <v>0.58467101298416702</v>
      </c>
      <c r="L1013" s="2">
        <f t="shared" si="402"/>
        <v>6.4153837725305432E-2</v>
      </c>
      <c r="M1013" s="2">
        <f t="shared" si="403"/>
        <v>1.2162384265600165E-2</v>
      </c>
      <c r="N1013" s="1">
        <v>6188</v>
      </c>
      <c r="O1013" s="1">
        <v>10672</v>
      </c>
      <c r="P1013" s="1">
        <v>1171</v>
      </c>
      <c r="Q1013" s="1">
        <v>119</v>
      </c>
      <c r="R1013" s="1">
        <v>69</v>
      </c>
      <c r="S1013" s="1">
        <v>9</v>
      </c>
      <c r="T1013" s="1">
        <v>25</v>
      </c>
      <c r="AG1013" s="7">
        <f>IF(Q1013&gt;0,RANK(Q1013,(N1013:P1013,Q1013:AE1013)),0)</f>
        <v>4</v>
      </c>
      <c r="AH1013" s="7">
        <f>IF(R1013&gt;0,RANK(R1013,(N1013:P1013,Q1013:AE1013)),0)</f>
        <v>5</v>
      </c>
      <c r="AI1013" s="7">
        <f>IF(T1013&gt;0,RANK(T1013,(N1013:P1013,Q1013:AE1013)),0)</f>
        <v>6</v>
      </c>
      <c r="AJ1013" s="7">
        <f>IF(S1013&gt;0,RANK(S1013,(N1013:P1013,Q1013:AE1013)),0)</f>
        <v>7</v>
      </c>
      <c r="AK1013" s="2">
        <f t="shared" si="404"/>
        <v>6.5194762504793731E-3</v>
      </c>
      <c r="AL1013" s="2">
        <f t="shared" si="405"/>
        <v>3.7802005149838382E-3</v>
      </c>
      <c r="AM1013" s="2">
        <f t="shared" si="406"/>
        <v>1.3696378677477675E-3</v>
      </c>
      <c r="AN1013" s="2">
        <f t="shared" si="407"/>
        <v>4.930696323891963E-4</v>
      </c>
      <c r="AP1013" t="s">
        <v>1536</v>
      </c>
      <c r="AQ1013" t="s">
        <v>585</v>
      </c>
      <c r="AR1013">
        <v>2</v>
      </c>
      <c r="AT1013" s="93" t="s">
        <v>844</v>
      </c>
      <c r="AU1013" s="92" t="s">
        <v>122</v>
      </c>
      <c r="AV1013" s="83" t="str">
        <f t="shared" si="408"/>
        <v>20161</v>
      </c>
      <c r="AX1013" s="7" t="s">
        <v>3753</v>
      </c>
    </row>
    <row r="1014" spans="1:50" hidden="1" outlineLevel="1">
      <c r="A1014" t="s">
        <v>1537</v>
      </c>
      <c r="B1014" t="s">
        <v>585</v>
      </c>
      <c r="C1014" s="1">
        <f t="shared" si="397"/>
        <v>2775</v>
      </c>
      <c r="D1014" s="7">
        <f>RANK(N1014,(N1014:P1014,Q1014:AE1014))</f>
        <v>2</v>
      </c>
      <c r="E1014" s="7">
        <f>RANK(O1014,(N1014:P1014,Q1014:AE1014))</f>
        <v>1</v>
      </c>
      <c r="F1014" s="7">
        <f>IF(P1014&gt;0,RANK(P1014,(N1014:P1014,Q1014:AE1014)),0)</f>
        <v>3</v>
      </c>
      <c r="G1014" s="1">
        <f t="shared" si="398"/>
        <v>1419</v>
      </c>
      <c r="H1014" s="2">
        <f t="shared" si="399"/>
        <v>0.51135135135135135</v>
      </c>
      <c r="I1014" s="2"/>
      <c r="J1014" s="2">
        <f t="shared" si="400"/>
        <v>0.21513513513513513</v>
      </c>
      <c r="K1014" s="2">
        <f t="shared" si="401"/>
        <v>0.7264864864864865</v>
      </c>
      <c r="L1014" s="2">
        <f t="shared" si="402"/>
        <v>3.783783783783784E-2</v>
      </c>
      <c r="M1014" s="2">
        <f t="shared" si="403"/>
        <v>2.0540540540540497E-2</v>
      </c>
      <c r="N1014" s="1">
        <v>597</v>
      </c>
      <c r="O1014" s="1">
        <v>2016</v>
      </c>
      <c r="P1014" s="1">
        <v>105</v>
      </c>
      <c r="Q1014" s="1">
        <v>45</v>
      </c>
      <c r="R1014" s="1">
        <v>8</v>
      </c>
      <c r="S1014" s="1">
        <v>2</v>
      </c>
      <c r="T1014" s="1">
        <v>2</v>
      </c>
      <c r="AG1014" s="7">
        <f>IF(Q1014&gt;0,RANK(Q1014,(N1014:P1014,Q1014:AE1014)),0)</f>
        <v>4</v>
      </c>
      <c r="AH1014" s="7">
        <f>IF(R1014&gt;0,RANK(R1014,(N1014:P1014,Q1014:AE1014)),0)</f>
        <v>5</v>
      </c>
      <c r="AI1014" s="7">
        <f>IF(T1014&gt;0,RANK(T1014,(N1014:P1014,Q1014:AE1014)),0)</f>
        <v>6</v>
      </c>
      <c r="AJ1014" s="7">
        <f>IF(S1014&gt;0,RANK(S1014,(N1014:P1014,Q1014:AE1014)),0)</f>
        <v>6</v>
      </c>
      <c r="AK1014" s="2">
        <f t="shared" si="404"/>
        <v>1.6216216216216217E-2</v>
      </c>
      <c r="AL1014" s="2">
        <f t="shared" si="405"/>
        <v>2.8828828828828829E-3</v>
      </c>
      <c r="AM1014" s="2">
        <f t="shared" si="406"/>
        <v>7.2072072072072073E-4</v>
      </c>
      <c r="AN1014" s="2">
        <f t="shared" si="407"/>
        <v>7.2072072072072073E-4</v>
      </c>
      <c r="AP1014" t="s">
        <v>1537</v>
      </c>
      <c r="AQ1014" t="s">
        <v>585</v>
      </c>
      <c r="AR1014">
        <v>1</v>
      </c>
      <c r="AT1014" s="93" t="s">
        <v>844</v>
      </c>
      <c r="AU1014" s="92" t="s">
        <v>123</v>
      </c>
      <c r="AV1014" s="83" t="str">
        <f t="shared" si="408"/>
        <v>20163</v>
      </c>
      <c r="AX1014" s="7" t="s">
        <v>3753</v>
      </c>
    </row>
    <row r="1015" spans="1:50" hidden="1" outlineLevel="1">
      <c r="A1015" t="s">
        <v>3408</v>
      </c>
      <c r="B1015" t="s">
        <v>585</v>
      </c>
      <c r="C1015" s="1">
        <f t="shared" si="397"/>
        <v>1854</v>
      </c>
      <c r="D1015" s="7">
        <f>RANK(N1015,(N1015:P1015,Q1015:AE1015))</f>
        <v>2</v>
      </c>
      <c r="E1015" s="7">
        <f>RANK(O1015,(N1015:P1015,Q1015:AE1015))</f>
        <v>1</v>
      </c>
      <c r="F1015" s="7">
        <f>IF(P1015&gt;0,RANK(P1015,(N1015:P1015,Q1015:AE1015)),0)</f>
        <v>3</v>
      </c>
      <c r="G1015" s="1">
        <f t="shared" si="398"/>
        <v>730</v>
      </c>
      <c r="H1015" s="2">
        <f t="shared" si="399"/>
        <v>0.39374325782092773</v>
      </c>
      <c r="I1015" s="2"/>
      <c r="J1015" s="2">
        <f t="shared" si="400"/>
        <v>0.27238403451995685</v>
      </c>
      <c r="K1015" s="2">
        <f t="shared" si="401"/>
        <v>0.66612729234088452</v>
      </c>
      <c r="L1015" s="2">
        <f t="shared" si="402"/>
        <v>4.4228694714131607E-2</v>
      </c>
      <c r="M1015" s="2">
        <f t="shared" si="403"/>
        <v>1.7259978425027016E-2</v>
      </c>
      <c r="N1015" s="1">
        <v>505</v>
      </c>
      <c r="O1015" s="1">
        <v>1235</v>
      </c>
      <c r="P1015" s="1">
        <v>82</v>
      </c>
      <c r="Q1015" s="1">
        <v>21</v>
      </c>
      <c r="R1015" s="1">
        <v>7</v>
      </c>
      <c r="S1015" s="1">
        <v>2</v>
      </c>
      <c r="T1015" s="1">
        <v>2</v>
      </c>
      <c r="AG1015" s="7">
        <f>IF(Q1015&gt;0,RANK(Q1015,(N1015:P1015,Q1015:AE1015)),0)</f>
        <v>4</v>
      </c>
      <c r="AH1015" s="7">
        <f>IF(R1015&gt;0,RANK(R1015,(N1015:P1015,Q1015:AE1015)),0)</f>
        <v>5</v>
      </c>
      <c r="AI1015" s="7">
        <f>IF(T1015&gt;0,RANK(T1015,(N1015:P1015,Q1015:AE1015)),0)</f>
        <v>6</v>
      </c>
      <c r="AJ1015" s="7">
        <f>IF(S1015&gt;0,RANK(S1015,(N1015:P1015,Q1015:AE1015)),0)</f>
        <v>6</v>
      </c>
      <c r="AK1015" s="2">
        <f t="shared" si="404"/>
        <v>1.1326860841423949E-2</v>
      </c>
      <c r="AL1015" s="2">
        <f t="shared" si="405"/>
        <v>3.7756202804746495E-3</v>
      </c>
      <c r="AM1015" s="2">
        <f t="shared" si="406"/>
        <v>1.0787486515641855E-3</v>
      </c>
      <c r="AN1015" s="2">
        <f t="shared" si="407"/>
        <v>1.0787486515641855E-3</v>
      </c>
      <c r="AP1015" t="s">
        <v>3408</v>
      </c>
      <c r="AQ1015" t="s">
        <v>585</v>
      </c>
      <c r="AR1015">
        <v>1</v>
      </c>
      <c r="AT1015" s="93" t="s">
        <v>844</v>
      </c>
      <c r="AU1015" s="92" t="s">
        <v>124</v>
      </c>
      <c r="AV1015" s="83" t="str">
        <f t="shared" si="408"/>
        <v>20165</v>
      </c>
      <c r="AX1015" s="7" t="s">
        <v>3753</v>
      </c>
    </row>
    <row r="1016" spans="1:50" hidden="1" outlineLevel="1">
      <c r="A1016" t="s">
        <v>3016</v>
      </c>
      <c r="B1016" t="s">
        <v>585</v>
      </c>
      <c r="C1016" s="1">
        <f t="shared" si="397"/>
        <v>3482</v>
      </c>
      <c r="D1016" s="7">
        <f>RANK(N1016,(N1016:P1016,Q1016:AE1016))</f>
        <v>2</v>
      </c>
      <c r="E1016" s="7">
        <f>RANK(O1016,(N1016:P1016,Q1016:AE1016))</f>
        <v>1</v>
      </c>
      <c r="F1016" s="7">
        <f>IF(P1016&gt;0,RANK(P1016,(N1016:P1016,Q1016:AE1016)),0)</f>
        <v>3</v>
      </c>
      <c r="G1016" s="1">
        <f t="shared" si="398"/>
        <v>1548</v>
      </c>
      <c r="H1016" s="2">
        <f t="shared" si="399"/>
        <v>0.44457208500861572</v>
      </c>
      <c r="I1016" s="2"/>
      <c r="J1016" s="2">
        <f t="shared" si="400"/>
        <v>0.25445146467547386</v>
      </c>
      <c r="K1016" s="2">
        <f t="shared" si="401"/>
        <v>0.69902354968408964</v>
      </c>
      <c r="L1016" s="2">
        <f t="shared" si="402"/>
        <v>3.4750143595634692E-2</v>
      </c>
      <c r="M1016" s="2">
        <f t="shared" si="403"/>
        <v>1.1774842044801809E-2</v>
      </c>
      <c r="N1016" s="1">
        <v>886</v>
      </c>
      <c r="O1016" s="1">
        <v>2434</v>
      </c>
      <c r="P1016" s="1">
        <v>121</v>
      </c>
      <c r="Q1016" s="1">
        <v>23</v>
      </c>
      <c r="R1016" s="1">
        <v>8</v>
      </c>
      <c r="S1016" s="1">
        <v>5</v>
      </c>
      <c r="T1016" s="1">
        <v>5</v>
      </c>
      <c r="AG1016" s="7">
        <f>IF(Q1016&gt;0,RANK(Q1016,(N1016:P1016,Q1016:AE1016)),0)</f>
        <v>4</v>
      </c>
      <c r="AH1016" s="7">
        <f>IF(R1016&gt;0,RANK(R1016,(N1016:P1016,Q1016:AE1016)),0)</f>
        <v>5</v>
      </c>
      <c r="AI1016" s="7">
        <f>IF(T1016&gt;0,RANK(T1016,(N1016:P1016,Q1016:AE1016)),0)</f>
        <v>6</v>
      </c>
      <c r="AJ1016" s="7">
        <f>IF(S1016&gt;0,RANK(S1016,(N1016:P1016,Q1016:AE1016)),0)</f>
        <v>6</v>
      </c>
      <c r="AK1016" s="2">
        <f t="shared" si="404"/>
        <v>6.6053991958644458E-3</v>
      </c>
      <c r="AL1016" s="2">
        <f t="shared" si="405"/>
        <v>2.2975301550832855E-3</v>
      </c>
      <c r="AM1016" s="2">
        <f t="shared" si="406"/>
        <v>1.4359563469270534E-3</v>
      </c>
      <c r="AN1016" s="2">
        <f t="shared" si="407"/>
        <v>1.4359563469270534E-3</v>
      </c>
      <c r="AP1016" t="s">
        <v>3016</v>
      </c>
      <c r="AQ1016" t="s">
        <v>585</v>
      </c>
      <c r="AR1016">
        <v>1</v>
      </c>
      <c r="AT1016" s="93" t="s">
        <v>844</v>
      </c>
      <c r="AU1016" s="92" t="s">
        <v>125</v>
      </c>
      <c r="AV1016" s="83" t="str">
        <f t="shared" si="408"/>
        <v>20167</v>
      </c>
      <c r="AX1016" s="7" t="s">
        <v>3753</v>
      </c>
    </row>
    <row r="1017" spans="1:50" hidden="1" outlineLevel="1">
      <c r="A1017" t="s">
        <v>1538</v>
      </c>
      <c r="B1017" t="s">
        <v>585</v>
      </c>
      <c r="C1017" s="1">
        <f t="shared" si="397"/>
        <v>21527</v>
      </c>
      <c r="D1017" s="7">
        <f>RANK(N1017,(N1017:P1017,Q1017:AE1017))</f>
        <v>2</v>
      </c>
      <c r="E1017" s="7">
        <f>RANK(O1017,(N1017:P1017,Q1017:AE1017))</f>
        <v>1</v>
      </c>
      <c r="F1017" s="7">
        <f>IF(P1017&gt;0,RANK(P1017,(N1017:P1017,Q1017:AE1017)),0)</f>
        <v>3</v>
      </c>
      <c r="G1017" s="1">
        <f t="shared" si="398"/>
        <v>4925</v>
      </c>
      <c r="H1017" s="2">
        <f t="shared" si="399"/>
        <v>0.22878245923723695</v>
      </c>
      <c r="I1017" s="2"/>
      <c r="J1017" s="2">
        <f t="shared" si="400"/>
        <v>0.34779579133181587</v>
      </c>
      <c r="K1017" s="2">
        <f t="shared" si="401"/>
        <v>0.57657825056905276</v>
      </c>
      <c r="L1017" s="2">
        <f t="shared" si="402"/>
        <v>6.3501649091838155E-2</v>
      </c>
      <c r="M1017" s="2">
        <f t="shared" si="403"/>
        <v>1.2124309007293152E-2</v>
      </c>
      <c r="N1017" s="1">
        <v>7487</v>
      </c>
      <c r="O1017" s="1">
        <v>12412</v>
      </c>
      <c r="P1017" s="1">
        <v>1367</v>
      </c>
      <c r="Q1017" s="1">
        <v>145</v>
      </c>
      <c r="R1017" s="1">
        <v>68</v>
      </c>
      <c r="S1017" s="1">
        <v>20</v>
      </c>
      <c r="T1017" s="1">
        <v>28</v>
      </c>
      <c r="AG1017" s="7">
        <f>IF(Q1017&gt;0,RANK(Q1017,(N1017:P1017,Q1017:AE1017)),0)</f>
        <v>4</v>
      </c>
      <c r="AH1017" s="7">
        <f>IF(R1017&gt;0,RANK(R1017,(N1017:P1017,Q1017:AE1017)),0)</f>
        <v>5</v>
      </c>
      <c r="AI1017" s="7">
        <f>IF(T1017&gt;0,RANK(T1017,(N1017:P1017,Q1017:AE1017)),0)</f>
        <v>6</v>
      </c>
      <c r="AJ1017" s="7">
        <f>IF(S1017&gt;0,RANK(S1017,(N1017:P1017,Q1017:AE1017)),0)</f>
        <v>7</v>
      </c>
      <c r="AK1017" s="2">
        <f t="shared" si="404"/>
        <v>6.7357272262739817E-3</v>
      </c>
      <c r="AL1017" s="2">
        <f t="shared" si="405"/>
        <v>3.1588238026664188E-3</v>
      </c>
      <c r="AM1017" s="2">
        <f t="shared" si="406"/>
        <v>1.3006921540391137E-3</v>
      </c>
      <c r="AN1017" s="2">
        <f t="shared" si="407"/>
        <v>9.2906582431365257E-4</v>
      </c>
      <c r="AP1017" t="s">
        <v>1538</v>
      </c>
      <c r="AQ1017" t="s">
        <v>585</v>
      </c>
      <c r="AR1017">
        <v>1</v>
      </c>
      <c r="AT1017" s="93" t="s">
        <v>844</v>
      </c>
      <c r="AU1017" s="92" t="s">
        <v>126</v>
      </c>
      <c r="AV1017" s="83" t="str">
        <f t="shared" si="408"/>
        <v>20169</v>
      </c>
      <c r="AX1017" s="7" t="s">
        <v>3753</v>
      </c>
    </row>
    <row r="1018" spans="1:50" hidden="1" outlineLevel="1">
      <c r="A1018" t="s">
        <v>2060</v>
      </c>
      <c r="B1018" t="s">
        <v>585</v>
      </c>
      <c r="C1018" s="1">
        <f t="shared" si="397"/>
        <v>2303</v>
      </c>
      <c r="D1018" s="7">
        <f>RANK(N1018,(N1018:P1018,Q1018:AE1018))</f>
        <v>2</v>
      </c>
      <c r="E1018" s="7">
        <f>RANK(O1018,(N1018:P1018,Q1018:AE1018))</f>
        <v>1</v>
      </c>
      <c r="F1018" s="7">
        <f>IF(P1018&gt;0,RANK(P1018,(N1018:P1018,Q1018:AE1018)),0)</f>
        <v>3</v>
      </c>
      <c r="G1018" s="1">
        <f t="shared" si="398"/>
        <v>1393</v>
      </c>
      <c r="H1018" s="2">
        <f t="shared" si="399"/>
        <v>0.60486322188449848</v>
      </c>
      <c r="I1018" s="2"/>
      <c r="J1018" s="2">
        <f t="shared" si="400"/>
        <v>0.18150238818931827</v>
      </c>
      <c r="K1018" s="2">
        <f t="shared" si="401"/>
        <v>0.78636561007381678</v>
      </c>
      <c r="L1018" s="2">
        <f t="shared" si="402"/>
        <v>2.2579244463742945E-2</v>
      </c>
      <c r="M1018" s="2">
        <f t="shared" si="403"/>
        <v>9.5527572731219784E-3</v>
      </c>
      <c r="N1018" s="1">
        <v>418</v>
      </c>
      <c r="O1018" s="1">
        <v>1811</v>
      </c>
      <c r="P1018" s="1">
        <v>52</v>
      </c>
      <c r="Q1018" s="1">
        <v>17</v>
      </c>
      <c r="R1018" s="1">
        <v>4</v>
      </c>
      <c r="S1018" s="1">
        <v>1</v>
      </c>
      <c r="T1018" s="1">
        <v>0</v>
      </c>
      <c r="AG1018" s="7">
        <f>IF(Q1018&gt;0,RANK(Q1018,(N1018:P1018,Q1018:AE1018)),0)</f>
        <v>4</v>
      </c>
      <c r="AH1018" s="7">
        <f>IF(R1018&gt;0,RANK(R1018,(N1018:P1018,Q1018:AE1018)),0)</f>
        <v>5</v>
      </c>
      <c r="AI1018" s="7">
        <f>IF(T1018&gt;0,RANK(T1018,(N1018:P1018,Q1018:AE1018)),0)</f>
        <v>0</v>
      </c>
      <c r="AJ1018" s="7">
        <f>IF(S1018&gt;0,RANK(S1018,(N1018:P1018,Q1018:AE1018)),0)</f>
        <v>6</v>
      </c>
      <c r="AK1018" s="2">
        <f t="shared" si="404"/>
        <v>7.3816760746851931E-3</v>
      </c>
      <c r="AL1018" s="2">
        <f t="shared" si="405"/>
        <v>1.7368649587494573E-3</v>
      </c>
      <c r="AM1018" s="2">
        <f t="shared" si="406"/>
        <v>0</v>
      </c>
      <c r="AN1018" s="2">
        <f t="shared" si="407"/>
        <v>4.3421623968736432E-4</v>
      </c>
      <c r="AP1018" t="s">
        <v>2060</v>
      </c>
      <c r="AQ1018" t="s">
        <v>585</v>
      </c>
      <c r="AR1018">
        <v>1</v>
      </c>
      <c r="AT1018" s="93" t="s">
        <v>844</v>
      </c>
      <c r="AU1018" s="92" t="s">
        <v>127</v>
      </c>
      <c r="AV1018" s="83" t="str">
        <f t="shared" si="408"/>
        <v>20171</v>
      </c>
      <c r="AX1018" s="7" t="s">
        <v>3753</v>
      </c>
    </row>
    <row r="1019" spans="1:50" hidden="1" outlineLevel="1">
      <c r="A1019" t="s">
        <v>3676</v>
      </c>
      <c r="B1019" t="s">
        <v>585</v>
      </c>
      <c r="C1019" s="1">
        <f t="shared" si="397"/>
        <v>163417</v>
      </c>
      <c r="D1019" s="7">
        <f>RANK(N1019,(N1019:P1019,Q1019:AE1019))</f>
        <v>2</v>
      </c>
      <c r="E1019" s="7">
        <f>RANK(O1019,(N1019:P1019,Q1019:AE1019))</f>
        <v>1</v>
      </c>
      <c r="F1019" s="7">
        <f>IF(P1019&gt;0,RANK(P1019,(N1019:P1019,Q1019:AE1019)),0)</f>
        <v>3</v>
      </c>
      <c r="G1019" s="1">
        <f t="shared" si="398"/>
        <v>31163</v>
      </c>
      <c r="H1019" s="2">
        <f t="shared" si="399"/>
        <v>0.19069619439837959</v>
      </c>
      <c r="I1019" s="2"/>
      <c r="J1019" s="2">
        <f t="shared" si="400"/>
        <v>0.38283042767888287</v>
      </c>
      <c r="K1019" s="2">
        <f t="shared" si="401"/>
        <v>0.57352662207726246</v>
      </c>
      <c r="L1019" s="2">
        <f t="shared" si="402"/>
        <v>2.8571078896320455E-2</v>
      </c>
      <c r="M1019" s="2">
        <f t="shared" si="403"/>
        <v>1.5071871347534217E-2</v>
      </c>
      <c r="N1019" s="1">
        <v>62561</v>
      </c>
      <c r="O1019" s="1">
        <v>93724</v>
      </c>
      <c r="P1019" s="1">
        <v>4669</v>
      </c>
      <c r="Q1019" s="1">
        <v>1006</v>
      </c>
      <c r="R1019" s="1">
        <v>928</v>
      </c>
      <c r="S1019" s="1">
        <v>290</v>
      </c>
      <c r="T1019" s="1">
        <v>239</v>
      </c>
      <c r="AG1019" s="7">
        <f>IF(Q1019&gt;0,RANK(Q1019,(N1019:P1019,Q1019:AE1019)),0)</f>
        <v>4</v>
      </c>
      <c r="AH1019" s="7">
        <f>IF(R1019&gt;0,RANK(R1019,(N1019:P1019,Q1019:AE1019)),0)</f>
        <v>5</v>
      </c>
      <c r="AI1019" s="7">
        <f>IF(T1019&gt;0,RANK(T1019,(N1019:P1019,Q1019:AE1019)),0)</f>
        <v>7</v>
      </c>
      <c r="AJ1019" s="7">
        <f>IF(S1019&gt;0,RANK(S1019,(N1019:P1019,Q1019:AE1019)),0)</f>
        <v>6</v>
      </c>
      <c r="AK1019" s="2">
        <f t="shared" si="404"/>
        <v>6.1560302783676118E-3</v>
      </c>
      <c r="AL1019" s="2">
        <f t="shared" si="405"/>
        <v>5.6787237557904009E-3</v>
      </c>
      <c r="AM1019" s="2">
        <f t="shared" si="406"/>
        <v>1.462516139691709E-3</v>
      </c>
      <c r="AN1019" s="2">
        <f t="shared" si="407"/>
        <v>1.7746011736845004E-3</v>
      </c>
      <c r="AP1019" t="s">
        <v>3676</v>
      </c>
      <c r="AQ1019" t="s">
        <v>585</v>
      </c>
      <c r="AR1019">
        <v>4</v>
      </c>
      <c r="AT1019" s="93" t="s">
        <v>844</v>
      </c>
      <c r="AU1019" s="92" t="s">
        <v>128</v>
      </c>
      <c r="AV1019" s="83" t="str">
        <f t="shared" si="408"/>
        <v>20173</v>
      </c>
      <c r="AX1019" s="7" t="s">
        <v>3753</v>
      </c>
    </row>
    <row r="1020" spans="1:50" hidden="1" outlineLevel="1">
      <c r="A1020" t="s">
        <v>1539</v>
      </c>
      <c r="B1020" t="s">
        <v>585</v>
      </c>
      <c r="C1020" s="1">
        <f t="shared" si="397"/>
        <v>5096</v>
      </c>
      <c r="D1020" s="7">
        <f>RANK(N1020,(N1020:P1020,Q1020:AE1020))</f>
        <v>2</v>
      </c>
      <c r="E1020" s="7">
        <f>RANK(O1020,(N1020:P1020,Q1020:AE1020))</f>
        <v>1</v>
      </c>
      <c r="F1020" s="7">
        <f>IF(P1020&gt;0,RANK(P1020,(N1020:P1020,Q1020:AE1020)),0)</f>
        <v>3</v>
      </c>
      <c r="G1020" s="1">
        <f t="shared" si="398"/>
        <v>2743</v>
      </c>
      <c r="H1020" s="2">
        <f t="shared" si="399"/>
        <v>0.53826530612244894</v>
      </c>
      <c r="I1020" s="2"/>
      <c r="J1020" s="2">
        <f t="shared" si="400"/>
        <v>0.22095761381475668</v>
      </c>
      <c r="K1020" s="2">
        <f t="shared" si="401"/>
        <v>0.7592229199372057</v>
      </c>
      <c r="L1020" s="2">
        <f t="shared" si="402"/>
        <v>1.1773940345368918E-2</v>
      </c>
      <c r="M1020" s="2">
        <f t="shared" si="403"/>
        <v>8.0455259026687362E-3</v>
      </c>
      <c r="N1020" s="1">
        <v>1126</v>
      </c>
      <c r="O1020" s="1">
        <v>3869</v>
      </c>
      <c r="P1020" s="1">
        <v>60</v>
      </c>
      <c r="Q1020" s="1">
        <v>17</v>
      </c>
      <c r="R1020" s="1">
        <v>20</v>
      </c>
      <c r="S1020" s="1">
        <v>4</v>
      </c>
      <c r="T1020" s="1">
        <v>0</v>
      </c>
      <c r="AG1020" s="7">
        <f>IF(Q1020&gt;0,RANK(Q1020,(N1020:P1020,Q1020:AE1020)),0)</f>
        <v>5</v>
      </c>
      <c r="AH1020" s="7">
        <f>IF(R1020&gt;0,RANK(R1020,(N1020:P1020,Q1020:AE1020)),0)</f>
        <v>4</v>
      </c>
      <c r="AI1020" s="7">
        <f>IF(T1020&gt;0,RANK(T1020,(N1020:P1020,Q1020:AE1020)),0)</f>
        <v>0</v>
      </c>
      <c r="AJ1020" s="7">
        <f>IF(S1020&gt;0,RANK(S1020,(N1020:P1020,Q1020:AE1020)),0)</f>
        <v>6</v>
      </c>
      <c r="AK1020" s="2">
        <f t="shared" si="404"/>
        <v>3.3359497645211933E-3</v>
      </c>
      <c r="AL1020" s="2">
        <f t="shared" si="405"/>
        <v>3.9246467817896386E-3</v>
      </c>
      <c r="AM1020" s="2">
        <f t="shared" si="406"/>
        <v>0</v>
      </c>
      <c r="AN1020" s="2">
        <f t="shared" si="407"/>
        <v>7.8492935635792783E-4</v>
      </c>
      <c r="AP1020" t="s">
        <v>1539</v>
      </c>
      <c r="AQ1020" t="s">
        <v>585</v>
      </c>
      <c r="AR1020">
        <v>1</v>
      </c>
      <c r="AT1020" s="93" t="s">
        <v>844</v>
      </c>
      <c r="AU1020" s="92" t="s">
        <v>129</v>
      </c>
      <c r="AV1020" s="83" t="str">
        <f t="shared" si="408"/>
        <v>20175</v>
      </c>
      <c r="AX1020" s="7" t="s">
        <v>3753</v>
      </c>
    </row>
    <row r="1021" spans="1:50" hidden="1" outlineLevel="1">
      <c r="A1021" t="s">
        <v>1540</v>
      </c>
      <c r="B1021" t="s">
        <v>585</v>
      </c>
      <c r="C1021" s="1">
        <f t="shared" si="397"/>
        <v>74373</v>
      </c>
      <c r="D1021" s="7">
        <f>RANK(N1021,(N1021:P1021,Q1021:AE1021))</f>
        <v>2</v>
      </c>
      <c r="E1021" s="7">
        <f>RANK(O1021,(N1021:P1021,Q1021:AE1021))</f>
        <v>1</v>
      </c>
      <c r="F1021" s="7">
        <f>IF(P1021&gt;0,RANK(P1021,(N1021:P1021,Q1021:AE1021)),0)</f>
        <v>3</v>
      </c>
      <c r="G1021" s="1">
        <f t="shared" si="398"/>
        <v>1076</v>
      </c>
      <c r="H1021" s="2">
        <f t="shared" si="399"/>
        <v>1.4467615935890714E-2</v>
      </c>
      <c r="I1021" s="2"/>
      <c r="J1021" s="2">
        <f t="shared" si="400"/>
        <v>0.46815376547940785</v>
      </c>
      <c r="K1021" s="2">
        <f t="shared" si="401"/>
        <v>0.48262138141529859</v>
      </c>
      <c r="L1021" s="2">
        <f t="shared" si="402"/>
        <v>3.4004275745230121E-2</v>
      </c>
      <c r="M1021" s="2">
        <f t="shared" si="403"/>
        <v>1.5220577360063388E-2</v>
      </c>
      <c r="N1021" s="1">
        <v>34818</v>
      </c>
      <c r="O1021" s="1">
        <v>35894</v>
      </c>
      <c r="P1021" s="1">
        <v>2529</v>
      </c>
      <c r="Q1021" s="1">
        <v>725</v>
      </c>
      <c r="R1021" s="1">
        <v>263</v>
      </c>
      <c r="S1021" s="1">
        <v>77</v>
      </c>
      <c r="T1021" s="1">
        <v>67</v>
      </c>
      <c r="AG1021" s="7">
        <f>IF(Q1021&gt;0,RANK(Q1021,(N1021:P1021,Q1021:AE1021)),0)</f>
        <v>4</v>
      </c>
      <c r="AH1021" s="7">
        <f>IF(R1021&gt;0,RANK(R1021,(N1021:P1021,Q1021:AE1021)),0)</f>
        <v>5</v>
      </c>
      <c r="AI1021" s="7">
        <f>IF(T1021&gt;0,RANK(T1021,(N1021:P1021,Q1021:AE1021)),0)</f>
        <v>7</v>
      </c>
      <c r="AJ1021" s="7">
        <f>IF(S1021&gt;0,RANK(S1021,(N1021:P1021,Q1021:AE1021)),0)</f>
        <v>6</v>
      </c>
      <c r="AK1021" s="2">
        <f t="shared" si="404"/>
        <v>9.7481612950936491E-3</v>
      </c>
      <c r="AL1021" s="2">
        <f t="shared" si="405"/>
        <v>3.536229545668455E-3</v>
      </c>
      <c r="AM1021" s="2">
        <f t="shared" si="406"/>
        <v>9.0086456106382694E-4</v>
      </c>
      <c r="AN1021" s="2">
        <f t="shared" si="407"/>
        <v>1.0353219582375324E-3</v>
      </c>
      <c r="AP1021" t="s">
        <v>1540</v>
      </c>
      <c r="AQ1021" t="s">
        <v>585</v>
      </c>
      <c r="AR1021">
        <v>2</v>
      </c>
      <c r="AT1021" s="93" t="s">
        <v>844</v>
      </c>
      <c r="AU1021" s="92" t="s">
        <v>196</v>
      </c>
      <c r="AV1021" s="83" t="str">
        <f t="shared" si="408"/>
        <v>20177</v>
      </c>
      <c r="AX1021" s="7" t="s">
        <v>3753</v>
      </c>
    </row>
    <row r="1022" spans="1:50" hidden="1" outlineLevel="1">
      <c r="A1022" t="s">
        <v>3362</v>
      </c>
      <c r="B1022" t="s">
        <v>585</v>
      </c>
      <c r="C1022" s="1">
        <f t="shared" si="397"/>
        <v>1489</v>
      </c>
      <c r="D1022" s="7">
        <f>RANK(N1022,(N1022:P1022,Q1022:AE1022))</f>
        <v>2</v>
      </c>
      <c r="E1022" s="7">
        <f>RANK(O1022,(N1022:P1022,Q1022:AE1022))</f>
        <v>1</v>
      </c>
      <c r="F1022" s="7">
        <f>IF(P1022&gt;0,RANK(P1022,(N1022:P1022,Q1022:AE1022)),0)</f>
        <v>3</v>
      </c>
      <c r="G1022" s="1">
        <f t="shared" si="398"/>
        <v>851</v>
      </c>
      <c r="H1022" s="2">
        <f t="shared" si="399"/>
        <v>0.57152451309603758</v>
      </c>
      <c r="I1022" s="2"/>
      <c r="J1022" s="2">
        <f t="shared" si="400"/>
        <v>0.18871725990597715</v>
      </c>
      <c r="K1022" s="2">
        <f t="shared" si="401"/>
        <v>0.76024177300201479</v>
      </c>
      <c r="L1022" s="2">
        <f t="shared" si="402"/>
        <v>3.6937541974479515E-2</v>
      </c>
      <c r="M1022" s="2">
        <f t="shared" si="403"/>
        <v>1.410342511752849E-2</v>
      </c>
      <c r="N1022" s="1">
        <v>281</v>
      </c>
      <c r="O1022" s="1">
        <v>1132</v>
      </c>
      <c r="P1022" s="1">
        <v>55</v>
      </c>
      <c r="Q1022" s="1">
        <v>16</v>
      </c>
      <c r="R1022" s="1">
        <v>1</v>
      </c>
      <c r="S1022" s="1">
        <v>4</v>
      </c>
      <c r="T1022" s="1">
        <v>0</v>
      </c>
      <c r="AG1022" s="7">
        <f>IF(Q1022&gt;0,RANK(Q1022,(N1022:P1022,Q1022:AE1022)),0)</f>
        <v>4</v>
      </c>
      <c r="AH1022" s="7">
        <f>IF(R1022&gt;0,RANK(R1022,(N1022:P1022,Q1022:AE1022)),0)</f>
        <v>6</v>
      </c>
      <c r="AI1022" s="7">
        <f>IF(T1022&gt;0,RANK(T1022,(N1022:P1022,Q1022:AE1022)),0)</f>
        <v>0</v>
      </c>
      <c r="AJ1022" s="7">
        <f>IF(S1022&gt;0,RANK(S1022,(N1022:P1022,Q1022:AE1022)),0)</f>
        <v>5</v>
      </c>
      <c r="AK1022" s="2">
        <f t="shared" si="404"/>
        <v>1.0745466756212223E-2</v>
      </c>
      <c r="AL1022" s="2">
        <f t="shared" si="405"/>
        <v>6.7159167226326397E-4</v>
      </c>
      <c r="AM1022" s="2">
        <f t="shared" si="406"/>
        <v>0</v>
      </c>
      <c r="AN1022" s="2">
        <f t="shared" si="407"/>
        <v>2.6863666890530559E-3</v>
      </c>
      <c r="AP1022" t="s">
        <v>3362</v>
      </c>
      <c r="AQ1022" t="s">
        <v>585</v>
      </c>
      <c r="AR1022">
        <v>1</v>
      </c>
      <c r="AT1022" s="93" t="s">
        <v>844</v>
      </c>
      <c r="AU1022" s="92" t="s">
        <v>206</v>
      </c>
      <c r="AV1022" s="83" t="str">
        <f t="shared" si="408"/>
        <v>20179</v>
      </c>
      <c r="AX1022" s="7" t="s">
        <v>3753</v>
      </c>
    </row>
    <row r="1023" spans="1:50" hidden="1" outlineLevel="1">
      <c r="A1023" t="s">
        <v>3363</v>
      </c>
      <c r="B1023" t="s">
        <v>585</v>
      </c>
      <c r="C1023" s="1">
        <f t="shared" si="397"/>
        <v>2682</v>
      </c>
      <c r="D1023" s="7">
        <f>RANK(N1023,(N1023:P1023,Q1023:AE1023))</f>
        <v>2</v>
      </c>
      <c r="E1023" s="7">
        <f>RANK(O1023,(N1023:P1023,Q1023:AE1023))</f>
        <v>1</v>
      </c>
      <c r="F1023" s="7">
        <f>IF(P1023&gt;0,RANK(P1023,(N1023:P1023,Q1023:AE1023)),0)</f>
        <v>3</v>
      </c>
      <c r="G1023" s="1">
        <f t="shared" si="398"/>
        <v>1213</v>
      </c>
      <c r="H1023" s="2">
        <f t="shared" si="399"/>
        <v>0.45227442207307977</v>
      </c>
      <c r="I1023" s="2"/>
      <c r="J1023" s="2">
        <f t="shared" si="400"/>
        <v>0.25391498881431768</v>
      </c>
      <c r="K1023" s="2">
        <f t="shared" si="401"/>
        <v>0.70618941088739751</v>
      </c>
      <c r="L1023" s="2">
        <f t="shared" si="402"/>
        <v>2.2371364653243849E-2</v>
      </c>
      <c r="M1023" s="2">
        <f t="shared" si="403"/>
        <v>1.7524235645040912E-2</v>
      </c>
      <c r="N1023" s="1">
        <v>681</v>
      </c>
      <c r="O1023" s="1">
        <v>1894</v>
      </c>
      <c r="P1023" s="1">
        <v>60</v>
      </c>
      <c r="Q1023" s="1">
        <v>24</v>
      </c>
      <c r="R1023" s="1">
        <v>14</v>
      </c>
      <c r="S1023" s="1">
        <v>6</v>
      </c>
      <c r="T1023" s="1">
        <v>3</v>
      </c>
      <c r="AG1023" s="7">
        <f>IF(Q1023&gt;0,RANK(Q1023,(N1023:P1023,Q1023:AE1023)),0)</f>
        <v>4</v>
      </c>
      <c r="AH1023" s="7">
        <f>IF(R1023&gt;0,RANK(R1023,(N1023:P1023,Q1023:AE1023)),0)</f>
        <v>5</v>
      </c>
      <c r="AI1023" s="7">
        <f>IF(T1023&gt;0,RANK(T1023,(N1023:P1023,Q1023:AE1023)),0)</f>
        <v>7</v>
      </c>
      <c r="AJ1023" s="7">
        <f>IF(S1023&gt;0,RANK(S1023,(N1023:P1023,Q1023:AE1023)),0)</f>
        <v>6</v>
      </c>
      <c r="AK1023" s="2">
        <f t="shared" si="404"/>
        <v>8.948545861297539E-3</v>
      </c>
      <c r="AL1023" s="2">
        <f t="shared" si="405"/>
        <v>5.219985085756898E-3</v>
      </c>
      <c r="AM1023" s="2">
        <f t="shared" si="406"/>
        <v>1.1185682326621924E-3</v>
      </c>
      <c r="AN1023" s="2">
        <f t="shared" si="407"/>
        <v>2.2371364653243847E-3</v>
      </c>
      <c r="AP1023" t="s">
        <v>3363</v>
      </c>
      <c r="AQ1023" t="s">
        <v>585</v>
      </c>
      <c r="AR1023">
        <v>1</v>
      </c>
      <c r="AT1023" s="93" t="s">
        <v>844</v>
      </c>
      <c r="AU1023" s="92" t="s">
        <v>207</v>
      </c>
      <c r="AV1023" s="83" t="str">
        <f t="shared" si="408"/>
        <v>20181</v>
      </c>
      <c r="AX1023" s="7" t="s">
        <v>3753</v>
      </c>
    </row>
    <row r="1024" spans="1:50" hidden="1" outlineLevel="1">
      <c r="A1024" t="s">
        <v>3364</v>
      </c>
      <c r="B1024" t="s">
        <v>585</v>
      </c>
      <c r="C1024" s="1">
        <f t="shared" si="397"/>
        <v>2184</v>
      </c>
      <c r="D1024" s="7">
        <f>RANK(N1024,(N1024:P1024,Q1024:AE1024))</f>
        <v>2</v>
      </c>
      <c r="E1024" s="7">
        <f>RANK(O1024,(N1024:P1024,Q1024:AE1024))</f>
        <v>1</v>
      </c>
      <c r="F1024" s="7">
        <f>IF(P1024&gt;0,RANK(P1024,(N1024:P1024,Q1024:AE1024)),0)</f>
        <v>3</v>
      </c>
      <c r="G1024" s="1">
        <f t="shared" si="398"/>
        <v>1000</v>
      </c>
      <c r="H1024" s="2">
        <f t="shared" si="399"/>
        <v>0.45787545787545786</v>
      </c>
      <c r="I1024" s="2"/>
      <c r="J1024" s="2">
        <f t="shared" si="400"/>
        <v>0.2445054945054945</v>
      </c>
      <c r="K1024" s="2">
        <f t="shared" si="401"/>
        <v>0.70238095238095233</v>
      </c>
      <c r="L1024" s="2">
        <f t="shared" si="402"/>
        <v>3.6172161172161175E-2</v>
      </c>
      <c r="M1024" s="2">
        <f t="shared" si="403"/>
        <v>1.6941391941391971E-2</v>
      </c>
      <c r="N1024" s="1">
        <v>534</v>
      </c>
      <c r="O1024" s="1">
        <v>1534</v>
      </c>
      <c r="P1024" s="1">
        <v>79</v>
      </c>
      <c r="Q1024" s="1">
        <v>16</v>
      </c>
      <c r="R1024" s="1">
        <v>7</v>
      </c>
      <c r="S1024" s="1">
        <v>8</v>
      </c>
      <c r="T1024" s="1">
        <v>6</v>
      </c>
      <c r="AG1024" s="7">
        <f>IF(Q1024&gt;0,RANK(Q1024,(N1024:P1024,Q1024:AE1024)),0)</f>
        <v>4</v>
      </c>
      <c r="AH1024" s="7">
        <f>IF(R1024&gt;0,RANK(R1024,(N1024:P1024,Q1024:AE1024)),0)</f>
        <v>6</v>
      </c>
      <c r="AI1024" s="7">
        <f>IF(T1024&gt;0,RANK(T1024,(N1024:P1024,Q1024:AE1024)),0)</f>
        <v>7</v>
      </c>
      <c r="AJ1024" s="7">
        <f>IF(S1024&gt;0,RANK(S1024,(N1024:P1024,Q1024:AE1024)),0)</f>
        <v>5</v>
      </c>
      <c r="AK1024" s="2">
        <f t="shared" si="404"/>
        <v>7.326007326007326E-3</v>
      </c>
      <c r="AL1024" s="2">
        <f t="shared" si="405"/>
        <v>3.205128205128205E-3</v>
      </c>
      <c r="AM1024" s="2">
        <f t="shared" si="406"/>
        <v>2.7472527472527475E-3</v>
      </c>
      <c r="AN1024" s="2">
        <f t="shared" si="407"/>
        <v>3.663003663003663E-3</v>
      </c>
      <c r="AP1024" t="s">
        <v>3364</v>
      </c>
      <c r="AQ1024" t="s">
        <v>585</v>
      </c>
      <c r="AR1024">
        <v>1</v>
      </c>
      <c r="AT1024" s="93" t="s">
        <v>844</v>
      </c>
      <c r="AU1024" s="92" t="s">
        <v>208</v>
      </c>
      <c r="AV1024" s="83" t="str">
        <f t="shared" si="408"/>
        <v>20183</v>
      </c>
      <c r="AX1024" s="7" t="s">
        <v>3753</v>
      </c>
    </row>
    <row r="1025" spans="1:50" hidden="1" outlineLevel="1">
      <c r="A1025" t="s">
        <v>3117</v>
      </c>
      <c r="B1025" t="s">
        <v>585</v>
      </c>
      <c r="C1025" s="1">
        <f t="shared" si="397"/>
        <v>2200</v>
      </c>
      <c r="D1025" s="7">
        <f>RANK(N1025,(N1025:P1025,Q1025:AE1025))</f>
        <v>2</v>
      </c>
      <c r="E1025" s="7">
        <f>RANK(O1025,(N1025:P1025,Q1025:AE1025))</f>
        <v>1</v>
      </c>
      <c r="F1025" s="7">
        <f>IF(P1025&gt;0,RANK(P1025,(N1025:P1025,Q1025:AE1025)),0)</f>
        <v>3</v>
      </c>
      <c r="G1025" s="1">
        <f t="shared" si="398"/>
        <v>979</v>
      </c>
      <c r="H1025" s="2">
        <f t="shared" si="399"/>
        <v>0.44500000000000001</v>
      </c>
      <c r="I1025" s="2"/>
      <c r="J1025" s="2">
        <f t="shared" si="400"/>
        <v>0.25772727272727275</v>
      </c>
      <c r="K1025" s="2">
        <f t="shared" si="401"/>
        <v>0.70272727272727276</v>
      </c>
      <c r="L1025" s="2">
        <f t="shared" si="402"/>
        <v>2.4545454545454544E-2</v>
      </c>
      <c r="M1025" s="2">
        <f t="shared" si="403"/>
        <v>1.4999999999999895E-2</v>
      </c>
      <c r="N1025" s="1">
        <v>567</v>
      </c>
      <c r="O1025" s="1">
        <v>1546</v>
      </c>
      <c r="P1025" s="1">
        <v>54</v>
      </c>
      <c r="Q1025" s="1">
        <v>21</v>
      </c>
      <c r="R1025" s="1">
        <v>5</v>
      </c>
      <c r="S1025" s="1">
        <v>5</v>
      </c>
      <c r="T1025" s="1">
        <v>2</v>
      </c>
      <c r="AG1025" s="7">
        <f>IF(Q1025&gt;0,RANK(Q1025,(N1025:P1025,Q1025:AE1025)),0)</f>
        <v>4</v>
      </c>
      <c r="AH1025" s="7">
        <f>IF(R1025&gt;0,RANK(R1025,(N1025:P1025,Q1025:AE1025)),0)</f>
        <v>5</v>
      </c>
      <c r="AI1025" s="7">
        <f>IF(T1025&gt;0,RANK(T1025,(N1025:P1025,Q1025:AE1025)),0)</f>
        <v>7</v>
      </c>
      <c r="AJ1025" s="7">
        <f>IF(S1025&gt;0,RANK(S1025,(N1025:P1025,Q1025:AE1025)),0)</f>
        <v>5</v>
      </c>
      <c r="AK1025" s="2">
        <f t="shared" si="404"/>
        <v>9.5454545454545462E-3</v>
      </c>
      <c r="AL1025" s="2">
        <f t="shared" si="405"/>
        <v>2.2727272727272726E-3</v>
      </c>
      <c r="AM1025" s="2">
        <f t="shared" si="406"/>
        <v>9.0909090909090909E-4</v>
      </c>
      <c r="AN1025" s="2">
        <f t="shared" si="407"/>
        <v>2.2727272727272726E-3</v>
      </c>
      <c r="AP1025" t="s">
        <v>3117</v>
      </c>
      <c r="AQ1025" t="s">
        <v>585</v>
      </c>
      <c r="AR1025">
        <v>1</v>
      </c>
      <c r="AT1025" s="93" t="s">
        <v>844</v>
      </c>
      <c r="AU1025" s="92" t="s">
        <v>209</v>
      </c>
      <c r="AV1025" s="83" t="str">
        <f t="shared" si="408"/>
        <v>20185</v>
      </c>
      <c r="AX1025" s="7" t="s">
        <v>3753</v>
      </c>
    </row>
    <row r="1026" spans="1:50" hidden="1" outlineLevel="1">
      <c r="A1026" t="s">
        <v>3256</v>
      </c>
      <c r="B1026" t="s">
        <v>585</v>
      </c>
      <c r="C1026" s="1">
        <f t="shared" si="397"/>
        <v>1029</v>
      </c>
      <c r="D1026" s="7">
        <f>RANK(N1026,(N1026:P1026,Q1026:AE1026))</f>
        <v>2</v>
      </c>
      <c r="E1026" s="7">
        <f>RANK(O1026,(N1026:P1026,Q1026:AE1026))</f>
        <v>1</v>
      </c>
      <c r="F1026" s="7">
        <f>IF(P1026&gt;0,RANK(P1026,(N1026:P1026,Q1026:AE1026)),0)</f>
        <v>3</v>
      </c>
      <c r="G1026" s="1">
        <f t="shared" si="398"/>
        <v>570</v>
      </c>
      <c r="H1026" s="2">
        <f t="shared" si="399"/>
        <v>0.55393586005830908</v>
      </c>
      <c r="I1026" s="2"/>
      <c r="J1026" s="2">
        <f t="shared" si="400"/>
        <v>0.20894071914480078</v>
      </c>
      <c r="K1026" s="2">
        <f t="shared" si="401"/>
        <v>0.76287657920310981</v>
      </c>
      <c r="L1026" s="2">
        <f t="shared" si="402"/>
        <v>1.5549076773566569E-2</v>
      </c>
      <c r="M1026" s="2">
        <f t="shared" si="403"/>
        <v>1.2633624878522902E-2</v>
      </c>
      <c r="N1026" s="1">
        <v>215</v>
      </c>
      <c r="O1026" s="1">
        <v>785</v>
      </c>
      <c r="P1026" s="1">
        <v>16</v>
      </c>
      <c r="Q1026" s="1">
        <v>8</v>
      </c>
      <c r="R1026" s="1">
        <v>1</v>
      </c>
      <c r="S1026" s="1">
        <v>3</v>
      </c>
      <c r="T1026" s="1">
        <v>1</v>
      </c>
      <c r="AG1026" s="7">
        <f>IF(Q1026&gt;0,RANK(Q1026,(N1026:P1026,Q1026:AE1026)),0)</f>
        <v>4</v>
      </c>
      <c r="AH1026" s="7">
        <f>IF(R1026&gt;0,RANK(R1026,(N1026:P1026,Q1026:AE1026)),0)</f>
        <v>6</v>
      </c>
      <c r="AI1026" s="7">
        <f>IF(T1026&gt;0,RANK(T1026,(N1026:P1026,Q1026:AE1026)),0)</f>
        <v>6</v>
      </c>
      <c r="AJ1026" s="7">
        <f>IF(S1026&gt;0,RANK(S1026,(N1026:P1026,Q1026:AE1026)),0)</f>
        <v>5</v>
      </c>
      <c r="AK1026" s="2">
        <f t="shared" si="404"/>
        <v>7.7745383867832843E-3</v>
      </c>
      <c r="AL1026" s="2">
        <f t="shared" si="405"/>
        <v>9.7181729834791054E-4</v>
      </c>
      <c r="AM1026" s="2">
        <f t="shared" si="406"/>
        <v>9.7181729834791054E-4</v>
      </c>
      <c r="AN1026" s="2">
        <f t="shared" si="407"/>
        <v>2.9154518950437317E-3</v>
      </c>
      <c r="AP1026" t="s">
        <v>3256</v>
      </c>
      <c r="AQ1026" t="s">
        <v>585</v>
      </c>
      <c r="AR1026">
        <v>1</v>
      </c>
      <c r="AT1026" s="93" t="s">
        <v>844</v>
      </c>
      <c r="AU1026" s="92" t="s">
        <v>210</v>
      </c>
      <c r="AV1026" s="83" t="str">
        <f t="shared" si="408"/>
        <v>20187</v>
      </c>
      <c r="AX1026" s="7" t="s">
        <v>3753</v>
      </c>
    </row>
    <row r="1027" spans="1:50" hidden="1" outlineLevel="1">
      <c r="A1027" t="s">
        <v>3257</v>
      </c>
      <c r="B1027" t="s">
        <v>585</v>
      </c>
      <c r="C1027" s="1">
        <f t="shared" si="397"/>
        <v>2111</v>
      </c>
      <c r="D1027" s="7">
        <f>RANK(N1027,(N1027:P1027,Q1027:AE1027))</f>
        <v>2</v>
      </c>
      <c r="E1027" s="7">
        <f>RANK(O1027,(N1027:P1027,Q1027:AE1027))</f>
        <v>1</v>
      </c>
      <c r="F1027" s="7">
        <f>IF(P1027&gt;0,RANK(P1027,(N1027:P1027,Q1027:AE1027)),0)</f>
        <v>3</v>
      </c>
      <c r="G1027" s="1">
        <f t="shared" si="398"/>
        <v>1369</v>
      </c>
      <c r="H1027" s="2">
        <f t="shared" si="399"/>
        <v>0.64850781620085263</v>
      </c>
      <c r="I1027" s="2"/>
      <c r="J1027" s="2">
        <f t="shared" si="400"/>
        <v>0.16342965419232591</v>
      </c>
      <c r="K1027" s="2">
        <f t="shared" si="401"/>
        <v>0.81193747039317854</v>
      </c>
      <c r="L1027" s="2">
        <f t="shared" si="402"/>
        <v>1.6106110847939364E-2</v>
      </c>
      <c r="M1027" s="2">
        <f t="shared" si="403"/>
        <v>8.5267645665561831E-3</v>
      </c>
      <c r="N1027" s="1">
        <v>345</v>
      </c>
      <c r="O1027" s="1">
        <v>1714</v>
      </c>
      <c r="P1027" s="1">
        <v>34</v>
      </c>
      <c r="Q1027" s="1">
        <v>9</v>
      </c>
      <c r="R1027" s="1">
        <v>4</v>
      </c>
      <c r="S1027" s="1">
        <v>3</v>
      </c>
      <c r="T1027" s="1">
        <v>2</v>
      </c>
      <c r="AG1027" s="7">
        <f>IF(Q1027&gt;0,RANK(Q1027,(N1027:P1027,Q1027:AE1027)),0)</f>
        <v>4</v>
      </c>
      <c r="AH1027" s="7">
        <f>IF(R1027&gt;0,RANK(R1027,(N1027:P1027,Q1027:AE1027)),0)</f>
        <v>5</v>
      </c>
      <c r="AI1027" s="7">
        <f>IF(T1027&gt;0,RANK(T1027,(N1027:P1027,Q1027:AE1027)),0)</f>
        <v>7</v>
      </c>
      <c r="AJ1027" s="7">
        <f>IF(S1027&gt;0,RANK(S1027,(N1027:P1027,Q1027:AE1027)),0)</f>
        <v>6</v>
      </c>
      <c r="AK1027" s="2">
        <f t="shared" si="404"/>
        <v>4.2633822832780673E-3</v>
      </c>
      <c r="AL1027" s="2">
        <f t="shared" si="405"/>
        <v>1.8948365703458077E-3</v>
      </c>
      <c r="AM1027" s="2">
        <f t="shared" si="406"/>
        <v>9.4741828517290385E-4</v>
      </c>
      <c r="AN1027" s="2">
        <f t="shared" si="407"/>
        <v>1.4211274277593558E-3</v>
      </c>
      <c r="AP1027" t="s">
        <v>3257</v>
      </c>
      <c r="AQ1027" t="s">
        <v>585</v>
      </c>
      <c r="AR1027">
        <v>1</v>
      </c>
      <c r="AT1027" s="93" t="s">
        <v>844</v>
      </c>
      <c r="AU1027" s="92" t="s">
        <v>211</v>
      </c>
      <c r="AV1027" s="83" t="str">
        <f t="shared" si="408"/>
        <v>20189</v>
      </c>
      <c r="AX1027" s="7" t="s">
        <v>3753</v>
      </c>
    </row>
    <row r="1028" spans="1:50" hidden="1" outlineLevel="1">
      <c r="A1028" t="s">
        <v>3757</v>
      </c>
      <c r="B1028" t="s">
        <v>585</v>
      </c>
      <c r="C1028" s="1">
        <f t="shared" si="397"/>
        <v>10232</v>
      </c>
      <c r="D1028" s="7">
        <f>RANK(N1028,(N1028:P1028,Q1028:AE1028))</f>
        <v>2</v>
      </c>
      <c r="E1028" s="7">
        <f>RANK(O1028,(N1028:P1028,Q1028:AE1028))</f>
        <v>1</v>
      </c>
      <c r="F1028" s="7">
        <f>IF(P1028&gt;0,RANK(P1028,(N1028:P1028,Q1028:AE1028)),0)</f>
        <v>3</v>
      </c>
      <c r="G1028" s="1">
        <f t="shared" si="398"/>
        <v>2627</v>
      </c>
      <c r="H1028" s="2">
        <f t="shared" si="399"/>
        <v>0.25674354964816265</v>
      </c>
      <c r="I1028" s="2"/>
      <c r="J1028" s="2">
        <f t="shared" si="400"/>
        <v>0.34685301016419079</v>
      </c>
      <c r="K1028" s="2">
        <f t="shared" si="401"/>
        <v>0.60359655981235338</v>
      </c>
      <c r="L1028" s="2">
        <f t="shared" si="402"/>
        <v>2.9906176700547304E-2</v>
      </c>
      <c r="M1028" s="2">
        <f t="shared" si="403"/>
        <v>1.9644253322908523E-2</v>
      </c>
      <c r="N1028" s="1">
        <v>3549</v>
      </c>
      <c r="O1028" s="1">
        <v>6176</v>
      </c>
      <c r="P1028" s="1">
        <v>306</v>
      </c>
      <c r="Q1028" s="1">
        <v>107</v>
      </c>
      <c r="R1028" s="1">
        <v>49</v>
      </c>
      <c r="S1028" s="1">
        <v>23</v>
      </c>
      <c r="T1028" s="1">
        <v>22</v>
      </c>
      <c r="AG1028" s="7">
        <f>IF(Q1028&gt;0,RANK(Q1028,(N1028:P1028,Q1028:AE1028)),0)</f>
        <v>4</v>
      </c>
      <c r="AH1028" s="7">
        <f>IF(R1028&gt;0,RANK(R1028,(N1028:P1028,Q1028:AE1028)),0)</f>
        <v>5</v>
      </c>
      <c r="AI1028" s="7">
        <f>IF(T1028&gt;0,RANK(T1028,(N1028:P1028,Q1028:AE1028)),0)</f>
        <v>7</v>
      </c>
      <c r="AJ1028" s="7">
        <f>IF(S1028&gt;0,RANK(S1028,(N1028:P1028,Q1028:AE1028)),0)</f>
        <v>6</v>
      </c>
      <c r="AK1028" s="2">
        <f t="shared" si="404"/>
        <v>1.04573885848319E-2</v>
      </c>
      <c r="AL1028" s="2">
        <f t="shared" si="405"/>
        <v>4.7888975762314309E-3</v>
      </c>
      <c r="AM1028" s="2">
        <f t="shared" si="406"/>
        <v>2.1501172791243157E-3</v>
      </c>
      <c r="AN1028" s="2">
        <f t="shared" si="407"/>
        <v>2.2478498827208757E-3</v>
      </c>
      <c r="AP1028" t="s">
        <v>3757</v>
      </c>
      <c r="AQ1028" t="s">
        <v>585</v>
      </c>
      <c r="AR1028">
        <v>4</v>
      </c>
      <c r="AT1028" s="93" t="s">
        <v>844</v>
      </c>
      <c r="AU1028" s="92" t="s">
        <v>212</v>
      </c>
      <c r="AV1028" s="83" t="str">
        <f t="shared" si="408"/>
        <v>20191</v>
      </c>
      <c r="AX1028" s="7" t="s">
        <v>3753</v>
      </c>
    </row>
    <row r="1029" spans="1:50" hidden="1" outlineLevel="1">
      <c r="A1029" t="s">
        <v>672</v>
      </c>
      <c r="B1029" t="s">
        <v>585</v>
      </c>
      <c r="C1029" s="1">
        <f t="shared" ref="C1029:C1038" si="409">SUM(N1029:AE1029)</f>
        <v>3780</v>
      </c>
      <c r="D1029" s="7">
        <f>RANK(N1029,(N1029:P1029,Q1029:AE1029))</f>
        <v>2</v>
      </c>
      <c r="E1029" s="7">
        <f>RANK(O1029,(N1029:P1029,Q1029:AE1029))</f>
        <v>1</v>
      </c>
      <c r="F1029" s="7">
        <f>IF(P1029&gt;0,RANK(P1029,(N1029:P1029,Q1029:AE1029)),0)</f>
        <v>3</v>
      </c>
      <c r="G1029" s="1">
        <f t="shared" ref="G1029:G1038" si="410">IF(D1029=1,N1029,IF(E1029=1,O1029,P1029))-IF(D1029=2,N1029,IF(E1029=2,O1029,P1029))</f>
        <v>2015</v>
      </c>
      <c r="H1029" s="2">
        <f t="shared" ref="H1029:H1038" si="411">G1029/C1029</f>
        <v>0.53306878306878303</v>
      </c>
      <c r="I1029" s="2"/>
      <c r="J1029" s="2">
        <f t="shared" ref="J1029:J1038" si="412">IF($C1029=0,"-",N1029/$C1029)</f>
        <v>0.21349206349206348</v>
      </c>
      <c r="K1029" s="2">
        <f t="shared" ref="K1029:K1038" si="413">IF($C1029=0,"-",O1029/$C1029)</f>
        <v>0.74656084656084654</v>
      </c>
      <c r="L1029" s="2">
        <f t="shared" ref="L1029:L1038" si="414">IF($C1029=0,"-",P1029/$C1029)</f>
        <v>2.4603174603174603E-2</v>
      </c>
      <c r="M1029" s="2">
        <f t="shared" ref="M1029:M1038" si="415">IF(C1029=0,"-",(1-J1029-K1029-L1029))</f>
        <v>1.5343915343915351E-2</v>
      </c>
      <c r="N1029" s="1">
        <v>807</v>
      </c>
      <c r="O1029" s="1">
        <v>2822</v>
      </c>
      <c r="P1029" s="1">
        <v>93</v>
      </c>
      <c r="Q1029" s="1">
        <v>38</v>
      </c>
      <c r="R1029" s="1">
        <v>8</v>
      </c>
      <c r="S1029" s="1">
        <v>7</v>
      </c>
      <c r="T1029" s="1">
        <v>5</v>
      </c>
      <c r="AG1029" s="7">
        <f>IF(Q1029&gt;0,RANK(Q1029,(N1029:P1029,Q1029:AE1029)),0)</f>
        <v>4</v>
      </c>
      <c r="AH1029" s="7">
        <f>IF(R1029&gt;0,RANK(R1029,(N1029:P1029,Q1029:AE1029)),0)</f>
        <v>5</v>
      </c>
      <c r="AI1029" s="7">
        <f>IF(T1029&gt;0,RANK(T1029,(N1029:P1029,Q1029:AE1029)),0)</f>
        <v>7</v>
      </c>
      <c r="AJ1029" s="7">
        <f>IF(S1029&gt;0,RANK(S1029,(N1029:P1029,Q1029:AE1029)),0)</f>
        <v>6</v>
      </c>
      <c r="AK1029" s="2">
        <f t="shared" ref="AK1029:AK1038" si="416">IF($C1029=0,"-",Q1029/$C1029)</f>
        <v>1.0052910052910053E-2</v>
      </c>
      <c r="AL1029" s="2">
        <f t="shared" ref="AL1029:AL1038" si="417">IF($C1029=0,"-",R1029/$C1029)</f>
        <v>2.1164021164021165E-3</v>
      </c>
      <c r="AM1029" s="2">
        <f t="shared" ref="AM1029:AM1038" si="418">IF($C1029=0,"-",T1029/$C1029)</f>
        <v>1.3227513227513227E-3</v>
      </c>
      <c r="AN1029" s="2">
        <f t="shared" ref="AN1029:AN1038" si="419">IF($C1029=0,"-",S1029/$C1029)</f>
        <v>1.8518518518518519E-3</v>
      </c>
      <c r="AP1029" t="s">
        <v>672</v>
      </c>
      <c r="AQ1029" t="s">
        <v>585</v>
      </c>
      <c r="AR1029">
        <v>1</v>
      </c>
      <c r="AT1029" s="93" t="s">
        <v>844</v>
      </c>
      <c r="AU1029" s="92" t="s">
        <v>213</v>
      </c>
      <c r="AV1029" s="83" t="str">
        <f t="shared" ref="AV1029:AV1038" si="420">AT1029&amp;AU1029</f>
        <v>20193</v>
      </c>
      <c r="AX1029" s="7" t="s">
        <v>3753</v>
      </c>
    </row>
    <row r="1030" spans="1:50" hidden="1" outlineLevel="1">
      <c r="A1030" t="s">
        <v>3144</v>
      </c>
      <c r="B1030" t="s">
        <v>585</v>
      </c>
      <c r="C1030" s="1">
        <f t="shared" si="409"/>
        <v>1837</v>
      </c>
      <c r="D1030" s="7">
        <f>RANK(N1030,(N1030:P1030,Q1030:AE1030))</f>
        <v>2</v>
      </c>
      <c r="E1030" s="7">
        <f>RANK(O1030,(N1030:P1030,Q1030:AE1030))</f>
        <v>1</v>
      </c>
      <c r="F1030" s="7">
        <f>IF(P1030&gt;0,RANK(P1030,(N1030:P1030,Q1030:AE1030)),0)</f>
        <v>3</v>
      </c>
      <c r="G1030" s="1">
        <f t="shared" si="410"/>
        <v>704</v>
      </c>
      <c r="H1030" s="2">
        <f t="shared" si="411"/>
        <v>0.38323353293413176</v>
      </c>
      <c r="I1030" s="2"/>
      <c r="J1030" s="2">
        <f t="shared" si="412"/>
        <v>0.28089275993467611</v>
      </c>
      <c r="K1030" s="2">
        <f t="shared" si="413"/>
        <v>0.66412629286880787</v>
      </c>
      <c r="L1030" s="2">
        <f t="shared" si="414"/>
        <v>3.7561241154055527E-2</v>
      </c>
      <c r="M1030" s="2">
        <f t="shared" si="415"/>
        <v>1.74197060424605E-2</v>
      </c>
      <c r="N1030" s="1">
        <v>516</v>
      </c>
      <c r="O1030" s="1">
        <v>1220</v>
      </c>
      <c r="P1030" s="1">
        <v>69</v>
      </c>
      <c r="Q1030" s="1">
        <v>18</v>
      </c>
      <c r="R1030" s="1">
        <v>4</v>
      </c>
      <c r="S1030" s="1">
        <v>5</v>
      </c>
      <c r="T1030" s="1">
        <v>5</v>
      </c>
      <c r="AG1030" s="7">
        <f>IF(Q1030&gt;0,RANK(Q1030,(N1030:P1030,Q1030:AE1030)),0)</f>
        <v>4</v>
      </c>
      <c r="AH1030" s="7">
        <f>IF(R1030&gt;0,RANK(R1030,(N1030:P1030,Q1030:AE1030)),0)</f>
        <v>7</v>
      </c>
      <c r="AI1030" s="7">
        <f>IF(T1030&gt;0,RANK(T1030,(N1030:P1030,Q1030:AE1030)),0)</f>
        <v>5</v>
      </c>
      <c r="AJ1030" s="7">
        <f>IF(S1030&gt;0,RANK(S1030,(N1030:P1030,Q1030:AE1030)),0)</f>
        <v>5</v>
      </c>
      <c r="AK1030" s="2">
        <f t="shared" si="416"/>
        <v>9.7985846488840497E-3</v>
      </c>
      <c r="AL1030" s="2">
        <f t="shared" si="417"/>
        <v>2.1774632553075669E-3</v>
      </c>
      <c r="AM1030" s="2">
        <f t="shared" si="418"/>
        <v>2.7218290691344584E-3</v>
      </c>
      <c r="AN1030" s="2">
        <f t="shared" si="419"/>
        <v>2.7218290691344584E-3</v>
      </c>
      <c r="AP1030" t="s">
        <v>3144</v>
      </c>
      <c r="AQ1030" t="s">
        <v>585</v>
      </c>
      <c r="AR1030">
        <v>1</v>
      </c>
      <c r="AT1030" s="93" t="s">
        <v>844</v>
      </c>
      <c r="AU1030" s="92" t="s">
        <v>182</v>
      </c>
      <c r="AV1030" s="83" t="str">
        <f t="shared" si="420"/>
        <v>20195</v>
      </c>
      <c r="AX1030" s="7" t="s">
        <v>3753</v>
      </c>
    </row>
    <row r="1031" spans="1:50" hidden="1" outlineLevel="1">
      <c r="A1031" t="s">
        <v>2837</v>
      </c>
      <c r="B1031" t="s">
        <v>585</v>
      </c>
      <c r="C1031" s="1">
        <f t="shared" si="409"/>
        <v>3420</v>
      </c>
      <c r="D1031" s="7">
        <f>RANK(N1031,(N1031:P1031,Q1031:AE1031))</f>
        <v>2</v>
      </c>
      <c r="E1031" s="7">
        <f>RANK(O1031,(N1031:P1031,Q1031:AE1031))</f>
        <v>1</v>
      </c>
      <c r="F1031" s="7">
        <f>IF(P1031&gt;0,RANK(P1031,(N1031:P1031,Q1031:AE1031)),0)</f>
        <v>3</v>
      </c>
      <c r="G1031" s="1">
        <f t="shared" si="410"/>
        <v>1157</v>
      </c>
      <c r="H1031" s="2">
        <f t="shared" si="411"/>
        <v>0.33830409356725144</v>
      </c>
      <c r="I1031" s="2"/>
      <c r="J1031" s="2">
        <f t="shared" si="412"/>
        <v>0.29970760233918131</v>
      </c>
      <c r="K1031" s="2">
        <f t="shared" si="413"/>
        <v>0.6380116959064327</v>
      </c>
      <c r="L1031" s="2">
        <f t="shared" si="414"/>
        <v>2.8070175438596492E-2</v>
      </c>
      <c r="M1031" s="2">
        <f t="shared" si="415"/>
        <v>3.4210526315789441E-2</v>
      </c>
      <c r="N1031" s="1">
        <v>1025</v>
      </c>
      <c r="O1031" s="1">
        <v>2182</v>
      </c>
      <c r="P1031" s="1">
        <v>96</v>
      </c>
      <c r="Q1031" s="1">
        <v>89</v>
      </c>
      <c r="R1031" s="1">
        <v>16</v>
      </c>
      <c r="S1031" s="1">
        <v>8</v>
      </c>
      <c r="T1031" s="1">
        <v>4</v>
      </c>
      <c r="AG1031" s="7">
        <f>IF(Q1031&gt;0,RANK(Q1031,(N1031:P1031,Q1031:AE1031)),0)</f>
        <v>4</v>
      </c>
      <c r="AH1031" s="7">
        <f>IF(R1031&gt;0,RANK(R1031,(N1031:P1031,Q1031:AE1031)),0)</f>
        <v>5</v>
      </c>
      <c r="AI1031" s="7">
        <f>IF(T1031&gt;0,RANK(T1031,(N1031:P1031,Q1031:AE1031)),0)</f>
        <v>7</v>
      </c>
      <c r="AJ1031" s="7">
        <f>IF(S1031&gt;0,RANK(S1031,(N1031:P1031,Q1031:AE1031)),0)</f>
        <v>6</v>
      </c>
      <c r="AK1031" s="2">
        <f t="shared" si="416"/>
        <v>2.6023391812865497E-2</v>
      </c>
      <c r="AL1031" s="2">
        <f t="shared" si="417"/>
        <v>4.6783625730994153E-3</v>
      </c>
      <c r="AM1031" s="2">
        <f t="shared" si="418"/>
        <v>1.1695906432748538E-3</v>
      </c>
      <c r="AN1031" s="2">
        <f t="shared" si="419"/>
        <v>2.3391812865497076E-3</v>
      </c>
      <c r="AP1031" t="s">
        <v>2837</v>
      </c>
      <c r="AQ1031" t="s">
        <v>585</v>
      </c>
      <c r="AR1031">
        <v>1</v>
      </c>
      <c r="AT1031" s="93" t="s">
        <v>844</v>
      </c>
      <c r="AU1031" s="92" t="s">
        <v>409</v>
      </c>
      <c r="AV1031" s="83" t="str">
        <f t="shared" si="420"/>
        <v>20197</v>
      </c>
      <c r="AX1031" s="7" t="s">
        <v>3753</v>
      </c>
    </row>
    <row r="1032" spans="1:50" hidden="1" outlineLevel="1">
      <c r="A1032" t="s">
        <v>1521</v>
      </c>
      <c r="B1032" t="s">
        <v>585</v>
      </c>
      <c r="C1032" s="1">
        <f t="shared" si="409"/>
        <v>861</v>
      </c>
      <c r="D1032" s="7">
        <f>RANK(N1032,(N1032:P1032,Q1032:AE1032))</f>
        <v>2</v>
      </c>
      <c r="E1032" s="7">
        <f>RANK(O1032,(N1032:P1032,Q1032:AE1032))</f>
        <v>1</v>
      </c>
      <c r="F1032" s="7">
        <f>IF(P1032&gt;0,RANK(P1032,(N1032:P1032,Q1032:AE1032)),0)</f>
        <v>3</v>
      </c>
      <c r="G1032" s="1">
        <f t="shared" si="410"/>
        <v>634</v>
      </c>
      <c r="H1032" s="2">
        <f t="shared" si="411"/>
        <v>0.7363530778164924</v>
      </c>
      <c r="I1032" s="2"/>
      <c r="J1032" s="2">
        <f t="shared" si="412"/>
        <v>0.11962833914053426</v>
      </c>
      <c r="K1032" s="2">
        <f t="shared" si="413"/>
        <v>0.85598141695702668</v>
      </c>
      <c r="L1032" s="2">
        <f t="shared" si="414"/>
        <v>1.6260162601626018E-2</v>
      </c>
      <c r="M1032" s="2">
        <f t="shared" si="415"/>
        <v>8.1300813008130281E-3</v>
      </c>
      <c r="N1032" s="1">
        <v>103</v>
      </c>
      <c r="O1032" s="1">
        <v>737</v>
      </c>
      <c r="P1032" s="1">
        <v>14</v>
      </c>
      <c r="Q1032" s="1">
        <v>2</v>
      </c>
      <c r="R1032" s="1">
        <v>3</v>
      </c>
      <c r="S1032" s="1">
        <v>0</v>
      </c>
      <c r="T1032" s="1">
        <v>2</v>
      </c>
      <c r="AG1032" s="7">
        <f>IF(Q1032&gt;0,RANK(Q1032,(N1032:P1032,Q1032:AE1032)),0)</f>
        <v>5</v>
      </c>
      <c r="AH1032" s="7">
        <f>IF(R1032&gt;0,RANK(R1032,(N1032:P1032,Q1032:AE1032)),0)</f>
        <v>4</v>
      </c>
      <c r="AI1032" s="7">
        <f>IF(T1032&gt;0,RANK(T1032,(N1032:P1032,Q1032:AE1032)),0)</f>
        <v>5</v>
      </c>
      <c r="AJ1032" s="7">
        <f>IF(S1032&gt;0,RANK(S1032,(N1032:P1032,Q1032:AE1032)),0)</f>
        <v>0</v>
      </c>
      <c r="AK1032" s="2">
        <f t="shared" si="416"/>
        <v>2.3228803716608595E-3</v>
      </c>
      <c r="AL1032" s="2">
        <f t="shared" si="417"/>
        <v>3.4843205574912892E-3</v>
      </c>
      <c r="AM1032" s="2">
        <f t="shared" si="418"/>
        <v>2.3228803716608595E-3</v>
      </c>
      <c r="AN1032" s="2">
        <f t="shared" si="419"/>
        <v>0</v>
      </c>
      <c r="AP1032" t="s">
        <v>1521</v>
      </c>
      <c r="AQ1032" t="s">
        <v>585</v>
      </c>
      <c r="AR1032">
        <v>1</v>
      </c>
      <c r="AT1032" s="93" t="s">
        <v>844</v>
      </c>
      <c r="AU1032" s="92" t="s">
        <v>410</v>
      </c>
      <c r="AV1032" s="83" t="str">
        <f t="shared" si="420"/>
        <v>20199</v>
      </c>
      <c r="AX1032" s="7" t="s">
        <v>3753</v>
      </c>
    </row>
    <row r="1033" spans="1:50" hidden="1" outlineLevel="1">
      <c r="A1033" t="s">
        <v>1982</v>
      </c>
      <c r="B1033" t="s">
        <v>585</v>
      </c>
      <c r="C1033" s="1">
        <f t="shared" si="409"/>
        <v>3267</v>
      </c>
      <c r="D1033" s="7">
        <f>RANK(N1033,(N1033:P1033,Q1033:AE1033))</f>
        <v>2</v>
      </c>
      <c r="E1033" s="7">
        <f>RANK(O1033,(N1033:P1033,Q1033:AE1033))</f>
        <v>1</v>
      </c>
      <c r="F1033" s="7">
        <f>IF(P1033&gt;0,RANK(P1033,(N1033:P1033,Q1033:AE1033)),0)</f>
        <v>3</v>
      </c>
      <c r="G1033" s="1">
        <f t="shared" si="410"/>
        <v>1759</v>
      </c>
      <c r="H1033" s="2">
        <f t="shared" si="411"/>
        <v>0.53841444750535661</v>
      </c>
      <c r="I1033" s="2"/>
      <c r="J1033" s="2">
        <f t="shared" si="412"/>
        <v>0.21028466483011937</v>
      </c>
      <c r="K1033" s="2">
        <f t="shared" si="413"/>
        <v>0.74869911233547592</v>
      </c>
      <c r="L1033" s="2">
        <f t="shared" si="414"/>
        <v>2.3569023569023569E-2</v>
      </c>
      <c r="M1033" s="2">
        <f t="shared" si="415"/>
        <v>1.7447199265381189E-2</v>
      </c>
      <c r="N1033" s="1">
        <v>687</v>
      </c>
      <c r="O1033" s="1">
        <v>2446</v>
      </c>
      <c r="P1033" s="1">
        <v>77</v>
      </c>
      <c r="Q1033" s="1">
        <v>42</v>
      </c>
      <c r="R1033" s="1">
        <v>7</v>
      </c>
      <c r="S1033" s="1">
        <v>7</v>
      </c>
      <c r="T1033" s="1">
        <v>1</v>
      </c>
      <c r="AG1033" s="7">
        <f>IF(Q1033&gt;0,RANK(Q1033,(N1033:P1033,Q1033:AE1033)),0)</f>
        <v>4</v>
      </c>
      <c r="AH1033" s="7">
        <f>IF(R1033&gt;0,RANK(R1033,(N1033:P1033,Q1033:AE1033)),0)</f>
        <v>5</v>
      </c>
      <c r="AI1033" s="7">
        <f>IF(T1033&gt;0,RANK(T1033,(N1033:P1033,Q1033:AE1033)),0)</f>
        <v>7</v>
      </c>
      <c r="AJ1033" s="7">
        <f>IF(S1033&gt;0,RANK(S1033,(N1033:P1033,Q1033:AE1033)),0)</f>
        <v>5</v>
      </c>
      <c r="AK1033" s="2">
        <f t="shared" si="416"/>
        <v>1.2855831037649219E-2</v>
      </c>
      <c r="AL1033" s="2">
        <f t="shared" si="417"/>
        <v>2.1426385062748698E-3</v>
      </c>
      <c r="AM1033" s="2">
        <f t="shared" si="418"/>
        <v>3.0609121518212427E-4</v>
      </c>
      <c r="AN1033" s="2">
        <f t="shared" si="419"/>
        <v>2.1426385062748698E-3</v>
      </c>
      <c r="AP1033" t="s">
        <v>1982</v>
      </c>
      <c r="AQ1033" t="s">
        <v>585</v>
      </c>
      <c r="AR1033">
        <v>1</v>
      </c>
      <c r="AT1033" s="93" t="s">
        <v>844</v>
      </c>
      <c r="AU1033" s="92" t="s">
        <v>429</v>
      </c>
      <c r="AV1033" s="83" t="str">
        <f t="shared" si="420"/>
        <v>20201</v>
      </c>
      <c r="AX1033" s="7" t="s">
        <v>3753</v>
      </c>
    </row>
    <row r="1034" spans="1:50" hidden="1" outlineLevel="1">
      <c r="A1034" t="s">
        <v>1911</v>
      </c>
      <c r="B1034" t="s">
        <v>585</v>
      </c>
      <c r="C1034" s="1">
        <f t="shared" si="409"/>
        <v>1090</v>
      </c>
      <c r="D1034" s="7">
        <f>RANK(N1034,(N1034:P1034,Q1034:AE1034))</f>
        <v>2</v>
      </c>
      <c r="E1034" s="7">
        <f>RANK(O1034,(N1034:P1034,Q1034:AE1034))</f>
        <v>1</v>
      </c>
      <c r="F1034" s="7">
        <f>IF(P1034&gt;0,RANK(P1034,(N1034:P1034,Q1034:AE1034)),0)</f>
        <v>3</v>
      </c>
      <c r="G1034" s="1">
        <f t="shared" si="410"/>
        <v>652</v>
      </c>
      <c r="H1034" s="2">
        <f t="shared" si="411"/>
        <v>0.59816513761467893</v>
      </c>
      <c r="I1034" s="2"/>
      <c r="J1034" s="2">
        <f t="shared" si="412"/>
        <v>0.18990825688073396</v>
      </c>
      <c r="K1034" s="2">
        <f t="shared" si="413"/>
        <v>0.7880733944954128</v>
      </c>
      <c r="L1034" s="2">
        <f t="shared" si="414"/>
        <v>1.3761467889908258E-2</v>
      </c>
      <c r="M1034" s="2">
        <f t="shared" si="415"/>
        <v>8.2568807339449546E-3</v>
      </c>
      <c r="N1034" s="1">
        <v>207</v>
      </c>
      <c r="O1034" s="1">
        <v>859</v>
      </c>
      <c r="P1034" s="1">
        <v>15</v>
      </c>
      <c r="Q1034" s="1">
        <v>7</v>
      </c>
      <c r="R1034" s="1">
        <v>1</v>
      </c>
      <c r="S1034" s="1">
        <v>0</v>
      </c>
      <c r="T1034" s="1">
        <v>1</v>
      </c>
      <c r="AG1034" s="7">
        <f>IF(Q1034&gt;0,RANK(Q1034,(N1034:P1034,Q1034:AE1034)),0)</f>
        <v>4</v>
      </c>
      <c r="AH1034" s="7">
        <f>IF(R1034&gt;0,RANK(R1034,(N1034:P1034,Q1034:AE1034)),0)</f>
        <v>5</v>
      </c>
      <c r="AI1034" s="7">
        <f>IF(T1034&gt;0,RANK(T1034,(N1034:P1034,Q1034:AE1034)),0)</f>
        <v>5</v>
      </c>
      <c r="AJ1034" s="7">
        <f>IF(S1034&gt;0,RANK(S1034,(N1034:P1034,Q1034:AE1034)),0)</f>
        <v>0</v>
      </c>
      <c r="AK1034" s="2">
        <f t="shared" si="416"/>
        <v>6.4220183486238536E-3</v>
      </c>
      <c r="AL1034" s="2">
        <f t="shared" si="417"/>
        <v>9.1743119266055051E-4</v>
      </c>
      <c r="AM1034" s="2">
        <f t="shared" si="418"/>
        <v>9.1743119266055051E-4</v>
      </c>
      <c r="AN1034" s="2">
        <f t="shared" si="419"/>
        <v>0</v>
      </c>
      <c r="AP1034" t="s">
        <v>1911</v>
      </c>
      <c r="AQ1034" t="s">
        <v>585</v>
      </c>
      <c r="AR1034">
        <v>1</v>
      </c>
      <c r="AT1034" s="93" t="s">
        <v>844</v>
      </c>
      <c r="AU1034" s="92" t="s">
        <v>543</v>
      </c>
      <c r="AV1034" s="83" t="str">
        <f t="shared" si="420"/>
        <v>20203</v>
      </c>
      <c r="AX1034" s="7" t="s">
        <v>3753</v>
      </c>
    </row>
    <row r="1035" spans="1:50" hidden="1" outlineLevel="1">
      <c r="A1035" t="s">
        <v>1912</v>
      </c>
      <c r="B1035" t="s">
        <v>585</v>
      </c>
      <c r="C1035" s="1">
        <f t="shared" si="409"/>
        <v>4095</v>
      </c>
      <c r="D1035" s="7">
        <f>RANK(N1035,(N1035:P1035,Q1035:AE1035))</f>
        <v>2</v>
      </c>
      <c r="E1035" s="7">
        <f>RANK(O1035,(N1035:P1035,Q1035:AE1035))</f>
        <v>1</v>
      </c>
      <c r="F1035" s="7">
        <f>IF(P1035&gt;0,RANK(P1035,(N1035:P1035,Q1035:AE1035)),0)</f>
        <v>3</v>
      </c>
      <c r="G1035" s="1">
        <f t="shared" si="410"/>
        <v>1562</v>
      </c>
      <c r="H1035" s="2">
        <f t="shared" si="411"/>
        <v>0.38144078144078142</v>
      </c>
      <c r="I1035" s="2"/>
      <c r="J1035" s="2">
        <f t="shared" si="412"/>
        <v>0.28962148962148965</v>
      </c>
      <c r="K1035" s="2">
        <f t="shared" si="413"/>
        <v>0.67106227106227101</v>
      </c>
      <c r="L1035" s="2">
        <f t="shared" si="414"/>
        <v>2.442002442002442E-2</v>
      </c>
      <c r="M1035" s="2">
        <f t="shared" si="415"/>
        <v>1.4896214896214868E-2</v>
      </c>
      <c r="N1035" s="1">
        <v>1186</v>
      </c>
      <c r="O1035" s="1">
        <v>2748</v>
      </c>
      <c r="P1035" s="1">
        <v>100</v>
      </c>
      <c r="Q1035" s="1">
        <v>24</v>
      </c>
      <c r="R1035" s="1">
        <v>16</v>
      </c>
      <c r="S1035" s="1">
        <v>12</v>
      </c>
      <c r="T1035" s="1">
        <v>9</v>
      </c>
      <c r="AG1035" s="7">
        <f>IF(Q1035&gt;0,RANK(Q1035,(N1035:P1035,Q1035:AE1035)),0)</f>
        <v>4</v>
      </c>
      <c r="AH1035" s="7">
        <f>IF(R1035&gt;0,RANK(R1035,(N1035:P1035,Q1035:AE1035)),0)</f>
        <v>5</v>
      </c>
      <c r="AI1035" s="7">
        <f>IF(T1035&gt;0,RANK(T1035,(N1035:P1035,Q1035:AE1035)),0)</f>
        <v>7</v>
      </c>
      <c r="AJ1035" s="7">
        <f>IF(S1035&gt;0,RANK(S1035,(N1035:P1035,Q1035:AE1035)),0)</f>
        <v>6</v>
      </c>
      <c r="AK1035" s="2">
        <f t="shared" si="416"/>
        <v>5.8608058608058608E-3</v>
      </c>
      <c r="AL1035" s="2">
        <f t="shared" si="417"/>
        <v>3.9072039072039072E-3</v>
      </c>
      <c r="AM1035" s="2">
        <f t="shared" si="418"/>
        <v>2.1978021978021978E-3</v>
      </c>
      <c r="AN1035" s="2">
        <f t="shared" si="419"/>
        <v>2.9304029304029304E-3</v>
      </c>
      <c r="AP1035" t="s">
        <v>1912</v>
      </c>
      <c r="AQ1035" t="s">
        <v>585</v>
      </c>
      <c r="AR1035">
        <v>2</v>
      </c>
      <c r="AT1035" s="93" t="s">
        <v>844</v>
      </c>
      <c r="AU1035" s="92" t="s">
        <v>457</v>
      </c>
      <c r="AV1035" s="83" t="str">
        <f t="shared" si="420"/>
        <v>20205</v>
      </c>
      <c r="AX1035" s="7" t="s">
        <v>3753</v>
      </c>
    </row>
    <row r="1036" spans="1:50" hidden="1" outlineLevel="1">
      <c r="A1036" t="s">
        <v>3758</v>
      </c>
      <c r="B1036" t="s">
        <v>585</v>
      </c>
      <c r="C1036" s="1">
        <f t="shared" si="409"/>
        <v>1595</v>
      </c>
      <c r="D1036" s="7">
        <f>RANK(N1036,(N1036:P1036,Q1036:AE1036))</f>
        <v>2</v>
      </c>
      <c r="E1036" s="7">
        <f>RANK(O1036,(N1036:P1036,Q1036:AE1036))</f>
        <v>1</v>
      </c>
      <c r="F1036" s="7">
        <f>IF(P1036&gt;0,RANK(P1036,(N1036:P1036,Q1036:AE1036)),0)</f>
        <v>3</v>
      </c>
      <c r="G1036" s="1">
        <f t="shared" si="410"/>
        <v>453</v>
      </c>
      <c r="H1036" s="2">
        <f t="shared" si="411"/>
        <v>0.28401253918495301</v>
      </c>
      <c r="I1036" s="2"/>
      <c r="J1036" s="2">
        <f t="shared" si="412"/>
        <v>0.32664576802507839</v>
      </c>
      <c r="K1036" s="2">
        <f t="shared" si="413"/>
        <v>0.61065830721003134</v>
      </c>
      <c r="L1036" s="2">
        <f t="shared" si="414"/>
        <v>3.6990595611285267E-2</v>
      </c>
      <c r="M1036" s="2">
        <f t="shared" si="415"/>
        <v>2.570532915360501E-2</v>
      </c>
      <c r="N1036" s="1">
        <v>521</v>
      </c>
      <c r="O1036" s="1">
        <v>974</v>
      </c>
      <c r="P1036" s="1">
        <v>59</v>
      </c>
      <c r="Q1036" s="1">
        <v>27</v>
      </c>
      <c r="R1036" s="1">
        <v>6</v>
      </c>
      <c r="S1036" s="1">
        <v>3</v>
      </c>
      <c r="T1036" s="1">
        <v>5</v>
      </c>
      <c r="AG1036" s="7">
        <f>IF(Q1036&gt;0,RANK(Q1036,(N1036:P1036,Q1036:AE1036)),0)</f>
        <v>4</v>
      </c>
      <c r="AH1036" s="7">
        <f>IF(R1036&gt;0,RANK(R1036,(N1036:P1036,Q1036:AE1036)),0)</f>
        <v>5</v>
      </c>
      <c r="AI1036" s="7">
        <f>IF(T1036&gt;0,RANK(T1036,(N1036:P1036,Q1036:AE1036)),0)</f>
        <v>6</v>
      </c>
      <c r="AJ1036" s="7">
        <f>IF(S1036&gt;0,RANK(S1036,(N1036:P1036,Q1036:AE1036)),0)</f>
        <v>7</v>
      </c>
      <c r="AK1036" s="2">
        <f t="shared" si="416"/>
        <v>1.6927899686520375E-2</v>
      </c>
      <c r="AL1036" s="2">
        <f t="shared" si="417"/>
        <v>3.761755485893417E-3</v>
      </c>
      <c r="AM1036" s="2">
        <f t="shared" si="418"/>
        <v>3.134796238244514E-3</v>
      </c>
      <c r="AN1036" s="2">
        <f t="shared" si="419"/>
        <v>1.8808777429467085E-3</v>
      </c>
      <c r="AP1036" t="s">
        <v>3758</v>
      </c>
      <c r="AQ1036" t="s">
        <v>585</v>
      </c>
      <c r="AR1036">
        <v>2</v>
      </c>
      <c r="AT1036" s="93" t="s">
        <v>844</v>
      </c>
      <c r="AU1036" s="92" t="s">
        <v>785</v>
      </c>
      <c r="AV1036" s="83" t="str">
        <f t="shared" si="420"/>
        <v>20207</v>
      </c>
      <c r="AX1036" s="7" t="s">
        <v>3753</v>
      </c>
    </row>
    <row r="1037" spans="1:50" hidden="1" outlineLevel="1">
      <c r="A1037" t="s">
        <v>3759</v>
      </c>
      <c r="B1037" t="s">
        <v>585</v>
      </c>
      <c r="C1037" s="1">
        <f t="shared" si="409"/>
        <v>48272</v>
      </c>
      <c r="D1037" s="7">
        <f>RANK(N1037,(N1037:P1037,Q1037:AE1037))</f>
        <v>1</v>
      </c>
      <c r="E1037" s="7">
        <f>RANK(O1037,(N1037:P1037,Q1037:AE1037))</f>
        <v>2</v>
      </c>
      <c r="F1037" s="7">
        <f>IF(P1037&gt;0,RANK(P1037,(N1037:P1037,Q1037:AE1037)),0)</f>
        <v>3</v>
      </c>
      <c r="G1037" s="1">
        <f t="shared" si="410"/>
        <v>18387</v>
      </c>
      <c r="H1037" s="2">
        <f t="shared" si="411"/>
        <v>0.3809040437520716</v>
      </c>
      <c r="I1037" s="2"/>
      <c r="J1037" s="2">
        <f t="shared" si="412"/>
        <v>0.6714244282399735</v>
      </c>
      <c r="K1037" s="2">
        <f t="shared" si="413"/>
        <v>0.29052038448790191</v>
      </c>
      <c r="L1037" s="2">
        <f t="shared" si="414"/>
        <v>2.6661418627775935E-2</v>
      </c>
      <c r="M1037" s="2">
        <f t="shared" si="415"/>
        <v>1.1393768644348656E-2</v>
      </c>
      <c r="N1037" s="1">
        <v>32411</v>
      </c>
      <c r="O1037" s="1">
        <v>14024</v>
      </c>
      <c r="P1037" s="1">
        <v>1287</v>
      </c>
      <c r="Q1037" s="1">
        <v>273</v>
      </c>
      <c r="R1037" s="1">
        <v>191</v>
      </c>
      <c r="S1037" s="1">
        <v>35</v>
      </c>
      <c r="T1037" s="1">
        <v>51</v>
      </c>
      <c r="AG1037" s="7">
        <f>IF(Q1037&gt;0,RANK(Q1037,(N1037:P1037,Q1037:AE1037)),0)</f>
        <v>4</v>
      </c>
      <c r="AH1037" s="7">
        <f>IF(R1037&gt;0,RANK(R1037,(N1037:P1037,Q1037:AE1037)),0)</f>
        <v>5</v>
      </c>
      <c r="AI1037" s="7">
        <f>IF(T1037&gt;0,RANK(T1037,(N1037:P1037,Q1037:AE1037)),0)</f>
        <v>6</v>
      </c>
      <c r="AJ1037" s="7">
        <f>IF(S1037&gt;0,RANK(S1037,(N1037:P1037,Q1037:AE1037)),0)</f>
        <v>7</v>
      </c>
      <c r="AK1037" s="2">
        <f t="shared" si="416"/>
        <v>5.6554524361948954E-3</v>
      </c>
      <c r="AL1037" s="2">
        <f t="shared" si="417"/>
        <v>3.9567451110374546E-3</v>
      </c>
      <c r="AM1037" s="2">
        <f t="shared" si="418"/>
        <v>1.0565130924759694E-3</v>
      </c>
      <c r="AN1037" s="2">
        <f t="shared" si="419"/>
        <v>7.250580046403712E-4</v>
      </c>
      <c r="AP1037" t="s">
        <v>3759</v>
      </c>
      <c r="AQ1037" t="s">
        <v>585</v>
      </c>
      <c r="AR1037">
        <v>3</v>
      </c>
      <c r="AT1037" s="93" t="s">
        <v>844</v>
      </c>
      <c r="AU1037" s="92" t="s">
        <v>786</v>
      </c>
      <c r="AV1037" s="83" t="str">
        <f t="shared" si="420"/>
        <v>20209</v>
      </c>
      <c r="AX1037" s="7" t="s">
        <v>3753</v>
      </c>
    </row>
    <row r="1038" spans="1:50" collapsed="1">
      <c r="A1038" t="s">
        <v>1657</v>
      </c>
      <c r="B1038" t="s">
        <v>1985</v>
      </c>
      <c r="C1038" s="1">
        <f t="shared" si="409"/>
        <v>1072216</v>
      </c>
      <c r="D1038" s="7">
        <f>RANK(N1038,(N1038:P1038,Q1038:AE1038))</f>
        <v>2</v>
      </c>
      <c r="E1038" s="7">
        <f>RANK(O1038,(N1038:P1038,Q1038:AE1038))</f>
        <v>1</v>
      </c>
      <c r="F1038" s="7">
        <f>IF(P1038&gt;0,RANK(P1038,(N1038:P1038,Q1038:AE1038)),0)</f>
        <v>3</v>
      </c>
      <c r="G1038" s="1">
        <f t="shared" si="410"/>
        <v>223056</v>
      </c>
      <c r="H1038" s="2">
        <f t="shared" si="411"/>
        <v>0.20803270982712438</v>
      </c>
      <c r="I1038" s="2"/>
      <c r="J1038" s="2">
        <f t="shared" si="412"/>
        <v>0.37238392264245262</v>
      </c>
      <c r="K1038" s="2">
        <f t="shared" si="413"/>
        <v>0.58041663246957698</v>
      </c>
      <c r="L1038" s="2">
        <f t="shared" si="414"/>
        <v>3.365553209427951E-2</v>
      </c>
      <c r="M1038" s="2">
        <f t="shared" si="415"/>
        <v>1.3543912793690945E-2</v>
      </c>
      <c r="N1038" s="1">
        <f t="shared" ref="N1038:T1038" si="421">SUM(N933:N1037)</f>
        <v>399276</v>
      </c>
      <c r="O1038" s="1">
        <f t="shared" si="421"/>
        <v>622332</v>
      </c>
      <c r="P1038" s="1">
        <f t="shared" si="421"/>
        <v>36086</v>
      </c>
      <c r="Q1038" s="1">
        <f t="shared" si="421"/>
        <v>7370</v>
      </c>
      <c r="R1038" s="1">
        <f t="shared" si="421"/>
        <v>4525</v>
      </c>
      <c r="S1038" s="1">
        <f>SUM(S933:S1037)</f>
        <v>1254</v>
      </c>
      <c r="T1038" s="1">
        <f t="shared" si="421"/>
        <v>1373</v>
      </c>
      <c r="AG1038" s="7">
        <f>IF(Q1038&gt;0,RANK(Q1038,(N1038:P1038,Q1038:AE1038)),0)</f>
        <v>4</v>
      </c>
      <c r="AH1038" s="7">
        <f>IF(R1038&gt;0,RANK(R1038,(N1038:P1038,Q1038:AE1038)),0)</f>
        <v>5</v>
      </c>
      <c r="AI1038" s="7">
        <f>IF(T1038&gt;0,RANK(T1038,(N1038:P1038,Q1038:AE1038)),0)</f>
        <v>6</v>
      </c>
      <c r="AJ1038" s="7">
        <f>IF(S1038&gt;0,RANK(S1038,(N1038:P1038,Q1038:AE1038)),0)</f>
        <v>7</v>
      </c>
      <c r="AK1038" s="2">
        <f t="shared" si="416"/>
        <v>6.8736150178695336E-3</v>
      </c>
      <c r="AL1038" s="2">
        <f t="shared" si="417"/>
        <v>4.2202317443500188E-3</v>
      </c>
      <c r="AM1038" s="2">
        <f t="shared" si="418"/>
        <v>1.2805255657442158E-3</v>
      </c>
      <c r="AN1038" s="2">
        <f t="shared" si="419"/>
        <v>1.169540465727055E-3</v>
      </c>
      <c r="AP1038" t="s">
        <v>1657</v>
      </c>
      <c r="AQ1038" t="s">
        <v>1985</v>
      </c>
      <c r="AV1038" s="83" t="str">
        <f t="shared" si="420"/>
        <v/>
      </c>
      <c r="AX1038" s="7" t="s">
        <v>3288</v>
      </c>
    </row>
    <row r="1039" spans="1:50">
      <c r="C1039" s="1"/>
      <c r="E1039" s="7"/>
      <c r="F1039" s="7"/>
      <c r="I1039" s="2"/>
      <c r="AG1039" s="7"/>
      <c r="AH1039" s="7"/>
      <c r="AI1039" s="7"/>
      <c r="AJ1039" s="7"/>
    </row>
    <row r="1040" spans="1:50" ht="13" hidden="1" customHeight="1" outlineLevel="1">
      <c r="A1040" t="s">
        <v>1227</v>
      </c>
      <c r="B1040" t="s">
        <v>1226</v>
      </c>
      <c r="C1040" s="1">
        <f t="shared" ref="C1040:C1071" si="422">SUM(N1040:AE1040)</f>
        <v>7328</v>
      </c>
      <c r="D1040" s="7">
        <f>RANK(N1040,(N1040:P1040,Q1040:AE1040))</f>
        <v>2</v>
      </c>
      <c r="E1040" s="7">
        <f>RANK(O1040,(N1040:P1040,Q1040:AE1040))</f>
        <v>1</v>
      </c>
      <c r="F1040" s="7">
        <f>IF(P1040&gt;0,RANK(P1040,(N1040:P1040,Q1040:AE1040)),0)</f>
        <v>3</v>
      </c>
      <c r="G1040" s="1">
        <f t="shared" ref="G1040:G1071" si="423">IF(D1040=1,N1040,IF(E1040=1,O1040,P1040))-IF(D1040=2,N1040,IF(E1040=2,O1040,P1040))</f>
        <v>3681</v>
      </c>
      <c r="H1040" s="2">
        <f t="shared" ref="H1040:H1071" si="424">G1040/C1040</f>
        <v>0.50231986899563319</v>
      </c>
      <c r="I1040" s="2"/>
      <c r="J1040" s="2">
        <f t="shared" ref="J1040:J1071" si="425">IF($C1040=0,"-",N1040/$C1040)</f>
        <v>0.2427674672489083</v>
      </c>
      <c r="K1040" s="2">
        <f t="shared" ref="K1040:K1071" si="426">IF($C1040=0,"-",O1040/$C1040)</f>
        <v>0.74508733624454149</v>
      </c>
      <c r="L1040" s="2">
        <f t="shared" ref="L1040:L1071" si="427">IF($C1040=0,"-",P1040/$C1040)</f>
        <v>6.5502183406113534E-3</v>
      </c>
      <c r="M1040" s="2">
        <f t="shared" ref="M1040:M1071" si="428">IF(C1040=0,"-",(1-J1040-K1040-L1040))</f>
        <v>5.5949781659388621E-3</v>
      </c>
      <c r="N1040" s="1">
        <v>1779</v>
      </c>
      <c r="O1040" s="1">
        <v>5460</v>
      </c>
      <c r="P1040" s="1">
        <v>48</v>
      </c>
      <c r="Q1040" s="1">
        <v>15</v>
      </c>
      <c r="R1040" s="1">
        <v>12</v>
      </c>
      <c r="S1040" s="1">
        <v>4</v>
      </c>
      <c r="T1040" s="1">
        <v>10</v>
      </c>
      <c r="AG1040" s="7">
        <f>IF(Q1040&gt;0,RANK(Q1040,(N1040:P1040,Q1040:AE1040)),0)</f>
        <v>4</v>
      </c>
      <c r="AH1040" s="7">
        <f>IF(R1040&gt;0,RANK(R1040,(N1040:P1040,Q1040:AE1040)),0)</f>
        <v>5</v>
      </c>
      <c r="AI1040" s="7">
        <f>IF(T1040&gt;0,RANK(T1040,(N1040:P1040,Q1040:AE1040)),0)</f>
        <v>6</v>
      </c>
      <c r="AJ1040" s="7">
        <f>IF(S1040&gt;0,RANK(S1040,(N1040:P1040,Q1040:AE1040)),0)</f>
        <v>7</v>
      </c>
      <c r="AK1040" s="2">
        <f t="shared" ref="AK1040:AK1071" si="429">IF($C1040=0,"-",Q1040/$C1040)</f>
        <v>2.046943231441048E-3</v>
      </c>
      <c r="AL1040" s="2">
        <f t="shared" ref="AL1040:AL1071" si="430">IF($C1040=0,"-",R1040/$C1040)</f>
        <v>1.6375545851528383E-3</v>
      </c>
      <c r="AM1040" s="2">
        <f t="shared" ref="AM1040:AM1071" si="431">IF($C1040=0,"-",T1040/$C1040)</f>
        <v>1.3646288209606986E-3</v>
      </c>
      <c r="AN1040" s="2">
        <f t="shared" ref="AN1040:AN1071" si="432">IF($C1040=0,"-",S1040/$C1040)</f>
        <v>5.4585152838427945E-4</v>
      </c>
      <c r="AP1040" t="s">
        <v>1227</v>
      </c>
      <c r="AQ1040" t="s">
        <v>1226</v>
      </c>
      <c r="AR1040">
        <v>1</v>
      </c>
      <c r="AT1040" s="93" t="s">
        <v>845</v>
      </c>
      <c r="AU1040" s="92" t="s">
        <v>1801</v>
      </c>
      <c r="AV1040" s="83" t="str">
        <f t="shared" ref="AV1040:AV1071" si="433">AT1040&amp;AU1040</f>
        <v>21001</v>
      </c>
      <c r="AX1040" s="7" t="s">
        <v>3753</v>
      </c>
    </row>
    <row r="1041" spans="1:50" ht="13" hidden="1" customHeight="1" outlineLevel="1">
      <c r="A1041" t="s">
        <v>1479</v>
      </c>
      <c r="B1041" t="s">
        <v>1226</v>
      </c>
      <c r="C1041" s="1">
        <f t="shared" si="422"/>
        <v>6429</v>
      </c>
      <c r="D1041" s="7">
        <f>RANK(N1041,(N1041:P1041,Q1041:AE1041))</f>
        <v>2</v>
      </c>
      <c r="E1041" s="7">
        <f>RANK(O1041,(N1041:P1041,Q1041:AE1041))</f>
        <v>1</v>
      </c>
      <c r="F1041" s="7">
        <f>IF(P1041&gt;0,RANK(P1041,(N1041:P1041,Q1041:AE1041)),0)</f>
        <v>3</v>
      </c>
      <c r="G1041" s="1">
        <f t="shared" si="423"/>
        <v>2465</v>
      </c>
      <c r="H1041" s="2">
        <f t="shared" si="424"/>
        <v>0.38341888318556538</v>
      </c>
      <c r="I1041" s="2"/>
      <c r="J1041" s="2">
        <f t="shared" si="425"/>
        <v>0.30331311245916937</v>
      </c>
      <c r="K1041" s="2">
        <f t="shared" si="426"/>
        <v>0.68673199564473475</v>
      </c>
      <c r="L1041" s="2">
        <f t="shared" si="427"/>
        <v>4.8219007621714107E-3</v>
      </c>
      <c r="M1041" s="2">
        <f t="shared" si="428"/>
        <v>5.1329911339244748E-3</v>
      </c>
      <c r="N1041" s="1">
        <v>1950</v>
      </c>
      <c r="O1041" s="1">
        <v>4415</v>
      </c>
      <c r="P1041" s="1">
        <v>31</v>
      </c>
      <c r="Q1041" s="1">
        <v>10</v>
      </c>
      <c r="R1041" s="1">
        <v>11</v>
      </c>
      <c r="S1041" s="1">
        <v>4</v>
      </c>
      <c r="T1041" s="1">
        <v>8</v>
      </c>
      <c r="AG1041" s="7">
        <f>IF(Q1041&gt;0,RANK(Q1041,(N1041:P1041,Q1041:AE1041)),0)</f>
        <v>5</v>
      </c>
      <c r="AH1041" s="7">
        <f>IF(R1041&gt;0,RANK(R1041,(N1041:P1041,Q1041:AE1041)),0)</f>
        <v>4</v>
      </c>
      <c r="AI1041" s="7">
        <f>IF(T1041&gt;0,RANK(T1041,(N1041:P1041,Q1041:AE1041)),0)</f>
        <v>6</v>
      </c>
      <c r="AJ1041" s="7">
        <f>IF(S1041&gt;0,RANK(S1041,(N1041:P1041,Q1041:AE1041)),0)</f>
        <v>7</v>
      </c>
      <c r="AK1041" s="2">
        <f t="shared" si="429"/>
        <v>1.5554518587649713E-3</v>
      </c>
      <c r="AL1041" s="2">
        <f t="shared" si="430"/>
        <v>1.7109970446414684E-3</v>
      </c>
      <c r="AM1041" s="2">
        <f t="shared" si="431"/>
        <v>1.244361487011977E-3</v>
      </c>
      <c r="AN1041" s="2">
        <f t="shared" si="432"/>
        <v>6.221807435059885E-4</v>
      </c>
      <c r="AP1041" t="s">
        <v>1479</v>
      </c>
      <c r="AQ1041" t="s">
        <v>1226</v>
      </c>
      <c r="AR1041">
        <v>1</v>
      </c>
      <c r="AT1041" s="93" t="s">
        <v>845</v>
      </c>
      <c r="AU1041" s="92" t="s">
        <v>1802</v>
      </c>
      <c r="AV1041" s="83" t="str">
        <f t="shared" si="433"/>
        <v>21003</v>
      </c>
      <c r="AX1041" s="7" t="s">
        <v>3753</v>
      </c>
    </row>
    <row r="1042" spans="1:50" ht="13" hidden="1" customHeight="1" outlineLevel="1">
      <c r="A1042" t="s">
        <v>3436</v>
      </c>
      <c r="B1042" t="s">
        <v>1226</v>
      </c>
      <c r="C1042" s="1">
        <f t="shared" si="422"/>
        <v>7967</v>
      </c>
      <c r="D1042" s="7">
        <f>RANK(N1042,(N1042:P1042,Q1042:AE1042))</f>
        <v>2</v>
      </c>
      <c r="E1042" s="7">
        <f>RANK(O1042,(N1042:P1042,Q1042:AE1042))</f>
        <v>1</v>
      </c>
      <c r="F1042" s="7">
        <f>IF(P1042&gt;0,RANK(P1042,(N1042:P1042,Q1042:AE1042)),0)</f>
        <v>3</v>
      </c>
      <c r="G1042" s="1">
        <f t="shared" si="423"/>
        <v>2007</v>
      </c>
      <c r="H1042" s="2">
        <f t="shared" si="424"/>
        <v>0.25191414585163802</v>
      </c>
      <c r="I1042" s="2"/>
      <c r="J1042" s="2">
        <f t="shared" si="425"/>
        <v>0.36425254173465543</v>
      </c>
      <c r="K1042" s="2">
        <f t="shared" si="426"/>
        <v>0.61616668758629345</v>
      </c>
      <c r="L1042" s="2">
        <f t="shared" si="427"/>
        <v>1.5062131291577758E-2</v>
      </c>
      <c r="M1042" s="2">
        <f t="shared" si="428"/>
        <v>4.5186393874734158E-3</v>
      </c>
      <c r="N1042" s="1">
        <v>2902</v>
      </c>
      <c r="O1042" s="1">
        <v>4909</v>
      </c>
      <c r="P1042" s="1">
        <v>120</v>
      </c>
      <c r="Q1042" s="1">
        <v>18</v>
      </c>
      <c r="R1042" s="1">
        <v>9</v>
      </c>
      <c r="S1042" s="1">
        <v>5</v>
      </c>
      <c r="T1042" s="1">
        <v>4</v>
      </c>
      <c r="AG1042" s="7">
        <f>IF(Q1042&gt;0,RANK(Q1042,(N1042:P1042,Q1042:AE1042)),0)</f>
        <v>4</v>
      </c>
      <c r="AH1042" s="7">
        <f>IF(R1042&gt;0,RANK(R1042,(N1042:P1042,Q1042:AE1042)),0)</f>
        <v>5</v>
      </c>
      <c r="AI1042" s="7">
        <f>IF(T1042&gt;0,RANK(T1042,(N1042:P1042,Q1042:AE1042)),0)</f>
        <v>7</v>
      </c>
      <c r="AJ1042" s="7">
        <f>IF(S1042&gt;0,RANK(S1042,(N1042:P1042,Q1042:AE1042)),0)</f>
        <v>6</v>
      </c>
      <c r="AK1042" s="2">
        <f t="shared" si="429"/>
        <v>2.2593196937366637E-3</v>
      </c>
      <c r="AL1042" s="2">
        <f t="shared" si="430"/>
        <v>1.1296598468683318E-3</v>
      </c>
      <c r="AM1042" s="2">
        <f t="shared" si="431"/>
        <v>5.0207104305259197E-4</v>
      </c>
      <c r="AN1042" s="2">
        <f t="shared" si="432"/>
        <v>6.2758880381573988E-4</v>
      </c>
      <c r="AP1042" t="s">
        <v>3436</v>
      </c>
      <c r="AQ1042" t="s">
        <v>1226</v>
      </c>
      <c r="AR1042">
        <v>6</v>
      </c>
      <c r="AT1042" s="93" t="s">
        <v>845</v>
      </c>
      <c r="AU1042" s="92" t="s">
        <v>1803</v>
      </c>
      <c r="AV1042" s="83" t="str">
        <f t="shared" si="433"/>
        <v>21005</v>
      </c>
      <c r="AX1042" s="7" t="s">
        <v>3753</v>
      </c>
    </row>
    <row r="1043" spans="1:50" ht="13" hidden="1" customHeight="1" outlineLevel="1">
      <c r="A1043" t="s">
        <v>2439</v>
      </c>
      <c r="B1043" t="s">
        <v>1226</v>
      </c>
      <c r="C1043" s="1">
        <f t="shared" si="422"/>
        <v>3770</v>
      </c>
      <c r="D1043" s="7">
        <f>RANK(N1043,(N1043:P1043,Q1043:AE1043))</f>
        <v>1</v>
      </c>
      <c r="E1043" s="7">
        <f>RANK(O1043,(N1043:P1043,Q1043:AE1043))</f>
        <v>2</v>
      </c>
      <c r="F1043" s="7">
        <f>IF(P1043&gt;0,RANK(P1043,(N1043:P1043,Q1043:AE1043)),0)</f>
        <v>4</v>
      </c>
      <c r="G1043" s="1">
        <f t="shared" si="423"/>
        <v>56</v>
      </c>
      <c r="H1043" s="2">
        <f t="shared" si="424"/>
        <v>1.4854111405835544E-2</v>
      </c>
      <c r="I1043" s="2"/>
      <c r="J1043" s="2">
        <f t="shared" si="425"/>
        <v>0.49867374005305037</v>
      </c>
      <c r="K1043" s="2">
        <f t="shared" si="426"/>
        <v>0.48381962864721484</v>
      </c>
      <c r="L1043" s="2">
        <f t="shared" si="427"/>
        <v>6.10079575596817E-3</v>
      </c>
      <c r="M1043" s="2">
        <f t="shared" si="428"/>
        <v>1.1405835543766674E-2</v>
      </c>
      <c r="N1043" s="1">
        <v>1880</v>
      </c>
      <c r="O1043" s="1">
        <v>1824</v>
      </c>
      <c r="P1043" s="1">
        <v>23</v>
      </c>
      <c r="Q1043" s="1">
        <v>29</v>
      </c>
      <c r="R1043" s="1">
        <v>6</v>
      </c>
      <c r="S1043" s="1">
        <v>4</v>
      </c>
      <c r="T1043" s="1">
        <v>3</v>
      </c>
      <c r="U1043" s="1">
        <v>1</v>
      </c>
      <c r="AG1043" s="7">
        <f>IF(Q1043&gt;0,RANK(Q1043,(N1043:P1043,Q1043:AE1043)),0)</f>
        <v>3</v>
      </c>
      <c r="AH1043" s="7">
        <f>IF(R1043&gt;0,RANK(R1043,(N1043:P1043,Q1043:AE1043)),0)</f>
        <v>5</v>
      </c>
      <c r="AI1043" s="7">
        <f>IF(T1043&gt;0,RANK(T1043,(N1043:P1043,Q1043:AE1043)),0)</f>
        <v>7</v>
      </c>
      <c r="AJ1043" s="7">
        <f>IF(S1043&gt;0,RANK(S1043,(N1043:P1043,Q1043:AE1043)),0)</f>
        <v>6</v>
      </c>
      <c r="AK1043" s="2">
        <f t="shared" si="429"/>
        <v>7.6923076923076927E-3</v>
      </c>
      <c r="AL1043" s="2">
        <f t="shared" si="430"/>
        <v>1.5915119363395225E-3</v>
      </c>
      <c r="AM1043" s="2">
        <f t="shared" si="431"/>
        <v>7.9575596816976125E-4</v>
      </c>
      <c r="AN1043" s="2">
        <f t="shared" si="432"/>
        <v>1.0610079575596816E-3</v>
      </c>
      <c r="AP1043" t="s">
        <v>2439</v>
      </c>
      <c r="AQ1043" t="s">
        <v>1226</v>
      </c>
      <c r="AR1043">
        <v>1</v>
      </c>
      <c r="AT1043" s="93" t="s">
        <v>845</v>
      </c>
      <c r="AU1043" s="92" t="s">
        <v>2150</v>
      </c>
      <c r="AV1043" s="83" t="str">
        <f t="shared" si="433"/>
        <v>21007</v>
      </c>
      <c r="AX1043" s="7" t="s">
        <v>3753</v>
      </c>
    </row>
    <row r="1044" spans="1:50" ht="13" hidden="1" customHeight="1" outlineLevel="1">
      <c r="A1044" t="s">
        <v>2858</v>
      </c>
      <c r="B1044" t="s">
        <v>1226</v>
      </c>
      <c r="C1044" s="1">
        <f t="shared" si="422"/>
        <v>13844</v>
      </c>
      <c r="D1044" s="7">
        <f>RANK(N1044,(N1044:P1044,Q1044:AE1044))</f>
        <v>2</v>
      </c>
      <c r="E1044" s="7">
        <f>RANK(O1044,(N1044:P1044,Q1044:AE1044))</f>
        <v>1</v>
      </c>
      <c r="F1044" s="7">
        <f>IF(P1044&gt;0,RANK(P1044,(N1044:P1044,Q1044:AE1044)),0)</f>
        <v>3</v>
      </c>
      <c r="G1044" s="1">
        <f t="shared" si="423"/>
        <v>3811</v>
      </c>
      <c r="H1044" s="2">
        <f t="shared" si="424"/>
        <v>0.27528171048829819</v>
      </c>
      <c r="I1044" s="2"/>
      <c r="J1044" s="2">
        <f t="shared" si="425"/>
        <v>0.35611095059231435</v>
      </c>
      <c r="K1044" s="2">
        <f t="shared" si="426"/>
        <v>0.63139266108061254</v>
      </c>
      <c r="L1044" s="2">
        <f t="shared" si="427"/>
        <v>7.8012135221034382E-3</v>
      </c>
      <c r="M1044" s="2">
        <f t="shared" si="428"/>
        <v>4.6951748049696776E-3</v>
      </c>
      <c r="N1044" s="1">
        <v>4930</v>
      </c>
      <c r="O1044" s="1">
        <v>8741</v>
      </c>
      <c r="P1044" s="1">
        <v>108</v>
      </c>
      <c r="Q1044" s="1">
        <v>33</v>
      </c>
      <c r="R1044" s="1">
        <v>19</v>
      </c>
      <c r="S1044" s="1">
        <v>3</v>
      </c>
      <c r="T1044" s="1">
        <v>10</v>
      </c>
      <c r="AG1044" s="7">
        <f>IF(Q1044&gt;0,RANK(Q1044,(N1044:P1044,Q1044:AE1044)),0)</f>
        <v>4</v>
      </c>
      <c r="AH1044" s="7">
        <f>IF(R1044&gt;0,RANK(R1044,(N1044:P1044,Q1044:AE1044)),0)</f>
        <v>5</v>
      </c>
      <c r="AI1044" s="7">
        <f>IF(T1044&gt;0,RANK(T1044,(N1044:P1044,Q1044:AE1044)),0)</f>
        <v>6</v>
      </c>
      <c r="AJ1044" s="7">
        <f>IF(S1044&gt;0,RANK(S1044,(N1044:P1044,Q1044:AE1044)),0)</f>
        <v>7</v>
      </c>
      <c r="AK1044" s="2">
        <f t="shared" si="429"/>
        <v>2.3837041317538283E-3</v>
      </c>
      <c r="AL1044" s="2">
        <f t="shared" si="430"/>
        <v>1.3724357122219012E-3</v>
      </c>
      <c r="AM1044" s="2">
        <f t="shared" si="431"/>
        <v>7.2233458537994801E-4</v>
      </c>
      <c r="AN1044" s="2">
        <f t="shared" si="432"/>
        <v>2.167003756139844E-4</v>
      </c>
      <c r="AP1044" t="s">
        <v>2858</v>
      </c>
      <c r="AQ1044" t="s">
        <v>1226</v>
      </c>
      <c r="AR1044">
        <v>2</v>
      </c>
      <c r="AT1044" s="93" t="s">
        <v>845</v>
      </c>
      <c r="AU1044" s="92" t="s">
        <v>2454</v>
      </c>
      <c r="AV1044" s="83" t="str">
        <f t="shared" si="433"/>
        <v>21009</v>
      </c>
      <c r="AX1044" s="7" t="s">
        <v>3753</v>
      </c>
    </row>
    <row r="1045" spans="1:50" ht="13" hidden="1" customHeight="1" outlineLevel="1">
      <c r="A1045" t="s">
        <v>2543</v>
      </c>
      <c r="B1045" t="s">
        <v>1226</v>
      </c>
      <c r="C1045" s="1">
        <f t="shared" si="422"/>
        <v>4473</v>
      </c>
      <c r="D1045" s="7">
        <f>RANK(N1045,(N1045:P1045,Q1045:AE1045))</f>
        <v>2</v>
      </c>
      <c r="E1045" s="7">
        <f>RANK(O1045,(N1045:P1045,Q1045:AE1045))</f>
        <v>1</v>
      </c>
      <c r="F1045" s="7">
        <f>IF(P1045&gt;0,RANK(P1045,(N1045:P1045,Q1045:AE1045)),0)</f>
        <v>3</v>
      </c>
      <c r="G1045" s="1">
        <f t="shared" si="423"/>
        <v>216</v>
      </c>
      <c r="H1045" s="2">
        <f t="shared" si="424"/>
        <v>4.8289738430583498E-2</v>
      </c>
      <c r="I1045" s="2"/>
      <c r="J1045" s="2">
        <f t="shared" si="425"/>
        <v>0.46657724122512856</v>
      </c>
      <c r="K1045" s="2">
        <f t="shared" si="426"/>
        <v>0.51486697965571204</v>
      </c>
      <c r="L1045" s="2">
        <f t="shared" si="427"/>
        <v>1.0954616588419406E-2</v>
      </c>
      <c r="M1045" s="2">
        <f t="shared" si="428"/>
        <v>7.6011625307399935E-3</v>
      </c>
      <c r="N1045" s="1">
        <v>2087</v>
      </c>
      <c r="O1045" s="1">
        <v>2303</v>
      </c>
      <c r="P1045" s="1">
        <v>49</v>
      </c>
      <c r="Q1045" s="1">
        <v>17</v>
      </c>
      <c r="R1045" s="1">
        <v>2</v>
      </c>
      <c r="S1045" s="1">
        <v>4</v>
      </c>
      <c r="T1045" s="1">
        <v>11</v>
      </c>
      <c r="AG1045" s="7">
        <f>IF(Q1045&gt;0,RANK(Q1045,(N1045:P1045,Q1045:AE1045)),0)</f>
        <v>4</v>
      </c>
      <c r="AH1045" s="7">
        <f>IF(R1045&gt;0,RANK(R1045,(N1045:P1045,Q1045:AE1045)),0)</f>
        <v>7</v>
      </c>
      <c r="AI1045" s="7">
        <f>IF(T1045&gt;0,RANK(T1045,(N1045:P1045,Q1045:AE1045)),0)</f>
        <v>5</v>
      </c>
      <c r="AJ1045" s="7">
        <f>IF(S1045&gt;0,RANK(S1045,(N1045:P1045,Q1045:AE1045)),0)</f>
        <v>6</v>
      </c>
      <c r="AK1045" s="2">
        <f t="shared" si="429"/>
        <v>3.8005812653699976E-3</v>
      </c>
      <c r="AL1045" s="2">
        <f t="shared" si="430"/>
        <v>4.47127207690588E-4</v>
      </c>
      <c r="AM1045" s="2">
        <f t="shared" si="431"/>
        <v>2.4591996422982337E-3</v>
      </c>
      <c r="AN1045" s="2">
        <f t="shared" si="432"/>
        <v>8.94254415381176E-4</v>
      </c>
      <c r="AP1045" t="s">
        <v>2543</v>
      </c>
      <c r="AQ1045" t="s">
        <v>1226</v>
      </c>
      <c r="AR1045">
        <v>6</v>
      </c>
      <c r="AT1045" s="93" t="s">
        <v>845</v>
      </c>
      <c r="AU1045" s="92" t="s">
        <v>2455</v>
      </c>
      <c r="AV1045" s="83" t="str">
        <f t="shared" si="433"/>
        <v>21011</v>
      </c>
      <c r="AX1045" s="7" t="s">
        <v>3753</v>
      </c>
    </row>
    <row r="1046" spans="1:50" ht="13" hidden="1" customHeight="1" outlineLevel="1">
      <c r="A1046" t="s">
        <v>3167</v>
      </c>
      <c r="B1046" t="s">
        <v>1226</v>
      </c>
      <c r="C1046" s="1">
        <f t="shared" si="422"/>
        <v>10611</v>
      </c>
      <c r="D1046" s="7">
        <f>RANK(N1046,(N1046:P1046,Q1046:AE1046))</f>
        <v>2</v>
      </c>
      <c r="E1046" s="7">
        <f>RANK(O1046,(N1046:P1046,Q1046:AE1046))</f>
        <v>1</v>
      </c>
      <c r="F1046" s="7">
        <f>IF(P1046&gt;0,RANK(P1046,(N1046:P1046,Q1046:AE1046)),0)</f>
        <v>3</v>
      </c>
      <c r="G1046" s="1">
        <f t="shared" si="423"/>
        <v>798</v>
      </c>
      <c r="H1046" s="2">
        <f t="shared" si="424"/>
        <v>7.5204975968334753E-2</v>
      </c>
      <c r="I1046" s="2"/>
      <c r="J1046" s="2">
        <f t="shared" si="425"/>
        <v>0.45113561398548674</v>
      </c>
      <c r="K1046" s="2">
        <f t="shared" si="426"/>
        <v>0.52634058995382149</v>
      </c>
      <c r="L1046" s="2">
        <f t="shared" si="427"/>
        <v>9.6126661012157187E-3</v>
      </c>
      <c r="M1046" s="2">
        <f t="shared" si="428"/>
        <v>1.2911129959476051E-2</v>
      </c>
      <c r="N1046" s="1">
        <v>4787</v>
      </c>
      <c r="O1046" s="1">
        <v>5585</v>
      </c>
      <c r="P1046" s="1">
        <v>102</v>
      </c>
      <c r="Q1046" s="1">
        <v>41</v>
      </c>
      <c r="R1046" s="1">
        <v>15</v>
      </c>
      <c r="S1046" s="1">
        <v>8</v>
      </c>
      <c r="T1046" s="1">
        <v>73</v>
      </c>
      <c r="AG1046" s="7">
        <f>IF(Q1046&gt;0,RANK(Q1046,(N1046:P1046,Q1046:AE1046)),0)</f>
        <v>5</v>
      </c>
      <c r="AH1046" s="7">
        <f>IF(R1046&gt;0,RANK(R1046,(N1046:P1046,Q1046:AE1046)),0)</f>
        <v>6</v>
      </c>
      <c r="AI1046" s="7">
        <f>IF(T1046&gt;0,RANK(T1046,(N1046:P1046,Q1046:AE1046)),0)</f>
        <v>4</v>
      </c>
      <c r="AJ1046" s="7">
        <f>IF(S1046&gt;0,RANK(S1046,(N1046:P1046,Q1046:AE1046)),0)</f>
        <v>7</v>
      </c>
      <c r="AK1046" s="2">
        <f t="shared" si="429"/>
        <v>3.8639148053906322E-3</v>
      </c>
      <c r="AL1046" s="2">
        <f t="shared" si="430"/>
        <v>1.4136273678258412E-3</v>
      </c>
      <c r="AM1046" s="2">
        <f t="shared" si="431"/>
        <v>6.87965319008576E-3</v>
      </c>
      <c r="AN1046" s="2">
        <f t="shared" si="432"/>
        <v>7.5393459617378194E-4</v>
      </c>
      <c r="AP1046" t="s">
        <v>3167</v>
      </c>
      <c r="AQ1046" t="s">
        <v>1226</v>
      </c>
      <c r="AR1046">
        <v>5</v>
      </c>
      <c r="AT1046" s="93" t="s">
        <v>845</v>
      </c>
      <c r="AU1046" s="92" t="s">
        <v>2456</v>
      </c>
      <c r="AV1046" s="83" t="str">
        <f t="shared" si="433"/>
        <v>21013</v>
      </c>
      <c r="AX1046" s="7" t="s">
        <v>3753</v>
      </c>
    </row>
    <row r="1047" spans="1:50" ht="13" hidden="1" customHeight="1" outlineLevel="1">
      <c r="A1047" t="s">
        <v>1402</v>
      </c>
      <c r="B1047" t="s">
        <v>1226</v>
      </c>
      <c r="C1047" s="1">
        <f t="shared" si="422"/>
        <v>31984</v>
      </c>
      <c r="D1047" s="7">
        <f>RANK(N1047,(N1047:P1047,Q1047:AE1047))</f>
        <v>2</v>
      </c>
      <c r="E1047" s="7">
        <f>RANK(O1047,(N1047:P1047,Q1047:AE1047))</f>
        <v>1</v>
      </c>
      <c r="F1047" s="7">
        <f>IF(P1047&gt;0,RANK(P1047,(N1047:P1047,Q1047:AE1047)),0)</f>
        <v>3</v>
      </c>
      <c r="G1047" s="1">
        <f t="shared" si="423"/>
        <v>12768</v>
      </c>
      <c r="H1047" s="2">
        <f t="shared" si="424"/>
        <v>0.39919959979989994</v>
      </c>
      <c r="I1047" s="2"/>
      <c r="J1047" s="2">
        <f t="shared" si="425"/>
        <v>0.2891445722861431</v>
      </c>
      <c r="K1047" s="2">
        <f t="shared" si="426"/>
        <v>0.68834417208604304</v>
      </c>
      <c r="L1047" s="2">
        <f t="shared" si="427"/>
        <v>1.5163831915957979E-2</v>
      </c>
      <c r="M1047" s="2">
        <f t="shared" si="428"/>
        <v>7.3474237118558855E-3</v>
      </c>
      <c r="N1047" s="1">
        <v>9248</v>
      </c>
      <c r="O1047" s="1">
        <v>22016</v>
      </c>
      <c r="P1047" s="1">
        <v>485</v>
      </c>
      <c r="Q1047" s="1">
        <v>136</v>
      </c>
      <c r="R1047" s="1">
        <v>65</v>
      </c>
      <c r="S1047" s="1">
        <v>12</v>
      </c>
      <c r="T1047" s="1">
        <v>22</v>
      </c>
      <c r="AG1047" s="7">
        <f>IF(Q1047&gt;0,RANK(Q1047,(N1047:P1047,Q1047:AE1047)),0)</f>
        <v>4</v>
      </c>
      <c r="AH1047" s="7">
        <f>IF(R1047&gt;0,RANK(R1047,(N1047:P1047,Q1047:AE1047)),0)</f>
        <v>5</v>
      </c>
      <c r="AI1047" s="7">
        <f>IF(T1047&gt;0,RANK(T1047,(N1047:P1047,Q1047:AE1047)),0)</f>
        <v>6</v>
      </c>
      <c r="AJ1047" s="7">
        <f>IF(S1047&gt;0,RANK(S1047,(N1047:P1047,Q1047:AE1047)),0)</f>
        <v>7</v>
      </c>
      <c r="AK1047" s="2">
        <f t="shared" si="429"/>
        <v>4.2521260630315159E-3</v>
      </c>
      <c r="AL1047" s="2">
        <f t="shared" si="430"/>
        <v>2.0322661330665331E-3</v>
      </c>
      <c r="AM1047" s="2">
        <f t="shared" si="431"/>
        <v>6.8784392196098048E-4</v>
      </c>
      <c r="AN1047" s="2">
        <f t="shared" si="432"/>
        <v>3.7518759379689845E-4</v>
      </c>
      <c r="AP1047" t="s">
        <v>1402</v>
      </c>
      <c r="AQ1047" t="s">
        <v>1226</v>
      </c>
      <c r="AR1047">
        <v>4</v>
      </c>
      <c r="AT1047" s="93" t="s">
        <v>845</v>
      </c>
      <c r="AU1047" s="92" t="s">
        <v>1466</v>
      </c>
      <c r="AV1047" s="83" t="str">
        <f t="shared" si="433"/>
        <v>21015</v>
      </c>
      <c r="AX1047" s="7" t="s">
        <v>3753</v>
      </c>
    </row>
    <row r="1048" spans="1:50" ht="13" hidden="1" customHeight="1" outlineLevel="1">
      <c r="A1048" t="s">
        <v>2712</v>
      </c>
      <c r="B1048" t="s">
        <v>1226</v>
      </c>
      <c r="C1048" s="1">
        <f t="shared" si="422"/>
        <v>7102</v>
      </c>
      <c r="D1048" s="7">
        <f>RANK(N1048,(N1048:P1048,Q1048:AE1048))</f>
        <v>2</v>
      </c>
      <c r="E1048" s="7">
        <f>RANK(O1048,(N1048:P1048,Q1048:AE1048))</f>
        <v>1</v>
      </c>
      <c r="F1048" s="7">
        <f>IF(P1048&gt;0,RANK(P1048,(N1048:P1048,Q1048:AE1048)),0)</f>
        <v>3</v>
      </c>
      <c r="G1048" s="1">
        <f t="shared" si="423"/>
        <v>833</v>
      </c>
      <c r="H1048" s="2">
        <f t="shared" si="424"/>
        <v>0.11729090397071247</v>
      </c>
      <c r="I1048" s="2"/>
      <c r="J1048" s="2">
        <f t="shared" si="425"/>
        <v>0.42917488031540413</v>
      </c>
      <c r="K1048" s="2">
        <f t="shared" si="426"/>
        <v>0.54646578428611658</v>
      </c>
      <c r="L1048" s="2">
        <f t="shared" si="427"/>
        <v>1.7741481272880878E-2</v>
      </c>
      <c r="M1048" s="2">
        <f t="shared" si="428"/>
        <v>6.6178541255984651E-3</v>
      </c>
      <c r="N1048" s="1">
        <v>3048</v>
      </c>
      <c r="O1048" s="1">
        <v>3881</v>
      </c>
      <c r="P1048" s="1">
        <v>126</v>
      </c>
      <c r="Q1048" s="1">
        <v>20</v>
      </c>
      <c r="R1048" s="1">
        <v>9</v>
      </c>
      <c r="S1048" s="1">
        <v>7</v>
      </c>
      <c r="T1048" s="1">
        <v>11</v>
      </c>
      <c r="AG1048" s="7">
        <f>IF(Q1048&gt;0,RANK(Q1048,(N1048:P1048,Q1048:AE1048)),0)</f>
        <v>4</v>
      </c>
      <c r="AH1048" s="7">
        <f>IF(R1048&gt;0,RANK(R1048,(N1048:P1048,Q1048:AE1048)),0)</f>
        <v>6</v>
      </c>
      <c r="AI1048" s="7">
        <f>IF(T1048&gt;0,RANK(T1048,(N1048:P1048,Q1048:AE1048)),0)</f>
        <v>5</v>
      </c>
      <c r="AJ1048" s="7">
        <f>IF(S1048&gt;0,RANK(S1048,(N1048:P1048,Q1048:AE1048)),0)</f>
        <v>7</v>
      </c>
      <c r="AK1048" s="2">
        <f t="shared" si="429"/>
        <v>2.8161081385525205E-3</v>
      </c>
      <c r="AL1048" s="2">
        <f t="shared" si="430"/>
        <v>1.2672486623486342E-3</v>
      </c>
      <c r="AM1048" s="2">
        <f t="shared" si="431"/>
        <v>1.5488594762038863E-3</v>
      </c>
      <c r="AN1048" s="2">
        <f t="shared" si="432"/>
        <v>9.8563784849338225E-4</v>
      </c>
      <c r="AP1048" t="s">
        <v>2712</v>
      </c>
      <c r="AQ1048" t="s">
        <v>1226</v>
      </c>
      <c r="AR1048">
        <v>6</v>
      </c>
      <c r="AT1048" s="93" t="s">
        <v>845</v>
      </c>
      <c r="AU1048" s="92" t="s">
        <v>1467</v>
      </c>
      <c r="AV1048" s="83" t="str">
        <f t="shared" si="433"/>
        <v>21017</v>
      </c>
      <c r="AX1048" s="7" t="s">
        <v>3753</v>
      </c>
    </row>
    <row r="1049" spans="1:50" ht="13" hidden="1" customHeight="1" outlineLevel="1">
      <c r="A1049" t="s">
        <v>3168</v>
      </c>
      <c r="B1049" t="s">
        <v>1226</v>
      </c>
      <c r="C1049" s="1">
        <f t="shared" si="422"/>
        <v>19182</v>
      </c>
      <c r="D1049" s="7">
        <f>RANK(N1049,(N1049:P1049,Q1049:AE1049))</f>
        <v>1</v>
      </c>
      <c r="E1049" s="7">
        <f>RANK(O1049,(N1049:P1049,Q1049:AE1049))</f>
        <v>2</v>
      </c>
      <c r="F1049" s="7">
        <f>IF(P1049&gt;0,RANK(P1049,(N1049:P1049,Q1049:AE1049)),0)</f>
        <v>3</v>
      </c>
      <c r="G1049" s="1">
        <f t="shared" si="423"/>
        <v>294</v>
      </c>
      <c r="H1049" s="2">
        <f t="shared" si="424"/>
        <v>1.5326868939630905E-2</v>
      </c>
      <c r="I1049" s="2"/>
      <c r="J1049" s="2">
        <f t="shared" si="425"/>
        <v>0.49739338963611718</v>
      </c>
      <c r="K1049" s="2">
        <f t="shared" si="426"/>
        <v>0.48206652069648631</v>
      </c>
      <c r="L1049" s="2">
        <f t="shared" si="427"/>
        <v>1.4284224794077781E-2</v>
      </c>
      <c r="M1049" s="2">
        <f t="shared" si="428"/>
        <v>6.2558648733187852E-3</v>
      </c>
      <c r="N1049" s="1">
        <v>9541</v>
      </c>
      <c r="O1049" s="1">
        <v>9247</v>
      </c>
      <c r="P1049" s="1">
        <v>274</v>
      </c>
      <c r="Q1049" s="1">
        <v>61</v>
      </c>
      <c r="R1049" s="1">
        <v>33</v>
      </c>
      <c r="S1049" s="1">
        <v>12</v>
      </c>
      <c r="T1049" s="1">
        <v>14</v>
      </c>
      <c r="AG1049" s="7">
        <f>IF(Q1049&gt;0,RANK(Q1049,(N1049:P1049,Q1049:AE1049)),0)</f>
        <v>4</v>
      </c>
      <c r="AH1049" s="7">
        <f>IF(R1049&gt;0,RANK(R1049,(N1049:P1049,Q1049:AE1049)),0)</f>
        <v>5</v>
      </c>
      <c r="AI1049" s="7">
        <f>IF(T1049&gt;0,RANK(T1049,(N1049:P1049,Q1049:AE1049)),0)</f>
        <v>6</v>
      </c>
      <c r="AJ1049" s="7">
        <f>IF(S1049&gt;0,RANK(S1049,(N1049:P1049,Q1049:AE1049)),0)</f>
        <v>7</v>
      </c>
      <c r="AK1049" s="2">
        <f t="shared" si="429"/>
        <v>3.1800646439370242E-3</v>
      </c>
      <c r="AL1049" s="2">
        <f t="shared" si="430"/>
        <v>1.7203628401626526E-3</v>
      </c>
      <c r="AM1049" s="2">
        <f t="shared" si="431"/>
        <v>7.2985090188718591E-4</v>
      </c>
      <c r="AN1049" s="2">
        <f t="shared" si="432"/>
        <v>6.2558648733187366E-4</v>
      </c>
      <c r="AP1049" t="s">
        <v>3168</v>
      </c>
      <c r="AQ1049" t="s">
        <v>1226</v>
      </c>
      <c r="AR1049">
        <v>4</v>
      </c>
      <c r="AT1049" s="93" t="s">
        <v>845</v>
      </c>
      <c r="AU1049" s="92" t="s">
        <v>1468</v>
      </c>
      <c r="AV1049" s="83" t="str">
        <f t="shared" si="433"/>
        <v>21019</v>
      </c>
      <c r="AX1049" s="7" t="s">
        <v>3753</v>
      </c>
    </row>
    <row r="1050" spans="1:50" ht="13" hidden="1" customHeight="1" outlineLevel="1">
      <c r="A1050" t="s">
        <v>2367</v>
      </c>
      <c r="B1050" t="s">
        <v>1226</v>
      </c>
      <c r="C1050" s="1">
        <f t="shared" si="422"/>
        <v>10326</v>
      </c>
      <c r="D1050" s="7">
        <f>RANK(N1050,(N1050:P1050,Q1050:AE1050))</f>
        <v>2</v>
      </c>
      <c r="E1050" s="7">
        <f>RANK(O1050,(N1050:P1050,Q1050:AE1050))</f>
        <v>1</v>
      </c>
      <c r="F1050" s="7">
        <f>IF(P1050&gt;0,RANK(P1050,(N1050:P1050,Q1050:AE1050)),0)</f>
        <v>3</v>
      </c>
      <c r="G1050" s="1">
        <f t="shared" si="423"/>
        <v>2163</v>
      </c>
      <c r="H1050" s="2">
        <f t="shared" si="424"/>
        <v>0.20947123765252759</v>
      </c>
      <c r="I1050" s="2"/>
      <c r="J1050" s="2">
        <f t="shared" si="425"/>
        <v>0.38378849506101104</v>
      </c>
      <c r="K1050" s="2">
        <f t="shared" si="426"/>
        <v>0.5932597327135386</v>
      </c>
      <c r="L1050" s="2">
        <f t="shared" si="427"/>
        <v>1.7141196978500872E-2</v>
      </c>
      <c r="M1050" s="2">
        <f t="shared" si="428"/>
        <v>5.810575246949435E-3</v>
      </c>
      <c r="N1050" s="1">
        <v>3963</v>
      </c>
      <c r="O1050" s="1">
        <v>6126</v>
      </c>
      <c r="P1050" s="1">
        <v>177</v>
      </c>
      <c r="Q1050" s="1">
        <v>21</v>
      </c>
      <c r="R1050" s="1">
        <v>20</v>
      </c>
      <c r="S1050" s="1">
        <v>8</v>
      </c>
      <c r="T1050" s="1">
        <v>11</v>
      </c>
      <c r="AG1050" s="7">
        <f>IF(Q1050&gt;0,RANK(Q1050,(N1050:P1050,Q1050:AE1050)),0)</f>
        <v>4</v>
      </c>
      <c r="AH1050" s="7">
        <f>IF(R1050&gt;0,RANK(R1050,(N1050:P1050,Q1050:AE1050)),0)</f>
        <v>5</v>
      </c>
      <c r="AI1050" s="7">
        <f>IF(T1050&gt;0,RANK(T1050,(N1050:P1050,Q1050:AE1050)),0)</f>
        <v>6</v>
      </c>
      <c r="AJ1050" s="7">
        <f>IF(S1050&gt;0,RANK(S1050,(N1050:P1050,Q1050:AE1050)),0)</f>
        <v>7</v>
      </c>
      <c r="AK1050" s="2">
        <f t="shared" si="429"/>
        <v>2.0337013364323067E-3</v>
      </c>
      <c r="AL1050" s="2">
        <f t="shared" si="430"/>
        <v>1.9368584156498161E-3</v>
      </c>
      <c r="AM1050" s="2">
        <f t="shared" si="431"/>
        <v>1.0652721286073987E-3</v>
      </c>
      <c r="AN1050" s="2">
        <f t="shared" si="432"/>
        <v>7.7474336625992641E-4</v>
      </c>
      <c r="AP1050" t="s">
        <v>2367</v>
      </c>
      <c r="AQ1050" t="s">
        <v>1226</v>
      </c>
      <c r="AR1050">
        <v>6</v>
      </c>
      <c r="AT1050" s="93" t="s">
        <v>845</v>
      </c>
      <c r="AU1050" s="92" t="s">
        <v>458</v>
      </c>
      <c r="AV1050" s="83" t="str">
        <f t="shared" si="433"/>
        <v>21021</v>
      </c>
      <c r="AX1050" s="7" t="s">
        <v>3753</v>
      </c>
    </row>
    <row r="1051" spans="1:50" ht="13" hidden="1" customHeight="1" outlineLevel="1">
      <c r="A1051" t="s">
        <v>2293</v>
      </c>
      <c r="B1051" t="s">
        <v>1226</v>
      </c>
      <c r="C1051" s="1">
        <f t="shared" si="422"/>
        <v>3019</v>
      </c>
      <c r="D1051" s="7">
        <f>RANK(N1051,(N1051:P1051,Q1051:AE1051))</f>
        <v>2</v>
      </c>
      <c r="E1051" s="7">
        <f>RANK(O1051,(N1051:P1051,Q1051:AE1051))</f>
        <v>1</v>
      </c>
      <c r="F1051" s="7">
        <f>IF(P1051&gt;0,RANK(P1051,(N1051:P1051,Q1051:AE1051)),0)</f>
        <v>3</v>
      </c>
      <c r="G1051" s="1">
        <f t="shared" si="423"/>
        <v>1177</v>
      </c>
      <c r="H1051" s="2">
        <f t="shared" si="424"/>
        <v>0.38986419344153694</v>
      </c>
      <c r="I1051" s="2"/>
      <c r="J1051" s="2">
        <f t="shared" si="425"/>
        <v>0.29413713150049686</v>
      </c>
      <c r="K1051" s="2">
        <f t="shared" si="426"/>
        <v>0.68400132494203381</v>
      </c>
      <c r="L1051" s="2">
        <f t="shared" si="427"/>
        <v>1.2255713812520701E-2</v>
      </c>
      <c r="M1051" s="2">
        <f t="shared" si="428"/>
        <v>9.6058297449486858E-3</v>
      </c>
      <c r="N1051" s="1">
        <v>888</v>
      </c>
      <c r="O1051" s="1">
        <v>2065</v>
      </c>
      <c r="P1051" s="1">
        <v>37</v>
      </c>
      <c r="Q1051" s="1">
        <v>18</v>
      </c>
      <c r="R1051" s="1">
        <v>8</v>
      </c>
      <c r="S1051" s="1">
        <v>2</v>
      </c>
      <c r="T1051" s="1">
        <v>1</v>
      </c>
      <c r="AG1051" s="7">
        <f>IF(Q1051&gt;0,RANK(Q1051,(N1051:P1051,Q1051:AE1051)),0)</f>
        <v>4</v>
      </c>
      <c r="AH1051" s="7">
        <f>IF(R1051&gt;0,RANK(R1051,(N1051:P1051,Q1051:AE1051)),0)</f>
        <v>5</v>
      </c>
      <c r="AI1051" s="7">
        <f>IF(T1051&gt;0,RANK(T1051,(N1051:P1051,Q1051:AE1051)),0)</f>
        <v>7</v>
      </c>
      <c r="AJ1051" s="7">
        <f>IF(S1051&gt;0,RANK(S1051,(N1051:P1051,Q1051:AE1051)),0)</f>
        <v>6</v>
      </c>
      <c r="AK1051" s="2">
        <f t="shared" si="429"/>
        <v>5.9622391520370984E-3</v>
      </c>
      <c r="AL1051" s="2">
        <f t="shared" si="430"/>
        <v>2.6498840675720438E-3</v>
      </c>
      <c r="AM1051" s="2">
        <f t="shared" si="431"/>
        <v>3.3123550844650548E-4</v>
      </c>
      <c r="AN1051" s="2">
        <f t="shared" si="432"/>
        <v>6.6247101689301095E-4</v>
      </c>
      <c r="AP1051" t="s">
        <v>2293</v>
      </c>
      <c r="AQ1051" t="s">
        <v>1226</v>
      </c>
      <c r="AR1051">
        <v>4</v>
      </c>
      <c r="AT1051" s="93" t="s">
        <v>845</v>
      </c>
      <c r="AU1051" s="92" t="s">
        <v>459</v>
      </c>
      <c r="AV1051" s="83" t="str">
        <f t="shared" si="433"/>
        <v>21023</v>
      </c>
      <c r="AX1051" s="7" t="s">
        <v>3753</v>
      </c>
    </row>
    <row r="1052" spans="1:50" ht="13" hidden="1" customHeight="1" outlineLevel="1">
      <c r="A1052" t="s">
        <v>572</v>
      </c>
      <c r="B1052" t="s">
        <v>1226</v>
      </c>
      <c r="C1052" s="1">
        <f t="shared" si="422"/>
        <v>5073</v>
      </c>
      <c r="D1052" s="7">
        <f>RANK(N1052,(N1052:P1052,Q1052:AE1052))</f>
        <v>1</v>
      </c>
      <c r="E1052" s="7">
        <f>RANK(O1052,(N1052:P1052,Q1052:AE1052))</f>
        <v>2</v>
      </c>
      <c r="F1052" s="7">
        <f>IF(P1052&gt;0,RANK(P1052,(N1052:P1052,Q1052:AE1052)),0)</f>
        <v>3</v>
      </c>
      <c r="G1052" s="1">
        <f t="shared" si="423"/>
        <v>818</v>
      </c>
      <c r="H1052" s="2">
        <f t="shared" si="424"/>
        <v>0.16124581115710626</v>
      </c>
      <c r="I1052" s="2"/>
      <c r="J1052" s="2">
        <f t="shared" si="425"/>
        <v>0.57204809777252119</v>
      </c>
      <c r="K1052" s="2">
        <f t="shared" si="426"/>
        <v>0.41080228661541496</v>
      </c>
      <c r="L1052" s="2">
        <f t="shared" si="427"/>
        <v>1.1235955056179775E-2</v>
      </c>
      <c r="M1052" s="2">
        <f t="shared" si="428"/>
        <v>5.913660555884076E-3</v>
      </c>
      <c r="N1052" s="1">
        <v>2902</v>
      </c>
      <c r="O1052" s="1">
        <v>2084</v>
      </c>
      <c r="P1052" s="1">
        <v>57</v>
      </c>
      <c r="Q1052" s="1">
        <v>12</v>
      </c>
      <c r="R1052" s="1">
        <v>7</v>
      </c>
      <c r="S1052" s="1">
        <v>0</v>
      </c>
      <c r="T1052" s="1">
        <v>11</v>
      </c>
      <c r="AG1052" s="7">
        <f>IF(Q1052&gt;0,RANK(Q1052,(N1052:P1052,Q1052:AE1052)),0)</f>
        <v>4</v>
      </c>
      <c r="AH1052" s="7">
        <f>IF(R1052&gt;0,RANK(R1052,(N1052:P1052,Q1052:AE1052)),0)</f>
        <v>6</v>
      </c>
      <c r="AI1052" s="7">
        <f>IF(T1052&gt;0,RANK(T1052,(N1052:P1052,Q1052:AE1052)),0)</f>
        <v>5</v>
      </c>
      <c r="AJ1052" s="7">
        <f>IF(S1052&gt;0,RANK(S1052,(N1052:P1052,Q1052:AE1052)),0)</f>
        <v>0</v>
      </c>
      <c r="AK1052" s="2">
        <f t="shared" si="429"/>
        <v>2.3654642223536371E-3</v>
      </c>
      <c r="AL1052" s="2">
        <f t="shared" si="430"/>
        <v>1.3798541297062883E-3</v>
      </c>
      <c r="AM1052" s="2">
        <f t="shared" si="431"/>
        <v>2.1683422038241674E-3</v>
      </c>
      <c r="AN1052" s="2">
        <f t="shared" si="432"/>
        <v>0</v>
      </c>
      <c r="AP1052" t="s">
        <v>572</v>
      </c>
      <c r="AQ1052" t="s">
        <v>1226</v>
      </c>
      <c r="AR1052">
        <v>5</v>
      </c>
      <c r="AT1052" s="93" t="s">
        <v>845</v>
      </c>
      <c r="AU1052" s="92" t="s">
        <v>776</v>
      </c>
      <c r="AV1052" s="83" t="str">
        <f t="shared" si="433"/>
        <v>21025</v>
      </c>
      <c r="AX1052" s="7" t="s">
        <v>3753</v>
      </c>
    </row>
    <row r="1053" spans="1:50" ht="13" hidden="1" customHeight="1" outlineLevel="1">
      <c r="A1053" t="s">
        <v>902</v>
      </c>
      <c r="B1053" t="s">
        <v>1226</v>
      </c>
      <c r="C1053" s="1">
        <f t="shared" si="422"/>
        <v>7453</v>
      </c>
      <c r="D1053" s="7">
        <f>RANK(N1053,(N1053:P1053,Q1053:AE1053))</f>
        <v>2</v>
      </c>
      <c r="E1053" s="7">
        <f>RANK(O1053,(N1053:P1053,Q1053:AE1053))</f>
        <v>1</v>
      </c>
      <c r="F1053" s="7">
        <f>IF(P1053&gt;0,RANK(P1053,(N1053:P1053,Q1053:AE1053)),0)</f>
        <v>3</v>
      </c>
      <c r="G1053" s="1">
        <f t="shared" si="423"/>
        <v>2168</v>
      </c>
      <c r="H1053" s="2">
        <f t="shared" si="424"/>
        <v>0.29088957466791898</v>
      </c>
      <c r="I1053" s="2"/>
      <c r="J1053" s="2">
        <f t="shared" si="425"/>
        <v>0.34818194015832549</v>
      </c>
      <c r="K1053" s="2">
        <f t="shared" si="426"/>
        <v>0.63907151482624447</v>
      </c>
      <c r="L1053" s="2">
        <f t="shared" si="427"/>
        <v>6.4403595867435935E-3</v>
      </c>
      <c r="M1053" s="2">
        <f t="shared" si="428"/>
        <v>6.3061854286864507E-3</v>
      </c>
      <c r="N1053" s="1">
        <v>2595</v>
      </c>
      <c r="O1053" s="1">
        <v>4763</v>
      </c>
      <c r="P1053" s="1">
        <v>48</v>
      </c>
      <c r="Q1053" s="1">
        <v>20</v>
      </c>
      <c r="R1053" s="1">
        <v>11</v>
      </c>
      <c r="S1053" s="1">
        <v>4</v>
      </c>
      <c r="T1053" s="1">
        <v>12</v>
      </c>
      <c r="AG1053" s="7">
        <f>IF(Q1053&gt;0,RANK(Q1053,(N1053:P1053,Q1053:AE1053)),0)</f>
        <v>4</v>
      </c>
      <c r="AH1053" s="7">
        <f>IF(R1053&gt;0,RANK(R1053,(N1053:P1053,Q1053:AE1053)),0)</f>
        <v>6</v>
      </c>
      <c r="AI1053" s="7">
        <f>IF(T1053&gt;0,RANK(T1053,(N1053:P1053,Q1053:AE1053)),0)</f>
        <v>5</v>
      </c>
      <c r="AJ1053" s="7">
        <f>IF(S1053&gt;0,RANK(S1053,(N1053:P1053,Q1053:AE1053)),0)</f>
        <v>7</v>
      </c>
      <c r="AK1053" s="2">
        <f t="shared" si="429"/>
        <v>2.6834831611431639E-3</v>
      </c>
      <c r="AL1053" s="2">
        <f t="shared" si="430"/>
        <v>1.4759157386287402E-3</v>
      </c>
      <c r="AM1053" s="2">
        <f t="shared" si="431"/>
        <v>1.6100898966858984E-3</v>
      </c>
      <c r="AN1053" s="2">
        <f t="shared" si="432"/>
        <v>5.3669663222863275E-4</v>
      </c>
      <c r="AP1053" t="s">
        <v>902</v>
      </c>
      <c r="AQ1053" t="s">
        <v>1226</v>
      </c>
      <c r="AR1053">
        <v>2</v>
      </c>
      <c r="AT1053" s="93" t="s">
        <v>845</v>
      </c>
      <c r="AU1053" s="92" t="s">
        <v>777</v>
      </c>
      <c r="AV1053" s="83" t="str">
        <f t="shared" si="433"/>
        <v>21027</v>
      </c>
      <c r="AX1053" s="7" t="s">
        <v>3753</v>
      </c>
    </row>
    <row r="1054" spans="1:50" ht="13" hidden="1" customHeight="1" outlineLevel="1">
      <c r="A1054" t="s">
        <v>3175</v>
      </c>
      <c r="B1054" t="s">
        <v>1226</v>
      </c>
      <c r="C1054" s="1">
        <f t="shared" si="422"/>
        <v>22701</v>
      </c>
      <c r="D1054" s="7">
        <f>RANK(N1054,(N1054:P1054,Q1054:AE1054))</f>
        <v>2</v>
      </c>
      <c r="E1054" s="7">
        <f>RANK(O1054,(N1054:P1054,Q1054:AE1054))</f>
        <v>1</v>
      </c>
      <c r="F1054" s="7">
        <f>IF(P1054&gt;0,RANK(P1054,(N1054:P1054,Q1054:AE1054)),0)</f>
        <v>3</v>
      </c>
      <c r="G1054" s="1">
        <f t="shared" si="423"/>
        <v>5859</v>
      </c>
      <c r="H1054" s="2">
        <f t="shared" si="424"/>
        <v>0.25809435707678074</v>
      </c>
      <c r="I1054" s="2"/>
      <c r="J1054" s="2">
        <f t="shared" si="425"/>
        <v>0.36099731289370512</v>
      </c>
      <c r="K1054" s="2">
        <f t="shared" si="426"/>
        <v>0.61909166997048592</v>
      </c>
      <c r="L1054" s="2">
        <f t="shared" si="427"/>
        <v>1.1893749174045197E-2</v>
      </c>
      <c r="M1054" s="2">
        <f t="shared" si="428"/>
        <v>8.017267961763698E-3</v>
      </c>
      <c r="N1054" s="1">
        <v>8195</v>
      </c>
      <c r="O1054" s="1">
        <v>14054</v>
      </c>
      <c r="P1054" s="1">
        <v>270</v>
      </c>
      <c r="Q1054" s="1">
        <v>83</v>
      </c>
      <c r="R1054" s="1">
        <v>48</v>
      </c>
      <c r="S1054" s="1">
        <v>10</v>
      </c>
      <c r="T1054" s="1">
        <v>19</v>
      </c>
      <c r="U1054" s="1">
        <v>22</v>
      </c>
      <c r="AG1054" s="7">
        <f>IF(Q1054&gt;0,RANK(Q1054,(N1054:P1054,Q1054:AE1054)),0)</f>
        <v>4</v>
      </c>
      <c r="AH1054" s="7">
        <f>IF(R1054&gt;0,RANK(R1054,(N1054:P1054,Q1054:AE1054)),0)</f>
        <v>5</v>
      </c>
      <c r="AI1054" s="7">
        <f>IF(T1054&gt;0,RANK(T1054,(N1054:P1054,Q1054:AE1054)),0)</f>
        <v>7</v>
      </c>
      <c r="AJ1054" s="7">
        <f>IF(S1054&gt;0,RANK(S1054,(N1054:P1054,Q1054:AE1054)),0)</f>
        <v>8</v>
      </c>
      <c r="AK1054" s="2">
        <f t="shared" si="429"/>
        <v>3.6562265979472272E-3</v>
      </c>
      <c r="AL1054" s="2">
        <f t="shared" si="430"/>
        <v>2.114444297608035E-3</v>
      </c>
      <c r="AM1054" s="2">
        <f t="shared" si="431"/>
        <v>8.3696753446984716E-4</v>
      </c>
      <c r="AN1054" s="2">
        <f t="shared" si="432"/>
        <v>4.4050922866834062E-4</v>
      </c>
      <c r="AP1054" t="s">
        <v>3175</v>
      </c>
      <c r="AQ1054" t="s">
        <v>1226</v>
      </c>
      <c r="AR1054">
        <v>2</v>
      </c>
      <c r="AT1054" s="93" t="s">
        <v>845</v>
      </c>
      <c r="AU1054" s="92" t="s">
        <v>778</v>
      </c>
      <c r="AV1054" s="83" t="str">
        <f t="shared" si="433"/>
        <v>21029</v>
      </c>
      <c r="AX1054" s="7" t="s">
        <v>3753</v>
      </c>
    </row>
    <row r="1055" spans="1:50" ht="13" hidden="1" customHeight="1" outlineLevel="1">
      <c r="A1055" t="s">
        <v>2963</v>
      </c>
      <c r="B1055" t="s">
        <v>1226</v>
      </c>
      <c r="C1055" s="1">
        <f t="shared" si="422"/>
        <v>5010</v>
      </c>
      <c r="D1055" s="7">
        <f>RANK(N1055,(N1055:P1055,Q1055:AE1055))</f>
        <v>2</v>
      </c>
      <c r="E1055" s="7">
        <f>RANK(O1055,(N1055:P1055,Q1055:AE1055))</f>
        <v>1</v>
      </c>
      <c r="F1055" s="7">
        <f>IF(P1055&gt;0,RANK(P1055,(N1055:P1055,Q1055:AE1055)),0)</f>
        <v>3</v>
      </c>
      <c r="G1055" s="1">
        <f t="shared" si="423"/>
        <v>2355</v>
      </c>
      <c r="H1055" s="2">
        <f t="shared" si="424"/>
        <v>0.47005988023952094</v>
      </c>
      <c r="I1055" s="2"/>
      <c r="J1055" s="2">
        <f t="shared" si="425"/>
        <v>0.25928143712574853</v>
      </c>
      <c r="K1055" s="2">
        <f t="shared" si="426"/>
        <v>0.72934131736526941</v>
      </c>
      <c r="L1055" s="2">
        <f t="shared" si="427"/>
        <v>5.3892215568862277E-3</v>
      </c>
      <c r="M1055" s="2">
        <f t="shared" si="428"/>
        <v>5.9880239520957758E-3</v>
      </c>
      <c r="N1055" s="1">
        <v>1299</v>
      </c>
      <c r="O1055" s="1">
        <v>3654</v>
      </c>
      <c r="P1055" s="1">
        <v>27</v>
      </c>
      <c r="Q1055" s="1">
        <v>17</v>
      </c>
      <c r="R1055" s="1">
        <v>8</v>
      </c>
      <c r="S1055" s="1">
        <v>2</v>
      </c>
      <c r="T1055" s="1">
        <v>3</v>
      </c>
      <c r="AG1055" s="7">
        <f>IF(Q1055&gt;0,RANK(Q1055,(N1055:P1055,Q1055:AE1055)),0)</f>
        <v>4</v>
      </c>
      <c r="AH1055" s="7">
        <f>IF(R1055&gt;0,RANK(R1055,(N1055:P1055,Q1055:AE1055)),0)</f>
        <v>5</v>
      </c>
      <c r="AI1055" s="7">
        <f>IF(T1055&gt;0,RANK(T1055,(N1055:P1055,Q1055:AE1055)),0)</f>
        <v>6</v>
      </c>
      <c r="AJ1055" s="7">
        <f>IF(S1055&gt;0,RANK(S1055,(N1055:P1055,Q1055:AE1055)),0)</f>
        <v>7</v>
      </c>
      <c r="AK1055" s="2">
        <f t="shared" si="429"/>
        <v>3.3932135728542913E-3</v>
      </c>
      <c r="AL1055" s="2">
        <f t="shared" si="430"/>
        <v>1.5968063872255488E-3</v>
      </c>
      <c r="AM1055" s="2">
        <f t="shared" si="431"/>
        <v>5.9880239520958083E-4</v>
      </c>
      <c r="AN1055" s="2">
        <f t="shared" si="432"/>
        <v>3.992015968063872E-4</v>
      </c>
      <c r="AP1055" t="s">
        <v>2963</v>
      </c>
      <c r="AQ1055" t="s">
        <v>1226</v>
      </c>
      <c r="AR1055">
        <v>1</v>
      </c>
      <c r="AT1055" s="93" t="s">
        <v>845</v>
      </c>
      <c r="AU1055" s="92" t="s">
        <v>779</v>
      </c>
      <c r="AV1055" s="83" t="str">
        <f t="shared" si="433"/>
        <v>21031</v>
      </c>
      <c r="AX1055" s="7" t="s">
        <v>3753</v>
      </c>
    </row>
    <row r="1056" spans="1:50" ht="13" hidden="1" customHeight="1" outlineLevel="1">
      <c r="A1056" t="s">
        <v>1872</v>
      </c>
      <c r="B1056" t="s">
        <v>1226</v>
      </c>
      <c r="C1056" s="1">
        <f t="shared" si="422"/>
        <v>5482</v>
      </c>
      <c r="D1056" s="7">
        <f>RANK(N1056,(N1056:P1056,Q1056:AE1056))</f>
        <v>2</v>
      </c>
      <c r="E1056" s="7">
        <f>RANK(O1056,(N1056:P1056,Q1056:AE1056))</f>
        <v>1</v>
      </c>
      <c r="F1056" s="7">
        <f>IF(P1056&gt;0,RANK(P1056,(N1056:P1056,Q1056:AE1056)),0)</f>
        <v>3</v>
      </c>
      <c r="G1056" s="1">
        <f t="shared" si="423"/>
        <v>938</v>
      </c>
      <c r="H1056" s="2">
        <f t="shared" si="424"/>
        <v>0.1711054359722729</v>
      </c>
      <c r="I1056" s="2"/>
      <c r="J1056" s="2">
        <f t="shared" si="425"/>
        <v>0.40550893834367019</v>
      </c>
      <c r="K1056" s="2">
        <f t="shared" si="426"/>
        <v>0.57661437431594309</v>
      </c>
      <c r="L1056" s="2">
        <f t="shared" si="427"/>
        <v>9.8504195549069685E-3</v>
      </c>
      <c r="M1056" s="2">
        <f t="shared" si="428"/>
        <v>8.0262677854797525E-3</v>
      </c>
      <c r="N1056" s="1">
        <v>2223</v>
      </c>
      <c r="O1056" s="1">
        <v>3161</v>
      </c>
      <c r="P1056" s="1">
        <v>54</v>
      </c>
      <c r="Q1056" s="1">
        <v>25</v>
      </c>
      <c r="R1056" s="1">
        <v>11</v>
      </c>
      <c r="S1056" s="1">
        <v>5</v>
      </c>
      <c r="T1056" s="1">
        <v>3</v>
      </c>
      <c r="AG1056" s="7">
        <f>IF(Q1056&gt;0,RANK(Q1056,(N1056:P1056,Q1056:AE1056)),0)</f>
        <v>4</v>
      </c>
      <c r="AH1056" s="7">
        <f>IF(R1056&gt;0,RANK(R1056,(N1056:P1056,Q1056:AE1056)),0)</f>
        <v>5</v>
      </c>
      <c r="AI1056" s="7">
        <f>IF(T1056&gt;0,RANK(T1056,(N1056:P1056,Q1056:AE1056)),0)</f>
        <v>7</v>
      </c>
      <c r="AJ1056" s="7">
        <f>IF(S1056&gt;0,RANK(S1056,(N1056:P1056,Q1056:AE1056)),0)</f>
        <v>6</v>
      </c>
      <c r="AK1056" s="2">
        <f t="shared" si="429"/>
        <v>4.5603794235680407E-3</v>
      </c>
      <c r="AL1056" s="2">
        <f t="shared" si="430"/>
        <v>2.0065669463699381E-3</v>
      </c>
      <c r="AM1056" s="2">
        <f t="shared" si="431"/>
        <v>5.4724553082816487E-4</v>
      </c>
      <c r="AN1056" s="2">
        <f t="shared" si="432"/>
        <v>9.1207588471360818E-4</v>
      </c>
      <c r="AP1056" t="s">
        <v>1872</v>
      </c>
      <c r="AQ1056" t="s">
        <v>1226</v>
      </c>
      <c r="AR1056">
        <v>1</v>
      </c>
      <c r="AT1056" s="93" t="s">
        <v>845</v>
      </c>
      <c r="AU1056" s="92" t="s">
        <v>780</v>
      </c>
      <c r="AV1056" s="83" t="str">
        <f t="shared" si="433"/>
        <v>21033</v>
      </c>
      <c r="AX1056" s="7" t="s">
        <v>3753</v>
      </c>
    </row>
    <row r="1057" spans="1:50" ht="13" hidden="1" customHeight="1" outlineLevel="1">
      <c r="A1057" t="s">
        <v>1873</v>
      </c>
      <c r="B1057" t="s">
        <v>1226</v>
      </c>
      <c r="C1057" s="1">
        <f t="shared" si="422"/>
        <v>13673</v>
      </c>
      <c r="D1057" s="7">
        <f>RANK(N1057,(N1057:P1057,Q1057:AE1057))</f>
        <v>2</v>
      </c>
      <c r="E1057" s="7">
        <f>RANK(O1057,(N1057:P1057,Q1057:AE1057))</f>
        <v>1</v>
      </c>
      <c r="F1057" s="7">
        <f>IF(P1057&gt;0,RANK(P1057,(N1057:P1057,Q1057:AE1057)),0)</f>
        <v>3</v>
      </c>
      <c r="G1057" s="1">
        <f t="shared" si="423"/>
        <v>2070</v>
      </c>
      <c r="H1057" s="2">
        <f t="shared" si="424"/>
        <v>0.15139325678344182</v>
      </c>
      <c r="I1057" s="2"/>
      <c r="J1057" s="2">
        <f t="shared" si="425"/>
        <v>0.4121260879104805</v>
      </c>
      <c r="K1057" s="2">
        <f t="shared" si="426"/>
        <v>0.56351934469392229</v>
      </c>
      <c r="L1057" s="2">
        <f t="shared" si="427"/>
        <v>1.7260294010092884E-2</v>
      </c>
      <c r="M1057" s="2">
        <f t="shared" si="428"/>
        <v>7.094273385504387E-3</v>
      </c>
      <c r="N1057" s="1">
        <v>5635</v>
      </c>
      <c r="O1057" s="1">
        <v>7705</v>
      </c>
      <c r="P1057" s="1">
        <v>236</v>
      </c>
      <c r="Q1057" s="1">
        <v>62</v>
      </c>
      <c r="R1057" s="1">
        <v>26</v>
      </c>
      <c r="S1057" s="1">
        <v>4</v>
      </c>
      <c r="T1057" s="1">
        <v>5</v>
      </c>
      <c r="AG1057" s="7">
        <f>IF(Q1057&gt;0,RANK(Q1057,(N1057:P1057,Q1057:AE1057)),0)</f>
        <v>4</v>
      </c>
      <c r="AH1057" s="7">
        <f>IF(R1057&gt;0,RANK(R1057,(N1057:P1057,Q1057:AE1057)),0)</f>
        <v>5</v>
      </c>
      <c r="AI1057" s="7">
        <f>IF(T1057&gt;0,RANK(T1057,(N1057:P1057,Q1057:AE1057)),0)</f>
        <v>6</v>
      </c>
      <c r="AJ1057" s="7">
        <f>IF(S1057&gt;0,RANK(S1057,(N1057:P1057,Q1057:AE1057)),0)</f>
        <v>7</v>
      </c>
      <c r="AK1057" s="2">
        <f t="shared" si="429"/>
        <v>4.5344840196006727E-3</v>
      </c>
      <c r="AL1057" s="2">
        <f t="shared" si="430"/>
        <v>1.9015578146712498E-3</v>
      </c>
      <c r="AM1057" s="2">
        <f t="shared" si="431"/>
        <v>3.6568419512908652E-4</v>
      </c>
      <c r="AN1057" s="2">
        <f t="shared" si="432"/>
        <v>2.925473561032692E-4</v>
      </c>
      <c r="AP1057" t="s">
        <v>1873</v>
      </c>
      <c r="AQ1057" t="s">
        <v>1226</v>
      </c>
      <c r="AR1057">
        <v>1</v>
      </c>
      <c r="AT1057" s="93" t="s">
        <v>845</v>
      </c>
      <c r="AU1057" s="92" t="s">
        <v>781</v>
      </c>
      <c r="AV1057" s="83" t="str">
        <f t="shared" si="433"/>
        <v>21035</v>
      </c>
      <c r="AX1057" s="7" t="s">
        <v>3753</v>
      </c>
    </row>
    <row r="1058" spans="1:50" ht="13" hidden="1" customHeight="1" outlineLevel="1">
      <c r="A1058" t="s">
        <v>1874</v>
      </c>
      <c r="B1058" t="s">
        <v>1226</v>
      </c>
      <c r="C1058" s="1">
        <f t="shared" si="422"/>
        <v>33829</v>
      </c>
      <c r="D1058" s="7">
        <f>RANK(N1058,(N1058:P1058,Q1058:AE1058))</f>
        <v>2</v>
      </c>
      <c r="E1058" s="7">
        <f>RANK(O1058,(N1058:P1058,Q1058:AE1058))</f>
        <v>1</v>
      </c>
      <c r="F1058" s="7">
        <f>IF(P1058&gt;0,RANK(P1058,(N1058:P1058,Q1058:AE1058)),0)</f>
        <v>3</v>
      </c>
      <c r="G1058" s="1">
        <f t="shared" si="423"/>
        <v>8749</v>
      </c>
      <c r="H1058" s="2">
        <f t="shared" si="424"/>
        <v>0.25862425729403765</v>
      </c>
      <c r="I1058" s="2"/>
      <c r="J1058" s="2">
        <f t="shared" si="425"/>
        <v>0.35590765319696116</v>
      </c>
      <c r="K1058" s="2">
        <f t="shared" si="426"/>
        <v>0.61453191049099887</v>
      </c>
      <c r="L1058" s="2">
        <f t="shared" si="427"/>
        <v>2.1283514144668777E-2</v>
      </c>
      <c r="M1058" s="2">
        <f t="shared" si="428"/>
        <v>8.2769221673711958E-3</v>
      </c>
      <c r="N1058" s="1">
        <v>12040</v>
      </c>
      <c r="O1058" s="1">
        <v>20789</v>
      </c>
      <c r="P1058" s="1">
        <v>720</v>
      </c>
      <c r="Q1058" s="1">
        <v>124</v>
      </c>
      <c r="R1058" s="1">
        <v>82</v>
      </c>
      <c r="S1058" s="1">
        <v>20</v>
      </c>
      <c r="T1058" s="1">
        <v>34</v>
      </c>
      <c r="U1058" s="1">
        <v>20</v>
      </c>
      <c r="AG1058" s="7">
        <f>IF(Q1058&gt;0,RANK(Q1058,(N1058:P1058,Q1058:AE1058)),0)</f>
        <v>4</v>
      </c>
      <c r="AH1058" s="7">
        <f>IF(R1058&gt;0,RANK(R1058,(N1058:P1058,Q1058:AE1058)),0)</f>
        <v>5</v>
      </c>
      <c r="AI1058" s="7">
        <f>IF(T1058&gt;0,RANK(T1058,(N1058:P1058,Q1058:AE1058)),0)</f>
        <v>6</v>
      </c>
      <c r="AJ1058" s="7">
        <f>IF(S1058&gt;0,RANK(S1058,(N1058:P1058,Q1058:AE1058)),0)</f>
        <v>7</v>
      </c>
      <c r="AK1058" s="2">
        <f t="shared" si="429"/>
        <v>3.6654941026929557E-3</v>
      </c>
      <c r="AL1058" s="2">
        <f t="shared" si="430"/>
        <v>2.4239557775872773E-3</v>
      </c>
      <c r="AM1058" s="2">
        <f t="shared" si="431"/>
        <v>1.0050548346093589E-3</v>
      </c>
      <c r="AN1058" s="2">
        <f t="shared" si="432"/>
        <v>5.9120872624079935E-4</v>
      </c>
      <c r="AP1058" t="s">
        <v>1874</v>
      </c>
      <c r="AQ1058" t="s">
        <v>1226</v>
      </c>
      <c r="AR1058">
        <v>4</v>
      </c>
      <c r="AT1058" s="93" t="s">
        <v>845</v>
      </c>
      <c r="AU1058" s="92" t="s">
        <v>782</v>
      </c>
      <c r="AV1058" s="83" t="str">
        <f t="shared" si="433"/>
        <v>21037</v>
      </c>
      <c r="AX1058" s="7" t="s">
        <v>3753</v>
      </c>
    </row>
    <row r="1059" spans="1:50" ht="13" hidden="1" customHeight="1" outlineLevel="1">
      <c r="A1059" t="s">
        <v>1849</v>
      </c>
      <c r="B1059" t="s">
        <v>1226</v>
      </c>
      <c r="C1059" s="1">
        <f t="shared" si="422"/>
        <v>2593</v>
      </c>
      <c r="D1059" s="7">
        <f>RANK(N1059,(N1059:P1059,Q1059:AE1059))</f>
        <v>2</v>
      </c>
      <c r="E1059" s="7">
        <f>RANK(O1059,(N1059:P1059,Q1059:AE1059))</f>
        <v>1</v>
      </c>
      <c r="F1059" s="7">
        <f>IF(P1059&gt;0,RANK(P1059,(N1059:P1059,Q1059:AE1059)),0)</f>
        <v>3</v>
      </c>
      <c r="G1059" s="1">
        <f t="shared" si="423"/>
        <v>256</v>
      </c>
      <c r="H1059" s="2">
        <f t="shared" si="424"/>
        <v>9.872734284612418E-2</v>
      </c>
      <c r="I1059" s="2"/>
      <c r="J1059" s="2">
        <f t="shared" si="425"/>
        <v>0.4431160817585808</v>
      </c>
      <c r="K1059" s="2">
        <f t="shared" si="426"/>
        <v>0.54184342460470503</v>
      </c>
      <c r="L1059" s="2">
        <f t="shared" si="427"/>
        <v>5.3991515618974162E-3</v>
      </c>
      <c r="M1059" s="2">
        <f t="shared" si="428"/>
        <v>9.6413420748166986E-3</v>
      </c>
      <c r="N1059" s="1">
        <v>1149</v>
      </c>
      <c r="O1059" s="1">
        <v>1405</v>
      </c>
      <c r="P1059" s="1">
        <v>14</v>
      </c>
      <c r="Q1059" s="1">
        <v>14</v>
      </c>
      <c r="R1059" s="1">
        <v>3</v>
      </c>
      <c r="S1059" s="1">
        <v>5</v>
      </c>
      <c r="T1059" s="1">
        <v>3</v>
      </c>
      <c r="AG1059" s="7">
        <f>IF(Q1059&gt;0,RANK(Q1059,(N1059:P1059,Q1059:AE1059)),0)</f>
        <v>3</v>
      </c>
      <c r="AH1059" s="7">
        <f>IF(R1059&gt;0,RANK(R1059,(N1059:P1059,Q1059:AE1059)),0)</f>
        <v>6</v>
      </c>
      <c r="AI1059" s="7">
        <f>IF(T1059&gt;0,RANK(T1059,(N1059:P1059,Q1059:AE1059)),0)</f>
        <v>6</v>
      </c>
      <c r="AJ1059" s="7">
        <f>IF(S1059&gt;0,RANK(S1059,(N1059:P1059,Q1059:AE1059)),0)</f>
        <v>5</v>
      </c>
      <c r="AK1059" s="2">
        <f t="shared" si="429"/>
        <v>5.3991515618974162E-3</v>
      </c>
      <c r="AL1059" s="2">
        <f t="shared" si="430"/>
        <v>1.1569610489780178E-3</v>
      </c>
      <c r="AM1059" s="2">
        <f t="shared" si="431"/>
        <v>1.1569610489780178E-3</v>
      </c>
      <c r="AN1059" s="2">
        <f t="shared" si="432"/>
        <v>1.9282684149633628E-3</v>
      </c>
      <c r="AP1059" t="s">
        <v>1849</v>
      </c>
      <c r="AQ1059" t="s">
        <v>1226</v>
      </c>
      <c r="AR1059">
        <v>1</v>
      </c>
      <c r="AT1059" s="93" t="s">
        <v>845</v>
      </c>
      <c r="AU1059" s="92" t="s">
        <v>1172</v>
      </c>
      <c r="AV1059" s="83" t="str">
        <f t="shared" si="433"/>
        <v>21039</v>
      </c>
      <c r="AX1059" s="7" t="s">
        <v>3753</v>
      </c>
    </row>
    <row r="1060" spans="1:50" ht="13" hidden="1" customHeight="1" outlineLevel="1">
      <c r="A1060" t="s">
        <v>1520</v>
      </c>
      <c r="B1060" t="s">
        <v>1226</v>
      </c>
      <c r="C1060" s="1">
        <f t="shared" si="422"/>
        <v>3499</v>
      </c>
      <c r="D1060" s="7">
        <f>RANK(N1060,(N1060:P1060,Q1060:AE1060))</f>
        <v>2</v>
      </c>
      <c r="E1060" s="7">
        <f>RANK(O1060,(N1060:P1060,Q1060:AE1060))</f>
        <v>1</v>
      </c>
      <c r="F1060" s="7">
        <f>IF(P1060&gt;0,RANK(P1060,(N1060:P1060,Q1060:AE1060)),0)</f>
        <v>3</v>
      </c>
      <c r="G1060" s="1">
        <f t="shared" si="423"/>
        <v>217</v>
      </c>
      <c r="H1060" s="2">
        <f t="shared" si="424"/>
        <v>6.201771934838525E-2</v>
      </c>
      <c r="I1060" s="2"/>
      <c r="J1060" s="2">
        <f t="shared" si="425"/>
        <v>0.45755930265790223</v>
      </c>
      <c r="K1060" s="2">
        <f t="shared" si="426"/>
        <v>0.51957702200628753</v>
      </c>
      <c r="L1060" s="2">
        <f t="shared" si="427"/>
        <v>1.629036867676479E-2</v>
      </c>
      <c r="M1060" s="2">
        <f t="shared" si="428"/>
        <v>6.5733066590454511E-3</v>
      </c>
      <c r="N1060" s="1">
        <v>1601</v>
      </c>
      <c r="O1060" s="1">
        <v>1818</v>
      </c>
      <c r="P1060" s="1">
        <v>57</v>
      </c>
      <c r="Q1060" s="1">
        <v>8</v>
      </c>
      <c r="R1060" s="1">
        <v>9</v>
      </c>
      <c r="S1060" s="1">
        <v>3</v>
      </c>
      <c r="T1060" s="1">
        <v>3</v>
      </c>
      <c r="AG1060" s="7">
        <f>IF(Q1060&gt;0,RANK(Q1060,(N1060:P1060,Q1060:AE1060)),0)</f>
        <v>5</v>
      </c>
      <c r="AH1060" s="7">
        <f>IF(R1060&gt;0,RANK(R1060,(N1060:P1060,Q1060:AE1060)),0)</f>
        <v>4</v>
      </c>
      <c r="AI1060" s="7">
        <f>IF(T1060&gt;0,RANK(T1060,(N1060:P1060,Q1060:AE1060)),0)</f>
        <v>6</v>
      </c>
      <c r="AJ1060" s="7">
        <f>IF(S1060&gt;0,RANK(S1060,(N1060:P1060,Q1060:AE1060)),0)</f>
        <v>6</v>
      </c>
      <c r="AK1060" s="2">
        <f t="shared" si="429"/>
        <v>2.2863675335810232E-3</v>
      </c>
      <c r="AL1060" s="2">
        <f t="shared" si="430"/>
        <v>2.5721634752786512E-3</v>
      </c>
      <c r="AM1060" s="2">
        <f t="shared" si="431"/>
        <v>8.573878250928837E-4</v>
      </c>
      <c r="AN1060" s="2">
        <f t="shared" si="432"/>
        <v>8.573878250928837E-4</v>
      </c>
      <c r="AP1060" t="s">
        <v>1520</v>
      </c>
      <c r="AQ1060" t="s">
        <v>1226</v>
      </c>
      <c r="AR1060">
        <v>4</v>
      </c>
      <c r="AT1060" s="93" t="s">
        <v>845</v>
      </c>
      <c r="AU1060" s="92" t="s">
        <v>1173</v>
      </c>
      <c r="AV1060" s="83" t="str">
        <f t="shared" si="433"/>
        <v>21041</v>
      </c>
      <c r="AX1060" s="7" t="s">
        <v>3753</v>
      </c>
    </row>
    <row r="1061" spans="1:50" ht="13" hidden="1" customHeight="1" outlineLevel="1">
      <c r="A1061" t="s">
        <v>675</v>
      </c>
      <c r="B1061" t="s">
        <v>1226</v>
      </c>
      <c r="C1061" s="1">
        <f t="shared" si="422"/>
        <v>8959</v>
      </c>
      <c r="D1061" s="7">
        <f>RANK(N1061,(N1061:P1061,Q1061:AE1061))</f>
        <v>2</v>
      </c>
      <c r="E1061" s="7">
        <f>RANK(O1061,(N1061:P1061,Q1061:AE1061))</f>
        <v>1</v>
      </c>
      <c r="F1061" s="7">
        <f>IF(P1061&gt;0,RANK(P1061,(N1061:P1061,Q1061:AE1061)),0)</f>
        <v>3</v>
      </c>
      <c r="G1061" s="1">
        <f t="shared" si="423"/>
        <v>435</v>
      </c>
      <c r="H1061" s="2">
        <f t="shared" si="424"/>
        <v>4.8554526174796296E-2</v>
      </c>
      <c r="I1061" s="2"/>
      <c r="J1061" s="2">
        <f t="shared" si="425"/>
        <v>0.46679316888045541</v>
      </c>
      <c r="K1061" s="2">
        <f t="shared" si="426"/>
        <v>0.51534769505525169</v>
      </c>
      <c r="L1061" s="2">
        <f t="shared" si="427"/>
        <v>1.0827101238977564E-2</v>
      </c>
      <c r="M1061" s="2">
        <f t="shared" si="428"/>
        <v>7.0320348253153381E-3</v>
      </c>
      <c r="N1061" s="1">
        <v>4182</v>
      </c>
      <c r="O1061" s="1">
        <v>4617</v>
      </c>
      <c r="P1061" s="1">
        <v>97</v>
      </c>
      <c r="Q1061" s="1">
        <v>30</v>
      </c>
      <c r="R1061" s="1">
        <v>13</v>
      </c>
      <c r="S1061" s="1">
        <v>7</v>
      </c>
      <c r="T1061" s="1">
        <v>13</v>
      </c>
      <c r="AG1061" s="7">
        <f>IF(Q1061&gt;0,RANK(Q1061,(N1061:P1061,Q1061:AE1061)),0)</f>
        <v>4</v>
      </c>
      <c r="AH1061" s="7">
        <f>IF(R1061&gt;0,RANK(R1061,(N1061:P1061,Q1061:AE1061)),0)</f>
        <v>5</v>
      </c>
      <c r="AI1061" s="7">
        <f>IF(T1061&gt;0,RANK(T1061,(N1061:P1061,Q1061:AE1061)),0)</f>
        <v>5</v>
      </c>
      <c r="AJ1061" s="7">
        <f>IF(S1061&gt;0,RANK(S1061,(N1061:P1061,Q1061:AE1061)),0)</f>
        <v>7</v>
      </c>
      <c r="AK1061" s="2">
        <f t="shared" si="429"/>
        <v>3.348588012054917E-3</v>
      </c>
      <c r="AL1061" s="2">
        <f t="shared" si="430"/>
        <v>1.4510548052237974E-3</v>
      </c>
      <c r="AM1061" s="2">
        <f t="shared" si="431"/>
        <v>1.4510548052237974E-3</v>
      </c>
      <c r="AN1061" s="2">
        <f t="shared" si="432"/>
        <v>7.8133720281281396E-4</v>
      </c>
      <c r="AP1061" t="s">
        <v>675</v>
      </c>
      <c r="AQ1061" t="s">
        <v>1226</v>
      </c>
      <c r="AR1061">
        <v>4</v>
      </c>
      <c r="AT1061" s="93" t="s">
        <v>845</v>
      </c>
      <c r="AU1061" s="92" t="s">
        <v>1174</v>
      </c>
      <c r="AV1061" s="83" t="str">
        <f t="shared" si="433"/>
        <v>21043</v>
      </c>
      <c r="AX1061" s="7" t="s">
        <v>3753</v>
      </c>
    </row>
    <row r="1062" spans="1:50" ht="13" hidden="1" customHeight="1" outlineLevel="1">
      <c r="A1062" t="s">
        <v>676</v>
      </c>
      <c r="B1062" t="s">
        <v>1226</v>
      </c>
      <c r="C1062" s="1">
        <f t="shared" si="422"/>
        <v>5469</v>
      </c>
      <c r="D1062" s="7">
        <f>RANK(N1062,(N1062:P1062,Q1062:AE1062))</f>
        <v>2</v>
      </c>
      <c r="E1062" s="7">
        <f>RANK(O1062,(N1062:P1062,Q1062:AE1062))</f>
        <v>1</v>
      </c>
      <c r="F1062" s="7">
        <f>IF(P1062&gt;0,RANK(P1062,(N1062:P1062,Q1062:AE1062)),0)</f>
        <v>3</v>
      </c>
      <c r="G1062" s="1">
        <f t="shared" si="423"/>
        <v>3162</v>
      </c>
      <c r="H1062" s="2">
        <f t="shared" si="424"/>
        <v>0.57816785518376301</v>
      </c>
      <c r="I1062" s="2"/>
      <c r="J1062" s="2">
        <f t="shared" si="425"/>
        <v>0.20515633571036754</v>
      </c>
      <c r="K1062" s="2">
        <f t="shared" si="426"/>
        <v>0.78332419089413052</v>
      </c>
      <c r="L1062" s="2">
        <f t="shared" si="427"/>
        <v>6.582556226001097E-3</v>
      </c>
      <c r="M1062" s="2">
        <f t="shared" si="428"/>
        <v>4.9369171695008698E-3</v>
      </c>
      <c r="N1062" s="1">
        <v>1122</v>
      </c>
      <c r="O1062" s="1">
        <v>4284</v>
      </c>
      <c r="P1062" s="1">
        <v>36</v>
      </c>
      <c r="Q1062" s="1">
        <v>12</v>
      </c>
      <c r="R1062" s="1">
        <v>7</v>
      </c>
      <c r="S1062" s="1">
        <v>3</v>
      </c>
      <c r="T1062" s="1">
        <v>5</v>
      </c>
      <c r="AG1062" s="7">
        <f>IF(Q1062&gt;0,RANK(Q1062,(N1062:P1062,Q1062:AE1062)),0)</f>
        <v>4</v>
      </c>
      <c r="AH1062" s="7">
        <f>IF(R1062&gt;0,RANK(R1062,(N1062:P1062,Q1062:AE1062)),0)</f>
        <v>5</v>
      </c>
      <c r="AI1062" s="7">
        <f>IF(T1062&gt;0,RANK(T1062,(N1062:P1062,Q1062:AE1062)),0)</f>
        <v>6</v>
      </c>
      <c r="AJ1062" s="7">
        <f>IF(S1062&gt;0,RANK(S1062,(N1062:P1062,Q1062:AE1062)),0)</f>
        <v>7</v>
      </c>
      <c r="AK1062" s="2">
        <f t="shared" si="429"/>
        <v>2.1941854086670325E-3</v>
      </c>
      <c r="AL1062" s="2">
        <f t="shared" si="430"/>
        <v>1.2799414883891023E-3</v>
      </c>
      <c r="AM1062" s="2">
        <f t="shared" si="431"/>
        <v>9.1424392027793016E-4</v>
      </c>
      <c r="AN1062" s="2">
        <f t="shared" si="432"/>
        <v>5.4854635216675812E-4</v>
      </c>
      <c r="AP1062" t="s">
        <v>676</v>
      </c>
      <c r="AQ1062" t="s">
        <v>1226</v>
      </c>
      <c r="AR1062">
        <v>2</v>
      </c>
      <c r="AT1062" s="93" t="s">
        <v>845</v>
      </c>
      <c r="AU1062" s="92" t="s">
        <v>130</v>
      </c>
      <c r="AV1062" s="83" t="str">
        <f t="shared" si="433"/>
        <v>21045</v>
      </c>
      <c r="AX1062" s="7" t="s">
        <v>3753</v>
      </c>
    </row>
    <row r="1063" spans="1:50" ht="13" hidden="1" customHeight="1" outlineLevel="1">
      <c r="A1063" t="s">
        <v>3913</v>
      </c>
      <c r="B1063" t="s">
        <v>1226</v>
      </c>
      <c r="C1063" s="1">
        <f t="shared" si="422"/>
        <v>17773</v>
      </c>
      <c r="D1063" s="7">
        <f>RANK(N1063,(N1063:P1063,Q1063:AE1063))</f>
        <v>2</v>
      </c>
      <c r="E1063" s="7">
        <f>RANK(O1063,(N1063:P1063,Q1063:AE1063))</f>
        <v>1</v>
      </c>
      <c r="F1063" s="7">
        <f>IF(P1063&gt;0,RANK(P1063,(N1063:P1063,Q1063:AE1063)),0)</f>
        <v>3</v>
      </c>
      <c r="G1063" s="1">
        <f t="shared" si="423"/>
        <v>4009</v>
      </c>
      <c r="H1063" s="2">
        <f t="shared" si="424"/>
        <v>0.22556687109660722</v>
      </c>
      <c r="I1063" s="2"/>
      <c r="J1063" s="2">
        <f t="shared" si="425"/>
        <v>0.38136499184155742</v>
      </c>
      <c r="K1063" s="2">
        <f t="shared" si="426"/>
        <v>0.60693186293816459</v>
      </c>
      <c r="L1063" s="2">
        <f t="shared" si="427"/>
        <v>7.7083216114330723E-3</v>
      </c>
      <c r="M1063" s="2">
        <f t="shared" si="428"/>
        <v>3.9948236088449716E-3</v>
      </c>
      <c r="N1063" s="1">
        <v>6778</v>
      </c>
      <c r="O1063" s="1">
        <v>10787</v>
      </c>
      <c r="P1063" s="1">
        <v>137</v>
      </c>
      <c r="Q1063" s="1">
        <v>31</v>
      </c>
      <c r="R1063" s="1">
        <v>19</v>
      </c>
      <c r="S1063" s="1">
        <v>6</v>
      </c>
      <c r="T1063" s="1">
        <v>15</v>
      </c>
      <c r="AG1063" s="7">
        <f>IF(Q1063&gt;0,RANK(Q1063,(N1063:P1063,Q1063:AE1063)),0)</f>
        <v>4</v>
      </c>
      <c r="AH1063" s="7">
        <f>IF(R1063&gt;0,RANK(R1063,(N1063:P1063,Q1063:AE1063)),0)</f>
        <v>5</v>
      </c>
      <c r="AI1063" s="7">
        <f>IF(T1063&gt;0,RANK(T1063,(N1063:P1063,Q1063:AE1063)),0)</f>
        <v>6</v>
      </c>
      <c r="AJ1063" s="7">
        <f>IF(S1063&gt;0,RANK(S1063,(N1063:P1063,Q1063:AE1063)),0)</f>
        <v>7</v>
      </c>
      <c r="AK1063" s="2">
        <f t="shared" si="429"/>
        <v>1.7442187587914252E-3</v>
      </c>
      <c r="AL1063" s="2">
        <f t="shared" si="430"/>
        <v>1.0690373037753897E-3</v>
      </c>
      <c r="AM1063" s="2">
        <f t="shared" si="431"/>
        <v>8.4397681877004446E-4</v>
      </c>
      <c r="AN1063" s="2">
        <f t="shared" si="432"/>
        <v>3.3759072750801778E-4</v>
      </c>
      <c r="AP1063" t="s">
        <v>3913</v>
      </c>
      <c r="AQ1063" t="s">
        <v>1226</v>
      </c>
      <c r="AR1063">
        <v>1</v>
      </c>
      <c r="AT1063" s="93" t="s">
        <v>845</v>
      </c>
      <c r="AU1063" s="92" t="s">
        <v>131</v>
      </c>
      <c r="AV1063" s="83" t="str">
        <f t="shared" si="433"/>
        <v>21047</v>
      </c>
      <c r="AX1063" s="7" t="s">
        <v>3753</v>
      </c>
    </row>
    <row r="1064" spans="1:50" ht="13" hidden="1" customHeight="1" outlineLevel="1">
      <c r="A1064" t="s">
        <v>1393</v>
      </c>
      <c r="B1064" t="s">
        <v>1226</v>
      </c>
      <c r="C1064" s="1">
        <f t="shared" si="422"/>
        <v>12473</v>
      </c>
      <c r="D1064" s="7">
        <f>RANK(N1064,(N1064:P1064,Q1064:AE1064))</f>
        <v>2</v>
      </c>
      <c r="E1064" s="7">
        <f>RANK(O1064,(N1064:P1064,Q1064:AE1064))</f>
        <v>1</v>
      </c>
      <c r="F1064" s="7">
        <f>IF(P1064&gt;0,RANK(P1064,(N1064:P1064,Q1064:AE1064)),0)</f>
        <v>3</v>
      </c>
      <c r="G1064" s="1">
        <f t="shared" si="423"/>
        <v>2379</v>
      </c>
      <c r="H1064" s="2">
        <f t="shared" si="424"/>
        <v>0.19073198107913092</v>
      </c>
      <c r="I1064" s="2"/>
      <c r="J1064" s="2">
        <f t="shared" si="425"/>
        <v>0.3942916700072156</v>
      </c>
      <c r="K1064" s="2">
        <f t="shared" si="426"/>
        <v>0.58502365108634646</v>
      </c>
      <c r="L1064" s="2">
        <f t="shared" si="427"/>
        <v>1.5313076244688527E-2</v>
      </c>
      <c r="M1064" s="2">
        <f t="shared" si="428"/>
        <v>5.3716026617493546E-3</v>
      </c>
      <c r="N1064" s="1">
        <v>4918</v>
      </c>
      <c r="O1064" s="1">
        <v>7297</v>
      </c>
      <c r="P1064" s="1">
        <v>191</v>
      </c>
      <c r="Q1064" s="1">
        <v>24</v>
      </c>
      <c r="R1064" s="1">
        <v>22</v>
      </c>
      <c r="S1064" s="1">
        <v>13</v>
      </c>
      <c r="T1064" s="1">
        <v>8</v>
      </c>
      <c r="AG1064" s="7">
        <f>IF(Q1064&gt;0,RANK(Q1064,(N1064:P1064,Q1064:AE1064)),0)</f>
        <v>4</v>
      </c>
      <c r="AH1064" s="7">
        <f>IF(R1064&gt;0,RANK(R1064,(N1064:P1064,Q1064:AE1064)),0)</f>
        <v>5</v>
      </c>
      <c r="AI1064" s="7">
        <f>IF(T1064&gt;0,RANK(T1064,(N1064:P1064,Q1064:AE1064)),0)</f>
        <v>7</v>
      </c>
      <c r="AJ1064" s="7">
        <f>IF(S1064&gt;0,RANK(S1064,(N1064:P1064,Q1064:AE1064)),0)</f>
        <v>6</v>
      </c>
      <c r="AK1064" s="2">
        <f t="shared" si="429"/>
        <v>1.924156177343061E-3</v>
      </c>
      <c r="AL1064" s="2">
        <f t="shared" si="430"/>
        <v>1.7638098292311393E-3</v>
      </c>
      <c r="AM1064" s="2">
        <f t="shared" si="431"/>
        <v>6.4138539244768704E-4</v>
      </c>
      <c r="AN1064" s="2">
        <f t="shared" si="432"/>
        <v>1.0422512627274914E-3</v>
      </c>
      <c r="AP1064" t="s">
        <v>1393</v>
      </c>
      <c r="AQ1064" t="s">
        <v>1226</v>
      </c>
      <c r="AR1064">
        <v>6</v>
      </c>
      <c r="AT1064" s="93" t="s">
        <v>845</v>
      </c>
      <c r="AU1064" s="92" t="s">
        <v>132</v>
      </c>
      <c r="AV1064" s="83" t="str">
        <f t="shared" si="433"/>
        <v>21049</v>
      </c>
      <c r="AX1064" s="7" t="s">
        <v>3753</v>
      </c>
    </row>
    <row r="1065" spans="1:50" ht="13" hidden="1" customHeight="1" outlineLevel="1">
      <c r="A1065" t="s">
        <v>3531</v>
      </c>
      <c r="B1065" t="s">
        <v>1226</v>
      </c>
      <c r="C1065" s="1">
        <f t="shared" si="422"/>
        <v>6719</v>
      </c>
      <c r="D1065" s="7">
        <f>RANK(N1065,(N1065:P1065,Q1065:AE1065))</f>
        <v>2</v>
      </c>
      <c r="E1065" s="7">
        <f>RANK(O1065,(N1065:P1065,Q1065:AE1065))</f>
        <v>1</v>
      </c>
      <c r="F1065" s="7">
        <f>IF(P1065&gt;0,RANK(P1065,(N1065:P1065,Q1065:AE1065)),0)</f>
        <v>3</v>
      </c>
      <c r="G1065" s="1">
        <f t="shared" si="423"/>
        <v>3203</v>
      </c>
      <c r="H1065" s="2">
        <f t="shared" si="424"/>
        <v>0.47670784342908173</v>
      </c>
      <c r="I1065" s="2"/>
      <c r="J1065" s="2">
        <f t="shared" si="425"/>
        <v>0.25643696978717073</v>
      </c>
      <c r="K1065" s="2">
        <f t="shared" si="426"/>
        <v>0.73314481321625247</v>
      </c>
      <c r="L1065" s="2">
        <f t="shared" si="427"/>
        <v>4.1672867986307484E-3</v>
      </c>
      <c r="M1065" s="2">
        <f t="shared" si="428"/>
        <v>6.2509301979461083E-3</v>
      </c>
      <c r="N1065" s="1">
        <v>1723</v>
      </c>
      <c r="O1065" s="1">
        <v>4926</v>
      </c>
      <c r="P1065" s="1">
        <v>28</v>
      </c>
      <c r="Q1065" s="1">
        <v>26</v>
      </c>
      <c r="R1065" s="1">
        <v>4</v>
      </c>
      <c r="S1065" s="1">
        <v>4</v>
      </c>
      <c r="T1065" s="1">
        <v>8</v>
      </c>
      <c r="AG1065" s="7">
        <f>IF(Q1065&gt;0,RANK(Q1065,(N1065:P1065,Q1065:AE1065)),0)</f>
        <v>4</v>
      </c>
      <c r="AH1065" s="7">
        <f>IF(R1065&gt;0,RANK(R1065,(N1065:P1065,Q1065:AE1065)),0)</f>
        <v>6</v>
      </c>
      <c r="AI1065" s="7">
        <f>IF(T1065&gt;0,RANK(T1065,(N1065:P1065,Q1065:AE1065)),0)</f>
        <v>5</v>
      </c>
      <c r="AJ1065" s="7">
        <f>IF(S1065&gt;0,RANK(S1065,(N1065:P1065,Q1065:AE1065)),0)</f>
        <v>6</v>
      </c>
      <c r="AK1065" s="2">
        <f t="shared" si="429"/>
        <v>3.8696234558714096E-3</v>
      </c>
      <c r="AL1065" s="2">
        <f t="shared" si="430"/>
        <v>5.9532668551867836E-4</v>
      </c>
      <c r="AM1065" s="2">
        <f t="shared" si="431"/>
        <v>1.1906533710373567E-3</v>
      </c>
      <c r="AN1065" s="2">
        <f t="shared" si="432"/>
        <v>5.9532668551867836E-4</v>
      </c>
      <c r="AP1065" t="s">
        <v>3531</v>
      </c>
      <c r="AQ1065" t="s">
        <v>1226</v>
      </c>
      <c r="AR1065">
        <v>5</v>
      </c>
      <c r="AT1065" s="93" t="s">
        <v>845</v>
      </c>
      <c r="AU1065" s="92" t="s">
        <v>658</v>
      </c>
      <c r="AV1065" s="83" t="str">
        <f t="shared" si="433"/>
        <v>21051</v>
      </c>
      <c r="AX1065" s="7" t="s">
        <v>3753</v>
      </c>
    </row>
    <row r="1066" spans="1:50" ht="13" hidden="1" customHeight="1" outlineLevel="1">
      <c r="A1066" t="s">
        <v>2222</v>
      </c>
      <c r="B1066" t="s">
        <v>1226</v>
      </c>
      <c r="C1066" s="1">
        <f t="shared" si="422"/>
        <v>4305</v>
      </c>
      <c r="D1066" s="7">
        <f>RANK(N1066,(N1066:P1066,Q1066:AE1066))</f>
        <v>2</v>
      </c>
      <c r="E1066" s="7">
        <f>RANK(O1066,(N1066:P1066,Q1066:AE1066))</f>
        <v>1</v>
      </c>
      <c r="F1066" s="7">
        <f>IF(P1066&gt;0,RANK(P1066,(N1066:P1066,Q1066:AE1066)),0)</f>
        <v>3</v>
      </c>
      <c r="G1066" s="1">
        <f t="shared" si="423"/>
        <v>2192</v>
      </c>
      <c r="H1066" s="2">
        <f t="shared" si="424"/>
        <v>0.50917537746806041</v>
      </c>
      <c r="I1066" s="2"/>
      <c r="J1066" s="2">
        <f t="shared" si="425"/>
        <v>0.2397212543554007</v>
      </c>
      <c r="K1066" s="2">
        <f t="shared" si="426"/>
        <v>0.74889663182346111</v>
      </c>
      <c r="L1066" s="2">
        <f t="shared" si="427"/>
        <v>5.5749128919860627E-3</v>
      </c>
      <c r="M1066" s="2">
        <f t="shared" si="428"/>
        <v>5.8072009291521218E-3</v>
      </c>
      <c r="N1066" s="1">
        <v>1032</v>
      </c>
      <c r="O1066" s="1">
        <v>3224</v>
      </c>
      <c r="P1066" s="1">
        <v>24</v>
      </c>
      <c r="Q1066" s="1">
        <v>14</v>
      </c>
      <c r="R1066" s="1">
        <v>3</v>
      </c>
      <c r="S1066" s="1">
        <v>4</v>
      </c>
      <c r="T1066" s="1">
        <v>4</v>
      </c>
      <c r="AG1066" s="7">
        <f>IF(Q1066&gt;0,RANK(Q1066,(N1066:P1066,Q1066:AE1066)),0)</f>
        <v>4</v>
      </c>
      <c r="AH1066" s="7">
        <f>IF(R1066&gt;0,RANK(R1066,(N1066:P1066,Q1066:AE1066)),0)</f>
        <v>7</v>
      </c>
      <c r="AI1066" s="7">
        <f>IF(T1066&gt;0,RANK(T1066,(N1066:P1066,Q1066:AE1066)),0)</f>
        <v>5</v>
      </c>
      <c r="AJ1066" s="7">
        <f>IF(S1066&gt;0,RANK(S1066,(N1066:P1066,Q1066:AE1066)),0)</f>
        <v>5</v>
      </c>
      <c r="AK1066" s="2">
        <f t="shared" si="429"/>
        <v>3.2520325203252032E-3</v>
      </c>
      <c r="AL1066" s="2">
        <f t="shared" si="430"/>
        <v>6.9686411149825784E-4</v>
      </c>
      <c r="AM1066" s="2">
        <f t="shared" si="431"/>
        <v>9.2915214866434379E-4</v>
      </c>
      <c r="AN1066" s="2">
        <f t="shared" si="432"/>
        <v>9.2915214866434379E-4</v>
      </c>
      <c r="AP1066" t="s">
        <v>2222</v>
      </c>
      <c r="AQ1066" t="s">
        <v>1226</v>
      </c>
      <c r="AR1066">
        <v>1</v>
      </c>
      <c r="AT1066" s="93" t="s">
        <v>845</v>
      </c>
      <c r="AU1066" s="92" t="s">
        <v>659</v>
      </c>
      <c r="AV1066" s="83" t="str">
        <f t="shared" si="433"/>
        <v>21053</v>
      </c>
      <c r="AX1066" s="7" t="s">
        <v>3753</v>
      </c>
    </row>
    <row r="1067" spans="1:50" ht="13" hidden="1" customHeight="1" outlineLevel="1">
      <c r="A1067" t="s">
        <v>1046</v>
      </c>
      <c r="B1067" t="s">
        <v>1226</v>
      </c>
      <c r="C1067" s="1">
        <f t="shared" si="422"/>
        <v>4154</v>
      </c>
      <c r="D1067" s="7">
        <f>RANK(N1067,(N1067:P1067,Q1067:AE1067))</f>
        <v>2</v>
      </c>
      <c r="E1067" s="7">
        <f>RANK(O1067,(N1067:P1067,Q1067:AE1067))</f>
        <v>1</v>
      </c>
      <c r="F1067" s="7">
        <f>IF(P1067&gt;0,RANK(P1067,(N1067:P1067,Q1067:AE1067)),0)</f>
        <v>3</v>
      </c>
      <c r="G1067" s="1">
        <f t="shared" si="423"/>
        <v>859</v>
      </c>
      <c r="H1067" s="2">
        <f t="shared" si="424"/>
        <v>0.20678863745787193</v>
      </c>
      <c r="I1067" s="2"/>
      <c r="J1067" s="2">
        <f t="shared" si="425"/>
        <v>0.38757823784304285</v>
      </c>
      <c r="K1067" s="2">
        <f t="shared" si="426"/>
        <v>0.59436687530091481</v>
      </c>
      <c r="L1067" s="2">
        <f t="shared" si="427"/>
        <v>9.8700048146364953E-3</v>
      </c>
      <c r="M1067" s="2">
        <f t="shared" si="428"/>
        <v>8.1848820414059005E-3</v>
      </c>
      <c r="N1067" s="1">
        <v>1610</v>
      </c>
      <c r="O1067" s="1">
        <v>2469</v>
      </c>
      <c r="P1067" s="1">
        <v>41</v>
      </c>
      <c r="Q1067" s="1">
        <v>24</v>
      </c>
      <c r="R1067" s="1">
        <v>4</v>
      </c>
      <c r="S1067" s="1">
        <v>3</v>
      </c>
      <c r="T1067" s="1">
        <v>3</v>
      </c>
      <c r="AG1067" s="7">
        <f>IF(Q1067&gt;0,RANK(Q1067,(N1067:P1067,Q1067:AE1067)),0)</f>
        <v>4</v>
      </c>
      <c r="AH1067" s="7">
        <f>IF(R1067&gt;0,RANK(R1067,(N1067:P1067,Q1067:AE1067)),0)</f>
        <v>5</v>
      </c>
      <c r="AI1067" s="7">
        <f>IF(T1067&gt;0,RANK(T1067,(N1067:P1067,Q1067:AE1067)),0)</f>
        <v>6</v>
      </c>
      <c r="AJ1067" s="7">
        <f>IF(S1067&gt;0,RANK(S1067,(N1067:P1067,Q1067:AE1067)),0)</f>
        <v>6</v>
      </c>
      <c r="AK1067" s="2">
        <f t="shared" si="429"/>
        <v>5.7775637939335581E-3</v>
      </c>
      <c r="AL1067" s="2">
        <f t="shared" si="430"/>
        <v>9.6292729898892631E-4</v>
      </c>
      <c r="AM1067" s="2">
        <f t="shared" si="431"/>
        <v>7.2219547424169476E-4</v>
      </c>
      <c r="AN1067" s="2">
        <f t="shared" si="432"/>
        <v>7.2219547424169476E-4</v>
      </c>
      <c r="AP1067" t="s">
        <v>1046</v>
      </c>
      <c r="AQ1067" t="s">
        <v>1226</v>
      </c>
      <c r="AR1067">
        <v>1</v>
      </c>
      <c r="AT1067" s="93" t="s">
        <v>845</v>
      </c>
      <c r="AU1067" s="92" t="s">
        <v>660</v>
      </c>
      <c r="AV1067" s="83" t="str">
        <f t="shared" si="433"/>
        <v>21055</v>
      </c>
      <c r="AX1067" s="7" t="s">
        <v>3753</v>
      </c>
    </row>
    <row r="1068" spans="1:50" ht="13" hidden="1" customHeight="1" outlineLevel="1">
      <c r="A1068" t="s">
        <v>2622</v>
      </c>
      <c r="B1068" t="s">
        <v>1226</v>
      </c>
      <c r="C1068" s="1">
        <f t="shared" si="422"/>
        <v>3006</v>
      </c>
      <c r="D1068" s="7">
        <f>RANK(N1068,(N1068:P1068,Q1068:AE1068))</f>
        <v>2</v>
      </c>
      <c r="E1068" s="7">
        <f>RANK(O1068,(N1068:P1068,Q1068:AE1068))</f>
        <v>1</v>
      </c>
      <c r="F1068" s="7">
        <f>IF(P1068&gt;0,RANK(P1068,(N1068:P1068,Q1068:AE1068)),0)</f>
        <v>3</v>
      </c>
      <c r="G1068" s="1">
        <f t="shared" si="423"/>
        <v>1484</v>
      </c>
      <c r="H1068" s="2">
        <f t="shared" si="424"/>
        <v>0.49367930805056554</v>
      </c>
      <c r="I1068" s="2"/>
      <c r="J1068" s="2">
        <f t="shared" si="425"/>
        <v>0.24484364604125083</v>
      </c>
      <c r="K1068" s="2">
        <f t="shared" si="426"/>
        <v>0.73852295409181634</v>
      </c>
      <c r="L1068" s="2">
        <f t="shared" si="427"/>
        <v>7.3186959414504324E-3</v>
      </c>
      <c r="M1068" s="2">
        <f t="shared" si="428"/>
        <v>9.3147039254823649E-3</v>
      </c>
      <c r="N1068" s="1">
        <v>736</v>
      </c>
      <c r="O1068" s="1">
        <v>2220</v>
      </c>
      <c r="P1068" s="1">
        <v>22</v>
      </c>
      <c r="Q1068" s="1">
        <v>8</v>
      </c>
      <c r="R1068" s="1">
        <v>13</v>
      </c>
      <c r="S1068" s="1">
        <v>4</v>
      </c>
      <c r="T1068" s="1">
        <v>3</v>
      </c>
      <c r="AG1068" s="7">
        <f>IF(Q1068&gt;0,RANK(Q1068,(N1068:P1068,Q1068:AE1068)),0)</f>
        <v>5</v>
      </c>
      <c r="AH1068" s="7">
        <f>IF(R1068&gt;0,RANK(R1068,(N1068:P1068,Q1068:AE1068)),0)</f>
        <v>4</v>
      </c>
      <c r="AI1068" s="7">
        <f>IF(T1068&gt;0,RANK(T1068,(N1068:P1068,Q1068:AE1068)),0)</f>
        <v>7</v>
      </c>
      <c r="AJ1068" s="7">
        <f>IF(S1068&gt;0,RANK(S1068,(N1068:P1068,Q1068:AE1068)),0)</f>
        <v>6</v>
      </c>
      <c r="AK1068" s="2">
        <f t="shared" si="429"/>
        <v>2.6613439787092482E-3</v>
      </c>
      <c r="AL1068" s="2">
        <f t="shared" si="430"/>
        <v>4.3246839654025281E-3</v>
      </c>
      <c r="AM1068" s="2">
        <f t="shared" si="431"/>
        <v>9.9800399201596798E-4</v>
      </c>
      <c r="AN1068" s="2">
        <f t="shared" si="432"/>
        <v>1.3306719893546241E-3</v>
      </c>
      <c r="AP1068" t="s">
        <v>2622</v>
      </c>
      <c r="AQ1068" t="s">
        <v>1226</v>
      </c>
      <c r="AR1068">
        <v>1</v>
      </c>
      <c r="AT1068" s="93" t="s">
        <v>845</v>
      </c>
      <c r="AU1068" s="92" t="s">
        <v>199</v>
      </c>
      <c r="AV1068" s="83" t="str">
        <f t="shared" si="433"/>
        <v>21057</v>
      </c>
      <c r="AX1068" s="7" t="s">
        <v>3753</v>
      </c>
    </row>
    <row r="1069" spans="1:50" ht="13" hidden="1" customHeight="1" outlineLevel="1">
      <c r="A1069" t="s">
        <v>3187</v>
      </c>
      <c r="B1069" t="s">
        <v>1226</v>
      </c>
      <c r="C1069" s="1">
        <f t="shared" si="422"/>
        <v>36240</v>
      </c>
      <c r="D1069" s="7">
        <f>RANK(N1069,(N1069:P1069,Q1069:AE1069))</f>
        <v>2</v>
      </c>
      <c r="E1069" s="7">
        <f>RANK(O1069,(N1069:P1069,Q1069:AE1069))</f>
        <v>1</v>
      </c>
      <c r="F1069" s="7">
        <f>IF(P1069&gt;0,RANK(P1069,(N1069:P1069,Q1069:AE1069)),0)</f>
        <v>3</v>
      </c>
      <c r="G1069" s="1">
        <f t="shared" si="423"/>
        <v>7235</v>
      </c>
      <c r="H1069" s="2">
        <f t="shared" si="424"/>
        <v>0.19964128035320089</v>
      </c>
      <c r="I1069" s="2"/>
      <c r="J1069" s="2">
        <f t="shared" si="425"/>
        <v>0.38979028697571744</v>
      </c>
      <c r="K1069" s="2">
        <f t="shared" si="426"/>
        <v>0.58943156732891833</v>
      </c>
      <c r="L1069" s="2">
        <f t="shared" si="427"/>
        <v>1.3962472406181016E-2</v>
      </c>
      <c r="M1069" s="2">
        <f t="shared" si="428"/>
        <v>6.8156732891831648E-3</v>
      </c>
      <c r="N1069" s="1">
        <v>14126</v>
      </c>
      <c r="O1069" s="1">
        <v>21361</v>
      </c>
      <c r="P1069" s="1">
        <v>506</v>
      </c>
      <c r="Q1069" s="1">
        <v>98</v>
      </c>
      <c r="R1069" s="1">
        <v>67</v>
      </c>
      <c r="S1069" s="1">
        <v>50</v>
      </c>
      <c r="T1069" s="1">
        <v>32</v>
      </c>
      <c r="AG1069" s="7">
        <f>IF(Q1069&gt;0,RANK(Q1069,(N1069:P1069,Q1069:AE1069)),0)</f>
        <v>4</v>
      </c>
      <c r="AH1069" s="7">
        <f>IF(R1069&gt;0,RANK(R1069,(N1069:P1069,Q1069:AE1069)),0)</f>
        <v>5</v>
      </c>
      <c r="AI1069" s="7">
        <f>IF(T1069&gt;0,RANK(T1069,(N1069:P1069,Q1069:AE1069)),0)</f>
        <v>7</v>
      </c>
      <c r="AJ1069" s="7">
        <f>IF(S1069&gt;0,RANK(S1069,(N1069:P1069,Q1069:AE1069)),0)</f>
        <v>6</v>
      </c>
      <c r="AK1069" s="2">
        <f t="shared" si="429"/>
        <v>2.7041942604856513E-3</v>
      </c>
      <c r="AL1069" s="2">
        <f t="shared" si="430"/>
        <v>1.8487858719646799E-3</v>
      </c>
      <c r="AM1069" s="2">
        <f t="shared" si="431"/>
        <v>8.8300220750551876E-4</v>
      </c>
      <c r="AN1069" s="2">
        <f t="shared" si="432"/>
        <v>1.3796909492273732E-3</v>
      </c>
      <c r="AP1069" t="s">
        <v>3187</v>
      </c>
      <c r="AQ1069" t="s">
        <v>1226</v>
      </c>
      <c r="AR1069">
        <v>2</v>
      </c>
      <c r="AT1069" s="93" t="s">
        <v>845</v>
      </c>
      <c r="AU1069" s="92" t="s">
        <v>200</v>
      </c>
      <c r="AV1069" s="83" t="str">
        <f t="shared" si="433"/>
        <v>21059</v>
      </c>
      <c r="AX1069" s="7" t="s">
        <v>3753</v>
      </c>
    </row>
    <row r="1070" spans="1:50" ht="13" hidden="1" customHeight="1" outlineLevel="1">
      <c r="A1070" t="s">
        <v>2623</v>
      </c>
      <c r="B1070" t="s">
        <v>1226</v>
      </c>
      <c r="C1070" s="1">
        <f t="shared" si="422"/>
        <v>4995</v>
      </c>
      <c r="D1070" s="7">
        <f>RANK(N1070,(N1070:P1070,Q1070:AE1070))</f>
        <v>2</v>
      </c>
      <c r="E1070" s="7">
        <f>RANK(O1070,(N1070:P1070,Q1070:AE1070))</f>
        <v>1</v>
      </c>
      <c r="F1070" s="7">
        <f>IF(P1070&gt;0,RANK(P1070,(N1070:P1070,Q1070:AE1070)),0)</f>
        <v>3</v>
      </c>
      <c r="G1070" s="1">
        <f t="shared" si="423"/>
        <v>1540</v>
      </c>
      <c r="H1070" s="2">
        <f t="shared" si="424"/>
        <v>0.3083083083083083</v>
      </c>
      <c r="I1070" s="2"/>
      <c r="J1070" s="2">
        <f t="shared" si="425"/>
        <v>0.34234234234234234</v>
      </c>
      <c r="K1070" s="2">
        <f t="shared" si="426"/>
        <v>0.65065065065065064</v>
      </c>
      <c r="L1070" s="2">
        <f t="shared" si="427"/>
        <v>3.4034034034034033E-3</v>
      </c>
      <c r="M1070" s="2">
        <f t="shared" si="428"/>
        <v>3.6036036036035568E-3</v>
      </c>
      <c r="N1070" s="1">
        <v>1710</v>
      </c>
      <c r="O1070" s="1">
        <v>3250</v>
      </c>
      <c r="P1070" s="1">
        <v>17</v>
      </c>
      <c r="Q1070" s="1">
        <v>9</v>
      </c>
      <c r="R1070" s="1">
        <v>7</v>
      </c>
      <c r="S1070" s="1">
        <v>1</v>
      </c>
      <c r="T1070" s="1">
        <v>1</v>
      </c>
      <c r="AG1070" s="7">
        <f>IF(Q1070&gt;0,RANK(Q1070,(N1070:P1070,Q1070:AE1070)),0)</f>
        <v>4</v>
      </c>
      <c r="AH1070" s="7">
        <f>IF(R1070&gt;0,RANK(R1070,(N1070:P1070,Q1070:AE1070)),0)</f>
        <v>5</v>
      </c>
      <c r="AI1070" s="7">
        <f>IF(T1070&gt;0,RANK(T1070,(N1070:P1070,Q1070:AE1070)),0)</f>
        <v>6</v>
      </c>
      <c r="AJ1070" s="7">
        <f>IF(S1070&gt;0,RANK(S1070,(N1070:P1070,Q1070:AE1070)),0)</f>
        <v>6</v>
      </c>
      <c r="AK1070" s="2">
        <f t="shared" si="429"/>
        <v>1.8018018018018018E-3</v>
      </c>
      <c r="AL1070" s="2">
        <f t="shared" si="430"/>
        <v>1.4014014014014013E-3</v>
      </c>
      <c r="AM1070" s="2">
        <f t="shared" si="431"/>
        <v>2.0020020020020021E-4</v>
      </c>
      <c r="AN1070" s="2">
        <f t="shared" si="432"/>
        <v>2.0020020020020021E-4</v>
      </c>
      <c r="AP1070" t="s">
        <v>2623</v>
      </c>
      <c r="AQ1070" t="s">
        <v>1226</v>
      </c>
      <c r="AR1070">
        <v>2</v>
      </c>
      <c r="AT1070" s="93" t="s">
        <v>845</v>
      </c>
      <c r="AU1070" s="92" t="s">
        <v>201</v>
      </c>
      <c r="AV1070" s="83" t="str">
        <f t="shared" si="433"/>
        <v>21061</v>
      </c>
      <c r="AX1070" s="7" t="s">
        <v>3753</v>
      </c>
    </row>
    <row r="1071" spans="1:50" ht="13" hidden="1" customHeight="1" outlineLevel="1">
      <c r="A1071" t="s">
        <v>181</v>
      </c>
      <c r="B1071" t="s">
        <v>1226</v>
      </c>
      <c r="C1071" s="1">
        <f t="shared" si="422"/>
        <v>2381</v>
      </c>
      <c r="D1071" s="7">
        <f>RANK(N1071,(N1071:P1071,Q1071:AE1071))</f>
        <v>1</v>
      </c>
      <c r="E1071" s="7">
        <f>RANK(O1071,(N1071:P1071,Q1071:AE1071))</f>
        <v>2</v>
      </c>
      <c r="F1071" s="7">
        <f>IF(P1071&gt;0,RANK(P1071,(N1071:P1071,Q1071:AE1071)),0)</f>
        <v>3</v>
      </c>
      <c r="G1071" s="1">
        <f t="shared" si="423"/>
        <v>698</v>
      </c>
      <c r="H1071" s="2">
        <f t="shared" si="424"/>
        <v>0.29315413691726167</v>
      </c>
      <c r="I1071" s="2"/>
      <c r="J1071" s="2">
        <f t="shared" si="425"/>
        <v>0.64048719025619483</v>
      </c>
      <c r="K1071" s="2">
        <f t="shared" si="426"/>
        <v>0.34733305333893322</v>
      </c>
      <c r="L1071" s="2">
        <f t="shared" si="427"/>
        <v>7.9798404031919366E-3</v>
      </c>
      <c r="M1071" s="2">
        <f t="shared" si="428"/>
        <v>4.1999160016800187E-3</v>
      </c>
      <c r="N1071" s="1">
        <v>1525</v>
      </c>
      <c r="O1071" s="1">
        <v>827</v>
      </c>
      <c r="P1071" s="1">
        <v>19</v>
      </c>
      <c r="Q1071" s="1">
        <v>3</v>
      </c>
      <c r="R1071" s="1">
        <v>2</v>
      </c>
      <c r="S1071" s="1">
        <v>2</v>
      </c>
      <c r="T1071" s="1">
        <v>3</v>
      </c>
      <c r="AG1071" s="7">
        <f>IF(Q1071&gt;0,RANK(Q1071,(N1071:P1071,Q1071:AE1071)),0)</f>
        <v>4</v>
      </c>
      <c r="AH1071" s="7">
        <f>IF(R1071&gt;0,RANK(R1071,(N1071:P1071,Q1071:AE1071)),0)</f>
        <v>6</v>
      </c>
      <c r="AI1071" s="7">
        <f>IF(T1071&gt;0,RANK(T1071,(N1071:P1071,Q1071:AE1071)),0)</f>
        <v>4</v>
      </c>
      <c r="AJ1071" s="7">
        <f>IF(S1071&gt;0,RANK(S1071,(N1071:P1071,Q1071:AE1071)),0)</f>
        <v>6</v>
      </c>
      <c r="AK1071" s="2">
        <f t="shared" si="429"/>
        <v>1.25997480050399E-3</v>
      </c>
      <c r="AL1071" s="2">
        <f t="shared" si="430"/>
        <v>8.3998320033599333E-4</v>
      </c>
      <c r="AM1071" s="2">
        <f t="shared" si="431"/>
        <v>1.25997480050399E-3</v>
      </c>
      <c r="AN1071" s="2">
        <f t="shared" si="432"/>
        <v>8.3998320033599333E-4</v>
      </c>
      <c r="AP1071" t="s">
        <v>181</v>
      </c>
      <c r="AQ1071" t="s">
        <v>1226</v>
      </c>
      <c r="AR1071">
        <v>4</v>
      </c>
      <c r="AT1071" s="93" t="s">
        <v>845</v>
      </c>
      <c r="AU1071" s="92" t="s">
        <v>202</v>
      </c>
      <c r="AV1071" s="83" t="str">
        <f t="shared" si="433"/>
        <v>21063</v>
      </c>
      <c r="AX1071" s="7" t="s">
        <v>3753</v>
      </c>
    </row>
    <row r="1072" spans="1:50" ht="13" hidden="1" customHeight="1" outlineLevel="1">
      <c r="A1072" t="s">
        <v>1516</v>
      </c>
      <c r="B1072" t="s">
        <v>1226</v>
      </c>
      <c r="C1072" s="1">
        <f t="shared" ref="C1072:C1103" si="434">SUM(N1072:AE1072)</f>
        <v>4710</v>
      </c>
      <c r="D1072" s="7">
        <f>RANK(N1072,(N1072:P1072,Q1072:AE1072))</f>
        <v>2</v>
      </c>
      <c r="E1072" s="7">
        <f>RANK(O1072,(N1072:P1072,Q1072:AE1072))</f>
        <v>1</v>
      </c>
      <c r="F1072" s="7">
        <f>IF(P1072&gt;0,RANK(P1072,(N1072:P1072,Q1072:AE1072)),0)</f>
        <v>3</v>
      </c>
      <c r="G1072" s="1">
        <f t="shared" ref="G1072:G1103" si="435">IF(D1072=1,N1072,IF(E1072=1,O1072,P1072))-IF(D1072=2,N1072,IF(E1072=2,O1072,P1072))</f>
        <v>1442</v>
      </c>
      <c r="H1072" s="2">
        <f t="shared" ref="H1072:H1103" si="436">G1072/C1072</f>
        <v>0.30615711252653927</v>
      </c>
      <c r="I1072" s="2"/>
      <c r="J1072" s="2">
        <f t="shared" ref="J1072:J1103" si="437">IF($C1072=0,"-",N1072/$C1072)</f>
        <v>0.33779193205944796</v>
      </c>
      <c r="K1072" s="2">
        <f t="shared" ref="K1072:K1103" si="438">IF($C1072=0,"-",O1072/$C1072)</f>
        <v>0.64394904458598723</v>
      </c>
      <c r="L1072" s="2">
        <f t="shared" ref="L1072:L1103" si="439">IF($C1072=0,"-",P1072/$C1072)</f>
        <v>1.0828025477707006E-2</v>
      </c>
      <c r="M1072" s="2">
        <f t="shared" ref="M1072:M1103" si="440">IF(C1072=0,"-",(1-J1072-K1072-L1072))</f>
        <v>7.4309978768577461E-3</v>
      </c>
      <c r="N1072" s="1">
        <v>1591</v>
      </c>
      <c r="O1072" s="1">
        <v>3033</v>
      </c>
      <c r="P1072" s="1">
        <v>51</v>
      </c>
      <c r="Q1072" s="1">
        <v>12</v>
      </c>
      <c r="R1072" s="1">
        <v>9</v>
      </c>
      <c r="S1072" s="1">
        <v>2</v>
      </c>
      <c r="T1072" s="1">
        <v>12</v>
      </c>
      <c r="AG1072" s="7">
        <f>IF(Q1072&gt;0,RANK(Q1072,(N1072:P1072,Q1072:AE1072)),0)</f>
        <v>4</v>
      </c>
      <c r="AH1072" s="7">
        <f>IF(R1072&gt;0,RANK(R1072,(N1072:P1072,Q1072:AE1072)),0)</f>
        <v>6</v>
      </c>
      <c r="AI1072" s="7">
        <f>IF(T1072&gt;0,RANK(T1072,(N1072:P1072,Q1072:AE1072)),0)</f>
        <v>4</v>
      </c>
      <c r="AJ1072" s="7">
        <f>IF(S1072&gt;0,RANK(S1072,(N1072:P1072,Q1072:AE1072)),0)</f>
        <v>7</v>
      </c>
      <c r="AK1072" s="2">
        <f t="shared" ref="AK1072:AK1103" si="441">IF($C1072=0,"-",Q1072/$C1072)</f>
        <v>2.5477707006369425E-3</v>
      </c>
      <c r="AL1072" s="2">
        <f t="shared" ref="AL1072:AL1103" si="442">IF($C1072=0,"-",R1072/$C1072)</f>
        <v>1.910828025477707E-3</v>
      </c>
      <c r="AM1072" s="2">
        <f t="shared" ref="AM1072:AM1103" si="443">IF($C1072=0,"-",T1072/$C1072)</f>
        <v>2.5477707006369425E-3</v>
      </c>
      <c r="AN1072" s="2">
        <f t="shared" ref="AN1072:AN1103" si="444">IF($C1072=0,"-",S1072/$C1072)</f>
        <v>4.2462845010615713E-4</v>
      </c>
      <c r="AP1072" t="s">
        <v>1516</v>
      </c>
      <c r="AQ1072" t="s">
        <v>1226</v>
      </c>
      <c r="AR1072">
        <v>6</v>
      </c>
      <c r="AT1072" s="93" t="s">
        <v>845</v>
      </c>
      <c r="AU1072" s="92" t="s">
        <v>1482</v>
      </c>
      <c r="AV1072" s="83" t="str">
        <f t="shared" ref="AV1072:AV1103" si="445">AT1072&amp;AU1072</f>
        <v>21065</v>
      </c>
      <c r="AX1072" s="7" t="s">
        <v>3753</v>
      </c>
    </row>
    <row r="1073" spans="1:50" ht="13" hidden="1" customHeight="1" outlineLevel="1">
      <c r="A1073" t="s">
        <v>945</v>
      </c>
      <c r="B1073" t="s">
        <v>1226</v>
      </c>
      <c r="C1073" s="1">
        <f t="shared" si="434"/>
        <v>105477</v>
      </c>
      <c r="D1073" s="7">
        <f>RANK(N1073,(N1073:P1073,Q1073:AE1073))</f>
        <v>2</v>
      </c>
      <c r="E1073" s="7">
        <f>RANK(O1073,(N1073:P1073,Q1073:AE1073))</f>
        <v>1</v>
      </c>
      <c r="F1073" s="7">
        <f>IF(P1073&gt;0,RANK(P1073,(N1073:P1073,Q1073:AE1073)),0)</f>
        <v>3</v>
      </c>
      <c r="G1073" s="1">
        <f t="shared" si="435"/>
        <v>7218</v>
      </c>
      <c r="H1073" s="2">
        <f t="shared" si="436"/>
        <v>6.8431980431752901E-2</v>
      </c>
      <c r="I1073" s="2"/>
      <c r="J1073" s="2">
        <f t="shared" si="437"/>
        <v>0.44822093916209221</v>
      </c>
      <c r="K1073" s="2">
        <f t="shared" si="438"/>
        <v>0.51665291959384507</v>
      </c>
      <c r="L1073" s="2">
        <f t="shared" si="439"/>
        <v>2.893521810442087E-2</v>
      </c>
      <c r="M1073" s="2">
        <f t="shared" si="440"/>
        <v>6.1909231396418997E-3</v>
      </c>
      <c r="N1073" s="1">
        <v>47277</v>
      </c>
      <c r="O1073" s="1">
        <v>54495</v>
      </c>
      <c r="P1073" s="1">
        <v>3052</v>
      </c>
      <c r="Q1073" s="1">
        <v>217</v>
      </c>
      <c r="R1073" s="1">
        <v>285</v>
      </c>
      <c r="S1073" s="1">
        <v>48</v>
      </c>
      <c r="T1073" s="1">
        <v>101</v>
      </c>
      <c r="U1073" s="1">
        <v>2</v>
      </c>
      <c r="AG1073" s="7">
        <f>IF(Q1073&gt;0,RANK(Q1073,(N1073:P1073,Q1073:AE1073)),0)</f>
        <v>5</v>
      </c>
      <c r="AH1073" s="7">
        <f>IF(R1073&gt;0,RANK(R1073,(N1073:P1073,Q1073:AE1073)),0)</f>
        <v>4</v>
      </c>
      <c r="AI1073" s="7">
        <f>IF(T1073&gt;0,RANK(T1073,(N1073:P1073,Q1073:AE1073)),0)</f>
        <v>6</v>
      </c>
      <c r="AJ1073" s="7">
        <f>IF(S1073&gt;0,RANK(S1073,(N1073:P1073,Q1073:AE1073)),0)</f>
        <v>7</v>
      </c>
      <c r="AK1073" s="2">
        <f t="shared" si="441"/>
        <v>2.0573205532959794E-3</v>
      </c>
      <c r="AL1073" s="2">
        <f t="shared" si="442"/>
        <v>2.7020108649278992E-3</v>
      </c>
      <c r="AM1073" s="2">
        <f t="shared" si="443"/>
        <v>9.5755472757093959E-4</v>
      </c>
      <c r="AN1073" s="2">
        <f t="shared" si="444"/>
        <v>4.5507551409311984E-4</v>
      </c>
      <c r="AP1073" t="s">
        <v>945</v>
      </c>
      <c r="AQ1073" t="s">
        <v>1226</v>
      </c>
      <c r="AR1073">
        <v>6</v>
      </c>
      <c r="AT1073" s="93" t="s">
        <v>845</v>
      </c>
      <c r="AU1073" s="92" t="s">
        <v>1483</v>
      </c>
      <c r="AV1073" s="83" t="str">
        <f t="shared" si="445"/>
        <v>21067</v>
      </c>
      <c r="AX1073" s="7" t="s">
        <v>3753</v>
      </c>
    </row>
    <row r="1074" spans="1:50" ht="13" hidden="1" customHeight="1" outlineLevel="1">
      <c r="A1074" t="s">
        <v>557</v>
      </c>
      <c r="B1074" t="s">
        <v>1226</v>
      </c>
      <c r="C1074" s="1">
        <f t="shared" si="434"/>
        <v>5179</v>
      </c>
      <c r="D1074" s="7">
        <f>RANK(N1074,(N1074:P1074,Q1074:AE1074))</f>
        <v>2</v>
      </c>
      <c r="E1074" s="7">
        <f>RANK(O1074,(N1074:P1074,Q1074:AE1074))</f>
        <v>1</v>
      </c>
      <c r="F1074" s="7">
        <f>IF(P1074&gt;0,RANK(P1074,(N1074:P1074,Q1074:AE1074)),0)</f>
        <v>3</v>
      </c>
      <c r="G1074" s="1">
        <f t="shared" si="435"/>
        <v>1469</v>
      </c>
      <c r="H1074" s="2">
        <f t="shared" si="436"/>
        <v>0.28364549140760764</v>
      </c>
      <c r="I1074" s="2"/>
      <c r="J1074" s="2">
        <f t="shared" si="437"/>
        <v>0.35006758061401816</v>
      </c>
      <c r="K1074" s="2">
        <f t="shared" si="438"/>
        <v>0.63371307202162575</v>
      </c>
      <c r="L1074" s="2">
        <f t="shared" si="439"/>
        <v>8.3027611508013129E-3</v>
      </c>
      <c r="M1074" s="2">
        <f t="shared" si="440"/>
        <v>7.9165862135548385E-3</v>
      </c>
      <c r="N1074" s="1">
        <v>1813</v>
      </c>
      <c r="O1074" s="1">
        <v>3282</v>
      </c>
      <c r="P1074" s="1">
        <v>43</v>
      </c>
      <c r="Q1074" s="1">
        <v>23</v>
      </c>
      <c r="R1074" s="1">
        <v>7</v>
      </c>
      <c r="S1074" s="1">
        <v>4</v>
      </c>
      <c r="T1074" s="1">
        <v>7</v>
      </c>
      <c r="AG1074" s="7">
        <f>IF(Q1074&gt;0,RANK(Q1074,(N1074:P1074,Q1074:AE1074)),0)</f>
        <v>4</v>
      </c>
      <c r="AH1074" s="7">
        <f>IF(R1074&gt;0,RANK(R1074,(N1074:P1074,Q1074:AE1074)),0)</f>
        <v>5</v>
      </c>
      <c r="AI1074" s="7">
        <f>IF(T1074&gt;0,RANK(T1074,(N1074:P1074,Q1074:AE1074)),0)</f>
        <v>5</v>
      </c>
      <c r="AJ1074" s="7">
        <f>IF(S1074&gt;0,RANK(S1074,(N1074:P1074,Q1074:AE1074)),0)</f>
        <v>7</v>
      </c>
      <c r="AK1074" s="2">
        <f t="shared" si="441"/>
        <v>4.441011778335586E-3</v>
      </c>
      <c r="AL1074" s="2">
        <f t="shared" si="442"/>
        <v>1.3516122803630044E-3</v>
      </c>
      <c r="AM1074" s="2">
        <f t="shared" si="443"/>
        <v>1.3516122803630044E-3</v>
      </c>
      <c r="AN1074" s="2">
        <f t="shared" si="444"/>
        <v>7.7234987449314541E-4</v>
      </c>
      <c r="AP1074" t="s">
        <v>557</v>
      </c>
      <c r="AQ1074" t="s">
        <v>1226</v>
      </c>
      <c r="AR1074">
        <v>4</v>
      </c>
      <c r="AT1074" s="93" t="s">
        <v>845</v>
      </c>
      <c r="AU1074" s="92" t="s">
        <v>1484</v>
      </c>
      <c r="AV1074" s="83" t="str">
        <f t="shared" si="445"/>
        <v>21069</v>
      </c>
      <c r="AX1074" s="7" t="s">
        <v>3753</v>
      </c>
    </row>
    <row r="1075" spans="1:50" ht="13" hidden="1" customHeight="1" outlineLevel="1">
      <c r="A1075" t="s">
        <v>2370</v>
      </c>
      <c r="B1075" t="s">
        <v>1226</v>
      </c>
      <c r="C1075" s="1">
        <f t="shared" si="434"/>
        <v>15394</v>
      </c>
      <c r="D1075" s="7">
        <f>RANK(N1075,(N1075:P1075,Q1075:AE1075))</f>
        <v>1</v>
      </c>
      <c r="E1075" s="7">
        <f>RANK(O1075,(N1075:P1075,Q1075:AE1075))</f>
        <v>2</v>
      </c>
      <c r="F1075" s="7">
        <f>IF(P1075&gt;0,RANK(P1075,(N1075:P1075,Q1075:AE1075)),0)</f>
        <v>3</v>
      </c>
      <c r="G1075" s="1">
        <f t="shared" si="435"/>
        <v>5020</v>
      </c>
      <c r="H1075" s="2">
        <f t="shared" si="436"/>
        <v>0.32610107834221125</v>
      </c>
      <c r="I1075" s="2"/>
      <c r="J1075" s="2">
        <f t="shared" si="437"/>
        <v>0.6553202546446667</v>
      </c>
      <c r="K1075" s="2">
        <f t="shared" si="438"/>
        <v>0.32921917630245551</v>
      </c>
      <c r="L1075" s="2">
        <f t="shared" si="439"/>
        <v>8.3798882681564244E-3</v>
      </c>
      <c r="M1075" s="2">
        <f t="shared" si="440"/>
        <v>7.0806807847213684E-3</v>
      </c>
      <c r="N1075" s="1">
        <v>10088</v>
      </c>
      <c r="O1075" s="1">
        <v>5068</v>
      </c>
      <c r="P1075" s="1">
        <v>129</v>
      </c>
      <c r="Q1075" s="1">
        <v>37</v>
      </c>
      <c r="R1075" s="1">
        <v>29</v>
      </c>
      <c r="S1075" s="1">
        <v>14</v>
      </c>
      <c r="T1075" s="1">
        <v>29</v>
      </c>
      <c r="AG1075" s="7">
        <f>IF(Q1075&gt;0,RANK(Q1075,(N1075:P1075,Q1075:AE1075)),0)</f>
        <v>4</v>
      </c>
      <c r="AH1075" s="7">
        <f>IF(R1075&gt;0,RANK(R1075,(N1075:P1075,Q1075:AE1075)),0)</f>
        <v>5</v>
      </c>
      <c r="AI1075" s="7">
        <f>IF(T1075&gt;0,RANK(T1075,(N1075:P1075,Q1075:AE1075)),0)</f>
        <v>5</v>
      </c>
      <c r="AJ1075" s="7">
        <f>IF(S1075&gt;0,RANK(S1075,(N1075:P1075,Q1075:AE1075)),0)</f>
        <v>7</v>
      </c>
      <c r="AK1075" s="2">
        <f t="shared" si="441"/>
        <v>2.4035338443549434E-3</v>
      </c>
      <c r="AL1075" s="2">
        <f t="shared" si="442"/>
        <v>1.8838508509809017E-3</v>
      </c>
      <c r="AM1075" s="2">
        <f t="shared" si="443"/>
        <v>1.8838508509809017E-3</v>
      </c>
      <c r="AN1075" s="2">
        <f t="shared" si="444"/>
        <v>9.0944523840457325E-4</v>
      </c>
      <c r="AP1075" t="s">
        <v>2370</v>
      </c>
      <c r="AQ1075" t="s">
        <v>1226</v>
      </c>
      <c r="AR1075">
        <v>5</v>
      </c>
      <c r="AT1075" s="93" t="s">
        <v>845</v>
      </c>
      <c r="AU1075" s="92" t="s">
        <v>661</v>
      </c>
      <c r="AV1075" s="83" t="str">
        <f t="shared" si="445"/>
        <v>21071</v>
      </c>
      <c r="AX1075" s="7" t="s">
        <v>3753</v>
      </c>
    </row>
    <row r="1076" spans="1:50" ht="13" hidden="1" customHeight="1" outlineLevel="1">
      <c r="A1076" t="s">
        <v>2579</v>
      </c>
      <c r="B1076" t="s">
        <v>1226</v>
      </c>
      <c r="C1076" s="1">
        <f t="shared" si="434"/>
        <v>21654</v>
      </c>
      <c r="D1076" s="7">
        <f>RANK(N1076,(N1076:P1076,Q1076:AE1076))</f>
        <v>1</v>
      </c>
      <c r="E1076" s="7">
        <f>RANK(O1076,(N1076:P1076,Q1076:AE1076))</f>
        <v>2</v>
      </c>
      <c r="F1076" s="7">
        <f>IF(P1076&gt;0,RANK(P1076,(N1076:P1076,Q1076:AE1076)),0)</f>
        <v>3</v>
      </c>
      <c r="G1076" s="1">
        <f t="shared" si="435"/>
        <v>644</v>
      </c>
      <c r="H1076" s="2">
        <f t="shared" si="436"/>
        <v>2.9740463655675627E-2</v>
      </c>
      <c r="I1076" s="2"/>
      <c r="J1076" s="2">
        <f t="shared" si="437"/>
        <v>0.5012007019488316</v>
      </c>
      <c r="K1076" s="2">
        <f t="shared" si="438"/>
        <v>0.47146023829315598</v>
      </c>
      <c r="L1076" s="2">
        <f t="shared" si="439"/>
        <v>2.0735199039438441E-2</v>
      </c>
      <c r="M1076" s="2">
        <f t="shared" si="440"/>
        <v>6.6038607185739881E-3</v>
      </c>
      <c r="N1076" s="1">
        <v>10853</v>
      </c>
      <c r="O1076" s="1">
        <v>10209</v>
      </c>
      <c r="P1076" s="1">
        <v>449</v>
      </c>
      <c r="Q1076" s="1">
        <v>61</v>
      </c>
      <c r="R1076" s="1">
        <v>46</v>
      </c>
      <c r="S1076" s="1">
        <v>10</v>
      </c>
      <c r="T1076" s="1">
        <v>26</v>
      </c>
      <c r="AG1076" s="7">
        <f>IF(Q1076&gt;0,RANK(Q1076,(N1076:P1076,Q1076:AE1076)),0)</f>
        <v>4</v>
      </c>
      <c r="AH1076" s="7">
        <f>IF(R1076&gt;0,RANK(R1076,(N1076:P1076,Q1076:AE1076)),0)</f>
        <v>5</v>
      </c>
      <c r="AI1076" s="7">
        <f>IF(T1076&gt;0,RANK(T1076,(N1076:P1076,Q1076:AE1076)),0)</f>
        <v>6</v>
      </c>
      <c r="AJ1076" s="7">
        <f>IF(S1076&gt;0,RANK(S1076,(N1076:P1076,Q1076:AE1076)),0)</f>
        <v>7</v>
      </c>
      <c r="AK1076" s="2">
        <f t="shared" si="441"/>
        <v>2.8170314953357349E-3</v>
      </c>
      <c r="AL1076" s="2">
        <f t="shared" si="442"/>
        <v>2.1243188325482591E-3</v>
      </c>
      <c r="AM1076" s="2">
        <f t="shared" si="443"/>
        <v>1.2007019488316246E-3</v>
      </c>
      <c r="AN1076" s="2">
        <f t="shared" si="444"/>
        <v>4.6180844185831715E-4</v>
      </c>
      <c r="AP1076" t="s">
        <v>2579</v>
      </c>
      <c r="AQ1076" t="s">
        <v>1226</v>
      </c>
      <c r="AR1076">
        <v>6</v>
      </c>
      <c r="AT1076" s="93" t="s">
        <v>845</v>
      </c>
      <c r="AU1076" s="92" t="s">
        <v>662</v>
      </c>
      <c r="AV1076" s="83" t="str">
        <f t="shared" si="445"/>
        <v>21073</v>
      </c>
      <c r="AX1076" s="7" t="s">
        <v>3753</v>
      </c>
    </row>
    <row r="1077" spans="1:50" ht="13" hidden="1" customHeight="1" outlineLevel="1">
      <c r="A1077" t="s">
        <v>4049</v>
      </c>
      <c r="B1077" t="s">
        <v>1226</v>
      </c>
      <c r="C1077" s="1">
        <f t="shared" si="434"/>
        <v>2788</v>
      </c>
      <c r="D1077" s="7">
        <f>RANK(N1077,(N1077:P1077,Q1077:AE1077))</f>
        <v>1</v>
      </c>
      <c r="E1077" s="7">
        <f>RANK(O1077,(N1077:P1077,Q1077:AE1077))</f>
        <v>2</v>
      </c>
      <c r="F1077" s="7">
        <f>IF(P1077&gt;0,RANK(P1077,(N1077:P1077,Q1077:AE1077)),0)</f>
        <v>3</v>
      </c>
      <c r="G1077" s="1">
        <f t="shared" si="435"/>
        <v>159</v>
      </c>
      <c r="H1077" s="2">
        <f t="shared" si="436"/>
        <v>5.703012912482066E-2</v>
      </c>
      <c r="I1077" s="2"/>
      <c r="J1077" s="2">
        <f t="shared" si="437"/>
        <v>0.52080344332855089</v>
      </c>
      <c r="K1077" s="2">
        <f t="shared" si="438"/>
        <v>0.46377331420373025</v>
      </c>
      <c r="L1077" s="2">
        <f t="shared" si="439"/>
        <v>7.1736011477761836E-3</v>
      </c>
      <c r="M1077" s="2">
        <f t="shared" si="440"/>
        <v>8.2496413199426837E-3</v>
      </c>
      <c r="N1077" s="1">
        <v>1452</v>
      </c>
      <c r="O1077" s="1">
        <v>1293</v>
      </c>
      <c r="P1077" s="1">
        <v>20</v>
      </c>
      <c r="Q1077" s="1">
        <v>10</v>
      </c>
      <c r="R1077" s="1">
        <v>2</v>
      </c>
      <c r="S1077" s="1">
        <v>2</v>
      </c>
      <c r="T1077" s="1">
        <v>9</v>
      </c>
      <c r="AG1077" s="7">
        <f>IF(Q1077&gt;0,RANK(Q1077,(N1077:P1077,Q1077:AE1077)),0)</f>
        <v>4</v>
      </c>
      <c r="AH1077" s="7">
        <f>IF(R1077&gt;0,RANK(R1077,(N1077:P1077,Q1077:AE1077)),0)</f>
        <v>6</v>
      </c>
      <c r="AI1077" s="7">
        <f>IF(T1077&gt;0,RANK(T1077,(N1077:P1077,Q1077:AE1077)),0)</f>
        <v>5</v>
      </c>
      <c r="AJ1077" s="7">
        <f>IF(S1077&gt;0,RANK(S1077,(N1077:P1077,Q1077:AE1077)),0)</f>
        <v>6</v>
      </c>
      <c r="AK1077" s="2">
        <f t="shared" si="441"/>
        <v>3.5868005738880918E-3</v>
      </c>
      <c r="AL1077" s="2">
        <f t="shared" si="442"/>
        <v>7.173601147776184E-4</v>
      </c>
      <c r="AM1077" s="2">
        <f t="shared" si="443"/>
        <v>3.2281205164992827E-3</v>
      </c>
      <c r="AN1077" s="2">
        <f t="shared" si="444"/>
        <v>7.173601147776184E-4</v>
      </c>
      <c r="AP1077" t="s">
        <v>4049</v>
      </c>
      <c r="AQ1077" t="s">
        <v>1226</v>
      </c>
      <c r="AR1077">
        <v>1</v>
      </c>
      <c r="AT1077" s="93" t="s">
        <v>845</v>
      </c>
      <c r="AU1077" s="92" t="s">
        <v>663</v>
      </c>
      <c r="AV1077" s="83" t="str">
        <f t="shared" si="445"/>
        <v>21075</v>
      </c>
      <c r="AX1077" s="7" t="s">
        <v>3753</v>
      </c>
    </row>
    <row r="1078" spans="1:50" ht="13" hidden="1" customHeight="1" outlineLevel="1">
      <c r="A1078" t="s">
        <v>1884</v>
      </c>
      <c r="B1078" t="s">
        <v>1226</v>
      </c>
      <c r="C1078" s="1">
        <f t="shared" si="434"/>
        <v>2459</v>
      </c>
      <c r="D1078" s="7">
        <f>RANK(N1078,(N1078:P1078,Q1078:AE1078))</f>
        <v>2</v>
      </c>
      <c r="E1078" s="7">
        <f>RANK(O1078,(N1078:P1078,Q1078:AE1078))</f>
        <v>1</v>
      </c>
      <c r="F1078" s="7">
        <f>IF(P1078&gt;0,RANK(P1078,(N1078:P1078,Q1078:AE1078)),0)</f>
        <v>3</v>
      </c>
      <c r="G1078" s="1">
        <f t="shared" si="435"/>
        <v>296</v>
      </c>
      <c r="H1078" s="2">
        <f t="shared" si="436"/>
        <v>0.12037413582757218</v>
      </c>
      <c r="I1078" s="2"/>
      <c r="J1078" s="2">
        <f t="shared" si="437"/>
        <v>0.42659617730784871</v>
      </c>
      <c r="K1078" s="2">
        <f t="shared" si="438"/>
        <v>0.54697031313542088</v>
      </c>
      <c r="L1078" s="2">
        <f t="shared" si="439"/>
        <v>1.5453436356242375E-2</v>
      </c>
      <c r="M1078" s="2">
        <f t="shared" si="440"/>
        <v>1.0980073200488031E-2</v>
      </c>
      <c r="N1078" s="1">
        <v>1049</v>
      </c>
      <c r="O1078" s="1">
        <v>1345</v>
      </c>
      <c r="P1078" s="1">
        <v>38</v>
      </c>
      <c r="Q1078" s="1">
        <v>8</v>
      </c>
      <c r="R1078" s="1">
        <v>11</v>
      </c>
      <c r="S1078" s="1">
        <v>2</v>
      </c>
      <c r="T1078" s="1">
        <v>6</v>
      </c>
      <c r="AG1078" s="7">
        <f>IF(Q1078&gt;0,RANK(Q1078,(N1078:P1078,Q1078:AE1078)),0)</f>
        <v>5</v>
      </c>
      <c r="AH1078" s="7">
        <f>IF(R1078&gt;0,RANK(R1078,(N1078:P1078,Q1078:AE1078)),0)</f>
        <v>4</v>
      </c>
      <c r="AI1078" s="7">
        <f>IF(T1078&gt;0,RANK(T1078,(N1078:P1078,Q1078:AE1078)),0)</f>
        <v>6</v>
      </c>
      <c r="AJ1078" s="7">
        <f>IF(S1078&gt;0,RANK(S1078,(N1078:P1078,Q1078:AE1078)),0)</f>
        <v>7</v>
      </c>
      <c r="AK1078" s="2">
        <f t="shared" si="441"/>
        <v>3.2533550223668157E-3</v>
      </c>
      <c r="AL1078" s="2">
        <f t="shared" si="442"/>
        <v>4.4733631557543714E-3</v>
      </c>
      <c r="AM1078" s="2">
        <f t="shared" si="443"/>
        <v>2.4400162667751117E-3</v>
      </c>
      <c r="AN1078" s="2">
        <f t="shared" si="444"/>
        <v>8.1333875559170394E-4</v>
      </c>
      <c r="AP1078" t="s">
        <v>1884</v>
      </c>
      <c r="AQ1078" t="s">
        <v>1226</v>
      </c>
      <c r="AR1078">
        <v>4</v>
      </c>
      <c r="AT1078" s="93" t="s">
        <v>845</v>
      </c>
      <c r="AU1078" s="92" t="s">
        <v>664</v>
      </c>
      <c r="AV1078" s="83" t="str">
        <f t="shared" si="445"/>
        <v>21077</v>
      </c>
      <c r="AX1078" s="7" t="s">
        <v>3753</v>
      </c>
    </row>
    <row r="1079" spans="1:50" ht="13" hidden="1" customHeight="1" outlineLevel="1">
      <c r="A1079" t="s">
        <v>888</v>
      </c>
      <c r="B1079" t="s">
        <v>1226</v>
      </c>
      <c r="C1079" s="1">
        <f t="shared" si="434"/>
        <v>5823</v>
      </c>
      <c r="D1079" s="7">
        <f>RANK(N1079,(N1079:P1079,Q1079:AE1079))</f>
        <v>2</v>
      </c>
      <c r="E1079" s="7">
        <f>RANK(O1079,(N1079:P1079,Q1079:AE1079))</f>
        <v>1</v>
      </c>
      <c r="F1079" s="7">
        <f>IF(P1079&gt;0,RANK(P1079,(N1079:P1079,Q1079:AE1079)),0)</f>
        <v>3</v>
      </c>
      <c r="G1079" s="1">
        <f t="shared" si="435"/>
        <v>2330</v>
      </c>
      <c r="H1079" s="2">
        <f t="shared" si="436"/>
        <v>0.40013738622703077</v>
      </c>
      <c r="I1079" s="2"/>
      <c r="J1079" s="2">
        <f t="shared" si="437"/>
        <v>0.29417825862957236</v>
      </c>
      <c r="K1079" s="2">
        <f t="shared" si="438"/>
        <v>0.69431564485660313</v>
      </c>
      <c r="L1079" s="2">
        <f t="shared" si="439"/>
        <v>7.3845097029022842E-3</v>
      </c>
      <c r="M1079" s="2">
        <f t="shared" si="440"/>
        <v>4.12158681092222E-3</v>
      </c>
      <c r="N1079" s="1">
        <v>1713</v>
      </c>
      <c r="O1079" s="1">
        <v>4043</v>
      </c>
      <c r="P1079" s="1">
        <v>43</v>
      </c>
      <c r="Q1079" s="1">
        <v>7</v>
      </c>
      <c r="R1079" s="1">
        <v>9</v>
      </c>
      <c r="S1079" s="1">
        <v>0</v>
      </c>
      <c r="T1079" s="1">
        <v>8</v>
      </c>
      <c r="AG1079" s="7">
        <f>IF(Q1079&gt;0,RANK(Q1079,(N1079:P1079,Q1079:AE1079)),0)</f>
        <v>6</v>
      </c>
      <c r="AH1079" s="7">
        <f>IF(R1079&gt;0,RANK(R1079,(N1079:P1079,Q1079:AE1079)),0)</f>
        <v>4</v>
      </c>
      <c r="AI1079" s="7">
        <f>IF(T1079&gt;0,RANK(T1079,(N1079:P1079,Q1079:AE1079)),0)</f>
        <v>5</v>
      </c>
      <c r="AJ1079" s="7">
        <f>IF(S1079&gt;0,RANK(S1079,(N1079:P1079,Q1079:AE1079)),0)</f>
        <v>0</v>
      </c>
      <c r="AK1079" s="2">
        <f t="shared" si="441"/>
        <v>1.2021294865189765E-3</v>
      </c>
      <c r="AL1079" s="2">
        <f t="shared" si="442"/>
        <v>1.5455950540958269E-3</v>
      </c>
      <c r="AM1079" s="2">
        <f t="shared" si="443"/>
        <v>1.3738622703074017E-3</v>
      </c>
      <c r="AN1079" s="2">
        <f t="shared" si="444"/>
        <v>0</v>
      </c>
      <c r="AP1079" t="s">
        <v>888</v>
      </c>
      <c r="AQ1079" t="s">
        <v>1226</v>
      </c>
      <c r="AR1079">
        <v>6</v>
      </c>
      <c r="AT1079" s="93" t="s">
        <v>845</v>
      </c>
      <c r="AU1079" s="92" t="s">
        <v>665</v>
      </c>
      <c r="AV1079" s="83" t="str">
        <f t="shared" si="445"/>
        <v>21079</v>
      </c>
      <c r="AX1079" s="7" t="s">
        <v>3753</v>
      </c>
    </row>
    <row r="1080" spans="1:50" ht="13" hidden="1" customHeight="1" outlineLevel="1">
      <c r="A1080" t="s">
        <v>3189</v>
      </c>
      <c r="B1080" t="s">
        <v>1226</v>
      </c>
      <c r="C1080" s="1">
        <f t="shared" si="434"/>
        <v>7103</v>
      </c>
      <c r="D1080" s="7">
        <f>RANK(N1080,(N1080:P1080,Q1080:AE1080))</f>
        <v>2</v>
      </c>
      <c r="E1080" s="7">
        <f>RANK(O1080,(N1080:P1080,Q1080:AE1080))</f>
        <v>1</v>
      </c>
      <c r="F1080" s="7">
        <f>IF(P1080&gt;0,RANK(P1080,(N1080:P1080,Q1080:AE1080)),0)</f>
        <v>3</v>
      </c>
      <c r="G1080" s="1">
        <f t="shared" si="435"/>
        <v>1837</v>
      </c>
      <c r="H1080" s="2">
        <f t="shared" si="436"/>
        <v>0.25862311699281992</v>
      </c>
      <c r="I1080" s="2"/>
      <c r="J1080" s="2">
        <f t="shared" si="437"/>
        <v>0.36153737857243418</v>
      </c>
      <c r="K1080" s="2">
        <f t="shared" si="438"/>
        <v>0.6201604955652541</v>
      </c>
      <c r="L1080" s="2">
        <f t="shared" si="439"/>
        <v>1.2670702520061946E-2</v>
      </c>
      <c r="M1080" s="2">
        <f t="shared" si="440"/>
        <v>5.6314233422497788E-3</v>
      </c>
      <c r="N1080" s="1">
        <v>2568</v>
      </c>
      <c r="O1080" s="1">
        <v>4405</v>
      </c>
      <c r="P1080" s="1">
        <v>90</v>
      </c>
      <c r="Q1080" s="1">
        <v>19</v>
      </c>
      <c r="R1080" s="1">
        <v>12</v>
      </c>
      <c r="S1080" s="1">
        <v>5</v>
      </c>
      <c r="T1080" s="1">
        <v>4</v>
      </c>
      <c r="AG1080" s="7">
        <f>IF(Q1080&gt;0,RANK(Q1080,(N1080:P1080,Q1080:AE1080)),0)</f>
        <v>4</v>
      </c>
      <c r="AH1080" s="7">
        <f>IF(R1080&gt;0,RANK(R1080,(N1080:P1080,Q1080:AE1080)),0)</f>
        <v>5</v>
      </c>
      <c r="AI1080" s="7">
        <f>IF(T1080&gt;0,RANK(T1080,(N1080:P1080,Q1080:AE1080)),0)</f>
        <v>7</v>
      </c>
      <c r="AJ1080" s="7">
        <f>IF(S1080&gt;0,RANK(S1080,(N1080:P1080,Q1080:AE1080)),0)</f>
        <v>6</v>
      </c>
      <c r="AK1080" s="2">
        <f t="shared" si="441"/>
        <v>2.6749260875686331E-3</v>
      </c>
      <c r="AL1080" s="2">
        <f t="shared" si="442"/>
        <v>1.6894270026749261E-3</v>
      </c>
      <c r="AM1080" s="2">
        <f t="shared" si="443"/>
        <v>5.6314233422497537E-4</v>
      </c>
      <c r="AN1080" s="2">
        <f t="shared" si="444"/>
        <v>7.0392791778121921E-4</v>
      </c>
      <c r="AP1080" t="s">
        <v>3189</v>
      </c>
      <c r="AQ1080" t="s">
        <v>1226</v>
      </c>
      <c r="AR1080">
        <v>4</v>
      </c>
      <c r="AT1080" s="93" t="s">
        <v>845</v>
      </c>
      <c r="AU1080" s="92" t="s">
        <v>666</v>
      </c>
      <c r="AV1080" s="83" t="str">
        <f t="shared" si="445"/>
        <v>21081</v>
      </c>
      <c r="AX1080" s="7" t="s">
        <v>3753</v>
      </c>
    </row>
    <row r="1081" spans="1:50" ht="13" hidden="1" customHeight="1" outlineLevel="1">
      <c r="A1081" t="s">
        <v>1880</v>
      </c>
      <c r="B1081" t="s">
        <v>1226</v>
      </c>
      <c r="C1081" s="1">
        <f t="shared" si="434"/>
        <v>14231</v>
      </c>
      <c r="D1081" s="7">
        <f>RANK(N1081,(N1081:P1081,Q1081:AE1081))</f>
        <v>2</v>
      </c>
      <c r="E1081" s="7">
        <f>RANK(O1081,(N1081:P1081,Q1081:AE1081))</f>
        <v>1</v>
      </c>
      <c r="F1081" s="7">
        <f>IF(P1081&gt;0,RANK(P1081,(N1081:P1081,Q1081:AE1081)),0)</f>
        <v>3</v>
      </c>
      <c r="G1081" s="1">
        <f t="shared" si="435"/>
        <v>1752</v>
      </c>
      <c r="H1081" s="2">
        <f t="shared" si="436"/>
        <v>0.12311151711053334</v>
      </c>
      <c r="I1081" s="2"/>
      <c r="J1081" s="2">
        <f t="shared" si="437"/>
        <v>0.42843089030988685</v>
      </c>
      <c r="K1081" s="2">
        <f t="shared" si="438"/>
        <v>0.55154240742042016</v>
      </c>
      <c r="L1081" s="2">
        <f t="shared" si="439"/>
        <v>9.2052561309816597E-3</v>
      </c>
      <c r="M1081" s="2">
        <f t="shared" si="440"/>
        <v>1.0821446138711393E-2</v>
      </c>
      <c r="N1081" s="1">
        <v>6097</v>
      </c>
      <c r="O1081" s="1">
        <v>7849</v>
      </c>
      <c r="P1081" s="1">
        <v>131</v>
      </c>
      <c r="Q1081" s="1">
        <v>90</v>
      </c>
      <c r="R1081" s="1">
        <v>30</v>
      </c>
      <c r="S1081" s="1">
        <v>19</v>
      </c>
      <c r="T1081" s="1">
        <v>15</v>
      </c>
      <c r="AG1081" s="7">
        <f>IF(Q1081&gt;0,RANK(Q1081,(N1081:P1081,Q1081:AE1081)),0)</f>
        <v>4</v>
      </c>
      <c r="AH1081" s="7">
        <f>IF(R1081&gt;0,RANK(R1081,(N1081:P1081,Q1081:AE1081)),0)</f>
        <v>5</v>
      </c>
      <c r="AI1081" s="7">
        <f>IF(T1081&gt;0,RANK(T1081,(N1081:P1081,Q1081:AE1081)),0)</f>
        <v>7</v>
      </c>
      <c r="AJ1081" s="7">
        <f>IF(S1081&gt;0,RANK(S1081,(N1081:P1081,Q1081:AE1081)),0)</f>
        <v>6</v>
      </c>
      <c r="AK1081" s="2">
        <f t="shared" si="441"/>
        <v>6.324221769376713E-3</v>
      </c>
      <c r="AL1081" s="2">
        <f t="shared" si="442"/>
        <v>2.108073923125571E-3</v>
      </c>
      <c r="AM1081" s="2">
        <f t="shared" si="443"/>
        <v>1.0540369615627855E-3</v>
      </c>
      <c r="AN1081" s="2">
        <f t="shared" si="444"/>
        <v>1.3351134846461949E-3</v>
      </c>
      <c r="AP1081" t="s">
        <v>1880</v>
      </c>
      <c r="AQ1081" t="s">
        <v>1226</v>
      </c>
      <c r="AR1081">
        <v>1</v>
      </c>
      <c r="AT1081" s="93" t="s">
        <v>845</v>
      </c>
      <c r="AU1081" s="92" t="s">
        <v>667</v>
      </c>
      <c r="AV1081" s="83" t="str">
        <f t="shared" si="445"/>
        <v>21083</v>
      </c>
      <c r="AX1081" s="7" t="s">
        <v>3753</v>
      </c>
    </row>
    <row r="1082" spans="1:50" ht="13" hidden="1" customHeight="1" outlineLevel="1">
      <c r="A1082" t="s">
        <v>1189</v>
      </c>
      <c r="B1082" t="s">
        <v>1226</v>
      </c>
      <c r="C1082" s="1">
        <f t="shared" si="434"/>
        <v>8558</v>
      </c>
      <c r="D1082" s="7">
        <f>RANK(N1082,(N1082:P1082,Q1082:AE1082))</f>
        <v>2</v>
      </c>
      <c r="E1082" s="7">
        <f>RANK(O1082,(N1082:P1082,Q1082:AE1082))</f>
        <v>1</v>
      </c>
      <c r="F1082" s="7">
        <f>IF(P1082&gt;0,RANK(P1082,(N1082:P1082,Q1082:AE1082)),0)</f>
        <v>3</v>
      </c>
      <c r="G1082" s="1">
        <f t="shared" si="435"/>
        <v>3239</v>
      </c>
      <c r="H1082" s="2">
        <f t="shared" si="436"/>
        <v>0.37847627950455714</v>
      </c>
      <c r="I1082" s="2"/>
      <c r="J1082" s="2">
        <f t="shared" si="437"/>
        <v>0.3042767001635896</v>
      </c>
      <c r="K1082" s="2">
        <f t="shared" si="438"/>
        <v>0.68275297966814674</v>
      </c>
      <c r="L1082" s="2">
        <f t="shared" si="439"/>
        <v>6.7772844122458518E-3</v>
      </c>
      <c r="M1082" s="2">
        <f t="shared" si="440"/>
        <v>6.1930357560178641E-3</v>
      </c>
      <c r="N1082" s="1">
        <v>2604</v>
      </c>
      <c r="O1082" s="1">
        <v>5843</v>
      </c>
      <c r="P1082" s="1">
        <v>58</v>
      </c>
      <c r="Q1082" s="1">
        <v>18</v>
      </c>
      <c r="R1082" s="1">
        <v>10</v>
      </c>
      <c r="S1082" s="1">
        <v>8</v>
      </c>
      <c r="T1082" s="1">
        <v>13</v>
      </c>
      <c r="U1082" s="1">
        <v>4</v>
      </c>
      <c r="AG1082" s="7">
        <f>IF(Q1082&gt;0,RANK(Q1082,(N1082:P1082,Q1082:AE1082)),0)</f>
        <v>4</v>
      </c>
      <c r="AH1082" s="7">
        <f>IF(R1082&gt;0,RANK(R1082,(N1082:P1082,Q1082:AE1082)),0)</f>
        <v>6</v>
      </c>
      <c r="AI1082" s="7">
        <f>IF(T1082&gt;0,RANK(T1082,(N1082:P1082,Q1082:AE1082)),0)</f>
        <v>5</v>
      </c>
      <c r="AJ1082" s="7">
        <f>IF(S1082&gt;0,RANK(S1082,(N1082:P1082,Q1082:AE1082)),0)</f>
        <v>7</v>
      </c>
      <c r="AK1082" s="2">
        <f t="shared" si="441"/>
        <v>2.1032951624211263E-3</v>
      </c>
      <c r="AL1082" s="2">
        <f t="shared" si="442"/>
        <v>1.1684973124561813E-3</v>
      </c>
      <c r="AM1082" s="2">
        <f t="shared" si="443"/>
        <v>1.5190465061930359E-3</v>
      </c>
      <c r="AN1082" s="2">
        <f t="shared" si="444"/>
        <v>9.3479784996494512E-4</v>
      </c>
      <c r="AP1082" t="s">
        <v>1189</v>
      </c>
      <c r="AQ1082" t="s">
        <v>1226</v>
      </c>
      <c r="AR1082">
        <v>2</v>
      </c>
      <c r="AT1082" s="93" t="s">
        <v>845</v>
      </c>
      <c r="AU1082" s="92" t="s">
        <v>668</v>
      </c>
      <c r="AV1082" s="83" t="str">
        <f t="shared" si="445"/>
        <v>21085</v>
      </c>
      <c r="AX1082" s="7" t="s">
        <v>3753</v>
      </c>
    </row>
    <row r="1083" spans="1:50" ht="13" hidden="1" customHeight="1" outlineLevel="1">
      <c r="A1083" t="s">
        <v>2538</v>
      </c>
      <c r="B1083" t="s">
        <v>1226</v>
      </c>
      <c r="C1083" s="1">
        <f t="shared" si="434"/>
        <v>4756</v>
      </c>
      <c r="D1083" s="7">
        <f>RANK(N1083,(N1083:P1083,Q1083:AE1083))</f>
        <v>2</v>
      </c>
      <c r="E1083" s="7">
        <f>RANK(O1083,(N1083:P1083,Q1083:AE1083))</f>
        <v>1</v>
      </c>
      <c r="F1083" s="7">
        <f>IF(P1083&gt;0,RANK(P1083,(N1083:P1083,Q1083:AE1083)),0)</f>
        <v>3</v>
      </c>
      <c r="G1083" s="1">
        <f t="shared" si="435"/>
        <v>2530</v>
      </c>
      <c r="H1083" s="2">
        <f t="shared" si="436"/>
        <v>0.531959629941127</v>
      </c>
      <c r="I1083" s="2"/>
      <c r="J1083" s="2">
        <f t="shared" si="437"/>
        <v>0.22813288477712362</v>
      </c>
      <c r="K1083" s="2">
        <f t="shared" si="438"/>
        <v>0.76009251471825068</v>
      </c>
      <c r="L1083" s="2">
        <f t="shared" si="439"/>
        <v>6.5180824222035322E-3</v>
      </c>
      <c r="M1083" s="2">
        <f t="shared" si="440"/>
        <v>5.2565180824222218E-3</v>
      </c>
      <c r="N1083" s="1">
        <v>1085</v>
      </c>
      <c r="O1083" s="1">
        <v>3615</v>
      </c>
      <c r="P1083" s="1">
        <v>31</v>
      </c>
      <c r="Q1083" s="1">
        <v>11</v>
      </c>
      <c r="R1083" s="1">
        <v>7</v>
      </c>
      <c r="S1083" s="1">
        <v>3</v>
      </c>
      <c r="T1083" s="1">
        <v>4</v>
      </c>
      <c r="AG1083" s="7">
        <f>IF(Q1083&gt;0,RANK(Q1083,(N1083:P1083,Q1083:AE1083)),0)</f>
        <v>4</v>
      </c>
      <c r="AH1083" s="7">
        <f>IF(R1083&gt;0,RANK(R1083,(N1083:P1083,Q1083:AE1083)),0)</f>
        <v>5</v>
      </c>
      <c r="AI1083" s="7">
        <f>IF(T1083&gt;0,RANK(T1083,(N1083:P1083,Q1083:AE1083)),0)</f>
        <v>6</v>
      </c>
      <c r="AJ1083" s="7">
        <f>IF(S1083&gt;0,RANK(S1083,(N1083:P1083,Q1083:AE1083)),0)</f>
        <v>7</v>
      </c>
      <c r="AK1083" s="2">
        <f t="shared" si="441"/>
        <v>2.3128679562657694E-3</v>
      </c>
      <c r="AL1083" s="2">
        <f t="shared" si="442"/>
        <v>1.4718250630782171E-3</v>
      </c>
      <c r="AM1083" s="2">
        <f t="shared" si="443"/>
        <v>8.4104289318755253E-4</v>
      </c>
      <c r="AN1083" s="2">
        <f t="shared" si="444"/>
        <v>6.3078216989066445E-4</v>
      </c>
      <c r="AP1083" t="s">
        <v>2538</v>
      </c>
      <c r="AQ1083" t="s">
        <v>1226</v>
      </c>
      <c r="AR1083">
        <v>2</v>
      </c>
      <c r="AT1083" s="93" t="s">
        <v>845</v>
      </c>
      <c r="AU1083" s="92" t="s">
        <v>91</v>
      </c>
      <c r="AV1083" s="83" t="str">
        <f t="shared" si="445"/>
        <v>21087</v>
      </c>
      <c r="AX1083" s="7" t="s">
        <v>3753</v>
      </c>
    </row>
    <row r="1084" spans="1:50" ht="13" hidden="1" customHeight="1" outlineLevel="1">
      <c r="A1084" t="s">
        <v>2535</v>
      </c>
      <c r="B1084" t="s">
        <v>1226</v>
      </c>
      <c r="C1084" s="1">
        <f t="shared" si="434"/>
        <v>14663</v>
      </c>
      <c r="D1084" s="7">
        <f>RANK(N1084,(N1084:P1084,Q1084:AE1084))</f>
        <v>2</v>
      </c>
      <c r="E1084" s="7">
        <f>RANK(O1084,(N1084:P1084,Q1084:AE1084))</f>
        <v>1</v>
      </c>
      <c r="F1084" s="7">
        <f>IF(P1084&gt;0,RANK(P1084,(N1084:P1084,Q1084:AE1084)),0)</f>
        <v>3</v>
      </c>
      <c r="G1084" s="1">
        <f t="shared" si="435"/>
        <v>69</v>
      </c>
      <c r="H1084" s="2">
        <f t="shared" si="436"/>
        <v>4.7057218850167087E-3</v>
      </c>
      <c r="I1084" s="2"/>
      <c r="J1084" s="2">
        <f t="shared" si="437"/>
        <v>0.48857668962695217</v>
      </c>
      <c r="K1084" s="2">
        <f t="shared" si="438"/>
        <v>0.49328241151196889</v>
      </c>
      <c r="L1084" s="2">
        <f t="shared" si="439"/>
        <v>1.2139398485985133E-2</v>
      </c>
      <c r="M1084" s="2">
        <f t="shared" si="440"/>
        <v>6.001500375093869E-3</v>
      </c>
      <c r="N1084" s="1">
        <v>7164</v>
      </c>
      <c r="O1084" s="1">
        <v>7233</v>
      </c>
      <c r="P1084" s="1">
        <v>178</v>
      </c>
      <c r="Q1084" s="1">
        <v>40</v>
      </c>
      <c r="R1084" s="1">
        <v>14</v>
      </c>
      <c r="S1084" s="1">
        <v>17</v>
      </c>
      <c r="T1084" s="1">
        <v>17</v>
      </c>
      <c r="AG1084" s="7">
        <f>IF(Q1084&gt;0,RANK(Q1084,(N1084:P1084,Q1084:AE1084)),0)</f>
        <v>4</v>
      </c>
      <c r="AH1084" s="7">
        <f>IF(R1084&gt;0,RANK(R1084,(N1084:P1084,Q1084:AE1084)),0)</f>
        <v>7</v>
      </c>
      <c r="AI1084" s="7">
        <f>IF(T1084&gt;0,RANK(T1084,(N1084:P1084,Q1084:AE1084)),0)</f>
        <v>5</v>
      </c>
      <c r="AJ1084" s="7">
        <f>IF(S1084&gt;0,RANK(S1084,(N1084:P1084,Q1084:AE1084)),0)</f>
        <v>5</v>
      </c>
      <c r="AK1084" s="2">
        <f t="shared" si="441"/>
        <v>2.7279547159517153E-3</v>
      </c>
      <c r="AL1084" s="2">
        <f t="shared" si="442"/>
        <v>9.5478415058310032E-4</v>
      </c>
      <c r="AM1084" s="2">
        <f t="shared" si="443"/>
        <v>1.1593807542794789E-3</v>
      </c>
      <c r="AN1084" s="2">
        <f t="shared" si="444"/>
        <v>1.1593807542794789E-3</v>
      </c>
      <c r="AP1084" t="s">
        <v>2535</v>
      </c>
      <c r="AQ1084" t="s">
        <v>1226</v>
      </c>
      <c r="AR1084">
        <v>4</v>
      </c>
      <c r="AT1084" s="93" t="s">
        <v>845</v>
      </c>
      <c r="AU1084" s="92" t="s">
        <v>92</v>
      </c>
      <c r="AV1084" s="83" t="str">
        <f t="shared" si="445"/>
        <v>21089</v>
      </c>
      <c r="AX1084" s="7" t="s">
        <v>3753</v>
      </c>
    </row>
    <row r="1085" spans="1:50" ht="13" hidden="1" customHeight="1" outlineLevel="1">
      <c r="A1085" t="s">
        <v>1665</v>
      </c>
      <c r="B1085" t="s">
        <v>1226</v>
      </c>
      <c r="C1085" s="1">
        <f t="shared" si="434"/>
        <v>3610</v>
      </c>
      <c r="D1085" s="7">
        <f>RANK(N1085,(N1085:P1085,Q1085:AE1085))</f>
        <v>2</v>
      </c>
      <c r="E1085" s="7">
        <f>RANK(O1085,(N1085:P1085,Q1085:AE1085))</f>
        <v>1</v>
      </c>
      <c r="F1085" s="7">
        <f>IF(P1085&gt;0,RANK(P1085,(N1085:P1085,Q1085:AE1085)),0)</f>
        <v>3</v>
      </c>
      <c r="G1085" s="1">
        <f t="shared" si="435"/>
        <v>524</v>
      </c>
      <c r="H1085" s="2">
        <f t="shared" si="436"/>
        <v>0.14515235457063713</v>
      </c>
      <c r="I1085" s="2"/>
      <c r="J1085" s="2">
        <f t="shared" si="437"/>
        <v>0.41772853185595565</v>
      </c>
      <c r="K1085" s="2">
        <f t="shared" si="438"/>
        <v>0.56288088642659284</v>
      </c>
      <c r="L1085" s="2">
        <f t="shared" si="439"/>
        <v>1.3573407202216066E-2</v>
      </c>
      <c r="M1085" s="2">
        <f t="shared" si="440"/>
        <v>5.8171745152354945E-3</v>
      </c>
      <c r="N1085" s="1">
        <v>1508</v>
      </c>
      <c r="O1085" s="1">
        <v>2032</v>
      </c>
      <c r="P1085" s="1">
        <v>49</v>
      </c>
      <c r="Q1085" s="1">
        <v>12</v>
      </c>
      <c r="R1085" s="1">
        <v>2</v>
      </c>
      <c r="S1085" s="1">
        <v>2</v>
      </c>
      <c r="T1085" s="1">
        <v>5</v>
      </c>
      <c r="AG1085" s="7">
        <f>IF(Q1085&gt;0,RANK(Q1085,(N1085:P1085,Q1085:AE1085)),0)</f>
        <v>4</v>
      </c>
      <c r="AH1085" s="7">
        <f>IF(R1085&gt;0,RANK(R1085,(N1085:P1085,Q1085:AE1085)),0)</f>
        <v>6</v>
      </c>
      <c r="AI1085" s="7">
        <f>IF(T1085&gt;0,RANK(T1085,(N1085:P1085,Q1085:AE1085)),0)</f>
        <v>5</v>
      </c>
      <c r="AJ1085" s="7">
        <f>IF(S1085&gt;0,RANK(S1085,(N1085:P1085,Q1085:AE1085)),0)</f>
        <v>6</v>
      </c>
      <c r="AK1085" s="2">
        <f t="shared" si="441"/>
        <v>3.3240997229916896E-3</v>
      </c>
      <c r="AL1085" s="2">
        <f t="shared" si="442"/>
        <v>5.54016620498615E-4</v>
      </c>
      <c r="AM1085" s="2">
        <f t="shared" si="443"/>
        <v>1.3850415512465374E-3</v>
      </c>
      <c r="AN1085" s="2">
        <f t="shared" si="444"/>
        <v>5.54016620498615E-4</v>
      </c>
      <c r="AP1085" t="s">
        <v>1665</v>
      </c>
      <c r="AQ1085" t="s">
        <v>1226</v>
      </c>
      <c r="AR1085">
        <v>2</v>
      </c>
      <c r="AT1085" s="93" t="s">
        <v>845</v>
      </c>
      <c r="AU1085" s="92" t="s">
        <v>93</v>
      </c>
      <c r="AV1085" s="83" t="str">
        <f t="shared" si="445"/>
        <v>21091</v>
      </c>
      <c r="AX1085" s="7" t="s">
        <v>3753</v>
      </c>
    </row>
    <row r="1086" spans="1:50" ht="13" hidden="1" customHeight="1" outlineLevel="1">
      <c r="A1086" t="s">
        <v>1269</v>
      </c>
      <c r="B1086" t="s">
        <v>1226</v>
      </c>
      <c r="C1086" s="1">
        <f t="shared" si="434"/>
        <v>30690</v>
      </c>
      <c r="D1086" s="7">
        <f>RANK(N1086,(N1086:P1086,Q1086:AE1086))</f>
        <v>2</v>
      </c>
      <c r="E1086" s="7">
        <f>RANK(O1086,(N1086:P1086,Q1086:AE1086))</f>
        <v>1</v>
      </c>
      <c r="F1086" s="7">
        <f>IF(P1086&gt;0,RANK(P1086,(N1086:P1086,Q1086:AE1086)),0)</f>
        <v>3</v>
      </c>
      <c r="G1086" s="1">
        <f t="shared" si="435"/>
        <v>7869</v>
      </c>
      <c r="H1086" s="2">
        <f t="shared" si="436"/>
        <v>0.25640273704789834</v>
      </c>
      <c r="I1086" s="2"/>
      <c r="J1086" s="2">
        <f t="shared" si="437"/>
        <v>0.36151840990550665</v>
      </c>
      <c r="K1086" s="2">
        <f t="shared" si="438"/>
        <v>0.61792114695340505</v>
      </c>
      <c r="L1086" s="2">
        <f t="shared" si="439"/>
        <v>1.4239165852069078E-2</v>
      </c>
      <c r="M1086" s="2">
        <f t="shared" si="440"/>
        <v>6.3212772890192132E-3</v>
      </c>
      <c r="N1086" s="1">
        <v>11095</v>
      </c>
      <c r="O1086" s="1">
        <v>18964</v>
      </c>
      <c r="P1086" s="1">
        <v>437</v>
      </c>
      <c r="Q1086" s="1">
        <v>84</v>
      </c>
      <c r="R1086" s="1">
        <v>66</v>
      </c>
      <c r="S1086" s="1">
        <v>13</v>
      </c>
      <c r="T1086" s="1">
        <v>31</v>
      </c>
      <c r="AG1086" s="7">
        <f>IF(Q1086&gt;0,RANK(Q1086,(N1086:P1086,Q1086:AE1086)),0)</f>
        <v>4</v>
      </c>
      <c r="AH1086" s="7">
        <f>IF(R1086&gt;0,RANK(R1086,(N1086:P1086,Q1086:AE1086)),0)</f>
        <v>5</v>
      </c>
      <c r="AI1086" s="7">
        <f>IF(T1086&gt;0,RANK(T1086,(N1086:P1086,Q1086:AE1086)),0)</f>
        <v>6</v>
      </c>
      <c r="AJ1086" s="7">
        <f>IF(S1086&gt;0,RANK(S1086,(N1086:P1086,Q1086:AE1086)),0)</f>
        <v>7</v>
      </c>
      <c r="AK1086" s="2">
        <f t="shared" si="441"/>
        <v>2.7370478983382209E-3</v>
      </c>
      <c r="AL1086" s="2">
        <f t="shared" si="442"/>
        <v>2.1505376344086021E-3</v>
      </c>
      <c r="AM1086" s="2">
        <f t="shared" si="443"/>
        <v>1.0101010101010101E-3</v>
      </c>
      <c r="AN1086" s="2">
        <f t="shared" si="444"/>
        <v>4.2359074617139133E-4</v>
      </c>
      <c r="AP1086" t="s">
        <v>1269</v>
      </c>
      <c r="AQ1086" t="s">
        <v>1226</v>
      </c>
      <c r="AR1086">
        <v>2</v>
      </c>
      <c r="AT1086" s="93" t="s">
        <v>845</v>
      </c>
      <c r="AU1086" s="92" t="s">
        <v>94</v>
      </c>
      <c r="AV1086" s="83" t="str">
        <f t="shared" si="445"/>
        <v>21093</v>
      </c>
      <c r="AX1086" s="7" t="s">
        <v>3753</v>
      </c>
    </row>
    <row r="1087" spans="1:50" ht="13" hidden="1" customHeight="1" outlineLevel="1">
      <c r="A1087" t="s">
        <v>1325</v>
      </c>
      <c r="B1087" t="s">
        <v>1226</v>
      </c>
      <c r="C1087" s="1">
        <f t="shared" si="434"/>
        <v>10535</v>
      </c>
      <c r="D1087" s="7">
        <f>RANK(N1087,(N1087:P1087,Q1087:AE1087))</f>
        <v>1</v>
      </c>
      <c r="E1087" s="7">
        <f>RANK(O1087,(N1087:P1087,Q1087:AE1087))</f>
        <v>2</v>
      </c>
      <c r="F1087" s="7">
        <f>IF(P1087&gt;0,RANK(P1087,(N1087:P1087,Q1087:AE1087)),0)</f>
        <v>3</v>
      </c>
      <c r="G1087" s="1">
        <f t="shared" si="435"/>
        <v>385</v>
      </c>
      <c r="H1087" s="2">
        <f t="shared" si="436"/>
        <v>3.6544850498338874E-2</v>
      </c>
      <c r="I1087" s="2"/>
      <c r="J1087" s="2">
        <f t="shared" si="437"/>
        <v>0.50925486473659232</v>
      </c>
      <c r="K1087" s="2">
        <f t="shared" si="438"/>
        <v>0.47271001423825343</v>
      </c>
      <c r="L1087" s="2">
        <f t="shared" si="439"/>
        <v>1.0441385856668249E-2</v>
      </c>
      <c r="M1087" s="2">
        <f t="shared" si="440"/>
        <v>7.5937351684860054E-3</v>
      </c>
      <c r="N1087" s="1">
        <v>5365</v>
      </c>
      <c r="O1087" s="1">
        <v>4980</v>
      </c>
      <c r="P1087" s="1">
        <v>110</v>
      </c>
      <c r="Q1087" s="1">
        <v>39</v>
      </c>
      <c r="R1087" s="1">
        <v>13</v>
      </c>
      <c r="S1087" s="1">
        <v>8</v>
      </c>
      <c r="T1087" s="1">
        <v>20</v>
      </c>
      <c r="AG1087" s="7">
        <f>IF(Q1087&gt;0,RANK(Q1087,(N1087:P1087,Q1087:AE1087)),0)</f>
        <v>4</v>
      </c>
      <c r="AH1087" s="7">
        <f>IF(R1087&gt;0,RANK(R1087,(N1087:P1087,Q1087:AE1087)),0)</f>
        <v>6</v>
      </c>
      <c r="AI1087" s="7">
        <f>IF(T1087&gt;0,RANK(T1087,(N1087:P1087,Q1087:AE1087)),0)</f>
        <v>5</v>
      </c>
      <c r="AJ1087" s="7">
        <f>IF(S1087&gt;0,RANK(S1087,(N1087:P1087,Q1087:AE1087)),0)</f>
        <v>7</v>
      </c>
      <c r="AK1087" s="2">
        <f t="shared" si="441"/>
        <v>3.7019458946369243E-3</v>
      </c>
      <c r="AL1087" s="2">
        <f t="shared" si="442"/>
        <v>1.2339819648789748E-3</v>
      </c>
      <c r="AM1087" s="2">
        <f t="shared" si="443"/>
        <v>1.8984337921214998E-3</v>
      </c>
      <c r="AN1087" s="2">
        <f t="shared" si="444"/>
        <v>7.5937351684859987E-4</v>
      </c>
      <c r="AP1087" t="s">
        <v>1325</v>
      </c>
      <c r="AQ1087" t="s">
        <v>1226</v>
      </c>
      <c r="AR1087">
        <v>5</v>
      </c>
      <c r="AT1087" s="93" t="s">
        <v>845</v>
      </c>
      <c r="AU1087" s="92" t="s">
        <v>95</v>
      </c>
      <c r="AV1087" s="83" t="str">
        <f t="shared" si="445"/>
        <v>21095</v>
      </c>
      <c r="AX1087" s="7" t="s">
        <v>3753</v>
      </c>
    </row>
    <row r="1088" spans="1:50" ht="13" hidden="1" customHeight="1" outlineLevel="1">
      <c r="A1088" t="s">
        <v>3190</v>
      </c>
      <c r="B1088" t="s">
        <v>1226</v>
      </c>
      <c r="C1088" s="1">
        <f t="shared" si="434"/>
        <v>6611</v>
      </c>
      <c r="D1088" s="7">
        <f>RANK(N1088,(N1088:P1088,Q1088:AE1088))</f>
        <v>2</v>
      </c>
      <c r="E1088" s="7">
        <f>RANK(O1088,(N1088:P1088,Q1088:AE1088))</f>
        <v>1</v>
      </c>
      <c r="F1088" s="7">
        <f>IF(P1088&gt;0,RANK(P1088,(N1088:P1088,Q1088:AE1088)),0)</f>
        <v>3</v>
      </c>
      <c r="G1088" s="1">
        <f t="shared" si="435"/>
        <v>1135</v>
      </c>
      <c r="H1088" s="2">
        <f t="shared" si="436"/>
        <v>0.1716835577068522</v>
      </c>
      <c r="I1088" s="2"/>
      <c r="J1088" s="2">
        <f t="shared" si="437"/>
        <v>0.40205717743155345</v>
      </c>
      <c r="K1088" s="2">
        <f t="shared" si="438"/>
        <v>0.57374073513840573</v>
      </c>
      <c r="L1088" s="2">
        <f t="shared" si="439"/>
        <v>1.7243987293904098E-2</v>
      </c>
      <c r="M1088" s="2">
        <f t="shared" si="440"/>
        <v>6.9581001361367217E-3</v>
      </c>
      <c r="N1088" s="1">
        <v>2658</v>
      </c>
      <c r="O1088" s="1">
        <v>3793</v>
      </c>
      <c r="P1088" s="1">
        <v>114</v>
      </c>
      <c r="Q1088" s="1">
        <v>22</v>
      </c>
      <c r="R1088" s="1">
        <v>10</v>
      </c>
      <c r="S1088" s="1">
        <v>11</v>
      </c>
      <c r="T1088" s="1">
        <v>3</v>
      </c>
      <c r="AG1088" s="7">
        <f>IF(Q1088&gt;0,RANK(Q1088,(N1088:P1088,Q1088:AE1088)),0)</f>
        <v>4</v>
      </c>
      <c r="AH1088" s="7">
        <f>IF(R1088&gt;0,RANK(R1088,(N1088:P1088,Q1088:AE1088)),0)</f>
        <v>6</v>
      </c>
      <c r="AI1088" s="7">
        <f>IF(T1088&gt;0,RANK(T1088,(N1088:P1088,Q1088:AE1088)),0)</f>
        <v>7</v>
      </c>
      <c r="AJ1088" s="7">
        <f>IF(S1088&gt;0,RANK(S1088,(N1088:P1088,Q1088:AE1088)),0)</f>
        <v>5</v>
      </c>
      <c r="AK1088" s="2">
        <f t="shared" si="441"/>
        <v>3.3277870216306157E-3</v>
      </c>
      <c r="AL1088" s="2">
        <f t="shared" si="442"/>
        <v>1.5126304643775525E-3</v>
      </c>
      <c r="AM1088" s="2">
        <f t="shared" si="443"/>
        <v>4.5378913931326575E-4</v>
      </c>
      <c r="AN1088" s="2">
        <f t="shared" si="444"/>
        <v>1.6638935108153079E-3</v>
      </c>
      <c r="AP1088" t="s">
        <v>3190</v>
      </c>
      <c r="AQ1088" t="s">
        <v>1226</v>
      </c>
      <c r="AR1088">
        <v>6</v>
      </c>
      <c r="AT1088" s="93" t="s">
        <v>845</v>
      </c>
      <c r="AU1088" s="92" t="s">
        <v>96</v>
      </c>
      <c r="AV1088" s="83" t="str">
        <f t="shared" si="445"/>
        <v>21097</v>
      </c>
      <c r="AX1088" s="7" t="s">
        <v>3753</v>
      </c>
    </row>
    <row r="1089" spans="1:50" ht="13" hidden="1" customHeight="1" outlineLevel="1">
      <c r="A1089" t="s">
        <v>2372</v>
      </c>
      <c r="B1089" t="s">
        <v>1226</v>
      </c>
      <c r="C1089" s="1">
        <f t="shared" si="434"/>
        <v>6019</v>
      </c>
      <c r="D1089" s="7">
        <f>RANK(N1089,(N1089:P1089,Q1089:AE1089))</f>
        <v>2</v>
      </c>
      <c r="E1089" s="7">
        <f>RANK(O1089,(N1089:P1089,Q1089:AE1089))</f>
        <v>1</v>
      </c>
      <c r="F1089" s="7">
        <f>IF(P1089&gt;0,RANK(P1089,(N1089:P1089,Q1089:AE1089)),0)</f>
        <v>3</v>
      </c>
      <c r="G1089" s="1">
        <f t="shared" si="435"/>
        <v>1524</v>
      </c>
      <c r="H1089" s="2">
        <f t="shared" si="436"/>
        <v>0.25319820568200696</v>
      </c>
      <c r="I1089" s="2"/>
      <c r="J1089" s="2">
        <f t="shared" si="437"/>
        <v>0.36567536135570694</v>
      </c>
      <c r="K1089" s="2">
        <f t="shared" si="438"/>
        <v>0.6188735670377139</v>
      </c>
      <c r="L1089" s="2">
        <f t="shared" si="439"/>
        <v>8.8054494102010293E-3</v>
      </c>
      <c r="M1089" s="2">
        <f t="shared" si="440"/>
        <v>6.6456221963781849E-3</v>
      </c>
      <c r="N1089" s="1">
        <v>2201</v>
      </c>
      <c r="O1089" s="1">
        <v>3725</v>
      </c>
      <c r="P1089" s="1">
        <v>53</v>
      </c>
      <c r="Q1089" s="1">
        <v>16</v>
      </c>
      <c r="R1089" s="1">
        <v>10</v>
      </c>
      <c r="S1089" s="1">
        <v>5</v>
      </c>
      <c r="T1089" s="1">
        <v>9</v>
      </c>
      <c r="AG1089" s="7">
        <f>IF(Q1089&gt;0,RANK(Q1089,(N1089:P1089,Q1089:AE1089)),0)</f>
        <v>4</v>
      </c>
      <c r="AH1089" s="7">
        <f>IF(R1089&gt;0,RANK(R1089,(N1089:P1089,Q1089:AE1089)),0)</f>
        <v>5</v>
      </c>
      <c r="AI1089" s="7">
        <f>IF(T1089&gt;0,RANK(T1089,(N1089:P1089,Q1089:AE1089)),0)</f>
        <v>6</v>
      </c>
      <c r="AJ1089" s="7">
        <f>IF(S1089&gt;0,RANK(S1089,(N1089:P1089,Q1089:AE1089)),0)</f>
        <v>7</v>
      </c>
      <c r="AK1089" s="2">
        <f t="shared" si="441"/>
        <v>2.6582488785512545E-3</v>
      </c>
      <c r="AL1089" s="2">
        <f t="shared" si="442"/>
        <v>1.6614055490945341E-3</v>
      </c>
      <c r="AM1089" s="2">
        <f t="shared" si="443"/>
        <v>1.4952649941850807E-3</v>
      </c>
      <c r="AN1089" s="2">
        <f t="shared" si="444"/>
        <v>8.3070277454726704E-4</v>
      </c>
      <c r="AP1089" t="s">
        <v>2372</v>
      </c>
      <c r="AQ1089" t="s">
        <v>1226</v>
      </c>
      <c r="AR1089">
        <v>2</v>
      </c>
      <c r="AT1089" s="93" t="s">
        <v>845</v>
      </c>
      <c r="AU1089" s="92" t="s">
        <v>310</v>
      </c>
      <c r="AV1089" s="83" t="str">
        <f t="shared" si="445"/>
        <v>21099</v>
      </c>
      <c r="AX1089" s="7" t="s">
        <v>3753</v>
      </c>
    </row>
    <row r="1090" spans="1:50" ht="13" hidden="1" customHeight="1" outlineLevel="1">
      <c r="A1090" t="s">
        <v>670</v>
      </c>
      <c r="B1090" t="s">
        <v>1226</v>
      </c>
      <c r="C1090" s="1">
        <f t="shared" si="434"/>
        <v>16039</v>
      </c>
      <c r="D1090" s="7">
        <f>RANK(N1090,(N1090:P1090,Q1090:AE1090))</f>
        <v>1</v>
      </c>
      <c r="E1090" s="7">
        <f>RANK(O1090,(N1090:P1090,Q1090:AE1090))</f>
        <v>2</v>
      </c>
      <c r="F1090" s="7">
        <f>IF(P1090&gt;0,RANK(P1090,(N1090:P1090,Q1090:AE1090)),0)</f>
        <v>3</v>
      </c>
      <c r="G1090" s="1">
        <f t="shared" si="435"/>
        <v>356</v>
      </c>
      <c r="H1090" s="2">
        <f t="shared" si="436"/>
        <v>2.2195897499844131E-2</v>
      </c>
      <c r="I1090" s="2"/>
      <c r="J1090" s="2">
        <f t="shared" si="437"/>
        <v>0.50215100692063097</v>
      </c>
      <c r="K1090" s="2">
        <f t="shared" si="438"/>
        <v>0.47995510942078684</v>
      </c>
      <c r="L1090" s="2">
        <f t="shared" si="439"/>
        <v>1.3529521790635327E-2</v>
      </c>
      <c r="M1090" s="2">
        <f t="shared" si="440"/>
        <v>4.3643618679468608E-3</v>
      </c>
      <c r="N1090" s="1">
        <v>8054</v>
      </c>
      <c r="O1090" s="1">
        <v>7698</v>
      </c>
      <c r="P1090" s="1">
        <v>217</v>
      </c>
      <c r="Q1090" s="1">
        <v>28</v>
      </c>
      <c r="R1090" s="1">
        <v>19</v>
      </c>
      <c r="S1090" s="1">
        <v>11</v>
      </c>
      <c r="T1090" s="1">
        <v>12</v>
      </c>
      <c r="AG1090" s="7">
        <f>IF(Q1090&gt;0,RANK(Q1090,(N1090:P1090,Q1090:AE1090)),0)</f>
        <v>4</v>
      </c>
      <c r="AH1090" s="7">
        <f>IF(R1090&gt;0,RANK(R1090,(N1090:P1090,Q1090:AE1090)),0)</f>
        <v>5</v>
      </c>
      <c r="AI1090" s="7">
        <f>IF(T1090&gt;0,RANK(T1090,(N1090:P1090,Q1090:AE1090)),0)</f>
        <v>6</v>
      </c>
      <c r="AJ1090" s="7">
        <f>IF(S1090&gt;0,RANK(S1090,(N1090:P1090,Q1090:AE1090)),0)</f>
        <v>7</v>
      </c>
      <c r="AK1090" s="2">
        <f t="shared" si="441"/>
        <v>1.7457447471787518E-3</v>
      </c>
      <c r="AL1090" s="2">
        <f t="shared" si="442"/>
        <v>1.1846125070141529E-3</v>
      </c>
      <c r="AM1090" s="2">
        <f t="shared" si="443"/>
        <v>7.4817632021946501E-4</v>
      </c>
      <c r="AN1090" s="2">
        <f t="shared" si="444"/>
        <v>6.8582829353450961E-4</v>
      </c>
      <c r="AP1090" t="s">
        <v>670</v>
      </c>
      <c r="AQ1090" t="s">
        <v>1226</v>
      </c>
      <c r="AR1090">
        <v>1</v>
      </c>
      <c r="AT1090" s="93" t="s">
        <v>845</v>
      </c>
      <c r="AU1090" s="92" t="s">
        <v>311</v>
      </c>
      <c r="AV1090" s="83" t="str">
        <f t="shared" si="445"/>
        <v>21101</v>
      </c>
      <c r="AX1090" s="7" t="s">
        <v>3753</v>
      </c>
    </row>
    <row r="1091" spans="1:50" ht="13" hidden="1" customHeight="1" outlineLevel="1">
      <c r="A1091" t="s">
        <v>2178</v>
      </c>
      <c r="B1091" t="s">
        <v>1226</v>
      </c>
      <c r="C1091" s="1">
        <f t="shared" si="434"/>
        <v>5473</v>
      </c>
      <c r="D1091" s="7">
        <f>RANK(N1091,(N1091:P1091,Q1091:AE1091))</f>
        <v>2</v>
      </c>
      <c r="E1091" s="7">
        <f>RANK(O1091,(N1091:P1091,Q1091:AE1091))</f>
        <v>1</v>
      </c>
      <c r="F1091" s="7">
        <f>IF(P1091&gt;0,RANK(P1091,(N1091:P1091,Q1091:AE1091)),0)</f>
        <v>3</v>
      </c>
      <c r="G1091" s="1">
        <f t="shared" si="435"/>
        <v>1127</v>
      </c>
      <c r="H1091" s="2">
        <f t="shared" si="436"/>
        <v>0.20591997076557647</v>
      </c>
      <c r="I1091" s="2"/>
      <c r="J1091" s="2">
        <f t="shared" si="437"/>
        <v>0.38680796638041293</v>
      </c>
      <c r="K1091" s="2">
        <f t="shared" si="438"/>
        <v>0.59272793714598937</v>
      </c>
      <c r="L1091" s="2">
        <f t="shared" si="439"/>
        <v>1.3338205737255618E-2</v>
      </c>
      <c r="M1091" s="2">
        <f t="shared" si="440"/>
        <v>7.1258907363420856E-3</v>
      </c>
      <c r="N1091" s="1">
        <v>2117</v>
      </c>
      <c r="O1091" s="1">
        <v>3244</v>
      </c>
      <c r="P1091" s="1">
        <v>73</v>
      </c>
      <c r="Q1091" s="1">
        <v>18</v>
      </c>
      <c r="R1091" s="1">
        <v>14</v>
      </c>
      <c r="S1091" s="1">
        <v>2</v>
      </c>
      <c r="T1091" s="1">
        <v>5</v>
      </c>
      <c r="AG1091" s="7">
        <f>IF(Q1091&gt;0,RANK(Q1091,(N1091:P1091,Q1091:AE1091)),0)</f>
        <v>4</v>
      </c>
      <c r="AH1091" s="7">
        <f>IF(R1091&gt;0,RANK(R1091,(N1091:P1091,Q1091:AE1091)),0)</f>
        <v>5</v>
      </c>
      <c r="AI1091" s="7">
        <f>IF(T1091&gt;0,RANK(T1091,(N1091:P1091,Q1091:AE1091)),0)</f>
        <v>6</v>
      </c>
      <c r="AJ1091" s="7">
        <f>IF(S1091&gt;0,RANK(S1091,(N1091:P1091,Q1091:AE1091)),0)</f>
        <v>7</v>
      </c>
      <c r="AK1091" s="2">
        <f t="shared" si="441"/>
        <v>3.2888726475424814E-3</v>
      </c>
      <c r="AL1091" s="2">
        <f t="shared" si="442"/>
        <v>2.5580120591997078E-3</v>
      </c>
      <c r="AM1091" s="2">
        <f t="shared" si="443"/>
        <v>9.1357573542846706E-4</v>
      </c>
      <c r="AN1091" s="2">
        <f t="shared" si="444"/>
        <v>3.6543029417138682E-4</v>
      </c>
      <c r="AP1091" t="s">
        <v>2178</v>
      </c>
      <c r="AQ1091" t="s">
        <v>1226</v>
      </c>
      <c r="AR1091">
        <v>4</v>
      </c>
      <c r="AT1091" s="93" t="s">
        <v>845</v>
      </c>
      <c r="AU1091" s="92" t="s">
        <v>312</v>
      </c>
      <c r="AV1091" s="83" t="str">
        <f t="shared" si="445"/>
        <v>21103</v>
      </c>
      <c r="AX1091" s="7" t="s">
        <v>3753</v>
      </c>
    </row>
    <row r="1092" spans="1:50" ht="13" hidden="1" customHeight="1" outlineLevel="1">
      <c r="A1092" t="s">
        <v>1052</v>
      </c>
      <c r="B1092" t="s">
        <v>1226</v>
      </c>
      <c r="C1092" s="1">
        <f t="shared" si="434"/>
        <v>2124</v>
      </c>
      <c r="D1092" s="7">
        <f>RANK(N1092,(N1092:P1092,Q1092:AE1092))</f>
        <v>2</v>
      </c>
      <c r="E1092" s="7">
        <f>RANK(O1092,(N1092:P1092,Q1092:AE1092))</f>
        <v>1</v>
      </c>
      <c r="F1092" s="7">
        <f>IF(P1092&gt;0,RANK(P1092,(N1092:P1092,Q1092:AE1092)),0)</f>
        <v>3</v>
      </c>
      <c r="G1092" s="1">
        <f t="shared" si="435"/>
        <v>211</v>
      </c>
      <c r="H1092" s="2">
        <f t="shared" si="436"/>
        <v>9.9340866290018828E-2</v>
      </c>
      <c r="I1092" s="2"/>
      <c r="J1092" s="2">
        <f t="shared" si="437"/>
        <v>0.44256120527306969</v>
      </c>
      <c r="K1092" s="2">
        <f t="shared" si="438"/>
        <v>0.54190207156308856</v>
      </c>
      <c r="L1092" s="2">
        <f t="shared" si="439"/>
        <v>8.4745762711864406E-3</v>
      </c>
      <c r="M1092" s="2">
        <f t="shared" si="440"/>
        <v>7.0621468926553629E-3</v>
      </c>
      <c r="N1092" s="1">
        <v>940</v>
      </c>
      <c r="O1092" s="1">
        <v>1151</v>
      </c>
      <c r="P1092" s="1">
        <v>18</v>
      </c>
      <c r="Q1092" s="1">
        <v>13</v>
      </c>
      <c r="R1092" s="1">
        <v>1</v>
      </c>
      <c r="S1092" s="1">
        <v>0</v>
      </c>
      <c r="T1092" s="1">
        <v>1</v>
      </c>
      <c r="AG1092" s="7">
        <f>IF(Q1092&gt;0,RANK(Q1092,(N1092:P1092,Q1092:AE1092)),0)</f>
        <v>4</v>
      </c>
      <c r="AH1092" s="7">
        <f>IF(R1092&gt;0,RANK(R1092,(N1092:P1092,Q1092:AE1092)),0)</f>
        <v>5</v>
      </c>
      <c r="AI1092" s="7">
        <f>IF(T1092&gt;0,RANK(T1092,(N1092:P1092,Q1092:AE1092)),0)</f>
        <v>5</v>
      </c>
      <c r="AJ1092" s="7">
        <f>IF(S1092&gt;0,RANK(S1092,(N1092:P1092,Q1092:AE1092)),0)</f>
        <v>0</v>
      </c>
      <c r="AK1092" s="2">
        <f t="shared" si="441"/>
        <v>6.1205273069679846E-3</v>
      </c>
      <c r="AL1092" s="2">
        <f t="shared" si="442"/>
        <v>4.7080979284369113E-4</v>
      </c>
      <c r="AM1092" s="2">
        <f t="shared" si="443"/>
        <v>4.7080979284369113E-4</v>
      </c>
      <c r="AN1092" s="2">
        <f t="shared" si="444"/>
        <v>0</v>
      </c>
      <c r="AP1092" t="s">
        <v>1052</v>
      </c>
      <c r="AQ1092" t="s">
        <v>1226</v>
      </c>
      <c r="AR1092">
        <v>1</v>
      </c>
      <c r="AT1092" s="93" t="s">
        <v>845</v>
      </c>
      <c r="AU1092" s="92" t="s">
        <v>313</v>
      </c>
      <c r="AV1092" s="83" t="str">
        <f t="shared" si="445"/>
        <v>21105</v>
      </c>
      <c r="AX1092" s="7" t="s">
        <v>3753</v>
      </c>
    </row>
    <row r="1093" spans="1:50" ht="13" hidden="1" customHeight="1" outlineLevel="1">
      <c r="A1093" t="s">
        <v>1053</v>
      </c>
      <c r="B1093" t="s">
        <v>1226</v>
      </c>
      <c r="C1093" s="1">
        <f t="shared" si="434"/>
        <v>16489</v>
      </c>
      <c r="D1093" s="7">
        <f>RANK(N1093,(N1093:P1093,Q1093:AE1093))</f>
        <v>2</v>
      </c>
      <c r="E1093" s="7">
        <f>RANK(O1093,(N1093:P1093,Q1093:AE1093))</f>
        <v>1</v>
      </c>
      <c r="F1093" s="7">
        <f>IF(P1093&gt;0,RANK(P1093,(N1093:P1093,Q1093:AE1093)),0)</f>
        <v>3</v>
      </c>
      <c r="G1093" s="1">
        <f t="shared" si="435"/>
        <v>2756</v>
      </c>
      <c r="H1093" s="2">
        <f t="shared" si="436"/>
        <v>0.16714173085087028</v>
      </c>
      <c r="I1093" s="2"/>
      <c r="J1093" s="2">
        <f t="shared" si="437"/>
        <v>0.40839347443750379</v>
      </c>
      <c r="K1093" s="2">
        <f t="shared" si="438"/>
        <v>0.5755352052883741</v>
      </c>
      <c r="L1093" s="2">
        <f t="shared" si="439"/>
        <v>9.7034386560737457E-3</v>
      </c>
      <c r="M1093" s="2">
        <f t="shared" si="440"/>
        <v>6.3678816180484238E-3</v>
      </c>
      <c r="N1093" s="1">
        <v>6734</v>
      </c>
      <c r="O1093" s="1">
        <v>9490</v>
      </c>
      <c r="P1093" s="1">
        <v>160</v>
      </c>
      <c r="Q1093" s="1">
        <v>50</v>
      </c>
      <c r="R1093" s="1">
        <v>27</v>
      </c>
      <c r="S1093" s="1">
        <v>9</v>
      </c>
      <c r="T1093" s="1">
        <v>19</v>
      </c>
      <c r="AG1093" s="7">
        <f>IF(Q1093&gt;0,RANK(Q1093,(N1093:P1093,Q1093:AE1093)),0)</f>
        <v>4</v>
      </c>
      <c r="AH1093" s="7">
        <f>IF(R1093&gt;0,RANK(R1093,(N1093:P1093,Q1093:AE1093)),0)</f>
        <v>5</v>
      </c>
      <c r="AI1093" s="7">
        <f>IF(T1093&gt;0,RANK(T1093,(N1093:P1093,Q1093:AE1093)),0)</f>
        <v>6</v>
      </c>
      <c r="AJ1093" s="7">
        <f>IF(S1093&gt;0,RANK(S1093,(N1093:P1093,Q1093:AE1093)),0)</f>
        <v>7</v>
      </c>
      <c r="AK1093" s="2">
        <f t="shared" si="441"/>
        <v>3.0323245800230455E-3</v>
      </c>
      <c r="AL1093" s="2">
        <f t="shared" si="442"/>
        <v>1.6374552732124448E-3</v>
      </c>
      <c r="AM1093" s="2">
        <f t="shared" si="443"/>
        <v>1.1522833404087574E-3</v>
      </c>
      <c r="AN1093" s="2">
        <f t="shared" si="444"/>
        <v>5.4581842440414822E-4</v>
      </c>
      <c r="AP1093" t="s">
        <v>1053</v>
      </c>
      <c r="AQ1093" t="s">
        <v>1226</v>
      </c>
      <c r="AR1093">
        <v>1</v>
      </c>
      <c r="AT1093" s="93" t="s">
        <v>845</v>
      </c>
      <c r="AU1093" s="92" t="s">
        <v>314</v>
      </c>
      <c r="AV1093" s="83" t="str">
        <f t="shared" si="445"/>
        <v>21107</v>
      </c>
      <c r="AX1093" s="7" t="s">
        <v>3753</v>
      </c>
    </row>
    <row r="1094" spans="1:50" ht="13" hidden="1" customHeight="1" outlineLevel="1">
      <c r="A1094" t="s">
        <v>3023</v>
      </c>
      <c r="B1094" t="s">
        <v>1226</v>
      </c>
      <c r="C1094" s="1">
        <f t="shared" si="434"/>
        <v>4855</v>
      </c>
      <c r="D1094" s="7">
        <f>RANK(N1094,(N1094:P1094,Q1094:AE1094))</f>
        <v>2</v>
      </c>
      <c r="E1094" s="7">
        <f>RANK(O1094,(N1094:P1094,Q1094:AE1094))</f>
        <v>1</v>
      </c>
      <c r="F1094" s="7">
        <f>IF(P1094&gt;0,RANK(P1094,(N1094:P1094,Q1094:AE1094)),0)</f>
        <v>3</v>
      </c>
      <c r="G1094" s="1">
        <f t="shared" si="435"/>
        <v>3378</v>
      </c>
      <c r="H1094" s="2">
        <f t="shared" si="436"/>
        <v>0.69577754891864063</v>
      </c>
      <c r="I1094" s="2"/>
      <c r="J1094" s="2">
        <f t="shared" si="437"/>
        <v>0.1443872296601442</v>
      </c>
      <c r="K1094" s="2">
        <f t="shared" si="438"/>
        <v>0.8401647785787848</v>
      </c>
      <c r="L1094" s="2">
        <f t="shared" si="439"/>
        <v>9.2687950566426366E-3</v>
      </c>
      <c r="M1094" s="2">
        <f t="shared" si="440"/>
        <v>6.1791967044283972E-3</v>
      </c>
      <c r="N1094" s="1">
        <v>701</v>
      </c>
      <c r="O1094" s="1">
        <v>4079</v>
      </c>
      <c r="P1094" s="1">
        <v>45</v>
      </c>
      <c r="Q1094" s="1">
        <v>12</v>
      </c>
      <c r="R1094" s="1">
        <v>7</v>
      </c>
      <c r="S1094" s="1">
        <v>5</v>
      </c>
      <c r="T1094" s="1">
        <v>6</v>
      </c>
      <c r="AG1094" s="7">
        <f>IF(Q1094&gt;0,RANK(Q1094,(N1094:P1094,Q1094:AE1094)),0)</f>
        <v>4</v>
      </c>
      <c r="AH1094" s="7">
        <f>IF(R1094&gt;0,RANK(R1094,(N1094:P1094,Q1094:AE1094)),0)</f>
        <v>5</v>
      </c>
      <c r="AI1094" s="7">
        <f>IF(T1094&gt;0,RANK(T1094,(N1094:P1094,Q1094:AE1094)),0)</f>
        <v>6</v>
      </c>
      <c r="AJ1094" s="7">
        <f>IF(S1094&gt;0,RANK(S1094,(N1094:P1094,Q1094:AE1094)),0)</f>
        <v>7</v>
      </c>
      <c r="AK1094" s="2">
        <f t="shared" si="441"/>
        <v>2.4716786817713696E-3</v>
      </c>
      <c r="AL1094" s="2">
        <f t="shared" si="442"/>
        <v>1.4418125643666324E-3</v>
      </c>
      <c r="AM1094" s="2">
        <f t="shared" si="443"/>
        <v>1.2358393408856848E-3</v>
      </c>
      <c r="AN1094" s="2">
        <f t="shared" si="444"/>
        <v>1.0298661174047373E-3</v>
      </c>
      <c r="AP1094" t="s">
        <v>3023</v>
      </c>
      <c r="AQ1094" t="s">
        <v>1226</v>
      </c>
      <c r="AR1094">
        <v>5</v>
      </c>
      <c r="AT1094" s="93" t="s">
        <v>845</v>
      </c>
      <c r="AU1094" s="92" t="s">
        <v>315</v>
      </c>
      <c r="AV1094" s="83" t="str">
        <f t="shared" si="445"/>
        <v>21109</v>
      </c>
      <c r="AX1094" s="7" t="s">
        <v>3753</v>
      </c>
    </row>
    <row r="1095" spans="1:50" ht="13" hidden="1" customHeight="1" outlineLevel="1">
      <c r="A1095" t="s">
        <v>3024</v>
      </c>
      <c r="B1095" t="s">
        <v>1226</v>
      </c>
      <c r="C1095" s="1">
        <f t="shared" si="434"/>
        <v>302362</v>
      </c>
      <c r="D1095" s="7">
        <f>RANK(N1095,(N1095:P1095,Q1095:AE1095))</f>
        <v>1</v>
      </c>
      <c r="E1095" s="7">
        <f>RANK(O1095,(N1095:P1095,Q1095:AE1095))</f>
        <v>2</v>
      </c>
      <c r="F1095" s="7">
        <f>IF(P1095&gt;0,RANK(P1095,(N1095:P1095,Q1095:AE1095)),0)</f>
        <v>3</v>
      </c>
      <c r="G1095" s="1">
        <f t="shared" si="435"/>
        <v>4849</v>
      </c>
      <c r="H1095" s="2">
        <f t="shared" si="436"/>
        <v>1.6037068150098227E-2</v>
      </c>
      <c r="I1095" s="2"/>
      <c r="J1095" s="2">
        <f t="shared" si="437"/>
        <v>0.49576666380034529</v>
      </c>
      <c r="K1095" s="2">
        <f t="shared" si="438"/>
        <v>0.47972959565024703</v>
      </c>
      <c r="L1095" s="2">
        <f t="shared" si="439"/>
        <v>1.9628789331992778E-2</v>
      </c>
      <c r="M1095" s="2">
        <f t="shared" si="440"/>
        <v>4.8749512174149044E-3</v>
      </c>
      <c r="N1095" s="1">
        <v>149901</v>
      </c>
      <c r="O1095" s="1">
        <v>145052</v>
      </c>
      <c r="P1095" s="1">
        <v>5935</v>
      </c>
      <c r="Q1095" s="1">
        <v>639</v>
      </c>
      <c r="R1095" s="1">
        <v>581</v>
      </c>
      <c r="S1095" s="1">
        <v>92</v>
      </c>
      <c r="T1095" s="1">
        <v>161</v>
      </c>
      <c r="U1095" s="1">
        <v>1</v>
      </c>
      <c r="AG1095" s="7">
        <f>IF(Q1095&gt;0,RANK(Q1095,(N1095:P1095,Q1095:AE1095)),0)</f>
        <v>4</v>
      </c>
      <c r="AH1095" s="7">
        <f>IF(R1095&gt;0,RANK(R1095,(N1095:P1095,Q1095:AE1095)),0)</f>
        <v>5</v>
      </c>
      <c r="AI1095" s="7">
        <f>IF(T1095&gt;0,RANK(T1095,(N1095:P1095,Q1095:AE1095)),0)</f>
        <v>6</v>
      </c>
      <c r="AJ1095" s="7">
        <f>IF(S1095&gt;0,RANK(S1095,(N1095:P1095,Q1095:AE1095)),0)</f>
        <v>7</v>
      </c>
      <c r="AK1095" s="2">
        <f t="shared" si="441"/>
        <v>2.113360805921379E-3</v>
      </c>
      <c r="AL1095" s="2">
        <f t="shared" si="442"/>
        <v>1.9215377593745245E-3</v>
      </c>
      <c r="AM1095" s="2">
        <f t="shared" si="443"/>
        <v>5.3247431886282006E-4</v>
      </c>
      <c r="AN1095" s="2">
        <f t="shared" si="444"/>
        <v>3.0427103935018289E-4</v>
      </c>
      <c r="AP1095" t="s">
        <v>3024</v>
      </c>
      <c r="AQ1095" t="s">
        <v>1226</v>
      </c>
      <c r="AT1095" s="93" t="s">
        <v>845</v>
      </c>
      <c r="AU1095" s="92" t="s">
        <v>316</v>
      </c>
      <c r="AV1095" s="83" t="str">
        <f t="shared" si="445"/>
        <v>21111</v>
      </c>
      <c r="AX1095" s="7" t="s">
        <v>3753</v>
      </c>
    </row>
    <row r="1096" spans="1:50" ht="13" hidden="1" customHeight="1" outlineLevel="1">
      <c r="A1096" t="s">
        <v>740</v>
      </c>
      <c r="B1096" t="s">
        <v>1226</v>
      </c>
      <c r="C1096" s="1">
        <f t="shared" si="434"/>
        <v>15061</v>
      </c>
      <c r="D1096" s="7">
        <f>RANK(N1096,(N1096:P1096,Q1096:AE1096))</f>
        <v>2</v>
      </c>
      <c r="E1096" s="7">
        <f>RANK(O1096,(N1096:P1096,Q1096:AE1096))</f>
        <v>1</v>
      </c>
      <c r="F1096" s="7">
        <f>IF(P1096&gt;0,RANK(P1096,(N1096:P1096,Q1096:AE1096)),0)</f>
        <v>3</v>
      </c>
      <c r="G1096" s="1">
        <f t="shared" si="435"/>
        <v>5441</v>
      </c>
      <c r="H1096" s="2">
        <f t="shared" si="436"/>
        <v>0.36126419228470885</v>
      </c>
      <c r="I1096" s="2"/>
      <c r="J1096" s="2">
        <f t="shared" si="437"/>
        <v>0.3076156961689131</v>
      </c>
      <c r="K1096" s="2">
        <f t="shared" si="438"/>
        <v>0.6688798884536219</v>
      </c>
      <c r="L1096" s="2">
        <f t="shared" si="439"/>
        <v>1.7661509859903061E-2</v>
      </c>
      <c r="M1096" s="2">
        <f t="shared" si="440"/>
        <v>5.8429055175618881E-3</v>
      </c>
      <c r="N1096" s="1">
        <v>4633</v>
      </c>
      <c r="O1096" s="1">
        <v>10074</v>
      </c>
      <c r="P1096" s="1">
        <v>266</v>
      </c>
      <c r="Q1096" s="1">
        <v>38</v>
      </c>
      <c r="R1096" s="1">
        <v>26</v>
      </c>
      <c r="S1096" s="1">
        <v>8</v>
      </c>
      <c r="T1096" s="1">
        <v>16</v>
      </c>
      <c r="AG1096" s="7">
        <f>IF(Q1096&gt;0,RANK(Q1096,(N1096:P1096,Q1096:AE1096)),0)</f>
        <v>4</v>
      </c>
      <c r="AH1096" s="7">
        <f>IF(R1096&gt;0,RANK(R1096,(N1096:P1096,Q1096:AE1096)),0)</f>
        <v>5</v>
      </c>
      <c r="AI1096" s="7">
        <f>IF(T1096&gt;0,RANK(T1096,(N1096:P1096,Q1096:AE1096)),0)</f>
        <v>6</v>
      </c>
      <c r="AJ1096" s="7">
        <f>IF(S1096&gt;0,RANK(S1096,(N1096:P1096,Q1096:AE1096)),0)</f>
        <v>7</v>
      </c>
      <c r="AK1096" s="2">
        <f t="shared" si="441"/>
        <v>2.5230728371290088E-3</v>
      </c>
      <c r="AL1096" s="2">
        <f t="shared" si="442"/>
        <v>1.7263129938251112E-3</v>
      </c>
      <c r="AM1096" s="2">
        <f t="shared" si="443"/>
        <v>1.0623464577385301E-3</v>
      </c>
      <c r="AN1096" s="2">
        <f t="shared" si="444"/>
        <v>5.3117322886926503E-4</v>
      </c>
      <c r="AP1096" t="s">
        <v>740</v>
      </c>
      <c r="AQ1096" t="s">
        <v>1226</v>
      </c>
      <c r="AR1096">
        <v>6</v>
      </c>
      <c r="AT1096" s="93" t="s">
        <v>845</v>
      </c>
      <c r="AU1096" s="92" t="s">
        <v>317</v>
      </c>
      <c r="AV1096" s="83" t="str">
        <f t="shared" si="445"/>
        <v>21113</v>
      </c>
      <c r="AX1096" s="7" t="s">
        <v>3753</v>
      </c>
    </row>
    <row r="1097" spans="1:50" ht="13" hidden="1" customHeight="1" outlineLevel="1">
      <c r="A1097" t="s">
        <v>2118</v>
      </c>
      <c r="B1097" t="s">
        <v>1226</v>
      </c>
      <c r="C1097" s="1">
        <f t="shared" si="434"/>
        <v>8180</v>
      </c>
      <c r="D1097" s="7">
        <f>RANK(N1097,(N1097:P1097,Q1097:AE1097))</f>
        <v>2</v>
      </c>
      <c r="E1097" s="7">
        <f>RANK(O1097,(N1097:P1097,Q1097:AE1097))</f>
        <v>1</v>
      </c>
      <c r="F1097" s="7">
        <f>IF(P1097&gt;0,RANK(P1097,(N1097:P1097,Q1097:AE1097)),0)</f>
        <v>3</v>
      </c>
      <c r="G1097" s="1">
        <f t="shared" si="435"/>
        <v>1532</v>
      </c>
      <c r="H1097" s="2">
        <f t="shared" si="436"/>
        <v>0.18728606356968217</v>
      </c>
      <c r="I1097" s="2"/>
      <c r="J1097" s="2">
        <f t="shared" si="437"/>
        <v>0.39743276283618584</v>
      </c>
      <c r="K1097" s="2">
        <f t="shared" si="438"/>
        <v>0.58471882640586792</v>
      </c>
      <c r="L1097" s="2">
        <f t="shared" si="439"/>
        <v>1.0391198044009779E-2</v>
      </c>
      <c r="M1097" s="2">
        <f t="shared" si="440"/>
        <v>7.4572127139365188E-3</v>
      </c>
      <c r="N1097" s="1">
        <v>3251</v>
      </c>
      <c r="O1097" s="1">
        <v>4783</v>
      </c>
      <c r="P1097" s="1">
        <v>85</v>
      </c>
      <c r="Q1097" s="1">
        <v>22</v>
      </c>
      <c r="R1097" s="1">
        <v>11</v>
      </c>
      <c r="S1097" s="1">
        <v>8</v>
      </c>
      <c r="T1097" s="1">
        <v>20</v>
      </c>
      <c r="AG1097" s="7">
        <f>IF(Q1097&gt;0,RANK(Q1097,(N1097:P1097,Q1097:AE1097)),0)</f>
        <v>4</v>
      </c>
      <c r="AH1097" s="7">
        <f>IF(R1097&gt;0,RANK(R1097,(N1097:P1097,Q1097:AE1097)),0)</f>
        <v>6</v>
      </c>
      <c r="AI1097" s="7">
        <f>IF(T1097&gt;0,RANK(T1097,(N1097:P1097,Q1097:AE1097)),0)</f>
        <v>5</v>
      </c>
      <c r="AJ1097" s="7">
        <f>IF(S1097&gt;0,RANK(S1097,(N1097:P1097,Q1097:AE1097)),0)</f>
        <v>7</v>
      </c>
      <c r="AK1097" s="2">
        <f t="shared" si="441"/>
        <v>2.6894865525672372E-3</v>
      </c>
      <c r="AL1097" s="2">
        <f t="shared" si="442"/>
        <v>1.3447432762836186E-3</v>
      </c>
      <c r="AM1097" s="2">
        <f t="shared" si="443"/>
        <v>2.4449877750611247E-3</v>
      </c>
      <c r="AN1097" s="2">
        <f t="shared" si="444"/>
        <v>9.7799511002444979E-4</v>
      </c>
      <c r="AP1097" t="s">
        <v>2118</v>
      </c>
      <c r="AQ1097" t="s">
        <v>1226</v>
      </c>
      <c r="AR1097">
        <v>5</v>
      </c>
      <c r="AT1097" s="93" t="s">
        <v>845</v>
      </c>
      <c r="AU1097" s="92" t="s">
        <v>318</v>
      </c>
      <c r="AV1097" s="83" t="str">
        <f t="shared" si="445"/>
        <v>21115</v>
      </c>
      <c r="AX1097" s="7" t="s">
        <v>3753</v>
      </c>
    </row>
    <row r="1098" spans="1:50" ht="13" hidden="1" customHeight="1" outlineLevel="1">
      <c r="A1098" t="s">
        <v>741</v>
      </c>
      <c r="B1098" t="s">
        <v>1226</v>
      </c>
      <c r="C1098" s="1">
        <f t="shared" si="434"/>
        <v>56249</v>
      </c>
      <c r="D1098" s="7">
        <f>RANK(N1098,(N1098:P1098,Q1098:AE1098))</f>
        <v>2</v>
      </c>
      <c r="E1098" s="7">
        <f>RANK(O1098,(N1098:P1098,Q1098:AE1098))</f>
        <v>1</v>
      </c>
      <c r="F1098" s="7">
        <f>IF(P1098&gt;0,RANK(P1098,(N1098:P1098,Q1098:AE1098)),0)</f>
        <v>3</v>
      </c>
      <c r="G1098" s="1">
        <f t="shared" si="435"/>
        <v>16263</v>
      </c>
      <c r="H1098" s="2">
        <f t="shared" si="436"/>
        <v>0.28912514000248896</v>
      </c>
      <c r="I1098" s="2"/>
      <c r="J1098" s="2">
        <f t="shared" si="437"/>
        <v>0.33956159220608367</v>
      </c>
      <c r="K1098" s="2">
        <f t="shared" si="438"/>
        <v>0.62868673220857263</v>
      </c>
      <c r="L1098" s="2">
        <f t="shared" si="439"/>
        <v>2.2987075325783569E-2</v>
      </c>
      <c r="M1098" s="2">
        <f t="shared" si="440"/>
        <v>8.7646002595600722E-3</v>
      </c>
      <c r="N1098" s="1">
        <v>19100</v>
      </c>
      <c r="O1098" s="1">
        <v>35363</v>
      </c>
      <c r="P1098" s="1">
        <v>1293</v>
      </c>
      <c r="Q1098" s="1">
        <v>203</v>
      </c>
      <c r="R1098" s="1">
        <v>182</v>
      </c>
      <c r="S1098" s="1">
        <v>36</v>
      </c>
      <c r="T1098" s="1">
        <v>46</v>
      </c>
      <c r="U1098" s="1">
        <v>26</v>
      </c>
      <c r="AG1098" s="7">
        <f>IF(Q1098&gt;0,RANK(Q1098,(N1098:P1098,Q1098:AE1098)),0)</f>
        <v>4</v>
      </c>
      <c r="AH1098" s="7">
        <f>IF(R1098&gt;0,RANK(R1098,(N1098:P1098,Q1098:AE1098)),0)</f>
        <v>5</v>
      </c>
      <c r="AI1098" s="7">
        <f>IF(T1098&gt;0,RANK(T1098,(N1098:P1098,Q1098:AE1098)),0)</f>
        <v>6</v>
      </c>
      <c r="AJ1098" s="7">
        <f>IF(S1098&gt;0,RANK(S1098,(N1098:P1098,Q1098:AE1098)),0)</f>
        <v>7</v>
      </c>
      <c r="AK1098" s="2">
        <f t="shared" si="441"/>
        <v>3.6089530480541876E-3</v>
      </c>
      <c r="AL1098" s="2">
        <f t="shared" si="442"/>
        <v>3.2356130775658236E-3</v>
      </c>
      <c r="AM1098" s="2">
        <f t="shared" si="443"/>
        <v>8.177923163078455E-4</v>
      </c>
      <c r="AN1098" s="2">
        <f t="shared" si="444"/>
        <v>6.4001137798005297E-4</v>
      </c>
      <c r="AP1098" t="s">
        <v>741</v>
      </c>
      <c r="AQ1098" t="s">
        <v>1226</v>
      </c>
      <c r="AR1098">
        <v>4</v>
      </c>
      <c r="AT1098" s="93" t="s">
        <v>845</v>
      </c>
      <c r="AU1098" s="92" t="s">
        <v>319</v>
      </c>
      <c r="AV1098" s="83" t="str">
        <f t="shared" si="445"/>
        <v>21117</v>
      </c>
      <c r="AX1098" s="7" t="s">
        <v>3753</v>
      </c>
    </row>
    <row r="1099" spans="1:50" ht="13" hidden="1" customHeight="1" outlineLevel="1">
      <c r="A1099" t="s">
        <v>742</v>
      </c>
      <c r="B1099" t="s">
        <v>1226</v>
      </c>
      <c r="C1099" s="1">
        <f t="shared" si="434"/>
        <v>6458</v>
      </c>
      <c r="D1099" s="7">
        <f>RANK(N1099,(N1099:P1099,Q1099:AE1099))</f>
        <v>1</v>
      </c>
      <c r="E1099" s="7">
        <f>RANK(O1099,(N1099:P1099,Q1099:AE1099))</f>
        <v>2</v>
      </c>
      <c r="F1099" s="7">
        <f>IF(P1099&gt;0,RANK(P1099,(N1099:P1099,Q1099:AE1099)),0)</f>
        <v>3</v>
      </c>
      <c r="G1099" s="1">
        <f t="shared" si="435"/>
        <v>2320</v>
      </c>
      <c r="H1099" s="2">
        <f t="shared" si="436"/>
        <v>0.35924434809538558</v>
      </c>
      <c r="I1099" s="2"/>
      <c r="J1099" s="2">
        <f t="shared" si="437"/>
        <v>0.6734283059770827</v>
      </c>
      <c r="K1099" s="2">
        <f t="shared" si="438"/>
        <v>0.31418395788169712</v>
      </c>
      <c r="L1099" s="2">
        <f t="shared" si="439"/>
        <v>6.5035614741406006E-3</v>
      </c>
      <c r="M1099" s="2">
        <f t="shared" si="440"/>
        <v>5.8841746670795841E-3</v>
      </c>
      <c r="N1099" s="1">
        <v>4349</v>
      </c>
      <c r="O1099" s="1">
        <v>2029</v>
      </c>
      <c r="P1099" s="1">
        <v>42</v>
      </c>
      <c r="Q1099" s="1">
        <v>10</v>
      </c>
      <c r="R1099" s="1">
        <v>11</v>
      </c>
      <c r="S1099" s="1">
        <v>4</v>
      </c>
      <c r="T1099" s="1">
        <v>13</v>
      </c>
      <c r="AG1099" s="7">
        <f>IF(Q1099&gt;0,RANK(Q1099,(N1099:P1099,Q1099:AE1099)),0)</f>
        <v>6</v>
      </c>
      <c r="AH1099" s="7">
        <f>IF(R1099&gt;0,RANK(R1099,(N1099:P1099,Q1099:AE1099)),0)</f>
        <v>5</v>
      </c>
      <c r="AI1099" s="7">
        <f>IF(T1099&gt;0,RANK(T1099,(N1099:P1099,Q1099:AE1099)),0)</f>
        <v>4</v>
      </c>
      <c r="AJ1099" s="7">
        <f>IF(S1099&gt;0,RANK(S1099,(N1099:P1099,Q1099:AE1099)),0)</f>
        <v>7</v>
      </c>
      <c r="AK1099" s="2">
        <f t="shared" si="441"/>
        <v>1.548467017652524E-3</v>
      </c>
      <c r="AL1099" s="2">
        <f t="shared" si="442"/>
        <v>1.7033137194177764E-3</v>
      </c>
      <c r="AM1099" s="2">
        <f t="shared" si="443"/>
        <v>2.0130071229482811E-3</v>
      </c>
      <c r="AN1099" s="2">
        <f t="shared" si="444"/>
        <v>6.1938680706100958E-4</v>
      </c>
      <c r="AP1099" t="s">
        <v>742</v>
      </c>
      <c r="AQ1099" t="s">
        <v>1226</v>
      </c>
      <c r="AR1099">
        <v>5</v>
      </c>
      <c r="AT1099" s="93" t="s">
        <v>845</v>
      </c>
      <c r="AU1099" s="92" t="s">
        <v>247</v>
      </c>
      <c r="AV1099" s="83" t="str">
        <f t="shared" si="445"/>
        <v>21119</v>
      </c>
      <c r="AX1099" s="7" t="s">
        <v>3753</v>
      </c>
    </row>
    <row r="1100" spans="1:50" ht="13" hidden="1" customHeight="1" outlineLevel="1">
      <c r="A1100" t="s">
        <v>736</v>
      </c>
      <c r="B1100" t="s">
        <v>1226</v>
      </c>
      <c r="C1100" s="1">
        <f t="shared" si="434"/>
        <v>9910</v>
      </c>
      <c r="D1100" s="7">
        <f>RANK(N1100,(N1100:P1100,Q1100:AE1100))</f>
        <v>2</v>
      </c>
      <c r="E1100" s="7">
        <f>RANK(O1100,(N1100:P1100,Q1100:AE1100))</f>
        <v>1</v>
      </c>
      <c r="F1100" s="7">
        <f>IF(P1100&gt;0,RANK(P1100,(N1100:P1100,Q1100:AE1100)),0)</f>
        <v>3</v>
      </c>
      <c r="G1100" s="1">
        <f t="shared" si="435"/>
        <v>2368</v>
      </c>
      <c r="H1100" s="2">
        <f t="shared" si="436"/>
        <v>0.2389505549949546</v>
      </c>
      <c r="I1100" s="2"/>
      <c r="J1100" s="2">
        <f t="shared" si="437"/>
        <v>0.37235116044399597</v>
      </c>
      <c r="K1100" s="2">
        <f t="shared" si="438"/>
        <v>0.61130171543895051</v>
      </c>
      <c r="L1100" s="2">
        <f t="shared" si="439"/>
        <v>8.3753784056508577E-3</v>
      </c>
      <c r="M1100" s="2">
        <f t="shared" si="440"/>
        <v>7.9717457114026665E-3</v>
      </c>
      <c r="N1100" s="1">
        <v>3690</v>
      </c>
      <c r="O1100" s="1">
        <v>6058</v>
      </c>
      <c r="P1100" s="1">
        <v>83</v>
      </c>
      <c r="Q1100" s="1">
        <v>34</v>
      </c>
      <c r="R1100" s="1">
        <v>11</v>
      </c>
      <c r="S1100" s="1">
        <v>12</v>
      </c>
      <c r="T1100" s="1">
        <v>22</v>
      </c>
      <c r="AG1100" s="7">
        <f>IF(Q1100&gt;0,RANK(Q1100,(N1100:P1100,Q1100:AE1100)),0)</f>
        <v>4</v>
      </c>
      <c r="AH1100" s="7">
        <f>IF(R1100&gt;0,RANK(R1100,(N1100:P1100,Q1100:AE1100)),0)</f>
        <v>7</v>
      </c>
      <c r="AI1100" s="7">
        <f>IF(T1100&gt;0,RANK(T1100,(N1100:P1100,Q1100:AE1100)),0)</f>
        <v>5</v>
      </c>
      <c r="AJ1100" s="7">
        <f>IF(S1100&gt;0,RANK(S1100,(N1100:P1100,Q1100:AE1100)),0)</f>
        <v>6</v>
      </c>
      <c r="AK1100" s="2">
        <f t="shared" si="441"/>
        <v>3.4308779011099897E-3</v>
      </c>
      <c r="AL1100" s="2">
        <f t="shared" si="442"/>
        <v>1.1099899091826437E-3</v>
      </c>
      <c r="AM1100" s="2">
        <f t="shared" si="443"/>
        <v>2.2199798183652874E-3</v>
      </c>
      <c r="AN1100" s="2">
        <f t="shared" si="444"/>
        <v>1.2108980827447023E-3</v>
      </c>
      <c r="AP1100" t="s">
        <v>736</v>
      </c>
      <c r="AQ1100" t="s">
        <v>1226</v>
      </c>
      <c r="AR1100">
        <v>5</v>
      </c>
      <c r="AT1100" s="93" t="s">
        <v>845</v>
      </c>
      <c r="AU1100" s="92" t="s">
        <v>248</v>
      </c>
      <c r="AV1100" s="83" t="str">
        <f t="shared" si="445"/>
        <v>21121</v>
      </c>
      <c r="AX1100" s="7" t="s">
        <v>3753</v>
      </c>
    </row>
    <row r="1101" spans="1:50" ht="13" hidden="1" customHeight="1" outlineLevel="1">
      <c r="A1101" t="s">
        <v>1879</v>
      </c>
      <c r="B1101" t="s">
        <v>1226</v>
      </c>
      <c r="C1101" s="1">
        <f t="shared" si="434"/>
        <v>5179</v>
      </c>
      <c r="D1101" s="7">
        <f>RANK(N1101,(N1101:P1101,Q1101:AE1101))</f>
        <v>2</v>
      </c>
      <c r="E1101" s="7">
        <f>RANK(O1101,(N1101:P1101,Q1101:AE1101))</f>
        <v>1</v>
      </c>
      <c r="F1101" s="7">
        <f>IF(P1101&gt;0,RANK(P1101,(N1101:P1101,Q1101:AE1101)),0)</f>
        <v>3</v>
      </c>
      <c r="G1101" s="1">
        <f t="shared" si="435"/>
        <v>1657</v>
      </c>
      <c r="H1101" s="2">
        <f t="shared" si="436"/>
        <v>0.31994593550878547</v>
      </c>
      <c r="I1101" s="2"/>
      <c r="J1101" s="2">
        <f t="shared" si="437"/>
        <v>0.33346205831241554</v>
      </c>
      <c r="K1101" s="2">
        <f t="shared" si="438"/>
        <v>0.65340799382120096</v>
      </c>
      <c r="L1101" s="2">
        <f t="shared" si="439"/>
        <v>7.9165862135547396E-3</v>
      </c>
      <c r="M1101" s="2">
        <f t="shared" si="440"/>
        <v>5.2133616528288115E-3</v>
      </c>
      <c r="N1101" s="1">
        <v>1727</v>
      </c>
      <c r="O1101" s="1">
        <v>3384</v>
      </c>
      <c r="P1101" s="1">
        <v>41</v>
      </c>
      <c r="Q1101" s="1">
        <v>15</v>
      </c>
      <c r="R1101" s="1">
        <v>6</v>
      </c>
      <c r="S1101" s="1">
        <v>3</v>
      </c>
      <c r="T1101" s="1">
        <v>3</v>
      </c>
      <c r="AG1101" s="7">
        <f>IF(Q1101&gt;0,RANK(Q1101,(N1101:P1101,Q1101:AE1101)),0)</f>
        <v>4</v>
      </c>
      <c r="AH1101" s="7">
        <f>IF(R1101&gt;0,RANK(R1101,(N1101:P1101,Q1101:AE1101)),0)</f>
        <v>5</v>
      </c>
      <c r="AI1101" s="7">
        <f>IF(T1101&gt;0,RANK(T1101,(N1101:P1101,Q1101:AE1101)),0)</f>
        <v>6</v>
      </c>
      <c r="AJ1101" s="7">
        <f>IF(S1101&gt;0,RANK(S1101,(N1101:P1101,Q1101:AE1101)),0)</f>
        <v>6</v>
      </c>
      <c r="AK1101" s="2">
        <f t="shared" si="441"/>
        <v>2.8963120293492954E-3</v>
      </c>
      <c r="AL1101" s="2">
        <f t="shared" si="442"/>
        <v>1.1585248117397182E-3</v>
      </c>
      <c r="AM1101" s="2">
        <f t="shared" si="443"/>
        <v>5.7926240586985908E-4</v>
      </c>
      <c r="AN1101" s="2">
        <f t="shared" si="444"/>
        <v>5.7926240586985908E-4</v>
      </c>
      <c r="AP1101" t="s">
        <v>1879</v>
      </c>
      <c r="AQ1101" t="s">
        <v>1226</v>
      </c>
      <c r="AR1101">
        <v>2</v>
      </c>
      <c r="AT1101" s="93" t="s">
        <v>845</v>
      </c>
      <c r="AU1101" s="92" t="s">
        <v>639</v>
      </c>
      <c r="AV1101" s="83" t="str">
        <f t="shared" si="445"/>
        <v>21123</v>
      </c>
      <c r="AX1101" s="7" t="s">
        <v>3753</v>
      </c>
    </row>
    <row r="1102" spans="1:50" ht="13" hidden="1" customHeight="1" outlineLevel="1">
      <c r="A1102" t="s">
        <v>1529</v>
      </c>
      <c r="B1102" t="s">
        <v>1226</v>
      </c>
      <c r="C1102" s="1">
        <f t="shared" si="434"/>
        <v>18120</v>
      </c>
      <c r="D1102" s="7">
        <f>RANK(N1102,(N1102:P1102,Q1102:AE1102))</f>
        <v>2</v>
      </c>
      <c r="E1102" s="7">
        <f>RANK(O1102,(N1102:P1102,Q1102:AE1102))</f>
        <v>1</v>
      </c>
      <c r="F1102" s="7">
        <f>IF(P1102&gt;0,RANK(P1102,(N1102:P1102,Q1102:AE1102)),0)</f>
        <v>3</v>
      </c>
      <c r="G1102" s="1">
        <f t="shared" si="435"/>
        <v>8173</v>
      </c>
      <c r="H1102" s="2">
        <f t="shared" si="436"/>
        <v>0.45104856512141278</v>
      </c>
      <c r="I1102" s="2"/>
      <c r="J1102" s="2">
        <f t="shared" si="437"/>
        <v>0.26799116997792494</v>
      </c>
      <c r="K1102" s="2">
        <f t="shared" si="438"/>
        <v>0.71903973509933772</v>
      </c>
      <c r="L1102" s="2">
        <f t="shared" si="439"/>
        <v>7.6158940397350995E-3</v>
      </c>
      <c r="M1102" s="2">
        <f t="shared" si="440"/>
        <v>5.3532008830022458E-3</v>
      </c>
      <c r="N1102" s="1">
        <v>4856</v>
      </c>
      <c r="O1102" s="1">
        <v>13029</v>
      </c>
      <c r="P1102" s="1">
        <v>138</v>
      </c>
      <c r="Q1102" s="1">
        <v>37</v>
      </c>
      <c r="R1102" s="1">
        <v>24</v>
      </c>
      <c r="S1102" s="1">
        <v>14</v>
      </c>
      <c r="T1102" s="1">
        <v>22</v>
      </c>
      <c r="AG1102" s="7">
        <f>IF(Q1102&gt;0,RANK(Q1102,(N1102:P1102,Q1102:AE1102)),0)</f>
        <v>4</v>
      </c>
      <c r="AH1102" s="7">
        <f>IF(R1102&gt;0,RANK(R1102,(N1102:P1102,Q1102:AE1102)),0)</f>
        <v>5</v>
      </c>
      <c r="AI1102" s="7">
        <f>IF(T1102&gt;0,RANK(T1102,(N1102:P1102,Q1102:AE1102)),0)</f>
        <v>6</v>
      </c>
      <c r="AJ1102" s="7">
        <f>IF(S1102&gt;0,RANK(S1102,(N1102:P1102,Q1102:AE1102)),0)</f>
        <v>7</v>
      </c>
      <c r="AK1102" s="2">
        <f t="shared" si="441"/>
        <v>2.0419426048565122E-3</v>
      </c>
      <c r="AL1102" s="2">
        <f t="shared" si="442"/>
        <v>1.3245033112582781E-3</v>
      </c>
      <c r="AM1102" s="2">
        <f t="shared" si="443"/>
        <v>1.2141280353200883E-3</v>
      </c>
      <c r="AN1102" s="2">
        <f t="shared" si="444"/>
        <v>7.7262693156732892E-4</v>
      </c>
      <c r="AP1102" t="s">
        <v>1529</v>
      </c>
      <c r="AQ1102" t="s">
        <v>1226</v>
      </c>
      <c r="AR1102">
        <v>5</v>
      </c>
      <c r="AT1102" s="93" t="s">
        <v>845</v>
      </c>
      <c r="AU1102" s="92" t="s">
        <v>640</v>
      </c>
      <c r="AV1102" s="83" t="str">
        <f t="shared" si="445"/>
        <v>21125</v>
      </c>
      <c r="AX1102" s="7" t="s">
        <v>3753</v>
      </c>
    </row>
    <row r="1103" spans="1:50" ht="13" hidden="1" customHeight="1" outlineLevel="1">
      <c r="A1103" t="s">
        <v>3054</v>
      </c>
      <c r="B1103" t="s">
        <v>1226</v>
      </c>
      <c r="C1103" s="1">
        <f t="shared" si="434"/>
        <v>5307</v>
      </c>
      <c r="D1103" s="7">
        <f>RANK(N1103,(N1103:P1103,Q1103:AE1103))</f>
        <v>2</v>
      </c>
      <c r="E1103" s="7">
        <f>RANK(O1103,(N1103:P1103,Q1103:AE1103))</f>
        <v>1</v>
      </c>
      <c r="F1103" s="7">
        <f>IF(P1103&gt;0,RANK(P1103,(N1103:P1103,Q1103:AE1103)),0)</f>
        <v>3</v>
      </c>
      <c r="G1103" s="1">
        <f t="shared" si="435"/>
        <v>711</v>
      </c>
      <c r="H1103" s="2">
        <f t="shared" si="436"/>
        <v>0.13397399660825324</v>
      </c>
      <c r="I1103" s="2"/>
      <c r="J1103" s="2">
        <f t="shared" si="437"/>
        <v>0.42547578669681552</v>
      </c>
      <c r="K1103" s="2">
        <f t="shared" si="438"/>
        <v>0.55944978330506878</v>
      </c>
      <c r="L1103" s="2">
        <f t="shared" si="439"/>
        <v>8.8562276238929715E-3</v>
      </c>
      <c r="M1103" s="2">
        <f t="shared" si="440"/>
        <v>6.21820237422273E-3</v>
      </c>
      <c r="N1103" s="1">
        <v>2258</v>
      </c>
      <c r="O1103" s="1">
        <v>2969</v>
      </c>
      <c r="P1103" s="1">
        <v>47</v>
      </c>
      <c r="Q1103" s="1">
        <v>16</v>
      </c>
      <c r="R1103" s="1">
        <v>12</v>
      </c>
      <c r="S1103" s="1">
        <v>2</v>
      </c>
      <c r="T1103" s="1">
        <v>3</v>
      </c>
      <c r="AG1103" s="7">
        <f>IF(Q1103&gt;0,RANK(Q1103,(N1103:P1103,Q1103:AE1103)),0)</f>
        <v>4</v>
      </c>
      <c r="AH1103" s="7">
        <f>IF(R1103&gt;0,RANK(R1103,(N1103:P1103,Q1103:AE1103)),0)</f>
        <v>5</v>
      </c>
      <c r="AI1103" s="7">
        <f>IF(T1103&gt;0,RANK(T1103,(N1103:P1103,Q1103:AE1103)),0)</f>
        <v>6</v>
      </c>
      <c r="AJ1103" s="7">
        <f>IF(S1103&gt;0,RANK(S1103,(N1103:P1103,Q1103:AE1103)),0)</f>
        <v>7</v>
      </c>
      <c r="AK1103" s="2">
        <f t="shared" si="441"/>
        <v>3.0148859996231392E-3</v>
      </c>
      <c r="AL1103" s="2">
        <f t="shared" si="442"/>
        <v>2.2611644997173543E-3</v>
      </c>
      <c r="AM1103" s="2">
        <f t="shared" si="443"/>
        <v>5.6529112492933857E-4</v>
      </c>
      <c r="AN1103" s="2">
        <f t="shared" si="444"/>
        <v>3.768607499528924E-4</v>
      </c>
      <c r="AP1103" t="s">
        <v>3054</v>
      </c>
      <c r="AQ1103" t="s">
        <v>1226</v>
      </c>
      <c r="AR1103">
        <v>5</v>
      </c>
      <c r="AT1103" s="93" t="s">
        <v>845</v>
      </c>
      <c r="AU1103" s="92" t="s">
        <v>1141</v>
      </c>
      <c r="AV1103" s="83" t="str">
        <f t="shared" si="445"/>
        <v>21127</v>
      </c>
      <c r="AX1103" s="7" t="s">
        <v>3753</v>
      </c>
    </row>
    <row r="1104" spans="1:50" ht="13" hidden="1" customHeight="1" outlineLevel="1">
      <c r="A1104" t="s">
        <v>3055</v>
      </c>
      <c r="B1104" t="s">
        <v>1226</v>
      </c>
      <c r="C1104" s="1">
        <f t="shared" ref="C1104:C1135" si="446">SUM(N1104:AE1104)</f>
        <v>2764</v>
      </c>
      <c r="D1104" s="7">
        <f>RANK(N1104,(N1104:P1104,Q1104:AE1104))</f>
        <v>2</v>
      </c>
      <c r="E1104" s="7">
        <f>RANK(O1104,(N1104:P1104,Q1104:AE1104))</f>
        <v>1</v>
      </c>
      <c r="F1104" s="7">
        <f>IF(P1104&gt;0,RANK(P1104,(N1104:P1104,Q1104:AE1104)),0)</f>
        <v>3</v>
      </c>
      <c r="G1104" s="1">
        <f t="shared" ref="G1104:G1135" si="447">IF(D1104=1,N1104,IF(E1104=1,O1104,P1104))-IF(D1104=2,N1104,IF(E1104=2,O1104,P1104))</f>
        <v>1057</v>
      </c>
      <c r="H1104" s="2">
        <f t="shared" ref="H1104:H1135" si="448">G1104/C1104</f>
        <v>0.38241678726483358</v>
      </c>
      <c r="I1104" s="2"/>
      <c r="J1104" s="2">
        <f t="shared" ref="J1104:J1135" si="449">IF($C1104=0,"-",N1104/$C1104)</f>
        <v>0.3024602026049204</v>
      </c>
      <c r="K1104" s="2">
        <f t="shared" ref="K1104:K1135" si="450">IF($C1104=0,"-",O1104/$C1104)</f>
        <v>0.68487698986975398</v>
      </c>
      <c r="L1104" s="2">
        <f t="shared" ref="L1104:L1135" si="451">IF($C1104=0,"-",P1104/$C1104)</f>
        <v>6.1505065123010133E-3</v>
      </c>
      <c r="M1104" s="2">
        <f t="shared" ref="M1104:M1135" si="452">IF(C1104=0,"-",(1-J1104-K1104-L1104))</f>
        <v>6.5123010130246567E-3</v>
      </c>
      <c r="N1104" s="1">
        <v>836</v>
      </c>
      <c r="O1104" s="1">
        <v>1893</v>
      </c>
      <c r="P1104" s="1">
        <v>17</v>
      </c>
      <c r="Q1104" s="1">
        <v>8</v>
      </c>
      <c r="R1104" s="1">
        <v>2</v>
      </c>
      <c r="S1104" s="1">
        <v>0</v>
      </c>
      <c r="T1104" s="1">
        <v>8</v>
      </c>
      <c r="AG1104" s="7">
        <f>IF(Q1104&gt;0,RANK(Q1104,(N1104:P1104,Q1104:AE1104)),0)</f>
        <v>4</v>
      </c>
      <c r="AH1104" s="7">
        <f>IF(R1104&gt;0,RANK(R1104,(N1104:P1104,Q1104:AE1104)),0)</f>
        <v>6</v>
      </c>
      <c r="AI1104" s="7">
        <f>IF(T1104&gt;0,RANK(T1104,(N1104:P1104,Q1104:AE1104)),0)</f>
        <v>4</v>
      </c>
      <c r="AJ1104" s="7">
        <f>IF(S1104&gt;0,RANK(S1104,(N1104:P1104,Q1104:AE1104)),0)</f>
        <v>0</v>
      </c>
      <c r="AK1104" s="2">
        <f t="shared" ref="AK1104:AK1135" si="453">IF($C1104=0,"-",Q1104/$C1104)</f>
        <v>2.8943560057887118E-3</v>
      </c>
      <c r="AL1104" s="2">
        <f t="shared" ref="AL1104:AL1135" si="454">IF($C1104=0,"-",R1104/$C1104)</f>
        <v>7.2358900144717795E-4</v>
      </c>
      <c r="AM1104" s="2">
        <f t="shared" ref="AM1104:AM1135" si="455">IF($C1104=0,"-",T1104/$C1104)</f>
        <v>2.8943560057887118E-3</v>
      </c>
      <c r="AN1104" s="2">
        <f t="shared" ref="AN1104:AN1135" si="456">IF($C1104=0,"-",S1104/$C1104)</f>
        <v>0</v>
      </c>
      <c r="AP1104" t="s">
        <v>3055</v>
      </c>
      <c r="AQ1104" t="s">
        <v>1226</v>
      </c>
      <c r="AR1104">
        <v>5</v>
      </c>
      <c r="AT1104" s="93" t="s">
        <v>845</v>
      </c>
      <c r="AU1104" s="92" t="s">
        <v>1142</v>
      </c>
      <c r="AV1104" s="83" t="str">
        <f t="shared" ref="AV1104:AV1135" si="457">AT1104&amp;AU1104</f>
        <v>21129</v>
      </c>
      <c r="AX1104" s="7" t="s">
        <v>3753</v>
      </c>
    </row>
    <row r="1105" spans="1:50" ht="13" hidden="1" customHeight="1" outlineLevel="1">
      <c r="A1105" t="s">
        <v>1530</v>
      </c>
      <c r="B1105" t="s">
        <v>1226</v>
      </c>
      <c r="C1105" s="1">
        <f t="shared" si="446"/>
        <v>4434</v>
      </c>
      <c r="D1105" s="7">
        <f>RANK(N1105,(N1105:P1105,Q1105:AE1105))</f>
        <v>2</v>
      </c>
      <c r="E1105" s="7">
        <f>RANK(O1105,(N1105:P1105,Q1105:AE1105))</f>
        <v>1</v>
      </c>
      <c r="F1105" s="7">
        <f>IF(P1105&gt;0,RANK(P1105,(N1105:P1105,Q1105:AE1105)),0)</f>
        <v>3</v>
      </c>
      <c r="G1105" s="1">
        <f t="shared" si="447"/>
        <v>1949</v>
      </c>
      <c r="H1105" s="2">
        <f t="shared" si="448"/>
        <v>0.43955796120884078</v>
      </c>
      <c r="I1105" s="2"/>
      <c r="J1105" s="2">
        <f t="shared" si="449"/>
        <v>0.27289129454217409</v>
      </c>
      <c r="K1105" s="2">
        <f t="shared" si="450"/>
        <v>0.71244925575101492</v>
      </c>
      <c r="L1105" s="2">
        <f t="shared" si="451"/>
        <v>6.3148398737032027E-3</v>
      </c>
      <c r="M1105" s="2">
        <f t="shared" si="452"/>
        <v>8.344609833107787E-3</v>
      </c>
      <c r="N1105" s="1">
        <v>1210</v>
      </c>
      <c r="O1105" s="1">
        <v>3159</v>
      </c>
      <c r="P1105" s="1">
        <v>28</v>
      </c>
      <c r="Q1105" s="1">
        <v>10</v>
      </c>
      <c r="R1105" s="1">
        <v>15</v>
      </c>
      <c r="S1105" s="1">
        <v>5</v>
      </c>
      <c r="T1105" s="1">
        <v>7</v>
      </c>
      <c r="AG1105" s="7">
        <f>IF(Q1105&gt;0,RANK(Q1105,(N1105:P1105,Q1105:AE1105)),0)</f>
        <v>5</v>
      </c>
      <c r="AH1105" s="7">
        <f>IF(R1105&gt;0,RANK(R1105,(N1105:P1105,Q1105:AE1105)),0)</f>
        <v>4</v>
      </c>
      <c r="AI1105" s="7">
        <f>IF(T1105&gt;0,RANK(T1105,(N1105:P1105,Q1105:AE1105)),0)</f>
        <v>6</v>
      </c>
      <c r="AJ1105" s="7">
        <f>IF(S1105&gt;0,RANK(S1105,(N1105:P1105,Q1105:AE1105)),0)</f>
        <v>7</v>
      </c>
      <c r="AK1105" s="2">
        <f t="shared" si="453"/>
        <v>2.2552999548940008E-3</v>
      </c>
      <c r="AL1105" s="2">
        <f t="shared" si="454"/>
        <v>3.3829499323410014E-3</v>
      </c>
      <c r="AM1105" s="2">
        <f t="shared" si="455"/>
        <v>1.5787099684258007E-3</v>
      </c>
      <c r="AN1105" s="2">
        <f t="shared" si="456"/>
        <v>1.1276499774470004E-3</v>
      </c>
      <c r="AP1105" t="s">
        <v>1530</v>
      </c>
      <c r="AQ1105" t="s">
        <v>1226</v>
      </c>
      <c r="AR1105">
        <v>5</v>
      </c>
      <c r="AT1105" s="93" t="s">
        <v>845</v>
      </c>
      <c r="AU1105" s="92" t="s">
        <v>1143</v>
      </c>
      <c r="AV1105" s="83" t="str">
        <f t="shared" si="457"/>
        <v>21131</v>
      </c>
      <c r="AX1105" s="7" t="s">
        <v>3753</v>
      </c>
    </row>
    <row r="1106" spans="1:50" ht="13" hidden="1" customHeight="1" outlineLevel="1">
      <c r="A1106" t="s">
        <v>1864</v>
      </c>
      <c r="B1106" t="s">
        <v>1226</v>
      </c>
      <c r="C1106" s="1">
        <f t="shared" si="446"/>
        <v>8985</v>
      </c>
      <c r="D1106" s="7">
        <f>RANK(N1106,(N1106:P1106,Q1106:AE1106))</f>
        <v>1</v>
      </c>
      <c r="E1106" s="7">
        <f>RANK(O1106,(N1106:P1106,Q1106:AE1106))</f>
        <v>2</v>
      </c>
      <c r="F1106" s="7">
        <f>IF(P1106&gt;0,RANK(P1106,(N1106:P1106,Q1106:AE1106)),0)</f>
        <v>3</v>
      </c>
      <c r="G1106" s="1">
        <f t="shared" si="447"/>
        <v>606</v>
      </c>
      <c r="H1106" s="2">
        <f t="shared" si="448"/>
        <v>6.7445742904841399E-2</v>
      </c>
      <c r="I1106" s="2"/>
      <c r="J1106" s="2">
        <f t="shared" si="449"/>
        <v>0.52287145242070121</v>
      </c>
      <c r="K1106" s="2">
        <f t="shared" si="450"/>
        <v>0.45542570951585976</v>
      </c>
      <c r="L1106" s="2">
        <f t="shared" si="451"/>
        <v>1.4134668892598776E-2</v>
      </c>
      <c r="M1106" s="2">
        <f t="shared" si="452"/>
        <v>7.5681691708402582E-3</v>
      </c>
      <c r="N1106" s="1">
        <v>4698</v>
      </c>
      <c r="O1106" s="1">
        <v>4092</v>
      </c>
      <c r="P1106" s="1">
        <v>127</v>
      </c>
      <c r="Q1106" s="1">
        <v>33</v>
      </c>
      <c r="R1106" s="1">
        <v>11</v>
      </c>
      <c r="S1106" s="1">
        <v>6</v>
      </c>
      <c r="T1106" s="1">
        <v>18</v>
      </c>
      <c r="AG1106" s="7">
        <f>IF(Q1106&gt;0,RANK(Q1106,(N1106:P1106,Q1106:AE1106)),0)</f>
        <v>4</v>
      </c>
      <c r="AH1106" s="7">
        <f>IF(R1106&gt;0,RANK(R1106,(N1106:P1106,Q1106:AE1106)),0)</f>
        <v>6</v>
      </c>
      <c r="AI1106" s="7">
        <f>IF(T1106&gt;0,RANK(T1106,(N1106:P1106,Q1106:AE1106)),0)</f>
        <v>5</v>
      </c>
      <c r="AJ1106" s="7">
        <f>IF(S1106&gt;0,RANK(S1106,(N1106:P1106,Q1106:AE1106)),0)</f>
        <v>7</v>
      </c>
      <c r="AK1106" s="2">
        <f t="shared" si="453"/>
        <v>3.6727879799666112E-3</v>
      </c>
      <c r="AL1106" s="2">
        <f t="shared" si="454"/>
        <v>1.2242626599888702E-3</v>
      </c>
      <c r="AM1106" s="2">
        <f t="shared" si="455"/>
        <v>2.0033388981636059E-3</v>
      </c>
      <c r="AN1106" s="2">
        <f t="shared" si="456"/>
        <v>6.67779632721202E-4</v>
      </c>
      <c r="AP1106" t="s">
        <v>1864</v>
      </c>
      <c r="AQ1106" t="s">
        <v>1226</v>
      </c>
      <c r="AR1106">
        <v>5</v>
      </c>
      <c r="AT1106" s="93" t="s">
        <v>845</v>
      </c>
      <c r="AU1106" s="92" t="s">
        <v>1144</v>
      </c>
      <c r="AV1106" s="83" t="str">
        <f t="shared" si="457"/>
        <v>21133</v>
      </c>
      <c r="AX1106" s="7" t="s">
        <v>3753</v>
      </c>
    </row>
    <row r="1107" spans="1:50" ht="13" hidden="1" customHeight="1" outlineLevel="1">
      <c r="A1107" t="s">
        <v>3216</v>
      </c>
      <c r="B1107" t="s">
        <v>1226</v>
      </c>
      <c r="C1107" s="1">
        <f t="shared" si="446"/>
        <v>4568</v>
      </c>
      <c r="D1107" s="7">
        <f>RANK(N1107,(N1107:P1107,Q1107:AE1107))</f>
        <v>2</v>
      </c>
      <c r="E1107" s="7">
        <f>RANK(O1107,(N1107:P1107,Q1107:AE1107))</f>
        <v>1</v>
      </c>
      <c r="F1107" s="7">
        <f>IF(P1107&gt;0,RANK(P1107,(N1107:P1107,Q1107:AE1107)),0)</f>
        <v>3</v>
      </c>
      <c r="G1107" s="1">
        <f t="shared" si="447"/>
        <v>1924</v>
      </c>
      <c r="H1107" s="2">
        <f t="shared" si="448"/>
        <v>0.4211908931698774</v>
      </c>
      <c r="I1107" s="2"/>
      <c r="J1107" s="2">
        <f t="shared" si="449"/>
        <v>0.28305604203152362</v>
      </c>
      <c r="K1107" s="2">
        <f t="shared" si="450"/>
        <v>0.70424693520140103</v>
      </c>
      <c r="L1107" s="2">
        <f t="shared" si="451"/>
        <v>8.5376532399299467E-3</v>
      </c>
      <c r="M1107" s="2">
        <f t="shared" si="452"/>
        <v>4.1593695271454588E-3</v>
      </c>
      <c r="N1107" s="1">
        <v>1293</v>
      </c>
      <c r="O1107" s="1">
        <v>3217</v>
      </c>
      <c r="P1107" s="1">
        <v>39</v>
      </c>
      <c r="Q1107" s="1">
        <v>8</v>
      </c>
      <c r="R1107" s="1">
        <v>5</v>
      </c>
      <c r="S1107" s="1">
        <v>2</v>
      </c>
      <c r="T1107" s="1">
        <v>4</v>
      </c>
      <c r="AG1107" s="7">
        <f>IF(Q1107&gt;0,RANK(Q1107,(N1107:P1107,Q1107:AE1107)),0)</f>
        <v>4</v>
      </c>
      <c r="AH1107" s="7">
        <f>IF(R1107&gt;0,RANK(R1107,(N1107:P1107,Q1107:AE1107)),0)</f>
        <v>5</v>
      </c>
      <c r="AI1107" s="7">
        <f>IF(T1107&gt;0,RANK(T1107,(N1107:P1107,Q1107:AE1107)),0)</f>
        <v>6</v>
      </c>
      <c r="AJ1107" s="7">
        <f>IF(S1107&gt;0,RANK(S1107,(N1107:P1107,Q1107:AE1107)),0)</f>
        <v>7</v>
      </c>
      <c r="AK1107" s="2">
        <f t="shared" si="453"/>
        <v>1.7513134851138354E-3</v>
      </c>
      <c r="AL1107" s="2">
        <f t="shared" si="454"/>
        <v>1.0945709281961471E-3</v>
      </c>
      <c r="AM1107" s="2">
        <f t="shared" si="455"/>
        <v>8.7565674255691769E-4</v>
      </c>
      <c r="AN1107" s="2">
        <f t="shared" si="456"/>
        <v>4.3782837127845885E-4</v>
      </c>
      <c r="AP1107" t="s">
        <v>3216</v>
      </c>
      <c r="AQ1107" t="s">
        <v>1226</v>
      </c>
      <c r="AR1107">
        <v>4</v>
      </c>
      <c r="AT1107" s="93" t="s">
        <v>845</v>
      </c>
      <c r="AU1107" s="92" t="s">
        <v>1146</v>
      </c>
      <c r="AV1107" s="83" t="str">
        <f t="shared" si="457"/>
        <v>21135</v>
      </c>
      <c r="AX1107" s="7" t="s">
        <v>3753</v>
      </c>
    </row>
    <row r="1108" spans="1:50" ht="13" hidden="1" customHeight="1" outlineLevel="1">
      <c r="A1108" t="s">
        <v>2054</v>
      </c>
      <c r="B1108" t="s">
        <v>1226</v>
      </c>
      <c r="C1108" s="1">
        <f t="shared" si="446"/>
        <v>7597</v>
      </c>
      <c r="D1108" s="7">
        <f>RANK(N1108,(N1108:P1108,Q1108:AE1108))</f>
        <v>2</v>
      </c>
      <c r="E1108" s="7">
        <f>RANK(O1108,(N1108:P1108,Q1108:AE1108))</f>
        <v>1</v>
      </c>
      <c r="F1108" s="7">
        <f>IF(P1108&gt;0,RANK(P1108,(N1108:P1108,Q1108:AE1108)),0)</f>
        <v>3</v>
      </c>
      <c r="G1108" s="1">
        <f t="shared" si="447"/>
        <v>2117</v>
      </c>
      <c r="H1108" s="2">
        <f t="shared" si="448"/>
        <v>0.2786626299855206</v>
      </c>
      <c r="I1108" s="2"/>
      <c r="J1108" s="2">
        <f t="shared" si="449"/>
        <v>0.35250756877714889</v>
      </c>
      <c r="K1108" s="2">
        <f t="shared" si="450"/>
        <v>0.63117019876266944</v>
      </c>
      <c r="L1108" s="2">
        <f t="shared" si="451"/>
        <v>9.3457943925233638E-3</v>
      </c>
      <c r="M1108" s="2">
        <f t="shared" si="452"/>
        <v>6.9764380676583544E-3</v>
      </c>
      <c r="N1108" s="1">
        <v>2678</v>
      </c>
      <c r="O1108" s="1">
        <v>4795</v>
      </c>
      <c r="P1108" s="1">
        <v>71</v>
      </c>
      <c r="Q1108" s="1">
        <v>27</v>
      </c>
      <c r="R1108" s="1">
        <v>10</v>
      </c>
      <c r="S1108" s="1">
        <v>6</v>
      </c>
      <c r="T1108" s="1">
        <v>10</v>
      </c>
      <c r="AG1108" s="7">
        <f>IF(Q1108&gt;0,RANK(Q1108,(N1108:P1108,Q1108:AE1108)),0)</f>
        <v>4</v>
      </c>
      <c r="AH1108" s="7">
        <f>IF(R1108&gt;0,RANK(R1108,(N1108:P1108,Q1108:AE1108)),0)</f>
        <v>5</v>
      </c>
      <c r="AI1108" s="7">
        <f>IF(T1108&gt;0,RANK(T1108,(N1108:P1108,Q1108:AE1108)),0)</f>
        <v>5</v>
      </c>
      <c r="AJ1108" s="7">
        <f>IF(S1108&gt;0,RANK(S1108,(N1108:P1108,Q1108:AE1108)),0)</f>
        <v>7</v>
      </c>
      <c r="AK1108" s="2">
        <f t="shared" si="453"/>
        <v>3.5540344872976174E-3</v>
      </c>
      <c r="AL1108" s="2">
        <f t="shared" si="454"/>
        <v>1.3163090693694879E-3</v>
      </c>
      <c r="AM1108" s="2">
        <f t="shared" si="455"/>
        <v>1.3163090693694879E-3</v>
      </c>
      <c r="AN1108" s="2">
        <f t="shared" si="456"/>
        <v>7.8978544162169276E-4</v>
      </c>
      <c r="AP1108" t="s">
        <v>2054</v>
      </c>
      <c r="AQ1108" t="s">
        <v>1226</v>
      </c>
      <c r="AT1108" s="93" t="s">
        <v>845</v>
      </c>
      <c r="AU1108" s="92" t="s">
        <v>1147</v>
      </c>
      <c r="AV1108" s="83" t="str">
        <f t="shared" si="457"/>
        <v>21137</v>
      </c>
      <c r="AX1108" s="7" t="s">
        <v>3753</v>
      </c>
    </row>
    <row r="1109" spans="1:50" ht="13" hidden="1" customHeight="1" outlineLevel="1">
      <c r="A1109" t="s">
        <v>2656</v>
      </c>
      <c r="B1109" t="s">
        <v>1226</v>
      </c>
      <c r="C1109" s="1">
        <f t="shared" si="446"/>
        <v>4230</v>
      </c>
      <c r="D1109" s="7">
        <f>RANK(N1109,(N1109:P1109,Q1109:AE1109))</f>
        <v>2</v>
      </c>
      <c r="E1109" s="7">
        <f>RANK(O1109,(N1109:P1109,Q1109:AE1109))</f>
        <v>1</v>
      </c>
      <c r="F1109" s="7">
        <f>IF(P1109&gt;0,RANK(P1109,(N1109:P1109,Q1109:AE1109)),0)</f>
        <v>3</v>
      </c>
      <c r="G1109" s="1">
        <f t="shared" si="447"/>
        <v>96</v>
      </c>
      <c r="H1109" s="2">
        <f t="shared" si="448"/>
        <v>2.2695035460992909E-2</v>
      </c>
      <c r="I1109" s="2"/>
      <c r="J1109" s="2">
        <f t="shared" si="449"/>
        <v>0.47801418439716314</v>
      </c>
      <c r="K1109" s="2">
        <f t="shared" si="450"/>
        <v>0.50070921985815597</v>
      </c>
      <c r="L1109" s="2">
        <f t="shared" si="451"/>
        <v>1.0165484633569741E-2</v>
      </c>
      <c r="M1109" s="2">
        <f t="shared" si="452"/>
        <v>1.1111111111111141E-2</v>
      </c>
      <c r="N1109" s="1">
        <v>2022</v>
      </c>
      <c r="O1109" s="1">
        <v>2118</v>
      </c>
      <c r="P1109" s="1">
        <v>43</v>
      </c>
      <c r="Q1109" s="1">
        <v>24</v>
      </c>
      <c r="R1109" s="1">
        <v>10</v>
      </c>
      <c r="S1109" s="1">
        <v>12</v>
      </c>
      <c r="T1109" s="1">
        <v>1</v>
      </c>
      <c r="AG1109" s="7">
        <f>IF(Q1109&gt;0,RANK(Q1109,(N1109:P1109,Q1109:AE1109)),0)</f>
        <v>4</v>
      </c>
      <c r="AH1109" s="7">
        <f>IF(R1109&gt;0,RANK(R1109,(N1109:P1109,Q1109:AE1109)),0)</f>
        <v>6</v>
      </c>
      <c r="AI1109" s="7">
        <f>IF(T1109&gt;0,RANK(T1109,(N1109:P1109,Q1109:AE1109)),0)</f>
        <v>7</v>
      </c>
      <c r="AJ1109" s="7">
        <f>IF(S1109&gt;0,RANK(S1109,(N1109:P1109,Q1109:AE1109)),0)</f>
        <v>5</v>
      </c>
      <c r="AK1109" s="2">
        <f t="shared" si="453"/>
        <v>5.6737588652482273E-3</v>
      </c>
      <c r="AL1109" s="2">
        <f t="shared" si="454"/>
        <v>2.3640661938534278E-3</v>
      </c>
      <c r="AM1109" s="2">
        <f t="shared" si="455"/>
        <v>2.3640661938534278E-4</v>
      </c>
      <c r="AN1109" s="2">
        <f t="shared" si="456"/>
        <v>2.8368794326241137E-3</v>
      </c>
      <c r="AP1109" t="s">
        <v>2656</v>
      </c>
      <c r="AQ1109" t="s">
        <v>1226</v>
      </c>
      <c r="AR1109">
        <v>1</v>
      </c>
      <c r="AT1109" s="93" t="s">
        <v>845</v>
      </c>
      <c r="AU1109" s="92" t="s">
        <v>1148</v>
      </c>
      <c r="AV1109" s="83" t="str">
        <f t="shared" si="457"/>
        <v>21139</v>
      </c>
      <c r="AX1109" s="7" t="s">
        <v>3753</v>
      </c>
    </row>
    <row r="1110" spans="1:50" ht="13" hidden="1" customHeight="1" outlineLevel="1">
      <c r="A1110" t="s">
        <v>1024</v>
      </c>
      <c r="B1110" t="s">
        <v>1226</v>
      </c>
      <c r="C1110" s="1">
        <f t="shared" si="446"/>
        <v>9332</v>
      </c>
      <c r="D1110" s="7">
        <f>RANK(N1110,(N1110:P1110,Q1110:AE1110))</f>
        <v>2</v>
      </c>
      <c r="E1110" s="7">
        <f>RANK(O1110,(N1110:P1110,Q1110:AE1110))</f>
        <v>1</v>
      </c>
      <c r="F1110" s="7">
        <f>IF(P1110&gt;0,RANK(P1110,(N1110:P1110,Q1110:AE1110)),0)</f>
        <v>3</v>
      </c>
      <c r="G1110" s="1">
        <f t="shared" si="447"/>
        <v>1459</v>
      </c>
      <c r="H1110" s="2">
        <f t="shared" si="448"/>
        <v>0.15634376339477069</v>
      </c>
      <c r="I1110" s="2"/>
      <c r="J1110" s="2">
        <f t="shared" si="449"/>
        <v>0.41630947278182595</v>
      </c>
      <c r="K1110" s="2">
        <f t="shared" si="450"/>
        <v>0.57265323617659669</v>
      </c>
      <c r="L1110" s="2">
        <f t="shared" si="451"/>
        <v>6.5366480925846552E-3</v>
      </c>
      <c r="M1110" s="2">
        <f t="shared" si="452"/>
        <v>4.5006429489927021E-3</v>
      </c>
      <c r="N1110" s="1">
        <v>3885</v>
      </c>
      <c r="O1110" s="1">
        <v>5344</v>
      </c>
      <c r="P1110" s="1">
        <v>61</v>
      </c>
      <c r="Q1110" s="1">
        <v>17</v>
      </c>
      <c r="R1110" s="1">
        <v>7</v>
      </c>
      <c r="S1110" s="1">
        <v>4</v>
      </c>
      <c r="T1110" s="1">
        <v>14</v>
      </c>
      <c r="AG1110" s="7">
        <f>IF(Q1110&gt;0,RANK(Q1110,(N1110:P1110,Q1110:AE1110)),0)</f>
        <v>4</v>
      </c>
      <c r="AH1110" s="7">
        <f>IF(R1110&gt;0,RANK(R1110,(N1110:P1110,Q1110:AE1110)),0)</f>
        <v>6</v>
      </c>
      <c r="AI1110" s="7">
        <f>IF(T1110&gt;0,RANK(T1110,(N1110:P1110,Q1110:AE1110)),0)</f>
        <v>5</v>
      </c>
      <c r="AJ1110" s="7">
        <f>IF(S1110&gt;0,RANK(S1110,(N1110:P1110,Q1110:AE1110)),0)</f>
        <v>7</v>
      </c>
      <c r="AK1110" s="2">
        <f t="shared" si="453"/>
        <v>1.8216888126875268E-3</v>
      </c>
      <c r="AL1110" s="2">
        <f t="shared" si="454"/>
        <v>7.5010715816545216E-4</v>
      </c>
      <c r="AM1110" s="2">
        <f t="shared" si="455"/>
        <v>1.5002143163309043E-3</v>
      </c>
      <c r="AN1110" s="2">
        <f t="shared" si="456"/>
        <v>4.2863266180882982E-4</v>
      </c>
      <c r="AP1110" t="s">
        <v>1024</v>
      </c>
      <c r="AQ1110" t="s">
        <v>1226</v>
      </c>
      <c r="AR1110">
        <v>1</v>
      </c>
      <c r="AT1110" s="93" t="s">
        <v>845</v>
      </c>
      <c r="AU1110" s="92" t="s">
        <v>1149</v>
      </c>
      <c r="AV1110" s="83" t="str">
        <f t="shared" si="457"/>
        <v>21141</v>
      </c>
      <c r="AX1110" s="7" t="s">
        <v>3753</v>
      </c>
    </row>
    <row r="1111" spans="1:50" ht="13" hidden="1" customHeight="1" outlineLevel="1">
      <c r="A1111" t="s">
        <v>3286</v>
      </c>
      <c r="B1111" t="s">
        <v>1226</v>
      </c>
      <c r="C1111" s="1">
        <f t="shared" si="446"/>
        <v>3420</v>
      </c>
      <c r="D1111" s="7">
        <f>RANK(N1111,(N1111:P1111,Q1111:AE1111))</f>
        <v>2</v>
      </c>
      <c r="E1111" s="7">
        <f>RANK(O1111,(N1111:P1111,Q1111:AE1111))</f>
        <v>1</v>
      </c>
      <c r="F1111" s="7">
        <f>IF(P1111&gt;0,RANK(P1111,(N1111:P1111,Q1111:AE1111)),0)</f>
        <v>3</v>
      </c>
      <c r="G1111" s="1">
        <f t="shared" si="447"/>
        <v>8</v>
      </c>
      <c r="H1111" s="2">
        <f t="shared" si="448"/>
        <v>2.3391812865497076E-3</v>
      </c>
      <c r="I1111" s="2"/>
      <c r="J1111" s="2">
        <f t="shared" si="449"/>
        <v>0.49122807017543857</v>
      </c>
      <c r="K1111" s="2">
        <f t="shared" si="450"/>
        <v>0.49356725146198832</v>
      </c>
      <c r="L1111" s="2">
        <f t="shared" si="451"/>
        <v>8.771929824561403E-3</v>
      </c>
      <c r="M1111" s="2">
        <f t="shared" si="452"/>
        <v>6.4327485380117067E-3</v>
      </c>
      <c r="N1111" s="1">
        <v>1680</v>
      </c>
      <c r="O1111" s="1">
        <v>1688</v>
      </c>
      <c r="P1111" s="1">
        <v>30</v>
      </c>
      <c r="Q1111" s="1">
        <v>13</v>
      </c>
      <c r="R1111" s="1">
        <v>4</v>
      </c>
      <c r="S1111" s="1">
        <v>1</v>
      </c>
      <c r="T1111" s="1">
        <v>4</v>
      </c>
      <c r="AG1111" s="7">
        <f>IF(Q1111&gt;0,RANK(Q1111,(N1111:P1111,Q1111:AE1111)),0)</f>
        <v>4</v>
      </c>
      <c r="AH1111" s="7">
        <f>IF(R1111&gt;0,RANK(R1111,(N1111:P1111,Q1111:AE1111)),0)</f>
        <v>5</v>
      </c>
      <c r="AI1111" s="7">
        <f>IF(T1111&gt;0,RANK(T1111,(N1111:P1111,Q1111:AE1111)),0)</f>
        <v>5</v>
      </c>
      <c r="AJ1111" s="7">
        <f>IF(S1111&gt;0,RANK(S1111,(N1111:P1111,Q1111:AE1111)),0)</f>
        <v>7</v>
      </c>
      <c r="AK1111" s="2">
        <f t="shared" si="453"/>
        <v>3.8011695906432748E-3</v>
      </c>
      <c r="AL1111" s="2">
        <f t="shared" si="454"/>
        <v>1.1695906432748538E-3</v>
      </c>
      <c r="AM1111" s="2">
        <f t="shared" si="455"/>
        <v>1.1695906432748538E-3</v>
      </c>
      <c r="AN1111" s="2">
        <f t="shared" si="456"/>
        <v>2.9239766081871346E-4</v>
      </c>
      <c r="AP1111" t="s">
        <v>3286</v>
      </c>
      <c r="AQ1111" t="s">
        <v>1226</v>
      </c>
      <c r="AR1111">
        <v>1</v>
      </c>
      <c r="AT1111" s="93" t="s">
        <v>845</v>
      </c>
      <c r="AU1111" s="92" t="s">
        <v>1150</v>
      </c>
      <c r="AV1111" s="83" t="str">
        <f t="shared" si="457"/>
        <v>21143</v>
      </c>
      <c r="AX1111" s="7" t="s">
        <v>3753</v>
      </c>
    </row>
    <row r="1112" spans="1:50" ht="13" hidden="1" customHeight="1" outlineLevel="1">
      <c r="A1112" t="s">
        <v>2166</v>
      </c>
      <c r="B1112" t="s">
        <v>1226</v>
      </c>
      <c r="C1112" s="1">
        <f t="shared" si="446"/>
        <v>26689</v>
      </c>
      <c r="D1112" s="7">
        <f>RANK(N1112,(N1112:P1112,Q1112:AE1112))</f>
        <v>2</v>
      </c>
      <c r="E1112" s="7">
        <f>RANK(O1112,(N1112:P1112,Q1112:AE1112))</f>
        <v>1</v>
      </c>
      <c r="F1112" s="7">
        <f>IF(P1112&gt;0,RANK(P1112,(N1112:P1112,Q1112:AE1112)),0)</f>
        <v>3</v>
      </c>
      <c r="G1112" s="1">
        <f t="shared" si="447"/>
        <v>3333</v>
      </c>
      <c r="H1112" s="2">
        <f t="shared" si="448"/>
        <v>0.12488291056240398</v>
      </c>
      <c r="I1112" s="2"/>
      <c r="J1112" s="2">
        <f t="shared" si="449"/>
        <v>0.42759189179062534</v>
      </c>
      <c r="K1112" s="2">
        <f t="shared" si="450"/>
        <v>0.55247480235302937</v>
      </c>
      <c r="L1112" s="2">
        <f t="shared" si="451"/>
        <v>1.1315523249278729E-2</v>
      </c>
      <c r="M1112" s="2">
        <f t="shared" si="452"/>
        <v>8.6177826070665004E-3</v>
      </c>
      <c r="N1112" s="1">
        <v>11412</v>
      </c>
      <c r="O1112" s="1">
        <v>14745</v>
      </c>
      <c r="P1112" s="1">
        <v>302</v>
      </c>
      <c r="Q1112" s="1">
        <v>98</v>
      </c>
      <c r="R1112" s="1">
        <v>64</v>
      </c>
      <c r="S1112" s="1">
        <v>39</v>
      </c>
      <c r="T1112" s="1">
        <v>29</v>
      </c>
      <c r="AG1112" s="7">
        <f>IF(Q1112&gt;0,RANK(Q1112,(N1112:P1112,Q1112:AE1112)),0)</f>
        <v>4</v>
      </c>
      <c r="AH1112" s="7">
        <f>IF(R1112&gt;0,RANK(R1112,(N1112:P1112,Q1112:AE1112)),0)</f>
        <v>5</v>
      </c>
      <c r="AI1112" s="7">
        <f>IF(T1112&gt;0,RANK(T1112,(N1112:P1112,Q1112:AE1112)),0)</f>
        <v>7</v>
      </c>
      <c r="AJ1112" s="7">
        <f>IF(S1112&gt;0,RANK(S1112,(N1112:P1112,Q1112:AE1112)),0)</f>
        <v>6</v>
      </c>
      <c r="AK1112" s="2">
        <f t="shared" si="453"/>
        <v>3.6719247630109782E-3</v>
      </c>
      <c r="AL1112" s="2">
        <f t="shared" si="454"/>
        <v>2.3979916819663531E-3</v>
      </c>
      <c r="AM1112" s="2">
        <f t="shared" si="455"/>
        <v>1.0865899808910038E-3</v>
      </c>
      <c r="AN1112" s="2">
        <f t="shared" si="456"/>
        <v>1.4612761811982464E-3</v>
      </c>
      <c r="AP1112" t="s">
        <v>2166</v>
      </c>
      <c r="AQ1112" t="s">
        <v>1226</v>
      </c>
      <c r="AR1112">
        <v>1</v>
      </c>
      <c r="AT1112" s="93" t="s">
        <v>845</v>
      </c>
      <c r="AU1112" s="92" t="s">
        <v>1151</v>
      </c>
      <c r="AV1112" s="83" t="str">
        <f t="shared" si="457"/>
        <v>21145</v>
      </c>
      <c r="AX1112" s="7" t="s">
        <v>3753</v>
      </c>
    </row>
    <row r="1113" spans="1:50" ht="13" hidden="1" customHeight="1" outlineLevel="1">
      <c r="A1113" t="s">
        <v>673</v>
      </c>
      <c r="B1113" t="s">
        <v>1226</v>
      </c>
      <c r="C1113" s="1">
        <f t="shared" si="446"/>
        <v>4799</v>
      </c>
      <c r="D1113" s="7">
        <f>RANK(N1113,(N1113:P1113,Q1113:AE1113))</f>
        <v>2</v>
      </c>
      <c r="E1113" s="7">
        <f>RANK(O1113,(N1113:P1113,Q1113:AE1113))</f>
        <v>1</v>
      </c>
      <c r="F1113" s="7">
        <f>IF(P1113&gt;0,RANK(P1113,(N1113:P1113,Q1113:AE1113)),0)</f>
        <v>3</v>
      </c>
      <c r="G1113" s="1">
        <f t="shared" si="447"/>
        <v>1903</v>
      </c>
      <c r="H1113" s="2">
        <f t="shared" si="448"/>
        <v>0.396540946030423</v>
      </c>
      <c r="I1113" s="2"/>
      <c r="J1113" s="2">
        <f t="shared" si="449"/>
        <v>0.29547822463013129</v>
      </c>
      <c r="K1113" s="2">
        <f t="shared" si="450"/>
        <v>0.69201917066055429</v>
      </c>
      <c r="L1113" s="2">
        <f t="shared" si="451"/>
        <v>7.9183163158991453E-3</v>
      </c>
      <c r="M1113" s="2">
        <f t="shared" si="452"/>
        <v>4.584288393415268E-3</v>
      </c>
      <c r="N1113" s="1">
        <v>1418</v>
      </c>
      <c r="O1113" s="1">
        <v>3321</v>
      </c>
      <c r="P1113" s="1">
        <v>38</v>
      </c>
      <c r="Q1113" s="1">
        <v>10</v>
      </c>
      <c r="R1113" s="1">
        <v>7</v>
      </c>
      <c r="S1113" s="1">
        <v>1</v>
      </c>
      <c r="T1113" s="1">
        <v>4</v>
      </c>
      <c r="AG1113" s="7">
        <f>IF(Q1113&gt;0,RANK(Q1113,(N1113:P1113,Q1113:AE1113)),0)</f>
        <v>4</v>
      </c>
      <c r="AH1113" s="7">
        <f>IF(R1113&gt;0,RANK(R1113,(N1113:P1113,Q1113:AE1113)),0)</f>
        <v>5</v>
      </c>
      <c r="AI1113" s="7">
        <f>IF(T1113&gt;0,RANK(T1113,(N1113:P1113,Q1113:AE1113)),0)</f>
        <v>6</v>
      </c>
      <c r="AJ1113" s="7">
        <f>IF(S1113&gt;0,RANK(S1113,(N1113:P1113,Q1113:AE1113)),0)</f>
        <v>7</v>
      </c>
      <c r="AK1113" s="2">
        <f t="shared" si="453"/>
        <v>2.0837674515524068E-3</v>
      </c>
      <c r="AL1113" s="2">
        <f t="shared" si="454"/>
        <v>1.4586372160866848E-3</v>
      </c>
      <c r="AM1113" s="2">
        <f t="shared" si="455"/>
        <v>8.3350698062096271E-4</v>
      </c>
      <c r="AN1113" s="2">
        <f t="shared" si="456"/>
        <v>2.0837674515524068E-4</v>
      </c>
      <c r="AP1113" t="s">
        <v>673</v>
      </c>
      <c r="AQ1113" t="s">
        <v>1226</v>
      </c>
      <c r="AR1113">
        <v>5</v>
      </c>
      <c r="AT1113" s="93" t="s">
        <v>845</v>
      </c>
      <c r="AU1113" s="92" t="s">
        <v>1152</v>
      </c>
      <c r="AV1113" s="83" t="str">
        <f t="shared" si="457"/>
        <v>21147</v>
      </c>
      <c r="AX1113" s="7" t="s">
        <v>3753</v>
      </c>
    </row>
    <row r="1114" spans="1:50" ht="13" hidden="1" customHeight="1" outlineLevel="1">
      <c r="A1114" t="s">
        <v>1191</v>
      </c>
      <c r="B1114" t="s">
        <v>1226</v>
      </c>
      <c r="C1114" s="1">
        <f t="shared" si="446"/>
        <v>4022</v>
      </c>
      <c r="D1114" s="7">
        <f>RANK(N1114,(N1114:P1114,Q1114:AE1114))</f>
        <v>2</v>
      </c>
      <c r="E1114" s="7">
        <f>RANK(O1114,(N1114:P1114,Q1114:AE1114))</f>
        <v>1</v>
      </c>
      <c r="F1114" s="7">
        <f>IF(P1114&gt;0,RANK(P1114,(N1114:P1114,Q1114:AE1114)),0)</f>
        <v>3</v>
      </c>
      <c r="G1114" s="1">
        <f t="shared" si="447"/>
        <v>472</v>
      </c>
      <c r="H1114" s="2">
        <f t="shared" si="448"/>
        <v>0.11735454997513675</v>
      </c>
      <c r="I1114" s="2"/>
      <c r="J1114" s="2">
        <f t="shared" si="449"/>
        <v>0.43436101442068625</v>
      </c>
      <c r="K1114" s="2">
        <f t="shared" si="450"/>
        <v>0.55171556439582292</v>
      </c>
      <c r="L1114" s="2">
        <f t="shared" si="451"/>
        <v>1.093983092988563E-2</v>
      </c>
      <c r="M1114" s="2">
        <f t="shared" si="452"/>
        <v>2.9835902536052509E-3</v>
      </c>
      <c r="N1114" s="1">
        <v>1747</v>
      </c>
      <c r="O1114" s="1">
        <v>2219</v>
      </c>
      <c r="P1114" s="1">
        <v>44</v>
      </c>
      <c r="Q1114" s="1">
        <v>6</v>
      </c>
      <c r="R1114" s="1">
        <v>2</v>
      </c>
      <c r="S1114" s="1">
        <v>0</v>
      </c>
      <c r="T1114" s="1">
        <v>4</v>
      </c>
      <c r="AG1114" s="7">
        <f>IF(Q1114&gt;0,RANK(Q1114,(N1114:P1114,Q1114:AE1114)),0)</f>
        <v>4</v>
      </c>
      <c r="AH1114" s="7">
        <f>IF(R1114&gt;0,RANK(R1114,(N1114:P1114,Q1114:AE1114)),0)</f>
        <v>6</v>
      </c>
      <c r="AI1114" s="7">
        <f>IF(T1114&gt;0,RANK(T1114,(N1114:P1114,Q1114:AE1114)),0)</f>
        <v>5</v>
      </c>
      <c r="AJ1114" s="7">
        <f>IF(S1114&gt;0,RANK(S1114,(N1114:P1114,Q1114:AE1114)),0)</f>
        <v>0</v>
      </c>
      <c r="AK1114" s="2">
        <f t="shared" si="453"/>
        <v>1.4917951268025858E-3</v>
      </c>
      <c r="AL1114" s="2">
        <f t="shared" si="454"/>
        <v>4.9726504226752855E-4</v>
      </c>
      <c r="AM1114" s="2">
        <f t="shared" si="455"/>
        <v>9.945300845350571E-4</v>
      </c>
      <c r="AN1114" s="2">
        <f t="shared" si="456"/>
        <v>0</v>
      </c>
      <c r="AP1114" t="s">
        <v>1191</v>
      </c>
      <c r="AQ1114" t="s">
        <v>1226</v>
      </c>
      <c r="AR1114">
        <v>1</v>
      </c>
      <c r="AT1114" s="93" t="s">
        <v>845</v>
      </c>
      <c r="AU1114" s="92" t="s">
        <v>1153</v>
      </c>
      <c r="AV1114" s="83" t="str">
        <f t="shared" si="457"/>
        <v>21149</v>
      </c>
      <c r="AX1114" s="7" t="s">
        <v>3753</v>
      </c>
    </row>
    <row r="1115" spans="1:50" ht="13" hidden="1" customHeight="1" outlineLevel="1">
      <c r="A1115" t="s">
        <v>1920</v>
      </c>
      <c r="B1115" t="s">
        <v>1226</v>
      </c>
      <c r="C1115" s="1">
        <f t="shared" si="446"/>
        <v>23666</v>
      </c>
      <c r="D1115" s="7">
        <f>RANK(N1115,(N1115:P1115,Q1115:AE1115))</f>
        <v>2</v>
      </c>
      <c r="E1115" s="7">
        <f>RANK(O1115,(N1115:P1115,Q1115:AE1115))</f>
        <v>1</v>
      </c>
      <c r="F1115" s="7">
        <f>IF(P1115&gt;0,RANK(P1115,(N1115:P1115,Q1115:AE1115)),0)</f>
        <v>3</v>
      </c>
      <c r="G1115" s="1">
        <f t="shared" si="447"/>
        <v>4373</v>
      </c>
      <c r="H1115" s="2">
        <f t="shared" si="448"/>
        <v>0.18477985295360433</v>
      </c>
      <c r="I1115" s="2"/>
      <c r="J1115" s="2">
        <f t="shared" si="449"/>
        <v>0.39334910842558946</v>
      </c>
      <c r="K1115" s="2">
        <f t="shared" si="450"/>
        <v>0.57812896137919378</v>
      </c>
      <c r="L1115" s="2">
        <f t="shared" si="451"/>
        <v>2.2183723485168595E-2</v>
      </c>
      <c r="M1115" s="2">
        <f t="shared" si="452"/>
        <v>6.3382067100481651E-3</v>
      </c>
      <c r="N1115" s="1">
        <v>9309</v>
      </c>
      <c r="O1115" s="1">
        <v>13682</v>
      </c>
      <c r="P1115" s="1">
        <v>525</v>
      </c>
      <c r="Q1115" s="1">
        <v>39</v>
      </c>
      <c r="R1115" s="1">
        <v>64</v>
      </c>
      <c r="S1115" s="1">
        <v>18</v>
      </c>
      <c r="T1115" s="1">
        <v>29</v>
      </c>
      <c r="AG1115" s="7">
        <f>IF(Q1115&gt;0,RANK(Q1115,(N1115:P1115,Q1115:AE1115)),0)</f>
        <v>5</v>
      </c>
      <c r="AH1115" s="7">
        <f>IF(R1115&gt;0,RANK(R1115,(N1115:P1115,Q1115:AE1115)),0)</f>
        <v>4</v>
      </c>
      <c r="AI1115" s="7">
        <f>IF(T1115&gt;0,RANK(T1115,(N1115:P1115,Q1115:AE1115)),0)</f>
        <v>6</v>
      </c>
      <c r="AJ1115" s="7">
        <f>IF(S1115&gt;0,RANK(S1115,(N1115:P1115,Q1115:AE1115)),0)</f>
        <v>7</v>
      </c>
      <c r="AK1115" s="2">
        <f t="shared" si="453"/>
        <v>1.6479337446125243E-3</v>
      </c>
      <c r="AL1115" s="2">
        <f t="shared" si="454"/>
        <v>2.7043015296205528E-3</v>
      </c>
      <c r="AM1115" s="2">
        <f t="shared" si="455"/>
        <v>1.225386630609313E-3</v>
      </c>
      <c r="AN1115" s="2">
        <f t="shared" si="456"/>
        <v>7.6058480520578044E-4</v>
      </c>
      <c r="AP1115" t="s">
        <v>1920</v>
      </c>
      <c r="AQ1115" t="s">
        <v>1226</v>
      </c>
      <c r="AR1115">
        <v>6</v>
      </c>
      <c r="AT1115" s="93" t="s">
        <v>845</v>
      </c>
      <c r="AU1115" s="92" t="s">
        <v>1155</v>
      </c>
      <c r="AV1115" s="83" t="str">
        <f t="shared" si="457"/>
        <v>21151</v>
      </c>
      <c r="AX1115" s="7" t="s">
        <v>3753</v>
      </c>
    </row>
    <row r="1116" spans="1:50" ht="13" hidden="1" customHeight="1" outlineLevel="1">
      <c r="A1116" t="s">
        <v>2424</v>
      </c>
      <c r="B1116" t="s">
        <v>1226</v>
      </c>
      <c r="C1116" s="1">
        <f t="shared" si="446"/>
        <v>5453</v>
      </c>
      <c r="D1116" s="7">
        <f>RANK(N1116,(N1116:P1116,Q1116:AE1116))</f>
        <v>2</v>
      </c>
      <c r="E1116" s="7">
        <f>RANK(O1116,(N1116:P1116,Q1116:AE1116))</f>
        <v>1</v>
      </c>
      <c r="F1116" s="7">
        <f>IF(P1116&gt;0,RANK(P1116,(N1116:P1116,Q1116:AE1116)),0)</f>
        <v>3</v>
      </c>
      <c r="G1116" s="1">
        <f t="shared" si="447"/>
        <v>182</v>
      </c>
      <c r="H1116" s="2">
        <f t="shared" si="448"/>
        <v>3.3376123234916559E-2</v>
      </c>
      <c r="I1116" s="2"/>
      <c r="J1116" s="2">
        <f t="shared" si="449"/>
        <v>0.47735191637630664</v>
      </c>
      <c r="K1116" s="2">
        <f t="shared" si="450"/>
        <v>0.51072803961122315</v>
      </c>
      <c r="L1116" s="2">
        <f t="shared" si="451"/>
        <v>4.2178617274894557E-3</v>
      </c>
      <c r="M1116" s="2">
        <f t="shared" si="452"/>
        <v>7.7021822849806989E-3</v>
      </c>
      <c r="N1116" s="1">
        <v>2603</v>
      </c>
      <c r="O1116" s="1">
        <v>2785</v>
      </c>
      <c r="P1116" s="1">
        <v>23</v>
      </c>
      <c r="Q1116" s="1">
        <v>14</v>
      </c>
      <c r="R1116" s="1">
        <v>14</v>
      </c>
      <c r="S1116" s="1">
        <v>8</v>
      </c>
      <c r="T1116" s="1">
        <v>6</v>
      </c>
      <c r="AG1116" s="7">
        <f>IF(Q1116&gt;0,RANK(Q1116,(N1116:P1116,Q1116:AE1116)),0)</f>
        <v>4</v>
      </c>
      <c r="AH1116" s="7">
        <f>IF(R1116&gt;0,RANK(R1116,(N1116:P1116,Q1116:AE1116)),0)</f>
        <v>4</v>
      </c>
      <c r="AI1116" s="7">
        <f>IF(T1116&gt;0,RANK(T1116,(N1116:P1116,Q1116:AE1116)),0)</f>
        <v>7</v>
      </c>
      <c r="AJ1116" s="7">
        <f>IF(S1116&gt;0,RANK(S1116,(N1116:P1116,Q1116:AE1116)),0)</f>
        <v>6</v>
      </c>
      <c r="AK1116" s="2">
        <f t="shared" si="453"/>
        <v>2.5673940949935813E-3</v>
      </c>
      <c r="AL1116" s="2">
        <f t="shared" si="454"/>
        <v>2.5673940949935813E-3</v>
      </c>
      <c r="AM1116" s="2">
        <f t="shared" si="455"/>
        <v>1.1003117549972493E-3</v>
      </c>
      <c r="AN1116" s="2">
        <f t="shared" si="456"/>
        <v>1.4670823399963323E-3</v>
      </c>
      <c r="AP1116" t="s">
        <v>2424</v>
      </c>
      <c r="AQ1116" t="s">
        <v>1226</v>
      </c>
      <c r="AR1116">
        <v>5</v>
      </c>
      <c r="AT1116" s="93" t="s">
        <v>845</v>
      </c>
      <c r="AU1116" s="92" t="s">
        <v>1156</v>
      </c>
      <c r="AV1116" s="83" t="str">
        <f t="shared" si="457"/>
        <v>21153</v>
      </c>
      <c r="AX1116" s="7" t="s">
        <v>3753</v>
      </c>
    </row>
    <row r="1117" spans="1:50" ht="13" hidden="1" customHeight="1" outlineLevel="1">
      <c r="A1117" t="s">
        <v>946</v>
      </c>
      <c r="B1117" t="s">
        <v>1226</v>
      </c>
      <c r="C1117" s="1">
        <f t="shared" si="446"/>
        <v>6176</v>
      </c>
      <c r="D1117" s="7">
        <f>RANK(N1117,(N1117:P1117,Q1117:AE1117))</f>
        <v>2</v>
      </c>
      <c r="E1117" s="7">
        <f>RANK(O1117,(N1117:P1117,Q1117:AE1117))</f>
        <v>1</v>
      </c>
      <c r="F1117" s="7">
        <f>IF(P1117&gt;0,RANK(P1117,(N1117:P1117,Q1117:AE1117)),0)</f>
        <v>3</v>
      </c>
      <c r="G1117" s="1">
        <f t="shared" si="447"/>
        <v>481</v>
      </c>
      <c r="H1117" s="2">
        <f t="shared" si="448"/>
        <v>7.7882124352331605E-2</v>
      </c>
      <c r="I1117" s="2"/>
      <c r="J1117" s="2">
        <f t="shared" si="449"/>
        <v>0.44980569948186527</v>
      </c>
      <c r="K1117" s="2">
        <f t="shared" si="450"/>
        <v>0.52768782383419688</v>
      </c>
      <c r="L1117" s="2">
        <f t="shared" si="451"/>
        <v>1.5058290155440414E-2</v>
      </c>
      <c r="M1117" s="2">
        <f t="shared" si="452"/>
        <v>7.4481865284973785E-3</v>
      </c>
      <c r="N1117" s="1">
        <v>2778</v>
      </c>
      <c r="O1117" s="1">
        <v>3259</v>
      </c>
      <c r="P1117" s="1">
        <v>93</v>
      </c>
      <c r="Q1117" s="1">
        <v>30</v>
      </c>
      <c r="R1117" s="1">
        <v>12</v>
      </c>
      <c r="S1117" s="1">
        <v>1</v>
      </c>
      <c r="T1117" s="1">
        <v>3</v>
      </c>
      <c r="AG1117" s="7">
        <f>IF(Q1117&gt;0,RANK(Q1117,(N1117:P1117,Q1117:AE1117)),0)</f>
        <v>4</v>
      </c>
      <c r="AH1117" s="7">
        <f>IF(R1117&gt;0,RANK(R1117,(N1117:P1117,Q1117:AE1117)),0)</f>
        <v>5</v>
      </c>
      <c r="AI1117" s="7">
        <f>IF(T1117&gt;0,RANK(T1117,(N1117:P1117,Q1117:AE1117)),0)</f>
        <v>6</v>
      </c>
      <c r="AJ1117" s="7">
        <f>IF(S1117&gt;0,RANK(S1117,(N1117:P1117,Q1117:AE1117)),0)</f>
        <v>7</v>
      </c>
      <c r="AK1117" s="2">
        <f t="shared" si="453"/>
        <v>4.8575129533678756E-3</v>
      </c>
      <c r="AL1117" s="2">
        <f t="shared" si="454"/>
        <v>1.9430051813471502E-3</v>
      </c>
      <c r="AM1117" s="2">
        <f t="shared" si="455"/>
        <v>4.8575129533678756E-4</v>
      </c>
      <c r="AN1117" s="2">
        <f t="shared" si="456"/>
        <v>1.6191709844559586E-4</v>
      </c>
      <c r="AP1117" t="s">
        <v>946</v>
      </c>
      <c r="AQ1117" t="s">
        <v>1226</v>
      </c>
      <c r="AR1117">
        <v>2</v>
      </c>
      <c r="AT1117" s="93" t="s">
        <v>845</v>
      </c>
      <c r="AU1117" s="92" t="s">
        <v>1157</v>
      </c>
      <c r="AV1117" s="83" t="str">
        <f t="shared" si="457"/>
        <v>21155</v>
      </c>
      <c r="AX1117" s="7" t="s">
        <v>3753</v>
      </c>
    </row>
    <row r="1118" spans="1:50" ht="13" hidden="1" customHeight="1" outlineLevel="1">
      <c r="A1118" t="s">
        <v>895</v>
      </c>
      <c r="B1118" t="s">
        <v>1226</v>
      </c>
      <c r="C1118" s="1">
        <f t="shared" si="446"/>
        <v>13761</v>
      </c>
      <c r="D1118" s="7">
        <f>RANK(N1118,(N1118:P1118,Q1118:AE1118))</f>
        <v>2</v>
      </c>
      <c r="E1118" s="7">
        <f>RANK(O1118,(N1118:P1118,Q1118:AE1118))</f>
        <v>1</v>
      </c>
      <c r="F1118" s="7">
        <f>IF(P1118&gt;0,RANK(P1118,(N1118:P1118,Q1118:AE1118)),0)</f>
        <v>3</v>
      </c>
      <c r="G1118" s="1">
        <f t="shared" si="447"/>
        <v>1091</v>
      </c>
      <c r="H1118" s="2">
        <f t="shared" si="448"/>
        <v>7.9282028922316686E-2</v>
      </c>
      <c r="I1118" s="2"/>
      <c r="J1118" s="2">
        <f t="shared" si="449"/>
        <v>0.45076665939975291</v>
      </c>
      <c r="K1118" s="2">
        <f t="shared" si="450"/>
        <v>0.53004868832206964</v>
      </c>
      <c r="L1118" s="2">
        <f t="shared" si="451"/>
        <v>1.0173679238427441E-2</v>
      </c>
      <c r="M1118" s="2">
        <f t="shared" si="452"/>
        <v>9.0109730397500091E-3</v>
      </c>
      <c r="N1118" s="1">
        <v>6203</v>
      </c>
      <c r="O1118" s="1">
        <v>7294</v>
      </c>
      <c r="P1118" s="1">
        <v>140</v>
      </c>
      <c r="Q1118" s="1">
        <v>71</v>
      </c>
      <c r="R1118" s="1">
        <v>17</v>
      </c>
      <c r="S1118" s="1">
        <v>28</v>
      </c>
      <c r="T1118" s="1">
        <v>8</v>
      </c>
      <c r="AG1118" s="7">
        <f>IF(Q1118&gt;0,RANK(Q1118,(N1118:P1118,Q1118:AE1118)),0)</f>
        <v>4</v>
      </c>
      <c r="AH1118" s="7">
        <f>IF(R1118&gt;0,RANK(R1118,(N1118:P1118,Q1118:AE1118)),0)</f>
        <v>6</v>
      </c>
      <c r="AI1118" s="7">
        <f>IF(T1118&gt;0,RANK(T1118,(N1118:P1118,Q1118:AE1118)),0)</f>
        <v>7</v>
      </c>
      <c r="AJ1118" s="7">
        <f>IF(S1118&gt;0,RANK(S1118,(N1118:P1118,Q1118:AE1118)),0)</f>
        <v>5</v>
      </c>
      <c r="AK1118" s="2">
        <f t="shared" si="453"/>
        <v>5.1595087566310592E-3</v>
      </c>
      <c r="AL1118" s="2">
        <f t="shared" si="454"/>
        <v>1.2353753360947605E-3</v>
      </c>
      <c r="AM1118" s="2">
        <f t="shared" si="455"/>
        <v>5.8135309933871082E-4</v>
      </c>
      <c r="AN1118" s="2">
        <f t="shared" si="456"/>
        <v>2.034735847685488E-3</v>
      </c>
      <c r="AP1118" t="s">
        <v>895</v>
      </c>
      <c r="AQ1118" t="s">
        <v>1226</v>
      </c>
      <c r="AR1118">
        <v>1</v>
      </c>
      <c r="AT1118" s="93" t="s">
        <v>845</v>
      </c>
      <c r="AU1118" s="92" t="s">
        <v>120</v>
      </c>
      <c r="AV1118" s="83" t="str">
        <f t="shared" si="457"/>
        <v>21157</v>
      </c>
      <c r="AX1118" s="7" t="s">
        <v>3753</v>
      </c>
    </row>
    <row r="1119" spans="1:50" ht="13" hidden="1" customHeight="1" outlineLevel="1">
      <c r="A1119" t="s">
        <v>2199</v>
      </c>
      <c r="B1119" t="s">
        <v>1226</v>
      </c>
      <c r="C1119" s="1">
        <f t="shared" si="446"/>
        <v>4456</v>
      </c>
      <c r="D1119" s="7">
        <f>RANK(N1119,(N1119:P1119,Q1119:AE1119))</f>
        <v>2</v>
      </c>
      <c r="E1119" s="7">
        <f>RANK(O1119,(N1119:P1119,Q1119:AE1119))</f>
        <v>1</v>
      </c>
      <c r="F1119" s="7">
        <f>IF(P1119&gt;0,RANK(P1119,(N1119:P1119,Q1119:AE1119)),0)</f>
        <v>3</v>
      </c>
      <c r="G1119" s="1">
        <f t="shared" si="447"/>
        <v>953</v>
      </c>
      <c r="H1119" s="2">
        <f t="shared" si="448"/>
        <v>0.2138689407540395</v>
      </c>
      <c r="I1119" s="2"/>
      <c r="J1119" s="2">
        <f t="shared" si="449"/>
        <v>0.38464991023339318</v>
      </c>
      <c r="K1119" s="2">
        <f t="shared" si="450"/>
        <v>0.59851885098743263</v>
      </c>
      <c r="L1119" s="2">
        <f t="shared" si="451"/>
        <v>8.0789946140035901E-3</v>
      </c>
      <c r="M1119" s="2">
        <f t="shared" si="452"/>
        <v>8.7522441651706612E-3</v>
      </c>
      <c r="N1119" s="1">
        <v>1714</v>
      </c>
      <c r="O1119" s="1">
        <v>2667</v>
      </c>
      <c r="P1119" s="1">
        <v>36</v>
      </c>
      <c r="Q1119" s="1">
        <v>10</v>
      </c>
      <c r="R1119" s="1">
        <v>8</v>
      </c>
      <c r="S1119" s="1">
        <v>8</v>
      </c>
      <c r="T1119" s="1">
        <v>13</v>
      </c>
      <c r="AG1119" s="7">
        <f>IF(Q1119&gt;0,RANK(Q1119,(N1119:P1119,Q1119:AE1119)),0)</f>
        <v>5</v>
      </c>
      <c r="AH1119" s="7">
        <f>IF(R1119&gt;0,RANK(R1119,(N1119:P1119,Q1119:AE1119)),0)</f>
        <v>6</v>
      </c>
      <c r="AI1119" s="7">
        <f>IF(T1119&gt;0,RANK(T1119,(N1119:P1119,Q1119:AE1119)),0)</f>
        <v>4</v>
      </c>
      <c r="AJ1119" s="7">
        <f>IF(S1119&gt;0,RANK(S1119,(N1119:P1119,Q1119:AE1119)),0)</f>
        <v>6</v>
      </c>
      <c r="AK1119" s="2">
        <f t="shared" si="453"/>
        <v>2.244165170556553E-3</v>
      </c>
      <c r="AL1119" s="2">
        <f t="shared" si="454"/>
        <v>1.7953321364452424E-3</v>
      </c>
      <c r="AM1119" s="2">
        <f t="shared" si="455"/>
        <v>2.9174147217235187E-3</v>
      </c>
      <c r="AN1119" s="2">
        <f t="shared" si="456"/>
        <v>1.7953321364452424E-3</v>
      </c>
      <c r="AP1119" t="s">
        <v>2199</v>
      </c>
      <c r="AQ1119" t="s">
        <v>1226</v>
      </c>
      <c r="AR1119">
        <v>5</v>
      </c>
      <c r="AT1119" s="93" t="s">
        <v>845</v>
      </c>
      <c r="AU1119" s="92" t="s">
        <v>121</v>
      </c>
      <c r="AV1119" s="83" t="str">
        <f t="shared" si="457"/>
        <v>21159</v>
      </c>
      <c r="AX1119" s="7" t="s">
        <v>3753</v>
      </c>
    </row>
    <row r="1120" spans="1:50" ht="13" hidden="1" customHeight="1" outlineLevel="1">
      <c r="A1120" t="s">
        <v>2425</v>
      </c>
      <c r="B1120" t="s">
        <v>1226</v>
      </c>
      <c r="C1120" s="1">
        <f t="shared" si="446"/>
        <v>5873</v>
      </c>
      <c r="D1120" s="7">
        <f>RANK(N1120,(N1120:P1120,Q1120:AE1120))</f>
        <v>2</v>
      </c>
      <c r="E1120" s="7">
        <f>RANK(O1120,(N1120:P1120,Q1120:AE1120))</f>
        <v>1</v>
      </c>
      <c r="F1120" s="7">
        <f>IF(P1120&gt;0,RANK(P1120,(N1120:P1120,Q1120:AE1120)),0)</f>
        <v>3</v>
      </c>
      <c r="G1120" s="1">
        <f t="shared" si="447"/>
        <v>1394</v>
      </c>
      <c r="H1120" s="2">
        <f t="shared" si="448"/>
        <v>0.23735739826323854</v>
      </c>
      <c r="I1120" s="2"/>
      <c r="J1120" s="2">
        <f t="shared" si="449"/>
        <v>0.37084965094500255</v>
      </c>
      <c r="K1120" s="2">
        <f t="shared" si="450"/>
        <v>0.60820704920824109</v>
      </c>
      <c r="L1120" s="2">
        <f t="shared" si="451"/>
        <v>1.4983824280606163E-2</v>
      </c>
      <c r="M1120" s="2">
        <f t="shared" si="452"/>
        <v>5.959475566150195E-3</v>
      </c>
      <c r="N1120" s="1">
        <v>2178</v>
      </c>
      <c r="O1120" s="1">
        <v>3572</v>
      </c>
      <c r="P1120" s="1">
        <v>88</v>
      </c>
      <c r="Q1120" s="1">
        <v>16</v>
      </c>
      <c r="R1120" s="1">
        <v>12</v>
      </c>
      <c r="S1120" s="1">
        <v>3</v>
      </c>
      <c r="T1120" s="1">
        <v>4</v>
      </c>
      <c r="AG1120" s="7">
        <f>IF(Q1120&gt;0,RANK(Q1120,(N1120:P1120,Q1120:AE1120)),0)</f>
        <v>4</v>
      </c>
      <c r="AH1120" s="7">
        <f>IF(R1120&gt;0,RANK(R1120,(N1120:P1120,Q1120:AE1120)),0)</f>
        <v>5</v>
      </c>
      <c r="AI1120" s="7">
        <f>IF(T1120&gt;0,RANK(T1120,(N1120:P1120,Q1120:AE1120)),0)</f>
        <v>6</v>
      </c>
      <c r="AJ1120" s="7">
        <f>IF(S1120&gt;0,RANK(S1120,(N1120:P1120,Q1120:AE1120)),0)</f>
        <v>7</v>
      </c>
      <c r="AK1120" s="2">
        <f t="shared" si="453"/>
        <v>2.7243316873829387E-3</v>
      </c>
      <c r="AL1120" s="2">
        <f t="shared" si="454"/>
        <v>2.0432487655372041E-3</v>
      </c>
      <c r="AM1120" s="2">
        <f t="shared" si="455"/>
        <v>6.8108292184573468E-4</v>
      </c>
      <c r="AN1120" s="2">
        <f t="shared" si="456"/>
        <v>5.1081219138430101E-4</v>
      </c>
      <c r="AP1120" t="s">
        <v>2425</v>
      </c>
      <c r="AQ1120" t="s">
        <v>1226</v>
      </c>
      <c r="AR1120">
        <v>4</v>
      </c>
      <c r="AT1120" s="93" t="s">
        <v>845</v>
      </c>
      <c r="AU1120" s="92" t="s">
        <v>122</v>
      </c>
      <c r="AV1120" s="83" t="str">
        <f t="shared" si="457"/>
        <v>21161</v>
      </c>
      <c r="AX1120" s="7" t="s">
        <v>3753</v>
      </c>
    </row>
    <row r="1121" spans="1:50" ht="13" hidden="1" customHeight="1" outlineLevel="1">
      <c r="A1121" t="s">
        <v>2132</v>
      </c>
      <c r="B1121" t="s">
        <v>1226</v>
      </c>
      <c r="C1121" s="1">
        <f t="shared" si="446"/>
        <v>9071</v>
      </c>
      <c r="D1121" s="7">
        <f>RANK(N1121,(N1121:P1121,Q1121:AE1121))</f>
        <v>2</v>
      </c>
      <c r="E1121" s="7">
        <f>RANK(O1121,(N1121:P1121,Q1121:AE1121))</f>
        <v>1</v>
      </c>
      <c r="F1121" s="7">
        <f>IF(P1121&gt;0,RANK(P1121,(N1121:P1121,Q1121:AE1121)),0)</f>
        <v>3</v>
      </c>
      <c r="G1121" s="1">
        <f t="shared" si="447"/>
        <v>1723</v>
      </c>
      <c r="H1121" s="2">
        <f t="shared" si="448"/>
        <v>0.18994598169992283</v>
      </c>
      <c r="I1121" s="2"/>
      <c r="J1121" s="2">
        <f t="shared" si="449"/>
        <v>0.39642817770918309</v>
      </c>
      <c r="K1121" s="2">
        <f t="shared" si="450"/>
        <v>0.58637415940910598</v>
      </c>
      <c r="L1121" s="2">
        <f t="shared" si="451"/>
        <v>1.1465108587807298E-2</v>
      </c>
      <c r="M1121" s="2">
        <f t="shared" si="452"/>
        <v>5.7325542939035759E-3</v>
      </c>
      <c r="N1121" s="1">
        <v>3596</v>
      </c>
      <c r="O1121" s="1">
        <v>5319</v>
      </c>
      <c r="P1121" s="1">
        <v>104</v>
      </c>
      <c r="Q1121" s="1">
        <v>23</v>
      </c>
      <c r="R1121" s="1">
        <v>16</v>
      </c>
      <c r="S1121" s="1">
        <v>3</v>
      </c>
      <c r="T1121" s="1">
        <v>10</v>
      </c>
      <c r="AG1121" s="7">
        <f>IF(Q1121&gt;0,RANK(Q1121,(N1121:P1121,Q1121:AE1121)),0)</f>
        <v>4</v>
      </c>
      <c r="AH1121" s="7">
        <f>IF(R1121&gt;0,RANK(R1121,(N1121:P1121,Q1121:AE1121)),0)</f>
        <v>5</v>
      </c>
      <c r="AI1121" s="7">
        <f>IF(T1121&gt;0,RANK(T1121,(N1121:P1121,Q1121:AE1121)),0)</f>
        <v>6</v>
      </c>
      <c r="AJ1121" s="7">
        <f>IF(S1121&gt;0,RANK(S1121,(N1121:P1121,Q1121:AE1121)),0)</f>
        <v>7</v>
      </c>
      <c r="AK1121" s="2">
        <f t="shared" si="453"/>
        <v>2.5355528607650755E-3</v>
      </c>
      <c r="AL1121" s="2">
        <f t="shared" si="454"/>
        <v>1.7638628596626613E-3</v>
      </c>
      <c r="AM1121" s="2">
        <f t="shared" si="455"/>
        <v>1.1024142872891633E-3</v>
      </c>
      <c r="AN1121" s="2">
        <f t="shared" si="456"/>
        <v>3.3072428618674895E-4</v>
      </c>
      <c r="AP1121" t="s">
        <v>2132</v>
      </c>
      <c r="AQ1121" t="s">
        <v>1226</v>
      </c>
      <c r="AR1121">
        <v>2</v>
      </c>
      <c r="AT1121" s="93" t="s">
        <v>845</v>
      </c>
      <c r="AU1121" s="92" t="s">
        <v>123</v>
      </c>
      <c r="AV1121" s="83" t="str">
        <f t="shared" si="457"/>
        <v>21163</v>
      </c>
      <c r="AX1121" s="7" t="s">
        <v>3753</v>
      </c>
    </row>
    <row r="1122" spans="1:50" ht="13" hidden="1" customHeight="1" outlineLevel="1">
      <c r="A1122" t="s">
        <v>519</v>
      </c>
      <c r="B1122" t="s">
        <v>1226</v>
      </c>
      <c r="C1122" s="1">
        <f t="shared" si="446"/>
        <v>2249</v>
      </c>
      <c r="D1122" s="7">
        <f>RANK(N1122,(N1122:P1122,Q1122:AE1122))</f>
        <v>2</v>
      </c>
      <c r="E1122" s="7">
        <f>RANK(O1122,(N1122:P1122,Q1122:AE1122))</f>
        <v>1</v>
      </c>
      <c r="F1122" s="7">
        <f>IF(P1122&gt;0,RANK(P1122,(N1122:P1122,Q1122:AE1122)),0)</f>
        <v>3</v>
      </c>
      <c r="G1122" s="1">
        <f t="shared" si="447"/>
        <v>132</v>
      </c>
      <c r="H1122" s="2">
        <f t="shared" si="448"/>
        <v>5.869275233437083E-2</v>
      </c>
      <c r="I1122" s="2"/>
      <c r="J1122" s="2">
        <f t="shared" si="449"/>
        <v>0.46153846153846156</v>
      </c>
      <c r="K1122" s="2">
        <f t="shared" si="450"/>
        <v>0.52023121387283233</v>
      </c>
      <c r="L1122" s="2">
        <f t="shared" si="451"/>
        <v>8.4481991996442872E-3</v>
      </c>
      <c r="M1122" s="2">
        <f t="shared" si="452"/>
        <v>9.7821253890618166E-3</v>
      </c>
      <c r="N1122" s="1">
        <v>1038</v>
      </c>
      <c r="O1122" s="1">
        <v>1170</v>
      </c>
      <c r="P1122" s="1">
        <v>19</v>
      </c>
      <c r="Q1122" s="1">
        <v>10</v>
      </c>
      <c r="R1122" s="1">
        <v>4</v>
      </c>
      <c r="S1122" s="1">
        <v>6</v>
      </c>
      <c r="T1122" s="1">
        <v>2</v>
      </c>
      <c r="AG1122" s="7">
        <f>IF(Q1122&gt;0,RANK(Q1122,(N1122:P1122,Q1122:AE1122)),0)</f>
        <v>4</v>
      </c>
      <c r="AH1122" s="7">
        <f>IF(R1122&gt;0,RANK(R1122,(N1122:P1122,Q1122:AE1122)),0)</f>
        <v>6</v>
      </c>
      <c r="AI1122" s="7">
        <f>IF(T1122&gt;0,RANK(T1122,(N1122:P1122,Q1122:AE1122)),0)</f>
        <v>7</v>
      </c>
      <c r="AJ1122" s="7">
        <f>IF(S1122&gt;0,RANK(S1122,(N1122:P1122,Q1122:AE1122)),0)</f>
        <v>5</v>
      </c>
      <c r="AK1122" s="2">
        <f t="shared" si="453"/>
        <v>4.4464206313917292E-3</v>
      </c>
      <c r="AL1122" s="2">
        <f t="shared" si="454"/>
        <v>1.7785682525566918E-3</v>
      </c>
      <c r="AM1122" s="2">
        <f t="shared" si="455"/>
        <v>8.8928412627834591E-4</v>
      </c>
      <c r="AN1122" s="2">
        <f t="shared" si="456"/>
        <v>2.6678523788350376E-3</v>
      </c>
      <c r="AP1122" t="s">
        <v>519</v>
      </c>
      <c r="AQ1122" t="s">
        <v>1226</v>
      </c>
      <c r="AR1122">
        <v>5</v>
      </c>
      <c r="AT1122" s="93" t="s">
        <v>845</v>
      </c>
      <c r="AU1122" s="92" t="s">
        <v>124</v>
      </c>
      <c r="AV1122" s="83" t="str">
        <f t="shared" si="457"/>
        <v>21165</v>
      </c>
      <c r="AX1122" s="7" t="s">
        <v>3753</v>
      </c>
    </row>
    <row r="1123" spans="1:50" ht="13" hidden="1" customHeight="1" outlineLevel="1">
      <c r="A1123" t="s">
        <v>583</v>
      </c>
      <c r="B1123" t="s">
        <v>1226</v>
      </c>
      <c r="C1123" s="1">
        <f t="shared" si="446"/>
        <v>8632</v>
      </c>
      <c r="D1123" s="7">
        <f>RANK(N1123,(N1123:P1123,Q1123:AE1123))</f>
        <v>2</v>
      </c>
      <c r="E1123" s="7">
        <f>RANK(O1123,(N1123:P1123,Q1123:AE1123))</f>
        <v>1</v>
      </c>
      <c r="F1123" s="7">
        <f>IF(P1123&gt;0,RANK(P1123,(N1123:P1123,Q1123:AE1123)),0)</f>
        <v>3</v>
      </c>
      <c r="G1123" s="1">
        <f t="shared" si="447"/>
        <v>2270</v>
      </c>
      <c r="H1123" s="2">
        <f t="shared" si="448"/>
        <v>0.2629749768303985</v>
      </c>
      <c r="I1123" s="2"/>
      <c r="J1123" s="2">
        <f t="shared" si="449"/>
        <v>0.35820203892493047</v>
      </c>
      <c r="K1123" s="2">
        <f t="shared" si="450"/>
        <v>0.62117701575532902</v>
      </c>
      <c r="L1123" s="2">
        <f t="shared" si="451"/>
        <v>1.4944392956441149E-2</v>
      </c>
      <c r="M1123" s="2">
        <f t="shared" si="452"/>
        <v>5.6765523632993087E-3</v>
      </c>
      <c r="N1123" s="1">
        <v>3092</v>
      </c>
      <c r="O1123" s="1">
        <v>5362</v>
      </c>
      <c r="P1123" s="1">
        <v>129</v>
      </c>
      <c r="Q1123" s="1">
        <v>19</v>
      </c>
      <c r="R1123" s="1">
        <v>14</v>
      </c>
      <c r="S1123" s="1">
        <v>3</v>
      </c>
      <c r="T1123" s="1">
        <v>13</v>
      </c>
      <c r="AG1123" s="7">
        <f>IF(Q1123&gt;0,RANK(Q1123,(N1123:P1123,Q1123:AE1123)),0)</f>
        <v>4</v>
      </c>
      <c r="AH1123" s="7">
        <f>IF(R1123&gt;0,RANK(R1123,(N1123:P1123,Q1123:AE1123)),0)</f>
        <v>5</v>
      </c>
      <c r="AI1123" s="7">
        <f>IF(T1123&gt;0,RANK(T1123,(N1123:P1123,Q1123:AE1123)),0)</f>
        <v>6</v>
      </c>
      <c r="AJ1123" s="7">
        <f>IF(S1123&gt;0,RANK(S1123,(N1123:P1123,Q1123:AE1123)),0)</f>
        <v>7</v>
      </c>
      <c r="AK1123" s="2">
        <f t="shared" si="453"/>
        <v>2.201112140871177E-3</v>
      </c>
      <c r="AL1123" s="2">
        <f t="shared" si="454"/>
        <v>1.6218721037998146E-3</v>
      </c>
      <c r="AM1123" s="2">
        <f t="shared" si="455"/>
        <v>1.5060240963855422E-3</v>
      </c>
      <c r="AN1123" s="2">
        <f t="shared" si="456"/>
        <v>3.4754402224281743E-4</v>
      </c>
      <c r="AP1123" t="s">
        <v>583</v>
      </c>
      <c r="AQ1123" t="s">
        <v>1226</v>
      </c>
      <c r="AR1123">
        <v>6</v>
      </c>
      <c r="AT1123" s="93" t="s">
        <v>845</v>
      </c>
      <c r="AU1123" s="92" t="s">
        <v>125</v>
      </c>
      <c r="AV1123" s="83" t="str">
        <f t="shared" si="457"/>
        <v>21167</v>
      </c>
      <c r="AX1123" s="7" t="s">
        <v>3753</v>
      </c>
    </row>
    <row r="1124" spans="1:50" ht="13" hidden="1" customHeight="1" outlineLevel="1">
      <c r="A1124" t="s">
        <v>2595</v>
      </c>
      <c r="B1124" t="s">
        <v>1226</v>
      </c>
      <c r="C1124" s="1">
        <f t="shared" si="446"/>
        <v>3849</v>
      </c>
      <c r="D1124" s="7">
        <f>RANK(N1124,(N1124:P1124,Q1124:AE1124))</f>
        <v>2</v>
      </c>
      <c r="E1124" s="7">
        <f>RANK(O1124,(N1124:P1124,Q1124:AE1124))</f>
        <v>1</v>
      </c>
      <c r="F1124" s="7">
        <f>IF(P1124&gt;0,RANK(P1124,(N1124:P1124,Q1124:AE1124)),0)</f>
        <v>3</v>
      </c>
      <c r="G1124" s="1">
        <f t="shared" si="447"/>
        <v>1158</v>
      </c>
      <c r="H1124" s="2">
        <f t="shared" si="448"/>
        <v>0.30085736554949338</v>
      </c>
      <c r="I1124" s="2"/>
      <c r="J1124" s="2">
        <f t="shared" si="449"/>
        <v>0.34242660431280852</v>
      </c>
      <c r="K1124" s="2">
        <f t="shared" si="450"/>
        <v>0.64328396986230185</v>
      </c>
      <c r="L1124" s="2">
        <f t="shared" si="451"/>
        <v>1.0652117433099507E-2</v>
      </c>
      <c r="M1124" s="2">
        <f t="shared" si="452"/>
        <v>3.637308391790061E-3</v>
      </c>
      <c r="N1124" s="1">
        <v>1318</v>
      </c>
      <c r="O1124" s="1">
        <v>2476</v>
      </c>
      <c r="P1124" s="1">
        <v>41</v>
      </c>
      <c r="Q1124" s="1">
        <v>5</v>
      </c>
      <c r="R1124" s="1">
        <v>5</v>
      </c>
      <c r="S1124" s="1">
        <v>1</v>
      </c>
      <c r="T1124" s="1">
        <v>3</v>
      </c>
      <c r="AG1124" s="7">
        <f>IF(Q1124&gt;0,RANK(Q1124,(N1124:P1124,Q1124:AE1124)),0)</f>
        <v>4</v>
      </c>
      <c r="AH1124" s="7">
        <f>IF(R1124&gt;0,RANK(R1124,(N1124:P1124,Q1124:AE1124)),0)</f>
        <v>4</v>
      </c>
      <c r="AI1124" s="7">
        <f>IF(T1124&gt;0,RANK(T1124,(N1124:P1124,Q1124:AE1124)),0)</f>
        <v>6</v>
      </c>
      <c r="AJ1124" s="7">
        <f>IF(S1124&gt;0,RANK(S1124,(N1124:P1124,Q1124:AE1124)),0)</f>
        <v>7</v>
      </c>
      <c r="AK1124" s="2">
        <f t="shared" si="453"/>
        <v>1.2990387113535984E-3</v>
      </c>
      <c r="AL1124" s="2">
        <f t="shared" si="454"/>
        <v>1.2990387113535984E-3</v>
      </c>
      <c r="AM1124" s="2">
        <f t="shared" si="455"/>
        <v>7.7942322681215901E-4</v>
      </c>
      <c r="AN1124" s="2">
        <f t="shared" si="456"/>
        <v>2.5980774227071969E-4</v>
      </c>
      <c r="AP1124" t="s">
        <v>2595</v>
      </c>
      <c r="AQ1124" t="s">
        <v>1226</v>
      </c>
      <c r="AR1124">
        <v>2</v>
      </c>
      <c r="AT1124" s="93" t="s">
        <v>845</v>
      </c>
      <c r="AU1124" s="92" t="s">
        <v>126</v>
      </c>
      <c r="AV1124" s="83" t="str">
        <f t="shared" si="457"/>
        <v>21169</v>
      </c>
      <c r="AX1124" s="7" t="s">
        <v>3753</v>
      </c>
    </row>
    <row r="1125" spans="1:50" ht="13" hidden="1" customHeight="1" outlineLevel="1">
      <c r="A1125" t="s">
        <v>2931</v>
      </c>
      <c r="B1125" t="s">
        <v>1226</v>
      </c>
      <c r="C1125" s="1">
        <f t="shared" si="446"/>
        <v>5569</v>
      </c>
      <c r="D1125" s="7">
        <f>RANK(N1125,(N1125:P1125,Q1125:AE1125))</f>
        <v>2</v>
      </c>
      <c r="E1125" s="7">
        <f>RANK(O1125,(N1125:P1125,Q1125:AE1125))</f>
        <v>1</v>
      </c>
      <c r="F1125" s="7">
        <f>IF(P1125&gt;0,RANK(P1125,(N1125:P1125,Q1125:AE1125)),0)</f>
        <v>3</v>
      </c>
      <c r="G1125" s="1">
        <f t="shared" si="447"/>
        <v>3219</v>
      </c>
      <c r="H1125" s="2">
        <f t="shared" si="448"/>
        <v>0.57802118872328967</v>
      </c>
      <c r="I1125" s="2"/>
      <c r="J1125" s="2">
        <f t="shared" si="449"/>
        <v>0.20793679296103429</v>
      </c>
      <c r="K1125" s="2">
        <f t="shared" si="450"/>
        <v>0.78595798168432396</v>
      </c>
      <c r="L1125" s="2">
        <f t="shared" si="451"/>
        <v>2.6934817741066618E-3</v>
      </c>
      <c r="M1125" s="2">
        <f t="shared" si="452"/>
        <v>3.4117435805350906E-3</v>
      </c>
      <c r="N1125" s="1">
        <v>1158</v>
      </c>
      <c r="O1125" s="1">
        <v>4377</v>
      </c>
      <c r="P1125" s="1">
        <v>15</v>
      </c>
      <c r="Q1125" s="1">
        <v>9</v>
      </c>
      <c r="R1125" s="1">
        <v>5</v>
      </c>
      <c r="S1125" s="1">
        <v>0</v>
      </c>
      <c r="T1125" s="1">
        <v>5</v>
      </c>
      <c r="AG1125" s="7">
        <f>IF(Q1125&gt;0,RANK(Q1125,(N1125:P1125,Q1125:AE1125)),0)</f>
        <v>4</v>
      </c>
      <c r="AH1125" s="7">
        <f>IF(R1125&gt;0,RANK(R1125,(N1125:P1125,Q1125:AE1125)),0)</f>
        <v>5</v>
      </c>
      <c r="AI1125" s="7">
        <f>IF(T1125&gt;0,RANK(T1125,(N1125:P1125,Q1125:AE1125)),0)</f>
        <v>5</v>
      </c>
      <c r="AJ1125" s="7">
        <f>IF(S1125&gt;0,RANK(S1125,(N1125:P1125,Q1125:AE1125)),0)</f>
        <v>0</v>
      </c>
      <c r="AK1125" s="2">
        <f t="shared" si="453"/>
        <v>1.6160890644639971E-3</v>
      </c>
      <c r="AL1125" s="2">
        <f t="shared" si="454"/>
        <v>8.9782725803555399E-4</v>
      </c>
      <c r="AM1125" s="2">
        <f t="shared" si="455"/>
        <v>8.9782725803555399E-4</v>
      </c>
      <c r="AN1125" s="2">
        <f t="shared" si="456"/>
        <v>0</v>
      </c>
      <c r="AP1125" t="s">
        <v>2931</v>
      </c>
      <c r="AQ1125" t="s">
        <v>1226</v>
      </c>
      <c r="AR1125">
        <v>1</v>
      </c>
      <c r="AT1125" s="93" t="s">
        <v>845</v>
      </c>
      <c r="AU1125" s="92" t="s">
        <v>127</v>
      </c>
      <c r="AV1125" s="83" t="str">
        <f t="shared" si="457"/>
        <v>21171</v>
      </c>
      <c r="AX1125" s="7" t="s">
        <v>3753</v>
      </c>
    </row>
    <row r="1126" spans="1:50" ht="13" hidden="1" customHeight="1" outlineLevel="1">
      <c r="A1126" t="s">
        <v>1055</v>
      </c>
      <c r="B1126" t="s">
        <v>1226</v>
      </c>
      <c r="C1126" s="1">
        <f t="shared" si="446"/>
        <v>8519</v>
      </c>
      <c r="D1126" s="7">
        <f>RANK(N1126,(N1126:P1126,Q1126:AE1126))</f>
        <v>2</v>
      </c>
      <c r="E1126" s="7">
        <f>RANK(O1126,(N1126:P1126,Q1126:AE1126))</f>
        <v>1</v>
      </c>
      <c r="F1126" s="7">
        <f>IF(P1126&gt;0,RANK(P1126,(N1126:P1126,Q1126:AE1126)),0)</f>
        <v>3</v>
      </c>
      <c r="G1126" s="1">
        <f t="shared" si="447"/>
        <v>701</v>
      </c>
      <c r="H1126" s="2">
        <f t="shared" si="448"/>
        <v>8.2286653363070783E-2</v>
      </c>
      <c r="I1126" s="2"/>
      <c r="J1126" s="2">
        <f t="shared" si="449"/>
        <v>0.44993543843174083</v>
      </c>
      <c r="K1126" s="2">
        <f t="shared" si="450"/>
        <v>0.53222209179481161</v>
      </c>
      <c r="L1126" s="2">
        <f t="shared" si="451"/>
        <v>1.0212466251907502E-2</v>
      </c>
      <c r="M1126" s="2">
        <f t="shared" si="452"/>
        <v>7.6300035215399985E-3</v>
      </c>
      <c r="N1126" s="1">
        <v>3833</v>
      </c>
      <c r="O1126" s="1">
        <v>4534</v>
      </c>
      <c r="P1126" s="1">
        <v>87</v>
      </c>
      <c r="Q1126" s="1">
        <v>28</v>
      </c>
      <c r="R1126" s="1">
        <v>17</v>
      </c>
      <c r="S1126" s="1">
        <v>5</v>
      </c>
      <c r="T1126" s="1">
        <v>15</v>
      </c>
      <c r="AG1126" s="7">
        <f>IF(Q1126&gt;0,RANK(Q1126,(N1126:P1126,Q1126:AE1126)),0)</f>
        <v>4</v>
      </c>
      <c r="AH1126" s="7">
        <f>IF(R1126&gt;0,RANK(R1126,(N1126:P1126,Q1126:AE1126)),0)</f>
        <v>5</v>
      </c>
      <c r="AI1126" s="7">
        <f>IF(T1126&gt;0,RANK(T1126,(N1126:P1126,Q1126:AE1126)),0)</f>
        <v>6</v>
      </c>
      <c r="AJ1126" s="7">
        <f>IF(S1126&gt;0,RANK(S1126,(N1126:P1126,Q1126:AE1126)),0)</f>
        <v>7</v>
      </c>
      <c r="AK1126" s="2">
        <f t="shared" si="453"/>
        <v>3.286770747740345E-3</v>
      </c>
      <c r="AL1126" s="2">
        <f t="shared" si="454"/>
        <v>1.995539382556638E-3</v>
      </c>
      <c r="AM1126" s="2">
        <f t="shared" si="455"/>
        <v>1.7607700434323277E-3</v>
      </c>
      <c r="AN1126" s="2">
        <f t="shared" si="456"/>
        <v>5.8692334781077589E-4</v>
      </c>
      <c r="AP1126" t="s">
        <v>1055</v>
      </c>
      <c r="AQ1126" t="s">
        <v>1226</v>
      </c>
      <c r="AR1126">
        <v>6</v>
      </c>
      <c r="AT1126" s="93" t="s">
        <v>845</v>
      </c>
      <c r="AU1126" s="92" t="s">
        <v>128</v>
      </c>
      <c r="AV1126" s="83" t="str">
        <f t="shared" si="457"/>
        <v>21173</v>
      </c>
      <c r="AX1126" s="7" t="s">
        <v>3753</v>
      </c>
    </row>
    <row r="1127" spans="1:50" ht="13" hidden="1" customHeight="1" outlineLevel="1">
      <c r="A1127" t="s">
        <v>1056</v>
      </c>
      <c r="B1127" t="s">
        <v>1226</v>
      </c>
      <c r="C1127" s="1">
        <f t="shared" si="446"/>
        <v>4240</v>
      </c>
      <c r="D1127" s="7">
        <f>RANK(N1127,(N1127:P1127,Q1127:AE1127))</f>
        <v>2</v>
      </c>
      <c r="E1127" s="7">
        <f>RANK(O1127,(N1127:P1127,Q1127:AE1127))</f>
        <v>1</v>
      </c>
      <c r="F1127" s="7">
        <f>IF(P1127&gt;0,RANK(P1127,(N1127:P1127,Q1127:AE1127)),0)</f>
        <v>3</v>
      </c>
      <c r="G1127" s="1">
        <f t="shared" si="447"/>
        <v>420</v>
      </c>
      <c r="H1127" s="2">
        <f t="shared" si="448"/>
        <v>9.9056603773584911E-2</v>
      </c>
      <c r="I1127" s="2"/>
      <c r="J1127" s="2">
        <f t="shared" si="449"/>
        <v>0.44221698113207547</v>
      </c>
      <c r="K1127" s="2">
        <f t="shared" si="450"/>
        <v>0.54127358490566035</v>
      </c>
      <c r="L1127" s="2">
        <f t="shared" si="451"/>
        <v>1.0377358490566037E-2</v>
      </c>
      <c r="M1127" s="2">
        <f t="shared" si="452"/>
        <v>6.1320754716980824E-3</v>
      </c>
      <c r="N1127" s="1">
        <v>1875</v>
      </c>
      <c r="O1127" s="1">
        <v>2295</v>
      </c>
      <c r="P1127" s="1">
        <v>44</v>
      </c>
      <c r="Q1127" s="1">
        <v>11</v>
      </c>
      <c r="R1127" s="1">
        <v>6</v>
      </c>
      <c r="S1127" s="1">
        <v>1</v>
      </c>
      <c r="T1127" s="1">
        <v>8</v>
      </c>
      <c r="AG1127" s="7">
        <f>IF(Q1127&gt;0,RANK(Q1127,(N1127:P1127,Q1127:AE1127)),0)</f>
        <v>4</v>
      </c>
      <c r="AH1127" s="7">
        <f>IF(R1127&gt;0,RANK(R1127,(N1127:P1127,Q1127:AE1127)),0)</f>
        <v>6</v>
      </c>
      <c r="AI1127" s="7">
        <f>IF(T1127&gt;0,RANK(T1127,(N1127:P1127,Q1127:AE1127)),0)</f>
        <v>5</v>
      </c>
      <c r="AJ1127" s="7">
        <f>IF(S1127&gt;0,RANK(S1127,(N1127:P1127,Q1127:AE1127)),0)</f>
        <v>7</v>
      </c>
      <c r="AK1127" s="2">
        <f t="shared" si="453"/>
        <v>2.5943396226415093E-3</v>
      </c>
      <c r="AL1127" s="2">
        <f t="shared" si="454"/>
        <v>1.4150943396226414E-3</v>
      </c>
      <c r="AM1127" s="2">
        <f t="shared" si="455"/>
        <v>1.8867924528301887E-3</v>
      </c>
      <c r="AN1127" s="2">
        <f t="shared" si="456"/>
        <v>2.3584905660377359E-4</v>
      </c>
      <c r="AP1127" t="s">
        <v>1056</v>
      </c>
      <c r="AQ1127" t="s">
        <v>1226</v>
      </c>
      <c r="AR1127">
        <v>5</v>
      </c>
      <c r="AT1127" s="93" t="s">
        <v>845</v>
      </c>
      <c r="AU1127" s="92" t="s">
        <v>129</v>
      </c>
      <c r="AV1127" s="83" t="str">
        <f t="shared" si="457"/>
        <v>21175</v>
      </c>
      <c r="AX1127" s="7" t="s">
        <v>3753</v>
      </c>
    </row>
    <row r="1128" spans="1:50" ht="13" hidden="1" customHeight="1" outlineLevel="1">
      <c r="A1128" t="s">
        <v>2596</v>
      </c>
      <c r="B1128" t="s">
        <v>1226</v>
      </c>
      <c r="C1128" s="1">
        <f t="shared" si="446"/>
        <v>11956</v>
      </c>
      <c r="D1128" s="7">
        <f>RANK(N1128,(N1128:P1128,Q1128:AE1128))</f>
        <v>1</v>
      </c>
      <c r="E1128" s="7">
        <f>RANK(O1128,(N1128:P1128,Q1128:AE1128))</f>
        <v>2</v>
      </c>
      <c r="F1128" s="7">
        <f>IF(P1128&gt;0,RANK(P1128,(N1128:P1128,Q1128:AE1128)),0)</f>
        <v>3</v>
      </c>
      <c r="G1128" s="1">
        <f t="shared" si="447"/>
        <v>777</v>
      </c>
      <c r="H1128" s="2">
        <f t="shared" si="448"/>
        <v>6.4988290398126466E-2</v>
      </c>
      <c r="I1128" s="2"/>
      <c r="J1128" s="2">
        <f t="shared" si="449"/>
        <v>0.52651388424222145</v>
      </c>
      <c r="K1128" s="2">
        <f t="shared" si="450"/>
        <v>0.46152559384409503</v>
      </c>
      <c r="L1128" s="2">
        <f t="shared" si="451"/>
        <v>7.2766811642689866E-3</v>
      </c>
      <c r="M1128" s="2">
        <f t="shared" si="452"/>
        <v>4.6838407494145329E-3</v>
      </c>
      <c r="N1128" s="1">
        <v>6295</v>
      </c>
      <c r="O1128" s="1">
        <v>5518</v>
      </c>
      <c r="P1128" s="1">
        <v>87</v>
      </c>
      <c r="Q1128" s="1">
        <v>30</v>
      </c>
      <c r="R1128" s="1">
        <v>14</v>
      </c>
      <c r="S1128" s="1">
        <v>5</v>
      </c>
      <c r="T1128" s="1">
        <v>7</v>
      </c>
      <c r="AG1128" s="7">
        <f>IF(Q1128&gt;0,RANK(Q1128,(N1128:P1128,Q1128:AE1128)),0)</f>
        <v>4</v>
      </c>
      <c r="AH1128" s="7">
        <f>IF(R1128&gt;0,RANK(R1128,(N1128:P1128,Q1128:AE1128)),0)</f>
        <v>5</v>
      </c>
      <c r="AI1128" s="7">
        <f>IF(T1128&gt;0,RANK(T1128,(N1128:P1128,Q1128:AE1128)),0)</f>
        <v>6</v>
      </c>
      <c r="AJ1128" s="7">
        <f>IF(S1128&gt;0,RANK(S1128,(N1128:P1128,Q1128:AE1128)),0)</f>
        <v>7</v>
      </c>
      <c r="AK1128" s="2">
        <f t="shared" si="453"/>
        <v>2.5092004014720644E-3</v>
      </c>
      <c r="AL1128" s="2">
        <f t="shared" si="454"/>
        <v>1.17096018735363E-3</v>
      </c>
      <c r="AM1128" s="2">
        <f t="shared" si="455"/>
        <v>5.8548009367681499E-4</v>
      </c>
      <c r="AN1128" s="2">
        <f t="shared" si="456"/>
        <v>4.1820006691201068E-4</v>
      </c>
      <c r="AP1128" t="s">
        <v>2596</v>
      </c>
      <c r="AQ1128" t="s">
        <v>1226</v>
      </c>
      <c r="AR1128">
        <v>1</v>
      </c>
      <c r="AT1128" s="93" t="s">
        <v>845</v>
      </c>
      <c r="AU1128" s="92" t="s">
        <v>196</v>
      </c>
      <c r="AV1128" s="83" t="str">
        <f t="shared" si="457"/>
        <v>21177</v>
      </c>
      <c r="AX1128" s="7" t="s">
        <v>3753</v>
      </c>
    </row>
    <row r="1129" spans="1:50" ht="13" hidden="1" customHeight="1" outlineLevel="1">
      <c r="A1129" t="s">
        <v>1692</v>
      </c>
      <c r="B1129" t="s">
        <v>1226</v>
      </c>
      <c r="C1129" s="1">
        <f t="shared" si="446"/>
        <v>13488</v>
      </c>
      <c r="D1129" s="7">
        <f>RANK(N1129,(N1129:P1129,Q1129:AE1129))</f>
        <v>2</v>
      </c>
      <c r="E1129" s="7">
        <f>RANK(O1129,(N1129:P1129,Q1129:AE1129))</f>
        <v>1</v>
      </c>
      <c r="F1129" s="7">
        <f>IF(P1129&gt;0,RANK(P1129,(N1129:P1129,Q1129:AE1129)),0)</f>
        <v>3</v>
      </c>
      <c r="G1129" s="1">
        <f t="shared" si="447"/>
        <v>2233</v>
      </c>
      <c r="H1129" s="2">
        <f t="shared" si="448"/>
        <v>0.16555456702253854</v>
      </c>
      <c r="I1129" s="2"/>
      <c r="J1129" s="2">
        <f t="shared" si="449"/>
        <v>0.40636120996441283</v>
      </c>
      <c r="K1129" s="2">
        <f t="shared" si="450"/>
        <v>0.5719157769869514</v>
      </c>
      <c r="L1129" s="2">
        <f t="shared" si="451"/>
        <v>1.5717674970344011E-2</v>
      </c>
      <c r="M1129" s="2">
        <f t="shared" si="452"/>
        <v>6.0053380782917644E-3</v>
      </c>
      <c r="N1129" s="1">
        <v>5481</v>
      </c>
      <c r="O1129" s="1">
        <v>7714</v>
      </c>
      <c r="P1129" s="1">
        <v>212</v>
      </c>
      <c r="Q1129" s="1">
        <v>38</v>
      </c>
      <c r="R1129" s="1">
        <v>23</v>
      </c>
      <c r="S1129" s="1">
        <v>10</v>
      </c>
      <c r="T1129" s="1">
        <v>10</v>
      </c>
      <c r="AG1129" s="7">
        <f>IF(Q1129&gt;0,RANK(Q1129,(N1129:P1129,Q1129:AE1129)),0)</f>
        <v>4</v>
      </c>
      <c r="AH1129" s="7">
        <f>IF(R1129&gt;0,RANK(R1129,(N1129:P1129,Q1129:AE1129)),0)</f>
        <v>5</v>
      </c>
      <c r="AI1129" s="7">
        <f>IF(T1129&gt;0,RANK(T1129,(N1129:P1129,Q1129:AE1129)),0)</f>
        <v>6</v>
      </c>
      <c r="AJ1129" s="7">
        <f>IF(S1129&gt;0,RANK(S1129,(N1129:P1129,Q1129:AE1129)),0)</f>
        <v>6</v>
      </c>
      <c r="AK1129" s="2">
        <f t="shared" si="453"/>
        <v>2.8173190984578885E-3</v>
      </c>
      <c r="AL1129" s="2">
        <f t="shared" si="454"/>
        <v>1.7052194543297745E-3</v>
      </c>
      <c r="AM1129" s="2">
        <f t="shared" si="455"/>
        <v>7.4139976275207592E-4</v>
      </c>
      <c r="AN1129" s="2">
        <f t="shared" si="456"/>
        <v>7.4139976275207592E-4</v>
      </c>
      <c r="AP1129" t="s">
        <v>1692</v>
      </c>
      <c r="AQ1129" t="s">
        <v>1226</v>
      </c>
      <c r="AR1129">
        <v>2</v>
      </c>
      <c r="AT1129" s="93" t="s">
        <v>845</v>
      </c>
      <c r="AU1129" s="92" t="s">
        <v>206</v>
      </c>
      <c r="AV1129" s="83" t="str">
        <f t="shared" si="457"/>
        <v>21179</v>
      </c>
      <c r="AX1129" s="7" t="s">
        <v>3753</v>
      </c>
    </row>
    <row r="1130" spans="1:50" ht="13" hidden="1" customHeight="1" outlineLevel="1">
      <c r="A1130" t="s">
        <v>2446</v>
      </c>
      <c r="B1130" t="s">
        <v>1226</v>
      </c>
      <c r="C1130" s="1">
        <f t="shared" si="446"/>
        <v>2673</v>
      </c>
      <c r="D1130" s="7">
        <f>RANK(N1130,(N1130:P1130,Q1130:AE1130))</f>
        <v>2</v>
      </c>
      <c r="E1130" s="7">
        <f>RANK(O1130,(N1130:P1130,Q1130:AE1130))</f>
        <v>1</v>
      </c>
      <c r="F1130" s="7">
        <f>IF(P1130&gt;0,RANK(P1130,(N1130:P1130,Q1130:AE1130)),0)</f>
        <v>3</v>
      </c>
      <c r="G1130" s="1">
        <f t="shared" si="447"/>
        <v>619</v>
      </c>
      <c r="H1130" s="2">
        <f t="shared" si="448"/>
        <v>0.23157500935278713</v>
      </c>
      <c r="I1130" s="2"/>
      <c r="J1130" s="2">
        <f t="shared" si="449"/>
        <v>0.37186681631126073</v>
      </c>
      <c r="K1130" s="2">
        <f t="shared" si="450"/>
        <v>0.60344182566404792</v>
      </c>
      <c r="L1130" s="2">
        <f t="shared" si="451"/>
        <v>1.5712682379349047E-2</v>
      </c>
      <c r="M1130" s="2">
        <f t="shared" si="452"/>
        <v>8.9786756453423093E-3</v>
      </c>
      <c r="N1130" s="1">
        <v>994</v>
      </c>
      <c r="O1130" s="1">
        <v>1613</v>
      </c>
      <c r="P1130" s="1">
        <v>42</v>
      </c>
      <c r="Q1130" s="1">
        <v>12</v>
      </c>
      <c r="R1130" s="1">
        <v>7</v>
      </c>
      <c r="S1130" s="1">
        <v>4</v>
      </c>
      <c r="T1130" s="1">
        <v>1</v>
      </c>
      <c r="AG1130" s="7">
        <f>IF(Q1130&gt;0,RANK(Q1130,(N1130:P1130,Q1130:AE1130)),0)</f>
        <v>4</v>
      </c>
      <c r="AH1130" s="7">
        <f>IF(R1130&gt;0,RANK(R1130,(N1130:P1130,Q1130:AE1130)),0)</f>
        <v>5</v>
      </c>
      <c r="AI1130" s="7">
        <f>IF(T1130&gt;0,RANK(T1130,(N1130:P1130,Q1130:AE1130)),0)</f>
        <v>7</v>
      </c>
      <c r="AJ1130" s="7">
        <f>IF(S1130&gt;0,RANK(S1130,(N1130:P1130,Q1130:AE1130)),0)</f>
        <v>6</v>
      </c>
      <c r="AK1130" s="2">
        <f t="shared" si="453"/>
        <v>4.4893378226711564E-3</v>
      </c>
      <c r="AL1130" s="2">
        <f t="shared" si="454"/>
        <v>2.6187803965581741E-3</v>
      </c>
      <c r="AM1130" s="2">
        <f t="shared" si="455"/>
        <v>3.7411148522259631E-4</v>
      </c>
      <c r="AN1130" s="2">
        <f t="shared" si="456"/>
        <v>1.4964459408903852E-3</v>
      </c>
      <c r="AP1130" t="s">
        <v>2446</v>
      </c>
      <c r="AQ1130" t="s">
        <v>1226</v>
      </c>
      <c r="AR1130">
        <v>6</v>
      </c>
      <c r="AT1130" s="93" t="s">
        <v>845</v>
      </c>
      <c r="AU1130" s="92" t="s">
        <v>207</v>
      </c>
      <c r="AV1130" s="83" t="str">
        <f t="shared" si="457"/>
        <v>21181</v>
      </c>
      <c r="AX1130" s="7" t="s">
        <v>3753</v>
      </c>
    </row>
    <row r="1131" spans="1:50" ht="13" hidden="1" customHeight="1" outlineLevel="1">
      <c r="A1131" t="s">
        <v>1806</v>
      </c>
      <c r="B1131" t="s">
        <v>1226</v>
      </c>
      <c r="C1131" s="1">
        <f t="shared" si="446"/>
        <v>8882</v>
      </c>
      <c r="D1131" s="7">
        <f>RANK(N1131,(N1131:P1131,Q1131:AE1131))</f>
        <v>2</v>
      </c>
      <c r="E1131" s="7">
        <f>RANK(O1131,(N1131:P1131,Q1131:AE1131))</f>
        <v>1</v>
      </c>
      <c r="F1131" s="7">
        <f>IF(P1131&gt;0,RANK(P1131,(N1131:P1131,Q1131:AE1131)),0)</f>
        <v>3</v>
      </c>
      <c r="G1131" s="1">
        <f t="shared" si="447"/>
        <v>2110</v>
      </c>
      <c r="H1131" s="2">
        <f t="shared" si="448"/>
        <v>0.23755910830893942</v>
      </c>
      <c r="I1131" s="2"/>
      <c r="J1131" s="2">
        <f t="shared" si="449"/>
        <v>0.3718757036703445</v>
      </c>
      <c r="K1131" s="2">
        <f t="shared" si="450"/>
        <v>0.60943481197928395</v>
      </c>
      <c r="L1131" s="2">
        <f t="shared" si="451"/>
        <v>1.159648727764017E-2</v>
      </c>
      <c r="M1131" s="2">
        <f t="shared" si="452"/>
        <v>7.0929970727313732E-3</v>
      </c>
      <c r="N1131" s="1">
        <v>3303</v>
      </c>
      <c r="O1131" s="1">
        <v>5413</v>
      </c>
      <c r="P1131" s="1">
        <v>103</v>
      </c>
      <c r="Q1131" s="1">
        <v>35</v>
      </c>
      <c r="R1131" s="1">
        <v>15</v>
      </c>
      <c r="S1131" s="1">
        <v>3</v>
      </c>
      <c r="T1131" s="1">
        <v>10</v>
      </c>
      <c r="AG1131" s="7">
        <f>IF(Q1131&gt;0,RANK(Q1131,(N1131:P1131,Q1131:AE1131)),0)</f>
        <v>4</v>
      </c>
      <c r="AH1131" s="7">
        <f>IF(R1131&gt;0,RANK(R1131,(N1131:P1131,Q1131:AE1131)),0)</f>
        <v>5</v>
      </c>
      <c r="AI1131" s="7">
        <f>IF(T1131&gt;0,RANK(T1131,(N1131:P1131,Q1131:AE1131)),0)</f>
        <v>6</v>
      </c>
      <c r="AJ1131" s="7">
        <f>IF(S1131&gt;0,RANK(S1131,(N1131:P1131,Q1131:AE1131)),0)</f>
        <v>7</v>
      </c>
      <c r="AK1131" s="2">
        <f t="shared" si="453"/>
        <v>3.9405539292952036E-3</v>
      </c>
      <c r="AL1131" s="2">
        <f t="shared" si="454"/>
        <v>1.6888088268408015E-3</v>
      </c>
      <c r="AM1131" s="2">
        <f t="shared" si="455"/>
        <v>1.125872551227201E-3</v>
      </c>
      <c r="AN1131" s="2">
        <f t="shared" si="456"/>
        <v>3.3776176536816035E-4</v>
      </c>
      <c r="AP1131" t="s">
        <v>1806</v>
      </c>
      <c r="AQ1131" t="s">
        <v>1226</v>
      </c>
      <c r="AR1131">
        <v>1</v>
      </c>
      <c r="AT1131" s="93" t="s">
        <v>845</v>
      </c>
      <c r="AU1131" s="92" t="s">
        <v>208</v>
      </c>
      <c r="AV1131" s="83" t="str">
        <f t="shared" si="457"/>
        <v>21183</v>
      </c>
      <c r="AX1131" s="7" t="s">
        <v>3753</v>
      </c>
    </row>
    <row r="1132" spans="1:50" ht="13" hidden="1" customHeight="1" outlineLevel="1">
      <c r="A1132" t="s">
        <v>2447</v>
      </c>
      <c r="B1132" t="s">
        <v>1226</v>
      </c>
      <c r="C1132" s="1">
        <f t="shared" si="446"/>
        <v>20268</v>
      </c>
      <c r="D1132" s="7">
        <f>RANK(N1132,(N1132:P1132,Q1132:AE1132))</f>
        <v>2</v>
      </c>
      <c r="E1132" s="7">
        <f>RANK(O1132,(N1132:P1132,Q1132:AE1132))</f>
        <v>1</v>
      </c>
      <c r="F1132" s="7">
        <f>IF(P1132&gt;0,RANK(P1132,(N1132:P1132,Q1132:AE1132)),0)</f>
        <v>3</v>
      </c>
      <c r="G1132" s="1">
        <f t="shared" si="447"/>
        <v>7344</v>
      </c>
      <c r="H1132" s="2">
        <f t="shared" si="448"/>
        <v>0.36234458259325042</v>
      </c>
      <c r="I1132" s="2"/>
      <c r="J1132" s="2">
        <f t="shared" si="449"/>
        <v>0.3076771265048352</v>
      </c>
      <c r="K1132" s="2">
        <f t="shared" si="450"/>
        <v>0.67002170909808567</v>
      </c>
      <c r="L1132" s="2">
        <f t="shared" si="451"/>
        <v>1.7219261890665086E-2</v>
      </c>
      <c r="M1132" s="2">
        <f t="shared" si="452"/>
        <v>5.0819025064139899E-3</v>
      </c>
      <c r="N1132" s="1">
        <v>6236</v>
      </c>
      <c r="O1132" s="1">
        <v>13580</v>
      </c>
      <c r="P1132" s="1">
        <v>349</v>
      </c>
      <c r="Q1132" s="1">
        <v>35</v>
      </c>
      <c r="R1132" s="1">
        <v>48</v>
      </c>
      <c r="S1132" s="1">
        <v>10</v>
      </c>
      <c r="T1132" s="1">
        <v>10</v>
      </c>
      <c r="AG1132" s="7">
        <f>IF(Q1132&gt;0,RANK(Q1132,(N1132:P1132,Q1132:AE1132)),0)</f>
        <v>5</v>
      </c>
      <c r="AH1132" s="7">
        <f>IF(R1132&gt;0,RANK(R1132,(N1132:P1132,Q1132:AE1132)),0)</f>
        <v>4</v>
      </c>
      <c r="AI1132" s="7">
        <f>IF(T1132&gt;0,RANK(T1132,(N1132:P1132,Q1132:AE1132)),0)</f>
        <v>6</v>
      </c>
      <c r="AJ1132" s="7">
        <f>IF(S1132&gt;0,RANK(S1132,(N1132:P1132,Q1132:AE1132)),0)</f>
        <v>6</v>
      </c>
      <c r="AK1132" s="2">
        <f t="shared" si="453"/>
        <v>1.7268600749950661E-3</v>
      </c>
      <c r="AL1132" s="2">
        <f t="shared" si="454"/>
        <v>2.368265245707519E-3</v>
      </c>
      <c r="AM1132" s="2">
        <f t="shared" si="455"/>
        <v>4.9338859285573313E-4</v>
      </c>
      <c r="AN1132" s="2">
        <f t="shared" si="456"/>
        <v>4.9338859285573313E-4</v>
      </c>
      <c r="AP1132" t="s">
        <v>2447</v>
      </c>
      <c r="AQ1132" t="s">
        <v>1226</v>
      </c>
      <c r="AR1132">
        <v>4</v>
      </c>
      <c r="AT1132" s="93" t="s">
        <v>845</v>
      </c>
      <c r="AU1132" s="92" t="s">
        <v>209</v>
      </c>
      <c r="AV1132" s="83" t="str">
        <f t="shared" si="457"/>
        <v>21185</v>
      </c>
      <c r="AX1132" s="7" t="s">
        <v>3753</v>
      </c>
    </row>
    <row r="1133" spans="1:50" ht="13" hidden="1" customHeight="1" outlineLevel="1">
      <c r="A1133" t="s">
        <v>3121</v>
      </c>
      <c r="B1133" t="s">
        <v>1226</v>
      </c>
      <c r="C1133" s="1">
        <f t="shared" si="446"/>
        <v>4070</v>
      </c>
      <c r="D1133" s="7">
        <f>RANK(N1133,(N1133:P1133,Q1133:AE1133))</f>
        <v>2</v>
      </c>
      <c r="E1133" s="7">
        <f>RANK(O1133,(N1133:P1133,Q1133:AE1133))</f>
        <v>1</v>
      </c>
      <c r="F1133" s="7">
        <f>IF(P1133&gt;0,RANK(P1133,(N1133:P1133,Q1133:AE1133)),0)</f>
        <v>3</v>
      </c>
      <c r="G1133" s="1">
        <f t="shared" si="447"/>
        <v>1188</v>
      </c>
      <c r="H1133" s="2">
        <f t="shared" si="448"/>
        <v>0.29189189189189191</v>
      </c>
      <c r="I1133" s="2"/>
      <c r="J1133" s="2">
        <f t="shared" si="449"/>
        <v>0.34250614250614253</v>
      </c>
      <c r="K1133" s="2">
        <f t="shared" si="450"/>
        <v>0.63439803439803444</v>
      </c>
      <c r="L1133" s="2">
        <f t="shared" si="451"/>
        <v>1.6707616707616706E-2</v>
      </c>
      <c r="M1133" s="2">
        <f t="shared" si="452"/>
        <v>6.3882063882063252E-3</v>
      </c>
      <c r="N1133" s="1">
        <v>1394</v>
      </c>
      <c r="O1133" s="1">
        <v>2582</v>
      </c>
      <c r="P1133" s="1">
        <v>68</v>
      </c>
      <c r="Q1133" s="1">
        <v>17</v>
      </c>
      <c r="R1133" s="1">
        <v>8</v>
      </c>
      <c r="S1133" s="1">
        <v>0</v>
      </c>
      <c r="T1133" s="1">
        <v>1</v>
      </c>
      <c r="AG1133" s="7">
        <f>IF(Q1133&gt;0,RANK(Q1133,(N1133:P1133,Q1133:AE1133)),0)</f>
        <v>4</v>
      </c>
      <c r="AH1133" s="7">
        <f>IF(R1133&gt;0,RANK(R1133,(N1133:P1133,Q1133:AE1133)),0)</f>
        <v>5</v>
      </c>
      <c r="AI1133" s="7">
        <f>IF(T1133&gt;0,RANK(T1133,(N1133:P1133,Q1133:AE1133)),0)</f>
        <v>6</v>
      </c>
      <c r="AJ1133" s="7">
        <f>IF(S1133&gt;0,RANK(S1133,(N1133:P1133,Q1133:AE1133)),0)</f>
        <v>0</v>
      </c>
      <c r="AK1133" s="2">
        <f t="shared" si="453"/>
        <v>4.1769041769041766E-3</v>
      </c>
      <c r="AL1133" s="2">
        <f t="shared" si="454"/>
        <v>1.9656019656019656E-3</v>
      </c>
      <c r="AM1133" s="2">
        <f t="shared" si="455"/>
        <v>2.4570024570024569E-4</v>
      </c>
      <c r="AN1133" s="2">
        <f t="shared" si="456"/>
        <v>0</v>
      </c>
      <c r="AP1133" t="s">
        <v>3121</v>
      </c>
      <c r="AQ1133" t="s">
        <v>1226</v>
      </c>
      <c r="AR1133">
        <v>4</v>
      </c>
      <c r="AT1133" s="93" t="s">
        <v>845</v>
      </c>
      <c r="AU1133" s="92" t="s">
        <v>210</v>
      </c>
      <c r="AV1133" s="83" t="str">
        <f t="shared" si="457"/>
        <v>21187</v>
      </c>
      <c r="AX1133" s="7" t="s">
        <v>3753</v>
      </c>
    </row>
    <row r="1134" spans="1:50" ht="13" hidden="1" customHeight="1" outlineLevel="1">
      <c r="A1134" t="s">
        <v>1103</v>
      </c>
      <c r="B1134" t="s">
        <v>1226</v>
      </c>
      <c r="C1134" s="1">
        <f t="shared" si="446"/>
        <v>1826</v>
      </c>
      <c r="D1134" s="7">
        <f>RANK(N1134,(N1134:P1134,Q1134:AE1134))</f>
        <v>2</v>
      </c>
      <c r="E1134" s="7">
        <f>RANK(O1134,(N1134:P1134,Q1134:AE1134))</f>
        <v>1</v>
      </c>
      <c r="F1134" s="7">
        <f>IF(P1134&gt;0,RANK(P1134,(N1134:P1134,Q1134:AE1134)),0)</f>
        <v>3</v>
      </c>
      <c r="G1134" s="1">
        <f t="shared" si="447"/>
        <v>1127</v>
      </c>
      <c r="H1134" s="2">
        <f t="shared" si="448"/>
        <v>0.61719605695509305</v>
      </c>
      <c r="I1134" s="2"/>
      <c r="J1134" s="2">
        <f t="shared" si="449"/>
        <v>0.18565169769989048</v>
      </c>
      <c r="K1134" s="2">
        <f t="shared" si="450"/>
        <v>0.80284775465498359</v>
      </c>
      <c r="L1134" s="2">
        <f t="shared" si="451"/>
        <v>5.4764512595837896E-3</v>
      </c>
      <c r="M1134" s="2">
        <f t="shared" si="452"/>
        <v>6.0240963855420796E-3</v>
      </c>
      <c r="N1134" s="1">
        <v>339</v>
      </c>
      <c r="O1134" s="1">
        <v>1466</v>
      </c>
      <c r="P1134" s="1">
        <v>10</v>
      </c>
      <c r="Q1134" s="1">
        <v>5</v>
      </c>
      <c r="R1134" s="1">
        <v>3</v>
      </c>
      <c r="S1134" s="1">
        <v>1</v>
      </c>
      <c r="T1134" s="1">
        <v>2</v>
      </c>
      <c r="AG1134" s="7">
        <f>IF(Q1134&gt;0,RANK(Q1134,(N1134:P1134,Q1134:AE1134)),0)</f>
        <v>4</v>
      </c>
      <c r="AH1134" s="7">
        <f>IF(R1134&gt;0,RANK(R1134,(N1134:P1134,Q1134:AE1134)),0)</f>
        <v>5</v>
      </c>
      <c r="AI1134" s="7">
        <f>IF(T1134&gt;0,RANK(T1134,(N1134:P1134,Q1134:AE1134)),0)</f>
        <v>6</v>
      </c>
      <c r="AJ1134" s="7">
        <f>IF(S1134&gt;0,RANK(S1134,(N1134:P1134,Q1134:AE1134)),0)</f>
        <v>7</v>
      </c>
      <c r="AK1134" s="2">
        <f t="shared" si="453"/>
        <v>2.7382256297918948E-3</v>
      </c>
      <c r="AL1134" s="2">
        <f t="shared" si="454"/>
        <v>1.6429353778751369E-3</v>
      </c>
      <c r="AM1134" s="2">
        <f t="shared" si="455"/>
        <v>1.0952902519167579E-3</v>
      </c>
      <c r="AN1134" s="2">
        <f t="shared" si="456"/>
        <v>5.4764512595837896E-4</v>
      </c>
      <c r="AP1134" t="s">
        <v>1103</v>
      </c>
      <c r="AQ1134" t="s">
        <v>1226</v>
      </c>
      <c r="AR1134">
        <v>5</v>
      </c>
      <c r="AT1134" s="93" t="s">
        <v>845</v>
      </c>
      <c r="AU1134" s="92" t="s">
        <v>211</v>
      </c>
      <c r="AV1134" s="83" t="str">
        <f t="shared" si="457"/>
        <v>21189</v>
      </c>
      <c r="AX1134" s="7" t="s">
        <v>3753</v>
      </c>
    </row>
    <row r="1135" spans="1:50" ht="13" hidden="1" customHeight="1" outlineLevel="1">
      <c r="A1135" t="s">
        <v>1025</v>
      </c>
      <c r="B1135" t="s">
        <v>1226</v>
      </c>
      <c r="C1135" s="1">
        <f t="shared" si="446"/>
        <v>4803</v>
      </c>
      <c r="D1135" s="7">
        <f>RANK(N1135,(N1135:P1135,Q1135:AE1135))</f>
        <v>2</v>
      </c>
      <c r="E1135" s="7">
        <f>RANK(O1135,(N1135:P1135,Q1135:AE1135))</f>
        <v>1</v>
      </c>
      <c r="F1135" s="7">
        <f>IF(P1135&gt;0,RANK(P1135,(N1135:P1135,Q1135:AE1135)),0)</f>
        <v>3</v>
      </c>
      <c r="G1135" s="1">
        <f t="shared" si="447"/>
        <v>1374</v>
      </c>
      <c r="H1135" s="2">
        <f t="shared" si="448"/>
        <v>0.28607120549656467</v>
      </c>
      <c r="I1135" s="2"/>
      <c r="J1135" s="2">
        <f t="shared" si="449"/>
        <v>0.3476993545700604</v>
      </c>
      <c r="K1135" s="2">
        <f t="shared" si="450"/>
        <v>0.63377056006662502</v>
      </c>
      <c r="L1135" s="2">
        <f t="shared" si="451"/>
        <v>1.1867582760774516E-2</v>
      </c>
      <c r="M1135" s="2">
        <f t="shared" si="452"/>
        <v>6.6625026025400585E-3</v>
      </c>
      <c r="N1135" s="1">
        <v>1670</v>
      </c>
      <c r="O1135" s="1">
        <v>3044</v>
      </c>
      <c r="P1135" s="1">
        <v>57</v>
      </c>
      <c r="Q1135" s="1">
        <v>13</v>
      </c>
      <c r="R1135" s="1">
        <v>12</v>
      </c>
      <c r="S1135" s="1">
        <v>2</v>
      </c>
      <c r="T1135" s="1">
        <v>5</v>
      </c>
      <c r="AG1135" s="7">
        <f>IF(Q1135&gt;0,RANK(Q1135,(N1135:P1135,Q1135:AE1135)),0)</f>
        <v>4</v>
      </c>
      <c r="AH1135" s="7">
        <f>IF(R1135&gt;0,RANK(R1135,(N1135:P1135,Q1135:AE1135)),0)</f>
        <v>5</v>
      </c>
      <c r="AI1135" s="7">
        <f>IF(T1135&gt;0,RANK(T1135,(N1135:P1135,Q1135:AE1135)),0)</f>
        <v>6</v>
      </c>
      <c r="AJ1135" s="7">
        <f>IF(S1135&gt;0,RANK(S1135,(N1135:P1135,Q1135:AE1135)),0)</f>
        <v>7</v>
      </c>
      <c r="AK1135" s="2">
        <f t="shared" si="453"/>
        <v>2.7066416822819073E-3</v>
      </c>
      <c r="AL1135" s="2">
        <f t="shared" si="454"/>
        <v>2.4984384759525295E-3</v>
      </c>
      <c r="AM1135" s="2">
        <f t="shared" si="455"/>
        <v>1.0410160316468874E-3</v>
      </c>
      <c r="AN1135" s="2">
        <f t="shared" si="456"/>
        <v>4.1640641265875496E-4</v>
      </c>
      <c r="AP1135" t="s">
        <v>1025</v>
      </c>
      <c r="AQ1135" t="s">
        <v>1226</v>
      </c>
      <c r="AR1135">
        <v>4</v>
      </c>
      <c r="AT1135" s="93" t="s">
        <v>845</v>
      </c>
      <c r="AU1135" s="92" t="s">
        <v>212</v>
      </c>
      <c r="AV1135" s="83" t="str">
        <f t="shared" si="457"/>
        <v>21191</v>
      </c>
      <c r="AX1135" s="7" t="s">
        <v>3753</v>
      </c>
    </row>
    <row r="1136" spans="1:50" ht="13" hidden="1" customHeight="1" outlineLevel="1">
      <c r="A1136" t="s">
        <v>2428</v>
      </c>
      <c r="B1136" t="s">
        <v>1226</v>
      </c>
      <c r="C1136" s="1">
        <f t="shared" ref="C1136:C1160" si="458">SUM(N1136:AE1136)</f>
        <v>11000</v>
      </c>
      <c r="D1136" s="7">
        <f>RANK(N1136,(N1136:P1136,Q1136:AE1136))</f>
        <v>1</v>
      </c>
      <c r="E1136" s="7">
        <f>RANK(O1136,(N1136:P1136,Q1136:AE1136))</f>
        <v>2</v>
      </c>
      <c r="F1136" s="7">
        <f>IF(P1136&gt;0,RANK(P1136,(N1136:P1136,Q1136:AE1136)),0)</f>
        <v>3</v>
      </c>
      <c r="G1136" s="1">
        <f t="shared" ref="G1136:G1160" si="459">IF(D1136=1,N1136,IF(E1136=1,O1136,P1136))-IF(D1136=2,N1136,IF(E1136=2,O1136,P1136))</f>
        <v>214</v>
      </c>
      <c r="H1136" s="2">
        <f t="shared" ref="H1136:H1160" si="460">G1136/C1136</f>
        <v>1.9454545454545454E-2</v>
      </c>
      <c r="I1136" s="2"/>
      <c r="J1136" s="2">
        <f t="shared" ref="J1136:J1160" si="461">IF($C1136=0,"-",N1136/$C1136)</f>
        <v>0.50127272727272731</v>
      </c>
      <c r="K1136" s="2">
        <f t="shared" ref="K1136:K1160" si="462">IF($C1136=0,"-",O1136/$C1136)</f>
        <v>0.48181818181818181</v>
      </c>
      <c r="L1136" s="2">
        <f t="shared" ref="L1136:L1160" si="463">IF($C1136=0,"-",P1136/$C1136)</f>
        <v>9.3636363636363639E-3</v>
      </c>
      <c r="M1136" s="2">
        <f t="shared" ref="M1136:M1160" si="464">IF(C1136=0,"-",(1-J1136-K1136-L1136))</f>
        <v>7.5454545454545097E-3</v>
      </c>
      <c r="N1136" s="1">
        <v>5514</v>
      </c>
      <c r="O1136" s="1">
        <v>5300</v>
      </c>
      <c r="P1136" s="1">
        <v>103</v>
      </c>
      <c r="Q1136" s="1">
        <v>29</v>
      </c>
      <c r="R1136" s="1">
        <v>16</v>
      </c>
      <c r="S1136" s="1">
        <v>2</v>
      </c>
      <c r="T1136" s="1">
        <v>32</v>
      </c>
      <c r="U1136" s="1">
        <v>4</v>
      </c>
      <c r="AG1136" s="7">
        <f>IF(Q1136&gt;0,RANK(Q1136,(N1136:P1136,Q1136:AE1136)),0)</f>
        <v>5</v>
      </c>
      <c r="AH1136" s="7">
        <f>IF(R1136&gt;0,RANK(R1136,(N1136:P1136,Q1136:AE1136)),0)</f>
        <v>6</v>
      </c>
      <c r="AI1136" s="7">
        <f>IF(T1136&gt;0,RANK(T1136,(N1136:P1136,Q1136:AE1136)),0)</f>
        <v>4</v>
      </c>
      <c r="AJ1136" s="7">
        <f>IF(S1136&gt;0,RANK(S1136,(N1136:P1136,Q1136:AE1136)),0)</f>
        <v>8</v>
      </c>
      <c r="AK1136" s="2">
        <f t="shared" ref="AK1136:AK1160" si="465">IF($C1136=0,"-",Q1136/$C1136)</f>
        <v>2.6363636363636363E-3</v>
      </c>
      <c r="AL1136" s="2">
        <f t="shared" ref="AL1136:AL1160" si="466">IF($C1136=0,"-",R1136/$C1136)</f>
        <v>1.4545454545454545E-3</v>
      </c>
      <c r="AM1136" s="2">
        <f t="shared" ref="AM1136:AM1160" si="467">IF($C1136=0,"-",T1136/$C1136)</f>
        <v>2.9090909090909089E-3</v>
      </c>
      <c r="AN1136" s="2">
        <f t="shared" ref="AN1136:AN1160" si="468">IF($C1136=0,"-",S1136/$C1136)</f>
        <v>1.8181818181818181E-4</v>
      </c>
      <c r="AP1136" t="s">
        <v>2428</v>
      </c>
      <c r="AQ1136" t="s">
        <v>1226</v>
      </c>
      <c r="AR1136">
        <v>5</v>
      </c>
      <c r="AT1136" s="93" t="s">
        <v>845</v>
      </c>
      <c r="AU1136" s="92" t="s">
        <v>213</v>
      </c>
      <c r="AV1136" s="83" t="str">
        <f t="shared" ref="AV1136:AV1160" si="469">AT1136&amp;AU1136</f>
        <v>21193</v>
      </c>
      <c r="AX1136" s="7" t="s">
        <v>3753</v>
      </c>
    </row>
    <row r="1137" spans="1:50" ht="13" hidden="1" customHeight="1" outlineLevel="1">
      <c r="A1137" t="s">
        <v>2629</v>
      </c>
      <c r="B1137" t="s">
        <v>1226</v>
      </c>
      <c r="C1137" s="1">
        <f t="shared" si="458"/>
        <v>24935</v>
      </c>
      <c r="D1137" s="7">
        <f>RANK(N1137,(N1137:P1137,Q1137:AE1137))</f>
        <v>1</v>
      </c>
      <c r="E1137" s="7">
        <f>RANK(O1137,(N1137:P1137,Q1137:AE1137))</f>
        <v>2</v>
      </c>
      <c r="F1137" s="7">
        <f>IF(P1137&gt;0,RANK(P1137,(N1137:P1137,Q1137:AE1137)),0)</f>
        <v>3</v>
      </c>
      <c r="G1137" s="1">
        <f t="shared" si="459"/>
        <v>2606</v>
      </c>
      <c r="H1137" s="2">
        <f t="shared" si="460"/>
        <v>0.10451173049929817</v>
      </c>
      <c r="I1137" s="2"/>
      <c r="J1137" s="2">
        <f t="shared" si="461"/>
        <v>0.54585923400842185</v>
      </c>
      <c r="K1137" s="2">
        <f t="shared" si="462"/>
        <v>0.44134750350912372</v>
      </c>
      <c r="L1137" s="2">
        <f t="shared" si="463"/>
        <v>6.7776218167234807E-3</v>
      </c>
      <c r="M1137" s="2">
        <f t="shared" si="464"/>
        <v>6.0156406657309565E-3</v>
      </c>
      <c r="N1137" s="1">
        <v>13611</v>
      </c>
      <c r="O1137" s="1">
        <v>11005</v>
      </c>
      <c r="P1137" s="1">
        <v>169</v>
      </c>
      <c r="Q1137" s="1">
        <v>76</v>
      </c>
      <c r="R1137" s="1">
        <v>35</v>
      </c>
      <c r="S1137" s="1">
        <v>14</v>
      </c>
      <c r="T1137" s="1">
        <v>25</v>
      </c>
      <c r="AG1137" s="7">
        <f>IF(Q1137&gt;0,RANK(Q1137,(N1137:P1137,Q1137:AE1137)),0)</f>
        <v>4</v>
      </c>
      <c r="AH1137" s="7">
        <f>IF(R1137&gt;0,RANK(R1137,(N1137:P1137,Q1137:AE1137)),0)</f>
        <v>5</v>
      </c>
      <c r="AI1137" s="7">
        <f>IF(T1137&gt;0,RANK(T1137,(N1137:P1137,Q1137:AE1137)),0)</f>
        <v>6</v>
      </c>
      <c r="AJ1137" s="7">
        <f>IF(S1137&gt;0,RANK(S1137,(N1137:P1137,Q1137:AE1137)),0)</f>
        <v>7</v>
      </c>
      <c r="AK1137" s="2">
        <f t="shared" si="465"/>
        <v>3.047924603970323E-3</v>
      </c>
      <c r="AL1137" s="2">
        <f t="shared" si="466"/>
        <v>1.4036494886705434E-3</v>
      </c>
      <c r="AM1137" s="2">
        <f t="shared" si="467"/>
        <v>1.0026067776218166E-3</v>
      </c>
      <c r="AN1137" s="2">
        <f t="shared" si="468"/>
        <v>5.6145979546821738E-4</v>
      </c>
      <c r="AP1137" t="s">
        <v>2629</v>
      </c>
      <c r="AQ1137" t="s">
        <v>1226</v>
      </c>
      <c r="AR1137">
        <v>5</v>
      </c>
      <c r="AT1137" s="93" t="s">
        <v>845</v>
      </c>
      <c r="AU1137" s="92" t="s">
        <v>182</v>
      </c>
      <c r="AV1137" s="83" t="str">
        <f t="shared" si="469"/>
        <v>21195</v>
      </c>
      <c r="AX1137" s="7" t="s">
        <v>3753</v>
      </c>
    </row>
    <row r="1138" spans="1:50" ht="13" hidden="1" customHeight="1" outlineLevel="1">
      <c r="A1138" t="s">
        <v>2426</v>
      </c>
      <c r="B1138" t="s">
        <v>1226</v>
      </c>
      <c r="C1138" s="1">
        <f t="shared" si="458"/>
        <v>4362</v>
      </c>
      <c r="D1138" s="7">
        <f>RANK(N1138,(N1138:P1138,Q1138:AE1138))</f>
        <v>2</v>
      </c>
      <c r="E1138" s="7">
        <f>RANK(O1138,(N1138:P1138,Q1138:AE1138))</f>
        <v>1</v>
      </c>
      <c r="F1138" s="7">
        <f>IF(P1138&gt;0,RANK(P1138,(N1138:P1138,Q1138:AE1138)),0)</f>
        <v>3</v>
      </c>
      <c r="G1138" s="1">
        <f t="shared" si="459"/>
        <v>250</v>
      </c>
      <c r="H1138" s="2">
        <f t="shared" si="460"/>
        <v>5.7313159101329662E-2</v>
      </c>
      <c r="I1138" s="2"/>
      <c r="J1138" s="2">
        <f t="shared" si="461"/>
        <v>0.46033929390187989</v>
      </c>
      <c r="K1138" s="2">
        <f t="shared" si="462"/>
        <v>0.5176524530032095</v>
      </c>
      <c r="L1138" s="2">
        <f t="shared" si="463"/>
        <v>1.4442916093535076E-2</v>
      </c>
      <c r="M1138" s="2">
        <f t="shared" si="464"/>
        <v>7.5653370013755369E-3</v>
      </c>
      <c r="N1138" s="1">
        <v>2008</v>
      </c>
      <c r="O1138" s="1">
        <v>2258</v>
      </c>
      <c r="P1138" s="1">
        <v>63</v>
      </c>
      <c r="Q1138" s="1">
        <v>15</v>
      </c>
      <c r="R1138" s="1">
        <v>9</v>
      </c>
      <c r="S1138" s="1">
        <v>4</v>
      </c>
      <c r="T1138" s="1">
        <v>5</v>
      </c>
      <c r="AG1138" s="7">
        <f>IF(Q1138&gt;0,RANK(Q1138,(N1138:P1138,Q1138:AE1138)),0)</f>
        <v>4</v>
      </c>
      <c r="AH1138" s="7">
        <f>IF(R1138&gt;0,RANK(R1138,(N1138:P1138,Q1138:AE1138)),0)</f>
        <v>5</v>
      </c>
      <c r="AI1138" s="7">
        <f>IF(T1138&gt;0,RANK(T1138,(N1138:P1138,Q1138:AE1138)),0)</f>
        <v>6</v>
      </c>
      <c r="AJ1138" s="7">
        <f>IF(S1138&gt;0,RANK(S1138,(N1138:P1138,Q1138:AE1138)),0)</f>
        <v>7</v>
      </c>
      <c r="AK1138" s="2">
        <f t="shared" si="465"/>
        <v>3.4387895460797797E-3</v>
      </c>
      <c r="AL1138" s="2">
        <f t="shared" si="466"/>
        <v>2.0632737276478678E-3</v>
      </c>
      <c r="AM1138" s="2">
        <f t="shared" si="467"/>
        <v>1.1462631820265932E-3</v>
      </c>
      <c r="AN1138" s="2">
        <f t="shared" si="468"/>
        <v>9.1701054562127462E-4</v>
      </c>
      <c r="AP1138" t="s">
        <v>2426</v>
      </c>
      <c r="AQ1138" t="s">
        <v>1226</v>
      </c>
      <c r="AR1138">
        <v>6</v>
      </c>
      <c r="AT1138" s="93" t="s">
        <v>845</v>
      </c>
      <c r="AU1138" s="92" t="s">
        <v>409</v>
      </c>
      <c r="AV1138" s="83" t="str">
        <f t="shared" si="469"/>
        <v>21197</v>
      </c>
      <c r="AX1138" s="7" t="s">
        <v>3753</v>
      </c>
    </row>
    <row r="1139" spans="1:50" ht="13" hidden="1" customHeight="1" outlineLevel="1">
      <c r="A1139" t="s">
        <v>722</v>
      </c>
      <c r="B1139" t="s">
        <v>1226</v>
      </c>
      <c r="C1139" s="1">
        <f t="shared" si="458"/>
        <v>21541</v>
      </c>
      <c r="D1139" s="7">
        <f>RANK(N1139,(N1139:P1139,Q1139:AE1139))</f>
        <v>2</v>
      </c>
      <c r="E1139" s="7">
        <f>RANK(O1139,(N1139:P1139,Q1139:AE1139))</f>
        <v>1</v>
      </c>
      <c r="F1139" s="7">
        <f>IF(P1139&gt;0,RANK(P1139,(N1139:P1139,Q1139:AE1139)),0)</f>
        <v>3</v>
      </c>
      <c r="G1139" s="1">
        <f t="shared" si="459"/>
        <v>10430</v>
      </c>
      <c r="H1139" s="2">
        <f t="shared" si="460"/>
        <v>0.4841929344041595</v>
      </c>
      <c r="I1139" s="2"/>
      <c r="J1139" s="2">
        <f t="shared" si="461"/>
        <v>0.25138108722900515</v>
      </c>
      <c r="K1139" s="2">
        <f t="shared" si="462"/>
        <v>0.73557402163316465</v>
      </c>
      <c r="L1139" s="2">
        <f t="shared" si="463"/>
        <v>8.2633118239636046E-3</v>
      </c>
      <c r="M1139" s="2">
        <f t="shared" si="464"/>
        <v>4.7815793138665345E-3</v>
      </c>
      <c r="N1139" s="1">
        <v>5415</v>
      </c>
      <c r="O1139" s="1">
        <v>15845</v>
      </c>
      <c r="P1139" s="1">
        <v>178</v>
      </c>
      <c r="Q1139" s="1">
        <v>44</v>
      </c>
      <c r="R1139" s="1">
        <v>29</v>
      </c>
      <c r="S1139" s="1">
        <v>13</v>
      </c>
      <c r="T1139" s="1">
        <v>17</v>
      </c>
      <c r="AG1139" s="7">
        <f>IF(Q1139&gt;0,RANK(Q1139,(N1139:P1139,Q1139:AE1139)),0)</f>
        <v>4</v>
      </c>
      <c r="AH1139" s="7">
        <f>IF(R1139&gt;0,RANK(R1139,(N1139:P1139,Q1139:AE1139)),0)</f>
        <v>5</v>
      </c>
      <c r="AI1139" s="7">
        <f>IF(T1139&gt;0,RANK(T1139,(N1139:P1139,Q1139:AE1139)),0)</f>
        <v>6</v>
      </c>
      <c r="AJ1139" s="7">
        <f>IF(S1139&gt;0,RANK(S1139,(N1139:P1139,Q1139:AE1139)),0)</f>
        <v>7</v>
      </c>
      <c r="AK1139" s="2">
        <f t="shared" si="465"/>
        <v>2.0426164059235874E-3</v>
      </c>
      <c r="AL1139" s="2">
        <f t="shared" si="466"/>
        <v>1.3462699039041828E-3</v>
      </c>
      <c r="AM1139" s="2">
        <f t="shared" si="467"/>
        <v>7.8919270228865884E-4</v>
      </c>
      <c r="AN1139" s="2">
        <f t="shared" si="468"/>
        <v>6.0350030175015089E-4</v>
      </c>
      <c r="AP1139" t="s">
        <v>722</v>
      </c>
      <c r="AQ1139" t="s">
        <v>1226</v>
      </c>
      <c r="AR1139">
        <v>5</v>
      </c>
      <c r="AT1139" s="93" t="s">
        <v>845</v>
      </c>
      <c r="AU1139" s="92" t="s">
        <v>410</v>
      </c>
      <c r="AV1139" s="83" t="str">
        <f t="shared" si="469"/>
        <v>21199</v>
      </c>
      <c r="AX1139" s="7" t="s">
        <v>3753</v>
      </c>
    </row>
    <row r="1140" spans="1:50" ht="13" hidden="1" customHeight="1" outlineLevel="1">
      <c r="A1140" t="s">
        <v>1782</v>
      </c>
      <c r="B1140" t="s">
        <v>1226</v>
      </c>
      <c r="C1140" s="1">
        <f t="shared" si="458"/>
        <v>998</v>
      </c>
      <c r="D1140" s="7">
        <f>RANK(N1140,(N1140:P1140,Q1140:AE1140))</f>
        <v>2</v>
      </c>
      <c r="E1140" s="7">
        <f>RANK(O1140,(N1140:P1140,Q1140:AE1140))</f>
        <v>1</v>
      </c>
      <c r="F1140" s="7">
        <f>IF(P1140&gt;0,RANK(P1140,(N1140:P1140,Q1140:AE1140)),0)</f>
        <v>3</v>
      </c>
      <c r="G1140" s="1">
        <f t="shared" si="459"/>
        <v>289</v>
      </c>
      <c r="H1140" s="2">
        <f t="shared" si="460"/>
        <v>0.28957915831663328</v>
      </c>
      <c r="I1140" s="2"/>
      <c r="J1140" s="2">
        <f t="shared" si="461"/>
        <v>0.34168336673346694</v>
      </c>
      <c r="K1140" s="2">
        <f t="shared" si="462"/>
        <v>0.63126252505010017</v>
      </c>
      <c r="L1140" s="2">
        <f t="shared" si="463"/>
        <v>2.4048096192384769E-2</v>
      </c>
      <c r="M1140" s="2">
        <f t="shared" si="464"/>
        <v>3.006012024048179E-3</v>
      </c>
      <c r="N1140" s="1">
        <v>341</v>
      </c>
      <c r="O1140" s="1">
        <v>630</v>
      </c>
      <c r="P1140" s="1">
        <v>24</v>
      </c>
      <c r="Q1140" s="1">
        <v>1</v>
      </c>
      <c r="R1140" s="1">
        <v>0</v>
      </c>
      <c r="S1140" s="1">
        <v>0</v>
      </c>
      <c r="T1140" s="1">
        <v>2</v>
      </c>
      <c r="AG1140" s="7">
        <f>IF(Q1140&gt;0,RANK(Q1140,(N1140:P1140,Q1140:AE1140)),0)</f>
        <v>5</v>
      </c>
      <c r="AH1140" s="7">
        <f>IF(R1140&gt;0,RANK(R1140,(N1140:P1140,Q1140:AE1140)),0)</f>
        <v>0</v>
      </c>
      <c r="AI1140" s="7">
        <f>IF(T1140&gt;0,RANK(T1140,(N1140:P1140,Q1140:AE1140)),0)</f>
        <v>4</v>
      </c>
      <c r="AJ1140" s="7">
        <f>IF(S1140&gt;0,RANK(S1140,(N1140:P1140,Q1140:AE1140)),0)</f>
        <v>0</v>
      </c>
      <c r="AK1140" s="2">
        <f t="shared" si="465"/>
        <v>1.002004008016032E-3</v>
      </c>
      <c r="AL1140" s="2">
        <f t="shared" si="466"/>
        <v>0</v>
      </c>
      <c r="AM1140" s="2">
        <f t="shared" si="467"/>
        <v>2.004008016032064E-3</v>
      </c>
      <c r="AN1140" s="2">
        <f t="shared" si="468"/>
        <v>0</v>
      </c>
      <c r="AP1140" t="s">
        <v>1782</v>
      </c>
      <c r="AQ1140" t="s">
        <v>1226</v>
      </c>
      <c r="AR1140">
        <v>4</v>
      </c>
      <c r="AT1140" s="93" t="s">
        <v>845</v>
      </c>
      <c r="AU1140" s="92" t="s">
        <v>429</v>
      </c>
      <c r="AV1140" s="83" t="str">
        <f t="shared" si="469"/>
        <v>21201</v>
      </c>
      <c r="AX1140" s="7" t="s">
        <v>3753</v>
      </c>
    </row>
    <row r="1141" spans="1:50" ht="13" hidden="1" customHeight="1" outlineLevel="1">
      <c r="A1141" t="s">
        <v>2440</v>
      </c>
      <c r="B1141" t="s">
        <v>1226</v>
      </c>
      <c r="C1141" s="1">
        <f t="shared" si="458"/>
        <v>5247</v>
      </c>
      <c r="D1141" s="7">
        <f>RANK(N1141,(N1141:P1141,Q1141:AE1141))</f>
        <v>2</v>
      </c>
      <c r="E1141" s="7">
        <f>RANK(O1141,(N1141:P1141,Q1141:AE1141))</f>
        <v>1</v>
      </c>
      <c r="F1141" s="7">
        <f>IF(P1141&gt;0,RANK(P1141,(N1141:P1141,Q1141:AE1141)),0)</f>
        <v>3</v>
      </c>
      <c r="G1141" s="1">
        <f t="shared" si="459"/>
        <v>2818</v>
      </c>
      <c r="H1141" s="2">
        <f t="shared" si="460"/>
        <v>0.53706880121974465</v>
      </c>
      <c r="I1141" s="2"/>
      <c r="J1141" s="2">
        <f t="shared" si="461"/>
        <v>0.223746902992186</v>
      </c>
      <c r="K1141" s="2">
        <f t="shared" si="462"/>
        <v>0.76081570421193068</v>
      </c>
      <c r="L1141" s="2">
        <f t="shared" si="463"/>
        <v>8.5763293310463125E-3</v>
      </c>
      <c r="M1141" s="2">
        <f t="shared" si="464"/>
        <v>6.8610634648369855E-3</v>
      </c>
      <c r="N1141" s="1">
        <v>1174</v>
      </c>
      <c r="O1141" s="1">
        <v>3992</v>
      </c>
      <c r="P1141" s="1">
        <v>45</v>
      </c>
      <c r="Q1141" s="1">
        <v>15</v>
      </c>
      <c r="R1141" s="1">
        <v>8</v>
      </c>
      <c r="S1141" s="1">
        <v>4</v>
      </c>
      <c r="T1141" s="1">
        <v>9</v>
      </c>
      <c r="AG1141" s="7">
        <f>IF(Q1141&gt;0,RANK(Q1141,(N1141:P1141,Q1141:AE1141)),0)</f>
        <v>4</v>
      </c>
      <c r="AH1141" s="7">
        <f>IF(R1141&gt;0,RANK(R1141,(N1141:P1141,Q1141:AE1141)),0)</f>
        <v>6</v>
      </c>
      <c r="AI1141" s="7">
        <f>IF(T1141&gt;0,RANK(T1141,(N1141:P1141,Q1141:AE1141)),0)</f>
        <v>5</v>
      </c>
      <c r="AJ1141" s="7">
        <f>IF(S1141&gt;0,RANK(S1141,(N1141:P1141,Q1141:AE1141)),0)</f>
        <v>7</v>
      </c>
      <c r="AK1141" s="2">
        <f t="shared" si="465"/>
        <v>2.858776443682104E-3</v>
      </c>
      <c r="AL1141" s="2">
        <f t="shared" si="466"/>
        <v>1.5246807699637887E-3</v>
      </c>
      <c r="AM1141" s="2">
        <f t="shared" si="467"/>
        <v>1.7152658662092624E-3</v>
      </c>
      <c r="AN1141" s="2">
        <f t="shared" si="468"/>
        <v>7.6234038498189437E-4</v>
      </c>
      <c r="AP1141" t="s">
        <v>2440</v>
      </c>
      <c r="AQ1141" t="s">
        <v>1226</v>
      </c>
      <c r="AR1141">
        <v>5</v>
      </c>
      <c r="AT1141" s="93" t="s">
        <v>845</v>
      </c>
      <c r="AU1141" s="92" t="s">
        <v>543</v>
      </c>
      <c r="AV1141" s="83" t="str">
        <f t="shared" si="469"/>
        <v>21203</v>
      </c>
      <c r="AX1141" s="7" t="s">
        <v>3753</v>
      </c>
    </row>
    <row r="1142" spans="1:50" ht="13" hidden="1" customHeight="1" outlineLevel="1">
      <c r="A1142" t="s">
        <v>917</v>
      </c>
      <c r="B1142" t="s">
        <v>1226</v>
      </c>
      <c r="C1142" s="1">
        <f t="shared" si="458"/>
        <v>7226</v>
      </c>
      <c r="D1142" s="7">
        <f>RANK(N1142,(N1142:P1142,Q1142:AE1142))</f>
        <v>2</v>
      </c>
      <c r="E1142" s="7">
        <f>RANK(O1142,(N1142:P1142,Q1142:AE1142))</f>
        <v>1</v>
      </c>
      <c r="F1142" s="7">
        <f>IF(P1142&gt;0,RANK(P1142,(N1142:P1142,Q1142:AE1142)),0)</f>
        <v>3</v>
      </c>
      <c r="G1142" s="1">
        <f t="shared" si="459"/>
        <v>41</v>
      </c>
      <c r="H1142" s="2">
        <f t="shared" si="460"/>
        <v>5.6739551619153054E-3</v>
      </c>
      <c r="I1142" s="2"/>
      <c r="J1142" s="2">
        <f t="shared" si="461"/>
        <v>0.48505397176861337</v>
      </c>
      <c r="K1142" s="2">
        <f t="shared" si="462"/>
        <v>0.49072792693052864</v>
      </c>
      <c r="L1142" s="2">
        <f t="shared" si="463"/>
        <v>1.8820924439523941E-2</v>
      </c>
      <c r="M1142" s="2">
        <f t="shared" si="464"/>
        <v>5.3971768613341117E-3</v>
      </c>
      <c r="N1142" s="1">
        <v>3505</v>
      </c>
      <c r="O1142" s="1">
        <v>3546</v>
      </c>
      <c r="P1142" s="1">
        <v>136</v>
      </c>
      <c r="Q1142" s="1">
        <v>14</v>
      </c>
      <c r="R1142" s="1">
        <v>17</v>
      </c>
      <c r="S1142" s="1">
        <v>1</v>
      </c>
      <c r="T1142" s="1">
        <v>7</v>
      </c>
      <c r="AG1142" s="7">
        <f>IF(Q1142&gt;0,RANK(Q1142,(N1142:P1142,Q1142:AE1142)),0)</f>
        <v>5</v>
      </c>
      <c r="AH1142" s="7">
        <f>IF(R1142&gt;0,RANK(R1142,(N1142:P1142,Q1142:AE1142)),0)</f>
        <v>4</v>
      </c>
      <c r="AI1142" s="7">
        <f>IF(T1142&gt;0,RANK(T1142,(N1142:P1142,Q1142:AE1142)),0)</f>
        <v>6</v>
      </c>
      <c r="AJ1142" s="7">
        <f>IF(S1142&gt;0,RANK(S1142,(N1142:P1142,Q1142:AE1142)),0)</f>
        <v>7</v>
      </c>
      <c r="AK1142" s="2">
        <f t="shared" si="465"/>
        <v>1.9374481040686411E-3</v>
      </c>
      <c r="AL1142" s="2">
        <f t="shared" si="466"/>
        <v>2.3526155549404926E-3</v>
      </c>
      <c r="AM1142" s="2">
        <f t="shared" si="467"/>
        <v>9.6872405203432055E-4</v>
      </c>
      <c r="AN1142" s="2">
        <f t="shared" si="468"/>
        <v>1.3838915029061721E-4</v>
      </c>
      <c r="AP1142" t="s">
        <v>917</v>
      </c>
      <c r="AQ1142" t="s">
        <v>1226</v>
      </c>
      <c r="AR1142">
        <v>4</v>
      </c>
      <c r="AT1142" s="93" t="s">
        <v>845</v>
      </c>
      <c r="AU1142" s="92" t="s">
        <v>457</v>
      </c>
      <c r="AV1142" s="83" t="str">
        <f t="shared" si="469"/>
        <v>21205</v>
      </c>
      <c r="AX1142" s="7" t="s">
        <v>3753</v>
      </c>
    </row>
    <row r="1143" spans="1:50" ht="13" hidden="1" customHeight="1" outlineLevel="1">
      <c r="A1143" t="s">
        <v>3016</v>
      </c>
      <c r="B1143" t="s">
        <v>1226</v>
      </c>
      <c r="C1143" s="1">
        <f t="shared" si="458"/>
        <v>7074</v>
      </c>
      <c r="D1143" s="7">
        <f>RANK(N1143,(N1143:P1143,Q1143:AE1143))</f>
        <v>2</v>
      </c>
      <c r="E1143" s="7">
        <f>RANK(O1143,(N1143:P1143,Q1143:AE1143))</f>
        <v>1</v>
      </c>
      <c r="F1143" s="7">
        <f>IF(P1143&gt;0,RANK(P1143,(N1143:P1143,Q1143:AE1143)),0)</f>
        <v>3</v>
      </c>
      <c r="G1143" s="1">
        <f t="shared" si="459"/>
        <v>3558</v>
      </c>
      <c r="H1143" s="2">
        <f t="shared" si="460"/>
        <v>0.50296861747243427</v>
      </c>
      <c r="I1143" s="2"/>
      <c r="J1143" s="2">
        <f t="shared" si="461"/>
        <v>0.24173027989821882</v>
      </c>
      <c r="K1143" s="2">
        <f t="shared" si="462"/>
        <v>0.74469889737065309</v>
      </c>
      <c r="L1143" s="2">
        <f t="shared" si="463"/>
        <v>7.6335877862595417E-3</v>
      </c>
      <c r="M1143" s="2">
        <f t="shared" si="464"/>
        <v>5.9372349448685432E-3</v>
      </c>
      <c r="N1143" s="1">
        <v>1710</v>
      </c>
      <c r="O1143" s="1">
        <v>5268</v>
      </c>
      <c r="P1143" s="1">
        <v>54</v>
      </c>
      <c r="Q1143" s="1">
        <v>23</v>
      </c>
      <c r="R1143" s="1">
        <v>7</v>
      </c>
      <c r="S1143" s="1">
        <v>2</v>
      </c>
      <c r="T1143" s="1">
        <v>10</v>
      </c>
      <c r="AG1143" s="7">
        <f>IF(Q1143&gt;0,RANK(Q1143,(N1143:P1143,Q1143:AE1143)),0)</f>
        <v>4</v>
      </c>
      <c r="AH1143" s="7">
        <f>IF(R1143&gt;0,RANK(R1143,(N1143:P1143,Q1143:AE1143)),0)</f>
        <v>6</v>
      </c>
      <c r="AI1143" s="7">
        <f>IF(T1143&gt;0,RANK(T1143,(N1143:P1143,Q1143:AE1143)),0)</f>
        <v>5</v>
      </c>
      <c r="AJ1143" s="7">
        <f>IF(S1143&gt;0,RANK(S1143,(N1143:P1143,Q1143:AE1143)),0)</f>
        <v>7</v>
      </c>
      <c r="AK1143" s="2">
        <f t="shared" si="465"/>
        <v>3.2513429459994346E-3</v>
      </c>
      <c r="AL1143" s="2">
        <f t="shared" si="466"/>
        <v>9.8953915747808873E-4</v>
      </c>
      <c r="AM1143" s="2">
        <f t="shared" si="467"/>
        <v>1.4136273678258412E-3</v>
      </c>
      <c r="AN1143" s="2">
        <f t="shared" si="468"/>
        <v>2.827254735651682E-4</v>
      </c>
      <c r="AP1143" t="s">
        <v>3016</v>
      </c>
      <c r="AQ1143" t="s">
        <v>1226</v>
      </c>
      <c r="AR1143">
        <v>1</v>
      </c>
      <c r="AT1143" s="93" t="s">
        <v>845</v>
      </c>
      <c r="AU1143" s="92" t="s">
        <v>785</v>
      </c>
      <c r="AV1143" s="83" t="str">
        <f t="shared" si="469"/>
        <v>21207</v>
      </c>
      <c r="AX1143" s="7" t="s">
        <v>3753</v>
      </c>
    </row>
    <row r="1144" spans="1:50" ht="13" hidden="1" customHeight="1" outlineLevel="1">
      <c r="A1144" t="s">
        <v>2060</v>
      </c>
      <c r="B1144" t="s">
        <v>1226</v>
      </c>
      <c r="C1144" s="1">
        <f t="shared" si="458"/>
        <v>13786</v>
      </c>
      <c r="D1144" s="7">
        <f>RANK(N1144,(N1144:P1144,Q1144:AE1144))</f>
        <v>2</v>
      </c>
      <c r="E1144" s="7">
        <f>RANK(O1144,(N1144:P1144,Q1144:AE1144))</f>
        <v>1</v>
      </c>
      <c r="F1144" s="7">
        <f>IF(P1144&gt;0,RANK(P1144,(N1144:P1144,Q1144:AE1144)),0)</f>
        <v>3</v>
      </c>
      <c r="G1144" s="1">
        <f t="shared" si="459"/>
        <v>2480</v>
      </c>
      <c r="H1144" s="2">
        <f t="shared" si="460"/>
        <v>0.17989264471202671</v>
      </c>
      <c r="I1144" s="2"/>
      <c r="J1144" s="2">
        <f t="shared" si="461"/>
        <v>0.39692441607427825</v>
      </c>
      <c r="K1144" s="2">
        <f t="shared" si="462"/>
        <v>0.5768170607863049</v>
      </c>
      <c r="L1144" s="2">
        <f t="shared" si="463"/>
        <v>1.9730161032931959E-2</v>
      </c>
      <c r="M1144" s="2">
        <f t="shared" si="464"/>
        <v>6.5283621064849418E-3</v>
      </c>
      <c r="N1144" s="1">
        <v>5472</v>
      </c>
      <c r="O1144" s="1">
        <v>7952</v>
      </c>
      <c r="P1144" s="1">
        <v>272</v>
      </c>
      <c r="Q1144" s="1">
        <v>35</v>
      </c>
      <c r="R1144" s="1">
        <v>16</v>
      </c>
      <c r="S1144" s="1">
        <v>12</v>
      </c>
      <c r="T1144" s="1">
        <v>27</v>
      </c>
      <c r="AG1144" s="7">
        <f>IF(Q1144&gt;0,RANK(Q1144,(N1144:P1144,Q1144:AE1144)),0)</f>
        <v>4</v>
      </c>
      <c r="AH1144" s="7">
        <f>IF(R1144&gt;0,RANK(R1144,(N1144:P1144,Q1144:AE1144)),0)</f>
        <v>6</v>
      </c>
      <c r="AI1144" s="7">
        <f>IF(T1144&gt;0,RANK(T1144,(N1144:P1144,Q1144:AE1144)),0)</f>
        <v>5</v>
      </c>
      <c r="AJ1144" s="7">
        <f>IF(S1144&gt;0,RANK(S1144,(N1144:P1144,Q1144:AE1144)),0)</f>
        <v>7</v>
      </c>
      <c r="AK1144" s="2">
        <f t="shared" si="465"/>
        <v>2.5388074858552156E-3</v>
      </c>
      <c r="AL1144" s="2">
        <f t="shared" si="466"/>
        <v>1.1605977078195271E-3</v>
      </c>
      <c r="AM1144" s="2">
        <f t="shared" si="467"/>
        <v>1.958508631945452E-3</v>
      </c>
      <c r="AN1144" s="2">
        <f t="shared" si="468"/>
        <v>8.7044828086464525E-4</v>
      </c>
      <c r="AP1144" t="s">
        <v>2060</v>
      </c>
      <c r="AQ1144" t="s">
        <v>1226</v>
      </c>
      <c r="AR1144">
        <v>6</v>
      </c>
      <c r="AT1144" s="93" t="s">
        <v>845</v>
      </c>
      <c r="AU1144" s="92" t="s">
        <v>786</v>
      </c>
      <c r="AV1144" s="83" t="str">
        <f t="shared" si="469"/>
        <v>21209</v>
      </c>
      <c r="AX1144" s="7" t="s">
        <v>3753</v>
      </c>
    </row>
    <row r="1145" spans="1:50" ht="13" hidden="1" customHeight="1" outlineLevel="1">
      <c r="A1145" t="s">
        <v>3284</v>
      </c>
      <c r="B1145" t="s">
        <v>1226</v>
      </c>
      <c r="C1145" s="1">
        <f t="shared" si="458"/>
        <v>12738</v>
      </c>
      <c r="D1145" s="7">
        <f>RANK(N1145,(N1145:P1145,Q1145:AE1145))</f>
        <v>2</v>
      </c>
      <c r="E1145" s="7">
        <f>RANK(O1145,(N1145:P1145,Q1145:AE1145))</f>
        <v>1</v>
      </c>
      <c r="F1145" s="7">
        <f>IF(P1145&gt;0,RANK(P1145,(N1145:P1145,Q1145:AE1145)),0)</f>
        <v>3</v>
      </c>
      <c r="G1145" s="1">
        <f t="shared" si="459"/>
        <v>3633</v>
      </c>
      <c r="H1145" s="2">
        <f t="shared" si="460"/>
        <v>0.28520960904380593</v>
      </c>
      <c r="I1145" s="2"/>
      <c r="J1145" s="2">
        <f t="shared" si="461"/>
        <v>0.34817082744543887</v>
      </c>
      <c r="K1145" s="2">
        <f t="shared" si="462"/>
        <v>0.6333804364892448</v>
      </c>
      <c r="L1145" s="2">
        <f t="shared" si="463"/>
        <v>1.4052441513581411E-2</v>
      </c>
      <c r="M1145" s="2">
        <f t="shared" si="464"/>
        <v>4.3962945517348629E-3</v>
      </c>
      <c r="N1145" s="1">
        <v>4435</v>
      </c>
      <c r="O1145" s="1">
        <v>8068</v>
      </c>
      <c r="P1145" s="1">
        <v>179</v>
      </c>
      <c r="Q1145" s="1">
        <v>19</v>
      </c>
      <c r="R1145" s="1">
        <v>26</v>
      </c>
      <c r="S1145" s="1">
        <v>4</v>
      </c>
      <c r="T1145" s="1">
        <v>7</v>
      </c>
      <c r="AG1145" s="7">
        <f>IF(Q1145&gt;0,RANK(Q1145,(N1145:P1145,Q1145:AE1145)),0)</f>
        <v>5</v>
      </c>
      <c r="AH1145" s="7">
        <f>IF(R1145&gt;0,RANK(R1145,(N1145:P1145,Q1145:AE1145)),0)</f>
        <v>4</v>
      </c>
      <c r="AI1145" s="7">
        <f>IF(T1145&gt;0,RANK(T1145,(N1145:P1145,Q1145:AE1145)),0)</f>
        <v>6</v>
      </c>
      <c r="AJ1145" s="7">
        <f>IF(S1145&gt;0,RANK(S1145,(N1145:P1145,Q1145:AE1145)),0)</f>
        <v>7</v>
      </c>
      <c r="AK1145" s="2">
        <f t="shared" si="465"/>
        <v>1.491599937195792E-3</v>
      </c>
      <c r="AL1145" s="2">
        <f t="shared" si="466"/>
        <v>2.0411367561626627E-3</v>
      </c>
      <c r="AM1145" s="2">
        <f t="shared" si="467"/>
        <v>5.4953681896687076E-4</v>
      </c>
      <c r="AN1145" s="2">
        <f t="shared" si="468"/>
        <v>3.1402103940964042E-4</v>
      </c>
      <c r="AP1145" t="s">
        <v>3284</v>
      </c>
      <c r="AQ1145" t="s">
        <v>1226</v>
      </c>
      <c r="AR1145">
        <v>4</v>
      </c>
      <c r="AT1145" s="93" t="s">
        <v>845</v>
      </c>
      <c r="AU1145" s="92" t="s">
        <v>787</v>
      </c>
      <c r="AV1145" s="83" t="str">
        <f t="shared" si="469"/>
        <v>21211</v>
      </c>
      <c r="AX1145" s="7" t="s">
        <v>3753</v>
      </c>
    </row>
    <row r="1146" spans="1:50" ht="13" hidden="1" customHeight="1" outlineLevel="1">
      <c r="A1146" t="s">
        <v>593</v>
      </c>
      <c r="B1146" t="s">
        <v>1226</v>
      </c>
      <c r="C1146" s="1">
        <f t="shared" si="458"/>
        <v>5824</v>
      </c>
      <c r="D1146" s="7">
        <f>RANK(N1146,(N1146:P1146,Q1146:AE1146))</f>
        <v>2</v>
      </c>
      <c r="E1146" s="7">
        <f>RANK(O1146,(N1146:P1146,Q1146:AE1146))</f>
        <v>1</v>
      </c>
      <c r="F1146" s="7">
        <f>IF(P1146&gt;0,RANK(P1146,(N1146:P1146,Q1146:AE1146)),0)</f>
        <v>3</v>
      </c>
      <c r="G1146" s="1">
        <f t="shared" si="459"/>
        <v>586</v>
      </c>
      <c r="H1146" s="2">
        <f t="shared" si="460"/>
        <v>0.10061813186813187</v>
      </c>
      <c r="I1146" s="2"/>
      <c r="J1146" s="2">
        <f t="shared" si="461"/>
        <v>0.44350961538461536</v>
      </c>
      <c r="K1146" s="2">
        <f t="shared" si="462"/>
        <v>0.54412774725274726</v>
      </c>
      <c r="L1146" s="2">
        <f t="shared" si="463"/>
        <v>6.524725274725275E-3</v>
      </c>
      <c r="M1146" s="2">
        <f t="shared" si="464"/>
        <v>5.8379120879120438E-3</v>
      </c>
      <c r="N1146" s="1">
        <v>2583</v>
      </c>
      <c r="O1146" s="1">
        <v>3169</v>
      </c>
      <c r="P1146" s="1">
        <v>38</v>
      </c>
      <c r="Q1146" s="1">
        <v>11</v>
      </c>
      <c r="R1146" s="1">
        <v>11</v>
      </c>
      <c r="S1146" s="1">
        <v>8</v>
      </c>
      <c r="T1146" s="1">
        <v>4</v>
      </c>
      <c r="AG1146" s="7">
        <f>IF(Q1146&gt;0,RANK(Q1146,(N1146:P1146,Q1146:AE1146)),0)</f>
        <v>4</v>
      </c>
      <c r="AH1146" s="7">
        <f>IF(R1146&gt;0,RANK(R1146,(N1146:P1146,Q1146:AE1146)),0)</f>
        <v>4</v>
      </c>
      <c r="AI1146" s="7">
        <f>IF(T1146&gt;0,RANK(T1146,(N1146:P1146,Q1146:AE1146)),0)</f>
        <v>7</v>
      </c>
      <c r="AJ1146" s="7">
        <f>IF(S1146&gt;0,RANK(S1146,(N1146:P1146,Q1146:AE1146)),0)</f>
        <v>6</v>
      </c>
      <c r="AK1146" s="2">
        <f t="shared" si="465"/>
        <v>1.8887362637362637E-3</v>
      </c>
      <c r="AL1146" s="2">
        <f t="shared" si="466"/>
        <v>1.8887362637362637E-3</v>
      </c>
      <c r="AM1146" s="2">
        <f t="shared" si="467"/>
        <v>6.8681318681318687E-4</v>
      </c>
      <c r="AN1146" s="2">
        <f t="shared" si="468"/>
        <v>1.3736263736263737E-3</v>
      </c>
      <c r="AP1146" t="s">
        <v>593</v>
      </c>
      <c r="AQ1146" t="s">
        <v>1226</v>
      </c>
      <c r="AR1146">
        <v>1</v>
      </c>
      <c r="AT1146" s="93" t="s">
        <v>845</v>
      </c>
      <c r="AU1146" s="92" t="s">
        <v>788</v>
      </c>
      <c r="AV1146" s="83" t="str">
        <f t="shared" si="469"/>
        <v>21213</v>
      </c>
      <c r="AX1146" s="7" t="s">
        <v>3753</v>
      </c>
    </row>
    <row r="1147" spans="1:50" ht="13" hidden="1" customHeight="1" outlineLevel="1">
      <c r="A1147" t="s">
        <v>494</v>
      </c>
      <c r="B1147" t="s">
        <v>1226</v>
      </c>
      <c r="C1147" s="1">
        <f t="shared" si="458"/>
        <v>4772</v>
      </c>
      <c r="D1147" s="7">
        <f>RANK(N1147,(N1147:P1147,Q1147:AE1147))</f>
        <v>2</v>
      </c>
      <c r="E1147" s="7">
        <f>RANK(O1147,(N1147:P1147,Q1147:AE1147))</f>
        <v>1</v>
      </c>
      <c r="F1147" s="7">
        <f>IF(P1147&gt;0,RANK(P1147,(N1147:P1147,Q1147:AE1147)),0)</f>
        <v>3</v>
      </c>
      <c r="G1147" s="1">
        <f t="shared" si="459"/>
        <v>1596</v>
      </c>
      <c r="H1147" s="2">
        <f t="shared" si="460"/>
        <v>0.33445096395641238</v>
      </c>
      <c r="I1147" s="2"/>
      <c r="J1147" s="2">
        <f t="shared" si="461"/>
        <v>0.3256496227996647</v>
      </c>
      <c r="K1147" s="2">
        <f t="shared" si="462"/>
        <v>0.66010058675607708</v>
      </c>
      <c r="L1147" s="2">
        <f t="shared" si="463"/>
        <v>7.3344509639564123E-3</v>
      </c>
      <c r="M1147" s="2">
        <f t="shared" si="464"/>
        <v>6.9153394803018135E-3</v>
      </c>
      <c r="N1147" s="1">
        <v>1554</v>
      </c>
      <c r="O1147" s="1">
        <v>3150</v>
      </c>
      <c r="P1147" s="1">
        <v>35</v>
      </c>
      <c r="Q1147" s="1">
        <v>12</v>
      </c>
      <c r="R1147" s="1">
        <v>11</v>
      </c>
      <c r="S1147" s="1">
        <v>4</v>
      </c>
      <c r="T1147" s="1">
        <v>6</v>
      </c>
      <c r="AG1147" s="7">
        <f>IF(Q1147&gt;0,RANK(Q1147,(N1147:P1147,Q1147:AE1147)),0)</f>
        <v>4</v>
      </c>
      <c r="AH1147" s="7">
        <f>IF(R1147&gt;0,RANK(R1147,(N1147:P1147,Q1147:AE1147)),0)</f>
        <v>5</v>
      </c>
      <c r="AI1147" s="7">
        <f>IF(T1147&gt;0,RANK(T1147,(N1147:P1147,Q1147:AE1147)),0)</f>
        <v>6</v>
      </c>
      <c r="AJ1147" s="7">
        <f>IF(S1147&gt;0,RANK(S1147,(N1147:P1147,Q1147:AE1147)),0)</f>
        <v>7</v>
      </c>
      <c r="AK1147" s="2">
        <f t="shared" si="465"/>
        <v>2.5146689019279128E-3</v>
      </c>
      <c r="AL1147" s="2">
        <f t="shared" si="466"/>
        <v>2.3051131601005866E-3</v>
      </c>
      <c r="AM1147" s="2">
        <f t="shared" si="467"/>
        <v>1.2573344509639564E-3</v>
      </c>
      <c r="AN1147" s="2">
        <f t="shared" si="468"/>
        <v>8.3822296730930428E-4</v>
      </c>
      <c r="AP1147" t="s">
        <v>494</v>
      </c>
      <c r="AQ1147" t="s">
        <v>1226</v>
      </c>
      <c r="AR1147">
        <v>2</v>
      </c>
      <c r="AT1147" s="93" t="s">
        <v>845</v>
      </c>
      <c r="AU1147" s="92" t="s">
        <v>789</v>
      </c>
      <c r="AV1147" s="83" t="str">
        <f t="shared" si="469"/>
        <v>21215</v>
      </c>
      <c r="AX1147" s="7" t="s">
        <v>3753</v>
      </c>
    </row>
    <row r="1148" spans="1:50" ht="13" hidden="1" customHeight="1" outlineLevel="1">
      <c r="A1148" t="s">
        <v>517</v>
      </c>
      <c r="B1148" t="s">
        <v>1226</v>
      </c>
      <c r="C1148" s="1">
        <f t="shared" si="458"/>
        <v>9051</v>
      </c>
      <c r="D1148" s="7">
        <f>RANK(N1148,(N1148:P1148,Q1148:AE1148))</f>
        <v>2</v>
      </c>
      <c r="E1148" s="7">
        <f>RANK(O1148,(N1148:P1148,Q1148:AE1148))</f>
        <v>1</v>
      </c>
      <c r="F1148" s="7">
        <f>IF(P1148&gt;0,RANK(P1148,(N1148:P1148,Q1148:AE1148)),0)</f>
        <v>3</v>
      </c>
      <c r="G1148" s="1">
        <f t="shared" si="459"/>
        <v>3361</v>
      </c>
      <c r="H1148" s="2">
        <f t="shared" si="460"/>
        <v>0.37134018340514863</v>
      </c>
      <c r="I1148" s="2"/>
      <c r="J1148" s="2">
        <f t="shared" si="461"/>
        <v>0.30825323168710639</v>
      </c>
      <c r="K1148" s="2">
        <f t="shared" si="462"/>
        <v>0.67959341509225502</v>
      </c>
      <c r="L1148" s="2">
        <f t="shared" si="463"/>
        <v>7.7339520494972931E-3</v>
      </c>
      <c r="M1148" s="2">
        <f t="shared" si="464"/>
        <v>4.4194011711413033E-3</v>
      </c>
      <c r="N1148" s="1">
        <v>2790</v>
      </c>
      <c r="O1148" s="1">
        <v>6151</v>
      </c>
      <c r="P1148" s="1">
        <v>70</v>
      </c>
      <c r="Q1148" s="1">
        <v>13</v>
      </c>
      <c r="R1148" s="1">
        <v>15</v>
      </c>
      <c r="S1148" s="1">
        <v>5</v>
      </c>
      <c r="T1148" s="1">
        <v>7</v>
      </c>
      <c r="AG1148" s="7">
        <f>IF(Q1148&gt;0,RANK(Q1148,(N1148:P1148,Q1148:AE1148)),0)</f>
        <v>5</v>
      </c>
      <c r="AH1148" s="7">
        <f>IF(R1148&gt;0,RANK(R1148,(N1148:P1148,Q1148:AE1148)),0)</f>
        <v>4</v>
      </c>
      <c r="AI1148" s="7">
        <f>IF(T1148&gt;0,RANK(T1148,(N1148:P1148,Q1148:AE1148)),0)</f>
        <v>6</v>
      </c>
      <c r="AJ1148" s="7">
        <f>IF(S1148&gt;0,RANK(S1148,(N1148:P1148,Q1148:AE1148)),0)</f>
        <v>7</v>
      </c>
      <c r="AK1148" s="2">
        <f t="shared" si="465"/>
        <v>1.436305380620926E-3</v>
      </c>
      <c r="AL1148" s="2">
        <f t="shared" si="466"/>
        <v>1.6572754391779914E-3</v>
      </c>
      <c r="AM1148" s="2">
        <f t="shared" si="467"/>
        <v>7.7339520494972935E-4</v>
      </c>
      <c r="AN1148" s="2">
        <f t="shared" si="468"/>
        <v>5.5242514639266378E-4</v>
      </c>
      <c r="AP1148" t="s">
        <v>517</v>
      </c>
      <c r="AQ1148" t="s">
        <v>1226</v>
      </c>
      <c r="AR1148">
        <v>2</v>
      </c>
      <c r="AT1148" s="93" t="s">
        <v>845</v>
      </c>
      <c r="AU1148" s="92" t="s">
        <v>790</v>
      </c>
      <c r="AV1148" s="83" t="str">
        <f t="shared" si="469"/>
        <v>21217</v>
      </c>
      <c r="AX1148" s="7" t="s">
        <v>3753</v>
      </c>
    </row>
    <row r="1149" spans="1:50" ht="13" hidden="1" customHeight="1" outlineLevel="1">
      <c r="A1149" t="s">
        <v>1515</v>
      </c>
      <c r="B1149" t="s">
        <v>1226</v>
      </c>
      <c r="C1149" s="1">
        <f t="shared" si="458"/>
        <v>4187</v>
      </c>
      <c r="D1149" s="7">
        <f>RANK(N1149,(N1149:P1149,Q1149:AE1149))</f>
        <v>2</v>
      </c>
      <c r="E1149" s="7">
        <f>RANK(O1149,(N1149:P1149,Q1149:AE1149))</f>
        <v>1</v>
      </c>
      <c r="F1149" s="7">
        <f>IF(P1149&gt;0,RANK(P1149,(N1149:P1149,Q1149:AE1149)),0)</f>
        <v>3</v>
      </c>
      <c r="G1149" s="1">
        <f t="shared" si="459"/>
        <v>1150</v>
      </c>
      <c r="H1149" s="2">
        <f t="shared" si="460"/>
        <v>0.27465966085502747</v>
      </c>
      <c r="I1149" s="2"/>
      <c r="J1149" s="2">
        <f t="shared" si="461"/>
        <v>0.35729639359923571</v>
      </c>
      <c r="K1149" s="2">
        <f t="shared" si="462"/>
        <v>0.63195605445426317</v>
      </c>
      <c r="L1149" s="2">
        <f t="shared" si="463"/>
        <v>3.3436828278003345E-3</v>
      </c>
      <c r="M1149" s="2">
        <f t="shared" si="464"/>
        <v>7.4038691187007875E-3</v>
      </c>
      <c r="N1149" s="1">
        <v>1496</v>
      </c>
      <c r="O1149" s="1">
        <v>2646</v>
      </c>
      <c r="P1149" s="1">
        <v>14</v>
      </c>
      <c r="Q1149" s="1">
        <v>13</v>
      </c>
      <c r="R1149" s="1">
        <v>8</v>
      </c>
      <c r="S1149" s="1">
        <v>4</v>
      </c>
      <c r="T1149" s="1">
        <v>6</v>
      </c>
      <c r="AG1149" s="7">
        <f>IF(Q1149&gt;0,RANK(Q1149,(N1149:P1149,Q1149:AE1149)),0)</f>
        <v>4</v>
      </c>
      <c r="AH1149" s="7">
        <f>IF(R1149&gt;0,RANK(R1149,(N1149:P1149,Q1149:AE1149)),0)</f>
        <v>5</v>
      </c>
      <c r="AI1149" s="7">
        <f>IF(T1149&gt;0,RANK(T1149,(N1149:P1149,Q1149:AE1149)),0)</f>
        <v>6</v>
      </c>
      <c r="AJ1149" s="7">
        <f>IF(S1149&gt;0,RANK(S1149,(N1149:P1149,Q1149:AE1149)),0)</f>
        <v>7</v>
      </c>
      <c r="AK1149" s="2">
        <f t="shared" si="465"/>
        <v>3.1048483401003107E-3</v>
      </c>
      <c r="AL1149" s="2">
        <f t="shared" si="466"/>
        <v>1.9106759016001911E-3</v>
      </c>
      <c r="AM1149" s="2">
        <f t="shared" si="467"/>
        <v>1.4330069262001434E-3</v>
      </c>
      <c r="AN1149" s="2">
        <f t="shared" si="468"/>
        <v>9.5533795080009556E-4</v>
      </c>
      <c r="AP1149" t="s">
        <v>1515</v>
      </c>
      <c r="AQ1149" t="s">
        <v>1226</v>
      </c>
      <c r="AR1149">
        <v>1</v>
      </c>
      <c r="AT1149" s="93" t="s">
        <v>845</v>
      </c>
      <c r="AU1149" s="92" t="s">
        <v>791</v>
      </c>
      <c r="AV1149" s="83" t="str">
        <f t="shared" si="469"/>
        <v>21219</v>
      </c>
      <c r="AX1149" s="7" t="s">
        <v>3753</v>
      </c>
    </row>
    <row r="1150" spans="1:50" ht="13" hidden="1" customHeight="1" outlineLevel="1">
      <c r="A1150" t="s">
        <v>495</v>
      </c>
      <c r="B1150" t="s">
        <v>1226</v>
      </c>
      <c r="C1150" s="1">
        <f t="shared" si="458"/>
        <v>5344</v>
      </c>
      <c r="D1150" s="7">
        <f>RANK(N1150,(N1150:P1150,Q1150:AE1150))</f>
        <v>2</v>
      </c>
      <c r="E1150" s="7">
        <f>RANK(O1150,(N1150:P1150,Q1150:AE1150))</f>
        <v>1</v>
      </c>
      <c r="F1150" s="7">
        <f>IF(P1150&gt;0,RANK(P1150,(N1150:P1150,Q1150:AE1150)),0)</f>
        <v>3</v>
      </c>
      <c r="G1150" s="1">
        <f t="shared" si="459"/>
        <v>1020</v>
      </c>
      <c r="H1150" s="2">
        <f t="shared" si="460"/>
        <v>0.19086826347305388</v>
      </c>
      <c r="I1150" s="2"/>
      <c r="J1150" s="2">
        <f t="shared" si="461"/>
        <v>0.39483532934131738</v>
      </c>
      <c r="K1150" s="2">
        <f t="shared" si="462"/>
        <v>0.58570359281437123</v>
      </c>
      <c r="L1150" s="2">
        <f t="shared" si="463"/>
        <v>1.2911676646706586E-2</v>
      </c>
      <c r="M1150" s="2">
        <f t="shared" si="464"/>
        <v>6.5494011976048056E-3</v>
      </c>
      <c r="N1150" s="1">
        <v>2110</v>
      </c>
      <c r="O1150" s="1">
        <v>3130</v>
      </c>
      <c r="P1150" s="1">
        <v>69</v>
      </c>
      <c r="Q1150" s="1">
        <v>18</v>
      </c>
      <c r="R1150" s="1">
        <v>11</v>
      </c>
      <c r="S1150" s="1">
        <v>3</v>
      </c>
      <c r="T1150" s="1">
        <v>3</v>
      </c>
      <c r="AG1150" s="7">
        <f>IF(Q1150&gt;0,RANK(Q1150,(N1150:P1150,Q1150:AE1150)),0)</f>
        <v>4</v>
      </c>
      <c r="AH1150" s="7">
        <f>IF(R1150&gt;0,RANK(R1150,(N1150:P1150,Q1150:AE1150)),0)</f>
        <v>5</v>
      </c>
      <c r="AI1150" s="7">
        <f>IF(T1150&gt;0,RANK(T1150,(N1150:P1150,Q1150:AE1150)),0)</f>
        <v>6</v>
      </c>
      <c r="AJ1150" s="7">
        <f>IF(S1150&gt;0,RANK(S1150,(N1150:P1150,Q1150:AE1150)),0)</f>
        <v>6</v>
      </c>
      <c r="AK1150" s="2">
        <f t="shared" si="465"/>
        <v>3.3682634730538923E-3</v>
      </c>
      <c r="AL1150" s="2">
        <f t="shared" si="466"/>
        <v>2.0583832335329343E-3</v>
      </c>
      <c r="AM1150" s="2">
        <f t="shared" si="467"/>
        <v>5.6137724550898202E-4</v>
      </c>
      <c r="AN1150" s="2">
        <f t="shared" si="468"/>
        <v>5.6137724550898202E-4</v>
      </c>
      <c r="AP1150" t="s">
        <v>495</v>
      </c>
      <c r="AQ1150" t="s">
        <v>1226</v>
      </c>
      <c r="AR1150">
        <v>1</v>
      </c>
      <c r="AT1150" s="93" t="s">
        <v>845</v>
      </c>
      <c r="AU1150" s="92" t="s">
        <v>467</v>
      </c>
      <c r="AV1150" s="83" t="str">
        <f t="shared" si="469"/>
        <v>21221</v>
      </c>
      <c r="AX1150" s="7" t="s">
        <v>3753</v>
      </c>
    </row>
    <row r="1151" spans="1:50" ht="13" hidden="1" customHeight="1" outlineLevel="1">
      <c r="A1151" t="s">
        <v>756</v>
      </c>
      <c r="B1151" t="s">
        <v>1226</v>
      </c>
      <c r="C1151" s="1">
        <f t="shared" si="458"/>
        <v>3081</v>
      </c>
      <c r="D1151" s="7">
        <f>RANK(N1151,(N1151:P1151,Q1151:AE1151))</f>
        <v>2</v>
      </c>
      <c r="E1151" s="7">
        <f>RANK(O1151,(N1151:P1151,Q1151:AE1151))</f>
        <v>1</v>
      </c>
      <c r="F1151" s="7">
        <f>IF(P1151&gt;0,RANK(P1151,(N1151:P1151,Q1151:AE1151)),0)</f>
        <v>3</v>
      </c>
      <c r="G1151" s="1">
        <f t="shared" si="459"/>
        <v>656</v>
      </c>
      <c r="H1151" s="2">
        <f t="shared" si="460"/>
        <v>0.21291788380395976</v>
      </c>
      <c r="I1151" s="2"/>
      <c r="J1151" s="2">
        <f t="shared" si="461"/>
        <v>0.38331710483609216</v>
      </c>
      <c r="K1151" s="2">
        <f t="shared" si="462"/>
        <v>0.59623498864005198</v>
      </c>
      <c r="L1151" s="2">
        <f t="shared" si="463"/>
        <v>1.2009087958455048E-2</v>
      </c>
      <c r="M1151" s="2">
        <f t="shared" si="464"/>
        <v>8.4388185654008154E-3</v>
      </c>
      <c r="N1151" s="1">
        <v>1181</v>
      </c>
      <c r="O1151" s="1">
        <v>1837</v>
      </c>
      <c r="P1151" s="1">
        <v>37</v>
      </c>
      <c r="Q1151" s="1">
        <v>12</v>
      </c>
      <c r="R1151" s="1">
        <v>7</v>
      </c>
      <c r="S1151" s="1">
        <v>1</v>
      </c>
      <c r="T1151" s="1">
        <v>6</v>
      </c>
      <c r="AG1151" s="7">
        <f>IF(Q1151&gt;0,RANK(Q1151,(N1151:P1151,Q1151:AE1151)),0)</f>
        <v>4</v>
      </c>
      <c r="AH1151" s="7">
        <f>IF(R1151&gt;0,RANK(R1151,(N1151:P1151,Q1151:AE1151)),0)</f>
        <v>5</v>
      </c>
      <c r="AI1151" s="7">
        <f>IF(T1151&gt;0,RANK(T1151,(N1151:P1151,Q1151:AE1151)),0)</f>
        <v>6</v>
      </c>
      <c r="AJ1151" s="7">
        <f>IF(S1151&gt;0,RANK(S1151,(N1151:P1151,Q1151:AE1151)),0)</f>
        <v>7</v>
      </c>
      <c r="AK1151" s="2">
        <f t="shared" si="465"/>
        <v>3.8948393378773127E-3</v>
      </c>
      <c r="AL1151" s="2">
        <f t="shared" si="466"/>
        <v>2.2719896137617657E-3</v>
      </c>
      <c r="AM1151" s="2">
        <f t="shared" si="467"/>
        <v>1.9474196689386564E-3</v>
      </c>
      <c r="AN1151" s="2">
        <f t="shared" si="468"/>
        <v>3.2456994482310937E-4</v>
      </c>
      <c r="AP1151" t="s">
        <v>756</v>
      </c>
      <c r="AQ1151" t="s">
        <v>1226</v>
      </c>
      <c r="AR1151">
        <v>4</v>
      </c>
      <c r="AT1151" s="93" t="s">
        <v>845</v>
      </c>
      <c r="AU1151" s="92" t="s">
        <v>468</v>
      </c>
      <c r="AV1151" s="83" t="str">
        <f t="shared" si="469"/>
        <v>21223</v>
      </c>
      <c r="AX1151" s="7" t="s">
        <v>3753</v>
      </c>
    </row>
    <row r="1152" spans="1:50" ht="13" hidden="1" customHeight="1" outlineLevel="1">
      <c r="A1152" t="s">
        <v>518</v>
      </c>
      <c r="B1152" t="s">
        <v>1226</v>
      </c>
      <c r="C1152" s="1">
        <f t="shared" si="458"/>
        <v>5368</v>
      </c>
      <c r="D1152" s="7">
        <f>RANK(N1152,(N1152:P1152,Q1152:AE1152))</f>
        <v>2</v>
      </c>
      <c r="E1152" s="7">
        <f>RANK(O1152,(N1152:P1152,Q1152:AE1152))</f>
        <v>1</v>
      </c>
      <c r="F1152" s="7">
        <f>IF(P1152&gt;0,RANK(P1152,(N1152:P1152,Q1152:AE1152)),0)</f>
        <v>3</v>
      </c>
      <c r="G1152" s="1">
        <f t="shared" si="459"/>
        <v>202</v>
      </c>
      <c r="H1152" s="2">
        <f t="shared" si="460"/>
        <v>3.7630402384500744E-2</v>
      </c>
      <c r="I1152" s="2"/>
      <c r="J1152" s="2">
        <f t="shared" si="461"/>
        <v>0.47447839046199702</v>
      </c>
      <c r="K1152" s="2">
        <f t="shared" si="462"/>
        <v>0.5121087928464978</v>
      </c>
      <c r="L1152" s="2">
        <f t="shared" si="463"/>
        <v>1.0059612518628911E-2</v>
      </c>
      <c r="M1152" s="2">
        <f t="shared" si="464"/>
        <v>3.3532041728762691E-3</v>
      </c>
      <c r="N1152" s="1">
        <v>2547</v>
      </c>
      <c r="O1152" s="1">
        <v>2749</v>
      </c>
      <c r="P1152" s="1">
        <v>54</v>
      </c>
      <c r="Q1152" s="1">
        <v>13</v>
      </c>
      <c r="R1152" s="1">
        <v>2</v>
      </c>
      <c r="S1152" s="1">
        <v>0</v>
      </c>
      <c r="T1152" s="1">
        <v>3</v>
      </c>
      <c r="AG1152" s="7">
        <f>IF(Q1152&gt;0,RANK(Q1152,(N1152:P1152,Q1152:AE1152)),0)</f>
        <v>4</v>
      </c>
      <c r="AH1152" s="7">
        <f>IF(R1152&gt;0,RANK(R1152,(N1152:P1152,Q1152:AE1152)),0)</f>
        <v>6</v>
      </c>
      <c r="AI1152" s="7">
        <f>IF(T1152&gt;0,RANK(T1152,(N1152:P1152,Q1152:AE1152)),0)</f>
        <v>5</v>
      </c>
      <c r="AJ1152" s="7">
        <f>IF(S1152&gt;0,RANK(S1152,(N1152:P1152,Q1152:AE1152)),0)</f>
        <v>0</v>
      </c>
      <c r="AK1152" s="2">
        <f t="shared" si="465"/>
        <v>2.4217585692995528E-3</v>
      </c>
      <c r="AL1152" s="2">
        <f t="shared" si="466"/>
        <v>3.7257824143070045E-4</v>
      </c>
      <c r="AM1152" s="2">
        <f t="shared" si="467"/>
        <v>5.5886736214605067E-4</v>
      </c>
      <c r="AN1152" s="2">
        <f t="shared" si="468"/>
        <v>0</v>
      </c>
      <c r="AP1152" t="s">
        <v>518</v>
      </c>
      <c r="AQ1152" t="s">
        <v>1226</v>
      </c>
      <c r="AR1152">
        <v>1</v>
      </c>
      <c r="AT1152" s="93" t="s">
        <v>845</v>
      </c>
      <c r="AU1152" s="92" t="s">
        <v>469</v>
      </c>
      <c r="AV1152" s="83" t="str">
        <f t="shared" si="469"/>
        <v>21225</v>
      </c>
      <c r="AX1152" s="7" t="s">
        <v>3753</v>
      </c>
    </row>
    <row r="1153" spans="1:50" ht="13" hidden="1" customHeight="1" outlineLevel="1">
      <c r="A1153" t="s">
        <v>1699</v>
      </c>
      <c r="B1153" t="s">
        <v>1226</v>
      </c>
      <c r="C1153" s="1">
        <f t="shared" si="458"/>
        <v>32975</v>
      </c>
      <c r="D1153" s="7">
        <f>RANK(N1153,(N1153:P1153,Q1153:AE1153))</f>
        <v>2</v>
      </c>
      <c r="E1153" s="7">
        <f>RANK(O1153,(N1153:P1153,Q1153:AE1153))</f>
        <v>1</v>
      </c>
      <c r="F1153" s="7">
        <f>IF(P1153&gt;0,RANK(P1153,(N1153:P1153,Q1153:AE1153)),0)</f>
        <v>3</v>
      </c>
      <c r="G1153" s="1">
        <f t="shared" si="459"/>
        <v>8055</v>
      </c>
      <c r="H1153" s="2">
        <f t="shared" si="460"/>
        <v>0.244275966641395</v>
      </c>
      <c r="I1153" s="2"/>
      <c r="J1153" s="2">
        <f t="shared" si="461"/>
        <v>0.36937073540561033</v>
      </c>
      <c r="K1153" s="2">
        <f t="shared" si="462"/>
        <v>0.61364670204700533</v>
      </c>
      <c r="L1153" s="2">
        <f t="shared" si="463"/>
        <v>1.2342683851402577E-2</v>
      </c>
      <c r="M1153" s="2">
        <f t="shared" si="464"/>
        <v>4.6398786959817064E-3</v>
      </c>
      <c r="N1153" s="1">
        <v>12180</v>
      </c>
      <c r="O1153" s="1">
        <v>20235</v>
      </c>
      <c r="P1153" s="1">
        <v>407</v>
      </c>
      <c r="Q1153" s="1">
        <v>53</v>
      </c>
      <c r="R1153" s="1">
        <v>65</v>
      </c>
      <c r="S1153" s="1">
        <v>17</v>
      </c>
      <c r="T1153" s="1">
        <v>18</v>
      </c>
      <c r="AG1153" s="7">
        <f>IF(Q1153&gt;0,RANK(Q1153,(N1153:P1153,Q1153:AE1153)),0)</f>
        <v>5</v>
      </c>
      <c r="AH1153" s="7">
        <f>IF(R1153&gt;0,RANK(R1153,(N1153:P1153,Q1153:AE1153)),0)</f>
        <v>4</v>
      </c>
      <c r="AI1153" s="7">
        <f>IF(T1153&gt;0,RANK(T1153,(N1153:P1153,Q1153:AE1153)),0)</f>
        <v>6</v>
      </c>
      <c r="AJ1153" s="7">
        <f>IF(S1153&gt;0,RANK(S1153,(N1153:P1153,Q1153:AE1153)),0)</f>
        <v>7</v>
      </c>
      <c r="AK1153" s="2">
        <f t="shared" si="465"/>
        <v>1.6072782410917362E-3</v>
      </c>
      <c r="AL1153" s="2">
        <f t="shared" si="466"/>
        <v>1.9711902956785444E-3</v>
      </c>
      <c r="AM1153" s="2">
        <f t="shared" si="467"/>
        <v>5.4586808188021227E-4</v>
      </c>
      <c r="AN1153" s="2">
        <f t="shared" si="468"/>
        <v>5.1554207733131162E-4</v>
      </c>
      <c r="AP1153" t="s">
        <v>1699</v>
      </c>
      <c r="AQ1153" t="s">
        <v>1226</v>
      </c>
      <c r="AR1153">
        <v>2</v>
      </c>
      <c r="AT1153" s="93" t="s">
        <v>845</v>
      </c>
      <c r="AU1153" s="92" t="s">
        <v>470</v>
      </c>
      <c r="AV1153" s="83" t="str">
        <f t="shared" si="469"/>
        <v>21227</v>
      </c>
      <c r="AX1153" s="7" t="s">
        <v>3753</v>
      </c>
    </row>
    <row r="1154" spans="1:50" ht="13" hidden="1" customHeight="1" outlineLevel="1">
      <c r="A1154" t="s">
        <v>1982</v>
      </c>
      <c r="B1154" t="s">
        <v>1226</v>
      </c>
      <c r="C1154" s="1">
        <f t="shared" si="458"/>
        <v>4588</v>
      </c>
      <c r="D1154" s="7">
        <f>RANK(N1154,(N1154:P1154,Q1154:AE1154))</f>
        <v>2</v>
      </c>
      <c r="E1154" s="7">
        <f>RANK(O1154,(N1154:P1154,Q1154:AE1154))</f>
        <v>1</v>
      </c>
      <c r="F1154" s="7">
        <f>IF(P1154&gt;0,RANK(P1154,(N1154:P1154,Q1154:AE1154)),0)</f>
        <v>3</v>
      </c>
      <c r="G1154" s="1">
        <f t="shared" si="459"/>
        <v>1586</v>
      </c>
      <c r="H1154" s="2">
        <f t="shared" si="460"/>
        <v>0.34568439407149082</v>
      </c>
      <c r="I1154" s="2"/>
      <c r="J1154" s="2">
        <f t="shared" si="461"/>
        <v>0.3177855274629468</v>
      </c>
      <c r="K1154" s="2">
        <f t="shared" si="462"/>
        <v>0.66346992153443762</v>
      </c>
      <c r="L1154" s="2">
        <f t="shared" si="463"/>
        <v>1.2859633827375762E-2</v>
      </c>
      <c r="M1154" s="2">
        <f t="shared" si="464"/>
        <v>5.8849171752397549E-3</v>
      </c>
      <c r="N1154" s="1">
        <v>1458</v>
      </c>
      <c r="O1154" s="1">
        <v>3044</v>
      </c>
      <c r="P1154" s="1">
        <v>59</v>
      </c>
      <c r="Q1154" s="1">
        <v>11</v>
      </c>
      <c r="R1154" s="1">
        <v>4</v>
      </c>
      <c r="S1154" s="1">
        <v>0</v>
      </c>
      <c r="T1154" s="1">
        <v>12</v>
      </c>
      <c r="AG1154" s="7">
        <f>IF(Q1154&gt;0,RANK(Q1154,(N1154:P1154,Q1154:AE1154)),0)</f>
        <v>5</v>
      </c>
      <c r="AH1154" s="7">
        <f>IF(R1154&gt;0,RANK(R1154,(N1154:P1154,Q1154:AE1154)),0)</f>
        <v>6</v>
      </c>
      <c r="AI1154" s="7">
        <f>IF(T1154&gt;0,RANK(T1154,(N1154:P1154,Q1154:AE1154)),0)</f>
        <v>4</v>
      </c>
      <c r="AJ1154" s="7">
        <f>IF(S1154&gt;0,RANK(S1154,(N1154:P1154,Q1154:AE1154)),0)</f>
        <v>0</v>
      </c>
      <c r="AK1154" s="2">
        <f t="shared" si="465"/>
        <v>2.3975588491717526E-3</v>
      </c>
      <c r="AL1154" s="2">
        <f t="shared" si="466"/>
        <v>8.7183958151700091E-4</v>
      </c>
      <c r="AM1154" s="2">
        <f t="shared" si="467"/>
        <v>2.6155187445510027E-3</v>
      </c>
      <c r="AN1154" s="2">
        <f t="shared" si="468"/>
        <v>0</v>
      </c>
      <c r="AP1154" t="s">
        <v>1982</v>
      </c>
      <c r="AQ1154" t="s">
        <v>1226</v>
      </c>
      <c r="AR1154">
        <v>2</v>
      </c>
      <c r="AT1154" s="93" t="s">
        <v>845</v>
      </c>
      <c r="AU1154" s="92" t="s">
        <v>1332</v>
      </c>
      <c r="AV1154" s="83" t="str">
        <f t="shared" si="469"/>
        <v>21229</v>
      </c>
      <c r="AX1154" s="7" t="s">
        <v>3753</v>
      </c>
    </row>
    <row r="1155" spans="1:50" ht="13" hidden="1" customHeight="1" outlineLevel="1">
      <c r="A1155" t="s">
        <v>1700</v>
      </c>
      <c r="B1155" t="s">
        <v>1226</v>
      </c>
      <c r="C1155" s="1">
        <f t="shared" si="458"/>
        <v>6474</v>
      </c>
      <c r="D1155" s="7">
        <f>RANK(N1155,(N1155:P1155,Q1155:AE1155))</f>
        <v>2</v>
      </c>
      <c r="E1155" s="7">
        <f>RANK(O1155,(N1155:P1155,Q1155:AE1155))</f>
        <v>1</v>
      </c>
      <c r="F1155" s="7">
        <f>IF(P1155&gt;0,RANK(P1155,(N1155:P1155,Q1155:AE1155)),0)</f>
        <v>3</v>
      </c>
      <c r="G1155" s="1">
        <f t="shared" si="459"/>
        <v>1757</v>
      </c>
      <c r="H1155" s="2">
        <f t="shared" si="460"/>
        <v>0.27139326536916897</v>
      </c>
      <c r="I1155" s="2"/>
      <c r="J1155" s="2">
        <f t="shared" si="461"/>
        <v>0.35712079085573062</v>
      </c>
      <c r="K1155" s="2">
        <f t="shared" si="462"/>
        <v>0.62851405622489964</v>
      </c>
      <c r="L1155" s="2">
        <f t="shared" si="463"/>
        <v>6.9508804448563484E-3</v>
      </c>
      <c r="M1155" s="2">
        <f t="shared" si="464"/>
        <v>7.4142724745134463E-3</v>
      </c>
      <c r="N1155" s="1">
        <v>2312</v>
      </c>
      <c r="O1155" s="1">
        <v>4069</v>
      </c>
      <c r="P1155" s="1">
        <v>45</v>
      </c>
      <c r="Q1155" s="1">
        <v>23</v>
      </c>
      <c r="R1155" s="1">
        <v>13</v>
      </c>
      <c r="S1155" s="1">
        <v>7</v>
      </c>
      <c r="T1155" s="1">
        <v>5</v>
      </c>
      <c r="AG1155" s="7">
        <f>IF(Q1155&gt;0,RANK(Q1155,(N1155:P1155,Q1155:AE1155)),0)</f>
        <v>4</v>
      </c>
      <c r="AH1155" s="7">
        <f>IF(R1155&gt;0,RANK(R1155,(N1155:P1155,Q1155:AE1155)),0)</f>
        <v>5</v>
      </c>
      <c r="AI1155" s="7">
        <f>IF(T1155&gt;0,RANK(T1155,(N1155:P1155,Q1155:AE1155)),0)</f>
        <v>7</v>
      </c>
      <c r="AJ1155" s="7">
        <f>IF(S1155&gt;0,RANK(S1155,(N1155:P1155,Q1155:AE1155)),0)</f>
        <v>6</v>
      </c>
      <c r="AK1155" s="2">
        <f t="shared" si="465"/>
        <v>3.5526722273710224E-3</v>
      </c>
      <c r="AL1155" s="2">
        <f t="shared" si="466"/>
        <v>2.008032128514056E-3</v>
      </c>
      <c r="AM1155" s="2">
        <f t="shared" si="467"/>
        <v>7.7232004942848318E-4</v>
      </c>
      <c r="AN1155" s="2">
        <f t="shared" si="468"/>
        <v>1.0812480691998764E-3</v>
      </c>
      <c r="AP1155" t="s">
        <v>1700</v>
      </c>
      <c r="AQ1155" t="s">
        <v>1226</v>
      </c>
      <c r="AR1155">
        <v>5</v>
      </c>
      <c r="AT1155" s="93" t="s">
        <v>845</v>
      </c>
      <c r="AU1155" s="92" t="s">
        <v>1178</v>
      </c>
      <c r="AV1155" s="83" t="str">
        <f t="shared" si="469"/>
        <v>21231</v>
      </c>
      <c r="AX1155" s="7" t="s">
        <v>3753</v>
      </c>
    </row>
    <row r="1156" spans="1:50" ht="13" hidden="1" customHeight="1" outlineLevel="1">
      <c r="A1156" t="s">
        <v>1552</v>
      </c>
      <c r="B1156" t="s">
        <v>1226</v>
      </c>
      <c r="C1156" s="1">
        <f t="shared" si="458"/>
        <v>5072</v>
      </c>
      <c r="D1156" s="7">
        <f>RANK(N1156,(N1156:P1156,Q1156:AE1156))</f>
        <v>2</v>
      </c>
      <c r="E1156" s="7">
        <f>RANK(O1156,(N1156:P1156,Q1156:AE1156))</f>
        <v>1</v>
      </c>
      <c r="F1156" s="7">
        <f>IF(P1156&gt;0,RANK(P1156,(N1156:P1156,Q1156:AE1156)),0)</f>
        <v>3</v>
      </c>
      <c r="G1156" s="1">
        <f t="shared" si="459"/>
        <v>211</v>
      </c>
      <c r="H1156" s="2">
        <f t="shared" si="460"/>
        <v>4.1600946372239746E-2</v>
      </c>
      <c r="I1156" s="2"/>
      <c r="J1156" s="2">
        <f t="shared" si="461"/>
        <v>0.47082018927444796</v>
      </c>
      <c r="K1156" s="2">
        <f t="shared" si="462"/>
        <v>0.51242113564668768</v>
      </c>
      <c r="L1156" s="2">
        <f t="shared" si="463"/>
        <v>1.025236593059937E-2</v>
      </c>
      <c r="M1156" s="2">
        <f t="shared" si="464"/>
        <v>6.5063091482650461E-3</v>
      </c>
      <c r="N1156" s="1">
        <v>2388</v>
      </c>
      <c r="O1156" s="1">
        <v>2599</v>
      </c>
      <c r="P1156" s="1">
        <v>52</v>
      </c>
      <c r="Q1156" s="1">
        <v>20</v>
      </c>
      <c r="R1156" s="1">
        <v>5</v>
      </c>
      <c r="S1156" s="1">
        <v>2</v>
      </c>
      <c r="T1156" s="1">
        <v>6</v>
      </c>
      <c r="AG1156" s="7">
        <f>IF(Q1156&gt;0,RANK(Q1156,(N1156:P1156,Q1156:AE1156)),0)</f>
        <v>4</v>
      </c>
      <c r="AH1156" s="7">
        <f>IF(R1156&gt;0,RANK(R1156,(N1156:P1156,Q1156:AE1156)),0)</f>
        <v>6</v>
      </c>
      <c r="AI1156" s="7">
        <f>IF(T1156&gt;0,RANK(T1156,(N1156:P1156,Q1156:AE1156)),0)</f>
        <v>5</v>
      </c>
      <c r="AJ1156" s="7">
        <f>IF(S1156&gt;0,RANK(S1156,(N1156:P1156,Q1156:AE1156)),0)</f>
        <v>7</v>
      </c>
      <c r="AK1156" s="2">
        <f t="shared" si="465"/>
        <v>3.9432176656151417E-3</v>
      </c>
      <c r="AL1156" s="2">
        <f t="shared" si="466"/>
        <v>9.8580441640378543E-4</v>
      </c>
      <c r="AM1156" s="2">
        <f t="shared" si="467"/>
        <v>1.1829652996845426E-3</v>
      </c>
      <c r="AN1156" s="2">
        <f t="shared" si="468"/>
        <v>3.9432176656151418E-4</v>
      </c>
      <c r="AP1156" t="s">
        <v>1552</v>
      </c>
      <c r="AQ1156" t="s">
        <v>1226</v>
      </c>
      <c r="AR1156">
        <v>1</v>
      </c>
      <c r="AT1156" s="93" t="s">
        <v>845</v>
      </c>
      <c r="AU1156" s="92" t="s">
        <v>1179</v>
      </c>
      <c r="AV1156" s="83" t="str">
        <f t="shared" si="469"/>
        <v>21233</v>
      </c>
      <c r="AX1156" s="7" t="s">
        <v>3753</v>
      </c>
    </row>
    <row r="1157" spans="1:50" ht="13" hidden="1" customHeight="1" outlineLevel="1">
      <c r="A1157" t="s">
        <v>3526</v>
      </c>
      <c r="B1157" t="s">
        <v>1226</v>
      </c>
      <c r="C1157" s="1">
        <f t="shared" si="458"/>
        <v>11774</v>
      </c>
      <c r="D1157" s="7">
        <f>RANK(N1157,(N1157:P1157,Q1157:AE1157))</f>
        <v>2</v>
      </c>
      <c r="E1157" s="7">
        <f>RANK(O1157,(N1157:P1157,Q1157:AE1157))</f>
        <v>1</v>
      </c>
      <c r="F1157" s="7">
        <f>IF(P1157&gt;0,RANK(P1157,(N1157:P1157,Q1157:AE1157)),0)</f>
        <v>3</v>
      </c>
      <c r="G1157" s="1">
        <f t="shared" si="459"/>
        <v>3401</v>
      </c>
      <c r="H1157" s="2">
        <f t="shared" si="460"/>
        <v>0.2888568031255308</v>
      </c>
      <c r="I1157" s="2"/>
      <c r="J1157" s="2">
        <f t="shared" si="461"/>
        <v>0.34830983523016817</v>
      </c>
      <c r="K1157" s="2">
        <f t="shared" si="462"/>
        <v>0.63716663835569898</v>
      </c>
      <c r="L1157" s="2">
        <f t="shared" si="463"/>
        <v>9.0878206217088493E-3</v>
      </c>
      <c r="M1157" s="2">
        <f t="shared" si="464"/>
        <v>5.4357057924240542E-3</v>
      </c>
      <c r="N1157" s="1">
        <v>4101</v>
      </c>
      <c r="O1157" s="1">
        <v>7502</v>
      </c>
      <c r="P1157" s="1">
        <v>107</v>
      </c>
      <c r="Q1157" s="1">
        <v>37</v>
      </c>
      <c r="R1157" s="1">
        <v>14</v>
      </c>
      <c r="S1157" s="1">
        <v>9</v>
      </c>
      <c r="T1157" s="1">
        <v>4</v>
      </c>
      <c r="AG1157" s="7">
        <f>IF(Q1157&gt;0,RANK(Q1157,(N1157:P1157,Q1157:AE1157)),0)</f>
        <v>4</v>
      </c>
      <c r="AH1157" s="7">
        <f>IF(R1157&gt;0,RANK(R1157,(N1157:P1157,Q1157:AE1157)),0)</f>
        <v>5</v>
      </c>
      <c r="AI1157" s="7">
        <f>IF(T1157&gt;0,RANK(T1157,(N1157:P1157,Q1157:AE1157)),0)</f>
        <v>7</v>
      </c>
      <c r="AJ1157" s="7">
        <f>IF(S1157&gt;0,RANK(S1157,(N1157:P1157,Q1157:AE1157)),0)</f>
        <v>6</v>
      </c>
      <c r="AK1157" s="2">
        <f t="shared" si="465"/>
        <v>3.1425174112451166E-3</v>
      </c>
      <c r="AL1157" s="2">
        <f t="shared" si="466"/>
        <v>1.1890606420927466E-3</v>
      </c>
      <c r="AM1157" s="2">
        <f t="shared" si="467"/>
        <v>3.3973161202649905E-4</v>
      </c>
      <c r="AN1157" s="2">
        <f t="shared" si="468"/>
        <v>7.6439612705962289E-4</v>
      </c>
      <c r="AP1157" t="s">
        <v>3526</v>
      </c>
      <c r="AQ1157" t="s">
        <v>1226</v>
      </c>
      <c r="AR1157">
        <v>5</v>
      </c>
      <c r="AT1157" s="93" t="s">
        <v>845</v>
      </c>
      <c r="AU1157" s="92" t="s">
        <v>1180</v>
      </c>
      <c r="AV1157" s="83" t="str">
        <f t="shared" si="469"/>
        <v>21235</v>
      </c>
      <c r="AX1157" s="7" t="s">
        <v>3753</v>
      </c>
    </row>
    <row r="1158" spans="1:50" ht="13" hidden="1" customHeight="1" outlineLevel="1">
      <c r="A1158" t="s">
        <v>757</v>
      </c>
      <c r="B1158" t="s">
        <v>1226</v>
      </c>
      <c r="C1158" s="1">
        <f t="shared" si="458"/>
        <v>2425</v>
      </c>
      <c r="D1158" s="7">
        <f>RANK(N1158,(N1158:P1158,Q1158:AE1158))</f>
        <v>2</v>
      </c>
      <c r="E1158" s="7">
        <f>RANK(O1158,(N1158:P1158,Q1158:AE1158))</f>
        <v>1</v>
      </c>
      <c r="F1158" s="7">
        <f>IF(P1158&gt;0,RANK(P1158,(N1158:P1158,Q1158:AE1158)),0)</f>
        <v>3</v>
      </c>
      <c r="G1158" s="1">
        <f t="shared" si="459"/>
        <v>131</v>
      </c>
      <c r="H1158" s="2">
        <f t="shared" si="460"/>
        <v>5.4020618556701032E-2</v>
      </c>
      <c r="I1158" s="2"/>
      <c r="J1158" s="2">
        <f t="shared" si="461"/>
        <v>0.46845360824742266</v>
      </c>
      <c r="K1158" s="2">
        <f t="shared" si="462"/>
        <v>0.5224742268041237</v>
      </c>
      <c r="L1158" s="2">
        <f t="shared" si="463"/>
        <v>4.536082474226804E-3</v>
      </c>
      <c r="M1158" s="2">
        <f t="shared" si="464"/>
        <v>4.5360824742268387E-3</v>
      </c>
      <c r="N1158" s="1">
        <v>1136</v>
      </c>
      <c r="O1158" s="1">
        <v>1267</v>
      </c>
      <c r="P1158" s="1">
        <v>11</v>
      </c>
      <c r="Q1158" s="1">
        <v>2</v>
      </c>
      <c r="R1158" s="1">
        <v>4</v>
      </c>
      <c r="S1158" s="1">
        <v>3</v>
      </c>
      <c r="T1158" s="1">
        <v>2</v>
      </c>
      <c r="AG1158" s="7">
        <f>IF(Q1158&gt;0,RANK(Q1158,(N1158:P1158,Q1158:AE1158)),0)</f>
        <v>6</v>
      </c>
      <c r="AH1158" s="7">
        <f>IF(R1158&gt;0,RANK(R1158,(N1158:P1158,Q1158:AE1158)),0)</f>
        <v>4</v>
      </c>
      <c r="AI1158" s="7">
        <f>IF(T1158&gt;0,RANK(T1158,(N1158:P1158,Q1158:AE1158)),0)</f>
        <v>6</v>
      </c>
      <c r="AJ1158" s="7">
        <f>IF(S1158&gt;0,RANK(S1158,(N1158:P1158,Q1158:AE1158)),0)</f>
        <v>5</v>
      </c>
      <c r="AK1158" s="2">
        <f t="shared" si="465"/>
        <v>8.2474226804123715E-4</v>
      </c>
      <c r="AL1158" s="2">
        <f t="shared" si="466"/>
        <v>1.6494845360824743E-3</v>
      </c>
      <c r="AM1158" s="2">
        <f t="shared" si="467"/>
        <v>8.2474226804123715E-4</v>
      </c>
      <c r="AN1158" s="2">
        <f t="shared" si="468"/>
        <v>1.2371134020618556E-3</v>
      </c>
      <c r="AP1158" t="s">
        <v>757</v>
      </c>
      <c r="AQ1158" t="s">
        <v>1226</v>
      </c>
      <c r="AR1158">
        <v>5</v>
      </c>
      <c r="AT1158" s="93" t="s">
        <v>845</v>
      </c>
      <c r="AU1158" s="92" t="s">
        <v>1181</v>
      </c>
      <c r="AV1158" s="83" t="str">
        <f t="shared" si="469"/>
        <v>21237</v>
      </c>
      <c r="AX1158" s="7" t="s">
        <v>3753</v>
      </c>
    </row>
    <row r="1159" spans="1:50" ht="12" hidden="1" customHeight="1" outlineLevel="1">
      <c r="A1159" t="s">
        <v>1039</v>
      </c>
      <c r="B1159" t="s">
        <v>1226</v>
      </c>
      <c r="C1159" s="1">
        <f t="shared" si="458"/>
        <v>10137</v>
      </c>
      <c r="D1159" s="7">
        <f>RANK(N1159,(N1159:P1159,Q1159:AE1159))</f>
        <v>2</v>
      </c>
      <c r="E1159" s="7">
        <f>RANK(O1159,(N1159:P1159,Q1159:AE1159))</f>
        <v>1</v>
      </c>
      <c r="F1159" s="7">
        <f>IF(P1159&gt;0,RANK(P1159,(N1159:P1159,Q1159:AE1159)),0)</f>
        <v>3</v>
      </c>
      <c r="G1159" s="1">
        <f t="shared" si="459"/>
        <v>1895</v>
      </c>
      <c r="H1159" s="2">
        <f t="shared" si="460"/>
        <v>0.18693893656900465</v>
      </c>
      <c r="I1159" s="2"/>
      <c r="J1159" s="2">
        <f t="shared" si="461"/>
        <v>0.39410081878267733</v>
      </c>
      <c r="K1159" s="2">
        <f t="shared" si="462"/>
        <v>0.58103975535168195</v>
      </c>
      <c r="L1159" s="2">
        <f t="shared" si="463"/>
        <v>1.9631054552628983E-2</v>
      </c>
      <c r="M1159" s="2">
        <f t="shared" si="464"/>
        <v>5.2283713130117336E-3</v>
      </c>
      <c r="N1159" s="1">
        <v>3995</v>
      </c>
      <c r="O1159" s="1">
        <v>5890</v>
      </c>
      <c r="P1159" s="1">
        <v>199</v>
      </c>
      <c r="Q1159" s="1">
        <v>16</v>
      </c>
      <c r="R1159" s="1">
        <v>23</v>
      </c>
      <c r="S1159" s="1">
        <v>6</v>
      </c>
      <c r="T1159" s="1">
        <v>8</v>
      </c>
      <c r="AG1159" s="7">
        <f>IF(Q1159&gt;0,RANK(Q1159,(N1159:P1159,Q1159:AE1159)),0)</f>
        <v>5</v>
      </c>
      <c r="AH1159" s="7">
        <f>IF(R1159&gt;0,RANK(R1159,(N1159:P1159,Q1159:AE1159)),0)</f>
        <v>4</v>
      </c>
      <c r="AI1159" s="7">
        <f>IF(T1159&gt;0,RANK(T1159,(N1159:P1159,Q1159:AE1159)),0)</f>
        <v>6</v>
      </c>
      <c r="AJ1159" s="7">
        <f>IF(S1159&gt;0,RANK(S1159,(N1159:P1159,Q1159:AE1159)),0)</f>
        <v>7</v>
      </c>
      <c r="AK1159" s="2">
        <f t="shared" si="465"/>
        <v>1.5783762454375061E-3</v>
      </c>
      <c r="AL1159" s="2">
        <f t="shared" si="466"/>
        <v>2.268915852816415E-3</v>
      </c>
      <c r="AM1159" s="2">
        <f t="shared" si="467"/>
        <v>7.8918812271875304E-4</v>
      </c>
      <c r="AN1159" s="2">
        <f t="shared" si="468"/>
        <v>5.9189109203906483E-4</v>
      </c>
      <c r="AP1159" t="s">
        <v>1039</v>
      </c>
      <c r="AQ1159" t="s">
        <v>1226</v>
      </c>
      <c r="AR1159">
        <v>6</v>
      </c>
      <c r="AT1159" s="93" t="s">
        <v>845</v>
      </c>
      <c r="AU1159" s="92" t="s">
        <v>1182</v>
      </c>
      <c r="AV1159" s="83" t="str">
        <f t="shared" si="469"/>
        <v>21239</v>
      </c>
      <c r="AX1159" s="7" t="s">
        <v>3753</v>
      </c>
    </row>
    <row r="1160" spans="1:50" collapsed="1">
      <c r="A1160" t="s">
        <v>3220</v>
      </c>
      <c r="B1160" t="s">
        <v>1985</v>
      </c>
      <c r="C1160" s="1">
        <f t="shared" si="458"/>
        <v>1544187</v>
      </c>
      <c r="D1160" s="7">
        <f>RANK(N1160,(N1160:P1160,Q1160:AE1160))</f>
        <v>2</v>
      </c>
      <c r="E1160" s="7">
        <f>RANK(O1160,(N1160:P1160,Q1160:AE1160))</f>
        <v>1</v>
      </c>
      <c r="F1160" s="7">
        <f>IF(P1160&gt;0,RANK(P1160,(N1160:P1160,Q1160:AE1160)),0)</f>
        <v>3</v>
      </c>
      <c r="G1160" s="1">
        <f t="shared" si="459"/>
        <v>233594</v>
      </c>
      <c r="H1160" s="2">
        <f t="shared" si="460"/>
        <v>0.15127312948496524</v>
      </c>
      <c r="I1160" s="2"/>
      <c r="J1160" s="2">
        <f t="shared" si="461"/>
        <v>0.41374393127257258</v>
      </c>
      <c r="K1160" s="2">
        <f t="shared" si="462"/>
        <v>0.56501706075753777</v>
      </c>
      <c r="L1160" s="2">
        <f t="shared" si="463"/>
        <v>1.5018906388928284E-2</v>
      </c>
      <c r="M1160" s="2">
        <f t="shared" si="464"/>
        <v>6.2201015809613611E-3</v>
      </c>
      <c r="N1160" s="1">
        <f t="shared" ref="N1160:U1160" si="470">SUM(N1040:N1159)</f>
        <v>638898</v>
      </c>
      <c r="O1160" s="1">
        <f t="shared" si="470"/>
        <v>872492</v>
      </c>
      <c r="P1160" s="1">
        <f t="shared" si="470"/>
        <v>23192</v>
      </c>
      <c r="Q1160" s="1">
        <f t="shared" si="470"/>
        <v>4173</v>
      </c>
      <c r="R1160" s="1">
        <f t="shared" si="470"/>
        <v>2896</v>
      </c>
      <c r="S1160" s="1">
        <f>SUM(S1040:S1159)</f>
        <v>923</v>
      </c>
      <c r="T1160" s="1">
        <f t="shared" si="470"/>
        <v>1533</v>
      </c>
      <c r="U1160" s="1">
        <f t="shared" si="470"/>
        <v>80</v>
      </c>
      <c r="AG1160" s="7">
        <f>IF(Q1160&gt;0,RANK(Q1160,(N1160:P1160,Q1160:AE1160)),0)</f>
        <v>4</v>
      </c>
      <c r="AH1160" s="7">
        <f>IF(R1160&gt;0,RANK(R1160,(N1160:P1160,Q1160:AE1160)),0)</f>
        <v>5</v>
      </c>
      <c r="AI1160" s="7">
        <f>IF(T1160&gt;0,RANK(T1160,(N1160:P1160,Q1160:AE1160)),0)</f>
        <v>6</v>
      </c>
      <c r="AJ1160" s="7">
        <f>IF(S1160&gt;0,RANK(S1160,(N1160:P1160,Q1160:AE1160)),0)</f>
        <v>7</v>
      </c>
      <c r="AK1160" s="2">
        <f t="shared" si="465"/>
        <v>2.7023929096670288E-3</v>
      </c>
      <c r="AL1160" s="2">
        <f t="shared" si="466"/>
        <v>1.8754205287313001E-3</v>
      </c>
      <c r="AM1160" s="2">
        <f t="shared" si="467"/>
        <v>9.927554110998214E-4</v>
      </c>
      <c r="AN1160" s="2">
        <f t="shared" si="468"/>
        <v>5.9772553453694402E-4</v>
      </c>
      <c r="AP1160" t="s">
        <v>3220</v>
      </c>
      <c r="AQ1160" t="s">
        <v>1985</v>
      </c>
      <c r="AV1160" s="83" t="str">
        <f t="shared" si="469"/>
        <v/>
      </c>
      <c r="AX1160" s="7" t="s">
        <v>3288</v>
      </c>
    </row>
    <row r="1161" spans="1:50">
      <c r="C1161" s="1"/>
      <c r="E1161" s="7"/>
      <c r="F1161" s="7"/>
      <c r="I1161" s="2"/>
      <c r="AG1161" s="7"/>
      <c r="AH1161" s="7"/>
      <c r="AI1161" s="7"/>
      <c r="AJ1161" s="7"/>
    </row>
    <row r="1162" spans="1:50" hidden="1" outlineLevel="1">
      <c r="A1162" t="s">
        <v>1042</v>
      </c>
      <c r="B1162" t="s">
        <v>1041</v>
      </c>
      <c r="C1162" s="1">
        <f t="shared" ref="C1162:C1193" si="471">SUM(N1162:AE1162)</f>
        <v>23238</v>
      </c>
      <c r="D1162" s="7">
        <f>RANK(N1162,(N1162:P1162,Q1162:AE1162))</f>
        <v>2</v>
      </c>
      <c r="E1162" s="7">
        <f>RANK(O1162,(N1162:P1162,Q1162:AE1162))</f>
        <v>1</v>
      </c>
      <c r="F1162" s="7">
        <f>IF(P1162&gt;0,RANK(P1162,(N1162:P1162,Q1162:AE1162)),0)</f>
        <v>4</v>
      </c>
      <c r="G1162" s="1">
        <f t="shared" ref="G1162:G1193" si="472">IF(D1162=1,N1162,IF(E1162=1,O1162,P1162))-IF(D1162=2,N1162,IF(E1162=2,O1162,P1162))</f>
        <v>4922</v>
      </c>
      <c r="H1162" s="2">
        <f t="shared" ref="H1162:H1193" si="473">G1162/C1162</f>
        <v>0.21180824511575866</v>
      </c>
      <c r="I1162" s="2"/>
      <c r="J1162" s="2">
        <f t="shared" ref="J1162:J1193" si="474">IF($C1162=0,"-",N1162/$C1162)</f>
        <v>0.38264910921766071</v>
      </c>
      <c r="K1162" s="2">
        <f t="shared" ref="K1162:K1193" si="475">IF($C1162=0,"-",O1162/$C1162)</f>
        <v>0.5944573543334194</v>
      </c>
      <c r="L1162" s="2">
        <f t="shared" ref="L1162:L1193" si="476">IF($C1162=0,"-",P1162/$C1162)</f>
        <v>9.7684826577158108E-3</v>
      </c>
      <c r="M1162" s="2">
        <f t="shared" ref="M1162:M1193" si="477">IF(C1162=0,"-",(1-J1162-K1162-L1162))</f>
        <v>1.3125053791204083E-2</v>
      </c>
      <c r="N1162" s="1">
        <v>8892</v>
      </c>
      <c r="O1162" s="1">
        <v>13814</v>
      </c>
      <c r="P1162" s="1">
        <v>227</v>
      </c>
      <c r="Q1162" s="1">
        <v>255</v>
      </c>
      <c r="R1162" s="1">
        <v>15</v>
      </c>
      <c r="S1162" s="1">
        <v>15</v>
      </c>
      <c r="T1162" s="1">
        <v>9</v>
      </c>
      <c r="V1162" s="1">
        <v>11</v>
      </c>
      <c r="AG1162" s="7">
        <f>IF(Q1162&gt;0,RANK(Q1162,(N1162:P1162,Q1162:AE1162)),0)</f>
        <v>3</v>
      </c>
      <c r="AH1162" s="7">
        <f>IF(R1162&gt;0,RANK(R1162,(N1162:P1162,Q1162:AE1162)),0)</f>
        <v>5</v>
      </c>
      <c r="AI1162" s="7">
        <f>IF(T1162&gt;0,RANK(T1162,(N1162:P1162,Q1162:AE1162)),0)</f>
        <v>8</v>
      </c>
      <c r="AJ1162" s="7">
        <f>IF(S1162&gt;0,RANK(S1162,(N1162:P1162,Q1162:AE1162)),0)</f>
        <v>5</v>
      </c>
      <c r="AK1162" s="2">
        <f t="shared" ref="AK1162:AK1193" si="478">IF($C1162=0,"-",Q1162/$C1162)</f>
        <v>1.0973405628711594E-2</v>
      </c>
      <c r="AL1162" s="2">
        <f t="shared" ref="AL1162:AL1193" si="479">IF($C1162=0,"-",R1162/$C1162)</f>
        <v>6.4549444874774072E-4</v>
      </c>
      <c r="AM1162" s="2">
        <f t="shared" ref="AM1162:AM1193" si="480">IF($C1162=0,"-",T1162/$C1162)</f>
        <v>3.8729666924864449E-4</v>
      </c>
      <c r="AN1162" s="2">
        <f t="shared" ref="AN1162:AN1193" si="481">IF($C1162=0,"-",S1162/$C1162)</f>
        <v>6.4549444874774072E-4</v>
      </c>
      <c r="AP1162" t="s">
        <v>1042</v>
      </c>
      <c r="AQ1162" t="s">
        <v>1041</v>
      </c>
      <c r="AR1162">
        <v>7</v>
      </c>
      <c r="AT1162" s="93" t="s">
        <v>846</v>
      </c>
      <c r="AU1162" s="92" t="s">
        <v>1801</v>
      </c>
      <c r="AV1162" s="83" t="str">
        <f t="shared" ref="AV1162:AV1193" si="482">AT1162&amp;AU1162</f>
        <v>22001</v>
      </c>
      <c r="AX1162" s="7" t="s">
        <v>847</v>
      </c>
    </row>
    <row r="1163" spans="1:50" hidden="1" outlineLevel="1">
      <c r="A1163" t="s">
        <v>1479</v>
      </c>
      <c r="B1163" t="s">
        <v>1041</v>
      </c>
      <c r="C1163" s="1">
        <f t="shared" si="471"/>
        <v>8292</v>
      </c>
      <c r="D1163" s="7">
        <f>RANK(N1163,(N1163:P1163,Q1163:AE1163))</f>
        <v>2</v>
      </c>
      <c r="E1163" s="7">
        <f>RANK(O1163,(N1163:P1163,Q1163:AE1163))</f>
        <v>1</v>
      </c>
      <c r="F1163" s="7">
        <f>IF(P1163&gt;0,RANK(P1163,(N1163:P1163,Q1163:AE1163)),0)</f>
        <v>4</v>
      </c>
      <c r="G1163" s="1">
        <f t="shared" si="472"/>
        <v>121</v>
      </c>
      <c r="H1163" s="2">
        <f t="shared" si="473"/>
        <v>1.4592378195851423E-2</v>
      </c>
      <c r="I1163" s="2"/>
      <c r="J1163" s="2">
        <f t="shared" si="474"/>
        <v>0.47202122527737578</v>
      </c>
      <c r="K1163" s="2">
        <f t="shared" si="475"/>
        <v>0.48661360347322719</v>
      </c>
      <c r="L1163" s="2">
        <f t="shared" si="476"/>
        <v>1.3868789194404246E-2</v>
      </c>
      <c r="M1163" s="2">
        <f t="shared" si="477"/>
        <v>2.7496382054992791E-2</v>
      </c>
      <c r="N1163" s="1">
        <v>3914</v>
      </c>
      <c r="O1163" s="1">
        <v>4035</v>
      </c>
      <c r="P1163" s="1">
        <v>115</v>
      </c>
      <c r="Q1163" s="1">
        <v>135</v>
      </c>
      <c r="R1163" s="1">
        <v>30</v>
      </c>
      <c r="S1163" s="1">
        <v>44</v>
      </c>
      <c r="T1163" s="1">
        <v>10</v>
      </c>
      <c r="V1163" s="1">
        <v>9</v>
      </c>
      <c r="AG1163" s="7">
        <f>IF(Q1163&gt;0,RANK(Q1163,(N1163:P1163,Q1163:AE1163)),0)</f>
        <v>3</v>
      </c>
      <c r="AH1163" s="7">
        <f>IF(R1163&gt;0,RANK(R1163,(N1163:P1163,Q1163:AE1163)),0)</f>
        <v>6</v>
      </c>
      <c r="AI1163" s="7">
        <f>IF(T1163&gt;0,RANK(T1163,(N1163:P1163,Q1163:AE1163)),0)</f>
        <v>7</v>
      </c>
      <c r="AJ1163" s="7">
        <f>IF(S1163&gt;0,RANK(S1163,(N1163:P1163,Q1163:AE1163)),0)</f>
        <v>5</v>
      </c>
      <c r="AK1163" s="2">
        <f t="shared" si="478"/>
        <v>1.6280752532561504E-2</v>
      </c>
      <c r="AL1163" s="2">
        <f t="shared" si="479"/>
        <v>3.6179450072358899E-3</v>
      </c>
      <c r="AM1163" s="2">
        <f t="shared" si="480"/>
        <v>1.20598166907863E-3</v>
      </c>
      <c r="AN1163" s="2">
        <f t="shared" si="481"/>
        <v>5.3063193439459718E-3</v>
      </c>
      <c r="AP1163" t="s">
        <v>1479</v>
      </c>
      <c r="AQ1163" t="s">
        <v>1041</v>
      </c>
      <c r="AT1163" s="93" t="s">
        <v>846</v>
      </c>
      <c r="AU1163" s="92" t="s">
        <v>1802</v>
      </c>
      <c r="AV1163" s="83" t="str">
        <f t="shared" si="482"/>
        <v>22003</v>
      </c>
      <c r="AX1163" s="7" t="s">
        <v>847</v>
      </c>
    </row>
    <row r="1164" spans="1:50" hidden="1" outlineLevel="1">
      <c r="A1164" t="s">
        <v>2219</v>
      </c>
      <c r="B1164" t="s">
        <v>1041</v>
      </c>
      <c r="C1164" s="1">
        <f t="shared" si="471"/>
        <v>30844</v>
      </c>
      <c r="D1164" s="7">
        <f>RANK(N1164,(N1164:P1164,Q1164:AE1164))</f>
        <v>2</v>
      </c>
      <c r="E1164" s="7">
        <f>RANK(O1164,(N1164:P1164,Q1164:AE1164))</f>
        <v>1</v>
      </c>
      <c r="F1164" s="7">
        <f>IF(P1164&gt;0,RANK(P1164,(N1164:P1164,Q1164:AE1164)),0)</f>
        <v>3</v>
      </c>
      <c r="G1164" s="1">
        <f t="shared" si="472"/>
        <v>3433</v>
      </c>
      <c r="H1164" s="2">
        <f t="shared" si="473"/>
        <v>0.11130203605239268</v>
      </c>
      <c r="I1164" s="2"/>
      <c r="J1164" s="2">
        <f t="shared" si="474"/>
        <v>0.43395798210348852</v>
      </c>
      <c r="K1164" s="2">
        <f t="shared" si="475"/>
        <v>0.54526001815588121</v>
      </c>
      <c r="L1164" s="2">
        <f t="shared" si="476"/>
        <v>1.1023213590973933E-2</v>
      </c>
      <c r="M1164" s="2">
        <f t="shared" si="477"/>
        <v>9.7587861496563968E-3</v>
      </c>
      <c r="N1164" s="1">
        <v>13385</v>
      </c>
      <c r="O1164" s="1">
        <v>16818</v>
      </c>
      <c r="P1164" s="1">
        <v>340</v>
      </c>
      <c r="Q1164" s="1">
        <v>201</v>
      </c>
      <c r="R1164" s="1">
        <v>47</v>
      </c>
      <c r="S1164" s="1">
        <v>31</v>
      </c>
      <c r="T1164" s="1">
        <v>11</v>
      </c>
      <c r="V1164" s="1">
        <v>11</v>
      </c>
      <c r="AG1164" s="7">
        <f>IF(Q1164&gt;0,RANK(Q1164,(N1164:P1164,Q1164:AE1164)),0)</f>
        <v>4</v>
      </c>
      <c r="AH1164" s="7">
        <f>IF(R1164&gt;0,RANK(R1164,(N1164:P1164,Q1164:AE1164)),0)</f>
        <v>5</v>
      </c>
      <c r="AI1164" s="7">
        <f>IF(T1164&gt;0,RANK(T1164,(N1164:P1164,Q1164:AE1164)),0)</f>
        <v>7</v>
      </c>
      <c r="AJ1164" s="7">
        <f>IF(S1164&gt;0,RANK(S1164,(N1164:P1164,Q1164:AE1164)),0)</f>
        <v>6</v>
      </c>
      <c r="AK1164" s="2">
        <f t="shared" si="478"/>
        <v>6.5166645052522369E-3</v>
      </c>
      <c r="AL1164" s="2">
        <f t="shared" si="479"/>
        <v>1.5237971728699262E-3</v>
      </c>
      <c r="AM1164" s="2">
        <f t="shared" si="480"/>
        <v>3.566333808844508E-4</v>
      </c>
      <c r="AN1164" s="2">
        <f t="shared" si="481"/>
        <v>1.0050577097652704E-3</v>
      </c>
      <c r="AP1164" t="s">
        <v>2219</v>
      </c>
      <c r="AQ1164" t="s">
        <v>1041</v>
      </c>
      <c r="AT1164" s="93" t="s">
        <v>846</v>
      </c>
      <c r="AU1164" s="92" t="s">
        <v>1803</v>
      </c>
      <c r="AV1164" s="83" t="str">
        <f t="shared" si="482"/>
        <v>22005</v>
      </c>
      <c r="AX1164" s="7" t="s">
        <v>847</v>
      </c>
    </row>
    <row r="1165" spans="1:50" hidden="1" outlineLevel="1">
      <c r="A1165" t="s">
        <v>1619</v>
      </c>
      <c r="B1165" t="s">
        <v>1041</v>
      </c>
      <c r="C1165" s="1">
        <f t="shared" si="471"/>
        <v>10053</v>
      </c>
      <c r="D1165" s="7">
        <f>RANK(N1165,(N1165:P1165,Q1165:AE1165))</f>
        <v>1</v>
      </c>
      <c r="E1165" s="7">
        <f>RANK(O1165,(N1165:P1165,Q1165:AE1165))</f>
        <v>2</v>
      </c>
      <c r="F1165" s="7">
        <f>IF(P1165&gt;0,RANK(P1165,(N1165:P1165,Q1165:AE1165)),0)</f>
        <v>4</v>
      </c>
      <c r="G1165" s="1">
        <f t="shared" si="472"/>
        <v>834</v>
      </c>
      <c r="H1165" s="2">
        <f t="shared" si="473"/>
        <v>8.2960310355117875E-2</v>
      </c>
      <c r="I1165" s="2"/>
      <c r="J1165" s="2">
        <f t="shared" si="474"/>
        <v>0.51944693126429919</v>
      </c>
      <c r="K1165" s="2">
        <f t="shared" si="475"/>
        <v>0.43648662090918133</v>
      </c>
      <c r="L1165" s="2">
        <f t="shared" si="476"/>
        <v>1.183726250870387E-2</v>
      </c>
      <c r="M1165" s="2">
        <f t="shared" si="477"/>
        <v>3.2229185317815601E-2</v>
      </c>
      <c r="N1165" s="1">
        <v>5222</v>
      </c>
      <c r="O1165" s="1">
        <v>4388</v>
      </c>
      <c r="P1165" s="1">
        <v>119</v>
      </c>
      <c r="Q1165" s="1">
        <v>163</v>
      </c>
      <c r="R1165" s="1">
        <v>26</v>
      </c>
      <c r="S1165" s="1">
        <v>93</v>
      </c>
      <c r="T1165" s="1">
        <v>20</v>
      </c>
      <c r="V1165" s="1">
        <v>22</v>
      </c>
      <c r="AG1165" s="7">
        <f>IF(Q1165&gt;0,RANK(Q1165,(N1165:P1165,Q1165:AE1165)),0)</f>
        <v>3</v>
      </c>
      <c r="AH1165" s="7">
        <f>IF(R1165&gt;0,RANK(R1165,(N1165:P1165,Q1165:AE1165)),0)</f>
        <v>6</v>
      </c>
      <c r="AI1165" s="7">
        <f>IF(T1165&gt;0,RANK(T1165,(N1165:P1165,Q1165:AE1165)),0)</f>
        <v>8</v>
      </c>
      <c r="AJ1165" s="7">
        <f>IF(S1165&gt;0,RANK(S1165,(N1165:P1165,Q1165:AE1165)),0)</f>
        <v>5</v>
      </c>
      <c r="AK1165" s="2">
        <f t="shared" si="478"/>
        <v>1.6214065453098579E-2</v>
      </c>
      <c r="AL1165" s="2">
        <f t="shared" si="479"/>
        <v>2.5862926489605095E-3</v>
      </c>
      <c r="AM1165" s="2">
        <f t="shared" si="480"/>
        <v>1.9894558838157764E-3</v>
      </c>
      <c r="AN1165" s="2">
        <f t="shared" si="481"/>
        <v>9.2509698597433593E-3</v>
      </c>
      <c r="AP1165" t="s">
        <v>1619</v>
      </c>
      <c r="AQ1165" t="s">
        <v>1041</v>
      </c>
      <c r="AR1165">
        <v>3</v>
      </c>
      <c r="AT1165" s="93" t="s">
        <v>846</v>
      </c>
      <c r="AU1165" s="92" t="s">
        <v>2150</v>
      </c>
      <c r="AV1165" s="83" t="str">
        <f t="shared" si="482"/>
        <v>22007</v>
      </c>
      <c r="AX1165" s="7" t="s">
        <v>847</v>
      </c>
    </row>
    <row r="1166" spans="1:50" hidden="1" outlineLevel="1">
      <c r="A1166" t="s">
        <v>496</v>
      </c>
      <c r="B1166" t="s">
        <v>1041</v>
      </c>
      <c r="C1166" s="1">
        <f t="shared" si="471"/>
        <v>14653</v>
      </c>
      <c r="D1166" s="7">
        <f>RANK(N1166,(N1166:P1166,Q1166:AE1166))</f>
        <v>2</v>
      </c>
      <c r="E1166" s="7">
        <f>RANK(O1166,(N1166:P1166,Q1166:AE1166))</f>
        <v>1</v>
      </c>
      <c r="F1166" s="7">
        <f>IF(P1166&gt;0,RANK(P1166,(N1166:P1166,Q1166:AE1166)),0)</f>
        <v>4</v>
      </c>
      <c r="G1166" s="1">
        <f t="shared" si="472"/>
        <v>628</v>
      </c>
      <c r="H1166" s="2">
        <f t="shared" si="473"/>
        <v>4.2858117791578519E-2</v>
      </c>
      <c r="I1166" s="2"/>
      <c r="J1166" s="2">
        <f t="shared" si="474"/>
        <v>0.45731249573466182</v>
      </c>
      <c r="K1166" s="2">
        <f t="shared" si="475"/>
        <v>0.50017061352624037</v>
      </c>
      <c r="L1166" s="2">
        <f t="shared" si="476"/>
        <v>1.1601719784344502E-2</v>
      </c>
      <c r="M1166" s="2">
        <f t="shared" si="477"/>
        <v>3.091517095475331E-2</v>
      </c>
      <c r="N1166" s="1">
        <v>6701</v>
      </c>
      <c r="O1166" s="1">
        <v>7329</v>
      </c>
      <c r="P1166" s="1">
        <v>170</v>
      </c>
      <c r="Q1166" s="1">
        <v>268</v>
      </c>
      <c r="R1166" s="1">
        <v>37</v>
      </c>
      <c r="S1166" s="1">
        <v>101</v>
      </c>
      <c r="T1166" s="1">
        <v>28</v>
      </c>
      <c r="V1166" s="1">
        <v>19</v>
      </c>
      <c r="AG1166" s="7">
        <f>IF(Q1166&gt;0,RANK(Q1166,(N1166:P1166,Q1166:AE1166)),0)</f>
        <v>3</v>
      </c>
      <c r="AH1166" s="7">
        <f>IF(R1166&gt;0,RANK(R1166,(N1166:P1166,Q1166:AE1166)),0)</f>
        <v>6</v>
      </c>
      <c r="AI1166" s="7">
        <f>IF(T1166&gt;0,RANK(T1166,(N1166:P1166,Q1166:AE1166)),0)</f>
        <v>7</v>
      </c>
      <c r="AJ1166" s="7">
        <f>IF(S1166&gt;0,RANK(S1166,(N1166:P1166,Q1166:AE1166)),0)</f>
        <v>5</v>
      </c>
      <c r="AK1166" s="2">
        <f t="shared" si="478"/>
        <v>1.8289770012966628E-2</v>
      </c>
      <c r="AL1166" s="2">
        <f t="shared" si="479"/>
        <v>2.5250801883573331E-3</v>
      </c>
      <c r="AM1166" s="2">
        <f t="shared" si="480"/>
        <v>1.9108714938920357E-3</v>
      </c>
      <c r="AN1166" s="2">
        <f t="shared" si="481"/>
        <v>6.8927864601105579E-3</v>
      </c>
      <c r="AP1166" t="s">
        <v>496</v>
      </c>
      <c r="AQ1166" t="s">
        <v>1041</v>
      </c>
      <c r="AR1166">
        <v>5</v>
      </c>
      <c r="AT1166" s="93" t="s">
        <v>846</v>
      </c>
      <c r="AU1166" s="92" t="s">
        <v>2454</v>
      </c>
      <c r="AV1166" s="83" t="str">
        <f t="shared" si="482"/>
        <v>22009</v>
      </c>
      <c r="AX1166" s="7" t="s">
        <v>847</v>
      </c>
    </row>
    <row r="1167" spans="1:50" hidden="1" outlineLevel="1">
      <c r="A1167" t="s">
        <v>677</v>
      </c>
      <c r="B1167" t="s">
        <v>1041</v>
      </c>
      <c r="C1167" s="1">
        <f t="shared" si="471"/>
        <v>12205</v>
      </c>
      <c r="D1167" s="7">
        <f>RANK(N1167,(N1167:P1167,Q1167:AE1167))</f>
        <v>2</v>
      </c>
      <c r="E1167" s="7">
        <f>RANK(O1167,(N1167:P1167,Q1167:AE1167))</f>
        <v>1</v>
      </c>
      <c r="F1167" s="7">
        <f>IF(P1167&gt;0,RANK(P1167,(N1167:P1167,Q1167:AE1167)),0)</f>
        <v>3</v>
      </c>
      <c r="G1167" s="1">
        <f t="shared" si="472"/>
        <v>3904</v>
      </c>
      <c r="H1167" s="2">
        <f t="shared" si="473"/>
        <v>0.31986890618598934</v>
      </c>
      <c r="I1167" s="2"/>
      <c r="J1167" s="2">
        <f t="shared" si="474"/>
        <v>0.32429332240884884</v>
      </c>
      <c r="K1167" s="2">
        <f t="shared" si="475"/>
        <v>0.64416222859483818</v>
      </c>
      <c r="L1167" s="2">
        <f t="shared" si="476"/>
        <v>1.2699713232281851E-2</v>
      </c>
      <c r="M1167" s="2">
        <f t="shared" si="477"/>
        <v>1.8844735764031072E-2</v>
      </c>
      <c r="N1167" s="1">
        <v>3958</v>
      </c>
      <c r="O1167" s="1">
        <v>7862</v>
      </c>
      <c r="P1167" s="1">
        <v>155</v>
      </c>
      <c r="Q1167" s="1">
        <v>122</v>
      </c>
      <c r="R1167" s="1">
        <v>18</v>
      </c>
      <c r="S1167" s="1">
        <v>69</v>
      </c>
      <c r="T1167" s="1">
        <v>15</v>
      </c>
      <c r="V1167" s="1">
        <v>6</v>
      </c>
      <c r="AG1167" s="7">
        <f>IF(Q1167&gt;0,RANK(Q1167,(N1167:P1167,Q1167:AE1167)),0)</f>
        <v>4</v>
      </c>
      <c r="AH1167" s="7">
        <f>IF(R1167&gt;0,RANK(R1167,(N1167:P1167,Q1167:AE1167)),0)</f>
        <v>6</v>
      </c>
      <c r="AI1167" s="7">
        <f>IF(T1167&gt;0,RANK(T1167,(N1167:P1167,Q1167:AE1167)),0)</f>
        <v>7</v>
      </c>
      <c r="AJ1167" s="7">
        <f>IF(S1167&gt;0,RANK(S1167,(N1167:P1167,Q1167:AE1167)),0)</f>
        <v>5</v>
      </c>
      <c r="AK1167" s="2">
        <f t="shared" si="478"/>
        <v>9.995903318312167E-3</v>
      </c>
      <c r="AL1167" s="2">
        <f t="shared" si="479"/>
        <v>1.4748054076198279E-3</v>
      </c>
      <c r="AM1167" s="2">
        <f t="shared" si="480"/>
        <v>1.2290045063498567E-3</v>
      </c>
      <c r="AN1167" s="2">
        <f t="shared" si="481"/>
        <v>5.6534207292093406E-3</v>
      </c>
      <c r="AP1167" t="s">
        <v>677</v>
      </c>
      <c r="AQ1167" t="s">
        <v>1041</v>
      </c>
      <c r="AR1167">
        <v>4</v>
      </c>
      <c r="AT1167" s="93" t="s">
        <v>846</v>
      </c>
      <c r="AU1167" s="92" t="s">
        <v>2455</v>
      </c>
      <c r="AV1167" s="83" t="str">
        <f t="shared" si="482"/>
        <v>22011</v>
      </c>
      <c r="AX1167" s="7" t="s">
        <v>847</v>
      </c>
    </row>
    <row r="1168" spans="1:50" hidden="1" outlineLevel="1">
      <c r="A1168" t="s">
        <v>678</v>
      </c>
      <c r="B1168" t="s">
        <v>1041</v>
      </c>
      <c r="C1168" s="1">
        <f t="shared" si="471"/>
        <v>7006</v>
      </c>
      <c r="D1168" s="7">
        <f>RANK(N1168,(N1168:P1168,Q1168:AE1168))</f>
        <v>1</v>
      </c>
      <c r="E1168" s="7">
        <f>RANK(O1168,(N1168:P1168,Q1168:AE1168))</f>
        <v>2</v>
      </c>
      <c r="F1168" s="7">
        <f>IF(P1168&gt;0,RANK(P1168,(N1168:P1168,Q1168:AE1168)),0)</f>
        <v>5</v>
      </c>
      <c r="G1168" s="1">
        <f t="shared" si="472"/>
        <v>144</v>
      </c>
      <c r="H1168" s="2">
        <f t="shared" si="473"/>
        <v>2.0553811019126463E-2</v>
      </c>
      <c r="I1168" s="2"/>
      <c r="J1168" s="2">
        <f t="shared" si="474"/>
        <v>0.48715386811304595</v>
      </c>
      <c r="K1168" s="2">
        <f t="shared" si="475"/>
        <v>0.4666000570939195</v>
      </c>
      <c r="L1168" s="2">
        <f t="shared" si="476"/>
        <v>7.1367399371966888E-3</v>
      </c>
      <c r="M1168" s="2">
        <f t="shared" si="477"/>
        <v>3.9109334855837861E-2</v>
      </c>
      <c r="N1168" s="1">
        <v>3413</v>
      </c>
      <c r="O1168" s="1">
        <v>3269</v>
      </c>
      <c r="P1168" s="1">
        <v>50</v>
      </c>
      <c r="Q1168" s="1">
        <v>152</v>
      </c>
      <c r="R1168" s="1">
        <v>11</v>
      </c>
      <c r="S1168" s="1">
        <v>95</v>
      </c>
      <c r="T1168" s="1">
        <v>3</v>
      </c>
      <c r="V1168" s="1">
        <v>13</v>
      </c>
      <c r="AG1168" s="7">
        <f>IF(Q1168&gt;0,RANK(Q1168,(N1168:P1168,Q1168:AE1168)),0)</f>
        <v>3</v>
      </c>
      <c r="AH1168" s="7">
        <f>IF(R1168&gt;0,RANK(R1168,(N1168:P1168,Q1168:AE1168)),0)</f>
        <v>7</v>
      </c>
      <c r="AI1168" s="7">
        <f>IF(T1168&gt;0,RANK(T1168,(N1168:P1168,Q1168:AE1168)),0)</f>
        <v>8</v>
      </c>
      <c r="AJ1168" s="7">
        <f>IF(S1168&gt;0,RANK(S1168,(N1168:P1168,Q1168:AE1168)),0)</f>
        <v>4</v>
      </c>
      <c r="AK1168" s="2">
        <f t="shared" si="478"/>
        <v>2.1695689409077932E-2</v>
      </c>
      <c r="AL1168" s="2">
        <f t="shared" si="479"/>
        <v>1.5700827861832715E-3</v>
      </c>
      <c r="AM1168" s="2">
        <f t="shared" si="480"/>
        <v>4.2820439623180134E-4</v>
      </c>
      <c r="AN1168" s="2">
        <f t="shared" si="481"/>
        <v>1.3559805880673709E-2</v>
      </c>
      <c r="AP1168" t="s">
        <v>678</v>
      </c>
      <c r="AQ1168" t="s">
        <v>1041</v>
      </c>
      <c r="AR1168">
        <v>4</v>
      </c>
      <c r="AT1168" s="93" t="s">
        <v>846</v>
      </c>
      <c r="AU1168" s="92" t="s">
        <v>2456</v>
      </c>
      <c r="AV1168" s="83" t="str">
        <f t="shared" si="482"/>
        <v>22013</v>
      </c>
      <c r="AX1168" s="7" t="s">
        <v>847</v>
      </c>
    </row>
    <row r="1169" spans="1:50" hidden="1" outlineLevel="1">
      <c r="A1169" t="s">
        <v>531</v>
      </c>
      <c r="B1169" t="s">
        <v>1041</v>
      </c>
      <c r="C1169" s="1">
        <f t="shared" si="471"/>
        <v>35915</v>
      </c>
      <c r="D1169" s="7">
        <f>RANK(N1169,(N1169:P1169,Q1169:AE1169))</f>
        <v>2</v>
      </c>
      <c r="E1169" s="7">
        <f>RANK(O1169,(N1169:P1169,Q1169:AE1169))</f>
        <v>1</v>
      </c>
      <c r="F1169" s="7">
        <f>IF(P1169&gt;0,RANK(P1169,(N1169:P1169,Q1169:AE1169)),0)</f>
        <v>3</v>
      </c>
      <c r="G1169" s="1">
        <f t="shared" si="472"/>
        <v>11291</v>
      </c>
      <c r="H1169" s="2">
        <f t="shared" si="473"/>
        <v>0.31438117778087149</v>
      </c>
      <c r="I1169" s="2"/>
      <c r="J1169" s="2">
        <f t="shared" si="474"/>
        <v>0.33225671724906031</v>
      </c>
      <c r="K1169" s="2">
        <f t="shared" si="475"/>
        <v>0.64663789502993174</v>
      </c>
      <c r="L1169" s="2">
        <f t="shared" si="476"/>
        <v>8.2138382291521653E-3</v>
      </c>
      <c r="M1169" s="2">
        <f t="shared" si="477"/>
        <v>1.2891549491855841E-2</v>
      </c>
      <c r="N1169" s="1">
        <v>11933</v>
      </c>
      <c r="O1169" s="1">
        <v>23224</v>
      </c>
      <c r="P1169" s="1">
        <v>295</v>
      </c>
      <c r="Q1169" s="1">
        <v>184</v>
      </c>
      <c r="R1169" s="1">
        <v>39</v>
      </c>
      <c r="S1169" s="1">
        <v>220</v>
      </c>
      <c r="T1169" s="1">
        <v>11</v>
      </c>
      <c r="V1169" s="1">
        <v>9</v>
      </c>
      <c r="AG1169" s="7">
        <f>IF(Q1169&gt;0,RANK(Q1169,(N1169:P1169,Q1169:AE1169)),0)</f>
        <v>5</v>
      </c>
      <c r="AH1169" s="7">
        <f>IF(R1169&gt;0,RANK(R1169,(N1169:P1169,Q1169:AE1169)),0)</f>
        <v>6</v>
      </c>
      <c r="AI1169" s="7">
        <f>IF(T1169&gt;0,RANK(T1169,(N1169:P1169,Q1169:AE1169)),0)</f>
        <v>7</v>
      </c>
      <c r="AJ1169" s="7">
        <f>IF(S1169&gt;0,RANK(S1169,(N1169:P1169,Q1169:AE1169)),0)</f>
        <v>4</v>
      </c>
      <c r="AK1169" s="2">
        <f t="shared" si="478"/>
        <v>5.1232075734372823E-3</v>
      </c>
      <c r="AL1169" s="2">
        <f t="shared" si="479"/>
        <v>1.0858972574133371E-3</v>
      </c>
      <c r="AM1169" s="2">
        <f t="shared" si="480"/>
        <v>3.0627871362940275E-4</v>
      </c>
      <c r="AN1169" s="2">
        <f t="shared" si="481"/>
        <v>6.1255742725880554E-3</v>
      </c>
      <c r="AP1169" t="s">
        <v>531</v>
      </c>
      <c r="AQ1169" t="s">
        <v>1041</v>
      </c>
      <c r="AR1169">
        <v>4</v>
      </c>
      <c r="AT1169" s="93" t="s">
        <v>846</v>
      </c>
      <c r="AU1169" s="92" t="s">
        <v>1466</v>
      </c>
      <c r="AV1169" s="83" t="str">
        <f t="shared" si="482"/>
        <v>22015</v>
      </c>
      <c r="AX1169" s="7" t="s">
        <v>847</v>
      </c>
    </row>
    <row r="1170" spans="1:50" hidden="1" outlineLevel="1">
      <c r="A1170" t="s">
        <v>2453</v>
      </c>
      <c r="B1170" t="s">
        <v>1041</v>
      </c>
      <c r="C1170" s="1">
        <f t="shared" si="471"/>
        <v>95639</v>
      </c>
      <c r="D1170" s="7">
        <f>RANK(N1170,(N1170:P1170,Q1170:AE1170))</f>
        <v>1</v>
      </c>
      <c r="E1170" s="7">
        <f>RANK(O1170,(N1170:P1170,Q1170:AE1170))</f>
        <v>2</v>
      </c>
      <c r="F1170" s="7">
        <f>IF(P1170&gt;0,RANK(P1170,(N1170:P1170,Q1170:AE1170)),0)</f>
        <v>3</v>
      </c>
      <c r="G1170" s="1">
        <f t="shared" si="472"/>
        <v>723</v>
      </c>
      <c r="H1170" s="2">
        <f t="shared" si="473"/>
        <v>7.5596775374062886E-3</v>
      </c>
      <c r="I1170" s="2"/>
      <c r="J1170" s="2">
        <f t="shared" si="474"/>
        <v>0.49697299218937879</v>
      </c>
      <c r="K1170" s="2">
        <f t="shared" si="475"/>
        <v>0.48941331465197252</v>
      </c>
      <c r="L1170" s="2">
        <f t="shared" si="476"/>
        <v>7.6746933782243648E-3</v>
      </c>
      <c r="M1170" s="2">
        <f t="shared" si="477"/>
        <v>5.9389997804242672E-3</v>
      </c>
      <c r="N1170" s="1">
        <v>47530</v>
      </c>
      <c r="O1170" s="1">
        <v>46807</v>
      </c>
      <c r="P1170" s="1">
        <v>734</v>
      </c>
      <c r="Q1170" s="1">
        <v>338</v>
      </c>
      <c r="R1170" s="1">
        <v>113</v>
      </c>
      <c r="S1170" s="1">
        <v>59</v>
      </c>
      <c r="T1170" s="1">
        <v>32</v>
      </c>
      <c r="V1170" s="1">
        <v>26</v>
      </c>
      <c r="AG1170" s="7">
        <f>IF(Q1170&gt;0,RANK(Q1170,(N1170:P1170,Q1170:AE1170)),0)</f>
        <v>4</v>
      </c>
      <c r="AH1170" s="7">
        <f>IF(R1170&gt;0,RANK(R1170,(N1170:P1170,Q1170:AE1170)),0)</f>
        <v>5</v>
      </c>
      <c r="AI1170" s="7">
        <f>IF(T1170&gt;0,RANK(T1170,(N1170:P1170,Q1170:AE1170)),0)</f>
        <v>7</v>
      </c>
      <c r="AJ1170" s="7">
        <f>IF(S1170&gt;0,RANK(S1170,(N1170:P1170,Q1170:AE1170)),0)</f>
        <v>6</v>
      </c>
      <c r="AK1170" s="2">
        <f t="shared" si="478"/>
        <v>3.5341231087736174E-3</v>
      </c>
      <c r="AL1170" s="2">
        <f t="shared" si="479"/>
        <v>1.1815263647675111E-3</v>
      </c>
      <c r="AM1170" s="2">
        <f t="shared" si="480"/>
        <v>3.3459153692531288E-4</v>
      </c>
      <c r="AN1170" s="2">
        <f t="shared" si="481"/>
        <v>6.1690314620604567E-4</v>
      </c>
      <c r="AP1170" t="s">
        <v>2453</v>
      </c>
      <c r="AQ1170" t="s">
        <v>1041</v>
      </c>
      <c r="AR1170">
        <v>4</v>
      </c>
      <c r="AT1170" s="93" t="s">
        <v>846</v>
      </c>
      <c r="AU1170" s="92" t="s">
        <v>1467</v>
      </c>
      <c r="AV1170" s="83" t="str">
        <f t="shared" si="482"/>
        <v>22017</v>
      </c>
      <c r="AX1170" s="7" t="s">
        <v>847</v>
      </c>
    </row>
    <row r="1171" spans="1:50" hidden="1" outlineLevel="1">
      <c r="A1171" t="s">
        <v>2499</v>
      </c>
      <c r="B1171" t="s">
        <v>1041</v>
      </c>
      <c r="C1171" s="1">
        <f t="shared" si="471"/>
        <v>73636</v>
      </c>
      <c r="D1171" s="7">
        <f>RANK(N1171,(N1171:P1171,Q1171:AE1171))</f>
        <v>2</v>
      </c>
      <c r="E1171" s="7">
        <f>RANK(O1171,(N1171:P1171,Q1171:AE1171))</f>
        <v>1</v>
      </c>
      <c r="F1171" s="7">
        <f>IF(P1171&gt;0,RANK(P1171,(N1171:P1171,Q1171:AE1171)),0)</f>
        <v>3</v>
      </c>
      <c r="G1171" s="1">
        <f t="shared" si="472"/>
        <v>4167</v>
      </c>
      <c r="H1171" s="2">
        <f t="shared" si="473"/>
        <v>5.6589168341572058E-2</v>
      </c>
      <c r="I1171" s="2"/>
      <c r="J1171" s="2">
        <f t="shared" si="474"/>
        <v>0.46063066978108536</v>
      </c>
      <c r="K1171" s="2">
        <f t="shared" si="475"/>
        <v>0.51721983812265737</v>
      </c>
      <c r="L1171" s="2">
        <f t="shared" si="476"/>
        <v>1.2154381009288935E-2</v>
      </c>
      <c r="M1171" s="2">
        <f t="shared" si="477"/>
        <v>9.995111086968338E-3</v>
      </c>
      <c r="N1171" s="1">
        <v>33919</v>
      </c>
      <c r="O1171" s="1">
        <v>38086</v>
      </c>
      <c r="P1171" s="1">
        <v>895</v>
      </c>
      <c r="Q1171" s="1">
        <v>529</v>
      </c>
      <c r="R1171" s="1">
        <v>110</v>
      </c>
      <c r="S1171" s="1">
        <v>49</v>
      </c>
      <c r="T1171" s="1">
        <v>21</v>
      </c>
      <c r="V1171" s="1">
        <v>27</v>
      </c>
      <c r="AG1171" s="7">
        <f>IF(Q1171&gt;0,RANK(Q1171,(N1171:P1171,Q1171:AE1171)),0)</f>
        <v>4</v>
      </c>
      <c r="AH1171" s="7">
        <f>IF(R1171&gt;0,RANK(R1171,(N1171:P1171,Q1171:AE1171)),0)</f>
        <v>5</v>
      </c>
      <c r="AI1171" s="7">
        <f>IF(T1171&gt;0,RANK(T1171,(N1171:P1171,Q1171:AE1171)),0)</f>
        <v>8</v>
      </c>
      <c r="AJ1171" s="7">
        <f>IF(S1171&gt;0,RANK(S1171,(N1171:P1171,Q1171:AE1171)),0)</f>
        <v>6</v>
      </c>
      <c r="AK1171" s="2">
        <f t="shared" si="478"/>
        <v>7.1839860937584878E-3</v>
      </c>
      <c r="AL1171" s="2">
        <f t="shared" si="479"/>
        <v>1.4938345374545059E-3</v>
      </c>
      <c r="AM1171" s="2">
        <f t="shared" si="480"/>
        <v>2.8518659351404205E-4</v>
      </c>
      <c r="AN1171" s="2">
        <f t="shared" si="481"/>
        <v>6.6543538486609811E-4</v>
      </c>
      <c r="AP1171" t="s">
        <v>2499</v>
      </c>
      <c r="AQ1171" t="s">
        <v>1041</v>
      </c>
      <c r="AR1171">
        <v>7</v>
      </c>
      <c r="AT1171" s="93" t="s">
        <v>846</v>
      </c>
      <c r="AU1171" s="92" t="s">
        <v>1468</v>
      </c>
      <c r="AV1171" s="83" t="str">
        <f t="shared" si="482"/>
        <v>22019</v>
      </c>
      <c r="AX1171" s="7" t="s">
        <v>847</v>
      </c>
    </row>
    <row r="1172" spans="1:50" hidden="1" outlineLevel="1">
      <c r="A1172" t="s">
        <v>1872</v>
      </c>
      <c r="B1172" t="s">
        <v>1041</v>
      </c>
      <c r="C1172" s="1">
        <f t="shared" si="471"/>
        <v>4328</v>
      </c>
      <c r="D1172" s="7">
        <f>RANK(N1172,(N1172:P1172,Q1172:AE1172))</f>
        <v>2</v>
      </c>
      <c r="E1172" s="7">
        <f>RANK(O1172,(N1172:P1172,Q1172:AE1172))</f>
        <v>1</v>
      </c>
      <c r="F1172" s="7">
        <f>IF(P1172&gt;0,RANK(P1172,(N1172:P1172,Q1172:AE1172)),0)</f>
        <v>4</v>
      </c>
      <c r="G1172" s="1">
        <f t="shared" si="472"/>
        <v>1458</v>
      </c>
      <c r="H1172" s="2">
        <f t="shared" si="473"/>
        <v>0.33687615526802217</v>
      </c>
      <c r="I1172" s="2"/>
      <c r="J1172" s="2">
        <f t="shared" si="474"/>
        <v>0.31400184842883549</v>
      </c>
      <c r="K1172" s="2">
        <f t="shared" si="475"/>
        <v>0.65087800369685767</v>
      </c>
      <c r="L1172" s="2">
        <f t="shared" si="476"/>
        <v>8.5489833641404812E-3</v>
      </c>
      <c r="M1172" s="2">
        <f t="shared" si="477"/>
        <v>2.6571164510166358E-2</v>
      </c>
      <c r="N1172" s="1">
        <v>1359</v>
      </c>
      <c r="O1172" s="1">
        <v>2817</v>
      </c>
      <c r="P1172" s="1">
        <v>37</v>
      </c>
      <c r="Q1172" s="1">
        <v>66</v>
      </c>
      <c r="R1172" s="1">
        <v>5</v>
      </c>
      <c r="S1172" s="1">
        <v>33</v>
      </c>
      <c r="T1172" s="1">
        <v>5</v>
      </c>
      <c r="V1172" s="1">
        <v>6</v>
      </c>
      <c r="AG1172" s="7">
        <f>IF(Q1172&gt;0,RANK(Q1172,(N1172:P1172,Q1172:AE1172)),0)</f>
        <v>3</v>
      </c>
      <c r="AH1172" s="7">
        <f>IF(R1172&gt;0,RANK(R1172,(N1172:P1172,Q1172:AE1172)),0)</f>
        <v>7</v>
      </c>
      <c r="AI1172" s="7">
        <f>IF(T1172&gt;0,RANK(T1172,(N1172:P1172,Q1172:AE1172)),0)</f>
        <v>7</v>
      </c>
      <c r="AJ1172" s="7">
        <f>IF(S1172&gt;0,RANK(S1172,(N1172:P1172,Q1172:AE1172)),0)</f>
        <v>5</v>
      </c>
      <c r="AK1172" s="2">
        <f t="shared" si="478"/>
        <v>1.5249537892791128E-2</v>
      </c>
      <c r="AL1172" s="2">
        <f t="shared" si="479"/>
        <v>1.1552680221811461E-3</v>
      </c>
      <c r="AM1172" s="2">
        <f t="shared" si="480"/>
        <v>1.1552680221811461E-3</v>
      </c>
      <c r="AN1172" s="2">
        <f t="shared" si="481"/>
        <v>7.624768946395564E-3</v>
      </c>
      <c r="AP1172" t="s">
        <v>1872</v>
      </c>
      <c r="AQ1172" t="s">
        <v>1041</v>
      </c>
      <c r="AR1172">
        <v>5</v>
      </c>
      <c r="AT1172" s="93" t="s">
        <v>846</v>
      </c>
      <c r="AU1172" s="92" t="s">
        <v>458</v>
      </c>
      <c r="AV1172" s="83" t="str">
        <f t="shared" si="482"/>
        <v>22021</v>
      </c>
      <c r="AX1172" s="7" t="s">
        <v>847</v>
      </c>
    </row>
    <row r="1173" spans="1:50" hidden="1" outlineLevel="1">
      <c r="A1173" t="s">
        <v>2500</v>
      </c>
      <c r="B1173" t="s">
        <v>1041</v>
      </c>
      <c r="C1173" s="1">
        <f t="shared" si="471"/>
        <v>4183</v>
      </c>
      <c r="D1173" s="7">
        <f>RANK(N1173,(N1173:P1173,Q1173:AE1173))</f>
        <v>2</v>
      </c>
      <c r="E1173" s="7">
        <f>RANK(O1173,(N1173:P1173,Q1173:AE1173))</f>
        <v>1</v>
      </c>
      <c r="F1173" s="7">
        <f>IF(P1173&gt;0,RANK(P1173,(N1173:P1173,Q1173:AE1173)),0)</f>
        <v>4</v>
      </c>
      <c r="G1173" s="1">
        <f t="shared" si="472"/>
        <v>1158</v>
      </c>
      <c r="H1173" s="2">
        <f t="shared" si="473"/>
        <v>0.27683480755438683</v>
      </c>
      <c r="I1173" s="2"/>
      <c r="J1173" s="2">
        <f t="shared" si="474"/>
        <v>0.34305522352378676</v>
      </c>
      <c r="K1173" s="2">
        <f t="shared" si="475"/>
        <v>0.61989003107817353</v>
      </c>
      <c r="L1173" s="2">
        <f t="shared" si="476"/>
        <v>1.0996892182644035E-2</v>
      </c>
      <c r="M1173" s="2">
        <f t="shared" si="477"/>
        <v>2.6057853215395735E-2</v>
      </c>
      <c r="N1173" s="1">
        <v>1435</v>
      </c>
      <c r="O1173" s="1">
        <v>2593</v>
      </c>
      <c r="P1173" s="1">
        <v>46</v>
      </c>
      <c r="Q1173" s="1">
        <v>43</v>
      </c>
      <c r="R1173" s="1">
        <v>3</v>
      </c>
      <c r="S1173" s="1">
        <v>59</v>
      </c>
      <c r="T1173" s="1">
        <v>0</v>
      </c>
      <c r="V1173" s="1">
        <v>4</v>
      </c>
      <c r="AG1173" s="7">
        <f>IF(Q1173&gt;0,RANK(Q1173,(N1173:P1173,Q1173:AE1173)),0)</f>
        <v>5</v>
      </c>
      <c r="AH1173" s="7">
        <f>IF(R1173&gt;0,RANK(R1173,(N1173:P1173,Q1173:AE1173)),0)</f>
        <v>7</v>
      </c>
      <c r="AI1173" s="7">
        <f>IF(T1173&gt;0,RANK(T1173,(N1173:P1173,Q1173:AE1173)),0)</f>
        <v>0</v>
      </c>
      <c r="AJ1173" s="7">
        <f>IF(S1173&gt;0,RANK(S1173,(N1173:P1173,Q1173:AE1173)),0)</f>
        <v>3</v>
      </c>
      <c r="AK1173" s="2">
        <f t="shared" si="478"/>
        <v>1.0279703562036816E-2</v>
      </c>
      <c r="AL1173" s="2">
        <f t="shared" si="479"/>
        <v>7.171886206072197E-4</v>
      </c>
      <c r="AM1173" s="2">
        <f t="shared" si="480"/>
        <v>0</v>
      </c>
      <c r="AN1173" s="2">
        <f t="shared" si="481"/>
        <v>1.4104709538608654E-2</v>
      </c>
      <c r="AP1173" t="s">
        <v>2500</v>
      </c>
      <c r="AQ1173" t="s">
        <v>1041</v>
      </c>
      <c r="AR1173">
        <v>7</v>
      </c>
      <c r="AT1173" s="93" t="s">
        <v>846</v>
      </c>
      <c r="AU1173" s="92" t="s">
        <v>459</v>
      </c>
      <c r="AV1173" s="83" t="str">
        <f t="shared" si="482"/>
        <v>22023</v>
      </c>
      <c r="AX1173" s="7" t="s">
        <v>847</v>
      </c>
    </row>
    <row r="1174" spans="1:50" hidden="1" outlineLevel="1">
      <c r="A1174" t="s">
        <v>1043</v>
      </c>
      <c r="B1174" t="s">
        <v>1041</v>
      </c>
      <c r="C1174" s="1">
        <f t="shared" si="471"/>
        <v>4765</v>
      </c>
      <c r="D1174" s="7">
        <f>RANK(N1174,(N1174:P1174,Q1174:AE1174))</f>
        <v>2</v>
      </c>
      <c r="E1174" s="7">
        <f>RANK(O1174,(N1174:P1174,Q1174:AE1174))</f>
        <v>1</v>
      </c>
      <c r="F1174" s="7">
        <f>IF(P1174&gt;0,RANK(P1174,(N1174:P1174,Q1174:AE1174)),0)</f>
        <v>4</v>
      </c>
      <c r="G1174" s="1">
        <f t="shared" si="472"/>
        <v>1194</v>
      </c>
      <c r="H1174" s="2">
        <f t="shared" si="473"/>
        <v>0.25057712486883527</v>
      </c>
      <c r="I1174" s="2"/>
      <c r="J1174" s="2">
        <f t="shared" si="474"/>
        <v>0.36054564533053512</v>
      </c>
      <c r="K1174" s="2">
        <f t="shared" si="475"/>
        <v>0.61112277019937045</v>
      </c>
      <c r="L1174" s="2">
        <f t="shared" si="476"/>
        <v>5.8761804826862538E-3</v>
      </c>
      <c r="M1174" s="2">
        <f t="shared" si="477"/>
        <v>2.2455403987408175E-2</v>
      </c>
      <c r="N1174" s="1">
        <v>1718</v>
      </c>
      <c r="O1174" s="1">
        <v>2912</v>
      </c>
      <c r="P1174" s="1">
        <v>28</v>
      </c>
      <c r="Q1174" s="1">
        <v>64</v>
      </c>
      <c r="R1174" s="1">
        <v>7</v>
      </c>
      <c r="S1174" s="1">
        <v>28</v>
      </c>
      <c r="T1174" s="1">
        <v>4</v>
      </c>
      <c r="V1174" s="1">
        <v>4</v>
      </c>
      <c r="AG1174" s="7">
        <f>IF(Q1174&gt;0,RANK(Q1174,(N1174:P1174,Q1174:AE1174)),0)</f>
        <v>3</v>
      </c>
      <c r="AH1174" s="7">
        <f>IF(R1174&gt;0,RANK(R1174,(N1174:P1174,Q1174:AE1174)),0)</f>
        <v>6</v>
      </c>
      <c r="AI1174" s="7">
        <f>IF(T1174&gt;0,RANK(T1174,(N1174:P1174,Q1174:AE1174)),0)</f>
        <v>7</v>
      </c>
      <c r="AJ1174" s="7">
        <f>IF(S1174&gt;0,RANK(S1174,(N1174:P1174,Q1174:AE1174)),0)</f>
        <v>4</v>
      </c>
      <c r="AK1174" s="2">
        <f t="shared" si="478"/>
        <v>1.3431269674711437E-2</v>
      </c>
      <c r="AL1174" s="2">
        <f t="shared" si="479"/>
        <v>1.4690451206715634E-3</v>
      </c>
      <c r="AM1174" s="2">
        <f t="shared" si="480"/>
        <v>8.3945435466946481E-4</v>
      </c>
      <c r="AN1174" s="2">
        <f t="shared" si="481"/>
        <v>5.8761804826862538E-3</v>
      </c>
      <c r="AP1174" t="s">
        <v>1043</v>
      </c>
      <c r="AQ1174" t="s">
        <v>1041</v>
      </c>
      <c r="AR1174">
        <v>5</v>
      </c>
      <c r="AT1174" s="93" t="s">
        <v>846</v>
      </c>
      <c r="AU1174" s="92" t="s">
        <v>776</v>
      </c>
      <c r="AV1174" s="83" t="str">
        <f t="shared" si="482"/>
        <v>22025</v>
      </c>
      <c r="AX1174" s="7" t="s">
        <v>847</v>
      </c>
    </row>
    <row r="1175" spans="1:50" hidden="1" outlineLevel="1">
      <c r="A1175" t="s">
        <v>1783</v>
      </c>
      <c r="B1175" t="s">
        <v>1041</v>
      </c>
      <c r="C1175" s="1">
        <f t="shared" si="471"/>
        <v>6281</v>
      </c>
      <c r="D1175" s="7">
        <f>RANK(N1175,(N1175:P1175,Q1175:AE1175))</f>
        <v>2</v>
      </c>
      <c r="E1175" s="7">
        <f>RANK(O1175,(N1175:P1175,Q1175:AE1175))</f>
        <v>1</v>
      </c>
      <c r="F1175" s="7">
        <f>IF(P1175&gt;0,RANK(P1175,(N1175:P1175,Q1175:AE1175)),0)</f>
        <v>5</v>
      </c>
      <c r="G1175" s="1">
        <f t="shared" si="472"/>
        <v>663</v>
      </c>
      <c r="H1175" s="2">
        <f t="shared" si="473"/>
        <v>0.10555644005731571</v>
      </c>
      <c r="I1175" s="2"/>
      <c r="J1175" s="2">
        <f t="shared" si="474"/>
        <v>0.43321127209043148</v>
      </c>
      <c r="K1175" s="2">
        <f t="shared" si="475"/>
        <v>0.53876771214774721</v>
      </c>
      <c r="L1175" s="2">
        <f t="shared" si="476"/>
        <v>5.5723610889985668E-3</v>
      </c>
      <c r="M1175" s="2">
        <f t="shared" si="477"/>
        <v>2.2448654672822688E-2</v>
      </c>
      <c r="N1175" s="1">
        <v>2721</v>
      </c>
      <c r="O1175" s="1">
        <v>3384</v>
      </c>
      <c r="P1175" s="1">
        <v>35</v>
      </c>
      <c r="Q1175" s="1">
        <v>81</v>
      </c>
      <c r="R1175" s="1">
        <v>5</v>
      </c>
      <c r="S1175" s="1">
        <v>48</v>
      </c>
      <c r="T1175" s="1">
        <v>4</v>
      </c>
      <c r="V1175" s="1">
        <v>3</v>
      </c>
      <c r="AG1175" s="7">
        <f>IF(Q1175&gt;0,RANK(Q1175,(N1175:P1175,Q1175:AE1175)),0)</f>
        <v>3</v>
      </c>
      <c r="AH1175" s="7">
        <f>IF(R1175&gt;0,RANK(R1175,(N1175:P1175,Q1175:AE1175)),0)</f>
        <v>6</v>
      </c>
      <c r="AI1175" s="7">
        <f>IF(T1175&gt;0,RANK(T1175,(N1175:P1175,Q1175:AE1175)),0)</f>
        <v>7</v>
      </c>
      <c r="AJ1175" s="7">
        <f>IF(S1175&gt;0,RANK(S1175,(N1175:P1175,Q1175:AE1175)),0)</f>
        <v>4</v>
      </c>
      <c r="AK1175" s="2">
        <f t="shared" si="478"/>
        <v>1.2896035663110969E-2</v>
      </c>
      <c r="AL1175" s="2">
        <f t="shared" si="479"/>
        <v>7.9605158414265242E-4</v>
      </c>
      <c r="AM1175" s="2">
        <f t="shared" si="480"/>
        <v>6.3684126731412198E-4</v>
      </c>
      <c r="AN1175" s="2">
        <f t="shared" si="481"/>
        <v>7.6420952077694638E-3</v>
      </c>
      <c r="AP1175" t="s">
        <v>1783</v>
      </c>
      <c r="AQ1175" t="s">
        <v>1041</v>
      </c>
      <c r="AR1175">
        <v>4</v>
      </c>
      <c r="AT1175" s="93" t="s">
        <v>846</v>
      </c>
      <c r="AU1175" s="92" t="s">
        <v>777</v>
      </c>
      <c r="AV1175" s="83" t="str">
        <f t="shared" si="482"/>
        <v>22027</v>
      </c>
      <c r="AX1175" s="7" t="s">
        <v>847</v>
      </c>
    </row>
    <row r="1176" spans="1:50" hidden="1" outlineLevel="1">
      <c r="A1176" t="s">
        <v>797</v>
      </c>
      <c r="B1176" t="s">
        <v>1041</v>
      </c>
      <c r="C1176" s="1">
        <f t="shared" si="471"/>
        <v>8499</v>
      </c>
      <c r="D1176" s="7">
        <f>RANK(N1176,(N1176:P1176,Q1176:AE1176))</f>
        <v>2</v>
      </c>
      <c r="E1176" s="7">
        <f>RANK(O1176,(N1176:P1176,Q1176:AE1176))</f>
        <v>1</v>
      </c>
      <c r="F1176" s="7">
        <f>IF(P1176&gt;0,RANK(P1176,(N1176:P1176,Q1176:AE1176)),0)</f>
        <v>5</v>
      </c>
      <c r="G1176" s="1">
        <f t="shared" si="472"/>
        <v>1058</v>
      </c>
      <c r="H1176" s="2">
        <f t="shared" si="473"/>
        <v>0.12448523355688905</v>
      </c>
      <c r="I1176" s="2"/>
      <c r="J1176" s="2">
        <f t="shared" si="474"/>
        <v>0.41993175667725613</v>
      </c>
      <c r="K1176" s="2">
        <f t="shared" si="475"/>
        <v>0.54441699023414525</v>
      </c>
      <c r="L1176" s="2">
        <f t="shared" si="476"/>
        <v>6.3536886692552065E-3</v>
      </c>
      <c r="M1176" s="2">
        <f t="shared" si="477"/>
        <v>2.9297564419343416E-2</v>
      </c>
      <c r="N1176" s="1">
        <v>3569</v>
      </c>
      <c r="O1176" s="1">
        <v>4627</v>
      </c>
      <c r="P1176" s="1">
        <v>54</v>
      </c>
      <c r="Q1176" s="1">
        <v>138</v>
      </c>
      <c r="R1176" s="1">
        <v>18</v>
      </c>
      <c r="S1176" s="1">
        <v>78</v>
      </c>
      <c r="T1176" s="1">
        <v>6</v>
      </c>
      <c r="V1176" s="1">
        <v>9</v>
      </c>
      <c r="AG1176" s="7">
        <f>IF(Q1176&gt;0,RANK(Q1176,(N1176:P1176,Q1176:AE1176)),0)</f>
        <v>3</v>
      </c>
      <c r="AH1176" s="7">
        <f>IF(R1176&gt;0,RANK(R1176,(N1176:P1176,Q1176:AE1176)),0)</f>
        <v>6</v>
      </c>
      <c r="AI1176" s="7">
        <f>IF(T1176&gt;0,RANK(T1176,(N1176:P1176,Q1176:AE1176)),0)</f>
        <v>8</v>
      </c>
      <c r="AJ1176" s="7">
        <f>IF(S1176&gt;0,RANK(S1176,(N1176:P1176,Q1176:AE1176)),0)</f>
        <v>4</v>
      </c>
      <c r="AK1176" s="2">
        <f t="shared" si="478"/>
        <v>1.6237204376985528E-2</v>
      </c>
      <c r="AL1176" s="2">
        <f t="shared" si="479"/>
        <v>2.1178962230850688E-3</v>
      </c>
      <c r="AM1176" s="2">
        <f t="shared" si="480"/>
        <v>7.0596540769502295E-4</v>
      </c>
      <c r="AN1176" s="2">
        <f t="shared" si="481"/>
        <v>9.1775503000352983E-3</v>
      </c>
      <c r="AP1176" t="s">
        <v>797</v>
      </c>
      <c r="AQ1176" t="s">
        <v>1041</v>
      </c>
      <c r="AR1176">
        <v>5</v>
      </c>
      <c r="AT1176" s="93" t="s">
        <v>846</v>
      </c>
      <c r="AU1176" s="92" t="s">
        <v>778</v>
      </c>
      <c r="AV1176" s="83" t="str">
        <f t="shared" si="482"/>
        <v>22029</v>
      </c>
      <c r="AX1176" s="7" t="s">
        <v>847</v>
      </c>
    </row>
    <row r="1177" spans="1:50" hidden="1" outlineLevel="1">
      <c r="A1177" t="s">
        <v>848</v>
      </c>
      <c r="B1177" t="s">
        <v>1041</v>
      </c>
      <c r="C1177" s="1">
        <f t="shared" si="471"/>
        <v>10596</v>
      </c>
      <c r="D1177" s="7">
        <f>RANK(N1177,(N1177:P1177,Q1177:AE1177))</f>
        <v>2</v>
      </c>
      <c r="E1177" s="7">
        <f>RANK(O1177,(N1177:P1177,Q1177:AE1177))</f>
        <v>1</v>
      </c>
      <c r="F1177" s="7">
        <f>IF(P1177&gt;0,RANK(P1177,(N1177:P1177,Q1177:AE1177)),0)</f>
        <v>5</v>
      </c>
      <c r="G1177" s="1">
        <f t="shared" si="472"/>
        <v>224</v>
      </c>
      <c r="H1177" s="2">
        <f t="shared" si="473"/>
        <v>2.1140052850132124E-2</v>
      </c>
      <c r="I1177" s="2"/>
      <c r="J1177" s="2">
        <f t="shared" si="474"/>
        <v>0.47527368818422044</v>
      </c>
      <c r="K1177" s="2">
        <f t="shared" si="475"/>
        <v>0.4964137410343526</v>
      </c>
      <c r="L1177" s="2">
        <f t="shared" si="476"/>
        <v>6.3231408078520193E-3</v>
      </c>
      <c r="M1177" s="2">
        <f t="shared" si="477"/>
        <v>2.1989429973574941E-2</v>
      </c>
      <c r="N1177" s="1">
        <v>5036</v>
      </c>
      <c r="O1177" s="1">
        <v>5260</v>
      </c>
      <c r="P1177" s="1">
        <v>67</v>
      </c>
      <c r="Q1177" s="1">
        <v>98</v>
      </c>
      <c r="R1177" s="1">
        <v>12</v>
      </c>
      <c r="S1177" s="1">
        <v>101</v>
      </c>
      <c r="T1177" s="1">
        <v>17</v>
      </c>
      <c r="V1177" s="1">
        <v>5</v>
      </c>
      <c r="AG1177" s="7">
        <f>IF(Q1177&gt;0,RANK(Q1177,(N1177:P1177,Q1177:AE1177)),0)</f>
        <v>4</v>
      </c>
      <c r="AH1177" s="7">
        <f>IF(R1177&gt;0,RANK(R1177,(N1177:P1177,Q1177:AE1177)),0)</f>
        <v>7</v>
      </c>
      <c r="AI1177" s="7">
        <f>IF(T1177&gt;0,RANK(T1177,(N1177:P1177,Q1177:AE1177)),0)</f>
        <v>6</v>
      </c>
      <c r="AJ1177" s="7">
        <f>IF(S1177&gt;0,RANK(S1177,(N1177:P1177,Q1177:AE1177)),0)</f>
        <v>3</v>
      </c>
      <c r="AK1177" s="2">
        <f t="shared" si="478"/>
        <v>9.2487731219328042E-3</v>
      </c>
      <c r="AL1177" s="2">
        <f t="shared" si="479"/>
        <v>1.1325028312570782E-3</v>
      </c>
      <c r="AM1177" s="2">
        <f t="shared" si="480"/>
        <v>1.6043790109475274E-3</v>
      </c>
      <c r="AN1177" s="2">
        <f t="shared" si="481"/>
        <v>9.5318988297470736E-3</v>
      </c>
      <c r="AP1177" t="s">
        <v>848</v>
      </c>
      <c r="AQ1177" t="s">
        <v>1041</v>
      </c>
      <c r="AR1177">
        <v>4</v>
      </c>
      <c r="AT1177" s="93" t="s">
        <v>846</v>
      </c>
      <c r="AU1177" s="92" t="s">
        <v>779</v>
      </c>
      <c r="AV1177" s="83" t="str">
        <f t="shared" si="482"/>
        <v>22031</v>
      </c>
      <c r="AX1177" s="7" t="s">
        <v>847</v>
      </c>
    </row>
    <row r="1178" spans="1:50" hidden="1" outlineLevel="1">
      <c r="A1178" t="s">
        <v>2167</v>
      </c>
      <c r="B1178" t="s">
        <v>1041</v>
      </c>
      <c r="C1178" s="1">
        <f t="shared" si="471"/>
        <v>168989</v>
      </c>
      <c r="D1178" s="7">
        <f>RANK(N1178,(N1178:P1178,Q1178:AE1178))</f>
        <v>2</v>
      </c>
      <c r="E1178" s="7">
        <f>RANK(O1178,(N1178:P1178,Q1178:AE1178))</f>
        <v>1</v>
      </c>
      <c r="F1178" s="7">
        <f>IF(P1178&gt;0,RANK(P1178,(N1178:P1178,Q1178:AE1178)),0)</f>
        <v>3</v>
      </c>
      <c r="G1178" s="1">
        <f t="shared" si="472"/>
        <v>12612</v>
      </c>
      <c r="H1178" s="2">
        <f t="shared" si="473"/>
        <v>7.4632076644041923E-2</v>
      </c>
      <c r="I1178" s="2"/>
      <c r="J1178" s="2">
        <f t="shared" si="474"/>
        <v>0.45278686778429367</v>
      </c>
      <c r="K1178" s="2">
        <f t="shared" si="475"/>
        <v>0.52741894442833559</v>
      </c>
      <c r="L1178" s="2">
        <f t="shared" si="476"/>
        <v>1.2456432075460534E-2</v>
      </c>
      <c r="M1178" s="2">
        <f t="shared" si="477"/>
        <v>7.3377557119102092E-3</v>
      </c>
      <c r="N1178" s="1">
        <v>76516</v>
      </c>
      <c r="O1178" s="1">
        <v>89128</v>
      </c>
      <c r="P1178" s="1">
        <v>2105</v>
      </c>
      <c r="Q1178" s="1">
        <v>687</v>
      </c>
      <c r="R1178" s="1">
        <v>323</v>
      </c>
      <c r="S1178" s="1">
        <v>92</v>
      </c>
      <c r="T1178" s="1">
        <v>56</v>
      </c>
      <c r="V1178" s="1">
        <v>82</v>
      </c>
      <c r="AG1178" s="7">
        <f>IF(Q1178&gt;0,RANK(Q1178,(N1178:P1178,Q1178:AE1178)),0)</f>
        <v>4</v>
      </c>
      <c r="AH1178" s="7">
        <f>IF(R1178&gt;0,RANK(R1178,(N1178:P1178,Q1178:AE1178)),0)</f>
        <v>5</v>
      </c>
      <c r="AI1178" s="7">
        <f>IF(T1178&gt;0,RANK(T1178,(N1178:P1178,Q1178:AE1178)),0)</f>
        <v>8</v>
      </c>
      <c r="AJ1178" s="7">
        <f>IF(S1178&gt;0,RANK(S1178,(N1178:P1178,Q1178:AE1178)),0)</f>
        <v>6</v>
      </c>
      <c r="AK1178" s="2">
        <f t="shared" si="478"/>
        <v>4.0653533661954332E-3</v>
      </c>
      <c r="AL1178" s="2">
        <f t="shared" si="479"/>
        <v>1.9113670120540389E-3</v>
      </c>
      <c r="AM1178" s="2">
        <f t="shared" si="480"/>
        <v>3.3138251602175291E-4</v>
      </c>
      <c r="AN1178" s="2">
        <f t="shared" si="481"/>
        <v>5.444141334643083E-4</v>
      </c>
      <c r="AP1178" t="s">
        <v>2167</v>
      </c>
      <c r="AQ1178" t="s">
        <v>1041</v>
      </c>
      <c r="AR1178">
        <v>6</v>
      </c>
      <c r="AT1178" s="93" t="s">
        <v>846</v>
      </c>
      <c r="AU1178" s="92" t="s">
        <v>780</v>
      </c>
      <c r="AV1178" s="83" t="str">
        <f t="shared" si="482"/>
        <v>22033</v>
      </c>
      <c r="AX1178" s="7" t="s">
        <v>847</v>
      </c>
    </row>
    <row r="1179" spans="1:50" hidden="1" outlineLevel="1">
      <c r="A1179" t="s">
        <v>2359</v>
      </c>
      <c r="B1179" t="s">
        <v>1041</v>
      </c>
      <c r="C1179" s="1">
        <f t="shared" si="471"/>
        <v>3245</v>
      </c>
      <c r="D1179" s="7">
        <f>RANK(N1179,(N1179:P1179,Q1179:AE1179))</f>
        <v>1</v>
      </c>
      <c r="E1179" s="7">
        <f>RANK(O1179,(N1179:P1179,Q1179:AE1179))</f>
        <v>2</v>
      </c>
      <c r="F1179" s="7">
        <f>IF(P1179&gt;0,RANK(P1179,(N1179:P1179,Q1179:AE1179)),0)</f>
        <v>4</v>
      </c>
      <c r="G1179" s="1">
        <f t="shared" si="472"/>
        <v>596</v>
      </c>
      <c r="H1179" s="2">
        <f t="shared" si="473"/>
        <v>0.18366718027734977</v>
      </c>
      <c r="I1179" s="2"/>
      <c r="J1179" s="2">
        <f t="shared" si="474"/>
        <v>0.57812018489984596</v>
      </c>
      <c r="K1179" s="2">
        <f t="shared" si="475"/>
        <v>0.39445300462249616</v>
      </c>
      <c r="L1179" s="2">
        <f t="shared" si="476"/>
        <v>4.930662557781202E-3</v>
      </c>
      <c r="M1179" s="2">
        <f t="shared" si="477"/>
        <v>2.2496147919876679E-2</v>
      </c>
      <c r="N1179" s="1">
        <v>1876</v>
      </c>
      <c r="O1179" s="1">
        <v>1280</v>
      </c>
      <c r="P1179" s="1">
        <v>16</v>
      </c>
      <c r="Q1179" s="1">
        <v>46</v>
      </c>
      <c r="R1179" s="1">
        <v>9</v>
      </c>
      <c r="S1179" s="1">
        <v>10</v>
      </c>
      <c r="T1179" s="1">
        <v>3</v>
      </c>
      <c r="V1179" s="1">
        <v>5</v>
      </c>
      <c r="AG1179" s="7">
        <f>IF(Q1179&gt;0,RANK(Q1179,(N1179:P1179,Q1179:AE1179)),0)</f>
        <v>3</v>
      </c>
      <c r="AH1179" s="7">
        <f>IF(R1179&gt;0,RANK(R1179,(N1179:P1179,Q1179:AE1179)),0)</f>
        <v>6</v>
      </c>
      <c r="AI1179" s="7">
        <f>IF(T1179&gt;0,RANK(T1179,(N1179:P1179,Q1179:AE1179)),0)</f>
        <v>8</v>
      </c>
      <c r="AJ1179" s="7">
        <f>IF(S1179&gt;0,RANK(S1179,(N1179:P1179,Q1179:AE1179)),0)</f>
        <v>5</v>
      </c>
      <c r="AK1179" s="2">
        <f t="shared" si="478"/>
        <v>1.4175654853620955E-2</v>
      </c>
      <c r="AL1179" s="2">
        <f t="shared" si="479"/>
        <v>2.7734976887519259E-3</v>
      </c>
      <c r="AM1179" s="2">
        <f t="shared" si="480"/>
        <v>9.2449922958397538E-4</v>
      </c>
      <c r="AN1179" s="2">
        <f t="shared" si="481"/>
        <v>3.0816640986132513E-3</v>
      </c>
      <c r="AP1179" t="s">
        <v>2359</v>
      </c>
      <c r="AQ1179" t="s">
        <v>1041</v>
      </c>
      <c r="AR1179">
        <v>5</v>
      </c>
      <c r="AT1179" s="93" t="s">
        <v>846</v>
      </c>
      <c r="AU1179" s="92" t="s">
        <v>781</v>
      </c>
      <c r="AV1179" s="83" t="str">
        <f t="shared" si="482"/>
        <v>22035</v>
      </c>
      <c r="AX1179" s="7" t="s">
        <v>847</v>
      </c>
    </row>
    <row r="1180" spans="1:50" hidden="1" outlineLevel="1">
      <c r="A1180" t="s">
        <v>491</v>
      </c>
      <c r="B1180" t="s">
        <v>1041</v>
      </c>
      <c r="C1180" s="1">
        <f t="shared" si="471"/>
        <v>8099</v>
      </c>
      <c r="D1180" s="7">
        <f>RANK(N1180,(N1180:P1180,Q1180:AE1180))</f>
        <v>2</v>
      </c>
      <c r="E1180" s="7">
        <f>RANK(O1180,(N1180:P1180,Q1180:AE1180))</f>
        <v>1</v>
      </c>
      <c r="F1180" s="7">
        <f>IF(P1180&gt;0,RANK(P1180,(N1180:P1180,Q1180:AE1180)),0)</f>
        <v>4</v>
      </c>
      <c r="G1180" s="1">
        <f t="shared" si="472"/>
        <v>181</v>
      </c>
      <c r="H1180" s="2">
        <f t="shared" si="473"/>
        <v>2.2348438078775158E-2</v>
      </c>
      <c r="I1180" s="2"/>
      <c r="J1180" s="2">
        <f t="shared" si="474"/>
        <v>0.4778367699716014</v>
      </c>
      <c r="K1180" s="2">
        <f t="shared" si="475"/>
        <v>0.50018520805037658</v>
      </c>
      <c r="L1180" s="2">
        <f t="shared" si="476"/>
        <v>7.4083220150635877E-3</v>
      </c>
      <c r="M1180" s="2">
        <f t="shared" si="477"/>
        <v>1.4569699962958423E-2</v>
      </c>
      <c r="N1180" s="1">
        <v>3870</v>
      </c>
      <c r="O1180" s="1">
        <v>4051</v>
      </c>
      <c r="P1180" s="1">
        <v>60</v>
      </c>
      <c r="Q1180" s="1">
        <v>79</v>
      </c>
      <c r="R1180" s="1">
        <v>9</v>
      </c>
      <c r="S1180" s="1">
        <v>14</v>
      </c>
      <c r="T1180" s="1">
        <v>3</v>
      </c>
      <c r="V1180" s="1">
        <v>13</v>
      </c>
      <c r="AG1180" s="7">
        <f>IF(Q1180&gt;0,RANK(Q1180,(N1180:P1180,Q1180:AE1180)),0)</f>
        <v>3</v>
      </c>
      <c r="AH1180" s="7">
        <f>IF(R1180&gt;0,RANK(R1180,(N1180:P1180,Q1180:AE1180)),0)</f>
        <v>7</v>
      </c>
      <c r="AI1180" s="7">
        <f>IF(T1180&gt;0,RANK(T1180,(N1180:P1180,Q1180:AE1180)),0)</f>
        <v>8</v>
      </c>
      <c r="AJ1180" s="7">
        <f>IF(S1180&gt;0,RANK(S1180,(N1180:P1180,Q1180:AE1180)),0)</f>
        <v>5</v>
      </c>
      <c r="AK1180" s="2">
        <f t="shared" si="478"/>
        <v>9.7542906531670574E-3</v>
      </c>
      <c r="AL1180" s="2">
        <f t="shared" si="479"/>
        <v>1.1112483022595382E-3</v>
      </c>
      <c r="AM1180" s="2">
        <f t="shared" si="480"/>
        <v>3.7041610075317939E-4</v>
      </c>
      <c r="AN1180" s="2">
        <f t="shared" si="481"/>
        <v>1.7286084701815039E-3</v>
      </c>
      <c r="AP1180" t="s">
        <v>491</v>
      </c>
      <c r="AQ1180" t="s">
        <v>1041</v>
      </c>
      <c r="AR1180">
        <v>6</v>
      </c>
      <c r="AT1180" s="93" t="s">
        <v>846</v>
      </c>
      <c r="AU1180" s="92" t="s">
        <v>782</v>
      </c>
      <c r="AV1180" s="83" t="str">
        <f t="shared" si="482"/>
        <v>22037</v>
      </c>
      <c r="AX1180" s="7" t="s">
        <v>847</v>
      </c>
    </row>
    <row r="1181" spans="1:50" hidden="1" outlineLevel="1">
      <c r="A1181" t="s">
        <v>2417</v>
      </c>
      <c r="B1181" t="s">
        <v>1041</v>
      </c>
      <c r="C1181" s="1">
        <f t="shared" si="471"/>
        <v>13612</v>
      </c>
      <c r="D1181" s="7">
        <f>RANK(N1181,(N1181:P1181,Q1181:AE1181))</f>
        <v>2</v>
      </c>
      <c r="E1181" s="7">
        <f>RANK(O1181,(N1181:P1181,Q1181:AE1181))</f>
        <v>1</v>
      </c>
      <c r="F1181" s="7">
        <f>IF(P1181&gt;0,RANK(P1181,(N1181:P1181,Q1181:AE1181)),0)</f>
        <v>4</v>
      </c>
      <c r="G1181" s="1">
        <f t="shared" si="472"/>
        <v>1527</v>
      </c>
      <c r="H1181" s="2">
        <f t="shared" si="473"/>
        <v>0.11218042903320599</v>
      </c>
      <c r="I1181" s="2"/>
      <c r="J1181" s="2">
        <f t="shared" si="474"/>
        <v>0.4233764325595063</v>
      </c>
      <c r="K1181" s="2">
        <f t="shared" si="475"/>
        <v>0.53555686159271232</v>
      </c>
      <c r="L1181" s="2">
        <f t="shared" si="476"/>
        <v>1.0285042609462239E-2</v>
      </c>
      <c r="M1181" s="2">
        <f t="shared" si="477"/>
        <v>3.0781663238319143E-2</v>
      </c>
      <c r="N1181" s="1">
        <v>5763</v>
      </c>
      <c r="O1181" s="1">
        <v>7290</v>
      </c>
      <c r="P1181" s="1">
        <v>140</v>
      </c>
      <c r="Q1181" s="1">
        <v>234</v>
      </c>
      <c r="R1181" s="1">
        <v>46</v>
      </c>
      <c r="S1181" s="1">
        <v>73</v>
      </c>
      <c r="T1181" s="1">
        <v>34</v>
      </c>
      <c r="V1181" s="1">
        <v>32</v>
      </c>
      <c r="AG1181" s="7">
        <f>IF(Q1181&gt;0,RANK(Q1181,(N1181:P1181,Q1181:AE1181)),0)</f>
        <v>3</v>
      </c>
      <c r="AH1181" s="7">
        <f>IF(R1181&gt;0,RANK(R1181,(N1181:P1181,Q1181:AE1181)),0)</f>
        <v>6</v>
      </c>
      <c r="AI1181" s="7">
        <f>IF(T1181&gt;0,RANK(T1181,(N1181:P1181,Q1181:AE1181)),0)</f>
        <v>7</v>
      </c>
      <c r="AJ1181" s="7">
        <f>IF(S1181&gt;0,RANK(S1181,(N1181:P1181,Q1181:AE1181)),0)</f>
        <v>5</v>
      </c>
      <c r="AK1181" s="2">
        <f t="shared" si="478"/>
        <v>1.7190714075815457E-2</v>
      </c>
      <c r="AL1181" s="2">
        <f t="shared" si="479"/>
        <v>3.3793711431090215E-3</v>
      </c>
      <c r="AM1181" s="2">
        <f t="shared" si="480"/>
        <v>2.4977960622979724E-3</v>
      </c>
      <c r="AN1181" s="2">
        <f t="shared" si="481"/>
        <v>5.3629150749338822E-3</v>
      </c>
      <c r="AP1181" t="s">
        <v>2417</v>
      </c>
      <c r="AQ1181" t="s">
        <v>1041</v>
      </c>
      <c r="AT1181" s="93" t="s">
        <v>846</v>
      </c>
      <c r="AU1181" s="92" t="s">
        <v>1172</v>
      </c>
      <c r="AV1181" s="83" t="str">
        <f t="shared" si="482"/>
        <v>22039</v>
      </c>
      <c r="AX1181" s="7" t="s">
        <v>847</v>
      </c>
    </row>
    <row r="1182" spans="1:50" hidden="1" outlineLevel="1">
      <c r="A1182" t="s">
        <v>2579</v>
      </c>
      <c r="B1182" t="s">
        <v>1041</v>
      </c>
      <c r="C1182" s="1">
        <f t="shared" si="471"/>
        <v>8356</v>
      </c>
      <c r="D1182" s="7">
        <f>RANK(N1182,(N1182:P1182,Q1182:AE1182))</f>
        <v>2</v>
      </c>
      <c r="E1182" s="7">
        <f>RANK(O1182,(N1182:P1182,Q1182:AE1182))</f>
        <v>1</v>
      </c>
      <c r="F1182" s="7">
        <f>IF(P1182&gt;0,RANK(P1182,(N1182:P1182,Q1182:AE1182)),0)</f>
        <v>4</v>
      </c>
      <c r="G1182" s="1">
        <f t="shared" si="472"/>
        <v>2571</v>
      </c>
      <c r="H1182" s="2">
        <f t="shared" si="473"/>
        <v>0.30768310196266158</v>
      </c>
      <c r="I1182" s="2"/>
      <c r="J1182" s="2">
        <f t="shared" si="474"/>
        <v>0.33413116323599806</v>
      </c>
      <c r="K1182" s="2">
        <f t="shared" si="475"/>
        <v>0.64181426519865969</v>
      </c>
      <c r="L1182" s="2">
        <f t="shared" si="476"/>
        <v>6.1033987553853518E-3</v>
      </c>
      <c r="M1182" s="2">
        <f t="shared" si="477"/>
        <v>1.7951172809956947E-2</v>
      </c>
      <c r="N1182" s="1">
        <v>2792</v>
      </c>
      <c r="O1182" s="1">
        <v>5363</v>
      </c>
      <c r="P1182" s="1">
        <v>51</v>
      </c>
      <c r="Q1182" s="1">
        <v>94</v>
      </c>
      <c r="R1182" s="1">
        <v>8</v>
      </c>
      <c r="S1182" s="1">
        <v>27</v>
      </c>
      <c r="T1182" s="1">
        <v>11</v>
      </c>
      <c r="V1182" s="1">
        <v>10</v>
      </c>
      <c r="AG1182" s="7">
        <f>IF(Q1182&gt;0,RANK(Q1182,(N1182:P1182,Q1182:AE1182)),0)</f>
        <v>3</v>
      </c>
      <c r="AH1182" s="7">
        <f>IF(R1182&gt;0,RANK(R1182,(N1182:P1182,Q1182:AE1182)),0)</f>
        <v>8</v>
      </c>
      <c r="AI1182" s="7">
        <f>IF(T1182&gt;0,RANK(T1182,(N1182:P1182,Q1182:AE1182)),0)</f>
        <v>6</v>
      </c>
      <c r="AJ1182" s="7">
        <f>IF(S1182&gt;0,RANK(S1182,(N1182:P1182,Q1182:AE1182)),0)</f>
        <v>5</v>
      </c>
      <c r="AK1182" s="2">
        <f t="shared" si="478"/>
        <v>1.1249401627573001E-2</v>
      </c>
      <c r="AL1182" s="2">
        <f t="shared" si="479"/>
        <v>9.5739588319770225E-4</v>
      </c>
      <c r="AM1182" s="2">
        <f t="shared" si="480"/>
        <v>1.3164193393968406E-3</v>
      </c>
      <c r="AN1182" s="2">
        <f t="shared" si="481"/>
        <v>3.2312111057922451E-3</v>
      </c>
      <c r="AP1182" t="s">
        <v>2579</v>
      </c>
      <c r="AQ1182" t="s">
        <v>1041</v>
      </c>
      <c r="AR1182">
        <v>5</v>
      </c>
      <c r="AT1182" s="93" t="s">
        <v>846</v>
      </c>
      <c r="AU1182" s="92" t="s">
        <v>1173</v>
      </c>
      <c r="AV1182" s="83" t="str">
        <f t="shared" si="482"/>
        <v>22041</v>
      </c>
      <c r="AX1182" s="7" t="s">
        <v>847</v>
      </c>
    </row>
    <row r="1183" spans="1:50" hidden="1" outlineLevel="1">
      <c r="A1183" t="s">
        <v>3189</v>
      </c>
      <c r="B1183" t="s">
        <v>1041</v>
      </c>
      <c r="C1183" s="1">
        <f t="shared" si="471"/>
        <v>7055</v>
      </c>
      <c r="D1183" s="7">
        <f>RANK(N1183,(N1183:P1183,Q1183:AE1183))</f>
        <v>2</v>
      </c>
      <c r="E1183" s="7">
        <f>RANK(O1183,(N1183:P1183,Q1183:AE1183))</f>
        <v>1</v>
      </c>
      <c r="F1183" s="7">
        <f>IF(P1183&gt;0,RANK(P1183,(N1183:P1183,Q1183:AE1183)),0)</f>
        <v>4</v>
      </c>
      <c r="G1183" s="1">
        <f t="shared" si="472"/>
        <v>2685</v>
      </c>
      <c r="H1183" s="2">
        <f t="shared" si="473"/>
        <v>0.38058114812189936</v>
      </c>
      <c r="I1183" s="2"/>
      <c r="J1183" s="2">
        <f t="shared" si="474"/>
        <v>0.29751948972360026</v>
      </c>
      <c r="K1183" s="2">
        <f t="shared" si="475"/>
        <v>0.67810063784549968</v>
      </c>
      <c r="L1183" s="2">
        <f t="shared" si="476"/>
        <v>8.0793763288447909E-3</v>
      </c>
      <c r="M1183" s="2">
        <f t="shared" si="477"/>
        <v>1.6300496102055327E-2</v>
      </c>
      <c r="N1183" s="1">
        <v>2099</v>
      </c>
      <c r="O1183" s="1">
        <v>4784</v>
      </c>
      <c r="P1183" s="1">
        <v>57</v>
      </c>
      <c r="Q1183" s="1">
        <v>60</v>
      </c>
      <c r="R1183" s="1">
        <v>17</v>
      </c>
      <c r="S1183" s="1">
        <v>31</v>
      </c>
      <c r="T1183" s="1">
        <v>4</v>
      </c>
      <c r="V1183" s="1">
        <v>3</v>
      </c>
      <c r="AG1183" s="7">
        <f>IF(Q1183&gt;0,RANK(Q1183,(N1183:P1183,Q1183:AE1183)),0)</f>
        <v>3</v>
      </c>
      <c r="AH1183" s="7">
        <f>IF(R1183&gt;0,RANK(R1183,(N1183:P1183,Q1183:AE1183)),0)</f>
        <v>6</v>
      </c>
      <c r="AI1183" s="7">
        <f>IF(T1183&gt;0,RANK(T1183,(N1183:P1183,Q1183:AE1183)),0)</f>
        <v>7</v>
      </c>
      <c r="AJ1183" s="7">
        <f>IF(S1183&gt;0,RANK(S1183,(N1183:P1183,Q1183:AE1183)),0)</f>
        <v>5</v>
      </c>
      <c r="AK1183" s="2">
        <f t="shared" si="478"/>
        <v>8.5046066619418846E-3</v>
      </c>
      <c r="AL1183" s="2">
        <f t="shared" si="479"/>
        <v>2.4096385542168677E-3</v>
      </c>
      <c r="AM1183" s="2">
        <f t="shared" si="480"/>
        <v>5.669737774627923E-4</v>
      </c>
      <c r="AN1183" s="2">
        <f t="shared" si="481"/>
        <v>4.3940467753366408E-3</v>
      </c>
      <c r="AP1183" t="s">
        <v>3189</v>
      </c>
      <c r="AQ1183" t="s">
        <v>1041</v>
      </c>
      <c r="AR1183">
        <v>5</v>
      </c>
      <c r="AT1183" s="93" t="s">
        <v>846</v>
      </c>
      <c r="AU1183" s="92" t="s">
        <v>1174</v>
      </c>
      <c r="AV1183" s="83" t="str">
        <f t="shared" si="482"/>
        <v>22043</v>
      </c>
      <c r="AX1183" s="7" t="s">
        <v>847</v>
      </c>
    </row>
    <row r="1184" spans="1:50" hidden="1" outlineLevel="1">
      <c r="A1184" t="s">
        <v>3162</v>
      </c>
      <c r="B1184" t="s">
        <v>1041</v>
      </c>
      <c r="C1184" s="1">
        <f t="shared" si="471"/>
        <v>30020</v>
      </c>
      <c r="D1184" s="7">
        <f>RANK(N1184,(N1184:P1184,Q1184:AE1184))</f>
        <v>2</v>
      </c>
      <c r="E1184" s="7">
        <f>RANK(O1184,(N1184:P1184,Q1184:AE1184))</f>
        <v>1</v>
      </c>
      <c r="F1184" s="7">
        <f>IF(P1184&gt;0,RANK(P1184,(N1184:P1184,Q1184:AE1184)),0)</f>
        <v>3</v>
      </c>
      <c r="G1184" s="1">
        <f t="shared" si="472"/>
        <v>5474</v>
      </c>
      <c r="H1184" s="2">
        <f t="shared" si="473"/>
        <v>0.18234510326449033</v>
      </c>
      <c r="I1184" s="2"/>
      <c r="J1184" s="2">
        <f t="shared" si="474"/>
        <v>0.39180546302465025</v>
      </c>
      <c r="K1184" s="2">
        <f t="shared" si="475"/>
        <v>0.57415056628914052</v>
      </c>
      <c r="L1184" s="2">
        <f t="shared" si="476"/>
        <v>1.2158560959360427E-2</v>
      </c>
      <c r="M1184" s="2">
        <f t="shared" si="477"/>
        <v>2.1885409726848808E-2</v>
      </c>
      <c r="N1184" s="1">
        <v>11762</v>
      </c>
      <c r="O1184" s="1">
        <v>17236</v>
      </c>
      <c r="P1184" s="1">
        <v>365</v>
      </c>
      <c r="Q1184" s="1">
        <v>352</v>
      </c>
      <c r="R1184" s="1">
        <v>75</v>
      </c>
      <c r="S1184" s="1">
        <v>153</v>
      </c>
      <c r="T1184" s="1">
        <v>41</v>
      </c>
      <c r="V1184" s="1">
        <v>36</v>
      </c>
      <c r="AG1184" s="7">
        <f>IF(Q1184&gt;0,RANK(Q1184,(N1184:P1184,Q1184:AE1184)),0)</f>
        <v>4</v>
      </c>
      <c r="AH1184" s="7">
        <f>IF(R1184&gt;0,RANK(R1184,(N1184:P1184,Q1184:AE1184)),0)</f>
        <v>6</v>
      </c>
      <c r="AI1184" s="7">
        <f>IF(T1184&gt;0,RANK(T1184,(N1184:P1184,Q1184:AE1184)),0)</f>
        <v>7</v>
      </c>
      <c r="AJ1184" s="7">
        <f>IF(S1184&gt;0,RANK(S1184,(N1184:P1184,Q1184:AE1184)),0)</f>
        <v>5</v>
      </c>
      <c r="AK1184" s="2">
        <f t="shared" si="478"/>
        <v>1.1725516322451699E-2</v>
      </c>
      <c r="AL1184" s="2">
        <f t="shared" si="479"/>
        <v>2.4983344437041971E-3</v>
      </c>
      <c r="AM1184" s="2">
        <f t="shared" si="480"/>
        <v>1.3657561625582944E-3</v>
      </c>
      <c r="AN1184" s="2">
        <f t="shared" si="481"/>
        <v>5.0966022651565621E-3</v>
      </c>
      <c r="AP1184" t="s">
        <v>3162</v>
      </c>
      <c r="AQ1184" t="s">
        <v>1041</v>
      </c>
      <c r="AR1184">
        <v>3</v>
      </c>
      <c r="AT1184" s="93" t="s">
        <v>846</v>
      </c>
      <c r="AU1184" s="92" t="s">
        <v>130</v>
      </c>
      <c r="AV1184" s="83" t="str">
        <f t="shared" si="482"/>
        <v>22045</v>
      </c>
      <c r="AX1184" s="7" t="s">
        <v>847</v>
      </c>
    </row>
    <row r="1185" spans="1:50" hidden="1" outlineLevel="1">
      <c r="A1185" t="s">
        <v>2722</v>
      </c>
      <c r="B1185" t="s">
        <v>1041</v>
      </c>
      <c r="C1185" s="1">
        <f t="shared" si="471"/>
        <v>14503</v>
      </c>
      <c r="D1185" s="7">
        <f>RANK(N1185,(N1185:P1185,Q1185:AE1185))</f>
        <v>1</v>
      </c>
      <c r="E1185" s="7">
        <f>RANK(O1185,(N1185:P1185,Q1185:AE1185))</f>
        <v>2</v>
      </c>
      <c r="F1185" s="7">
        <f>IF(P1185&gt;0,RANK(P1185,(N1185:P1185,Q1185:AE1185)),0)</f>
        <v>4</v>
      </c>
      <c r="G1185" s="1">
        <f t="shared" si="472"/>
        <v>2782</v>
      </c>
      <c r="H1185" s="2">
        <f t="shared" si="473"/>
        <v>0.19182238157622561</v>
      </c>
      <c r="I1185" s="2"/>
      <c r="J1185" s="2">
        <f t="shared" si="474"/>
        <v>0.57608770599186376</v>
      </c>
      <c r="K1185" s="2">
        <f t="shared" si="475"/>
        <v>0.38426532441563815</v>
      </c>
      <c r="L1185" s="2">
        <f t="shared" si="476"/>
        <v>1.2066469006412466E-2</v>
      </c>
      <c r="M1185" s="2">
        <f t="shared" si="477"/>
        <v>2.7580500586085618E-2</v>
      </c>
      <c r="N1185" s="1">
        <v>8355</v>
      </c>
      <c r="O1185" s="1">
        <v>5573</v>
      </c>
      <c r="P1185" s="1">
        <v>175</v>
      </c>
      <c r="Q1185" s="1">
        <v>217</v>
      </c>
      <c r="R1185" s="1">
        <v>60</v>
      </c>
      <c r="S1185" s="1">
        <v>70</v>
      </c>
      <c r="T1185" s="1">
        <v>19</v>
      </c>
      <c r="V1185" s="1">
        <v>34</v>
      </c>
      <c r="AG1185" s="7">
        <f>IF(Q1185&gt;0,RANK(Q1185,(N1185:P1185,Q1185:AE1185)),0)</f>
        <v>3</v>
      </c>
      <c r="AH1185" s="7">
        <f>IF(R1185&gt;0,RANK(R1185,(N1185:P1185,Q1185:AE1185)),0)</f>
        <v>6</v>
      </c>
      <c r="AI1185" s="7">
        <f>IF(T1185&gt;0,RANK(T1185,(N1185:P1185,Q1185:AE1185)),0)</f>
        <v>8</v>
      </c>
      <c r="AJ1185" s="7">
        <f>IF(S1185&gt;0,RANK(S1185,(N1185:P1185,Q1185:AE1185)),0)</f>
        <v>5</v>
      </c>
      <c r="AK1185" s="2">
        <f t="shared" si="478"/>
        <v>1.4962421567951458E-2</v>
      </c>
      <c r="AL1185" s="2">
        <f t="shared" si="479"/>
        <v>4.1370750879128459E-3</v>
      </c>
      <c r="AM1185" s="2">
        <f t="shared" si="480"/>
        <v>1.3100737778390678E-3</v>
      </c>
      <c r="AN1185" s="2">
        <f t="shared" si="481"/>
        <v>4.8265876025649869E-3</v>
      </c>
      <c r="AP1185" t="s">
        <v>2722</v>
      </c>
      <c r="AQ1185" t="s">
        <v>1041</v>
      </c>
      <c r="AR1185">
        <v>6</v>
      </c>
      <c r="AT1185" s="93" t="s">
        <v>846</v>
      </c>
      <c r="AU1185" s="92" t="s">
        <v>131</v>
      </c>
      <c r="AV1185" s="83" t="str">
        <f t="shared" si="482"/>
        <v>22047</v>
      </c>
      <c r="AX1185" s="7" t="s">
        <v>847</v>
      </c>
    </row>
    <row r="1186" spans="1:50" hidden="1" outlineLevel="1">
      <c r="A1186" t="s">
        <v>3023</v>
      </c>
      <c r="B1186" t="s">
        <v>1041</v>
      </c>
      <c r="C1186" s="1">
        <f t="shared" si="471"/>
        <v>7106</v>
      </c>
      <c r="D1186" s="7">
        <f>RANK(N1186,(N1186:P1186,Q1186:AE1186))</f>
        <v>2</v>
      </c>
      <c r="E1186" s="7">
        <f>RANK(O1186,(N1186:P1186,Q1186:AE1186))</f>
        <v>1</v>
      </c>
      <c r="F1186" s="7">
        <f>IF(P1186&gt;0,RANK(P1186,(N1186:P1186,Q1186:AE1186)),0)</f>
        <v>4</v>
      </c>
      <c r="G1186" s="1">
        <f t="shared" si="472"/>
        <v>1765</v>
      </c>
      <c r="H1186" s="2">
        <f t="shared" si="473"/>
        <v>0.24838164931044188</v>
      </c>
      <c r="I1186" s="2"/>
      <c r="J1186" s="2">
        <f t="shared" si="474"/>
        <v>0.36335491134252745</v>
      </c>
      <c r="K1186" s="2">
        <f t="shared" si="475"/>
        <v>0.61173656065296933</v>
      </c>
      <c r="L1186" s="2">
        <f t="shared" si="476"/>
        <v>7.4584857866591614E-3</v>
      </c>
      <c r="M1186" s="2">
        <f t="shared" si="477"/>
        <v>1.745004221784411E-2</v>
      </c>
      <c r="N1186" s="1">
        <v>2582</v>
      </c>
      <c r="O1186" s="1">
        <v>4347</v>
      </c>
      <c r="P1186" s="1">
        <v>53</v>
      </c>
      <c r="Q1186" s="1">
        <v>79</v>
      </c>
      <c r="R1186" s="1">
        <v>7</v>
      </c>
      <c r="S1186" s="1">
        <v>22</v>
      </c>
      <c r="T1186" s="1">
        <v>9</v>
      </c>
      <c r="V1186" s="1">
        <v>7</v>
      </c>
      <c r="AG1186" s="7">
        <f>IF(Q1186&gt;0,RANK(Q1186,(N1186:P1186,Q1186:AE1186)),0)</f>
        <v>3</v>
      </c>
      <c r="AH1186" s="7">
        <f>IF(R1186&gt;0,RANK(R1186,(N1186:P1186,Q1186:AE1186)),0)</f>
        <v>7</v>
      </c>
      <c r="AI1186" s="7">
        <f>IF(T1186&gt;0,RANK(T1186,(N1186:P1186,Q1186:AE1186)),0)</f>
        <v>6</v>
      </c>
      <c r="AJ1186" s="7">
        <f>IF(S1186&gt;0,RANK(S1186,(N1186:P1186,Q1186:AE1186)),0)</f>
        <v>5</v>
      </c>
      <c r="AK1186" s="2">
        <f t="shared" si="478"/>
        <v>1.1117365606529693E-2</v>
      </c>
      <c r="AL1186" s="2">
        <f t="shared" si="479"/>
        <v>9.8508302842668168E-4</v>
      </c>
      <c r="AM1186" s="2">
        <f t="shared" si="480"/>
        <v>1.2665353222628764E-3</v>
      </c>
      <c r="AN1186" s="2">
        <f t="shared" si="481"/>
        <v>3.0959752321981426E-3</v>
      </c>
      <c r="AP1186" t="s">
        <v>3023</v>
      </c>
      <c r="AQ1186" t="s">
        <v>1041</v>
      </c>
      <c r="AR1186">
        <v>5</v>
      </c>
      <c r="AT1186" s="93" t="s">
        <v>846</v>
      </c>
      <c r="AU1186" s="92" t="s">
        <v>132</v>
      </c>
      <c r="AV1186" s="83" t="str">
        <f t="shared" si="482"/>
        <v>22049</v>
      </c>
      <c r="AX1186" s="7" t="s">
        <v>847</v>
      </c>
    </row>
    <row r="1187" spans="1:50" hidden="1" outlineLevel="1">
      <c r="A1187" t="s">
        <v>3024</v>
      </c>
      <c r="B1187" t="s">
        <v>1041</v>
      </c>
      <c r="C1187" s="1">
        <f t="shared" si="471"/>
        <v>179151</v>
      </c>
      <c r="D1187" s="7">
        <f>RANK(N1187,(N1187:P1187,Q1187:AE1187))</f>
        <v>2</v>
      </c>
      <c r="E1187" s="7">
        <f>RANK(O1187,(N1187:P1187,Q1187:AE1187))</f>
        <v>1</v>
      </c>
      <c r="F1187" s="7">
        <f>IF(P1187&gt;0,RANK(P1187,(N1187:P1187,Q1187:AE1187)),0)</f>
        <v>3</v>
      </c>
      <c r="G1187" s="1">
        <f t="shared" si="472"/>
        <v>34592</v>
      </c>
      <c r="H1187" s="2">
        <f t="shared" si="473"/>
        <v>0.19308851192569396</v>
      </c>
      <c r="I1187" s="2"/>
      <c r="J1187" s="2">
        <f t="shared" si="474"/>
        <v>0.39302599483117595</v>
      </c>
      <c r="K1187" s="2">
        <f t="shared" si="475"/>
        <v>0.58611450675686994</v>
      </c>
      <c r="L1187" s="2">
        <f t="shared" si="476"/>
        <v>1.2799258725879286E-2</v>
      </c>
      <c r="M1187" s="2">
        <f t="shared" si="477"/>
        <v>8.0602396860748275E-3</v>
      </c>
      <c r="N1187" s="1">
        <v>70411</v>
      </c>
      <c r="O1187" s="1">
        <v>105003</v>
      </c>
      <c r="P1187" s="1">
        <v>2293</v>
      </c>
      <c r="Q1187" s="1">
        <v>988</v>
      </c>
      <c r="R1187" s="1">
        <v>267</v>
      </c>
      <c r="S1187" s="1">
        <v>82</v>
      </c>
      <c r="T1187" s="1">
        <v>54</v>
      </c>
      <c r="V1187" s="1">
        <v>53</v>
      </c>
      <c r="AG1187" s="7">
        <f>IF(Q1187&gt;0,RANK(Q1187,(N1187:P1187,Q1187:AE1187)),0)</f>
        <v>4</v>
      </c>
      <c r="AH1187" s="7">
        <f>IF(R1187&gt;0,RANK(R1187,(N1187:P1187,Q1187:AE1187)),0)</f>
        <v>5</v>
      </c>
      <c r="AI1187" s="7">
        <f>IF(T1187&gt;0,RANK(T1187,(N1187:P1187,Q1187:AE1187)),0)</f>
        <v>7</v>
      </c>
      <c r="AJ1187" s="7">
        <f>IF(S1187&gt;0,RANK(S1187,(N1187:P1187,Q1187:AE1187)),0)</f>
        <v>6</v>
      </c>
      <c r="AK1187" s="2">
        <f t="shared" si="478"/>
        <v>5.5149008378407045E-3</v>
      </c>
      <c r="AL1187" s="2">
        <f t="shared" si="479"/>
        <v>1.4903628782423765E-3</v>
      </c>
      <c r="AM1187" s="2">
        <f t="shared" si="480"/>
        <v>3.0142170571194132E-4</v>
      </c>
      <c r="AN1187" s="2">
        <f t="shared" si="481"/>
        <v>4.5771444200702198E-4</v>
      </c>
      <c r="AP1187" t="s">
        <v>3024</v>
      </c>
      <c r="AQ1187" t="s">
        <v>1041</v>
      </c>
      <c r="AT1187" s="93" t="s">
        <v>846</v>
      </c>
      <c r="AU1187" s="92" t="s">
        <v>658</v>
      </c>
      <c r="AV1187" s="83" t="str">
        <f t="shared" si="482"/>
        <v>22051</v>
      </c>
      <c r="AX1187" s="7" t="s">
        <v>847</v>
      </c>
    </row>
    <row r="1188" spans="1:50" hidden="1" outlineLevel="1">
      <c r="A1188" t="s">
        <v>2723</v>
      </c>
      <c r="B1188" t="s">
        <v>1041</v>
      </c>
      <c r="C1188" s="1">
        <f t="shared" si="471"/>
        <v>12546</v>
      </c>
      <c r="D1188" s="7">
        <f>RANK(N1188,(N1188:P1188,Q1188:AE1188))</f>
        <v>2</v>
      </c>
      <c r="E1188" s="7">
        <f>RANK(O1188,(N1188:P1188,Q1188:AE1188))</f>
        <v>1</v>
      </c>
      <c r="F1188" s="7">
        <f>IF(P1188&gt;0,RANK(P1188,(N1188:P1188,Q1188:AE1188)),0)</f>
        <v>4</v>
      </c>
      <c r="G1188" s="1">
        <f t="shared" si="472"/>
        <v>1783</v>
      </c>
      <c r="H1188" s="2">
        <f t="shared" si="473"/>
        <v>0.14211700940538818</v>
      </c>
      <c r="I1188" s="2"/>
      <c r="J1188" s="2">
        <f t="shared" si="474"/>
        <v>0.41144587916467401</v>
      </c>
      <c r="K1188" s="2">
        <f t="shared" si="475"/>
        <v>0.55356288857006219</v>
      </c>
      <c r="L1188" s="2">
        <f t="shared" si="476"/>
        <v>1.1398055157022158E-2</v>
      </c>
      <c r="M1188" s="2">
        <f t="shared" si="477"/>
        <v>2.3593177108241638E-2</v>
      </c>
      <c r="N1188" s="1">
        <v>5162</v>
      </c>
      <c r="O1188" s="1">
        <v>6945</v>
      </c>
      <c r="P1188" s="1">
        <v>143</v>
      </c>
      <c r="Q1188" s="1">
        <v>167</v>
      </c>
      <c r="R1188" s="1">
        <v>27</v>
      </c>
      <c r="S1188" s="1">
        <v>88</v>
      </c>
      <c r="T1188" s="1">
        <v>6</v>
      </c>
      <c r="V1188" s="1">
        <v>8</v>
      </c>
      <c r="AG1188" s="7">
        <f>IF(Q1188&gt;0,RANK(Q1188,(N1188:P1188,Q1188:AE1188)),0)</f>
        <v>3</v>
      </c>
      <c r="AH1188" s="7">
        <f>IF(R1188&gt;0,RANK(R1188,(N1188:P1188,Q1188:AE1188)),0)</f>
        <v>6</v>
      </c>
      <c r="AI1188" s="7">
        <f>IF(T1188&gt;0,RANK(T1188,(N1188:P1188,Q1188:AE1188)),0)</f>
        <v>8</v>
      </c>
      <c r="AJ1188" s="7">
        <f>IF(S1188&gt;0,RANK(S1188,(N1188:P1188,Q1188:AE1188)),0)</f>
        <v>5</v>
      </c>
      <c r="AK1188" s="2">
        <f t="shared" si="478"/>
        <v>1.3311015463095807E-2</v>
      </c>
      <c r="AL1188" s="2">
        <f t="shared" si="479"/>
        <v>2.152080344332855E-3</v>
      </c>
      <c r="AM1188" s="2">
        <f t="shared" si="480"/>
        <v>4.7824007651841227E-4</v>
      </c>
      <c r="AN1188" s="2">
        <f t="shared" si="481"/>
        <v>7.0141877889367127E-3</v>
      </c>
      <c r="AP1188" t="s">
        <v>2723</v>
      </c>
      <c r="AQ1188" t="s">
        <v>1041</v>
      </c>
      <c r="AR1188">
        <v>7</v>
      </c>
      <c r="AT1188" s="93" t="s">
        <v>846</v>
      </c>
      <c r="AU1188" s="92" t="s">
        <v>659</v>
      </c>
      <c r="AV1188" s="83" t="str">
        <f t="shared" si="482"/>
        <v>22053</v>
      </c>
      <c r="AX1188" s="7" t="s">
        <v>847</v>
      </c>
    </row>
    <row r="1189" spans="1:50" hidden="1" outlineLevel="1">
      <c r="A1189" t="s">
        <v>763</v>
      </c>
      <c r="B1189" t="s">
        <v>1041</v>
      </c>
      <c r="C1189" s="1">
        <f t="shared" si="471"/>
        <v>78293</v>
      </c>
      <c r="D1189" s="7">
        <f>RANK(N1189,(N1189:P1189,Q1189:AE1189))</f>
        <v>2</v>
      </c>
      <c r="E1189" s="7">
        <f>RANK(O1189,(N1189:P1189,Q1189:AE1189))</f>
        <v>1</v>
      </c>
      <c r="F1189" s="7">
        <f>IF(P1189&gt;0,RANK(P1189,(N1189:P1189,Q1189:AE1189)),0)</f>
        <v>3</v>
      </c>
      <c r="G1189" s="1">
        <f t="shared" si="472"/>
        <v>21301</v>
      </c>
      <c r="H1189" s="2">
        <f t="shared" si="473"/>
        <v>0.27206774552003371</v>
      </c>
      <c r="I1189" s="2"/>
      <c r="J1189" s="2">
        <f t="shared" si="474"/>
        <v>0.34728519791041346</v>
      </c>
      <c r="K1189" s="2">
        <f t="shared" si="475"/>
        <v>0.61935294343044711</v>
      </c>
      <c r="L1189" s="2">
        <f t="shared" si="476"/>
        <v>1.9286526253943521E-2</v>
      </c>
      <c r="M1189" s="2">
        <f t="shared" si="477"/>
        <v>1.4075332405195911E-2</v>
      </c>
      <c r="N1189" s="1">
        <v>27190</v>
      </c>
      <c r="O1189" s="1">
        <v>48491</v>
      </c>
      <c r="P1189" s="1">
        <v>1510</v>
      </c>
      <c r="Q1189" s="1">
        <v>618</v>
      </c>
      <c r="R1189" s="1">
        <v>161</v>
      </c>
      <c r="S1189" s="1">
        <v>233</v>
      </c>
      <c r="T1189" s="1">
        <v>58</v>
      </c>
      <c r="V1189" s="1">
        <v>32</v>
      </c>
      <c r="AG1189" s="7">
        <f>IF(Q1189&gt;0,RANK(Q1189,(N1189:P1189,Q1189:AE1189)),0)</f>
        <v>4</v>
      </c>
      <c r="AH1189" s="7">
        <f>IF(R1189&gt;0,RANK(R1189,(N1189:P1189,Q1189:AE1189)),0)</f>
        <v>6</v>
      </c>
      <c r="AI1189" s="7">
        <f>IF(T1189&gt;0,RANK(T1189,(N1189:P1189,Q1189:AE1189)),0)</f>
        <v>7</v>
      </c>
      <c r="AJ1189" s="7">
        <f>IF(S1189&gt;0,RANK(S1189,(N1189:P1189,Q1189:AE1189)),0)</f>
        <v>5</v>
      </c>
      <c r="AK1189" s="2">
        <f t="shared" si="478"/>
        <v>7.893425976779533E-3</v>
      </c>
      <c r="AL1189" s="2">
        <f t="shared" si="479"/>
        <v>2.0563779648244416E-3</v>
      </c>
      <c r="AM1189" s="2">
        <f t="shared" si="480"/>
        <v>7.4080696869451934E-4</v>
      </c>
      <c r="AN1189" s="2">
        <f t="shared" si="481"/>
        <v>2.976000408721086E-3</v>
      </c>
      <c r="AP1189" t="s">
        <v>763</v>
      </c>
      <c r="AQ1189" t="s">
        <v>1041</v>
      </c>
      <c r="AR1189">
        <v>7</v>
      </c>
      <c r="AT1189" s="93" t="s">
        <v>846</v>
      </c>
      <c r="AU1189" s="92" t="s">
        <v>660</v>
      </c>
      <c r="AV1189" s="83" t="str">
        <f t="shared" si="482"/>
        <v>22055</v>
      </c>
      <c r="AX1189" s="7" t="s">
        <v>847</v>
      </c>
    </row>
    <row r="1190" spans="1:50" hidden="1" outlineLevel="1">
      <c r="A1190" t="s">
        <v>2868</v>
      </c>
      <c r="B1190" t="s">
        <v>1041</v>
      </c>
      <c r="C1190" s="1">
        <f t="shared" si="471"/>
        <v>34449</v>
      </c>
      <c r="D1190" s="7">
        <f>RANK(N1190,(N1190:P1190,Q1190:AE1190))</f>
        <v>2</v>
      </c>
      <c r="E1190" s="7">
        <f>RANK(O1190,(N1190:P1190,Q1190:AE1190))</f>
        <v>1</v>
      </c>
      <c r="F1190" s="7">
        <f>IF(P1190&gt;0,RANK(P1190,(N1190:P1190,Q1190:AE1190)),0)</f>
        <v>4</v>
      </c>
      <c r="G1190" s="1">
        <f t="shared" si="472"/>
        <v>3948</v>
      </c>
      <c r="H1190" s="2">
        <f t="shared" si="473"/>
        <v>0.11460419750936167</v>
      </c>
      <c r="I1190" s="2"/>
      <c r="J1190" s="2">
        <f t="shared" si="474"/>
        <v>0.42459868210978546</v>
      </c>
      <c r="K1190" s="2">
        <f t="shared" si="475"/>
        <v>0.53920287961914715</v>
      </c>
      <c r="L1190" s="2">
        <f t="shared" si="476"/>
        <v>1.2308049580539347E-2</v>
      </c>
      <c r="M1190" s="2">
        <f t="shared" si="477"/>
        <v>2.3890388690528043E-2</v>
      </c>
      <c r="N1190" s="1">
        <v>14627</v>
      </c>
      <c r="O1190" s="1">
        <v>18575</v>
      </c>
      <c r="P1190" s="1">
        <v>424</v>
      </c>
      <c r="Q1190" s="1">
        <v>457</v>
      </c>
      <c r="R1190" s="1">
        <v>70</v>
      </c>
      <c r="S1190" s="1">
        <v>231</v>
      </c>
      <c r="T1190" s="1">
        <v>21</v>
      </c>
      <c r="V1190" s="1">
        <v>44</v>
      </c>
      <c r="AG1190" s="7">
        <f>IF(Q1190&gt;0,RANK(Q1190,(N1190:P1190,Q1190:AE1190)),0)</f>
        <v>3</v>
      </c>
      <c r="AH1190" s="7">
        <f>IF(R1190&gt;0,RANK(R1190,(N1190:P1190,Q1190:AE1190)),0)</f>
        <v>6</v>
      </c>
      <c r="AI1190" s="7">
        <f>IF(T1190&gt;0,RANK(T1190,(N1190:P1190,Q1190:AE1190)),0)</f>
        <v>8</v>
      </c>
      <c r="AJ1190" s="7">
        <f>IF(S1190&gt;0,RANK(S1190,(N1190:P1190,Q1190:AE1190)),0)</f>
        <v>5</v>
      </c>
      <c r="AK1190" s="2">
        <f t="shared" si="478"/>
        <v>1.3265987401666231E-2</v>
      </c>
      <c r="AL1190" s="2">
        <f t="shared" si="479"/>
        <v>2.0319893175418735E-3</v>
      </c>
      <c r="AM1190" s="2">
        <f t="shared" si="480"/>
        <v>6.0959679526256208E-4</v>
      </c>
      <c r="AN1190" s="2">
        <f t="shared" si="481"/>
        <v>6.7055647478881826E-3</v>
      </c>
      <c r="AP1190" t="s">
        <v>2868</v>
      </c>
      <c r="AQ1190" t="s">
        <v>1041</v>
      </c>
      <c r="AR1190">
        <v>3</v>
      </c>
      <c r="AT1190" s="93" t="s">
        <v>846</v>
      </c>
      <c r="AU1190" s="92" t="s">
        <v>199</v>
      </c>
      <c r="AV1190" s="83" t="str">
        <f t="shared" si="482"/>
        <v>22057</v>
      </c>
      <c r="AX1190" s="7" t="s">
        <v>847</v>
      </c>
    </row>
    <row r="1191" spans="1:50" hidden="1" outlineLevel="1">
      <c r="A1191" t="s">
        <v>2165</v>
      </c>
      <c r="B1191" t="s">
        <v>1041</v>
      </c>
      <c r="C1191" s="1">
        <f t="shared" si="471"/>
        <v>6108</v>
      </c>
      <c r="D1191" s="7">
        <f>RANK(N1191,(N1191:P1191,Q1191:AE1191))</f>
        <v>2</v>
      </c>
      <c r="E1191" s="7">
        <f>RANK(O1191,(N1191:P1191,Q1191:AE1191))</f>
        <v>1</v>
      </c>
      <c r="F1191" s="7">
        <f>IF(P1191&gt;0,RANK(P1191,(N1191:P1191,Q1191:AE1191)),0)</f>
        <v>3</v>
      </c>
      <c r="G1191" s="1">
        <f t="shared" si="472"/>
        <v>3167</v>
      </c>
      <c r="H1191" s="2">
        <f t="shared" si="473"/>
        <v>0.51850032743942376</v>
      </c>
      <c r="I1191" s="2"/>
      <c r="J1191" s="2">
        <f t="shared" si="474"/>
        <v>0.22871643745907008</v>
      </c>
      <c r="K1191" s="2">
        <f t="shared" si="475"/>
        <v>0.74721676489849376</v>
      </c>
      <c r="L1191" s="2">
        <f t="shared" si="476"/>
        <v>9.3320235756385074E-3</v>
      </c>
      <c r="M1191" s="2">
        <f t="shared" si="477"/>
        <v>1.4734774066797626E-2</v>
      </c>
      <c r="N1191" s="1">
        <v>1397</v>
      </c>
      <c r="O1191" s="1">
        <v>4564</v>
      </c>
      <c r="P1191" s="1">
        <v>57</v>
      </c>
      <c r="Q1191" s="1">
        <v>54</v>
      </c>
      <c r="R1191" s="1">
        <v>5</v>
      </c>
      <c r="S1191" s="1">
        <v>25</v>
      </c>
      <c r="T1191" s="1">
        <v>2</v>
      </c>
      <c r="V1191" s="1">
        <v>4</v>
      </c>
      <c r="AG1191" s="7">
        <f>IF(Q1191&gt;0,RANK(Q1191,(N1191:P1191,Q1191:AE1191)),0)</f>
        <v>4</v>
      </c>
      <c r="AH1191" s="7">
        <f>IF(R1191&gt;0,RANK(R1191,(N1191:P1191,Q1191:AE1191)),0)</f>
        <v>6</v>
      </c>
      <c r="AI1191" s="7">
        <f>IF(T1191&gt;0,RANK(T1191,(N1191:P1191,Q1191:AE1191)),0)</f>
        <v>8</v>
      </c>
      <c r="AJ1191" s="7">
        <f>IF(S1191&gt;0,RANK(S1191,(N1191:P1191,Q1191:AE1191)),0)</f>
        <v>5</v>
      </c>
      <c r="AK1191" s="2">
        <f t="shared" si="478"/>
        <v>8.840864440078585E-3</v>
      </c>
      <c r="AL1191" s="2">
        <f t="shared" si="479"/>
        <v>8.1859855926653567E-4</v>
      </c>
      <c r="AM1191" s="2">
        <f t="shared" si="480"/>
        <v>3.2743942370661429E-4</v>
      </c>
      <c r="AN1191" s="2">
        <f t="shared" si="481"/>
        <v>4.0929927963326788E-3</v>
      </c>
      <c r="AP1191" t="s">
        <v>2165</v>
      </c>
      <c r="AQ1191" t="s">
        <v>1041</v>
      </c>
      <c r="AR1191">
        <v>5</v>
      </c>
      <c r="AT1191" s="93" t="s">
        <v>846</v>
      </c>
      <c r="AU1191" s="92" t="s">
        <v>200</v>
      </c>
      <c r="AV1191" s="83" t="str">
        <f t="shared" si="482"/>
        <v>22059</v>
      </c>
      <c r="AX1191" s="7" t="s">
        <v>847</v>
      </c>
    </row>
    <row r="1192" spans="1:50" hidden="1" outlineLevel="1">
      <c r="A1192" t="s">
        <v>2054</v>
      </c>
      <c r="B1192" t="s">
        <v>1041</v>
      </c>
      <c r="C1192" s="1">
        <f t="shared" si="471"/>
        <v>16551</v>
      </c>
      <c r="D1192" s="7">
        <f>RANK(N1192,(N1192:P1192,Q1192:AE1192))</f>
        <v>2</v>
      </c>
      <c r="E1192" s="7">
        <f>RANK(O1192,(N1192:P1192,Q1192:AE1192))</f>
        <v>1</v>
      </c>
      <c r="F1192" s="7">
        <f>IF(P1192&gt;0,RANK(P1192,(N1192:P1192,Q1192:AE1192)),0)</f>
        <v>5</v>
      </c>
      <c r="G1192" s="1">
        <f t="shared" si="472"/>
        <v>2395</v>
      </c>
      <c r="H1192" s="2">
        <f t="shared" si="473"/>
        <v>0.1447042474774938</v>
      </c>
      <c r="I1192" s="2"/>
      <c r="J1192" s="2">
        <f t="shared" si="474"/>
        <v>0.4139326928886472</v>
      </c>
      <c r="K1192" s="2">
        <f t="shared" si="475"/>
        <v>0.55863694036614098</v>
      </c>
      <c r="L1192" s="2">
        <f t="shared" si="476"/>
        <v>7.4919944414234786E-3</v>
      </c>
      <c r="M1192" s="2">
        <f t="shared" si="477"/>
        <v>1.9938372303788341E-2</v>
      </c>
      <c r="N1192" s="1">
        <v>6851</v>
      </c>
      <c r="O1192" s="1">
        <v>9246</v>
      </c>
      <c r="P1192" s="1">
        <v>124</v>
      </c>
      <c r="Q1192" s="1">
        <v>148</v>
      </c>
      <c r="R1192" s="1">
        <v>25</v>
      </c>
      <c r="S1192" s="1">
        <v>132</v>
      </c>
      <c r="T1192" s="1">
        <v>15</v>
      </c>
      <c r="V1192" s="1">
        <v>10</v>
      </c>
      <c r="AG1192" s="7">
        <f>IF(Q1192&gt;0,RANK(Q1192,(N1192:P1192,Q1192:AE1192)),0)</f>
        <v>3</v>
      </c>
      <c r="AH1192" s="7">
        <f>IF(R1192&gt;0,RANK(R1192,(N1192:P1192,Q1192:AE1192)),0)</f>
        <v>6</v>
      </c>
      <c r="AI1192" s="7">
        <f>IF(T1192&gt;0,RANK(T1192,(N1192:P1192,Q1192:AE1192)),0)</f>
        <v>7</v>
      </c>
      <c r="AJ1192" s="7">
        <f>IF(S1192&gt;0,RANK(S1192,(N1192:P1192,Q1192:AE1192)),0)</f>
        <v>4</v>
      </c>
      <c r="AK1192" s="2">
        <f t="shared" si="478"/>
        <v>8.9420578816989914E-3</v>
      </c>
      <c r="AL1192" s="2">
        <f t="shared" si="479"/>
        <v>1.5104827502869917E-3</v>
      </c>
      <c r="AM1192" s="2">
        <f t="shared" si="480"/>
        <v>9.0628965017219506E-4</v>
      </c>
      <c r="AN1192" s="2">
        <f t="shared" si="481"/>
        <v>7.9753489215153156E-3</v>
      </c>
      <c r="AP1192" t="s">
        <v>2054</v>
      </c>
      <c r="AQ1192" t="s">
        <v>1041</v>
      </c>
      <c r="AR1192">
        <v>5</v>
      </c>
      <c r="AT1192" s="93" t="s">
        <v>846</v>
      </c>
      <c r="AU1192" s="92" t="s">
        <v>201</v>
      </c>
      <c r="AV1192" s="83" t="str">
        <f t="shared" si="482"/>
        <v>22061</v>
      </c>
      <c r="AX1192" s="7" t="s">
        <v>847</v>
      </c>
    </row>
    <row r="1193" spans="1:50" hidden="1" outlineLevel="1">
      <c r="A1193" t="s">
        <v>2656</v>
      </c>
      <c r="B1193" t="s">
        <v>1041</v>
      </c>
      <c r="C1193" s="1">
        <f t="shared" si="471"/>
        <v>36865</v>
      </c>
      <c r="D1193" s="7">
        <f>RANK(N1193,(N1193:P1193,Q1193:AE1193))</f>
        <v>2</v>
      </c>
      <c r="E1193" s="7">
        <f>RANK(O1193,(N1193:P1193,Q1193:AE1193))</f>
        <v>1</v>
      </c>
      <c r="F1193" s="7">
        <f>IF(P1193&gt;0,RANK(P1193,(N1193:P1193,Q1193:AE1193)),0)</f>
        <v>3</v>
      </c>
      <c r="G1193" s="1">
        <f t="shared" si="472"/>
        <v>13881</v>
      </c>
      <c r="H1193" s="2">
        <f t="shared" si="473"/>
        <v>0.37653600976536011</v>
      </c>
      <c r="I1193" s="2"/>
      <c r="J1193" s="2">
        <f t="shared" si="474"/>
        <v>0.29860301098603009</v>
      </c>
      <c r="K1193" s="2">
        <f t="shared" si="475"/>
        <v>0.67513902075139021</v>
      </c>
      <c r="L1193" s="2">
        <f t="shared" si="476"/>
        <v>1.0416384104163842E-2</v>
      </c>
      <c r="M1193" s="2">
        <f t="shared" si="477"/>
        <v>1.5841584158415915E-2</v>
      </c>
      <c r="N1193" s="1">
        <v>11008</v>
      </c>
      <c r="O1193" s="1">
        <v>24889</v>
      </c>
      <c r="P1193" s="1">
        <v>384</v>
      </c>
      <c r="Q1193" s="1">
        <v>331</v>
      </c>
      <c r="R1193" s="1">
        <v>59</v>
      </c>
      <c r="S1193" s="1">
        <v>147</v>
      </c>
      <c r="T1193" s="1">
        <v>25</v>
      </c>
      <c r="V1193" s="1">
        <v>22</v>
      </c>
      <c r="AG1193" s="7">
        <f>IF(Q1193&gt;0,RANK(Q1193,(N1193:P1193,Q1193:AE1193)),0)</f>
        <v>4</v>
      </c>
      <c r="AH1193" s="7">
        <f>IF(R1193&gt;0,RANK(R1193,(N1193:P1193,Q1193:AE1193)),0)</f>
        <v>6</v>
      </c>
      <c r="AI1193" s="7">
        <f>IF(T1193&gt;0,RANK(T1193,(N1193:P1193,Q1193:AE1193)),0)</f>
        <v>7</v>
      </c>
      <c r="AJ1193" s="7">
        <f>IF(S1193&gt;0,RANK(S1193,(N1193:P1193,Q1193:AE1193)),0)</f>
        <v>5</v>
      </c>
      <c r="AK1193" s="2">
        <f t="shared" si="478"/>
        <v>8.978706089787061E-3</v>
      </c>
      <c r="AL1193" s="2">
        <f t="shared" si="479"/>
        <v>1.6004340160043402E-3</v>
      </c>
      <c r="AM1193" s="2">
        <f t="shared" si="480"/>
        <v>6.7815000678150003E-4</v>
      </c>
      <c r="AN1193" s="2">
        <f t="shared" si="481"/>
        <v>3.9875220398752206E-3</v>
      </c>
      <c r="AP1193" t="s">
        <v>2656</v>
      </c>
      <c r="AQ1193" t="s">
        <v>1041</v>
      </c>
      <c r="AR1193">
        <v>6</v>
      </c>
      <c r="AT1193" s="93" t="s">
        <v>846</v>
      </c>
      <c r="AU1193" s="92" t="s">
        <v>202</v>
      </c>
      <c r="AV1193" s="83" t="str">
        <f t="shared" si="482"/>
        <v>22063</v>
      </c>
      <c r="AX1193" s="7" t="s">
        <v>847</v>
      </c>
    </row>
    <row r="1194" spans="1:50" hidden="1" outlineLevel="1">
      <c r="A1194" t="s">
        <v>1920</v>
      </c>
      <c r="B1194" t="s">
        <v>1041</v>
      </c>
      <c r="C1194" s="1">
        <f t="shared" ref="C1194:C1226" si="483">SUM(N1194:AE1194)</f>
        <v>4743</v>
      </c>
      <c r="D1194" s="7">
        <f>RANK(N1194,(N1194:P1194,Q1194:AE1194))</f>
        <v>1</v>
      </c>
      <c r="E1194" s="7">
        <f>RANK(O1194,(N1194:P1194,Q1194:AE1194))</f>
        <v>2</v>
      </c>
      <c r="F1194" s="7">
        <f>IF(P1194&gt;0,RANK(P1194,(N1194:P1194,Q1194:AE1194)),0)</f>
        <v>4</v>
      </c>
      <c r="G1194" s="1">
        <f t="shared" ref="G1194:G1226" si="484">IF(D1194=1,N1194,IF(E1194=1,O1194,P1194))-IF(D1194=2,N1194,IF(E1194=2,O1194,P1194))</f>
        <v>362</v>
      </c>
      <c r="H1194" s="2">
        <f t="shared" ref="H1194:H1225" si="485">G1194/C1194</f>
        <v>7.6323002319207259E-2</v>
      </c>
      <c r="I1194" s="2"/>
      <c r="J1194" s="2">
        <f t="shared" ref="J1194:J1226" si="486">IF($C1194=0,"-",N1194/$C1194)</f>
        <v>0.52477335020029514</v>
      </c>
      <c r="K1194" s="2">
        <f t="shared" ref="K1194:K1226" si="487">IF($C1194=0,"-",O1194/$C1194)</f>
        <v>0.4484503478810879</v>
      </c>
      <c r="L1194" s="2">
        <f t="shared" ref="L1194:L1226" si="488">IF($C1194=0,"-",P1194/$C1194)</f>
        <v>7.8009698503057135E-3</v>
      </c>
      <c r="M1194" s="2">
        <f t="shared" ref="M1194:M1225" si="489">IF(C1194=0,"-",(1-J1194-K1194-L1194))</f>
        <v>1.897533206831125E-2</v>
      </c>
      <c r="N1194" s="1">
        <v>2489</v>
      </c>
      <c r="O1194" s="1">
        <v>2127</v>
      </c>
      <c r="P1194" s="1">
        <v>37</v>
      </c>
      <c r="Q1194" s="1">
        <v>61</v>
      </c>
      <c r="R1194" s="1">
        <v>6</v>
      </c>
      <c r="S1194" s="1">
        <v>14</v>
      </c>
      <c r="T1194" s="1">
        <v>6</v>
      </c>
      <c r="V1194" s="1">
        <v>3</v>
      </c>
      <c r="AG1194" s="7">
        <f>IF(Q1194&gt;0,RANK(Q1194,(N1194:P1194,Q1194:AE1194)),0)</f>
        <v>3</v>
      </c>
      <c r="AH1194" s="7">
        <f>IF(R1194&gt;0,RANK(R1194,(N1194:P1194,Q1194:AE1194)),0)</f>
        <v>6</v>
      </c>
      <c r="AI1194" s="7">
        <f>IF(T1194&gt;0,RANK(T1194,(N1194:P1194,Q1194:AE1194)),0)</f>
        <v>6</v>
      </c>
      <c r="AJ1194" s="7">
        <f>IF(S1194&gt;0,RANK(S1194,(N1194:P1194,Q1194:AE1194)),0)</f>
        <v>5</v>
      </c>
      <c r="AK1194" s="2">
        <f t="shared" ref="AK1194:AK1226" si="490">IF($C1194=0,"-",Q1194/$C1194)</f>
        <v>1.2861058401855367E-2</v>
      </c>
      <c r="AL1194" s="2">
        <f t="shared" ref="AL1194:AL1226" si="491">IF($C1194=0,"-",R1194/$C1194)</f>
        <v>1.2650221378874131E-3</v>
      </c>
      <c r="AM1194" s="2">
        <f t="shared" ref="AM1194:AM1226" si="492">IF($C1194=0,"-",T1194/$C1194)</f>
        <v>1.2650221378874131E-3</v>
      </c>
      <c r="AN1194" s="2">
        <f t="shared" ref="AN1194:AN1226" si="493">IF($C1194=0,"-",S1194/$C1194)</f>
        <v>2.9517183217372973E-3</v>
      </c>
      <c r="AP1194" t="s">
        <v>1920</v>
      </c>
      <c r="AQ1194" t="s">
        <v>1041</v>
      </c>
      <c r="AR1194">
        <v>5</v>
      </c>
      <c r="AT1194" s="93" t="s">
        <v>846</v>
      </c>
      <c r="AU1194" s="92" t="s">
        <v>1482</v>
      </c>
      <c r="AV1194" s="83" t="str">
        <f t="shared" ref="AV1194:AV1225" si="494">AT1194&amp;AU1194</f>
        <v>22065</v>
      </c>
      <c r="AX1194" s="7" t="s">
        <v>847</v>
      </c>
    </row>
    <row r="1195" spans="1:50" hidden="1" outlineLevel="1">
      <c r="A1195" t="s">
        <v>3357</v>
      </c>
      <c r="B1195" t="s">
        <v>1041</v>
      </c>
      <c r="C1195" s="1">
        <f t="shared" si="483"/>
        <v>12321</v>
      </c>
      <c r="D1195" s="7">
        <f>RANK(N1195,(N1195:P1195,Q1195:AE1195))</f>
        <v>2</v>
      </c>
      <c r="E1195" s="7">
        <f>RANK(O1195,(N1195:P1195,Q1195:AE1195))</f>
        <v>1</v>
      </c>
      <c r="F1195" s="7">
        <f>IF(P1195&gt;0,RANK(P1195,(N1195:P1195,Q1195:AE1195)),0)</f>
        <v>4</v>
      </c>
      <c r="G1195" s="1">
        <f t="shared" si="484"/>
        <v>1352</v>
      </c>
      <c r="H1195" s="2">
        <f t="shared" si="485"/>
        <v>0.10973135297459621</v>
      </c>
      <c r="I1195" s="2"/>
      <c r="J1195" s="2">
        <f t="shared" si="486"/>
        <v>0.42926710494278064</v>
      </c>
      <c r="K1195" s="2">
        <f t="shared" si="487"/>
        <v>0.53899845791737688</v>
      </c>
      <c r="L1195" s="2">
        <f t="shared" si="488"/>
        <v>8.3597110624137657E-3</v>
      </c>
      <c r="M1195" s="2">
        <f t="shared" si="489"/>
        <v>2.3374726077428708E-2</v>
      </c>
      <c r="N1195" s="1">
        <v>5289</v>
      </c>
      <c r="O1195" s="1">
        <v>6641</v>
      </c>
      <c r="P1195" s="1">
        <v>103</v>
      </c>
      <c r="Q1195" s="1">
        <v>166</v>
      </c>
      <c r="R1195" s="1">
        <v>15</v>
      </c>
      <c r="S1195" s="1">
        <v>71</v>
      </c>
      <c r="T1195" s="1">
        <v>16</v>
      </c>
      <c r="V1195" s="1">
        <v>20</v>
      </c>
      <c r="AG1195" s="7">
        <f>IF(Q1195&gt;0,RANK(Q1195,(N1195:P1195,Q1195:AE1195)),0)</f>
        <v>3</v>
      </c>
      <c r="AH1195" s="7">
        <f>IF(R1195&gt;0,RANK(R1195,(N1195:P1195,Q1195:AE1195)),0)</f>
        <v>8</v>
      </c>
      <c r="AI1195" s="7">
        <f>IF(T1195&gt;0,RANK(T1195,(N1195:P1195,Q1195:AE1195)),0)</f>
        <v>7</v>
      </c>
      <c r="AJ1195" s="7">
        <f>IF(S1195&gt;0,RANK(S1195,(N1195:P1195,Q1195:AE1195)),0)</f>
        <v>5</v>
      </c>
      <c r="AK1195" s="2">
        <f t="shared" si="490"/>
        <v>1.347293239185131E-2</v>
      </c>
      <c r="AL1195" s="2">
        <f t="shared" si="491"/>
        <v>1.2174336498660824E-3</v>
      </c>
      <c r="AM1195" s="2">
        <f t="shared" si="492"/>
        <v>1.2985958931904878E-3</v>
      </c>
      <c r="AN1195" s="2">
        <f t="shared" si="493"/>
        <v>5.7625192760327893E-3</v>
      </c>
      <c r="AP1195" t="s">
        <v>3357</v>
      </c>
      <c r="AQ1195" t="s">
        <v>1041</v>
      </c>
      <c r="AR1195">
        <v>5</v>
      </c>
      <c r="AT1195" s="93" t="s">
        <v>846</v>
      </c>
      <c r="AU1195" s="92" t="s">
        <v>1483</v>
      </c>
      <c r="AV1195" s="83" t="str">
        <f t="shared" si="494"/>
        <v>22067</v>
      </c>
      <c r="AX1195" s="7" t="s">
        <v>847</v>
      </c>
    </row>
    <row r="1196" spans="1:50" hidden="1" outlineLevel="1">
      <c r="A1196" t="s">
        <v>1023</v>
      </c>
      <c r="B1196" t="s">
        <v>1041</v>
      </c>
      <c r="C1196" s="1">
        <f t="shared" si="483"/>
        <v>14857</v>
      </c>
      <c r="D1196" s="7">
        <f>RANK(N1196,(N1196:P1196,Q1196:AE1196))</f>
        <v>2</v>
      </c>
      <c r="E1196" s="7">
        <f>RANK(O1196,(N1196:P1196,Q1196:AE1196))</f>
        <v>1</v>
      </c>
      <c r="F1196" s="7">
        <f>IF(P1196&gt;0,RANK(P1196,(N1196:P1196,Q1196:AE1196)),0)</f>
        <v>5</v>
      </c>
      <c r="G1196" s="1">
        <f t="shared" si="484"/>
        <v>408</v>
      </c>
      <c r="H1196" s="2">
        <f t="shared" si="485"/>
        <v>2.7461802517331897E-2</v>
      </c>
      <c r="I1196" s="2"/>
      <c r="J1196" s="2">
        <f t="shared" si="486"/>
        <v>0.46604294272060309</v>
      </c>
      <c r="K1196" s="2">
        <f t="shared" si="487"/>
        <v>0.49350474523793497</v>
      </c>
      <c r="L1196" s="2">
        <f t="shared" si="488"/>
        <v>7.3366090058558254E-3</v>
      </c>
      <c r="M1196" s="2">
        <f t="shared" si="489"/>
        <v>3.3115703035606112E-2</v>
      </c>
      <c r="N1196" s="1">
        <v>6924</v>
      </c>
      <c r="O1196" s="1">
        <v>7332</v>
      </c>
      <c r="P1196" s="1">
        <v>109</v>
      </c>
      <c r="Q1196" s="1">
        <v>271</v>
      </c>
      <c r="R1196" s="1">
        <v>32</v>
      </c>
      <c r="S1196" s="1">
        <v>166</v>
      </c>
      <c r="T1196" s="1">
        <v>11</v>
      </c>
      <c r="V1196" s="1">
        <v>12</v>
      </c>
      <c r="AG1196" s="7">
        <f>IF(Q1196&gt;0,RANK(Q1196,(N1196:P1196,Q1196:AE1196)),0)</f>
        <v>3</v>
      </c>
      <c r="AH1196" s="7">
        <f>IF(R1196&gt;0,RANK(R1196,(N1196:P1196,Q1196:AE1196)),0)</f>
        <v>6</v>
      </c>
      <c r="AI1196" s="7">
        <f>IF(T1196&gt;0,RANK(T1196,(N1196:P1196,Q1196:AE1196)),0)</f>
        <v>8</v>
      </c>
      <c r="AJ1196" s="7">
        <f>IF(S1196&gt;0,RANK(S1196,(N1196:P1196,Q1196:AE1196)),0)</f>
        <v>4</v>
      </c>
      <c r="AK1196" s="2">
        <f t="shared" si="490"/>
        <v>1.8240560005384668E-2</v>
      </c>
      <c r="AL1196" s="2">
        <f t="shared" si="491"/>
        <v>2.1538668641044624E-3</v>
      </c>
      <c r="AM1196" s="2">
        <f t="shared" si="492"/>
        <v>7.4039173453590895E-4</v>
      </c>
      <c r="AN1196" s="2">
        <f t="shared" si="493"/>
        <v>1.11731843575419E-2</v>
      </c>
      <c r="AP1196" t="s">
        <v>1023</v>
      </c>
      <c r="AQ1196" t="s">
        <v>1041</v>
      </c>
      <c r="AR1196">
        <v>4</v>
      </c>
      <c r="AT1196" s="93" t="s">
        <v>846</v>
      </c>
      <c r="AU1196" s="92" t="s">
        <v>1484</v>
      </c>
      <c r="AV1196" s="83" t="str">
        <f t="shared" si="494"/>
        <v>22069</v>
      </c>
      <c r="AX1196" s="7" t="s">
        <v>847</v>
      </c>
    </row>
    <row r="1197" spans="1:50" hidden="1" outlineLevel="1">
      <c r="A1197" t="s">
        <v>1368</v>
      </c>
      <c r="B1197" t="s">
        <v>1041</v>
      </c>
      <c r="C1197" s="1">
        <f t="shared" si="483"/>
        <v>181221</v>
      </c>
      <c r="D1197" s="7">
        <f>RANK(N1197,(N1197:P1197,Q1197:AE1197))</f>
        <v>1</v>
      </c>
      <c r="E1197" s="7">
        <f>RANK(O1197,(N1197:P1197,Q1197:AE1197))</f>
        <v>2</v>
      </c>
      <c r="F1197" s="7">
        <f>IF(P1197&gt;0,RANK(P1197,(N1197:P1197,Q1197:AE1197)),0)</f>
        <v>3</v>
      </c>
      <c r="G1197" s="1">
        <f t="shared" si="484"/>
        <v>98226</v>
      </c>
      <c r="H1197" s="2">
        <f t="shared" si="485"/>
        <v>0.54202327544820961</v>
      </c>
      <c r="I1197" s="2"/>
      <c r="J1197" s="2">
        <f t="shared" si="486"/>
        <v>0.7594594445456101</v>
      </c>
      <c r="K1197" s="2">
        <f t="shared" si="487"/>
        <v>0.21743616909740041</v>
      </c>
      <c r="L1197" s="2">
        <f t="shared" si="488"/>
        <v>1.6692325944564924E-2</v>
      </c>
      <c r="M1197" s="2">
        <f t="shared" si="489"/>
        <v>6.4120604124245743E-3</v>
      </c>
      <c r="N1197" s="1">
        <v>137630</v>
      </c>
      <c r="O1197" s="1">
        <v>39404</v>
      </c>
      <c r="P1197" s="1">
        <v>3025</v>
      </c>
      <c r="Q1197" s="1">
        <v>638</v>
      </c>
      <c r="R1197" s="1">
        <v>295</v>
      </c>
      <c r="S1197" s="1">
        <v>83</v>
      </c>
      <c r="T1197" s="1">
        <v>62</v>
      </c>
      <c r="V1197" s="1">
        <v>84</v>
      </c>
      <c r="AG1197" s="7">
        <f>IF(Q1197&gt;0,RANK(Q1197,(N1197:P1197,Q1197:AE1197)),0)</f>
        <v>4</v>
      </c>
      <c r="AH1197" s="7">
        <f>IF(R1197&gt;0,RANK(R1197,(N1197:P1197,Q1197:AE1197)),0)</f>
        <v>5</v>
      </c>
      <c r="AI1197" s="7">
        <f>IF(T1197&gt;0,RANK(T1197,(N1197:P1197,Q1197:AE1197)),0)</f>
        <v>8</v>
      </c>
      <c r="AJ1197" s="7">
        <f>IF(S1197&gt;0,RANK(S1197,(N1197:P1197,Q1197:AE1197)),0)</f>
        <v>7</v>
      </c>
      <c r="AK1197" s="2">
        <f t="shared" si="490"/>
        <v>3.5205632901264203E-3</v>
      </c>
      <c r="AL1197" s="2">
        <f t="shared" si="491"/>
        <v>1.6278466623625297E-3</v>
      </c>
      <c r="AM1197" s="2">
        <f t="shared" si="492"/>
        <v>3.4212370531009099E-4</v>
      </c>
      <c r="AN1197" s="2">
        <f t="shared" si="493"/>
        <v>4.5800431517318635E-4</v>
      </c>
      <c r="AP1197" t="s">
        <v>1368</v>
      </c>
      <c r="AQ1197" t="s">
        <v>1041</v>
      </c>
      <c r="AT1197" s="93" t="s">
        <v>846</v>
      </c>
      <c r="AU1197" s="92" t="s">
        <v>661</v>
      </c>
      <c r="AV1197" s="83" t="str">
        <f t="shared" si="494"/>
        <v>22071</v>
      </c>
      <c r="AX1197" s="7" t="s">
        <v>847</v>
      </c>
    </row>
    <row r="1198" spans="1:50" hidden="1" outlineLevel="1">
      <c r="A1198" t="s">
        <v>229</v>
      </c>
      <c r="B1198" t="s">
        <v>1041</v>
      </c>
      <c r="C1198" s="1">
        <f t="shared" si="483"/>
        <v>58211</v>
      </c>
      <c r="D1198" s="7">
        <f>RANK(N1198,(N1198:P1198,Q1198:AE1198))</f>
        <v>2</v>
      </c>
      <c r="E1198" s="7">
        <f>RANK(O1198,(N1198:P1198,Q1198:AE1198))</f>
        <v>1</v>
      </c>
      <c r="F1198" s="7">
        <f>IF(P1198&gt;0,RANK(P1198,(N1198:P1198,Q1198:AE1198)),0)</f>
        <v>4</v>
      </c>
      <c r="G1198" s="1">
        <f t="shared" si="484"/>
        <v>13650</v>
      </c>
      <c r="H1198" s="2">
        <f t="shared" si="485"/>
        <v>0.23449176272525812</v>
      </c>
      <c r="I1198" s="2"/>
      <c r="J1198" s="2">
        <f t="shared" si="486"/>
        <v>0.36860730789713286</v>
      </c>
      <c r="K1198" s="2">
        <f t="shared" si="487"/>
        <v>0.60309907062239099</v>
      </c>
      <c r="L1198" s="2">
        <f t="shared" si="488"/>
        <v>9.0876294858360102E-3</v>
      </c>
      <c r="M1198" s="2">
        <f t="shared" si="489"/>
        <v>1.9205991994640195E-2</v>
      </c>
      <c r="N1198" s="1">
        <v>21457</v>
      </c>
      <c r="O1198" s="1">
        <v>35107</v>
      </c>
      <c r="P1198" s="1">
        <v>529</v>
      </c>
      <c r="Q1198" s="1">
        <v>615</v>
      </c>
      <c r="R1198" s="1">
        <v>101</v>
      </c>
      <c r="S1198" s="1">
        <v>315</v>
      </c>
      <c r="T1198" s="1">
        <v>46</v>
      </c>
      <c r="V1198" s="1">
        <v>41</v>
      </c>
      <c r="AG1198" s="7">
        <f>IF(Q1198&gt;0,RANK(Q1198,(N1198:P1198,Q1198:AE1198)),0)</f>
        <v>3</v>
      </c>
      <c r="AH1198" s="7">
        <f>IF(R1198&gt;0,RANK(R1198,(N1198:P1198,Q1198:AE1198)),0)</f>
        <v>6</v>
      </c>
      <c r="AI1198" s="7">
        <f>IF(T1198&gt;0,RANK(T1198,(N1198:P1198,Q1198:AE1198)),0)</f>
        <v>7</v>
      </c>
      <c r="AJ1198" s="7">
        <f>IF(S1198&gt;0,RANK(S1198,(N1198:P1198,Q1198:AE1198)),0)</f>
        <v>5</v>
      </c>
      <c r="AK1198" s="2">
        <f t="shared" si="490"/>
        <v>1.0565013485423717E-2</v>
      </c>
      <c r="AL1198" s="2">
        <f t="shared" si="491"/>
        <v>1.7350672553297487E-3</v>
      </c>
      <c r="AM1198" s="2">
        <f t="shared" si="492"/>
        <v>7.9022865094226181E-4</v>
      </c>
      <c r="AN1198" s="2">
        <f t="shared" si="493"/>
        <v>5.4113483705828793E-3</v>
      </c>
      <c r="AP1198" t="s">
        <v>229</v>
      </c>
      <c r="AQ1198" t="s">
        <v>1041</v>
      </c>
      <c r="AR1198">
        <v>5</v>
      </c>
      <c r="AT1198" s="93" t="s">
        <v>846</v>
      </c>
      <c r="AU1198" s="92" t="s">
        <v>662</v>
      </c>
      <c r="AV1198" s="83" t="str">
        <f t="shared" si="494"/>
        <v>22073</v>
      </c>
      <c r="AX1198" s="7" t="s">
        <v>847</v>
      </c>
    </row>
    <row r="1199" spans="1:50" hidden="1" outlineLevel="1">
      <c r="A1199" t="s">
        <v>2026</v>
      </c>
      <c r="B1199" t="s">
        <v>1041</v>
      </c>
      <c r="C1199" s="1">
        <f t="shared" si="483"/>
        <v>10931</v>
      </c>
      <c r="D1199" s="7">
        <f>RANK(N1199,(N1199:P1199,Q1199:AE1199))</f>
        <v>2</v>
      </c>
      <c r="E1199" s="7">
        <f>RANK(O1199,(N1199:P1199,Q1199:AE1199))</f>
        <v>1</v>
      </c>
      <c r="F1199" s="7">
        <f>IF(P1199&gt;0,RANK(P1199,(N1199:P1199,Q1199:AE1199)),0)</f>
        <v>3</v>
      </c>
      <c r="G1199" s="1">
        <f t="shared" si="484"/>
        <v>1877</v>
      </c>
      <c r="H1199" s="2">
        <f t="shared" si="485"/>
        <v>0.17171347543683102</v>
      </c>
      <c r="I1199" s="2"/>
      <c r="J1199" s="2">
        <f t="shared" si="486"/>
        <v>0.40481200256152228</v>
      </c>
      <c r="K1199" s="2">
        <f t="shared" si="487"/>
        <v>0.5765254779983533</v>
      </c>
      <c r="L1199" s="2">
        <f t="shared" si="488"/>
        <v>9.5142255969261728E-3</v>
      </c>
      <c r="M1199" s="2">
        <f t="shared" si="489"/>
        <v>9.1482938431982526E-3</v>
      </c>
      <c r="N1199" s="1">
        <v>4425</v>
      </c>
      <c r="O1199" s="1">
        <v>6302</v>
      </c>
      <c r="P1199" s="1">
        <v>104</v>
      </c>
      <c r="Q1199" s="1">
        <v>75</v>
      </c>
      <c r="R1199" s="1">
        <v>9</v>
      </c>
      <c r="S1199" s="1">
        <v>8</v>
      </c>
      <c r="T1199" s="1">
        <v>4</v>
      </c>
      <c r="V1199" s="1">
        <v>4</v>
      </c>
      <c r="AG1199" s="7">
        <f>IF(Q1199&gt;0,RANK(Q1199,(N1199:P1199,Q1199:AE1199)),0)</f>
        <v>4</v>
      </c>
      <c r="AH1199" s="7">
        <f>IF(R1199&gt;0,RANK(R1199,(N1199:P1199,Q1199:AE1199)),0)</f>
        <v>5</v>
      </c>
      <c r="AI1199" s="7">
        <f>IF(T1199&gt;0,RANK(T1199,(N1199:P1199,Q1199:AE1199)),0)</f>
        <v>7</v>
      </c>
      <c r="AJ1199" s="7">
        <f>IF(S1199&gt;0,RANK(S1199,(N1199:P1199,Q1199:AE1199)),0)</f>
        <v>6</v>
      </c>
      <c r="AK1199" s="2">
        <f t="shared" si="490"/>
        <v>6.8612203823986825E-3</v>
      </c>
      <c r="AL1199" s="2">
        <f t="shared" si="491"/>
        <v>8.2334644588784192E-4</v>
      </c>
      <c r="AM1199" s="2">
        <f t="shared" si="492"/>
        <v>3.6593175372792974E-4</v>
      </c>
      <c r="AN1199" s="2">
        <f t="shared" si="493"/>
        <v>7.3186350745585947E-4</v>
      </c>
      <c r="AP1199" t="s">
        <v>2026</v>
      </c>
      <c r="AQ1199" t="s">
        <v>1041</v>
      </c>
      <c r="AR1199">
        <v>3</v>
      </c>
      <c r="AT1199" s="93" t="s">
        <v>846</v>
      </c>
      <c r="AU1199" s="92" t="s">
        <v>663</v>
      </c>
      <c r="AV1199" s="83" t="str">
        <f t="shared" si="494"/>
        <v>22075</v>
      </c>
      <c r="AX1199" s="7" t="s">
        <v>847</v>
      </c>
    </row>
    <row r="1200" spans="1:50" hidden="1" outlineLevel="1">
      <c r="A1200" t="s">
        <v>1687</v>
      </c>
      <c r="B1200" t="s">
        <v>1041</v>
      </c>
      <c r="C1200" s="1">
        <f t="shared" si="483"/>
        <v>10832</v>
      </c>
      <c r="D1200" s="7">
        <f>RANK(N1200,(N1200:P1200,Q1200:AE1200))</f>
        <v>1</v>
      </c>
      <c r="E1200" s="7">
        <f>RANK(O1200,(N1200:P1200,Q1200:AE1200))</f>
        <v>2</v>
      </c>
      <c r="F1200" s="7">
        <f>IF(P1200&gt;0,RANK(P1200,(N1200:P1200,Q1200:AE1200)),0)</f>
        <v>3</v>
      </c>
      <c r="G1200" s="1">
        <f t="shared" si="484"/>
        <v>1103</v>
      </c>
      <c r="H1200" s="2">
        <f t="shared" si="485"/>
        <v>0.10182791728212703</v>
      </c>
      <c r="I1200" s="2"/>
      <c r="J1200" s="2">
        <f t="shared" si="486"/>
        <v>0.53665066469719347</v>
      </c>
      <c r="K1200" s="2">
        <f t="shared" si="487"/>
        <v>0.43482274741506649</v>
      </c>
      <c r="L1200" s="2">
        <f t="shared" si="488"/>
        <v>9.9704579025110783E-3</v>
      </c>
      <c r="M1200" s="2">
        <f t="shared" si="489"/>
        <v>1.8556129985228962E-2</v>
      </c>
      <c r="N1200" s="1">
        <v>5813</v>
      </c>
      <c r="O1200" s="1">
        <v>4710</v>
      </c>
      <c r="P1200" s="1">
        <v>108</v>
      </c>
      <c r="Q1200" s="1">
        <v>102</v>
      </c>
      <c r="R1200" s="1">
        <v>26</v>
      </c>
      <c r="S1200" s="1">
        <v>46</v>
      </c>
      <c r="T1200" s="1">
        <v>16</v>
      </c>
      <c r="V1200" s="1">
        <v>11</v>
      </c>
      <c r="AG1200" s="7">
        <f>IF(Q1200&gt;0,RANK(Q1200,(N1200:P1200,Q1200:AE1200)),0)</f>
        <v>4</v>
      </c>
      <c r="AH1200" s="7">
        <f>IF(R1200&gt;0,RANK(R1200,(N1200:P1200,Q1200:AE1200)),0)</f>
        <v>6</v>
      </c>
      <c r="AI1200" s="7">
        <f>IF(T1200&gt;0,RANK(T1200,(N1200:P1200,Q1200:AE1200)),0)</f>
        <v>7</v>
      </c>
      <c r="AJ1200" s="7">
        <f>IF(S1200&gt;0,RANK(S1200,(N1200:P1200,Q1200:AE1200)),0)</f>
        <v>5</v>
      </c>
      <c r="AK1200" s="2">
        <f t="shared" si="490"/>
        <v>9.4165435745937956E-3</v>
      </c>
      <c r="AL1200" s="2">
        <f t="shared" si="491"/>
        <v>2.4002954209748893E-3</v>
      </c>
      <c r="AM1200" s="2">
        <f t="shared" si="492"/>
        <v>1.4771048744460858E-3</v>
      </c>
      <c r="AN1200" s="2">
        <f t="shared" si="493"/>
        <v>4.2466765140324967E-3</v>
      </c>
      <c r="AP1200" t="s">
        <v>1687</v>
      </c>
      <c r="AQ1200" t="s">
        <v>1041</v>
      </c>
      <c r="AR1200">
        <v>6</v>
      </c>
      <c r="AT1200" s="93" t="s">
        <v>846</v>
      </c>
      <c r="AU1200" s="92" t="s">
        <v>664</v>
      </c>
      <c r="AV1200" s="83" t="str">
        <f t="shared" si="494"/>
        <v>22077</v>
      </c>
      <c r="AX1200" s="7" t="s">
        <v>847</v>
      </c>
    </row>
    <row r="1201" spans="1:50" hidden="1" outlineLevel="1">
      <c r="A1201" t="s">
        <v>1406</v>
      </c>
      <c r="B1201" t="s">
        <v>1041</v>
      </c>
      <c r="C1201" s="1">
        <f t="shared" si="483"/>
        <v>49024</v>
      </c>
      <c r="D1201" s="7">
        <f>RANK(N1201,(N1201:P1201,Q1201:AE1201))</f>
        <v>2</v>
      </c>
      <c r="E1201" s="7">
        <f>RANK(O1201,(N1201:P1201,Q1201:AE1201))</f>
        <v>1</v>
      </c>
      <c r="F1201" s="7">
        <f>IF(P1201&gt;0,RANK(P1201,(N1201:P1201,Q1201:AE1201)),0)</f>
        <v>4</v>
      </c>
      <c r="G1201" s="1">
        <f t="shared" si="484"/>
        <v>9933</v>
      </c>
      <c r="H1201" s="2">
        <f t="shared" si="485"/>
        <v>0.202615045691906</v>
      </c>
      <c r="I1201" s="2"/>
      <c r="J1201" s="2">
        <f t="shared" si="486"/>
        <v>0.38548466057441255</v>
      </c>
      <c r="K1201" s="2">
        <f t="shared" si="487"/>
        <v>0.58809970626631858</v>
      </c>
      <c r="L1201" s="2">
        <f t="shared" si="488"/>
        <v>9.0975848563968672E-3</v>
      </c>
      <c r="M1201" s="2">
        <f t="shared" si="489"/>
        <v>1.7318048302872001E-2</v>
      </c>
      <c r="N1201" s="1">
        <v>18898</v>
      </c>
      <c r="O1201" s="1">
        <v>28831</v>
      </c>
      <c r="P1201" s="1">
        <v>446</v>
      </c>
      <c r="Q1201" s="1">
        <v>461</v>
      </c>
      <c r="R1201" s="1">
        <v>82</v>
      </c>
      <c r="S1201" s="1">
        <v>257</v>
      </c>
      <c r="T1201" s="1">
        <v>28</v>
      </c>
      <c r="V1201" s="1">
        <v>21</v>
      </c>
      <c r="AG1201" s="7">
        <f>IF(Q1201&gt;0,RANK(Q1201,(N1201:P1201,Q1201:AE1201)),0)</f>
        <v>3</v>
      </c>
      <c r="AH1201" s="7">
        <f>IF(R1201&gt;0,RANK(R1201,(N1201:P1201,Q1201:AE1201)),0)</f>
        <v>6</v>
      </c>
      <c r="AI1201" s="7">
        <f>IF(T1201&gt;0,RANK(T1201,(N1201:P1201,Q1201:AE1201)),0)</f>
        <v>7</v>
      </c>
      <c r="AJ1201" s="7">
        <f>IF(S1201&gt;0,RANK(S1201,(N1201:P1201,Q1201:AE1201)),0)</f>
        <v>5</v>
      </c>
      <c r="AK1201" s="2">
        <f t="shared" si="490"/>
        <v>9.403557441253263E-3</v>
      </c>
      <c r="AL1201" s="2">
        <f t="shared" si="491"/>
        <v>1.6726501305483028E-3</v>
      </c>
      <c r="AM1201" s="2">
        <f t="shared" si="492"/>
        <v>5.7114882506527419E-4</v>
      </c>
      <c r="AN1201" s="2">
        <f t="shared" si="493"/>
        <v>5.2423302872062665E-3</v>
      </c>
      <c r="AP1201" t="s">
        <v>1406</v>
      </c>
      <c r="AQ1201" t="s">
        <v>1041</v>
      </c>
      <c r="AR1201">
        <v>5</v>
      </c>
      <c r="AT1201" s="93" t="s">
        <v>846</v>
      </c>
      <c r="AU1201" s="92" t="s">
        <v>665</v>
      </c>
      <c r="AV1201" s="83" t="str">
        <f t="shared" si="494"/>
        <v>22079</v>
      </c>
      <c r="AX1201" s="7" t="s">
        <v>847</v>
      </c>
    </row>
    <row r="1202" spans="1:50" hidden="1" outlineLevel="1">
      <c r="A1202" t="s">
        <v>1407</v>
      </c>
      <c r="B1202" t="s">
        <v>1041</v>
      </c>
      <c r="C1202" s="1">
        <f t="shared" si="483"/>
        <v>4522</v>
      </c>
      <c r="D1202" s="7">
        <f>RANK(N1202,(N1202:P1202,Q1202:AE1202))</f>
        <v>2</v>
      </c>
      <c r="E1202" s="7">
        <f>RANK(O1202,(N1202:P1202,Q1202:AE1202))</f>
        <v>1</v>
      </c>
      <c r="F1202" s="7">
        <f>IF(P1202&gt;0,RANK(P1202,(N1202:P1202,Q1202:AE1202)),0)</f>
        <v>4</v>
      </c>
      <c r="G1202" s="1">
        <f t="shared" si="484"/>
        <v>23</v>
      </c>
      <c r="H1202" s="2">
        <f t="shared" si="485"/>
        <v>5.0862450243255196E-3</v>
      </c>
      <c r="I1202" s="2"/>
      <c r="J1202" s="2">
        <f t="shared" si="486"/>
        <v>0.48142414860681115</v>
      </c>
      <c r="K1202" s="2">
        <f t="shared" si="487"/>
        <v>0.48651039363113668</v>
      </c>
      <c r="L1202" s="2">
        <f t="shared" si="488"/>
        <v>7.7399380804953561E-3</v>
      </c>
      <c r="M1202" s="2">
        <f t="shared" si="489"/>
        <v>2.4325519681556808E-2</v>
      </c>
      <c r="N1202" s="1">
        <v>2177</v>
      </c>
      <c r="O1202" s="1">
        <v>2200</v>
      </c>
      <c r="P1202" s="1">
        <v>35</v>
      </c>
      <c r="Q1202" s="1">
        <v>68</v>
      </c>
      <c r="R1202" s="1">
        <v>11</v>
      </c>
      <c r="S1202" s="1">
        <v>13</v>
      </c>
      <c r="T1202" s="1">
        <v>12</v>
      </c>
      <c r="V1202" s="1">
        <v>6</v>
      </c>
      <c r="AG1202" s="7">
        <f>IF(Q1202&gt;0,RANK(Q1202,(N1202:P1202,Q1202:AE1202)),0)</f>
        <v>3</v>
      </c>
      <c r="AH1202" s="7">
        <f>IF(R1202&gt;0,RANK(R1202,(N1202:P1202,Q1202:AE1202)),0)</f>
        <v>7</v>
      </c>
      <c r="AI1202" s="7">
        <f>IF(T1202&gt;0,RANK(T1202,(N1202:P1202,Q1202:AE1202)),0)</f>
        <v>6</v>
      </c>
      <c r="AJ1202" s="7">
        <f>IF(S1202&gt;0,RANK(S1202,(N1202:P1202,Q1202:AE1202)),0)</f>
        <v>5</v>
      </c>
      <c r="AK1202" s="2">
        <f t="shared" si="490"/>
        <v>1.5037593984962405E-2</v>
      </c>
      <c r="AL1202" s="2">
        <f t="shared" si="491"/>
        <v>2.4325519681556835E-3</v>
      </c>
      <c r="AM1202" s="2">
        <f t="shared" si="492"/>
        <v>2.6536930561698365E-3</v>
      </c>
      <c r="AN1202" s="2">
        <f t="shared" si="493"/>
        <v>2.8748341441839896E-3</v>
      </c>
      <c r="AP1202" t="s">
        <v>1407</v>
      </c>
      <c r="AQ1202" t="s">
        <v>1041</v>
      </c>
      <c r="AR1202">
        <v>4</v>
      </c>
      <c r="AT1202" s="93" t="s">
        <v>846</v>
      </c>
      <c r="AU1202" s="92" t="s">
        <v>666</v>
      </c>
      <c r="AV1202" s="83" t="str">
        <f t="shared" si="494"/>
        <v>22081</v>
      </c>
      <c r="AX1202" s="7" t="s">
        <v>847</v>
      </c>
    </row>
    <row r="1203" spans="1:50" hidden="1" outlineLevel="1">
      <c r="A1203" t="s">
        <v>1712</v>
      </c>
      <c r="B1203" t="s">
        <v>1041</v>
      </c>
      <c r="C1203" s="1">
        <f t="shared" si="483"/>
        <v>8485</v>
      </c>
      <c r="D1203" s="7">
        <f>RANK(N1203,(N1203:P1203,Q1203:AE1203))</f>
        <v>2</v>
      </c>
      <c r="E1203" s="7">
        <f>RANK(O1203,(N1203:P1203,Q1203:AE1203))</f>
        <v>1</v>
      </c>
      <c r="F1203" s="7">
        <f>IF(P1203&gt;0,RANK(P1203,(N1203:P1203,Q1203:AE1203)),0)</f>
        <v>5</v>
      </c>
      <c r="G1203" s="1">
        <f t="shared" si="484"/>
        <v>1613</v>
      </c>
      <c r="H1203" s="2">
        <f t="shared" si="485"/>
        <v>0.19010017678255745</v>
      </c>
      <c r="I1203" s="2"/>
      <c r="J1203" s="2">
        <f t="shared" si="486"/>
        <v>0.3868002357100766</v>
      </c>
      <c r="K1203" s="2">
        <f t="shared" si="487"/>
        <v>0.57690041249263402</v>
      </c>
      <c r="L1203" s="2">
        <f t="shared" si="488"/>
        <v>6.0106069534472594E-3</v>
      </c>
      <c r="M1203" s="2">
        <f t="shared" si="489"/>
        <v>3.0288744843842121E-2</v>
      </c>
      <c r="N1203" s="1">
        <v>3282</v>
      </c>
      <c r="O1203" s="1">
        <v>4895</v>
      </c>
      <c r="P1203" s="1">
        <v>51</v>
      </c>
      <c r="Q1203" s="1">
        <v>138</v>
      </c>
      <c r="R1203" s="1">
        <v>15</v>
      </c>
      <c r="S1203" s="1">
        <v>87</v>
      </c>
      <c r="T1203" s="1">
        <v>7</v>
      </c>
      <c r="V1203" s="1">
        <v>10</v>
      </c>
      <c r="AG1203" s="7">
        <f>IF(Q1203&gt;0,RANK(Q1203,(N1203:P1203,Q1203:AE1203)),0)</f>
        <v>3</v>
      </c>
      <c r="AH1203" s="7">
        <f>IF(R1203&gt;0,RANK(R1203,(N1203:P1203,Q1203:AE1203)),0)</f>
        <v>6</v>
      </c>
      <c r="AI1203" s="7">
        <f>IF(T1203&gt;0,RANK(T1203,(N1203:P1203,Q1203:AE1203)),0)</f>
        <v>8</v>
      </c>
      <c r="AJ1203" s="7">
        <f>IF(S1203&gt;0,RANK(S1203,(N1203:P1203,Q1203:AE1203)),0)</f>
        <v>4</v>
      </c>
      <c r="AK1203" s="2">
        <f t="shared" si="490"/>
        <v>1.6263995285798468E-2</v>
      </c>
      <c r="AL1203" s="2">
        <f t="shared" si="491"/>
        <v>1.7678255745433118E-3</v>
      </c>
      <c r="AM1203" s="2">
        <f t="shared" si="492"/>
        <v>8.249852681202121E-4</v>
      </c>
      <c r="AN1203" s="2">
        <f t="shared" si="493"/>
        <v>1.0253388332351208E-2</v>
      </c>
      <c r="AP1203" t="s">
        <v>1712</v>
      </c>
      <c r="AQ1203" t="s">
        <v>1041</v>
      </c>
      <c r="AR1203">
        <v>5</v>
      </c>
      <c r="AT1203" s="93" t="s">
        <v>846</v>
      </c>
      <c r="AU1203" s="92" t="s">
        <v>667</v>
      </c>
      <c r="AV1203" s="83" t="str">
        <f t="shared" si="494"/>
        <v>22083</v>
      </c>
      <c r="AX1203" s="7" t="s">
        <v>847</v>
      </c>
    </row>
    <row r="1204" spans="1:50" hidden="1" outlineLevel="1">
      <c r="A1204" t="s">
        <v>1713</v>
      </c>
      <c r="B1204" t="s">
        <v>1041</v>
      </c>
      <c r="C1204" s="1">
        <f t="shared" si="483"/>
        <v>8862</v>
      </c>
      <c r="D1204" s="7">
        <f>RANK(N1204,(N1204:P1204,Q1204:AE1204))</f>
        <v>2</v>
      </c>
      <c r="E1204" s="7">
        <f>RANK(O1204,(N1204:P1204,Q1204:AE1204))</f>
        <v>1</v>
      </c>
      <c r="F1204" s="7">
        <f>IF(P1204&gt;0,RANK(P1204,(N1204:P1204,Q1204:AE1204)),0)</f>
        <v>4</v>
      </c>
      <c r="G1204" s="1">
        <f t="shared" si="484"/>
        <v>2908</v>
      </c>
      <c r="H1204" s="2">
        <f t="shared" si="485"/>
        <v>0.32814263146016698</v>
      </c>
      <c r="I1204" s="2"/>
      <c r="J1204" s="2">
        <f t="shared" si="486"/>
        <v>0.32114646806589936</v>
      </c>
      <c r="K1204" s="2">
        <f t="shared" si="487"/>
        <v>0.64928909952606639</v>
      </c>
      <c r="L1204" s="2">
        <f t="shared" si="488"/>
        <v>9.1401489505754906E-3</v>
      </c>
      <c r="M1204" s="2">
        <f t="shared" si="489"/>
        <v>2.0424283457458812E-2</v>
      </c>
      <c r="N1204" s="1">
        <v>2846</v>
      </c>
      <c r="O1204" s="1">
        <v>5754</v>
      </c>
      <c r="P1204" s="1">
        <v>81</v>
      </c>
      <c r="Q1204" s="1">
        <v>89</v>
      </c>
      <c r="R1204" s="1">
        <v>13</v>
      </c>
      <c r="S1204" s="1">
        <v>66</v>
      </c>
      <c r="T1204" s="1">
        <v>8</v>
      </c>
      <c r="V1204" s="1">
        <v>5</v>
      </c>
      <c r="AG1204" s="7">
        <f>IF(Q1204&gt;0,RANK(Q1204,(N1204:P1204,Q1204:AE1204)),0)</f>
        <v>3</v>
      </c>
      <c r="AH1204" s="7">
        <f>IF(R1204&gt;0,RANK(R1204,(N1204:P1204,Q1204:AE1204)),0)</f>
        <v>6</v>
      </c>
      <c r="AI1204" s="7">
        <f>IF(T1204&gt;0,RANK(T1204,(N1204:P1204,Q1204:AE1204)),0)</f>
        <v>7</v>
      </c>
      <c r="AJ1204" s="7">
        <f>IF(S1204&gt;0,RANK(S1204,(N1204:P1204,Q1204:AE1204)),0)</f>
        <v>5</v>
      </c>
      <c r="AK1204" s="2">
        <f t="shared" si="490"/>
        <v>1.0042879711126157E-2</v>
      </c>
      <c r="AL1204" s="2">
        <f t="shared" si="491"/>
        <v>1.4669374858948319E-3</v>
      </c>
      <c r="AM1204" s="2">
        <f t="shared" si="492"/>
        <v>9.0273076055066577E-4</v>
      </c>
      <c r="AN1204" s="2">
        <f t="shared" si="493"/>
        <v>7.4475287745429924E-3</v>
      </c>
      <c r="AP1204" t="s">
        <v>1713</v>
      </c>
      <c r="AQ1204" t="s">
        <v>1041</v>
      </c>
      <c r="AR1204">
        <v>4</v>
      </c>
      <c r="AT1204" s="93" t="s">
        <v>846</v>
      </c>
      <c r="AU1204" s="92" t="s">
        <v>668</v>
      </c>
      <c r="AV1204" s="83" t="str">
        <f t="shared" si="494"/>
        <v>22085</v>
      </c>
      <c r="AX1204" s="7" t="s">
        <v>847</v>
      </c>
    </row>
    <row r="1205" spans="1:50" hidden="1" outlineLevel="1">
      <c r="A1205" t="s">
        <v>910</v>
      </c>
      <c r="B1205" t="s">
        <v>1041</v>
      </c>
      <c r="C1205" s="1">
        <f t="shared" si="483"/>
        <v>28621</v>
      </c>
      <c r="D1205" s="7">
        <f>RANK(N1205,(N1205:P1205,Q1205:AE1205))</f>
        <v>2</v>
      </c>
      <c r="E1205" s="7">
        <f>RANK(O1205,(N1205:P1205,Q1205:AE1205))</f>
        <v>1</v>
      </c>
      <c r="F1205" s="7">
        <f>IF(P1205&gt;0,RANK(P1205,(N1205:P1205,Q1205:AE1205)),0)</f>
        <v>3</v>
      </c>
      <c r="G1205" s="1">
        <f t="shared" si="484"/>
        <v>4573</v>
      </c>
      <c r="H1205" s="2">
        <f t="shared" si="485"/>
        <v>0.15977778554208449</v>
      </c>
      <c r="I1205" s="2"/>
      <c r="J1205" s="2">
        <f t="shared" si="486"/>
        <v>0.40816183920897242</v>
      </c>
      <c r="K1205" s="2">
        <f t="shared" si="487"/>
        <v>0.56793962475105697</v>
      </c>
      <c r="L1205" s="2">
        <f t="shared" si="488"/>
        <v>1.3870933929632089E-2</v>
      </c>
      <c r="M1205" s="2">
        <f t="shared" si="489"/>
        <v>1.002760211033852E-2</v>
      </c>
      <c r="N1205" s="1">
        <v>11682</v>
      </c>
      <c r="O1205" s="1">
        <v>16255</v>
      </c>
      <c r="P1205" s="1">
        <v>397</v>
      </c>
      <c r="Q1205" s="1">
        <v>211</v>
      </c>
      <c r="R1205" s="1">
        <v>32</v>
      </c>
      <c r="S1205" s="1">
        <v>17</v>
      </c>
      <c r="T1205" s="1">
        <v>18</v>
      </c>
      <c r="V1205" s="1">
        <v>9</v>
      </c>
      <c r="AG1205" s="7">
        <f>IF(Q1205&gt;0,RANK(Q1205,(N1205:P1205,Q1205:AE1205)),0)</f>
        <v>4</v>
      </c>
      <c r="AH1205" s="7">
        <f>IF(R1205&gt;0,RANK(R1205,(N1205:P1205,Q1205:AE1205)),0)</f>
        <v>5</v>
      </c>
      <c r="AI1205" s="7">
        <f>IF(T1205&gt;0,RANK(T1205,(N1205:P1205,Q1205:AE1205)),0)</f>
        <v>6</v>
      </c>
      <c r="AJ1205" s="7">
        <f>IF(S1205&gt;0,RANK(S1205,(N1205:P1205,Q1205:AE1205)),0)</f>
        <v>7</v>
      </c>
      <c r="AK1205" s="2">
        <f t="shared" si="490"/>
        <v>7.3722092170084904E-3</v>
      </c>
      <c r="AL1205" s="2">
        <f t="shared" si="491"/>
        <v>1.118060165612662E-3</v>
      </c>
      <c r="AM1205" s="2">
        <f t="shared" si="492"/>
        <v>6.2890884315712243E-4</v>
      </c>
      <c r="AN1205" s="2">
        <f t="shared" si="493"/>
        <v>5.9396946298172671E-4</v>
      </c>
      <c r="AP1205" t="s">
        <v>910</v>
      </c>
      <c r="AQ1205" t="s">
        <v>1041</v>
      </c>
      <c r="AR1205">
        <v>3</v>
      </c>
      <c r="AT1205" s="93" t="s">
        <v>846</v>
      </c>
      <c r="AU1205" s="92" t="s">
        <v>91</v>
      </c>
      <c r="AV1205" s="83" t="str">
        <f t="shared" si="494"/>
        <v>22087</v>
      </c>
      <c r="AX1205" s="7" t="s">
        <v>847</v>
      </c>
    </row>
    <row r="1206" spans="1:50" hidden="1" outlineLevel="1">
      <c r="A1206" t="s">
        <v>3155</v>
      </c>
      <c r="B1206" t="s">
        <v>1041</v>
      </c>
      <c r="C1206" s="1">
        <f t="shared" si="483"/>
        <v>21510</v>
      </c>
      <c r="D1206" s="7">
        <f>RANK(N1206,(N1206:P1206,Q1206:AE1206))</f>
        <v>2</v>
      </c>
      <c r="E1206" s="7">
        <f>RANK(O1206,(N1206:P1206,Q1206:AE1206))</f>
        <v>1</v>
      </c>
      <c r="F1206" s="7">
        <f>IF(P1206&gt;0,RANK(P1206,(N1206:P1206,Q1206:AE1206)),0)</f>
        <v>3</v>
      </c>
      <c r="G1206" s="1">
        <f t="shared" si="484"/>
        <v>3063</v>
      </c>
      <c r="H1206" s="2">
        <f t="shared" si="485"/>
        <v>0.14239888423988842</v>
      </c>
      <c r="I1206" s="2"/>
      <c r="J1206" s="2">
        <f t="shared" si="486"/>
        <v>0.41459786145978617</v>
      </c>
      <c r="K1206" s="2">
        <f t="shared" si="487"/>
        <v>0.55699674569967461</v>
      </c>
      <c r="L1206" s="2">
        <f t="shared" si="488"/>
        <v>9.9953509995351006E-3</v>
      </c>
      <c r="M1206" s="2">
        <f t="shared" si="489"/>
        <v>1.8410041841004122E-2</v>
      </c>
      <c r="N1206" s="1">
        <v>8918</v>
      </c>
      <c r="O1206" s="1">
        <v>11981</v>
      </c>
      <c r="P1206" s="1">
        <v>215</v>
      </c>
      <c r="Q1206" s="1">
        <v>181</v>
      </c>
      <c r="R1206" s="1">
        <v>30</v>
      </c>
      <c r="S1206" s="1">
        <v>161</v>
      </c>
      <c r="T1206" s="1">
        <v>12</v>
      </c>
      <c r="V1206" s="1">
        <v>12</v>
      </c>
      <c r="AG1206" s="7">
        <f>IF(Q1206&gt;0,RANK(Q1206,(N1206:P1206,Q1206:AE1206)),0)</f>
        <v>4</v>
      </c>
      <c r="AH1206" s="7">
        <f>IF(R1206&gt;0,RANK(R1206,(N1206:P1206,Q1206:AE1206)),0)</f>
        <v>6</v>
      </c>
      <c r="AI1206" s="7">
        <f>IF(T1206&gt;0,RANK(T1206,(N1206:P1206,Q1206:AE1206)),0)</f>
        <v>7</v>
      </c>
      <c r="AJ1206" s="7">
        <f>IF(S1206&gt;0,RANK(S1206,(N1206:P1206,Q1206:AE1206)),0)</f>
        <v>5</v>
      </c>
      <c r="AK1206" s="2">
        <f t="shared" si="490"/>
        <v>8.4146908414690844E-3</v>
      </c>
      <c r="AL1206" s="2">
        <f t="shared" si="491"/>
        <v>1.3947001394700139E-3</v>
      </c>
      <c r="AM1206" s="2">
        <f t="shared" si="492"/>
        <v>5.5788005578800558E-4</v>
      </c>
      <c r="AN1206" s="2">
        <f t="shared" si="493"/>
        <v>7.4848907484890747E-3</v>
      </c>
      <c r="AP1206" t="s">
        <v>3155</v>
      </c>
      <c r="AQ1206" t="s">
        <v>1041</v>
      </c>
      <c r="AR1206">
        <v>3</v>
      </c>
      <c r="AT1206" s="93" t="s">
        <v>846</v>
      </c>
      <c r="AU1206" s="92" t="s">
        <v>92</v>
      </c>
      <c r="AV1206" s="83" t="str">
        <f t="shared" si="494"/>
        <v>22089</v>
      </c>
      <c r="AX1206" s="7" t="s">
        <v>847</v>
      </c>
    </row>
    <row r="1207" spans="1:50" hidden="1" outlineLevel="1">
      <c r="A1207" t="s">
        <v>911</v>
      </c>
      <c r="B1207" t="s">
        <v>1041</v>
      </c>
      <c r="C1207" s="1">
        <f t="shared" si="483"/>
        <v>5254</v>
      </c>
      <c r="D1207" s="7">
        <f>RANK(N1207,(N1207:P1207,Q1207:AE1207))</f>
        <v>1</v>
      </c>
      <c r="E1207" s="7">
        <f>RANK(O1207,(N1207:P1207,Q1207:AE1207))</f>
        <v>2</v>
      </c>
      <c r="F1207" s="7">
        <f>IF(P1207&gt;0,RANK(P1207,(N1207:P1207,Q1207:AE1207)),0)</f>
        <v>4</v>
      </c>
      <c r="G1207" s="1">
        <f t="shared" si="484"/>
        <v>1094</v>
      </c>
      <c r="H1207" s="2">
        <f t="shared" si="485"/>
        <v>0.20822230681385612</v>
      </c>
      <c r="I1207" s="2"/>
      <c r="J1207" s="2">
        <f t="shared" si="486"/>
        <v>0.58222306813856106</v>
      </c>
      <c r="K1207" s="2">
        <f t="shared" si="487"/>
        <v>0.374000761324705</v>
      </c>
      <c r="L1207" s="2">
        <f t="shared" si="488"/>
        <v>1.2371526456033498E-2</v>
      </c>
      <c r="M1207" s="2">
        <f t="shared" si="489"/>
        <v>3.1404644080700442E-2</v>
      </c>
      <c r="N1207" s="1">
        <v>3059</v>
      </c>
      <c r="O1207" s="1">
        <v>1965</v>
      </c>
      <c r="P1207" s="1">
        <v>65</v>
      </c>
      <c r="Q1207" s="1">
        <v>79</v>
      </c>
      <c r="R1207" s="1">
        <v>21</v>
      </c>
      <c r="S1207" s="1">
        <v>36</v>
      </c>
      <c r="T1207" s="1">
        <v>14</v>
      </c>
      <c r="V1207" s="1">
        <v>15</v>
      </c>
      <c r="AG1207" s="7">
        <f>IF(Q1207&gt;0,RANK(Q1207,(N1207:P1207,Q1207:AE1207)),0)</f>
        <v>3</v>
      </c>
      <c r="AH1207" s="7">
        <f>IF(R1207&gt;0,RANK(R1207,(N1207:P1207,Q1207:AE1207)),0)</f>
        <v>6</v>
      </c>
      <c r="AI1207" s="7">
        <f>IF(T1207&gt;0,RANK(T1207,(N1207:P1207,Q1207:AE1207)),0)</f>
        <v>8</v>
      </c>
      <c r="AJ1207" s="7">
        <f>IF(S1207&gt;0,RANK(S1207,(N1207:P1207,Q1207:AE1207)),0)</f>
        <v>5</v>
      </c>
      <c r="AK1207" s="2">
        <f t="shared" si="490"/>
        <v>1.5036162923486867E-2</v>
      </c>
      <c r="AL1207" s="2">
        <f t="shared" si="491"/>
        <v>3.9969547011800529E-3</v>
      </c>
      <c r="AM1207" s="2">
        <f t="shared" si="492"/>
        <v>2.6646364674533687E-3</v>
      </c>
      <c r="AN1207" s="2">
        <f t="shared" si="493"/>
        <v>6.8519223448800914E-3</v>
      </c>
      <c r="AP1207" t="s">
        <v>911</v>
      </c>
      <c r="AQ1207" t="s">
        <v>1041</v>
      </c>
      <c r="AR1207">
        <v>6</v>
      </c>
      <c r="AT1207" s="93" t="s">
        <v>846</v>
      </c>
      <c r="AU1207" s="92" t="s">
        <v>93</v>
      </c>
      <c r="AV1207" s="83" t="str">
        <f t="shared" si="494"/>
        <v>22091</v>
      </c>
      <c r="AX1207" s="7" t="s">
        <v>847</v>
      </c>
    </row>
    <row r="1208" spans="1:50" hidden="1" outlineLevel="1">
      <c r="A1208" t="s">
        <v>912</v>
      </c>
      <c r="B1208" t="s">
        <v>1041</v>
      </c>
      <c r="C1208" s="1">
        <f t="shared" si="483"/>
        <v>10705</v>
      </c>
      <c r="D1208" s="7">
        <f>RANK(N1208,(N1208:P1208,Q1208:AE1208))</f>
        <v>1</v>
      </c>
      <c r="E1208" s="7">
        <f>RANK(O1208,(N1208:P1208,Q1208:AE1208))</f>
        <v>2</v>
      </c>
      <c r="F1208" s="7">
        <f>IF(P1208&gt;0,RANK(P1208,(N1208:P1208,Q1208:AE1208)),0)</f>
        <v>5</v>
      </c>
      <c r="G1208" s="1">
        <f t="shared" si="484"/>
        <v>2710</v>
      </c>
      <c r="H1208" s="2">
        <f t="shared" si="485"/>
        <v>0.2531527323680523</v>
      </c>
      <c r="I1208" s="2"/>
      <c r="J1208" s="2">
        <f t="shared" si="486"/>
        <v>0.60934142923867352</v>
      </c>
      <c r="K1208" s="2">
        <f t="shared" si="487"/>
        <v>0.35618869687062121</v>
      </c>
      <c r="L1208" s="2">
        <f t="shared" si="488"/>
        <v>5.6982718355908452E-3</v>
      </c>
      <c r="M1208" s="2">
        <f t="shared" si="489"/>
        <v>2.8771602055114427E-2</v>
      </c>
      <c r="N1208" s="1">
        <v>6523</v>
      </c>
      <c r="O1208" s="1">
        <v>3813</v>
      </c>
      <c r="P1208" s="1">
        <v>61</v>
      </c>
      <c r="Q1208" s="1">
        <v>180</v>
      </c>
      <c r="R1208" s="1">
        <v>12</v>
      </c>
      <c r="S1208" s="1">
        <v>100</v>
      </c>
      <c r="T1208" s="1">
        <v>8</v>
      </c>
      <c r="V1208" s="1">
        <v>8</v>
      </c>
      <c r="AG1208" s="7">
        <f>IF(Q1208&gt;0,RANK(Q1208,(N1208:P1208,Q1208:AE1208)),0)</f>
        <v>3</v>
      </c>
      <c r="AH1208" s="7">
        <f>IF(R1208&gt;0,RANK(R1208,(N1208:P1208,Q1208:AE1208)),0)</f>
        <v>6</v>
      </c>
      <c r="AI1208" s="7">
        <f>IF(T1208&gt;0,RANK(T1208,(N1208:P1208,Q1208:AE1208)),0)</f>
        <v>7</v>
      </c>
      <c r="AJ1208" s="7">
        <f>IF(S1208&gt;0,RANK(S1208,(N1208:P1208,Q1208:AE1208)),0)</f>
        <v>4</v>
      </c>
      <c r="AK1208" s="2">
        <f t="shared" si="490"/>
        <v>1.6814572629612331E-2</v>
      </c>
      <c r="AL1208" s="2">
        <f t="shared" si="491"/>
        <v>1.1209715086408221E-3</v>
      </c>
      <c r="AM1208" s="2">
        <f t="shared" si="492"/>
        <v>7.4731433909388135E-4</v>
      </c>
      <c r="AN1208" s="2">
        <f t="shared" si="493"/>
        <v>9.3414292386735168E-3</v>
      </c>
      <c r="AP1208" t="s">
        <v>912</v>
      </c>
      <c r="AQ1208" t="s">
        <v>1041</v>
      </c>
      <c r="AR1208">
        <v>3</v>
      </c>
      <c r="AT1208" s="93" t="s">
        <v>846</v>
      </c>
      <c r="AU1208" s="92" t="s">
        <v>94</v>
      </c>
      <c r="AV1208" s="83" t="str">
        <f t="shared" si="494"/>
        <v>22093</v>
      </c>
      <c r="AX1208" s="7" t="s">
        <v>847</v>
      </c>
    </row>
    <row r="1209" spans="1:50" hidden="1" outlineLevel="1">
      <c r="A1209" t="s">
        <v>685</v>
      </c>
      <c r="B1209" t="s">
        <v>1041</v>
      </c>
      <c r="C1209" s="1">
        <f t="shared" si="483"/>
        <v>17713</v>
      </c>
      <c r="D1209" s="7">
        <f>RANK(N1209,(N1209:P1209,Q1209:AE1209))</f>
        <v>1</v>
      </c>
      <c r="E1209" s="7">
        <f>RANK(O1209,(N1209:P1209,Q1209:AE1209))</f>
        <v>2</v>
      </c>
      <c r="F1209" s="7">
        <f>IF(P1209&gt;0,RANK(P1209,(N1209:P1209,Q1209:AE1209)),0)</f>
        <v>4</v>
      </c>
      <c r="G1209" s="1">
        <f t="shared" si="484"/>
        <v>2322</v>
      </c>
      <c r="H1209" s="2">
        <f t="shared" si="485"/>
        <v>0.13109015976966071</v>
      </c>
      <c r="I1209" s="2"/>
      <c r="J1209" s="2">
        <f t="shared" si="486"/>
        <v>0.55016089877491103</v>
      </c>
      <c r="K1209" s="2">
        <f t="shared" si="487"/>
        <v>0.41907073900525038</v>
      </c>
      <c r="L1209" s="2">
        <f t="shared" si="488"/>
        <v>9.2587365211991186E-3</v>
      </c>
      <c r="M1209" s="2">
        <f t="shared" si="489"/>
        <v>2.1509625698639467E-2</v>
      </c>
      <c r="N1209" s="1">
        <v>9745</v>
      </c>
      <c r="O1209" s="1">
        <v>7423</v>
      </c>
      <c r="P1209" s="1">
        <v>164</v>
      </c>
      <c r="Q1209" s="1">
        <v>212</v>
      </c>
      <c r="R1209" s="1">
        <v>25</v>
      </c>
      <c r="S1209" s="1">
        <v>112</v>
      </c>
      <c r="T1209" s="1">
        <v>15</v>
      </c>
      <c r="V1209" s="1">
        <v>17</v>
      </c>
      <c r="AG1209" s="7">
        <f>IF(Q1209&gt;0,RANK(Q1209,(N1209:P1209,Q1209:AE1209)),0)</f>
        <v>3</v>
      </c>
      <c r="AH1209" s="7">
        <f>IF(R1209&gt;0,RANK(R1209,(N1209:P1209,Q1209:AE1209)),0)</f>
        <v>6</v>
      </c>
      <c r="AI1209" s="7">
        <f>IF(T1209&gt;0,RANK(T1209,(N1209:P1209,Q1209:AE1209)),0)</f>
        <v>8</v>
      </c>
      <c r="AJ1209" s="7">
        <f>IF(S1209&gt;0,RANK(S1209,(N1209:P1209,Q1209:AE1209)),0)</f>
        <v>5</v>
      </c>
      <c r="AK1209" s="2">
        <f t="shared" si="490"/>
        <v>1.1968610624964715E-2</v>
      </c>
      <c r="AL1209" s="2">
        <f t="shared" si="491"/>
        <v>1.4113927623779145E-3</v>
      </c>
      <c r="AM1209" s="2">
        <f t="shared" si="492"/>
        <v>8.4683565742674867E-4</v>
      </c>
      <c r="AN1209" s="2">
        <f t="shared" si="493"/>
        <v>6.3230395754530567E-3</v>
      </c>
      <c r="AP1209" t="s">
        <v>685</v>
      </c>
      <c r="AQ1209" t="s">
        <v>1041</v>
      </c>
      <c r="AR1209">
        <v>3</v>
      </c>
      <c r="AT1209" s="93" t="s">
        <v>846</v>
      </c>
      <c r="AU1209" s="92" t="s">
        <v>95</v>
      </c>
      <c r="AV1209" s="83" t="str">
        <f t="shared" si="494"/>
        <v>22095</v>
      </c>
      <c r="AX1209" s="7" t="s">
        <v>847</v>
      </c>
    </row>
    <row r="1210" spans="1:50" hidden="1" outlineLevel="1">
      <c r="A1210" t="s">
        <v>2435</v>
      </c>
      <c r="B1210" t="s">
        <v>1041</v>
      </c>
      <c r="C1210" s="1">
        <f t="shared" si="483"/>
        <v>34151</v>
      </c>
      <c r="D1210" s="7">
        <f>RANK(N1210,(N1210:P1210,Q1210:AE1210))</f>
        <v>1</v>
      </c>
      <c r="E1210" s="7">
        <f>RANK(O1210,(N1210:P1210,Q1210:AE1210))</f>
        <v>2</v>
      </c>
      <c r="F1210" s="7">
        <f>IF(P1210&gt;0,RANK(P1210,(N1210:P1210,Q1210:AE1210)),0)</f>
        <v>4</v>
      </c>
      <c r="G1210" s="1">
        <f t="shared" si="484"/>
        <v>2618</v>
      </c>
      <c r="H1210" s="2">
        <f t="shared" si="485"/>
        <v>7.6659541448273846E-2</v>
      </c>
      <c r="I1210" s="2"/>
      <c r="J1210" s="2">
        <f t="shared" si="486"/>
        <v>0.52903282480747271</v>
      </c>
      <c r="K1210" s="2">
        <f t="shared" si="487"/>
        <v>0.45237328335919885</v>
      </c>
      <c r="L1210" s="2">
        <f t="shared" si="488"/>
        <v>6.5883868700770112E-3</v>
      </c>
      <c r="M1210" s="2">
        <f t="shared" si="489"/>
        <v>1.2005504963251423E-2</v>
      </c>
      <c r="N1210" s="1">
        <v>18067</v>
      </c>
      <c r="O1210" s="1">
        <v>15449</v>
      </c>
      <c r="P1210" s="1">
        <v>225</v>
      </c>
      <c r="Q1210" s="1">
        <v>318</v>
      </c>
      <c r="R1210" s="1">
        <v>23</v>
      </c>
      <c r="S1210" s="1">
        <v>32</v>
      </c>
      <c r="T1210" s="1">
        <v>15</v>
      </c>
      <c r="V1210" s="1">
        <v>22</v>
      </c>
      <c r="AG1210" s="7">
        <f>IF(Q1210&gt;0,RANK(Q1210,(N1210:P1210,Q1210:AE1210)),0)</f>
        <v>3</v>
      </c>
      <c r="AH1210" s="7">
        <f>IF(R1210&gt;0,RANK(R1210,(N1210:P1210,Q1210:AE1210)),0)</f>
        <v>6</v>
      </c>
      <c r="AI1210" s="7">
        <f>IF(T1210&gt;0,RANK(T1210,(N1210:P1210,Q1210:AE1210)),0)</f>
        <v>8</v>
      </c>
      <c r="AJ1210" s="7">
        <f>IF(S1210&gt;0,RANK(S1210,(N1210:P1210,Q1210:AE1210)),0)</f>
        <v>5</v>
      </c>
      <c r="AK1210" s="2">
        <f t="shared" si="490"/>
        <v>9.3115867763755092E-3</v>
      </c>
      <c r="AL1210" s="2">
        <f t="shared" si="491"/>
        <v>6.7347954671898339E-4</v>
      </c>
      <c r="AM1210" s="2">
        <f t="shared" si="492"/>
        <v>4.3922579133846742E-4</v>
      </c>
      <c r="AN1210" s="2">
        <f t="shared" si="493"/>
        <v>9.3701502152206378E-4</v>
      </c>
      <c r="AP1210" t="s">
        <v>2435</v>
      </c>
      <c r="AQ1210" t="s">
        <v>1041</v>
      </c>
      <c r="AR1210">
        <v>7</v>
      </c>
      <c r="AT1210" s="93" t="s">
        <v>846</v>
      </c>
      <c r="AU1210" s="92" t="s">
        <v>96</v>
      </c>
      <c r="AV1210" s="83" t="str">
        <f t="shared" si="494"/>
        <v>22097</v>
      </c>
      <c r="AX1210" s="7" t="s">
        <v>847</v>
      </c>
    </row>
    <row r="1211" spans="1:50" hidden="1" outlineLevel="1">
      <c r="A1211" t="s">
        <v>801</v>
      </c>
      <c r="B1211" t="s">
        <v>1041</v>
      </c>
      <c r="C1211" s="1">
        <f t="shared" si="483"/>
        <v>20778</v>
      </c>
      <c r="D1211" s="7">
        <f>RANK(N1211,(N1211:P1211,Q1211:AE1211))</f>
        <v>2</v>
      </c>
      <c r="E1211" s="7">
        <f>RANK(O1211,(N1211:P1211,Q1211:AE1211))</f>
        <v>1</v>
      </c>
      <c r="F1211" s="7">
        <f>IF(P1211&gt;0,RANK(P1211,(N1211:P1211,Q1211:AE1211)),0)</f>
        <v>4</v>
      </c>
      <c r="G1211" s="1">
        <f t="shared" si="484"/>
        <v>108</v>
      </c>
      <c r="H1211" s="2">
        <f t="shared" si="485"/>
        <v>5.1978053710655505E-3</v>
      </c>
      <c r="I1211" s="2"/>
      <c r="J1211" s="2">
        <f t="shared" si="486"/>
        <v>0.47420348445471172</v>
      </c>
      <c r="K1211" s="2">
        <f t="shared" si="487"/>
        <v>0.47940128982577729</v>
      </c>
      <c r="L1211" s="2">
        <f t="shared" si="488"/>
        <v>1.2898257772644143E-2</v>
      </c>
      <c r="M1211" s="2">
        <f t="shared" si="489"/>
        <v>3.3496967946866851E-2</v>
      </c>
      <c r="N1211" s="1">
        <v>9853</v>
      </c>
      <c r="O1211" s="1">
        <v>9961</v>
      </c>
      <c r="P1211" s="1">
        <v>268</v>
      </c>
      <c r="Q1211" s="1">
        <v>406</v>
      </c>
      <c r="R1211" s="1">
        <v>55</v>
      </c>
      <c r="S1211" s="1">
        <v>138</v>
      </c>
      <c r="T1211" s="1">
        <v>51</v>
      </c>
      <c r="V1211" s="1">
        <v>46</v>
      </c>
      <c r="AG1211" s="7">
        <f>IF(Q1211&gt;0,RANK(Q1211,(N1211:P1211,Q1211:AE1211)),0)</f>
        <v>3</v>
      </c>
      <c r="AH1211" s="7">
        <f>IF(R1211&gt;0,RANK(R1211,(N1211:P1211,Q1211:AE1211)),0)</f>
        <v>6</v>
      </c>
      <c r="AI1211" s="7">
        <f>IF(T1211&gt;0,RANK(T1211,(N1211:P1211,Q1211:AE1211)),0)</f>
        <v>7</v>
      </c>
      <c r="AJ1211" s="7">
        <f>IF(S1211&gt;0,RANK(S1211,(N1211:P1211,Q1211:AE1211)),0)</f>
        <v>5</v>
      </c>
      <c r="AK1211" s="2">
        <f t="shared" si="490"/>
        <v>1.9539897969005678E-2</v>
      </c>
      <c r="AL1211" s="2">
        <f t="shared" si="491"/>
        <v>2.6470305130426412E-3</v>
      </c>
      <c r="AM1211" s="2">
        <f t="shared" si="492"/>
        <v>2.4545192030031764E-3</v>
      </c>
      <c r="AN1211" s="2">
        <f t="shared" si="493"/>
        <v>6.6416401963615363E-3</v>
      </c>
      <c r="AP1211" t="s">
        <v>801</v>
      </c>
      <c r="AQ1211" t="s">
        <v>1041</v>
      </c>
      <c r="AT1211" s="93" t="s">
        <v>846</v>
      </c>
      <c r="AU1211" s="92" t="s">
        <v>310</v>
      </c>
      <c r="AV1211" s="83" t="str">
        <f t="shared" si="494"/>
        <v>22099</v>
      </c>
      <c r="AX1211" s="7" t="s">
        <v>847</v>
      </c>
    </row>
    <row r="1212" spans="1:50" hidden="1" outlineLevel="1">
      <c r="A1212" t="s">
        <v>802</v>
      </c>
      <c r="B1212" t="s">
        <v>1041</v>
      </c>
      <c r="C1212" s="1">
        <f t="shared" si="483"/>
        <v>21810</v>
      </c>
      <c r="D1212" s="7">
        <f>RANK(N1212,(N1212:P1212,Q1212:AE1212))</f>
        <v>2</v>
      </c>
      <c r="E1212" s="7">
        <f>RANK(O1212,(N1212:P1212,Q1212:AE1212))</f>
        <v>1</v>
      </c>
      <c r="F1212" s="7">
        <f>IF(P1212&gt;0,RANK(P1212,(N1212:P1212,Q1212:AE1212)),0)</f>
        <v>4</v>
      </c>
      <c r="G1212" s="1">
        <f t="shared" si="484"/>
        <v>1474</v>
      </c>
      <c r="H1212" s="2">
        <f t="shared" si="485"/>
        <v>6.7583677212287946E-2</v>
      </c>
      <c r="I1212" s="2"/>
      <c r="J1212" s="2">
        <f t="shared" si="486"/>
        <v>0.45167354424575884</v>
      </c>
      <c r="K1212" s="2">
        <f t="shared" si="487"/>
        <v>0.51925722145804676</v>
      </c>
      <c r="L1212" s="2">
        <f t="shared" si="488"/>
        <v>9.8120128381476383E-3</v>
      </c>
      <c r="M1212" s="2">
        <f t="shared" si="489"/>
        <v>1.925722145804671E-2</v>
      </c>
      <c r="N1212" s="1">
        <v>9851</v>
      </c>
      <c r="O1212" s="1">
        <v>11325</v>
      </c>
      <c r="P1212" s="1">
        <v>214</v>
      </c>
      <c r="Q1212" s="1">
        <v>235</v>
      </c>
      <c r="R1212" s="1">
        <v>43</v>
      </c>
      <c r="S1212" s="1">
        <v>98</v>
      </c>
      <c r="T1212" s="1">
        <v>24</v>
      </c>
      <c r="V1212" s="1">
        <v>20</v>
      </c>
      <c r="AG1212" s="7">
        <f>IF(Q1212&gt;0,RANK(Q1212,(N1212:P1212,Q1212:AE1212)),0)</f>
        <v>3</v>
      </c>
      <c r="AH1212" s="7">
        <f>IF(R1212&gt;0,RANK(R1212,(N1212:P1212,Q1212:AE1212)),0)</f>
        <v>6</v>
      </c>
      <c r="AI1212" s="7">
        <f>IF(T1212&gt;0,RANK(T1212,(N1212:P1212,Q1212:AE1212)),0)</f>
        <v>7</v>
      </c>
      <c r="AJ1212" s="7">
        <f>IF(S1212&gt;0,RANK(S1212,(N1212:P1212,Q1212:AE1212)),0)</f>
        <v>5</v>
      </c>
      <c r="AK1212" s="2">
        <f t="shared" si="490"/>
        <v>1.0774873911049978E-2</v>
      </c>
      <c r="AL1212" s="2">
        <f t="shared" si="491"/>
        <v>1.9715726730857404E-3</v>
      </c>
      <c r="AM1212" s="2">
        <f t="shared" si="492"/>
        <v>1.1004126547455295E-3</v>
      </c>
      <c r="AN1212" s="2">
        <f t="shared" si="493"/>
        <v>4.493351673544246E-3</v>
      </c>
      <c r="AP1212" t="s">
        <v>802</v>
      </c>
      <c r="AQ1212" t="s">
        <v>1041</v>
      </c>
      <c r="AR1212">
        <v>3</v>
      </c>
      <c r="AT1212" s="93" t="s">
        <v>846</v>
      </c>
      <c r="AU1212" s="92" t="s">
        <v>311</v>
      </c>
      <c r="AV1212" s="83" t="str">
        <f t="shared" si="494"/>
        <v>22101</v>
      </c>
      <c r="AX1212" s="7" t="s">
        <v>847</v>
      </c>
    </row>
    <row r="1213" spans="1:50" hidden="1" outlineLevel="1">
      <c r="A1213" t="s">
        <v>1780</v>
      </c>
      <c r="B1213" t="s">
        <v>1041</v>
      </c>
      <c r="C1213" s="1">
        <f t="shared" si="483"/>
        <v>83737</v>
      </c>
      <c r="D1213" s="7">
        <f>RANK(N1213,(N1213:P1213,Q1213:AE1213))</f>
        <v>2</v>
      </c>
      <c r="E1213" s="7">
        <f>RANK(O1213,(N1213:P1213,Q1213:AE1213))</f>
        <v>1</v>
      </c>
      <c r="F1213" s="7">
        <f>IF(P1213&gt;0,RANK(P1213,(N1213:P1213,Q1213:AE1213)),0)</f>
        <v>3</v>
      </c>
      <c r="G1213" s="1">
        <f t="shared" si="484"/>
        <v>36471</v>
      </c>
      <c r="H1213" s="2">
        <f t="shared" si="485"/>
        <v>0.43554223342130721</v>
      </c>
      <c r="I1213" s="2"/>
      <c r="J1213" s="2">
        <f t="shared" si="486"/>
        <v>0.27134958262178011</v>
      </c>
      <c r="K1213" s="2">
        <f t="shared" si="487"/>
        <v>0.70689181604308726</v>
      </c>
      <c r="L1213" s="2">
        <f t="shared" si="488"/>
        <v>1.4318640505391882E-2</v>
      </c>
      <c r="M1213" s="2">
        <f t="shared" si="489"/>
        <v>7.4399608297407507E-3</v>
      </c>
      <c r="N1213" s="1">
        <v>22722</v>
      </c>
      <c r="O1213" s="1">
        <v>59193</v>
      </c>
      <c r="P1213" s="1">
        <v>1199</v>
      </c>
      <c r="Q1213" s="1">
        <v>434</v>
      </c>
      <c r="R1213" s="1">
        <v>106</v>
      </c>
      <c r="S1213" s="1">
        <v>42</v>
      </c>
      <c r="T1213" s="1">
        <v>23</v>
      </c>
      <c r="V1213" s="1">
        <v>18</v>
      </c>
      <c r="AG1213" s="7">
        <f>IF(Q1213&gt;0,RANK(Q1213,(N1213:P1213,Q1213:AE1213)),0)</f>
        <v>4</v>
      </c>
      <c r="AH1213" s="7">
        <f>IF(R1213&gt;0,RANK(R1213,(N1213:P1213,Q1213:AE1213)),0)</f>
        <v>5</v>
      </c>
      <c r="AI1213" s="7">
        <f>IF(T1213&gt;0,RANK(T1213,(N1213:P1213,Q1213:AE1213)),0)</f>
        <v>7</v>
      </c>
      <c r="AJ1213" s="7">
        <f>IF(S1213&gt;0,RANK(S1213,(N1213:P1213,Q1213:AE1213)),0)</f>
        <v>6</v>
      </c>
      <c r="AK1213" s="2">
        <f t="shared" si="490"/>
        <v>5.1828940611677032E-3</v>
      </c>
      <c r="AL1213" s="2">
        <f t="shared" si="491"/>
        <v>1.2658681347552457E-3</v>
      </c>
      <c r="AM1213" s="2">
        <f t="shared" si="492"/>
        <v>2.7466950093745895E-4</v>
      </c>
      <c r="AN1213" s="2">
        <f t="shared" si="493"/>
        <v>5.0157039301622938E-4</v>
      </c>
      <c r="AP1213" t="s">
        <v>1780</v>
      </c>
      <c r="AQ1213" t="s">
        <v>1041</v>
      </c>
      <c r="AR1213">
        <v>1</v>
      </c>
      <c r="AT1213" s="93" t="s">
        <v>846</v>
      </c>
      <c r="AU1213" s="92" t="s">
        <v>312</v>
      </c>
      <c r="AV1213" s="83" t="str">
        <f t="shared" si="494"/>
        <v>22103</v>
      </c>
      <c r="AX1213" s="7" t="s">
        <v>847</v>
      </c>
    </row>
    <row r="1214" spans="1:50" hidden="1" outlineLevel="1">
      <c r="A1214" t="s">
        <v>3575</v>
      </c>
      <c r="B1214" t="s">
        <v>1041</v>
      </c>
      <c r="C1214" s="1">
        <f t="shared" si="483"/>
        <v>37155</v>
      </c>
      <c r="D1214" s="7">
        <f>RANK(N1214,(N1214:P1214,Q1214:AE1214))</f>
        <v>2</v>
      </c>
      <c r="E1214" s="7">
        <f>RANK(O1214,(N1214:P1214,Q1214:AE1214))</f>
        <v>1</v>
      </c>
      <c r="F1214" s="7">
        <f>IF(P1214&gt;0,RANK(P1214,(N1214:P1214,Q1214:AE1214)),0)</f>
        <v>3</v>
      </c>
      <c r="G1214" s="1">
        <f t="shared" si="484"/>
        <v>4578</v>
      </c>
      <c r="H1214" s="2">
        <f t="shared" si="485"/>
        <v>0.12321356479612434</v>
      </c>
      <c r="I1214" s="2"/>
      <c r="J1214" s="2">
        <f t="shared" si="486"/>
        <v>0.42640290674202663</v>
      </c>
      <c r="K1214" s="2">
        <f t="shared" si="487"/>
        <v>0.54961647153815096</v>
      </c>
      <c r="L1214" s="2">
        <f t="shared" si="488"/>
        <v>1.0900282599919257E-2</v>
      </c>
      <c r="M1214" s="2">
        <f t="shared" si="489"/>
        <v>1.3080339119903146E-2</v>
      </c>
      <c r="N1214" s="1">
        <v>15843</v>
      </c>
      <c r="O1214" s="1">
        <v>20421</v>
      </c>
      <c r="P1214" s="1">
        <v>405</v>
      </c>
      <c r="Q1214" s="1">
        <v>301</v>
      </c>
      <c r="R1214" s="1">
        <v>65</v>
      </c>
      <c r="S1214" s="1">
        <v>60</v>
      </c>
      <c r="T1214" s="1">
        <v>22</v>
      </c>
      <c r="V1214" s="1">
        <v>38</v>
      </c>
      <c r="AG1214" s="7">
        <f>IF(Q1214&gt;0,RANK(Q1214,(N1214:P1214,Q1214:AE1214)),0)</f>
        <v>4</v>
      </c>
      <c r="AH1214" s="7">
        <f>IF(R1214&gt;0,RANK(R1214,(N1214:P1214,Q1214:AE1214)),0)</f>
        <v>5</v>
      </c>
      <c r="AI1214" s="7">
        <f>IF(T1214&gt;0,RANK(T1214,(N1214:P1214,Q1214:AE1214)),0)</f>
        <v>8</v>
      </c>
      <c r="AJ1214" s="7">
        <f>IF(S1214&gt;0,RANK(S1214,(N1214:P1214,Q1214:AE1214)),0)</f>
        <v>6</v>
      </c>
      <c r="AK1214" s="2">
        <f t="shared" si="490"/>
        <v>8.1011976853720899E-3</v>
      </c>
      <c r="AL1214" s="2">
        <f t="shared" si="491"/>
        <v>1.7494280715919794E-3</v>
      </c>
      <c r="AM1214" s="2">
        <f t="shared" si="492"/>
        <v>5.9211411653882387E-4</v>
      </c>
      <c r="AN1214" s="2">
        <f t="shared" si="493"/>
        <v>1.6148566814695195E-3</v>
      </c>
      <c r="AP1214" t="s">
        <v>3575</v>
      </c>
      <c r="AQ1214" t="s">
        <v>1041</v>
      </c>
      <c r="AR1214">
        <v>1</v>
      </c>
      <c r="AT1214" s="93" t="s">
        <v>846</v>
      </c>
      <c r="AU1214" s="92" t="s">
        <v>313</v>
      </c>
      <c r="AV1214" s="83" t="str">
        <f t="shared" si="494"/>
        <v>22105</v>
      </c>
      <c r="AX1214" s="7" t="s">
        <v>847</v>
      </c>
    </row>
    <row r="1215" spans="1:50" hidden="1" outlineLevel="1">
      <c r="A1215" t="s">
        <v>1606</v>
      </c>
      <c r="B1215" t="s">
        <v>1041</v>
      </c>
      <c r="C1215" s="1">
        <f t="shared" si="483"/>
        <v>3010</v>
      </c>
      <c r="D1215" s="7">
        <f>RANK(N1215,(N1215:P1215,Q1215:AE1215))</f>
        <v>1</v>
      </c>
      <c r="E1215" s="7">
        <f>RANK(O1215,(N1215:P1215,Q1215:AE1215))</f>
        <v>2</v>
      </c>
      <c r="F1215" s="7">
        <f>IF(P1215&gt;0,RANK(P1215,(N1215:P1215,Q1215:AE1215)),0)</f>
        <v>5</v>
      </c>
      <c r="G1215" s="1">
        <f t="shared" si="484"/>
        <v>250</v>
      </c>
      <c r="H1215" s="2">
        <f t="shared" si="485"/>
        <v>8.3056478405315617E-2</v>
      </c>
      <c r="I1215" s="2"/>
      <c r="J1215" s="2">
        <f t="shared" si="486"/>
        <v>0.52491694352159468</v>
      </c>
      <c r="K1215" s="2">
        <f t="shared" si="487"/>
        <v>0.44186046511627908</v>
      </c>
      <c r="L1215" s="2">
        <f t="shared" si="488"/>
        <v>6.6445182724252493E-3</v>
      </c>
      <c r="M1215" s="2">
        <f t="shared" si="489"/>
        <v>2.657807308970099E-2</v>
      </c>
      <c r="N1215" s="1">
        <v>1580</v>
      </c>
      <c r="O1215" s="1">
        <v>1330</v>
      </c>
      <c r="P1215" s="1">
        <v>20</v>
      </c>
      <c r="Q1215" s="1">
        <v>46</v>
      </c>
      <c r="R1215" s="1">
        <v>8</v>
      </c>
      <c r="S1215" s="1">
        <v>22</v>
      </c>
      <c r="T1215" s="1">
        <v>2</v>
      </c>
      <c r="V1215" s="1">
        <v>2</v>
      </c>
      <c r="AG1215" s="7">
        <f>IF(Q1215&gt;0,RANK(Q1215,(N1215:P1215,Q1215:AE1215)),0)</f>
        <v>3</v>
      </c>
      <c r="AH1215" s="7">
        <f>IF(R1215&gt;0,RANK(R1215,(N1215:P1215,Q1215:AE1215)),0)</f>
        <v>6</v>
      </c>
      <c r="AI1215" s="7">
        <f>IF(T1215&gt;0,RANK(T1215,(N1215:P1215,Q1215:AE1215)),0)</f>
        <v>7</v>
      </c>
      <c r="AJ1215" s="7">
        <f>IF(S1215&gt;0,RANK(S1215,(N1215:P1215,Q1215:AE1215)),0)</f>
        <v>4</v>
      </c>
      <c r="AK1215" s="2">
        <f t="shared" si="490"/>
        <v>1.5282392026578074E-2</v>
      </c>
      <c r="AL1215" s="2">
        <f t="shared" si="491"/>
        <v>2.6578073089700998E-3</v>
      </c>
      <c r="AM1215" s="2">
        <f t="shared" si="492"/>
        <v>6.6445182724252495E-4</v>
      </c>
      <c r="AN1215" s="2">
        <f t="shared" si="493"/>
        <v>7.3089700996677737E-3</v>
      </c>
      <c r="AP1215" t="s">
        <v>1606</v>
      </c>
      <c r="AQ1215" t="s">
        <v>1041</v>
      </c>
      <c r="AR1215">
        <v>5</v>
      </c>
      <c r="AT1215" s="93" t="s">
        <v>846</v>
      </c>
      <c r="AU1215" s="92" t="s">
        <v>314</v>
      </c>
      <c r="AV1215" s="83" t="str">
        <f t="shared" si="494"/>
        <v>22107</v>
      </c>
      <c r="AX1215" s="7" t="s">
        <v>847</v>
      </c>
    </row>
    <row r="1216" spans="1:50" hidden="1" outlineLevel="1">
      <c r="A1216" t="s">
        <v>2382</v>
      </c>
      <c r="B1216" t="s">
        <v>1041</v>
      </c>
      <c r="C1216" s="1">
        <f t="shared" si="483"/>
        <v>36675</v>
      </c>
      <c r="D1216" s="7">
        <f>RANK(N1216,(N1216:P1216,Q1216:AE1216))</f>
        <v>2</v>
      </c>
      <c r="E1216" s="7">
        <f>RANK(O1216,(N1216:P1216,Q1216:AE1216))</f>
        <v>1</v>
      </c>
      <c r="F1216" s="7">
        <f>IF(P1216&gt;0,RANK(P1216,(N1216:P1216,Q1216:AE1216)),0)</f>
        <v>4</v>
      </c>
      <c r="G1216" s="1">
        <f t="shared" si="484"/>
        <v>6900</v>
      </c>
      <c r="H1216" s="2">
        <f t="shared" si="485"/>
        <v>0.18813905930470348</v>
      </c>
      <c r="I1216" s="2"/>
      <c r="J1216" s="2">
        <f t="shared" si="486"/>
        <v>0.39301976823449214</v>
      </c>
      <c r="K1216" s="2">
        <f t="shared" si="487"/>
        <v>0.58115882753919568</v>
      </c>
      <c r="L1216" s="2">
        <f t="shared" si="488"/>
        <v>8.4526244035446497E-3</v>
      </c>
      <c r="M1216" s="2">
        <f t="shared" si="489"/>
        <v>1.7368779822767536E-2</v>
      </c>
      <c r="N1216" s="1">
        <v>14414</v>
      </c>
      <c r="O1216" s="1">
        <v>21314</v>
      </c>
      <c r="P1216" s="1">
        <v>310</v>
      </c>
      <c r="Q1216" s="1">
        <v>351</v>
      </c>
      <c r="R1216" s="1">
        <v>43</v>
      </c>
      <c r="S1216" s="1">
        <v>196</v>
      </c>
      <c r="T1216" s="1">
        <v>19</v>
      </c>
      <c r="V1216" s="1">
        <v>28</v>
      </c>
      <c r="AG1216" s="7">
        <f>IF(Q1216&gt;0,RANK(Q1216,(N1216:P1216,Q1216:AE1216)),0)</f>
        <v>3</v>
      </c>
      <c r="AH1216" s="7">
        <f>IF(R1216&gt;0,RANK(R1216,(N1216:P1216,Q1216:AE1216)),0)</f>
        <v>6</v>
      </c>
      <c r="AI1216" s="7">
        <f>IF(T1216&gt;0,RANK(T1216,(N1216:P1216,Q1216:AE1216)),0)</f>
        <v>8</v>
      </c>
      <c r="AJ1216" s="7">
        <f>IF(S1216&gt;0,RANK(S1216,(N1216:P1216,Q1216:AE1216)),0)</f>
        <v>5</v>
      </c>
      <c r="AK1216" s="2">
        <f t="shared" si="490"/>
        <v>9.5705521472392637E-3</v>
      </c>
      <c r="AL1216" s="2">
        <f t="shared" si="491"/>
        <v>1.1724608043626448E-3</v>
      </c>
      <c r="AM1216" s="2">
        <f t="shared" si="492"/>
        <v>5.1806407634628492E-4</v>
      </c>
      <c r="AN1216" s="2">
        <f t="shared" si="493"/>
        <v>5.3442399454669397E-3</v>
      </c>
      <c r="AP1216" t="s">
        <v>2382</v>
      </c>
      <c r="AQ1216" t="s">
        <v>1041</v>
      </c>
      <c r="AR1216">
        <v>3</v>
      </c>
      <c r="AT1216" s="93" t="s">
        <v>846</v>
      </c>
      <c r="AU1216" s="92" t="s">
        <v>315</v>
      </c>
      <c r="AV1216" s="83" t="str">
        <f t="shared" si="494"/>
        <v>22109</v>
      </c>
      <c r="AX1216" s="7" t="s">
        <v>847</v>
      </c>
    </row>
    <row r="1217" spans="1:50" hidden="1" outlineLevel="1">
      <c r="A1217" t="s">
        <v>518</v>
      </c>
      <c r="B1217" t="s">
        <v>1041</v>
      </c>
      <c r="C1217" s="1">
        <f t="shared" si="483"/>
        <v>9343</v>
      </c>
      <c r="D1217" s="7">
        <f>RANK(N1217,(N1217:P1217,Q1217:AE1217))</f>
        <v>2</v>
      </c>
      <c r="E1217" s="7">
        <f>RANK(O1217,(N1217:P1217,Q1217:AE1217))</f>
        <v>1</v>
      </c>
      <c r="F1217" s="7">
        <f>IF(P1217&gt;0,RANK(P1217,(N1217:P1217,Q1217:AE1217)),0)</f>
        <v>5</v>
      </c>
      <c r="G1217" s="1">
        <f t="shared" si="484"/>
        <v>2567</v>
      </c>
      <c r="H1217" s="2">
        <f t="shared" si="485"/>
        <v>0.2747511505940276</v>
      </c>
      <c r="I1217" s="2"/>
      <c r="J1217" s="2">
        <f t="shared" si="486"/>
        <v>0.34303756823290166</v>
      </c>
      <c r="K1217" s="2">
        <f t="shared" si="487"/>
        <v>0.61778871882692921</v>
      </c>
      <c r="L1217" s="2">
        <f t="shared" si="488"/>
        <v>7.0641121695386921E-3</v>
      </c>
      <c r="M1217" s="2">
        <f t="shared" si="489"/>
        <v>3.2109600770630443E-2</v>
      </c>
      <c r="N1217" s="1">
        <v>3205</v>
      </c>
      <c r="O1217" s="1">
        <v>5772</v>
      </c>
      <c r="P1217" s="1">
        <v>66</v>
      </c>
      <c r="Q1217" s="1">
        <v>151</v>
      </c>
      <c r="R1217" s="1">
        <v>15</v>
      </c>
      <c r="S1217" s="1">
        <v>119</v>
      </c>
      <c r="T1217" s="1">
        <v>7</v>
      </c>
      <c r="V1217" s="1">
        <v>8</v>
      </c>
      <c r="AG1217" s="7">
        <f>IF(Q1217&gt;0,RANK(Q1217,(N1217:P1217,Q1217:AE1217)),0)</f>
        <v>3</v>
      </c>
      <c r="AH1217" s="7">
        <f>IF(R1217&gt;0,RANK(R1217,(N1217:P1217,Q1217:AE1217)),0)</f>
        <v>6</v>
      </c>
      <c r="AI1217" s="7">
        <f>IF(T1217&gt;0,RANK(T1217,(N1217:P1217,Q1217:AE1217)),0)</f>
        <v>8</v>
      </c>
      <c r="AJ1217" s="7">
        <f>IF(S1217&gt;0,RANK(S1217,(N1217:P1217,Q1217:AE1217)),0)</f>
        <v>4</v>
      </c>
      <c r="AK1217" s="2">
        <f t="shared" si="490"/>
        <v>1.6161832387883976E-2</v>
      </c>
      <c r="AL1217" s="2">
        <f t="shared" si="491"/>
        <v>1.6054800385315209E-3</v>
      </c>
      <c r="AM1217" s="2">
        <f t="shared" si="492"/>
        <v>7.4922401798137642E-4</v>
      </c>
      <c r="AN1217" s="2">
        <f t="shared" si="493"/>
        <v>1.2736808305683399E-2</v>
      </c>
      <c r="AP1217" t="s">
        <v>518</v>
      </c>
      <c r="AQ1217" t="s">
        <v>1041</v>
      </c>
      <c r="AR1217">
        <v>5</v>
      </c>
      <c r="AT1217" s="93" t="s">
        <v>846</v>
      </c>
      <c r="AU1217" s="92" t="s">
        <v>316</v>
      </c>
      <c r="AV1217" s="83" t="str">
        <f t="shared" si="494"/>
        <v>22111</v>
      </c>
      <c r="AX1217" s="7" t="s">
        <v>847</v>
      </c>
    </row>
    <row r="1218" spans="1:50" hidden="1" outlineLevel="1">
      <c r="A1218" t="s">
        <v>1013</v>
      </c>
      <c r="B1218" t="s">
        <v>1041</v>
      </c>
      <c r="C1218" s="1">
        <f t="shared" si="483"/>
        <v>22235</v>
      </c>
      <c r="D1218" s="7">
        <f>RANK(N1218,(N1218:P1218,Q1218:AE1218))</f>
        <v>2</v>
      </c>
      <c r="E1218" s="7">
        <f>RANK(O1218,(N1218:P1218,Q1218:AE1218))</f>
        <v>1</v>
      </c>
      <c r="F1218" s="7">
        <f>IF(P1218&gt;0,RANK(P1218,(N1218:P1218,Q1218:AE1218)),0)</f>
        <v>4</v>
      </c>
      <c r="G1218" s="1">
        <f t="shared" si="484"/>
        <v>3791</v>
      </c>
      <c r="H1218" s="2">
        <f t="shared" si="485"/>
        <v>0.1704969642455588</v>
      </c>
      <c r="I1218" s="2"/>
      <c r="J1218" s="2">
        <f t="shared" si="486"/>
        <v>0.39145491342478073</v>
      </c>
      <c r="K1218" s="2">
        <f t="shared" si="487"/>
        <v>0.56195187767033961</v>
      </c>
      <c r="L1218" s="2">
        <f t="shared" si="488"/>
        <v>1.3807060939959523E-2</v>
      </c>
      <c r="M1218" s="2">
        <f t="shared" si="489"/>
        <v>3.2786147964920201E-2</v>
      </c>
      <c r="N1218" s="1">
        <v>8704</v>
      </c>
      <c r="O1218" s="1">
        <v>12495</v>
      </c>
      <c r="P1218" s="1">
        <v>307</v>
      </c>
      <c r="Q1218" s="1">
        <v>392</v>
      </c>
      <c r="R1218" s="1">
        <v>36</v>
      </c>
      <c r="S1218" s="1">
        <v>268</v>
      </c>
      <c r="T1218" s="1">
        <v>17</v>
      </c>
      <c r="V1218" s="1">
        <v>16</v>
      </c>
      <c r="AG1218" s="7">
        <f>IF(Q1218&gt;0,RANK(Q1218,(N1218:P1218,Q1218:AE1218)),0)</f>
        <v>3</v>
      </c>
      <c r="AH1218" s="7">
        <f>IF(R1218&gt;0,RANK(R1218,(N1218:P1218,Q1218:AE1218)),0)</f>
        <v>6</v>
      </c>
      <c r="AI1218" s="7">
        <f>IF(T1218&gt;0,RANK(T1218,(N1218:P1218,Q1218:AE1218)),0)</f>
        <v>7</v>
      </c>
      <c r="AJ1218" s="7">
        <f>IF(S1218&gt;0,RANK(S1218,(N1218:P1218,Q1218:AE1218)),0)</f>
        <v>5</v>
      </c>
      <c r="AK1218" s="2">
        <f t="shared" si="490"/>
        <v>1.7629862828873397E-2</v>
      </c>
      <c r="AL1218" s="2">
        <f t="shared" si="491"/>
        <v>1.6190690353046998E-3</v>
      </c>
      <c r="AM1218" s="2">
        <f t="shared" si="492"/>
        <v>7.6456037778277486E-4</v>
      </c>
      <c r="AN1218" s="2">
        <f t="shared" si="493"/>
        <v>1.2053069485046098E-2</v>
      </c>
      <c r="AP1218" t="s">
        <v>1013</v>
      </c>
      <c r="AQ1218" t="s">
        <v>1041</v>
      </c>
      <c r="AR1218">
        <v>7</v>
      </c>
      <c r="AT1218" s="93" t="s">
        <v>846</v>
      </c>
      <c r="AU1218" s="92" t="s">
        <v>317</v>
      </c>
      <c r="AV1218" s="83" t="str">
        <f t="shared" si="494"/>
        <v>22113</v>
      </c>
      <c r="AX1218" s="7" t="s">
        <v>847</v>
      </c>
    </row>
    <row r="1219" spans="1:50" hidden="1" outlineLevel="1">
      <c r="A1219" t="s">
        <v>1770</v>
      </c>
      <c r="B1219" t="s">
        <v>1041</v>
      </c>
      <c r="C1219" s="1">
        <f t="shared" si="483"/>
        <v>13827</v>
      </c>
      <c r="D1219" s="7">
        <f>RANK(N1219,(N1219:P1219,Q1219:AE1219))</f>
        <v>2</v>
      </c>
      <c r="E1219" s="7">
        <f>RANK(O1219,(N1219:P1219,Q1219:AE1219))</f>
        <v>1</v>
      </c>
      <c r="F1219" s="7">
        <f>IF(P1219&gt;0,RANK(P1219,(N1219:P1219,Q1219:AE1219)),0)</f>
        <v>3</v>
      </c>
      <c r="G1219" s="1">
        <f t="shared" si="484"/>
        <v>4139</v>
      </c>
      <c r="H1219" s="2">
        <f t="shared" si="485"/>
        <v>0.29934186736096047</v>
      </c>
      <c r="I1219" s="2"/>
      <c r="J1219" s="2">
        <f t="shared" si="486"/>
        <v>0.33666015766254431</v>
      </c>
      <c r="K1219" s="2">
        <f t="shared" si="487"/>
        <v>0.63600202502350478</v>
      </c>
      <c r="L1219" s="2">
        <f t="shared" si="488"/>
        <v>1.0920662471975122E-2</v>
      </c>
      <c r="M1219" s="2">
        <f t="shared" si="489"/>
        <v>1.6417154841975784E-2</v>
      </c>
      <c r="N1219" s="1">
        <v>4655</v>
      </c>
      <c r="O1219" s="1">
        <v>8794</v>
      </c>
      <c r="P1219" s="1">
        <v>151</v>
      </c>
      <c r="Q1219" s="1">
        <v>123</v>
      </c>
      <c r="R1219" s="1">
        <v>22</v>
      </c>
      <c r="S1219" s="1">
        <v>63</v>
      </c>
      <c r="T1219" s="1">
        <v>9</v>
      </c>
      <c r="V1219" s="1">
        <v>10</v>
      </c>
      <c r="AG1219" s="7">
        <f>IF(Q1219&gt;0,RANK(Q1219,(N1219:P1219,Q1219:AE1219)),0)</f>
        <v>4</v>
      </c>
      <c r="AH1219" s="7">
        <f>IF(R1219&gt;0,RANK(R1219,(N1219:P1219,Q1219:AE1219)),0)</f>
        <v>6</v>
      </c>
      <c r="AI1219" s="7">
        <f>IF(T1219&gt;0,RANK(T1219,(N1219:P1219,Q1219:AE1219)),0)</f>
        <v>8</v>
      </c>
      <c r="AJ1219" s="7">
        <f>IF(S1219&gt;0,RANK(S1219,(N1219:P1219,Q1219:AE1219)),0)</f>
        <v>5</v>
      </c>
      <c r="AK1219" s="2">
        <f t="shared" si="490"/>
        <v>8.8956389672380128E-3</v>
      </c>
      <c r="AL1219" s="2">
        <f t="shared" si="491"/>
        <v>1.5910898965791568E-3</v>
      </c>
      <c r="AM1219" s="2">
        <f t="shared" si="492"/>
        <v>6.509004122369278E-4</v>
      </c>
      <c r="AN1219" s="2">
        <f t="shared" si="493"/>
        <v>4.5563028856584944E-3</v>
      </c>
      <c r="AP1219" t="s">
        <v>1770</v>
      </c>
      <c r="AQ1219" t="s">
        <v>1041</v>
      </c>
      <c r="AR1219">
        <v>4</v>
      </c>
      <c r="AT1219" s="93" t="s">
        <v>846</v>
      </c>
      <c r="AU1219" s="92" t="s">
        <v>318</v>
      </c>
      <c r="AV1219" s="83" t="str">
        <f t="shared" si="494"/>
        <v>22115</v>
      </c>
      <c r="AX1219" s="7" t="s">
        <v>847</v>
      </c>
    </row>
    <row r="1220" spans="1:50" hidden="1" outlineLevel="1">
      <c r="A1220" t="s">
        <v>1982</v>
      </c>
      <c r="B1220" t="s">
        <v>1041</v>
      </c>
      <c r="C1220" s="1">
        <f t="shared" si="483"/>
        <v>16887</v>
      </c>
      <c r="D1220" s="7">
        <f>RANK(N1220,(N1220:P1220,Q1220:AE1220))</f>
        <v>2</v>
      </c>
      <c r="E1220" s="7">
        <f>RANK(O1220,(N1220:P1220,Q1220:AE1220))</f>
        <v>1</v>
      </c>
      <c r="F1220" s="7">
        <f>IF(P1220&gt;0,RANK(P1220,(N1220:P1220,Q1220:AE1220)),0)</f>
        <v>5</v>
      </c>
      <c r="G1220" s="1">
        <f t="shared" si="484"/>
        <v>1584</v>
      </c>
      <c r="H1220" s="2">
        <f t="shared" si="485"/>
        <v>9.3799964469710423E-2</v>
      </c>
      <c r="I1220" s="2"/>
      <c r="J1220" s="2">
        <f t="shared" si="486"/>
        <v>0.43814768757032035</v>
      </c>
      <c r="K1220" s="2">
        <f t="shared" si="487"/>
        <v>0.53194765204003081</v>
      </c>
      <c r="L1220" s="2">
        <f t="shared" si="488"/>
        <v>7.4613608100906025E-3</v>
      </c>
      <c r="M1220" s="2">
        <f t="shared" si="489"/>
        <v>2.2443299579558294E-2</v>
      </c>
      <c r="N1220" s="1">
        <v>7399</v>
      </c>
      <c r="O1220" s="1">
        <v>8983</v>
      </c>
      <c r="P1220" s="1">
        <v>126</v>
      </c>
      <c r="Q1220" s="1">
        <v>187</v>
      </c>
      <c r="R1220" s="1">
        <v>29</v>
      </c>
      <c r="S1220" s="1">
        <v>135</v>
      </c>
      <c r="T1220" s="1">
        <v>20</v>
      </c>
      <c r="V1220" s="1">
        <v>8</v>
      </c>
      <c r="AG1220" s="7">
        <f>IF(Q1220&gt;0,RANK(Q1220,(N1220:P1220,Q1220:AE1220)),0)</f>
        <v>3</v>
      </c>
      <c r="AH1220" s="7">
        <f>IF(R1220&gt;0,RANK(R1220,(N1220:P1220,Q1220:AE1220)),0)</f>
        <v>6</v>
      </c>
      <c r="AI1220" s="7">
        <f>IF(T1220&gt;0,RANK(T1220,(N1220:P1220,Q1220:AE1220)),0)</f>
        <v>7</v>
      </c>
      <c r="AJ1220" s="7">
        <f>IF(S1220&gt;0,RANK(S1220,(N1220:P1220,Q1220:AE1220)),0)</f>
        <v>4</v>
      </c>
      <c r="AK1220" s="2">
        <f t="shared" si="490"/>
        <v>1.1073606916563037E-2</v>
      </c>
      <c r="AL1220" s="2">
        <f t="shared" si="491"/>
        <v>1.7172973293065673E-3</v>
      </c>
      <c r="AM1220" s="2">
        <f t="shared" si="492"/>
        <v>1.184342985728667E-3</v>
      </c>
      <c r="AN1220" s="2">
        <f t="shared" si="493"/>
        <v>7.9943151536685016E-3</v>
      </c>
      <c r="AP1220" t="s">
        <v>1982</v>
      </c>
      <c r="AQ1220" t="s">
        <v>1041</v>
      </c>
      <c r="AR1220">
        <v>1</v>
      </c>
      <c r="AT1220" s="93" t="s">
        <v>846</v>
      </c>
      <c r="AU1220" s="92" t="s">
        <v>319</v>
      </c>
      <c r="AV1220" s="83" t="str">
        <f t="shared" si="494"/>
        <v>22117</v>
      </c>
      <c r="AX1220" s="7" t="s">
        <v>847</v>
      </c>
    </row>
    <row r="1221" spans="1:50" hidden="1" outlineLevel="1">
      <c r="A1221" t="s">
        <v>1552</v>
      </c>
      <c r="B1221" t="s">
        <v>1041</v>
      </c>
      <c r="C1221" s="1">
        <f t="shared" si="483"/>
        <v>17090</v>
      </c>
      <c r="D1221" s="7">
        <f>RANK(N1221,(N1221:P1221,Q1221:AE1221))</f>
        <v>2</v>
      </c>
      <c r="E1221" s="7">
        <f>RANK(O1221,(N1221:P1221,Q1221:AE1221))</f>
        <v>1</v>
      </c>
      <c r="F1221" s="7">
        <f>IF(P1221&gt;0,RANK(P1221,(N1221:P1221,Q1221:AE1221)),0)</f>
        <v>4</v>
      </c>
      <c r="G1221" s="1">
        <f t="shared" si="484"/>
        <v>2223</v>
      </c>
      <c r="H1221" s="2">
        <f t="shared" si="485"/>
        <v>0.13007606787595086</v>
      </c>
      <c r="I1221" s="2"/>
      <c r="J1221" s="2">
        <f t="shared" si="486"/>
        <v>0.42112346401404332</v>
      </c>
      <c r="K1221" s="2">
        <f t="shared" si="487"/>
        <v>0.55119953188999415</v>
      </c>
      <c r="L1221" s="2">
        <f t="shared" si="488"/>
        <v>7.0216500877706258E-3</v>
      </c>
      <c r="M1221" s="2">
        <f t="shared" si="489"/>
        <v>2.0655354008191896E-2</v>
      </c>
      <c r="N1221" s="1">
        <v>7197</v>
      </c>
      <c r="O1221" s="1">
        <v>9420</v>
      </c>
      <c r="P1221" s="1">
        <v>120</v>
      </c>
      <c r="Q1221" s="1">
        <v>183</v>
      </c>
      <c r="R1221" s="1">
        <v>40</v>
      </c>
      <c r="S1221" s="1">
        <v>116</v>
      </c>
      <c r="T1221" s="1">
        <v>5</v>
      </c>
      <c r="V1221" s="1">
        <v>9</v>
      </c>
      <c r="AG1221" s="7">
        <f>IF(Q1221&gt;0,RANK(Q1221,(N1221:P1221,Q1221:AE1221)),0)</f>
        <v>3</v>
      </c>
      <c r="AH1221" s="7">
        <f>IF(R1221&gt;0,RANK(R1221,(N1221:P1221,Q1221:AE1221)),0)</f>
        <v>6</v>
      </c>
      <c r="AI1221" s="7">
        <f>IF(T1221&gt;0,RANK(T1221,(N1221:P1221,Q1221:AE1221)),0)</f>
        <v>8</v>
      </c>
      <c r="AJ1221" s="7">
        <f>IF(S1221&gt;0,RANK(S1221,(N1221:P1221,Q1221:AE1221)),0)</f>
        <v>5</v>
      </c>
      <c r="AK1221" s="2">
        <f t="shared" si="490"/>
        <v>1.0708016383850204E-2</v>
      </c>
      <c r="AL1221" s="2">
        <f t="shared" si="491"/>
        <v>2.3405500292568754E-3</v>
      </c>
      <c r="AM1221" s="2">
        <f t="shared" si="492"/>
        <v>2.9256875365710943E-4</v>
      </c>
      <c r="AN1221" s="2">
        <f t="shared" si="493"/>
        <v>6.7875950848449388E-3</v>
      </c>
      <c r="AP1221" t="s">
        <v>1552</v>
      </c>
      <c r="AQ1221" t="s">
        <v>1041</v>
      </c>
      <c r="AR1221">
        <v>4</v>
      </c>
      <c r="AT1221" s="93" t="s">
        <v>846</v>
      </c>
      <c r="AU1221" s="92" t="s">
        <v>247</v>
      </c>
      <c r="AV1221" s="83" t="str">
        <f t="shared" si="494"/>
        <v>22119</v>
      </c>
      <c r="AX1221" s="7" t="s">
        <v>847</v>
      </c>
    </row>
    <row r="1222" spans="1:50" hidden="1" outlineLevel="1">
      <c r="A1222" t="s">
        <v>2168</v>
      </c>
      <c r="B1222" t="s">
        <v>1041</v>
      </c>
      <c r="C1222" s="1">
        <f t="shared" si="483"/>
        <v>10169</v>
      </c>
      <c r="D1222" s="7">
        <f>RANK(N1222,(N1222:P1222,Q1222:AE1222))</f>
        <v>1</v>
      </c>
      <c r="E1222" s="7">
        <f>RANK(O1222,(N1222:P1222,Q1222:AE1222))</f>
        <v>2</v>
      </c>
      <c r="F1222" s="7">
        <f>IF(P1222&gt;0,RANK(P1222,(N1222:P1222,Q1222:AE1222)),0)</f>
        <v>3</v>
      </c>
      <c r="G1222" s="1">
        <f t="shared" si="484"/>
        <v>134</v>
      </c>
      <c r="H1222" s="2">
        <f t="shared" si="485"/>
        <v>1.3177303569672534E-2</v>
      </c>
      <c r="I1222" s="2"/>
      <c r="J1222" s="2">
        <f t="shared" si="486"/>
        <v>0.49739404071196774</v>
      </c>
      <c r="K1222" s="2">
        <f t="shared" si="487"/>
        <v>0.48421673714229518</v>
      </c>
      <c r="L1222" s="2">
        <f t="shared" si="488"/>
        <v>6.7853279575179467E-3</v>
      </c>
      <c r="M1222" s="2">
        <f t="shared" si="489"/>
        <v>1.160389418821918E-2</v>
      </c>
      <c r="N1222" s="1">
        <v>5058</v>
      </c>
      <c r="O1222" s="1">
        <v>4924</v>
      </c>
      <c r="P1222" s="1">
        <v>69</v>
      </c>
      <c r="Q1222" s="1">
        <v>63</v>
      </c>
      <c r="R1222" s="1">
        <v>34</v>
      </c>
      <c r="S1222" s="1">
        <v>13</v>
      </c>
      <c r="T1222" s="1">
        <v>6</v>
      </c>
      <c r="V1222" s="1">
        <v>2</v>
      </c>
      <c r="AG1222" s="7">
        <f>IF(Q1222&gt;0,RANK(Q1222,(N1222:P1222,Q1222:AE1222)),0)</f>
        <v>4</v>
      </c>
      <c r="AH1222" s="7">
        <f>IF(R1222&gt;0,RANK(R1222,(N1222:P1222,Q1222:AE1222)),0)</f>
        <v>5</v>
      </c>
      <c r="AI1222" s="7">
        <f>IF(T1222&gt;0,RANK(T1222,(N1222:P1222,Q1222:AE1222)),0)</f>
        <v>7</v>
      </c>
      <c r="AJ1222" s="7">
        <f>IF(S1222&gt;0,RANK(S1222,(N1222:P1222,Q1222:AE1222)),0)</f>
        <v>6</v>
      </c>
      <c r="AK1222" s="2">
        <f t="shared" si="490"/>
        <v>6.1952994394729082E-3</v>
      </c>
      <c r="AL1222" s="2">
        <f t="shared" si="491"/>
        <v>3.3434949355885535E-3</v>
      </c>
      <c r="AM1222" s="2">
        <f t="shared" si="492"/>
        <v>5.9002851804503887E-4</v>
      </c>
      <c r="AN1222" s="2">
        <f t="shared" si="493"/>
        <v>1.2783951224309175E-3</v>
      </c>
      <c r="AP1222" t="s">
        <v>2168</v>
      </c>
      <c r="AQ1222" t="s">
        <v>1041</v>
      </c>
      <c r="AR1222">
        <v>6</v>
      </c>
      <c r="AT1222" s="93" t="s">
        <v>846</v>
      </c>
      <c r="AU1222" s="92" t="s">
        <v>248</v>
      </c>
      <c r="AV1222" s="83" t="str">
        <f t="shared" si="494"/>
        <v>22121</v>
      </c>
      <c r="AX1222" s="7" t="s">
        <v>847</v>
      </c>
    </row>
    <row r="1223" spans="1:50" hidden="1" outlineLevel="1">
      <c r="A1223" t="s">
        <v>3066</v>
      </c>
      <c r="B1223" t="s">
        <v>1041</v>
      </c>
      <c r="C1223" s="1">
        <f t="shared" si="483"/>
        <v>4675</v>
      </c>
      <c r="D1223" s="7">
        <f>RANK(N1223,(N1223:P1223,Q1223:AE1223))</f>
        <v>2</v>
      </c>
      <c r="E1223" s="7">
        <f>RANK(O1223,(N1223:P1223,Q1223:AE1223))</f>
        <v>1</v>
      </c>
      <c r="F1223" s="7">
        <f>IF(P1223&gt;0,RANK(P1223,(N1223:P1223,Q1223:AE1223)),0)</f>
        <v>5</v>
      </c>
      <c r="G1223" s="1">
        <f t="shared" si="484"/>
        <v>1901</v>
      </c>
      <c r="H1223" s="2">
        <f t="shared" si="485"/>
        <v>0.40663101604278074</v>
      </c>
      <c r="I1223" s="2"/>
      <c r="J1223" s="2">
        <f t="shared" si="486"/>
        <v>0.2821390374331551</v>
      </c>
      <c r="K1223" s="2">
        <f t="shared" si="487"/>
        <v>0.68877005347593578</v>
      </c>
      <c r="L1223" s="2">
        <f t="shared" si="488"/>
        <v>5.3475935828877002E-3</v>
      </c>
      <c r="M1223" s="2">
        <f t="shared" si="489"/>
        <v>2.3743315508021355E-2</v>
      </c>
      <c r="N1223" s="1">
        <v>1319</v>
      </c>
      <c r="O1223" s="1">
        <v>3220</v>
      </c>
      <c r="P1223" s="1">
        <v>25</v>
      </c>
      <c r="Q1223" s="1">
        <v>68</v>
      </c>
      <c r="R1223" s="1">
        <v>13</v>
      </c>
      <c r="S1223" s="1">
        <v>26</v>
      </c>
      <c r="T1223" s="1">
        <v>2</v>
      </c>
      <c r="V1223" s="1">
        <v>2</v>
      </c>
      <c r="AG1223" s="7">
        <f>IF(Q1223&gt;0,RANK(Q1223,(N1223:P1223,Q1223:AE1223)),0)</f>
        <v>3</v>
      </c>
      <c r="AH1223" s="7">
        <f>IF(R1223&gt;0,RANK(R1223,(N1223:P1223,Q1223:AE1223)),0)</f>
        <v>6</v>
      </c>
      <c r="AI1223" s="7">
        <f>IF(T1223&gt;0,RANK(T1223,(N1223:P1223,Q1223:AE1223)),0)</f>
        <v>7</v>
      </c>
      <c r="AJ1223" s="7">
        <f>IF(S1223&gt;0,RANK(S1223,(N1223:P1223,Q1223:AE1223)),0)</f>
        <v>4</v>
      </c>
      <c r="AK1223" s="2">
        <f t="shared" si="490"/>
        <v>1.4545454545454545E-2</v>
      </c>
      <c r="AL1223" s="2">
        <f t="shared" si="491"/>
        <v>2.7807486631016044E-3</v>
      </c>
      <c r="AM1223" s="2">
        <f t="shared" si="492"/>
        <v>4.2780748663101602E-4</v>
      </c>
      <c r="AN1223" s="2">
        <f t="shared" si="493"/>
        <v>5.5614973262032089E-3</v>
      </c>
      <c r="AP1223" t="s">
        <v>3066</v>
      </c>
      <c r="AQ1223" t="s">
        <v>1041</v>
      </c>
      <c r="AR1223">
        <v>5</v>
      </c>
      <c r="AT1223" s="93" t="s">
        <v>846</v>
      </c>
      <c r="AU1223" s="92" t="s">
        <v>639</v>
      </c>
      <c r="AV1223" s="83" t="str">
        <f t="shared" si="494"/>
        <v>22123</v>
      </c>
      <c r="AX1223" s="7" t="s">
        <v>847</v>
      </c>
    </row>
    <row r="1224" spans="1:50" hidden="1" outlineLevel="1">
      <c r="A1224" t="s">
        <v>2169</v>
      </c>
      <c r="B1224" t="s">
        <v>1041</v>
      </c>
      <c r="C1224" s="1">
        <f t="shared" si="483"/>
        <v>4860</v>
      </c>
      <c r="D1224" s="7">
        <f>RANK(N1224,(N1224:P1224,Q1224:AE1224))</f>
        <v>2</v>
      </c>
      <c r="E1224" s="7">
        <f>RANK(O1224,(N1224:P1224,Q1224:AE1224))</f>
        <v>1</v>
      </c>
      <c r="F1224" s="7">
        <f>IF(P1224&gt;0,RANK(P1224,(N1224:P1224,Q1224:AE1224)),0)</f>
        <v>3</v>
      </c>
      <c r="G1224" s="1">
        <f t="shared" si="484"/>
        <v>325</v>
      </c>
      <c r="H1224" s="2">
        <f t="shared" si="485"/>
        <v>6.6872427983539096E-2</v>
      </c>
      <c r="I1224" s="2"/>
      <c r="J1224" s="2">
        <f t="shared" si="486"/>
        <v>0.45</v>
      </c>
      <c r="K1224" s="2">
        <f t="shared" si="487"/>
        <v>0.51687242798353905</v>
      </c>
      <c r="L1224" s="2">
        <f t="shared" si="488"/>
        <v>1.2757201646090535E-2</v>
      </c>
      <c r="M1224" s="2">
        <f t="shared" si="489"/>
        <v>2.0370370370370459E-2</v>
      </c>
      <c r="N1224" s="1">
        <v>2187</v>
      </c>
      <c r="O1224" s="1">
        <v>2512</v>
      </c>
      <c r="P1224" s="1">
        <v>62</v>
      </c>
      <c r="Q1224" s="1">
        <v>52</v>
      </c>
      <c r="R1224" s="1">
        <v>19</v>
      </c>
      <c r="S1224" s="1">
        <v>13</v>
      </c>
      <c r="T1224" s="1">
        <v>8</v>
      </c>
      <c r="V1224" s="1">
        <v>7</v>
      </c>
      <c r="AG1224" s="7">
        <f>IF(Q1224&gt;0,RANK(Q1224,(N1224:P1224,Q1224:AE1224)),0)</f>
        <v>4</v>
      </c>
      <c r="AH1224" s="7">
        <f>IF(R1224&gt;0,RANK(R1224,(N1224:P1224,Q1224:AE1224)),0)</f>
        <v>5</v>
      </c>
      <c r="AI1224" s="7">
        <f>IF(T1224&gt;0,RANK(T1224,(N1224:P1224,Q1224:AE1224)),0)</f>
        <v>7</v>
      </c>
      <c r="AJ1224" s="7">
        <f>IF(S1224&gt;0,RANK(S1224,(N1224:P1224,Q1224:AE1224)),0)</f>
        <v>6</v>
      </c>
      <c r="AK1224" s="2">
        <f t="shared" si="490"/>
        <v>1.0699588477366255E-2</v>
      </c>
      <c r="AL1224" s="2">
        <f t="shared" si="491"/>
        <v>3.9094650205761319E-3</v>
      </c>
      <c r="AM1224" s="2">
        <f t="shared" si="492"/>
        <v>1.6460905349794238E-3</v>
      </c>
      <c r="AN1224" s="2">
        <f t="shared" si="493"/>
        <v>2.6748971193415638E-3</v>
      </c>
      <c r="AP1224" t="s">
        <v>2169</v>
      </c>
      <c r="AQ1224" t="s">
        <v>1041</v>
      </c>
      <c r="AR1224">
        <v>6</v>
      </c>
      <c r="AT1224" s="93" t="s">
        <v>846</v>
      </c>
      <c r="AU1224" s="92" t="s">
        <v>640</v>
      </c>
      <c r="AV1224" s="83" t="str">
        <f t="shared" si="494"/>
        <v>22125</v>
      </c>
      <c r="AX1224" s="7" t="s">
        <v>847</v>
      </c>
    </row>
    <row r="1225" spans="1:50" hidden="1" outlineLevel="1">
      <c r="A1225" t="s">
        <v>2746</v>
      </c>
      <c r="B1225" t="s">
        <v>1041</v>
      </c>
      <c r="C1225" s="1">
        <f t="shared" si="483"/>
        <v>6361</v>
      </c>
      <c r="D1225" s="7">
        <f>RANK(N1225,(N1225:P1225,Q1225:AE1225))</f>
        <v>2</v>
      </c>
      <c r="E1225" s="7">
        <f>RANK(O1225,(N1225:P1225,Q1225:AE1225))</f>
        <v>1</v>
      </c>
      <c r="F1225" s="7">
        <f>IF(P1225&gt;0,RANK(P1225,(N1225:P1225,Q1225:AE1225)),0)</f>
        <v>3</v>
      </c>
      <c r="G1225" s="1">
        <f t="shared" si="484"/>
        <v>1861</v>
      </c>
      <c r="H1225" s="2">
        <f t="shared" si="485"/>
        <v>0.29256406225436254</v>
      </c>
      <c r="I1225" s="2"/>
      <c r="J1225" s="2">
        <f t="shared" si="486"/>
        <v>0.34066970602106589</v>
      </c>
      <c r="K1225" s="2">
        <f t="shared" si="487"/>
        <v>0.63323376827542843</v>
      </c>
      <c r="L1225" s="2">
        <f t="shared" si="488"/>
        <v>8.1748152806162561E-3</v>
      </c>
      <c r="M1225" s="2">
        <f t="shared" si="489"/>
        <v>1.792171042288937E-2</v>
      </c>
      <c r="N1225" s="1">
        <v>2167</v>
      </c>
      <c r="O1225" s="1">
        <v>4028</v>
      </c>
      <c r="P1225" s="1">
        <v>52</v>
      </c>
      <c r="Q1225" s="1">
        <v>51</v>
      </c>
      <c r="R1225" s="1">
        <v>11</v>
      </c>
      <c r="S1225" s="1">
        <v>37</v>
      </c>
      <c r="T1225" s="1">
        <v>5</v>
      </c>
      <c r="V1225" s="1">
        <v>10</v>
      </c>
      <c r="AG1225" s="7">
        <f>IF(Q1225&gt;0,RANK(Q1225,(N1225:P1225,Q1225:AE1225)),0)</f>
        <v>4</v>
      </c>
      <c r="AH1225" s="7">
        <f>IF(R1225&gt;0,RANK(R1225,(N1225:P1225,Q1225:AE1225)),0)</f>
        <v>6</v>
      </c>
      <c r="AI1225" s="7">
        <f>IF(T1225&gt;0,RANK(T1225,(N1225:P1225,Q1225:AE1225)),0)</f>
        <v>8</v>
      </c>
      <c r="AJ1225" s="7">
        <f>IF(S1225&gt;0,RANK(S1225,(N1225:P1225,Q1225:AE1225)),0)</f>
        <v>5</v>
      </c>
      <c r="AK1225" s="2">
        <f t="shared" si="490"/>
        <v>8.0176072944505589E-3</v>
      </c>
      <c r="AL1225" s="2">
        <f t="shared" si="491"/>
        <v>1.7292878478226694E-3</v>
      </c>
      <c r="AM1225" s="2">
        <f t="shared" si="492"/>
        <v>7.8603993082848611E-4</v>
      </c>
      <c r="AN1225" s="2">
        <f t="shared" si="493"/>
        <v>5.8166954881307973E-3</v>
      </c>
      <c r="AP1225" t="s">
        <v>2746</v>
      </c>
      <c r="AQ1225" t="s">
        <v>1041</v>
      </c>
      <c r="AR1225">
        <v>5</v>
      </c>
      <c r="AT1225" s="93" t="s">
        <v>846</v>
      </c>
      <c r="AU1225" s="92" t="s">
        <v>1141</v>
      </c>
      <c r="AV1225" s="83" t="str">
        <f t="shared" si="494"/>
        <v>22127</v>
      </c>
      <c r="AX1225" s="7" t="s">
        <v>847</v>
      </c>
    </row>
    <row r="1226" spans="1:50" collapsed="1">
      <c r="A1226" t="s">
        <v>1040</v>
      </c>
      <c r="B1226" t="s">
        <v>1985</v>
      </c>
      <c r="C1226" s="1">
        <f t="shared" si="483"/>
        <v>1765656</v>
      </c>
      <c r="D1226" s="7">
        <f>RANK(N1226,(N1226:P1226,Q1226:AE1226))</f>
        <v>2</v>
      </c>
      <c r="E1226" s="7">
        <f>RANK(O1226,(N1226:P1226,Q1226:AE1226))</f>
        <v>1</v>
      </c>
      <c r="F1226" s="7">
        <f>IF(P1226&gt;0,RANK(P1226,(N1226:P1226,Q1226:AE1226)),0)</f>
        <v>3</v>
      </c>
      <c r="G1226" s="1">
        <f t="shared" si="484"/>
        <v>135527</v>
      </c>
      <c r="H1226" s="2">
        <f>G1226/C1226</f>
        <v>7.6757307199137315E-2</v>
      </c>
      <c r="I1226" s="2"/>
      <c r="J1226" s="2">
        <f t="shared" si="486"/>
        <v>0.44875332454339917</v>
      </c>
      <c r="K1226" s="2">
        <f t="shared" si="487"/>
        <v>0.52551063174253654</v>
      </c>
      <c r="L1226" s="2">
        <f t="shared" si="488"/>
        <v>1.1595123851984758E-2</v>
      </c>
      <c r="M1226" s="2">
        <f>IF(C1226=0,"-",(1-J1226-K1226-L1226))</f>
        <v>1.4140919862079481E-2</v>
      </c>
      <c r="N1226" s="1">
        <f t="shared" ref="N1226:T1226" si="495">SUM(N1162:N1225)</f>
        <v>792344</v>
      </c>
      <c r="O1226" s="1">
        <f t="shared" si="495"/>
        <v>927871</v>
      </c>
      <c r="P1226" s="1">
        <f t="shared" si="495"/>
        <v>20473</v>
      </c>
      <c r="Q1226" s="1">
        <f t="shared" si="495"/>
        <v>14356</v>
      </c>
      <c r="R1226" s="1">
        <f t="shared" si="495"/>
        <v>2951</v>
      </c>
      <c r="S1226" s="1">
        <f>SUM(S1162:S1225)</f>
        <v>5483</v>
      </c>
      <c r="T1226" s="1">
        <f t="shared" si="495"/>
        <v>1075</v>
      </c>
      <c r="V1226" s="1">
        <f>SUM(V1162:V1225)</f>
        <v>1103</v>
      </c>
      <c r="AG1226" s="7">
        <f>IF(Q1226&gt;0,RANK(Q1226,(N1226:P1226,Q1226:AE1226)),0)</f>
        <v>4</v>
      </c>
      <c r="AH1226" s="7">
        <f>IF(R1226&gt;0,RANK(R1226,(N1226:P1226,Q1226:AE1226)),0)</f>
        <v>6</v>
      </c>
      <c r="AI1226" s="7">
        <f>IF(T1226&gt;0,RANK(T1226,(N1226:P1226,Q1226:AE1226)),0)</f>
        <v>8</v>
      </c>
      <c r="AJ1226" s="7">
        <f>IF(S1226&gt;0,RANK(S1226,(N1226:P1226,Q1226:AE1226)),0)</f>
        <v>5</v>
      </c>
      <c r="AK1226" s="2">
        <f t="shared" si="490"/>
        <v>8.1306891036532596E-3</v>
      </c>
      <c r="AL1226" s="2">
        <f t="shared" si="491"/>
        <v>1.6713334873837259E-3</v>
      </c>
      <c r="AM1226" s="2">
        <f t="shared" si="492"/>
        <v>6.0883886782023223E-4</v>
      </c>
      <c r="AN1226" s="2">
        <f t="shared" si="493"/>
        <v>3.1053614067519382E-3</v>
      </c>
      <c r="AP1226" t="s">
        <v>1040</v>
      </c>
      <c r="AQ1226" t="s">
        <v>1985</v>
      </c>
      <c r="AV1226" s="83" t="str">
        <f>AT1226&amp;AU1226</f>
        <v/>
      </c>
      <c r="AX1226" s="7" t="s">
        <v>3288</v>
      </c>
    </row>
    <row r="1227" spans="1:50">
      <c r="C1227" s="1"/>
      <c r="E1227" s="7"/>
      <c r="F1227" s="7"/>
      <c r="I1227" s="2"/>
      <c r="AG1227" s="7"/>
      <c r="AH1227" s="7"/>
      <c r="AI1227" s="7"/>
      <c r="AJ1227" s="7"/>
    </row>
    <row r="1228" spans="1:50" hidden="1" outlineLevel="1">
      <c r="A1228" t="s">
        <v>3129</v>
      </c>
      <c r="B1228" t="s">
        <v>2085</v>
      </c>
      <c r="C1228" s="1">
        <f t="shared" ref="C1228:C1244" si="496">SUM(N1228:AE1228)</f>
        <v>49245</v>
      </c>
      <c r="D1228" s="7">
        <f>RANK(N1228,(N1228:P1228,Q1228:AE1228))</f>
        <v>1</v>
      </c>
      <c r="E1228" s="7">
        <f>RANK(O1228,(N1228:P1228,Q1228:AE1228))</f>
        <v>2</v>
      </c>
      <c r="F1228" s="7">
        <f>IF(P1228&gt;0,RANK(P1228,(N1228:P1228,Q1228:AE1228)),0)</f>
        <v>3</v>
      </c>
      <c r="G1228" s="1">
        <f t="shared" ref="G1228:G1244" si="497">IF(D1228=1,N1228,IF(E1228=1,O1228,P1228))-IF(D1228=2,N1228,IF(E1228=2,O1228,P1228))</f>
        <v>6303</v>
      </c>
      <c r="H1228" s="2">
        <f t="shared" ref="H1228:H1244" si="498">G1228/C1228</f>
        <v>0.12799268961315868</v>
      </c>
      <c r="I1228" s="2"/>
      <c r="J1228" s="2">
        <f t="shared" ref="J1228:J1244" si="499">IF($C1228=0,"-",N1228/$C1228)</f>
        <v>0.53306934714184184</v>
      </c>
      <c r="K1228" s="2">
        <f t="shared" ref="K1228:K1244" si="500">IF($C1228=0,"-",O1228/$C1228)</f>
        <v>0.4050766575286831</v>
      </c>
      <c r="L1228" s="2">
        <f t="shared" ref="L1228:L1244" si="501">IF($C1228=0,"-",P1228/$C1228)</f>
        <v>4.8492232713981114E-2</v>
      </c>
      <c r="M1228" s="2">
        <f t="shared" ref="M1228:M1244" si="502">IF(C1228=0,"-",(1-J1228-K1228-L1228))</f>
        <v>1.336176261549394E-2</v>
      </c>
      <c r="N1228" s="1">
        <f>SUMIF(Town!$AH$174:$AH$692,$A1228,Town!N$174:N$692)</f>
        <v>26251</v>
      </c>
      <c r="O1228" s="1">
        <f>SUMIF(Town!$AH$174:$AH$692,$A1228,Town!O$174:O$692)</f>
        <v>19948</v>
      </c>
      <c r="P1228" s="1">
        <f>SUMIF(Town!$AH$174:$AH$692,$A1228,Town!P$174:P$692)</f>
        <v>2388</v>
      </c>
      <c r="Q1228" s="1">
        <f>SUMIF(Town!$AH$174:$AH$692,$A1228,Town!Q$174:Q$692)</f>
        <v>356</v>
      </c>
      <c r="R1228" s="1">
        <f>SUMIF(Town!$AH$174:$AH$692,$A1228,Town!R$174:R$692)</f>
        <v>256</v>
      </c>
      <c r="S1228" s="1">
        <f>SUMIF(Town!$AH$174:$AH$692,$A1228,Town!T$174:T$692)</f>
        <v>45</v>
      </c>
      <c r="U1228" s="1">
        <f>SUMIF(Town!$AH$174:$AH$692,$A1228,Town!U$174:U$692)</f>
        <v>1</v>
      </c>
      <c r="AG1228" s="7">
        <f>IF(Q1228&gt;0,RANK(Q1228,(N1228:P1228,Q1228:AE1228)),0)</f>
        <v>4</v>
      </c>
      <c r="AH1228" s="7">
        <f>IF(R1228&gt;0,RANK(R1228,(N1228:P1228,Q1228:AE1228)),0)</f>
        <v>5</v>
      </c>
      <c r="AI1228" s="7">
        <f>IF(T1228&gt;0,RANK(T1228,(N1228:P1228,Q1228:AE1228)),0)</f>
        <v>0</v>
      </c>
      <c r="AJ1228" s="7">
        <f>IF(S1228&gt;0,RANK(S1228,(N1228:P1228,Q1228:AE1228)),0)</f>
        <v>6</v>
      </c>
      <c r="AK1228" s="2">
        <f t="shared" ref="AK1228:AK1244" si="503">IF($C1228=0,"-",Q1228/$C1228)</f>
        <v>7.2291603208447562E-3</v>
      </c>
      <c r="AL1228" s="2">
        <f t="shared" ref="AL1228:AL1244" si="504">IF($C1228=0,"-",R1228/$C1228)</f>
        <v>5.19849730937151E-3</v>
      </c>
      <c r="AM1228" s="2">
        <f t="shared" ref="AM1228:AM1244" si="505">IF($C1228=0,"-",T1228/$C1228)</f>
        <v>0</v>
      </c>
      <c r="AN1228" s="2">
        <f t="shared" ref="AN1228:AN1244" si="506">IF($C1228=0,"-",S1228/$C1228)</f>
        <v>9.1379835516296074E-4</v>
      </c>
      <c r="AP1228" t="s">
        <v>3129</v>
      </c>
      <c r="AQ1228" t="s">
        <v>2085</v>
      </c>
      <c r="AT1228" s="93" t="s">
        <v>849</v>
      </c>
      <c r="AU1228" s="92" t="s">
        <v>1801</v>
      </c>
      <c r="AV1228" s="83" t="str">
        <f t="shared" ref="AV1228:AV1244" si="507">AT1228&amp;AU1228</f>
        <v>23001</v>
      </c>
      <c r="AX1228" s="7" t="s">
        <v>3753</v>
      </c>
    </row>
    <row r="1229" spans="1:50" hidden="1" outlineLevel="1">
      <c r="A1229" t="s">
        <v>3697</v>
      </c>
      <c r="B1229" t="s">
        <v>2085</v>
      </c>
      <c r="C1229" s="1">
        <f t="shared" si="496"/>
        <v>35143</v>
      </c>
      <c r="D1229" s="7">
        <f>RANK(N1229,(N1229:P1229,Q1229:AE1229))</f>
        <v>1</v>
      </c>
      <c r="E1229" s="7">
        <f>RANK(O1229,(N1229:P1229,Q1229:AE1229))</f>
        <v>2</v>
      </c>
      <c r="F1229" s="7">
        <f>IF(P1229&gt;0,RANK(P1229,(N1229:P1229,Q1229:AE1229)),0)</f>
        <v>3</v>
      </c>
      <c r="G1229" s="1">
        <f t="shared" si="497"/>
        <v>641</v>
      </c>
      <c r="H1229" s="2">
        <f t="shared" si="498"/>
        <v>1.8239763252994905E-2</v>
      </c>
      <c r="I1229" s="2"/>
      <c r="J1229" s="2">
        <f t="shared" si="499"/>
        <v>0.48931508408502405</v>
      </c>
      <c r="K1229" s="2">
        <f t="shared" si="500"/>
        <v>0.47107532083202913</v>
      </c>
      <c r="L1229" s="2">
        <f t="shared" si="501"/>
        <v>3.0020203169905814E-2</v>
      </c>
      <c r="M1229" s="2">
        <f t="shared" si="502"/>
        <v>9.5893919130410551E-3</v>
      </c>
      <c r="N1229" s="1">
        <f>SUMIF(Town!$AH$174:$AH$692,$A1229,Town!N$174:N$692)</f>
        <v>17196</v>
      </c>
      <c r="O1229" s="1">
        <f>SUMIF(Town!$AH$174:$AH$692,$A1229,Town!O$174:O$692)</f>
        <v>16555</v>
      </c>
      <c r="P1229" s="1">
        <f>SUMIF(Town!$AH$174:$AH$692,$A1229,Town!P$174:P$692)</f>
        <v>1055</v>
      </c>
      <c r="Q1229" s="1">
        <f>SUMIF(Town!$AH$174:$AH$692,$A1229,Town!Q$174:Q$692)</f>
        <v>196</v>
      </c>
      <c r="R1229" s="1">
        <f>SUMIF(Town!$AH$174:$AH$692,$A1229,Town!R$174:R$692)</f>
        <v>107</v>
      </c>
      <c r="S1229" s="1">
        <f>SUMIF(Town!$AH$174:$AH$692,$A1229,Town!T$174:T$692)</f>
        <v>32</v>
      </c>
      <c r="U1229" s="1">
        <f>SUMIF(Town!$AH$174:$AH$692,$A1229,Town!U$174:U$692)</f>
        <v>2</v>
      </c>
      <c r="AG1229" s="7">
        <f>IF(Q1229&gt;0,RANK(Q1229,(N1229:P1229,Q1229:AE1229)),0)</f>
        <v>4</v>
      </c>
      <c r="AH1229" s="7">
        <f>IF(R1229&gt;0,RANK(R1229,(N1229:P1229,Q1229:AE1229)),0)</f>
        <v>5</v>
      </c>
      <c r="AI1229" s="7">
        <f>IF(T1229&gt;0,RANK(T1229,(N1229:P1229,Q1229:AE1229)),0)</f>
        <v>0</v>
      </c>
      <c r="AJ1229" s="7">
        <f>IF(S1229&gt;0,RANK(S1229,(N1229:P1229,Q1229:AE1229)),0)</f>
        <v>6</v>
      </c>
      <c r="AK1229" s="2">
        <f t="shared" si="503"/>
        <v>5.5772131007597531E-3</v>
      </c>
      <c r="AL1229" s="2">
        <f t="shared" si="504"/>
        <v>3.0447030703127224E-3</v>
      </c>
      <c r="AM1229" s="2">
        <f t="shared" si="505"/>
        <v>0</v>
      </c>
      <c r="AN1229" s="2">
        <f t="shared" si="506"/>
        <v>9.1056540420567393E-4</v>
      </c>
      <c r="AP1229" t="s">
        <v>3697</v>
      </c>
      <c r="AQ1229" t="s">
        <v>2085</v>
      </c>
      <c r="AT1229" s="93" t="s">
        <v>849</v>
      </c>
      <c r="AU1229" s="92" t="s">
        <v>1802</v>
      </c>
      <c r="AV1229" s="83" t="str">
        <f t="shared" si="507"/>
        <v>23003</v>
      </c>
      <c r="AX1229" s="7" t="s">
        <v>3753</v>
      </c>
    </row>
    <row r="1230" spans="1:50" hidden="1" outlineLevel="1">
      <c r="A1230" t="s">
        <v>2622</v>
      </c>
      <c r="B1230" t="s">
        <v>2085</v>
      </c>
      <c r="C1230" s="1">
        <f t="shared" si="496"/>
        <v>142620</v>
      </c>
      <c r="D1230" s="7">
        <f>RANK(N1230,(N1230:P1230,Q1230:AE1230))</f>
        <v>1</v>
      </c>
      <c r="E1230" s="7">
        <f>RANK(O1230,(N1230:P1230,Q1230:AE1230))</f>
        <v>2</v>
      </c>
      <c r="F1230" s="7">
        <f>IF(P1230&gt;0,RANK(P1230,(N1230:P1230,Q1230:AE1230)),0)</f>
        <v>3</v>
      </c>
      <c r="G1230" s="1">
        <f t="shared" si="497"/>
        <v>15660</v>
      </c>
      <c r="H1230" s="2">
        <f t="shared" si="498"/>
        <v>0.10980227177114009</v>
      </c>
      <c r="I1230" s="2"/>
      <c r="J1230" s="2">
        <f t="shared" si="499"/>
        <v>0.52028467255644373</v>
      </c>
      <c r="K1230" s="2">
        <f t="shared" si="500"/>
        <v>0.41048240078530362</v>
      </c>
      <c r="L1230" s="2">
        <f t="shared" si="501"/>
        <v>6.0131818819239936E-2</v>
      </c>
      <c r="M1230" s="2">
        <f t="shared" si="502"/>
        <v>9.1011078390127106E-3</v>
      </c>
      <c r="N1230" s="1">
        <f>SUMIF(Town!$AH$174:$AH$692,$A1230,Town!N$174:N$692)</f>
        <v>74203</v>
      </c>
      <c r="O1230" s="1">
        <f>SUMIF(Town!$AH$174:$AH$692,$A1230,Town!O$174:O$692)</f>
        <v>58543</v>
      </c>
      <c r="P1230" s="1">
        <f>SUMIF(Town!$AH$174:$AH$692,$A1230,Town!P$174:P$692)</f>
        <v>8576</v>
      </c>
      <c r="Q1230" s="1">
        <f>SUMIF(Town!$AH$174:$AH$692,$A1230,Town!Q$174:Q$692)</f>
        <v>663</v>
      </c>
      <c r="R1230" s="1">
        <f>SUMIF(Town!$AH$174:$AH$692,$A1230,Town!R$174:R$692)</f>
        <v>554</v>
      </c>
      <c r="S1230" s="1">
        <f>SUMIF(Town!$AH$174:$AH$692,$A1230,Town!T$174:T$692)</f>
        <v>73</v>
      </c>
      <c r="U1230" s="1">
        <f>SUMIF(Town!$AH$174:$AH$692,$A1230,Town!U$174:U$692)</f>
        <v>8</v>
      </c>
      <c r="AG1230" s="7">
        <f>IF(Q1230&gt;0,RANK(Q1230,(N1230:P1230,Q1230:AE1230)),0)</f>
        <v>4</v>
      </c>
      <c r="AH1230" s="7">
        <f>IF(R1230&gt;0,RANK(R1230,(N1230:P1230,Q1230:AE1230)),0)</f>
        <v>5</v>
      </c>
      <c r="AI1230" s="7">
        <f>IF(T1230&gt;0,RANK(T1230,(N1230:P1230,Q1230:AE1230)),0)</f>
        <v>0</v>
      </c>
      <c r="AJ1230" s="7">
        <f>IF(S1230&gt;0,RANK(S1230,(N1230:P1230,Q1230:AE1230)),0)</f>
        <v>6</v>
      </c>
      <c r="AK1230" s="2">
        <f t="shared" si="503"/>
        <v>4.6487168700042074E-3</v>
      </c>
      <c r="AL1230" s="2">
        <f t="shared" si="504"/>
        <v>3.8844481839854159E-3</v>
      </c>
      <c r="AM1230" s="2">
        <f t="shared" si="505"/>
        <v>0</v>
      </c>
      <c r="AN1230" s="2">
        <f t="shared" si="506"/>
        <v>5.1184967045295193E-4</v>
      </c>
      <c r="AP1230" t="s">
        <v>2622</v>
      </c>
      <c r="AQ1230" t="s">
        <v>2085</v>
      </c>
      <c r="AT1230" s="93" t="s">
        <v>849</v>
      </c>
      <c r="AU1230" s="92" t="s">
        <v>1803</v>
      </c>
      <c r="AV1230" s="83" t="str">
        <f t="shared" si="507"/>
        <v>23005</v>
      </c>
      <c r="AX1230" s="7" t="s">
        <v>3753</v>
      </c>
    </row>
    <row r="1231" spans="1:50" hidden="1" outlineLevel="1">
      <c r="A1231" t="s">
        <v>2579</v>
      </c>
      <c r="B1231" t="s">
        <v>2085</v>
      </c>
      <c r="C1231" s="1">
        <f t="shared" si="496"/>
        <v>15448</v>
      </c>
      <c r="D1231" s="7">
        <f>RANK(N1231,(N1231:P1231,Q1231:AE1231))</f>
        <v>1</v>
      </c>
      <c r="E1231" s="7">
        <f>RANK(O1231,(N1231:P1231,Q1231:AE1231))</f>
        <v>2</v>
      </c>
      <c r="F1231" s="7">
        <f>IF(P1231&gt;0,RANK(P1231,(N1231:P1231,Q1231:AE1231)),0)</f>
        <v>3</v>
      </c>
      <c r="G1231" s="1">
        <f t="shared" si="497"/>
        <v>1134</v>
      </c>
      <c r="H1231" s="2">
        <f t="shared" si="498"/>
        <v>7.3407560849300876E-2</v>
      </c>
      <c r="I1231" s="2"/>
      <c r="J1231" s="2">
        <f t="shared" si="499"/>
        <v>0.49151993785603315</v>
      </c>
      <c r="K1231" s="2">
        <f t="shared" si="500"/>
        <v>0.41811237700673226</v>
      </c>
      <c r="L1231" s="2">
        <f t="shared" si="501"/>
        <v>7.2177628171931643E-2</v>
      </c>
      <c r="M1231" s="2">
        <f t="shared" si="502"/>
        <v>1.8190056965303E-2</v>
      </c>
      <c r="N1231" s="1">
        <f>SUMIF(Town!$AH$174:$AH$692,$A1231,Town!N$174:N$692)</f>
        <v>7593</v>
      </c>
      <c r="O1231" s="1">
        <f>SUMIF(Town!$AH$174:$AH$692,$A1231,Town!O$174:O$692)</f>
        <v>6459</v>
      </c>
      <c r="P1231" s="1">
        <f>SUMIF(Town!$AH$174:$AH$692,$A1231,Town!P$174:P$692)</f>
        <v>1115</v>
      </c>
      <c r="Q1231" s="1">
        <f>SUMIF(Town!$AH$174:$AH$692,$A1231,Town!Q$174:Q$692)</f>
        <v>140</v>
      </c>
      <c r="R1231" s="1">
        <f>SUMIF(Town!$AH$174:$AH$692,$A1231,Town!R$174:R$692)</f>
        <v>122</v>
      </c>
      <c r="S1231" s="1">
        <f>SUMIF(Town!$AH$174:$AH$692,$A1231,Town!T$174:T$692)</f>
        <v>18</v>
      </c>
      <c r="U1231" s="1">
        <f>SUMIF(Town!$AH$174:$AH$692,$A1231,Town!U$174:U$692)</f>
        <v>1</v>
      </c>
      <c r="AG1231" s="7">
        <f>IF(Q1231&gt;0,RANK(Q1231,(N1231:P1231,Q1231:AE1231)),0)</f>
        <v>4</v>
      </c>
      <c r="AH1231" s="7">
        <f>IF(R1231&gt;0,RANK(R1231,(N1231:P1231,Q1231:AE1231)),0)</f>
        <v>5</v>
      </c>
      <c r="AI1231" s="7">
        <f>IF(T1231&gt;0,RANK(T1231,(N1231:P1231,Q1231:AE1231)),0)</f>
        <v>0</v>
      </c>
      <c r="AJ1231" s="7">
        <f>IF(S1231&gt;0,RANK(S1231,(N1231:P1231,Q1231:AE1231)),0)</f>
        <v>6</v>
      </c>
      <c r="AK1231" s="2">
        <f t="shared" si="503"/>
        <v>9.0626618332470231E-3</v>
      </c>
      <c r="AL1231" s="2">
        <f t="shared" si="504"/>
        <v>7.8974624546866903E-3</v>
      </c>
      <c r="AM1231" s="2">
        <f t="shared" si="505"/>
        <v>0</v>
      </c>
      <c r="AN1231" s="2">
        <f t="shared" si="506"/>
        <v>1.1651993785603315E-3</v>
      </c>
      <c r="AP1231" t="s">
        <v>2579</v>
      </c>
      <c r="AQ1231" t="s">
        <v>2085</v>
      </c>
      <c r="AT1231" s="93" t="s">
        <v>849</v>
      </c>
      <c r="AU1231" s="92" t="s">
        <v>2150</v>
      </c>
      <c r="AV1231" s="83" t="str">
        <f t="shared" si="507"/>
        <v>23007</v>
      </c>
      <c r="AX1231" s="7" t="s">
        <v>3753</v>
      </c>
    </row>
    <row r="1232" spans="1:50" hidden="1" outlineLevel="1">
      <c r="A1232" t="s">
        <v>1665</v>
      </c>
      <c r="B1232" t="s">
        <v>2085</v>
      </c>
      <c r="C1232" s="1">
        <f t="shared" si="496"/>
        <v>28574</v>
      </c>
      <c r="D1232" s="7">
        <f>RANK(N1232,(N1232:P1232,Q1232:AE1232))</f>
        <v>1</v>
      </c>
      <c r="E1232" s="7">
        <f>RANK(O1232,(N1232:P1232,Q1232:AE1232))</f>
        <v>2</v>
      </c>
      <c r="F1232" s="7">
        <f>IF(P1232&gt;0,RANK(P1232,(N1232:P1232,Q1232:AE1232)),0)</f>
        <v>3</v>
      </c>
      <c r="G1232" s="1">
        <f t="shared" si="497"/>
        <v>251</v>
      </c>
      <c r="H1232" s="2">
        <f t="shared" si="498"/>
        <v>8.784209421152097E-3</v>
      </c>
      <c r="I1232" s="2"/>
      <c r="J1232" s="2">
        <f t="shared" si="499"/>
        <v>0.45436410723034926</v>
      </c>
      <c r="K1232" s="2">
        <f t="shared" si="500"/>
        <v>0.44557989780919716</v>
      </c>
      <c r="L1232" s="2">
        <f t="shared" si="501"/>
        <v>8.7947084762371383E-2</v>
      </c>
      <c r="M1232" s="2">
        <f t="shared" si="502"/>
        <v>1.2108910198082204E-2</v>
      </c>
      <c r="N1232" s="1">
        <f>SUMIF(Town!$AH$174:$AH$692,$A1232,Town!N$174:N$692)</f>
        <v>12983</v>
      </c>
      <c r="O1232" s="1">
        <f>SUMIF(Town!$AH$174:$AH$692,$A1232,Town!O$174:O$692)</f>
        <v>12732</v>
      </c>
      <c r="P1232" s="1">
        <f>SUMIF(Town!$AH$174:$AH$692,$A1232,Town!P$174:P$692)</f>
        <v>2513</v>
      </c>
      <c r="Q1232" s="1">
        <f>SUMIF(Town!$AH$174:$AH$692,$A1232,Town!Q$174:Q$692)</f>
        <v>176</v>
      </c>
      <c r="R1232" s="1">
        <f>SUMIF(Town!$AH$174:$AH$692,$A1232,Town!R$174:R$692)</f>
        <v>142</v>
      </c>
      <c r="S1232" s="1">
        <f>SUMIF(Town!$AH$174:$AH$692,$A1232,Town!T$174:T$692)</f>
        <v>27</v>
      </c>
      <c r="U1232" s="1">
        <f>SUMIF(Town!$AH$174:$AH$692,$A1232,Town!U$174:U$692)</f>
        <v>1</v>
      </c>
      <c r="AG1232" s="7">
        <f>IF(Q1232&gt;0,RANK(Q1232,(N1232:P1232,Q1232:AE1232)),0)</f>
        <v>4</v>
      </c>
      <c r="AH1232" s="7">
        <f>IF(R1232&gt;0,RANK(R1232,(N1232:P1232,Q1232:AE1232)),0)</f>
        <v>5</v>
      </c>
      <c r="AI1232" s="7">
        <f>IF(T1232&gt;0,RANK(T1232,(N1232:P1232,Q1232:AE1232)),0)</f>
        <v>0</v>
      </c>
      <c r="AJ1232" s="7">
        <f>IF(S1232&gt;0,RANK(S1232,(N1232:P1232,Q1232:AE1232)),0)</f>
        <v>6</v>
      </c>
      <c r="AK1232" s="2">
        <f t="shared" si="503"/>
        <v>6.1594456498915099E-3</v>
      </c>
      <c r="AL1232" s="2">
        <f t="shared" si="504"/>
        <v>4.9695527402533772E-3</v>
      </c>
      <c r="AM1232" s="2">
        <f t="shared" si="505"/>
        <v>0</v>
      </c>
      <c r="AN1232" s="2">
        <f t="shared" si="506"/>
        <v>9.4491495765381111E-4</v>
      </c>
      <c r="AP1232" t="s">
        <v>1665</v>
      </c>
      <c r="AQ1232" t="s">
        <v>2085</v>
      </c>
      <c r="AT1232" s="93" t="s">
        <v>849</v>
      </c>
      <c r="AU1232" s="92" t="s">
        <v>2454</v>
      </c>
      <c r="AV1232" s="83" t="str">
        <f t="shared" si="507"/>
        <v>23009</v>
      </c>
      <c r="AX1232" s="7" t="s">
        <v>3753</v>
      </c>
    </row>
    <row r="1233" spans="1:50" hidden="1" outlineLevel="1">
      <c r="A1233" t="s">
        <v>3746</v>
      </c>
      <c r="B1233" t="s">
        <v>2085</v>
      </c>
      <c r="C1233" s="1">
        <f t="shared" si="496"/>
        <v>58907</v>
      </c>
      <c r="D1233" s="7">
        <f>RANK(N1233,(N1233:P1233,Q1233:AE1233))</f>
        <v>1</v>
      </c>
      <c r="E1233" s="7">
        <f>RANK(O1233,(N1233:P1233,Q1233:AE1233))</f>
        <v>2</v>
      </c>
      <c r="F1233" s="7">
        <f>IF(P1233&gt;0,RANK(P1233,(N1233:P1233,Q1233:AE1233)),0)</f>
        <v>3</v>
      </c>
      <c r="G1233" s="1">
        <f t="shared" si="497"/>
        <v>7231</v>
      </c>
      <c r="H1233" s="2">
        <f t="shared" si="498"/>
        <v>0.12275281375727842</v>
      </c>
      <c r="I1233" s="2"/>
      <c r="J1233" s="2">
        <f t="shared" si="499"/>
        <v>0.529614477057056</v>
      </c>
      <c r="K1233" s="2">
        <f t="shared" si="500"/>
        <v>0.40686166329977763</v>
      </c>
      <c r="L1233" s="2">
        <f t="shared" si="501"/>
        <v>5.0163817542906615E-2</v>
      </c>
      <c r="M1233" s="2">
        <f t="shared" si="502"/>
        <v>1.3360042100259754E-2</v>
      </c>
      <c r="N1233" s="1">
        <f>SUMIF(Town!$AH$174:$AH$692,$A1233,Town!N$174:N$692)</f>
        <v>31198</v>
      </c>
      <c r="O1233" s="1">
        <f>SUMIF(Town!$AH$174:$AH$692,$A1233,Town!O$174:O$692)</f>
        <v>23967</v>
      </c>
      <c r="P1233" s="1">
        <f>SUMIF(Town!$AH$174:$AH$692,$A1233,Town!P$174:P$692)</f>
        <v>2955</v>
      </c>
      <c r="Q1233" s="1">
        <f>SUMIF(Town!$AH$174:$AH$692,$A1233,Town!Q$174:Q$692)</f>
        <v>457</v>
      </c>
      <c r="R1233" s="1">
        <f>SUMIF(Town!$AH$174:$AH$692,$A1233,Town!R$174:R$692)</f>
        <v>264</v>
      </c>
      <c r="S1233" s="1">
        <f>SUMIF(Town!$AH$174:$AH$692,$A1233,Town!T$174:T$692)</f>
        <v>65</v>
      </c>
      <c r="U1233" s="1">
        <f>SUMIF(Town!$AH$174:$AH$692,$A1233,Town!U$174:U$692)</f>
        <v>1</v>
      </c>
      <c r="AG1233" s="7">
        <f>IF(Q1233&gt;0,RANK(Q1233,(N1233:P1233,Q1233:AE1233)),0)</f>
        <v>4</v>
      </c>
      <c r="AH1233" s="7">
        <f>IF(R1233&gt;0,RANK(R1233,(N1233:P1233,Q1233:AE1233)),0)</f>
        <v>5</v>
      </c>
      <c r="AI1233" s="7">
        <f>IF(T1233&gt;0,RANK(T1233,(N1233:P1233,Q1233:AE1233)),0)</f>
        <v>0</v>
      </c>
      <c r="AJ1233" s="7">
        <f>IF(S1233&gt;0,RANK(S1233,(N1233:P1233,Q1233:AE1233)),0)</f>
        <v>6</v>
      </c>
      <c r="AK1233" s="2">
        <f t="shared" si="503"/>
        <v>7.7579914101889415E-3</v>
      </c>
      <c r="AL1233" s="2">
        <f t="shared" si="504"/>
        <v>4.4816405520566316E-3</v>
      </c>
      <c r="AM1233" s="2">
        <f t="shared" si="505"/>
        <v>0</v>
      </c>
      <c r="AN1233" s="2">
        <f t="shared" si="506"/>
        <v>1.1034342268321253E-3</v>
      </c>
      <c r="AP1233" t="s">
        <v>3746</v>
      </c>
      <c r="AQ1233" t="s">
        <v>2085</v>
      </c>
      <c r="AT1233" s="93" t="s">
        <v>849</v>
      </c>
      <c r="AU1233" s="92" t="s">
        <v>2455</v>
      </c>
      <c r="AV1233" s="83" t="str">
        <f t="shared" si="507"/>
        <v>23011</v>
      </c>
      <c r="AX1233" s="7" t="s">
        <v>3753</v>
      </c>
    </row>
    <row r="1234" spans="1:50" hidden="1" outlineLevel="1">
      <c r="A1234" t="s">
        <v>736</v>
      </c>
      <c r="B1234" t="s">
        <v>2085</v>
      </c>
      <c r="C1234" s="1">
        <f t="shared" si="496"/>
        <v>20501</v>
      </c>
      <c r="D1234" s="7">
        <f>RANK(N1234,(N1234:P1234,Q1234:AE1234))</f>
        <v>1</v>
      </c>
      <c r="E1234" s="7">
        <f>RANK(O1234,(N1234:P1234,Q1234:AE1234))</f>
        <v>2</v>
      </c>
      <c r="F1234" s="7">
        <f>IF(P1234&gt;0,RANK(P1234,(N1234:P1234,Q1234:AE1234)),0)</f>
        <v>3</v>
      </c>
      <c r="G1234" s="1">
        <f t="shared" si="497"/>
        <v>485</v>
      </c>
      <c r="H1234" s="2">
        <f t="shared" si="498"/>
        <v>2.3657382566704063E-2</v>
      </c>
      <c r="I1234" s="2"/>
      <c r="J1234" s="2">
        <f t="shared" si="499"/>
        <v>0.46109945856299694</v>
      </c>
      <c r="K1234" s="2">
        <f t="shared" si="500"/>
        <v>0.43744207599629287</v>
      </c>
      <c r="L1234" s="2">
        <f t="shared" si="501"/>
        <v>8.8288376176771863E-2</v>
      </c>
      <c r="M1234" s="2">
        <f t="shared" si="502"/>
        <v>1.3170089263938325E-2</v>
      </c>
      <c r="N1234" s="1">
        <f>SUMIF(Town!$AH$174:$AH$692,$A1234,Town!N$174:N$692)</f>
        <v>9453</v>
      </c>
      <c r="O1234" s="1">
        <f>SUMIF(Town!$AH$174:$AH$692,$A1234,Town!O$174:O$692)</f>
        <v>8968</v>
      </c>
      <c r="P1234" s="1">
        <f>SUMIF(Town!$AH$174:$AH$692,$A1234,Town!P$174:P$692)</f>
        <v>1810</v>
      </c>
      <c r="Q1234" s="1">
        <f>SUMIF(Town!$AH$174:$AH$692,$A1234,Town!Q$174:Q$692)</f>
        <v>121</v>
      </c>
      <c r="R1234" s="1">
        <f>SUMIF(Town!$AH$174:$AH$692,$A1234,Town!R$174:R$692)</f>
        <v>114</v>
      </c>
      <c r="S1234" s="1">
        <f>SUMIF(Town!$AH$174:$AH$692,$A1234,Town!T$174:T$692)</f>
        <v>30</v>
      </c>
      <c r="U1234" s="1">
        <f>SUMIF(Town!$AH$174:$AH$692,$A1234,Town!U$174:U$692)</f>
        <v>5</v>
      </c>
      <c r="AG1234" s="7">
        <f>IF(Q1234&gt;0,RANK(Q1234,(N1234:P1234,Q1234:AE1234)),0)</f>
        <v>4</v>
      </c>
      <c r="AH1234" s="7">
        <f>IF(R1234&gt;0,RANK(R1234,(N1234:P1234,Q1234:AE1234)),0)</f>
        <v>5</v>
      </c>
      <c r="AI1234" s="7">
        <f>IF(T1234&gt;0,RANK(T1234,(N1234:P1234,Q1234:AE1234)),0)</f>
        <v>0</v>
      </c>
      <c r="AJ1234" s="7">
        <f>IF(S1234&gt;0,RANK(S1234,(N1234:P1234,Q1234:AE1234)),0)</f>
        <v>6</v>
      </c>
      <c r="AK1234" s="2">
        <f t="shared" si="503"/>
        <v>5.9021511145797767E-3</v>
      </c>
      <c r="AL1234" s="2">
        <f t="shared" si="504"/>
        <v>5.5607043558850789E-3</v>
      </c>
      <c r="AM1234" s="2">
        <f t="shared" si="505"/>
        <v>0</v>
      </c>
      <c r="AN1234" s="2">
        <f t="shared" si="506"/>
        <v>1.463343251548705E-3</v>
      </c>
      <c r="AP1234" t="s">
        <v>736</v>
      </c>
      <c r="AQ1234" t="s">
        <v>2085</v>
      </c>
      <c r="AT1234" s="93" t="s">
        <v>849</v>
      </c>
      <c r="AU1234" s="92" t="s">
        <v>2456</v>
      </c>
      <c r="AV1234" s="83" t="str">
        <f t="shared" si="507"/>
        <v>23013</v>
      </c>
      <c r="AX1234" s="7" t="s">
        <v>3753</v>
      </c>
    </row>
    <row r="1235" spans="1:50" hidden="1" outlineLevel="1">
      <c r="A1235" t="s">
        <v>2054</v>
      </c>
      <c r="B1235" t="s">
        <v>2085</v>
      </c>
      <c r="C1235" s="1">
        <f t="shared" si="496"/>
        <v>19671</v>
      </c>
      <c r="D1235" s="7">
        <f>RANK(N1235,(N1235:P1235,Q1235:AE1235))</f>
        <v>2</v>
      </c>
      <c r="E1235" s="7">
        <f>RANK(O1235,(N1235:P1235,Q1235:AE1235))</f>
        <v>1</v>
      </c>
      <c r="F1235" s="7">
        <f>IF(P1235&gt;0,RANK(P1235,(N1235:P1235,Q1235:AE1235)),0)</f>
        <v>3</v>
      </c>
      <c r="G1235" s="1">
        <f t="shared" si="497"/>
        <v>823</v>
      </c>
      <c r="H1235" s="2">
        <f t="shared" si="498"/>
        <v>4.183823903207768E-2</v>
      </c>
      <c r="I1235" s="2"/>
      <c r="J1235" s="2">
        <f t="shared" si="499"/>
        <v>0.43892023791368001</v>
      </c>
      <c r="K1235" s="2">
        <f t="shared" si="500"/>
        <v>0.48075847694575774</v>
      </c>
      <c r="L1235" s="2">
        <f t="shared" si="501"/>
        <v>6.725636724111636E-2</v>
      </c>
      <c r="M1235" s="2">
        <f t="shared" si="502"/>
        <v>1.3064917899445833E-2</v>
      </c>
      <c r="N1235" s="1">
        <f>SUMIF(Town!$AH$174:$AH$692,$A1235,Town!N$174:N$692)</f>
        <v>8634</v>
      </c>
      <c r="O1235" s="1">
        <f>SUMIF(Town!$AH$174:$AH$692,$A1235,Town!O$174:O$692)</f>
        <v>9457</v>
      </c>
      <c r="P1235" s="1">
        <f>SUMIF(Town!$AH$174:$AH$692,$A1235,Town!P$174:P$692)</f>
        <v>1323</v>
      </c>
      <c r="Q1235" s="1">
        <f>SUMIF(Town!$AH$174:$AH$692,$A1235,Town!Q$174:Q$692)</f>
        <v>137</v>
      </c>
      <c r="R1235" s="1">
        <f>SUMIF(Town!$AH$174:$AH$692,$A1235,Town!R$174:R$692)</f>
        <v>108</v>
      </c>
      <c r="S1235" s="1">
        <f>SUMIF(Town!$AH$174:$AH$692,$A1235,Town!T$174:T$692)</f>
        <v>10</v>
      </c>
      <c r="U1235" s="1">
        <f>SUMIF(Town!$AH$174:$AH$692,$A1235,Town!U$174:U$692)</f>
        <v>2</v>
      </c>
      <c r="AG1235" s="7">
        <f>IF(Q1235&gt;0,RANK(Q1235,(N1235:P1235,Q1235:AE1235)),0)</f>
        <v>4</v>
      </c>
      <c r="AH1235" s="7">
        <f>IF(R1235&gt;0,RANK(R1235,(N1235:P1235,Q1235:AE1235)),0)</f>
        <v>5</v>
      </c>
      <c r="AI1235" s="7">
        <f>IF(T1235&gt;0,RANK(T1235,(N1235:P1235,Q1235:AE1235)),0)</f>
        <v>0</v>
      </c>
      <c r="AJ1235" s="7">
        <f>IF(S1235&gt;0,RANK(S1235,(N1235:P1235,Q1235:AE1235)),0)</f>
        <v>6</v>
      </c>
      <c r="AK1235" s="2">
        <f t="shared" si="503"/>
        <v>6.9645671292766003E-3</v>
      </c>
      <c r="AL1235" s="2">
        <f t="shared" si="504"/>
        <v>5.4903156931523566E-3</v>
      </c>
      <c r="AM1235" s="2">
        <f t="shared" si="505"/>
        <v>0</v>
      </c>
      <c r="AN1235" s="2">
        <f t="shared" si="506"/>
        <v>5.0836256418077376E-4</v>
      </c>
      <c r="AP1235" t="s">
        <v>2054</v>
      </c>
      <c r="AQ1235" t="s">
        <v>2085</v>
      </c>
      <c r="AT1235" s="93" t="s">
        <v>849</v>
      </c>
      <c r="AU1235" s="92" t="s">
        <v>1466</v>
      </c>
      <c r="AV1235" s="83" t="str">
        <f t="shared" si="507"/>
        <v>23015</v>
      </c>
      <c r="AX1235" s="7" t="s">
        <v>3753</v>
      </c>
    </row>
    <row r="1236" spans="1:50" hidden="1" outlineLevel="1">
      <c r="A1236" t="s">
        <v>3127</v>
      </c>
      <c r="B1236" t="s">
        <v>2085</v>
      </c>
      <c r="C1236" s="1">
        <f t="shared" si="496"/>
        <v>27493</v>
      </c>
      <c r="D1236" s="7">
        <f>RANK(N1236,(N1236:P1236,Q1236:AE1236))</f>
        <v>1</v>
      </c>
      <c r="E1236" s="7">
        <f>RANK(O1236,(N1236:P1236,Q1236:AE1236))</f>
        <v>2</v>
      </c>
      <c r="F1236" s="7">
        <f>IF(P1236&gt;0,RANK(P1236,(N1236:P1236,Q1236:AE1236)),0)</f>
        <v>3</v>
      </c>
      <c r="G1236" s="1">
        <f t="shared" si="497"/>
        <v>1814</v>
      </c>
      <c r="H1236" s="2">
        <f t="shared" si="498"/>
        <v>6.5980431382533733E-2</v>
      </c>
      <c r="I1236" s="2"/>
      <c r="J1236" s="2">
        <f t="shared" si="499"/>
        <v>0.49645364274542608</v>
      </c>
      <c r="K1236" s="2">
        <f t="shared" si="500"/>
        <v>0.43047321136289235</v>
      </c>
      <c r="L1236" s="2">
        <f t="shared" si="501"/>
        <v>5.4886698432328226E-2</v>
      </c>
      <c r="M1236" s="2">
        <f t="shared" si="502"/>
        <v>1.8186447459353397E-2</v>
      </c>
      <c r="N1236" s="1">
        <f>SUMIF(Town!$AH$174:$AH$692,$A1236,Town!N$174:N$692)</f>
        <v>13649</v>
      </c>
      <c r="O1236" s="1">
        <f>SUMIF(Town!$AH$174:$AH$692,$A1236,Town!O$174:O$692)</f>
        <v>11835</v>
      </c>
      <c r="P1236" s="1">
        <f>SUMIF(Town!$AH$174:$AH$692,$A1236,Town!P$174:P$692)</f>
        <v>1509</v>
      </c>
      <c r="Q1236" s="1">
        <f>SUMIF(Town!$AH$174:$AH$692,$A1236,Town!Q$174:Q$692)</f>
        <v>276</v>
      </c>
      <c r="R1236" s="1">
        <f>SUMIF(Town!$AH$174:$AH$692,$A1236,Town!R$174:R$692)</f>
        <v>183</v>
      </c>
      <c r="S1236" s="1">
        <f>SUMIF(Town!$AH$174:$AH$692,$A1236,Town!T$174:T$692)</f>
        <v>40</v>
      </c>
      <c r="U1236" s="1">
        <f>SUMIF(Town!$AH$174:$AH$692,$A1236,Town!U$174:U$692)</f>
        <v>1</v>
      </c>
      <c r="AG1236" s="7">
        <f>IF(Q1236&gt;0,RANK(Q1236,(N1236:P1236,Q1236:AE1236)),0)</f>
        <v>4</v>
      </c>
      <c r="AH1236" s="7">
        <f>IF(R1236&gt;0,RANK(R1236,(N1236:P1236,Q1236:AE1236)),0)</f>
        <v>5</v>
      </c>
      <c r="AI1236" s="7">
        <f>IF(T1236&gt;0,RANK(T1236,(N1236:P1236,Q1236:AE1236)),0)</f>
        <v>0</v>
      </c>
      <c r="AJ1236" s="7">
        <f>IF(S1236&gt;0,RANK(S1236,(N1236:P1236,Q1236:AE1236)),0)</f>
        <v>6</v>
      </c>
      <c r="AK1236" s="2">
        <f t="shared" si="503"/>
        <v>1.0038918997563016E-2</v>
      </c>
      <c r="AL1236" s="2">
        <f t="shared" si="504"/>
        <v>6.6562397701233041E-3</v>
      </c>
      <c r="AM1236" s="2">
        <f t="shared" si="505"/>
        <v>0</v>
      </c>
      <c r="AN1236" s="2">
        <f t="shared" si="506"/>
        <v>1.4549157967482633E-3</v>
      </c>
      <c r="AP1236" t="s">
        <v>3127</v>
      </c>
      <c r="AQ1236" t="s">
        <v>2085</v>
      </c>
      <c r="AT1236" s="93" t="s">
        <v>849</v>
      </c>
      <c r="AU1236" s="92" t="s">
        <v>1467</v>
      </c>
      <c r="AV1236" s="83" t="str">
        <f t="shared" si="507"/>
        <v>23017</v>
      </c>
      <c r="AX1236" s="7" t="s">
        <v>3753</v>
      </c>
    </row>
    <row r="1237" spans="1:50" hidden="1" outlineLevel="1">
      <c r="A1237" t="s">
        <v>3128</v>
      </c>
      <c r="B1237" t="s">
        <v>2085</v>
      </c>
      <c r="C1237" s="1">
        <f t="shared" si="496"/>
        <v>73206</v>
      </c>
      <c r="D1237" s="7">
        <f>RANK(N1237,(N1237:P1237,Q1237:AE1237))</f>
        <v>2</v>
      </c>
      <c r="E1237" s="7">
        <f>RANK(O1237,(N1237:P1237,Q1237:AE1237))</f>
        <v>1</v>
      </c>
      <c r="F1237" s="7">
        <f>IF(P1237&gt;0,RANK(P1237,(N1237:P1237,Q1237:AE1237)),0)</f>
        <v>3</v>
      </c>
      <c r="G1237" s="1">
        <f t="shared" si="497"/>
        <v>2752</v>
      </c>
      <c r="H1237" s="2">
        <f t="shared" si="498"/>
        <v>3.7592547058984238E-2</v>
      </c>
      <c r="I1237" s="2"/>
      <c r="J1237" s="2">
        <f t="shared" si="499"/>
        <v>0.44897959183673469</v>
      </c>
      <c r="K1237" s="2">
        <f t="shared" si="500"/>
        <v>0.48657213889571893</v>
      </c>
      <c r="L1237" s="2">
        <f t="shared" si="501"/>
        <v>5.1525831216020543E-2</v>
      </c>
      <c r="M1237" s="2">
        <f t="shared" si="502"/>
        <v>1.2922438051525778E-2</v>
      </c>
      <c r="N1237" s="1">
        <f>SUMIF(Town!$AH$174:$AH$692,$A1237,Town!N$174:N$692)</f>
        <v>32868</v>
      </c>
      <c r="O1237" s="1">
        <f>SUMIF(Town!$AH$174:$AH$692,$A1237,Town!O$174:O$692)</f>
        <v>35620</v>
      </c>
      <c r="P1237" s="1">
        <f>SUMIF(Town!$AH$174:$AH$692,$A1237,Town!P$174:P$692)</f>
        <v>3772</v>
      </c>
      <c r="Q1237" s="1">
        <f>SUMIF(Town!$AH$174:$AH$692,$A1237,Town!Q$174:Q$692)</f>
        <v>526</v>
      </c>
      <c r="R1237" s="1">
        <f>SUMIF(Town!$AH$174:$AH$692,$A1237,Town!R$174:R$692)</f>
        <v>347</v>
      </c>
      <c r="S1237" s="1">
        <f>SUMIF(Town!$AH$174:$AH$692,$A1237,Town!T$174:T$692)</f>
        <v>72</v>
      </c>
      <c r="U1237" s="1">
        <f>SUMIF(Town!$AH$174:$AH$692,$A1237,Town!U$174:U$692)</f>
        <v>1</v>
      </c>
      <c r="AG1237" s="7">
        <f>IF(Q1237&gt;0,RANK(Q1237,(N1237:P1237,Q1237:AE1237)),0)</f>
        <v>4</v>
      </c>
      <c r="AH1237" s="7">
        <f>IF(R1237&gt;0,RANK(R1237,(N1237:P1237,Q1237:AE1237)),0)</f>
        <v>5</v>
      </c>
      <c r="AI1237" s="7">
        <f>IF(T1237&gt;0,RANK(T1237,(N1237:P1237,Q1237:AE1237)),0)</f>
        <v>0</v>
      </c>
      <c r="AJ1237" s="7">
        <f>IF(S1237&gt;0,RANK(S1237,(N1237:P1237,Q1237:AE1237)),0)</f>
        <v>6</v>
      </c>
      <c r="AK1237" s="2">
        <f t="shared" si="503"/>
        <v>7.185203398628528E-3</v>
      </c>
      <c r="AL1237" s="2">
        <f t="shared" si="504"/>
        <v>4.7400486298937242E-3</v>
      </c>
      <c r="AM1237" s="2">
        <f t="shared" si="505"/>
        <v>0</v>
      </c>
      <c r="AN1237" s="2">
        <f t="shared" si="506"/>
        <v>9.835259404966806E-4</v>
      </c>
      <c r="AP1237" t="s">
        <v>3128</v>
      </c>
      <c r="AQ1237" t="s">
        <v>2085</v>
      </c>
      <c r="AT1237" s="93" t="s">
        <v>849</v>
      </c>
      <c r="AU1237" s="92" t="s">
        <v>1468</v>
      </c>
      <c r="AV1237" s="83" t="str">
        <f t="shared" si="507"/>
        <v>23019</v>
      </c>
      <c r="AX1237" s="7" t="s">
        <v>3753</v>
      </c>
    </row>
    <row r="1238" spans="1:50" hidden="1" outlineLevel="1">
      <c r="A1238" t="s">
        <v>2847</v>
      </c>
      <c r="B1238" t="s">
        <v>2085</v>
      </c>
      <c r="C1238" s="1">
        <f t="shared" si="496"/>
        <v>9256</v>
      </c>
      <c r="D1238" s="7">
        <f>RANK(N1238,(N1238:P1238,Q1238:AE1238))</f>
        <v>2</v>
      </c>
      <c r="E1238" s="7">
        <f>RANK(O1238,(N1238:P1238,Q1238:AE1238))</f>
        <v>1</v>
      </c>
      <c r="F1238" s="7">
        <f>IF(P1238&gt;0,RANK(P1238,(N1238:P1238,Q1238:AE1238)),0)</f>
        <v>3</v>
      </c>
      <c r="G1238" s="1">
        <f t="shared" si="497"/>
        <v>1100</v>
      </c>
      <c r="H1238" s="2">
        <f t="shared" si="498"/>
        <v>0.11884183232497839</v>
      </c>
      <c r="I1238" s="2"/>
      <c r="J1238" s="2">
        <f t="shared" si="499"/>
        <v>0.40460242005185826</v>
      </c>
      <c r="K1238" s="2">
        <f t="shared" si="500"/>
        <v>0.52344425237683667</v>
      </c>
      <c r="L1238" s="2">
        <f t="shared" si="501"/>
        <v>5.0885911840968023E-2</v>
      </c>
      <c r="M1238" s="2">
        <f t="shared" si="502"/>
        <v>2.1067415730336991E-2</v>
      </c>
      <c r="N1238" s="1">
        <f>SUMIF(Town!$AH$174:$AH$692,$A1238,Town!N$174:N$692)</f>
        <v>3745</v>
      </c>
      <c r="O1238" s="1">
        <f>SUMIF(Town!$AH$174:$AH$692,$A1238,Town!O$174:O$692)</f>
        <v>4845</v>
      </c>
      <c r="P1238" s="1">
        <f>SUMIF(Town!$AH$174:$AH$692,$A1238,Town!P$174:P$692)</f>
        <v>471</v>
      </c>
      <c r="Q1238" s="1">
        <f>SUMIF(Town!$AH$174:$AH$692,$A1238,Town!Q$174:Q$692)</f>
        <v>99</v>
      </c>
      <c r="R1238" s="1">
        <f>SUMIF(Town!$AH$174:$AH$692,$A1238,Town!R$174:R$692)</f>
        <v>81</v>
      </c>
      <c r="S1238" s="1">
        <f>SUMIF(Town!$AH$174:$AH$692,$A1238,Town!T$174:T$692)</f>
        <v>15</v>
      </c>
      <c r="U1238" s="1">
        <f>SUMIF(Town!$AH$174:$AH$692,$A1238,Town!U$174:U$692)</f>
        <v>0</v>
      </c>
      <c r="AG1238" s="7">
        <f>IF(Q1238&gt;0,RANK(Q1238,(N1238:P1238,Q1238:AE1238)),0)</f>
        <v>4</v>
      </c>
      <c r="AH1238" s="7">
        <f>IF(R1238&gt;0,RANK(R1238,(N1238:P1238,Q1238:AE1238)),0)</f>
        <v>5</v>
      </c>
      <c r="AI1238" s="7">
        <f>IF(T1238&gt;0,RANK(T1238,(N1238:P1238,Q1238:AE1238)),0)</f>
        <v>0</v>
      </c>
      <c r="AJ1238" s="7">
        <f>IF(S1238&gt;0,RANK(S1238,(N1238:P1238,Q1238:AE1238)),0)</f>
        <v>6</v>
      </c>
      <c r="AK1238" s="2">
        <f t="shared" si="503"/>
        <v>1.0695764909248055E-2</v>
      </c>
      <c r="AL1238" s="2">
        <f t="shared" si="504"/>
        <v>8.7510803802938637E-3</v>
      </c>
      <c r="AM1238" s="2">
        <f t="shared" si="505"/>
        <v>0</v>
      </c>
      <c r="AN1238" s="2">
        <f t="shared" si="506"/>
        <v>1.6205704407951599E-3</v>
      </c>
      <c r="AP1238" t="s">
        <v>2847</v>
      </c>
      <c r="AQ1238" t="s">
        <v>2085</v>
      </c>
      <c r="AT1238" s="93" t="s">
        <v>849</v>
      </c>
      <c r="AU1238" s="92" t="s">
        <v>458</v>
      </c>
      <c r="AV1238" s="83" t="str">
        <f t="shared" si="507"/>
        <v>23021</v>
      </c>
      <c r="AX1238" s="7" t="s">
        <v>3753</v>
      </c>
    </row>
    <row r="1239" spans="1:50" hidden="1" outlineLevel="1">
      <c r="A1239" t="s">
        <v>2853</v>
      </c>
      <c r="B1239" t="s">
        <v>2085</v>
      </c>
      <c r="C1239" s="1">
        <f t="shared" si="496"/>
        <v>18406</v>
      </c>
      <c r="D1239" s="7">
        <f>RANK(N1239,(N1239:P1239,Q1239:AE1239))</f>
        <v>1</v>
      </c>
      <c r="E1239" s="7">
        <f>RANK(O1239,(N1239:P1239,Q1239:AE1239))</f>
        <v>2</v>
      </c>
      <c r="F1239" s="7">
        <f>IF(P1239&gt;0,RANK(P1239,(N1239:P1239,Q1239:AE1239)),0)</f>
        <v>3</v>
      </c>
      <c r="G1239" s="1">
        <f t="shared" si="497"/>
        <v>792</v>
      </c>
      <c r="H1239" s="2">
        <f t="shared" si="498"/>
        <v>4.3029446919482781E-2</v>
      </c>
      <c r="I1239" s="2"/>
      <c r="J1239" s="2">
        <f t="shared" si="499"/>
        <v>0.48049549060089103</v>
      </c>
      <c r="K1239" s="2">
        <f t="shared" si="500"/>
        <v>0.43746604368140823</v>
      </c>
      <c r="L1239" s="2">
        <f t="shared" si="501"/>
        <v>6.9433880256438124E-2</v>
      </c>
      <c r="M1239" s="2">
        <f t="shared" si="502"/>
        <v>1.2604585461262613E-2</v>
      </c>
      <c r="N1239" s="1">
        <f>SUMIF(Town!$AH$174:$AH$692,$A1239,Town!N$174:N$692)</f>
        <v>8844</v>
      </c>
      <c r="O1239" s="1">
        <f>SUMIF(Town!$AH$174:$AH$692,$A1239,Town!O$174:O$692)</f>
        <v>8052</v>
      </c>
      <c r="P1239" s="1">
        <f>SUMIF(Town!$AH$174:$AH$692,$A1239,Town!P$174:P$692)</f>
        <v>1278</v>
      </c>
      <c r="Q1239" s="1">
        <f>SUMIF(Town!$AH$174:$AH$692,$A1239,Town!Q$174:Q$692)</f>
        <v>112</v>
      </c>
      <c r="R1239" s="1">
        <f>SUMIF(Town!$AH$174:$AH$692,$A1239,Town!R$174:R$692)</f>
        <v>105</v>
      </c>
      <c r="S1239" s="1">
        <f>SUMIF(Town!$AH$174:$AH$692,$A1239,Town!T$174:T$692)</f>
        <v>15</v>
      </c>
      <c r="U1239" s="1">
        <f>SUMIF(Town!$AH$174:$AH$692,$A1239,Town!U$174:U$692)</f>
        <v>0</v>
      </c>
      <c r="AG1239" s="7">
        <f>IF(Q1239&gt;0,RANK(Q1239,(N1239:P1239,Q1239:AE1239)),0)</f>
        <v>4</v>
      </c>
      <c r="AH1239" s="7">
        <f>IF(R1239&gt;0,RANK(R1239,(N1239:P1239,Q1239:AE1239)),0)</f>
        <v>5</v>
      </c>
      <c r="AI1239" s="7">
        <f>IF(T1239&gt;0,RANK(T1239,(N1239:P1239,Q1239:AE1239)),0)</f>
        <v>0</v>
      </c>
      <c r="AJ1239" s="7">
        <f>IF(S1239&gt;0,RANK(S1239,(N1239:P1239,Q1239:AE1239)),0)</f>
        <v>6</v>
      </c>
      <c r="AK1239" s="2">
        <f t="shared" si="503"/>
        <v>6.0849722916440294E-3</v>
      </c>
      <c r="AL1239" s="2">
        <f t="shared" si="504"/>
        <v>5.7046615234162771E-3</v>
      </c>
      <c r="AM1239" s="2">
        <f t="shared" si="505"/>
        <v>0</v>
      </c>
      <c r="AN1239" s="2">
        <f t="shared" si="506"/>
        <v>8.1495164620232533E-4</v>
      </c>
      <c r="AP1239" t="s">
        <v>2853</v>
      </c>
      <c r="AQ1239" t="s">
        <v>2085</v>
      </c>
      <c r="AT1239" s="93" t="s">
        <v>849</v>
      </c>
      <c r="AU1239" s="92" t="s">
        <v>459</v>
      </c>
      <c r="AV1239" s="83" t="str">
        <f t="shared" si="507"/>
        <v>23023</v>
      </c>
      <c r="AX1239" s="7" t="s">
        <v>3753</v>
      </c>
    </row>
    <row r="1240" spans="1:50" hidden="1" outlineLevel="1">
      <c r="A1240" t="s">
        <v>1928</v>
      </c>
      <c r="B1240" t="s">
        <v>2085</v>
      </c>
      <c r="C1240" s="1">
        <f t="shared" si="496"/>
        <v>23951</v>
      </c>
      <c r="D1240" s="7">
        <f>RANK(N1240,(N1240:P1240,Q1240:AE1240))</f>
        <v>1</v>
      </c>
      <c r="E1240" s="7">
        <f>RANK(O1240,(N1240:P1240,Q1240:AE1240))</f>
        <v>2</v>
      </c>
      <c r="F1240" s="7">
        <f>IF(P1240&gt;0,RANK(P1240,(N1240:P1240,Q1240:AE1240)),0)</f>
        <v>3</v>
      </c>
      <c r="G1240" s="1">
        <f t="shared" si="497"/>
        <v>854</v>
      </c>
      <c r="H1240" s="2">
        <f t="shared" si="498"/>
        <v>3.5656131268005514E-2</v>
      </c>
      <c r="I1240" s="2"/>
      <c r="J1240" s="2">
        <f t="shared" si="499"/>
        <v>0.48173353930942342</v>
      </c>
      <c r="K1240" s="2">
        <f t="shared" si="500"/>
        <v>0.44607740804141788</v>
      </c>
      <c r="L1240" s="2">
        <f t="shared" si="501"/>
        <v>5.1730616675712916E-2</v>
      </c>
      <c r="M1240" s="2">
        <f t="shared" si="502"/>
        <v>2.0458435973445786E-2</v>
      </c>
      <c r="N1240" s="1">
        <f>SUMIF(Town!$AH$174:$AH$692,$A1240,Town!N$174:N$692)</f>
        <v>11538</v>
      </c>
      <c r="O1240" s="1">
        <f>SUMIF(Town!$AH$174:$AH$692,$A1240,Town!O$174:O$692)</f>
        <v>10684</v>
      </c>
      <c r="P1240" s="1">
        <f>SUMIF(Town!$AH$174:$AH$692,$A1240,Town!P$174:P$692)</f>
        <v>1239</v>
      </c>
      <c r="Q1240" s="1">
        <f>SUMIF(Town!$AH$174:$AH$692,$A1240,Town!Q$174:Q$692)</f>
        <v>302</v>
      </c>
      <c r="R1240" s="1">
        <f>SUMIF(Town!$AH$174:$AH$692,$A1240,Town!R$174:R$692)</f>
        <v>162</v>
      </c>
      <c r="S1240" s="1">
        <f>SUMIF(Town!$AH$174:$AH$692,$A1240,Town!T$174:T$692)</f>
        <v>25</v>
      </c>
      <c r="U1240" s="1">
        <f>SUMIF(Town!$AH$174:$AH$692,$A1240,Town!U$174:U$692)</f>
        <v>1</v>
      </c>
      <c r="AG1240" s="7">
        <f>IF(Q1240&gt;0,RANK(Q1240,(N1240:P1240,Q1240:AE1240)),0)</f>
        <v>4</v>
      </c>
      <c r="AH1240" s="7">
        <f>IF(R1240&gt;0,RANK(R1240,(N1240:P1240,Q1240:AE1240)),0)</f>
        <v>5</v>
      </c>
      <c r="AI1240" s="7">
        <f>IF(T1240&gt;0,RANK(T1240,(N1240:P1240,Q1240:AE1240)),0)</f>
        <v>0</v>
      </c>
      <c r="AJ1240" s="7">
        <f>IF(S1240&gt;0,RANK(S1240,(N1240:P1240,Q1240:AE1240)),0)</f>
        <v>6</v>
      </c>
      <c r="AK1240" s="2">
        <f t="shared" si="503"/>
        <v>1.2609076865266586E-2</v>
      </c>
      <c r="AL1240" s="2">
        <f t="shared" si="504"/>
        <v>6.7638094442820755E-3</v>
      </c>
      <c r="AM1240" s="2">
        <f t="shared" si="505"/>
        <v>0</v>
      </c>
      <c r="AN1240" s="2">
        <f t="shared" si="506"/>
        <v>1.0437977537472339E-3</v>
      </c>
      <c r="AP1240" t="s">
        <v>1928</v>
      </c>
      <c r="AQ1240" t="s">
        <v>2085</v>
      </c>
      <c r="AT1240" s="93" t="s">
        <v>849</v>
      </c>
      <c r="AU1240" s="92" t="s">
        <v>776</v>
      </c>
      <c r="AV1240" s="83" t="str">
        <f t="shared" si="507"/>
        <v>23025</v>
      </c>
      <c r="AX1240" s="7" t="s">
        <v>3753</v>
      </c>
    </row>
    <row r="1241" spans="1:50" hidden="1" outlineLevel="1">
      <c r="A1241" t="s">
        <v>1895</v>
      </c>
      <c r="B1241" t="s">
        <v>2085</v>
      </c>
      <c r="C1241" s="1">
        <f t="shared" si="496"/>
        <v>19138</v>
      </c>
      <c r="D1241" s="7">
        <f>RANK(N1241,(N1241:P1241,Q1241:AE1241))</f>
        <v>2</v>
      </c>
      <c r="E1241" s="7">
        <f>RANK(O1241,(N1241:P1241,Q1241:AE1241))</f>
        <v>1</v>
      </c>
      <c r="F1241" s="7">
        <f>IF(P1241&gt;0,RANK(P1241,(N1241:P1241,Q1241:AE1241)),0)</f>
        <v>3</v>
      </c>
      <c r="G1241" s="1">
        <f t="shared" si="497"/>
        <v>212</v>
      </c>
      <c r="H1241" s="2">
        <f t="shared" si="498"/>
        <v>1.1077437558783572E-2</v>
      </c>
      <c r="I1241" s="2"/>
      <c r="J1241" s="2">
        <f t="shared" si="499"/>
        <v>0.44294074615947332</v>
      </c>
      <c r="K1241" s="2">
        <f t="shared" si="500"/>
        <v>0.45401818371825686</v>
      </c>
      <c r="L1241" s="2">
        <f t="shared" si="501"/>
        <v>8.8305988086529424E-2</v>
      </c>
      <c r="M1241" s="2">
        <f t="shared" si="502"/>
        <v>1.4735082035740393E-2</v>
      </c>
      <c r="N1241" s="1">
        <f>SUMIF(Town!$AH$174:$AH$692,$A1241,Town!N$174:N$692)</f>
        <v>8477</v>
      </c>
      <c r="O1241" s="1">
        <f>SUMIF(Town!$AH$174:$AH$692,$A1241,Town!O$174:O$692)</f>
        <v>8689</v>
      </c>
      <c r="P1241" s="1">
        <f>SUMIF(Town!$AH$174:$AH$692,$A1241,Town!P$174:P$692)</f>
        <v>1690</v>
      </c>
      <c r="Q1241" s="1">
        <f>SUMIF(Town!$AH$174:$AH$692,$A1241,Town!Q$174:Q$692)</f>
        <v>164</v>
      </c>
      <c r="R1241" s="1">
        <f>SUMIF(Town!$AH$174:$AH$692,$A1241,Town!R$174:R$692)</f>
        <v>99</v>
      </c>
      <c r="S1241" s="1">
        <f>SUMIF(Town!$AH$174:$AH$692,$A1241,Town!T$174:T$692)</f>
        <v>17</v>
      </c>
      <c r="U1241" s="1">
        <f>SUMIF(Town!$AH$174:$AH$692,$A1241,Town!U$174:U$692)</f>
        <v>2</v>
      </c>
      <c r="AG1241" s="7">
        <f>IF(Q1241&gt;0,RANK(Q1241,(N1241:P1241,Q1241:AE1241)),0)</f>
        <v>4</v>
      </c>
      <c r="AH1241" s="7">
        <f>IF(R1241&gt;0,RANK(R1241,(N1241:P1241,Q1241:AE1241)),0)</f>
        <v>5</v>
      </c>
      <c r="AI1241" s="7">
        <f>IF(T1241&gt;0,RANK(T1241,(N1241:P1241,Q1241:AE1241)),0)</f>
        <v>0</v>
      </c>
      <c r="AJ1241" s="7">
        <f>IF(S1241&gt;0,RANK(S1241,(N1241:P1241,Q1241:AE1241)),0)</f>
        <v>6</v>
      </c>
      <c r="AK1241" s="2">
        <f t="shared" si="503"/>
        <v>8.5693384888703098E-3</v>
      </c>
      <c r="AL1241" s="2">
        <f t="shared" si="504"/>
        <v>5.1729543316961016E-3</v>
      </c>
      <c r="AM1241" s="2">
        <f t="shared" si="505"/>
        <v>0</v>
      </c>
      <c r="AN1241" s="2">
        <f t="shared" si="506"/>
        <v>8.8828508726094678E-4</v>
      </c>
      <c r="AP1241" t="s">
        <v>1895</v>
      </c>
      <c r="AQ1241" t="s">
        <v>2085</v>
      </c>
      <c r="AT1241" s="93" t="s">
        <v>849</v>
      </c>
      <c r="AU1241" s="92" t="s">
        <v>777</v>
      </c>
      <c r="AV1241" s="83" t="str">
        <f t="shared" si="507"/>
        <v>23027</v>
      </c>
      <c r="AX1241" s="7" t="s">
        <v>3753</v>
      </c>
    </row>
    <row r="1242" spans="1:50" hidden="1" outlineLevel="1">
      <c r="A1242" t="s">
        <v>1982</v>
      </c>
      <c r="B1242" t="s">
        <v>2085</v>
      </c>
      <c r="C1242" s="1">
        <f t="shared" si="496"/>
        <v>15708</v>
      </c>
      <c r="D1242" s="7">
        <f>RANK(N1242,(N1242:P1242,Q1242:AE1242))</f>
        <v>2</v>
      </c>
      <c r="E1242" s="7">
        <f>RANK(O1242,(N1242:P1242,Q1242:AE1242))</f>
        <v>1</v>
      </c>
      <c r="F1242" s="7">
        <f>IF(P1242&gt;0,RANK(P1242,(N1242:P1242,Q1242:AE1242)),0)</f>
        <v>3</v>
      </c>
      <c r="G1242" s="1">
        <f t="shared" si="497"/>
        <v>1257</v>
      </c>
      <c r="H1242" s="2">
        <f t="shared" si="498"/>
        <v>8.002291825821238E-2</v>
      </c>
      <c r="I1242" s="2"/>
      <c r="J1242" s="2">
        <f t="shared" si="499"/>
        <v>0.42659791189202956</v>
      </c>
      <c r="K1242" s="2">
        <f t="shared" si="500"/>
        <v>0.50662083015024195</v>
      </c>
      <c r="L1242" s="2">
        <f t="shared" si="501"/>
        <v>5.1056786350904E-2</v>
      </c>
      <c r="M1242" s="2">
        <f t="shared" si="502"/>
        <v>1.572447160682449E-2</v>
      </c>
      <c r="N1242" s="1">
        <f>SUMIF(Town!$AH$174:$AH$692,$A1242,Town!N$174:N$692)</f>
        <v>6701</v>
      </c>
      <c r="O1242" s="1">
        <f>SUMIF(Town!$AH$174:$AH$692,$A1242,Town!O$174:O$692)</f>
        <v>7958</v>
      </c>
      <c r="P1242" s="1">
        <f>SUMIF(Town!$AH$174:$AH$692,$A1242,Town!P$174:P$692)</f>
        <v>802</v>
      </c>
      <c r="Q1242" s="1">
        <f>SUMIF(Town!$AH$174:$AH$692,$A1242,Town!Q$174:Q$692)</f>
        <v>147</v>
      </c>
      <c r="R1242" s="1">
        <f>SUMIF(Town!$AH$174:$AH$692,$A1242,Town!R$174:R$692)</f>
        <v>72</v>
      </c>
      <c r="S1242" s="1">
        <f>SUMIF(Town!$AH$174:$AH$692,$A1242,Town!T$174:T$692)</f>
        <v>28</v>
      </c>
      <c r="U1242" s="1">
        <f>SUMIF(Town!$AH$174:$AH$692,$A1242,Town!U$174:U$692)</f>
        <v>0</v>
      </c>
      <c r="AG1242" s="7">
        <f>IF(Q1242&gt;0,RANK(Q1242,(N1242:P1242,Q1242:AE1242)),0)</f>
        <v>4</v>
      </c>
      <c r="AH1242" s="7">
        <f>IF(R1242&gt;0,RANK(R1242,(N1242:P1242,Q1242:AE1242)),0)</f>
        <v>5</v>
      </c>
      <c r="AI1242" s="7">
        <f>IF(T1242&gt;0,RANK(T1242,(N1242:P1242,Q1242:AE1242)),0)</f>
        <v>0</v>
      </c>
      <c r="AJ1242" s="7">
        <f>IF(S1242&gt;0,RANK(S1242,(N1242:P1242,Q1242:AE1242)),0)</f>
        <v>6</v>
      </c>
      <c r="AK1242" s="2">
        <f t="shared" si="503"/>
        <v>9.3582887700534752E-3</v>
      </c>
      <c r="AL1242" s="2">
        <f t="shared" si="504"/>
        <v>4.5836516424751722E-3</v>
      </c>
      <c r="AM1242" s="2">
        <f t="shared" si="505"/>
        <v>0</v>
      </c>
      <c r="AN1242" s="2">
        <f t="shared" si="506"/>
        <v>1.7825311942959001E-3</v>
      </c>
      <c r="AP1242" t="s">
        <v>1982</v>
      </c>
      <c r="AQ1242" t="s">
        <v>2085</v>
      </c>
      <c r="AT1242" s="93" t="s">
        <v>849</v>
      </c>
      <c r="AU1242" s="92" t="s">
        <v>778</v>
      </c>
      <c r="AV1242" s="83" t="str">
        <f t="shared" si="507"/>
        <v>23029</v>
      </c>
      <c r="AX1242" s="7" t="s">
        <v>3753</v>
      </c>
    </row>
    <row r="1243" spans="1:50" hidden="1" outlineLevel="1">
      <c r="A1243" t="s">
        <v>1896</v>
      </c>
      <c r="B1243" t="s">
        <v>2085</v>
      </c>
      <c r="C1243" s="1">
        <f t="shared" si="496"/>
        <v>94550</v>
      </c>
      <c r="D1243" s="7">
        <f>RANK(N1243,(N1243:P1243,Q1243:AE1243))</f>
        <v>1</v>
      </c>
      <c r="E1243" s="7">
        <f>RANK(O1243,(N1243:P1243,Q1243:AE1243))</f>
        <v>2</v>
      </c>
      <c r="F1243" s="7">
        <f>IF(P1243&gt;0,RANK(P1243,(N1243:P1243,Q1243:AE1243)),0)</f>
        <v>3</v>
      </c>
      <c r="G1243" s="1">
        <f t="shared" si="497"/>
        <v>4314</v>
      </c>
      <c r="H1243" s="2">
        <f t="shared" si="498"/>
        <v>4.5626652564780538E-2</v>
      </c>
      <c r="I1243" s="2"/>
      <c r="J1243" s="2">
        <f t="shared" si="499"/>
        <v>0.49305129561078792</v>
      </c>
      <c r="K1243" s="2">
        <f t="shared" si="500"/>
        <v>0.44742464304600743</v>
      </c>
      <c r="L1243" s="2">
        <f t="shared" si="501"/>
        <v>4.897937599153887E-2</v>
      </c>
      <c r="M1243" s="2">
        <f t="shared" si="502"/>
        <v>1.0544685351665722E-2</v>
      </c>
      <c r="N1243" s="1">
        <f>SUMIF(Town!$AH$174:$AH$692,$A1243,Town!N$174:N$692)</f>
        <v>46618</v>
      </c>
      <c r="O1243" s="1">
        <f>SUMIF(Town!$AH$174:$AH$692,$A1243,Town!O$174:O$692)</f>
        <v>42304</v>
      </c>
      <c r="P1243" s="1">
        <f>SUMIF(Town!$AH$174:$AH$692,$A1243,Town!P$174:P$692)</f>
        <v>4631</v>
      </c>
      <c r="Q1243" s="1">
        <f>SUMIF(Town!$AH$174:$AH$692,$A1243,Town!Q$174:Q$692)</f>
        <v>571</v>
      </c>
      <c r="R1243" s="1">
        <f>SUMIF(Town!$AH$174:$AH$692,$A1243,Town!R$174:R$692)</f>
        <v>358</v>
      </c>
      <c r="S1243" s="1">
        <f>SUMIF(Town!$AH$174:$AH$692,$A1243,Town!T$174:T$692)</f>
        <v>67</v>
      </c>
      <c r="U1243" s="1">
        <f>SUMIF(Town!$AH$174:$AH$692,$A1243,Town!U$174:U$692)</f>
        <v>1</v>
      </c>
      <c r="AG1243" s="7">
        <f>IF(Q1243&gt;0,RANK(Q1243,(N1243:P1243,Q1243:AE1243)),0)</f>
        <v>4</v>
      </c>
      <c r="AH1243" s="7">
        <f>IF(R1243&gt;0,RANK(R1243,(N1243:P1243,Q1243:AE1243)),0)</f>
        <v>5</v>
      </c>
      <c r="AI1243" s="7">
        <f>IF(T1243&gt;0,RANK(T1243,(N1243:P1243,Q1243:AE1243)),0)</f>
        <v>0</v>
      </c>
      <c r="AJ1243" s="7">
        <f>IF(S1243&gt;0,RANK(S1243,(N1243:P1243,Q1243:AE1243)),0)</f>
        <v>6</v>
      </c>
      <c r="AK1243" s="2">
        <f t="shared" si="503"/>
        <v>6.0391327340031734E-3</v>
      </c>
      <c r="AL1243" s="2">
        <f t="shared" si="504"/>
        <v>3.7863564251718667E-3</v>
      </c>
      <c r="AM1243" s="2">
        <f t="shared" si="505"/>
        <v>0</v>
      </c>
      <c r="AN1243" s="2">
        <f t="shared" si="506"/>
        <v>7.0861977789529349E-4</v>
      </c>
      <c r="AP1243" t="s">
        <v>1896</v>
      </c>
      <c r="AQ1243" t="s">
        <v>2085</v>
      </c>
      <c r="AT1243" s="93" t="s">
        <v>849</v>
      </c>
      <c r="AU1243" s="92" t="s">
        <v>779</v>
      </c>
      <c r="AV1243" s="83" t="str">
        <f t="shared" si="507"/>
        <v>23031</v>
      </c>
      <c r="AX1243" s="7" t="s">
        <v>3753</v>
      </c>
    </row>
    <row r="1244" spans="1:50" collapsed="1">
      <c r="A1244" t="s">
        <v>3124</v>
      </c>
      <c r="B1244" t="s">
        <v>1985</v>
      </c>
      <c r="C1244" s="1">
        <f t="shared" si="496"/>
        <v>651817</v>
      </c>
      <c r="D1244" s="7">
        <f>RANK(N1244,(N1244:P1244,Q1244:AE1244))</f>
        <v>1</v>
      </c>
      <c r="E1244" s="7">
        <f>RANK(O1244,(N1244:P1244,Q1244:AE1244))</f>
        <v>2</v>
      </c>
      <c r="F1244" s="7">
        <f>IF(P1244&gt;0,RANK(P1244,(N1244:P1244,Q1244:AE1244)),0)</f>
        <v>3</v>
      </c>
      <c r="G1244" s="1">
        <f t="shared" si="497"/>
        <v>33335</v>
      </c>
      <c r="H1244" s="2">
        <f t="shared" si="498"/>
        <v>5.1141654789611198E-2</v>
      </c>
      <c r="I1244" s="2"/>
      <c r="J1244" s="2">
        <f t="shared" si="499"/>
        <v>0.49086016473948979</v>
      </c>
      <c r="K1244" s="2">
        <f t="shared" si="500"/>
        <v>0.43971850994987854</v>
      </c>
      <c r="L1244" s="2">
        <f t="shared" si="501"/>
        <v>5.6959238559288881E-2</v>
      </c>
      <c r="M1244" s="2">
        <f t="shared" si="502"/>
        <v>1.2462086751342784E-2</v>
      </c>
      <c r="N1244" s="1">
        <f t="shared" ref="N1244:S1244" si="508">SUM(N1228:N1243)</f>
        <v>319951</v>
      </c>
      <c r="O1244" s="1">
        <f t="shared" si="508"/>
        <v>286616</v>
      </c>
      <c r="P1244" s="1">
        <f t="shared" si="508"/>
        <v>37127</v>
      </c>
      <c r="Q1244" s="1">
        <f t="shared" si="508"/>
        <v>4443</v>
      </c>
      <c r="R1244" s="1">
        <f t="shared" si="508"/>
        <v>3074</v>
      </c>
      <c r="S1244" s="1">
        <f t="shared" si="508"/>
        <v>579</v>
      </c>
      <c r="U1244" s="1">
        <f>SUM(U1228:U1243)</f>
        <v>27</v>
      </c>
      <c r="AG1244" s="7">
        <f>IF(Q1244&gt;0,RANK(Q1244,(N1244:P1244,Q1244:AE1244)),0)</f>
        <v>4</v>
      </c>
      <c r="AH1244" s="7">
        <f>IF(R1244&gt;0,RANK(R1244,(N1244:P1244,Q1244:AE1244)),0)</f>
        <v>5</v>
      </c>
      <c r="AI1244" s="7">
        <f>IF(T1244&gt;0,RANK(T1244,(N1244:P1244,Q1244:AE1244)),0)</f>
        <v>0</v>
      </c>
      <c r="AJ1244" s="7">
        <f>IF(S1244&gt;0,RANK(S1244,(N1244:P1244,Q1244:AE1244)),0)</f>
        <v>6</v>
      </c>
      <c r="AK1244" s="2">
        <f t="shared" si="503"/>
        <v>6.8163303503897569E-3</v>
      </c>
      <c r="AL1244" s="2">
        <f t="shared" si="504"/>
        <v>4.7160476023178285E-3</v>
      </c>
      <c r="AM1244" s="2">
        <f t="shared" si="505"/>
        <v>0</v>
      </c>
      <c r="AN1244" s="2">
        <f t="shared" si="506"/>
        <v>8.8828612938907699E-4</v>
      </c>
      <c r="AP1244" t="s">
        <v>3124</v>
      </c>
      <c r="AQ1244" t="s">
        <v>1985</v>
      </c>
      <c r="AV1244" s="83" t="str">
        <f t="shared" si="507"/>
        <v/>
      </c>
      <c r="AX1244" s="7" t="s">
        <v>3288</v>
      </c>
    </row>
    <row r="1245" spans="1:50">
      <c r="C1245" s="1"/>
      <c r="E1245" s="7"/>
      <c r="F1245" s="7"/>
      <c r="I1245" s="2"/>
      <c r="AG1245" s="7"/>
      <c r="AH1245" s="7"/>
      <c r="AI1245" s="7"/>
      <c r="AJ1245" s="7"/>
    </row>
    <row r="1246" spans="1:50" hidden="1" outlineLevel="1">
      <c r="A1246" t="s">
        <v>3102</v>
      </c>
      <c r="B1246" t="s">
        <v>3620</v>
      </c>
      <c r="C1246" s="1">
        <f t="shared" ref="C1246:C1270" si="509">SUM(N1246:AE1246)</f>
        <v>26371</v>
      </c>
      <c r="D1246" s="7">
        <f>RANK(N1246,(N1246:P1246,Q1246:AE1246))</f>
        <v>2</v>
      </c>
      <c r="E1246" s="7">
        <f>RANK(O1246,(N1246:P1246,Q1246:AE1246))</f>
        <v>1</v>
      </c>
      <c r="F1246" s="7">
        <f>IF(P1246&gt;0,RANK(P1246,(N1246:P1246,Q1246:AE1246)),0)</f>
        <v>3</v>
      </c>
      <c r="G1246" s="1">
        <f t="shared" ref="G1246:G1270" si="510">IF(D1246=1,N1246,IF(E1246=1,O1246,P1246))-IF(D1246=2,N1246,IF(E1246=2,O1246,P1246))</f>
        <v>3762</v>
      </c>
      <c r="H1246" s="2">
        <f t="shared" ref="H1246:H1270" si="511">G1246/C1246</f>
        <v>0.14265670623032878</v>
      </c>
      <c r="I1246" s="2"/>
      <c r="J1246" s="2">
        <f t="shared" ref="J1246:J1270" si="512">IF($C1246=0,"-",N1246/$C1246)</f>
        <v>0.41310530506996324</v>
      </c>
      <c r="K1246" s="2">
        <f t="shared" ref="K1246:K1270" si="513">IF($C1246=0,"-",O1246/$C1246)</f>
        <v>0.55576201130029201</v>
      </c>
      <c r="L1246" s="2">
        <f t="shared" ref="L1246:L1270" si="514">IF($C1246=0,"-",P1246/$C1246)</f>
        <v>2.3131470175571652E-2</v>
      </c>
      <c r="M1246" s="2">
        <f t="shared" ref="M1246:M1270" si="515">IF(C1246=0,"-",(1-J1246-K1246-L1246))</f>
        <v>8.0012134541730985E-3</v>
      </c>
      <c r="N1246" s="1">
        <v>10894</v>
      </c>
      <c r="O1246" s="1">
        <v>14656</v>
      </c>
      <c r="P1246" s="1">
        <v>610</v>
      </c>
      <c r="Q1246" s="1">
        <v>99</v>
      </c>
      <c r="R1246" s="1">
        <v>81</v>
      </c>
      <c r="S1246" s="1">
        <v>16</v>
      </c>
      <c r="T1246" s="1">
        <v>0</v>
      </c>
      <c r="U1246" s="1">
        <v>15</v>
      </c>
      <c r="AG1246" s="7">
        <f>IF(Q1246&gt;0,RANK(Q1246,(N1246:P1246,Q1246:AE1246)),0)</f>
        <v>4</v>
      </c>
      <c r="AH1246" s="7">
        <f>IF(R1246&gt;0,RANK(R1246,(N1246:P1246,Q1246:AE1246)),0)</f>
        <v>5</v>
      </c>
      <c r="AI1246" s="7">
        <f>IF(T1246&gt;0,RANK(T1246,(N1246:P1246,Q1246:AE1246)),0)</f>
        <v>0</v>
      </c>
      <c r="AJ1246" s="7">
        <f>IF(S1246&gt;0,RANK(S1246,(N1246:P1246,Q1246:AE1246)),0)</f>
        <v>6</v>
      </c>
      <c r="AK1246" s="2">
        <f t="shared" ref="AK1246:AK1270" si="516">IF($C1246=0,"-",Q1246/$C1246)</f>
        <v>3.7541238481665464E-3</v>
      </c>
      <c r="AL1246" s="2">
        <f t="shared" ref="AL1246:AL1270" si="517">IF($C1246=0,"-",R1246/$C1246)</f>
        <v>3.071555875772629E-3</v>
      </c>
      <c r="AM1246" s="2">
        <f t="shared" ref="AM1246:AM1270" si="518">IF($C1246=0,"-",T1246/$C1246)</f>
        <v>0</v>
      </c>
      <c r="AN1246" s="2">
        <f t="shared" ref="AN1246:AN1270" si="519">IF($C1246=0,"-",S1246/$C1246)</f>
        <v>6.0672708657237117E-4</v>
      </c>
      <c r="AP1246" t="s">
        <v>3102</v>
      </c>
      <c r="AQ1246" t="s">
        <v>3620</v>
      </c>
      <c r="AT1246" s="93" t="s">
        <v>850</v>
      </c>
      <c r="AU1246" s="92" t="s">
        <v>1801</v>
      </c>
      <c r="AV1246" s="83" t="str">
        <f t="shared" ref="AV1246:AV1270" si="520">AT1246&amp;AU1246</f>
        <v>24001</v>
      </c>
      <c r="AX1246" s="7" t="s">
        <v>3753</v>
      </c>
    </row>
    <row r="1247" spans="1:50" hidden="1" outlineLevel="1">
      <c r="A1247" t="s">
        <v>1995</v>
      </c>
      <c r="B1247" t="s">
        <v>3620</v>
      </c>
      <c r="C1247" s="1">
        <f t="shared" si="509"/>
        <v>200657</v>
      </c>
      <c r="D1247" s="7">
        <f>RANK(N1247,(N1247:P1247,Q1247:AE1247))</f>
        <v>2</v>
      </c>
      <c r="E1247" s="7">
        <f>RANK(O1247,(N1247:P1247,Q1247:AE1247))</f>
        <v>1</v>
      </c>
      <c r="F1247" s="7">
        <f>IF(P1247&gt;0,RANK(P1247,(N1247:P1247,Q1247:AE1247)),0)</f>
        <v>3</v>
      </c>
      <c r="G1247" s="1">
        <f t="shared" si="510"/>
        <v>14585</v>
      </c>
      <c r="H1247" s="2">
        <f t="shared" si="511"/>
        <v>7.2686225748416447E-2</v>
      </c>
      <c r="I1247" s="2"/>
      <c r="J1247" s="2">
        <f t="shared" si="512"/>
        <v>0.44665274573027602</v>
      </c>
      <c r="K1247" s="2">
        <f t="shared" si="513"/>
        <v>0.51933897147869246</v>
      </c>
      <c r="L1247" s="2">
        <f t="shared" si="514"/>
        <v>2.7375072885570898E-2</v>
      </c>
      <c r="M1247" s="2">
        <f t="shared" si="515"/>
        <v>6.6332099054606207E-3</v>
      </c>
      <c r="N1247" s="1">
        <v>89624</v>
      </c>
      <c r="O1247" s="1">
        <v>104209</v>
      </c>
      <c r="P1247" s="1">
        <v>5493</v>
      </c>
      <c r="Q1247" s="1">
        <v>426</v>
      </c>
      <c r="R1247" s="1">
        <v>601</v>
      </c>
      <c r="S1247" s="1">
        <v>106</v>
      </c>
      <c r="T1247" s="1">
        <v>23</v>
      </c>
      <c r="U1247" s="1">
        <v>175</v>
      </c>
      <c r="AG1247" s="7">
        <f>IF(Q1247&gt;0,RANK(Q1247,(N1247:P1247,Q1247:AE1247)),0)</f>
        <v>5</v>
      </c>
      <c r="AH1247" s="7">
        <f>IF(R1247&gt;0,RANK(R1247,(N1247:P1247,Q1247:AE1247)),0)</f>
        <v>4</v>
      </c>
      <c r="AI1247" s="7">
        <f>IF(T1247&gt;0,RANK(T1247,(N1247:P1247,Q1247:AE1247)),0)</f>
        <v>8</v>
      </c>
      <c r="AJ1247" s="7">
        <f>IF(S1247&gt;0,RANK(S1247,(N1247:P1247,Q1247:AE1247)),0)</f>
        <v>7</v>
      </c>
      <c r="AK1247" s="2">
        <f t="shared" si="516"/>
        <v>2.1230258600497365E-3</v>
      </c>
      <c r="AL1247" s="2">
        <f t="shared" si="517"/>
        <v>2.9951608964551447E-3</v>
      </c>
      <c r="AM1247" s="2">
        <f t="shared" si="518"/>
        <v>1.1462346192756794E-4</v>
      </c>
      <c r="AN1247" s="2">
        <f t="shared" si="519"/>
        <v>5.2826465062270444E-4</v>
      </c>
      <c r="AP1247" t="s">
        <v>1995</v>
      </c>
      <c r="AQ1247" t="s">
        <v>3620</v>
      </c>
      <c r="AT1247" s="93" t="s">
        <v>850</v>
      </c>
      <c r="AU1247" s="92" t="s">
        <v>1802</v>
      </c>
      <c r="AV1247" s="83" t="str">
        <f t="shared" si="520"/>
        <v>24003</v>
      </c>
      <c r="AX1247" s="7" t="s">
        <v>3753</v>
      </c>
    </row>
    <row r="1248" spans="1:50" hidden="1" outlineLevel="1">
      <c r="A1248" t="s">
        <v>1996</v>
      </c>
      <c r="B1248" t="s">
        <v>3620</v>
      </c>
      <c r="C1248" s="1">
        <f t="shared" si="509"/>
        <v>192404</v>
      </c>
      <c r="D1248" s="7">
        <f>RANK(N1248,(N1248:P1248,Q1248:AE1248))</f>
        <v>1</v>
      </c>
      <c r="E1248" s="7">
        <f>RANK(O1248,(N1248:P1248,Q1248:AE1248))</f>
        <v>2</v>
      </c>
      <c r="F1248" s="7">
        <f>IF(P1248&gt;0,RANK(P1248,(N1248:P1248,Q1248:AE1248)),0)</f>
        <v>3</v>
      </c>
      <c r="G1248" s="1">
        <f t="shared" si="510"/>
        <v>131615</v>
      </c>
      <c r="H1248" s="2">
        <f t="shared" si="511"/>
        <v>0.68405542504313843</v>
      </c>
      <c r="I1248" s="2"/>
      <c r="J1248" s="2">
        <f t="shared" si="512"/>
        <v>0.82516475748944929</v>
      </c>
      <c r="K1248" s="2">
        <f t="shared" si="513"/>
        <v>0.14110933244631088</v>
      </c>
      <c r="L1248" s="2">
        <f t="shared" si="514"/>
        <v>2.8648053055030039E-2</v>
      </c>
      <c r="M1248" s="2">
        <f t="shared" si="515"/>
        <v>5.0778570092097942E-3</v>
      </c>
      <c r="N1248" s="1">
        <v>158765</v>
      </c>
      <c r="O1248" s="1">
        <v>27150</v>
      </c>
      <c r="P1248" s="1">
        <v>5512</v>
      </c>
      <c r="Q1248" s="1">
        <v>335</v>
      </c>
      <c r="R1248" s="1">
        <v>408</v>
      </c>
      <c r="S1248" s="1">
        <v>83</v>
      </c>
      <c r="T1248" s="1">
        <v>16</v>
      </c>
      <c r="U1248" s="1">
        <v>135</v>
      </c>
      <c r="AG1248" s="7">
        <f>IF(Q1248&gt;0,RANK(Q1248,(N1248:P1248,Q1248:AE1248)),0)</f>
        <v>5</v>
      </c>
      <c r="AH1248" s="7">
        <f>IF(R1248&gt;0,RANK(R1248,(N1248:P1248,Q1248:AE1248)),0)</f>
        <v>4</v>
      </c>
      <c r="AI1248" s="7">
        <f>IF(T1248&gt;0,RANK(T1248,(N1248:P1248,Q1248:AE1248)),0)</f>
        <v>8</v>
      </c>
      <c r="AJ1248" s="7">
        <f>IF(S1248&gt;0,RANK(S1248,(N1248:P1248,Q1248:AE1248)),0)</f>
        <v>7</v>
      </c>
      <c r="AK1248" s="2">
        <f t="shared" si="516"/>
        <v>1.7411280430760275E-3</v>
      </c>
      <c r="AL1248" s="2">
        <f t="shared" si="517"/>
        <v>2.1205380345522963E-3</v>
      </c>
      <c r="AM1248" s="2">
        <f t="shared" si="518"/>
        <v>8.3158354296168472E-5</v>
      </c>
      <c r="AN1248" s="2">
        <f t="shared" si="519"/>
        <v>4.3138396291137398E-4</v>
      </c>
      <c r="AP1248" t="s">
        <v>1996</v>
      </c>
      <c r="AQ1248" t="s">
        <v>3620</v>
      </c>
      <c r="AT1248" s="93" t="s">
        <v>850</v>
      </c>
      <c r="AU1248" s="92" t="s">
        <v>544</v>
      </c>
      <c r="AV1248" s="83" t="str">
        <f t="shared" si="520"/>
        <v>24510</v>
      </c>
      <c r="AX1248" s="7" t="s">
        <v>290</v>
      </c>
    </row>
    <row r="1249" spans="1:50" hidden="1" outlineLevel="1">
      <c r="A1249" t="s">
        <v>2137</v>
      </c>
      <c r="B1249" t="s">
        <v>3620</v>
      </c>
      <c r="C1249" s="1">
        <f t="shared" si="509"/>
        <v>304084</v>
      </c>
      <c r="D1249" s="7">
        <f>RANK(N1249,(N1249:P1249,Q1249:AE1249))</f>
        <v>1</v>
      </c>
      <c r="E1249" s="7">
        <f>RANK(O1249,(N1249:P1249,Q1249:AE1249))</f>
        <v>2</v>
      </c>
      <c r="F1249" s="7">
        <f>IF(P1249&gt;0,RANK(P1249,(N1249:P1249,Q1249:AE1249)),0)</f>
        <v>3</v>
      </c>
      <c r="G1249" s="1">
        <f t="shared" si="510"/>
        <v>27602</v>
      </c>
      <c r="H1249" s="2">
        <f t="shared" si="511"/>
        <v>9.0770971179016322E-2</v>
      </c>
      <c r="I1249" s="2"/>
      <c r="J1249" s="2">
        <f t="shared" si="512"/>
        <v>0.52825863906025972</v>
      </c>
      <c r="K1249" s="2">
        <f t="shared" si="513"/>
        <v>0.43748766788124333</v>
      </c>
      <c r="L1249" s="2">
        <f t="shared" si="514"/>
        <v>2.8097499375172651E-2</v>
      </c>
      <c r="M1249" s="2">
        <f t="shared" si="515"/>
        <v>6.1561936833243076E-3</v>
      </c>
      <c r="N1249" s="1">
        <v>160635</v>
      </c>
      <c r="O1249" s="1">
        <v>133033</v>
      </c>
      <c r="P1249" s="1">
        <v>8544</v>
      </c>
      <c r="Q1249" s="1">
        <v>689</v>
      </c>
      <c r="R1249" s="1">
        <v>834</v>
      </c>
      <c r="S1249" s="1">
        <v>122</v>
      </c>
      <c r="T1249" s="1">
        <v>15</v>
      </c>
      <c r="U1249" s="1">
        <v>212</v>
      </c>
      <c r="AG1249" s="7">
        <f>IF(Q1249&gt;0,RANK(Q1249,(N1249:P1249,Q1249:AE1249)),0)</f>
        <v>5</v>
      </c>
      <c r="AH1249" s="7">
        <f>IF(R1249&gt;0,RANK(R1249,(N1249:P1249,Q1249:AE1249)),0)</f>
        <v>4</v>
      </c>
      <c r="AI1249" s="7">
        <f>IF(T1249&gt;0,RANK(T1249,(N1249:P1249,Q1249:AE1249)),0)</f>
        <v>8</v>
      </c>
      <c r="AJ1249" s="7">
        <f>IF(S1249&gt;0,RANK(S1249,(N1249:P1249,Q1249:AE1249)),0)</f>
        <v>7</v>
      </c>
      <c r="AK1249" s="2">
        <f t="shared" si="516"/>
        <v>2.2658212862235435E-3</v>
      </c>
      <c r="AL1249" s="2">
        <f t="shared" si="517"/>
        <v>2.7426632114810382E-3</v>
      </c>
      <c r="AM1249" s="2">
        <f t="shared" si="518"/>
        <v>4.9328475026637376E-5</v>
      </c>
      <c r="AN1249" s="2">
        <f t="shared" si="519"/>
        <v>4.0120493021665067E-4</v>
      </c>
      <c r="AP1249" t="s">
        <v>2137</v>
      </c>
      <c r="AQ1249" t="s">
        <v>3620</v>
      </c>
      <c r="AT1249" s="93" t="s">
        <v>850</v>
      </c>
      <c r="AU1249" s="92" t="s">
        <v>1803</v>
      </c>
      <c r="AV1249" s="83" t="str">
        <f t="shared" si="520"/>
        <v>24005</v>
      </c>
      <c r="AX1249" s="7" t="s">
        <v>3753</v>
      </c>
    </row>
    <row r="1250" spans="1:50" hidden="1" outlineLevel="1">
      <c r="A1250" t="s">
        <v>3537</v>
      </c>
      <c r="B1250" t="s">
        <v>3620</v>
      </c>
      <c r="C1250" s="1">
        <f t="shared" si="509"/>
        <v>29806</v>
      </c>
      <c r="D1250" s="7">
        <f>RANK(N1250,(N1250:P1250,Q1250:AE1250))</f>
        <v>2</v>
      </c>
      <c r="E1250" s="7">
        <f>RANK(O1250,(N1250:P1250,Q1250:AE1250))</f>
        <v>1</v>
      </c>
      <c r="F1250" s="7">
        <f>IF(P1250&gt;0,RANK(P1250,(N1250:P1250,Q1250:AE1250)),0)</f>
        <v>3</v>
      </c>
      <c r="G1250" s="1">
        <f t="shared" si="510"/>
        <v>3018</v>
      </c>
      <c r="H1250" s="2">
        <f t="shared" si="511"/>
        <v>0.10125478091659397</v>
      </c>
      <c r="I1250" s="2"/>
      <c r="J1250" s="2">
        <f t="shared" si="512"/>
        <v>0.4356840904515869</v>
      </c>
      <c r="K1250" s="2">
        <f t="shared" si="513"/>
        <v>0.53693887136818086</v>
      </c>
      <c r="L1250" s="2">
        <f t="shared" si="514"/>
        <v>2.2143192645776019E-2</v>
      </c>
      <c r="M1250" s="2">
        <f t="shared" si="515"/>
        <v>5.2338455344562752E-3</v>
      </c>
      <c r="N1250" s="1">
        <v>12986</v>
      </c>
      <c r="O1250" s="1">
        <v>16004</v>
      </c>
      <c r="P1250" s="1">
        <v>660</v>
      </c>
      <c r="Q1250" s="1">
        <v>65</v>
      </c>
      <c r="R1250" s="1">
        <v>69</v>
      </c>
      <c r="S1250" s="1">
        <v>10</v>
      </c>
      <c r="T1250" s="1">
        <v>0</v>
      </c>
      <c r="U1250" s="1">
        <v>12</v>
      </c>
      <c r="AG1250" s="7">
        <f>IF(Q1250&gt;0,RANK(Q1250,(N1250:P1250,Q1250:AE1250)),0)</f>
        <v>5</v>
      </c>
      <c r="AH1250" s="7">
        <f>IF(R1250&gt;0,RANK(R1250,(N1250:P1250,Q1250:AE1250)),0)</f>
        <v>4</v>
      </c>
      <c r="AI1250" s="7">
        <f>IF(T1250&gt;0,RANK(T1250,(N1250:P1250,Q1250:AE1250)),0)</f>
        <v>0</v>
      </c>
      <c r="AJ1250" s="7">
        <f>IF(S1250&gt;0,RANK(S1250,(N1250:P1250,Q1250:AE1250)),0)</f>
        <v>7</v>
      </c>
      <c r="AK1250" s="2">
        <f t="shared" si="516"/>
        <v>2.1807689726900622E-3</v>
      </c>
      <c r="AL1250" s="2">
        <f t="shared" si="517"/>
        <v>2.31497014024022E-3</v>
      </c>
      <c r="AM1250" s="2">
        <f t="shared" si="518"/>
        <v>0</v>
      </c>
      <c r="AN1250" s="2">
        <f t="shared" si="519"/>
        <v>3.3550291887539423E-4</v>
      </c>
      <c r="AP1250" t="s">
        <v>3537</v>
      </c>
      <c r="AQ1250" t="s">
        <v>3620</v>
      </c>
      <c r="AT1250" s="93" t="s">
        <v>850</v>
      </c>
      <c r="AU1250" s="92" t="s">
        <v>2454</v>
      </c>
      <c r="AV1250" s="83" t="str">
        <f t="shared" si="520"/>
        <v>24009</v>
      </c>
      <c r="AX1250" s="7" t="s">
        <v>3753</v>
      </c>
    </row>
    <row r="1251" spans="1:50" hidden="1" outlineLevel="1">
      <c r="A1251" t="s">
        <v>1728</v>
      </c>
      <c r="B1251" t="s">
        <v>3620</v>
      </c>
      <c r="C1251" s="1">
        <f t="shared" si="509"/>
        <v>8952</v>
      </c>
      <c r="D1251" s="7">
        <f>RANK(N1251,(N1251:P1251,Q1251:AE1251))</f>
        <v>2</v>
      </c>
      <c r="E1251" s="7">
        <f>RANK(O1251,(N1251:P1251,Q1251:AE1251))</f>
        <v>1</v>
      </c>
      <c r="F1251" s="7">
        <f>IF(P1251&gt;0,RANK(P1251,(N1251:P1251,Q1251:AE1251)),0)</f>
        <v>3</v>
      </c>
      <c r="G1251" s="1">
        <f t="shared" si="510"/>
        <v>1904</v>
      </c>
      <c r="H1251" s="2">
        <f t="shared" si="511"/>
        <v>0.21268990169794461</v>
      </c>
      <c r="I1251" s="2"/>
      <c r="J1251" s="2">
        <f t="shared" si="512"/>
        <v>0.37935656836461124</v>
      </c>
      <c r="K1251" s="2">
        <f t="shared" si="513"/>
        <v>0.59204647006255584</v>
      </c>
      <c r="L1251" s="2">
        <f t="shared" si="514"/>
        <v>2.2117962466487937E-2</v>
      </c>
      <c r="M1251" s="2">
        <f t="shared" si="515"/>
        <v>6.4789991063450431E-3</v>
      </c>
      <c r="N1251" s="1">
        <v>3396</v>
      </c>
      <c r="O1251" s="1">
        <v>5300</v>
      </c>
      <c r="P1251" s="1">
        <v>198</v>
      </c>
      <c r="Q1251" s="1">
        <v>31</v>
      </c>
      <c r="R1251" s="1">
        <v>20</v>
      </c>
      <c r="S1251" s="1">
        <v>1</v>
      </c>
      <c r="T1251" s="1">
        <v>1</v>
      </c>
      <c r="U1251" s="1">
        <v>5</v>
      </c>
      <c r="AG1251" s="7">
        <f>IF(Q1251&gt;0,RANK(Q1251,(N1251:P1251,Q1251:AE1251)),0)</f>
        <v>4</v>
      </c>
      <c r="AH1251" s="7">
        <f>IF(R1251&gt;0,RANK(R1251,(N1251:P1251,Q1251:AE1251)),0)</f>
        <v>5</v>
      </c>
      <c r="AI1251" s="7">
        <f>IF(T1251&gt;0,RANK(T1251,(N1251:P1251,Q1251:AE1251)),0)</f>
        <v>7</v>
      </c>
      <c r="AJ1251" s="7">
        <f>IF(S1251&gt;0,RANK(S1251,(N1251:P1251,Q1251:AE1251)),0)</f>
        <v>7</v>
      </c>
      <c r="AK1251" s="2">
        <f t="shared" si="516"/>
        <v>3.4629133154602323E-3</v>
      </c>
      <c r="AL1251" s="2">
        <f t="shared" si="517"/>
        <v>2.2341376228775692E-3</v>
      </c>
      <c r="AM1251" s="2">
        <f t="shared" si="518"/>
        <v>1.1170688114387846E-4</v>
      </c>
      <c r="AN1251" s="2">
        <f t="shared" si="519"/>
        <v>1.1170688114387846E-4</v>
      </c>
      <c r="AP1251" t="s">
        <v>1728</v>
      </c>
      <c r="AQ1251" t="s">
        <v>3620</v>
      </c>
      <c r="AT1251" s="93" t="s">
        <v>850</v>
      </c>
      <c r="AU1251" s="92" t="s">
        <v>2455</v>
      </c>
      <c r="AV1251" s="83" t="str">
        <f t="shared" si="520"/>
        <v>24011</v>
      </c>
      <c r="AX1251" s="7" t="s">
        <v>3753</v>
      </c>
    </row>
    <row r="1252" spans="1:50" hidden="1" outlineLevel="1">
      <c r="A1252" t="s">
        <v>1520</v>
      </c>
      <c r="B1252" t="s">
        <v>3620</v>
      </c>
      <c r="C1252" s="1">
        <f t="shared" si="509"/>
        <v>64027</v>
      </c>
      <c r="D1252" s="7">
        <f>RANK(N1252,(N1252:P1252,Q1252:AE1252))</f>
        <v>2</v>
      </c>
      <c r="E1252" s="7">
        <f>RANK(O1252,(N1252:P1252,Q1252:AE1252))</f>
        <v>1</v>
      </c>
      <c r="F1252" s="7">
        <f>IF(P1252&gt;0,RANK(P1252,(N1252:P1252,Q1252:AE1252)),0)</f>
        <v>3</v>
      </c>
      <c r="G1252" s="1">
        <f t="shared" si="510"/>
        <v>21596</v>
      </c>
      <c r="H1252" s="2">
        <f t="shared" si="511"/>
        <v>0.33729520358598714</v>
      </c>
      <c r="I1252" s="2"/>
      <c r="J1252" s="2">
        <f t="shared" si="512"/>
        <v>0.31464850766083058</v>
      </c>
      <c r="K1252" s="2">
        <f t="shared" si="513"/>
        <v>0.65194371124681771</v>
      </c>
      <c r="L1252" s="2">
        <f t="shared" si="514"/>
        <v>2.6254548862198759E-2</v>
      </c>
      <c r="M1252" s="2">
        <f t="shared" si="515"/>
        <v>7.1532322301530032E-3</v>
      </c>
      <c r="N1252" s="1">
        <v>20146</v>
      </c>
      <c r="O1252" s="1">
        <v>41742</v>
      </c>
      <c r="P1252" s="1">
        <v>1681</v>
      </c>
      <c r="Q1252" s="1">
        <v>154</v>
      </c>
      <c r="R1252" s="1">
        <v>209</v>
      </c>
      <c r="S1252" s="1">
        <v>43</v>
      </c>
      <c r="T1252" s="1">
        <v>0</v>
      </c>
      <c r="U1252" s="1">
        <v>52</v>
      </c>
      <c r="AG1252" s="7">
        <f>IF(Q1252&gt;0,RANK(Q1252,(N1252:P1252,Q1252:AE1252)),0)</f>
        <v>5</v>
      </c>
      <c r="AH1252" s="7">
        <f>IF(R1252&gt;0,RANK(R1252,(N1252:P1252,Q1252:AE1252)),0)</f>
        <v>4</v>
      </c>
      <c r="AI1252" s="7">
        <f>IF(T1252&gt;0,RANK(T1252,(N1252:P1252,Q1252:AE1252)),0)</f>
        <v>0</v>
      </c>
      <c r="AJ1252" s="7">
        <f>IF(S1252&gt;0,RANK(S1252,(N1252:P1252,Q1252:AE1252)),0)</f>
        <v>7</v>
      </c>
      <c r="AK1252" s="2">
        <f t="shared" si="516"/>
        <v>2.405235291361457E-3</v>
      </c>
      <c r="AL1252" s="2">
        <f t="shared" si="517"/>
        <v>3.26424789541912E-3</v>
      </c>
      <c r="AM1252" s="2">
        <f t="shared" si="518"/>
        <v>0</v>
      </c>
      <c r="AN1252" s="2">
        <f t="shared" si="519"/>
        <v>6.7159167226326397E-4</v>
      </c>
      <c r="AP1252" t="s">
        <v>1520</v>
      </c>
      <c r="AQ1252" t="s">
        <v>3620</v>
      </c>
      <c r="AT1252" s="93" t="s">
        <v>850</v>
      </c>
      <c r="AU1252" s="92" t="s">
        <v>2456</v>
      </c>
      <c r="AV1252" s="83" t="str">
        <f t="shared" si="520"/>
        <v>24013</v>
      </c>
      <c r="AX1252" s="7" t="s">
        <v>3753</v>
      </c>
    </row>
    <row r="1253" spans="1:50" hidden="1" outlineLevel="1">
      <c r="A1253" t="s">
        <v>1729</v>
      </c>
      <c r="B1253" t="s">
        <v>3620</v>
      </c>
      <c r="C1253" s="1">
        <f t="shared" si="509"/>
        <v>28876</v>
      </c>
      <c r="D1253" s="7">
        <f>RANK(N1253,(N1253:P1253,Q1253:AE1253))</f>
        <v>2</v>
      </c>
      <c r="E1253" s="7">
        <f>RANK(O1253,(N1253:P1253,Q1253:AE1253))</f>
        <v>1</v>
      </c>
      <c r="F1253" s="7">
        <f>IF(P1253&gt;0,RANK(P1253,(N1253:P1253,Q1253:AE1253)),0)</f>
        <v>3</v>
      </c>
      <c r="G1253" s="1">
        <f t="shared" si="510"/>
        <v>3167</v>
      </c>
      <c r="H1253" s="2">
        <f t="shared" si="511"/>
        <v>0.1096758553816318</v>
      </c>
      <c r="I1253" s="2"/>
      <c r="J1253" s="2">
        <f t="shared" si="512"/>
        <v>0.42689430669067741</v>
      </c>
      <c r="K1253" s="2">
        <f t="shared" si="513"/>
        <v>0.53657016207230923</v>
      </c>
      <c r="L1253" s="2">
        <f t="shared" si="514"/>
        <v>2.7496883224823382E-2</v>
      </c>
      <c r="M1253" s="2">
        <f t="shared" si="515"/>
        <v>9.0386480121899815E-3</v>
      </c>
      <c r="N1253" s="1">
        <v>12327</v>
      </c>
      <c r="O1253" s="1">
        <v>15494</v>
      </c>
      <c r="P1253" s="1">
        <v>794</v>
      </c>
      <c r="Q1253" s="1">
        <v>81</v>
      </c>
      <c r="R1253" s="1">
        <v>136</v>
      </c>
      <c r="S1253" s="1">
        <v>31</v>
      </c>
      <c r="T1253" s="1">
        <v>1</v>
      </c>
      <c r="U1253" s="1">
        <v>12</v>
      </c>
      <c r="AG1253" s="7">
        <f>IF(Q1253&gt;0,RANK(Q1253,(N1253:P1253,Q1253:AE1253)),0)</f>
        <v>5</v>
      </c>
      <c r="AH1253" s="7">
        <f>IF(R1253&gt;0,RANK(R1253,(N1253:P1253,Q1253:AE1253)),0)</f>
        <v>4</v>
      </c>
      <c r="AI1253" s="7">
        <f>IF(T1253&gt;0,RANK(T1253,(N1253:P1253,Q1253:AE1253)),0)</f>
        <v>8</v>
      </c>
      <c r="AJ1253" s="7">
        <f>IF(S1253&gt;0,RANK(S1253,(N1253:P1253,Q1253:AE1253)),0)</f>
        <v>6</v>
      </c>
      <c r="AK1253" s="2">
        <f t="shared" si="516"/>
        <v>2.8050976589555341E-3</v>
      </c>
      <c r="AL1253" s="2">
        <f t="shared" si="517"/>
        <v>4.7097936002216375E-3</v>
      </c>
      <c r="AM1253" s="2">
        <f t="shared" si="518"/>
        <v>3.4630835295747337E-5</v>
      </c>
      <c r="AN1253" s="2">
        <f t="shared" si="519"/>
        <v>1.0735558941681674E-3</v>
      </c>
      <c r="AP1253" t="s">
        <v>1729</v>
      </c>
      <c r="AQ1253" t="s">
        <v>3620</v>
      </c>
      <c r="AT1253" s="93" t="s">
        <v>850</v>
      </c>
      <c r="AU1253" s="92" t="s">
        <v>1466</v>
      </c>
      <c r="AV1253" s="83" t="str">
        <f t="shared" si="520"/>
        <v>24015</v>
      </c>
      <c r="AX1253" s="7" t="s">
        <v>3753</v>
      </c>
    </row>
    <row r="1254" spans="1:50" hidden="1" outlineLevel="1">
      <c r="A1254" t="s">
        <v>528</v>
      </c>
      <c r="B1254" t="s">
        <v>3620</v>
      </c>
      <c r="C1254" s="1">
        <f t="shared" si="509"/>
        <v>44592</v>
      </c>
      <c r="D1254" s="7">
        <f>RANK(N1254,(N1254:P1254,Q1254:AE1254))</f>
        <v>1</v>
      </c>
      <c r="E1254" s="7">
        <f>RANK(O1254,(N1254:P1254,Q1254:AE1254))</f>
        <v>2</v>
      </c>
      <c r="F1254" s="7">
        <f>IF(P1254&gt;0,RANK(P1254,(N1254:P1254,Q1254:AE1254)),0)</f>
        <v>3</v>
      </c>
      <c r="G1254" s="1">
        <f t="shared" si="510"/>
        <v>105</v>
      </c>
      <c r="H1254" s="2">
        <f t="shared" si="511"/>
        <v>2.3546824542518838E-3</v>
      </c>
      <c r="I1254" s="2"/>
      <c r="J1254" s="2">
        <f t="shared" si="512"/>
        <v>0.49051399354144243</v>
      </c>
      <c r="K1254" s="2">
        <f t="shared" si="513"/>
        <v>0.48815931108719052</v>
      </c>
      <c r="L1254" s="2">
        <f t="shared" si="514"/>
        <v>1.6931288123430213E-2</v>
      </c>
      <c r="M1254" s="2">
        <f t="shared" si="515"/>
        <v>4.3954072479368417E-3</v>
      </c>
      <c r="N1254" s="1">
        <v>21873</v>
      </c>
      <c r="O1254" s="1">
        <v>21768</v>
      </c>
      <c r="P1254" s="1">
        <v>755</v>
      </c>
      <c r="Q1254" s="1">
        <v>77</v>
      </c>
      <c r="R1254" s="1">
        <v>74</v>
      </c>
      <c r="S1254" s="1">
        <v>12</v>
      </c>
      <c r="T1254" s="1">
        <v>2</v>
      </c>
      <c r="U1254" s="1">
        <v>31</v>
      </c>
      <c r="AG1254" s="7">
        <f>IF(Q1254&gt;0,RANK(Q1254,(N1254:P1254,Q1254:AE1254)),0)</f>
        <v>4</v>
      </c>
      <c r="AH1254" s="7">
        <f>IF(R1254&gt;0,RANK(R1254,(N1254:P1254,Q1254:AE1254)),0)</f>
        <v>5</v>
      </c>
      <c r="AI1254" s="7">
        <f>IF(T1254&gt;0,RANK(T1254,(N1254:P1254,Q1254:AE1254)),0)</f>
        <v>8</v>
      </c>
      <c r="AJ1254" s="7">
        <f>IF(S1254&gt;0,RANK(S1254,(N1254:P1254,Q1254:AE1254)),0)</f>
        <v>7</v>
      </c>
      <c r="AK1254" s="2">
        <f t="shared" si="516"/>
        <v>1.726767133118048E-3</v>
      </c>
      <c r="AL1254" s="2">
        <f t="shared" si="517"/>
        <v>1.6594904915679942E-3</v>
      </c>
      <c r="AM1254" s="2">
        <f t="shared" si="518"/>
        <v>4.485109436670255E-5</v>
      </c>
      <c r="AN1254" s="2">
        <f t="shared" si="519"/>
        <v>2.6910656620021526E-4</v>
      </c>
      <c r="AP1254" t="s">
        <v>528</v>
      </c>
      <c r="AQ1254" t="s">
        <v>3620</v>
      </c>
      <c r="AT1254" s="93" t="s">
        <v>850</v>
      </c>
      <c r="AU1254" s="92" t="s">
        <v>1467</v>
      </c>
      <c r="AV1254" s="83" t="str">
        <f t="shared" si="520"/>
        <v>24017</v>
      </c>
      <c r="AX1254" s="7" t="s">
        <v>3753</v>
      </c>
    </row>
    <row r="1255" spans="1:50" hidden="1" outlineLevel="1">
      <c r="A1255" t="s">
        <v>180</v>
      </c>
      <c r="B1255" t="s">
        <v>3620</v>
      </c>
      <c r="C1255" s="1">
        <f t="shared" si="509"/>
        <v>11392</v>
      </c>
      <c r="D1255" s="7">
        <f>RANK(N1255,(N1255:P1255,Q1255:AE1255))</f>
        <v>2</v>
      </c>
      <c r="E1255" s="7">
        <f>RANK(O1255,(N1255:P1255,Q1255:AE1255))</f>
        <v>1</v>
      </c>
      <c r="F1255" s="7">
        <f>IF(P1255&gt;0,RANK(P1255,(N1255:P1255,Q1255:AE1255)),0)</f>
        <v>3</v>
      </c>
      <c r="G1255" s="1">
        <f t="shared" si="510"/>
        <v>615</v>
      </c>
      <c r="H1255" s="2">
        <f t="shared" si="511"/>
        <v>5.3985252808988762E-2</v>
      </c>
      <c r="I1255" s="2"/>
      <c r="J1255" s="2">
        <f t="shared" si="512"/>
        <v>0.4592696629213483</v>
      </c>
      <c r="K1255" s="2">
        <f t="shared" si="513"/>
        <v>0.5132549157303371</v>
      </c>
      <c r="L1255" s="2">
        <f t="shared" si="514"/>
        <v>1.9487359550561797E-2</v>
      </c>
      <c r="M1255" s="2">
        <f t="shared" si="515"/>
        <v>7.9880617977528025E-3</v>
      </c>
      <c r="N1255" s="1">
        <v>5232</v>
      </c>
      <c r="O1255" s="1">
        <v>5847</v>
      </c>
      <c r="P1255" s="1">
        <v>222</v>
      </c>
      <c r="Q1255" s="1">
        <v>35</v>
      </c>
      <c r="R1255" s="1">
        <v>47</v>
      </c>
      <c r="S1255" s="1">
        <v>9</v>
      </c>
      <c r="T1255" s="1">
        <v>0</v>
      </c>
      <c r="U1255" s="1">
        <v>0</v>
      </c>
      <c r="AG1255" s="7">
        <f>IF(Q1255&gt;0,RANK(Q1255,(N1255:P1255,Q1255:AE1255)),0)</f>
        <v>5</v>
      </c>
      <c r="AH1255" s="7">
        <f>IF(R1255&gt;0,RANK(R1255,(N1255:P1255,Q1255:AE1255)),0)</f>
        <v>4</v>
      </c>
      <c r="AI1255" s="7">
        <f>IF(T1255&gt;0,RANK(T1255,(N1255:P1255,Q1255:AE1255)),0)</f>
        <v>0</v>
      </c>
      <c r="AJ1255" s="7">
        <f>IF(S1255&gt;0,RANK(S1255,(N1255:P1255,Q1255:AE1255)),0)</f>
        <v>6</v>
      </c>
      <c r="AK1255" s="2">
        <f t="shared" si="516"/>
        <v>3.0723314606741574E-3</v>
      </c>
      <c r="AL1255" s="2">
        <f t="shared" si="517"/>
        <v>4.1257022471910109E-3</v>
      </c>
      <c r="AM1255" s="2">
        <f t="shared" si="518"/>
        <v>0</v>
      </c>
      <c r="AN1255" s="2">
        <f t="shared" si="519"/>
        <v>7.9002808988764043E-4</v>
      </c>
      <c r="AP1255" t="s">
        <v>180</v>
      </c>
      <c r="AQ1255" t="s">
        <v>3620</v>
      </c>
      <c r="AT1255" s="93" t="s">
        <v>850</v>
      </c>
      <c r="AU1255" s="92" t="s">
        <v>1468</v>
      </c>
      <c r="AV1255" s="83" t="str">
        <f t="shared" si="520"/>
        <v>24019</v>
      </c>
      <c r="AX1255" s="7" t="s">
        <v>3753</v>
      </c>
    </row>
    <row r="1256" spans="1:50" hidden="1" outlineLevel="1">
      <c r="A1256" t="s">
        <v>3849</v>
      </c>
      <c r="B1256" t="s">
        <v>3620</v>
      </c>
      <c r="C1256" s="1">
        <f t="shared" si="509"/>
        <v>78661</v>
      </c>
      <c r="D1256" s="7">
        <f>RANK(N1256,(N1256:P1256,Q1256:AE1256))</f>
        <v>2</v>
      </c>
      <c r="E1256" s="7">
        <f>RANK(O1256,(N1256:P1256,Q1256:AE1256))</f>
        <v>1</v>
      </c>
      <c r="F1256" s="7">
        <f>IF(P1256&gt;0,RANK(P1256,(N1256:P1256,Q1256:AE1256)),0)</f>
        <v>3</v>
      </c>
      <c r="G1256" s="1">
        <f t="shared" si="510"/>
        <v>14625</v>
      </c>
      <c r="H1256" s="2">
        <f t="shared" si="511"/>
        <v>0.18592440980918118</v>
      </c>
      <c r="I1256" s="2"/>
      <c r="J1256" s="2">
        <f t="shared" si="512"/>
        <v>0.39060017035125411</v>
      </c>
      <c r="K1256" s="2">
        <f t="shared" si="513"/>
        <v>0.57652458016043528</v>
      </c>
      <c r="L1256" s="2">
        <f t="shared" si="514"/>
        <v>2.6086624883995883E-2</v>
      </c>
      <c r="M1256" s="2">
        <f t="shared" si="515"/>
        <v>6.7886246043147823E-3</v>
      </c>
      <c r="N1256" s="1">
        <v>30725</v>
      </c>
      <c r="O1256" s="1">
        <v>45350</v>
      </c>
      <c r="P1256" s="1">
        <v>2052</v>
      </c>
      <c r="Q1256" s="1">
        <v>182</v>
      </c>
      <c r="R1256" s="1">
        <v>224</v>
      </c>
      <c r="S1256" s="1">
        <v>47</v>
      </c>
      <c r="T1256" s="1">
        <v>8</v>
      </c>
      <c r="U1256" s="1">
        <v>73</v>
      </c>
      <c r="AG1256" s="7">
        <f>IF(Q1256&gt;0,RANK(Q1256,(N1256:P1256,Q1256:AE1256)),0)</f>
        <v>5</v>
      </c>
      <c r="AH1256" s="7">
        <f>IF(R1256&gt;0,RANK(R1256,(N1256:P1256,Q1256:AE1256)),0)</f>
        <v>4</v>
      </c>
      <c r="AI1256" s="7">
        <f>IF(T1256&gt;0,RANK(T1256,(N1256:P1256,Q1256:AE1256)),0)</f>
        <v>8</v>
      </c>
      <c r="AJ1256" s="7">
        <f>IF(S1256&gt;0,RANK(S1256,(N1256:P1256,Q1256:AE1256)),0)</f>
        <v>7</v>
      </c>
      <c r="AK1256" s="2">
        <f t="shared" si="516"/>
        <v>2.3137259887364768E-3</v>
      </c>
      <c r="AL1256" s="2">
        <f t="shared" si="517"/>
        <v>2.8476627553679712E-3</v>
      </c>
      <c r="AM1256" s="2">
        <f t="shared" si="518"/>
        <v>1.0170224126314184E-4</v>
      </c>
      <c r="AN1256" s="2">
        <f t="shared" si="519"/>
        <v>5.9750066742095828E-4</v>
      </c>
      <c r="AP1256" t="s">
        <v>3849</v>
      </c>
      <c r="AQ1256" t="s">
        <v>3620</v>
      </c>
      <c r="AT1256" s="93" t="s">
        <v>850</v>
      </c>
      <c r="AU1256" s="92" t="s">
        <v>458</v>
      </c>
      <c r="AV1256" s="83" t="str">
        <f t="shared" si="520"/>
        <v>24021</v>
      </c>
      <c r="AX1256" s="7" t="s">
        <v>3753</v>
      </c>
    </row>
    <row r="1257" spans="1:50" hidden="1" outlineLevel="1">
      <c r="A1257" t="s">
        <v>3850</v>
      </c>
      <c r="B1257" t="s">
        <v>3620</v>
      </c>
      <c r="C1257" s="1">
        <f t="shared" si="509"/>
        <v>10655</v>
      </c>
      <c r="D1257" s="7">
        <f>RANK(N1257,(N1257:P1257,Q1257:AE1257))</f>
        <v>2</v>
      </c>
      <c r="E1257" s="7">
        <f>RANK(O1257,(N1257:P1257,Q1257:AE1257))</f>
        <v>1</v>
      </c>
      <c r="F1257" s="7">
        <f>IF(P1257&gt;0,RANK(P1257,(N1257:P1257,Q1257:AE1257)),0)</f>
        <v>3</v>
      </c>
      <c r="G1257" s="1">
        <f t="shared" si="510"/>
        <v>4642</v>
      </c>
      <c r="H1257" s="2">
        <f t="shared" si="511"/>
        <v>0.4356640075082121</v>
      </c>
      <c r="I1257" s="2"/>
      <c r="J1257" s="2">
        <f t="shared" si="512"/>
        <v>0.2695448146410136</v>
      </c>
      <c r="K1257" s="2">
        <f t="shared" si="513"/>
        <v>0.70520882214922576</v>
      </c>
      <c r="L1257" s="2">
        <f t="shared" si="514"/>
        <v>1.9052088221492257E-2</v>
      </c>
      <c r="M1257" s="2">
        <f t="shared" si="515"/>
        <v>6.1942749882684459E-3</v>
      </c>
      <c r="N1257" s="1">
        <v>2872</v>
      </c>
      <c r="O1257" s="1">
        <v>7514</v>
      </c>
      <c r="P1257" s="1">
        <v>203</v>
      </c>
      <c r="Q1257" s="1">
        <v>27</v>
      </c>
      <c r="R1257" s="1">
        <v>27</v>
      </c>
      <c r="S1257" s="1">
        <v>7</v>
      </c>
      <c r="T1257" s="1">
        <v>0</v>
      </c>
      <c r="U1257" s="1">
        <v>5</v>
      </c>
      <c r="AG1257" s="7">
        <f>IF(Q1257&gt;0,RANK(Q1257,(N1257:P1257,Q1257:AE1257)),0)</f>
        <v>4</v>
      </c>
      <c r="AH1257" s="7">
        <f>IF(R1257&gt;0,RANK(R1257,(N1257:P1257,Q1257:AE1257)),0)</f>
        <v>4</v>
      </c>
      <c r="AI1257" s="7">
        <f>IF(T1257&gt;0,RANK(T1257,(N1257:P1257,Q1257:AE1257)),0)</f>
        <v>0</v>
      </c>
      <c r="AJ1257" s="7">
        <f>IF(S1257&gt;0,RANK(S1257,(N1257:P1257,Q1257:AE1257)),0)</f>
        <v>6</v>
      </c>
      <c r="AK1257" s="2">
        <f t="shared" si="516"/>
        <v>2.5340215861098074E-3</v>
      </c>
      <c r="AL1257" s="2">
        <f t="shared" si="517"/>
        <v>2.5340215861098074E-3</v>
      </c>
      <c r="AM1257" s="2">
        <f t="shared" si="518"/>
        <v>0</v>
      </c>
      <c r="AN1257" s="2">
        <f t="shared" si="519"/>
        <v>6.5696855936180196E-4</v>
      </c>
      <c r="AP1257" t="s">
        <v>3850</v>
      </c>
      <c r="AQ1257" t="s">
        <v>3620</v>
      </c>
      <c r="AT1257" s="93" t="s">
        <v>850</v>
      </c>
      <c r="AU1257" s="92" t="s">
        <v>459</v>
      </c>
      <c r="AV1257" s="83" t="str">
        <f t="shared" si="520"/>
        <v>24023</v>
      </c>
      <c r="AX1257" s="7" t="s">
        <v>3753</v>
      </c>
    </row>
    <row r="1258" spans="1:50" hidden="1" outlineLevel="1">
      <c r="A1258" t="s">
        <v>3952</v>
      </c>
      <c r="B1258" t="s">
        <v>3620</v>
      </c>
      <c r="C1258" s="1">
        <f t="shared" si="509"/>
        <v>91424</v>
      </c>
      <c r="D1258" s="7">
        <f>RANK(N1258,(N1258:P1258,Q1258:AE1258))</f>
        <v>2</v>
      </c>
      <c r="E1258" s="7">
        <f>RANK(O1258,(N1258:P1258,Q1258:AE1258))</f>
        <v>1</v>
      </c>
      <c r="F1258" s="7">
        <f>IF(P1258&gt;0,RANK(P1258,(N1258:P1258,Q1258:AE1258)),0)</f>
        <v>3</v>
      </c>
      <c r="G1258" s="1">
        <f t="shared" si="510"/>
        <v>17197</v>
      </c>
      <c r="H1258" s="2">
        <f t="shared" si="511"/>
        <v>0.18810159257962897</v>
      </c>
      <c r="I1258" s="2"/>
      <c r="J1258" s="2">
        <f t="shared" si="512"/>
        <v>0.3901054427721386</v>
      </c>
      <c r="K1258" s="2">
        <f t="shared" si="513"/>
        <v>0.57820703535176754</v>
      </c>
      <c r="L1258" s="2">
        <f t="shared" si="514"/>
        <v>2.513563178158908E-2</v>
      </c>
      <c r="M1258" s="2">
        <f t="shared" si="515"/>
        <v>6.5518900945047247E-3</v>
      </c>
      <c r="N1258" s="1">
        <v>35665</v>
      </c>
      <c r="O1258" s="1">
        <v>52862</v>
      </c>
      <c r="P1258" s="1">
        <v>2298</v>
      </c>
      <c r="Q1258" s="1">
        <v>214</v>
      </c>
      <c r="R1258" s="1">
        <v>254</v>
      </c>
      <c r="S1258" s="1">
        <v>54</v>
      </c>
      <c r="T1258" s="1">
        <v>9</v>
      </c>
      <c r="U1258" s="1">
        <v>68</v>
      </c>
      <c r="AG1258" s="7">
        <f>IF(Q1258&gt;0,RANK(Q1258,(N1258:P1258,Q1258:AE1258)),0)</f>
        <v>5</v>
      </c>
      <c r="AH1258" s="7">
        <f>IF(R1258&gt;0,RANK(R1258,(N1258:P1258,Q1258:AE1258)),0)</f>
        <v>4</v>
      </c>
      <c r="AI1258" s="7">
        <f>IF(T1258&gt;0,RANK(T1258,(N1258:P1258,Q1258:AE1258)),0)</f>
        <v>8</v>
      </c>
      <c r="AJ1258" s="7">
        <f>IF(S1258&gt;0,RANK(S1258,(N1258:P1258,Q1258:AE1258)),0)</f>
        <v>7</v>
      </c>
      <c r="AK1258" s="2">
        <f t="shared" si="516"/>
        <v>2.3407420371018553E-3</v>
      </c>
      <c r="AL1258" s="2">
        <f t="shared" si="517"/>
        <v>2.7782639131956597E-3</v>
      </c>
      <c r="AM1258" s="2">
        <f t="shared" si="518"/>
        <v>9.8442422121106058E-5</v>
      </c>
      <c r="AN1258" s="2">
        <f t="shared" si="519"/>
        <v>5.9065453272663638E-4</v>
      </c>
      <c r="AP1258" t="s">
        <v>3952</v>
      </c>
      <c r="AQ1258" t="s">
        <v>3620</v>
      </c>
      <c r="AT1258" s="93" t="s">
        <v>850</v>
      </c>
      <c r="AU1258" s="92" t="s">
        <v>776</v>
      </c>
      <c r="AV1258" s="83" t="str">
        <f t="shared" si="520"/>
        <v>24025</v>
      </c>
      <c r="AX1258" s="7" t="s">
        <v>3753</v>
      </c>
    </row>
    <row r="1259" spans="1:50" hidden="1" outlineLevel="1">
      <c r="A1259" t="s">
        <v>1527</v>
      </c>
      <c r="B1259" t="s">
        <v>3620</v>
      </c>
      <c r="C1259" s="1">
        <f t="shared" si="509"/>
        <v>112779</v>
      </c>
      <c r="D1259" s="7">
        <f>RANK(N1259,(N1259:P1259,Q1259:AE1259))</f>
        <v>1</v>
      </c>
      <c r="E1259" s="7">
        <f>RANK(O1259,(N1259:P1259,Q1259:AE1259))</f>
        <v>2</v>
      </c>
      <c r="F1259" s="7">
        <f>IF(P1259&gt;0,RANK(P1259,(N1259:P1259,Q1259:AE1259)),0)</f>
        <v>3</v>
      </c>
      <c r="G1259" s="1">
        <f t="shared" si="510"/>
        <v>8747</v>
      </c>
      <c r="H1259" s="2">
        <f t="shared" si="511"/>
        <v>7.7558765372986102E-2</v>
      </c>
      <c r="I1259" s="2"/>
      <c r="J1259" s="2">
        <f t="shared" si="512"/>
        <v>0.51921013663891324</v>
      </c>
      <c r="K1259" s="2">
        <f t="shared" si="513"/>
        <v>0.44165137126592718</v>
      </c>
      <c r="L1259" s="2">
        <f t="shared" si="514"/>
        <v>3.2302112982026794E-2</v>
      </c>
      <c r="M1259" s="2">
        <f t="shared" si="515"/>
        <v>6.8363791131327775E-3</v>
      </c>
      <c r="N1259" s="1">
        <v>58556</v>
      </c>
      <c r="O1259" s="1">
        <v>49809</v>
      </c>
      <c r="P1259" s="1">
        <v>3643</v>
      </c>
      <c r="Q1259" s="1">
        <v>197</v>
      </c>
      <c r="R1259" s="1">
        <v>398</v>
      </c>
      <c r="S1259" s="1">
        <v>37</v>
      </c>
      <c r="T1259" s="1">
        <v>12</v>
      </c>
      <c r="U1259" s="1">
        <v>127</v>
      </c>
      <c r="AG1259" s="7">
        <f>IF(Q1259&gt;0,RANK(Q1259,(N1259:P1259,Q1259:AE1259)),0)</f>
        <v>5</v>
      </c>
      <c r="AH1259" s="7">
        <f>IF(R1259&gt;0,RANK(R1259,(N1259:P1259,Q1259:AE1259)),0)</f>
        <v>4</v>
      </c>
      <c r="AI1259" s="7">
        <f>IF(T1259&gt;0,RANK(T1259,(N1259:P1259,Q1259:AE1259)),0)</f>
        <v>8</v>
      </c>
      <c r="AJ1259" s="7">
        <f>IF(S1259&gt;0,RANK(S1259,(N1259:P1259,Q1259:AE1259)),0)</f>
        <v>7</v>
      </c>
      <c r="AK1259" s="2">
        <f t="shared" si="516"/>
        <v>1.7467790989457257E-3</v>
      </c>
      <c r="AL1259" s="2">
        <f t="shared" si="517"/>
        <v>3.5290257938091311E-3</v>
      </c>
      <c r="AM1259" s="2">
        <f t="shared" si="518"/>
        <v>1.0640278775303913E-4</v>
      </c>
      <c r="AN1259" s="2">
        <f t="shared" si="519"/>
        <v>3.280752622385373E-4</v>
      </c>
      <c r="AP1259" t="s">
        <v>1527</v>
      </c>
      <c r="AQ1259" t="s">
        <v>3620</v>
      </c>
      <c r="AT1259" s="93" t="s">
        <v>850</v>
      </c>
      <c r="AU1259" s="92" t="s">
        <v>777</v>
      </c>
      <c r="AV1259" s="83" t="str">
        <f t="shared" si="520"/>
        <v>24027</v>
      </c>
      <c r="AX1259" s="7" t="s">
        <v>3753</v>
      </c>
    </row>
    <row r="1260" spans="1:50" hidden="1" outlineLevel="1">
      <c r="A1260" t="s">
        <v>3204</v>
      </c>
      <c r="B1260" t="s">
        <v>3620</v>
      </c>
      <c r="C1260" s="1">
        <f t="shared" si="509"/>
        <v>8085</v>
      </c>
      <c r="D1260" s="7">
        <f>RANK(N1260,(N1260:P1260,Q1260:AE1260))</f>
        <v>2</v>
      </c>
      <c r="E1260" s="7">
        <f>RANK(O1260,(N1260:P1260,Q1260:AE1260))</f>
        <v>1</v>
      </c>
      <c r="F1260" s="7">
        <f>IF(P1260&gt;0,RANK(P1260,(N1260:P1260,Q1260:AE1260)),0)</f>
        <v>3</v>
      </c>
      <c r="G1260" s="1">
        <f t="shared" si="510"/>
        <v>528</v>
      </c>
      <c r="H1260" s="2">
        <f t="shared" si="511"/>
        <v>6.5306122448979598E-2</v>
      </c>
      <c r="I1260" s="2"/>
      <c r="J1260" s="2">
        <f t="shared" si="512"/>
        <v>0.44860853432282005</v>
      </c>
      <c r="K1260" s="2">
        <f t="shared" si="513"/>
        <v>0.51391465677179959</v>
      </c>
      <c r="L1260" s="2">
        <f t="shared" si="514"/>
        <v>3.3395176252319109E-2</v>
      </c>
      <c r="M1260" s="2">
        <f t="shared" si="515"/>
        <v>4.0816326530611902E-3</v>
      </c>
      <c r="N1260" s="1">
        <v>3627</v>
      </c>
      <c r="O1260" s="1">
        <v>4155</v>
      </c>
      <c r="P1260" s="1">
        <v>270</v>
      </c>
      <c r="Q1260" s="1">
        <v>16</v>
      </c>
      <c r="R1260" s="1">
        <v>12</v>
      </c>
      <c r="S1260" s="1">
        <v>2</v>
      </c>
      <c r="T1260" s="1">
        <v>0</v>
      </c>
      <c r="U1260" s="1">
        <v>3</v>
      </c>
      <c r="AG1260" s="7">
        <f>IF(Q1260&gt;0,RANK(Q1260,(N1260:P1260,Q1260:AE1260)),0)</f>
        <v>4</v>
      </c>
      <c r="AH1260" s="7">
        <f>IF(R1260&gt;0,RANK(R1260,(N1260:P1260,Q1260:AE1260)),0)</f>
        <v>5</v>
      </c>
      <c r="AI1260" s="7">
        <f>IF(T1260&gt;0,RANK(T1260,(N1260:P1260,Q1260:AE1260)),0)</f>
        <v>0</v>
      </c>
      <c r="AJ1260" s="7">
        <f>IF(S1260&gt;0,RANK(S1260,(N1260:P1260,Q1260:AE1260)),0)</f>
        <v>7</v>
      </c>
      <c r="AK1260" s="2">
        <f t="shared" si="516"/>
        <v>1.9789734075448362E-3</v>
      </c>
      <c r="AL1260" s="2">
        <f t="shared" si="517"/>
        <v>1.484230055658627E-3</v>
      </c>
      <c r="AM1260" s="2">
        <f t="shared" si="518"/>
        <v>0</v>
      </c>
      <c r="AN1260" s="2">
        <f t="shared" si="519"/>
        <v>2.4737167594310452E-4</v>
      </c>
      <c r="AP1260" t="s">
        <v>3204</v>
      </c>
      <c r="AQ1260" t="s">
        <v>3620</v>
      </c>
      <c r="AT1260" s="93" t="s">
        <v>850</v>
      </c>
      <c r="AU1260" s="92" t="s">
        <v>778</v>
      </c>
      <c r="AV1260" s="83" t="str">
        <f t="shared" si="520"/>
        <v>24029</v>
      </c>
      <c r="AX1260" s="7" t="s">
        <v>3753</v>
      </c>
    </row>
    <row r="1261" spans="1:50" hidden="1" outlineLevel="1">
      <c r="A1261" t="s">
        <v>1055</v>
      </c>
      <c r="B1261" t="s">
        <v>3620</v>
      </c>
      <c r="C1261" s="1">
        <f t="shared" si="509"/>
        <v>371688</v>
      </c>
      <c r="D1261" s="7">
        <f>RANK(N1261,(N1261:P1261,Q1261:AE1261))</f>
        <v>1</v>
      </c>
      <c r="E1261" s="7">
        <f>RANK(O1261,(N1261:P1261,Q1261:AE1261))</f>
        <v>2</v>
      </c>
      <c r="F1261" s="7">
        <f>IF(P1261&gt;0,RANK(P1261,(N1261:P1261,Q1261:AE1261)),0)</f>
        <v>3</v>
      </c>
      <c r="G1261" s="1">
        <f t="shared" si="510"/>
        <v>107873</v>
      </c>
      <c r="H1261" s="2">
        <f t="shared" si="511"/>
        <v>0.29022459697380598</v>
      </c>
      <c r="I1261" s="2"/>
      <c r="J1261" s="2">
        <f t="shared" si="512"/>
        <v>0.62539818342265552</v>
      </c>
      <c r="K1261" s="2">
        <f t="shared" si="513"/>
        <v>0.33517358644884959</v>
      </c>
      <c r="L1261" s="2">
        <f t="shared" si="514"/>
        <v>3.3590000215234284E-2</v>
      </c>
      <c r="M1261" s="2">
        <f t="shared" si="515"/>
        <v>5.8382299132606064E-3</v>
      </c>
      <c r="N1261" s="1">
        <v>232453</v>
      </c>
      <c r="O1261" s="1">
        <v>124580</v>
      </c>
      <c r="P1261" s="1">
        <v>12485</v>
      </c>
      <c r="Q1261" s="1">
        <v>593</v>
      </c>
      <c r="R1261" s="1">
        <v>995</v>
      </c>
      <c r="S1261" s="1">
        <v>115</v>
      </c>
      <c r="T1261" s="1">
        <v>76</v>
      </c>
      <c r="U1261" s="1">
        <v>391</v>
      </c>
      <c r="AG1261" s="7">
        <f>IF(Q1261&gt;0,RANK(Q1261,(N1261:P1261,Q1261:AE1261)),0)</f>
        <v>5</v>
      </c>
      <c r="AH1261" s="7">
        <f>IF(R1261&gt;0,RANK(R1261,(N1261:P1261,Q1261:AE1261)),0)</f>
        <v>4</v>
      </c>
      <c r="AI1261" s="7">
        <f>IF(T1261&gt;0,RANK(T1261,(N1261:P1261,Q1261:AE1261)),0)</f>
        <v>8</v>
      </c>
      <c r="AJ1261" s="7">
        <f>IF(S1261&gt;0,RANK(S1261,(N1261:P1261,Q1261:AE1261)),0)</f>
        <v>7</v>
      </c>
      <c r="AK1261" s="2">
        <f t="shared" si="516"/>
        <v>1.5954241191536989E-3</v>
      </c>
      <c r="AL1261" s="2">
        <f t="shared" si="517"/>
        <v>2.6769763887992079E-3</v>
      </c>
      <c r="AM1261" s="2">
        <f t="shared" si="518"/>
        <v>2.0447256839069327E-4</v>
      </c>
      <c r="AN1261" s="2">
        <f t="shared" si="519"/>
        <v>3.0939928111749638E-4</v>
      </c>
      <c r="AP1261" t="s">
        <v>1055</v>
      </c>
      <c r="AQ1261" t="s">
        <v>3620</v>
      </c>
      <c r="AT1261" s="93" t="s">
        <v>850</v>
      </c>
      <c r="AU1261" s="92" t="s">
        <v>779</v>
      </c>
      <c r="AV1261" s="83" t="str">
        <f t="shared" si="520"/>
        <v>24031</v>
      </c>
      <c r="AX1261" s="7" t="s">
        <v>3753</v>
      </c>
    </row>
    <row r="1262" spans="1:50" hidden="1" outlineLevel="1">
      <c r="A1262" t="s">
        <v>1394</v>
      </c>
      <c r="B1262" t="s">
        <v>3620</v>
      </c>
      <c r="C1262" s="1">
        <f t="shared" si="509"/>
        <v>271909</v>
      </c>
      <c r="D1262" s="7">
        <f>RANK(N1262,(N1262:P1262,Q1262:AE1262))</f>
        <v>1</v>
      </c>
      <c r="E1262" s="7">
        <f>RANK(O1262,(N1262:P1262,Q1262:AE1262))</f>
        <v>2</v>
      </c>
      <c r="F1262" s="7">
        <f>IF(P1262&gt;0,RANK(P1262,(N1262:P1262,Q1262:AE1262)),0)</f>
        <v>3</v>
      </c>
      <c r="G1262" s="1">
        <f t="shared" si="510"/>
        <v>166132</v>
      </c>
      <c r="H1262" s="2">
        <f t="shared" si="511"/>
        <v>0.61098382179332056</v>
      </c>
      <c r="I1262" s="2"/>
      <c r="J1262" s="2">
        <f t="shared" si="512"/>
        <v>0.79482106145806131</v>
      </c>
      <c r="K1262" s="2">
        <f t="shared" si="513"/>
        <v>0.18383723966474078</v>
      </c>
      <c r="L1262" s="2">
        <f t="shared" si="514"/>
        <v>1.6538621377004806E-2</v>
      </c>
      <c r="M1262" s="2">
        <f t="shared" si="515"/>
        <v>4.803077500193112E-3</v>
      </c>
      <c r="N1262" s="1">
        <v>216119</v>
      </c>
      <c r="O1262" s="1">
        <v>49987</v>
      </c>
      <c r="P1262" s="1">
        <v>4497</v>
      </c>
      <c r="Q1262" s="1">
        <v>519</v>
      </c>
      <c r="R1262" s="1">
        <v>564</v>
      </c>
      <c r="S1262" s="1">
        <v>145</v>
      </c>
      <c r="T1262" s="1">
        <v>7</v>
      </c>
      <c r="U1262" s="1">
        <v>71</v>
      </c>
      <c r="AG1262" s="7">
        <f>IF(Q1262&gt;0,RANK(Q1262,(N1262:P1262,Q1262:AE1262)),0)</f>
        <v>5</v>
      </c>
      <c r="AH1262" s="7">
        <f>IF(R1262&gt;0,RANK(R1262,(N1262:P1262,Q1262:AE1262)),0)</f>
        <v>4</v>
      </c>
      <c r="AI1262" s="7">
        <f>IF(T1262&gt;0,RANK(T1262,(N1262:P1262,Q1262:AE1262)),0)</f>
        <v>8</v>
      </c>
      <c r="AJ1262" s="7">
        <f>IF(S1262&gt;0,RANK(S1262,(N1262:P1262,Q1262:AE1262)),0)</f>
        <v>6</v>
      </c>
      <c r="AK1262" s="2">
        <f t="shared" si="516"/>
        <v>1.9087268166923493E-3</v>
      </c>
      <c r="AL1262" s="2">
        <f t="shared" si="517"/>
        <v>2.0742233614922641E-3</v>
      </c>
      <c r="AM1262" s="2">
        <f t="shared" si="518"/>
        <v>2.5743906968875617E-5</v>
      </c>
      <c r="AN1262" s="2">
        <f t="shared" si="519"/>
        <v>5.3326664435528063E-4</v>
      </c>
      <c r="AP1262" t="s">
        <v>1394</v>
      </c>
      <c r="AQ1262" t="s">
        <v>3620</v>
      </c>
      <c r="AT1262" s="93" t="s">
        <v>850</v>
      </c>
      <c r="AU1262" s="92" t="s">
        <v>780</v>
      </c>
      <c r="AV1262" s="83" t="str">
        <f t="shared" si="520"/>
        <v>24033</v>
      </c>
      <c r="AX1262" s="7" t="s">
        <v>3753</v>
      </c>
    </row>
    <row r="1263" spans="1:50" hidden="1" outlineLevel="1">
      <c r="A1263" t="s">
        <v>1890</v>
      </c>
      <c r="B1263" t="s">
        <v>3620</v>
      </c>
      <c r="C1263" s="1">
        <f t="shared" si="509"/>
        <v>16761</v>
      </c>
      <c r="D1263" s="7">
        <f>RANK(N1263,(N1263:P1263,Q1263:AE1263))</f>
        <v>2</v>
      </c>
      <c r="E1263" s="7">
        <f>RANK(O1263,(N1263:P1263,Q1263:AE1263))</f>
        <v>1</v>
      </c>
      <c r="F1263" s="7">
        <f>IF(P1263&gt;0,RANK(P1263,(N1263:P1263,Q1263:AE1263)),0)</f>
        <v>3</v>
      </c>
      <c r="G1263" s="1">
        <f t="shared" si="510"/>
        <v>3713</v>
      </c>
      <c r="H1263" s="2">
        <f t="shared" si="511"/>
        <v>0.2215261619235129</v>
      </c>
      <c r="I1263" s="2"/>
      <c r="J1263" s="2">
        <f t="shared" si="512"/>
        <v>0.37330708191635342</v>
      </c>
      <c r="K1263" s="2">
        <f t="shared" si="513"/>
        <v>0.59483324383986635</v>
      </c>
      <c r="L1263" s="2">
        <f t="shared" si="514"/>
        <v>2.6609390847801444E-2</v>
      </c>
      <c r="M1263" s="2">
        <f t="shared" si="515"/>
        <v>5.250283395978779E-3</v>
      </c>
      <c r="N1263" s="1">
        <v>6257</v>
      </c>
      <c r="O1263" s="1">
        <v>9970</v>
      </c>
      <c r="P1263" s="1">
        <v>446</v>
      </c>
      <c r="Q1263" s="1">
        <v>35</v>
      </c>
      <c r="R1263" s="1">
        <v>36</v>
      </c>
      <c r="S1263" s="1">
        <v>6</v>
      </c>
      <c r="T1263" s="1">
        <v>1</v>
      </c>
      <c r="U1263" s="1">
        <v>10</v>
      </c>
      <c r="AG1263" s="7">
        <f>IF(Q1263&gt;0,RANK(Q1263,(N1263:P1263,Q1263:AE1263)),0)</f>
        <v>5</v>
      </c>
      <c r="AH1263" s="7">
        <f>IF(R1263&gt;0,RANK(R1263,(N1263:P1263,Q1263:AE1263)),0)</f>
        <v>4</v>
      </c>
      <c r="AI1263" s="7">
        <f>IF(T1263&gt;0,RANK(T1263,(N1263:P1263,Q1263:AE1263)),0)</f>
        <v>8</v>
      </c>
      <c r="AJ1263" s="7">
        <f>IF(S1263&gt;0,RANK(S1263,(N1263:P1263,Q1263:AE1263)),0)</f>
        <v>7</v>
      </c>
      <c r="AK1263" s="2">
        <f t="shared" si="516"/>
        <v>2.088180896127916E-3</v>
      </c>
      <c r="AL1263" s="2">
        <f t="shared" si="517"/>
        <v>2.1478432074458565E-3</v>
      </c>
      <c r="AM1263" s="2">
        <f t="shared" si="518"/>
        <v>5.9662311317940454E-5</v>
      </c>
      <c r="AN1263" s="2">
        <f t="shared" si="519"/>
        <v>3.5797386790764276E-4</v>
      </c>
      <c r="AP1263" t="s">
        <v>1890</v>
      </c>
      <c r="AQ1263" t="s">
        <v>3620</v>
      </c>
      <c r="AT1263" s="93" t="s">
        <v>850</v>
      </c>
      <c r="AU1263" s="92" t="s">
        <v>781</v>
      </c>
      <c r="AV1263" s="83" t="str">
        <f t="shared" si="520"/>
        <v>24035</v>
      </c>
      <c r="AX1263" s="7" t="s">
        <v>3753</v>
      </c>
    </row>
    <row r="1264" spans="1:50" hidden="1" outlineLevel="1">
      <c r="A1264" t="s">
        <v>1564</v>
      </c>
      <c r="B1264" t="s">
        <v>3620</v>
      </c>
      <c r="C1264" s="1">
        <f t="shared" si="509"/>
        <v>29501</v>
      </c>
      <c r="D1264" s="7">
        <f>RANK(N1264,(N1264:P1264,Q1264:AE1264))</f>
        <v>2</v>
      </c>
      <c r="E1264" s="7">
        <f>RANK(O1264,(N1264:P1264,Q1264:AE1264))</f>
        <v>1</v>
      </c>
      <c r="F1264" s="7">
        <f>IF(P1264&gt;0,RANK(P1264,(N1264:P1264,Q1264:AE1264)),0)</f>
        <v>3</v>
      </c>
      <c r="G1264" s="1">
        <f t="shared" si="510"/>
        <v>4944</v>
      </c>
      <c r="H1264" s="2">
        <f t="shared" si="511"/>
        <v>0.16758753940544388</v>
      </c>
      <c r="I1264" s="2"/>
      <c r="J1264" s="2">
        <f t="shared" si="512"/>
        <v>0.40378292261279281</v>
      </c>
      <c r="K1264" s="2">
        <f t="shared" si="513"/>
        <v>0.57137046201823671</v>
      </c>
      <c r="L1264" s="2">
        <f t="shared" si="514"/>
        <v>1.9253584624250024E-2</v>
      </c>
      <c r="M1264" s="2">
        <f t="shared" si="515"/>
        <v>5.5930307447204577E-3</v>
      </c>
      <c r="N1264" s="1">
        <v>11912</v>
      </c>
      <c r="O1264" s="1">
        <v>16856</v>
      </c>
      <c r="P1264" s="1">
        <v>568</v>
      </c>
      <c r="Q1264" s="1">
        <v>66</v>
      </c>
      <c r="R1264" s="1">
        <v>68</v>
      </c>
      <c r="S1264" s="1">
        <v>19</v>
      </c>
      <c r="T1264" s="1">
        <v>0</v>
      </c>
      <c r="U1264" s="1">
        <v>12</v>
      </c>
      <c r="AG1264" s="7">
        <f>IF(Q1264&gt;0,RANK(Q1264,(N1264:P1264,Q1264:AE1264)),0)</f>
        <v>5</v>
      </c>
      <c r="AH1264" s="7">
        <f>IF(R1264&gt;0,RANK(R1264,(N1264:P1264,Q1264:AE1264)),0)</f>
        <v>4</v>
      </c>
      <c r="AI1264" s="7">
        <f>IF(T1264&gt;0,RANK(T1264,(N1264:P1264,Q1264:AE1264)),0)</f>
        <v>0</v>
      </c>
      <c r="AJ1264" s="7">
        <f>IF(S1264&gt;0,RANK(S1264,(N1264:P1264,Q1264:AE1264)),0)</f>
        <v>6</v>
      </c>
      <c r="AK1264" s="2">
        <f t="shared" si="516"/>
        <v>2.2372122978882073E-3</v>
      </c>
      <c r="AL1264" s="2">
        <f t="shared" si="517"/>
        <v>2.3050066099454254E-3</v>
      </c>
      <c r="AM1264" s="2">
        <f t="shared" si="518"/>
        <v>0</v>
      </c>
      <c r="AN1264" s="2">
        <f t="shared" si="519"/>
        <v>6.4404596454357478E-4</v>
      </c>
      <c r="AP1264" t="s">
        <v>1564</v>
      </c>
      <c r="AQ1264" t="s">
        <v>3620</v>
      </c>
      <c r="AT1264" s="93" t="s">
        <v>850</v>
      </c>
      <c r="AU1264" s="92" t="s">
        <v>782</v>
      </c>
      <c r="AV1264" s="83" t="str">
        <f t="shared" si="520"/>
        <v>24037</v>
      </c>
      <c r="AX1264" s="7" t="s">
        <v>3753</v>
      </c>
    </row>
    <row r="1265" spans="1:50" hidden="1" outlineLevel="1">
      <c r="A1265" t="s">
        <v>1928</v>
      </c>
      <c r="B1265" t="s">
        <v>3620</v>
      </c>
      <c r="C1265" s="1">
        <f t="shared" si="509"/>
        <v>7604</v>
      </c>
      <c r="D1265" s="7">
        <f>RANK(N1265,(N1265:P1265,Q1265:AE1265))</f>
        <v>1</v>
      </c>
      <c r="E1265" s="7">
        <f>RANK(O1265,(N1265:P1265,Q1265:AE1265))</f>
        <v>2</v>
      </c>
      <c r="F1265" s="7">
        <f>IF(P1265&gt;0,RANK(P1265,(N1265:P1265,Q1265:AE1265)),0)</f>
        <v>3</v>
      </c>
      <c r="G1265" s="1">
        <f t="shared" si="510"/>
        <v>176</v>
      </c>
      <c r="H1265" s="2">
        <f t="shared" si="511"/>
        <v>2.3145712782745922E-2</v>
      </c>
      <c r="I1265" s="2"/>
      <c r="J1265" s="2">
        <f t="shared" si="512"/>
        <v>0.49776433456075747</v>
      </c>
      <c r="K1265" s="2">
        <f t="shared" si="513"/>
        <v>0.47461862177801156</v>
      </c>
      <c r="L1265" s="2">
        <f t="shared" si="514"/>
        <v>1.8674381904260916E-2</v>
      </c>
      <c r="M1265" s="2">
        <f t="shared" si="515"/>
        <v>8.9426617569701057E-3</v>
      </c>
      <c r="N1265" s="1">
        <v>3785</v>
      </c>
      <c r="O1265" s="1">
        <v>3609</v>
      </c>
      <c r="P1265" s="1">
        <v>142</v>
      </c>
      <c r="Q1265" s="1">
        <v>49</v>
      </c>
      <c r="R1265" s="1">
        <v>12</v>
      </c>
      <c r="S1265" s="1">
        <v>6</v>
      </c>
      <c r="T1265" s="1">
        <v>0</v>
      </c>
      <c r="U1265" s="1">
        <v>1</v>
      </c>
      <c r="AG1265" s="7">
        <f>IF(Q1265&gt;0,RANK(Q1265,(N1265:P1265,Q1265:AE1265)),0)</f>
        <v>4</v>
      </c>
      <c r="AH1265" s="7">
        <f>IF(R1265&gt;0,RANK(R1265,(N1265:P1265,Q1265:AE1265)),0)</f>
        <v>5</v>
      </c>
      <c r="AI1265" s="7">
        <f>IF(T1265&gt;0,RANK(T1265,(N1265:P1265,Q1265:AE1265)),0)</f>
        <v>0</v>
      </c>
      <c r="AJ1265" s="7">
        <f>IF(S1265&gt;0,RANK(S1265,(N1265:P1265,Q1265:AE1265)),0)</f>
        <v>6</v>
      </c>
      <c r="AK1265" s="2">
        <f t="shared" si="516"/>
        <v>6.4439768542872171E-3</v>
      </c>
      <c r="AL1265" s="2">
        <f t="shared" si="517"/>
        <v>1.5781167806417674E-3</v>
      </c>
      <c r="AM1265" s="2">
        <f t="shared" si="518"/>
        <v>0</v>
      </c>
      <c r="AN1265" s="2">
        <f t="shared" si="519"/>
        <v>7.8905839032088372E-4</v>
      </c>
      <c r="AP1265" t="s">
        <v>1928</v>
      </c>
      <c r="AQ1265" t="s">
        <v>3620</v>
      </c>
      <c r="AT1265" s="93" t="s">
        <v>850</v>
      </c>
      <c r="AU1265" s="92" t="s">
        <v>1172</v>
      </c>
      <c r="AV1265" s="83" t="str">
        <f t="shared" si="520"/>
        <v>24039</v>
      </c>
      <c r="AX1265" s="7" t="s">
        <v>3753</v>
      </c>
    </row>
    <row r="1266" spans="1:50" hidden="1" outlineLevel="1">
      <c r="A1266" t="s">
        <v>3425</v>
      </c>
      <c r="B1266" t="s">
        <v>3620</v>
      </c>
      <c r="C1266" s="1">
        <f t="shared" si="509"/>
        <v>15234</v>
      </c>
      <c r="D1266" s="7">
        <f>RANK(N1266,(N1266:P1266,Q1266:AE1266))</f>
        <v>2</v>
      </c>
      <c r="E1266" s="7">
        <f>RANK(O1266,(N1266:P1266,Q1266:AE1266))</f>
        <v>1</v>
      </c>
      <c r="F1266" s="7">
        <f>IF(P1266&gt;0,RANK(P1266,(N1266:P1266,Q1266:AE1266)),0)</f>
        <v>3</v>
      </c>
      <c r="G1266" s="1">
        <f t="shared" si="510"/>
        <v>3020</v>
      </c>
      <c r="H1266" s="2">
        <f t="shared" si="511"/>
        <v>0.1982407772088749</v>
      </c>
      <c r="I1266" s="2"/>
      <c r="J1266" s="2">
        <f t="shared" si="512"/>
        <v>0.38427202310620978</v>
      </c>
      <c r="K1266" s="2">
        <f t="shared" si="513"/>
        <v>0.58251280031508468</v>
      </c>
      <c r="L1266" s="2">
        <f t="shared" si="514"/>
        <v>2.7832479978994355E-2</v>
      </c>
      <c r="M1266" s="2">
        <f t="shared" si="515"/>
        <v>5.3826965997111863E-3</v>
      </c>
      <c r="N1266" s="1">
        <v>5854</v>
      </c>
      <c r="O1266" s="1">
        <v>8874</v>
      </c>
      <c r="P1266" s="1">
        <v>424</v>
      </c>
      <c r="Q1266" s="1">
        <v>31</v>
      </c>
      <c r="R1266" s="1">
        <v>34</v>
      </c>
      <c r="S1266" s="1">
        <v>5</v>
      </c>
      <c r="T1266" s="1">
        <v>0</v>
      </c>
      <c r="U1266" s="1">
        <v>12</v>
      </c>
      <c r="AG1266" s="7">
        <f>IF(Q1266&gt;0,RANK(Q1266,(N1266:P1266,Q1266:AE1266)),0)</f>
        <v>5</v>
      </c>
      <c r="AH1266" s="7">
        <f>IF(R1266&gt;0,RANK(R1266,(N1266:P1266,Q1266:AE1266)),0)</f>
        <v>4</v>
      </c>
      <c r="AI1266" s="7">
        <f>IF(T1266&gt;0,RANK(T1266,(N1266:P1266,Q1266:AE1266)),0)</f>
        <v>0</v>
      </c>
      <c r="AJ1266" s="7">
        <f>IF(S1266&gt;0,RANK(S1266,(N1266:P1266,Q1266:AE1266)),0)</f>
        <v>7</v>
      </c>
      <c r="AK1266" s="2">
        <f t="shared" si="516"/>
        <v>2.0349218852566625E-3</v>
      </c>
      <c r="AL1266" s="2">
        <f t="shared" si="517"/>
        <v>2.2318498096363399E-3</v>
      </c>
      <c r="AM1266" s="2">
        <f t="shared" si="518"/>
        <v>0</v>
      </c>
      <c r="AN1266" s="2">
        <f t="shared" si="519"/>
        <v>3.2821320729946172E-4</v>
      </c>
      <c r="AP1266" t="s">
        <v>3425</v>
      </c>
      <c r="AQ1266" t="s">
        <v>3620</v>
      </c>
      <c r="AT1266" s="93" t="s">
        <v>850</v>
      </c>
      <c r="AU1266" s="92" t="s">
        <v>1173</v>
      </c>
      <c r="AV1266" s="83" t="str">
        <f t="shared" si="520"/>
        <v>24041</v>
      </c>
      <c r="AX1266" s="7" t="s">
        <v>3753</v>
      </c>
    </row>
    <row r="1267" spans="1:50" hidden="1" outlineLevel="1">
      <c r="A1267" t="s">
        <v>1982</v>
      </c>
      <c r="B1267" t="s">
        <v>3620</v>
      </c>
      <c r="C1267" s="1">
        <f t="shared" si="509"/>
        <v>47470</v>
      </c>
      <c r="D1267" s="7">
        <f>RANK(N1267,(N1267:P1267,Q1267:AE1267))</f>
        <v>2</v>
      </c>
      <c r="E1267" s="7">
        <f>RANK(O1267,(N1267:P1267,Q1267:AE1267))</f>
        <v>1</v>
      </c>
      <c r="F1267" s="7">
        <f>IF(P1267&gt;0,RANK(P1267,(N1267:P1267,Q1267:AE1267)),0)</f>
        <v>3</v>
      </c>
      <c r="G1267" s="1">
        <f t="shared" si="510"/>
        <v>9727</v>
      </c>
      <c r="H1267" s="2">
        <f t="shared" si="511"/>
        <v>0.20490836317674321</v>
      </c>
      <c r="I1267" s="2"/>
      <c r="J1267" s="2">
        <f t="shared" si="512"/>
        <v>0.38384242679587105</v>
      </c>
      <c r="K1267" s="2">
        <f t="shared" si="513"/>
        <v>0.58875078997261432</v>
      </c>
      <c r="L1267" s="2">
        <f t="shared" si="514"/>
        <v>2.1634716663155678E-2</v>
      </c>
      <c r="M1267" s="2">
        <f t="shared" si="515"/>
        <v>5.7720665683588974E-3</v>
      </c>
      <c r="N1267" s="1">
        <v>18221</v>
      </c>
      <c r="O1267" s="1">
        <v>27948</v>
      </c>
      <c r="P1267" s="1">
        <v>1027</v>
      </c>
      <c r="Q1267" s="1">
        <v>117</v>
      </c>
      <c r="R1267" s="1">
        <v>105</v>
      </c>
      <c r="S1267" s="1">
        <v>21</v>
      </c>
      <c r="T1267" s="1">
        <v>5</v>
      </c>
      <c r="U1267" s="1">
        <v>26</v>
      </c>
      <c r="AG1267" s="7">
        <f>IF(Q1267&gt;0,RANK(Q1267,(N1267:P1267,Q1267:AE1267)),0)</f>
        <v>4</v>
      </c>
      <c r="AH1267" s="7">
        <f>IF(R1267&gt;0,RANK(R1267,(N1267:P1267,Q1267:AE1267)),0)</f>
        <v>5</v>
      </c>
      <c r="AI1267" s="7">
        <f>IF(T1267&gt;0,RANK(T1267,(N1267:P1267,Q1267:AE1267)),0)</f>
        <v>8</v>
      </c>
      <c r="AJ1267" s="7">
        <f>IF(S1267&gt;0,RANK(S1267,(N1267:P1267,Q1267:AE1267)),0)</f>
        <v>7</v>
      </c>
      <c r="AK1267" s="2">
        <f t="shared" si="516"/>
        <v>2.4647145565620393E-3</v>
      </c>
      <c r="AL1267" s="2">
        <f t="shared" si="517"/>
        <v>2.2119233199915738E-3</v>
      </c>
      <c r="AM1267" s="2">
        <f t="shared" si="518"/>
        <v>1.0532968190436065E-4</v>
      </c>
      <c r="AN1267" s="2">
        <f t="shared" si="519"/>
        <v>4.423846639983147E-4</v>
      </c>
      <c r="AP1267" t="s">
        <v>1982</v>
      </c>
      <c r="AQ1267" t="s">
        <v>3620</v>
      </c>
      <c r="AT1267" s="93" t="s">
        <v>850</v>
      </c>
      <c r="AU1267" s="92" t="s">
        <v>1174</v>
      </c>
      <c r="AV1267" s="83" t="str">
        <f t="shared" si="520"/>
        <v>24043</v>
      </c>
      <c r="AX1267" s="7" t="s">
        <v>3753</v>
      </c>
    </row>
    <row r="1268" spans="1:50" hidden="1" outlineLevel="1">
      <c r="A1268" t="s">
        <v>2876</v>
      </c>
      <c r="B1268" t="s">
        <v>3620</v>
      </c>
      <c r="C1268" s="1">
        <f t="shared" si="509"/>
        <v>31795</v>
      </c>
      <c r="D1268" s="7">
        <f>RANK(N1268,(N1268:P1268,Q1268:AE1268))</f>
        <v>2</v>
      </c>
      <c r="E1268" s="7">
        <f>RANK(O1268,(N1268:P1268,Q1268:AE1268))</f>
        <v>1</v>
      </c>
      <c r="F1268" s="7">
        <f>IF(P1268&gt;0,RANK(P1268,(N1268:P1268,Q1268:AE1268)),0)</f>
        <v>3</v>
      </c>
      <c r="G1268" s="1">
        <f t="shared" si="510"/>
        <v>1869</v>
      </c>
      <c r="H1268" s="2">
        <f t="shared" si="511"/>
        <v>5.8782827488598838E-2</v>
      </c>
      <c r="I1268" s="2"/>
      <c r="J1268" s="2">
        <f t="shared" si="512"/>
        <v>0.45507155213083816</v>
      </c>
      <c r="K1268" s="2">
        <f t="shared" si="513"/>
        <v>0.51385437961943703</v>
      </c>
      <c r="L1268" s="2">
        <f t="shared" si="514"/>
        <v>2.3966032395030666E-2</v>
      </c>
      <c r="M1268" s="2">
        <f t="shared" si="515"/>
        <v>7.1080358546941405E-3</v>
      </c>
      <c r="N1268" s="1">
        <v>14469</v>
      </c>
      <c r="O1268" s="1">
        <v>16338</v>
      </c>
      <c r="P1268" s="1">
        <v>762</v>
      </c>
      <c r="Q1268" s="1">
        <v>134</v>
      </c>
      <c r="R1268" s="1">
        <v>63</v>
      </c>
      <c r="S1268" s="1">
        <v>13</v>
      </c>
      <c r="T1268" s="1">
        <v>0</v>
      </c>
      <c r="U1268" s="1">
        <v>16</v>
      </c>
      <c r="AG1268" s="7">
        <f>IF(Q1268&gt;0,RANK(Q1268,(N1268:P1268,Q1268:AE1268)),0)</f>
        <v>4</v>
      </c>
      <c r="AH1268" s="7">
        <f>IF(R1268&gt;0,RANK(R1268,(N1268:P1268,Q1268:AE1268)),0)</f>
        <v>5</v>
      </c>
      <c r="AI1268" s="7">
        <f>IF(T1268&gt;0,RANK(T1268,(N1268:P1268,Q1268:AE1268)),0)</f>
        <v>0</v>
      </c>
      <c r="AJ1268" s="7">
        <f>IF(S1268&gt;0,RANK(S1268,(N1268:P1268,Q1268:AE1268)),0)</f>
        <v>7</v>
      </c>
      <c r="AK1268" s="2">
        <f t="shared" si="516"/>
        <v>4.2144991350841331E-3</v>
      </c>
      <c r="AL1268" s="2">
        <f t="shared" si="517"/>
        <v>1.9814436232111969E-3</v>
      </c>
      <c r="AM1268" s="2">
        <f t="shared" si="518"/>
        <v>0</v>
      </c>
      <c r="AN1268" s="2">
        <f t="shared" si="519"/>
        <v>4.0886931907532629E-4</v>
      </c>
      <c r="AP1268" t="s">
        <v>2876</v>
      </c>
      <c r="AQ1268" t="s">
        <v>3620</v>
      </c>
      <c r="AT1268" s="93" t="s">
        <v>850</v>
      </c>
      <c r="AU1268" s="92" t="s">
        <v>130</v>
      </c>
      <c r="AV1268" s="83" t="str">
        <f t="shared" si="520"/>
        <v>24045</v>
      </c>
      <c r="AX1268" s="7" t="s">
        <v>3753</v>
      </c>
    </row>
    <row r="1269" spans="1:50" hidden="1" outlineLevel="1">
      <c r="A1269" t="s">
        <v>3038</v>
      </c>
      <c r="B1269" t="s">
        <v>3620</v>
      </c>
      <c r="C1269" s="1">
        <f t="shared" si="509"/>
        <v>20753</v>
      </c>
      <c r="D1269" s="7">
        <f>RANK(N1269,(N1269:P1269,Q1269:AE1269))</f>
        <v>2</v>
      </c>
      <c r="E1269" s="7">
        <f>RANK(O1269,(N1269:P1269,Q1269:AE1269))</f>
        <v>1</v>
      </c>
      <c r="F1269" s="7">
        <f>IF(P1269&gt;0,RANK(P1269,(N1269:P1269,Q1269:AE1269)),0)</f>
        <v>3</v>
      </c>
      <c r="G1269" s="1">
        <f t="shared" si="510"/>
        <v>1353</v>
      </c>
      <c r="H1269" s="2">
        <f t="shared" si="511"/>
        <v>6.5195393437093435E-2</v>
      </c>
      <c r="I1269" s="2"/>
      <c r="J1269" s="2">
        <f t="shared" si="512"/>
        <v>0.45241651809376959</v>
      </c>
      <c r="K1269" s="2">
        <f t="shared" si="513"/>
        <v>0.51761191153086306</v>
      </c>
      <c r="L1269" s="2">
        <f t="shared" si="514"/>
        <v>2.3225557750686649E-2</v>
      </c>
      <c r="M1269" s="2">
        <f t="shared" si="515"/>
        <v>6.7460126246807021E-3</v>
      </c>
      <c r="N1269" s="1">
        <v>9389</v>
      </c>
      <c r="O1269" s="1">
        <v>10742</v>
      </c>
      <c r="P1269" s="1">
        <v>482</v>
      </c>
      <c r="Q1269" s="1">
        <v>76</v>
      </c>
      <c r="R1269" s="1">
        <v>39</v>
      </c>
      <c r="S1269" s="1">
        <v>9</v>
      </c>
      <c r="T1269" s="1">
        <v>0</v>
      </c>
      <c r="U1269" s="1">
        <v>16</v>
      </c>
      <c r="AG1269" s="7">
        <f>IF(Q1269&gt;0,RANK(Q1269,(N1269:P1269,Q1269:AE1269)),0)</f>
        <v>4</v>
      </c>
      <c r="AH1269" s="7">
        <f>IF(R1269&gt;0,RANK(R1269,(N1269:P1269,Q1269:AE1269)),0)</f>
        <v>5</v>
      </c>
      <c r="AI1269" s="7">
        <f>IF(T1269&gt;0,RANK(T1269,(N1269:P1269,Q1269:AE1269)),0)</f>
        <v>0</v>
      </c>
      <c r="AJ1269" s="7">
        <f>IF(S1269&gt;0,RANK(S1269,(N1269:P1269,Q1269:AE1269)),0)</f>
        <v>7</v>
      </c>
      <c r="AK1269" s="2">
        <f t="shared" si="516"/>
        <v>3.6621211391124173E-3</v>
      </c>
      <c r="AL1269" s="2">
        <f t="shared" si="517"/>
        <v>1.8792463740182142E-3</v>
      </c>
      <c r="AM1269" s="2">
        <f t="shared" si="518"/>
        <v>0</v>
      </c>
      <c r="AN1269" s="2">
        <f t="shared" si="519"/>
        <v>4.3367224015804944E-4</v>
      </c>
      <c r="AP1269" t="s">
        <v>3038</v>
      </c>
      <c r="AQ1269" t="s">
        <v>3620</v>
      </c>
      <c r="AT1269" s="93" t="s">
        <v>850</v>
      </c>
      <c r="AU1269" s="92" t="s">
        <v>131</v>
      </c>
      <c r="AV1269" s="83" t="str">
        <f t="shared" si="520"/>
        <v>24047</v>
      </c>
      <c r="AX1269" s="7" t="s">
        <v>3753</v>
      </c>
    </row>
    <row r="1270" spans="1:50" collapsed="1">
      <c r="A1270" t="s">
        <v>3619</v>
      </c>
      <c r="B1270" t="s">
        <v>1985</v>
      </c>
      <c r="C1270" s="1">
        <f t="shared" si="509"/>
        <v>2025480</v>
      </c>
      <c r="D1270" s="7">
        <f>RANK(N1270,(N1270:P1270,Q1270:AE1270))</f>
        <v>1</v>
      </c>
      <c r="E1270" s="7">
        <f>RANK(O1270,(N1270:P1270,Q1270:AE1270))</f>
        <v>2</v>
      </c>
      <c r="F1270" s="7">
        <f>IF(P1270&gt;0,RANK(P1270,(N1270:P1270,Q1270:AE1270)),0)</f>
        <v>3</v>
      </c>
      <c r="G1270" s="1">
        <f t="shared" si="510"/>
        <v>331985</v>
      </c>
      <c r="H1270" s="2">
        <f t="shared" si="511"/>
        <v>0.16390435847305329</v>
      </c>
      <c r="I1270" s="2"/>
      <c r="J1270" s="2">
        <f t="shared" si="512"/>
        <v>0.56568418350218219</v>
      </c>
      <c r="K1270" s="2">
        <f t="shared" si="513"/>
        <v>0.4017798250291289</v>
      </c>
      <c r="L1270" s="2">
        <f t="shared" si="514"/>
        <v>2.654580642613109E-2</v>
      </c>
      <c r="M1270" s="2">
        <f t="shared" si="515"/>
        <v>5.9901850425578169E-3</v>
      </c>
      <c r="N1270" s="1">
        <f t="shared" ref="N1270:U1270" si="521">SUM(N1246:N1269)</f>
        <v>1145782</v>
      </c>
      <c r="O1270" s="1">
        <f t="shared" si="521"/>
        <v>813797</v>
      </c>
      <c r="P1270" s="1">
        <f t="shared" si="521"/>
        <v>53768</v>
      </c>
      <c r="Q1270" s="1">
        <f t="shared" si="521"/>
        <v>4248</v>
      </c>
      <c r="R1270" s="1">
        <f t="shared" si="521"/>
        <v>5310</v>
      </c>
      <c r="S1270" s="1">
        <f>SUM(S1246:S1269)</f>
        <v>919</v>
      </c>
      <c r="T1270" s="1">
        <f t="shared" si="521"/>
        <v>176</v>
      </c>
      <c r="U1270" s="1">
        <f t="shared" si="521"/>
        <v>1480</v>
      </c>
      <c r="AG1270" s="7">
        <f>IF(Q1270&gt;0,RANK(Q1270,(N1270:P1270,Q1270:AE1270)),0)</f>
        <v>5</v>
      </c>
      <c r="AH1270" s="7">
        <f>IF(R1270&gt;0,RANK(R1270,(N1270:P1270,Q1270:AE1270)),0)</f>
        <v>4</v>
      </c>
      <c r="AI1270" s="7">
        <f>IF(T1270&gt;0,RANK(T1270,(N1270:P1270,Q1270:AE1270)),0)</f>
        <v>8</v>
      </c>
      <c r="AJ1270" s="7">
        <f>IF(S1270&gt;0,RANK(S1270,(N1270:P1270,Q1270:AE1270)),0)</f>
        <v>7</v>
      </c>
      <c r="AK1270" s="2">
        <f t="shared" si="516"/>
        <v>2.0972806445879494E-3</v>
      </c>
      <c r="AL1270" s="2">
        <f t="shared" si="517"/>
        <v>2.6216008057349371E-3</v>
      </c>
      <c r="AM1270" s="2">
        <f t="shared" si="518"/>
        <v>8.6892983391591134E-5</v>
      </c>
      <c r="AN1270" s="2">
        <f t="shared" si="519"/>
        <v>4.5371961214131956E-4</v>
      </c>
      <c r="AP1270" t="s">
        <v>3619</v>
      </c>
      <c r="AQ1270" t="s">
        <v>1985</v>
      </c>
      <c r="AV1270" s="83" t="str">
        <f t="shared" si="520"/>
        <v/>
      </c>
      <c r="AX1270" s="7" t="s">
        <v>3288</v>
      </c>
    </row>
    <row r="1271" spans="1:50">
      <c r="C1271" s="1"/>
      <c r="E1271" s="7"/>
      <c r="F1271" s="7"/>
      <c r="I1271" s="2"/>
      <c r="AG1271" s="7"/>
      <c r="AH1271" s="7"/>
      <c r="AI1271" s="7"/>
      <c r="AJ1271" s="7"/>
    </row>
    <row r="1272" spans="1:50" hidden="1" outlineLevel="1">
      <c r="A1272" t="s">
        <v>2745</v>
      </c>
      <c r="B1272" t="s">
        <v>3738</v>
      </c>
      <c r="C1272" s="1">
        <f t="shared" ref="C1272:C1286" si="522">SUM(N1272:AE1272)</f>
        <v>121086</v>
      </c>
      <c r="D1272" s="7">
        <f>RANK(N1272,(N1272:P1272,Q1272:AE1272))</f>
        <v>1</v>
      </c>
      <c r="E1272" s="7">
        <f>RANK(O1272,(N1272:P1272,Q1272:AE1272))</f>
        <v>2</v>
      </c>
      <c r="F1272" s="7">
        <f>IF(P1272&gt;0,RANK(P1272,(N1272:P1272,Q1272:AE1272)),0)</f>
        <v>3</v>
      </c>
      <c r="G1272" s="1">
        <f t="shared" ref="G1272:G1286" si="523">IF(D1272=1,N1272,IF(E1272=1,O1272,P1272))-IF(D1272=2,N1272,IF(E1272=2,O1272,P1272))</f>
        <v>12677</v>
      </c>
      <c r="H1272" s="2">
        <f t="shared" ref="H1272:H1286" si="524">G1272/C1272</f>
        <v>0.10469418429876286</v>
      </c>
      <c r="I1272" s="2"/>
      <c r="J1272" s="2">
        <f t="shared" ref="J1272:J1286" si="525">IF($C1272=0,"-",N1272/$C1272)</f>
        <v>0.51503063938027516</v>
      </c>
      <c r="K1272" s="2">
        <f t="shared" ref="K1272:K1286" si="526">IF($C1272=0,"-",O1272/$C1272)</f>
        <v>0.41033645508151234</v>
      </c>
      <c r="L1272" s="2">
        <f t="shared" ref="L1272:L1286" si="527">IF($C1272=0,"-",P1272/$C1272)</f>
        <v>6.5870538295096051E-2</v>
      </c>
      <c r="M1272" s="2">
        <f t="shared" ref="M1272:M1286" si="528">IF(C1272=0,"-",(1-J1272-K1272-L1272))</f>
        <v>8.7623672431164507E-3</v>
      </c>
      <c r="N1272" s="1">
        <f>SUMIF(Town!$AH$695:$AH$1045,$A1272,Town!N$695:N$1045)</f>
        <v>62363</v>
      </c>
      <c r="O1272" s="1">
        <f>SUMIF(Town!$AH$695:$AH$1045,$A1272,Town!O$695:O$1045)</f>
        <v>49686</v>
      </c>
      <c r="P1272" s="1">
        <f>SUMIF(Town!$AH$695:$AH$1045,$A1272,Town!P$695:P$1045)</f>
        <v>7976</v>
      </c>
      <c r="Q1272" s="1">
        <f>SUMIF(Town!$AH$695:$AH$1045,$A1272,Town!Q$695:Q$1045)</f>
        <v>348</v>
      </c>
      <c r="R1272" s="1">
        <f>SUMIF(Town!$AH$695:$AH$1045,$A1272,Town!R$695:R$1045)</f>
        <v>485</v>
      </c>
      <c r="T1272" s="1">
        <f>SUMIF(Town!$AH$695:$AH$1045,$A1272,Town!S$695:S$1045)</f>
        <v>93</v>
      </c>
      <c r="U1272" s="1">
        <f>SUMIF(Town!$AH$695:$AH$1045,$A1272,Town!U$695:U$1045)</f>
        <v>135</v>
      </c>
      <c r="X1272" s="1">
        <f>SUMIF(Town!$AH$695:$AH$1045,$A1272,Town!V$695:V$1045)</f>
        <v>0</v>
      </c>
      <c r="AG1272" s="7">
        <f>IF(Q1272&gt;0,RANK(Q1272,(N1272:P1272,Q1272:AE1272)),0)</f>
        <v>5</v>
      </c>
      <c r="AH1272" s="7">
        <f>IF(R1272&gt;0,RANK(R1272,(N1272:P1272,Q1272:AE1272)),0)</f>
        <v>4</v>
      </c>
      <c r="AI1272" s="7">
        <f>IF(T1272&gt;0,RANK(T1272,(N1272:P1272,Q1272:AE1272)),0)</f>
        <v>7</v>
      </c>
      <c r="AJ1272" s="7">
        <f>IF(S1272&gt;0,RANK(S1272,(N1272:P1272,Q1272:AE1272)),0)</f>
        <v>0</v>
      </c>
      <c r="AK1272" s="2">
        <f t="shared" ref="AK1272:AK1286" si="529">IF($C1272=0,"-",Q1272/$C1272)</f>
        <v>2.8739903869976712E-3</v>
      </c>
      <c r="AL1272" s="2">
        <f t="shared" ref="AL1272:AL1286" si="530">IF($C1272=0,"-",R1272/$C1272)</f>
        <v>4.0054176370513516E-3</v>
      </c>
      <c r="AM1272" s="2">
        <f t="shared" ref="AM1272:AM1286" si="531">IF($C1272=0,"-",T1272/$C1272)</f>
        <v>7.6804915514592934E-4</v>
      </c>
      <c r="AN1272" s="2">
        <f t="shared" ref="AN1272:AN1286" si="532">IF($C1272=0,"-",S1272/$C1272)</f>
        <v>0</v>
      </c>
      <c r="AP1272" t="s">
        <v>2745</v>
      </c>
      <c r="AQ1272" t="s">
        <v>3738</v>
      </c>
      <c r="AT1272" s="93" t="s">
        <v>851</v>
      </c>
      <c r="AU1272" s="92" t="s">
        <v>1801</v>
      </c>
      <c r="AV1272" s="83" t="str">
        <f t="shared" ref="AV1272:AV1286" si="533">AT1272&amp;AU1272</f>
        <v>25001</v>
      </c>
      <c r="AX1272" s="7" t="s">
        <v>3753</v>
      </c>
    </row>
    <row r="1273" spans="1:50" hidden="1" outlineLevel="1">
      <c r="A1273" t="s">
        <v>1057</v>
      </c>
      <c r="B1273" t="s">
        <v>3738</v>
      </c>
      <c r="C1273" s="1">
        <f t="shared" si="522"/>
        <v>59411</v>
      </c>
      <c r="D1273" s="7">
        <f>RANK(N1273,(N1273:P1273,Q1273:AE1273))</f>
        <v>1</v>
      </c>
      <c r="E1273" s="7">
        <f>RANK(O1273,(N1273:P1273,Q1273:AE1273))</f>
        <v>2</v>
      </c>
      <c r="F1273" s="7">
        <f>IF(P1273&gt;0,RANK(P1273,(N1273:P1273,Q1273:AE1273)),0)</f>
        <v>3</v>
      </c>
      <c r="G1273" s="1">
        <f t="shared" si="523"/>
        <v>22129</v>
      </c>
      <c r="H1273" s="2">
        <f t="shared" si="524"/>
        <v>0.3724731110400431</v>
      </c>
      <c r="I1273" s="2"/>
      <c r="J1273" s="2">
        <f t="shared" si="525"/>
        <v>0.63850128764033598</v>
      </c>
      <c r="K1273" s="2">
        <f t="shared" si="526"/>
        <v>0.26602817660029288</v>
      </c>
      <c r="L1273" s="2">
        <f t="shared" si="527"/>
        <v>7.527225597953241E-2</v>
      </c>
      <c r="M1273" s="2">
        <f t="shared" si="528"/>
        <v>2.0198279779838735E-2</v>
      </c>
      <c r="N1273" s="1">
        <f>SUMIF(Town!$AH$695:$AH$1045,$A1273,Town!N$695:N$1045)</f>
        <v>37934</v>
      </c>
      <c r="O1273" s="1">
        <f>SUMIF(Town!$AH$695:$AH$1045,$A1273,Town!O$695:O$1045)</f>
        <v>15805</v>
      </c>
      <c r="P1273" s="1">
        <f>SUMIF(Town!$AH$695:$AH$1045,$A1273,Town!P$695:P$1045)</f>
        <v>4472</v>
      </c>
      <c r="Q1273" s="1">
        <f>SUMIF(Town!$AH$695:$AH$1045,$A1273,Town!Q$695:Q$1045)</f>
        <v>251</v>
      </c>
      <c r="R1273" s="1">
        <f>SUMIF(Town!$AH$695:$AH$1045,$A1273,Town!R$695:R$1045)</f>
        <v>795</v>
      </c>
      <c r="T1273" s="1">
        <f>SUMIF(Town!$AH$695:$AH$1045,$A1273,Town!S$695:S$1045)</f>
        <v>118</v>
      </c>
      <c r="U1273" s="1">
        <f>SUMIF(Town!$AH$695:$AH$1045,$A1273,Town!U$695:U$1045)</f>
        <v>36</v>
      </c>
      <c r="X1273" s="1">
        <f>SUMIF(Town!$AH$695:$AH$1045,$A1273,Town!V$695:V$1045)</f>
        <v>0</v>
      </c>
      <c r="AG1273" s="7">
        <f>IF(Q1273&gt;0,RANK(Q1273,(N1273:P1273,Q1273:AE1273)),0)</f>
        <v>5</v>
      </c>
      <c r="AH1273" s="7">
        <f>IF(R1273&gt;0,RANK(R1273,(N1273:P1273,Q1273:AE1273)),0)</f>
        <v>4</v>
      </c>
      <c r="AI1273" s="7">
        <f>IF(T1273&gt;0,RANK(T1273,(N1273:P1273,Q1273:AE1273)),0)</f>
        <v>6</v>
      </c>
      <c r="AJ1273" s="7">
        <f>IF(S1273&gt;0,RANK(S1273,(N1273:P1273,Q1273:AE1273)),0)</f>
        <v>0</v>
      </c>
      <c r="AK1273" s="2">
        <f t="shared" si="529"/>
        <v>4.2248068539496057E-3</v>
      </c>
      <c r="AL1273" s="2">
        <f t="shared" si="530"/>
        <v>1.3381360354143172E-2</v>
      </c>
      <c r="AM1273" s="2">
        <f t="shared" si="531"/>
        <v>1.9861641783508106E-3</v>
      </c>
      <c r="AN1273" s="2">
        <f t="shared" si="532"/>
        <v>0</v>
      </c>
      <c r="AP1273" t="s">
        <v>1057</v>
      </c>
      <c r="AQ1273" t="s">
        <v>3738</v>
      </c>
      <c r="AT1273" s="93" t="s">
        <v>851</v>
      </c>
      <c r="AU1273" s="92" t="s">
        <v>1802</v>
      </c>
      <c r="AV1273" s="83" t="str">
        <f t="shared" si="533"/>
        <v>25003</v>
      </c>
      <c r="AX1273" s="7" t="s">
        <v>3753</v>
      </c>
    </row>
    <row r="1274" spans="1:50" hidden="1" outlineLevel="1">
      <c r="A1274" t="s">
        <v>2683</v>
      </c>
      <c r="B1274" t="s">
        <v>3738</v>
      </c>
      <c r="C1274" s="1">
        <f t="shared" si="522"/>
        <v>211337</v>
      </c>
      <c r="D1274" s="7">
        <f>RANK(N1274,(N1274:P1274,Q1274:AE1274))</f>
        <v>1</v>
      </c>
      <c r="E1274" s="7">
        <f>RANK(O1274,(N1274:P1274,Q1274:AE1274))</f>
        <v>2</v>
      </c>
      <c r="F1274" s="7">
        <f>IF(P1274&gt;0,RANK(P1274,(N1274:P1274,Q1274:AE1274)),0)</f>
        <v>3</v>
      </c>
      <c r="G1274" s="1">
        <f t="shared" si="523"/>
        <v>73477</v>
      </c>
      <c r="H1274" s="2">
        <f t="shared" si="524"/>
        <v>0.34767693305005748</v>
      </c>
      <c r="I1274" s="2"/>
      <c r="J1274" s="2">
        <f t="shared" si="525"/>
        <v>0.64505978602894898</v>
      </c>
      <c r="K1274" s="2">
        <f t="shared" si="526"/>
        <v>0.29738285297889155</v>
      </c>
      <c r="L1274" s="2">
        <f t="shared" si="527"/>
        <v>4.520741753691971E-2</v>
      </c>
      <c r="M1274" s="2">
        <f t="shared" si="528"/>
        <v>1.2349943455239758E-2</v>
      </c>
      <c r="N1274" s="1">
        <f>SUMIF(Town!$AH$695:$AH$1045,$A1274,Town!N$695:N$1045)</f>
        <v>136325</v>
      </c>
      <c r="O1274" s="1">
        <f>SUMIF(Town!$AH$695:$AH$1045,$A1274,Town!O$695:O$1045)</f>
        <v>62848</v>
      </c>
      <c r="P1274" s="1">
        <f>SUMIF(Town!$AH$695:$AH$1045,$A1274,Town!P$695:P$1045)</f>
        <v>9554</v>
      </c>
      <c r="Q1274" s="1">
        <f>SUMIF(Town!$AH$695:$AH$1045,$A1274,Town!Q$695:Q$1045)</f>
        <v>1132</v>
      </c>
      <c r="R1274" s="1">
        <f>SUMIF(Town!$AH$695:$AH$1045,$A1274,Town!R$695:R$1045)</f>
        <v>1012</v>
      </c>
      <c r="T1274" s="1">
        <f>SUMIF(Town!$AH$695:$AH$1045,$A1274,Town!S$695:S$1045)</f>
        <v>192</v>
      </c>
      <c r="U1274" s="1">
        <f>SUMIF(Town!$AH$695:$AH$1045,$A1274,Town!U$695:U$1045)</f>
        <v>274</v>
      </c>
      <c r="X1274" s="1">
        <f>SUMIF(Town!$AH$695:$AH$1045,$A1274,Town!V$695:V$1045)</f>
        <v>0</v>
      </c>
      <c r="AG1274" s="7">
        <f>IF(Q1274&gt;0,RANK(Q1274,(N1274:P1274,Q1274:AE1274)),0)</f>
        <v>4</v>
      </c>
      <c r="AH1274" s="7">
        <f>IF(R1274&gt;0,RANK(R1274,(N1274:P1274,Q1274:AE1274)),0)</f>
        <v>5</v>
      </c>
      <c r="AI1274" s="7">
        <f>IF(T1274&gt;0,RANK(T1274,(N1274:P1274,Q1274:AE1274)),0)</f>
        <v>7</v>
      </c>
      <c r="AJ1274" s="7">
        <f>IF(S1274&gt;0,RANK(S1274,(N1274:P1274,Q1274:AE1274)),0)</f>
        <v>0</v>
      </c>
      <c r="AK1274" s="2">
        <f t="shared" si="529"/>
        <v>5.3563739430388434E-3</v>
      </c>
      <c r="AL1274" s="2">
        <f t="shared" si="530"/>
        <v>4.7885604508439124E-3</v>
      </c>
      <c r="AM1274" s="2">
        <f t="shared" si="531"/>
        <v>9.0850158751188857E-4</v>
      </c>
      <c r="AN1274" s="2">
        <f t="shared" si="532"/>
        <v>0</v>
      </c>
      <c r="AP1274" t="s">
        <v>2683</v>
      </c>
      <c r="AQ1274" t="s">
        <v>3738</v>
      </c>
      <c r="AT1274" s="93" t="s">
        <v>851</v>
      </c>
      <c r="AU1274" s="92" t="s">
        <v>1803</v>
      </c>
      <c r="AV1274" s="83" t="str">
        <f t="shared" si="533"/>
        <v>25005</v>
      </c>
      <c r="AX1274" s="7" t="s">
        <v>3753</v>
      </c>
    </row>
    <row r="1275" spans="1:50" hidden="1" outlineLevel="1">
      <c r="A1275" t="s">
        <v>3243</v>
      </c>
      <c r="B1275" t="s">
        <v>3738</v>
      </c>
      <c r="C1275" s="1">
        <f t="shared" si="522"/>
        <v>8856</v>
      </c>
      <c r="D1275" s="7">
        <f>RANK(N1275,(N1275:P1275,Q1275:AE1275))</f>
        <v>1</v>
      </c>
      <c r="E1275" s="7">
        <f>RANK(O1275,(N1275:P1275,Q1275:AE1275))</f>
        <v>2</v>
      </c>
      <c r="F1275" s="7">
        <f>IF(P1275&gt;0,RANK(P1275,(N1275:P1275,Q1275:AE1275)),0)</f>
        <v>3</v>
      </c>
      <c r="G1275" s="1">
        <f t="shared" si="523"/>
        <v>3159</v>
      </c>
      <c r="H1275" s="2">
        <f t="shared" si="524"/>
        <v>0.35670731707317072</v>
      </c>
      <c r="I1275" s="2"/>
      <c r="J1275" s="2">
        <f t="shared" si="525"/>
        <v>0.61811201445347785</v>
      </c>
      <c r="K1275" s="2">
        <f t="shared" si="526"/>
        <v>0.26140469738030714</v>
      </c>
      <c r="L1275" s="2">
        <f t="shared" si="527"/>
        <v>0.11099819331526649</v>
      </c>
      <c r="M1275" s="2">
        <f t="shared" si="528"/>
        <v>9.4850948509485195E-3</v>
      </c>
      <c r="N1275" s="1">
        <f>SUMIF(Town!$AH$695:$AH$1045,$A1275,Town!N$695:N$1045)</f>
        <v>5474</v>
      </c>
      <c r="O1275" s="1">
        <f>SUMIF(Town!$AH$695:$AH$1045,$A1275,Town!O$695:O$1045)</f>
        <v>2315</v>
      </c>
      <c r="P1275" s="1">
        <f>SUMIF(Town!$AH$695:$AH$1045,$A1275,Town!P$695:P$1045)</f>
        <v>983</v>
      </c>
      <c r="Q1275" s="1">
        <f>SUMIF(Town!$AH$695:$AH$1045,$A1275,Town!Q$695:Q$1045)</f>
        <v>24</v>
      </c>
      <c r="R1275" s="1">
        <f>SUMIF(Town!$AH$695:$AH$1045,$A1275,Town!R$695:R$1045)</f>
        <v>40</v>
      </c>
      <c r="T1275" s="1">
        <f>SUMIF(Town!$AH$695:$AH$1045,$A1275,Town!S$695:S$1045)</f>
        <v>9</v>
      </c>
      <c r="U1275" s="1">
        <f>SUMIF(Town!$AH$695:$AH$1045,$A1275,Town!U$695:U$1045)</f>
        <v>11</v>
      </c>
      <c r="X1275" s="1">
        <f>SUMIF(Town!$AH$695:$AH$1045,$A1275,Town!V$695:V$1045)</f>
        <v>0</v>
      </c>
      <c r="AG1275" s="7">
        <f>IF(Q1275&gt;0,RANK(Q1275,(N1275:P1275,Q1275:AE1275)),0)</f>
        <v>5</v>
      </c>
      <c r="AH1275" s="7">
        <f>IF(R1275&gt;0,RANK(R1275,(N1275:P1275,Q1275:AE1275)),0)</f>
        <v>4</v>
      </c>
      <c r="AI1275" s="7">
        <f>IF(T1275&gt;0,RANK(T1275,(N1275:P1275,Q1275:AE1275)),0)</f>
        <v>7</v>
      </c>
      <c r="AJ1275" s="7">
        <f>IF(S1275&gt;0,RANK(S1275,(N1275:P1275,Q1275:AE1275)),0)</f>
        <v>0</v>
      </c>
      <c r="AK1275" s="2">
        <f t="shared" si="529"/>
        <v>2.7100271002710027E-3</v>
      </c>
      <c r="AL1275" s="2">
        <f t="shared" si="530"/>
        <v>4.5167118337850042E-3</v>
      </c>
      <c r="AM1275" s="2">
        <f t="shared" si="531"/>
        <v>1.0162601626016261E-3</v>
      </c>
      <c r="AN1275" s="2">
        <f t="shared" si="532"/>
        <v>0</v>
      </c>
      <c r="AP1275" t="s">
        <v>3243</v>
      </c>
      <c r="AQ1275" t="s">
        <v>3738</v>
      </c>
      <c r="AT1275" s="93" t="s">
        <v>851</v>
      </c>
      <c r="AU1275" s="92" t="s">
        <v>2150</v>
      </c>
      <c r="AV1275" s="83" t="str">
        <f t="shared" si="533"/>
        <v>25007</v>
      </c>
      <c r="AX1275" s="7" t="s">
        <v>3753</v>
      </c>
    </row>
    <row r="1276" spans="1:50" hidden="1" outlineLevel="1">
      <c r="A1276" t="s">
        <v>2430</v>
      </c>
      <c r="B1276" t="s">
        <v>3738</v>
      </c>
      <c r="C1276" s="1">
        <f t="shared" si="522"/>
        <v>310333</v>
      </c>
      <c r="D1276" s="7">
        <f>RANK(N1276,(N1276:P1276,Q1276:AE1276))</f>
        <v>1</v>
      </c>
      <c r="E1276" s="7">
        <f>RANK(O1276,(N1276:P1276,Q1276:AE1276))</f>
        <v>2</v>
      </c>
      <c r="F1276" s="7">
        <f>IF(P1276&gt;0,RANK(P1276,(N1276:P1276,Q1276:AE1276)),0)</f>
        <v>3</v>
      </c>
      <c r="G1276" s="1">
        <f t="shared" si="523"/>
        <v>68390</v>
      </c>
      <c r="H1276" s="2">
        <f t="shared" si="524"/>
        <v>0.22037617655872885</v>
      </c>
      <c r="I1276" s="2"/>
      <c r="J1276" s="2">
        <f t="shared" si="525"/>
        <v>0.57486635323990676</v>
      </c>
      <c r="K1276" s="2">
        <f t="shared" si="526"/>
        <v>0.35449017668117794</v>
      </c>
      <c r="L1276" s="2">
        <f t="shared" si="527"/>
        <v>5.7857205002368427E-2</v>
      </c>
      <c r="M1276" s="2">
        <f t="shared" si="528"/>
        <v>1.2786265076546878E-2</v>
      </c>
      <c r="N1276" s="1">
        <f>SUMIF(Town!$AH$695:$AH$1045,$A1276,Town!N$695:N$1045)</f>
        <v>178400</v>
      </c>
      <c r="O1276" s="1">
        <f>SUMIF(Town!$AH$695:$AH$1045,$A1276,Town!O$695:O$1045)</f>
        <v>110010</v>
      </c>
      <c r="P1276" s="1">
        <f>SUMIF(Town!$AH$695:$AH$1045,$A1276,Town!P$695:P$1045)</f>
        <v>17955</v>
      </c>
      <c r="Q1276" s="1">
        <f>SUMIF(Town!$AH$695:$AH$1045,$A1276,Town!Q$695:Q$1045)</f>
        <v>1243</v>
      </c>
      <c r="R1276" s="1">
        <f>SUMIF(Town!$AH$695:$AH$1045,$A1276,Town!R$695:R$1045)</f>
        <v>1781</v>
      </c>
      <c r="T1276" s="1">
        <f>SUMIF(Town!$AH$695:$AH$1045,$A1276,Town!S$695:S$1045)</f>
        <v>471</v>
      </c>
      <c r="U1276" s="1">
        <f>SUMIF(Town!$AH$695:$AH$1045,$A1276,Town!U$695:U$1045)</f>
        <v>472</v>
      </c>
      <c r="X1276" s="1">
        <f>SUMIF(Town!$AH$695:$AH$1045,$A1276,Town!V$695:V$1045)</f>
        <v>1</v>
      </c>
      <c r="AG1276" s="7">
        <f>IF(Q1276&gt;0,RANK(Q1276,(N1276:P1276,Q1276:AE1276)),0)</f>
        <v>5</v>
      </c>
      <c r="AH1276" s="7">
        <f>IF(R1276&gt;0,RANK(R1276,(N1276:P1276,Q1276:AE1276)),0)</f>
        <v>4</v>
      </c>
      <c r="AI1276" s="7">
        <f>IF(T1276&gt;0,RANK(T1276,(N1276:P1276,Q1276:AE1276)),0)</f>
        <v>7</v>
      </c>
      <c r="AJ1276" s="7">
        <f>IF(S1276&gt;0,RANK(S1276,(N1276:P1276,Q1276:AE1276)),0)</f>
        <v>0</v>
      </c>
      <c r="AK1276" s="2">
        <f t="shared" si="529"/>
        <v>4.0053748715089916E-3</v>
      </c>
      <c r="AL1276" s="2">
        <f t="shared" si="530"/>
        <v>5.7389964973109534E-3</v>
      </c>
      <c r="AM1276" s="2">
        <f t="shared" si="531"/>
        <v>1.5177245088340589E-3</v>
      </c>
      <c r="AN1276" s="2">
        <f t="shared" si="532"/>
        <v>0</v>
      </c>
      <c r="AP1276" t="s">
        <v>2430</v>
      </c>
      <c r="AQ1276" t="s">
        <v>3738</v>
      </c>
      <c r="AT1276" s="93" t="s">
        <v>851</v>
      </c>
      <c r="AU1276" s="92" t="s">
        <v>2454</v>
      </c>
      <c r="AV1276" s="83" t="str">
        <f t="shared" si="533"/>
        <v>25009</v>
      </c>
      <c r="AX1276" s="7" t="s">
        <v>3753</v>
      </c>
    </row>
    <row r="1277" spans="1:50" hidden="1" outlineLevel="1">
      <c r="A1277" t="s">
        <v>2579</v>
      </c>
      <c r="B1277" t="s">
        <v>3738</v>
      </c>
      <c r="C1277" s="1">
        <f t="shared" si="522"/>
        <v>33366</v>
      </c>
      <c r="D1277" s="7">
        <f>RANK(N1277,(N1277:P1277,Q1277:AE1277))</f>
        <v>1</v>
      </c>
      <c r="E1277" s="7">
        <f>RANK(O1277,(N1277:P1277,Q1277:AE1277))</f>
        <v>2</v>
      </c>
      <c r="F1277" s="7">
        <f>IF(P1277&gt;0,RANK(P1277,(N1277:P1277,Q1277:AE1277)),0)</f>
        <v>3</v>
      </c>
      <c r="G1277" s="1">
        <f t="shared" si="523"/>
        <v>7769</v>
      </c>
      <c r="H1277" s="2">
        <f t="shared" si="524"/>
        <v>0.23284181502127915</v>
      </c>
      <c r="I1277" s="2"/>
      <c r="J1277" s="2">
        <f t="shared" si="525"/>
        <v>0.53782293352514532</v>
      </c>
      <c r="K1277" s="2">
        <f t="shared" si="526"/>
        <v>0.30498111850386622</v>
      </c>
      <c r="L1277" s="2">
        <f t="shared" si="527"/>
        <v>0.13867409938260505</v>
      </c>
      <c r="M1277" s="2">
        <f t="shared" si="528"/>
        <v>1.8521848588383405E-2</v>
      </c>
      <c r="N1277" s="1">
        <f>SUMIF(Town!$AH$695:$AH$1045,$A1277,Town!N$695:N$1045)</f>
        <v>17945</v>
      </c>
      <c r="O1277" s="1">
        <f>SUMIF(Town!$AH$695:$AH$1045,$A1277,Town!O$695:O$1045)</f>
        <v>10176</v>
      </c>
      <c r="P1277" s="1">
        <f>SUMIF(Town!$AH$695:$AH$1045,$A1277,Town!P$695:P$1045)</f>
        <v>4627</v>
      </c>
      <c r="Q1277" s="1">
        <f>SUMIF(Town!$AH$695:$AH$1045,$A1277,Town!Q$695:Q$1045)</f>
        <v>110</v>
      </c>
      <c r="R1277" s="1">
        <f>SUMIF(Town!$AH$695:$AH$1045,$A1277,Town!R$695:R$1045)</f>
        <v>336</v>
      </c>
      <c r="T1277" s="1">
        <f>SUMIF(Town!$AH$695:$AH$1045,$A1277,Town!S$695:S$1045)</f>
        <v>85</v>
      </c>
      <c r="U1277" s="1">
        <f>SUMIF(Town!$AH$695:$AH$1045,$A1277,Town!U$695:U$1045)</f>
        <v>81</v>
      </c>
      <c r="X1277" s="1">
        <f>SUMIF(Town!$AH$695:$AH$1045,$A1277,Town!V$695:V$1045)</f>
        <v>6</v>
      </c>
      <c r="AG1277" s="7">
        <f>IF(Q1277&gt;0,RANK(Q1277,(N1277:P1277,Q1277:AE1277)),0)</f>
        <v>5</v>
      </c>
      <c r="AH1277" s="7">
        <f>IF(R1277&gt;0,RANK(R1277,(N1277:P1277,Q1277:AE1277)),0)</f>
        <v>4</v>
      </c>
      <c r="AI1277" s="7">
        <f>IF(T1277&gt;0,RANK(T1277,(N1277:P1277,Q1277:AE1277)),0)</f>
        <v>6</v>
      </c>
      <c r="AJ1277" s="7">
        <f>IF(S1277&gt;0,RANK(S1277,(N1277:P1277,Q1277:AE1277)),0)</f>
        <v>0</v>
      </c>
      <c r="AK1277" s="2">
        <f t="shared" si="529"/>
        <v>3.2967691662171071E-3</v>
      </c>
      <c r="AL1277" s="2">
        <f t="shared" si="530"/>
        <v>1.0070131271354072E-2</v>
      </c>
      <c r="AM1277" s="2">
        <f t="shared" si="531"/>
        <v>2.5475034466223103E-3</v>
      </c>
      <c r="AN1277" s="2">
        <f t="shared" si="532"/>
        <v>0</v>
      </c>
      <c r="AP1277" t="s">
        <v>2579</v>
      </c>
      <c r="AQ1277" t="s">
        <v>3738</v>
      </c>
      <c r="AT1277" s="93" t="s">
        <v>851</v>
      </c>
      <c r="AU1277" s="92" t="s">
        <v>2455</v>
      </c>
      <c r="AV1277" s="83" t="str">
        <f t="shared" si="533"/>
        <v>25011</v>
      </c>
      <c r="AX1277" s="7" t="s">
        <v>3753</v>
      </c>
    </row>
    <row r="1278" spans="1:50" hidden="1" outlineLevel="1">
      <c r="A1278" t="s">
        <v>2688</v>
      </c>
      <c r="B1278" t="s">
        <v>3738</v>
      </c>
      <c r="C1278" s="1">
        <f t="shared" si="522"/>
        <v>172093</v>
      </c>
      <c r="D1278" s="7">
        <f>RANK(N1278,(N1278:P1278,Q1278:AE1278))</f>
        <v>1</v>
      </c>
      <c r="E1278" s="7">
        <f>RANK(O1278,(N1278:P1278,Q1278:AE1278))</f>
        <v>2</v>
      </c>
      <c r="F1278" s="7">
        <f>IF(P1278&gt;0,RANK(P1278,(N1278:P1278,Q1278:AE1278)),0)</f>
        <v>3</v>
      </c>
      <c r="G1278" s="1">
        <f t="shared" si="523"/>
        <v>40545</v>
      </c>
      <c r="H1278" s="2">
        <f t="shared" si="524"/>
        <v>0.23559935616207517</v>
      </c>
      <c r="I1278" s="2"/>
      <c r="J1278" s="2">
        <f t="shared" si="525"/>
        <v>0.58167967319995584</v>
      </c>
      <c r="K1278" s="2">
        <f t="shared" si="526"/>
        <v>0.34608031703788067</v>
      </c>
      <c r="L1278" s="2">
        <f t="shared" si="527"/>
        <v>6.0002440540870346E-2</v>
      </c>
      <c r="M1278" s="2">
        <f t="shared" si="528"/>
        <v>1.2237569221293147E-2</v>
      </c>
      <c r="N1278" s="1">
        <f>SUMIF(Town!$AH$695:$AH$1045,$A1278,Town!N$695:N$1045)</f>
        <v>100103</v>
      </c>
      <c r="O1278" s="1">
        <f>SUMIF(Town!$AH$695:$AH$1045,$A1278,Town!O$695:O$1045)</f>
        <v>59558</v>
      </c>
      <c r="P1278" s="1">
        <f>SUMIF(Town!$AH$695:$AH$1045,$A1278,Town!P$695:P$1045)</f>
        <v>10326</v>
      </c>
      <c r="Q1278" s="1">
        <f>SUMIF(Town!$AH$695:$AH$1045,$A1278,Town!Q$695:Q$1045)</f>
        <v>640</v>
      </c>
      <c r="R1278" s="1">
        <f>SUMIF(Town!$AH$695:$AH$1045,$A1278,Town!R$695:R$1045)</f>
        <v>1144</v>
      </c>
      <c r="T1278" s="1">
        <f>SUMIF(Town!$AH$695:$AH$1045,$A1278,Town!S$695:S$1045)</f>
        <v>161</v>
      </c>
      <c r="U1278" s="1">
        <f>SUMIF(Town!$AH$695:$AH$1045,$A1278,Town!U$695:U$1045)</f>
        <v>161</v>
      </c>
      <c r="X1278" s="1">
        <f>SUMIF(Town!$AH$695:$AH$1045,$A1278,Town!V$695:V$1045)</f>
        <v>0</v>
      </c>
      <c r="AG1278" s="7">
        <f>IF(Q1278&gt;0,RANK(Q1278,(N1278:P1278,Q1278:AE1278)),0)</f>
        <v>5</v>
      </c>
      <c r="AH1278" s="7">
        <f>IF(R1278&gt;0,RANK(R1278,(N1278:P1278,Q1278:AE1278)),0)</f>
        <v>4</v>
      </c>
      <c r="AI1278" s="7">
        <f>IF(T1278&gt;0,RANK(T1278,(N1278:P1278,Q1278:AE1278)),0)</f>
        <v>6</v>
      </c>
      <c r="AJ1278" s="7">
        <f>IF(S1278&gt;0,RANK(S1278,(N1278:P1278,Q1278:AE1278)),0)</f>
        <v>0</v>
      </c>
      <c r="AK1278" s="2">
        <f t="shared" si="529"/>
        <v>3.7189194214755977E-3</v>
      </c>
      <c r="AL1278" s="2">
        <f t="shared" si="530"/>
        <v>6.647568465887631E-3</v>
      </c>
      <c r="AM1278" s="2">
        <f t="shared" si="531"/>
        <v>9.3554066696495495E-4</v>
      </c>
      <c r="AN1278" s="2">
        <f t="shared" si="532"/>
        <v>0</v>
      </c>
      <c r="AP1278" t="s">
        <v>2688</v>
      </c>
      <c r="AQ1278" t="s">
        <v>3738</v>
      </c>
      <c r="AT1278" s="93" t="s">
        <v>851</v>
      </c>
      <c r="AU1278" s="92" t="s">
        <v>2456</v>
      </c>
      <c r="AV1278" s="83" t="str">
        <f t="shared" si="533"/>
        <v>25013</v>
      </c>
      <c r="AX1278" s="7" t="s">
        <v>3753</v>
      </c>
    </row>
    <row r="1279" spans="1:50" hidden="1" outlineLevel="1">
      <c r="A1279" t="s">
        <v>1790</v>
      </c>
      <c r="B1279" t="s">
        <v>3738</v>
      </c>
      <c r="C1279" s="1">
        <f t="shared" si="522"/>
        <v>68626</v>
      </c>
      <c r="D1279" s="7">
        <f>RANK(N1279,(N1279:P1279,Q1279:AE1279))</f>
        <v>1</v>
      </c>
      <c r="E1279" s="7">
        <f>RANK(O1279,(N1279:P1279,Q1279:AE1279))</f>
        <v>2</v>
      </c>
      <c r="F1279" s="7">
        <f>IF(P1279&gt;0,RANK(P1279,(N1279:P1279,Q1279:AE1279)),0)</f>
        <v>3</v>
      </c>
      <c r="G1279" s="1">
        <f t="shared" si="523"/>
        <v>19341</v>
      </c>
      <c r="H1279" s="2">
        <f t="shared" si="524"/>
        <v>0.28183195873284178</v>
      </c>
      <c r="I1279" s="2"/>
      <c r="J1279" s="2">
        <f t="shared" si="525"/>
        <v>0.56163844607000257</v>
      </c>
      <c r="K1279" s="2">
        <f t="shared" si="526"/>
        <v>0.27980648733716085</v>
      </c>
      <c r="L1279" s="2">
        <f t="shared" si="527"/>
        <v>0.14586308396234662</v>
      </c>
      <c r="M1279" s="2">
        <f t="shared" si="528"/>
        <v>1.2691982630489956E-2</v>
      </c>
      <c r="N1279" s="1">
        <f>SUMIF(Town!$AH$695:$AH$1045,$A1279,Town!N$695:N$1045)</f>
        <v>38543</v>
      </c>
      <c r="O1279" s="1">
        <f>SUMIF(Town!$AH$695:$AH$1045,$A1279,Town!O$695:O$1045)</f>
        <v>19202</v>
      </c>
      <c r="P1279" s="1">
        <f>SUMIF(Town!$AH$695:$AH$1045,$A1279,Town!P$695:P$1045)</f>
        <v>10010</v>
      </c>
      <c r="Q1279" s="1">
        <f>SUMIF(Town!$AH$695:$AH$1045,$A1279,Town!Q$695:Q$1045)</f>
        <v>205</v>
      </c>
      <c r="R1279" s="1">
        <f>SUMIF(Town!$AH$695:$AH$1045,$A1279,Town!R$695:R$1045)</f>
        <v>532</v>
      </c>
      <c r="T1279" s="1">
        <f>SUMIF(Town!$AH$695:$AH$1045,$A1279,Town!S$695:S$1045)</f>
        <v>61</v>
      </c>
      <c r="U1279" s="1">
        <f>SUMIF(Town!$AH$695:$AH$1045,$A1279,Town!U$695:U$1045)</f>
        <v>68</v>
      </c>
      <c r="X1279" s="1">
        <f>SUMIF(Town!$AH$695:$AH$1045,$A1279,Town!V$695:V$1045)</f>
        <v>5</v>
      </c>
      <c r="AG1279" s="7">
        <f>IF(Q1279&gt;0,RANK(Q1279,(N1279:P1279,Q1279:AE1279)),0)</f>
        <v>5</v>
      </c>
      <c r="AH1279" s="7">
        <f>IF(R1279&gt;0,RANK(R1279,(N1279:P1279,Q1279:AE1279)),0)</f>
        <v>4</v>
      </c>
      <c r="AI1279" s="7">
        <f>IF(T1279&gt;0,RANK(T1279,(N1279:P1279,Q1279:AE1279)),0)</f>
        <v>7</v>
      </c>
      <c r="AJ1279" s="7">
        <f>IF(S1279&gt;0,RANK(S1279,(N1279:P1279,Q1279:AE1279)),0)</f>
        <v>0</v>
      </c>
      <c r="AK1279" s="2">
        <f t="shared" si="529"/>
        <v>2.9872060152128931E-3</v>
      </c>
      <c r="AL1279" s="2">
        <f t="shared" si="530"/>
        <v>7.7521639028939465E-3</v>
      </c>
      <c r="AM1279" s="2">
        <f t="shared" si="531"/>
        <v>8.888759362340804E-4</v>
      </c>
      <c r="AN1279" s="2">
        <f t="shared" si="532"/>
        <v>0</v>
      </c>
      <c r="AP1279" t="s">
        <v>1790</v>
      </c>
      <c r="AQ1279" t="s">
        <v>3738</v>
      </c>
      <c r="AT1279" s="93" t="s">
        <v>851</v>
      </c>
      <c r="AU1279" s="92" t="s">
        <v>1466</v>
      </c>
      <c r="AV1279" s="83" t="str">
        <f t="shared" si="533"/>
        <v>25015</v>
      </c>
      <c r="AX1279" s="7" t="s">
        <v>3753</v>
      </c>
    </row>
    <row r="1280" spans="1:50" hidden="1" outlineLevel="1">
      <c r="A1280" t="s">
        <v>1850</v>
      </c>
      <c r="B1280" t="s">
        <v>3738</v>
      </c>
      <c r="C1280" s="1">
        <f t="shared" si="522"/>
        <v>657048</v>
      </c>
      <c r="D1280" s="7">
        <f>RANK(N1280,(N1280:P1280,Q1280:AE1280))</f>
        <v>1</v>
      </c>
      <c r="E1280" s="7">
        <f>RANK(O1280,(N1280:P1280,Q1280:AE1280))</f>
        <v>2</v>
      </c>
      <c r="F1280" s="7">
        <f>IF(P1280&gt;0,RANK(P1280,(N1280:P1280,Q1280:AE1280)),0)</f>
        <v>3</v>
      </c>
      <c r="G1280" s="1">
        <f t="shared" si="523"/>
        <v>205129</v>
      </c>
      <c r="H1280" s="2">
        <f t="shared" si="524"/>
        <v>0.31219789117385638</v>
      </c>
      <c r="I1280" s="2"/>
      <c r="J1280" s="2">
        <f t="shared" si="525"/>
        <v>0.61493680826971542</v>
      </c>
      <c r="K1280" s="2">
        <f t="shared" si="526"/>
        <v>0.30273891709585904</v>
      </c>
      <c r="L1280" s="2">
        <f t="shared" si="527"/>
        <v>6.929326320147082E-2</v>
      </c>
      <c r="M1280" s="2">
        <f t="shared" si="528"/>
        <v>1.3031011432954723E-2</v>
      </c>
      <c r="N1280" s="1">
        <f>SUMIF(Town!$AH$695:$AH$1045,$A1280,Town!N$695:N$1045)</f>
        <v>404043</v>
      </c>
      <c r="O1280" s="1">
        <f>SUMIF(Town!$AH$695:$AH$1045,$A1280,Town!O$695:O$1045)</f>
        <v>198914</v>
      </c>
      <c r="P1280" s="1">
        <f>SUMIF(Town!$AH$695:$AH$1045,$A1280,Town!P$695:P$1045)</f>
        <v>45529</v>
      </c>
      <c r="Q1280" s="1">
        <f>SUMIF(Town!$AH$695:$AH$1045,$A1280,Town!Q$695:Q$1045)</f>
        <v>2582</v>
      </c>
      <c r="R1280" s="1">
        <f>SUMIF(Town!$AH$695:$AH$1045,$A1280,Town!R$695:R$1045)</f>
        <v>4337</v>
      </c>
      <c r="T1280" s="1">
        <f>SUMIF(Town!$AH$695:$AH$1045,$A1280,Town!S$695:S$1045)</f>
        <v>604</v>
      </c>
      <c r="U1280" s="1">
        <f>SUMIF(Town!$AH$695:$AH$1045,$A1280,Town!U$695:U$1045)</f>
        <v>1023</v>
      </c>
      <c r="X1280" s="1">
        <f>SUMIF(Town!$AH$695:$AH$1045,$A1280,Town!V$695:V$1045)</f>
        <v>16</v>
      </c>
      <c r="AG1280" s="7">
        <f>IF(Q1280&gt;0,RANK(Q1280,(N1280:P1280,Q1280:AE1280)),0)</f>
        <v>5</v>
      </c>
      <c r="AH1280" s="7">
        <f>IF(R1280&gt;0,RANK(R1280,(N1280:P1280,Q1280:AE1280)),0)</f>
        <v>4</v>
      </c>
      <c r="AI1280" s="7">
        <f>IF(T1280&gt;0,RANK(T1280,(N1280:P1280,Q1280:AE1280)),0)</f>
        <v>7</v>
      </c>
      <c r="AJ1280" s="7">
        <f>IF(S1280&gt;0,RANK(S1280,(N1280:P1280,Q1280:AE1280)),0)</f>
        <v>0</v>
      </c>
      <c r="AK1280" s="2">
        <f t="shared" si="529"/>
        <v>3.9296976780996209E-3</v>
      </c>
      <c r="AL1280" s="2">
        <f t="shared" si="530"/>
        <v>6.6007354105027333E-3</v>
      </c>
      <c r="AM1280" s="2">
        <f t="shared" si="531"/>
        <v>9.1926312841679751E-4</v>
      </c>
      <c r="AN1280" s="2">
        <f t="shared" si="532"/>
        <v>0</v>
      </c>
      <c r="AP1280" t="s">
        <v>1850</v>
      </c>
      <c r="AQ1280" t="s">
        <v>3738</v>
      </c>
      <c r="AT1280" s="93" t="s">
        <v>851</v>
      </c>
      <c r="AU1280" s="92" t="s">
        <v>1467</v>
      </c>
      <c r="AV1280" s="83" t="str">
        <f t="shared" si="533"/>
        <v>25017</v>
      </c>
      <c r="AX1280" s="7" t="s">
        <v>3753</v>
      </c>
    </row>
    <row r="1281" spans="1:50" hidden="1" outlineLevel="1">
      <c r="A1281" t="s">
        <v>3431</v>
      </c>
      <c r="B1281" t="s">
        <v>3738</v>
      </c>
      <c r="C1281" s="1">
        <f t="shared" si="522"/>
        <v>4926</v>
      </c>
      <c r="D1281" s="7">
        <f>RANK(N1281,(N1281:P1281,Q1281:AE1281))</f>
        <v>1</v>
      </c>
      <c r="E1281" s="7">
        <f>RANK(O1281,(N1281:P1281,Q1281:AE1281))</f>
        <v>2</v>
      </c>
      <c r="F1281" s="7">
        <f>IF(P1281&gt;0,RANK(P1281,(N1281:P1281,Q1281:AE1281)),0)</f>
        <v>3</v>
      </c>
      <c r="G1281" s="1">
        <f t="shared" si="523"/>
        <v>1250</v>
      </c>
      <c r="H1281" s="2">
        <f t="shared" si="524"/>
        <v>0.25375558262281772</v>
      </c>
      <c r="I1281" s="2"/>
      <c r="J1281" s="2">
        <f t="shared" si="525"/>
        <v>0.58343483556638243</v>
      </c>
      <c r="K1281" s="2">
        <f t="shared" si="526"/>
        <v>0.32967925294356476</v>
      </c>
      <c r="L1281" s="2">
        <f t="shared" si="527"/>
        <v>7.6735688185140066E-2</v>
      </c>
      <c r="M1281" s="2">
        <f t="shared" si="528"/>
        <v>1.0150223304912748E-2</v>
      </c>
      <c r="N1281" s="1">
        <f>SUMIF(Town!$AH$695:$AH$1045,$A1281,Town!N$695:N$1045)</f>
        <v>2874</v>
      </c>
      <c r="O1281" s="1">
        <f>SUMIF(Town!$AH$695:$AH$1045,$A1281,Town!O$695:O$1045)</f>
        <v>1624</v>
      </c>
      <c r="P1281" s="1">
        <f>SUMIF(Town!$AH$695:$AH$1045,$A1281,Town!P$695:P$1045)</f>
        <v>378</v>
      </c>
      <c r="Q1281" s="1">
        <f>SUMIF(Town!$AH$695:$AH$1045,$A1281,Town!Q$695:Q$1045)</f>
        <v>11</v>
      </c>
      <c r="R1281" s="1">
        <f>SUMIF(Town!$AH$695:$AH$1045,$A1281,Town!R$695:R$1045)</f>
        <v>26</v>
      </c>
      <c r="T1281" s="1">
        <f>SUMIF(Town!$AH$695:$AH$1045,$A1281,Town!S$695:S$1045)</f>
        <v>2</v>
      </c>
      <c r="U1281" s="1">
        <f>SUMIF(Town!$AH$695:$AH$1045,$A1281,Town!U$695:U$1045)</f>
        <v>11</v>
      </c>
      <c r="X1281" s="1">
        <f>SUMIF(Town!$AH$695:$AH$1045,$A1281,Town!V$695:V$1045)</f>
        <v>0</v>
      </c>
      <c r="AG1281" s="7">
        <f>IF(Q1281&gt;0,RANK(Q1281,(N1281:P1281,Q1281:AE1281)),0)</f>
        <v>5</v>
      </c>
      <c r="AH1281" s="7">
        <f>IF(R1281&gt;0,RANK(R1281,(N1281:P1281,Q1281:AE1281)),0)</f>
        <v>4</v>
      </c>
      <c r="AI1281" s="7">
        <f>IF(T1281&gt;0,RANK(T1281,(N1281:P1281,Q1281:AE1281)),0)</f>
        <v>7</v>
      </c>
      <c r="AJ1281" s="7">
        <f>IF(S1281&gt;0,RANK(S1281,(N1281:P1281,Q1281:AE1281)),0)</f>
        <v>0</v>
      </c>
      <c r="AK1281" s="2">
        <f t="shared" si="529"/>
        <v>2.2330491270807959E-3</v>
      </c>
      <c r="AL1281" s="2">
        <f t="shared" si="530"/>
        <v>5.2781161185546082E-3</v>
      </c>
      <c r="AM1281" s="2">
        <f t="shared" si="531"/>
        <v>4.0600893219650832E-4</v>
      </c>
      <c r="AN1281" s="2">
        <f t="shared" si="532"/>
        <v>0</v>
      </c>
      <c r="AP1281" t="s">
        <v>3431</v>
      </c>
      <c r="AQ1281" t="s">
        <v>3738</v>
      </c>
      <c r="AT1281" s="93" t="s">
        <v>851</v>
      </c>
      <c r="AU1281" s="92" t="s">
        <v>1468</v>
      </c>
      <c r="AV1281" s="83" t="str">
        <f t="shared" si="533"/>
        <v>25019</v>
      </c>
      <c r="AX1281" s="7" t="s">
        <v>3753</v>
      </c>
    </row>
    <row r="1282" spans="1:50" hidden="1" outlineLevel="1">
      <c r="A1282" t="s">
        <v>3432</v>
      </c>
      <c r="B1282" t="s">
        <v>3738</v>
      </c>
      <c r="C1282" s="1">
        <f t="shared" si="522"/>
        <v>317177</v>
      </c>
      <c r="D1282" s="7">
        <f>RANK(N1282,(N1282:P1282,Q1282:AE1282))</f>
        <v>1</v>
      </c>
      <c r="E1282" s="7">
        <f>RANK(O1282,(N1282:P1282,Q1282:AE1282))</f>
        <v>2</v>
      </c>
      <c r="F1282" s="7">
        <f>IF(P1282&gt;0,RANK(P1282,(N1282:P1282,Q1282:AE1282)),0)</f>
        <v>3</v>
      </c>
      <c r="G1282" s="1">
        <f t="shared" si="523"/>
        <v>81417</v>
      </c>
      <c r="H1282" s="2">
        <f t="shared" si="524"/>
        <v>0.25669263534241132</v>
      </c>
      <c r="I1282" s="2"/>
      <c r="J1282" s="2">
        <f t="shared" si="525"/>
        <v>0.59414774715695018</v>
      </c>
      <c r="K1282" s="2">
        <f t="shared" si="526"/>
        <v>0.33745511181453891</v>
      </c>
      <c r="L1282" s="2">
        <f t="shared" si="527"/>
        <v>5.5190004319354807E-2</v>
      </c>
      <c r="M1282" s="2">
        <f t="shared" si="528"/>
        <v>1.3207136709156103E-2</v>
      </c>
      <c r="N1282" s="1">
        <f>SUMIF(Town!$AH$695:$AH$1045,$A1282,Town!N$695:N$1045)</f>
        <v>188450</v>
      </c>
      <c r="O1282" s="1">
        <f>SUMIF(Town!$AH$695:$AH$1045,$A1282,Town!O$695:O$1045)</f>
        <v>107033</v>
      </c>
      <c r="P1282" s="1">
        <f>SUMIF(Town!$AH$695:$AH$1045,$A1282,Town!P$695:P$1045)</f>
        <v>17505</v>
      </c>
      <c r="Q1282" s="1">
        <f>SUMIF(Town!$AH$695:$AH$1045,$A1282,Town!Q$695:Q$1045)</f>
        <v>1350</v>
      </c>
      <c r="R1282" s="1">
        <f>SUMIF(Town!$AH$695:$AH$1045,$A1282,Town!R$695:R$1045)</f>
        <v>1651</v>
      </c>
      <c r="T1282" s="1">
        <f>SUMIF(Town!$AH$695:$AH$1045,$A1282,Town!S$695:S$1045)</f>
        <v>221</v>
      </c>
      <c r="U1282" s="1">
        <f>SUMIF(Town!$AH$695:$AH$1045,$A1282,Town!U$695:U$1045)</f>
        <v>967</v>
      </c>
      <c r="X1282" s="1">
        <f>SUMIF(Town!$AH$695:$AH$1045,$A1282,Town!V$695:V$1045)</f>
        <v>0</v>
      </c>
      <c r="AG1282" s="7">
        <f>IF(Q1282&gt;0,RANK(Q1282,(N1282:P1282,Q1282:AE1282)),0)</f>
        <v>5</v>
      </c>
      <c r="AH1282" s="7">
        <f>IF(R1282&gt;0,RANK(R1282,(N1282:P1282,Q1282:AE1282)),0)</f>
        <v>4</v>
      </c>
      <c r="AI1282" s="7">
        <f>IF(T1282&gt;0,RANK(T1282,(N1282:P1282,Q1282:AE1282)),0)</f>
        <v>7</v>
      </c>
      <c r="AJ1282" s="7">
        <f>IF(S1282&gt;0,RANK(S1282,(N1282:P1282,Q1282:AE1282)),0)</f>
        <v>0</v>
      </c>
      <c r="AK1282" s="2">
        <f t="shared" si="529"/>
        <v>4.2562985336263345E-3</v>
      </c>
      <c r="AL1282" s="2">
        <f t="shared" si="530"/>
        <v>5.2052954659385772E-3</v>
      </c>
      <c r="AM1282" s="2">
        <f t="shared" si="531"/>
        <v>6.9677183402327406E-4</v>
      </c>
      <c r="AN1282" s="2">
        <f t="shared" si="532"/>
        <v>0</v>
      </c>
      <c r="AP1282" t="s">
        <v>3432</v>
      </c>
      <c r="AQ1282" t="s">
        <v>3738</v>
      </c>
      <c r="AT1282" s="93" t="s">
        <v>851</v>
      </c>
      <c r="AU1282" s="92" t="s">
        <v>458</v>
      </c>
      <c r="AV1282" s="83" t="str">
        <f t="shared" si="533"/>
        <v>25021</v>
      </c>
      <c r="AX1282" s="7" t="s">
        <v>3753</v>
      </c>
    </row>
    <row r="1283" spans="1:50" hidden="1" outlineLevel="1">
      <c r="A1283" t="s">
        <v>1525</v>
      </c>
      <c r="B1283" t="s">
        <v>3738</v>
      </c>
      <c r="C1283" s="1">
        <f t="shared" si="522"/>
        <v>211577</v>
      </c>
      <c r="D1283" s="7">
        <f>RANK(N1283,(N1283:P1283,Q1283:AE1283))</f>
        <v>1</v>
      </c>
      <c r="E1283" s="7">
        <f>RANK(O1283,(N1283:P1283,Q1283:AE1283))</f>
        <v>2</v>
      </c>
      <c r="F1283" s="7">
        <f>IF(P1283&gt;0,RANK(P1283,(N1283:P1283,Q1283:AE1283)),0)</f>
        <v>3</v>
      </c>
      <c r="G1283" s="1">
        <f t="shared" si="523"/>
        <v>32625</v>
      </c>
      <c r="H1283" s="2">
        <f t="shared" si="524"/>
        <v>0.15419918044021799</v>
      </c>
      <c r="I1283" s="2"/>
      <c r="J1283" s="2">
        <f t="shared" si="525"/>
        <v>0.54531447179986481</v>
      </c>
      <c r="K1283" s="2">
        <f t="shared" si="526"/>
        <v>0.39111529135964684</v>
      </c>
      <c r="L1283" s="2">
        <f t="shared" si="527"/>
        <v>5.208978291591241E-2</v>
      </c>
      <c r="M1283" s="2">
        <f t="shared" si="528"/>
        <v>1.1480453924575938E-2</v>
      </c>
      <c r="N1283" s="1">
        <f>SUMIF(Town!$AH$695:$AH$1045,$A1283,Town!N$695:N$1045)</f>
        <v>115376</v>
      </c>
      <c r="O1283" s="1">
        <f>SUMIF(Town!$AH$695:$AH$1045,$A1283,Town!O$695:O$1045)</f>
        <v>82751</v>
      </c>
      <c r="P1283" s="1">
        <f>SUMIF(Town!$AH$695:$AH$1045,$A1283,Town!P$695:P$1045)</f>
        <v>11021</v>
      </c>
      <c r="Q1283" s="1">
        <f>SUMIF(Town!$AH$695:$AH$1045,$A1283,Town!Q$695:Q$1045)</f>
        <v>863</v>
      </c>
      <c r="R1283" s="1">
        <f>SUMIF(Town!$AH$695:$AH$1045,$A1283,Town!R$695:R$1045)</f>
        <v>1100</v>
      </c>
      <c r="T1283" s="1">
        <f>SUMIF(Town!$AH$695:$AH$1045,$A1283,Town!S$695:S$1045)</f>
        <v>151</v>
      </c>
      <c r="U1283" s="1">
        <f>SUMIF(Town!$AH$695:$AH$1045,$A1283,Town!U$695:U$1045)</f>
        <v>302</v>
      </c>
      <c r="X1283" s="1">
        <f>SUMIF(Town!$AH$695:$AH$1045,$A1283,Town!V$695:V$1045)</f>
        <v>13</v>
      </c>
      <c r="AG1283" s="7">
        <f>IF(Q1283&gt;0,RANK(Q1283,(N1283:P1283,Q1283:AE1283)),0)</f>
        <v>5</v>
      </c>
      <c r="AH1283" s="7">
        <f>IF(R1283&gt;0,RANK(R1283,(N1283:P1283,Q1283:AE1283)),0)</f>
        <v>4</v>
      </c>
      <c r="AI1283" s="7">
        <f>IF(T1283&gt;0,RANK(T1283,(N1283:P1283,Q1283:AE1283)),0)</f>
        <v>7</v>
      </c>
      <c r="AJ1283" s="7">
        <f>IF(S1283&gt;0,RANK(S1283,(N1283:P1283,Q1283:AE1283)),0)</f>
        <v>0</v>
      </c>
      <c r="AK1283" s="2">
        <f t="shared" si="529"/>
        <v>4.07889326344546E-3</v>
      </c>
      <c r="AL1283" s="2">
        <f t="shared" si="530"/>
        <v>5.1990528271031351E-3</v>
      </c>
      <c r="AM1283" s="2">
        <f t="shared" si="531"/>
        <v>7.1368816081143034E-4</v>
      </c>
      <c r="AN1283" s="2">
        <f t="shared" si="532"/>
        <v>0</v>
      </c>
      <c r="AP1283" t="s">
        <v>1525</v>
      </c>
      <c r="AQ1283" t="s">
        <v>3738</v>
      </c>
      <c r="AT1283" s="93" t="s">
        <v>851</v>
      </c>
      <c r="AU1283" s="92" t="s">
        <v>459</v>
      </c>
      <c r="AV1283" s="83" t="str">
        <f t="shared" si="533"/>
        <v>25023</v>
      </c>
      <c r="AX1283" s="7" t="s">
        <v>3753</v>
      </c>
    </row>
    <row r="1284" spans="1:50" hidden="1" outlineLevel="1">
      <c r="A1284" t="s">
        <v>2942</v>
      </c>
      <c r="B1284" t="s">
        <v>3738</v>
      </c>
      <c r="C1284" s="1">
        <f t="shared" si="522"/>
        <v>217000</v>
      </c>
      <c r="D1284" s="7">
        <f>RANK(N1284,(N1284:P1284,Q1284:AE1284))</f>
        <v>1</v>
      </c>
      <c r="E1284" s="7">
        <f>RANK(O1284,(N1284:P1284,Q1284:AE1284))</f>
        <v>2</v>
      </c>
      <c r="F1284" s="7">
        <f>IF(P1284&gt;0,RANK(P1284,(N1284:P1284,Q1284:AE1284)),0)</f>
        <v>3</v>
      </c>
      <c r="G1284" s="1">
        <f t="shared" si="523"/>
        <v>110447</v>
      </c>
      <c r="H1284" s="2">
        <f t="shared" si="524"/>
        <v>0.50897235023041476</v>
      </c>
      <c r="I1284" s="2"/>
      <c r="J1284" s="2">
        <f t="shared" si="525"/>
        <v>0.71376958525345624</v>
      </c>
      <c r="K1284" s="2">
        <f t="shared" si="526"/>
        <v>0.20479723502304148</v>
      </c>
      <c r="L1284" s="2">
        <f t="shared" si="527"/>
        <v>6.9359447004608291E-2</v>
      </c>
      <c r="M1284" s="2">
        <f t="shared" si="528"/>
        <v>1.207373271889399E-2</v>
      </c>
      <c r="N1284" s="1">
        <f>SUMIF(Town!$AH$695:$AH$1045,$A1284,Town!N$695:N$1045)</f>
        <v>154888</v>
      </c>
      <c r="O1284" s="1">
        <f>SUMIF(Town!$AH$695:$AH$1045,$A1284,Town!O$695:O$1045)</f>
        <v>44441</v>
      </c>
      <c r="P1284" s="1">
        <f>SUMIF(Town!$AH$695:$AH$1045,$A1284,Town!P$695:P$1045)</f>
        <v>15051</v>
      </c>
      <c r="Q1284" s="1">
        <f>SUMIF(Town!$AH$695:$AH$1045,$A1284,Town!Q$695:Q$1045)</f>
        <v>1071</v>
      </c>
      <c r="R1284" s="1">
        <f>SUMIF(Town!$AH$695:$AH$1045,$A1284,Town!R$695:R$1045)</f>
        <v>1170</v>
      </c>
      <c r="T1284" s="1">
        <f>SUMIF(Town!$AH$695:$AH$1045,$A1284,Town!S$695:S$1045)</f>
        <v>326</v>
      </c>
      <c r="U1284" s="1">
        <f>SUMIF(Town!$AH$695:$AH$1045,$A1284,Town!U$695:U$1045)</f>
        <v>53</v>
      </c>
      <c r="X1284" s="1">
        <f>SUMIF(Town!$AH$695:$AH$1045,$A1284,Town!V$695:V$1045)</f>
        <v>0</v>
      </c>
      <c r="AG1284" s="7">
        <f>IF(Q1284&gt;0,RANK(Q1284,(N1284:P1284,Q1284:AE1284)),0)</f>
        <v>5</v>
      </c>
      <c r="AH1284" s="7">
        <f>IF(R1284&gt;0,RANK(R1284,(N1284:P1284,Q1284:AE1284)),0)</f>
        <v>4</v>
      </c>
      <c r="AI1284" s="7">
        <f>IF(T1284&gt;0,RANK(T1284,(N1284:P1284,Q1284:AE1284)),0)</f>
        <v>6</v>
      </c>
      <c r="AJ1284" s="7">
        <f>IF(S1284&gt;0,RANK(S1284,(N1284:P1284,Q1284:AE1284)),0)</f>
        <v>0</v>
      </c>
      <c r="AK1284" s="2">
        <f t="shared" si="529"/>
        <v>4.9354838709677416E-3</v>
      </c>
      <c r="AL1284" s="2">
        <f t="shared" si="530"/>
        <v>5.3917050691244242E-3</v>
      </c>
      <c r="AM1284" s="2">
        <f t="shared" si="531"/>
        <v>1.5023041474654377E-3</v>
      </c>
      <c r="AN1284" s="2">
        <f t="shared" si="532"/>
        <v>0</v>
      </c>
      <c r="AP1284" t="s">
        <v>2942</v>
      </c>
      <c r="AQ1284" t="s">
        <v>3738</v>
      </c>
      <c r="AT1284" s="93" t="s">
        <v>851</v>
      </c>
      <c r="AU1284" s="92" t="s">
        <v>776</v>
      </c>
      <c r="AV1284" s="83" t="str">
        <f t="shared" si="533"/>
        <v>25025</v>
      </c>
      <c r="AX1284" s="7" t="s">
        <v>3753</v>
      </c>
    </row>
    <row r="1285" spans="1:50" hidden="1" outlineLevel="1">
      <c r="A1285" t="s">
        <v>3038</v>
      </c>
      <c r="B1285" t="s">
        <v>3738</v>
      </c>
      <c r="C1285" s="1">
        <f t="shared" si="522"/>
        <v>310148</v>
      </c>
      <c r="D1285" s="7">
        <f>RANK(N1285,(N1285:P1285,Q1285:AE1285))</f>
        <v>1</v>
      </c>
      <c r="E1285" s="7">
        <f>RANK(O1285,(N1285:P1285,Q1285:AE1285))</f>
        <v>2</v>
      </c>
      <c r="F1285" s="7">
        <f>IF(P1285&gt;0,RANK(P1285,(N1285:P1285,Q1285:AE1285)),0)</f>
        <v>3</v>
      </c>
      <c r="G1285" s="1">
        <f t="shared" si="523"/>
        <v>59630</v>
      </c>
      <c r="H1285" s="2">
        <f t="shared" si="524"/>
        <v>0.19226304860905116</v>
      </c>
      <c r="I1285" s="2"/>
      <c r="J1285" s="2">
        <f t="shared" si="525"/>
        <v>0.56027767388472605</v>
      </c>
      <c r="K1285" s="2">
        <f t="shared" si="526"/>
        <v>0.36801462527567486</v>
      </c>
      <c r="L1285" s="2">
        <f t="shared" si="527"/>
        <v>5.8607503514451167E-2</v>
      </c>
      <c r="M1285" s="2">
        <f t="shared" si="528"/>
        <v>1.310019732514793E-2</v>
      </c>
      <c r="N1285" s="1">
        <f>SUMIF(Town!$AH$695:$AH$1045,$A1285,Town!N$695:N$1045)</f>
        <v>173769</v>
      </c>
      <c r="O1285" s="1">
        <f>SUMIF(Town!$AH$695:$AH$1045,$A1285,Town!O$695:O$1045)</f>
        <v>114139</v>
      </c>
      <c r="P1285" s="1">
        <f>SUMIF(Town!$AH$695:$AH$1045,$A1285,Town!P$695:P$1045)</f>
        <v>18177</v>
      </c>
      <c r="Q1285" s="1">
        <f>SUMIF(Town!$AH$695:$AH$1045,$A1285,Town!Q$695:Q$1045)</f>
        <v>1319</v>
      </c>
      <c r="R1285" s="1">
        <f>SUMIF(Town!$AH$695:$AH$1045,$A1285,Town!R$695:R$1045)</f>
        <v>1957</v>
      </c>
      <c r="T1285" s="1">
        <f>SUMIF(Town!$AH$695:$AH$1045,$A1285,Town!S$695:S$1045)</f>
        <v>390</v>
      </c>
      <c r="U1285" s="1">
        <f>SUMIF(Town!$AH$695:$AH$1045,$A1285,Town!U$695:U$1045)</f>
        <v>396</v>
      </c>
      <c r="X1285" s="1">
        <f>SUMIF(Town!$AH$695:$AH$1045,$A1285,Town!V$695:V$1045)</f>
        <v>1</v>
      </c>
      <c r="AG1285" s="7">
        <f>IF(Q1285&gt;0,RANK(Q1285,(N1285:P1285,Q1285:AE1285)),0)</f>
        <v>5</v>
      </c>
      <c r="AH1285" s="7">
        <f>IF(R1285&gt;0,RANK(R1285,(N1285:P1285,Q1285:AE1285)),0)</f>
        <v>4</v>
      </c>
      <c r="AI1285" s="7">
        <f>IF(T1285&gt;0,RANK(T1285,(N1285:P1285,Q1285:AE1285)),0)</f>
        <v>7</v>
      </c>
      <c r="AJ1285" s="7">
        <f>IF(S1285&gt;0,RANK(S1285,(N1285:P1285,Q1285:AE1285)),0)</f>
        <v>0</v>
      </c>
      <c r="AK1285" s="2">
        <f t="shared" si="529"/>
        <v>4.2528083366650763E-3</v>
      </c>
      <c r="AL1285" s="2">
        <f t="shared" si="530"/>
        <v>6.3098907618298365E-3</v>
      </c>
      <c r="AM1285" s="2">
        <f t="shared" si="531"/>
        <v>1.2574641783922515E-3</v>
      </c>
      <c r="AN1285" s="2">
        <f t="shared" si="532"/>
        <v>0</v>
      </c>
      <c r="AP1285" t="s">
        <v>3038</v>
      </c>
      <c r="AQ1285" t="s">
        <v>3738</v>
      </c>
      <c r="AT1285" s="93" t="s">
        <v>851</v>
      </c>
      <c r="AU1285" s="92" t="s">
        <v>777</v>
      </c>
      <c r="AV1285" s="83" t="str">
        <f t="shared" si="533"/>
        <v>25027</v>
      </c>
      <c r="AX1285" s="7" t="s">
        <v>3753</v>
      </c>
    </row>
    <row r="1286" spans="1:50" collapsed="1">
      <c r="A1286" t="s">
        <v>3737</v>
      </c>
      <c r="B1286" t="s">
        <v>1985</v>
      </c>
      <c r="C1286" s="1">
        <f t="shared" si="522"/>
        <v>2702984</v>
      </c>
      <c r="D1286" s="7">
        <f>RANK(N1286,(N1286:P1286,Q1286:AE1286))</f>
        <v>1</v>
      </c>
      <c r="E1286" s="7">
        <f>RANK(O1286,(N1286:P1286,Q1286:AE1286))</f>
        <v>2</v>
      </c>
      <c r="F1286" s="7">
        <f>IF(P1286&gt;0,RANK(P1286,(N1286:P1286,Q1286:AE1286)),0)</f>
        <v>3</v>
      </c>
      <c r="G1286" s="1">
        <f t="shared" si="523"/>
        <v>737985</v>
      </c>
      <c r="H1286" s="2">
        <f t="shared" si="524"/>
        <v>0.27302603345043847</v>
      </c>
      <c r="I1286" s="2"/>
      <c r="J1286" s="2">
        <f t="shared" si="525"/>
        <v>0.59803794621055839</v>
      </c>
      <c r="K1286" s="2">
        <f t="shared" si="526"/>
        <v>0.32501191276011993</v>
      </c>
      <c r="L1286" s="2">
        <f t="shared" si="527"/>
        <v>6.4211996815371458E-2</v>
      </c>
      <c r="M1286" s="2">
        <f t="shared" si="528"/>
        <v>1.2738144213950225E-2</v>
      </c>
      <c r="N1286" s="1">
        <f t="shared" ref="N1286:T1286" si="534">SUM(N1272:N1285)</f>
        <v>1616487</v>
      </c>
      <c r="O1286" s="1">
        <f t="shared" si="534"/>
        <v>878502</v>
      </c>
      <c r="P1286" s="1">
        <f t="shared" si="534"/>
        <v>173564</v>
      </c>
      <c r="Q1286" s="1">
        <f t="shared" si="534"/>
        <v>11149</v>
      </c>
      <c r="R1286" s="1">
        <f t="shared" si="534"/>
        <v>16366</v>
      </c>
      <c r="T1286" s="1">
        <f t="shared" si="534"/>
        <v>2884</v>
      </c>
      <c r="U1286" s="1">
        <f>SUM(U1272:U1285)</f>
        <v>3990</v>
      </c>
      <c r="X1286" s="1">
        <f>SUM(X1272:X1285)</f>
        <v>42</v>
      </c>
      <c r="AG1286" s="7">
        <f>IF(Q1286&gt;0,RANK(Q1286,(N1286:P1286,Q1286:AE1286)),0)</f>
        <v>5</v>
      </c>
      <c r="AH1286" s="7">
        <f>IF(R1286&gt;0,RANK(R1286,(N1286:P1286,Q1286:AE1286)),0)</f>
        <v>4</v>
      </c>
      <c r="AI1286" s="7">
        <f>IF(T1286&gt;0,RANK(T1286,(N1286:P1286,Q1286:AE1286)),0)</f>
        <v>7</v>
      </c>
      <c r="AJ1286" s="7">
        <f>IF(S1286&gt;0,RANK(S1286,(N1286:P1286,Q1286:AE1286)),0)</f>
        <v>0</v>
      </c>
      <c r="AK1286" s="2">
        <f t="shared" si="529"/>
        <v>4.1247007011510246E-3</v>
      </c>
      <c r="AL1286" s="2">
        <f t="shared" si="530"/>
        <v>6.0547898174757968E-3</v>
      </c>
      <c r="AM1286" s="2">
        <f t="shared" si="531"/>
        <v>1.0669689498716973E-3</v>
      </c>
      <c r="AN1286" s="2">
        <f t="shared" si="532"/>
        <v>0</v>
      </c>
      <c r="AP1286" t="s">
        <v>3737</v>
      </c>
      <c r="AQ1286" t="s">
        <v>1985</v>
      </c>
      <c r="AV1286" s="83" t="str">
        <f t="shared" si="533"/>
        <v/>
      </c>
      <c r="AX1286" s="7" t="s">
        <v>3288</v>
      </c>
    </row>
    <row r="1287" spans="1:50">
      <c r="C1287" s="1"/>
      <c r="E1287" s="7"/>
      <c r="F1287" s="7"/>
      <c r="I1287" s="2"/>
      <c r="N1287" s="72"/>
      <c r="O1287" s="72"/>
      <c r="P1287" s="72"/>
      <c r="Q1287" s="72"/>
      <c r="R1287" s="72"/>
      <c r="S1287" s="72"/>
      <c r="T1287" s="72"/>
      <c r="U1287" s="72"/>
      <c r="X1287" s="72"/>
      <c r="AG1287" s="7"/>
      <c r="AH1287" s="7"/>
      <c r="AI1287" s="7"/>
      <c r="AJ1287" s="7"/>
    </row>
    <row r="1288" spans="1:50" hidden="1" outlineLevel="1">
      <c r="A1288" t="s">
        <v>918</v>
      </c>
      <c r="B1288" t="s">
        <v>1638</v>
      </c>
      <c r="C1288" s="1">
        <f t="shared" ref="C1288:C1319" si="535">SUM(N1288:AE1288)</f>
        <v>5997</v>
      </c>
      <c r="D1288" s="7">
        <f>RANK(N1288,(N1288:P1288,Q1288:AE1288))</f>
        <v>2</v>
      </c>
      <c r="E1288" s="7">
        <f>RANK(O1288,(N1288:P1288,Q1288:AE1288))</f>
        <v>1</v>
      </c>
      <c r="F1288" s="7">
        <f>IF(P1288&gt;0,RANK(P1288,(N1288:P1288,Q1288:AE1288)),0)</f>
        <v>3</v>
      </c>
      <c r="G1288" s="1">
        <f t="shared" ref="G1288:G1319" si="536">IF(D1288=1,N1288,IF(E1288=1,O1288,P1288))-IF(D1288=2,N1288,IF(E1288=2,O1288,P1288))</f>
        <v>456</v>
      </c>
      <c r="H1288" s="2">
        <f t="shared" ref="H1288:H1319" si="537">G1288/C1288</f>
        <v>7.6038019009504756E-2</v>
      </c>
      <c r="I1288" s="2"/>
      <c r="J1288" s="2">
        <f t="shared" ref="J1288:J1319" si="538">IF($C1288=0,"-",N1288/$C1288)</f>
        <v>0.44955811238952809</v>
      </c>
      <c r="K1288" s="2">
        <f t="shared" ref="K1288:K1319" si="539">IF($C1288=0,"-",O1288/$C1288)</f>
        <v>0.52559613139903283</v>
      </c>
      <c r="L1288" s="2">
        <f t="shared" ref="L1288:L1319" si="540">IF($C1288=0,"-",P1288/$C1288)</f>
        <v>2.0677005169251292E-2</v>
      </c>
      <c r="M1288" s="2">
        <f t="shared" ref="M1288:M1319" si="541">IF(C1288=0,"-",(1-J1288-K1288-L1288))</f>
        <v>4.1687510421878488E-3</v>
      </c>
      <c r="N1288" s="1">
        <v>2696</v>
      </c>
      <c r="O1288" s="1">
        <v>3152</v>
      </c>
      <c r="P1288" s="1">
        <v>124</v>
      </c>
      <c r="Q1288" s="1">
        <v>3</v>
      </c>
      <c r="R1288" s="1">
        <v>19</v>
      </c>
      <c r="S1288" s="1">
        <v>3</v>
      </c>
      <c r="T1288" s="1">
        <v>0</v>
      </c>
      <c r="AG1288" s="7">
        <f>IF(Q1288&gt;0,RANK(Q1288,(N1288:P1288,Q1288:AE1288)),0)</f>
        <v>5</v>
      </c>
      <c r="AH1288" s="7">
        <f>IF(R1288&gt;0,RANK(R1288,(N1288:P1288,Q1288:AE1288)),0)</f>
        <v>4</v>
      </c>
      <c r="AI1288" s="7">
        <f>IF(T1288&gt;0,RANK(T1288,(N1288:P1288,Q1288:AE1288)),0)</f>
        <v>0</v>
      </c>
      <c r="AJ1288" s="7">
        <f>IF(S1288&gt;0,RANK(S1288,(N1288:P1288,Q1288:AE1288)),0)</f>
        <v>5</v>
      </c>
      <c r="AK1288" s="2">
        <f t="shared" ref="AK1288:AK1319" si="542">IF($C1288=0,"-",Q1288/$C1288)</f>
        <v>5.0025012506253123E-4</v>
      </c>
      <c r="AL1288" s="2">
        <f t="shared" ref="AL1288:AL1319" si="543">IF($C1288=0,"-",R1288/$C1288)</f>
        <v>3.168250792062698E-3</v>
      </c>
      <c r="AM1288" s="2">
        <f t="shared" ref="AM1288:AM1319" si="544">IF($C1288=0,"-",T1288/$C1288)</f>
        <v>0</v>
      </c>
      <c r="AN1288" s="2">
        <f t="shared" ref="AN1288:AN1319" si="545">IF($C1288=0,"-",S1288/$C1288)</f>
        <v>5.0025012506253123E-4</v>
      </c>
      <c r="AP1288" t="s">
        <v>918</v>
      </c>
      <c r="AQ1288" t="s">
        <v>1638</v>
      </c>
      <c r="AT1288" s="93" t="s">
        <v>852</v>
      </c>
      <c r="AU1288" s="92" t="s">
        <v>1801</v>
      </c>
      <c r="AV1288" s="83" t="str">
        <f t="shared" ref="AV1288:AV1319" si="546">AT1288&amp;AU1288</f>
        <v>26001</v>
      </c>
      <c r="AX1288" s="7" t="s">
        <v>3753</v>
      </c>
    </row>
    <row r="1289" spans="1:50" hidden="1" outlineLevel="1">
      <c r="A1289" t="s">
        <v>919</v>
      </c>
      <c r="B1289" t="s">
        <v>1638</v>
      </c>
      <c r="C1289" s="1">
        <f t="shared" si="535"/>
        <v>4366</v>
      </c>
      <c r="D1289" s="7">
        <f>RANK(N1289,(N1289:P1289,Q1289:AE1289))</f>
        <v>2</v>
      </c>
      <c r="E1289" s="7">
        <f>RANK(O1289,(N1289:P1289,Q1289:AE1289))</f>
        <v>1</v>
      </c>
      <c r="F1289" s="7">
        <f>IF(P1289&gt;0,RANK(P1289,(N1289:P1289,Q1289:AE1289)),0)</f>
        <v>3</v>
      </c>
      <c r="G1289" s="1">
        <f t="shared" si="536"/>
        <v>71</v>
      </c>
      <c r="H1289" s="2">
        <f t="shared" si="537"/>
        <v>1.6262024736601009E-2</v>
      </c>
      <c r="I1289" s="2"/>
      <c r="J1289" s="2">
        <f t="shared" si="538"/>
        <v>0.47434722858451672</v>
      </c>
      <c r="K1289" s="2">
        <f t="shared" si="539"/>
        <v>0.49060925332111771</v>
      </c>
      <c r="L1289" s="2">
        <f t="shared" si="540"/>
        <v>2.8859367842418691E-2</v>
      </c>
      <c r="M1289" s="2">
        <f t="shared" si="541"/>
        <v>6.1841502519468759E-3</v>
      </c>
      <c r="N1289" s="1">
        <v>2071</v>
      </c>
      <c r="O1289" s="1">
        <v>2142</v>
      </c>
      <c r="P1289" s="1">
        <v>126</v>
      </c>
      <c r="Q1289" s="1">
        <v>4</v>
      </c>
      <c r="R1289" s="1">
        <v>16</v>
      </c>
      <c r="S1289" s="1">
        <v>4</v>
      </c>
      <c r="T1289" s="1">
        <v>3</v>
      </c>
      <c r="AG1289" s="7">
        <f>IF(Q1289&gt;0,RANK(Q1289,(N1289:P1289,Q1289:AE1289)),0)</f>
        <v>5</v>
      </c>
      <c r="AH1289" s="7">
        <f>IF(R1289&gt;0,RANK(R1289,(N1289:P1289,Q1289:AE1289)),0)</f>
        <v>4</v>
      </c>
      <c r="AI1289" s="7">
        <f>IF(T1289&gt;0,RANK(T1289,(N1289:P1289,Q1289:AE1289)),0)</f>
        <v>7</v>
      </c>
      <c r="AJ1289" s="7">
        <f>IF(S1289&gt;0,RANK(S1289,(N1289:P1289,Q1289:AE1289)),0)</f>
        <v>5</v>
      </c>
      <c r="AK1289" s="2">
        <f t="shared" si="542"/>
        <v>9.1617040769583142E-4</v>
      </c>
      <c r="AL1289" s="2">
        <f t="shared" si="543"/>
        <v>3.6646816307833257E-3</v>
      </c>
      <c r="AM1289" s="2">
        <f t="shared" si="544"/>
        <v>6.8712780577187354E-4</v>
      </c>
      <c r="AN1289" s="2">
        <f t="shared" si="545"/>
        <v>9.1617040769583142E-4</v>
      </c>
      <c r="AP1289" t="s">
        <v>919</v>
      </c>
      <c r="AQ1289" t="s">
        <v>1638</v>
      </c>
      <c r="AT1289" s="93" t="s">
        <v>852</v>
      </c>
      <c r="AU1289" s="92" t="s">
        <v>1802</v>
      </c>
      <c r="AV1289" s="83" t="str">
        <f t="shared" si="546"/>
        <v>26003</v>
      </c>
      <c r="AX1289" s="7" t="s">
        <v>3753</v>
      </c>
    </row>
    <row r="1290" spans="1:50" hidden="1" outlineLevel="1">
      <c r="A1290" t="s">
        <v>1231</v>
      </c>
      <c r="B1290" t="s">
        <v>1638</v>
      </c>
      <c r="C1290" s="1">
        <f t="shared" si="535"/>
        <v>44891</v>
      </c>
      <c r="D1290" s="7">
        <f>RANK(N1290,(N1290:P1290,Q1290:AE1290))</f>
        <v>2</v>
      </c>
      <c r="E1290" s="7">
        <f>RANK(O1290,(N1290:P1290,Q1290:AE1290))</f>
        <v>1</v>
      </c>
      <c r="F1290" s="7">
        <f>IF(P1290&gt;0,RANK(P1290,(N1290:P1290,Q1290:AE1290)),0)</f>
        <v>3</v>
      </c>
      <c r="G1290" s="1">
        <f t="shared" si="536"/>
        <v>12702</v>
      </c>
      <c r="H1290" s="2">
        <f t="shared" si="537"/>
        <v>0.28295203938428637</v>
      </c>
      <c r="I1290" s="2"/>
      <c r="J1290" s="2">
        <f t="shared" si="538"/>
        <v>0.34516941034951326</v>
      </c>
      <c r="K1290" s="2">
        <f t="shared" si="539"/>
        <v>0.62812144973379969</v>
      </c>
      <c r="L1290" s="2">
        <f t="shared" si="540"/>
        <v>2.0716847474994988E-2</v>
      </c>
      <c r="M1290" s="2">
        <f t="shared" si="541"/>
        <v>5.9922924416920091E-3</v>
      </c>
      <c r="N1290" s="1">
        <v>15495</v>
      </c>
      <c r="O1290" s="1">
        <v>28197</v>
      </c>
      <c r="P1290" s="1">
        <v>930</v>
      </c>
      <c r="Q1290" s="1">
        <v>12</v>
      </c>
      <c r="R1290" s="1">
        <v>176</v>
      </c>
      <c r="S1290" s="1">
        <v>58</v>
      </c>
      <c r="T1290" s="1">
        <v>23</v>
      </c>
      <c r="AG1290" s="7">
        <f>IF(Q1290&gt;0,RANK(Q1290,(N1290:P1290,Q1290:AE1290)),0)</f>
        <v>7</v>
      </c>
      <c r="AH1290" s="7">
        <f>IF(R1290&gt;0,RANK(R1290,(N1290:P1290,Q1290:AE1290)),0)</f>
        <v>4</v>
      </c>
      <c r="AI1290" s="7">
        <f>IF(T1290&gt;0,RANK(T1290,(N1290:P1290,Q1290:AE1290)),0)</f>
        <v>6</v>
      </c>
      <c r="AJ1290" s="7">
        <f>IF(S1290&gt;0,RANK(S1290,(N1290:P1290,Q1290:AE1290)),0)</f>
        <v>5</v>
      </c>
      <c r="AK1290" s="2">
        <f t="shared" si="542"/>
        <v>2.6731416096767728E-4</v>
      </c>
      <c r="AL1290" s="2">
        <f t="shared" si="543"/>
        <v>3.9206076941925997E-3</v>
      </c>
      <c r="AM1290" s="2">
        <f t="shared" si="544"/>
        <v>5.123521418547147E-4</v>
      </c>
      <c r="AN1290" s="2">
        <f t="shared" si="545"/>
        <v>1.2920184446771068E-3</v>
      </c>
      <c r="AP1290" t="s">
        <v>1231</v>
      </c>
      <c r="AQ1290" t="s">
        <v>1638</v>
      </c>
      <c r="AT1290" s="93" t="s">
        <v>852</v>
      </c>
      <c r="AU1290" s="92" t="s">
        <v>1803</v>
      </c>
      <c r="AV1290" s="83" t="str">
        <f t="shared" si="546"/>
        <v>26005</v>
      </c>
      <c r="AX1290" s="7" t="s">
        <v>3753</v>
      </c>
    </row>
    <row r="1291" spans="1:50" hidden="1" outlineLevel="1">
      <c r="A1291" t="s">
        <v>1717</v>
      </c>
      <c r="B1291" t="s">
        <v>1638</v>
      </c>
      <c r="C1291" s="1">
        <f t="shared" si="535"/>
        <v>14132</v>
      </c>
      <c r="D1291" s="7">
        <f>RANK(N1291,(N1291:P1291,Q1291:AE1291))</f>
        <v>1</v>
      </c>
      <c r="E1291" s="7">
        <f>RANK(O1291,(N1291:P1291,Q1291:AE1291))</f>
        <v>2</v>
      </c>
      <c r="F1291" s="7">
        <f>IF(P1291&gt;0,RANK(P1291,(N1291:P1291,Q1291:AE1291)),0)</f>
        <v>3</v>
      </c>
      <c r="G1291" s="1">
        <f t="shared" si="536"/>
        <v>284</v>
      </c>
      <c r="H1291" s="2">
        <f t="shared" si="537"/>
        <v>2.0096235493914521E-2</v>
      </c>
      <c r="I1291" s="2"/>
      <c r="J1291" s="2">
        <f t="shared" si="538"/>
        <v>0.49908010189640534</v>
      </c>
      <c r="K1291" s="2">
        <f t="shared" si="539"/>
        <v>0.4789838664024908</v>
      </c>
      <c r="L1291" s="2">
        <f t="shared" si="540"/>
        <v>1.8539484857061986E-2</v>
      </c>
      <c r="M1291" s="2">
        <f t="shared" si="541"/>
        <v>3.3965468440419339E-3</v>
      </c>
      <c r="N1291" s="1">
        <v>7053</v>
      </c>
      <c r="O1291" s="1">
        <v>6769</v>
      </c>
      <c r="P1291" s="1">
        <v>262</v>
      </c>
      <c r="Q1291" s="1">
        <v>3</v>
      </c>
      <c r="R1291" s="1">
        <v>33</v>
      </c>
      <c r="S1291" s="1">
        <v>6</v>
      </c>
      <c r="T1291" s="1">
        <v>6</v>
      </c>
      <c r="AG1291" s="7">
        <f>IF(Q1291&gt;0,RANK(Q1291,(N1291:P1291,Q1291:AE1291)),0)</f>
        <v>7</v>
      </c>
      <c r="AH1291" s="7">
        <f>IF(R1291&gt;0,RANK(R1291,(N1291:P1291,Q1291:AE1291)),0)</f>
        <v>4</v>
      </c>
      <c r="AI1291" s="7">
        <f>IF(T1291&gt;0,RANK(T1291,(N1291:P1291,Q1291:AE1291)),0)</f>
        <v>5</v>
      </c>
      <c r="AJ1291" s="7">
        <f>IF(S1291&gt;0,RANK(S1291,(N1291:P1291,Q1291:AE1291)),0)</f>
        <v>5</v>
      </c>
      <c r="AK1291" s="2">
        <f t="shared" si="542"/>
        <v>2.1228417775261818E-4</v>
      </c>
      <c r="AL1291" s="2">
        <f t="shared" si="543"/>
        <v>2.3351259552788E-3</v>
      </c>
      <c r="AM1291" s="2">
        <f t="shared" si="544"/>
        <v>4.2456835550523637E-4</v>
      </c>
      <c r="AN1291" s="2">
        <f t="shared" si="545"/>
        <v>4.2456835550523637E-4</v>
      </c>
      <c r="AP1291" t="s">
        <v>1717</v>
      </c>
      <c r="AQ1291" t="s">
        <v>1638</v>
      </c>
      <c r="AT1291" s="93" t="s">
        <v>852</v>
      </c>
      <c r="AU1291" s="92" t="s">
        <v>2150</v>
      </c>
      <c r="AV1291" s="83" t="str">
        <f t="shared" si="546"/>
        <v>26007</v>
      </c>
      <c r="AX1291" s="7" t="s">
        <v>3753</v>
      </c>
    </row>
    <row r="1292" spans="1:50" hidden="1" outlineLevel="1">
      <c r="A1292" t="s">
        <v>1797</v>
      </c>
      <c r="B1292" t="s">
        <v>1638</v>
      </c>
      <c r="C1292" s="1">
        <f t="shared" si="535"/>
        <v>11507</v>
      </c>
      <c r="D1292" s="7">
        <f>RANK(N1292,(N1292:P1292,Q1292:AE1292))</f>
        <v>2</v>
      </c>
      <c r="E1292" s="7">
        <f>RANK(O1292,(N1292:P1292,Q1292:AE1292))</f>
        <v>1</v>
      </c>
      <c r="F1292" s="7">
        <f>IF(P1292&gt;0,RANK(P1292,(N1292:P1292,Q1292:AE1292)),0)</f>
        <v>3</v>
      </c>
      <c r="G1292" s="1">
        <f t="shared" si="536"/>
        <v>2451</v>
      </c>
      <c r="H1292" s="2">
        <f t="shared" si="537"/>
        <v>0.21300078213261492</v>
      </c>
      <c r="I1292" s="2"/>
      <c r="J1292" s="2">
        <f t="shared" si="538"/>
        <v>0.3762057877813505</v>
      </c>
      <c r="K1292" s="2">
        <f t="shared" si="539"/>
        <v>0.58920656991396536</v>
      </c>
      <c r="L1292" s="2">
        <f t="shared" si="540"/>
        <v>2.7113930650908141E-2</v>
      </c>
      <c r="M1292" s="2">
        <f t="shared" si="541"/>
        <v>7.4737116537759996E-3</v>
      </c>
      <c r="N1292" s="1">
        <v>4329</v>
      </c>
      <c r="O1292" s="1">
        <v>6780</v>
      </c>
      <c r="P1292" s="1">
        <v>312</v>
      </c>
      <c r="Q1292" s="1">
        <v>25</v>
      </c>
      <c r="R1292" s="1">
        <v>43</v>
      </c>
      <c r="S1292" s="1">
        <v>14</v>
      </c>
      <c r="T1292" s="1">
        <v>4</v>
      </c>
      <c r="AG1292" s="7">
        <f>IF(Q1292&gt;0,RANK(Q1292,(N1292:P1292,Q1292:AE1292)),0)</f>
        <v>5</v>
      </c>
      <c r="AH1292" s="7">
        <f>IF(R1292&gt;0,RANK(R1292,(N1292:P1292,Q1292:AE1292)),0)</f>
        <v>4</v>
      </c>
      <c r="AI1292" s="7">
        <f>IF(T1292&gt;0,RANK(T1292,(N1292:P1292,Q1292:AE1292)),0)</f>
        <v>7</v>
      </c>
      <c r="AJ1292" s="7">
        <f>IF(S1292&gt;0,RANK(S1292,(N1292:P1292,Q1292:AE1292)),0)</f>
        <v>6</v>
      </c>
      <c r="AK1292" s="2">
        <f t="shared" si="542"/>
        <v>2.1725905970278962E-3</v>
      </c>
      <c r="AL1292" s="2">
        <f t="shared" si="543"/>
        <v>3.7368558268879811E-3</v>
      </c>
      <c r="AM1292" s="2">
        <f t="shared" si="544"/>
        <v>3.4761449552446336E-4</v>
      </c>
      <c r="AN1292" s="2">
        <f t="shared" si="545"/>
        <v>1.2166507343356217E-3</v>
      </c>
      <c r="AP1292" t="s">
        <v>1797</v>
      </c>
      <c r="AQ1292" t="s">
        <v>1638</v>
      </c>
      <c r="AT1292" s="93" t="s">
        <v>852</v>
      </c>
      <c r="AU1292" s="92" t="s">
        <v>2454</v>
      </c>
      <c r="AV1292" s="83" t="str">
        <f t="shared" si="546"/>
        <v>26009</v>
      </c>
      <c r="AX1292" s="7" t="s">
        <v>3753</v>
      </c>
    </row>
    <row r="1293" spans="1:50" hidden="1" outlineLevel="1">
      <c r="A1293" t="s">
        <v>783</v>
      </c>
      <c r="B1293" t="s">
        <v>1638</v>
      </c>
      <c r="C1293" s="1">
        <f t="shared" si="535"/>
        <v>7267</v>
      </c>
      <c r="D1293" s="7">
        <f>RANK(N1293,(N1293:P1293,Q1293:AE1293))</f>
        <v>1</v>
      </c>
      <c r="E1293" s="7">
        <f>RANK(O1293,(N1293:P1293,Q1293:AE1293))</f>
        <v>2</v>
      </c>
      <c r="F1293" s="7">
        <f>IF(P1293&gt;0,RANK(P1293,(N1293:P1293,Q1293:AE1293)),0)</f>
        <v>3</v>
      </c>
      <c r="G1293" s="1">
        <f t="shared" si="536"/>
        <v>264</v>
      </c>
      <c r="H1293" s="2">
        <f t="shared" si="537"/>
        <v>3.6328608779413789E-2</v>
      </c>
      <c r="I1293" s="2"/>
      <c r="J1293" s="2">
        <f t="shared" si="538"/>
        <v>0.5070868308793175</v>
      </c>
      <c r="K1293" s="2">
        <f t="shared" si="539"/>
        <v>0.4707582220999037</v>
      </c>
      <c r="L1293" s="2">
        <f t="shared" si="540"/>
        <v>1.6100178890876567E-2</v>
      </c>
      <c r="M1293" s="2">
        <f t="shared" si="541"/>
        <v>6.0547681299022368E-3</v>
      </c>
      <c r="N1293" s="1">
        <v>3685</v>
      </c>
      <c r="O1293" s="1">
        <v>3421</v>
      </c>
      <c r="P1293" s="1">
        <v>117</v>
      </c>
      <c r="Q1293" s="1">
        <v>6</v>
      </c>
      <c r="R1293" s="1">
        <v>25</v>
      </c>
      <c r="S1293" s="1">
        <v>10</v>
      </c>
      <c r="T1293" s="1">
        <v>3</v>
      </c>
      <c r="AG1293" s="7">
        <f>IF(Q1293&gt;0,RANK(Q1293,(N1293:P1293,Q1293:AE1293)),0)</f>
        <v>6</v>
      </c>
      <c r="AH1293" s="7">
        <f>IF(R1293&gt;0,RANK(R1293,(N1293:P1293,Q1293:AE1293)),0)</f>
        <v>4</v>
      </c>
      <c r="AI1293" s="7">
        <f>IF(T1293&gt;0,RANK(T1293,(N1293:P1293,Q1293:AE1293)),0)</f>
        <v>7</v>
      </c>
      <c r="AJ1293" s="7">
        <f>IF(S1293&gt;0,RANK(S1293,(N1293:P1293,Q1293:AE1293)),0)</f>
        <v>5</v>
      </c>
      <c r="AK1293" s="2">
        <f t="shared" si="542"/>
        <v>8.2565019953213152E-4</v>
      </c>
      <c r="AL1293" s="2">
        <f t="shared" si="543"/>
        <v>3.4402091647172148E-3</v>
      </c>
      <c r="AM1293" s="2">
        <f t="shared" si="544"/>
        <v>4.1282509976606576E-4</v>
      </c>
      <c r="AN1293" s="2">
        <f t="shared" si="545"/>
        <v>1.3760836658868859E-3</v>
      </c>
      <c r="AP1293" t="s">
        <v>783</v>
      </c>
      <c r="AQ1293" t="s">
        <v>1638</v>
      </c>
      <c r="AT1293" s="93" t="s">
        <v>852</v>
      </c>
      <c r="AU1293" s="92" t="s">
        <v>2455</v>
      </c>
      <c r="AV1293" s="83" t="str">
        <f t="shared" si="546"/>
        <v>26011</v>
      </c>
      <c r="AX1293" s="7" t="s">
        <v>3753</v>
      </c>
    </row>
    <row r="1294" spans="1:50" hidden="1" outlineLevel="1">
      <c r="A1294" t="s">
        <v>3048</v>
      </c>
      <c r="B1294" t="s">
        <v>1638</v>
      </c>
      <c r="C1294" s="1">
        <f t="shared" si="535"/>
        <v>3393</v>
      </c>
      <c r="D1294" s="7">
        <f>RANK(N1294,(N1294:P1294,Q1294:AE1294))</f>
        <v>2</v>
      </c>
      <c r="E1294" s="7">
        <f>RANK(O1294,(N1294:P1294,Q1294:AE1294))</f>
        <v>1</v>
      </c>
      <c r="F1294" s="7">
        <f>IF(P1294&gt;0,RANK(P1294,(N1294:P1294,Q1294:AE1294)),0)</f>
        <v>3</v>
      </c>
      <c r="G1294" s="1">
        <f t="shared" si="536"/>
        <v>436</v>
      </c>
      <c r="H1294" s="2">
        <f t="shared" si="537"/>
        <v>0.12849985263778368</v>
      </c>
      <c r="I1294" s="2"/>
      <c r="J1294" s="2">
        <f t="shared" si="538"/>
        <v>0.412614205717654</v>
      </c>
      <c r="K1294" s="2">
        <f t="shared" si="539"/>
        <v>0.54111405835543769</v>
      </c>
      <c r="L1294" s="2">
        <f t="shared" si="540"/>
        <v>4.1556145004420869E-2</v>
      </c>
      <c r="M1294" s="2">
        <f t="shared" si="541"/>
        <v>4.7155909224873838E-3</v>
      </c>
      <c r="N1294" s="1">
        <v>1400</v>
      </c>
      <c r="O1294" s="1">
        <v>1836</v>
      </c>
      <c r="P1294" s="1">
        <v>141</v>
      </c>
      <c r="Q1294" s="1">
        <v>1</v>
      </c>
      <c r="R1294" s="1">
        <v>11</v>
      </c>
      <c r="S1294" s="1">
        <v>3</v>
      </c>
      <c r="T1294" s="1">
        <v>1</v>
      </c>
      <c r="AG1294" s="7">
        <f>IF(Q1294&gt;0,RANK(Q1294,(N1294:P1294,Q1294:AE1294)),0)</f>
        <v>6</v>
      </c>
      <c r="AH1294" s="7">
        <f>IF(R1294&gt;0,RANK(R1294,(N1294:P1294,Q1294:AE1294)),0)</f>
        <v>4</v>
      </c>
      <c r="AI1294" s="7">
        <f>IF(T1294&gt;0,RANK(T1294,(N1294:P1294,Q1294:AE1294)),0)</f>
        <v>6</v>
      </c>
      <c r="AJ1294" s="7">
        <f>IF(S1294&gt;0,RANK(S1294,(N1294:P1294,Q1294:AE1294)),0)</f>
        <v>5</v>
      </c>
      <c r="AK1294" s="2">
        <f t="shared" si="542"/>
        <v>2.9472443265546712E-4</v>
      </c>
      <c r="AL1294" s="2">
        <f t="shared" si="543"/>
        <v>3.2419687592101384E-3</v>
      </c>
      <c r="AM1294" s="2">
        <f t="shared" si="544"/>
        <v>2.9472443265546712E-4</v>
      </c>
      <c r="AN1294" s="2">
        <f t="shared" si="545"/>
        <v>8.8417329796640137E-4</v>
      </c>
      <c r="AP1294" t="s">
        <v>3048</v>
      </c>
      <c r="AQ1294" t="s">
        <v>1638</v>
      </c>
      <c r="AT1294" s="93" t="s">
        <v>852</v>
      </c>
      <c r="AU1294" s="92" t="s">
        <v>2456</v>
      </c>
      <c r="AV1294" s="83" t="str">
        <f t="shared" si="546"/>
        <v>26013</v>
      </c>
      <c r="AX1294" s="7" t="s">
        <v>3753</v>
      </c>
    </row>
    <row r="1295" spans="1:50" hidden="1" outlineLevel="1">
      <c r="A1295" t="s">
        <v>1239</v>
      </c>
      <c r="B1295" t="s">
        <v>1638</v>
      </c>
      <c r="C1295" s="1">
        <f t="shared" si="535"/>
        <v>26244</v>
      </c>
      <c r="D1295" s="7">
        <f>RANK(N1295,(N1295:P1295,Q1295:AE1295))</f>
        <v>2</v>
      </c>
      <c r="E1295" s="7">
        <f>RANK(O1295,(N1295:P1295,Q1295:AE1295))</f>
        <v>1</v>
      </c>
      <c r="F1295" s="7">
        <f>IF(P1295&gt;0,RANK(P1295,(N1295:P1295,Q1295:AE1295)),0)</f>
        <v>3</v>
      </c>
      <c r="G1295" s="1">
        <f t="shared" si="536"/>
        <v>5947</v>
      </c>
      <c r="H1295" s="2">
        <f t="shared" si="537"/>
        <v>0.22660417619265355</v>
      </c>
      <c r="I1295" s="2"/>
      <c r="J1295" s="2">
        <f t="shared" si="538"/>
        <v>0.37223746380124983</v>
      </c>
      <c r="K1295" s="2">
        <f t="shared" si="539"/>
        <v>0.59884163999390339</v>
      </c>
      <c r="L1295" s="2">
        <f t="shared" si="540"/>
        <v>2.3319615912208505E-2</v>
      </c>
      <c r="M1295" s="2">
        <f t="shared" si="541"/>
        <v>5.6012802926383304E-3</v>
      </c>
      <c r="N1295" s="1">
        <v>9769</v>
      </c>
      <c r="O1295" s="1">
        <v>15716</v>
      </c>
      <c r="P1295" s="1">
        <v>612</v>
      </c>
      <c r="Q1295" s="1">
        <v>14</v>
      </c>
      <c r="R1295" s="1">
        <v>89</v>
      </c>
      <c r="S1295" s="1">
        <v>18</v>
      </c>
      <c r="T1295" s="1">
        <v>26</v>
      </c>
      <c r="AG1295" s="7">
        <f>IF(Q1295&gt;0,RANK(Q1295,(N1295:P1295,Q1295:AE1295)),0)</f>
        <v>7</v>
      </c>
      <c r="AH1295" s="7">
        <f>IF(R1295&gt;0,RANK(R1295,(N1295:P1295,Q1295:AE1295)),0)</f>
        <v>4</v>
      </c>
      <c r="AI1295" s="7">
        <f>IF(T1295&gt;0,RANK(T1295,(N1295:P1295,Q1295:AE1295)),0)</f>
        <v>5</v>
      </c>
      <c r="AJ1295" s="7">
        <f>IF(S1295&gt;0,RANK(S1295,(N1295:P1295,Q1295:AE1295)),0)</f>
        <v>6</v>
      </c>
      <c r="AK1295" s="2">
        <f t="shared" si="542"/>
        <v>5.33455265965554E-4</v>
      </c>
      <c r="AL1295" s="2">
        <f t="shared" si="543"/>
        <v>3.3912513336381649E-3</v>
      </c>
      <c r="AM1295" s="2">
        <f t="shared" si="544"/>
        <v>9.9070263679317178E-4</v>
      </c>
      <c r="AN1295" s="2">
        <f t="shared" si="545"/>
        <v>6.8587105624142656E-4</v>
      </c>
      <c r="AP1295" t="s">
        <v>1239</v>
      </c>
      <c r="AQ1295" t="s">
        <v>1638</v>
      </c>
      <c r="AT1295" s="93" t="s">
        <v>852</v>
      </c>
      <c r="AU1295" s="92" t="s">
        <v>1466</v>
      </c>
      <c r="AV1295" s="83" t="str">
        <f t="shared" si="546"/>
        <v>26015</v>
      </c>
      <c r="AX1295" s="7" t="s">
        <v>3753</v>
      </c>
    </row>
    <row r="1296" spans="1:50" hidden="1" outlineLevel="1">
      <c r="A1296" t="s">
        <v>3708</v>
      </c>
      <c r="B1296" t="s">
        <v>1638</v>
      </c>
      <c r="C1296" s="1">
        <f t="shared" si="535"/>
        <v>51636</v>
      </c>
      <c r="D1296" s="7">
        <f>RANK(N1296,(N1296:P1296,Q1296:AE1296))</f>
        <v>1</v>
      </c>
      <c r="E1296" s="7">
        <f>RANK(O1296,(N1296:P1296,Q1296:AE1296))</f>
        <v>2</v>
      </c>
      <c r="F1296" s="7">
        <f>IF(P1296&gt;0,RANK(P1296,(N1296:P1296,Q1296:AE1296)),0)</f>
        <v>3</v>
      </c>
      <c r="G1296" s="1">
        <f t="shared" si="536"/>
        <v>6101</v>
      </c>
      <c r="H1296" s="2">
        <f t="shared" si="537"/>
        <v>0.11815400108451468</v>
      </c>
      <c r="I1296" s="2"/>
      <c r="J1296" s="2">
        <f t="shared" si="538"/>
        <v>0.54711828956541952</v>
      </c>
      <c r="K1296" s="2">
        <f t="shared" si="539"/>
        <v>0.42896428848090479</v>
      </c>
      <c r="L1296" s="2">
        <f t="shared" si="540"/>
        <v>1.8824076225888914E-2</v>
      </c>
      <c r="M1296" s="2">
        <f t="shared" si="541"/>
        <v>5.0933457277867744E-3</v>
      </c>
      <c r="N1296" s="1">
        <v>28251</v>
      </c>
      <c r="O1296" s="1">
        <v>22150</v>
      </c>
      <c r="P1296" s="1">
        <v>972</v>
      </c>
      <c r="Q1296" s="1">
        <v>24</v>
      </c>
      <c r="R1296" s="1">
        <v>159</v>
      </c>
      <c r="S1296" s="1">
        <v>58</v>
      </c>
      <c r="T1296" s="1">
        <v>22</v>
      </c>
      <c r="AG1296" s="7">
        <f>IF(Q1296&gt;0,RANK(Q1296,(N1296:P1296,Q1296:AE1296)),0)</f>
        <v>6</v>
      </c>
      <c r="AH1296" s="7">
        <f>IF(R1296&gt;0,RANK(R1296,(N1296:P1296,Q1296:AE1296)),0)</f>
        <v>4</v>
      </c>
      <c r="AI1296" s="7">
        <f>IF(T1296&gt;0,RANK(T1296,(N1296:P1296,Q1296:AE1296)),0)</f>
        <v>7</v>
      </c>
      <c r="AJ1296" s="7">
        <f>IF(S1296&gt;0,RANK(S1296,(N1296:P1296,Q1296:AE1296)),0)</f>
        <v>5</v>
      </c>
      <c r="AK1296" s="2">
        <f t="shared" si="542"/>
        <v>4.6479200557750407E-4</v>
      </c>
      <c r="AL1296" s="2">
        <f t="shared" si="543"/>
        <v>3.0792470369509647E-3</v>
      </c>
      <c r="AM1296" s="2">
        <f t="shared" si="544"/>
        <v>4.2605933844604539E-4</v>
      </c>
      <c r="AN1296" s="2">
        <f t="shared" si="545"/>
        <v>1.1232473468123015E-3</v>
      </c>
      <c r="AP1296" t="s">
        <v>3708</v>
      </c>
      <c r="AQ1296" t="s">
        <v>1638</v>
      </c>
      <c r="AT1296" s="93" t="s">
        <v>852</v>
      </c>
      <c r="AU1296" s="92" t="s">
        <v>1467</v>
      </c>
      <c r="AV1296" s="83" t="str">
        <f t="shared" si="546"/>
        <v>26017</v>
      </c>
      <c r="AX1296" s="7" t="s">
        <v>3753</v>
      </c>
    </row>
    <row r="1297" spans="1:50" hidden="1" outlineLevel="1">
      <c r="A1297" t="s">
        <v>1232</v>
      </c>
      <c r="B1297" t="s">
        <v>1638</v>
      </c>
      <c r="C1297" s="1">
        <f t="shared" si="535"/>
        <v>8072</v>
      </c>
      <c r="D1297" s="7">
        <f>RANK(N1297,(N1297:P1297,Q1297:AE1297))</f>
        <v>2</v>
      </c>
      <c r="E1297" s="7">
        <f>RANK(O1297,(N1297:P1297,Q1297:AE1297))</f>
        <v>1</v>
      </c>
      <c r="F1297" s="7">
        <f>IF(P1297&gt;0,RANK(P1297,(N1297:P1297,Q1297:AE1297)),0)</f>
        <v>3</v>
      </c>
      <c r="G1297" s="1">
        <f t="shared" si="536"/>
        <v>626</v>
      </c>
      <c r="H1297" s="2">
        <f t="shared" si="537"/>
        <v>7.7552031714568884E-2</v>
      </c>
      <c r="I1297" s="2"/>
      <c r="J1297" s="2">
        <f t="shared" si="538"/>
        <v>0.43929633300297322</v>
      </c>
      <c r="K1297" s="2">
        <f t="shared" si="539"/>
        <v>0.51684836471754214</v>
      </c>
      <c r="L1297" s="2">
        <f t="shared" si="540"/>
        <v>3.865213082259663E-2</v>
      </c>
      <c r="M1297" s="2">
        <f t="shared" si="541"/>
        <v>5.203171456888013E-3</v>
      </c>
      <c r="N1297" s="1">
        <v>3546</v>
      </c>
      <c r="O1297" s="1">
        <v>4172</v>
      </c>
      <c r="P1297" s="1">
        <v>312</v>
      </c>
      <c r="Q1297" s="1">
        <v>1</v>
      </c>
      <c r="R1297" s="1">
        <v>26</v>
      </c>
      <c r="S1297" s="1">
        <v>12</v>
      </c>
      <c r="T1297" s="1">
        <v>3</v>
      </c>
      <c r="AG1297" s="7">
        <f>IF(Q1297&gt;0,RANK(Q1297,(N1297:P1297,Q1297:AE1297)),0)</f>
        <v>7</v>
      </c>
      <c r="AH1297" s="7">
        <f>IF(R1297&gt;0,RANK(R1297,(N1297:P1297,Q1297:AE1297)),0)</f>
        <v>4</v>
      </c>
      <c r="AI1297" s="7">
        <f>IF(T1297&gt;0,RANK(T1297,(N1297:P1297,Q1297:AE1297)),0)</f>
        <v>6</v>
      </c>
      <c r="AJ1297" s="7">
        <f>IF(S1297&gt;0,RANK(S1297,(N1297:P1297,Q1297:AE1297)),0)</f>
        <v>5</v>
      </c>
      <c r="AK1297" s="2">
        <f t="shared" si="542"/>
        <v>1.2388503468780971E-4</v>
      </c>
      <c r="AL1297" s="2">
        <f t="shared" si="543"/>
        <v>3.2210109018830525E-3</v>
      </c>
      <c r="AM1297" s="2">
        <f t="shared" si="544"/>
        <v>3.7165510406342913E-4</v>
      </c>
      <c r="AN1297" s="2">
        <f t="shared" si="545"/>
        <v>1.4866204162537165E-3</v>
      </c>
      <c r="AP1297" t="s">
        <v>1232</v>
      </c>
      <c r="AQ1297" t="s">
        <v>1638</v>
      </c>
      <c r="AT1297" s="93" t="s">
        <v>852</v>
      </c>
      <c r="AU1297" s="92" t="s">
        <v>1468</v>
      </c>
      <c r="AV1297" s="83" t="str">
        <f t="shared" si="546"/>
        <v>26019</v>
      </c>
      <c r="AX1297" s="7" t="s">
        <v>3753</v>
      </c>
    </row>
    <row r="1298" spans="1:50" hidden="1" outlineLevel="1">
      <c r="A1298" t="s">
        <v>738</v>
      </c>
      <c r="B1298" t="s">
        <v>1638</v>
      </c>
      <c r="C1298" s="1">
        <f t="shared" si="535"/>
        <v>65241</v>
      </c>
      <c r="D1298" s="7">
        <f>RANK(N1298,(N1298:P1298,Q1298:AE1298))</f>
        <v>2</v>
      </c>
      <c r="E1298" s="7">
        <f>RANK(O1298,(N1298:P1298,Q1298:AE1298))</f>
        <v>1</v>
      </c>
      <c r="F1298" s="7">
        <f>IF(P1298&gt;0,RANK(P1298,(N1298:P1298,Q1298:AE1298)),0)</f>
        <v>3</v>
      </c>
      <c r="G1298" s="1">
        <f t="shared" si="536"/>
        <v>7537</v>
      </c>
      <c r="H1298" s="2">
        <f t="shared" si="537"/>
        <v>0.115525513097592</v>
      </c>
      <c r="I1298" s="2"/>
      <c r="J1298" s="2">
        <f t="shared" si="538"/>
        <v>0.43150779417850738</v>
      </c>
      <c r="K1298" s="2">
        <f t="shared" si="539"/>
        <v>0.54703330727609933</v>
      </c>
      <c r="L1298" s="2">
        <f t="shared" si="540"/>
        <v>1.7688263515274139E-2</v>
      </c>
      <c r="M1298" s="2">
        <f t="shared" si="541"/>
        <v>3.7706350301191516E-3</v>
      </c>
      <c r="N1298" s="1">
        <v>28152</v>
      </c>
      <c r="O1298" s="1">
        <v>35689</v>
      </c>
      <c r="P1298" s="1">
        <v>1154</v>
      </c>
      <c r="Q1298" s="1">
        <v>24</v>
      </c>
      <c r="R1298" s="1">
        <v>152</v>
      </c>
      <c r="S1298" s="1">
        <v>51</v>
      </c>
      <c r="T1298" s="1">
        <v>19</v>
      </c>
      <c r="AG1298" s="7">
        <f>IF(Q1298&gt;0,RANK(Q1298,(N1298:P1298,Q1298:AE1298)),0)</f>
        <v>6</v>
      </c>
      <c r="AH1298" s="7">
        <f>IF(R1298&gt;0,RANK(R1298,(N1298:P1298,Q1298:AE1298)),0)</f>
        <v>4</v>
      </c>
      <c r="AI1298" s="7">
        <f>IF(T1298&gt;0,RANK(T1298,(N1298:P1298,Q1298:AE1298)),0)</f>
        <v>7</v>
      </c>
      <c r="AJ1298" s="7">
        <f>IF(S1298&gt;0,RANK(S1298,(N1298:P1298,Q1298:AE1298)),0)</f>
        <v>5</v>
      </c>
      <c r="AK1298" s="2">
        <f t="shared" si="542"/>
        <v>3.6786683220674119E-4</v>
      </c>
      <c r="AL1298" s="2">
        <f t="shared" si="543"/>
        <v>2.329823270642694E-3</v>
      </c>
      <c r="AM1298" s="2">
        <f t="shared" si="544"/>
        <v>2.9122790883033675E-4</v>
      </c>
      <c r="AN1298" s="2">
        <f t="shared" si="545"/>
        <v>7.8171701843932496E-4</v>
      </c>
      <c r="AP1298" t="s">
        <v>738</v>
      </c>
      <c r="AQ1298" t="s">
        <v>1638</v>
      </c>
      <c r="AT1298" s="93" t="s">
        <v>852</v>
      </c>
      <c r="AU1298" s="92" t="s">
        <v>458</v>
      </c>
      <c r="AV1298" s="83" t="str">
        <f t="shared" si="546"/>
        <v>26021</v>
      </c>
      <c r="AX1298" s="7" t="s">
        <v>3753</v>
      </c>
    </row>
    <row r="1299" spans="1:50" hidden="1" outlineLevel="1">
      <c r="A1299" t="s">
        <v>3206</v>
      </c>
      <c r="B1299" t="s">
        <v>1638</v>
      </c>
      <c r="C1299" s="1">
        <f t="shared" si="535"/>
        <v>15783</v>
      </c>
      <c r="D1299" s="7">
        <f>RANK(N1299,(N1299:P1299,Q1299:AE1299))</f>
        <v>2</v>
      </c>
      <c r="E1299" s="7">
        <f>RANK(O1299,(N1299:P1299,Q1299:AE1299))</f>
        <v>1</v>
      </c>
      <c r="F1299" s="7">
        <f>IF(P1299&gt;0,RANK(P1299,(N1299:P1299,Q1299:AE1299)),0)</f>
        <v>3</v>
      </c>
      <c r="G1299" s="1">
        <f t="shared" si="536"/>
        <v>2052</v>
      </c>
      <c r="H1299" s="2">
        <f t="shared" si="537"/>
        <v>0.13001330545523665</v>
      </c>
      <c r="I1299" s="2"/>
      <c r="J1299" s="2">
        <f t="shared" si="538"/>
        <v>0.42393714756383449</v>
      </c>
      <c r="K1299" s="2">
        <f t="shared" si="539"/>
        <v>0.5539504530190712</v>
      </c>
      <c r="L1299" s="2">
        <f t="shared" si="540"/>
        <v>1.7677247671545333E-2</v>
      </c>
      <c r="M1299" s="2">
        <f t="shared" si="541"/>
        <v>4.435151745548975E-3</v>
      </c>
      <c r="N1299" s="1">
        <v>6691</v>
      </c>
      <c r="O1299" s="1">
        <v>8743</v>
      </c>
      <c r="P1299" s="1">
        <v>279</v>
      </c>
      <c r="Q1299" s="1">
        <v>4</v>
      </c>
      <c r="R1299" s="1">
        <v>44</v>
      </c>
      <c r="S1299" s="1">
        <v>15</v>
      </c>
      <c r="T1299" s="1">
        <v>7</v>
      </c>
      <c r="AG1299" s="7">
        <f>IF(Q1299&gt;0,RANK(Q1299,(N1299:P1299,Q1299:AE1299)),0)</f>
        <v>7</v>
      </c>
      <c r="AH1299" s="7">
        <f>IF(R1299&gt;0,RANK(R1299,(N1299:P1299,Q1299:AE1299)),0)</f>
        <v>4</v>
      </c>
      <c r="AI1299" s="7">
        <f>IF(T1299&gt;0,RANK(T1299,(N1299:P1299,Q1299:AE1299)),0)</f>
        <v>6</v>
      </c>
      <c r="AJ1299" s="7">
        <f>IF(S1299&gt;0,RANK(S1299,(N1299:P1299,Q1299:AE1299)),0)</f>
        <v>5</v>
      </c>
      <c r="AK1299" s="2">
        <f t="shared" si="542"/>
        <v>2.534372426028005E-4</v>
      </c>
      <c r="AL1299" s="2">
        <f t="shared" si="543"/>
        <v>2.7878096686308053E-3</v>
      </c>
      <c r="AM1299" s="2">
        <f t="shared" si="544"/>
        <v>4.4351517455490082E-4</v>
      </c>
      <c r="AN1299" s="2">
        <f t="shared" si="545"/>
        <v>9.5038965976050182E-4</v>
      </c>
      <c r="AP1299" t="s">
        <v>3206</v>
      </c>
      <c r="AQ1299" t="s">
        <v>1638</v>
      </c>
      <c r="AT1299" s="93" t="s">
        <v>852</v>
      </c>
      <c r="AU1299" s="92" t="s">
        <v>459</v>
      </c>
      <c r="AV1299" s="83" t="str">
        <f t="shared" si="546"/>
        <v>26023</v>
      </c>
      <c r="AX1299" s="7" t="s">
        <v>3753</v>
      </c>
    </row>
    <row r="1300" spans="1:50" hidden="1" outlineLevel="1">
      <c r="A1300" t="s">
        <v>2717</v>
      </c>
      <c r="B1300" t="s">
        <v>1638</v>
      </c>
      <c r="C1300" s="1">
        <f t="shared" si="535"/>
        <v>55080</v>
      </c>
      <c r="D1300" s="7">
        <f>RANK(N1300,(N1300:P1300,Q1300:AE1300))</f>
        <v>1</v>
      </c>
      <c r="E1300" s="7">
        <f>RANK(O1300,(N1300:P1300,Q1300:AE1300))</f>
        <v>2</v>
      </c>
      <c r="F1300" s="7">
        <f>IF(P1300&gt;0,RANK(P1300,(N1300:P1300,Q1300:AE1300)),0)</f>
        <v>3</v>
      </c>
      <c r="G1300" s="1">
        <f t="shared" si="536"/>
        <v>1021</v>
      </c>
      <c r="H1300" s="2">
        <f t="shared" si="537"/>
        <v>1.853667392883079E-2</v>
      </c>
      <c r="I1300" s="2"/>
      <c r="J1300" s="2">
        <f t="shared" si="538"/>
        <v>0.49586056644880172</v>
      </c>
      <c r="K1300" s="2">
        <f t="shared" si="539"/>
        <v>0.47732389251997093</v>
      </c>
      <c r="L1300" s="2">
        <f t="shared" si="540"/>
        <v>2.1350762527233117E-2</v>
      </c>
      <c r="M1300" s="2">
        <f t="shared" si="541"/>
        <v>5.4647785039942352E-3</v>
      </c>
      <c r="N1300" s="1">
        <v>27312</v>
      </c>
      <c r="O1300" s="1">
        <v>26291</v>
      </c>
      <c r="P1300" s="1">
        <v>1176</v>
      </c>
      <c r="Q1300" s="1">
        <v>43</v>
      </c>
      <c r="R1300" s="1">
        <v>176</v>
      </c>
      <c r="S1300" s="1">
        <v>52</v>
      </c>
      <c r="T1300" s="1">
        <v>30</v>
      </c>
      <c r="AG1300" s="7">
        <f>IF(Q1300&gt;0,RANK(Q1300,(N1300:P1300,Q1300:AE1300)),0)</f>
        <v>6</v>
      </c>
      <c r="AH1300" s="7">
        <f>IF(R1300&gt;0,RANK(R1300,(N1300:P1300,Q1300:AE1300)),0)</f>
        <v>4</v>
      </c>
      <c r="AI1300" s="7">
        <f>IF(T1300&gt;0,RANK(T1300,(N1300:P1300,Q1300:AE1300)),0)</f>
        <v>7</v>
      </c>
      <c r="AJ1300" s="7">
        <f>IF(S1300&gt;0,RANK(S1300,(N1300:P1300,Q1300:AE1300)),0)</f>
        <v>5</v>
      </c>
      <c r="AK1300" s="2">
        <f t="shared" si="542"/>
        <v>7.8068264342774142E-4</v>
      </c>
      <c r="AL1300" s="2">
        <f t="shared" si="543"/>
        <v>3.1953522149600583E-3</v>
      </c>
      <c r="AM1300" s="2">
        <f t="shared" si="544"/>
        <v>5.4466230936819177E-4</v>
      </c>
      <c r="AN1300" s="2">
        <f t="shared" si="545"/>
        <v>9.44081336238199E-4</v>
      </c>
      <c r="AP1300" t="s">
        <v>2717</v>
      </c>
      <c r="AQ1300" t="s">
        <v>1638</v>
      </c>
      <c r="AT1300" s="93" t="s">
        <v>852</v>
      </c>
      <c r="AU1300" s="92" t="s">
        <v>776</v>
      </c>
      <c r="AV1300" s="83" t="str">
        <f t="shared" si="546"/>
        <v>26025</v>
      </c>
      <c r="AX1300" s="7" t="s">
        <v>3753</v>
      </c>
    </row>
    <row r="1301" spans="1:50" hidden="1" outlineLevel="1">
      <c r="A1301" t="s">
        <v>1403</v>
      </c>
      <c r="B1301" t="s">
        <v>1638</v>
      </c>
      <c r="C1301" s="1">
        <f t="shared" si="535"/>
        <v>19825</v>
      </c>
      <c r="D1301" s="7">
        <f>RANK(N1301,(N1301:P1301,Q1301:AE1301))</f>
        <v>2</v>
      </c>
      <c r="E1301" s="7">
        <f>RANK(O1301,(N1301:P1301,Q1301:AE1301))</f>
        <v>1</v>
      </c>
      <c r="F1301" s="7">
        <f>IF(P1301&gt;0,RANK(P1301,(N1301:P1301,Q1301:AE1301)),0)</f>
        <v>3</v>
      </c>
      <c r="G1301" s="1">
        <f t="shared" si="536"/>
        <v>1737</v>
      </c>
      <c r="H1301" s="2">
        <f t="shared" si="537"/>
        <v>8.7616645649432529E-2</v>
      </c>
      <c r="I1301" s="2"/>
      <c r="J1301" s="2">
        <f t="shared" si="538"/>
        <v>0.44428751576292558</v>
      </c>
      <c r="K1301" s="2">
        <f t="shared" si="539"/>
        <v>0.53190416141235808</v>
      </c>
      <c r="L1301" s="2">
        <f t="shared" si="540"/>
        <v>1.8713745271122319E-2</v>
      </c>
      <c r="M1301" s="2">
        <f t="shared" si="541"/>
        <v>5.0945775535940242E-3</v>
      </c>
      <c r="N1301" s="1">
        <v>8808</v>
      </c>
      <c r="O1301" s="1">
        <v>10545</v>
      </c>
      <c r="P1301" s="1">
        <v>371</v>
      </c>
      <c r="Q1301" s="1">
        <v>6</v>
      </c>
      <c r="R1301" s="1">
        <v>60</v>
      </c>
      <c r="S1301" s="1">
        <v>29</v>
      </c>
      <c r="T1301" s="1">
        <v>6</v>
      </c>
      <c r="AG1301" s="7">
        <f>IF(Q1301&gt;0,RANK(Q1301,(N1301:P1301,Q1301:AE1301)),0)</f>
        <v>6</v>
      </c>
      <c r="AH1301" s="7">
        <f>IF(R1301&gt;0,RANK(R1301,(N1301:P1301,Q1301:AE1301)),0)</f>
        <v>4</v>
      </c>
      <c r="AI1301" s="7">
        <f>IF(T1301&gt;0,RANK(T1301,(N1301:P1301,Q1301:AE1301)),0)</f>
        <v>6</v>
      </c>
      <c r="AJ1301" s="7">
        <f>IF(S1301&gt;0,RANK(S1301,(N1301:P1301,Q1301:AE1301)),0)</f>
        <v>5</v>
      </c>
      <c r="AK1301" s="2">
        <f t="shared" si="542"/>
        <v>3.0264817150063052E-4</v>
      </c>
      <c r="AL1301" s="2">
        <f t="shared" si="543"/>
        <v>3.0264817150063052E-3</v>
      </c>
      <c r="AM1301" s="2">
        <f t="shared" si="544"/>
        <v>3.0264817150063052E-4</v>
      </c>
      <c r="AN1301" s="2">
        <f t="shared" si="545"/>
        <v>1.4627994955863808E-3</v>
      </c>
      <c r="AP1301" t="s">
        <v>1403</v>
      </c>
      <c r="AQ1301" t="s">
        <v>1638</v>
      </c>
      <c r="AT1301" s="93" t="s">
        <v>852</v>
      </c>
      <c r="AU1301" s="92" t="s">
        <v>777</v>
      </c>
      <c r="AV1301" s="83" t="str">
        <f t="shared" si="546"/>
        <v>26027</v>
      </c>
      <c r="AX1301" s="7" t="s">
        <v>3753</v>
      </c>
    </row>
    <row r="1302" spans="1:50" hidden="1" outlineLevel="1">
      <c r="A1302" t="s">
        <v>3207</v>
      </c>
      <c r="B1302" t="s">
        <v>1638</v>
      </c>
      <c r="C1302" s="1">
        <f t="shared" si="535"/>
        <v>12487</v>
      </c>
      <c r="D1302" s="7">
        <f>RANK(N1302,(N1302:P1302,Q1302:AE1302))</f>
        <v>2</v>
      </c>
      <c r="E1302" s="7">
        <f>RANK(O1302,(N1302:P1302,Q1302:AE1302))</f>
        <v>1</v>
      </c>
      <c r="F1302" s="7">
        <f>IF(P1302&gt;0,RANK(P1302,(N1302:P1302,Q1302:AE1302)),0)</f>
        <v>3</v>
      </c>
      <c r="G1302" s="1">
        <f t="shared" si="536"/>
        <v>2060</v>
      </c>
      <c r="H1302" s="2">
        <f t="shared" si="537"/>
        <v>0.16497157043325059</v>
      </c>
      <c r="I1302" s="2"/>
      <c r="J1302" s="2">
        <f t="shared" si="538"/>
        <v>0.39705293505245454</v>
      </c>
      <c r="K1302" s="2">
        <f t="shared" si="539"/>
        <v>0.56202450548570515</v>
      </c>
      <c r="L1302" s="2">
        <f t="shared" si="540"/>
        <v>3.3955313526067107E-2</v>
      </c>
      <c r="M1302" s="2">
        <f t="shared" si="541"/>
        <v>6.9672459357732058E-3</v>
      </c>
      <c r="N1302" s="1">
        <v>4958</v>
      </c>
      <c r="O1302" s="1">
        <v>7018</v>
      </c>
      <c r="P1302" s="1">
        <v>424</v>
      </c>
      <c r="Q1302" s="1">
        <v>11</v>
      </c>
      <c r="R1302" s="1">
        <v>58</v>
      </c>
      <c r="S1302" s="1">
        <v>8</v>
      </c>
      <c r="T1302" s="1">
        <v>10</v>
      </c>
      <c r="AG1302" s="7">
        <f>IF(Q1302&gt;0,RANK(Q1302,(N1302:P1302,Q1302:AE1302)),0)</f>
        <v>5</v>
      </c>
      <c r="AH1302" s="7">
        <f>IF(R1302&gt;0,RANK(R1302,(N1302:P1302,Q1302:AE1302)),0)</f>
        <v>4</v>
      </c>
      <c r="AI1302" s="7">
        <f>IF(T1302&gt;0,RANK(T1302,(N1302:P1302,Q1302:AE1302)),0)</f>
        <v>6</v>
      </c>
      <c r="AJ1302" s="7">
        <f>IF(S1302&gt;0,RANK(S1302,(N1302:P1302,Q1302:AE1302)),0)</f>
        <v>7</v>
      </c>
      <c r="AK1302" s="2">
        <f t="shared" si="542"/>
        <v>8.8091615279891082E-4</v>
      </c>
      <c r="AL1302" s="2">
        <f t="shared" si="543"/>
        <v>4.6448306238488024E-3</v>
      </c>
      <c r="AM1302" s="2">
        <f t="shared" si="544"/>
        <v>8.0083286618082804E-4</v>
      </c>
      <c r="AN1302" s="2">
        <f t="shared" si="545"/>
        <v>6.4066629294466247E-4</v>
      </c>
      <c r="AP1302" t="s">
        <v>3207</v>
      </c>
      <c r="AQ1302" t="s">
        <v>1638</v>
      </c>
      <c r="AT1302" s="93" t="s">
        <v>852</v>
      </c>
      <c r="AU1302" s="92" t="s">
        <v>778</v>
      </c>
      <c r="AV1302" s="83" t="str">
        <f t="shared" si="546"/>
        <v>26029</v>
      </c>
      <c r="AX1302" s="7" t="s">
        <v>3753</v>
      </c>
    </row>
    <row r="1303" spans="1:50" hidden="1" outlineLevel="1">
      <c r="A1303" t="s">
        <v>3208</v>
      </c>
      <c r="B1303" t="s">
        <v>1638</v>
      </c>
      <c r="C1303" s="1">
        <f t="shared" si="535"/>
        <v>12617</v>
      </c>
      <c r="D1303" s="7">
        <f>RANK(N1303,(N1303:P1303,Q1303:AE1303))</f>
        <v>2</v>
      </c>
      <c r="E1303" s="7">
        <f>RANK(O1303,(N1303:P1303,Q1303:AE1303))</f>
        <v>1</v>
      </c>
      <c r="F1303" s="7">
        <f>IF(P1303&gt;0,RANK(P1303,(N1303:P1303,Q1303:AE1303)),0)</f>
        <v>3</v>
      </c>
      <c r="G1303" s="1">
        <f t="shared" si="536"/>
        <v>1331</v>
      </c>
      <c r="H1303" s="2">
        <f t="shared" si="537"/>
        <v>0.1054925893635571</v>
      </c>
      <c r="I1303" s="2"/>
      <c r="J1303" s="2">
        <f t="shared" si="538"/>
        <v>0.43465166045811204</v>
      </c>
      <c r="K1303" s="2">
        <f t="shared" si="539"/>
        <v>0.5401442498216692</v>
      </c>
      <c r="L1303" s="2">
        <f t="shared" si="540"/>
        <v>2.0369342949988111E-2</v>
      </c>
      <c r="M1303" s="2">
        <f t="shared" si="541"/>
        <v>4.834746770230592E-3</v>
      </c>
      <c r="N1303" s="1">
        <v>5484</v>
      </c>
      <c r="O1303" s="1">
        <v>6815</v>
      </c>
      <c r="P1303" s="1">
        <v>257</v>
      </c>
      <c r="Q1303" s="1">
        <v>14</v>
      </c>
      <c r="R1303" s="1">
        <v>26</v>
      </c>
      <c r="S1303" s="1">
        <v>13</v>
      </c>
      <c r="T1303" s="1">
        <v>8</v>
      </c>
      <c r="AG1303" s="7">
        <f>IF(Q1303&gt;0,RANK(Q1303,(N1303:P1303,Q1303:AE1303)),0)</f>
        <v>5</v>
      </c>
      <c r="AH1303" s="7">
        <f>IF(R1303&gt;0,RANK(R1303,(N1303:P1303,Q1303:AE1303)),0)</f>
        <v>4</v>
      </c>
      <c r="AI1303" s="7">
        <f>IF(T1303&gt;0,RANK(T1303,(N1303:P1303,Q1303:AE1303)),0)</f>
        <v>7</v>
      </c>
      <c r="AJ1303" s="7">
        <f>IF(S1303&gt;0,RANK(S1303,(N1303:P1303,Q1303:AE1303)),0)</f>
        <v>6</v>
      </c>
      <c r="AK1303" s="2">
        <f t="shared" si="542"/>
        <v>1.1096140128398194E-3</v>
      </c>
      <c r="AL1303" s="2">
        <f t="shared" si="543"/>
        <v>2.0607117381310929E-3</v>
      </c>
      <c r="AM1303" s="2">
        <f t="shared" si="544"/>
        <v>6.3406515019418246E-4</v>
      </c>
      <c r="AN1303" s="2">
        <f t="shared" si="545"/>
        <v>1.0303558690655465E-3</v>
      </c>
      <c r="AP1303" t="s">
        <v>3208</v>
      </c>
      <c r="AQ1303" t="s">
        <v>1638</v>
      </c>
      <c r="AT1303" s="93" t="s">
        <v>852</v>
      </c>
      <c r="AU1303" s="92" t="s">
        <v>779</v>
      </c>
      <c r="AV1303" s="83" t="str">
        <f t="shared" si="546"/>
        <v>26031</v>
      </c>
      <c r="AX1303" s="7" t="s">
        <v>3753</v>
      </c>
    </row>
    <row r="1304" spans="1:50" hidden="1" outlineLevel="1">
      <c r="A1304" t="s">
        <v>1213</v>
      </c>
      <c r="B1304" t="s">
        <v>1638</v>
      </c>
      <c r="C1304" s="1">
        <f t="shared" si="535"/>
        <v>14354</v>
      </c>
      <c r="D1304" s="7">
        <f>RANK(N1304,(N1304:P1304,Q1304:AE1304))</f>
        <v>2</v>
      </c>
      <c r="E1304" s="7">
        <f>RANK(O1304,(N1304:P1304,Q1304:AE1304))</f>
        <v>1</v>
      </c>
      <c r="F1304" s="7">
        <f>IF(P1304&gt;0,RANK(P1304,(N1304:P1304,Q1304:AE1304)),0)</f>
        <v>3</v>
      </c>
      <c r="G1304" s="1">
        <f t="shared" si="536"/>
        <v>1156</v>
      </c>
      <c r="H1304" s="2">
        <f t="shared" si="537"/>
        <v>8.0535042496864981E-2</v>
      </c>
      <c r="I1304" s="2"/>
      <c r="J1304" s="2">
        <f t="shared" si="538"/>
        <v>0.44377873763410897</v>
      </c>
      <c r="K1304" s="2">
        <f t="shared" si="539"/>
        <v>0.52431378013097396</v>
      </c>
      <c r="L1304" s="2">
        <f t="shared" si="540"/>
        <v>2.5149784032325484E-2</v>
      </c>
      <c r="M1304" s="2">
        <f t="shared" si="541"/>
        <v>6.7576982025916443E-3</v>
      </c>
      <c r="N1304" s="1">
        <v>6370</v>
      </c>
      <c r="O1304" s="1">
        <v>7526</v>
      </c>
      <c r="P1304" s="1">
        <v>361</v>
      </c>
      <c r="Q1304" s="1">
        <v>5</v>
      </c>
      <c r="R1304" s="1">
        <v>61</v>
      </c>
      <c r="S1304" s="1">
        <v>14</v>
      </c>
      <c r="T1304" s="1">
        <v>17</v>
      </c>
      <c r="AG1304" s="7">
        <f>IF(Q1304&gt;0,RANK(Q1304,(N1304:P1304,Q1304:AE1304)),0)</f>
        <v>7</v>
      </c>
      <c r="AH1304" s="7">
        <f>IF(R1304&gt;0,RANK(R1304,(N1304:P1304,Q1304:AE1304)),0)</f>
        <v>4</v>
      </c>
      <c r="AI1304" s="7">
        <f>IF(T1304&gt;0,RANK(T1304,(N1304:P1304,Q1304:AE1304)),0)</f>
        <v>5</v>
      </c>
      <c r="AJ1304" s="7">
        <f>IF(S1304&gt;0,RANK(S1304,(N1304:P1304,Q1304:AE1304)),0)</f>
        <v>6</v>
      </c>
      <c r="AK1304" s="2">
        <f t="shared" si="542"/>
        <v>3.4833495889647487E-4</v>
      </c>
      <c r="AL1304" s="2">
        <f t="shared" si="543"/>
        <v>4.2496864985369929E-3</v>
      </c>
      <c r="AM1304" s="2">
        <f t="shared" si="544"/>
        <v>1.1843388602480146E-3</v>
      </c>
      <c r="AN1304" s="2">
        <f t="shared" si="545"/>
        <v>9.753378849101296E-4</v>
      </c>
      <c r="AP1304" t="s">
        <v>1213</v>
      </c>
      <c r="AQ1304" t="s">
        <v>1638</v>
      </c>
      <c r="AT1304" s="93" t="s">
        <v>852</v>
      </c>
      <c r="AU1304" s="92" t="s">
        <v>780</v>
      </c>
      <c r="AV1304" s="83" t="str">
        <f t="shared" si="546"/>
        <v>26033</v>
      </c>
      <c r="AX1304" s="7" t="s">
        <v>3753</v>
      </c>
    </row>
    <row r="1305" spans="1:50" hidden="1" outlineLevel="1">
      <c r="A1305" t="s">
        <v>3577</v>
      </c>
      <c r="B1305" t="s">
        <v>1638</v>
      </c>
      <c r="C1305" s="1">
        <f t="shared" si="535"/>
        <v>12607</v>
      </c>
      <c r="D1305" s="7">
        <f>RANK(N1305,(N1305:P1305,Q1305:AE1305))</f>
        <v>1</v>
      </c>
      <c r="E1305" s="7">
        <f>RANK(O1305,(N1305:P1305,Q1305:AE1305))</f>
        <v>2</v>
      </c>
      <c r="F1305" s="7">
        <f>IF(P1305&gt;0,RANK(P1305,(N1305:P1305,Q1305:AE1305)),0)</f>
        <v>3</v>
      </c>
      <c r="G1305" s="1">
        <f t="shared" si="536"/>
        <v>350</v>
      </c>
      <c r="H1305" s="2">
        <f t="shared" si="537"/>
        <v>2.77623542476402E-2</v>
      </c>
      <c r="I1305" s="2"/>
      <c r="J1305" s="2">
        <f t="shared" si="538"/>
        <v>0.49869120329975408</v>
      </c>
      <c r="K1305" s="2">
        <f t="shared" si="539"/>
        <v>0.47092884905211391</v>
      </c>
      <c r="L1305" s="2">
        <f t="shared" si="540"/>
        <v>2.0782105179662093E-2</v>
      </c>
      <c r="M1305" s="2">
        <f t="shared" si="541"/>
        <v>9.5978424684698624E-3</v>
      </c>
      <c r="N1305" s="1">
        <v>6287</v>
      </c>
      <c r="O1305" s="1">
        <v>5937</v>
      </c>
      <c r="P1305" s="1">
        <v>262</v>
      </c>
      <c r="Q1305" s="1">
        <v>2</v>
      </c>
      <c r="R1305" s="1">
        <v>94</v>
      </c>
      <c r="S1305" s="1">
        <v>16</v>
      </c>
      <c r="T1305" s="1">
        <v>9</v>
      </c>
      <c r="AG1305" s="7">
        <f>IF(Q1305&gt;0,RANK(Q1305,(N1305:P1305,Q1305:AE1305)),0)</f>
        <v>7</v>
      </c>
      <c r="AH1305" s="7">
        <f>IF(R1305&gt;0,RANK(R1305,(N1305:P1305,Q1305:AE1305)),0)</f>
        <v>4</v>
      </c>
      <c r="AI1305" s="7">
        <f>IF(T1305&gt;0,RANK(T1305,(N1305:P1305,Q1305:AE1305)),0)</f>
        <v>6</v>
      </c>
      <c r="AJ1305" s="7">
        <f>IF(S1305&gt;0,RANK(S1305,(N1305:P1305,Q1305:AE1305)),0)</f>
        <v>5</v>
      </c>
      <c r="AK1305" s="2">
        <f t="shared" si="542"/>
        <v>1.5864202427222972E-4</v>
      </c>
      <c r="AL1305" s="2">
        <f t="shared" si="543"/>
        <v>7.4561751407947966E-3</v>
      </c>
      <c r="AM1305" s="2">
        <f t="shared" si="544"/>
        <v>7.1388910922503374E-4</v>
      </c>
      <c r="AN1305" s="2">
        <f t="shared" si="545"/>
        <v>1.2691361941778378E-3</v>
      </c>
      <c r="AP1305" t="s">
        <v>3577</v>
      </c>
      <c r="AQ1305" t="s">
        <v>1638</v>
      </c>
      <c r="AT1305" s="93" t="s">
        <v>852</v>
      </c>
      <c r="AU1305" s="92" t="s">
        <v>781</v>
      </c>
      <c r="AV1305" s="83" t="str">
        <f t="shared" si="546"/>
        <v>26035</v>
      </c>
      <c r="AX1305" s="7" t="s">
        <v>3753</v>
      </c>
    </row>
    <row r="1306" spans="1:50" hidden="1" outlineLevel="1">
      <c r="A1306" t="s">
        <v>2222</v>
      </c>
      <c r="B1306" t="s">
        <v>1638</v>
      </c>
      <c r="C1306" s="1">
        <f t="shared" si="535"/>
        <v>32199</v>
      </c>
      <c r="D1306" s="7">
        <f>RANK(N1306,(N1306:P1306,Q1306:AE1306))</f>
        <v>2</v>
      </c>
      <c r="E1306" s="7">
        <f>RANK(O1306,(N1306:P1306,Q1306:AE1306))</f>
        <v>1</v>
      </c>
      <c r="F1306" s="7">
        <f>IF(P1306&gt;0,RANK(P1306,(N1306:P1306,Q1306:AE1306)),0)</f>
        <v>3</v>
      </c>
      <c r="G1306" s="1">
        <f t="shared" si="536"/>
        <v>4660</v>
      </c>
      <c r="H1306" s="2">
        <f t="shared" si="537"/>
        <v>0.1447249914593621</v>
      </c>
      <c r="I1306" s="2"/>
      <c r="J1306" s="2">
        <f t="shared" si="538"/>
        <v>0.4159756514177459</v>
      </c>
      <c r="K1306" s="2">
        <f t="shared" si="539"/>
        <v>0.56070064287710797</v>
      </c>
      <c r="L1306" s="2">
        <f t="shared" si="540"/>
        <v>1.8696232802260938E-2</v>
      </c>
      <c r="M1306" s="2">
        <f t="shared" si="541"/>
        <v>4.6274729028851422E-3</v>
      </c>
      <c r="N1306" s="1">
        <v>13394</v>
      </c>
      <c r="O1306" s="1">
        <v>18054</v>
      </c>
      <c r="P1306" s="1">
        <v>602</v>
      </c>
      <c r="Q1306" s="1">
        <v>13</v>
      </c>
      <c r="R1306" s="1">
        <v>97</v>
      </c>
      <c r="S1306" s="1">
        <v>16</v>
      </c>
      <c r="T1306" s="1">
        <v>23</v>
      </c>
      <c r="AG1306" s="7">
        <f>IF(Q1306&gt;0,RANK(Q1306,(N1306:P1306,Q1306:AE1306)),0)</f>
        <v>7</v>
      </c>
      <c r="AH1306" s="7">
        <f>IF(R1306&gt;0,RANK(R1306,(N1306:P1306,Q1306:AE1306)),0)</f>
        <v>4</v>
      </c>
      <c r="AI1306" s="7">
        <f>IF(T1306&gt;0,RANK(T1306,(N1306:P1306,Q1306:AE1306)),0)</f>
        <v>5</v>
      </c>
      <c r="AJ1306" s="7">
        <f>IF(S1306&gt;0,RANK(S1306,(N1306:P1306,Q1306:AE1306)),0)</f>
        <v>6</v>
      </c>
      <c r="AK1306" s="2">
        <f t="shared" si="542"/>
        <v>4.037392465604522E-4</v>
      </c>
      <c r="AL1306" s="2">
        <f t="shared" si="543"/>
        <v>3.0125159166433739E-3</v>
      </c>
      <c r="AM1306" s="2">
        <f t="shared" si="544"/>
        <v>7.1430789776080002E-4</v>
      </c>
      <c r="AN1306" s="2">
        <f t="shared" si="545"/>
        <v>4.9690984192055651E-4</v>
      </c>
      <c r="AP1306" t="s">
        <v>2222</v>
      </c>
      <c r="AQ1306" t="s">
        <v>1638</v>
      </c>
      <c r="AT1306" s="93" t="s">
        <v>852</v>
      </c>
      <c r="AU1306" s="92" t="s">
        <v>782</v>
      </c>
      <c r="AV1306" s="83" t="str">
        <f t="shared" si="546"/>
        <v>26037</v>
      </c>
      <c r="AX1306" s="7" t="s">
        <v>3753</v>
      </c>
    </row>
    <row r="1307" spans="1:50" hidden="1" outlineLevel="1">
      <c r="A1307" t="s">
        <v>2339</v>
      </c>
      <c r="B1307" t="s">
        <v>1638</v>
      </c>
      <c r="C1307" s="1">
        <f t="shared" si="535"/>
        <v>6364</v>
      </c>
      <c r="D1307" s="7">
        <f>RANK(N1307,(N1307:P1307,Q1307:AE1307))</f>
        <v>2</v>
      </c>
      <c r="E1307" s="7">
        <f>RANK(O1307,(N1307:P1307,Q1307:AE1307))</f>
        <v>1</v>
      </c>
      <c r="F1307" s="7">
        <f>IF(P1307&gt;0,RANK(P1307,(N1307:P1307,Q1307:AE1307)),0)</f>
        <v>3</v>
      </c>
      <c r="G1307" s="1">
        <f t="shared" si="536"/>
        <v>555</v>
      </c>
      <c r="H1307" s="2">
        <f t="shared" si="537"/>
        <v>8.7209302325581398E-2</v>
      </c>
      <c r="I1307" s="2"/>
      <c r="J1307" s="2">
        <f t="shared" si="538"/>
        <v>0.43840351979886866</v>
      </c>
      <c r="K1307" s="2">
        <f t="shared" si="539"/>
        <v>0.52561282212445004</v>
      </c>
      <c r="L1307" s="2">
        <f t="shared" si="540"/>
        <v>2.765556253928347E-2</v>
      </c>
      <c r="M1307" s="2">
        <f t="shared" si="541"/>
        <v>8.3280955373977762E-3</v>
      </c>
      <c r="N1307" s="1">
        <v>2790</v>
      </c>
      <c r="O1307" s="1">
        <v>3345</v>
      </c>
      <c r="P1307" s="1">
        <v>176</v>
      </c>
      <c r="Q1307" s="1">
        <v>27</v>
      </c>
      <c r="R1307" s="1">
        <v>21</v>
      </c>
      <c r="S1307" s="1">
        <v>2</v>
      </c>
      <c r="T1307" s="1">
        <v>3</v>
      </c>
      <c r="AG1307" s="7">
        <f>IF(Q1307&gt;0,RANK(Q1307,(N1307:P1307,Q1307:AE1307)),0)</f>
        <v>4</v>
      </c>
      <c r="AH1307" s="7">
        <f>IF(R1307&gt;0,RANK(R1307,(N1307:P1307,Q1307:AE1307)),0)</f>
        <v>5</v>
      </c>
      <c r="AI1307" s="7">
        <f>IF(T1307&gt;0,RANK(T1307,(N1307:P1307,Q1307:AE1307)),0)</f>
        <v>6</v>
      </c>
      <c r="AJ1307" s="7">
        <f>IF(S1307&gt;0,RANK(S1307,(N1307:P1307,Q1307:AE1307)),0)</f>
        <v>7</v>
      </c>
      <c r="AK1307" s="2">
        <f t="shared" si="542"/>
        <v>4.2426147077309871E-3</v>
      </c>
      <c r="AL1307" s="2">
        <f t="shared" si="543"/>
        <v>3.2998114393463229E-3</v>
      </c>
      <c r="AM1307" s="2">
        <f t="shared" si="544"/>
        <v>4.7140163419233188E-4</v>
      </c>
      <c r="AN1307" s="2">
        <f t="shared" si="545"/>
        <v>3.1426775612822125E-4</v>
      </c>
      <c r="AP1307" t="s">
        <v>2339</v>
      </c>
      <c r="AQ1307" t="s">
        <v>1638</v>
      </c>
      <c r="AT1307" s="93" t="s">
        <v>852</v>
      </c>
      <c r="AU1307" s="92" t="s">
        <v>1172</v>
      </c>
      <c r="AV1307" s="83" t="str">
        <f t="shared" si="546"/>
        <v>26039</v>
      </c>
      <c r="AX1307" s="7" t="s">
        <v>3753</v>
      </c>
    </row>
    <row r="1308" spans="1:50" hidden="1" outlineLevel="1">
      <c r="A1308" t="s">
        <v>2968</v>
      </c>
      <c r="B1308" t="s">
        <v>1638</v>
      </c>
      <c r="C1308" s="1">
        <f t="shared" si="535"/>
        <v>17316</v>
      </c>
      <c r="D1308" s="7">
        <f>RANK(N1308,(N1308:P1308,Q1308:AE1308))</f>
        <v>2</v>
      </c>
      <c r="E1308" s="7">
        <f>RANK(O1308,(N1308:P1308,Q1308:AE1308))</f>
        <v>1</v>
      </c>
      <c r="F1308" s="7">
        <f>IF(P1308&gt;0,RANK(P1308,(N1308:P1308,Q1308:AE1308)),0)</f>
        <v>3</v>
      </c>
      <c r="G1308" s="1">
        <f t="shared" si="536"/>
        <v>901</v>
      </c>
      <c r="H1308" s="2">
        <f t="shared" si="537"/>
        <v>5.2032802032802035E-2</v>
      </c>
      <c r="I1308" s="2"/>
      <c r="J1308" s="2">
        <f t="shared" si="538"/>
        <v>0.46026796026796024</v>
      </c>
      <c r="K1308" s="2">
        <f t="shared" si="539"/>
        <v>0.51230076230076227</v>
      </c>
      <c r="L1308" s="2">
        <f t="shared" si="540"/>
        <v>2.2522522522522521E-2</v>
      </c>
      <c r="M1308" s="2">
        <f t="shared" si="541"/>
        <v>4.9087549087549684E-3</v>
      </c>
      <c r="N1308" s="1">
        <v>7970</v>
      </c>
      <c r="O1308" s="1">
        <v>8871</v>
      </c>
      <c r="P1308" s="1">
        <v>390</v>
      </c>
      <c r="Q1308" s="1">
        <v>11</v>
      </c>
      <c r="R1308" s="1">
        <v>47</v>
      </c>
      <c r="S1308" s="1">
        <v>15</v>
      </c>
      <c r="T1308" s="1">
        <v>12</v>
      </c>
      <c r="AG1308" s="7">
        <f>IF(Q1308&gt;0,RANK(Q1308,(N1308:P1308,Q1308:AE1308)),0)</f>
        <v>7</v>
      </c>
      <c r="AH1308" s="7">
        <f>IF(R1308&gt;0,RANK(R1308,(N1308:P1308,Q1308:AE1308)),0)</f>
        <v>4</v>
      </c>
      <c r="AI1308" s="7">
        <f>IF(T1308&gt;0,RANK(T1308,(N1308:P1308,Q1308:AE1308)),0)</f>
        <v>6</v>
      </c>
      <c r="AJ1308" s="7">
        <f>IF(S1308&gt;0,RANK(S1308,(N1308:P1308,Q1308:AE1308)),0)</f>
        <v>5</v>
      </c>
      <c r="AK1308" s="2">
        <f t="shared" si="542"/>
        <v>6.3525063525063526E-4</v>
      </c>
      <c r="AL1308" s="2">
        <f t="shared" si="543"/>
        <v>2.7142527142527142E-3</v>
      </c>
      <c r="AM1308" s="2">
        <f t="shared" si="544"/>
        <v>6.93000693000693E-4</v>
      </c>
      <c r="AN1308" s="2">
        <f t="shared" si="545"/>
        <v>8.6625086625086623E-4</v>
      </c>
      <c r="AP1308" t="s">
        <v>2968</v>
      </c>
      <c r="AQ1308" t="s">
        <v>1638</v>
      </c>
      <c r="AT1308" s="93" t="s">
        <v>852</v>
      </c>
      <c r="AU1308" s="92" t="s">
        <v>1173</v>
      </c>
      <c r="AV1308" s="83" t="str">
        <f t="shared" si="546"/>
        <v>26041</v>
      </c>
      <c r="AX1308" s="7" t="s">
        <v>3753</v>
      </c>
    </row>
    <row r="1309" spans="1:50" hidden="1" outlineLevel="1">
      <c r="A1309" t="s">
        <v>1116</v>
      </c>
      <c r="B1309" t="s">
        <v>1638</v>
      </c>
      <c r="C1309" s="1">
        <f t="shared" si="535"/>
        <v>12832</v>
      </c>
      <c r="D1309" s="7">
        <f>RANK(N1309,(N1309:P1309,Q1309:AE1309))</f>
        <v>2</v>
      </c>
      <c r="E1309" s="7">
        <f>RANK(O1309,(N1309:P1309,Q1309:AE1309))</f>
        <v>1</v>
      </c>
      <c r="F1309" s="7">
        <f>IF(P1309&gt;0,RANK(P1309,(N1309:P1309,Q1309:AE1309)),0)</f>
        <v>3</v>
      </c>
      <c r="G1309" s="1">
        <f t="shared" si="536"/>
        <v>1399</v>
      </c>
      <c r="H1309" s="2">
        <f t="shared" si="537"/>
        <v>0.10902431421446385</v>
      </c>
      <c r="I1309" s="2"/>
      <c r="J1309" s="2">
        <f t="shared" si="538"/>
        <v>0.43118765586034913</v>
      </c>
      <c r="K1309" s="2">
        <f t="shared" si="539"/>
        <v>0.54021197007481292</v>
      </c>
      <c r="L1309" s="2">
        <f t="shared" si="540"/>
        <v>2.3456982543640897E-2</v>
      </c>
      <c r="M1309" s="2">
        <f t="shared" si="541"/>
        <v>5.1433915211970549E-3</v>
      </c>
      <c r="N1309" s="1">
        <v>5533</v>
      </c>
      <c r="O1309" s="1">
        <v>6932</v>
      </c>
      <c r="P1309" s="1">
        <v>301</v>
      </c>
      <c r="Q1309" s="1">
        <v>11</v>
      </c>
      <c r="R1309" s="1">
        <v>30</v>
      </c>
      <c r="S1309" s="1">
        <v>16</v>
      </c>
      <c r="T1309" s="1">
        <v>9</v>
      </c>
      <c r="AG1309" s="7">
        <f>IF(Q1309&gt;0,RANK(Q1309,(N1309:P1309,Q1309:AE1309)),0)</f>
        <v>6</v>
      </c>
      <c r="AH1309" s="7">
        <f>IF(R1309&gt;0,RANK(R1309,(N1309:P1309,Q1309:AE1309)),0)</f>
        <v>4</v>
      </c>
      <c r="AI1309" s="7">
        <f>IF(T1309&gt;0,RANK(T1309,(N1309:P1309,Q1309:AE1309)),0)</f>
        <v>7</v>
      </c>
      <c r="AJ1309" s="7">
        <f>IF(S1309&gt;0,RANK(S1309,(N1309:P1309,Q1309:AE1309)),0)</f>
        <v>5</v>
      </c>
      <c r="AK1309" s="2">
        <f t="shared" si="542"/>
        <v>8.572319201995012E-4</v>
      </c>
      <c r="AL1309" s="2">
        <f t="shared" si="543"/>
        <v>2.3379052369077308E-3</v>
      </c>
      <c r="AM1309" s="2">
        <f t="shared" si="544"/>
        <v>7.0137157107231921E-4</v>
      </c>
      <c r="AN1309" s="2">
        <f t="shared" si="545"/>
        <v>1.2468827930174563E-3</v>
      </c>
      <c r="AP1309" t="s">
        <v>1116</v>
      </c>
      <c r="AQ1309" t="s">
        <v>1638</v>
      </c>
      <c r="AT1309" s="93" t="s">
        <v>852</v>
      </c>
      <c r="AU1309" s="92" t="s">
        <v>1174</v>
      </c>
      <c r="AV1309" s="83" t="str">
        <f t="shared" si="546"/>
        <v>26043</v>
      </c>
      <c r="AX1309" s="7" t="s">
        <v>3753</v>
      </c>
    </row>
    <row r="1310" spans="1:50" hidden="1" outlineLevel="1">
      <c r="A1310" t="s">
        <v>170</v>
      </c>
      <c r="B1310" t="s">
        <v>1638</v>
      </c>
      <c r="C1310" s="1">
        <f t="shared" si="535"/>
        <v>49272</v>
      </c>
      <c r="D1310" s="7">
        <f>RANK(N1310,(N1310:P1310,Q1310:AE1310))</f>
        <v>2</v>
      </c>
      <c r="E1310" s="7">
        <f>RANK(O1310,(N1310:P1310,Q1310:AE1310))</f>
        <v>1</v>
      </c>
      <c r="F1310" s="7">
        <f>IF(P1310&gt;0,RANK(P1310,(N1310:P1310,Q1310:AE1310)),0)</f>
        <v>3</v>
      </c>
      <c r="G1310" s="1">
        <f t="shared" si="536"/>
        <v>1592</v>
      </c>
      <c r="H1310" s="2">
        <f t="shared" si="537"/>
        <v>3.2310440006494558E-2</v>
      </c>
      <c r="I1310" s="2"/>
      <c r="J1310" s="2">
        <f t="shared" si="538"/>
        <v>0.47107890891378473</v>
      </c>
      <c r="K1310" s="2">
        <f t="shared" si="539"/>
        <v>0.50338934892027931</v>
      </c>
      <c r="L1310" s="2">
        <f t="shared" si="540"/>
        <v>2.0072251988959247E-2</v>
      </c>
      <c r="M1310" s="2">
        <f t="shared" si="541"/>
        <v>5.459490176976653E-3</v>
      </c>
      <c r="N1310" s="1">
        <v>23211</v>
      </c>
      <c r="O1310" s="1">
        <v>24803</v>
      </c>
      <c r="P1310" s="1">
        <v>989</v>
      </c>
      <c r="Q1310" s="1">
        <v>15</v>
      </c>
      <c r="R1310" s="1">
        <v>178</v>
      </c>
      <c r="S1310" s="1">
        <v>45</v>
      </c>
      <c r="T1310" s="1">
        <v>31</v>
      </c>
      <c r="AG1310" s="7">
        <f>IF(Q1310&gt;0,RANK(Q1310,(N1310:P1310,Q1310:AE1310)),0)</f>
        <v>7</v>
      </c>
      <c r="AH1310" s="7">
        <f>IF(R1310&gt;0,RANK(R1310,(N1310:P1310,Q1310:AE1310)),0)</f>
        <v>4</v>
      </c>
      <c r="AI1310" s="7">
        <f>IF(T1310&gt;0,RANK(T1310,(N1310:P1310,Q1310:AE1310)),0)</f>
        <v>6</v>
      </c>
      <c r="AJ1310" s="7">
        <f>IF(S1310&gt;0,RANK(S1310,(N1310:P1310,Q1310:AE1310)),0)</f>
        <v>5</v>
      </c>
      <c r="AK1310" s="2">
        <f t="shared" si="542"/>
        <v>3.0443253774963469E-4</v>
      </c>
      <c r="AL1310" s="2">
        <f t="shared" si="543"/>
        <v>3.6125994479623315E-3</v>
      </c>
      <c r="AM1310" s="2">
        <f t="shared" si="544"/>
        <v>6.2916057801591164E-4</v>
      </c>
      <c r="AN1310" s="2">
        <f t="shared" si="545"/>
        <v>9.13297613248904E-4</v>
      </c>
      <c r="AP1310" t="s">
        <v>170</v>
      </c>
      <c r="AQ1310" t="s">
        <v>1638</v>
      </c>
      <c r="AT1310" s="93" t="s">
        <v>852</v>
      </c>
      <c r="AU1310" s="92" t="s">
        <v>130</v>
      </c>
      <c r="AV1310" s="83" t="str">
        <f t="shared" si="546"/>
        <v>26045</v>
      </c>
      <c r="AX1310" s="7" t="s">
        <v>3753</v>
      </c>
    </row>
    <row r="1311" spans="1:50" hidden="1" outlineLevel="1">
      <c r="A1311" t="s">
        <v>913</v>
      </c>
      <c r="B1311" t="s">
        <v>1638</v>
      </c>
      <c r="C1311" s="1">
        <f t="shared" si="535"/>
        <v>14711</v>
      </c>
      <c r="D1311" s="7">
        <f>RANK(N1311,(N1311:P1311,Q1311:AE1311))</f>
        <v>2</v>
      </c>
      <c r="E1311" s="7">
        <f>RANK(O1311,(N1311:P1311,Q1311:AE1311))</f>
        <v>1</v>
      </c>
      <c r="F1311" s="7">
        <f>IF(P1311&gt;0,RANK(P1311,(N1311:P1311,Q1311:AE1311)),0)</f>
        <v>3</v>
      </c>
      <c r="G1311" s="1">
        <f t="shared" si="536"/>
        <v>3151</v>
      </c>
      <c r="H1311" s="2">
        <f t="shared" si="537"/>
        <v>0.21419346067568487</v>
      </c>
      <c r="I1311" s="2"/>
      <c r="J1311" s="2">
        <f t="shared" si="538"/>
        <v>0.37053905240976143</v>
      </c>
      <c r="K1311" s="2">
        <f t="shared" si="539"/>
        <v>0.58473251308544627</v>
      </c>
      <c r="L1311" s="2">
        <f t="shared" si="540"/>
        <v>3.6299367819998637E-2</v>
      </c>
      <c r="M1311" s="2">
        <f t="shared" si="541"/>
        <v>8.4290666847937207E-3</v>
      </c>
      <c r="N1311" s="1">
        <v>5451</v>
      </c>
      <c r="O1311" s="1">
        <v>8602</v>
      </c>
      <c r="P1311" s="1">
        <v>534</v>
      </c>
      <c r="Q1311" s="1">
        <v>17</v>
      </c>
      <c r="R1311" s="1">
        <v>72</v>
      </c>
      <c r="S1311" s="1">
        <v>18</v>
      </c>
      <c r="T1311" s="1">
        <v>17</v>
      </c>
      <c r="AG1311" s="7">
        <f>IF(Q1311&gt;0,RANK(Q1311,(N1311:P1311,Q1311:AE1311)),0)</f>
        <v>6</v>
      </c>
      <c r="AH1311" s="7">
        <f>IF(R1311&gt;0,RANK(R1311,(N1311:P1311,Q1311:AE1311)),0)</f>
        <v>4</v>
      </c>
      <c r="AI1311" s="7">
        <f>IF(T1311&gt;0,RANK(T1311,(N1311:P1311,Q1311:AE1311)),0)</f>
        <v>6</v>
      </c>
      <c r="AJ1311" s="7">
        <f>IF(S1311&gt;0,RANK(S1311,(N1311:P1311,Q1311:AE1311)),0)</f>
        <v>5</v>
      </c>
      <c r="AK1311" s="2">
        <f t="shared" si="542"/>
        <v>1.1555978519475223E-3</v>
      </c>
      <c r="AL1311" s="2">
        <f t="shared" si="543"/>
        <v>4.8942967847189177E-3</v>
      </c>
      <c r="AM1311" s="2">
        <f t="shared" si="544"/>
        <v>1.1555978519475223E-3</v>
      </c>
      <c r="AN1311" s="2">
        <f t="shared" si="545"/>
        <v>1.2235741961797294E-3</v>
      </c>
      <c r="AP1311" t="s">
        <v>913</v>
      </c>
      <c r="AQ1311" t="s">
        <v>1638</v>
      </c>
      <c r="AT1311" s="93" t="s">
        <v>852</v>
      </c>
      <c r="AU1311" s="92" t="s">
        <v>131</v>
      </c>
      <c r="AV1311" s="83" t="str">
        <f t="shared" si="546"/>
        <v>26047</v>
      </c>
      <c r="AX1311" s="7" t="s">
        <v>3753</v>
      </c>
    </row>
    <row r="1312" spans="1:50" hidden="1" outlineLevel="1">
      <c r="A1312" t="s">
        <v>914</v>
      </c>
      <c r="B1312" t="s">
        <v>1638</v>
      </c>
      <c r="C1312" s="1">
        <f t="shared" si="535"/>
        <v>190865</v>
      </c>
      <c r="D1312" s="7">
        <f>RANK(N1312,(N1312:P1312,Q1312:AE1312))</f>
        <v>1</v>
      </c>
      <c r="E1312" s="7">
        <f>RANK(O1312,(N1312:P1312,Q1312:AE1312))</f>
        <v>2</v>
      </c>
      <c r="F1312" s="7">
        <f>IF(P1312&gt;0,RANK(P1312,(N1312:P1312,Q1312:AE1312)),0)</f>
        <v>3</v>
      </c>
      <c r="G1312" s="1">
        <f t="shared" si="536"/>
        <v>53192</v>
      </c>
      <c r="H1312" s="2">
        <f t="shared" si="537"/>
        <v>0.27868912582191602</v>
      </c>
      <c r="I1312" s="2"/>
      <c r="J1312" s="2">
        <f t="shared" si="538"/>
        <v>0.62784166819479736</v>
      </c>
      <c r="K1312" s="2">
        <f t="shared" si="539"/>
        <v>0.34915254237288135</v>
      </c>
      <c r="L1312" s="2">
        <f t="shared" si="540"/>
        <v>1.8982002986404001E-2</v>
      </c>
      <c r="M1312" s="2">
        <f t="shared" si="541"/>
        <v>4.0237864459172872E-3</v>
      </c>
      <c r="N1312" s="1">
        <v>119833</v>
      </c>
      <c r="O1312" s="1">
        <v>66641</v>
      </c>
      <c r="P1312" s="1">
        <v>3623</v>
      </c>
      <c r="Q1312" s="1">
        <v>29</v>
      </c>
      <c r="R1312" s="1">
        <v>497</v>
      </c>
      <c r="S1312" s="1">
        <v>163</v>
      </c>
      <c r="T1312" s="1">
        <v>79</v>
      </c>
      <c r="AG1312" s="7">
        <f>IF(Q1312&gt;0,RANK(Q1312,(N1312:P1312,Q1312:AE1312)),0)</f>
        <v>7</v>
      </c>
      <c r="AH1312" s="7">
        <f>IF(R1312&gt;0,RANK(R1312,(N1312:P1312,Q1312:AE1312)),0)</f>
        <v>4</v>
      </c>
      <c r="AI1312" s="7">
        <f>IF(T1312&gt;0,RANK(T1312,(N1312:P1312,Q1312:AE1312)),0)</f>
        <v>6</v>
      </c>
      <c r="AJ1312" s="7">
        <f>IF(S1312&gt;0,RANK(S1312,(N1312:P1312,Q1312:AE1312)),0)</f>
        <v>5</v>
      </c>
      <c r="AK1312" s="2">
        <f t="shared" si="542"/>
        <v>1.5193985277552196E-4</v>
      </c>
      <c r="AL1312" s="2">
        <f t="shared" si="543"/>
        <v>2.6039347182563594E-3</v>
      </c>
      <c r="AM1312" s="2">
        <f t="shared" si="544"/>
        <v>4.139051161815943E-4</v>
      </c>
      <c r="AN1312" s="2">
        <f t="shared" si="545"/>
        <v>8.540067587037959E-4</v>
      </c>
      <c r="AP1312" t="s">
        <v>914</v>
      </c>
      <c r="AQ1312" t="s">
        <v>1638</v>
      </c>
      <c r="AT1312" s="93" t="s">
        <v>852</v>
      </c>
      <c r="AU1312" s="92" t="s">
        <v>132</v>
      </c>
      <c r="AV1312" s="83" t="str">
        <f t="shared" si="546"/>
        <v>26049</v>
      </c>
      <c r="AX1312" s="7" t="s">
        <v>3753</v>
      </c>
    </row>
    <row r="1313" spans="1:50" hidden="1" outlineLevel="1">
      <c r="A1313" t="s">
        <v>1219</v>
      </c>
      <c r="B1313" t="s">
        <v>1638</v>
      </c>
      <c r="C1313" s="1">
        <f t="shared" si="535"/>
        <v>11629</v>
      </c>
      <c r="D1313" s="7">
        <f>RANK(N1313,(N1313:P1313,Q1313:AE1313))</f>
        <v>2</v>
      </c>
      <c r="E1313" s="7">
        <f>RANK(O1313,(N1313:P1313,Q1313:AE1313))</f>
        <v>1</v>
      </c>
      <c r="F1313" s="7">
        <f>IF(P1313&gt;0,RANK(P1313,(N1313:P1313,Q1313:AE1313)),0)</f>
        <v>3</v>
      </c>
      <c r="G1313" s="1">
        <f t="shared" si="536"/>
        <v>170</v>
      </c>
      <c r="H1313" s="2">
        <f t="shared" si="537"/>
        <v>1.4618625849170178E-2</v>
      </c>
      <c r="I1313" s="2"/>
      <c r="J1313" s="2">
        <f t="shared" si="538"/>
        <v>0.47923295210250239</v>
      </c>
      <c r="K1313" s="2">
        <f t="shared" si="539"/>
        <v>0.49385157795167256</v>
      </c>
      <c r="L1313" s="2">
        <f t="shared" si="540"/>
        <v>1.952016510448018E-2</v>
      </c>
      <c r="M1313" s="2">
        <f t="shared" si="541"/>
        <v>7.3953048413448741E-3</v>
      </c>
      <c r="N1313" s="1">
        <v>5573</v>
      </c>
      <c r="O1313" s="1">
        <v>5743</v>
      </c>
      <c r="P1313" s="1">
        <v>227</v>
      </c>
      <c r="Q1313" s="1">
        <v>5</v>
      </c>
      <c r="R1313" s="1">
        <v>56</v>
      </c>
      <c r="S1313" s="1">
        <v>19</v>
      </c>
      <c r="T1313" s="1">
        <v>6</v>
      </c>
      <c r="AG1313" s="7">
        <f>IF(Q1313&gt;0,RANK(Q1313,(N1313:P1313,Q1313:AE1313)),0)</f>
        <v>7</v>
      </c>
      <c r="AH1313" s="7">
        <f>IF(R1313&gt;0,RANK(R1313,(N1313:P1313,Q1313:AE1313)),0)</f>
        <v>4</v>
      </c>
      <c r="AI1313" s="7">
        <f>IF(T1313&gt;0,RANK(T1313,(N1313:P1313,Q1313:AE1313)),0)</f>
        <v>6</v>
      </c>
      <c r="AJ1313" s="7">
        <f>IF(S1313&gt;0,RANK(S1313,(N1313:P1313,Q1313:AE1313)),0)</f>
        <v>5</v>
      </c>
      <c r="AK1313" s="2">
        <f t="shared" si="542"/>
        <v>4.2995958379912286E-4</v>
      </c>
      <c r="AL1313" s="2">
        <f t="shared" si="543"/>
        <v>4.8155473385501765E-3</v>
      </c>
      <c r="AM1313" s="2">
        <f t="shared" si="544"/>
        <v>5.1595150055894743E-4</v>
      </c>
      <c r="AN1313" s="2">
        <f t="shared" si="545"/>
        <v>1.633846418436667E-3</v>
      </c>
      <c r="AP1313" t="s">
        <v>1219</v>
      </c>
      <c r="AQ1313" t="s">
        <v>1638</v>
      </c>
      <c r="AT1313" s="93" t="s">
        <v>852</v>
      </c>
      <c r="AU1313" s="92" t="s">
        <v>658</v>
      </c>
      <c r="AV1313" s="83" t="str">
        <f t="shared" si="546"/>
        <v>26051</v>
      </c>
      <c r="AX1313" s="7" t="s">
        <v>3753</v>
      </c>
    </row>
    <row r="1314" spans="1:50" hidden="1" outlineLevel="1">
      <c r="A1314" t="s">
        <v>1615</v>
      </c>
      <c r="B1314" t="s">
        <v>1638</v>
      </c>
      <c r="C1314" s="1">
        <f t="shared" si="535"/>
        <v>8339</v>
      </c>
      <c r="D1314" s="7">
        <f>RANK(N1314,(N1314:P1314,Q1314:AE1314))</f>
        <v>1</v>
      </c>
      <c r="E1314" s="7">
        <f>RANK(O1314,(N1314:P1314,Q1314:AE1314))</f>
        <v>2</v>
      </c>
      <c r="F1314" s="7">
        <f>IF(P1314&gt;0,RANK(P1314,(N1314:P1314,Q1314:AE1314)),0)</f>
        <v>3</v>
      </c>
      <c r="G1314" s="1">
        <f t="shared" si="536"/>
        <v>137</v>
      </c>
      <c r="H1314" s="2">
        <f t="shared" si="537"/>
        <v>1.642882839669025E-2</v>
      </c>
      <c r="I1314" s="2"/>
      <c r="J1314" s="2">
        <f t="shared" si="538"/>
        <v>0.48758843986089462</v>
      </c>
      <c r="K1314" s="2">
        <f t="shared" si="539"/>
        <v>0.47115961146420432</v>
      </c>
      <c r="L1314" s="2">
        <f t="shared" si="540"/>
        <v>3.4176759803333734E-2</v>
      </c>
      <c r="M1314" s="2">
        <f t="shared" si="541"/>
        <v>7.0751888715673283E-3</v>
      </c>
      <c r="N1314" s="1">
        <v>4066</v>
      </c>
      <c r="O1314" s="1">
        <v>3929</v>
      </c>
      <c r="P1314" s="1">
        <v>285</v>
      </c>
      <c r="Q1314" s="1">
        <v>23</v>
      </c>
      <c r="R1314" s="1">
        <v>25</v>
      </c>
      <c r="S1314" s="1">
        <v>6</v>
      </c>
      <c r="T1314" s="1">
        <v>5</v>
      </c>
      <c r="AG1314" s="7">
        <f>IF(Q1314&gt;0,RANK(Q1314,(N1314:P1314,Q1314:AE1314)),0)</f>
        <v>5</v>
      </c>
      <c r="AH1314" s="7">
        <f>IF(R1314&gt;0,RANK(R1314,(N1314:P1314,Q1314:AE1314)),0)</f>
        <v>4</v>
      </c>
      <c r="AI1314" s="7">
        <f>IF(T1314&gt;0,RANK(T1314,(N1314:P1314,Q1314:AE1314)),0)</f>
        <v>7</v>
      </c>
      <c r="AJ1314" s="7">
        <f>IF(S1314&gt;0,RANK(S1314,(N1314:P1314,Q1314:AE1314)),0)</f>
        <v>6</v>
      </c>
      <c r="AK1314" s="2">
        <f t="shared" si="542"/>
        <v>2.7581244753567572E-3</v>
      </c>
      <c r="AL1314" s="2">
        <f t="shared" si="543"/>
        <v>2.9979613862573451E-3</v>
      </c>
      <c r="AM1314" s="2">
        <f t="shared" si="544"/>
        <v>5.9959227725146899E-4</v>
      </c>
      <c r="AN1314" s="2">
        <f t="shared" si="545"/>
        <v>7.1951073270176279E-4</v>
      </c>
      <c r="AP1314" t="s">
        <v>1615</v>
      </c>
      <c r="AQ1314" t="s">
        <v>1638</v>
      </c>
      <c r="AT1314" s="93" t="s">
        <v>852</v>
      </c>
      <c r="AU1314" s="92" t="s">
        <v>659</v>
      </c>
      <c r="AV1314" s="83" t="str">
        <f t="shared" si="546"/>
        <v>26053</v>
      </c>
      <c r="AX1314" s="7" t="s">
        <v>3753</v>
      </c>
    </row>
    <row r="1315" spans="1:50" hidden="1" outlineLevel="1">
      <c r="A1315" t="s">
        <v>1970</v>
      </c>
      <c r="B1315" t="s">
        <v>1638</v>
      </c>
      <c r="C1315" s="1">
        <f t="shared" si="535"/>
        <v>38229</v>
      </c>
      <c r="D1315" s="7">
        <f>RANK(N1315,(N1315:P1315,Q1315:AE1315))</f>
        <v>2</v>
      </c>
      <c r="E1315" s="7">
        <f>RANK(O1315,(N1315:P1315,Q1315:AE1315))</f>
        <v>1</v>
      </c>
      <c r="F1315" s="7">
        <f>IF(P1315&gt;0,RANK(P1315,(N1315:P1315,Q1315:AE1315)),0)</f>
        <v>3</v>
      </c>
      <c r="G1315" s="1">
        <f t="shared" si="536"/>
        <v>7987</v>
      </c>
      <c r="H1315" s="2">
        <f t="shared" si="537"/>
        <v>0.20892516152658977</v>
      </c>
      <c r="I1315" s="2"/>
      <c r="J1315" s="2">
        <f t="shared" si="538"/>
        <v>0.37591880509560804</v>
      </c>
      <c r="K1315" s="2">
        <f t="shared" si="539"/>
        <v>0.58484396662219784</v>
      </c>
      <c r="L1315" s="2">
        <f t="shared" si="540"/>
        <v>3.3037746213607472E-2</v>
      </c>
      <c r="M1315" s="2">
        <f t="shared" si="541"/>
        <v>6.1994820685866425E-3</v>
      </c>
      <c r="N1315" s="1">
        <v>14371</v>
      </c>
      <c r="O1315" s="1">
        <v>22358</v>
      </c>
      <c r="P1315" s="1">
        <v>1263</v>
      </c>
      <c r="Q1315" s="1">
        <v>36</v>
      </c>
      <c r="R1315" s="1">
        <v>141</v>
      </c>
      <c r="S1315" s="1">
        <v>40</v>
      </c>
      <c r="T1315" s="1">
        <v>20</v>
      </c>
      <c r="AG1315" s="7">
        <f>IF(Q1315&gt;0,RANK(Q1315,(N1315:P1315,Q1315:AE1315)),0)</f>
        <v>6</v>
      </c>
      <c r="AH1315" s="7">
        <f>IF(R1315&gt;0,RANK(R1315,(N1315:P1315,Q1315:AE1315)),0)</f>
        <v>4</v>
      </c>
      <c r="AI1315" s="7">
        <f>IF(T1315&gt;0,RANK(T1315,(N1315:P1315,Q1315:AE1315)),0)</f>
        <v>7</v>
      </c>
      <c r="AJ1315" s="7">
        <f>IF(S1315&gt;0,RANK(S1315,(N1315:P1315,Q1315:AE1315)),0)</f>
        <v>5</v>
      </c>
      <c r="AK1315" s="2">
        <f t="shared" si="542"/>
        <v>9.416934787726595E-4</v>
      </c>
      <c r="AL1315" s="2">
        <f t="shared" si="543"/>
        <v>3.6882994585262499E-3</v>
      </c>
      <c r="AM1315" s="2">
        <f t="shared" si="544"/>
        <v>5.231630437625886E-4</v>
      </c>
      <c r="AN1315" s="2">
        <f t="shared" si="545"/>
        <v>1.0463260875251772E-3</v>
      </c>
      <c r="AP1315" t="s">
        <v>1970</v>
      </c>
      <c r="AQ1315" t="s">
        <v>1638</v>
      </c>
      <c r="AT1315" s="93" t="s">
        <v>852</v>
      </c>
      <c r="AU1315" s="92" t="s">
        <v>660</v>
      </c>
      <c r="AV1315" s="83" t="str">
        <f t="shared" si="546"/>
        <v>26055</v>
      </c>
      <c r="AX1315" s="7" t="s">
        <v>3753</v>
      </c>
    </row>
    <row r="1316" spans="1:50" hidden="1" outlineLevel="1">
      <c r="A1316" t="s">
        <v>337</v>
      </c>
      <c r="B1316" t="s">
        <v>1638</v>
      </c>
      <c r="C1316" s="1">
        <f t="shared" si="535"/>
        <v>15179</v>
      </c>
      <c r="D1316" s="7">
        <f>RANK(N1316,(N1316:P1316,Q1316:AE1316))</f>
        <v>2</v>
      </c>
      <c r="E1316" s="7">
        <f>RANK(O1316,(N1316:P1316,Q1316:AE1316))</f>
        <v>1</v>
      </c>
      <c r="F1316" s="7">
        <f>IF(P1316&gt;0,RANK(P1316,(N1316:P1316,Q1316:AE1316)),0)</f>
        <v>3</v>
      </c>
      <c r="G1316" s="1">
        <f t="shared" si="536"/>
        <v>1774</v>
      </c>
      <c r="H1316" s="2">
        <f t="shared" si="537"/>
        <v>0.11687199420251664</v>
      </c>
      <c r="I1316" s="2"/>
      <c r="J1316" s="2">
        <f t="shared" si="538"/>
        <v>0.43072666183543051</v>
      </c>
      <c r="K1316" s="2">
        <f t="shared" si="539"/>
        <v>0.54759865603794722</v>
      </c>
      <c r="L1316" s="2">
        <f t="shared" si="540"/>
        <v>1.7458330588312799E-2</v>
      </c>
      <c r="M1316" s="2">
        <f t="shared" si="541"/>
        <v>4.21635153830947E-3</v>
      </c>
      <c r="N1316" s="1">
        <v>6538</v>
      </c>
      <c r="O1316" s="1">
        <v>8312</v>
      </c>
      <c r="P1316" s="1">
        <v>265</v>
      </c>
      <c r="Q1316" s="1">
        <v>8</v>
      </c>
      <c r="R1316" s="1">
        <v>42</v>
      </c>
      <c r="S1316" s="1">
        <v>10</v>
      </c>
      <c r="T1316" s="1">
        <v>4</v>
      </c>
      <c r="AG1316" s="7">
        <f>IF(Q1316&gt;0,RANK(Q1316,(N1316:P1316,Q1316:AE1316)),0)</f>
        <v>6</v>
      </c>
      <c r="AH1316" s="7">
        <f>IF(R1316&gt;0,RANK(R1316,(N1316:P1316,Q1316:AE1316)),0)</f>
        <v>4</v>
      </c>
      <c r="AI1316" s="7">
        <f>IF(T1316&gt;0,RANK(T1316,(N1316:P1316,Q1316:AE1316)),0)</f>
        <v>7</v>
      </c>
      <c r="AJ1316" s="7">
        <f>IF(S1316&gt;0,RANK(S1316,(N1316:P1316,Q1316:AE1316)),0)</f>
        <v>5</v>
      </c>
      <c r="AK1316" s="2">
        <f t="shared" si="542"/>
        <v>5.2704394228868831E-4</v>
      </c>
      <c r="AL1316" s="2">
        <f t="shared" si="543"/>
        <v>2.7669806970156137E-3</v>
      </c>
      <c r="AM1316" s="2">
        <f t="shared" si="544"/>
        <v>2.6352197114434415E-4</v>
      </c>
      <c r="AN1316" s="2">
        <f t="shared" si="545"/>
        <v>6.5880492786086044E-4</v>
      </c>
      <c r="AP1316" t="s">
        <v>337</v>
      </c>
      <c r="AQ1316" t="s">
        <v>1638</v>
      </c>
      <c r="AT1316" s="93" t="s">
        <v>852</v>
      </c>
      <c r="AU1316" s="92" t="s">
        <v>199</v>
      </c>
      <c r="AV1316" s="83" t="str">
        <f t="shared" si="546"/>
        <v>26057</v>
      </c>
      <c r="AX1316" s="7" t="s">
        <v>3753</v>
      </c>
    </row>
    <row r="1317" spans="1:50" hidden="1" outlineLevel="1">
      <c r="A1317" t="s">
        <v>338</v>
      </c>
      <c r="B1317" t="s">
        <v>1638</v>
      </c>
      <c r="C1317" s="1">
        <f t="shared" si="535"/>
        <v>17473</v>
      </c>
      <c r="D1317" s="7">
        <f>RANK(N1317,(N1317:P1317,Q1317:AE1317))</f>
        <v>2</v>
      </c>
      <c r="E1317" s="7">
        <f>RANK(O1317,(N1317:P1317,Q1317:AE1317))</f>
        <v>1</v>
      </c>
      <c r="F1317" s="7">
        <f>IF(P1317&gt;0,RANK(P1317,(N1317:P1317,Q1317:AE1317)),0)</f>
        <v>3</v>
      </c>
      <c r="G1317" s="1">
        <f t="shared" si="536"/>
        <v>3988</v>
      </c>
      <c r="H1317" s="2">
        <f t="shared" si="537"/>
        <v>0.22823785268700281</v>
      </c>
      <c r="I1317" s="2"/>
      <c r="J1317" s="2">
        <f t="shared" si="538"/>
        <v>0.37171636238768385</v>
      </c>
      <c r="K1317" s="2">
        <f t="shared" si="539"/>
        <v>0.59995421507468671</v>
      </c>
      <c r="L1317" s="2">
        <f t="shared" si="540"/>
        <v>2.0774909860928288E-2</v>
      </c>
      <c r="M1317" s="2">
        <f t="shared" si="541"/>
        <v>7.5545126767012014E-3</v>
      </c>
      <c r="N1317" s="1">
        <v>6495</v>
      </c>
      <c r="O1317" s="1">
        <v>10483</v>
      </c>
      <c r="P1317" s="1">
        <v>363</v>
      </c>
      <c r="Q1317" s="1">
        <v>15</v>
      </c>
      <c r="R1317" s="1">
        <v>89</v>
      </c>
      <c r="S1317" s="1">
        <v>20</v>
      </c>
      <c r="T1317" s="1">
        <v>8</v>
      </c>
      <c r="AG1317" s="7">
        <f>IF(Q1317&gt;0,RANK(Q1317,(N1317:P1317,Q1317:AE1317)),0)</f>
        <v>6</v>
      </c>
      <c r="AH1317" s="7">
        <f>IF(R1317&gt;0,RANK(R1317,(N1317:P1317,Q1317:AE1317)),0)</f>
        <v>4</v>
      </c>
      <c r="AI1317" s="7">
        <f>IF(T1317&gt;0,RANK(T1317,(N1317:P1317,Q1317:AE1317)),0)</f>
        <v>7</v>
      </c>
      <c r="AJ1317" s="7">
        <f>IF(S1317&gt;0,RANK(S1317,(N1317:P1317,Q1317:AE1317)),0)</f>
        <v>5</v>
      </c>
      <c r="AK1317" s="2">
        <f t="shared" si="542"/>
        <v>8.5846734962513594E-4</v>
      </c>
      <c r="AL1317" s="2">
        <f t="shared" si="543"/>
        <v>5.0935729411091396E-3</v>
      </c>
      <c r="AM1317" s="2">
        <f t="shared" si="544"/>
        <v>4.5784925313340581E-4</v>
      </c>
      <c r="AN1317" s="2">
        <f t="shared" si="545"/>
        <v>1.1446231328335146E-3</v>
      </c>
      <c r="AP1317" t="s">
        <v>338</v>
      </c>
      <c r="AQ1317" t="s">
        <v>1638</v>
      </c>
      <c r="AT1317" s="93" t="s">
        <v>852</v>
      </c>
      <c r="AU1317" s="92" t="s">
        <v>200</v>
      </c>
      <c r="AV1317" s="83" t="str">
        <f t="shared" si="546"/>
        <v>26059</v>
      </c>
      <c r="AX1317" s="7" t="s">
        <v>3753</v>
      </c>
    </row>
    <row r="1318" spans="1:50" hidden="1" outlineLevel="1">
      <c r="A1318" t="s">
        <v>1197</v>
      </c>
      <c r="B1318" t="s">
        <v>1638</v>
      </c>
      <c r="C1318" s="1">
        <f t="shared" si="535"/>
        <v>14216</v>
      </c>
      <c r="D1318" s="7">
        <f>RANK(N1318,(N1318:P1318,Q1318:AE1318))</f>
        <v>2</v>
      </c>
      <c r="E1318" s="7">
        <f>RANK(O1318,(N1318:P1318,Q1318:AE1318))</f>
        <v>1</v>
      </c>
      <c r="F1318" s="7">
        <f>IF(P1318&gt;0,RANK(P1318,(N1318:P1318,Q1318:AE1318)),0)</f>
        <v>3</v>
      </c>
      <c r="G1318" s="1">
        <f t="shared" si="536"/>
        <v>2207</v>
      </c>
      <c r="H1318" s="2">
        <f t="shared" si="537"/>
        <v>0.15524760832864379</v>
      </c>
      <c r="I1318" s="2"/>
      <c r="J1318" s="2">
        <f t="shared" si="538"/>
        <v>0.4001125492402926</v>
      </c>
      <c r="K1318" s="2">
        <f t="shared" si="539"/>
        <v>0.55536015756893642</v>
      </c>
      <c r="L1318" s="2">
        <f t="shared" si="540"/>
        <v>3.6437816544738322E-2</v>
      </c>
      <c r="M1318" s="2">
        <f t="shared" si="541"/>
        <v>8.0894766460326561E-3</v>
      </c>
      <c r="N1318" s="1">
        <v>5688</v>
      </c>
      <c r="O1318" s="1">
        <v>7895</v>
      </c>
      <c r="P1318" s="1">
        <v>518</v>
      </c>
      <c r="Q1318" s="1">
        <v>8</v>
      </c>
      <c r="R1318" s="1">
        <v>80</v>
      </c>
      <c r="S1318" s="1">
        <v>13</v>
      </c>
      <c r="T1318" s="1">
        <v>14</v>
      </c>
      <c r="AG1318" s="7">
        <f>IF(Q1318&gt;0,RANK(Q1318,(N1318:P1318,Q1318:AE1318)),0)</f>
        <v>7</v>
      </c>
      <c r="AH1318" s="7">
        <f>IF(R1318&gt;0,RANK(R1318,(N1318:P1318,Q1318:AE1318)),0)</f>
        <v>4</v>
      </c>
      <c r="AI1318" s="7">
        <f>IF(T1318&gt;0,RANK(T1318,(N1318:P1318,Q1318:AE1318)),0)</f>
        <v>5</v>
      </c>
      <c r="AJ1318" s="7">
        <f>IF(S1318&gt;0,RANK(S1318,(N1318:P1318,Q1318:AE1318)),0)</f>
        <v>6</v>
      </c>
      <c r="AK1318" s="2">
        <f t="shared" si="542"/>
        <v>5.6274620146314015E-4</v>
      </c>
      <c r="AL1318" s="2">
        <f t="shared" si="543"/>
        <v>5.6274620146314009E-3</v>
      </c>
      <c r="AM1318" s="2">
        <f t="shared" si="544"/>
        <v>9.8480585256049513E-4</v>
      </c>
      <c r="AN1318" s="2">
        <f t="shared" si="545"/>
        <v>9.1446257737760265E-4</v>
      </c>
      <c r="AP1318" t="s">
        <v>1197</v>
      </c>
      <c r="AQ1318" t="s">
        <v>1638</v>
      </c>
      <c r="AT1318" s="93" t="s">
        <v>852</v>
      </c>
      <c r="AU1318" s="92" t="s">
        <v>201</v>
      </c>
      <c r="AV1318" s="83" t="str">
        <f t="shared" si="546"/>
        <v>26061</v>
      </c>
      <c r="AX1318" s="7" t="s">
        <v>3753</v>
      </c>
    </row>
    <row r="1319" spans="1:50" hidden="1" outlineLevel="1">
      <c r="A1319" t="s">
        <v>1861</v>
      </c>
      <c r="B1319" t="s">
        <v>1638</v>
      </c>
      <c r="C1319" s="1">
        <f t="shared" si="535"/>
        <v>16095</v>
      </c>
      <c r="D1319" s="7">
        <f>RANK(N1319,(N1319:P1319,Q1319:AE1319))</f>
        <v>2</v>
      </c>
      <c r="E1319" s="7">
        <f>RANK(O1319,(N1319:P1319,Q1319:AE1319))</f>
        <v>1</v>
      </c>
      <c r="F1319" s="7">
        <f>IF(P1319&gt;0,RANK(P1319,(N1319:P1319,Q1319:AE1319)),0)</f>
        <v>3</v>
      </c>
      <c r="G1319" s="1">
        <f t="shared" si="536"/>
        <v>2012</v>
      </c>
      <c r="H1319" s="2">
        <f t="shared" si="537"/>
        <v>0.12500776638707672</v>
      </c>
      <c r="I1319" s="2"/>
      <c r="J1319" s="2">
        <f t="shared" si="538"/>
        <v>0.42864243553898729</v>
      </c>
      <c r="K1319" s="2">
        <f t="shared" si="539"/>
        <v>0.55365020192606396</v>
      </c>
      <c r="L1319" s="2">
        <f t="shared" si="540"/>
        <v>1.4290152221186705E-2</v>
      </c>
      <c r="M1319" s="2">
        <f t="shared" si="541"/>
        <v>3.4172103137620514E-3</v>
      </c>
      <c r="N1319" s="1">
        <v>6899</v>
      </c>
      <c r="O1319" s="1">
        <v>8911</v>
      </c>
      <c r="P1319" s="1">
        <v>230</v>
      </c>
      <c r="Q1319" s="1">
        <v>7</v>
      </c>
      <c r="R1319" s="1">
        <v>25</v>
      </c>
      <c r="S1319" s="1">
        <v>11</v>
      </c>
      <c r="T1319" s="1">
        <v>12</v>
      </c>
      <c r="AG1319" s="7">
        <f>IF(Q1319&gt;0,RANK(Q1319,(N1319:P1319,Q1319:AE1319)),0)</f>
        <v>7</v>
      </c>
      <c r="AH1319" s="7">
        <f>IF(R1319&gt;0,RANK(R1319,(N1319:P1319,Q1319:AE1319)),0)</f>
        <v>4</v>
      </c>
      <c r="AI1319" s="7">
        <f>IF(T1319&gt;0,RANK(T1319,(N1319:P1319,Q1319:AE1319)),0)</f>
        <v>5</v>
      </c>
      <c r="AJ1319" s="7">
        <f>IF(S1319&gt;0,RANK(S1319,(N1319:P1319,Q1319:AE1319)),0)</f>
        <v>6</v>
      </c>
      <c r="AK1319" s="2">
        <f t="shared" si="542"/>
        <v>4.3491767629698662E-4</v>
      </c>
      <c r="AL1319" s="2">
        <f t="shared" si="543"/>
        <v>1.5532774153463808E-3</v>
      </c>
      <c r="AM1319" s="2">
        <f t="shared" si="544"/>
        <v>7.4557315936626283E-4</v>
      </c>
      <c r="AN1319" s="2">
        <f t="shared" si="545"/>
        <v>6.8344206275240758E-4</v>
      </c>
      <c r="AP1319" t="s">
        <v>1861</v>
      </c>
      <c r="AQ1319" t="s">
        <v>1638</v>
      </c>
      <c r="AT1319" s="93" t="s">
        <v>852</v>
      </c>
      <c r="AU1319" s="92" t="s">
        <v>202</v>
      </c>
      <c r="AV1319" s="83" t="str">
        <f t="shared" si="546"/>
        <v>26063</v>
      </c>
      <c r="AX1319" s="7" t="s">
        <v>3753</v>
      </c>
    </row>
    <row r="1320" spans="1:50" hidden="1" outlineLevel="1">
      <c r="A1320" t="s">
        <v>1198</v>
      </c>
      <c r="B1320" t="s">
        <v>1638</v>
      </c>
      <c r="C1320" s="1">
        <f t="shared" ref="C1320:C1351" si="547">SUM(N1320:AE1320)</f>
        <v>120595</v>
      </c>
      <c r="D1320" s="7">
        <f>RANK(N1320,(N1320:P1320,Q1320:AE1320))</f>
        <v>1</v>
      </c>
      <c r="E1320" s="7">
        <f>RANK(O1320,(N1320:P1320,Q1320:AE1320))</f>
        <v>2</v>
      </c>
      <c r="F1320" s="7">
        <f>IF(P1320&gt;0,RANK(P1320,(N1320:P1320,Q1320:AE1320)),0)</f>
        <v>3</v>
      </c>
      <c r="G1320" s="1">
        <f t="shared" ref="G1320:G1351" si="548">IF(D1320=1,N1320,IF(E1320=1,O1320,P1320))-IF(D1320=2,N1320,IF(E1320=2,O1320,P1320))</f>
        <v>21917</v>
      </c>
      <c r="H1320" s="2">
        <f t="shared" ref="H1320:H1351" si="549">G1320/C1320</f>
        <v>0.18174053650648866</v>
      </c>
      <c r="I1320" s="2"/>
      <c r="J1320" s="2">
        <f t="shared" ref="J1320:J1351" si="550">IF($C1320=0,"-",N1320/$C1320)</f>
        <v>0.57407852730212694</v>
      </c>
      <c r="K1320" s="2">
        <f t="shared" ref="K1320:K1351" si="551">IF($C1320=0,"-",O1320/$C1320)</f>
        <v>0.3923379907956383</v>
      </c>
      <c r="L1320" s="2">
        <f t="shared" ref="L1320:L1351" si="552">IF($C1320=0,"-",P1320/$C1320)</f>
        <v>2.7281396409469711E-2</v>
      </c>
      <c r="M1320" s="2">
        <f t="shared" ref="M1320:M1351" si="553">IF(C1320=0,"-",(1-J1320-K1320-L1320))</f>
        <v>6.3020854927650465E-3</v>
      </c>
      <c r="N1320" s="1">
        <v>69231</v>
      </c>
      <c r="O1320" s="1">
        <v>47314</v>
      </c>
      <c r="P1320" s="1">
        <v>3290</v>
      </c>
      <c r="Q1320" s="1">
        <v>38</v>
      </c>
      <c r="R1320" s="1">
        <v>520</v>
      </c>
      <c r="S1320" s="1">
        <v>103</v>
      </c>
      <c r="T1320" s="1">
        <v>99</v>
      </c>
      <c r="AG1320" s="7">
        <f>IF(Q1320&gt;0,RANK(Q1320,(N1320:P1320,Q1320:AE1320)),0)</f>
        <v>7</v>
      </c>
      <c r="AH1320" s="7">
        <f>IF(R1320&gt;0,RANK(R1320,(N1320:P1320,Q1320:AE1320)),0)</f>
        <v>4</v>
      </c>
      <c r="AI1320" s="7">
        <f>IF(T1320&gt;0,RANK(T1320,(N1320:P1320,Q1320:AE1320)),0)</f>
        <v>6</v>
      </c>
      <c r="AJ1320" s="7">
        <f>IF(S1320&gt;0,RANK(S1320,(N1320:P1320,Q1320:AE1320)),0)</f>
        <v>5</v>
      </c>
      <c r="AK1320" s="2">
        <f t="shared" ref="AK1320:AK1351" si="554">IF($C1320=0,"-",Q1320/$C1320)</f>
        <v>3.15104274638252E-4</v>
      </c>
      <c r="AL1320" s="2">
        <f t="shared" ref="AL1320:AL1351" si="555">IF($C1320=0,"-",R1320/$C1320)</f>
        <v>4.3119532318918697E-3</v>
      </c>
      <c r="AM1320" s="2">
        <f t="shared" ref="AM1320:AM1351" si="556">IF($C1320=0,"-",T1320/$C1320)</f>
        <v>8.2092955761018283E-4</v>
      </c>
      <c r="AN1320" s="2">
        <f t="shared" ref="AN1320:AN1351" si="557">IF($C1320=0,"-",S1320/$C1320)</f>
        <v>8.5409842862473571E-4</v>
      </c>
      <c r="AP1320" t="s">
        <v>1198</v>
      </c>
      <c r="AQ1320" t="s">
        <v>1638</v>
      </c>
      <c r="AT1320" s="93" t="s">
        <v>852</v>
      </c>
      <c r="AU1320" s="92" t="s">
        <v>1482</v>
      </c>
      <c r="AV1320" s="83" t="str">
        <f t="shared" ref="AV1320:AV1351" si="558">AT1320&amp;AU1320</f>
        <v>26065</v>
      </c>
      <c r="AX1320" s="7" t="s">
        <v>3753</v>
      </c>
    </row>
    <row r="1321" spans="1:50" hidden="1" outlineLevel="1">
      <c r="A1321" t="s">
        <v>1110</v>
      </c>
      <c r="B1321" t="s">
        <v>1638</v>
      </c>
      <c r="C1321" s="1">
        <f t="shared" si="547"/>
        <v>23970</v>
      </c>
      <c r="D1321" s="7">
        <f>RANK(N1321,(N1321:P1321,Q1321:AE1321))</f>
        <v>2</v>
      </c>
      <c r="E1321" s="7">
        <f>RANK(O1321,(N1321:P1321,Q1321:AE1321))</f>
        <v>1</v>
      </c>
      <c r="F1321" s="7">
        <f>IF(P1321&gt;0,RANK(P1321,(N1321:P1321,Q1321:AE1321)),0)</f>
        <v>3</v>
      </c>
      <c r="G1321" s="1">
        <f t="shared" si="548"/>
        <v>4434</v>
      </c>
      <c r="H1321" s="2">
        <f t="shared" si="549"/>
        <v>0.18498122653316645</v>
      </c>
      <c r="I1321" s="2"/>
      <c r="J1321" s="2">
        <f t="shared" si="550"/>
        <v>0.39553608677513558</v>
      </c>
      <c r="K1321" s="2">
        <f t="shared" si="551"/>
        <v>0.58051731330830203</v>
      </c>
      <c r="L1321" s="2">
        <f t="shared" si="552"/>
        <v>1.7647058823529412E-2</v>
      </c>
      <c r="M1321" s="2">
        <f t="shared" si="553"/>
        <v>6.2995410930329274E-3</v>
      </c>
      <c r="N1321" s="1">
        <v>9481</v>
      </c>
      <c r="O1321" s="1">
        <v>13915</v>
      </c>
      <c r="P1321" s="1">
        <v>423</v>
      </c>
      <c r="Q1321" s="1">
        <v>11</v>
      </c>
      <c r="R1321" s="1">
        <v>113</v>
      </c>
      <c r="S1321" s="1">
        <v>10</v>
      </c>
      <c r="T1321" s="1">
        <v>17</v>
      </c>
      <c r="AG1321" s="7">
        <f>IF(Q1321&gt;0,RANK(Q1321,(N1321:P1321,Q1321:AE1321)),0)</f>
        <v>6</v>
      </c>
      <c r="AH1321" s="7">
        <f>IF(R1321&gt;0,RANK(R1321,(N1321:P1321,Q1321:AE1321)),0)</f>
        <v>4</v>
      </c>
      <c r="AI1321" s="7">
        <f>IF(T1321&gt;0,RANK(T1321,(N1321:P1321,Q1321:AE1321)),0)</f>
        <v>5</v>
      </c>
      <c r="AJ1321" s="7">
        <f>IF(S1321&gt;0,RANK(S1321,(N1321:P1321,Q1321:AE1321)),0)</f>
        <v>7</v>
      </c>
      <c r="AK1321" s="2">
        <f t="shared" si="554"/>
        <v>4.5890696704213601E-4</v>
      </c>
      <c r="AL1321" s="2">
        <f t="shared" si="555"/>
        <v>4.7142261159783061E-3</v>
      </c>
      <c r="AM1321" s="2">
        <f t="shared" si="556"/>
        <v>7.0921985815602842E-4</v>
      </c>
      <c r="AN1321" s="2">
        <f t="shared" si="557"/>
        <v>4.1718815185648727E-4</v>
      </c>
      <c r="AP1321" t="s">
        <v>1110</v>
      </c>
      <c r="AQ1321" t="s">
        <v>1638</v>
      </c>
      <c r="AT1321" s="93" t="s">
        <v>852</v>
      </c>
      <c r="AU1321" s="92" t="s">
        <v>1483</v>
      </c>
      <c r="AV1321" s="83" t="str">
        <f t="shared" si="558"/>
        <v>26067</v>
      </c>
      <c r="AX1321" s="7" t="s">
        <v>3753</v>
      </c>
    </row>
    <row r="1322" spans="1:50" hidden="1" outlineLevel="1">
      <c r="A1322" t="s">
        <v>1026</v>
      </c>
      <c r="B1322" t="s">
        <v>1638</v>
      </c>
      <c r="C1322" s="1">
        <f t="shared" si="547"/>
        <v>13222</v>
      </c>
      <c r="D1322" s="7">
        <f>RANK(N1322,(N1322:P1322,Q1322:AE1322))</f>
        <v>1</v>
      </c>
      <c r="E1322" s="7">
        <f>RANK(O1322,(N1322:P1322,Q1322:AE1322))</f>
        <v>2</v>
      </c>
      <c r="F1322" s="7">
        <f>IF(P1322&gt;0,RANK(P1322,(N1322:P1322,Q1322:AE1322)),0)</f>
        <v>3</v>
      </c>
      <c r="G1322" s="1">
        <f t="shared" si="548"/>
        <v>160</v>
      </c>
      <c r="H1322" s="2">
        <f t="shared" si="549"/>
        <v>1.210104371502042E-2</v>
      </c>
      <c r="I1322" s="2"/>
      <c r="J1322" s="2">
        <f t="shared" si="550"/>
        <v>0.49198305853879898</v>
      </c>
      <c r="K1322" s="2">
        <f t="shared" si="551"/>
        <v>0.47988201482377857</v>
      </c>
      <c r="L1322" s="2">
        <f t="shared" si="552"/>
        <v>2.329450915141431E-2</v>
      </c>
      <c r="M1322" s="2">
        <f t="shared" si="553"/>
        <v>4.8404174860081431E-3</v>
      </c>
      <c r="N1322" s="1">
        <v>6505</v>
      </c>
      <c r="O1322" s="1">
        <v>6345</v>
      </c>
      <c r="P1322" s="1">
        <v>308</v>
      </c>
      <c r="Q1322" s="1">
        <v>6</v>
      </c>
      <c r="R1322" s="1">
        <v>39</v>
      </c>
      <c r="S1322" s="1">
        <v>8</v>
      </c>
      <c r="T1322" s="1">
        <v>11</v>
      </c>
      <c r="AG1322" s="7">
        <f>IF(Q1322&gt;0,RANK(Q1322,(N1322:P1322,Q1322:AE1322)),0)</f>
        <v>7</v>
      </c>
      <c r="AH1322" s="7">
        <f>IF(R1322&gt;0,RANK(R1322,(N1322:P1322,Q1322:AE1322)),0)</f>
        <v>4</v>
      </c>
      <c r="AI1322" s="7">
        <f>IF(T1322&gt;0,RANK(T1322,(N1322:P1322,Q1322:AE1322)),0)</f>
        <v>5</v>
      </c>
      <c r="AJ1322" s="7">
        <f>IF(S1322&gt;0,RANK(S1322,(N1322:P1322,Q1322:AE1322)),0)</f>
        <v>6</v>
      </c>
      <c r="AK1322" s="2">
        <f t="shared" si="554"/>
        <v>4.5378913931326575E-4</v>
      </c>
      <c r="AL1322" s="2">
        <f t="shared" si="555"/>
        <v>2.9496294055362275E-3</v>
      </c>
      <c r="AM1322" s="2">
        <f t="shared" si="556"/>
        <v>8.3194675540765393E-4</v>
      </c>
      <c r="AN1322" s="2">
        <f t="shared" si="557"/>
        <v>6.0505218575102103E-4</v>
      </c>
      <c r="AP1322" t="s">
        <v>1026</v>
      </c>
      <c r="AQ1322" t="s">
        <v>1638</v>
      </c>
      <c r="AT1322" s="93" t="s">
        <v>852</v>
      </c>
      <c r="AU1322" s="92" t="s">
        <v>1484</v>
      </c>
      <c r="AV1322" s="83" t="str">
        <f t="shared" si="558"/>
        <v>26069</v>
      </c>
      <c r="AX1322" s="7" t="s">
        <v>3753</v>
      </c>
    </row>
    <row r="1323" spans="1:50" hidden="1" outlineLevel="1">
      <c r="A1323" t="s">
        <v>3844</v>
      </c>
      <c r="B1323" t="s">
        <v>1638</v>
      </c>
      <c r="C1323" s="1">
        <f t="shared" si="547"/>
        <v>6188</v>
      </c>
      <c r="D1323" s="7">
        <f>RANK(N1323,(N1323:P1323,Q1323:AE1323))</f>
        <v>1</v>
      </c>
      <c r="E1323" s="7">
        <f>RANK(O1323,(N1323:P1323,Q1323:AE1323))</f>
        <v>2</v>
      </c>
      <c r="F1323" s="7">
        <f>IF(P1323&gt;0,RANK(P1323,(N1323:P1323,Q1323:AE1323)),0)</f>
        <v>3</v>
      </c>
      <c r="G1323" s="1">
        <f t="shared" si="548"/>
        <v>47</v>
      </c>
      <c r="H1323" s="2">
        <f t="shared" si="549"/>
        <v>7.5953458306399482E-3</v>
      </c>
      <c r="I1323" s="2"/>
      <c r="J1323" s="2">
        <f t="shared" si="550"/>
        <v>0.48707175177763412</v>
      </c>
      <c r="K1323" s="2">
        <f t="shared" si="551"/>
        <v>0.4794764059469942</v>
      </c>
      <c r="L1323" s="2">
        <f t="shared" si="552"/>
        <v>2.5856496444731737E-2</v>
      </c>
      <c r="M1323" s="2">
        <f t="shared" si="553"/>
        <v>7.5953458306398866E-3</v>
      </c>
      <c r="N1323" s="1">
        <v>3014</v>
      </c>
      <c r="O1323" s="1">
        <v>2967</v>
      </c>
      <c r="P1323" s="1">
        <v>160</v>
      </c>
      <c r="Q1323" s="1">
        <v>0</v>
      </c>
      <c r="R1323" s="1">
        <v>30</v>
      </c>
      <c r="S1323" s="1">
        <v>12</v>
      </c>
      <c r="T1323" s="1">
        <v>5</v>
      </c>
      <c r="AG1323" s="7">
        <f>IF(Q1323&gt;0,RANK(Q1323,(N1323:P1323,Q1323:AE1323)),0)</f>
        <v>0</v>
      </c>
      <c r="AH1323" s="7">
        <f>IF(R1323&gt;0,RANK(R1323,(N1323:P1323,Q1323:AE1323)),0)</f>
        <v>4</v>
      </c>
      <c r="AI1323" s="7">
        <f>IF(T1323&gt;0,RANK(T1323,(N1323:P1323,Q1323:AE1323)),0)</f>
        <v>6</v>
      </c>
      <c r="AJ1323" s="7">
        <f>IF(S1323&gt;0,RANK(S1323,(N1323:P1323,Q1323:AE1323)),0)</f>
        <v>5</v>
      </c>
      <c r="AK1323" s="2">
        <f t="shared" si="554"/>
        <v>0</v>
      </c>
      <c r="AL1323" s="2">
        <f t="shared" si="555"/>
        <v>4.8480930833872012E-3</v>
      </c>
      <c r="AM1323" s="2">
        <f t="shared" si="556"/>
        <v>8.0801551389786679E-4</v>
      </c>
      <c r="AN1323" s="2">
        <f t="shared" si="557"/>
        <v>1.9392372333548805E-3</v>
      </c>
      <c r="AP1323" t="s">
        <v>3844</v>
      </c>
      <c r="AQ1323" t="s">
        <v>1638</v>
      </c>
      <c r="AT1323" s="93" t="s">
        <v>852</v>
      </c>
      <c r="AU1323" s="92" t="s">
        <v>661</v>
      </c>
      <c r="AV1323" s="83" t="str">
        <f t="shared" si="558"/>
        <v>26071</v>
      </c>
      <c r="AX1323" s="7" t="s">
        <v>3753</v>
      </c>
    </row>
    <row r="1324" spans="1:50" hidden="1" outlineLevel="1">
      <c r="A1324" t="s">
        <v>2423</v>
      </c>
      <c r="B1324" t="s">
        <v>1638</v>
      </c>
      <c r="C1324" s="1">
        <f t="shared" si="547"/>
        <v>21069</v>
      </c>
      <c r="D1324" s="7">
        <f>RANK(N1324,(N1324:P1324,Q1324:AE1324))</f>
        <v>1</v>
      </c>
      <c r="E1324" s="7">
        <f>RANK(O1324,(N1324:P1324,Q1324:AE1324))</f>
        <v>2</v>
      </c>
      <c r="F1324" s="7">
        <f>IF(P1324&gt;0,RANK(P1324,(N1324:P1324,Q1324:AE1324)),0)</f>
        <v>3</v>
      </c>
      <c r="G1324" s="1">
        <f t="shared" si="548"/>
        <v>175</v>
      </c>
      <c r="H1324" s="2">
        <f t="shared" si="549"/>
        <v>8.3060420523043341E-3</v>
      </c>
      <c r="I1324" s="2"/>
      <c r="J1324" s="2">
        <f t="shared" si="550"/>
        <v>0.48545256063410697</v>
      </c>
      <c r="K1324" s="2">
        <f t="shared" si="551"/>
        <v>0.47714651858180263</v>
      </c>
      <c r="L1324" s="2">
        <f t="shared" si="552"/>
        <v>3.1610422896198205E-2</v>
      </c>
      <c r="M1324" s="2">
        <f t="shared" si="553"/>
        <v>5.7904978878922583E-3</v>
      </c>
      <c r="N1324" s="1">
        <v>10228</v>
      </c>
      <c r="O1324" s="1">
        <v>10053</v>
      </c>
      <c r="P1324" s="1">
        <v>666</v>
      </c>
      <c r="Q1324" s="1">
        <v>7</v>
      </c>
      <c r="R1324" s="1">
        <v>77</v>
      </c>
      <c r="S1324" s="1">
        <v>27</v>
      </c>
      <c r="T1324" s="1">
        <v>11</v>
      </c>
      <c r="AG1324" s="7">
        <f>IF(Q1324&gt;0,RANK(Q1324,(N1324:P1324,Q1324:AE1324)),0)</f>
        <v>7</v>
      </c>
      <c r="AH1324" s="7">
        <f>IF(R1324&gt;0,RANK(R1324,(N1324:P1324,Q1324:AE1324)),0)</f>
        <v>4</v>
      </c>
      <c r="AI1324" s="7">
        <f>IF(T1324&gt;0,RANK(T1324,(N1324:P1324,Q1324:AE1324)),0)</f>
        <v>6</v>
      </c>
      <c r="AJ1324" s="7">
        <f>IF(S1324&gt;0,RANK(S1324,(N1324:P1324,Q1324:AE1324)),0)</f>
        <v>5</v>
      </c>
      <c r="AK1324" s="2">
        <f t="shared" si="554"/>
        <v>3.3224168209217332E-4</v>
      </c>
      <c r="AL1324" s="2">
        <f t="shared" si="555"/>
        <v>3.6546585030139069E-3</v>
      </c>
      <c r="AM1324" s="2">
        <f t="shared" si="556"/>
        <v>5.2209407185912951E-4</v>
      </c>
      <c r="AN1324" s="2">
        <f t="shared" si="557"/>
        <v>1.2815036309269544E-3</v>
      </c>
      <c r="AP1324" t="s">
        <v>2423</v>
      </c>
      <c r="AQ1324" t="s">
        <v>1638</v>
      </c>
      <c r="AT1324" s="93" t="s">
        <v>852</v>
      </c>
      <c r="AU1324" s="92" t="s">
        <v>662</v>
      </c>
      <c r="AV1324" s="83" t="str">
        <f t="shared" si="558"/>
        <v>26073</v>
      </c>
      <c r="AX1324" s="7" t="s">
        <v>3753</v>
      </c>
    </row>
    <row r="1325" spans="1:50" hidden="1" outlineLevel="1">
      <c r="A1325" t="s">
        <v>3023</v>
      </c>
      <c r="B1325" t="s">
        <v>1638</v>
      </c>
      <c r="C1325" s="1">
        <f t="shared" si="547"/>
        <v>61946</v>
      </c>
      <c r="D1325" s="7">
        <f>RANK(N1325,(N1325:P1325,Q1325:AE1325))</f>
        <v>2</v>
      </c>
      <c r="E1325" s="7">
        <f>RANK(O1325,(N1325:P1325,Q1325:AE1325))</f>
        <v>1</v>
      </c>
      <c r="F1325" s="7">
        <f>IF(P1325&gt;0,RANK(P1325,(N1325:P1325,Q1325:AE1325)),0)</f>
        <v>3</v>
      </c>
      <c r="G1325" s="1">
        <f t="shared" si="548"/>
        <v>3906</v>
      </c>
      <c r="H1325" s="2">
        <f t="shared" si="549"/>
        <v>6.3054918800245371E-2</v>
      </c>
      <c r="I1325" s="2"/>
      <c r="J1325" s="2">
        <f t="shared" si="550"/>
        <v>0.45458948116101122</v>
      </c>
      <c r="K1325" s="2">
        <f t="shared" si="551"/>
        <v>0.51764439996125655</v>
      </c>
      <c r="L1325" s="2">
        <f t="shared" si="552"/>
        <v>2.1454169760759371E-2</v>
      </c>
      <c r="M1325" s="2">
        <f t="shared" si="553"/>
        <v>6.3119491169729113E-3</v>
      </c>
      <c r="N1325" s="1">
        <v>28160</v>
      </c>
      <c r="O1325" s="1">
        <v>32066</v>
      </c>
      <c r="P1325" s="1">
        <v>1329</v>
      </c>
      <c r="Q1325" s="1">
        <v>38</v>
      </c>
      <c r="R1325" s="1">
        <v>218</v>
      </c>
      <c r="S1325" s="1">
        <v>97</v>
      </c>
      <c r="T1325" s="1">
        <v>38</v>
      </c>
      <c r="AG1325" s="7">
        <f>IF(Q1325&gt;0,RANK(Q1325,(N1325:P1325,Q1325:AE1325)),0)</f>
        <v>6</v>
      </c>
      <c r="AH1325" s="7">
        <f>IF(R1325&gt;0,RANK(R1325,(N1325:P1325,Q1325:AE1325)),0)</f>
        <v>4</v>
      </c>
      <c r="AI1325" s="7">
        <f>IF(T1325&gt;0,RANK(T1325,(N1325:P1325,Q1325:AE1325)),0)</f>
        <v>6</v>
      </c>
      <c r="AJ1325" s="7">
        <f>IF(S1325&gt;0,RANK(S1325,(N1325:P1325,Q1325:AE1325)),0)</f>
        <v>5</v>
      </c>
      <c r="AK1325" s="2">
        <f t="shared" si="554"/>
        <v>6.134375100894327E-4</v>
      </c>
      <c r="AL1325" s="2">
        <f t="shared" si="555"/>
        <v>3.519194136828851E-3</v>
      </c>
      <c r="AM1325" s="2">
        <f t="shared" si="556"/>
        <v>6.134375100894327E-4</v>
      </c>
      <c r="AN1325" s="2">
        <f t="shared" si="557"/>
        <v>1.5658799599651309E-3</v>
      </c>
      <c r="AP1325" t="s">
        <v>3023</v>
      </c>
      <c r="AQ1325" t="s">
        <v>1638</v>
      </c>
      <c r="AT1325" s="93" t="s">
        <v>852</v>
      </c>
      <c r="AU1325" s="92" t="s">
        <v>663</v>
      </c>
      <c r="AV1325" s="83" t="str">
        <f t="shared" si="558"/>
        <v>26075</v>
      </c>
      <c r="AX1325" s="7" t="s">
        <v>3753</v>
      </c>
    </row>
    <row r="1326" spans="1:50" hidden="1" outlineLevel="1">
      <c r="A1326" t="s">
        <v>1452</v>
      </c>
      <c r="B1326" t="s">
        <v>1638</v>
      </c>
      <c r="C1326" s="1">
        <f t="shared" si="547"/>
        <v>100656</v>
      </c>
      <c r="D1326" s="7">
        <f>RANK(N1326,(N1326:P1326,Q1326:AE1326))</f>
        <v>1</v>
      </c>
      <c r="E1326" s="7">
        <f>RANK(O1326,(N1326:P1326,Q1326:AE1326))</f>
        <v>2</v>
      </c>
      <c r="F1326" s="7">
        <f>IF(P1326&gt;0,RANK(P1326,(N1326:P1326,Q1326:AE1326)),0)</f>
        <v>3</v>
      </c>
      <c r="G1326" s="1">
        <f t="shared" si="548"/>
        <v>553</v>
      </c>
      <c r="H1326" s="2">
        <f t="shared" si="549"/>
        <v>5.4939596248609127E-3</v>
      </c>
      <c r="I1326" s="2"/>
      <c r="J1326" s="2">
        <f t="shared" si="550"/>
        <v>0.48488912732474965</v>
      </c>
      <c r="K1326" s="2">
        <f t="shared" si="551"/>
        <v>0.47939516769988871</v>
      </c>
      <c r="L1326" s="2">
        <f t="shared" si="552"/>
        <v>3.0658877761882055E-2</v>
      </c>
      <c r="M1326" s="2">
        <f t="shared" si="553"/>
        <v>5.0568272134795846E-3</v>
      </c>
      <c r="N1326" s="1">
        <v>48807</v>
      </c>
      <c r="O1326" s="1">
        <v>48254</v>
      </c>
      <c r="P1326" s="1">
        <v>3086</v>
      </c>
      <c r="Q1326" s="1">
        <v>26</v>
      </c>
      <c r="R1326" s="1">
        <v>352</v>
      </c>
      <c r="S1326" s="1">
        <v>66</v>
      </c>
      <c r="T1326" s="1">
        <v>65</v>
      </c>
      <c r="AG1326" s="7">
        <f>IF(Q1326&gt;0,RANK(Q1326,(N1326:P1326,Q1326:AE1326)),0)</f>
        <v>7</v>
      </c>
      <c r="AH1326" s="7">
        <f>IF(R1326&gt;0,RANK(R1326,(N1326:P1326,Q1326:AE1326)),0)</f>
        <v>4</v>
      </c>
      <c r="AI1326" s="7">
        <f>IF(T1326&gt;0,RANK(T1326,(N1326:P1326,Q1326:AE1326)),0)</f>
        <v>6</v>
      </c>
      <c r="AJ1326" s="7">
        <f>IF(S1326&gt;0,RANK(S1326,(N1326:P1326,Q1326:AE1326)),0)</f>
        <v>5</v>
      </c>
      <c r="AK1326" s="2">
        <f t="shared" si="554"/>
        <v>2.5830551581624542E-4</v>
      </c>
      <c r="AL1326" s="2">
        <f t="shared" si="555"/>
        <v>3.4970592910507073E-3</v>
      </c>
      <c r="AM1326" s="2">
        <f t="shared" si="556"/>
        <v>6.457637895406136E-4</v>
      </c>
      <c r="AN1326" s="2">
        <f t="shared" si="557"/>
        <v>6.5569861707200766E-4</v>
      </c>
      <c r="AP1326" t="s">
        <v>1452</v>
      </c>
      <c r="AQ1326" t="s">
        <v>1638</v>
      </c>
      <c r="AT1326" s="93" t="s">
        <v>852</v>
      </c>
      <c r="AU1326" s="92" t="s">
        <v>664</v>
      </c>
      <c r="AV1326" s="83" t="str">
        <f t="shared" si="558"/>
        <v>26077</v>
      </c>
      <c r="AX1326" s="7" t="s">
        <v>3753</v>
      </c>
    </row>
    <row r="1327" spans="1:50" hidden="1" outlineLevel="1">
      <c r="A1327" t="s">
        <v>1453</v>
      </c>
      <c r="B1327" t="s">
        <v>1638</v>
      </c>
      <c r="C1327" s="1">
        <f t="shared" si="547"/>
        <v>6849</v>
      </c>
      <c r="D1327" s="7">
        <f>RANK(N1327,(N1327:P1327,Q1327:AE1327))</f>
        <v>2</v>
      </c>
      <c r="E1327" s="7">
        <f>RANK(O1327,(N1327:P1327,Q1327:AE1327))</f>
        <v>1</v>
      </c>
      <c r="F1327" s="7">
        <f>IF(P1327&gt;0,RANK(P1327,(N1327:P1327,Q1327:AE1327)),0)</f>
        <v>3</v>
      </c>
      <c r="G1327" s="1">
        <f t="shared" si="548"/>
        <v>1068</v>
      </c>
      <c r="H1327" s="2">
        <f t="shared" si="549"/>
        <v>0.15593517301795884</v>
      </c>
      <c r="I1327" s="2"/>
      <c r="J1327" s="2">
        <f t="shared" si="550"/>
        <v>0.40502263104102787</v>
      </c>
      <c r="K1327" s="2">
        <f t="shared" si="551"/>
        <v>0.56095780405898676</v>
      </c>
      <c r="L1327" s="2">
        <f t="shared" si="552"/>
        <v>2.5259161921448385E-2</v>
      </c>
      <c r="M1327" s="2">
        <f t="shared" si="553"/>
        <v>8.7604029785369811E-3</v>
      </c>
      <c r="N1327" s="1">
        <v>2774</v>
      </c>
      <c r="O1327" s="1">
        <v>3842</v>
      </c>
      <c r="P1327" s="1">
        <v>173</v>
      </c>
      <c r="Q1327" s="1">
        <v>6</v>
      </c>
      <c r="R1327" s="1">
        <v>41</v>
      </c>
      <c r="S1327" s="1">
        <v>7</v>
      </c>
      <c r="T1327" s="1">
        <v>6</v>
      </c>
      <c r="AG1327" s="7">
        <f>IF(Q1327&gt;0,RANK(Q1327,(N1327:P1327,Q1327:AE1327)),0)</f>
        <v>6</v>
      </c>
      <c r="AH1327" s="7">
        <f>IF(R1327&gt;0,RANK(R1327,(N1327:P1327,Q1327:AE1327)),0)</f>
        <v>4</v>
      </c>
      <c r="AI1327" s="7">
        <f>IF(T1327&gt;0,RANK(T1327,(N1327:P1327,Q1327:AE1327)),0)</f>
        <v>6</v>
      </c>
      <c r="AJ1327" s="7">
        <f>IF(S1327&gt;0,RANK(S1327,(N1327:P1327,Q1327:AE1327)),0)</f>
        <v>5</v>
      </c>
      <c r="AK1327" s="2">
        <f t="shared" si="554"/>
        <v>8.7604029785370125E-4</v>
      </c>
      <c r="AL1327" s="2">
        <f t="shared" si="555"/>
        <v>5.986275368666959E-3</v>
      </c>
      <c r="AM1327" s="2">
        <f t="shared" si="556"/>
        <v>8.7604029785370125E-4</v>
      </c>
      <c r="AN1327" s="2">
        <f t="shared" si="557"/>
        <v>1.0220470141626514E-3</v>
      </c>
      <c r="AP1327" t="s">
        <v>1453</v>
      </c>
      <c r="AQ1327" t="s">
        <v>1638</v>
      </c>
      <c r="AT1327" s="93" t="s">
        <v>852</v>
      </c>
      <c r="AU1327" s="92" t="s">
        <v>665</v>
      </c>
      <c r="AV1327" s="83" t="str">
        <f t="shared" si="558"/>
        <v>26079</v>
      </c>
      <c r="AX1327" s="7" t="s">
        <v>3753</v>
      </c>
    </row>
    <row r="1328" spans="1:50" hidden="1" outlineLevel="1">
      <c r="A1328" t="s">
        <v>3204</v>
      </c>
      <c r="B1328" t="s">
        <v>1638</v>
      </c>
      <c r="C1328" s="1">
        <f t="shared" si="547"/>
        <v>250318</v>
      </c>
      <c r="D1328" s="7">
        <f>RANK(N1328,(N1328:P1328,Q1328:AE1328))</f>
        <v>2</v>
      </c>
      <c r="E1328" s="7">
        <f>RANK(O1328,(N1328:P1328,Q1328:AE1328))</f>
        <v>1</v>
      </c>
      <c r="F1328" s="7">
        <f>IF(P1328&gt;0,RANK(P1328,(N1328:P1328,Q1328:AE1328)),0)</f>
        <v>3</v>
      </c>
      <c r="G1328" s="1">
        <f t="shared" si="548"/>
        <v>53160</v>
      </c>
      <c r="H1328" s="2">
        <f t="shared" si="549"/>
        <v>0.2123698655310445</v>
      </c>
      <c r="I1328" s="2"/>
      <c r="J1328" s="2">
        <f t="shared" si="550"/>
        <v>0.38128300801380643</v>
      </c>
      <c r="K1328" s="2">
        <f t="shared" si="551"/>
        <v>0.59365287354485097</v>
      </c>
      <c r="L1328" s="2">
        <f t="shared" si="552"/>
        <v>2.0050495769381348E-2</v>
      </c>
      <c r="M1328" s="2">
        <f t="shared" si="553"/>
        <v>5.0136226719612494E-3</v>
      </c>
      <c r="N1328" s="1">
        <v>95442</v>
      </c>
      <c r="O1328" s="1">
        <v>148602</v>
      </c>
      <c r="P1328" s="1">
        <v>5019</v>
      </c>
      <c r="Q1328" s="1">
        <v>131</v>
      </c>
      <c r="R1328" s="1">
        <v>783</v>
      </c>
      <c r="S1328" s="1">
        <v>202</v>
      </c>
      <c r="T1328" s="1">
        <v>139</v>
      </c>
      <c r="AG1328" s="7">
        <f>IF(Q1328&gt;0,RANK(Q1328,(N1328:P1328,Q1328:AE1328)),0)</f>
        <v>7</v>
      </c>
      <c r="AH1328" s="7">
        <f>IF(R1328&gt;0,RANK(R1328,(N1328:P1328,Q1328:AE1328)),0)</f>
        <v>4</v>
      </c>
      <c r="AI1328" s="7">
        <f>IF(T1328&gt;0,RANK(T1328,(N1328:P1328,Q1328:AE1328)),0)</f>
        <v>6</v>
      </c>
      <c r="AJ1328" s="7">
        <f>IF(S1328&gt;0,RANK(S1328,(N1328:P1328,Q1328:AE1328)),0)</f>
        <v>5</v>
      </c>
      <c r="AK1328" s="2">
        <f t="shared" si="554"/>
        <v>5.2333431874655441E-4</v>
      </c>
      <c r="AL1328" s="2">
        <f t="shared" si="555"/>
        <v>3.128021157088184E-3</v>
      </c>
      <c r="AM1328" s="2">
        <f t="shared" si="556"/>
        <v>5.5529366645626767E-4</v>
      </c>
      <c r="AN1328" s="2">
        <f t="shared" si="557"/>
        <v>8.0697352967025948E-4</v>
      </c>
      <c r="AP1328" t="s">
        <v>3204</v>
      </c>
      <c r="AQ1328" t="s">
        <v>1638</v>
      </c>
      <c r="AT1328" s="93" t="s">
        <v>852</v>
      </c>
      <c r="AU1328" s="92" t="s">
        <v>666</v>
      </c>
      <c r="AV1328" s="83" t="str">
        <f t="shared" si="558"/>
        <v>26081</v>
      </c>
      <c r="AX1328" s="7" t="s">
        <v>3753</v>
      </c>
    </row>
    <row r="1329" spans="1:50" hidden="1" outlineLevel="1">
      <c r="A1329" t="s">
        <v>1772</v>
      </c>
      <c r="B1329" t="s">
        <v>1638</v>
      </c>
      <c r="C1329" s="1">
        <f t="shared" si="547"/>
        <v>1343</v>
      </c>
      <c r="D1329" s="7">
        <f>RANK(N1329,(N1329:P1329,Q1329:AE1329))</f>
        <v>2</v>
      </c>
      <c r="E1329" s="7">
        <f>RANK(O1329,(N1329:P1329,Q1329:AE1329))</f>
        <v>1</v>
      </c>
      <c r="F1329" s="7">
        <f>IF(P1329&gt;0,RANK(P1329,(N1329:P1329,Q1329:AE1329)),0)</f>
        <v>3</v>
      </c>
      <c r="G1329" s="1">
        <f t="shared" si="548"/>
        <v>200</v>
      </c>
      <c r="H1329" s="2">
        <f t="shared" si="549"/>
        <v>0.14892032762472077</v>
      </c>
      <c r="I1329" s="2"/>
      <c r="J1329" s="2">
        <f t="shared" si="550"/>
        <v>0.40208488458674607</v>
      </c>
      <c r="K1329" s="2">
        <f t="shared" si="551"/>
        <v>0.55100521221146681</v>
      </c>
      <c r="L1329" s="2">
        <f t="shared" si="552"/>
        <v>3.9463886820551006E-2</v>
      </c>
      <c r="M1329" s="2">
        <f t="shared" si="553"/>
        <v>7.4460163812361119E-3</v>
      </c>
      <c r="N1329" s="1">
        <v>540</v>
      </c>
      <c r="O1329" s="1">
        <v>740</v>
      </c>
      <c r="P1329" s="1">
        <v>53</v>
      </c>
      <c r="Q1329" s="1">
        <v>3</v>
      </c>
      <c r="R1329" s="1">
        <v>5</v>
      </c>
      <c r="S1329" s="1">
        <v>1</v>
      </c>
      <c r="T1329" s="1">
        <v>1</v>
      </c>
      <c r="AG1329" s="7">
        <f>IF(Q1329&gt;0,RANK(Q1329,(N1329:P1329,Q1329:AE1329)),0)</f>
        <v>5</v>
      </c>
      <c r="AH1329" s="7">
        <f>IF(R1329&gt;0,RANK(R1329,(N1329:P1329,Q1329:AE1329)),0)</f>
        <v>4</v>
      </c>
      <c r="AI1329" s="7">
        <f>IF(T1329&gt;0,RANK(T1329,(N1329:P1329,Q1329:AE1329)),0)</f>
        <v>6</v>
      </c>
      <c r="AJ1329" s="7">
        <f>IF(S1329&gt;0,RANK(S1329,(N1329:P1329,Q1329:AE1329)),0)</f>
        <v>6</v>
      </c>
      <c r="AK1329" s="2">
        <f t="shared" si="554"/>
        <v>2.2338049143708115E-3</v>
      </c>
      <c r="AL1329" s="2">
        <f t="shared" si="555"/>
        <v>3.7230081906180195E-3</v>
      </c>
      <c r="AM1329" s="2">
        <f t="shared" si="556"/>
        <v>7.4460163812360388E-4</v>
      </c>
      <c r="AN1329" s="2">
        <f t="shared" si="557"/>
        <v>7.4460163812360388E-4</v>
      </c>
      <c r="AP1329" t="s">
        <v>1772</v>
      </c>
      <c r="AQ1329" t="s">
        <v>1638</v>
      </c>
      <c r="AT1329" s="93" t="s">
        <v>852</v>
      </c>
      <c r="AU1329" s="92" t="s">
        <v>667</v>
      </c>
      <c r="AV1329" s="83" t="str">
        <f t="shared" si="558"/>
        <v>26083</v>
      </c>
      <c r="AX1329" s="7" t="s">
        <v>3753</v>
      </c>
    </row>
    <row r="1330" spans="1:50" hidden="1" outlineLevel="1">
      <c r="A1330" t="s">
        <v>2034</v>
      </c>
      <c r="B1330" t="s">
        <v>1638</v>
      </c>
      <c r="C1330" s="1">
        <f t="shared" si="547"/>
        <v>4693</v>
      </c>
      <c r="D1330" s="7">
        <f>RANK(N1330,(N1330:P1330,Q1330:AE1330))</f>
        <v>1</v>
      </c>
      <c r="E1330" s="7">
        <f>RANK(O1330,(N1330:P1330,Q1330:AE1330))</f>
        <v>2</v>
      </c>
      <c r="F1330" s="7">
        <f>IF(P1330&gt;0,RANK(P1330,(N1330:P1330,Q1330:AE1330)),0)</f>
        <v>3</v>
      </c>
      <c r="G1330" s="1">
        <f t="shared" si="548"/>
        <v>623</v>
      </c>
      <c r="H1330" s="2">
        <f t="shared" si="549"/>
        <v>0.1327509056040912</v>
      </c>
      <c r="I1330" s="2"/>
      <c r="J1330" s="2">
        <f t="shared" si="550"/>
        <v>0.55060728744939269</v>
      </c>
      <c r="K1330" s="2">
        <f t="shared" si="551"/>
        <v>0.41785638184530149</v>
      </c>
      <c r="L1330" s="2">
        <f t="shared" si="552"/>
        <v>2.3439164713402939E-2</v>
      </c>
      <c r="M1330" s="2">
        <f t="shared" si="553"/>
        <v>8.0971659919028757E-3</v>
      </c>
      <c r="N1330" s="1">
        <v>2584</v>
      </c>
      <c r="O1330" s="1">
        <v>1961</v>
      </c>
      <c r="P1330" s="1">
        <v>110</v>
      </c>
      <c r="Q1330" s="1">
        <v>6</v>
      </c>
      <c r="R1330" s="1">
        <v>18</v>
      </c>
      <c r="S1330" s="1">
        <v>10</v>
      </c>
      <c r="T1330" s="1">
        <v>4</v>
      </c>
      <c r="AG1330" s="7">
        <f>IF(Q1330&gt;0,RANK(Q1330,(N1330:P1330,Q1330:AE1330)),0)</f>
        <v>6</v>
      </c>
      <c r="AH1330" s="7">
        <f>IF(R1330&gt;0,RANK(R1330,(N1330:P1330,Q1330:AE1330)),0)</f>
        <v>4</v>
      </c>
      <c r="AI1330" s="7">
        <f>IF(T1330&gt;0,RANK(T1330,(N1330:P1330,Q1330:AE1330)),0)</f>
        <v>7</v>
      </c>
      <c r="AJ1330" s="7">
        <f>IF(S1330&gt;0,RANK(S1330,(N1330:P1330,Q1330:AE1330)),0)</f>
        <v>5</v>
      </c>
      <c r="AK1330" s="2">
        <f t="shared" si="554"/>
        <v>1.2784998934583422E-3</v>
      </c>
      <c r="AL1330" s="2">
        <f t="shared" si="555"/>
        <v>3.8354996803750267E-3</v>
      </c>
      <c r="AM1330" s="2">
        <f t="shared" si="556"/>
        <v>8.5233326230556143E-4</v>
      </c>
      <c r="AN1330" s="2">
        <f t="shared" si="557"/>
        <v>2.1308331557639039E-3</v>
      </c>
      <c r="AP1330" t="s">
        <v>2034</v>
      </c>
      <c r="AQ1330" t="s">
        <v>1638</v>
      </c>
      <c r="AT1330" s="93" t="s">
        <v>852</v>
      </c>
      <c r="AU1330" s="92" t="s">
        <v>668</v>
      </c>
      <c r="AV1330" s="83" t="str">
        <f t="shared" si="558"/>
        <v>26085</v>
      </c>
      <c r="AX1330" s="7" t="s">
        <v>3753</v>
      </c>
    </row>
    <row r="1331" spans="1:50" hidden="1" outlineLevel="1">
      <c r="A1331" t="s">
        <v>386</v>
      </c>
      <c r="B1331" t="s">
        <v>1638</v>
      </c>
      <c r="C1331" s="1">
        <f t="shared" si="547"/>
        <v>37234</v>
      </c>
      <c r="D1331" s="7">
        <f>RANK(N1331,(N1331:P1331,Q1331:AE1331))</f>
        <v>2</v>
      </c>
      <c r="E1331" s="7">
        <f>RANK(O1331,(N1331:P1331,Q1331:AE1331))</f>
        <v>1</v>
      </c>
      <c r="F1331" s="7">
        <f>IF(P1331&gt;0,RANK(P1331,(N1331:P1331,Q1331:AE1331)),0)</f>
        <v>3</v>
      </c>
      <c r="G1331" s="1">
        <f t="shared" si="548"/>
        <v>4602</v>
      </c>
      <c r="H1331" s="2">
        <f t="shared" si="549"/>
        <v>0.12359671268195735</v>
      </c>
      <c r="I1331" s="2"/>
      <c r="J1331" s="2">
        <f t="shared" si="550"/>
        <v>0.42297362625557289</v>
      </c>
      <c r="K1331" s="2">
        <f t="shared" si="551"/>
        <v>0.54657033893753026</v>
      </c>
      <c r="L1331" s="2">
        <f t="shared" si="552"/>
        <v>2.1324595799538056E-2</v>
      </c>
      <c r="M1331" s="2">
        <f t="shared" si="553"/>
        <v>9.1314390073587923E-3</v>
      </c>
      <c r="N1331" s="1">
        <v>15749</v>
      </c>
      <c r="O1331" s="1">
        <v>20351</v>
      </c>
      <c r="P1331" s="1">
        <v>794</v>
      </c>
      <c r="Q1331" s="1">
        <v>68</v>
      </c>
      <c r="R1331" s="1">
        <v>215</v>
      </c>
      <c r="S1331" s="1">
        <v>43</v>
      </c>
      <c r="T1331" s="1">
        <v>14</v>
      </c>
      <c r="AG1331" s="7">
        <f>IF(Q1331&gt;0,RANK(Q1331,(N1331:P1331,Q1331:AE1331)),0)</f>
        <v>5</v>
      </c>
      <c r="AH1331" s="7">
        <f>IF(R1331&gt;0,RANK(R1331,(N1331:P1331,Q1331:AE1331)),0)</f>
        <v>4</v>
      </c>
      <c r="AI1331" s="7">
        <f>IF(T1331&gt;0,RANK(T1331,(N1331:P1331,Q1331:AE1331)),0)</f>
        <v>7</v>
      </c>
      <c r="AJ1331" s="7">
        <f>IF(S1331&gt;0,RANK(S1331,(N1331:P1331,Q1331:AE1331)),0)</f>
        <v>6</v>
      </c>
      <c r="AK1331" s="2">
        <f t="shared" si="554"/>
        <v>1.8262878014717731E-3</v>
      </c>
      <c r="AL1331" s="2">
        <f t="shared" si="555"/>
        <v>5.7742923134769296E-3</v>
      </c>
      <c r="AM1331" s="2">
        <f t="shared" si="556"/>
        <v>3.7600042971477681E-4</v>
      </c>
      <c r="AN1331" s="2">
        <f t="shared" si="557"/>
        <v>1.1548584626953858E-3</v>
      </c>
      <c r="AP1331" t="s">
        <v>386</v>
      </c>
      <c r="AQ1331" t="s">
        <v>1638</v>
      </c>
      <c r="AT1331" s="93" t="s">
        <v>852</v>
      </c>
      <c r="AU1331" s="92" t="s">
        <v>91</v>
      </c>
      <c r="AV1331" s="83" t="str">
        <f t="shared" si="558"/>
        <v>26087</v>
      </c>
      <c r="AX1331" s="7" t="s">
        <v>3753</v>
      </c>
    </row>
    <row r="1332" spans="1:50" hidden="1" outlineLevel="1">
      <c r="A1332" t="s">
        <v>387</v>
      </c>
      <c r="B1332" t="s">
        <v>1638</v>
      </c>
      <c r="C1332" s="1">
        <f t="shared" si="547"/>
        <v>12009</v>
      </c>
      <c r="D1332" s="7">
        <f>RANK(N1332,(N1332:P1332,Q1332:AE1332))</f>
        <v>2</v>
      </c>
      <c r="E1332" s="7">
        <f>RANK(O1332,(N1332:P1332,Q1332:AE1332))</f>
        <v>1</v>
      </c>
      <c r="F1332" s="7">
        <f>IF(P1332&gt;0,RANK(P1332,(N1332:P1332,Q1332:AE1332)),0)</f>
        <v>3</v>
      </c>
      <c r="G1332" s="1">
        <f t="shared" si="548"/>
        <v>2205</v>
      </c>
      <c r="H1332" s="2">
        <f t="shared" si="549"/>
        <v>0.18361229078191357</v>
      </c>
      <c r="I1332" s="2"/>
      <c r="J1332" s="2">
        <f t="shared" si="550"/>
        <v>0.38596052960279792</v>
      </c>
      <c r="K1332" s="2">
        <f t="shared" si="551"/>
        <v>0.56957282038471146</v>
      </c>
      <c r="L1332" s="2">
        <f t="shared" si="552"/>
        <v>3.7971521358980763E-2</v>
      </c>
      <c r="M1332" s="2">
        <f t="shared" si="553"/>
        <v>6.4951286535098532E-3</v>
      </c>
      <c r="N1332" s="1">
        <v>4635</v>
      </c>
      <c r="O1332" s="1">
        <v>6840</v>
      </c>
      <c r="P1332" s="1">
        <v>456</v>
      </c>
      <c r="Q1332" s="1">
        <v>14</v>
      </c>
      <c r="R1332" s="1">
        <v>45</v>
      </c>
      <c r="S1332" s="1">
        <v>10</v>
      </c>
      <c r="T1332" s="1">
        <v>9</v>
      </c>
      <c r="AG1332" s="7">
        <f>IF(Q1332&gt;0,RANK(Q1332,(N1332:P1332,Q1332:AE1332)),0)</f>
        <v>5</v>
      </c>
      <c r="AH1332" s="7">
        <f>IF(R1332&gt;0,RANK(R1332,(N1332:P1332,Q1332:AE1332)),0)</f>
        <v>4</v>
      </c>
      <c r="AI1332" s="7">
        <f>IF(T1332&gt;0,RANK(T1332,(N1332:P1332,Q1332:AE1332)),0)</f>
        <v>7</v>
      </c>
      <c r="AJ1332" s="7">
        <f>IF(S1332&gt;0,RANK(S1332,(N1332:P1332,Q1332:AE1332)),0)</f>
        <v>6</v>
      </c>
      <c r="AK1332" s="2">
        <f t="shared" si="554"/>
        <v>1.165792322424848E-3</v>
      </c>
      <c r="AL1332" s="2">
        <f t="shared" si="555"/>
        <v>3.7471896077941546E-3</v>
      </c>
      <c r="AM1332" s="2">
        <f t="shared" si="556"/>
        <v>7.4943792155883092E-4</v>
      </c>
      <c r="AN1332" s="2">
        <f t="shared" si="557"/>
        <v>8.3270880173203431E-4</v>
      </c>
      <c r="AP1332" t="s">
        <v>387</v>
      </c>
      <c r="AQ1332" t="s">
        <v>1638</v>
      </c>
      <c r="AT1332" s="93" t="s">
        <v>852</v>
      </c>
      <c r="AU1332" s="92" t="s">
        <v>92</v>
      </c>
      <c r="AV1332" s="83" t="str">
        <f t="shared" si="558"/>
        <v>26089</v>
      </c>
      <c r="AX1332" s="7" t="s">
        <v>3753</v>
      </c>
    </row>
    <row r="1333" spans="1:50" hidden="1" outlineLevel="1">
      <c r="A1333" t="s">
        <v>746</v>
      </c>
      <c r="B1333" t="s">
        <v>1638</v>
      </c>
      <c r="C1333" s="1">
        <f t="shared" si="547"/>
        <v>40093</v>
      </c>
      <c r="D1333" s="7">
        <f>RANK(N1333,(N1333:P1333,Q1333:AE1333))</f>
        <v>2</v>
      </c>
      <c r="E1333" s="7">
        <f>RANK(O1333,(N1333:P1333,Q1333:AE1333))</f>
        <v>1</v>
      </c>
      <c r="F1333" s="7">
        <f>IF(P1333&gt;0,RANK(P1333,(N1333:P1333,Q1333:AE1333)),0)</f>
        <v>3</v>
      </c>
      <c r="G1333" s="1">
        <f t="shared" si="548"/>
        <v>2316</v>
      </c>
      <c r="H1333" s="2">
        <f t="shared" si="549"/>
        <v>5.7765694759683732E-2</v>
      </c>
      <c r="I1333" s="2"/>
      <c r="J1333" s="2">
        <f t="shared" si="550"/>
        <v>0.45806001047564415</v>
      </c>
      <c r="K1333" s="2">
        <f t="shared" si="551"/>
        <v>0.51582570523532789</v>
      </c>
      <c r="L1333" s="2">
        <f t="shared" si="552"/>
        <v>1.8955927468635423E-2</v>
      </c>
      <c r="M1333" s="2">
        <f t="shared" si="553"/>
        <v>7.1583568203925328E-3</v>
      </c>
      <c r="N1333" s="1">
        <v>18365</v>
      </c>
      <c r="O1333" s="1">
        <v>20681</v>
      </c>
      <c r="P1333" s="1">
        <v>760</v>
      </c>
      <c r="Q1333" s="1">
        <v>22</v>
      </c>
      <c r="R1333" s="1">
        <v>135</v>
      </c>
      <c r="S1333" s="1">
        <v>109</v>
      </c>
      <c r="T1333" s="1">
        <v>21</v>
      </c>
      <c r="AG1333" s="7">
        <f>IF(Q1333&gt;0,RANK(Q1333,(N1333:P1333,Q1333:AE1333)),0)</f>
        <v>6</v>
      </c>
      <c r="AH1333" s="7">
        <f>IF(R1333&gt;0,RANK(R1333,(N1333:P1333,Q1333:AE1333)),0)</f>
        <v>4</v>
      </c>
      <c r="AI1333" s="7">
        <f>IF(T1333&gt;0,RANK(T1333,(N1333:P1333,Q1333:AE1333)),0)</f>
        <v>7</v>
      </c>
      <c r="AJ1333" s="7">
        <f>IF(S1333&gt;0,RANK(S1333,(N1333:P1333,Q1333:AE1333)),0)</f>
        <v>5</v>
      </c>
      <c r="AK1333" s="2">
        <f t="shared" si="554"/>
        <v>5.4872421619734117E-4</v>
      </c>
      <c r="AL1333" s="2">
        <f t="shared" si="555"/>
        <v>3.3671713266655028E-3</v>
      </c>
      <c r="AM1333" s="2">
        <f t="shared" si="556"/>
        <v>5.2378220637018936E-4</v>
      </c>
      <c r="AN1333" s="2">
        <f t="shared" si="557"/>
        <v>2.7186790711595538E-3</v>
      </c>
      <c r="AP1333" t="s">
        <v>746</v>
      </c>
      <c r="AQ1333" t="s">
        <v>1638</v>
      </c>
      <c r="AT1333" s="93" t="s">
        <v>852</v>
      </c>
      <c r="AU1333" s="92" t="s">
        <v>93</v>
      </c>
      <c r="AV1333" s="83" t="str">
        <f t="shared" si="558"/>
        <v>26091</v>
      </c>
      <c r="AX1333" s="7" t="s">
        <v>3753</v>
      </c>
    </row>
    <row r="1334" spans="1:50" hidden="1" outlineLevel="1">
      <c r="A1334" t="s">
        <v>2656</v>
      </c>
      <c r="B1334" t="s">
        <v>1638</v>
      </c>
      <c r="C1334" s="1">
        <f t="shared" si="547"/>
        <v>75475</v>
      </c>
      <c r="D1334" s="7">
        <f>RANK(N1334,(N1334:P1334,Q1334:AE1334))</f>
        <v>2</v>
      </c>
      <c r="E1334" s="7">
        <f>RANK(O1334,(N1334:P1334,Q1334:AE1334))</f>
        <v>1</v>
      </c>
      <c r="F1334" s="7">
        <f>IF(P1334&gt;0,RANK(P1334,(N1334:P1334,Q1334:AE1334)),0)</f>
        <v>3</v>
      </c>
      <c r="G1334" s="1">
        <f t="shared" si="548"/>
        <v>15857</v>
      </c>
      <c r="H1334" s="2">
        <f t="shared" si="549"/>
        <v>0.21009605829744948</v>
      </c>
      <c r="I1334" s="2"/>
      <c r="J1334" s="2">
        <f t="shared" si="550"/>
        <v>0.3813183173236171</v>
      </c>
      <c r="K1334" s="2">
        <f t="shared" si="551"/>
        <v>0.59141437562106658</v>
      </c>
      <c r="L1334" s="2">
        <f t="shared" si="552"/>
        <v>1.9847631666114609E-2</v>
      </c>
      <c r="M1334" s="2">
        <f t="shared" si="553"/>
        <v>7.4196753892017166E-3</v>
      </c>
      <c r="N1334" s="1">
        <v>28780</v>
      </c>
      <c r="O1334" s="1">
        <v>44637</v>
      </c>
      <c r="P1334" s="1">
        <v>1498</v>
      </c>
      <c r="Q1334" s="1">
        <v>24</v>
      </c>
      <c r="R1334" s="1">
        <v>423</v>
      </c>
      <c r="S1334" s="1">
        <v>57</v>
      </c>
      <c r="T1334" s="1">
        <v>56</v>
      </c>
      <c r="AG1334" s="7">
        <f>IF(Q1334&gt;0,RANK(Q1334,(N1334:P1334,Q1334:AE1334)),0)</f>
        <v>7</v>
      </c>
      <c r="AH1334" s="7">
        <f>IF(R1334&gt;0,RANK(R1334,(N1334:P1334,Q1334:AE1334)),0)</f>
        <v>4</v>
      </c>
      <c r="AI1334" s="7">
        <f>IF(T1334&gt;0,RANK(T1334,(N1334:P1334,Q1334:AE1334)),0)</f>
        <v>6</v>
      </c>
      <c r="AJ1334" s="7">
        <f>IF(S1334&gt;0,RANK(S1334,(N1334:P1334,Q1334:AE1334)),0)</f>
        <v>5</v>
      </c>
      <c r="AK1334" s="2">
        <f t="shared" si="554"/>
        <v>3.1798608810864525E-4</v>
      </c>
      <c r="AL1334" s="2">
        <f t="shared" si="555"/>
        <v>5.6045048029148723E-3</v>
      </c>
      <c r="AM1334" s="2">
        <f t="shared" si="556"/>
        <v>7.4196753892017222E-4</v>
      </c>
      <c r="AN1334" s="2">
        <f t="shared" si="557"/>
        <v>7.5521695925803245E-4</v>
      </c>
      <c r="AP1334" t="s">
        <v>2656</v>
      </c>
      <c r="AQ1334" t="s">
        <v>1638</v>
      </c>
      <c r="AT1334" s="93" t="s">
        <v>852</v>
      </c>
      <c r="AU1334" s="92" t="s">
        <v>94</v>
      </c>
      <c r="AV1334" s="83" t="str">
        <f t="shared" si="558"/>
        <v>26093</v>
      </c>
      <c r="AX1334" s="7" t="s">
        <v>3753</v>
      </c>
    </row>
    <row r="1335" spans="1:50" hidden="1" outlineLevel="1">
      <c r="A1335" t="s">
        <v>747</v>
      </c>
      <c r="B1335" t="s">
        <v>1638</v>
      </c>
      <c r="C1335" s="1">
        <f t="shared" si="547"/>
        <v>2536</v>
      </c>
      <c r="D1335" s="7">
        <f>RANK(N1335,(N1335:P1335,Q1335:AE1335))</f>
        <v>2</v>
      </c>
      <c r="E1335" s="7">
        <f>RANK(O1335,(N1335:P1335,Q1335:AE1335))</f>
        <v>1</v>
      </c>
      <c r="F1335" s="7">
        <f>IF(P1335&gt;0,RANK(P1335,(N1335:P1335,Q1335:AE1335)),0)</f>
        <v>3</v>
      </c>
      <c r="G1335" s="1">
        <f t="shared" si="548"/>
        <v>524</v>
      </c>
      <c r="H1335" s="2">
        <f t="shared" si="549"/>
        <v>0.20662460567823343</v>
      </c>
      <c r="I1335" s="2"/>
      <c r="J1335" s="2">
        <f t="shared" si="550"/>
        <v>0.37697160883280756</v>
      </c>
      <c r="K1335" s="2">
        <f t="shared" si="551"/>
        <v>0.58359621451104104</v>
      </c>
      <c r="L1335" s="2">
        <f t="shared" si="552"/>
        <v>2.9179810725552049E-2</v>
      </c>
      <c r="M1335" s="2">
        <f t="shared" si="553"/>
        <v>1.0252365930599347E-2</v>
      </c>
      <c r="N1335" s="1">
        <v>956</v>
      </c>
      <c r="O1335" s="1">
        <v>1480</v>
      </c>
      <c r="P1335" s="1">
        <v>74</v>
      </c>
      <c r="Q1335" s="1">
        <v>1</v>
      </c>
      <c r="R1335" s="1">
        <v>18</v>
      </c>
      <c r="S1335" s="1">
        <v>6</v>
      </c>
      <c r="T1335" s="1">
        <v>1</v>
      </c>
      <c r="AG1335" s="7">
        <f>IF(Q1335&gt;0,RANK(Q1335,(N1335:P1335,Q1335:AE1335)),0)</f>
        <v>6</v>
      </c>
      <c r="AH1335" s="7">
        <f>IF(R1335&gt;0,RANK(R1335,(N1335:P1335,Q1335:AE1335)),0)</f>
        <v>4</v>
      </c>
      <c r="AI1335" s="7">
        <f>IF(T1335&gt;0,RANK(T1335,(N1335:P1335,Q1335:AE1335)),0)</f>
        <v>6</v>
      </c>
      <c r="AJ1335" s="7">
        <f>IF(S1335&gt;0,RANK(S1335,(N1335:P1335,Q1335:AE1335)),0)</f>
        <v>5</v>
      </c>
      <c r="AK1335" s="2">
        <f t="shared" si="554"/>
        <v>3.9432176656151418E-4</v>
      </c>
      <c r="AL1335" s="2">
        <f t="shared" si="555"/>
        <v>7.0977917981072556E-3</v>
      </c>
      <c r="AM1335" s="2">
        <f t="shared" si="556"/>
        <v>3.9432176656151418E-4</v>
      </c>
      <c r="AN1335" s="2">
        <f t="shared" si="557"/>
        <v>2.3659305993690852E-3</v>
      </c>
      <c r="AP1335" t="s">
        <v>747</v>
      </c>
      <c r="AQ1335" t="s">
        <v>1638</v>
      </c>
      <c r="AT1335" s="93" t="s">
        <v>852</v>
      </c>
      <c r="AU1335" s="92" t="s">
        <v>95</v>
      </c>
      <c r="AV1335" s="83" t="str">
        <f t="shared" si="558"/>
        <v>26095</v>
      </c>
      <c r="AX1335" s="7" t="s">
        <v>3753</v>
      </c>
    </row>
    <row r="1336" spans="1:50" hidden="1" outlineLevel="1">
      <c r="A1336" t="s">
        <v>748</v>
      </c>
      <c r="B1336" t="s">
        <v>1638</v>
      </c>
      <c r="C1336" s="1">
        <f t="shared" si="547"/>
        <v>5970</v>
      </c>
      <c r="D1336" s="7">
        <f>RANK(N1336,(N1336:P1336,Q1336:AE1336))</f>
        <v>2</v>
      </c>
      <c r="E1336" s="7">
        <f>RANK(O1336,(N1336:P1336,Q1336:AE1336))</f>
        <v>1</v>
      </c>
      <c r="F1336" s="7">
        <f>IF(P1336&gt;0,RANK(P1336,(N1336:P1336,Q1336:AE1336)),0)</f>
        <v>3</v>
      </c>
      <c r="G1336" s="1">
        <f t="shared" si="548"/>
        <v>739</v>
      </c>
      <c r="H1336" s="2">
        <f t="shared" si="549"/>
        <v>0.12378559463986599</v>
      </c>
      <c r="I1336" s="2"/>
      <c r="J1336" s="2">
        <f t="shared" si="550"/>
        <v>0.42428810720268006</v>
      </c>
      <c r="K1336" s="2">
        <f t="shared" si="551"/>
        <v>0.54807370184254611</v>
      </c>
      <c r="L1336" s="2">
        <f t="shared" si="552"/>
        <v>2.2780569514237858E-2</v>
      </c>
      <c r="M1336" s="2">
        <f t="shared" si="553"/>
        <v>4.8576214405359648E-3</v>
      </c>
      <c r="N1336" s="1">
        <v>2533</v>
      </c>
      <c r="O1336" s="1">
        <v>3272</v>
      </c>
      <c r="P1336" s="1">
        <v>136</v>
      </c>
      <c r="Q1336" s="1">
        <v>5</v>
      </c>
      <c r="R1336" s="1">
        <v>17</v>
      </c>
      <c r="S1336" s="1">
        <v>3</v>
      </c>
      <c r="T1336" s="1">
        <v>4</v>
      </c>
      <c r="AG1336" s="7">
        <f>IF(Q1336&gt;0,RANK(Q1336,(N1336:P1336,Q1336:AE1336)),0)</f>
        <v>5</v>
      </c>
      <c r="AH1336" s="7">
        <f>IF(R1336&gt;0,RANK(R1336,(N1336:P1336,Q1336:AE1336)),0)</f>
        <v>4</v>
      </c>
      <c r="AI1336" s="7">
        <f>IF(T1336&gt;0,RANK(T1336,(N1336:P1336,Q1336:AE1336)),0)</f>
        <v>6</v>
      </c>
      <c r="AJ1336" s="7">
        <f>IF(S1336&gt;0,RANK(S1336,(N1336:P1336,Q1336:AE1336)),0)</f>
        <v>7</v>
      </c>
      <c r="AK1336" s="2">
        <f t="shared" si="554"/>
        <v>8.375209380234506E-4</v>
      </c>
      <c r="AL1336" s="2">
        <f t="shared" si="555"/>
        <v>2.8475711892797322E-3</v>
      </c>
      <c r="AM1336" s="2">
        <f t="shared" si="556"/>
        <v>6.700167504187605E-4</v>
      </c>
      <c r="AN1336" s="2">
        <f t="shared" si="557"/>
        <v>5.025125628140704E-4</v>
      </c>
      <c r="AP1336" t="s">
        <v>748</v>
      </c>
      <c r="AQ1336" t="s">
        <v>1638</v>
      </c>
      <c r="AT1336" s="93" t="s">
        <v>852</v>
      </c>
      <c r="AU1336" s="92" t="s">
        <v>96</v>
      </c>
      <c r="AV1336" s="83" t="str">
        <f t="shared" si="558"/>
        <v>26097</v>
      </c>
      <c r="AX1336" s="7" t="s">
        <v>3753</v>
      </c>
    </row>
    <row r="1337" spans="1:50" hidden="1" outlineLevel="1">
      <c r="A1337" t="s">
        <v>799</v>
      </c>
      <c r="B1337" t="s">
        <v>1638</v>
      </c>
      <c r="C1337" s="1">
        <f t="shared" si="547"/>
        <v>345559</v>
      </c>
      <c r="D1337" s="7">
        <f>RANK(N1337,(N1337:P1337,Q1337:AE1337))</f>
        <v>1</v>
      </c>
      <c r="E1337" s="7">
        <f>RANK(O1337,(N1337:P1337,Q1337:AE1337))</f>
        <v>2</v>
      </c>
      <c r="F1337" s="7">
        <f>IF(P1337&gt;0,RANK(P1337,(N1337:P1337,Q1337:AE1337)),0)</f>
        <v>3</v>
      </c>
      <c r="G1337" s="1">
        <f t="shared" si="548"/>
        <v>8360</v>
      </c>
      <c r="H1337" s="2">
        <f t="shared" si="549"/>
        <v>2.4192684896066952E-2</v>
      </c>
      <c r="I1337" s="2"/>
      <c r="J1337" s="2">
        <f t="shared" si="550"/>
        <v>0.49955289834731553</v>
      </c>
      <c r="K1337" s="2">
        <f t="shared" si="551"/>
        <v>0.47536021345124857</v>
      </c>
      <c r="L1337" s="2">
        <f t="shared" si="552"/>
        <v>1.778278094334108E-2</v>
      </c>
      <c r="M1337" s="2">
        <f t="shared" si="553"/>
        <v>7.304107258094817E-3</v>
      </c>
      <c r="N1337" s="1">
        <v>172625</v>
      </c>
      <c r="O1337" s="1">
        <v>164265</v>
      </c>
      <c r="P1337" s="1">
        <v>6145</v>
      </c>
      <c r="Q1337" s="1">
        <v>243</v>
      </c>
      <c r="R1337" s="1">
        <v>1925</v>
      </c>
      <c r="S1337" s="1">
        <v>211</v>
      </c>
      <c r="T1337" s="1">
        <v>145</v>
      </c>
      <c r="AG1337" s="7">
        <f>IF(Q1337&gt;0,RANK(Q1337,(N1337:P1337,Q1337:AE1337)),0)</f>
        <v>5</v>
      </c>
      <c r="AH1337" s="7">
        <f>IF(R1337&gt;0,RANK(R1337,(N1337:P1337,Q1337:AE1337)),0)</f>
        <v>4</v>
      </c>
      <c r="AI1337" s="7">
        <f>IF(T1337&gt;0,RANK(T1337,(N1337:P1337,Q1337:AE1337)),0)</f>
        <v>7</v>
      </c>
      <c r="AJ1337" s="7">
        <f>IF(S1337&gt;0,RANK(S1337,(N1337:P1337,Q1337:AE1337)),0)</f>
        <v>6</v>
      </c>
      <c r="AK1337" s="2">
        <f t="shared" si="554"/>
        <v>7.032084246105585E-4</v>
      </c>
      <c r="AL1337" s="2">
        <f t="shared" si="555"/>
        <v>5.5706840221206796E-3</v>
      </c>
      <c r="AM1337" s="2">
        <f t="shared" si="556"/>
        <v>4.1960996530259669E-4</v>
      </c>
      <c r="AN1337" s="2">
        <f t="shared" si="557"/>
        <v>6.1060484606102001E-4</v>
      </c>
      <c r="AP1337" t="s">
        <v>799</v>
      </c>
      <c r="AQ1337" t="s">
        <v>1638</v>
      </c>
      <c r="AT1337" s="93" t="s">
        <v>852</v>
      </c>
      <c r="AU1337" s="92" t="s">
        <v>310</v>
      </c>
      <c r="AV1337" s="83" t="str">
        <f t="shared" si="558"/>
        <v>26099</v>
      </c>
      <c r="AX1337" s="7" t="s">
        <v>3753</v>
      </c>
    </row>
    <row r="1338" spans="1:50" hidden="1" outlineLevel="1">
      <c r="A1338" t="s">
        <v>800</v>
      </c>
      <c r="B1338" t="s">
        <v>1638</v>
      </c>
      <c r="C1338" s="1">
        <f t="shared" si="547"/>
        <v>11428</v>
      </c>
      <c r="D1338" s="7">
        <f>RANK(N1338,(N1338:P1338,Q1338:AE1338))</f>
        <v>1</v>
      </c>
      <c r="E1338" s="7">
        <f>RANK(O1338,(N1338:P1338,Q1338:AE1338))</f>
        <v>2</v>
      </c>
      <c r="F1338" s="7">
        <f>IF(P1338&gt;0,RANK(P1338,(N1338:P1338,Q1338:AE1338)),0)</f>
        <v>3</v>
      </c>
      <c r="G1338" s="1">
        <f t="shared" si="548"/>
        <v>238</v>
      </c>
      <c r="H1338" s="2">
        <f t="shared" si="549"/>
        <v>2.0826041302065102E-2</v>
      </c>
      <c r="I1338" s="2"/>
      <c r="J1338" s="2">
        <f t="shared" si="550"/>
        <v>0.49343717185859293</v>
      </c>
      <c r="K1338" s="2">
        <f t="shared" si="551"/>
        <v>0.47261113055652781</v>
      </c>
      <c r="L1338" s="2">
        <f t="shared" si="552"/>
        <v>2.8001400070003499E-2</v>
      </c>
      <c r="M1338" s="2">
        <f t="shared" si="553"/>
        <v>5.9502975148757603E-3</v>
      </c>
      <c r="N1338" s="1">
        <v>5639</v>
      </c>
      <c r="O1338" s="1">
        <v>5401</v>
      </c>
      <c r="P1338" s="1">
        <v>320</v>
      </c>
      <c r="Q1338" s="1">
        <v>8</v>
      </c>
      <c r="R1338" s="1">
        <v>46</v>
      </c>
      <c r="S1338" s="1">
        <v>9</v>
      </c>
      <c r="T1338" s="1">
        <v>5</v>
      </c>
      <c r="AG1338" s="7">
        <f>IF(Q1338&gt;0,RANK(Q1338,(N1338:P1338,Q1338:AE1338)),0)</f>
        <v>6</v>
      </c>
      <c r="AH1338" s="7">
        <f>IF(R1338&gt;0,RANK(R1338,(N1338:P1338,Q1338:AE1338)),0)</f>
        <v>4</v>
      </c>
      <c r="AI1338" s="7">
        <f>IF(T1338&gt;0,RANK(T1338,(N1338:P1338,Q1338:AE1338)),0)</f>
        <v>7</v>
      </c>
      <c r="AJ1338" s="7">
        <f>IF(S1338&gt;0,RANK(S1338,(N1338:P1338,Q1338:AE1338)),0)</f>
        <v>5</v>
      </c>
      <c r="AK1338" s="2">
        <f t="shared" si="554"/>
        <v>7.0003500175008749E-4</v>
      </c>
      <c r="AL1338" s="2">
        <f t="shared" si="555"/>
        <v>4.0252012600630032E-3</v>
      </c>
      <c r="AM1338" s="2">
        <f t="shared" si="556"/>
        <v>4.3752187609380467E-4</v>
      </c>
      <c r="AN1338" s="2">
        <f t="shared" si="557"/>
        <v>7.8753937696884847E-4</v>
      </c>
      <c r="AP1338" t="s">
        <v>800</v>
      </c>
      <c r="AQ1338" t="s">
        <v>1638</v>
      </c>
      <c r="AT1338" s="93" t="s">
        <v>852</v>
      </c>
      <c r="AU1338" s="92" t="s">
        <v>311</v>
      </c>
      <c r="AV1338" s="83" t="str">
        <f t="shared" si="558"/>
        <v>26101</v>
      </c>
      <c r="AX1338" s="7" t="s">
        <v>3753</v>
      </c>
    </row>
    <row r="1339" spans="1:50" hidden="1" outlineLevel="1">
      <c r="A1339" t="s">
        <v>1344</v>
      </c>
      <c r="B1339" t="s">
        <v>1638</v>
      </c>
      <c r="C1339" s="1">
        <f t="shared" si="547"/>
        <v>29179</v>
      </c>
      <c r="D1339" s="7">
        <f>RANK(N1339,(N1339:P1339,Q1339:AE1339))</f>
        <v>1</v>
      </c>
      <c r="E1339" s="7">
        <f>RANK(O1339,(N1339:P1339,Q1339:AE1339))</f>
        <v>2</v>
      </c>
      <c r="F1339" s="7">
        <f>IF(P1339&gt;0,RANK(P1339,(N1339:P1339,Q1339:AE1339)),0)</f>
        <v>3</v>
      </c>
      <c r="G1339" s="1">
        <f t="shared" si="548"/>
        <v>2926</v>
      </c>
      <c r="H1339" s="2">
        <f t="shared" si="549"/>
        <v>0.1002775969018815</v>
      </c>
      <c r="I1339" s="2"/>
      <c r="J1339" s="2">
        <f t="shared" si="550"/>
        <v>0.53130676171219027</v>
      </c>
      <c r="K1339" s="2">
        <f t="shared" si="551"/>
        <v>0.43102916481030878</v>
      </c>
      <c r="L1339" s="2">
        <f t="shared" si="552"/>
        <v>3.2077864217416638E-2</v>
      </c>
      <c r="M1339" s="2">
        <f t="shared" si="553"/>
        <v>5.58620926008431E-3</v>
      </c>
      <c r="N1339" s="1">
        <v>15503</v>
      </c>
      <c r="O1339" s="1">
        <v>12577</v>
      </c>
      <c r="P1339" s="1">
        <v>936</v>
      </c>
      <c r="Q1339" s="1">
        <v>38</v>
      </c>
      <c r="R1339" s="1">
        <v>86</v>
      </c>
      <c r="S1339" s="1">
        <v>18</v>
      </c>
      <c r="T1339" s="1">
        <v>21</v>
      </c>
      <c r="AG1339" s="7">
        <f>IF(Q1339&gt;0,RANK(Q1339,(N1339:P1339,Q1339:AE1339)),0)</f>
        <v>5</v>
      </c>
      <c r="AH1339" s="7">
        <f>IF(R1339&gt;0,RANK(R1339,(N1339:P1339,Q1339:AE1339)),0)</f>
        <v>4</v>
      </c>
      <c r="AI1339" s="7">
        <f>IF(T1339&gt;0,RANK(T1339,(N1339:P1339,Q1339:AE1339)),0)</f>
        <v>6</v>
      </c>
      <c r="AJ1339" s="7">
        <f>IF(S1339&gt;0,RANK(S1339,(N1339:P1339,Q1339:AE1339)),0)</f>
        <v>7</v>
      </c>
      <c r="AK1339" s="2">
        <f t="shared" si="554"/>
        <v>1.3023064532711882E-3</v>
      </c>
      <c r="AL1339" s="2">
        <f t="shared" si="555"/>
        <v>2.9473251310874258E-3</v>
      </c>
      <c r="AM1339" s="2">
        <f t="shared" si="556"/>
        <v>7.1969567154460401E-4</v>
      </c>
      <c r="AN1339" s="2">
        <f t="shared" si="557"/>
        <v>6.1688200418108909E-4</v>
      </c>
      <c r="AP1339" t="s">
        <v>1344</v>
      </c>
      <c r="AQ1339" t="s">
        <v>1638</v>
      </c>
      <c r="AT1339" s="93" t="s">
        <v>852</v>
      </c>
      <c r="AU1339" s="92" t="s">
        <v>312</v>
      </c>
      <c r="AV1339" s="83" t="str">
        <f t="shared" si="558"/>
        <v>26103</v>
      </c>
      <c r="AX1339" s="7" t="s">
        <v>3753</v>
      </c>
    </row>
    <row r="1340" spans="1:50" hidden="1" outlineLevel="1">
      <c r="A1340" t="s">
        <v>2425</v>
      </c>
      <c r="B1340" t="s">
        <v>1638</v>
      </c>
      <c r="C1340" s="1">
        <f t="shared" si="547"/>
        <v>13016</v>
      </c>
      <c r="D1340" s="7">
        <f>RANK(N1340,(N1340:P1340,Q1340:AE1340))</f>
        <v>2</v>
      </c>
      <c r="E1340" s="7">
        <f>RANK(O1340,(N1340:P1340,Q1340:AE1340))</f>
        <v>1</v>
      </c>
      <c r="F1340" s="7">
        <f>IF(P1340&gt;0,RANK(P1340,(N1340:P1340,Q1340:AE1340)),0)</f>
        <v>3</v>
      </c>
      <c r="G1340" s="1">
        <f t="shared" si="548"/>
        <v>1487</v>
      </c>
      <c r="H1340" s="2">
        <f t="shared" si="549"/>
        <v>0.1142440073755378</v>
      </c>
      <c r="I1340" s="2"/>
      <c r="J1340" s="2">
        <f t="shared" si="550"/>
        <v>0.42862630608481866</v>
      </c>
      <c r="K1340" s="2">
        <f t="shared" si="551"/>
        <v>0.54287031346035652</v>
      </c>
      <c r="L1340" s="2">
        <f t="shared" si="552"/>
        <v>2.3125384142593731E-2</v>
      </c>
      <c r="M1340" s="2">
        <f t="shared" si="553"/>
        <v>5.3779963122310807E-3</v>
      </c>
      <c r="N1340" s="1">
        <v>5579</v>
      </c>
      <c r="O1340" s="1">
        <v>7066</v>
      </c>
      <c r="P1340" s="1">
        <v>301</v>
      </c>
      <c r="Q1340" s="1">
        <v>1</v>
      </c>
      <c r="R1340" s="1">
        <v>43</v>
      </c>
      <c r="S1340" s="1">
        <v>12</v>
      </c>
      <c r="T1340" s="1">
        <v>14</v>
      </c>
      <c r="AG1340" s="7">
        <f>IF(Q1340&gt;0,RANK(Q1340,(N1340:P1340,Q1340:AE1340)),0)</f>
        <v>7</v>
      </c>
      <c r="AH1340" s="7">
        <f>IF(R1340&gt;0,RANK(R1340,(N1340:P1340,Q1340:AE1340)),0)</f>
        <v>4</v>
      </c>
      <c r="AI1340" s="7">
        <f>IF(T1340&gt;0,RANK(T1340,(N1340:P1340,Q1340:AE1340)),0)</f>
        <v>5</v>
      </c>
      <c r="AJ1340" s="7">
        <f>IF(S1340&gt;0,RANK(S1340,(N1340:P1340,Q1340:AE1340)),0)</f>
        <v>6</v>
      </c>
      <c r="AK1340" s="2">
        <f t="shared" si="554"/>
        <v>7.6828518746158568E-5</v>
      </c>
      <c r="AL1340" s="2">
        <f t="shared" si="555"/>
        <v>3.3036263060848186E-3</v>
      </c>
      <c r="AM1340" s="2">
        <f t="shared" si="556"/>
        <v>1.0755992624462201E-3</v>
      </c>
      <c r="AN1340" s="2">
        <f t="shared" si="557"/>
        <v>9.2194222495390287E-4</v>
      </c>
      <c r="AP1340" t="s">
        <v>2425</v>
      </c>
      <c r="AQ1340" t="s">
        <v>1638</v>
      </c>
      <c r="AT1340" s="93" t="s">
        <v>852</v>
      </c>
      <c r="AU1340" s="92" t="s">
        <v>313</v>
      </c>
      <c r="AV1340" s="83" t="str">
        <f t="shared" si="558"/>
        <v>26105</v>
      </c>
      <c r="AX1340" s="7" t="s">
        <v>3753</v>
      </c>
    </row>
    <row r="1341" spans="1:50" hidden="1" outlineLevel="1">
      <c r="A1341" t="s">
        <v>2123</v>
      </c>
      <c r="B1341" t="s">
        <v>1638</v>
      </c>
      <c r="C1341" s="1">
        <f t="shared" si="547"/>
        <v>14754</v>
      </c>
      <c r="D1341" s="7">
        <f>RANK(N1341,(N1341:P1341,Q1341:AE1341))</f>
        <v>2</v>
      </c>
      <c r="E1341" s="7">
        <f>RANK(O1341,(N1341:P1341,Q1341:AE1341))</f>
        <v>1</v>
      </c>
      <c r="F1341" s="7">
        <f>IF(P1341&gt;0,RANK(P1341,(N1341:P1341,Q1341:AE1341)),0)</f>
        <v>3</v>
      </c>
      <c r="G1341" s="1">
        <f t="shared" si="548"/>
        <v>1772</v>
      </c>
      <c r="H1341" s="2">
        <f t="shared" si="549"/>
        <v>0.12010302290904161</v>
      </c>
      <c r="I1341" s="2"/>
      <c r="J1341" s="2">
        <f t="shared" si="550"/>
        <v>0.42700284668564459</v>
      </c>
      <c r="K1341" s="2">
        <f t="shared" si="551"/>
        <v>0.54710586959468621</v>
      </c>
      <c r="L1341" s="2">
        <f t="shared" si="552"/>
        <v>2.2027924630608649E-2</v>
      </c>
      <c r="M1341" s="2">
        <f t="shared" si="553"/>
        <v>3.8633590890605508E-3</v>
      </c>
      <c r="N1341" s="1">
        <v>6300</v>
      </c>
      <c r="O1341" s="1">
        <v>8072</v>
      </c>
      <c r="P1341" s="1">
        <v>325</v>
      </c>
      <c r="Q1341" s="1">
        <v>2</v>
      </c>
      <c r="R1341" s="1">
        <v>40</v>
      </c>
      <c r="S1341" s="1">
        <v>8</v>
      </c>
      <c r="T1341" s="1">
        <v>7</v>
      </c>
      <c r="AG1341" s="7">
        <f>IF(Q1341&gt;0,RANK(Q1341,(N1341:P1341,Q1341:AE1341)),0)</f>
        <v>7</v>
      </c>
      <c r="AH1341" s="7">
        <f>IF(R1341&gt;0,RANK(R1341,(N1341:P1341,Q1341:AE1341)),0)</f>
        <v>4</v>
      </c>
      <c r="AI1341" s="7">
        <f>IF(T1341&gt;0,RANK(T1341,(N1341:P1341,Q1341:AE1341)),0)</f>
        <v>6</v>
      </c>
      <c r="AJ1341" s="7">
        <f>IF(S1341&gt;0,RANK(S1341,(N1341:P1341,Q1341:AE1341)),0)</f>
        <v>5</v>
      </c>
      <c r="AK1341" s="2">
        <f t="shared" si="554"/>
        <v>1.3555645926528398E-4</v>
      </c>
      <c r="AL1341" s="2">
        <f t="shared" si="555"/>
        <v>2.7111291853056797E-3</v>
      </c>
      <c r="AM1341" s="2">
        <f t="shared" si="556"/>
        <v>4.7444760742849397E-4</v>
      </c>
      <c r="AN1341" s="2">
        <f t="shared" si="557"/>
        <v>5.4222583706113592E-4</v>
      </c>
      <c r="AP1341" t="s">
        <v>2123</v>
      </c>
      <c r="AQ1341" t="s">
        <v>1638</v>
      </c>
      <c r="AT1341" s="93" t="s">
        <v>852</v>
      </c>
      <c r="AU1341" s="92" t="s">
        <v>314</v>
      </c>
      <c r="AV1341" s="83" t="str">
        <f t="shared" si="558"/>
        <v>26107</v>
      </c>
      <c r="AX1341" s="7" t="s">
        <v>3753</v>
      </c>
    </row>
    <row r="1342" spans="1:50" hidden="1" outlineLevel="1">
      <c r="A1342" t="s">
        <v>2687</v>
      </c>
      <c r="B1342" t="s">
        <v>1638</v>
      </c>
      <c r="C1342" s="1">
        <f t="shared" si="547"/>
        <v>10434</v>
      </c>
      <c r="D1342" s="7">
        <f>RANK(N1342,(N1342:P1342,Q1342:AE1342))</f>
        <v>2</v>
      </c>
      <c r="E1342" s="7">
        <f>RANK(O1342,(N1342:P1342,Q1342:AE1342))</f>
        <v>1</v>
      </c>
      <c r="F1342" s="7">
        <f>IF(P1342&gt;0,RANK(P1342,(N1342:P1342,Q1342:AE1342)),0)</f>
        <v>3</v>
      </c>
      <c r="G1342" s="1">
        <f t="shared" si="548"/>
        <v>932</v>
      </c>
      <c r="H1342" s="2">
        <f t="shared" si="549"/>
        <v>8.9323365919110595E-2</v>
      </c>
      <c r="I1342" s="2"/>
      <c r="J1342" s="2">
        <f t="shared" si="550"/>
        <v>0.44057887674908952</v>
      </c>
      <c r="K1342" s="2">
        <f t="shared" si="551"/>
        <v>0.52990224266820007</v>
      </c>
      <c r="L1342" s="2">
        <f t="shared" si="552"/>
        <v>2.5781100249185354E-2</v>
      </c>
      <c r="M1342" s="2">
        <f t="shared" si="553"/>
        <v>3.7377803335251064E-3</v>
      </c>
      <c r="N1342" s="1">
        <v>4597</v>
      </c>
      <c r="O1342" s="1">
        <v>5529</v>
      </c>
      <c r="P1342" s="1">
        <v>269</v>
      </c>
      <c r="Q1342" s="1">
        <v>9</v>
      </c>
      <c r="R1342" s="1">
        <v>19</v>
      </c>
      <c r="S1342" s="1">
        <v>5</v>
      </c>
      <c r="T1342" s="1">
        <v>6</v>
      </c>
      <c r="AG1342" s="7">
        <f>IF(Q1342&gt;0,RANK(Q1342,(N1342:P1342,Q1342:AE1342)),0)</f>
        <v>5</v>
      </c>
      <c r="AH1342" s="7">
        <f>IF(R1342&gt;0,RANK(R1342,(N1342:P1342,Q1342:AE1342)),0)</f>
        <v>4</v>
      </c>
      <c r="AI1342" s="7">
        <f>IF(T1342&gt;0,RANK(T1342,(N1342:P1342,Q1342:AE1342)),0)</f>
        <v>6</v>
      </c>
      <c r="AJ1342" s="7">
        <f>IF(S1342&gt;0,RANK(S1342,(N1342:P1342,Q1342:AE1342)),0)</f>
        <v>7</v>
      </c>
      <c r="AK1342" s="2">
        <f t="shared" si="554"/>
        <v>8.6256469235192635E-4</v>
      </c>
      <c r="AL1342" s="2">
        <f t="shared" si="555"/>
        <v>1.8209699060762891E-3</v>
      </c>
      <c r="AM1342" s="2">
        <f t="shared" si="556"/>
        <v>5.750431282346176E-4</v>
      </c>
      <c r="AN1342" s="2">
        <f t="shared" si="557"/>
        <v>4.7920260686218135E-4</v>
      </c>
      <c r="AP1342" t="s">
        <v>2687</v>
      </c>
      <c r="AQ1342" t="s">
        <v>1638</v>
      </c>
      <c r="AT1342" s="93" t="s">
        <v>852</v>
      </c>
      <c r="AU1342" s="92" t="s">
        <v>315</v>
      </c>
      <c r="AV1342" s="83" t="str">
        <f t="shared" si="558"/>
        <v>26109</v>
      </c>
      <c r="AX1342" s="7" t="s">
        <v>3753</v>
      </c>
    </row>
    <row r="1343" spans="1:50" hidden="1" outlineLevel="1">
      <c r="A1343" t="s">
        <v>2910</v>
      </c>
      <c r="B1343" t="s">
        <v>1638</v>
      </c>
      <c r="C1343" s="1">
        <f t="shared" si="547"/>
        <v>38888</v>
      </c>
      <c r="D1343" s="7">
        <f>RANK(N1343,(N1343:P1343,Q1343:AE1343))</f>
        <v>2</v>
      </c>
      <c r="E1343" s="7">
        <f>RANK(O1343,(N1343:P1343,Q1343:AE1343))</f>
        <v>1</v>
      </c>
      <c r="F1343" s="7">
        <f>IF(P1343&gt;0,RANK(P1343,(N1343:P1343,Q1343:AE1343)),0)</f>
        <v>3</v>
      </c>
      <c r="G1343" s="1">
        <f t="shared" si="548"/>
        <v>5928</v>
      </c>
      <c r="H1343" s="2">
        <f t="shared" si="549"/>
        <v>0.15243777000617156</v>
      </c>
      <c r="I1343" s="2"/>
      <c r="J1343" s="2">
        <f t="shared" si="550"/>
        <v>0.41038366591236369</v>
      </c>
      <c r="K1343" s="2">
        <f t="shared" si="551"/>
        <v>0.56282143591853528</v>
      </c>
      <c r="L1343" s="2">
        <f t="shared" si="552"/>
        <v>2.0417609545361037E-2</v>
      </c>
      <c r="M1343" s="2">
        <f t="shared" si="553"/>
        <v>6.3772886237400406E-3</v>
      </c>
      <c r="N1343" s="1">
        <v>15959</v>
      </c>
      <c r="O1343" s="1">
        <v>21887</v>
      </c>
      <c r="P1343" s="1">
        <v>794</v>
      </c>
      <c r="Q1343" s="1">
        <v>7</v>
      </c>
      <c r="R1343" s="1">
        <v>175</v>
      </c>
      <c r="S1343" s="1">
        <v>43</v>
      </c>
      <c r="T1343" s="1">
        <v>23</v>
      </c>
      <c r="AG1343" s="7">
        <f>IF(Q1343&gt;0,RANK(Q1343,(N1343:P1343,Q1343:AE1343)),0)</f>
        <v>7</v>
      </c>
      <c r="AH1343" s="7">
        <f>IF(R1343&gt;0,RANK(R1343,(N1343:P1343,Q1343:AE1343)),0)</f>
        <v>4</v>
      </c>
      <c r="AI1343" s="7">
        <f>IF(T1343&gt;0,RANK(T1343,(N1343:P1343,Q1343:AE1343)),0)</f>
        <v>6</v>
      </c>
      <c r="AJ1343" s="7">
        <f>IF(S1343&gt;0,RANK(S1343,(N1343:P1343,Q1343:AE1343)),0)</f>
        <v>5</v>
      </c>
      <c r="AK1343" s="2">
        <f t="shared" si="554"/>
        <v>1.8000411437975726E-4</v>
      </c>
      <c r="AL1343" s="2">
        <f t="shared" si="555"/>
        <v>4.5001028594939315E-3</v>
      </c>
      <c r="AM1343" s="2">
        <f t="shared" si="556"/>
        <v>5.9144209010491666E-4</v>
      </c>
      <c r="AN1343" s="2">
        <f t="shared" si="557"/>
        <v>1.1057395597613661E-3</v>
      </c>
      <c r="AP1343" t="s">
        <v>2910</v>
      </c>
      <c r="AQ1343" t="s">
        <v>1638</v>
      </c>
      <c r="AT1343" s="93" t="s">
        <v>852</v>
      </c>
      <c r="AU1343" s="92" t="s">
        <v>316</v>
      </c>
      <c r="AV1343" s="83" t="str">
        <f t="shared" si="558"/>
        <v>26111</v>
      </c>
      <c r="AX1343" s="7" t="s">
        <v>3753</v>
      </c>
    </row>
    <row r="1344" spans="1:50" hidden="1" outlineLevel="1">
      <c r="A1344" t="s">
        <v>2433</v>
      </c>
      <c r="B1344" t="s">
        <v>1638</v>
      </c>
      <c r="C1344" s="1">
        <f t="shared" si="547"/>
        <v>6496</v>
      </c>
      <c r="D1344" s="7">
        <f>RANK(N1344,(N1344:P1344,Q1344:AE1344))</f>
        <v>2</v>
      </c>
      <c r="E1344" s="7">
        <f>RANK(O1344,(N1344:P1344,Q1344:AE1344))</f>
        <v>1</v>
      </c>
      <c r="F1344" s="7">
        <f>IF(P1344&gt;0,RANK(P1344,(N1344:P1344,Q1344:AE1344)),0)</f>
        <v>3</v>
      </c>
      <c r="G1344" s="1">
        <f t="shared" si="548"/>
        <v>2212</v>
      </c>
      <c r="H1344" s="2">
        <f t="shared" si="549"/>
        <v>0.34051724137931033</v>
      </c>
      <c r="I1344" s="2"/>
      <c r="J1344" s="2">
        <f t="shared" si="550"/>
        <v>0.31742610837438423</v>
      </c>
      <c r="K1344" s="2">
        <f t="shared" si="551"/>
        <v>0.65794334975369462</v>
      </c>
      <c r="L1344" s="2">
        <f t="shared" si="552"/>
        <v>1.893472906403941E-2</v>
      </c>
      <c r="M1344" s="2">
        <f t="shared" si="553"/>
        <v>5.6958128078817422E-3</v>
      </c>
      <c r="N1344" s="1">
        <v>2062</v>
      </c>
      <c r="O1344" s="1">
        <v>4274</v>
      </c>
      <c r="P1344" s="1">
        <v>123</v>
      </c>
      <c r="Q1344" s="1">
        <v>0</v>
      </c>
      <c r="R1344" s="1">
        <v>29</v>
      </c>
      <c r="S1344" s="1">
        <v>5</v>
      </c>
      <c r="T1344" s="1">
        <v>3</v>
      </c>
      <c r="AG1344" s="7">
        <f>IF(Q1344&gt;0,RANK(Q1344,(N1344:P1344,Q1344:AE1344)),0)</f>
        <v>0</v>
      </c>
      <c r="AH1344" s="7">
        <f>IF(R1344&gt;0,RANK(R1344,(N1344:P1344,Q1344:AE1344)),0)</f>
        <v>4</v>
      </c>
      <c r="AI1344" s="7">
        <f>IF(T1344&gt;0,RANK(T1344,(N1344:P1344,Q1344:AE1344)),0)</f>
        <v>6</v>
      </c>
      <c r="AJ1344" s="7">
        <f>IF(S1344&gt;0,RANK(S1344,(N1344:P1344,Q1344:AE1344)),0)</f>
        <v>5</v>
      </c>
      <c r="AK1344" s="2">
        <f t="shared" si="554"/>
        <v>0</v>
      </c>
      <c r="AL1344" s="2">
        <f t="shared" si="555"/>
        <v>4.464285714285714E-3</v>
      </c>
      <c r="AM1344" s="2">
        <f t="shared" si="556"/>
        <v>4.6182266009852215E-4</v>
      </c>
      <c r="AN1344" s="2">
        <f t="shared" si="557"/>
        <v>7.6970443349753698E-4</v>
      </c>
      <c r="AP1344" t="s">
        <v>2433</v>
      </c>
      <c r="AQ1344" t="s">
        <v>1638</v>
      </c>
      <c r="AT1344" s="93" t="s">
        <v>852</v>
      </c>
      <c r="AU1344" s="92" t="s">
        <v>317</v>
      </c>
      <c r="AV1344" s="83" t="str">
        <f t="shared" si="558"/>
        <v>26113</v>
      </c>
      <c r="AX1344" s="7" t="s">
        <v>3753</v>
      </c>
    </row>
    <row r="1345" spans="1:50" hidden="1" outlineLevel="1">
      <c r="A1345" t="s">
        <v>2931</v>
      </c>
      <c r="B1345" t="s">
        <v>1638</v>
      </c>
      <c r="C1345" s="1">
        <f t="shared" si="547"/>
        <v>61795</v>
      </c>
      <c r="D1345" s="7">
        <f>RANK(N1345,(N1345:P1345,Q1345:AE1345))</f>
        <v>1</v>
      </c>
      <c r="E1345" s="7">
        <f>RANK(O1345,(N1345:P1345,Q1345:AE1345))</f>
        <v>2</v>
      </c>
      <c r="F1345" s="7">
        <f>IF(P1345&gt;0,RANK(P1345,(N1345:P1345,Q1345:AE1345)),0)</f>
        <v>3</v>
      </c>
      <c r="G1345" s="1">
        <f t="shared" si="548"/>
        <v>2615</v>
      </c>
      <c r="H1345" s="2">
        <f t="shared" si="549"/>
        <v>4.231733959058176E-2</v>
      </c>
      <c r="I1345" s="2"/>
      <c r="J1345" s="2">
        <f t="shared" si="550"/>
        <v>0.5106400194190468</v>
      </c>
      <c r="K1345" s="2">
        <f t="shared" si="551"/>
        <v>0.46832267982846509</v>
      </c>
      <c r="L1345" s="2">
        <f t="shared" si="552"/>
        <v>1.6117808884213932E-2</v>
      </c>
      <c r="M1345" s="2">
        <f t="shared" si="553"/>
        <v>4.9194918682741763E-3</v>
      </c>
      <c r="N1345" s="1">
        <v>31555</v>
      </c>
      <c r="O1345" s="1">
        <v>28940</v>
      </c>
      <c r="P1345" s="1">
        <v>996</v>
      </c>
      <c r="Q1345" s="1">
        <v>50</v>
      </c>
      <c r="R1345" s="1">
        <v>184</v>
      </c>
      <c r="S1345" s="1">
        <v>36</v>
      </c>
      <c r="T1345" s="1">
        <v>34</v>
      </c>
      <c r="AG1345" s="7">
        <f>IF(Q1345&gt;0,RANK(Q1345,(N1345:P1345,Q1345:AE1345)),0)</f>
        <v>5</v>
      </c>
      <c r="AH1345" s="7">
        <f>IF(R1345&gt;0,RANK(R1345,(N1345:P1345,Q1345:AE1345)),0)</f>
        <v>4</v>
      </c>
      <c r="AI1345" s="7">
        <f>IF(T1345&gt;0,RANK(T1345,(N1345:P1345,Q1345:AE1345)),0)</f>
        <v>7</v>
      </c>
      <c r="AJ1345" s="7">
        <f>IF(S1345&gt;0,RANK(S1345,(N1345:P1345,Q1345:AE1345)),0)</f>
        <v>6</v>
      </c>
      <c r="AK1345" s="2">
        <f t="shared" si="554"/>
        <v>8.0912695201877172E-4</v>
      </c>
      <c r="AL1345" s="2">
        <f t="shared" si="555"/>
        <v>2.9775871834290799E-3</v>
      </c>
      <c r="AM1345" s="2">
        <f t="shared" si="556"/>
        <v>5.5020632737276477E-4</v>
      </c>
      <c r="AN1345" s="2">
        <f t="shared" si="557"/>
        <v>5.8257140545351564E-4</v>
      </c>
      <c r="AP1345" t="s">
        <v>2931</v>
      </c>
      <c r="AQ1345" t="s">
        <v>1638</v>
      </c>
      <c r="AT1345" s="93" t="s">
        <v>852</v>
      </c>
      <c r="AU1345" s="92" t="s">
        <v>318</v>
      </c>
      <c r="AV1345" s="83" t="str">
        <f t="shared" si="558"/>
        <v>26115</v>
      </c>
      <c r="AX1345" s="7" t="s">
        <v>3753</v>
      </c>
    </row>
    <row r="1346" spans="1:50" hidden="1" outlineLevel="1">
      <c r="A1346" t="s">
        <v>2434</v>
      </c>
      <c r="B1346" t="s">
        <v>1638</v>
      </c>
      <c r="C1346" s="1">
        <f t="shared" si="547"/>
        <v>22904</v>
      </c>
      <c r="D1346" s="7">
        <f>RANK(N1346,(N1346:P1346,Q1346:AE1346))</f>
        <v>2</v>
      </c>
      <c r="E1346" s="7">
        <f>RANK(O1346,(N1346:P1346,Q1346:AE1346))</f>
        <v>1</v>
      </c>
      <c r="F1346" s="7">
        <f>IF(P1346&gt;0,RANK(P1346,(N1346:P1346,Q1346:AE1346)),0)</f>
        <v>3</v>
      </c>
      <c r="G1346" s="1">
        <f t="shared" si="548"/>
        <v>3069</v>
      </c>
      <c r="H1346" s="2">
        <f t="shared" si="549"/>
        <v>0.13399406217254628</v>
      </c>
      <c r="I1346" s="2"/>
      <c r="J1346" s="2">
        <f t="shared" si="550"/>
        <v>0.42031959483059728</v>
      </c>
      <c r="K1346" s="2">
        <f t="shared" si="551"/>
        <v>0.5543136570031435</v>
      </c>
      <c r="L1346" s="2">
        <f t="shared" si="552"/>
        <v>2.1088019559902201E-2</v>
      </c>
      <c r="M1346" s="2">
        <f t="shared" si="553"/>
        <v>4.2787286063569671E-3</v>
      </c>
      <c r="N1346" s="1">
        <v>9627</v>
      </c>
      <c r="O1346" s="1">
        <v>12696</v>
      </c>
      <c r="P1346" s="1">
        <v>483</v>
      </c>
      <c r="Q1346" s="1">
        <v>5</v>
      </c>
      <c r="R1346" s="1">
        <v>58</v>
      </c>
      <c r="S1346" s="1">
        <v>20</v>
      </c>
      <c r="T1346" s="1">
        <v>15</v>
      </c>
      <c r="AG1346" s="7">
        <f>IF(Q1346&gt;0,RANK(Q1346,(N1346:P1346,Q1346:AE1346)),0)</f>
        <v>7</v>
      </c>
      <c r="AH1346" s="7">
        <f>IF(R1346&gt;0,RANK(R1346,(N1346:P1346,Q1346:AE1346)),0)</f>
        <v>4</v>
      </c>
      <c r="AI1346" s="7">
        <f>IF(T1346&gt;0,RANK(T1346,(N1346:P1346,Q1346:AE1346)),0)</f>
        <v>6</v>
      </c>
      <c r="AJ1346" s="7">
        <f>IF(S1346&gt;0,RANK(S1346,(N1346:P1346,Q1346:AE1346)),0)</f>
        <v>5</v>
      </c>
      <c r="AK1346" s="2">
        <f t="shared" si="554"/>
        <v>2.1830247991617185E-4</v>
      </c>
      <c r="AL1346" s="2">
        <f t="shared" si="555"/>
        <v>2.5323087670275934E-3</v>
      </c>
      <c r="AM1346" s="2">
        <f t="shared" si="556"/>
        <v>6.5490743974851552E-4</v>
      </c>
      <c r="AN1346" s="2">
        <f t="shared" si="557"/>
        <v>8.732099196646874E-4</v>
      </c>
      <c r="AP1346" t="s">
        <v>2434</v>
      </c>
      <c r="AQ1346" t="s">
        <v>1638</v>
      </c>
      <c r="AT1346" s="93" t="s">
        <v>852</v>
      </c>
      <c r="AU1346" s="92" t="s">
        <v>319</v>
      </c>
      <c r="AV1346" s="83" t="str">
        <f t="shared" si="558"/>
        <v>26117</v>
      </c>
      <c r="AX1346" s="7" t="s">
        <v>3753</v>
      </c>
    </row>
    <row r="1347" spans="1:50" hidden="1" outlineLevel="1">
      <c r="A1347" t="s">
        <v>2927</v>
      </c>
      <c r="B1347" t="s">
        <v>1638</v>
      </c>
      <c r="C1347" s="1">
        <f t="shared" si="547"/>
        <v>5009</v>
      </c>
      <c r="D1347" s="7">
        <f>RANK(N1347,(N1347:P1347,Q1347:AE1347))</f>
        <v>2</v>
      </c>
      <c r="E1347" s="7">
        <f>RANK(O1347,(N1347:P1347,Q1347:AE1347))</f>
        <v>1</v>
      </c>
      <c r="F1347" s="7">
        <f>IF(P1347&gt;0,RANK(P1347,(N1347:P1347,Q1347:AE1347)),0)</f>
        <v>3</v>
      </c>
      <c r="G1347" s="1">
        <f t="shared" si="548"/>
        <v>611</v>
      </c>
      <c r="H1347" s="2">
        <f t="shared" si="549"/>
        <v>0.1219804352166101</v>
      </c>
      <c r="I1347" s="2"/>
      <c r="J1347" s="2">
        <f t="shared" si="550"/>
        <v>0.4270313435815532</v>
      </c>
      <c r="K1347" s="2">
        <f t="shared" si="551"/>
        <v>0.54901177879816332</v>
      </c>
      <c r="L1347" s="2">
        <f t="shared" si="552"/>
        <v>1.836693950888401E-2</v>
      </c>
      <c r="M1347" s="2">
        <f t="shared" si="553"/>
        <v>5.5899381113995242E-3</v>
      </c>
      <c r="N1347" s="1">
        <v>2139</v>
      </c>
      <c r="O1347" s="1">
        <v>2750</v>
      </c>
      <c r="P1347" s="1">
        <v>92</v>
      </c>
      <c r="Q1347" s="1">
        <v>6</v>
      </c>
      <c r="R1347" s="1">
        <v>15</v>
      </c>
      <c r="S1347" s="1">
        <v>5</v>
      </c>
      <c r="T1347" s="1">
        <v>2</v>
      </c>
      <c r="AG1347" s="7">
        <f>IF(Q1347&gt;0,RANK(Q1347,(N1347:P1347,Q1347:AE1347)),0)</f>
        <v>5</v>
      </c>
      <c r="AH1347" s="7">
        <f>IF(R1347&gt;0,RANK(R1347,(N1347:P1347,Q1347:AE1347)),0)</f>
        <v>4</v>
      </c>
      <c r="AI1347" s="7">
        <f>IF(T1347&gt;0,RANK(T1347,(N1347:P1347,Q1347:AE1347)),0)</f>
        <v>7</v>
      </c>
      <c r="AJ1347" s="7">
        <f>IF(S1347&gt;0,RANK(S1347,(N1347:P1347,Q1347:AE1347)),0)</f>
        <v>6</v>
      </c>
      <c r="AK1347" s="2">
        <f t="shared" si="554"/>
        <v>1.1978438810141745E-3</v>
      </c>
      <c r="AL1347" s="2">
        <f t="shared" si="555"/>
        <v>2.9946097025354361E-3</v>
      </c>
      <c r="AM1347" s="2">
        <f t="shared" si="556"/>
        <v>3.9928129367139149E-4</v>
      </c>
      <c r="AN1347" s="2">
        <f t="shared" si="557"/>
        <v>9.9820323417847872E-4</v>
      </c>
      <c r="AP1347" t="s">
        <v>2927</v>
      </c>
      <c r="AQ1347" t="s">
        <v>1638</v>
      </c>
      <c r="AT1347" s="93" t="s">
        <v>852</v>
      </c>
      <c r="AU1347" s="92" t="s">
        <v>247</v>
      </c>
      <c r="AV1347" s="83" t="str">
        <f t="shared" si="558"/>
        <v>26119</v>
      </c>
      <c r="AX1347" s="7" t="s">
        <v>3753</v>
      </c>
    </row>
    <row r="1348" spans="1:50" hidden="1" outlineLevel="1">
      <c r="A1348" t="s">
        <v>2928</v>
      </c>
      <c r="B1348" t="s">
        <v>1638</v>
      </c>
      <c r="C1348" s="1">
        <f t="shared" si="547"/>
        <v>69270</v>
      </c>
      <c r="D1348" s="7">
        <f>RANK(N1348,(N1348:P1348,Q1348:AE1348))</f>
        <v>1</v>
      </c>
      <c r="E1348" s="7">
        <f>RANK(O1348,(N1348:P1348,Q1348:AE1348))</f>
        <v>2</v>
      </c>
      <c r="F1348" s="7">
        <f>IF(P1348&gt;0,RANK(P1348,(N1348:P1348,Q1348:AE1348)),0)</f>
        <v>3</v>
      </c>
      <c r="G1348" s="1">
        <f t="shared" si="548"/>
        <v>7837</v>
      </c>
      <c r="H1348" s="2">
        <f t="shared" si="549"/>
        <v>0.11313700014436263</v>
      </c>
      <c r="I1348" s="2"/>
      <c r="J1348" s="2">
        <f t="shared" si="550"/>
        <v>0.54662913238053989</v>
      </c>
      <c r="K1348" s="2">
        <f t="shared" si="551"/>
        <v>0.43349213223617727</v>
      </c>
      <c r="L1348" s="2">
        <f t="shared" si="552"/>
        <v>1.6327414465136424E-2</v>
      </c>
      <c r="M1348" s="2">
        <f t="shared" si="553"/>
        <v>3.5513209181464063E-3</v>
      </c>
      <c r="N1348" s="1">
        <v>37865</v>
      </c>
      <c r="O1348" s="1">
        <v>30028</v>
      </c>
      <c r="P1348" s="1">
        <v>1131</v>
      </c>
      <c r="Q1348" s="1">
        <v>1</v>
      </c>
      <c r="R1348" s="1">
        <v>144</v>
      </c>
      <c r="S1348" s="1">
        <v>66</v>
      </c>
      <c r="T1348" s="1">
        <v>35</v>
      </c>
      <c r="AG1348" s="7">
        <f>IF(Q1348&gt;0,RANK(Q1348,(N1348:P1348,Q1348:AE1348)),0)</f>
        <v>7</v>
      </c>
      <c r="AH1348" s="7">
        <f>IF(R1348&gt;0,RANK(R1348,(N1348:P1348,Q1348:AE1348)),0)</f>
        <v>4</v>
      </c>
      <c r="AI1348" s="7">
        <f>IF(T1348&gt;0,RANK(T1348,(N1348:P1348,Q1348:AE1348)),0)</f>
        <v>6</v>
      </c>
      <c r="AJ1348" s="7">
        <f>IF(S1348&gt;0,RANK(S1348,(N1348:P1348,Q1348:AE1348)),0)</f>
        <v>5</v>
      </c>
      <c r="AK1348" s="2">
        <f t="shared" si="554"/>
        <v>1.4436263894903998E-5</v>
      </c>
      <c r="AL1348" s="2">
        <f t="shared" si="555"/>
        <v>2.0788220008661758E-3</v>
      </c>
      <c r="AM1348" s="2">
        <f t="shared" si="556"/>
        <v>5.0526923632163991E-4</v>
      </c>
      <c r="AN1348" s="2">
        <f t="shared" si="557"/>
        <v>9.5279341706366394E-4</v>
      </c>
      <c r="AP1348" t="s">
        <v>2928</v>
      </c>
      <c r="AQ1348" t="s">
        <v>1638</v>
      </c>
      <c r="AT1348" s="93" t="s">
        <v>852</v>
      </c>
      <c r="AU1348" s="92" t="s">
        <v>248</v>
      </c>
      <c r="AV1348" s="83" t="str">
        <f t="shared" si="558"/>
        <v>26121</v>
      </c>
      <c r="AX1348" s="7" t="s">
        <v>3753</v>
      </c>
    </row>
    <row r="1349" spans="1:50" hidden="1" outlineLevel="1">
      <c r="A1349" t="s">
        <v>2929</v>
      </c>
      <c r="B1349" t="s">
        <v>1638</v>
      </c>
      <c r="C1349" s="1">
        <f t="shared" si="547"/>
        <v>19557</v>
      </c>
      <c r="D1349" s="7">
        <f>RANK(N1349,(N1349:P1349,Q1349:AE1349))</f>
        <v>2</v>
      </c>
      <c r="E1349" s="7">
        <f>RANK(O1349,(N1349:P1349,Q1349:AE1349))</f>
        <v>1</v>
      </c>
      <c r="F1349" s="7">
        <f>IF(P1349&gt;0,RANK(P1349,(N1349:P1349,Q1349:AE1349)),0)</f>
        <v>3</v>
      </c>
      <c r="G1349" s="1">
        <f t="shared" si="548"/>
        <v>3722</v>
      </c>
      <c r="H1349" s="2">
        <f t="shared" si="549"/>
        <v>0.19031548806054099</v>
      </c>
      <c r="I1349" s="2"/>
      <c r="J1349" s="2">
        <f t="shared" si="550"/>
        <v>0.39254486884491485</v>
      </c>
      <c r="K1349" s="2">
        <f t="shared" si="551"/>
        <v>0.5828603569054559</v>
      </c>
      <c r="L1349" s="2">
        <f t="shared" si="552"/>
        <v>1.8458863833921358E-2</v>
      </c>
      <c r="M1349" s="2">
        <f t="shared" si="553"/>
        <v>6.1359104157078341E-3</v>
      </c>
      <c r="N1349" s="1">
        <v>7677</v>
      </c>
      <c r="O1349" s="1">
        <v>11399</v>
      </c>
      <c r="P1349" s="1">
        <v>361</v>
      </c>
      <c r="Q1349" s="1">
        <v>10</v>
      </c>
      <c r="R1349" s="1">
        <v>64</v>
      </c>
      <c r="S1349" s="1">
        <v>31</v>
      </c>
      <c r="T1349" s="1">
        <v>15</v>
      </c>
      <c r="AG1349" s="7">
        <f>IF(Q1349&gt;0,RANK(Q1349,(N1349:P1349,Q1349:AE1349)),0)</f>
        <v>7</v>
      </c>
      <c r="AH1349" s="7">
        <f>IF(R1349&gt;0,RANK(R1349,(N1349:P1349,Q1349:AE1349)),0)</f>
        <v>4</v>
      </c>
      <c r="AI1349" s="7">
        <f>IF(T1349&gt;0,RANK(T1349,(N1349:P1349,Q1349:AE1349)),0)</f>
        <v>6</v>
      </c>
      <c r="AJ1349" s="7">
        <f>IF(S1349&gt;0,RANK(S1349,(N1349:P1349,Q1349:AE1349)),0)</f>
        <v>5</v>
      </c>
      <c r="AK1349" s="2">
        <f t="shared" si="554"/>
        <v>5.1132586797566094E-4</v>
      </c>
      <c r="AL1349" s="2">
        <f t="shared" si="555"/>
        <v>3.2724855550442297E-3</v>
      </c>
      <c r="AM1349" s="2">
        <f t="shared" si="556"/>
        <v>7.669888019634913E-4</v>
      </c>
      <c r="AN1349" s="2">
        <f t="shared" si="557"/>
        <v>1.5851101907245488E-3</v>
      </c>
      <c r="AP1349" t="s">
        <v>2929</v>
      </c>
      <c r="AQ1349" t="s">
        <v>1638</v>
      </c>
      <c r="AT1349" s="93" t="s">
        <v>852</v>
      </c>
      <c r="AU1349" s="92" t="s">
        <v>639</v>
      </c>
      <c r="AV1349" s="83" t="str">
        <f t="shared" si="558"/>
        <v>26123</v>
      </c>
      <c r="AX1349" s="7" t="s">
        <v>3753</v>
      </c>
    </row>
    <row r="1350" spans="1:50" hidden="1" outlineLevel="1">
      <c r="A1350" t="s">
        <v>3328</v>
      </c>
      <c r="B1350" t="s">
        <v>1638</v>
      </c>
      <c r="C1350" s="1">
        <f t="shared" si="547"/>
        <v>570265</v>
      </c>
      <c r="D1350" s="7">
        <f>RANK(N1350,(N1350:P1350,Q1350:AE1350))</f>
        <v>1</v>
      </c>
      <c r="E1350" s="7">
        <f>RANK(O1350,(N1350:P1350,Q1350:AE1350))</f>
        <v>2</v>
      </c>
      <c r="F1350" s="7">
        <f>IF(P1350&gt;0,RANK(P1350,(N1350:P1350,Q1350:AE1350)),0)</f>
        <v>3</v>
      </c>
      <c r="G1350" s="1">
        <f t="shared" si="548"/>
        <v>6882</v>
      </c>
      <c r="H1350" s="2">
        <f t="shared" si="549"/>
        <v>1.2068073614898337E-2</v>
      </c>
      <c r="I1350" s="2"/>
      <c r="J1350" s="2">
        <f t="shared" si="550"/>
        <v>0.49310583676010278</v>
      </c>
      <c r="K1350" s="2">
        <f t="shared" si="551"/>
        <v>0.48103776314520441</v>
      </c>
      <c r="L1350" s="2">
        <f t="shared" si="552"/>
        <v>1.8205571094140442E-2</v>
      </c>
      <c r="M1350" s="2">
        <f t="shared" si="553"/>
        <v>7.6508290005523685E-3</v>
      </c>
      <c r="N1350" s="1">
        <v>281201</v>
      </c>
      <c r="O1350" s="1">
        <v>274319</v>
      </c>
      <c r="P1350" s="1">
        <v>10382</v>
      </c>
      <c r="Q1350" s="1">
        <v>277</v>
      </c>
      <c r="R1350" s="1">
        <v>3115</v>
      </c>
      <c r="S1350" s="1">
        <v>654</v>
      </c>
      <c r="T1350" s="1">
        <v>317</v>
      </c>
      <c r="AG1350" s="7">
        <f>IF(Q1350&gt;0,RANK(Q1350,(N1350:P1350,Q1350:AE1350)),0)</f>
        <v>7</v>
      </c>
      <c r="AH1350" s="7">
        <f>IF(R1350&gt;0,RANK(R1350,(N1350:P1350,Q1350:AE1350)),0)</f>
        <v>4</v>
      </c>
      <c r="AI1350" s="7">
        <f>IF(T1350&gt;0,RANK(T1350,(N1350:P1350,Q1350:AE1350)),0)</f>
        <v>6</v>
      </c>
      <c r="AJ1350" s="7">
        <f>IF(S1350&gt;0,RANK(S1350,(N1350:P1350,Q1350:AE1350)),0)</f>
        <v>5</v>
      </c>
      <c r="AK1350" s="2">
        <f t="shared" si="554"/>
        <v>4.8573908621430388E-4</v>
      </c>
      <c r="AL1350" s="2">
        <f t="shared" si="555"/>
        <v>5.4623727565254751E-3</v>
      </c>
      <c r="AM1350" s="2">
        <f t="shared" si="556"/>
        <v>5.5588191454849936E-4</v>
      </c>
      <c r="AN1350" s="2">
        <f t="shared" si="557"/>
        <v>1.1468352432640965E-3</v>
      </c>
      <c r="AP1350" t="s">
        <v>3328</v>
      </c>
      <c r="AQ1350" t="s">
        <v>1638</v>
      </c>
      <c r="AT1350" s="93" t="s">
        <v>852</v>
      </c>
      <c r="AU1350" s="92" t="s">
        <v>640</v>
      </c>
      <c r="AV1350" s="83" t="str">
        <f t="shared" si="558"/>
        <v>26125</v>
      </c>
      <c r="AX1350" s="7" t="s">
        <v>3753</v>
      </c>
    </row>
    <row r="1351" spans="1:50" hidden="1" outlineLevel="1">
      <c r="A1351" t="s">
        <v>3329</v>
      </c>
      <c r="B1351" t="s">
        <v>1638</v>
      </c>
      <c r="C1351" s="1">
        <f t="shared" si="547"/>
        <v>10772</v>
      </c>
      <c r="D1351" s="7">
        <f>RANK(N1351,(N1351:P1351,Q1351:AE1351))</f>
        <v>2</v>
      </c>
      <c r="E1351" s="7">
        <f>RANK(O1351,(N1351:P1351,Q1351:AE1351))</f>
        <v>1</v>
      </c>
      <c r="F1351" s="7">
        <f>IF(P1351&gt;0,RANK(P1351,(N1351:P1351,Q1351:AE1351)),0)</f>
        <v>3</v>
      </c>
      <c r="G1351" s="1">
        <f t="shared" si="548"/>
        <v>1316</v>
      </c>
      <c r="H1351" s="2">
        <f t="shared" si="549"/>
        <v>0.12216858522094319</v>
      </c>
      <c r="I1351" s="2"/>
      <c r="J1351" s="2">
        <f t="shared" si="550"/>
        <v>0.42675454883030078</v>
      </c>
      <c r="K1351" s="2">
        <f t="shared" si="551"/>
        <v>0.54892313405124393</v>
      </c>
      <c r="L1351" s="2">
        <f t="shared" si="552"/>
        <v>1.9587820274786484E-2</v>
      </c>
      <c r="M1351" s="2">
        <f t="shared" si="553"/>
        <v>4.7344968436687437E-3</v>
      </c>
      <c r="N1351" s="1">
        <v>4597</v>
      </c>
      <c r="O1351" s="1">
        <v>5913</v>
      </c>
      <c r="P1351" s="1">
        <v>211</v>
      </c>
      <c r="Q1351" s="1">
        <v>3</v>
      </c>
      <c r="R1351" s="1">
        <v>20</v>
      </c>
      <c r="S1351" s="1">
        <v>25</v>
      </c>
      <c r="T1351" s="1">
        <v>3</v>
      </c>
      <c r="AG1351" s="7">
        <f>IF(Q1351&gt;0,RANK(Q1351,(N1351:P1351,Q1351:AE1351)),0)</f>
        <v>6</v>
      </c>
      <c r="AH1351" s="7">
        <f>IF(R1351&gt;0,RANK(R1351,(N1351:P1351,Q1351:AE1351)),0)</f>
        <v>5</v>
      </c>
      <c r="AI1351" s="7">
        <f>IF(T1351&gt;0,RANK(T1351,(N1351:P1351,Q1351:AE1351)),0)</f>
        <v>6</v>
      </c>
      <c r="AJ1351" s="7">
        <f>IF(S1351&gt;0,RANK(S1351,(N1351:P1351,Q1351:AE1351)),0)</f>
        <v>4</v>
      </c>
      <c r="AK1351" s="2">
        <f t="shared" si="554"/>
        <v>2.7849981433345709E-4</v>
      </c>
      <c r="AL1351" s="2">
        <f t="shared" si="555"/>
        <v>1.8566654288897141E-3</v>
      </c>
      <c r="AM1351" s="2">
        <f t="shared" si="556"/>
        <v>2.7849981433345709E-4</v>
      </c>
      <c r="AN1351" s="2">
        <f t="shared" si="557"/>
        <v>2.3208317861121426E-3</v>
      </c>
      <c r="AP1351" t="s">
        <v>3329</v>
      </c>
      <c r="AQ1351" t="s">
        <v>1638</v>
      </c>
      <c r="AT1351" s="93" t="s">
        <v>852</v>
      </c>
      <c r="AU1351" s="92" t="s">
        <v>1141</v>
      </c>
      <c r="AV1351" s="83" t="str">
        <f t="shared" si="558"/>
        <v>26127</v>
      </c>
      <c r="AX1351" s="7" t="s">
        <v>3753</v>
      </c>
    </row>
    <row r="1352" spans="1:50" hidden="1" outlineLevel="1">
      <c r="A1352" t="s">
        <v>1791</v>
      </c>
      <c r="B1352" t="s">
        <v>1638</v>
      </c>
      <c r="C1352" s="1">
        <f t="shared" ref="C1352:C1371" si="559">SUM(N1352:AE1352)</f>
        <v>9855</v>
      </c>
      <c r="D1352" s="7">
        <f>RANK(N1352,(N1352:P1352,Q1352:AE1352))</f>
        <v>1</v>
      </c>
      <c r="E1352" s="7">
        <f>RANK(O1352,(N1352:P1352,Q1352:AE1352))</f>
        <v>2</v>
      </c>
      <c r="F1352" s="7">
        <f>IF(P1352&gt;0,RANK(P1352,(N1352:P1352,Q1352:AE1352)),0)</f>
        <v>3</v>
      </c>
      <c r="G1352" s="1">
        <f t="shared" ref="G1352:G1371" si="560">IF(D1352=1,N1352,IF(E1352=1,O1352,P1352))-IF(D1352=2,N1352,IF(E1352=2,O1352,P1352))</f>
        <v>190</v>
      </c>
      <c r="H1352" s="2">
        <f t="shared" ref="H1352:H1371" si="561">G1352/C1352</f>
        <v>1.9279553526128868E-2</v>
      </c>
      <c r="I1352" s="2"/>
      <c r="J1352" s="2">
        <f t="shared" ref="J1352:J1371" si="562">IF($C1352=0,"-",N1352/$C1352)</f>
        <v>0.49680365296803652</v>
      </c>
      <c r="K1352" s="2">
        <f t="shared" ref="K1352:K1371" si="563">IF($C1352=0,"-",O1352/$C1352)</f>
        <v>0.47752409944190766</v>
      </c>
      <c r="L1352" s="2">
        <f t="shared" ref="L1352:L1371" si="564">IF($C1352=0,"-",P1352/$C1352)</f>
        <v>1.9381024860476916E-2</v>
      </c>
      <c r="M1352" s="2">
        <f t="shared" ref="M1352:M1371" si="565">IF(C1352=0,"-",(1-J1352-K1352-L1352))</f>
        <v>6.2912227295789033E-3</v>
      </c>
      <c r="N1352" s="1">
        <v>4896</v>
      </c>
      <c r="O1352" s="1">
        <v>4706</v>
      </c>
      <c r="P1352" s="1">
        <v>191</v>
      </c>
      <c r="Q1352" s="1">
        <v>6</v>
      </c>
      <c r="R1352" s="1">
        <v>33</v>
      </c>
      <c r="S1352" s="1">
        <v>14</v>
      </c>
      <c r="T1352" s="1">
        <v>9</v>
      </c>
      <c r="AG1352" s="7">
        <f>IF(Q1352&gt;0,RANK(Q1352,(N1352:P1352,Q1352:AE1352)),0)</f>
        <v>7</v>
      </c>
      <c r="AH1352" s="7">
        <f>IF(R1352&gt;0,RANK(R1352,(N1352:P1352,Q1352:AE1352)),0)</f>
        <v>4</v>
      </c>
      <c r="AI1352" s="7">
        <f>IF(T1352&gt;0,RANK(T1352,(N1352:P1352,Q1352:AE1352)),0)</f>
        <v>6</v>
      </c>
      <c r="AJ1352" s="7">
        <f>IF(S1352&gt;0,RANK(S1352,(N1352:P1352,Q1352:AE1352)),0)</f>
        <v>5</v>
      </c>
      <c r="AK1352" s="2">
        <f t="shared" ref="AK1352:AK1371" si="566">IF($C1352=0,"-",Q1352/$C1352)</f>
        <v>6.0882800608828011E-4</v>
      </c>
      <c r="AL1352" s="2">
        <f t="shared" ref="AL1352:AL1371" si="567">IF($C1352=0,"-",R1352/$C1352)</f>
        <v>3.3485540334855404E-3</v>
      </c>
      <c r="AM1352" s="2">
        <f t="shared" ref="AM1352:AM1371" si="568">IF($C1352=0,"-",T1352/$C1352)</f>
        <v>9.1324200913242006E-4</v>
      </c>
      <c r="AN1352" s="2">
        <f t="shared" ref="AN1352:AN1371" si="569">IF($C1352=0,"-",S1352/$C1352)</f>
        <v>1.4205986808726535E-3</v>
      </c>
      <c r="AP1352" t="s">
        <v>1791</v>
      </c>
      <c r="AQ1352" t="s">
        <v>1638</v>
      </c>
      <c r="AT1352" s="93" t="s">
        <v>852</v>
      </c>
      <c r="AU1352" s="92" t="s">
        <v>1142</v>
      </c>
      <c r="AV1352" s="83" t="str">
        <f t="shared" ref="AV1352:AV1371" si="570">AT1352&amp;AU1352</f>
        <v>26129</v>
      </c>
      <c r="AX1352" s="7" t="s">
        <v>3753</v>
      </c>
    </row>
    <row r="1353" spans="1:50" hidden="1" outlineLevel="1">
      <c r="A1353" t="s">
        <v>3573</v>
      </c>
      <c r="B1353" t="s">
        <v>1638</v>
      </c>
      <c r="C1353" s="1">
        <f t="shared" si="559"/>
        <v>4151</v>
      </c>
      <c r="D1353" s="7">
        <f>RANK(N1353,(N1353:P1353,Q1353:AE1353))</f>
        <v>2</v>
      </c>
      <c r="E1353" s="7">
        <f>RANK(O1353,(N1353:P1353,Q1353:AE1353))</f>
        <v>1</v>
      </c>
      <c r="F1353" s="7">
        <f>IF(P1353&gt;0,RANK(P1353,(N1353:P1353,Q1353:AE1353)),0)</f>
        <v>3</v>
      </c>
      <c r="G1353" s="1">
        <f t="shared" si="560"/>
        <v>958</v>
      </c>
      <c r="H1353" s="2">
        <f t="shared" si="561"/>
        <v>0.23078776198506384</v>
      </c>
      <c r="I1353" s="2"/>
      <c r="J1353" s="2">
        <f t="shared" si="562"/>
        <v>0.36473139002649962</v>
      </c>
      <c r="K1353" s="2">
        <f t="shared" si="563"/>
        <v>0.59551915201156347</v>
      </c>
      <c r="L1353" s="2">
        <f t="shared" si="564"/>
        <v>3.2522283787039266E-2</v>
      </c>
      <c r="M1353" s="2">
        <f t="shared" si="565"/>
        <v>7.2271741748975854E-3</v>
      </c>
      <c r="N1353" s="1">
        <v>1514</v>
      </c>
      <c r="O1353" s="1">
        <v>2472</v>
      </c>
      <c r="P1353" s="1">
        <v>135</v>
      </c>
      <c r="Q1353" s="1">
        <v>6</v>
      </c>
      <c r="R1353" s="1">
        <v>15</v>
      </c>
      <c r="S1353" s="1">
        <v>6</v>
      </c>
      <c r="T1353" s="1">
        <v>3</v>
      </c>
      <c r="AG1353" s="7">
        <f>IF(Q1353&gt;0,RANK(Q1353,(N1353:P1353,Q1353:AE1353)),0)</f>
        <v>5</v>
      </c>
      <c r="AH1353" s="7">
        <f>IF(R1353&gt;0,RANK(R1353,(N1353:P1353,Q1353:AE1353)),0)</f>
        <v>4</v>
      </c>
      <c r="AI1353" s="7">
        <f>IF(T1353&gt;0,RANK(T1353,(N1353:P1353,Q1353:AE1353)),0)</f>
        <v>7</v>
      </c>
      <c r="AJ1353" s="7">
        <f>IF(S1353&gt;0,RANK(S1353,(N1353:P1353,Q1353:AE1353)),0)</f>
        <v>5</v>
      </c>
      <c r="AK1353" s="2">
        <f t="shared" si="566"/>
        <v>1.445434834979523E-3</v>
      </c>
      <c r="AL1353" s="2">
        <f t="shared" si="567"/>
        <v>3.6135870874488074E-3</v>
      </c>
      <c r="AM1353" s="2">
        <f t="shared" si="568"/>
        <v>7.2271741748976151E-4</v>
      </c>
      <c r="AN1353" s="2">
        <f t="shared" si="569"/>
        <v>1.445434834979523E-3</v>
      </c>
      <c r="AP1353" t="s">
        <v>3573</v>
      </c>
      <c r="AQ1353" t="s">
        <v>1638</v>
      </c>
      <c r="AT1353" s="93" t="s">
        <v>852</v>
      </c>
      <c r="AU1353" s="92" t="s">
        <v>1143</v>
      </c>
      <c r="AV1353" s="83" t="str">
        <f t="shared" si="570"/>
        <v>26131</v>
      </c>
      <c r="AX1353" s="7" t="s">
        <v>3753</v>
      </c>
    </row>
    <row r="1354" spans="1:50" hidden="1" outlineLevel="1">
      <c r="A1354" t="s">
        <v>1296</v>
      </c>
      <c r="B1354" t="s">
        <v>1638</v>
      </c>
      <c r="C1354" s="1">
        <f t="shared" si="559"/>
        <v>9930</v>
      </c>
      <c r="D1354" s="7">
        <f>RANK(N1354,(N1354:P1354,Q1354:AE1354))</f>
        <v>2</v>
      </c>
      <c r="E1354" s="7">
        <f>RANK(O1354,(N1354:P1354,Q1354:AE1354))</f>
        <v>1</v>
      </c>
      <c r="F1354" s="7">
        <f>IF(P1354&gt;0,RANK(P1354,(N1354:P1354,Q1354:AE1354)),0)</f>
        <v>3</v>
      </c>
      <c r="G1354" s="1">
        <f t="shared" si="560"/>
        <v>1674</v>
      </c>
      <c r="H1354" s="2">
        <f t="shared" si="561"/>
        <v>0.16858006042296073</v>
      </c>
      <c r="I1354" s="2"/>
      <c r="J1354" s="2">
        <f t="shared" si="562"/>
        <v>0.40342396777442097</v>
      </c>
      <c r="K1354" s="2">
        <f t="shared" si="563"/>
        <v>0.57200402819738172</v>
      </c>
      <c r="L1354" s="2">
        <f t="shared" si="564"/>
        <v>1.8731117824773415E-2</v>
      </c>
      <c r="M1354" s="2">
        <f t="shared" si="565"/>
        <v>5.8408862034239548E-3</v>
      </c>
      <c r="N1354" s="1">
        <v>4006</v>
      </c>
      <c r="O1354" s="1">
        <v>5680</v>
      </c>
      <c r="P1354" s="1">
        <v>186</v>
      </c>
      <c r="Q1354" s="1">
        <v>7</v>
      </c>
      <c r="R1354" s="1">
        <v>31</v>
      </c>
      <c r="S1354" s="1">
        <v>13</v>
      </c>
      <c r="T1354" s="1">
        <v>7</v>
      </c>
      <c r="AG1354" s="7">
        <f>IF(Q1354&gt;0,RANK(Q1354,(N1354:P1354,Q1354:AE1354)),0)</f>
        <v>6</v>
      </c>
      <c r="AH1354" s="7">
        <f>IF(R1354&gt;0,RANK(R1354,(N1354:P1354,Q1354:AE1354)),0)</f>
        <v>4</v>
      </c>
      <c r="AI1354" s="7">
        <f>IF(T1354&gt;0,RANK(T1354,(N1354:P1354,Q1354:AE1354)),0)</f>
        <v>6</v>
      </c>
      <c r="AJ1354" s="7">
        <f>IF(S1354&gt;0,RANK(S1354,(N1354:P1354,Q1354:AE1354)),0)</f>
        <v>5</v>
      </c>
      <c r="AK1354" s="2">
        <f t="shared" si="566"/>
        <v>7.0493454179254783E-4</v>
      </c>
      <c r="AL1354" s="2">
        <f t="shared" si="567"/>
        <v>3.121852970795569E-3</v>
      </c>
      <c r="AM1354" s="2">
        <f t="shared" si="568"/>
        <v>7.0493454179254783E-4</v>
      </c>
      <c r="AN1354" s="2">
        <f t="shared" si="569"/>
        <v>1.3091641490433031E-3</v>
      </c>
      <c r="AP1354" t="s">
        <v>1296</v>
      </c>
      <c r="AQ1354" t="s">
        <v>1638</v>
      </c>
      <c r="AT1354" s="93" t="s">
        <v>852</v>
      </c>
      <c r="AU1354" s="92" t="s">
        <v>1144</v>
      </c>
      <c r="AV1354" s="83" t="str">
        <f t="shared" si="570"/>
        <v>26133</v>
      </c>
      <c r="AX1354" s="7" t="s">
        <v>3753</v>
      </c>
    </row>
    <row r="1355" spans="1:50" hidden="1" outlineLevel="1">
      <c r="A1355" t="s">
        <v>3574</v>
      </c>
      <c r="B1355" t="s">
        <v>1638</v>
      </c>
      <c r="C1355" s="1">
        <f t="shared" si="559"/>
        <v>3992</v>
      </c>
      <c r="D1355" s="7">
        <f>RANK(N1355,(N1355:P1355,Q1355:AE1355))</f>
        <v>2</v>
      </c>
      <c r="E1355" s="7">
        <f>RANK(O1355,(N1355:P1355,Q1355:AE1355))</f>
        <v>1</v>
      </c>
      <c r="F1355" s="7">
        <f>IF(P1355&gt;0,RANK(P1355,(N1355:P1355,Q1355:AE1355)),0)</f>
        <v>3</v>
      </c>
      <c r="G1355" s="1">
        <f t="shared" si="560"/>
        <v>530</v>
      </c>
      <c r="H1355" s="2">
        <f t="shared" si="561"/>
        <v>0.13276553106212424</v>
      </c>
      <c r="I1355" s="2"/>
      <c r="J1355" s="2">
        <f t="shared" si="562"/>
        <v>0.42009018036072143</v>
      </c>
      <c r="K1355" s="2">
        <f t="shared" si="563"/>
        <v>0.55285571142284573</v>
      </c>
      <c r="L1355" s="2">
        <f t="shared" si="564"/>
        <v>2.2044088176352707E-2</v>
      </c>
      <c r="M1355" s="2">
        <f t="shared" si="565"/>
        <v>5.0100200400801306E-3</v>
      </c>
      <c r="N1355" s="1">
        <v>1677</v>
      </c>
      <c r="O1355" s="1">
        <v>2207</v>
      </c>
      <c r="P1355" s="1">
        <v>88</v>
      </c>
      <c r="Q1355" s="1">
        <v>1</v>
      </c>
      <c r="R1355" s="1">
        <v>16</v>
      </c>
      <c r="S1355" s="1">
        <v>2</v>
      </c>
      <c r="T1355" s="1">
        <v>1</v>
      </c>
      <c r="AG1355" s="7">
        <f>IF(Q1355&gt;0,RANK(Q1355,(N1355:P1355,Q1355:AE1355)),0)</f>
        <v>6</v>
      </c>
      <c r="AH1355" s="7">
        <f>IF(R1355&gt;0,RANK(R1355,(N1355:P1355,Q1355:AE1355)),0)</f>
        <v>4</v>
      </c>
      <c r="AI1355" s="7">
        <f>IF(T1355&gt;0,RANK(T1355,(N1355:P1355,Q1355:AE1355)),0)</f>
        <v>6</v>
      </c>
      <c r="AJ1355" s="7">
        <f>IF(S1355&gt;0,RANK(S1355,(N1355:P1355,Q1355:AE1355)),0)</f>
        <v>5</v>
      </c>
      <c r="AK1355" s="2">
        <f t="shared" si="566"/>
        <v>2.50501002004008E-4</v>
      </c>
      <c r="AL1355" s="2">
        <f t="shared" si="567"/>
        <v>4.0080160320641279E-3</v>
      </c>
      <c r="AM1355" s="2">
        <f t="shared" si="568"/>
        <v>2.50501002004008E-4</v>
      </c>
      <c r="AN1355" s="2">
        <f t="shared" si="569"/>
        <v>5.0100200400801599E-4</v>
      </c>
      <c r="AP1355" t="s">
        <v>3574</v>
      </c>
      <c r="AQ1355" t="s">
        <v>1638</v>
      </c>
      <c r="AT1355" s="93" t="s">
        <v>852</v>
      </c>
      <c r="AU1355" s="92" t="s">
        <v>1146</v>
      </c>
      <c r="AV1355" s="83" t="str">
        <f t="shared" si="570"/>
        <v>26135</v>
      </c>
      <c r="AX1355" s="7" t="s">
        <v>3753</v>
      </c>
    </row>
    <row r="1356" spans="1:50" hidden="1" outlineLevel="1">
      <c r="A1356" t="s">
        <v>2074</v>
      </c>
      <c r="B1356" t="s">
        <v>1638</v>
      </c>
      <c r="C1356" s="1">
        <f t="shared" si="559"/>
        <v>10505</v>
      </c>
      <c r="D1356" s="7">
        <f>RANK(N1356,(N1356:P1356,Q1356:AE1356))</f>
        <v>2</v>
      </c>
      <c r="E1356" s="7">
        <f>RANK(O1356,(N1356:P1356,Q1356:AE1356))</f>
        <v>1</v>
      </c>
      <c r="F1356" s="7">
        <f>IF(P1356&gt;0,RANK(P1356,(N1356:P1356,Q1356:AE1356)),0)</f>
        <v>3</v>
      </c>
      <c r="G1356" s="1">
        <f t="shared" si="560"/>
        <v>2074</v>
      </c>
      <c r="H1356" s="2">
        <f t="shared" si="561"/>
        <v>0.19742979533555449</v>
      </c>
      <c r="I1356" s="2"/>
      <c r="J1356" s="2">
        <f t="shared" si="562"/>
        <v>0.38400761542122797</v>
      </c>
      <c r="K1356" s="2">
        <f t="shared" si="563"/>
        <v>0.58143741075678246</v>
      </c>
      <c r="L1356" s="2">
        <f t="shared" si="564"/>
        <v>2.9985721085197526E-2</v>
      </c>
      <c r="M1356" s="2">
        <f t="shared" si="565"/>
        <v>4.5692527367920503E-3</v>
      </c>
      <c r="N1356" s="1">
        <v>4034</v>
      </c>
      <c r="O1356" s="1">
        <v>6108</v>
      </c>
      <c r="P1356" s="1">
        <v>315</v>
      </c>
      <c r="Q1356" s="1">
        <v>7</v>
      </c>
      <c r="R1356" s="1">
        <v>30</v>
      </c>
      <c r="S1356" s="1">
        <v>6</v>
      </c>
      <c r="T1356" s="1">
        <v>5</v>
      </c>
      <c r="AG1356" s="7">
        <f>IF(Q1356&gt;0,RANK(Q1356,(N1356:P1356,Q1356:AE1356)),0)</f>
        <v>5</v>
      </c>
      <c r="AH1356" s="7">
        <f>IF(R1356&gt;0,RANK(R1356,(N1356:P1356,Q1356:AE1356)),0)</f>
        <v>4</v>
      </c>
      <c r="AI1356" s="7">
        <f>IF(T1356&gt;0,RANK(T1356,(N1356:P1356,Q1356:AE1356)),0)</f>
        <v>7</v>
      </c>
      <c r="AJ1356" s="7">
        <f>IF(S1356&gt;0,RANK(S1356,(N1356:P1356,Q1356:AE1356)),0)</f>
        <v>6</v>
      </c>
      <c r="AK1356" s="2">
        <f t="shared" si="566"/>
        <v>6.6634935744883388E-4</v>
      </c>
      <c r="AL1356" s="2">
        <f t="shared" si="567"/>
        <v>2.8557829604950024E-3</v>
      </c>
      <c r="AM1356" s="2">
        <f t="shared" si="568"/>
        <v>4.7596382674916705E-4</v>
      </c>
      <c r="AN1356" s="2">
        <f t="shared" si="569"/>
        <v>5.7115659209900044E-4</v>
      </c>
      <c r="AP1356" t="s">
        <v>2074</v>
      </c>
      <c r="AQ1356" t="s">
        <v>1638</v>
      </c>
      <c r="AT1356" s="93" t="s">
        <v>852</v>
      </c>
      <c r="AU1356" s="92" t="s">
        <v>1147</v>
      </c>
      <c r="AV1356" s="83" t="str">
        <f t="shared" si="570"/>
        <v>26137</v>
      </c>
      <c r="AX1356" s="7" t="s">
        <v>3753</v>
      </c>
    </row>
    <row r="1357" spans="1:50" hidden="1" outlineLevel="1">
      <c r="A1357" t="s">
        <v>3287</v>
      </c>
      <c r="B1357" t="s">
        <v>1638</v>
      </c>
      <c r="C1357" s="1">
        <f t="shared" si="559"/>
        <v>110599</v>
      </c>
      <c r="D1357" s="7">
        <f>RANK(N1357,(N1357:P1357,Q1357:AE1357))</f>
        <v>2</v>
      </c>
      <c r="E1357" s="7">
        <f>RANK(O1357,(N1357:P1357,Q1357:AE1357))</f>
        <v>1</v>
      </c>
      <c r="F1357" s="7">
        <f>IF(P1357&gt;0,RANK(P1357,(N1357:P1357,Q1357:AE1357)),0)</f>
        <v>3</v>
      </c>
      <c r="G1357" s="1">
        <f t="shared" si="560"/>
        <v>49103</v>
      </c>
      <c r="H1357" s="2">
        <f t="shared" si="561"/>
        <v>0.44397327281440158</v>
      </c>
      <c r="I1357" s="2"/>
      <c r="J1357" s="2">
        <f t="shared" si="562"/>
        <v>0.2676335229070787</v>
      </c>
      <c r="K1357" s="2">
        <f t="shared" si="563"/>
        <v>0.71160679572148033</v>
      </c>
      <c r="L1357" s="2">
        <f t="shared" si="564"/>
        <v>1.6871761950831381E-2</v>
      </c>
      <c r="M1357" s="2">
        <f t="shared" si="565"/>
        <v>3.8879194206095265E-3</v>
      </c>
      <c r="N1357" s="1">
        <v>29600</v>
      </c>
      <c r="O1357" s="1">
        <v>78703</v>
      </c>
      <c r="P1357" s="1">
        <v>1866</v>
      </c>
      <c r="Q1357" s="1">
        <v>35</v>
      </c>
      <c r="R1357" s="1">
        <v>243</v>
      </c>
      <c r="S1357" s="1">
        <v>81</v>
      </c>
      <c r="T1357" s="1">
        <v>71</v>
      </c>
      <c r="AG1357" s="7">
        <f>IF(Q1357&gt;0,RANK(Q1357,(N1357:P1357,Q1357:AE1357)),0)</f>
        <v>7</v>
      </c>
      <c r="AH1357" s="7">
        <f>IF(R1357&gt;0,RANK(R1357,(N1357:P1357,Q1357:AE1357)),0)</f>
        <v>4</v>
      </c>
      <c r="AI1357" s="7">
        <f>IF(T1357&gt;0,RANK(T1357,(N1357:P1357,Q1357:AE1357)),0)</f>
        <v>6</v>
      </c>
      <c r="AJ1357" s="7">
        <f>IF(S1357&gt;0,RANK(S1357,(N1357:P1357,Q1357:AE1357)),0)</f>
        <v>5</v>
      </c>
      <c r="AK1357" s="2">
        <f t="shared" si="566"/>
        <v>3.164585574914782E-4</v>
      </c>
      <c r="AL1357" s="2">
        <f t="shared" si="567"/>
        <v>2.1971265562979775E-3</v>
      </c>
      <c r="AM1357" s="2">
        <f t="shared" si="568"/>
        <v>6.4195878805414156E-4</v>
      </c>
      <c r="AN1357" s="2">
        <f t="shared" si="569"/>
        <v>7.3237551876599246E-4</v>
      </c>
      <c r="AP1357" t="s">
        <v>3287</v>
      </c>
      <c r="AQ1357" t="s">
        <v>1638</v>
      </c>
      <c r="AT1357" s="93" t="s">
        <v>852</v>
      </c>
      <c r="AU1357" s="92" t="s">
        <v>1148</v>
      </c>
      <c r="AV1357" s="83" t="str">
        <f t="shared" si="570"/>
        <v>26139</v>
      </c>
      <c r="AX1357" s="7" t="s">
        <v>3753</v>
      </c>
    </row>
    <row r="1358" spans="1:50" hidden="1" outlineLevel="1">
      <c r="A1358" t="s">
        <v>1192</v>
      </c>
      <c r="B1358" t="s">
        <v>1638</v>
      </c>
      <c r="C1358" s="1">
        <f t="shared" si="559"/>
        <v>7080</v>
      </c>
      <c r="D1358" s="7">
        <f>RANK(N1358,(N1358:P1358,Q1358:AE1358))</f>
        <v>2</v>
      </c>
      <c r="E1358" s="7">
        <f>RANK(O1358,(N1358:P1358,Q1358:AE1358))</f>
        <v>1</v>
      </c>
      <c r="F1358" s="7">
        <f>IF(P1358&gt;0,RANK(P1358,(N1358:P1358,Q1358:AE1358)),0)</f>
        <v>3</v>
      </c>
      <c r="G1358" s="1">
        <f t="shared" si="560"/>
        <v>418</v>
      </c>
      <c r="H1358" s="2">
        <f t="shared" si="561"/>
        <v>5.9039548022598871E-2</v>
      </c>
      <c r="I1358" s="2"/>
      <c r="J1358" s="2">
        <f t="shared" si="562"/>
        <v>0.45790960451977403</v>
      </c>
      <c r="K1358" s="2">
        <f t="shared" si="563"/>
        <v>0.51694915254237284</v>
      </c>
      <c r="L1358" s="2">
        <f t="shared" si="564"/>
        <v>1.92090395480226E-2</v>
      </c>
      <c r="M1358" s="2">
        <f t="shared" si="565"/>
        <v>5.9322033898305364E-3</v>
      </c>
      <c r="N1358" s="1">
        <v>3242</v>
      </c>
      <c r="O1358" s="1">
        <v>3660</v>
      </c>
      <c r="P1358" s="1">
        <v>136</v>
      </c>
      <c r="Q1358" s="1">
        <v>0</v>
      </c>
      <c r="R1358" s="1">
        <v>19</v>
      </c>
      <c r="S1358" s="1">
        <v>18</v>
      </c>
      <c r="T1358" s="1">
        <v>5</v>
      </c>
      <c r="AG1358" s="7">
        <f>IF(Q1358&gt;0,RANK(Q1358,(N1358:P1358,Q1358:AE1358)),0)</f>
        <v>0</v>
      </c>
      <c r="AH1358" s="7">
        <f>IF(R1358&gt;0,RANK(R1358,(N1358:P1358,Q1358:AE1358)),0)</f>
        <v>4</v>
      </c>
      <c r="AI1358" s="7">
        <f>IF(T1358&gt;0,RANK(T1358,(N1358:P1358,Q1358:AE1358)),0)</f>
        <v>6</v>
      </c>
      <c r="AJ1358" s="7">
        <f>IF(S1358&gt;0,RANK(S1358,(N1358:P1358,Q1358:AE1358)),0)</f>
        <v>5</v>
      </c>
      <c r="AK1358" s="2">
        <f t="shared" si="566"/>
        <v>0</v>
      </c>
      <c r="AL1358" s="2">
        <f t="shared" si="567"/>
        <v>2.6836158192090395E-3</v>
      </c>
      <c r="AM1358" s="2">
        <f t="shared" si="568"/>
        <v>7.0621468926553672E-4</v>
      </c>
      <c r="AN1358" s="2">
        <f t="shared" si="569"/>
        <v>2.542372881355932E-3</v>
      </c>
      <c r="AP1358" t="s">
        <v>1192</v>
      </c>
      <c r="AQ1358" t="s">
        <v>1638</v>
      </c>
      <c r="AT1358" s="93" t="s">
        <v>852</v>
      </c>
      <c r="AU1358" s="92" t="s">
        <v>1149</v>
      </c>
      <c r="AV1358" s="83" t="str">
        <f t="shared" si="570"/>
        <v>26141</v>
      </c>
      <c r="AX1358" s="7" t="s">
        <v>3753</v>
      </c>
    </row>
    <row r="1359" spans="1:50" hidden="1" outlineLevel="1">
      <c r="A1359" t="s">
        <v>3910</v>
      </c>
      <c r="B1359" t="s">
        <v>1638</v>
      </c>
      <c r="C1359" s="1">
        <f t="shared" si="559"/>
        <v>12928</v>
      </c>
      <c r="D1359" s="7">
        <f>RANK(N1359,(N1359:P1359,Q1359:AE1359))</f>
        <v>1</v>
      </c>
      <c r="E1359" s="7">
        <f>RANK(O1359,(N1359:P1359,Q1359:AE1359))</f>
        <v>2</v>
      </c>
      <c r="F1359" s="7">
        <f>IF(P1359&gt;0,RANK(P1359,(N1359:P1359,Q1359:AE1359)),0)</f>
        <v>3</v>
      </c>
      <c r="G1359" s="1">
        <f t="shared" si="560"/>
        <v>243</v>
      </c>
      <c r="H1359" s="2">
        <f t="shared" si="561"/>
        <v>1.8796410891089108E-2</v>
      </c>
      <c r="I1359" s="2"/>
      <c r="J1359" s="2">
        <f t="shared" si="562"/>
        <v>0.49760210396039606</v>
      </c>
      <c r="K1359" s="2">
        <f t="shared" si="563"/>
        <v>0.47880569306930693</v>
      </c>
      <c r="L1359" s="2">
        <f t="shared" si="564"/>
        <v>1.9801980198019802E-2</v>
      </c>
      <c r="M1359" s="2">
        <f t="shared" si="565"/>
        <v>3.7902227722772137E-3</v>
      </c>
      <c r="N1359" s="1">
        <v>6433</v>
      </c>
      <c r="O1359" s="1">
        <v>6190</v>
      </c>
      <c r="P1359" s="1">
        <v>256</v>
      </c>
      <c r="Q1359" s="1">
        <v>6</v>
      </c>
      <c r="R1359" s="1">
        <v>29</v>
      </c>
      <c r="S1359" s="1">
        <v>6</v>
      </c>
      <c r="T1359" s="1">
        <v>8</v>
      </c>
      <c r="AG1359" s="7">
        <f>IF(Q1359&gt;0,RANK(Q1359,(N1359:P1359,Q1359:AE1359)),0)</f>
        <v>6</v>
      </c>
      <c r="AH1359" s="7">
        <f>IF(R1359&gt;0,RANK(R1359,(N1359:P1359,Q1359:AE1359)),0)</f>
        <v>4</v>
      </c>
      <c r="AI1359" s="7">
        <f>IF(T1359&gt;0,RANK(T1359,(N1359:P1359,Q1359:AE1359)),0)</f>
        <v>5</v>
      </c>
      <c r="AJ1359" s="7">
        <f>IF(S1359&gt;0,RANK(S1359,(N1359:P1359,Q1359:AE1359)),0)</f>
        <v>6</v>
      </c>
      <c r="AK1359" s="2">
        <f t="shared" si="566"/>
        <v>4.6410891089108909E-4</v>
      </c>
      <c r="AL1359" s="2">
        <f t="shared" si="567"/>
        <v>2.2431930693069305E-3</v>
      </c>
      <c r="AM1359" s="2">
        <f t="shared" si="568"/>
        <v>6.1881188118811882E-4</v>
      </c>
      <c r="AN1359" s="2">
        <f t="shared" si="569"/>
        <v>4.6410891089108909E-4</v>
      </c>
      <c r="AP1359" t="s">
        <v>3910</v>
      </c>
      <c r="AQ1359" t="s">
        <v>1638</v>
      </c>
      <c r="AT1359" s="93" t="s">
        <v>852</v>
      </c>
      <c r="AU1359" s="92" t="s">
        <v>1150</v>
      </c>
      <c r="AV1359" s="83" t="str">
        <f t="shared" si="570"/>
        <v>26143</v>
      </c>
      <c r="AX1359" s="7" t="s">
        <v>3753</v>
      </c>
    </row>
    <row r="1360" spans="1:50" hidden="1" outlineLevel="1">
      <c r="A1360" t="s">
        <v>3911</v>
      </c>
      <c r="B1360" t="s">
        <v>1638</v>
      </c>
      <c r="C1360" s="1">
        <f t="shared" si="559"/>
        <v>93756</v>
      </c>
      <c r="D1360" s="7">
        <f>RANK(N1360,(N1360:P1360,Q1360:AE1360))</f>
        <v>1</v>
      </c>
      <c r="E1360" s="7">
        <f>RANK(O1360,(N1360:P1360,Q1360:AE1360))</f>
        <v>2</v>
      </c>
      <c r="F1360" s="7">
        <f>IF(P1360&gt;0,RANK(P1360,(N1360:P1360,Q1360:AE1360)),0)</f>
        <v>3</v>
      </c>
      <c r="G1360" s="1">
        <f t="shared" si="560"/>
        <v>9673</v>
      </c>
      <c r="H1360" s="2">
        <f t="shared" si="561"/>
        <v>0.10317206365459278</v>
      </c>
      <c r="I1360" s="2"/>
      <c r="J1360" s="2">
        <f t="shared" si="562"/>
        <v>0.54209863902043598</v>
      </c>
      <c r="K1360" s="2">
        <f t="shared" si="563"/>
        <v>0.43892657536584323</v>
      </c>
      <c r="L1360" s="2">
        <f t="shared" si="564"/>
        <v>1.51243653739494E-2</v>
      </c>
      <c r="M1360" s="2">
        <f t="shared" si="565"/>
        <v>3.8504202397713905E-3</v>
      </c>
      <c r="N1360" s="1">
        <v>50825</v>
      </c>
      <c r="O1360" s="1">
        <v>41152</v>
      </c>
      <c r="P1360" s="1">
        <v>1418</v>
      </c>
      <c r="Q1360" s="1">
        <v>34</v>
      </c>
      <c r="R1360" s="1">
        <v>217</v>
      </c>
      <c r="S1360" s="1">
        <v>75</v>
      </c>
      <c r="T1360" s="1">
        <v>35</v>
      </c>
      <c r="AG1360" s="7">
        <f>IF(Q1360&gt;0,RANK(Q1360,(N1360:P1360,Q1360:AE1360)),0)</f>
        <v>7</v>
      </c>
      <c r="AH1360" s="7">
        <f>IF(R1360&gt;0,RANK(R1360,(N1360:P1360,Q1360:AE1360)),0)</f>
        <v>4</v>
      </c>
      <c r="AI1360" s="7">
        <f>IF(T1360&gt;0,RANK(T1360,(N1360:P1360,Q1360:AE1360)),0)</f>
        <v>6</v>
      </c>
      <c r="AJ1360" s="7">
        <f>IF(S1360&gt;0,RANK(S1360,(N1360:P1360,Q1360:AE1360)),0)</f>
        <v>5</v>
      </c>
      <c r="AK1360" s="2">
        <f t="shared" si="566"/>
        <v>3.6264345748538758E-4</v>
      </c>
      <c r="AL1360" s="2">
        <f t="shared" si="567"/>
        <v>2.314518537480268E-3</v>
      </c>
      <c r="AM1360" s="2">
        <f t="shared" si="568"/>
        <v>3.7330944152907545E-4</v>
      </c>
      <c r="AN1360" s="2">
        <f t="shared" si="569"/>
        <v>7.999488032765903E-4</v>
      </c>
      <c r="AP1360" t="s">
        <v>3911</v>
      </c>
      <c r="AQ1360" t="s">
        <v>1638</v>
      </c>
      <c r="AT1360" s="93" t="s">
        <v>852</v>
      </c>
      <c r="AU1360" s="92" t="s">
        <v>1151</v>
      </c>
      <c r="AV1360" s="83" t="str">
        <f t="shared" si="570"/>
        <v>26145</v>
      </c>
      <c r="AX1360" s="7" t="s">
        <v>3753</v>
      </c>
    </row>
    <row r="1361" spans="1:50" hidden="1" outlineLevel="1">
      <c r="A1361" t="s">
        <v>1893</v>
      </c>
      <c r="B1361" t="s">
        <v>1638</v>
      </c>
      <c r="C1361" s="1">
        <f t="shared" si="559"/>
        <v>68516</v>
      </c>
      <c r="D1361" s="7">
        <f>RANK(N1361,(N1361:P1361,Q1361:AE1361))</f>
        <v>2</v>
      </c>
      <c r="E1361" s="7">
        <f>RANK(O1361,(N1361:P1361,Q1361:AE1361))</f>
        <v>1</v>
      </c>
      <c r="F1361" s="7">
        <f>IF(P1361&gt;0,RANK(P1361,(N1361:P1361,Q1361:AE1361)),0)</f>
        <v>3</v>
      </c>
      <c r="G1361" s="1">
        <f t="shared" si="560"/>
        <v>569</v>
      </c>
      <c r="H1361" s="2">
        <f t="shared" si="561"/>
        <v>8.3046295755735879E-3</v>
      </c>
      <c r="I1361" s="2"/>
      <c r="J1361" s="2">
        <f t="shared" si="562"/>
        <v>0.48166851538326816</v>
      </c>
      <c r="K1361" s="2">
        <f t="shared" si="563"/>
        <v>0.48997314495884176</v>
      </c>
      <c r="L1361" s="2">
        <f t="shared" si="564"/>
        <v>1.9572070757195401E-2</v>
      </c>
      <c r="M1361" s="2">
        <f t="shared" si="565"/>
        <v>8.7862689006946854E-3</v>
      </c>
      <c r="N1361" s="1">
        <v>33002</v>
      </c>
      <c r="O1361" s="1">
        <v>33571</v>
      </c>
      <c r="P1361" s="1">
        <v>1341</v>
      </c>
      <c r="Q1361" s="1">
        <v>89</v>
      </c>
      <c r="R1361" s="1">
        <v>341</v>
      </c>
      <c r="S1361" s="1">
        <v>127</v>
      </c>
      <c r="T1361" s="1">
        <v>45</v>
      </c>
      <c r="AG1361" s="7">
        <f>IF(Q1361&gt;0,RANK(Q1361,(N1361:P1361,Q1361:AE1361)),0)</f>
        <v>6</v>
      </c>
      <c r="AH1361" s="7">
        <f>IF(R1361&gt;0,RANK(R1361,(N1361:P1361,Q1361:AE1361)),0)</f>
        <v>4</v>
      </c>
      <c r="AI1361" s="7">
        <f>IF(T1361&gt;0,RANK(T1361,(N1361:P1361,Q1361:AE1361)),0)</f>
        <v>7</v>
      </c>
      <c r="AJ1361" s="7">
        <f>IF(S1361&gt;0,RANK(S1361,(N1361:P1361,Q1361:AE1361)),0)</f>
        <v>5</v>
      </c>
      <c r="AK1361" s="2">
        <f t="shared" si="566"/>
        <v>1.2989666647206491E-3</v>
      </c>
      <c r="AL1361" s="2">
        <f t="shared" si="567"/>
        <v>4.9769396929184428E-3</v>
      </c>
      <c r="AM1361" s="2">
        <f t="shared" si="568"/>
        <v>6.5678089789246311E-4</v>
      </c>
      <c r="AN1361" s="2">
        <f t="shared" si="569"/>
        <v>1.8535816451631735E-3</v>
      </c>
      <c r="AP1361" t="s">
        <v>1893</v>
      </c>
      <c r="AQ1361" t="s">
        <v>1638</v>
      </c>
      <c r="AT1361" s="93" t="s">
        <v>852</v>
      </c>
      <c r="AU1361" s="92" t="s">
        <v>1152</v>
      </c>
      <c r="AV1361" s="83" t="str">
        <f t="shared" si="570"/>
        <v>26147</v>
      </c>
      <c r="AX1361" s="7" t="s">
        <v>3753</v>
      </c>
    </row>
    <row r="1362" spans="1:50" hidden="1" outlineLevel="1">
      <c r="A1362" t="s">
        <v>2776</v>
      </c>
      <c r="B1362" t="s">
        <v>1638</v>
      </c>
      <c r="C1362" s="1">
        <f t="shared" si="559"/>
        <v>22024</v>
      </c>
      <c r="D1362" s="7">
        <f>RANK(N1362,(N1362:P1362,Q1362:AE1362))</f>
        <v>2</v>
      </c>
      <c r="E1362" s="7">
        <f>RANK(O1362,(N1362:P1362,Q1362:AE1362))</f>
        <v>1</v>
      </c>
      <c r="F1362" s="7">
        <f>IF(P1362&gt;0,RANK(P1362,(N1362:P1362,Q1362:AE1362)),0)</f>
        <v>3</v>
      </c>
      <c r="G1362" s="1">
        <f t="shared" si="560"/>
        <v>4332</v>
      </c>
      <c r="H1362" s="2">
        <f t="shared" si="561"/>
        <v>0.19669451507446423</v>
      </c>
      <c r="I1362" s="2"/>
      <c r="J1362" s="2">
        <f t="shared" si="562"/>
        <v>0.38930257900472215</v>
      </c>
      <c r="K1362" s="2">
        <f t="shared" si="563"/>
        <v>0.58599709407918632</v>
      </c>
      <c r="L1362" s="2">
        <f t="shared" si="564"/>
        <v>1.9705775517617145E-2</v>
      </c>
      <c r="M1362" s="2">
        <f t="shared" si="565"/>
        <v>4.9945513984743298E-3</v>
      </c>
      <c r="N1362" s="1">
        <v>8574</v>
      </c>
      <c r="O1362" s="1">
        <v>12906</v>
      </c>
      <c r="P1362" s="1">
        <v>434</v>
      </c>
      <c r="Q1362" s="1">
        <v>9</v>
      </c>
      <c r="R1362" s="1">
        <v>72</v>
      </c>
      <c r="S1362" s="1">
        <v>17</v>
      </c>
      <c r="T1362" s="1">
        <v>12</v>
      </c>
      <c r="AG1362" s="7">
        <f>IF(Q1362&gt;0,RANK(Q1362,(N1362:P1362,Q1362:AE1362)),0)</f>
        <v>7</v>
      </c>
      <c r="AH1362" s="7">
        <f>IF(R1362&gt;0,RANK(R1362,(N1362:P1362,Q1362:AE1362)),0)</f>
        <v>4</v>
      </c>
      <c r="AI1362" s="7">
        <f>IF(T1362&gt;0,RANK(T1362,(N1362:P1362,Q1362:AE1362)),0)</f>
        <v>6</v>
      </c>
      <c r="AJ1362" s="7">
        <f>IF(S1362&gt;0,RANK(S1362,(N1362:P1362,Q1362:AE1362)),0)</f>
        <v>5</v>
      </c>
      <c r="AK1362" s="2">
        <f t="shared" si="566"/>
        <v>4.0864511442063206E-4</v>
      </c>
      <c r="AL1362" s="2">
        <f t="shared" si="567"/>
        <v>3.2691609153650564E-3</v>
      </c>
      <c r="AM1362" s="2">
        <f t="shared" si="568"/>
        <v>5.4486015256084274E-4</v>
      </c>
      <c r="AN1362" s="2">
        <f t="shared" si="569"/>
        <v>7.7188521612786055E-4</v>
      </c>
      <c r="AP1362" t="s">
        <v>2776</v>
      </c>
      <c r="AQ1362" t="s">
        <v>1638</v>
      </c>
      <c r="AT1362" s="93" t="s">
        <v>852</v>
      </c>
      <c r="AU1362" s="92" t="s">
        <v>1153</v>
      </c>
      <c r="AV1362" s="83" t="str">
        <f t="shared" si="570"/>
        <v>26149</v>
      </c>
      <c r="AX1362" s="7" t="s">
        <v>3753</v>
      </c>
    </row>
    <row r="1363" spans="1:50" hidden="1" outlineLevel="1">
      <c r="A1363" t="s">
        <v>3912</v>
      </c>
      <c r="B1363" t="s">
        <v>1638</v>
      </c>
      <c r="C1363" s="1">
        <f t="shared" si="559"/>
        <v>18566</v>
      </c>
      <c r="D1363" s="7">
        <f>RANK(N1363,(N1363:P1363,Q1363:AE1363))</f>
        <v>2</v>
      </c>
      <c r="E1363" s="7">
        <f>RANK(O1363,(N1363:P1363,Q1363:AE1363))</f>
        <v>1</v>
      </c>
      <c r="F1363" s="7">
        <f>IF(P1363&gt;0,RANK(P1363,(N1363:P1363,Q1363:AE1363)),0)</f>
        <v>3</v>
      </c>
      <c r="G1363" s="1">
        <f t="shared" si="560"/>
        <v>3813</v>
      </c>
      <c r="H1363" s="2">
        <f t="shared" si="561"/>
        <v>0.20537541742971022</v>
      </c>
      <c r="I1363" s="2"/>
      <c r="J1363" s="2">
        <f t="shared" si="562"/>
        <v>0.38527415706129486</v>
      </c>
      <c r="K1363" s="2">
        <f t="shared" si="563"/>
        <v>0.59064957449100508</v>
      </c>
      <c r="L1363" s="2">
        <f t="shared" si="564"/>
        <v>1.723580738985242E-2</v>
      </c>
      <c r="M1363" s="2">
        <f t="shared" si="565"/>
        <v>6.8404610578476355E-3</v>
      </c>
      <c r="N1363" s="1">
        <v>7153</v>
      </c>
      <c r="O1363" s="1">
        <v>10966</v>
      </c>
      <c r="P1363" s="1">
        <v>320</v>
      </c>
      <c r="Q1363" s="1">
        <v>28</v>
      </c>
      <c r="R1363" s="1">
        <v>64</v>
      </c>
      <c r="S1363" s="1">
        <v>23</v>
      </c>
      <c r="T1363" s="1">
        <v>12</v>
      </c>
      <c r="AG1363" s="7">
        <f>IF(Q1363&gt;0,RANK(Q1363,(N1363:P1363,Q1363:AE1363)),0)</f>
        <v>5</v>
      </c>
      <c r="AH1363" s="7">
        <f>IF(R1363&gt;0,RANK(R1363,(N1363:P1363,Q1363:AE1363)),0)</f>
        <v>4</v>
      </c>
      <c r="AI1363" s="7">
        <f>IF(T1363&gt;0,RANK(T1363,(N1363:P1363,Q1363:AE1363)),0)</f>
        <v>7</v>
      </c>
      <c r="AJ1363" s="7">
        <f>IF(S1363&gt;0,RANK(S1363,(N1363:P1363,Q1363:AE1363)),0)</f>
        <v>6</v>
      </c>
      <c r="AK1363" s="2">
        <f t="shared" si="566"/>
        <v>1.5081331466120867E-3</v>
      </c>
      <c r="AL1363" s="2">
        <f t="shared" si="567"/>
        <v>3.4471614779704837E-3</v>
      </c>
      <c r="AM1363" s="2">
        <f t="shared" si="568"/>
        <v>6.4634277711946573E-4</v>
      </c>
      <c r="AN1363" s="2">
        <f t="shared" si="569"/>
        <v>1.2388236561456426E-3</v>
      </c>
      <c r="AP1363" t="s">
        <v>3912</v>
      </c>
      <c r="AQ1363" t="s">
        <v>1638</v>
      </c>
      <c r="AT1363" s="93" t="s">
        <v>852</v>
      </c>
      <c r="AU1363" s="92" t="s">
        <v>1155</v>
      </c>
      <c r="AV1363" s="83" t="str">
        <f t="shared" si="570"/>
        <v>26151</v>
      </c>
      <c r="AX1363" s="7" t="s">
        <v>3753</v>
      </c>
    </row>
    <row r="1364" spans="1:50" hidden="1" outlineLevel="1">
      <c r="A1364" t="s">
        <v>3890</v>
      </c>
      <c r="B1364" t="s">
        <v>1638</v>
      </c>
      <c r="C1364" s="1">
        <f t="shared" si="559"/>
        <v>4198</v>
      </c>
      <c r="D1364" s="7">
        <f>RANK(N1364,(N1364:P1364,Q1364:AE1364))</f>
        <v>2</v>
      </c>
      <c r="E1364" s="7">
        <f>RANK(O1364,(N1364:P1364,Q1364:AE1364))</f>
        <v>1</v>
      </c>
      <c r="F1364" s="7">
        <f>IF(P1364&gt;0,RANK(P1364,(N1364:P1364,Q1364:AE1364)),0)</f>
        <v>3</v>
      </c>
      <c r="G1364" s="1">
        <f t="shared" si="560"/>
        <v>52</v>
      </c>
      <c r="H1364" s="2">
        <f t="shared" si="561"/>
        <v>1.2386850881372083E-2</v>
      </c>
      <c r="I1364" s="2"/>
      <c r="J1364" s="2">
        <f t="shared" si="562"/>
        <v>0.48499285373987611</v>
      </c>
      <c r="K1364" s="2">
        <f t="shared" si="563"/>
        <v>0.4973797046212482</v>
      </c>
      <c r="L1364" s="2">
        <f t="shared" si="564"/>
        <v>1.3339685564554549E-2</v>
      </c>
      <c r="M1364" s="2">
        <f t="shared" si="565"/>
        <v>4.2877560743211467E-3</v>
      </c>
      <c r="N1364" s="1">
        <v>2036</v>
      </c>
      <c r="O1364" s="1">
        <v>2088</v>
      </c>
      <c r="P1364" s="1">
        <v>56</v>
      </c>
      <c r="Q1364" s="1">
        <v>0</v>
      </c>
      <c r="R1364" s="1">
        <v>7</v>
      </c>
      <c r="S1364" s="1">
        <v>8</v>
      </c>
      <c r="T1364" s="1">
        <v>3</v>
      </c>
      <c r="AG1364" s="7">
        <f>IF(Q1364&gt;0,RANK(Q1364,(N1364:P1364,Q1364:AE1364)),0)</f>
        <v>0</v>
      </c>
      <c r="AH1364" s="7">
        <f>IF(R1364&gt;0,RANK(R1364,(N1364:P1364,Q1364:AE1364)),0)</f>
        <v>5</v>
      </c>
      <c r="AI1364" s="7">
        <f>IF(T1364&gt;0,RANK(T1364,(N1364:P1364,Q1364:AE1364)),0)</f>
        <v>6</v>
      </c>
      <c r="AJ1364" s="7">
        <f>IF(S1364&gt;0,RANK(S1364,(N1364:P1364,Q1364:AE1364)),0)</f>
        <v>4</v>
      </c>
      <c r="AK1364" s="2">
        <f t="shared" si="566"/>
        <v>0</v>
      </c>
      <c r="AL1364" s="2">
        <f t="shared" si="567"/>
        <v>1.6674606955693187E-3</v>
      </c>
      <c r="AM1364" s="2">
        <f t="shared" si="568"/>
        <v>7.1462601238685087E-4</v>
      </c>
      <c r="AN1364" s="2">
        <f t="shared" si="569"/>
        <v>1.9056693663649356E-3</v>
      </c>
      <c r="AP1364" t="s">
        <v>3890</v>
      </c>
      <c r="AQ1364" t="s">
        <v>1638</v>
      </c>
      <c r="AT1364" s="93" t="s">
        <v>852</v>
      </c>
      <c r="AU1364" s="92" t="s">
        <v>1156</v>
      </c>
      <c r="AV1364" s="83" t="str">
        <f t="shared" si="570"/>
        <v>26153</v>
      </c>
      <c r="AX1364" s="7" t="s">
        <v>3753</v>
      </c>
    </row>
    <row r="1365" spans="1:50" hidden="1" outlineLevel="1">
      <c r="A1365" t="s">
        <v>4861</v>
      </c>
      <c r="B1365" t="s">
        <v>1638</v>
      </c>
      <c r="C1365" s="1">
        <f t="shared" si="559"/>
        <v>32218</v>
      </c>
      <c r="D1365" s="7">
        <f>RANK(N1365,(N1365:P1365,Q1365:AE1365))</f>
        <v>2</v>
      </c>
      <c r="E1365" s="7">
        <f>RANK(O1365,(N1365:P1365,Q1365:AE1365))</f>
        <v>1</v>
      </c>
      <c r="F1365" s="7">
        <f>IF(P1365&gt;0,RANK(P1365,(N1365:P1365,Q1365:AE1365)),0)</f>
        <v>3</v>
      </c>
      <c r="G1365" s="1">
        <f t="shared" si="560"/>
        <v>296</v>
      </c>
      <c r="H1365" s="2">
        <f t="shared" si="561"/>
        <v>9.1874107641690978E-3</v>
      </c>
      <c r="I1365" s="2"/>
      <c r="J1365" s="2">
        <f t="shared" si="562"/>
        <v>0.48171829412129863</v>
      </c>
      <c r="K1365" s="2">
        <f t="shared" si="563"/>
        <v>0.49090570488546775</v>
      </c>
      <c r="L1365" s="2">
        <f t="shared" si="564"/>
        <v>1.9833633372648828E-2</v>
      </c>
      <c r="M1365" s="2">
        <f t="shared" si="565"/>
        <v>7.5423676205847896E-3</v>
      </c>
      <c r="N1365" s="1">
        <v>15520</v>
      </c>
      <c r="O1365" s="1">
        <v>15816</v>
      </c>
      <c r="P1365" s="1">
        <v>639</v>
      </c>
      <c r="Q1365" s="1">
        <v>21</v>
      </c>
      <c r="R1365" s="1">
        <v>165</v>
      </c>
      <c r="S1365" s="1">
        <v>37</v>
      </c>
      <c r="T1365" s="1">
        <v>20</v>
      </c>
      <c r="AG1365" s="7">
        <f>IF(Q1365&gt;0,RANK(Q1365,(N1365:P1365,Q1365:AE1365)),0)</f>
        <v>6</v>
      </c>
      <c r="AH1365" s="7">
        <f>IF(R1365&gt;0,RANK(R1365,(N1365:P1365,Q1365:AE1365)),0)</f>
        <v>4</v>
      </c>
      <c r="AI1365" s="7">
        <f>IF(T1365&gt;0,RANK(T1365,(N1365:P1365,Q1365:AE1365)),0)</f>
        <v>7</v>
      </c>
      <c r="AJ1365" s="7">
        <f>IF(S1365&gt;0,RANK(S1365,(N1365:P1365,Q1365:AE1365)),0)</f>
        <v>5</v>
      </c>
      <c r="AK1365" s="2">
        <f t="shared" si="566"/>
        <v>6.5180954745794274E-4</v>
      </c>
      <c r="AL1365" s="2">
        <f t="shared" si="567"/>
        <v>5.1213607300266929E-3</v>
      </c>
      <c r="AM1365" s="2">
        <f t="shared" si="568"/>
        <v>6.2077099757899313E-4</v>
      </c>
      <c r="AN1365" s="2">
        <f t="shared" si="569"/>
        <v>1.1484263455211372E-3</v>
      </c>
      <c r="AP1365" t="s">
        <v>4861</v>
      </c>
      <c r="AQ1365" t="s">
        <v>1638</v>
      </c>
      <c r="AT1365" s="93" t="s">
        <v>852</v>
      </c>
      <c r="AU1365" s="92" t="s">
        <v>1157</v>
      </c>
      <c r="AV1365" s="83" t="str">
        <f t="shared" si="570"/>
        <v>26155</v>
      </c>
      <c r="AX1365" s="7" t="s">
        <v>3753</v>
      </c>
    </row>
    <row r="1366" spans="1:50" hidden="1" outlineLevel="1">
      <c r="A1366" t="s">
        <v>4862</v>
      </c>
      <c r="B1366" t="s">
        <v>1638</v>
      </c>
      <c r="C1366" s="1">
        <f t="shared" si="559"/>
        <v>24652</v>
      </c>
      <c r="D1366" s="7">
        <f>RANK(N1366,(N1366:P1366,Q1366:AE1366))</f>
        <v>2</v>
      </c>
      <c r="E1366" s="7">
        <f>RANK(O1366,(N1366:P1366,Q1366:AE1366))</f>
        <v>1</v>
      </c>
      <c r="F1366" s="7">
        <f>IF(P1366&gt;0,RANK(P1366,(N1366:P1366,Q1366:AE1366)),0)</f>
        <v>3</v>
      </c>
      <c r="G1366" s="1">
        <f t="shared" si="560"/>
        <v>2368</v>
      </c>
      <c r="H1366" s="2">
        <f t="shared" si="561"/>
        <v>9.6057115041375957E-2</v>
      </c>
      <c r="I1366" s="2"/>
      <c r="J1366" s="2">
        <f t="shared" si="562"/>
        <v>0.4399237384390719</v>
      </c>
      <c r="K1366" s="2">
        <f t="shared" si="563"/>
        <v>0.53598085348044788</v>
      </c>
      <c r="L1366" s="2">
        <f t="shared" si="564"/>
        <v>1.8416355670939476E-2</v>
      </c>
      <c r="M1366" s="2">
        <f t="shared" si="565"/>
        <v>5.6790524095406865E-3</v>
      </c>
      <c r="N1366" s="1">
        <v>10845</v>
      </c>
      <c r="O1366" s="1">
        <v>13213</v>
      </c>
      <c r="P1366" s="1">
        <v>454</v>
      </c>
      <c r="Q1366" s="1">
        <v>13</v>
      </c>
      <c r="R1366" s="1">
        <v>73</v>
      </c>
      <c r="S1366" s="1">
        <v>30</v>
      </c>
      <c r="T1366" s="1">
        <v>24</v>
      </c>
      <c r="AG1366" s="7">
        <f>IF(Q1366&gt;0,RANK(Q1366,(N1366:P1366,Q1366:AE1366)),0)</f>
        <v>7</v>
      </c>
      <c r="AH1366" s="7">
        <f>IF(R1366&gt;0,RANK(R1366,(N1366:P1366,Q1366:AE1366)),0)</f>
        <v>4</v>
      </c>
      <c r="AI1366" s="7">
        <f>IF(T1366&gt;0,RANK(T1366,(N1366:P1366,Q1366:AE1366)),0)</f>
        <v>6</v>
      </c>
      <c r="AJ1366" s="7">
        <f>IF(S1366&gt;0,RANK(S1366,(N1366:P1366,Q1366:AE1366)),0)</f>
        <v>5</v>
      </c>
      <c r="AK1366" s="2">
        <f t="shared" si="566"/>
        <v>5.2734058088593219E-4</v>
      </c>
      <c r="AL1366" s="2">
        <f t="shared" si="567"/>
        <v>2.9612201849748498E-3</v>
      </c>
      <c r="AM1366" s="2">
        <f t="shared" si="568"/>
        <v>9.7355184163556714E-4</v>
      </c>
      <c r="AN1366" s="2">
        <f t="shared" si="569"/>
        <v>1.2169398020444588E-3</v>
      </c>
      <c r="AP1366" t="s">
        <v>4862</v>
      </c>
      <c r="AQ1366" t="s">
        <v>1638</v>
      </c>
      <c r="AT1366" s="93" t="s">
        <v>852</v>
      </c>
      <c r="AU1366" s="92" t="s">
        <v>120</v>
      </c>
      <c r="AV1366" s="83" t="str">
        <f t="shared" si="570"/>
        <v>26157</v>
      </c>
      <c r="AX1366" s="7" t="s">
        <v>3753</v>
      </c>
    </row>
    <row r="1367" spans="1:50" hidden="1" outlineLevel="1">
      <c r="A1367" t="s">
        <v>1988</v>
      </c>
      <c r="B1367" t="s">
        <v>1638</v>
      </c>
      <c r="C1367" s="1">
        <f t="shared" si="559"/>
        <v>29482</v>
      </c>
      <c r="D1367" s="7">
        <f>RANK(N1367,(N1367:P1367,Q1367:AE1367))</f>
        <v>2</v>
      </c>
      <c r="E1367" s="7">
        <f>RANK(O1367,(N1367:P1367,Q1367:AE1367))</f>
        <v>1</v>
      </c>
      <c r="F1367" s="7">
        <f>IF(P1367&gt;0,RANK(P1367,(N1367:P1367,Q1367:AE1367)),0)</f>
        <v>3</v>
      </c>
      <c r="G1367" s="1">
        <f t="shared" si="560"/>
        <v>996</v>
      </c>
      <c r="H1367" s="2">
        <f t="shared" si="561"/>
        <v>3.3783325418899668E-2</v>
      </c>
      <c r="I1367" s="2"/>
      <c r="J1367" s="2">
        <f t="shared" si="562"/>
        <v>0.46794654365375482</v>
      </c>
      <c r="K1367" s="2">
        <f t="shared" si="563"/>
        <v>0.50172986907265449</v>
      </c>
      <c r="L1367" s="2">
        <f t="shared" si="564"/>
        <v>2.3268434977274269E-2</v>
      </c>
      <c r="M1367" s="2">
        <f t="shared" si="565"/>
        <v>7.0551522963163658E-3</v>
      </c>
      <c r="N1367" s="1">
        <v>13796</v>
      </c>
      <c r="O1367" s="1">
        <v>14792</v>
      </c>
      <c r="P1367" s="1">
        <v>686</v>
      </c>
      <c r="Q1367" s="1">
        <v>15</v>
      </c>
      <c r="R1367" s="1">
        <v>131</v>
      </c>
      <c r="S1367" s="1">
        <v>38</v>
      </c>
      <c r="T1367" s="1">
        <v>24</v>
      </c>
      <c r="AG1367" s="7">
        <f>IF(Q1367&gt;0,RANK(Q1367,(N1367:P1367,Q1367:AE1367)),0)</f>
        <v>7</v>
      </c>
      <c r="AH1367" s="7">
        <f>IF(R1367&gt;0,RANK(R1367,(N1367:P1367,Q1367:AE1367)),0)</f>
        <v>4</v>
      </c>
      <c r="AI1367" s="7">
        <f>IF(T1367&gt;0,RANK(T1367,(N1367:P1367,Q1367:AE1367)),0)</f>
        <v>6</v>
      </c>
      <c r="AJ1367" s="7">
        <f>IF(S1367&gt;0,RANK(S1367,(N1367:P1367,Q1367:AE1367)),0)</f>
        <v>5</v>
      </c>
      <c r="AK1367" s="2">
        <f t="shared" si="566"/>
        <v>5.0878502136897093E-4</v>
      </c>
      <c r="AL1367" s="2">
        <f t="shared" si="567"/>
        <v>4.4433891866223459E-3</v>
      </c>
      <c r="AM1367" s="2">
        <f t="shared" si="568"/>
        <v>8.1405603419035342E-4</v>
      </c>
      <c r="AN1367" s="2">
        <f t="shared" si="569"/>
        <v>1.2889220541347263E-3</v>
      </c>
      <c r="AP1367" t="s">
        <v>1988</v>
      </c>
      <c r="AQ1367" t="s">
        <v>1638</v>
      </c>
      <c r="AT1367" s="93" t="s">
        <v>852</v>
      </c>
      <c r="AU1367" s="92" t="s">
        <v>121</v>
      </c>
      <c r="AV1367" s="83" t="str">
        <f t="shared" si="570"/>
        <v>26159</v>
      </c>
      <c r="AX1367" s="7" t="s">
        <v>3753</v>
      </c>
    </row>
    <row r="1368" spans="1:50" hidden="1" outlineLevel="1">
      <c r="A1368" t="s">
        <v>2995</v>
      </c>
      <c r="B1368" t="s">
        <v>1638</v>
      </c>
      <c r="C1368" s="1">
        <f t="shared" si="559"/>
        <v>144940</v>
      </c>
      <c r="D1368" s="7">
        <f>RANK(N1368,(N1368:P1368,Q1368:AE1368))</f>
        <v>1</v>
      </c>
      <c r="E1368" s="7">
        <f>RANK(O1368,(N1368:P1368,Q1368:AE1368))</f>
        <v>2</v>
      </c>
      <c r="F1368" s="7">
        <f>IF(P1368&gt;0,RANK(P1368,(N1368:P1368,Q1368:AE1368)),0)</f>
        <v>3</v>
      </c>
      <c r="G1368" s="1">
        <f t="shared" si="560"/>
        <v>34188</v>
      </c>
      <c r="H1368" s="2">
        <f t="shared" si="561"/>
        <v>0.23587691458534565</v>
      </c>
      <c r="I1368" s="2"/>
      <c r="J1368" s="2">
        <f t="shared" si="562"/>
        <v>0.59781288809162414</v>
      </c>
      <c r="K1368" s="2">
        <f t="shared" si="563"/>
        <v>0.36193597350627849</v>
      </c>
      <c r="L1368" s="2">
        <f t="shared" si="564"/>
        <v>3.341382641092866E-2</v>
      </c>
      <c r="M1368" s="2">
        <f t="shared" si="565"/>
        <v>6.8373119911687152E-3</v>
      </c>
      <c r="N1368" s="1">
        <v>86647</v>
      </c>
      <c r="O1368" s="1">
        <v>52459</v>
      </c>
      <c r="P1368" s="1">
        <v>4843</v>
      </c>
      <c r="Q1368" s="1">
        <v>53</v>
      </c>
      <c r="R1368" s="1">
        <v>707</v>
      </c>
      <c r="S1368" s="1">
        <v>85</v>
      </c>
      <c r="T1368" s="1">
        <v>146</v>
      </c>
      <c r="AG1368" s="7">
        <f>IF(Q1368&gt;0,RANK(Q1368,(N1368:P1368,Q1368:AE1368)),0)</f>
        <v>7</v>
      </c>
      <c r="AH1368" s="7">
        <f>IF(R1368&gt;0,RANK(R1368,(N1368:P1368,Q1368:AE1368)),0)</f>
        <v>4</v>
      </c>
      <c r="AI1368" s="7">
        <f>IF(T1368&gt;0,RANK(T1368,(N1368:P1368,Q1368:AE1368)),0)</f>
        <v>5</v>
      </c>
      <c r="AJ1368" s="7">
        <f>IF(S1368&gt;0,RANK(S1368,(N1368:P1368,Q1368:AE1368)),0)</f>
        <v>6</v>
      </c>
      <c r="AK1368" s="2">
        <f t="shared" si="566"/>
        <v>3.6566855250448464E-4</v>
      </c>
      <c r="AL1368" s="2">
        <f t="shared" si="567"/>
        <v>4.8778805022768046E-3</v>
      </c>
      <c r="AM1368" s="2">
        <f t="shared" si="568"/>
        <v>1.0073133710500897E-3</v>
      </c>
      <c r="AN1368" s="2">
        <f t="shared" si="569"/>
        <v>5.8644956533738103E-4</v>
      </c>
      <c r="AP1368" t="s">
        <v>2995</v>
      </c>
      <c r="AQ1368" t="s">
        <v>1638</v>
      </c>
      <c r="AT1368" s="93" t="s">
        <v>852</v>
      </c>
      <c r="AU1368" s="92" t="s">
        <v>122</v>
      </c>
      <c r="AV1368" s="83" t="str">
        <f t="shared" si="570"/>
        <v>26161</v>
      </c>
      <c r="AX1368" s="7" t="s">
        <v>3753</v>
      </c>
    </row>
    <row r="1369" spans="1:50" hidden="1" outlineLevel="1">
      <c r="A1369" t="s">
        <v>1700</v>
      </c>
      <c r="B1369" t="s">
        <v>1638</v>
      </c>
      <c r="C1369" s="1">
        <f t="shared" si="559"/>
        <v>768627</v>
      </c>
      <c r="D1369" s="7">
        <f>RANK(N1369,(N1369:P1369,Q1369:AE1369))</f>
        <v>1</v>
      </c>
      <c r="E1369" s="7">
        <f>RANK(O1369,(N1369:P1369,Q1369:AE1369))</f>
        <v>2</v>
      </c>
      <c r="F1369" s="7">
        <f>IF(P1369&gt;0,RANK(P1369,(N1369:P1369,Q1369:AE1369)),0)</f>
        <v>3</v>
      </c>
      <c r="G1369" s="1">
        <f t="shared" si="560"/>
        <v>307393</v>
      </c>
      <c r="H1369" s="2">
        <f t="shared" si="561"/>
        <v>0.3999248009762863</v>
      </c>
      <c r="I1369" s="2"/>
      <c r="J1369" s="2">
        <f t="shared" si="562"/>
        <v>0.69007984366929598</v>
      </c>
      <c r="K1369" s="2">
        <f t="shared" si="563"/>
        <v>0.29015504269300973</v>
      </c>
      <c r="L1369" s="2">
        <f t="shared" si="564"/>
        <v>1.4684625962918295E-2</v>
      </c>
      <c r="M1369" s="2">
        <f t="shared" si="565"/>
        <v>5.0804876747759919E-3</v>
      </c>
      <c r="N1369" s="1">
        <v>530414</v>
      </c>
      <c r="O1369" s="1">
        <v>223021</v>
      </c>
      <c r="P1369" s="1">
        <v>11287</v>
      </c>
      <c r="Q1369" s="1">
        <v>224</v>
      </c>
      <c r="R1369" s="1">
        <v>2785</v>
      </c>
      <c r="S1369" s="1">
        <v>492</v>
      </c>
      <c r="T1369" s="1">
        <v>404</v>
      </c>
      <c r="AG1369" s="7">
        <f>IF(Q1369&gt;0,RANK(Q1369,(N1369:P1369,Q1369:AE1369)),0)</f>
        <v>7</v>
      </c>
      <c r="AH1369" s="7">
        <f>IF(R1369&gt;0,RANK(R1369,(N1369:P1369,Q1369:AE1369)),0)</f>
        <v>4</v>
      </c>
      <c r="AI1369" s="7">
        <f>IF(T1369&gt;0,RANK(T1369,(N1369:P1369,Q1369:AE1369)),0)</f>
        <v>6</v>
      </c>
      <c r="AJ1369" s="7">
        <f>IF(S1369&gt;0,RANK(S1369,(N1369:P1369,Q1369:AE1369)),0)</f>
        <v>5</v>
      </c>
      <c r="AK1369" s="2">
        <f t="shared" si="566"/>
        <v>2.9142874241992538E-4</v>
      </c>
      <c r="AL1369" s="2">
        <f t="shared" si="567"/>
        <v>3.6233439626763048E-3</v>
      </c>
      <c r="AM1369" s="2">
        <f t="shared" si="568"/>
        <v>5.2561255329307971E-4</v>
      </c>
      <c r="AN1369" s="2">
        <f t="shared" si="569"/>
        <v>6.4010241638662183E-4</v>
      </c>
      <c r="AP1369" t="s">
        <v>1700</v>
      </c>
      <c r="AQ1369" t="s">
        <v>1638</v>
      </c>
      <c r="AT1369" s="93" t="s">
        <v>852</v>
      </c>
      <c r="AU1369" s="92" t="s">
        <v>123</v>
      </c>
      <c r="AV1369" s="83" t="str">
        <f t="shared" si="570"/>
        <v>26163</v>
      </c>
      <c r="AX1369" s="7" t="s">
        <v>3753</v>
      </c>
    </row>
    <row r="1370" spans="1:50" hidden="1" outlineLevel="1">
      <c r="A1370" t="s">
        <v>1188</v>
      </c>
      <c r="B1370" t="s">
        <v>1638</v>
      </c>
      <c r="C1370" s="1">
        <f t="shared" si="559"/>
        <v>12982</v>
      </c>
      <c r="D1370" s="7">
        <f>RANK(N1370,(N1370:P1370,Q1370:AE1370))</f>
        <v>2</v>
      </c>
      <c r="E1370" s="7">
        <f>RANK(O1370,(N1370:P1370,Q1370:AE1370))</f>
        <v>1</v>
      </c>
      <c r="F1370" s="7">
        <f>IF(P1370&gt;0,RANK(P1370,(N1370:P1370,Q1370:AE1370)),0)</f>
        <v>3</v>
      </c>
      <c r="G1370" s="1">
        <f t="shared" si="560"/>
        <v>1889</v>
      </c>
      <c r="H1370" s="2">
        <f t="shared" si="561"/>
        <v>0.14550916653828377</v>
      </c>
      <c r="I1370" s="2"/>
      <c r="J1370" s="2">
        <f t="shared" si="562"/>
        <v>0.41026036049915265</v>
      </c>
      <c r="K1370" s="2">
        <f t="shared" si="563"/>
        <v>0.55576952703743643</v>
      </c>
      <c r="L1370" s="2">
        <f t="shared" si="564"/>
        <v>2.7114466183947004E-2</v>
      </c>
      <c r="M1370" s="2">
        <f t="shared" si="565"/>
        <v>6.8556462794639693E-3</v>
      </c>
      <c r="N1370" s="1">
        <v>5326</v>
      </c>
      <c r="O1370" s="1">
        <v>7215</v>
      </c>
      <c r="P1370" s="1">
        <v>352</v>
      </c>
      <c r="Q1370" s="1">
        <v>14</v>
      </c>
      <c r="R1370" s="1">
        <v>53</v>
      </c>
      <c r="S1370" s="1">
        <v>16</v>
      </c>
      <c r="T1370" s="1">
        <v>6</v>
      </c>
      <c r="AG1370" s="7">
        <f>IF(Q1370&gt;0,RANK(Q1370,(N1370:P1370,Q1370:AE1370)),0)</f>
        <v>6</v>
      </c>
      <c r="AH1370" s="7">
        <f>IF(R1370&gt;0,RANK(R1370,(N1370:P1370,Q1370:AE1370)),0)</f>
        <v>4</v>
      </c>
      <c r="AI1370" s="7">
        <f>IF(T1370&gt;0,RANK(T1370,(N1370:P1370,Q1370:AE1370)),0)</f>
        <v>7</v>
      </c>
      <c r="AJ1370" s="7">
        <f>IF(S1370&gt;0,RANK(S1370,(N1370:P1370,Q1370:AE1370)),0)</f>
        <v>5</v>
      </c>
      <c r="AK1370" s="2">
        <f t="shared" si="566"/>
        <v>1.0784162686797104E-3</v>
      </c>
      <c r="AL1370" s="2">
        <f t="shared" si="567"/>
        <v>4.0825758742874746E-3</v>
      </c>
      <c r="AM1370" s="2">
        <f t="shared" si="568"/>
        <v>4.6217840086273303E-4</v>
      </c>
      <c r="AN1370" s="2">
        <f t="shared" si="569"/>
        <v>1.2324757356339548E-3</v>
      </c>
      <c r="AP1370" t="s">
        <v>1188</v>
      </c>
      <c r="AQ1370" t="s">
        <v>1638</v>
      </c>
      <c r="AT1370" s="93" t="s">
        <v>852</v>
      </c>
      <c r="AU1370" s="92" t="s">
        <v>124</v>
      </c>
      <c r="AV1370" s="83" t="str">
        <f t="shared" si="570"/>
        <v>26165</v>
      </c>
      <c r="AX1370" s="7" t="s">
        <v>3753</v>
      </c>
    </row>
    <row r="1371" spans="1:50" collapsed="1">
      <c r="A1371" t="s">
        <v>3657</v>
      </c>
      <c r="B1371" t="s">
        <v>1985</v>
      </c>
      <c r="C1371" s="1">
        <f t="shared" si="559"/>
        <v>4232711</v>
      </c>
      <c r="D1371" s="7">
        <f>RANK(N1371,(N1371:P1371,Q1371:AE1371))</f>
        <v>1</v>
      </c>
      <c r="E1371" s="7">
        <f>RANK(O1371,(N1371:P1371,Q1371:AE1371))</f>
        <v>2</v>
      </c>
      <c r="F1371" s="7">
        <f>IF(P1371&gt;0,RANK(P1371,(N1371:P1371,Q1371:AE1371)),0)</f>
        <v>3</v>
      </c>
      <c r="G1371" s="1">
        <f t="shared" si="560"/>
        <v>217279</v>
      </c>
      <c r="H1371" s="2">
        <f t="shared" si="561"/>
        <v>5.1333294429976438E-2</v>
      </c>
      <c r="I1371" s="2"/>
      <c r="J1371" s="2">
        <f t="shared" si="562"/>
        <v>0.51277254695631236</v>
      </c>
      <c r="K1371" s="2">
        <f t="shared" si="563"/>
        <v>0.46143925252633594</v>
      </c>
      <c r="L1371" s="2">
        <f t="shared" si="564"/>
        <v>1.9884419229189047E-2</v>
      </c>
      <c r="M1371" s="2">
        <f t="shared" si="565"/>
        <v>5.9037812881626538E-3</v>
      </c>
      <c r="N1371" s="1">
        <f t="shared" ref="N1371:T1371" si="571">SUM(N1288:N1370)</f>
        <v>2170418</v>
      </c>
      <c r="O1371" s="1">
        <f t="shared" si="571"/>
        <v>1953139</v>
      </c>
      <c r="P1371" s="1">
        <f t="shared" si="571"/>
        <v>84165</v>
      </c>
      <c r="Q1371" s="1">
        <f t="shared" si="571"/>
        <v>2061</v>
      </c>
      <c r="R1371" s="1">
        <f t="shared" si="571"/>
        <v>16711</v>
      </c>
      <c r="S1371" s="1">
        <f>SUM(S1288:S1370)</f>
        <v>3791</v>
      </c>
      <c r="T1371" s="1">
        <f t="shared" si="571"/>
        <v>2426</v>
      </c>
      <c r="AG1371" s="7">
        <f>IF(Q1371&gt;0,RANK(Q1371,(N1371:P1371,Q1371:AE1371)),0)</f>
        <v>7</v>
      </c>
      <c r="AH1371" s="7">
        <f>IF(R1371&gt;0,RANK(R1371,(N1371:P1371,Q1371:AE1371)),0)</f>
        <v>4</v>
      </c>
      <c r="AI1371" s="7">
        <f>IF(T1371&gt;0,RANK(T1371,(N1371:P1371,Q1371:AE1371)),0)</f>
        <v>6</v>
      </c>
      <c r="AJ1371" s="7">
        <f>IF(S1371&gt;0,RANK(S1371,(N1371:P1371,Q1371:AE1371)),0)</f>
        <v>5</v>
      </c>
      <c r="AK1371" s="2">
        <f t="shared" si="566"/>
        <v>4.8692197506515326E-4</v>
      </c>
      <c r="AL1371" s="2">
        <f t="shared" si="567"/>
        <v>3.9480607109722348E-3</v>
      </c>
      <c r="AM1371" s="2">
        <f t="shared" si="568"/>
        <v>5.7315512445806007E-4</v>
      </c>
      <c r="AN1371" s="2">
        <f t="shared" si="569"/>
        <v>8.9564347766714998E-4</v>
      </c>
      <c r="AP1371" t="s">
        <v>3657</v>
      </c>
      <c r="AQ1371" t="s">
        <v>1985</v>
      </c>
      <c r="AV1371" s="83" t="str">
        <f t="shared" si="570"/>
        <v/>
      </c>
      <c r="AX1371" s="7" t="s">
        <v>3288</v>
      </c>
    </row>
    <row r="1372" spans="1:50">
      <c r="C1372" s="1"/>
      <c r="E1372" s="7"/>
      <c r="F1372" s="7"/>
      <c r="I1372" s="2"/>
      <c r="AG1372" s="7"/>
      <c r="AH1372" s="7"/>
      <c r="AI1372" s="7"/>
      <c r="AJ1372" s="7"/>
    </row>
    <row r="1373" spans="1:50" hidden="1" outlineLevel="1">
      <c r="A1373" t="s">
        <v>1972</v>
      </c>
      <c r="B1373" t="s">
        <v>2974</v>
      </c>
      <c r="C1373" s="1">
        <f t="shared" ref="C1373:C1404" si="572">SUM(N1373:AE1373)</f>
        <v>8260</v>
      </c>
      <c r="D1373" s="7">
        <f>RANK(N1373,(N1373:P1373,Q1373:AE1373))</f>
        <v>1</v>
      </c>
      <c r="E1373" s="7">
        <f>RANK(O1373,(N1373:P1373,Q1373:AE1373))</f>
        <v>2</v>
      </c>
      <c r="F1373" s="7">
        <f>IF(P1373&gt;0,RANK(P1373,(N1373:P1373,Q1373:AE1373)),0)</f>
        <v>3</v>
      </c>
      <c r="G1373" s="1">
        <f t="shared" ref="G1373:G1404" si="573">IF(D1373=1,N1373,IF(E1373=1,O1373,P1373))-IF(D1373=2,N1373,IF(E1373=2,O1373,P1373))</f>
        <v>75</v>
      </c>
      <c r="H1373" s="2">
        <f t="shared" ref="H1373:H1404" si="574">G1373/C1373</f>
        <v>9.0799031476997572E-3</v>
      </c>
      <c r="I1373" s="2"/>
      <c r="J1373" s="2">
        <f t="shared" ref="J1373:J1404" si="575">IF($C1373=0,"-",N1373/$C1373)</f>
        <v>0.46368038740920098</v>
      </c>
      <c r="K1373" s="2">
        <f t="shared" ref="K1373:K1404" si="576">IF($C1373=0,"-",O1373/$C1373)</f>
        <v>0.45460048426150124</v>
      </c>
      <c r="L1373" s="2">
        <f t="shared" ref="L1373:L1404" si="577">IF($C1373=0,"-",P1373/$C1373)</f>
        <v>4.8789346246973363E-2</v>
      </c>
      <c r="M1373" s="2">
        <f t="shared" ref="M1373:M1404" si="578">IF(C1373=0,"-",(1-J1373-K1373-L1373))</f>
        <v>3.2929782082324367E-2</v>
      </c>
      <c r="N1373" s="1">
        <v>3830</v>
      </c>
      <c r="O1373" s="1">
        <v>3755</v>
      </c>
      <c r="P1373" s="1">
        <v>403</v>
      </c>
      <c r="Q1373" s="1">
        <v>220</v>
      </c>
      <c r="R1373" s="1">
        <v>20</v>
      </c>
      <c r="S1373" s="1">
        <v>18</v>
      </c>
      <c r="T1373" s="1">
        <v>10</v>
      </c>
      <c r="U1373" s="1">
        <v>0</v>
      </c>
      <c r="V1373" s="1">
        <v>4</v>
      </c>
      <c r="AG1373" s="7">
        <f>IF(Q1373&gt;0,RANK(Q1373,(N1373:P1373,Q1373:AE1373)),0)</f>
        <v>4</v>
      </c>
      <c r="AH1373" s="7">
        <f>IF(R1373&gt;0,RANK(R1373,(N1373:P1373,Q1373:AE1373)),0)</f>
        <v>5</v>
      </c>
      <c r="AI1373" s="7">
        <f>IF(T1373&gt;0,RANK(T1373,(N1373:P1373,Q1373:AE1373)),0)</f>
        <v>7</v>
      </c>
      <c r="AJ1373" s="7">
        <f>IF(S1373&gt;0,RANK(S1373,(N1373:P1373,Q1373:AE1373)),0)</f>
        <v>6</v>
      </c>
      <c r="AK1373" s="2">
        <f t="shared" ref="AK1373:AK1404" si="579">IF($C1373=0,"-",Q1373/$C1373)</f>
        <v>2.6634382566585957E-2</v>
      </c>
      <c r="AL1373" s="2">
        <f t="shared" ref="AL1373:AL1404" si="580">IF($C1373=0,"-",R1373/$C1373)</f>
        <v>2.4213075060532689E-3</v>
      </c>
      <c r="AM1373" s="2">
        <f t="shared" ref="AM1373:AM1404" si="581">IF($C1373=0,"-",T1373/$C1373)</f>
        <v>1.2106537530266344E-3</v>
      </c>
      <c r="AN1373" s="2">
        <f t="shared" ref="AN1373:AN1404" si="582">IF($C1373=0,"-",S1373/$C1373)</f>
        <v>2.1791767554479417E-3</v>
      </c>
      <c r="AP1373" t="s">
        <v>1972</v>
      </c>
      <c r="AQ1373" t="s">
        <v>2974</v>
      </c>
      <c r="AT1373" s="93" t="s">
        <v>853</v>
      </c>
      <c r="AU1373" s="92" t="s">
        <v>1801</v>
      </c>
      <c r="AV1373" s="83" t="str">
        <f t="shared" ref="AV1373:AV1404" si="583">AT1373&amp;AU1373</f>
        <v>27001</v>
      </c>
      <c r="AX1373" s="7" t="s">
        <v>3753</v>
      </c>
    </row>
    <row r="1374" spans="1:50" hidden="1" outlineLevel="1">
      <c r="A1374" t="s">
        <v>1650</v>
      </c>
      <c r="B1374" t="s">
        <v>2974</v>
      </c>
      <c r="C1374" s="1">
        <f t="shared" si="572"/>
        <v>145619</v>
      </c>
      <c r="D1374" s="7">
        <f>RANK(N1374,(N1374:P1374,Q1374:AE1374))</f>
        <v>2</v>
      </c>
      <c r="E1374" s="7">
        <f>RANK(O1374,(N1374:P1374,Q1374:AE1374))</f>
        <v>1</v>
      </c>
      <c r="F1374" s="7">
        <f>IF(P1374&gt;0,RANK(P1374,(N1374:P1374,Q1374:AE1374)),0)</f>
        <v>3</v>
      </c>
      <c r="G1374" s="1">
        <f t="shared" si="573"/>
        <v>1248</v>
      </c>
      <c r="H1374" s="2">
        <f t="shared" si="574"/>
        <v>8.5703101930379964E-3</v>
      </c>
      <c r="I1374" s="2"/>
      <c r="J1374" s="2">
        <f t="shared" si="575"/>
        <v>0.46702696763471802</v>
      </c>
      <c r="K1374" s="2">
        <f t="shared" si="576"/>
        <v>0.47559727782775602</v>
      </c>
      <c r="L1374" s="2">
        <f t="shared" si="577"/>
        <v>4.5433631600271945E-2</v>
      </c>
      <c r="M1374" s="2">
        <f t="shared" si="578"/>
        <v>1.1942122937253968E-2</v>
      </c>
      <c r="N1374" s="1">
        <v>68008</v>
      </c>
      <c r="O1374" s="1">
        <v>69256</v>
      </c>
      <c r="P1374" s="1">
        <v>6616</v>
      </c>
      <c r="Q1374" s="1">
        <v>1040</v>
      </c>
      <c r="R1374" s="1">
        <v>286</v>
      </c>
      <c r="S1374" s="1">
        <v>225</v>
      </c>
      <c r="T1374" s="1">
        <v>150</v>
      </c>
      <c r="U1374" s="1">
        <v>0</v>
      </c>
      <c r="V1374" s="1">
        <v>38</v>
      </c>
      <c r="AG1374" s="7">
        <f>IF(Q1374&gt;0,RANK(Q1374,(N1374:P1374,Q1374:AE1374)),0)</f>
        <v>4</v>
      </c>
      <c r="AH1374" s="7">
        <f>IF(R1374&gt;0,RANK(R1374,(N1374:P1374,Q1374:AE1374)),0)</f>
        <v>5</v>
      </c>
      <c r="AI1374" s="7">
        <f>IF(T1374&gt;0,RANK(T1374,(N1374:P1374,Q1374:AE1374)),0)</f>
        <v>7</v>
      </c>
      <c r="AJ1374" s="7">
        <f>IF(S1374&gt;0,RANK(S1374,(N1374:P1374,Q1374:AE1374)),0)</f>
        <v>6</v>
      </c>
      <c r="AK1374" s="2">
        <f t="shared" si="579"/>
        <v>7.141925160864997E-3</v>
      </c>
      <c r="AL1374" s="2">
        <f t="shared" si="580"/>
        <v>1.964029419237874E-3</v>
      </c>
      <c r="AM1374" s="2">
        <f t="shared" si="581"/>
        <v>1.0300853597401437E-3</v>
      </c>
      <c r="AN1374" s="2">
        <f t="shared" si="582"/>
        <v>1.5451280396102157E-3</v>
      </c>
      <c r="AP1374" t="s">
        <v>1650</v>
      </c>
      <c r="AQ1374" t="s">
        <v>2974</v>
      </c>
      <c r="AT1374" s="93" t="s">
        <v>853</v>
      </c>
      <c r="AU1374" s="92" t="s">
        <v>1802</v>
      </c>
      <c r="AV1374" s="83" t="str">
        <f t="shared" si="583"/>
        <v>27003</v>
      </c>
      <c r="AX1374" s="7" t="s">
        <v>3753</v>
      </c>
    </row>
    <row r="1375" spans="1:50" hidden="1" outlineLevel="1">
      <c r="A1375" t="s">
        <v>1651</v>
      </c>
      <c r="B1375" t="s">
        <v>2974</v>
      </c>
      <c r="C1375" s="1">
        <f t="shared" si="572"/>
        <v>14333</v>
      </c>
      <c r="D1375" s="7">
        <f>RANK(N1375,(N1375:P1375,Q1375:AE1375))</f>
        <v>2</v>
      </c>
      <c r="E1375" s="7">
        <f>RANK(O1375,(N1375:P1375,Q1375:AE1375))</f>
        <v>1</v>
      </c>
      <c r="F1375" s="7">
        <f>IF(P1375&gt;0,RANK(P1375,(N1375:P1375,Q1375:AE1375)),0)</f>
        <v>3</v>
      </c>
      <c r="G1375" s="1">
        <f t="shared" si="573"/>
        <v>2899</v>
      </c>
      <c r="H1375" s="2">
        <f t="shared" si="574"/>
        <v>0.20226051768645784</v>
      </c>
      <c r="I1375" s="2"/>
      <c r="J1375" s="2">
        <f t="shared" si="575"/>
        <v>0.36649689527663432</v>
      </c>
      <c r="K1375" s="2">
        <f t="shared" si="576"/>
        <v>0.56875741296309212</v>
      </c>
      <c r="L1375" s="2">
        <f t="shared" si="577"/>
        <v>4.1233517058536243E-2</v>
      </c>
      <c r="M1375" s="2">
        <f t="shared" si="578"/>
        <v>2.3512174701737318E-2</v>
      </c>
      <c r="N1375" s="1">
        <v>5253</v>
      </c>
      <c r="O1375" s="1">
        <v>8152</v>
      </c>
      <c r="P1375" s="1">
        <v>591</v>
      </c>
      <c r="Q1375" s="1">
        <v>264</v>
      </c>
      <c r="R1375" s="1">
        <v>24</v>
      </c>
      <c r="S1375" s="1">
        <v>16</v>
      </c>
      <c r="T1375" s="1">
        <v>20</v>
      </c>
      <c r="U1375" s="1">
        <v>0</v>
      </c>
      <c r="V1375" s="1">
        <v>13</v>
      </c>
      <c r="AG1375" s="7">
        <f>IF(Q1375&gt;0,RANK(Q1375,(N1375:P1375,Q1375:AE1375)),0)</f>
        <v>4</v>
      </c>
      <c r="AH1375" s="7">
        <f>IF(R1375&gt;0,RANK(R1375,(N1375:P1375,Q1375:AE1375)),0)</f>
        <v>5</v>
      </c>
      <c r="AI1375" s="7">
        <f>IF(T1375&gt;0,RANK(T1375,(N1375:P1375,Q1375:AE1375)),0)</f>
        <v>6</v>
      </c>
      <c r="AJ1375" s="7">
        <f>IF(S1375&gt;0,RANK(S1375,(N1375:P1375,Q1375:AE1375)),0)</f>
        <v>7</v>
      </c>
      <c r="AK1375" s="2">
        <f t="shared" si="579"/>
        <v>1.841903300076746E-2</v>
      </c>
      <c r="AL1375" s="2">
        <f t="shared" si="580"/>
        <v>1.6744575455243146E-3</v>
      </c>
      <c r="AM1375" s="2">
        <f t="shared" si="581"/>
        <v>1.3953812879369289E-3</v>
      </c>
      <c r="AN1375" s="2">
        <f t="shared" si="582"/>
        <v>1.1163050303495429E-3</v>
      </c>
      <c r="AP1375" t="s">
        <v>1651</v>
      </c>
      <c r="AQ1375" t="s">
        <v>2974</v>
      </c>
      <c r="AT1375" s="93" t="s">
        <v>853</v>
      </c>
      <c r="AU1375" s="92" t="s">
        <v>1803</v>
      </c>
      <c r="AV1375" s="83" t="str">
        <f t="shared" si="583"/>
        <v>27005</v>
      </c>
      <c r="AX1375" s="7" t="s">
        <v>3753</v>
      </c>
    </row>
    <row r="1376" spans="1:50" hidden="1" outlineLevel="1">
      <c r="A1376" t="s">
        <v>1283</v>
      </c>
      <c r="B1376" t="s">
        <v>2974</v>
      </c>
      <c r="C1376" s="1">
        <f t="shared" si="572"/>
        <v>17217</v>
      </c>
      <c r="D1376" s="7">
        <f>RANK(N1376,(N1376:P1376,Q1376:AE1376))</f>
        <v>2</v>
      </c>
      <c r="E1376" s="7">
        <f>RANK(O1376,(N1376:P1376,Q1376:AE1376))</f>
        <v>1</v>
      </c>
      <c r="F1376" s="7">
        <f>IF(P1376&gt;0,RANK(P1376,(N1376:P1376,Q1376:AE1376)),0)</f>
        <v>3</v>
      </c>
      <c r="G1376" s="1">
        <f t="shared" si="573"/>
        <v>1045</v>
      </c>
      <c r="H1376" s="2">
        <f t="shared" si="574"/>
        <v>6.0695823894987511E-2</v>
      </c>
      <c r="I1376" s="2"/>
      <c r="J1376" s="2">
        <f t="shared" si="575"/>
        <v>0.42405761747110415</v>
      </c>
      <c r="K1376" s="2">
        <f t="shared" si="576"/>
        <v>0.48475344136609166</v>
      </c>
      <c r="L1376" s="2">
        <f t="shared" si="577"/>
        <v>7.3706220595922634E-2</v>
      </c>
      <c r="M1376" s="2">
        <f t="shared" si="578"/>
        <v>1.7482720566881549E-2</v>
      </c>
      <c r="N1376" s="1">
        <v>7301</v>
      </c>
      <c r="O1376" s="1">
        <v>8346</v>
      </c>
      <c r="P1376" s="1">
        <v>1269</v>
      </c>
      <c r="Q1376" s="1">
        <v>211</v>
      </c>
      <c r="R1376" s="1">
        <v>42</v>
      </c>
      <c r="S1376" s="1">
        <v>23</v>
      </c>
      <c r="T1376" s="1">
        <v>17</v>
      </c>
      <c r="U1376" s="1">
        <v>0</v>
      </c>
      <c r="V1376" s="1">
        <v>8</v>
      </c>
      <c r="AG1376" s="7">
        <f>IF(Q1376&gt;0,RANK(Q1376,(N1376:P1376,Q1376:AE1376)),0)</f>
        <v>4</v>
      </c>
      <c r="AH1376" s="7">
        <f>IF(R1376&gt;0,RANK(R1376,(N1376:P1376,Q1376:AE1376)),0)</f>
        <v>5</v>
      </c>
      <c r="AI1376" s="7">
        <f>IF(T1376&gt;0,RANK(T1376,(N1376:P1376,Q1376:AE1376)),0)</f>
        <v>7</v>
      </c>
      <c r="AJ1376" s="7">
        <f>IF(S1376&gt;0,RANK(S1376,(N1376:P1376,Q1376:AE1376)),0)</f>
        <v>6</v>
      </c>
      <c r="AK1376" s="2">
        <f t="shared" si="579"/>
        <v>1.2255329035255853E-2</v>
      </c>
      <c r="AL1376" s="2">
        <f t="shared" si="580"/>
        <v>2.4394493814253355E-3</v>
      </c>
      <c r="AM1376" s="2">
        <f t="shared" si="581"/>
        <v>9.8739617819596903E-4</v>
      </c>
      <c r="AN1376" s="2">
        <f t="shared" si="582"/>
        <v>1.3358889469710169E-3</v>
      </c>
      <c r="AP1376" t="s">
        <v>1283</v>
      </c>
      <c r="AQ1376" t="s">
        <v>2974</v>
      </c>
      <c r="AT1376" s="93" t="s">
        <v>853</v>
      </c>
      <c r="AU1376" s="92" t="s">
        <v>2150</v>
      </c>
      <c r="AV1376" s="83" t="str">
        <f t="shared" si="583"/>
        <v>27007</v>
      </c>
      <c r="AX1376" s="7" t="s">
        <v>3753</v>
      </c>
    </row>
    <row r="1377" spans="1:50" hidden="1" outlineLevel="1">
      <c r="A1377" t="s">
        <v>1480</v>
      </c>
      <c r="B1377" t="s">
        <v>2974</v>
      </c>
      <c r="C1377" s="1">
        <f t="shared" si="572"/>
        <v>14908</v>
      </c>
      <c r="D1377" s="7">
        <f>RANK(N1377,(N1377:P1377,Q1377:AE1377))</f>
        <v>2</v>
      </c>
      <c r="E1377" s="7">
        <f>RANK(O1377,(N1377:P1377,Q1377:AE1377))</f>
        <v>1</v>
      </c>
      <c r="F1377" s="7">
        <f>IF(P1377&gt;0,RANK(P1377,(N1377:P1377,Q1377:AE1377)),0)</f>
        <v>3</v>
      </c>
      <c r="G1377" s="1">
        <f t="shared" si="573"/>
        <v>1654</v>
      </c>
      <c r="H1377" s="2">
        <f t="shared" si="574"/>
        <v>0.11094714247383955</v>
      </c>
      <c r="I1377" s="2"/>
      <c r="J1377" s="2">
        <f t="shared" si="575"/>
        <v>0.40307217601287898</v>
      </c>
      <c r="K1377" s="2">
        <f t="shared" si="576"/>
        <v>0.51401931848671856</v>
      </c>
      <c r="L1377" s="2">
        <f t="shared" si="577"/>
        <v>5.7821303997853499E-2</v>
      </c>
      <c r="M1377" s="2">
        <f t="shared" si="578"/>
        <v>2.5087201502548909E-2</v>
      </c>
      <c r="N1377" s="1">
        <v>6009</v>
      </c>
      <c r="O1377" s="1">
        <v>7663</v>
      </c>
      <c r="P1377" s="1">
        <v>862</v>
      </c>
      <c r="Q1377" s="1">
        <v>278</v>
      </c>
      <c r="R1377" s="1">
        <v>35</v>
      </c>
      <c r="S1377" s="1">
        <v>33</v>
      </c>
      <c r="T1377" s="1">
        <v>17</v>
      </c>
      <c r="U1377" s="1">
        <v>0</v>
      </c>
      <c r="V1377" s="1">
        <v>11</v>
      </c>
      <c r="AG1377" s="7">
        <f>IF(Q1377&gt;0,RANK(Q1377,(N1377:P1377,Q1377:AE1377)),0)</f>
        <v>4</v>
      </c>
      <c r="AH1377" s="7">
        <f>IF(R1377&gt;0,RANK(R1377,(N1377:P1377,Q1377:AE1377)),0)</f>
        <v>5</v>
      </c>
      <c r="AI1377" s="7">
        <f>IF(T1377&gt;0,RANK(T1377,(N1377:P1377,Q1377:AE1377)),0)</f>
        <v>7</v>
      </c>
      <c r="AJ1377" s="7">
        <f>IF(S1377&gt;0,RANK(S1377,(N1377:P1377,Q1377:AE1377)),0)</f>
        <v>6</v>
      </c>
      <c r="AK1377" s="2">
        <f t="shared" si="579"/>
        <v>1.8647705929702173E-2</v>
      </c>
      <c r="AL1377" s="2">
        <f t="shared" si="580"/>
        <v>2.347732760933727E-3</v>
      </c>
      <c r="AM1377" s="2">
        <f t="shared" si="581"/>
        <v>1.1403273410249531E-3</v>
      </c>
      <c r="AN1377" s="2">
        <f t="shared" si="582"/>
        <v>2.2135766031660853E-3</v>
      </c>
      <c r="AP1377" t="s">
        <v>1480</v>
      </c>
      <c r="AQ1377" t="s">
        <v>2974</v>
      </c>
      <c r="AT1377" s="93" t="s">
        <v>853</v>
      </c>
      <c r="AU1377" s="92" t="s">
        <v>2454</v>
      </c>
      <c r="AV1377" s="83" t="str">
        <f t="shared" si="583"/>
        <v>27009</v>
      </c>
      <c r="AX1377" s="7" t="s">
        <v>3753</v>
      </c>
    </row>
    <row r="1378" spans="1:50" hidden="1" outlineLevel="1">
      <c r="A1378" t="s">
        <v>1284</v>
      </c>
      <c r="B1378" t="s">
        <v>2974</v>
      </c>
      <c r="C1378" s="1">
        <f t="shared" si="572"/>
        <v>2980</v>
      </c>
      <c r="D1378" s="7">
        <f>RANK(N1378,(N1378:P1378,Q1378:AE1378))</f>
        <v>1</v>
      </c>
      <c r="E1378" s="7">
        <f>RANK(O1378,(N1378:P1378,Q1378:AE1378))</f>
        <v>2</v>
      </c>
      <c r="F1378" s="7">
        <f>IF(P1378&gt;0,RANK(P1378,(N1378:P1378,Q1378:AE1378)),0)</f>
        <v>3</v>
      </c>
      <c r="G1378" s="1">
        <f t="shared" si="573"/>
        <v>60</v>
      </c>
      <c r="H1378" s="2">
        <f t="shared" si="574"/>
        <v>2.0134228187919462E-2</v>
      </c>
      <c r="I1378" s="2"/>
      <c r="J1378" s="2">
        <f t="shared" si="575"/>
        <v>0.47986577181208051</v>
      </c>
      <c r="K1378" s="2">
        <f t="shared" si="576"/>
        <v>0.45973154362416108</v>
      </c>
      <c r="L1378" s="2">
        <f t="shared" si="577"/>
        <v>3.6577181208053693E-2</v>
      </c>
      <c r="M1378" s="2">
        <f t="shared" si="578"/>
        <v>2.3825503355704776E-2</v>
      </c>
      <c r="N1378" s="1">
        <v>1430</v>
      </c>
      <c r="O1378" s="1">
        <v>1370</v>
      </c>
      <c r="P1378" s="1">
        <v>109</v>
      </c>
      <c r="Q1378" s="1">
        <v>59</v>
      </c>
      <c r="R1378" s="1">
        <v>7</v>
      </c>
      <c r="S1378" s="1">
        <v>3</v>
      </c>
      <c r="T1378" s="1">
        <v>0</v>
      </c>
      <c r="U1378" s="1">
        <v>0</v>
      </c>
      <c r="V1378" s="1">
        <v>2</v>
      </c>
      <c r="AG1378" s="7">
        <f>IF(Q1378&gt;0,RANK(Q1378,(N1378:P1378,Q1378:AE1378)),0)</f>
        <v>4</v>
      </c>
      <c r="AH1378" s="7">
        <f>IF(R1378&gt;0,RANK(R1378,(N1378:P1378,Q1378:AE1378)),0)</f>
        <v>5</v>
      </c>
      <c r="AI1378" s="7">
        <f>IF(T1378&gt;0,RANK(T1378,(N1378:P1378,Q1378:AE1378)),0)</f>
        <v>0</v>
      </c>
      <c r="AJ1378" s="7">
        <f>IF(S1378&gt;0,RANK(S1378,(N1378:P1378,Q1378:AE1378)),0)</f>
        <v>6</v>
      </c>
      <c r="AK1378" s="2">
        <f t="shared" si="579"/>
        <v>1.9798657718120807E-2</v>
      </c>
      <c r="AL1378" s="2">
        <f t="shared" si="580"/>
        <v>2.3489932885906038E-3</v>
      </c>
      <c r="AM1378" s="2">
        <f t="shared" si="581"/>
        <v>0</v>
      </c>
      <c r="AN1378" s="2">
        <f t="shared" si="582"/>
        <v>1.0067114093959733E-3</v>
      </c>
      <c r="AP1378" t="s">
        <v>1284</v>
      </c>
      <c r="AQ1378" t="s">
        <v>2974</v>
      </c>
      <c r="AT1378" s="93" t="s">
        <v>853</v>
      </c>
      <c r="AU1378" s="92" t="s">
        <v>2455</v>
      </c>
      <c r="AV1378" s="83" t="str">
        <f t="shared" si="583"/>
        <v>27011</v>
      </c>
      <c r="AX1378" s="7" t="s">
        <v>3753</v>
      </c>
    </row>
    <row r="1379" spans="1:50" hidden="1" outlineLevel="1">
      <c r="A1379" t="s">
        <v>2828</v>
      </c>
      <c r="B1379" t="s">
        <v>2974</v>
      </c>
      <c r="C1379" s="1">
        <f t="shared" si="572"/>
        <v>27402</v>
      </c>
      <c r="D1379" s="7">
        <f>RANK(N1379,(N1379:P1379,Q1379:AE1379))</f>
        <v>2</v>
      </c>
      <c r="E1379" s="7">
        <f>RANK(O1379,(N1379:P1379,Q1379:AE1379))</f>
        <v>1</v>
      </c>
      <c r="F1379" s="7">
        <f>IF(P1379&gt;0,RANK(P1379,(N1379:P1379,Q1379:AE1379)),0)</f>
        <v>3</v>
      </c>
      <c r="G1379" s="1">
        <f t="shared" si="573"/>
        <v>613</v>
      </c>
      <c r="H1379" s="2">
        <f t="shared" si="574"/>
        <v>2.2370629881030581E-2</v>
      </c>
      <c r="I1379" s="2"/>
      <c r="J1379" s="2">
        <f t="shared" si="575"/>
        <v>0.44993066199547477</v>
      </c>
      <c r="K1379" s="2">
        <f t="shared" si="576"/>
        <v>0.47230129187650538</v>
      </c>
      <c r="L1379" s="2">
        <f t="shared" si="577"/>
        <v>6.426538208889862E-2</v>
      </c>
      <c r="M1379" s="2">
        <f t="shared" si="578"/>
        <v>1.3502664039121176E-2</v>
      </c>
      <c r="N1379" s="1">
        <v>12329</v>
      </c>
      <c r="O1379" s="1">
        <v>12942</v>
      </c>
      <c r="P1379" s="1">
        <v>1761</v>
      </c>
      <c r="Q1379" s="1">
        <v>238</v>
      </c>
      <c r="R1379" s="1">
        <v>58</v>
      </c>
      <c r="S1379" s="1">
        <v>33</v>
      </c>
      <c r="T1379" s="1">
        <v>28</v>
      </c>
      <c r="U1379" s="1">
        <v>0</v>
      </c>
      <c r="V1379" s="1">
        <v>13</v>
      </c>
      <c r="AG1379" s="7">
        <f>IF(Q1379&gt;0,RANK(Q1379,(N1379:P1379,Q1379:AE1379)),0)</f>
        <v>4</v>
      </c>
      <c r="AH1379" s="7">
        <f>IF(R1379&gt;0,RANK(R1379,(N1379:P1379,Q1379:AE1379)),0)</f>
        <v>5</v>
      </c>
      <c r="AI1379" s="7">
        <f>IF(T1379&gt;0,RANK(T1379,(N1379:P1379,Q1379:AE1379)),0)</f>
        <v>7</v>
      </c>
      <c r="AJ1379" s="7">
        <f>IF(S1379&gt;0,RANK(S1379,(N1379:P1379,Q1379:AE1379)),0)</f>
        <v>6</v>
      </c>
      <c r="AK1379" s="2">
        <f t="shared" si="579"/>
        <v>8.6854974089482524E-3</v>
      </c>
      <c r="AL1379" s="2">
        <f t="shared" si="580"/>
        <v>2.1166338223487335E-3</v>
      </c>
      <c r="AM1379" s="2">
        <f t="shared" si="581"/>
        <v>1.0218232245821472E-3</v>
      </c>
      <c r="AN1379" s="2">
        <f t="shared" si="582"/>
        <v>1.204291657543245E-3</v>
      </c>
      <c r="AP1379" t="s">
        <v>2828</v>
      </c>
      <c r="AQ1379" t="s">
        <v>2974</v>
      </c>
      <c r="AT1379" s="93" t="s">
        <v>853</v>
      </c>
      <c r="AU1379" s="92" t="s">
        <v>2456</v>
      </c>
      <c r="AV1379" s="83" t="str">
        <f t="shared" si="583"/>
        <v>27013</v>
      </c>
      <c r="AX1379" s="7" t="s">
        <v>3753</v>
      </c>
    </row>
    <row r="1380" spans="1:50" hidden="1" outlineLevel="1">
      <c r="A1380" t="s">
        <v>3579</v>
      </c>
      <c r="B1380" t="s">
        <v>2974</v>
      </c>
      <c r="C1380" s="1">
        <f t="shared" si="572"/>
        <v>12834</v>
      </c>
      <c r="D1380" s="7">
        <f>RANK(N1380,(N1380:P1380,Q1380:AE1380))</f>
        <v>2</v>
      </c>
      <c r="E1380" s="7">
        <f>RANK(O1380,(N1380:P1380,Q1380:AE1380))</f>
        <v>1</v>
      </c>
      <c r="F1380" s="7">
        <f>IF(P1380&gt;0,RANK(P1380,(N1380:P1380,Q1380:AE1380)),0)</f>
        <v>3</v>
      </c>
      <c r="G1380" s="1">
        <f t="shared" si="573"/>
        <v>2720</v>
      </c>
      <c r="H1380" s="2">
        <f t="shared" si="574"/>
        <v>0.21193704223157239</v>
      </c>
      <c r="I1380" s="2"/>
      <c r="J1380" s="2">
        <f t="shared" si="575"/>
        <v>0.36231884057971014</v>
      </c>
      <c r="K1380" s="2">
        <f t="shared" si="576"/>
        <v>0.57425588281128248</v>
      </c>
      <c r="L1380" s="2">
        <f t="shared" si="577"/>
        <v>4.3712014960261808E-2</v>
      </c>
      <c r="M1380" s="2">
        <f t="shared" si="578"/>
        <v>1.9713261648745511E-2</v>
      </c>
      <c r="N1380" s="1">
        <v>4650</v>
      </c>
      <c r="O1380" s="1">
        <v>7370</v>
      </c>
      <c r="P1380" s="1">
        <v>561</v>
      </c>
      <c r="Q1380" s="1">
        <v>200</v>
      </c>
      <c r="R1380" s="1">
        <v>15</v>
      </c>
      <c r="S1380" s="1">
        <v>19</v>
      </c>
      <c r="T1380" s="1">
        <v>11</v>
      </c>
      <c r="U1380" s="1">
        <v>0</v>
      </c>
      <c r="V1380" s="1">
        <v>8</v>
      </c>
      <c r="AG1380" s="7">
        <f>IF(Q1380&gt;0,RANK(Q1380,(N1380:P1380,Q1380:AE1380)),0)</f>
        <v>4</v>
      </c>
      <c r="AH1380" s="7">
        <f>IF(R1380&gt;0,RANK(R1380,(N1380:P1380,Q1380:AE1380)),0)</f>
        <v>6</v>
      </c>
      <c r="AI1380" s="7">
        <f>IF(T1380&gt;0,RANK(T1380,(N1380:P1380,Q1380:AE1380)),0)</f>
        <v>7</v>
      </c>
      <c r="AJ1380" s="7">
        <f>IF(S1380&gt;0,RANK(S1380,(N1380:P1380,Q1380:AE1380)),0)</f>
        <v>5</v>
      </c>
      <c r="AK1380" s="2">
        <f t="shared" si="579"/>
        <v>1.5583606046439146E-2</v>
      </c>
      <c r="AL1380" s="2">
        <f t="shared" si="580"/>
        <v>1.1687704534829358E-3</v>
      </c>
      <c r="AM1380" s="2">
        <f t="shared" si="581"/>
        <v>8.5709833255415298E-4</v>
      </c>
      <c r="AN1380" s="2">
        <f t="shared" si="582"/>
        <v>1.4804425744117189E-3</v>
      </c>
      <c r="AP1380" t="s">
        <v>3579</v>
      </c>
      <c r="AQ1380" t="s">
        <v>2974</v>
      </c>
      <c r="AT1380" s="93" t="s">
        <v>853</v>
      </c>
      <c r="AU1380" s="92" t="s">
        <v>1466</v>
      </c>
      <c r="AV1380" s="83" t="str">
        <f t="shared" si="583"/>
        <v>27015</v>
      </c>
      <c r="AX1380" s="7" t="s">
        <v>3753</v>
      </c>
    </row>
    <row r="1381" spans="1:50" hidden="1" outlineLevel="1">
      <c r="A1381" t="s">
        <v>1497</v>
      </c>
      <c r="B1381" t="s">
        <v>2974</v>
      </c>
      <c r="C1381" s="1">
        <f t="shared" si="572"/>
        <v>15081</v>
      </c>
      <c r="D1381" s="7">
        <f>RANK(N1381,(N1381:P1381,Q1381:AE1381))</f>
        <v>1</v>
      </c>
      <c r="E1381" s="7">
        <f>RANK(O1381,(N1381:P1381,Q1381:AE1381))</f>
        <v>2</v>
      </c>
      <c r="F1381" s="7">
        <f>IF(P1381&gt;0,RANK(P1381,(N1381:P1381,Q1381:AE1381)),0)</f>
        <v>3</v>
      </c>
      <c r="G1381" s="1">
        <f t="shared" si="573"/>
        <v>3042</v>
      </c>
      <c r="H1381" s="2">
        <f t="shared" si="574"/>
        <v>0.2017107618858166</v>
      </c>
      <c r="I1381" s="2"/>
      <c r="J1381" s="2">
        <f t="shared" si="575"/>
        <v>0.57158013394337248</v>
      </c>
      <c r="K1381" s="2">
        <f t="shared" si="576"/>
        <v>0.36986937205755588</v>
      </c>
      <c r="L1381" s="2">
        <f t="shared" si="577"/>
        <v>4.2039652542934819E-2</v>
      </c>
      <c r="M1381" s="2">
        <f t="shared" si="578"/>
        <v>1.6510841456136821E-2</v>
      </c>
      <c r="N1381" s="1">
        <v>8620</v>
      </c>
      <c r="O1381" s="1">
        <v>5578</v>
      </c>
      <c r="P1381" s="1">
        <v>634</v>
      </c>
      <c r="Q1381" s="1">
        <v>183</v>
      </c>
      <c r="R1381" s="1">
        <v>24</v>
      </c>
      <c r="S1381" s="1">
        <v>17</v>
      </c>
      <c r="T1381" s="1">
        <v>16</v>
      </c>
      <c r="U1381" s="1">
        <v>0</v>
      </c>
      <c r="V1381" s="1">
        <v>9</v>
      </c>
      <c r="AG1381" s="7">
        <f>IF(Q1381&gt;0,RANK(Q1381,(N1381:P1381,Q1381:AE1381)),0)</f>
        <v>4</v>
      </c>
      <c r="AH1381" s="7">
        <f>IF(R1381&gt;0,RANK(R1381,(N1381:P1381,Q1381:AE1381)),0)</f>
        <v>5</v>
      </c>
      <c r="AI1381" s="7">
        <f>IF(T1381&gt;0,RANK(T1381,(N1381:P1381,Q1381:AE1381)),0)</f>
        <v>7</v>
      </c>
      <c r="AJ1381" s="7">
        <f>IF(S1381&gt;0,RANK(S1381,(N1381:P1381,Q1381:AE1381)),0)</f>
        <v>6</v>
      </c>
      <c r="AK1381" s="2">
        <f t="shared" si="579"/>
        <v>1.2134473841257211E-2</v>
      </c>
      <c r="AL1381" s="2">
        <f t="shared" si="580"/>
        <v>1.5914064054107818E-3</v>
      </c>
      <c r="AM1381" s="2">
        <f t="shared" si="581"/>
        <v>1.0609376036071877E-3</v>
      </c>
      <c r="AN1381" s="2">
        <f t="shared" si="582"/>
        <v>1.1272462038326371E-3</v>
      </c>
      <c r="AP1381" t="s">
        <v>1497</v>
      </c>
      <c r="AQ1381" t="s">
        <v>2974</v>
      </c>
      <c r="AT1381" s="93" t="s">
        <v>853</v>
      </c>
      <c r="AU1381" s="92" t="s">
        <v>1467</v>
      </c>
      <c r="AV1381" s="83" t="str">
        <f t="shared" si="583"/>
        <v>27017</v>
      </c>
      <c r="AX1381" s="7" t="s">
        <v>3753</v>
      </c>
    </row>
    <row r="1382" spans="1:50" hidden="1" outlineLevel="1">
      <c r="A1382" t="s">
        <v>1947</v>
      </c>
      <c r="B1382" t="s">
        <v>2974</v>
      </c>
      <c r="C1382" s="1">
        <f t="shared" si="572"/>
        <v>35021</v>
      </c>
      <c r="D1382" s="7">
        <f>RANK(N1382,(N1382:P1382,Q1382:AE1382))</f>
        <v>2</v>
      </c>
      <c r="E1382" s="7">
        <f>RANK(O1382,(N1382:P1382,Q1382:AE1382))</f>
        <v>1</v>
      </c>
      <c r="F1382" s="7">
        <f>IF(P1382&gt;0,RANK(P1382,(N1382:P1382,Q1382:AE1382)),0)</f>
        <v>3</v>
      </c>
      <c r="G1382" s="1">
        <f t="shared" si="573"/>
        <v>8328</v>
      </c>
      <c r="H1382" s="2">
        <f t="shared" si="574"/>
        <v>0.23780017703663517</v>
      </c>
      <c r="I1382" s="2"/>
      <c r="J1382" s="2">
        <f t="shared" si="575"/>
        <v>0.3558436366751378</v>
      </c>
      <c r="K1382" s="2">
        <f t="shared" si="576"/>
        <v>0.59364381371177288</v>
      </c>
      <c r="L1382" s="2">
        <f t="shared" si="577"/>
        <v>3.9433482767482368E-2</v>
      </c>
      <c r="M1382" s="2">
        <f t="shared" si="578"/>
        <v>1.1079066845606896E-2</v>
      </c>
      <c r="N1382" s="1">
        <v>12462</v>
      </c>
      <c r="O1382" s="1">
        <v>20790</v>
      </c>
      <c r="P1382" s="1">
        <v>1381</v>
      </c>
      <c r="Q1382" s="1">
        <v>221</v>
      </c>
      <c r="R1382" s="1">
        <v>82</v>
      </c>
      <c r="S1382" s="1">
        <v>37</v>
      </c>
      <c r="T1382" s="1">
        <v>32</v>
      </c>
      <c r="U1382" s="1">
        <v>0</v>
      </c>
      <c r="V1382" s="1">
        <v>16</v>
      </c>
      <c r="AG1382" s="7">
        <f>IF(Q1382&gt;0,RANK(Q1382,(N1382:P1382,Q1382:AE1382)),0)</f>
        <v>4</v>
      </c>
      <c r="AH1382" s="7">
        <f>IF(R1382&gt;0,RANK(R1382,(N1382:P1382,Q1382:AE1382)),0)</f>
        <v>5</v>
      </c>
      <c r="AI1382" s="7">
        <f>IF(T1382&gt;0,RANK(T1382,(N1382:P1382,Q1382:AE1382)),0)</f>
        <v>7</v>
      </c>
      <c r="AJ1382" s="7">
        <f>IF(S1382&gt;0,RANK(S1382,(N1382:P1382,Q1382:AE1382)),0)</f>
        <v>6</v>
      </c>
      <c r="AK1382" s="2">
        <f t="shared" si="579"/>
        <v>6.3104994146369322E-3</v>
      </c>
      <c r="AL1382" s="2">
        <f t="shared" si="580"/>
        <v>2.3414522714942463E-3</v>
      </c>
      <c r="AM1382" s="2">
        <f t="shared" si="581"/>
        <v>9.1373747180263274E-4</v>
      </c>
      <c r="AN1382" s="2">
        <f t="shared" si="582"/>
        <v>1.056508951771794E-3</v>
      </c>
      <c r="AP1382" t="s">
        <v>1947</v>
      </c>
      <c r="AQ1382" t="s">
        <v>2974</v>
      </c>
      <c r="AT1382" s="93" t="s">
        <v>853</v>
      </c>
      <c r="AU1382" s="92" t="s">
        <v>1468</v>
      </c>
      <c r="AV1382" s="83" t="str">
        <f t="shared" si="583"/>
        <v>27019</v>
      </c>
      <c r="AX1382" s="7" t="s">
        <v>3753</v>
      </c>
    </row>
    <row r="1383" spans="1:50" hidden="1" outlineLevel="1">
      <c r="A1383" t="s">
        <v>1403</v>
      </c>
      <c r="B1383" t="s">
        <v>2974</v>
      </c>
      <c r="C1383" s="1">
        <f t="shared" si="572"/>
        <v>13593</v>
      </c>
      <c r="D1383" s="7">
        <f>RANK(N1383,(N1383:P1383,Q1383:AE1383))</f>
        <v>2</v>
      </c>
      <c r="E1383" s="7">
        <f>RANK(O1383,(N1383:P1383,Q1383:AE1383))</f>
        <v>1</v>
      </c>
      <c r="F1383" s="7">
        <f>IF(P1383&gt;0,RANK(P1383,(N1383:P1383,Q1383:AE1383)),0)</f>
        <v>3</v>
      </c>
      <c r="G1383" s="1">
        <f t="shared" si="573"/>
        <v>1600</v>
      </c>
      <c r="H1383" s="2">
        <f t="shared" si="574"/>
        <v>0.11770764364010888</v>
      </c>
      <c r="I1383" s="2"/>
      <c r="J1383" s="2">
        <f t="shared" si="575"/>
        <v>0.40712131244022659</v>
      </c>
      <c r="K1383" s="2">
        <f t="shared" si="576"/>
        <v>0.52482895608033542</v>
      </c>
      <c r="L1383" s="2">
        <f t="shared" si="577"/>
        <v>4.8775104833370116E-2</v>
      </c>
      <c r="M1383" s="2">
        <f t="shared" si="578"/>
        <v>1.927462664606782E-2</v>
      </c>
      <c r="N1383" s="1">
        <v>5534</v>
      </c>
      <c r="O1383" s="1">
        <v>7134</v>
      </c>
      <c r="P1383" s="1">
        <v>663</v>
      </c>
      <c r="Q1383" s="1">
        <v>197</v>
      </c>
      <c r="R1383" s="1">
        <v>20</v>
      </c>
      <c r="S1383" s="1">
        <v>23</v>
      </c>
      <c r="T1383" s="1">
        <v>14</v>
      </c>
      <c r="U1383" s="1">
        <v>0</v>
      </c>
      <c r="V1383" s="1">
        <v>8</v>
      </c>
      <c r="AG1383" s="7">
        <f>IF(Q1383&gt;0,RANK(Q1383,(N1383:P1383,Q1383:AE1383)),0)</f>
        <v>4</v>
      </c>
      <c r="AH1383" s="7">
        <f>IF(R1383&gt;0,RANK(R1383,(N1383:P1383,Q1383:AE1383)),0)</f>
        <v>6</v>
      </c>
      <c r="AI1383" s="7">
        <f>IF(T1383&gt;0,RANK(T1383,(N1383:P1383,Q1383:AE1383)),0)</f>
        <v>7</v>
      </c>
      <c r="AJ1383" s="7">
        <f>IF(S1383&gt;0,RANK(S1383,(N1383:P1383,Q1383:AE1383)),0)</f>
        <v>5</v>
      </c>
      <c r="AK1383" s="2">
        <f t="shared" si="579"/>
        <v>1.4492753623188406E-2</v>
      </c>
      <c r="AL1383" s="2">
        <f t="shared" si="580"/>
        <v>1.4713455455013611E-3</v>
      </c>
      <c r="AM1383" s="2">
        <f t="shared" si="581"/>
        <v>1.0299418818509527E-3</v>
      </c>
      <c r="AN1383" s="2">
        <f t="shared" si="582"/>
        <v>1.6920473773265651E-3</v>
      </c>
      <c r="AP1383" t="s">
        <v>1403</v>
      </c>
      <c r="AQ1383" t="s">
        <v>2974</v>
      </c>
      <c r="AT1383" s="93" t="s">
        <v>853</v>
      </c>
      <c r="AU1383" s="92" t="s">
        <v>458</v>
      </c>
      <c r="AV1383" s="83" t="str">
        <f t="shared" si="583"/>
        <v>27021</v>
      </c>
      <c r="AX1383" s="7" t="s">
        <v>3753</v>
      </c>
    </row>
    <row r="1384" spans="1:50" hidden="1" outlineLevel="1">
      <c r="A1384" t="s">
        <v>1213</v>
      </c>
      <c r="B1384" t="s">
        <v>2974</v>
      </c>
      <c r="C1384" s="1">
        <f t="shared" si="572"/>
        <v>6352</v>
      </c>
      <c r="D1384" s="7">
        <f>RANK(N1384,(N1384:P1384,Q1384:AE1384))</f>
        <v>2</v>
      </c>
      <c r="E1384" s="7">
        <f>RANK(O1384,(N1384:P1384,Q1384:AE1384))</f>
        <v>1</v>
      </c>
      <c r="F1384" s="7">
        <f>IF(P1384&gt;0,RANK(P1384,(N1384:P1384,Q1384:AE1384)),0)</f>
        <v>3</v>
      </c>
      <c r="G1384" s="1">
        <f t="shared" si="573"/>
        <v>25</v>
      </c>
      <c r="H1384" s="2">
        <f t="shared" si="574"/>
        <v>3.9357682619647356E-3</v>
      </c>
      <c r="I1384" s="2"/>
      <c r="J1384" s="2">
        <f t="shared" si="575"/>
        <v>0.46473551637279598</v>
      </c>
      <c r="K1384" s="2">
        <f t="shared" si="576"/>
        <v>0.46867128463476071</v>
      </c>
      <c r="L1384" s="2">
        <f t="shared" si="577"/>
        <v>4.2191435768261967E-2</v>
      </c>
      <c r="M1384" s="2">
        <f t="shared" si="578"/>
        <v>2.4401763224181347E-2</v>
      </c>
      <c r="N1384" s="1">
        <v>2952</v>
      </c>
      <c r="O1384" s="1">
        <v>2977</v>
      </c>
      <c r="P1384" s="1">
        <v>268</v>
      </c>
      <c r="Q1384" s="1">
        <v>113</v>
      </c>
      <c r="R1384" s="1">
        <v>13</v>
      </c>
      <c r="S1384" s="1">
        <v>12</v>
      </c>
      <c r="T1384" s="1">
        <v>9</v>
      </c>
      <c r="U1384" s="1">
        <v>0</v>
      </c>
      <c r="V1384" s="1">
        <v>8</v>
      </c>
      <c r="AG1384" s="7">
        <f>IF(Q1384&gt;0,RANK(Q1384,(N1384:P1384,Q1384:AE1384)),0)</f>
        <v>4</v>
      </c>
      <c r="AH1384" s="7">
        <f>IF(R1384&gt;0,RANK(R1384,(N1384:P1384,Q1384:AE1384)),0)</f>
        <v>5</v>
      </c>
      <c r="AI1384" s="7">
        <f>IF(T1384&gt;0,RANK(T1384,(N1384:P1384,Q1384:AE1384)),0)</f>
        <v>7</v>
      </c>
      <c r="AJ1384" s="7">
        <f>IF(S1384&gt;0,RANK(S1384,(N1384:P1384,Q1384:AE1384)),0)</f>
        <v>6</v>
      </c>
      <c r="AK1384" s="2">
        <f t="shared" si="579"/>
        <v>1.7789672544080603E-2</v>
      </c>
      <c r="AL1384" s="2">
        <f t="shared" si="580"/>
        <v>2.0465994962216624E-3</v>
      </c>
      <c r="AM1384" s="2">
        <f t="shared" si="581"/>
        <v>1.4168765743073047E-3</v>
      </c>
      <c r="AN1384" s="2">
        <f t="shared" si="582"/>
        <v>1.889168765743073E-3</v>
      </c>
      <c r="AP1384" t="s">
        <v>1213</v>
      </c>
      <c r="AQ1384" t="s">
        <v>2974</v>
      </c>
      <c r="AT1384" s="93" t="s">
        <v>853</v>
      </c>
      <c r="AU1384" s="92" t="s">
        <v>459</v>
      </c>
      <c r="AV1384" s="83" t="str">
        <f t="shared" si="583"/>
        <v>27023</v>
      </c>
      <c r="AX1384" s="7" t="s">
        <v>3753</v>
      </c>
    </row>
    <row r="1385" spans="1:50" hidden="1" outlineLevel="1">
      <c r="A1385" t="s">
        <v>1214</v>
      </c>
      <c r="B1385" t="s">
        <v>2974</v>
      </c>
      <c r="C1385" s="1">
        <f t="shared" si="572"/>
        <v>21987</v>
      </c>
      <c r="D1385" s="7">
        <f>RANK(N1385,(N1385:P1385,Q1385:AE1385))</f>
        <v>2</v>
      </c>
      <c r="E1385" s="7">
        <f>RANK(O1385,(N1385:P1385,Q1385:AE1385))</f>
        <v>1</v>
      </c>
      <c r="F1385" s="7">
        <f>IF(P1385&gt;0,RANK(P1385,(N1385:P1385,Q1385:AE1385)),0)</f>
        <v>3</v>
      </c>
      <c r="G1385" s="1">
        <f t="shared" si="573"/>
        <v>1344</v>
      </c>
      <c r="H1385" s="2">
        <f t="shared" si="574"/>
        <v>6.1127029608404965E-2</v>
      </c>
      <c r="I1385" s="2"/>
      <c r="J1385" s="2">
        <f t="shared" si="575"/>
        <v>0.43630327011415837</v>
      </c>
      <c r="K1385" s="2">
        <f t="shared" si="576"/>
        <v>0.49743029972256331</v>
      </c>
      <c r="L1385" s="2">
        <f t="shared" si="577"/>
        <v>5.0757265656979127E-2</v>
      </c>
      <c r="M1385" s="2">
        <f t="shared" si="578"/>
        <v>1.5509164506299196E-2</v>
      </c>
      <c r="N1385" s="1">
        <v>9593</v>
      </c>
      <c r="O1385" s="1">
        <v>10937</v>
      </c>
      <c r="P1385" s="1">
        <v>1116</v>
      </c>
      <c r="Q1385" s="1">
        <v>239</v>
      </c>
      <c r="R1385" s="1">
        <v>44</v>
      </c>
      <c r="S1385" s="1">
        <v>28</v>
      </c>
      <c r="T1385" s="1">
        <v>18</v>
      </c>
      <c r="U1385" s="1">
        <v>0</v>
      </c>
      <c r="V1385" s="1">
        <v>12</v>
      </c>
      <c r="AG1385" s="7">
        <f>IF(Q1385&gt;0,RANK(Q1385,(N1385:P1385,Q1385:AE1385)),0)</f>
        <v>4</v>
      </c>
      <c r="AH1385" s="7">
        <f>IF(R1385&gt;0,RANK(R1385,(N1385:P1385,Q1385:AE1385)),0)</f>
        <v>5</v>
      </c>
      <c r="AI1385" s="7">
        <f>IF(T1385&gt;0,RANK(T1385,(N1385:P1385,Q1385:AE1385)),0)</f>
        <v>7</v>
      </c>
      <c r="AJ1385" s="7">
        <f>IF(S1385&gt;0,RANK(S1385,(N1385:P1385,Q1385:AE1385)),0)</f>
        <v>6</v>
      </c>
      <c r="AK1385" s="2">
        <f t="shared" si="579"/>
        <v>1.08700595806613E-2</v>
      </c>
      <c r="AL1385" s="2">
        <f t="shared" si="580"/>
        <v>2.0011825169418294E-3</v>
      </c>
      <c r="AM1385" s="2">
        <f t="shared" si="581"/>
        <v>8.1866557511256651E-4</v>
      </c>
      <c r="AN1385" s="2">
        <f t="shared" si="582"/>
        <v>1.2734797835084368E-3</v>
      </c>
      <c r="AP1385" t="s">
        <v>1214</v>
      </c>
      <c r="AQ1385" t="s">
        <v>2974</v>
      </c>
      <c r="AT1385" s="93" t="s">
        <v>853</v>
      </c>
      <c r="AU1385" s="92" t="s">
        <v>776</v>
      </c>
      <c r="AV1385" s="83" t="str">
        <f t="shared" si="583"/>
        <v>27025</v>
      </c>
      <c r="AX1385" s="7" t="s">
        <v>3753</v>
      </c>
    </row>
    <row r="1386" spans="1:50" hidden="1" outlineLevel="1">
      <c r="A1386" t="s">
        <v>3531</v>
      </c>
      <c r="B1386" t="s">
        <v>2974</v>
      </c>
      <c r="C1386" s="1">
        <f t="shared" si="572"/>
        <v>23358</v>
      </c>
      <c r="D1386" s="7">
        <f>RANK(N1386,(N1386:P1386,Q1386:AE1386))</f>
        <v>2</v>
      </c>
      <c r="E1386" s="7">
        <f>RANK(O1386,(N1386:P1386,Q1386:AE1386))</f>
        <v>1</v>
      </c>
      <c r="F1386" s="7">
        <f>IF(P1386&gt;0,RANK(P1386,(N1386:P1386,Q1386:AE1386)),0)</f>
        <v>3</v>
      </c>
      <c r="G1386" s="1">
        <f t="shared" si="573"/>
        <v>1584</v>
      </c>
      <c r="H1386" s="2">
        <f t="shared" si="574"/>
        <v>6.7814025173388137E-2</v>
      </c>
      <c r="I1386" s="2"/>
      <c r="J1386" s="2">
        <f t="shared" si="575"/>
        <v>0.4335987670177241</v>
      </c>
      <c r="K1386" s="2">
        <f t="shared" si="576"/>
        <v>0.50141279219111223</v>
      </c>
      <c r="L1386" s="2">
        <f t="shared" si="577"/>
        <v>4.1227844849730286E-2</v>
      </c>
      <c r="M1386" s="2">
        <f t="shared" si="578"/>
        <v>2.376059594143333E-2</v>
      </c>
      <c r="N1386" s="1">
        <v>10128</v>
      </c>
      <c r="O1386" s="1">
        <v>11712</v>
      </c>
      <c r="P1386" s="1">
        <v>963</v>
      </c>
      <c r="Q1386" s="1">
        <v>428</v>
      </c>
      <c r="R1386" s="1">
        <v>53</v>
      </c>
      <c r="S1386" s="1">
        <v>32</v>
      </c>
      <c r="T1386" s="1">
        <v>27</v>
      </c>
      <c r="U1386" s="1">
        <v>0</v>
      </c>
      <c r="V1386" s="1">
        <v>15</v>
      </c>
      <c r="AG1386" s="7">
        <f>IF(Q1386&gt;0,RANK(Q1386,(N1386:P1386,Q1386:AE1386)),0)</f>
        <v>4</v>
      </c>
      <c r="AH1386" s="7">
        <f>IF(R1386&gt;0,RANK(R1386,(N1386:P1386,Q1386:AE1386)),0)</f>
        <v>5</v>
      </c>
      <c r="AI1386" s="7">
        <f>IF(T1386&gt;0,RANK(T1386,(N1386:P1386,Q1386:AE1386)),0)</f>
        <v>7</v>
      </c>
      <c r="AJ1386" s="7">
        <f>IF(S1386&gt;0,RANK(S1386,(N1386:P1386,Q1386:AE1386)),0)</f>
        <v>6</v>
      </c>
      <c r="AK1386" s="2">
        <f t="shared" si="579"/>
        <v>1.8323486599880128E-2</v>
      </c>
      <c r="AL1386" s="2">
        <f t="shared" si="580"/>
        <v>2.2690298826954364E-3</v>
      </c>
      <c r="AM1386" s="2">
        <f t="shared" si="581"/>
        <v>1.1559208836372976E-3</v>
      </c>
      <c r="AN1386" s="2">
        <f t="shared" si="582"/>
        <v>1.3699803065330936E-3</v>
      </c>
      <c r="AP1386" t="s">
        <v>3531</v>
      </c>
      <c r="AQ1386" t="s">
        <v>2974</v>
      </c>
      <c r="AT1386" s="93" t="s">
        <v>853</v>
      </c>
      <c r="AU1386" s="92" t="s">
        <v>777</v>
      </c>
      <c r="AV1386" s="83" t="str">
        <f t="shared" si="583"/>
        <v>27027</v>
      </c>
      <c r="AX1386" s="7" t="s">
        <v>3753</v>
      </c>
    </row>
    <row r="1387" spans="1:50" hidden="1" outlineLevel="1">
      <c r="A1387" t="s">
        <v>1088</v>
      </c>
      <c r="B1387" t="s">
        <v>2974</v>
      </c>
      <c r="C1387" s="1">
        <f t="shared" si="572"/>
        <v>3824</v>
      </c>
      <c r="D1387" s="7">
        <f>RANK(N1387,(N1387:P1387,Q1387:AE1387))</f>
        <v>2</v>
      </c>
      <c r="E1387" s="7">
        <f>RANK(O1387,(N1387:P1387,Q1387:AE1387))</f>
        <v>1</v>
      </c>
      <c r="F1387" s="7">
        <f>IF(P1387&gt;0,RANK(P1387,(N1387:P1387,Q1387:AE1387)),0)</f>
        <v>3</v>
      </c>
      <c r="G1387" s="1">
        <f t="shared" si="573"/>
        <v>671</v>
      </c>
      <c r="H1387" s="2">
        <f t="shared" si="574"/>
        <v>0.17547071129707112</v>
      </c>
      <c r="I1387" s="2"/>
      <c r="J1387" s="2">
        <f t="shared" si="575"/>
        <v>0.38336820083682011</v>
      </c>
      <c r="K1387" s="2">
        <f t="shared" si="576"/>
        <v>0.55883891213389125</v>
      </c>
      <c r="L1387" s="2">
        <f t="shared" si="577"/>
        <v>3.5041841004184102E-2</v>
      </c>
      <c r="M1387" s="2">
        <f t="shared" si="578"/>
        <v>2.275104602510454E-2</v>
      </c>
      <c r="N1387" s="1">
        <v>1466</v>
      </c>
      <c r="O1387" s="1">
        <v>2137</v>
      </c>
      <c r="P1387" s="1">
        <v>134</v>
      </c>
      <c r="Q1387" s="1">
        <v>69</v>
      </c>
      <c r="R1387" s="1">
        <v>4</v>
      </c>
      <c r="S1387" s="1">
        <v>8</v>
      </c>
      <c r="T1387" s="1">
        <v>5</v>
      </c>
      <c r="U1387" s="1">
        <v>0</v>
      </c>
      <c r="V1387" s="1">
        <v>1</v>
      </c>
      <c r="AG1387" s="7">
        <f>IF(Q1387&gt;0,RANK(Q1387,(N1387:P1387,Q1387:AE1387)),0)</f>
        <v>4</v>
      </c>
      <c r="AH1387" s="7">
        <f>IF(R1387&gt;0,RANK(R1387,(N1387:P1387,Q1387:AE1387)),0)</f>
        <v>7</v>
      </c>
      <c r="AI1387" s="7">
        <f>IF(T1387&gt;0,RANK(T1387,(N1387:P1387,Q1387:AE1387)),0)</f>
        <v>6</v>
      </c>
      <c r="AJ1387" s="7">
        <f>IF(S1387&gt;0,RANK(S1387,(N1387:P1387,Q1387:AE1387)),0)</f>
        <v>5</v>
      </c>
      <c r="AK1387" s="2">
        <f t="shared" si="579"/>
        <v>1.8043933054393304E-2</v>
      </c>
      <c r="AL1387" s="2">
        <f t="shared" si="580"/>
        <v>1.0460251046025104E-3</v>
      </c>
      <c r="AM1387" s="2">
        <f t="shared" si="581"/>
        <v>1.307531380753138E-3</v>
      </c>
      <c r="AN1387" s="2">
        <f t="shared" si="582"/>
        <v>2.0920502092050207E-3</v>
      </c>
      <c r="AP1387" t="s">
        <v>1088</v>
      </c>
      <c r="AQ1387" t="s">
        <v>2974</v>
      </c>
      <c r="AT1387" s="93" t="s">
        <v>853</v>
      </c>
      <c r="AU1387" s="92" t="s">
        <v>778</v>
      </c>
      <c r="AV1387" s="83" t="str">
        <f t="shared" si="583"/>
        <v>27029</v>
      </c>
      <c r="AX1387" s="7" t="s">
        <v>3753</v>
      </c>
    </row>
    <row r="1388" spans="1:50" hidden="1" outlineLevel="1">
      <c r="A1388" t="s">
        <v>1207</v>
      </c>
      <c r="B1388" t="s">
        <v>2974</v>
      </c>
      <c r="C1388" s="1">
        <f t="shared" si="572"/>
        <v>2820</v>
      </c>
      <c r="D1388" s="7">
        <f>RANK(N1388,(N1388:P1388,Q1388:AE1388))</f>
        <v>2</v>
      </c>
      <c r="E1388" s="7">
        <f>RANK(O1388,(N1388:P1388,Q1388:AE1388))</f>
        <v>1</v>
      </c>
      <c r="F1388" s="7">
        <f>IF(P1388&gt;0,RANK(P1388,(N1388:P1388,Q1388:AE1388)),0)</f>
        <v>3</v>
      </c>
      <c r="G1388" s="1">
        <f t="shared" si="573"/>
        <v>124</v>
      </c>
      <c r="H1388" s="2">
        <f t="shared" si="574"/>
        <v>4.397163120567376E-2</v>
      </c>
      <c r="I1388" s="2"/>
      <c r="J1388" s="2">
        <f t="shared" si="575"/>
        <v>0.41524822695035463</v>
      </c>
      <c r="K1388" s="2">
        <f t="shared" si="576"/>
        <v>0.45921985815602839</v>
      </c>
      <c r="L1388" s="2">
        <f t="shared" si="577"/>
        <v>0.10283687943262411</v>
      </c>
      <c r="M1388" s="2">
        <f t="shared" si="578"/>
        <v>2.2695035460992927E-2</v>
      </c>
      <c r="N1388" s="1">
        <v>1171</v>
      </c>
      <c r="O1388" s="1">
        <v>1295</v>
      </c>
      <c r="P1388" s="1">
        <v>290</v>
      </c>
      <c r="Q1388" s="1">
        <v>25</v>
      </c>
      <c r="R1388" s="1">
        <v>8</v>
      </c>
      <c r="S1388" s="1">
        <v>25</v>
      </c>
      <c r="T1388" s="1">
        <v>5</v>
      </c>
      <c r="U1388" s="1">
        <v>0</v>
      </c>
      <c r="V1388" s="1">
        <v>1</v>
      </c>
      <c r="AG1388" s="7">
        <f>IF(Q1388&gt;0,RANK(Q1388,(N1388:P1388,Q1388:AE1388)),0)</f>
        <v>4</v>
      </c>
      <c r="AH1388" s="7">
        <f>IF(R1388&gt;0,RANK(R1388,(N1388:P1388,Q1388:AE1388)),0)</f>
        <v>6</v>
      </c>
      <c r="AI1388" s="7">
        <f>IF(T1388&gt;0,RANK(T1388,(N1388:P1388,Q1388:AE1388)),0)</f>
        <v>7</v>
      </c>
      <c r="AJ1388" s="7">
        <f>IF(S1388&gt;0,RANK(S1388,(N1388:P1388,Q1388:AE1388)),0)</f>
        <v>4</v>
      </c>
      <c r="AK1388" s="2">
        <f t="shared" si="579"/>
        <v>8.8652482269503553E-3</v>
      </c>
      <c r="AL1388" s="2">
        <f t="shared" si="580"/>
        <v>2.8368794326241137E-3</v>
      </c>
      <c r="AM1388" s="2">
        <f t="shared" si="581"/>
        <v>1.7730496453900709E-3</v>
      </c>
      <c r="AN1388" s="2">
        <f t="shared" si="582"/>
        <v>8.8652482269503553E-3</v>
      </c>
      <c r="AP1388" t="s">
        <v>1207</v>
      </c>
      <c r="AQ1388" t="s">
        <v>2974</v>
      </c>
      <c r="AT1388" s="93" t="s">
        <v>853</v>
      </c>
      <c r="AU1388" s="92" t="s">
        <v>779</v>
      </c>
      <c r="AV1388" s="83" t="str">
        <f t="shared" si="583"/>
        <v>27031</v>
      </c>
      <c r="AX1388" s="7" t="s">
        <v>3753</v>
      </c>
    </row>
    <row r="1389" spans="1:50" hidden="1" outlineLevel="1">
      <c r="A1389" t="s">
        <v>203</v>
      </c>
      <c r="B1389" t="s">
        <v>2974</v>
      </c>
      <c r="C1389" s="1">
        <f t="shared" si="572"/>
        <v>6181</v>
      </c>
      <c r="D1389" s="7">
        <f>RANK(N1389,(N1389:P1389,Q1389:AE1389))</f>
        <v>2</v>
      </c>
      <c r="E1389" s="7">
        <f>RANK(O1389,(N1389:P1389,Q1389:AE1389))</f>
        <v>1</v>
      </c>
      <c r="F1389" s="7">
        <f>IF(P1389&gt;0,RANK(P1389,(N1389:P1389,Q1389:AE1389)),0)</f>
        <v>3</v>
      </c>
      <c r="G1389" s="1">
        <f t="shared" si="573"/>
        <v>866</v>
      </c>
      <c r="H1389" s="2">
        <f t="shared" si="574"/>
        <v>0.14010677883837566</v>
      </c>
      <c r="I1389" s="2"/>
      <c r="J1389" s="2">
        <f t="shared" si="575"/>
        <v>0.40495065523378093</v>
      </c>
      <c r="K1389" s="2">
        <f t="shared" si="576"/>
        <v>0.54505743407215657</v>
      </c>
      <c r="L1389" s="2">
        <f t="shared" si="577"/>
        <v>3.3651512700210322E-2</v>
      </c>
      <c r="M1389" s="2">
        <f t="shared" si="578"/>
        <v>1.6340397993852181E-2</v>
      </c>
      <c r="N1389" s="1">
        <v>2503</v>
      </c>
      <c r="O1389" s="1">
        <v>3369</v>
      </c>
      <c r="P1389" s="1">
        <v>208</v>
      </c>
      <c r="Q1389" s="1">
        <v>74</v>
      </c>
      <c r="R1389" s="1">
        <v>7</v>
      </c>
      <c r="S1389" s="1">
        <v>11</v>
      </c>
      <c r="T1389" s="1">
        <v>4</v>
      </c>
      <c r="U1389" s="1">
        <v>0</v>
      </c>
      <c r="V1389" s="1">
        <v>5</v>
      </c>
      <c r="AG1389" s="7">
        <f>IF(Q1389&gt;0,RANK(Q1389,(N1389:P1389,Q1389:AE1389)),0)</f>
        <v>4</v>
      </c>
      <c r="AH1389" s="7">
        <f>IF(R1389&gt;0,RANK(R1389,(N1389:P1389,Q1389:AE1389)),0)</f>
        <v>6</v>
      </c>
      <c r="AI1389" s="7">
        <f>IF(T1389&gt;0,RANK(T1389,(N1389:P1389,Q1389:AE1389)),0)</f>
        <v>8</v>
      </c>
      <c r="AJ1389" s="7">
        <f>IF(S1389&gt;0,RANK(S1389,(N1389:P1389,Q1389:AE1389)),0)</f>
        <v>5</v>
      </c>
      <c r="AK1389" s="2">
        <f t="shared" si="579"/>
        <v>1.1972172787574826E-2</v>
      </c>
      <c r="AL1389" s="2">
        <f t="shared" si="580"/>
        <v>1.1325028312570782E-3</v>
      </c>
      <c r="AM1389" s="2">
        <f t="shared" si="581"/>
        <v>6.4714447500404467E-4</v>
      </c>
      <c r="AN1389" s="2">
        <f t="shared" si="582"/>
        <v>1.7796473062611229E-3</v>
      </c>
      <c r="AP1389" t="s">
        <v>203</v>
      </c>
      <c r="AQ1389" t="s">
        <v>2974</v>
      </c>
      <c r="AT1389" s="93" t="s">
        <v>853</v>
      </c>
      <c r="AU1389" s="92" t="s">
        <v>780</v>
      </c>
      <c r="AV1389" s="83" t="str">
        <f t="shared" si="583"/>
        <v>27033</v>
      </c>
      <c r="AX1389" s="7" t="s">
        <v>3753</v>
      </c>
    </row>
    <row r="1390" spans="1:50" hidden="1" outlineLevel="1">
      <c r="A1390" t="s">
        <v>1620</v>
      </c>
      <c r="B1390" t="s">
        <v>2974</v>
      </c>
      <c r="C1390" s="1">
        <f t="shared" si="572"/>
        <v>28128</v>
      </c>
      <c r="D1390" s="7">
        <f>RANK(N1390,(N1390:P1390,Q1390:AE1390))</f>
        <v>2</v>
      </c>
      <c r="E1390" s="7">
        <f>RANK(O1390,(N1390:P1390,Q1390:AE1390))</f>
        <v>1</v>
      </c>
      <c r="F1390" s="7">
        <f>IF(P1390&gt;0,RANK(P1390,(N1390:P1390,Q1390:AE1390)),0)</f>
        <v>3</v>
      </c>
      <c r="G1390" s="1">
        <f t="shared" si="573"/>
        <v>3780</v>
      </c>
      <c r="H1390" s="2">
        <f t="shared" si="574"/>
        <v>0.13438566552901024</v>
      </c>
      <c r="I1390" s="2"/>
      <c r="J1390" s="2">
        <f t="shared" si="575"/>
        <v>0.40013509670079633</v>
      </c>
      <c r="K1390" s="2">
        <f t="shared" si="576"/>
        <v>0.5345207622298066</v>
      </c>
      <c r="L1390" s="2">
        <f t="shared" si="577"/>
        <v>4.6715017064846417E-2</v>
      </c>
      <c r="M1390" s="2">
        <f t="shared" si="578"/>
        <v>1.8629124004550593E-2</v>
      </c>
      <c r="N1390" s="1">
        <v>11255</v>
      </c>
      <c r="O1390" s="1">
        <v>15035</v>
      </c>
      <c r="P1390" s="1">
        <v>1314</v>
      </c>
      <c r="Q1390" s="1">
        <v>398</v>
      </c>
      <c r="R1390" s="1">
        <v>35</v>
      </c>
      <c r="S1390" s="1">
        <v>40</v>
      </c>
      <c r="T1390" s="1">
        <v>35</v>
      </c>
      <c r="U1390" s="1">
        <v>0</v>
      </c>
      <c r="V1390" s="1">
        <v>16</v>
      </c>
      <c r="AG1390" s="7">
        <f>IF(Q1390&gt;0,RANK(Q1390,(N1390:P1390,Q1390:AE1390)),0)</f>
        <v>4</v>
      </c>
      <c r="AH1390" s="7">
        <f>IF(R1390&gt;0,RANK(R1390,(N1390:P1390,Q1390:AE1390)),0)</f>
        <v>6</v>
      </c>
      <c r="AI1390" s="7">
        <f>IF(T1390&gt;0,RANK(T1390,(N1390:P1390,Q1390:AE1390)),0)</f>
        <v>6</v>
      </c>
      <c r="AJ1390" s="7">
        <f>IF(S1390&gt;0,RANK(S1390,(N1390:P1390,Q1390:AE1390)),0)</f>
        <v>5</v>
      </c>
      <c r="AK1390" s="2">
        <f t="shared" si="579"/>
        <v>1.4149601820250284E-2</v>
      </c>
      <c r="AL1390" s="2">
        <f t="shared" si="580"/>
        <v>1.2443117178612059E-3</v>
      </c>
      <c r="AM1390" s="2">
        <f t="shared" si="581"/>
        <v>1.2443117178612059E-3</v>
      </c>
      <c r="AN1390" s="2">
        <f t="shared" si="582"/>
        <v>1.422070534698521E-3</v>
      </c>
      <c r="AP1390" t="s">
        <v>1620</v>
      </c>
      <c r="AQ1390" t="s">
        <v>2974</v>
      </c>
      <c r="AT1390" s="93" t="s">
        <v>853</v>
      </c>
      <c r="AU1390" s="92" t="s">
        <v>781</v>
      </c>
      <c r="AV1390" s="83" t="str">
        <f t="shared" si="583"/>
        <v>27035</v>
      </c>
      <c r="AX1390" s="7" t="s">
        <v>3753</v>
      </c>
    </row>
    <row r="1391" spans="1:50" hidden="1" outlineLevel="1">
      <c r="A1391" t="s">
        <v>1621</v>
      </c>
      <c r="B1391" t="s">
        <v>2974</v>
      </c>
      <c r="C1391" s="1">
        <f t="shared" si="572"/>
        <v>182249</v>
      </c>
      <c r="D1391" s="7">
        <f>RANK(N1391,(N1391:P1391,Q1391:AE1391))</f>
        <v>2</v>
      </c>
      <c r="E1391" s="7">
        <f>RANK(O1391,(N1391:P1391,Q1391:AE1391))</f>
        <v>1</v>
      </c>
      <c r="F1391" s="7">
        <f>IF(P1391&gt;0,RANK(P1391,(N1391:P1391,Q1391:AE1391)),0)</f>
        <v>3</v>
      </c>
      <c r="G1391" s="1">
        <f t="shared" si="573"/>
        <v>1804</v>
      </c>
      <c r="H1391" s="2">
        <f t="shared" si="574"/>
        <v>9.89854539668256E-3</v>
      </c>
      <c r="I1391" s="2"/>
      <c r="J1391" s="2">
        <f t="shared" si="575"/>
        <v>0.46884207869453332</v>
      </c>
      <c r="K1391" s="2">
        <f t="shared" si="576"/>
        <v>0.47874062409121587</v>
      </c>
      <c r="L1391" s="2">
        <f t="shared" si="577"/>
        <v>4.2793101745414244E-2</v>
      </c>
      <c r="M1391" s="2">
        <f t="shared" si="578"/>
        <v>9.6241954688365688E-3</v>
      </c>
      <c r="N1391" s="1">
        <v>85446</v>
      </c>
      <c r="O1391" s="1">
        <v>87250</v>
      </c>
      <c r="P1391" s="1">
        <v>7799</v>
      </c>
      <c r="Q1391" s="1">
        <v>989</v>
      </c>
      <c r="R1391" s="1">
        <v>381</v>
      </c>
      <c r="S1391" s="1">
        <v>193</v>
      </c>
      <c r="T1391" s="1">
        <v>138</v>
      </c>
      <c r="U1391" s="1">
        <v>0</v>
      </c>
      <c r="V1391" s="1">
        <v>53</v>
      </c>
      <c r="AG1391" s="7">
        <f>IF(Q1391&gt;0,RANK(Q1391,(N1391:P1391,Q1391:AE1391)),0)</f>
        <v>4</v>
      </c>
      <c r="AH1391" s="7">
        <f>IF(R1391&gt;0,RANK(R1391,(N1391:P1391,Q1391:AE1391)),0)</f>
        <v>5</v>
      </c>
      <c r="AI1391" s="7">
        <f>IF(T1391&gt;0,RANK(T1391,(N1391:P1391,Q1391:AE1391)),0)</f>
        <v>7</v>
      </c>
      <c r="AJ1391" s="7">
        <f>IF(S1391&gt;0,RANK(S1391,(N1391:P1391,Q1391:AE1391)),0)</f>
        <v>6</v>
      </c>
      <c r="AK1391" s="2">
        <f t="shared" si="579"/>
        <v>5.4266415727932662E-3</v>
      </c>
      <c r="AL1391" s="2">
        <f t="shared" si="580"/>
        <v>2.0905464501862836E-3</v>
      </c>
      <c r="AM1391" s="2">
        <f t="shared" si="581"/>
        <v>7.5720580085487433E-4</v>
      </c>
      <c r="AN1391" s="2">
        <f t="shared" si="582"/>
        <v>1.0589907214854403E-3</v>
      </c>
      <c r="AP1391" t="s">
        <v>1621</v>
      </c>
      <c r="AQ1391" t="s">
        <v>2974</v>
      </c>
      <c r="AT1391" s="93" t="s">
        <v>853</v>
      </c>
      <c r="AU1391" s="92" t="s">
        <v>782</v>
      </c>
      <c r="AV1391" s="83" t="str">
        <f t="shared" si="583"/>
        <v>27037</v>
      </c>
      <c r="AX1391" s="7" t="s">
        <v>3753</v>
      </c>
    </row>
    <row r="1392" spans="1:50" hidden="1" outlineLevel="1">
      <c r="A1392" t="s">
        <v>3681</v>
      </c>
      <c r="B1392" t="s">
        <v>2974</v>
      </c>
      <c r="C1392" s="1">
        <f t="shared" si="572"/>
        <v>8050</v>
      </c>
      <c r="D1392" s="7">
        <f>RANK(N1392,(N1392:P1392,Q1392:AE1392))</f>
        <v>2</v>
      </c>
      <c r="E1392" s="7">
        <f>RANK(O1392,(N1392:P1392,Q1392:AE1392))</f>
        <v>1</v>
      </c>
      <c r="F1392" s="7">
        <f>IF(P1392&gt;0,RANK(P1392,(N1392:P1392,Q1392:AE1392)),0)</f>
        <v>3</v>
      </c>
      <c r="G1392" s="1">
        <f t="shared" si="573"/>
        <v>843</v>
      </c>
      <c r="H1392" s="2">
        <f t="shared" si="574"/>
        <v>0.10472049689440993</v>
      </c>
      <c r="I1392" s="2"/>
      <c r="J1392" s="2">
        <f t="shared" si="575"/>
        <v>0.41863354037267081</v>
      </c>
      <c r="K1392" s="2">
        <f t="shared" si="576"/>
        <v>0.52335403726708074</v>
      </c>
      <c r="L1392" s="2">
        <f t="shared" si="577"/>
        <v>4.0621118012422359E-2</v>
      </c>
      <c r="M1392" s="2">
        <f t="shared" si="578"/>
        <v>1.7391304347826035E-2</v>
      </c>
      <c r="N1392" s="1">
        <v>3370</v>
      </c>
      <c r="O1392" s="1">
        <v>4213</v>
      </c>
      <c r="P1392" s="1">
        <v>327</v>
      </c>
      <c r="Q1392" s="1">
        <v>96</v>
      </c>
      <c r="R1392" s="1">
        <v>18</v>
      </c>
      <c r="S1392" s="1">
        <v>15</v>
      </c>
      <c r="T1392" s="1">
        <v>9</v>
      </c>
      <c r="U1392" s="1">
        <v>0</v>
      </c>
      <c r="V1392" s="1">
        <v>2</v>
      </c>
      <c r="AG1392" s="7">
        <f>IF(Q1392&gt;0,RANK(Q1392,(N1392:P1392,Q1392:AE1392)),0)</f>
        <v>4</v>
      </c>
      <c r="AH1392" s="7">
        <f>IF(R1392&gt;0,RANK(R1392,(N1392:P1392,Q1392:AE1392)),0)</f>
        <v>5</v>
      </c>
      <c r="AI1392" s="7">
        <f>IF(T1392&gt;0,RANK(T1392,(N1392:P1392,Q1392:AE1392)),0)</f>
        <v>7</v>
      </c>
      <c r="AJ1392" s="7">
        <f>IF(S1392&gt;0,RANK(S1392,(N1392:P1392,Q1392:AE1392)),0)</f>
        <v>6</v>
      </c>
      <c r="AK1392" s="2">
        <f t="shared" si="579"/>
        <v>1.1925465838509317E-2</v>
      </c>
      <c r="AL1392" s="2">
        <f t="shared" si="580"/>
        <v>2.2360248447204968E-3</v>
      </c>
      <c r="AM1392" s="2">
        <f t="shared" si="581"/>
        <v>1.1180124223602484E-3</v>
      </c>
      <c r="AN1392" s="2">
        <f t="shared" si="582"/>
        <v>1.8633540372670807E-3</v>
      </c>
      <c r="AP1392" t="s">
        <v>3681</v>
      </c>
      <c r="AQ1392" t="s">
        <v>2974</v>
      </c>
      <c r="AT1392" s="93" t="s">
        <v>853</v>
      </c>
      <c r="AU1392" s="92" t="s">
        <v>1172</v>
      </c>
      <c r="AV1392" s="83" t="str">
        <f t="shared" si="583"/>
        <v>27039</v>
      </c>
      <c r="AX1392" s="7" t="s">
        <v>3753</v>
      </c>
    </row>
    <row r="1393" spans="1:50" hidden="1" outlineLevel="1">
      <c r="A1393" t="s">
        <v>729</v>
      </c>
      <c r="B1393" t="s">
        <v>2974</v>
      </c>
      <c r="C1393" s="1">
        <f t="shared" si="572"/>
        <v>17205</v>
      </c>
      <c r="D1393" s="7">
        <f>RANK(N1393,(N1393:P1393,Q1393:AE1393))</f>
        <v>2</v>
      </c>
      <c r="E1393" s="7">
        <f>RANK(O1393,(N1393:P1393,Q1393:AE1393))</f>
        <v>1</v>
      </c>
      <c r="F1393" s="7">
        <f>IF(P1393&gt;0,RANK(P1393,(N1393:P1393,Q1393:AE1393)),0)</f>
        <v>3</v>
      </c>
      <c r="G1393" s="1">
        <f t="shared" si="573"/>
        <v>3459</v>
      </c>
      <c r="H1393" s="2">
        <f t="shared" si="574"/>
        <v>0.2010462074978204</v>
      </c>
      <c r="I1393" s="2"/>
      <c r="J1393" s="2">
        <f t="shared" si="575"/>
        <v>0.369195001453066</v>
      </c>
      <c r="K1393" s="2">
        <f t="shared" si="576"/>
        <v>0.57024120895088637</v>
      </c>
      <c r="L1393" s="2">
        <f t="shared" si="577"/>
        <v>4.3359488520778845E-2</v>
      </c>
      <c r="M1393" s="2">
        <f t="shared" si="578"/>
        <v>1.7204301075268734E-2</v>
      </c>
      <c r="N1393" s="1">
        <v>6352</v>
      </c>
      <c r="O1393" s="1">
        <v>9811</v>
      </c>
      <c r="P1393" s="1">
        <v>746</v>
      </c>
      <c r="Q1393" s="1">
        <v>218</v>
      </c>
      <c r="R1393" s="1">
        <v>29</v>
      </c>
      <c r="S1393" s="1">
        <v>30</v>
      </c>
      <c r="T1393" s="1">
        <v>13</v>
      </c>
      <c r="U1393" s="1">
        <v>0</v>
      </c>
      <c r="V1393" s="1">
        <v>6</v>
      </c>
      <c r="AG1393" s="7">
        <f>IF(Q1393&gt;0,RANK(Q1393,(N1393:P1393,Q1393:AE1393)),0)</f>
        <v>4</v>
      </c>
      <c r="AH1393" s="7">
        <f>IF(R1393&gt;0,RANK(R1393,(N1393:P1393,Q1393:AE1393)),0)</f>
        <v>6</v>
      </c>
      <c r="AI1393" s="7">
        <f>IF(T1393&gt;0,RANK(T1393,(N1393:P1393,Q1393:AE1393)),0)</f>
        <v>7</v>
      </c>
      <c r="AJ1393" s="7">
        <f>IF(S1393&gt;0,RANK(S1393,(N1393:P1393,Q1393:AE1393)),0)</f>
        <v>5</v>
      </c>
      <c r="AK1393" s="2">
        <f t="shared" si="579"/>
        <v>1.2670735251380412E-2</v>
      </c>
      <c r="AL1393" s="2">
        <f t="shared" si="580"/>
        <v>1.6855565242662016E-3</v>
      </c>
      <c r="AM1393" s="2">
        <f t="shared" si="581"/>
        <v>7.5559430398140076E-4</v>
      </c>
      <c r="AN1393" s="2">
        <f t="shared" si="582"/>
        <v>1.7436791630340018E-3</v>
      </c>
      <c r="AP1393" t="s">
        <v>729</v>
      </c>
      <c r="AQ1393" t="s">
        <v>2974</v>
      </c>
      <c r="AT1393" s="93" t="s">
        <v>853</v>
      </c>
      <c r="AU1393" s="92" t="s">
        <v>1173</v>
      </c>
      <c r="AV1393" s="83" t="str">
        <f t="shared" si="583"/>
        <v>27041</v>
      </c>
      <c r="AX1393" s="7" t="s">
        <v>3753</v>
      </c>
    </row>
    <row r="1394" spans="1:50" hidden="1" outlineLevel="1">
      <c r="A1394" t="s">
        <v>1622</v>
      </c>
      <c r="B1394" t="s">
        <v>2974</v>
      </c>
      <c r="C1394" s="1">
        <f t="shared" si="572"/>
        <v>8424</v>
      </c>
      <c r="D1394" s="7">
        <f>RANK(N1394,(N1394:P1394,Q1394:AE1394))</f>
        <v>2</v>
      </c>
      <c r="E1394" s="7">
        <f>RANK(O1394,(N1394:P1394,Q1394:AE1394))</f>
        <v>1</v>
      </c>
      <c r="F1394" s="7">
        <f>IF(P1394&gt;0,RANK(P1394,(N1394:P1394,Q1394:AE1394)),0)</f>
        <v>3</v>
      </c>
      <c r="G1394" s="1">
        <f t="shared" si="573"/>
        <v>712</v>
      </c>
      <c r="H1394" s="2">
        <f t="shared" si="574"/>
        <v>8.4520417853751181E-2</v>
      </c>
      <c r="I1394" s="2"/>
      <c r="J1394" s="2">
        <f t="shared" si="575"/>
        <v>0.43019943019943019</v>
      </c>
      <c r="K1394" s="2">
        <f t="shared" si="576"/>
        <v>0.51471984805318138</v>
      </c>
      <c r="L1394" s="2">
        <f t="shared" si="577"/>
        <v>3.6680911680911678E-2</v>
      </c>
      <c r="M1394" s="2">
        <f t="shared" si="578"/>
        <v>1.839981006647675E-2</v>
      </c>
      <c r="N1394" s="1">
        <v>3624</v>
      </c>
      <c r="O1394" s="1">
        <v>4336</v>
      </c>
      <c r="P1394" s="1">
        <v>309</v>
      </c>
      <c r="Q1394" s="1">
        <v>113</v>
      </c>
      <c r="R1394" s="1">
        <v>6</v>
      </c>
      <c r="S1394" s="1">
        <v>14</v>
      </c>
      <c r="T1394" s="1">
        <v>11</v>
      </c>
      <c r="U1394" s="1">
        <v>0</v>
      </c>
      <c r="V1394" s="1">
        <v>11</v>
      </c>
      <c r="AG1394" s="7">
        <f>IF(Q1394&gt;0,RANK(Q1394,(N1394:P1394,Q1394:AE1394)),0)</f>
        <v>4</v>
      </c>
      <c r="AH1394" s="7">
        <f>IF(R1394&gt;0,RANK(R1394,(N1394:P1394,Q1394:AE1394)),0)</f>
        <v>8</v>
      </c>
      <c r="AI1394" s="7">
        <f>IF(T1394&gt;0,RANK(T1394,(N1394:P1394,Q1394:AE1394)),0)</f>
        <v>6</v>
      </c>
      <c r="AJ1394" s="7">
        <f>IF(S1394&gt;0,RANK(S1394,(N1394:P1394,Q1394:AE1394)),0)</f>
        <v>5</v>
      </c>
      <c r="AK1394" s="2">
        <f t="shared" si="579"/>
        <v>1.3414055080721748E-2</v>
      </c>
      <c r="AL1394" s="2">
        <f t="shared" si="580"/>
        <v>7.1225071225071229E-4</v>
      </c>
      <c r="AM1394" s="2">
        <f t="shared" si="581"/>
        <v>1.3057929724596391E-3</v>
      </c>
      <c r="AN1394" s="2">
        <f t="shared" si="582"/>
        <v>1.6619183285849952E-3</v>
      </c>
      <c r="AP1394" t="s">
        <v>1622</v>
      </c>
      <c r="AQ1394" t="s">
        <v>2974</v>
      </c>
      <c r="AT1394" s="93" t="s">
        <v>853</v>
      </c>
      <c r="AU1394" s="92" t="s">
        <v>1174</v>
      </c>
      <c r="AV1394" s="83" t="str">
        <f t="shared" si="583"/>
        <v>27043</v>
      </c>
      <c r="AX1394" s="7" t="s">
        <v>3753</v>
      </c>
    </row>
    <row r="1395" spans="1:50" hidden="1" outlineLevel="1">
      <c r="A1395" t="s">
        <v>1337</v>
      </c>
      <c r="B1395" t="s">
        <v>2974</v>
      </c>
      <c r="C1395" s="1">
        <f t="shared" si="572"/>
        <v>10223</v>
      </c>
      <c r="D1395" s="7">
        <f>RANK(N1395,(N1395:P1395,Q1395:AE1395))</f>
        <v>1</v>
      </c>
      <c r="E1395" s="7">
        <f>RANK(O1395,(N1395:P1395,Q1395:AE1395))</f>
        <v>2</v>
      </c>
      <c r="F1395" s="7">
        <f>IF(P1395&gt;0,RANK(P1395,(N1395:P1395,Q1395:AE1395)),0)</f>
        <v>3</v>
      </c>
      <c r="G1395" s="1">
        <f t="shared" si="573"/>
        <v>374</v>
      </c>
      <c r="H1395" s="2">
        <f t="shared" si="574"/>
        <v>3.6584172943363004E-2</v>
      </c>
      <c r="I1395" s="2"/>
      <c r="J1395" s="2">
        <f t="shared" si="575"/>
        <v>0.49104959405262644</v>
      </c>
      <c r="K1395" s="2">
        <f t="shared" si="576"/>
        <v>0.45446542110926341</v>
      </c>
      <c r="L1395" s="2">
        <f t="shared" si="577"/>
        <v>4.0007825491538689E-2</v>
      </c>
      <c r="M1395" s="2">
        <f t="shared" si="578"/>
        <v>1.4477159346571407E-2</v>
      </c>
      <c r="N1395" s="1">
        <v>5020</v>
      </c>
      <c r="O1395" s="1">
        <v>4646</v>
      </c>
      <c r="P1395" s="1">
        <v>409</v>
      </c>
      <c r="Q1395" s="1">
        <v>95</v>
      </c>
      <c r="R1395" s="1">
        <v>32</v>
      </c>
      <c r="S1395" s="1">
        <v>7</v>
      </c>
      <c r="T1395" s="1">
        <v>10</v>
      </c>
      <c r="U1395" s="1">
        <v>0</v>
      </c>
      <c r="V1395" s="1">
        <v>4</v>
      </c>
      <c r="AG1395" s="7">
        <f>IF(Q1395&gt;0,RANK(Q1395,(N1395:P1395,Q1395:AE1395)),0)</f>
        <v>4</v>
      </c>
      <c r="AH1395" s="7">
        <f>IF(R1395&gt;0,RANK(R1395,(N1395:P1395,Q1395:AE1395)),0)</f>
        <v>5</v>
      </c>
      <c r="AI1395" s="7">
        <f>IF(T1395&gt;0,RANK(T1395,(N1395:P1395,Q1395:AE1395)),0)</f>
        <v>6</v>
      </c>
      <c r="AJ1395" s="7">
        <f>IF(S1395&gt;0,RANK(S1395,(N1395:P1395,Q1395:AE1395)),0)</f>
        <v>7</v>
      </c>
      <c r="AK1395" s="2">
        <f t="shared" si="579"/>
        <v>9.2927712021911371E-3</v>
      </c>
      <c r="AL1395" s="2">
        <f t="shared" si="580"/>
        <v>3.1301966154749093E-3</v>
      </c>
      <c r="AM1395" s="2">
        <f t="shared" si="581"/>
        <v>9.7818644233590925E-4</v>
      </c>
      <c r="AN1395" s="2">
        <f t="shared" si="582"/>
        <v>6.8473050963513643E-4</v>
      </c>
      <c r="AP1395" t="s">
        <v>1337</v>
      </c>
      <c r="AQ1395" t="s">
        <v>2974</v>
      </c>
      <c r="AT1395" s="93" t="s">
        <v>853</v>
      </c>
      <c r="AU1395" s="92" t="s">
        <v>130</v>
      </c>
      <c r="AV1395" s="83" t="str">
        <f t="shared" si="583"/>
        <v>27045</v>
      </c>
      <c r="AX1395" s="7" t="s">
        <v>3753</v>
      </c>
    </row>
    <row r="1396" spans="1:50" hidden="1" outlineLevel="1">
      <c r="A1396" t="s">
        <v>1216</v>
      </c>
      <c r="B1396" t="s">
        <v>2974</v>
      </c>
      <c r="C1396" s="1">
        <f t="shared" si="572"/>
        <v>16139</v>
      </c>
      <c r="D1396" s="7">
        <f>RANK(N1396,(N1396:P1396,Q1396:AE1396))</f>
        <v>1</v>
      </c>
      <c r="E1396" s="7">
        <f>RANK(O1396,(N1396:P1396,Q1396:AE1396))</f>
        <v>2</v>
      </c>
      <c r="F1396" s="7">
        <f>IF(P1396&gt;0,RANK(P1396,(N1396:P1396,Q1396:AE1396)),0)</f>
        <v>3</v>
      </c>
      <c r="G1396" s="1">
        <f t="shared" si="573"/>
        <v>1671</v>
      </c>
      <c r="H1396" s="2">
        <f t="shared" si="574"/>
        <v>0.10353801350765227</v>
      </c>
      <c r="I1396" s="2"/>
      <c r="J1396" s="2">
        <f t="shared" si="575"/>
        <v>0.52754197905694278</v>
      </c>
      <c r="K1396" s="2">
        <f t="shared" si="576"/>
        <v>0.42400396554929054</v>
      </c>
      <c r="L1396" s="2">
        <f t="shared" si="577"/>
        <v>3.4388747753888095E-2</v>
      </c>
      <c r="M1396" s="2">
        <f t="shared" si="578"/>
        <v>1.4065307639878587E-2</v>
      </c>
      <c r="N1396" s="1">
        <v>8514</v>
      </c>
      <c r="O1396" s="1">
        <v>6843</v>
      </c>
      <c r="P1396" s="1">
        <v>555</v>
      </c>
      <c r="Q1396" s="1">
        <v>138</v>
      </c>
      <c r="R1396" s="1">
        <v>33</v>
      </c>
      <c r="S1396" s="1">
        <v>29</v>
      </c>
      <c r="T1396" s="1">
        <v>20</v>
      </c>
      <c r="U1396" s="1">
        <v>0</v>
      </c>
      <c r="V1396" s="1">
        <v>7</v>
      </c>
      <c r="AG1396" s="7">
        <f>IF(Q1396&gt;0,RANK(Q1396,(N1396:P1396,Q1396:AE1396)),0)</f>
        <v>4</v>
      </c>
      <c r="AH1396" s="7">
        <f>IF(R1396&gt;0,RANK(R1396,(N1396:P1396,Q1396:AE1396)),0)</f>
        <v>5</v>
      </c>
      <c r="AI1396" s="7">
        <f>IF(T1396&gt;0,RANK(T1396,(N1396:P1396,Q1396:AE1396)),0)</f>
        <v>7</v>
      </c>
      <c r="AJ1396" s="7">
        <f>IF(S1396&gt;0,RANK(S1396,(N1396:P1396,Q1396:AE1396)),0)</f>
        <v>6</v>
      </c>
      <c r="AK1396" s="2">
        <f t="shared" si="579"/>
        <v>8.5507156577235271E-3</v>
      </c>
      <c r="AL1396" s="2">
        <f t="shared" si="580"/>
        <v>2.0447363529338867E-3</v>
      </c>
      <c r="AM1396" s="2">
        <f t="shared" si="581"/>
        <v>1.2392341532932647E-3</v>
      </c>
      <c r="AN1396" s="2">
        <f t="shared" si="582"/>
        <v>1.796889522275234E-3</v>
      </c>
      <c r="AP1396" t="s">
        <v>1216</v>
      </c>
      <c r="AQ1396" t="s">
        <v>2974</v>
      </c>
      <c r="AT1396" s="93" t="s">
        <v>853</v>
      </c>
      <c r="AU1396" s="92" t="s">
        <v>131</v>
      </c>
      <c r="AV1396" s="83" t="str">
        <f t="shared" si="583"/>
        <v>27047</v>
      </c>
      <c r="AX1396" s="7" t="s">
        <v>3753</v>
      </c>
    </row>
    <row r="1397" spans="1:50" hidden="1" outlineLevel="1">
      <c r="A1397" t="s">
        <v>62</v>
      </c>
      <c r="B1397" t="s">
        <v>2974</v>
      </c>
      <c r="C1397" s="1">
        <f t="shared" si="572"/>
        <v>22257</v>
      </c>
      <c r="D1397" s="7">
        <f>RANK(N1397,(N1397:P1397,Q1397:AE1397))</f>
        <v>2</v>
      </c>
      <c r="E1397" s="7">
        <f>RANK(O1397,(N1397:P1397,Q1397:AE1397))</f>
        <v>1</v>
      </c>
      <c r="F1397" s="7">
        <f>IF(P1397&gt;0,RANK(P1397,(N1397:P1397,Q1397:AE1397)),0)</f>
        <v>3</v>
      </c>
      <c r="G1397" s="1">
        <f t="shared" si="573"/>
        <v>871</v>
      </c>
      <c r="H1397" s="2">
        <f t="shared" si="574"/>
        <v>3.913375567237274E-2</v>
      </c>
      <c r="I1397" s="2"/>
      <c r="J1397" s="2">
        <f t="shared" si="575"/>
        <v>0.44844318641326325</v>
      </c>
      <c r="K1397" s="2">
        <f t="shared" si="576"/>
        <v>0.48757694208563596</v>
      </c>
      <c r="L1397" s="2">
        <f t="shared" si="577"/>
        <v>4.9108145751898279E-2</v>
      </c>
      <c r="M1397" s="2">
        <f t="shared" si="578"/>
        <v>1.487172574920257E-2</v>
      </c>
      <c r="N1397" s="1">
        <v>9981</v>
      </c>
      <c r="O1397" s="1">
        <v>10852</v>
      </c>
      <c r="P1397" s="1">
        <v>1093</v>
      </c>
      <c r="Q1397" s="1">
        <v>233</v>
      </c>
      <c r="R1397" s="1">
        <v>34</v>
      </c>
      <c r="S1397" s="1">
        <v>34</v>
      </c>
      <c r="T1397" s="1">
        <v>20</v>
      </c>
      <c r="U1397" s="1">
        <v>0</v>
      </c>
      <c r="V1397" s="1">
        <v>10</v>
      </c>
      <c r="AG1397" s="7">
        <f>IF(Q1397&gt;0,RANK(Q1397,(N1397:P1397,Q1397:AE1397)),0)</f>
        <v>4</v>
      </c>
      <c r="AH1397" s="7">
        <f>IF(R1397&gt;0,RANK(R1397,(N1397:P1397,Q1397:AE1397)),0)</f>
        <v>5</v>
      </c>
      <c r="AI1397" s="7">
        <f>IF(T1397&gt;0,RANK(T1397,(N1397:P1397,Q1397:AE1397)),0)</f>
        <v>7</v>
      </c>
      <c r="AJ1397" s="7">
        <f>IF(S1397&gt;0,RANK(S1397,(N1397:P1397,Q1397:AE1397)),0)</f>
        <v>5</v>
      </c>
      <c r="AK1397" s="2">
        <f t="shared" si="579"/>
        <v>1.0468616614997529E-2</v>
      </c>
      <c r="AL1397" s="2">
        <f t="shared" si="580"/>
        <v>1.5276092914588669E-3</v>
      </c>
      <c r="AM1397" s="2">
        <f t="shared" si="581"/>
        <v>8.9859370085815693E-4</v>
      </c>
      <c r="AN1397" s="2">
        <f t="shared" si="582"/>
        <v>1.5276092914588669E-3</v>
      </c>
      <c r="AP1397" t="s">
        <v>62</v>
      </c>
      <c r="AQ1397" t="s">
        <v>2974</v>
      </c>
      <c r="AT1397" s="93" t="s">
        <v>853</v>
      </c>
      <c r="AU1397" s="92" t="s">
        <v>132</v>
      </c>
      <c r="AV1397" s="83" t="str">
        <f t="shared" si="583"/>
        <v>27049</v>
      </c>
      <c r="AX1397" s="7" t="s">
        <v>3753</v>
      </c>
    </row>
    <row r="1398" spans="1:50" hidden="1" outlineLevel="1">
      <c r="A1398" t="s">
        <v>3189</v>
      </c>
      <c r="B1398" t="s">
        <v>2974</v>
      </c>
      <c r="C1398" s="1">
        <f t="shared" si="572"/>
        <v>3624</v>
      </c>
      <c r="D1398" s="7">
        <f>RANK(N1398,(N1398:P1398,Q1398:AE1398))</f>
        <v>2</v>
      </c>
      <c r="E1398" s="7">
        <f>RANK(O1398,(N1398:P1398,Q1398:AE1398))</f>
        <v>1</v>
      </c>
      <c r="F1398" s="7">
        <f>IF(P1398&gt;0,RANK(P1398,(N1398:P1398,Q1398:AE1398)),0)</f>
        <v>3</v>
      </c>
      <c r="G1398" s="1">
        <f t="shared" si="573"/>
        <v>297</v>
      </c>
      <c r="H1398" s="2">
        <f t="shared" si="574"/>
        <v>8.1953642384105962E-2</v>
      </c>
      <c r="I1398" s="2"/>
      <c r="J1398" s="2">
        <f t="shared" si="575"/>
        <v>0.41583885209713023</v>
      </c>
      <c r="K1398" s="2">
        <f t="shared" si="576"/>
        <v>0.49779249448123619</v>
      </c>
      <c r="L1398" s="2">
        <f t="shared" si="577"/>
        <v>5.9050772626931571E-2</v>
      </c>
      <c r="M1398" s="2">
        <f t="shared" si="578"/>
        <v>2.7317880794702008E-2</v>
      </c>
      <c r="N1398" s="1">
        <v>1507</v>
      </c>
      <c r="O1398" s="1">
        <v>1804</v>
      </c>
      <c r="P1398" s="1">
        <v>214</v>
      </c>
      <c r="Q1398" s="1">
        <v>81</v>
      </c>
      <c r="R1398" s="1">
        <v>4</v>
      </c>
      <c r="S1398" s="1">
        <v>5</v>
      </c>
      <c r="T1398" s="1">
        <v>7</v>
      </c>
      <c r="U1398" s="1">
        <v>0</v>
      </c>
      <c r="V1398" s="1">
        <v>2</v>
      </c>
      <c r="AG1398" s="7">
        <f>IF(Q1398&gt;0,RANK(Q1398,(N1398:P1398,Q1398:AE1398)),0)</f>
        <v>4</v>
      </c>
      <c r="AH1398" s="7">
        <f>IF(R1398&gt;0,RANK(R1398,(N1398:P1398,Q1398:AE1398)),0)</f>
        <v>7</v>
      </c>
      <c r="AI1398" s="7">
        <f>IF(T1398&gt;0,RANK(T1398,(N1398:P1398,Q1398:AE1398)),0)</f>
        <v>5</v>
      </c>
      <c r="AJ1398" s="7">
        <f>IF(S1398&gt;0,RANK(S1398,(N1398:P1398,Q1398:AE1398)),0)</f>
        <v>6</v>
      </c>
      <c r="AK1398" s="2">
        <f t="shared" si="579"/>
        <v>2.2350993377483443E-2</v>
      </c>
      <c r="AL1398" s="2">
        <f t="shared" si="580"/>
        <v>1.1037527593818985E-3</v>
      </c>
      <c r="AM1398" s="2">
        <f t="shared" si="581"/>
        <v>1.9315673289183224E-3</v>
      </c>
      <c r="AN1398" s="2">
        <f t="shared" si="582"/>
        <v>1.3796909492273732E-3</v>
      </c>
      <c r="AP1398" t="s">
        <v>3189</v>
      </c>
      <c r="AQ1398" t="s">
        <v>2974</v>
      </c>
      <c r="AT1398" s="93" t="s">
        <v>853</v>
      </c>
      <c r="AU1398" s="92" t="s">
        <v>658</v>
      </c>
      <c r="AV1398" s="83" t="str">
        <f t="shared" si="583"/>
        <v>27051</v>
      </c>
      <c r="AX1398" s="7" t="s">
        <v>3753</v>
      </c>
    </row>
    <row r="1399" spans="1:50" hidden="1" outlineLevel="1">
      <c r="A1399" t="s">
        <v>1360</v>
      </c>
      <c r="B1399" t="s">
        <v>2974</v>
      </c>
      <c r="C1399" s="1">
        <f t="shared" si="572"/>
        <v>573846</v>
      </c>
      <c r="D1399" s="7">
        <f>RANK(N1399,(N1399:P1399,Q1399:AE1399))</f>
        <v>1</v>
      </c>
      <c r="E1399" s="7">
        <f>RANK(O1399,(N1399:P1399,Q1399:AE1399))</f>
        <v>2</v>
      </c>
      <c r="F1399" s="7">
        <f>IF(P1399&gt;0,RANK(P1399,(N1399:P1399,Q1399:AE1399)),0)</f>
        <v>3</v>
      </c>
      <c r="G1399" s="1">
        <f t="shared" si="573"/>
        <v>81942</v>
      </c>
      <c r="H1399" s="2">
        <f t="shared" si="574"/>
        <v>0.14279440825587353</v>
      </c>
      <c r="I1399" s="2"/>
      <c r="J1399" s="2">
        <f t="shared" si="575"/>
        <v>0.53603057266235188</v>
      </c>
      <c r="K1399" s="2">
        <f t="shared" si="576"/>
        <v>0.39323616440647841</v>
      </c>
      <c r="L1399" s="2">
        <f t="shared" si="577"/>
        <v>6.2009668099106727E-2</v>
      </c>
      <c r="M1399" s="2">
        <f t="shared" si="578"/>
        <v>8.7235948320629891E-3</v>
      </c>
      <c r="N1399" s="1">
        <v>307599</v>
      </c>
      <c r="O1399" s="1">
        <v>225657</v>
      </c>
      <c r="P1399" s="1">
        <v>35584</v>
      </c>
      <c r="Q1399" s="1">
        <v>2300</v>
      </c>
      <c r="R1399" s="1">
        <v>1537</v>
      </c>
      <c r="S1399" s="1">
        <v>504</v>
      </c>
      <c r="T1399" s="1">
        <v>486</v>
      </c>
      <c r="U1399" s="1">
        <v>3</v>
      </c>
      <c r="V1399" s="1">
        <v>176</v>
      </c>
      <c r="AG1399" s="7">
        <f>IF(Q1399&gt;0,RANK(Q1399,(N1399:P1399,Q1399:AE1399)),0)</f>
        <v>4</v>
      </c>
      <c r="AH1399" s="7">
        <f>IF(R1399&gt;0,RANK(R1399,(N1399:P1399,Q1399:AE1399)),0)</f>
        <v>5</v>
      </c>
      <c r="AI1399" s="7">
        <f>IF(T1399&gt;0,RANK(T1399,(N1399:P1399,Q1399:AE1399)),0)</f>
        <v>7</v>
      </c>
      <c r="AJ1399" s="7">
        <f>IF(S1399&gt;0,RANK(S1399,(N1399:P1399,Q1399:AE1399)),0)</f>
        <v>6</v>
      </c>
      <c r="AK1399" s="2">
        <f t="shared" si="579"/>
        <v>4.0080439699849788E-3</v>
      </c>
      <c r="AL1399" s="2">
        <f t="shared" si="580"/>
        <v>2.6784189486377878E-3</v>
      </c>
      <c r="AM1399" s="2">
        <f t="shared" si="581"/>
        <v>8.469171171359563E-4</v>
      </c>
      <c r="AN1399" s="2">
        <f t="shared" si="582"/>
        <v>8.7828441777062138E-4</v>
      </c>
      <c r="AP1399" t="s">
        <v>1360</v>
      </c>
      <c r="AQ1399" t="s">
        <v>2974</v>
      </c>
      <c r="AT1399" s="93" t="s">
        <v>853</v>
      </c>
      <c r="AU1399" s="92" t="s">
        <v>659</v>
      </c>
      <c r="AV1399" s="83" t="str">
        <f t="shared" si="583"/>
        <v>27053</v>
      </c>
      <c r="AX1399" s="7" t="s">
        <v>3753</v>
      </c>
    </row>
    <row r="1400" spans="1:50" hidden="1" outlineLevel="1">
      <c r="A1400" t="s">
        <v>2179</v>
      </c>
      <c r="B1400" t="s">
        <v>2974</v>
      </c>
      <c r="C1400" s="1">
        <f t="shared" si="572"/>
        <v>10167</v>
      </c>
      <c r="D1400" s="7">
        <f>RANK(N1400,(N1400:P1400,Q1400:AE1400))</f>
        <v>2</v>
      </c>
      <c r="E1400" s="7">
        <f>RANK(O1400,(N1400:P1400,Q1400:AE1400))</f>
        <v>1</v>
      </c>
      <c r="F1400" s="7">
        <f>IF(P1400&gt;0,RANK(P1400,(N1400:P1400,Q1400:AE1400)),0)</f>
        <v>3</v>
      </c>
      <c r="G1400" s="1">
        <f t="shared" si="573"/>
        <v>575</v>
      </c>
      <c r="H1400" s="2">
        <f t="shared" si="574"/>
        <v>5.6555522769745258E-2</v>
      </c>
      <c r="I1400" s="2"/>
      <c r="J1400" s="2">
        <f t="shared" si="575"/>
        <v>0.44280515392937936</v>
      </c>
      <c r="K1400" s="2">
        <f t="shared" si="576"/>
        <v>0.49936067669912459</v>
      </c>
      <c r="L1400" s="2">
        <f t="shared" si="577"/>
        <v>4.1408478410543917E-2</v>
      </c>
      <c r="M1400" s="2">
        <f t="shared" si="578"/>
        <v>1.642569096095213E-2</v>
      </c>
      <c r="N1400" s="1">
        <v>4502</v>
      </c>
      <c r="O1400" s="1">
        <v>5077</v>
      </c>
      <c r="P1400" s="1">
        <v>421</v>
      </c>
      <c r="Q1400" s="1">
        <v>117</v>
      </c>
      <c r="R1400" s="1">
        <v>28</v>
      </c>
      <c r="S1400" s="1">
        <v>10</v>
      </c>
      <c r="T1400" s="1">
        <v>9</v>
      </c>
      <c r="U1400" s="1">
        <v>0</v>
      </c>
      <c r="V1400" s="1">
        <v>3</v>
      </c>
      <c r="AG1400" s="7">
        <f>IF(Q1400&gt;0,RANK(Q1400,(N1400:P1400,Q1400:AE1400)),0)</f>
        <v>4</v>
      </c>
      <c r="AH1400" s="7">
        <f>IF(R1400&gt;0,RANK(R1400,(N1400:P1400,Q1400:AE1400)),0)</f>
        <v>5</v>
      </c>
      <c r="AI1400" s="7">
        <f>IF(T1400&gt;0,RANK(T1400,(N1400:P1400,Q1400:AE1400)),0)</f>
        <v>7</v>
      </c>
      <c r="AJ1400" s="7">
        <f>IF(S1400&gt;0,RANK(S1400,(N1400:P1400,Q1400:AE1400)),0)</f>
        <v>6</v>
      </c>
      <c r="AK1400" s="2">
        <f t="shared" si="579"/>
        <v>1.150781941575686E-2</v>
      </c>
      <c r="AL1400" s="2">
        <f t="shared" si="580"/>
        <v>2.754008065309334E-3</v>
      </c>
      <c r="AM1400" s="2">
        <f t="shared" si="581"/>
        <v>8.8521687813514314E-4</v>
      </c>
      <c r="AN1400" s="2">
        <f t="shared" si="582"/>
        <v>9.835743090390479E-4</v>
      </c>
      <c r="AP1400" t="s">
        <v>2179</v>
      </c>
      <c r="AQ1400" t="s">
        <v>2974</v>
      </c>
      <c r="AT1400" s="93" t="s">
        <v>853</v>
      </c>
      <c r="AU1400" s="92" t="s">
        <v>660</v>
      </c>
      <c r="AV1400" s="83" t="str">
        <f t="shared" si="583"/>
        <v>27055</v>
      </c>
      <c r="AX1400" s="7" t="s">
        <v>3753</v>
      </c>
    </row>
    <row r="1401" spans="1:50" hidden="1" outlineLevel="1">
      <c r="A1401" t="s">
        <v>2027</v>
      </c>
      <c r="B1401" t="s">
        <v>2974</v>
      </c>
      <c r="C1401" s="1">
        <f t="shared" si="572"/>
        <v>9613</v>
      </c>
      <c r="D1401" s="7">
        <f>RANK(N1401,(N1401:P1401,Q1401:AE1401))</f>
        <v>2</v>
      </c>
      <c r="E1401" s="7">
        <f>RANK(O1401,(N1401:P1401,Q1401:AE1401))</f>
        <v>1</v>
      </c>
      <c r="F1401" s="7">
        <f>IF(P1401&gt;0,RANK(P1401,(N1401:P1401,Q1401:AE1401)),0)</f>
        <v>3</v>
      </c>
      <c r="G1401" s="1">
        <f t="shared" si="573"/>
        <v>1675</v>
      </c>
      <c r="H1401" s="2">
        <f t="shared" si="574"/>
        <v>0.17424321231665452</v>
      </c>
      <c r="I1401" s="2"/>
      <c r="J1401" s="2">
        <f t="shared" si="575"/>
        <v>0.37782169978154584</v>
      </c>
      <c r="K1401" s="2">
        <f t="shared" si="576"/>
        <v>0.5520649120982003</v>
      </c>
      <c r="L1401" s="2">
        <f t="shared" si="577"/>
        <v>5.0348486424633312E-2</v>
      </c>
      <c r="M1401" s="2">
        <f t="shared" si="578"/>
        <v>1.9764901695620604E-2</v>
      </c>
      <c r="N1401" s="1">
        <v>3632</v>
      </c>
      <c r="O1401" s="1">
        <v>5307</v>
      </c>
      <c r="P1401" s="1">
        <v>484</v>
      </c>
      <c r="Q1401" s="1">
        <v>131</v>
      </c>
      <c r="R1401" s="1">
        <v>25</v>
      </c>
      <c r="S1401" s="1">
        <v>14</v>
      </c>
      <c r="T1401" s="1">
        <v>12</v>
      </c>
      <c r="U1401" s="1">
        <v>2</v>
      </c>
      <c r="V1401" s="1">
        <v>6</v>
      </c>
      <c r="AG1401" s="7">
        <f>IF(Q1401&gt;0,RANK(Q1401,(N1401:P1401,Q1401:AE1401)),0)</f>
        <v>4</v>
      </c>
      <c r="AH1401" s="7">
        <f>IF(R1401&gt;0,RANK(R1401,(N1401:P1401,Q1401:AE1401)),0)</f>
        <v>5</v>
      </c>
      <c r="AI1401" s="7">
        <f>IF(T1401&gt;0,RANK(T1401,(N1401:P1401,Q1401:AE1401)),0)</f>
        <v>7</v>
      </c>
      <c r="AJ1401" s="7">
        <f>IF(S1401&gt;0,RANK(S1401,(N1401:P1401,Q1401:AE1401)),0)</f>
        <v>6</v>
      </c>
      <c r="AK1401" s="2">
        <f t="shared" si="579"/>
        <v>1.3627379590138355E-2</v>
      </c>
      <c r="AL1401" s="2">
        <f t="shared" si="580"/>
        <v>2.6006449599500678E-3</v>
      </c>
      <c r="AM1401" s="2">
        <f t="shared" si="581"/>
        <v>1.2483095807760325E-3</v>
      </c>
      <c r="AN1401" s="2">
        <f t="shared" si="582"/>
        <v>1.4563611775720378E-3</v>
      </c>
      <c r="AP1401" t="s">
        <v>2027</v>
      </c>
      <c r="AQ1401" t="s">
        <v>2974</v>
      </c>
      <c r="AT1401" s="93" t="s">
        <v>853</v>
      </c>
      <c r="AU1401" s="92" t="s">
        <v>199</v>
      </c>
      <c r="AV1401" s="83" t="str">
        <f t="shared" si="583"/>
        <v>27057</v>
      </c>
      <c r="AX1401" s="7" t="s">
        <v>3753</v>
      </c>
    </row>
    <row r="1402" spans="1:50" hidden="1" outlineLevel="1">
      <c r="A1402" t="s">
        <v>1661</v>
      </c>
      <c r="B1402" t="s">
        <v>2974</v>
      </c>
      <c r="C1402" s="1">
        <f t="shared" si="572"/>
        <v>14929</v>
      </c>
      <c r="D1402" s="7">
        <f>RANK(N1402,(N1402:P1402,Q1402:AE1402))</f>
        <v>2</v>
      </c>
      <c r="E1402" s="7">
        <f>RANK(O1402,(N1402:P1402,Q1402:AE1402))</f>
        <v>1</v>
      </c>
      <c r="F1402" s="7">
        <f>IF(P1402&gt;0,RANK(P1402,(N1402:P1402,Q1402:AE1402)),0)</f>
        <v>3</v>
      </c>
      <c r="G1402" s="1">
        <f t="shared" si="573"/>
        <v>1421</v>
      </c>
      <c r="H1402" s="2">
        <f t="shared" si="574"/>
        <v>9.5183870319512365E-2</v>
      </c>
      <c r="I1402" s="2"/>
      <c r="J1402" s="2">
        <f t="shared" si="575"/>
        <v>0.41844731730189566</v>
      </c>
      <c r="K1402" s="2">
        <f t="shared" si="576"/>
        <v>0.51363118762140803</v>
      </c>
      <c r="L1402" s="2">
        <f t="shared" si="577"/>
        <v>5.0438743385357358E-2</v>
      </c>
      <c r="M1402" s="2">
        <f t="shared" si="578"/>
        <v>1.7482751691338956E-2</v>
      </c>
      <c r="N1402" s="1">
        <v>6247</v>
      </c>
      <c r="O1402" s="1">
        <v>7668</v>
      </c>
      <c r="P1402" s="1">
        <v>753</v>
      </c>
      <c r="Q1402" s="1">
        <v>175</v>
      </c>
      <c r="R1402" s="1">
        <v>39</v>
      </c>
      <c r="S1402" s="1">
        <v>18</v>
      </c>
      <c r="T1402" s="1">
        <v>18</v>
      </c>
      <c r="U1402" s="1">
        <v>0</v>
      </c>
      <c r="V1402" s="1">
        <v>11</v>
      </c>
      <c r="AG1402" s="7">
        <f>IF(Q1402&gt;0,RANK(Q1402,(N1402:P1402,Q1402:AE1402)),0)</f>
        <v>4</v>
      </c>
      <c r="AH1402" s="7">
        <f>IF(R1402&gt;0,RANK(R1402,(N1402:P1402,Q1402:AE1402)),0)</f>
        <v>5</v>
      </c>
      <c r="AI1402" s="7">
        <f>IF(T1402&gt;0,RANK(T1402,(N1402:P1402,Q1402:AE1402)),0)</f>
        <v>6</v>
      </c>
      <c r="AJ1402" s="7">
        <f>IF(S1402&gt;0,RANK(S1402,(N1402:P1402,Q1402:AE1402)),0)</f>
        <v>6</v>
      </c>
      <c r="AK1402" s="2">
        <f t="shared" si="579"/>
        <v>1.1722151517181326E-2</v>
      </c>
      <c r="AL1402" s="2">
        <f t="shared" si="580"/>
        <v>2.6123651952575525E-3</v>
      </c>
      <c r="AM1402" s="2">
        <f t="shared" si="581"/>
        <v>1.2057070131957935E-3</v>
      </c>
      <c r="AN1402" s="2">
        <f t="shared" si="582"/>
        <v>1.2057070131957935E-3</v>
      </c>
      <c r="AP1402" t="s">
        <v>1661</v>
      </c>
      <c r="AQ1402" t="s">
        <v>2974</v>
      </c>
      <c r="AT1402" s="93" t="s">
        <v>853</v>
      </c>
      <c r="AU1402" s="92" t="s">
        <v>200</v>
      </c>
      <c r="AV1402" s="83" t="str">
        <f t="shared" si="583"/>
        <v>27059</v>
      </c>
      <c r="AX1402" s="7" t="s">
        <v>3753</v>
      </c>
    </row>
    <row r="1403" spans="1:50" hidden="1" outlineLevel="1">
      <c r="A1403" t="s">
        <v>393</v>
      </c>
      <c r="B1403" t="s">
        <v>2974</v>
      </c>
      <c r="C1403" s="1">
        <f t="shared" si="572"/>
        <v>21714</v>
      </c>
      <c r="D1403" s="7">
        <f>RANK(N1403,(N1403:P1403,Q1403:AE1403))</f>
        <v>1</v>
      </c>
      <c r="E1403" s="7">
        <f>RANK(O1403,(N1403:P1403,Q1403:AE1403))</f>
        <v>2</v>
      </c>
      <c r="F1403" s="7">
        <f>IF(P1403&gt;0,RANK(P1403,(N1403:P1403,Q1403:AE1403)),0)</f>
        <v>3</v>
      </c>
      <c r="G1403" s="1">
        <f t="shared" si="573"/>
        <v>1038</v>
      </c>
      <c r="H1403" s="2">
        <f t="shared" si="574"/>
        <v>4.7803260569218013E-2</v>
      </c>
      <c r="I1403" s="2"/>
      <c r="J1403" s="2">
        <f t="shared" si="575"/>
        <v>0.48738141291332782</v>
      </c>
      <c r="K1403" s="2">
        <f t="shared" si="576"/>
        <v>0.4395781523441098</v>
      </c>
      <c r="L1403" s="2">
        <f t="shared" si="577"/>
        <v>5.2362531085935339E-2</v>
      </c>
      <c r="M1403" s="2">
        <f t="shared" si="578"/>
        <v>2.0677903656627049E-2</v>
      </c>
      <c r="N1403" s="1">
        <v>10583</v>
      </c>
      <c r="O1403" s="1">
        <v>9545</v>
      </c>
      <c r="P1403" s="1">
        <v>1137</v>
      </c>
      <c r="Q1403" s="1">
        <v>296</v>
      </c>
      <c r="R1403" s="1">
        <v>49</v>
      </c>
      <c r="S1403" s="1">
        <v>56</v>
      </c>
      <c r="T1403" s="1">
        <v>37</v>
      </c>
      <c r="U1403" s="1">
        <v>0</v>
      </c>
      <c r="V1403" s="1">
        <v>11</v>
      </c>
      <c r="AG1403" s="7">
        <f>IF(Q1403&gt;0,RANK(Q1403,(N1403:P1403,Q1403:AE1403)),0)</f>
        <v>4</v>
      </c>
      <c r="AH1403" s="7">
        <f>IF(R1403&gt;0,RANK(R1403,(N1403:P1403,Q1403:AE1403)),0)</f>
        <v>6</v>
      </c>
      <c r="AI1403" s="7">
        <f>IF(T1403&gt;0,RANK(T1403,(N1403:P1403,Q1403:AE1403)),0)</f>
        <v>7</v>
      </c>
      <c r="AJ1403" s="7">
        <f>IF(S1403&gt;0,RANK(S1403,(N1403:P1403,Q1403:AE1403)),0)</f>
        <v>5</v>
      </c>
      <c r="AK1403" s="2">
        <f t="shared" si="579"/>
        <v>1.3631758312609377E-2</v>
      </c>
      <c r="AL1403" s="2">
        <f t="shared" si="580"/>
        <v>2.2566086395873629E-3</v>
      </c>
      <c r="AM1403" s="2">
        <f t="shared" si="581"/>
        <v>1.7039697890761721E-3</v>
      </c>
      <c r="AN1403" s="2">
        <f t="shared" si="582"/>
        <v>2.5789813023855577E-3</v>
      </c>
      <c r="AP1403" t="s">
        <v>393</v>
      </c>
      <c r="AQ1403" t="s">
        <v>2974</v>
      </c>
      <c r="AT1403" s="93" t="s">
        <v>853</v>
      </c>
      <c r="AU1403" s="92" t="s">
        <v>201</v>
      </c>
      <c r="AV1403" s="83" t="str">
        <f t="shared" si="583"/>
        <v>27061</v>
      </c>
      <c r="AX1403" s="7" t="s">
        <v>3753</v>
      </c>
    </row>
    <row r="1404" spans="1:50" hidden="1" outlineLevel="1">
      <c r="A1404" t="s">
        <v>3023</v>
      </c>
      <c r="B1404" t="s">
        <v>2974</v>
      </c>
      <c r="C1404" s="1">
        <f t="shared" si="572"/>
        <v>5438</v>
      </c>
      <c r="D1404" s="7">
        <f>RANK(N1404,(N1404:P1404,Q1404:AE1404))</f>
        <v>2</v>
      </c>
      <c r="E1404" s="7">
        <f>RANK(O1404,(N1404:P1404,Q1404:AE1404))</f>
        <v>1</v>
      </c>
      <c r="F1404" s="7">
        <f>IF(P1404&gt;0,RANK(P1404,(N1404:P1404,Q1404:AE1404)),0)</f>
        <v>3</v>
      </c>
      <c r="G1404" s="1">
        <f t="shared" si="573"/>
        <v>409</v>
      </c>
      <c r="H1404" s="2">
        <f t="shared" si="574"/>
        <v>7.5211474806914314E-2</v>
      </c>
      <c r="I1404" s="2"/>
      <c r="J1404" s="2">
        <f t="shared" si="575"/>
        <v>0.43471864656123577</v>
      </c>
      <c r="K1404" s="2">
        <f t="shared" si="576"/>
        <v>0.50993012136815008</v>
      </c>
      <c r="L1404" s="2">
        <f t="shared" si="577"/>
        <v>3.5674880470761311E-2</v>
      </c>
      <c r="M1404" s="2">
        <f t="shared" si="578"/>
        <v>1.9676351599852787E-2</v>
      </c>
      <c r="N1404" s="1">
        <v>2364</v>
      </c>
      <c r="O1404" s="1">
        <v>2773</v>
      </c>
      <c r="P1404" s="1">
        <v>194</v>
      </c>
      <c r="Q1404" s="1">
        <v>77</v>
      </c>
      <c r="R1404" s="1">
        <v>6</v>
      </c>
      <c r="S1404" s="1">
        <v>10</v>
      </c>
      <c r="T1404" s="1">
        <v>10</v>
      </c>
      <c r="U1404" s="1">
        <v>0</v>
      </c>
      <c r="V1404" s="1">
        <v>4</v>
      </c>
      <c r="AG1404" s="7">
        <f>IF(Q1404&gt;0,RANK(Q1404,(N1404:P1404,Q1404:AE1404)),0)</f>
        <v>4</v>
      </c>
      <c r="AH1404" s="7">
        <f>IF(R1404&gt;0,RANK(R1404,(N1404:P1404,Q1404:AE1404)),0)</f>
        <v>7</v>
      </c>
      <c r="AI1404" s="7">
        <f>IF(T1404&gt;0,RANK(T1404,(N1404:P1404,Q1404:AE1404)),0)</f>
        <v>5</v>
      </c>
      <c r="AJ1404" s="7">
        <f>IF(S1404&gt;0,RANK(S1404,(N1404:P1404,Q1404:AE1404)),0)</f>
        <v>5</v>
      </c>
      <c r="AK1404" s="2">
        <f t="shared" si="579"/>
        <v>1.4159617506436189E-2</v>
      </c>
      <c r="AL1404" s="2">
        <f t="shared" si="580"/>
        <v>1.1033468186833395E-3</v>
      </c>
      <c r="AM1404" s="2">
        <f t="shared" si="581"/>
        <v>1.8389113644722325E-3</v>
      </c>
      <c r="AN1404" s="2">
        <f t="shared" si="582"/>
        <v>1.8389113644722325E-3</v>
      </c>
      <c r="AP1404" t="s">
        <v>3023</v>
      </c>
      <c r="AQ1404" t="s">
        <v>2974</v>
      </c>
      <c r="AT1404" s="93" t="s">
        <v>853</v>
      </c>
      <c r="AU1404" s="92" t="s">
        <v>202</v>
      </c>
      <c r="AV1404" s="83" t="str">
        <f t="shared" si="583"/>
        <v>27063</v>
      </c>
      <c r="AX1404" s="7" t="s">
        <v>3753</v>
      </c>
    </row>
    <row r="1405" spans="1:50" hidden="1" outlineLevel="1">
      <c r="A1405" t="s">
        <v>394</v>
      </c>
      <c r="B1405" t="s">
        <v>2974</v>
      </c>
      <c r="C1405" s="1">
        <f t="shared" ref="C1405:C1436" si="584">SUM(N1405:AE1405)</f>
        <v>6811</v>
      </c>
      <c r="D1405" s="7">
        <f>RANK(N1405,(N1405:P1405,Q1405:AE1405))</f>
        <v>2</v>
      </c>
      <c r="E1405" s="7">
        <f>RANK(O1405,(N1405:P1405,Q1405:AE1405))</f>
        <v>1</v>
      </c>
      <c r="F1405" s="7">
        <f>IF(P1405&gt;0,RANK(P1405,(N1405:P1405,Q1405:AE1405)),0)</f>
        <v>3</v>
      </c>
      <c r="G1405" s="1">
        <f t="shared" ref="G1405:G1436" si="585">IF(D1405=1,N1405,IF(E1405=1,O1405,P1405))-IF(D1405=2,N1405,IF(E1405=2,O1405,P1405))</f>
        <v>649</v>
      </c>
      <c r="H1405" s="2">
        <f t="shared" ref="H1405:H1436" si="586">G1405/C1405</f>
        <v>9.5287035677580387E-2</v>
      </c>
      <c r="I1405" s="2"/>
      <c r="J1405" s="2">
        <f t="shared" ref="J1405:J1436" si="587">IF($C1405=0,"-",N1405/$C1405)</f>
        <v>0.41565115254734986</v>
      </c>
      <c r="K1405" s="2">
        <f t="shared" ref="K1405:K1436" si="588">IF($C1405=0,"-",O1405/$C1405)</f>
        <v>0.51093818822493031</v>
      </c>
      <c r="L1405" s="2">
        <f t="shared" ref="L1405:L1436" si="589">IF($C1405=0,"-",P1405/$C1405)</f>
        <v>5.0506533548671267E-2</v>
      </c>
      <c r="M1405" s="2">
        <f t="shared" ref="M1405:M1436" si="590">IF(C1405=0,"-",(1-J1405-K1405-L1405))</f>
        <v>2.2904125679048565E-2</v>
      </c>
      <c r="N1405" s="1">
        <v>2831</v>
      </c>
      <c r="O1405" s="1">
        <v>3480</v>
      </c>
      <c r="P1405" s="1">
        <v>344</v>
      </c>
      <c r="Q1405" s="1">
        <v>108</v>
      </c>
      <c r="R1405" s="1">
        <v>17</v>
      </c>
      <c r="S1405" s="1">
        <v>11</v>
      </c>
      <c r="T1405" s="1">
        <v>11</v>
      </c>
      <c r="U1405" s="1">
        <v>0</v>
      </c>
      <c r="V1405" s="1">
        <v>9</v>
      </c>
      <c r="AG1405" s="7">
        <f>IF(Q1405&gt;0,RANK(Q1405,(N1405:P1405,Q1405:AE1405)),0)</f>
        <v>4</v>
      </c>
      <c r="AH1405" s="7">
        <f>IF(R1405&gt;0,RANK(R1405,(N1405:P1405,Q1405:AE1405)),0)</f>
        <v>5</v>
      </c>
      <c r="AI1405" s="7">
        <f>IF(T1405&gt;0,RANK(T1405,(N1405:P1405,Q1405:AE1405)),0)</f>
        <v>6</v>
      </c>
      <c r="AJ1405" s="7">
        <f>IF(S1405&gt;0,RANK(S1405,(N1405:P1405,Q1405:AE1405)),0)</f>
        <v>6</v>
      </c>
      <c r="AK1405" s="2">
        <f t="shared" ref="AK1405:AK1436" si="591">IF($C1405=0,"-",Q1405/$C1405)</f>
        <v>1.585670239318749E-2</v>
      </c>
      <c r="AL1405" s="2">
        <f t="shared" ref="AL1405:AL1436" si="592">IF($C1405=0,"-",R1405/$C1405)</f>
        <v>2.4959624137424756E-3</v>
      </c>
      <c r="AM1405" s="2">
        <f t="shared" ref="AM1405:AM1436" si="593">IF($C1405=0,"-",T1405/$C1405)</f>
        <v>1.6150345030098371E-3</v>
      </c>
      <c r="AN1405" s="2">
        <f t="shared" ref="AN1405:AN1436" si="594">IF($C1405=0,"-",S1405/$C1405)</f>
        <v>1.6150345030098371E-3</v>
      </c>
      <c r="AP1405" t="s">
        <v>394</v>
      </c>
      <c r="AQ1405" t="s">
        <v>2974</v>
      </c>
      <c r="AT1405" s="93" t="s">
        <v>853</v>
      </c>
      <c r="AU1405" s="92" t="s">
        <v>1482</v>
      </c>
      <c r="AV1405" s="83" t="str">
        <f t="shared" ref="AV1405:AV1436" si="595">AT1405&amp;AU1405</f>
        <v>27065</v>
      </c>
      <c r="AX1405" s="7" t="s">
        <v>3753</v>
      </c>
    </row>
    <row r="1406" spans="1:50" hidden="1" outlineLevel="1">
      <c r="A1406" t="s">
        <v>943</v>
      </c>
      <c r="B1406" t="s">
        <v>2974</v>
      </c>
      <c r="C1406" s="1">
        <f t="shared" si="584"/>
        <v>19285</v>
      </c>
      <c r="D1406" s="7">
        <f>RANK(N1406,(N1406:P1406,Q1406:AE1406))</f>
        <v>2</v>
      </c>
      <c r="E1406" s="7">
        <f>RANK(O1406,(N1406:P1406,Q1406:AE1406))</f>
        <v>1</v>
      </c>
      <c r="F1406" s="7">
        <f>IF(P1406&gt;0,RANK(P1406,(N1406:P1406,Q1406:AE1406)),0)</f>
        <v>3</v>
      </c>
      <c r="G1406" s="1">
        <f t="shared" si="585"/>
        <v>1806</v>
      </c>
      <c r="H1406" s="2">
        <f t="shared" si="586"/>
        <v>9.3647912885662432E-2</v>
      </c>
      <c r="I1406" s="2"/>
      <c r="J1406" s="2">
        <f t="shared" si="587"/>
        <v>0.42623800881514129</v>
      </c>
      <c r="K1406" s="2">
        <f t="shared" si="588"/>
        <v>0.51988592170080372</v>
      </c>
      <c r="L1406" s="2">
        <f t="shared" si="589"/>
        <v>3.806066891366347E-2</v>
      </c>
      <c r="M1406" s="2">
        <f t="shared" si="590"/>
        <v>1.5815400570391519E-2</v>
      </c>
      <c r="N1406" s="1">
        <v>8220</v>
      </c>
      <c r="O1406" s="1">
        <v>10026</v>
      </c>
      <c r="P1406" s="1">
        <v>734</v>
      </c>
      <c r="Q1406" s="1">
        <v>228</v>
      </c>
      <c r="R1406" s="1">
        <v>25</v>
      </c>
      <c r="S1406" s="1">
        <v>26</v>
      </c>
      <c r="T1406" s="1">
        <v>18</v>
      </c>
      <c r="U1406" s="1">
        <v>0</v>
      </c>
      <c r="V1406" s="1">
        <v>8</v>
      </c>
      <c r="AG1406" s="7">
        <f>IF(Q1406&gt;0,RANK(Q1406,(N1406:P1406,Q1406:AE1406)),0)</f>
        <v>4</v>
      </c>
      <c r="AH1406" s="7">
        <f>IF(R1406&gt;0,RANK(R1406,(N1406:P1406,Q1406:AE1406)),0)</f>
        <v>6</v>
      </c>
      <c r="AI1406" s="7">
        <f>IF(T1406&gt;0,RANK(T1406,(N1406:P1406,Q1406:AE1406)),0)</f>
        <v>7</v>
      </c>
      <c r="AJ1406" s="7">
        <f>IF(S1406&gt;0,RANK(S1406,(N1406:P1406,Q1406:AE1406)),0)</f>
        <v>5</v>
      </c>
      <c r="AK1406" s="2">
        <f t="shared" si="591"/>
        <v>1.1822660098522168E-2</v>
      </c>
      <c r="AL1406" s="2">
        <f t="shared" si="592"/>
        <v>1.2963443090484833E-3</v>
      </c>
      <c r="AM1406" s="2">
        <f t="shared" si="593"/>
        <v>9.3336790251490791E-4</v>
      </c>
      <c r="AN1406" s="2">
        <f t="shared" si="594"/>
        <v>1.3481980814104226E-3</v>
      </c>
      <c r="AP1406" t="s">
        <v>943</v>
      </c>
      <c r="AQ1406" t="s">
        <v>2974</v>
      </c>
      <c r="AT1406" s="93" t="s">
        <v>853</v>
      </c>
      <c r="AU1406" s="92" t="s">
        <v>1483</v>
      </c>
      <c r="AV1406" s="83" t="str">
        <f t="shared" si="595"/>
        <v>27067</v>
      </c>
      <c r="AX1406" s="7" t="s">
        <v>3753</v>
      </c>
    </row>
    <row r="1407" spans="1:50" hidden="1" outlineLevel="1">
      <c r="A1407" t="s">
        <v>893</v>
      </c>
      <c r="B1407" t="s">
        <v>2974</v>
      </c>
      <c r="C1407" s="1">
        <f t="shared" si="584"/>
        <v>2637</v>
      </c>
      <c r="D1407" s="7">
        <f>RANK(N1407,(N1407:P1407,Q1407:AE1407))</f>
        <v>2</v>
      </c>
      <c r="E1407" s="7">
        <f>RANK(O1407,(N1407:P1407,Q1407:AE1407))</f>
        <v>1</v>
      </c>
      <c r="F1407" s="7">
        <f>IF(P1407&gt;0,RANK(P1407,(N1407:P1407,Q1407:AE1407)),0)</f>
        <v>4</v>
      </c>
      <c r="G1407" s="1">
        <f t="shared" si="585"/>
        <v>246</v>
      </c>
      <c r="H1407" s="2">
        <f t="shared" si="586"/>
        <v>9.3287827076222976E-2</v>
      </c>
      <c r="I1407" s="2"/>
      <c r="J1407" s="2">
        <f t="shared" si="587"/>
        <v>0.41979522184300339</v>
      </c>
      <c r="K1407" s="2">
        <f t="shared" si="588"/>
        <v>0.5130830489192264</v>
      </c>
      <c r="L1407" s="2">
        <f t="shared" si="589"/>
        <v>2.578687902919985E-2</v>
      </c>
      <c r="M1407" s="2">
        <f t="shared" si="590"/>
        <v>4.1334850208570306E-2</v>
      </c>
      <c r="N1407" s="1">
        <v>1107</v>
      </c>
      <c r="O1407" s="1">
        <v>1353</v>
      </c>
      <c r="P1407" s="1">
        <v>68</v>
      </c>
      <c r="Q1407" s="1">
        <v>88</v>
      </c>
      <c r="R1407" s="1">
        <v>3</v>
      </c>
      <c r="S1407" s="1">
        <v>10</v>
      </c>
      <c r="T1407" s="1">
        <v>6</v>
      </c>
      <c r="U1407" s="1">
        <v>0</v>
      </c>
      <c r="V1407" s="1">
        <v>2</v>
      </c>
      <c r="AG1407" s="7">
        <f>IF(Q1407&gt;0,RANK(Q1407,(N1407:P1407,Q1407:AE1407)),0)</f>
        <v>3</v>
      </c>
      <c r="AH1407" s="7">
        <f>IF(R1407&gt;0,RANK(R1407,(N1407:P1407,Q1407:AE1407)),0)</f>
        <v>7</v>
      </c>
      <c r="AI1407" s="7">
        <f>IF(T1407&gt;0,RANK(T1407,(N1407:P1407,Q1407:AE1407)),0)</f>
        <v>6</v>
      </c>
      <c r="AJ1407" s="7">
        <f>IF(S1407&gt;0,RANK(S1407,(N1407:P1407,Q1407:AE1407)),0)</f>
        <v>5</v>
      </c>
      <c r="AK1407" s="2">
        <f t="shared" si="591"/>
        <v>3.3371255214258627E-2</v>
      </c>
      <c r="AL1407" s="2">
        <f t="shared" si="592"/>
        <v>1.1376564277588168E-3</v>
      </c>
      <c r="AM1407" s="2">
        <f t="shared" si="593"/>
        <v>2.2753128555176336E-3</v>
      </c>
      <c r="AN1407" s="2">
        <f t="shared" si="594"/>
        <v>3.7921880925293893E-3</v>
      </c>
      <c r="AP1407" t="s">
        <v>893</v>
      </c>
      <c r="AQ1407" t="s">
        <v>2974</v>
      </c>
      <c r="AT1407" s="93" t="s">
        <v>853</v>
      </c>
      <c r="AU1407" s="92" t="s">
        <v>1484</v>
      </c>
      <c r="AV1407" s="83" t="str">
        <f t="shared" si="595"/>
        <v>27069</v>
      </c>
      <c r="AX1407" s="7" t="s">
        <v>3753</v>
      </c>
    </row>
    <row r="1408" spans="1:50" hidden="1" outlineLevel="1">
      <c r="A1408" t="s">
        <v>894</v>
      </c>
      <c r="B1408" t="s">
        <v>2974</v>
      </c>
      <c r="C1408" s="1">
        <f t="shared" si="584"/>
        <v>6879</v>
      </c>
      <c r="D1408" s="7">
        <f>RANK(N1408,(N1408:P1408,Q1408:AE1408))</f>
        <v>2</v>
      </c>
      <c r="E1408" s="7">
        <f>RANK(O1408,(N1408:P1408,Q1408:AE1408))</f>
        <v>1</v>
      </c>
      <c r="F1408" s="7">
        <f>IF(P1408&gt;0,RANK(P1408,(N1408:P1408,Q1408:AE1408)),0)</f>
        <v>3</v>
      </c>
      <c r="G1408" s="1">
        <f t="shared" si="585"/>
        <v>620</v>
      </c>
      <c r="H1408" s="2">
        <f t="shared" si="586"/>
        <v>9.0129379270242768E-2</v>
      </c>
      <c r="I1408" s="2"/>
      <c r="J1408" s="2">
        <f t="shared" si="587"/>
        <v>0.42200901293792703</v>
      </c>
      <c r="K1408" s="2">
        <f t="shared" si="588"/>
        <v>0.51213839220816981</v>
      </c>
      <c r="L1408" s="2">
        <f t="shared" si="589"/>
        <v>4.3901729902602125E-2</v>
      </c>
      <c r="M1408" s="2">
        <f t="shared" si="590"/>
        <v>2.1950864951301031E-2</v>
      </c>
      <c r="N1408" s="1">
        <v>2903</v>
      </c>
      <c r="O1408" s="1">
        <v>3523</v>
      </c>
      <c r="P1408" s="1">
        <v>302</v>
      </c>
      <c r="Q1408" s="1">
        <v>101</v>
      </c>
      <c r="R1408" s="1">
        <v>18</v>
      </c>
      <c r="S1408" s="1">
        <v>10</v>
      </c>
      <c r="T1408" s="1">
        <v>15</v>
      </c>
      <c r="U1408" s="1">
        <v>0</v>
      </c>
      <c r="V1408" s="1">
        <v>7</v>
      </c>
      <c r="AG1408" s="7">
        <f>IF(Q1408&gt;0,RANK(Q1408,(N1408:P1408,Q1408:AE1408)),0)</f>
        <v>4</v>
      </c>
      <c r="AH1408" s="7">
        <f>IF(R1408&gt;0,RANK(R1408,(N1408:P1408,Q1408:AE1408)),0)</f>
        <v>5</v>
      </c>
      <c r="AI1408" s="7">
        <f>IF(T1408&gt;0,RANK(T1408,(N1408:P1408,Q1408:AE1408)),0)</f>
        <v>6</v>
      </c>
      <c r="AJ1408" s="7">
        <f>IF(S1408&gt;0,RANK(S1408,(N1408:P1408,Q1408:AE1408)),0)</f>
        <v>7</v>
      </c>
      <c r="AK1408" s="2">
        <f t="shared" si="591"/>
        <v>1.4682366623055677E-2</v>
      </c>
      <c r="AL1408" s="2">
        <f t="shared" si="592"/>
        <v>2.6166593981683385E-3</v>
      </c>
      <c r="AM1408" s="2">
        <f t="shared" si="593"/>
        <v>2.1805494984736152E-3</v>
      </c>
      <c r="AN1408" s="2">
        <f t="shared" si="594"/>
        <v>1.4536996656490768E-3</v>
      </c>
      <c r="AP1408" t="s">
        <v>894</v>
      </c>
      <c r="AQ1408" t="s">
        <v>2974</v>
      </c>
      <c r="AT1408" s="93" t="s">
        <v>853</v>
      </c>
      <c r="AU1408" s="92" t="s">
        <v>661</v>
      </c>
      <c r="AV1408" s="83" t="str">
        <f t="shared" si="595"/>
        <v>27071</v>
      </c>
      <c r="AX1408" s="7" t="s">
        <v>3753</v>
      </c>
    </row>
    <row r="1409" spans="1:50" hidden="1" outlineLevel="1">
      <c r="A1409" t="s">
        <v>3446</v>
      </c>
      <c r="B1409" t="s">
        <v>2974</v>
      </c>
      <c r="C1409" s="1">
        <f t="shared" si="584"/>
        <v>4453</v>
      </c>
      <c r="D1409" s="7">
        <f>RANK(N1409,(N1409:P1409,Q1409:AE1409))</f>
        <v>1</v>
      </c>
      <c r="E1409" s="7">
        <f>RANK(O1409,(N1409:P1409,Q1409:AE1409))</f>
        <v>2</v>
      </c>
      <c r="F1409" s="7">
        <f>IF(P1409&gt;0,RANK(P1409,(N1409:P1409,Q1409:AE1409)),0)</f>
        <v>3</v>
      </c>
      <c r="G1409" s="1">
        <f t="shared" si="585"/>
        <v>303</v>
      </c>
      <c r="H1409" s="2">
        <f t="shared" si="586"/>
        <v>6.8044015270604094E-2</v>
      </c>
      <c r="I1409" s="2"/>
      <c r="J1409" s="2">
        <f t="shared" si="587"/>
        <v>0.50392993487536497</v>
      </c>
      <c r="K1409" s="2">
        <f t="shared" si="588"/>
        <v>0.43588591960476086</v>
      </c>
      <c r="L1409" s="2">
        <f t="shared" si="589"/>
        <v>3.593083314619358E-2</v>
      </c>
      <c r="M1409" s="2">
        <f t="shared" si="590"/>
        <v>2.4253312373680586E-2</v>
      </c>
      <c r="N1409" s="1">
        <v>2244</v>
      </c>
      <c r="O1409" s="1">
        <v>1941</v>
      </c>
      <c r="P1409" s="1">
        <v>160</v>
      </c>
      <c r="Q1409" s="1">
        <v>87</v>
      </c>
      <c r="R1409" s="1">
        <v>7</v>
      </c>
      <c r="S1409" s="1">
        <v>7</v>
      </c>
      <c r="T1409" s="1">
        <v>4</v>
      </c>
      <c r="U1409" s="1">
        <v>0</v>
      </c>
      <c r="V1409" s="1">
        <v>3</v>
      </c>
      <c r="AG1409" s="7">
        <f>IF(Q1409&gt;0,RANK(Q1409,(N1409:P1409,Q1409:AE1409)),0)</f>
        <v>4</v>
      </c>
      <c r="AH1409" s="7">
        <f>IF(R1409&gt;0,RANK(R1409,(N1409:P1409,Q1409:AE1409)),0)</f>
        <v>5</v>
      </c>
      <c r="AI1409" s="7">
        <f>IF(T1409&gt;0,RANK(T1409,(N1409:P1409,Q1409:AE1409)),0)</f>
        <v>7</v>
      </c>
      <c r="AJ1409" s="7">
        <f>IF(S1409&gt;0,RANK(S1409,(N1409:P1409,Q1409:AE1409)),0)</f>
        <v>5</v>
      </c>
      <c r="AK1409" s="2">
        <f t="shared" si="591"/>
        <v>1.9537390523242756E-2</v>
      </c>
      <c r="AL1409" s="2">
        <f t="shared" si="592"/>
        <v>1.571973950145969E-3</v>
      </c>
      <c r="AM1409" s="2">
        <f t="shared" si="593"/>
        <v>8.9827082865483947E-4</v>
      </c>
      <c r="AN1409" s="2">
        <f t="shared" si="594"/>
        <v>1.571973950145969E-3</v>
      </c>
      <c r="AP1409" t="s">
        <v>3446</v>
      </c>
      <c r="AQ1409" t="s">
        <v>2974</v>
      </c>
      <c r="AT1409" s="93" t="s">
        <v>853</v>
      </c>
      <c r="AU1409" s="92" t="s">
        <v>662</v>
      </c>
      <c r="AV1409" s="83" t="str">
        <f t="shared" si="595"/>
        <v>27073</v>
      </c>
      <c r="AX1409" s="7" t="s">
        <v>3753</v>
      </c>
    </row>
    <row r="1410" spans="1:50" hidden="1" outlineLevel="1">
      <c r="A1410" t="s">
        <v>2034</v>
      </c>
      <c r="B1410" t="s">
        <v>2974</v>
      </c>
      <c r="C1410" s="1">
        <f t="shared" si="584"/>
        <v>6563</v>
      </c>
      <c r="D1410" s="7">
        <f>RANK(N1410,(N1410:P1410,Q1410:AE1410))</f>
        <v>1</v>
      </c>
      <c r="E1410" s="7">
        <f>RANK(O1410,(N1410:P1410,Q1410:AE1410))</f>
        <v>2</v>
      </c>
      <c r="F1410" s="7">
        <f>IF(P1410&gt;0,RANK(P1410,(N1410:P1410,Q1410:AE1410)),0)</f>
        <v>3</v>
      </c>
      <c r="G1410" s="1">
        <f t="shared" si="585"/>
        <v>1114</v>
      </c>
      <c r="H1410" s="2">
        <f t="shared" si="586"/>
        <v>0.16973944842297731</v>
      </c>
      <c r="I1410" s="2"/>
      <c r="J1410" s="2">
        <f t="shared" si="587"/>
        <v>0.54532987962821877</v>
      </c>
      <c r="K1410" s="2">
        <f t="shared" si="588"/>
        <v>0.37559043120524149</v>
      </c>
      <c r="L1410" s="2">
        <f t="shared" si="589"/>
        <v>6.490934024074356E-2</v>
      </c>
      <c r="M1410" s="2">
        <f t="shared" si="590"/>
        <v>1.4170348925796175E-2</v>
      </c>
      <c r="N1410" s="1">
        <v>3579</v>
      </c>
      <c r="O1410" s="1">
        <v>2465</v>
      </c>
      <c r="P1410" s="1">
        <v>426</v>
      </c>
      <c r="Q1410" s="1">
        <v>58</v>
      </c>
      <c r="R1410" s="1">
        <v>12</v>
      </c>
      <c r="S1410" s="1">
        <v>10</v>
      </c>
      <c r="T1410" s="1">
        <v>12</v>
      </c>
      <c r="U1410" s="1">
        <v>0</v>
      </c>
      <c r="V1410" s="1">
        <v>1</v>
      </c>
      <c r="AG1410" s="7">
        <f>IF(Q1410&gt;0,RANK(Q1410,(N1410:P1410,Q1410:AE1410)),0)</f>
        <v>4</v>
      </c>
      <c r="AH1410" s="7">
        <f>IF(R1410&gt;0,RANK(R1410,(N1410:P1410,Q1410:AE1410)),0)</f>
        <v>5</v>
      </c>
      <c r="AI1410" s="7">
        <f>IF(T1410&gt;0,RANK(T1410,(N1410:P1410,Q1410:AE1410)),0)</f>
        <v>5</v>
      </c>
      <c r="AJ1410" s="7">
        <f>IF(S1410&gt;0,RANK(S1410,(N1410:P1410,Q1410:AE1410)),0)</f>
        <v>7</v>
      </c>
      <c r="AK1410" s="2">
        <f t="shared" si="591"/>
        <v>8.837421910711565E-3</v>
      </c>
      <c r="AL1410" s="2">
        <f t="shared" si="592"/>
        <v>1.8284321194575652E-3</v>
      </c>
      <c r="AM1410" s="2">
        <f t="shared" si="593"/>
        <v>1.8284321194575652E-3</v>
      </c>
      <c r="AN1410" s="2">
        <f t="shared" si="594"/>
        <v>1.5236934328813044E-3</v>
      </c>
      <c r="AP1410" t="s">
        <v>2034</v>
      </c>
      <c r="AQ1410" t="s">
        <v>2974</v>
      </c>
      <c r="AT1410" s="93" t="s">
        <v>853</v>
      </c>
      <c r="AU1410" s="92" t="s">
        <v>663</v>
      </c>
      <c r="AV1410" s="83" t="str">
        <f t="shared" si="595"/>
        <v>27075</v>
      </c>
      <c r="AX1410" s="7" t="s">
        <v>3753</v>
      </c>
    </row>
    <row r="1411" spans="1:50" hidden="1" outlineLevel="1">
      <c r="A1411" t="s">
        <v>1035</v>
      </c>
      <c r="B1411" t="s">
        <v>2974</v>
      </c>
      <c r="C1411" s="1">
        <f t="shared" si="584"/>
        <v>2187</v>
      </c>
      <c r="D1411" s="7">
        <f>RANK(N1411,(N1411:P1411,Q1411:AE1411))</f>
        <v>2</v>
      </c>
      <c r="E1411" s="7">
        <f>RANK(O1411,(N1411:P1411,Q1411:AE1411))</f>
        <v>1</v>
      </c>
      <c r="F1411" s="7">
        <f>IF(P1411&gt;0,RANK(P1411,(N1411:P1411,Q1411:AE1411)),0)</f>
        <v>3</v>
      </c>
      <c r="G1411" s="1">
        <f t="shared" si="585"/>
        <v>368</v>
      </c>
      <c r="H1411" s="2">
        <f t="shared" si="586"/>
        <v>0.16826703246456332</v>
      </c>
      <c r="I1411" s="2"/>
      <c r="J1411" s="2">
        <f t="shared" si="587"/>
        <v>0.38774577046181985</v>
      </c>
      <c r="K1411" s="2">
        <f t="shared" si="588"/>
        <v>0.55601280292638322</v>
      </c>
      <c r="L1411" s="2">
        <f t="shared" si="589"/>
        <v>3.3836305441243712E-2</v>
      </c>
      <c r="M1411" s="2">
        <f t="shared" si="590"/>
        <v>2.2405121170553162E-2</v>
      </c>
      <c r="N1411" s="1">
        <v>848</v>
      </c>
      <c r="O1411" s="1">
        <v>1216</v>
      </c>
      <c r="P1411" s="1">
        <v>74</v>
      </c>
      <c r="Q1411" s="1">
        <v>33</v>
      </c>
      <c r="R1411" s="1">
        <v>4</v>
      </c>
      <c r="S1411" s="1">
        <v>5</v>
      </c>
      <c r="T1411" s="1">
        <v>5</v>
      </c>
      <c r="U1411" s="1">
        <v>0</v>
      </c>
      <c r="V1411" s="1">
        <v>2</v>
      </c>
      <c r="AG1411" s="7">
        <f>IF(Q1411&gt;0,RANK(Q1411,(N1411:P1411,Q1411:AE1411)),0)</f>
        <v>4</v>
      </c>
      <c r="AH1411" s="7">
        <f>IF(R1411&gt;0,RANK(R1411,(N1411:P1411,Q1411:AE1411)),0)</f>
        <v>7</v>
      </c>
      <c r="AI1411" s="7">
        <f>IF(T1411&gt;0,RANK(T1411,(N1411:P1411,Q1411:AE1411)),0)</f>
        <v>5</v>
      </c>
      <c r="AJ1411" s="7">
        <f>IF(S1411&gt;0,RANK(S1411,(N1411:P1411,Q1411:AE1411)),0)</f>
        <v>5</v>
      </c>
      <c r="AK1411" s="2">
        <f t="shared" si="591"/>
        <v>1.5089163237311385E-2</v>
      </c>
      <c r="AL1411" s="2">
        <f t="shared" si="592"/>
        <v>1.8289894833104709E-3</v>
      </c>
      <c r="AM1411" s="2">
        <f t="shared" si="593"/>
        <v>2.2862368541380889E-3</v>
      </c>
      <c r="AN1411" s="2">
        <f t="shared" si="594"/>
        <v>2.2862368541380889E-3</v>
      </c>
      <c r="AP1411" t="s">
        <v>1035</v>
      </c>
      <c r="AQ1411" t="s">
        <v>2974</v>
      </c>
      <c r="AT1411" s="93" t="s">
        <v>853</v>
      </c>
      <c r="AU1411" s="92" t="s">
        <v>664</v>
      </c>
      <c r="AV1411" s="83" t="str">
        <f t="shared" si="595"/>
        <v>27077</v>
      </c>
      <c r="AX1411" s="7" t="s">
        <v>3753</v>
      </c>
    </row>
    <row r="1412" spans="1:50" hidden="1" outlineLevel="1">
      <c r="A1412" t="s">
        <v>165</v>
      </c>
      <c r="B1412" t="s">
        <v>2974</v>
      </c>
      <c r="C1412" s="1">
        <f t="shared" si="584"/>
        <v>12331</v>
      </c>
      <c r="D1412" s="7">
        <f>RANK(N1412,(N1412:P1412,Q1412:AE1412))</f>
        <v>2</v>
      </c>
      <c r="E1412" s="7">
        <f>RANK(O1412,(N1412:P1412,Q1412:AE1412))</f>
        <v>1</v>
      </c>
      <c r="F1412" s="7">
        <f>IF(P1412&gt;0,RANK(P1412,(N1412:P1412,Q1412:AE1412)),0)</f>
        <v>3</v>
      </c>
      <c r="G1412" s="1">
        <f t="shared" si="585"/>
        <v>777</v>
      </c>
      <c r="H1412" s="2">
        <f t="shared" si="586"/>
        <v>6.3011921174276217E-2</v>
      </c>
      <c r="I1412" s="2"/>
      <c r="J1412" s="2">
        <f t="shared" si="587"/>
        <v>0.43475792717541156</v>
      </c>
      <c r="K1412" s="2">
        <f t="shared" si="588"/>
        <v>0.49776984834968779</v>
      </c>
      <c r="L1412" s="2">
        <f t="shared" si="589"/>
        <v>4.8901143459573436E-2</v>
      </c>
      <c r="M1412" s="2">
        <f t="shared" si="590"/>
        <v>1.8571081015327152E-2</v>
      </c>
      <c r="N1412" s="1">
        <v>5361</v>
      </c>
      <c r="O1412" s="1">
        <v>6138</v>
      </c>
      <c r="P1412" s="1">
        <v>603</v>
      </c>
      <c r="Q1412" s="1">
        <v>183</v>
      </c>
      <c r="R1412" s="1">
        <v>19</v>
      </c>
      <c r="S1412" s="1">
        <v>10</v>
      </c>
      <c r="T1412" s="1">
        <v>11</v>
      </c>
      <c r="U1412" s="1">
        <v>0</v>
      </c>
      <c r="V1412" s="1">
        <v>6</v>
      </c>
      <c r="AG1412" s="7">
        <f>IF(Q1412&gt;0,RANK(Q1412,(N1412:P1412,Q1412:AE1412)),0)</f>
        <v>4</v>
      </c>
      <c r="AH1412" s="7">
        <f>IF(R1412&gt;0,RANK(R1412,(N1412:P1412,Q1412:AE1412)),0)</f>
        <v>5</v>
      </c>
      <c r="AI1412" s="7">
        <f>IF(T1412&gt;0,RANK(T1412,(N1412:P1412,Q1412:AE1412)),0)</f>
        <v>6</v>
      </c>
      <c r="AJ1412" s="7">
        <f>IF(S1412&gt;0,RANK(S1412,(N1412:P1412,Q1412:AE1412)),0)</f>
        <v>7</v>
      </c>
      <c r="AK1412" s="2">
        <f t="shared" si="591"/>
        <v>1.4840645527532236E-2</v>
      </c>
      <c r="AL1412" s="2">
        <f t="shared" si="592"/>
        <v>1.5408320493066256E-3</v>
      </c>
      <c r="AM1412" s="2">
        <f t="shared" si="593"/>
        <v>8.9206066012488853E-4</v>
      </c>
      <c r="AN1412" s="2">
        <f t="shared" si="594"/>
        <v>8.1096423647717135E-4</v>
      </c>
      <c r="AP1412" t="s">
        <v>165</v>
      </c>
      <c r="AQ1412" t="s">
        <v>2974</v>
      </c>
      <c r="AT1412" s="93" t="s">
        <v>853</v>
      </c>
      <c r="AU1412" s="92" t="s">
        <v>665</v>
      </c>
      <c r="AV1412" s="83" t="str">
        <f t="shared" si="595"/>
        <v>27079</v>
      </c>
      <c r="AX1412" s="7" t="s">
        <v>3753</v>
      </c>
    </row>
    <row r="1413" spans="1:50" hidden="1" outlineLevel="1">
      <c r="A1413" t="s">
        <v>2054</v>
      </c>
      <c r="B1413" t="s">
        <v>2974</v>
      </c>
      <c r="C1413" s="1">
        <f t="shared" si="584"/>
        <v>3284</v>
      </c>
      <c r="D1413" s="7">
        <f>RANK(N1413,(N1413:P1413,Q1413:AE1413))</f>
        <v>1</v>
      </c>
      <c r="E1413" s="7">
        <f>RANK(O1413,(N1413:P1413,Q1413:AE1413))</f>
        <v>2</v>
      </c>
      <c r="F1413" s="7">
        <f>IF(P1413&gt;0,RANK(P1413,(N1413:P1413,Q1413:AE1413)),0)</f>
        <v>3</v>
      </c>
      <c r="G1413" s="1">
        <f t="shared" si="585"/>
        <v>77</v>
      </c>
      <c r="H1413" s="2">
        <f t="shared" si="586"/>
        <v>2.3447015834348356E-2</v>
      </c>
      <c r="I1413" s="2"/>
      <c r="J1413" s="2">
        <f t="shared" si="587"/>
        <v>0.48416565164433617</v>
      </c>
      <c r="K1413" s="2">
        <f t="shared" si="588"/>
        <v>0.46071863580998784</v>
      </c>
      <c r="L1413" s="2">
        <f t="shared" si="589"/>
        <v>3.1973203410475028E-2</v>
      </c>
      <c r="M1413" s="2">
        <f t="shared" si="590"/>
        <v>2.3142509135200905E-2</v>
      </c>
      <c r="N1413" s="1">
        <v>1590</v>
      </c>
      <c r="O1413" s="1">
        <v>1513</v>
      </c>
      <c r="P1413" s="1">
        <v>105</v>
      </c>
      <c r="Q1413" s="1">
        <v>54</v>
      </c>
      <c r="R1413" s="1">
        <v>6</v>
      </c>
      <c r="S1413" s="1">
        <v>13</v>
      </c>
      <c r="T1413" s="1">
        <v>2</v>
      </c>
      <c r="U1413" s="1">
        <v>0</v>
      </c>
      <c r="V1413" s="1">
        <v>1</v>
      </c>
      <c r="AG1413" s="7">
        <f>IF(Q1413&gt;0,RANK(Q1413,(N1413:P1413,Q1413:AE1413)),0)</f>
        <v>4</v>
      </c>
      <c r="AH1413" s="7">
        <f>IF(R1413&gt;0,RANK(R1413,(N1413:P1413,Q1413:AE1413)),0)</f>
        <v>6</v>
      </c>
      <c r="AI1413" s="7">
        <f>IF(T1413&gt;0,RANK(T1413,(N1413:P1413,Q1413:AE1413)),0)</f>
        <v>7</v>
      </c>
      <c r="AJ1413" s="7">
        <f>IF(S1413&gt;0,RANK(S1413,(N1413:P1413,Q1413:AE1413)),0)</f>
        <v>5</v>
      </c>
      <c r="AK1413" s="2">
        <f t="shared" si="591"/>
        <v>1.6443361753958587E-2</v>
      </c>
      <c r="AL1413" s="2">
        <f t="shared" si="592"/>
        <v>1.8270401948842874E-3</v>
      </c>
      <c r="AM1413" s="2">
        <f t="shared" si="593"/>
        <v>6.0901339829476245E-4</v>
      </c>
      <c r="AN1413" s="2">
        <f t="shared" si="594"/>
        <v>3.9585870889159557E-3</v>
      </c>
      <c r="AP1413" t="s">
        <v>2054</v>
      </c>
      <c r="AQ1413" t="s">
        <v>2974</v>
      </c>
      <c r="AT1413" s="93" t="s">
        <v>853</v>
      </c>
      <c r="AU1413" s="92" t="s">
        <v>666</v>
      </c>
      <c r="AV1413" s="83" t="str">
        <f t="shared" si="595"/>
        <v>27081</v>
      </c>
      <c r="AX1413" s="7" t="s">
        <v>3753</v>
      </c>
    </row>
    <row r="1414" spans="1:50" hidden="1" outlineLevel="1">
      <c r="A1414" t="s">
        <v>3286</v>
      </c>
      <c r="B1414" t="s">
        <v>2974</v>
      </c>
      <c r="C1414" s="1">
        <f t="shared" si="584"/>
        <v>11489</v>
      </c>
      <c r="D1414" s="7">
        <f>RANK(N1414,(N1414:P1414,Q1414:AE1414))</f>
        <v>2</v>
      </c>
      <c r="E1414" s="7">
        <f>RANK(O1414,(N1414:P1414,Q1414:AE1414))</f>
        <v>1</v>
      </c>
      <c r="F1414" s="7">
        <f>IF(P1414&gt;0,RANK(P1414,(N1414:P1414,Q1414:AE1414)),0)</f>
        <v>3</v>
      </c>
      <c r="G1414" s="1">
        <f t="shared" si="585"/>
        <v>1350</v>
      </c>
      <c r="H1414" s="2">
        <f t="shared" si="586"/>
        <v>0.11750369919053007</v>
      </c>
      <c r="I1414" s="2"/>
      <c r="J1414" s="2">
        <f t="shared" si="587"/>
        <v>0.41230742449299329</v>
      </c>
      <c r="K1414" s="2">
        <f t="shared" si="588"/>
        <v>0.52981112368352334</v>
      </c>
      <c r="L1414" s="2">
        <f t="shared" si="589"/>
        <v>4.0038297501958392E-2</v>
      </c>
      <c r="M1414" s="2">
        <f t="shared" si="590"/>
        <v>1.7843154321524973E-2</v>
      </c>
      <c r="N1414" s="1">
        <v>4737</v>
      </c>
      <c r="O1414" s="1">
        <v>6087</v>
      </c>
      <c r="P1414" s="1">
        <v>460</v>
      </c>
      <c r="Q1414" s="1">
        <v>144</v>
      </c>
      <c r="R1414" s="1">
        <v>17</v>
      </c>
      <c r="S1414" s="1">
        <v>27</v>
      </c>
      <c r="T1414" s="1">
        <v>10</v>
      </c>
      <c r="U1414" s="1">
        <v>0</v>
      </c>
      <c r="V1414" s="1">
        <v>7</v>
      </c>
      <c r="AG1414" s="7">
        <f>IF(Q1414&gt;0,RANK(Q1414,(N1414:P1414,Q1414:AE1414)),0)</f>
        <v>4</v>
      </c>
      <c r="AH1414" s="7">
        <f>IF(R1414&gt;0,RANK(R1414,(N1414:P1414,Q1414:AE1414)),0)</f>
        <v>6</v>
      </c>
      <c r="AI1414" s="7">
        <f>IF(T1414&gt;0,RANK(T1414,(N1414:P1414,Q1414:AE1414)),0)</f>
        <v>7</v>
      </c>
      <c r="AJ1414" s="7">
        <f>IF(S1414&gt;0,RANK(S1414,(N1414:P1414,Q1414:AE1414)),0)</f>
        <v>5</v>
      </c>
      <c r="AK1414" s="2">
        <f t="shared" si="591"/>
        <v>1.2533727913656541E-2</v>
      </c>
      <c r="AL1414" s="2">
        <f t="shared" si="592"/>
        <v>1.4796762120288971E-3</v>
      </c>
      <c r="AM1414" s="2">
        <f t="shared" si="593"/>
        <v>8.7039777178170427E-4</v>
      </c>
      <c r="AN1414" s="2">
        <f t="shared" si="594"/>
        <v>2.3500739838106014E-3</v>
      </c>
      <c r="AP1414" t="s">
        <v>3286</v>
      </c>
      <c r="AQ1414" t="s">
        <v>2974</v>
      </c>
      <c r="AT1414" s="93" t="s">
        <v>853</v>
      </c>
      <c r="AU1414" s="92" t="s">
        <v>667</v>
      </c>
      <c r="AV1414" s="83" t="str">
        <f t="shared" si="595"/>
        <v>27083</v>
      </c>
      <c r="AX1414" s="7" t="s">
        <v>3753</v>
      </c>
    </row>
    <row r="1415" spans="1:50" hidden="1" outlineLevel="1">
      <c r="A1415" t="s">
        <v>1675</v>
      </c>
      <c r="B1415" t="s">
        <v>2974</v>
      </c>
      <c r="C1415" s="1">
        <f t="shared" si="584"/>
        <v>15394</v>
      </c>
      <c r="D1415" s="7">
        <f>RANK(N1415,(N1415:P1415,Q1415:AE1415))</f>
        <v>2</v>
      </c>
      <c r="E1415" s="7">
        <f>RANK(O1415,(N1415:P1415,Q1415:AE1415))</f>
        <v>1</v>
      </c>
      <c r="F1415" s="7">
        <f>IF(P1415&gt;0,RANK(P1415,(N1415:P1415,Q1415:AE1415)),0)</f>
        <v>3</v>
      </c>
      <c r="G1415" s="1">
        <f t="shared" si="585"/>
        <v>3173</v>
      </c>
      <c r="H1415" s="2">
        <f t="shared" si="586"/>
        <v>0.20611926724697935</v>
      </c>
      <c r="I1415" s="2"/>
      <c r="J1415" s="2">
        <f t="shared" si="587"/>
        <v>0.36436273872937508</v>
      </c>
      <c r="K1415" s="2">
        <f t="shared" si="588"/>
        <v>0.57048200597635446</v>
      </c>
      <c r="L1415" s="2">
        <f t="shared" si="589"/>
        <v>4.4238014810965308E-2</v>
      </c>
      <c r="M1415" s="2">
        <f t="shared" si="590"/>
        <v>2.0917240483305156E-2</v>
      </c>
      <c r="N1415" s="1">
        <v>5609</v>
      </c>
      <c r="O1415" s="1">
        <v>8782</v>
      </c>
      <c r="P1415" s="1">
        <v>681</v>
      </c>
      <c r="Q1415" s="1">
        <v>231</v>
      </c>
      <c r="R1415" s="1">
        <v>30</v>
      </c>
      <c r="S1415" s="1">
        <v>29</v>
      </c>
      <c r="T1415" s="1">
        <v>23</v>
      </c>
      <c r="U1415" s="1">
        <v>0</v>
      </c>
      <c r="V1415" s="1">
        <v>9</v>
      </c>
      <c r="AG1415" s="7">
        <f>IF(Q1415&gt;0,RANK(Q1415,(N1415:P1415,Q1415:AE1415)),0)</f>
        <v>4</v>
      </c>
      <c r="AH1415" s="7">
        <f>IF(R1415&gt;0,RANK(R1415,(N1415:P1415,Q1415:AE1415)),0)</f>
        <v>5</v>
      </c>
      <c r="AI1415" s="7">
        <f>IF(T1415&gt;0,RANK(T1415,(N1415:P1415,Q1415:AE1415)),0)</f>
        <v>7</v>
      </c>
      <c r="AJ1415" s="7">
        <f>IF(S1415&gt;0,RANK(S1415,(N1415:P1415,Q1415:AE1415)),0)</f>
        <v>6</v>
      </c>
      <c r="AK1415" s="2">
        <f t="shared" si="591"/>
        <v>1.5005846433675458E-2</v>
      </c>
      <c r="AL1415" s="2">
        <f t="shared" si="592"/>
        <v>1.9488112251526569E-3</v>
      </c>
      <c r="AM1415" s="2">
        <f t="shared" si="593"/>
        <v>1.4940886059503704E-3</v>
      </c>
      <c r="AN1415" s="2">
        <f t="shared" si="594"/>
        <v>1.8838508509809017E-3</v>
      </c>
      <c r="AP1415" t="s">
        <v>1675</v>
      </c>
      <c r="AQ1415" t="s">
        <v>2974</v>
      </c>
      <c r="AT1415" s="93" t="s">
        <v>853</v>
      </c>
      <c r="AU1415" s="92" t="s">
        <v>668</v>
      </c>
      <c r="AV1415" s="83" t="str">
        <f t="shared" si="595"/>
        <v>27085</v>
      </c>
      <c r="AX1415" s="7" t="s">
        <v>3753</v>
      </c>
    </row>
    <row r="1416" spans="1:50" hidden="1" outlineLevel="1">
      <c r="A1416" t="s">
        <v>498</v>
      </c>
      <c r="B1416" t="s">
        <v>2974</v>
      </c>
      <c r="C1416" s="1">
        <f t="shared" si="584"/>
        <v>2224</v>
      </c>
      <c r="D1416" s="7">
        <f>RANK(N1416,(N1416:P1416,Q1416:AE1416))</f>
        <v>2</v>
      </c>
      <c r="E1416" s="7">
        <f>RANK(O1416,(N1416:P1416,Q1416:AE1416))</f>
        <v>1</v>
      </c>
      <c r="F1416" s="7">
        <f>IF(P1416&gt;0,RANK(P1416,(N1416:P1416,Q1416:AE1416)),0)</f>
        <v>3</v>
      </c>
      <c r="G1416" s="1">
        <f t="shared" si="585"/>
        <v>201</v>
      </c>
      <c r="H1416" s="2">
        <f t="shared" si="586"/>
        <v>9.0377697841726612E-2</v>
      </c>
      <c r="I1416" s="2"/>
      <c r="J1416" s="2">
        <f t="shared" si="587"/>
        <v>0.4141187050359712</v>
      </c>
      <c r="K1416" s="2">
        <f t="shared" si="588"/>
        <v>0.50449640287769781</v>
      </c>
      <c r="L1416" s="2">
        <f t="shared" si="589"/>
        <v>4.3165467625899283E-2</v>
      </c>
      <c r="M1416" s="2">
        <f t="shared" si="590"/>
        <v>3.8219424460431757E-2</v>
      </c>
      <c r="N1416" s="1">
        <v>921</v>
      </c>
      <c r="O1416" s="1">
        <v>1122</v>
      </c>
      <c r="P1416" s="1">
        <v>96</v>
      </c>
      <c r="Q1416" s="1">
        <v>71</v>
      </c>
      <c r="R1416" s="1">
        <v>5</v>
      </c>
      <c r="S1416" s="1">
        <v>2</v>
      </c>
      <c r="T1416" s="1">
        <v>5</v>
      </c>
      <c r="U1416" s="1">
        <v>0</v>
      </c>
      <c r="V1416" s="1">
        <v>2</v>
      </c>
      <c r="AG1416" s="7">
        <f>IF(Q1416&gt;0,RANK(Q1416,(N1416:P1416,Q1416:AE1416)),0)</f>
        <v>4</v>
      </c>
      <c r="AH1416" s="7">
        <f>IF(R1416&gt;0,RANK(R1416,(N1416:P1416,Q1416:AE1416)),0)</f>
        <v>5</v>
      </c>
      <c r="AI1416" s="7">
        <f>IF(T1416&gt;0,RANK(T1416,(N1416:P1416,Q1416:AE1416)),0)</f>
        <v>5</v>
      </c>
      <c r="AJ1416" s="7">
        <f>IF(S1416&gt;0,RANK(S1416,(N1416:P1416,Q1416:AE1416)),0)</f>
        <v>7</v>
      </c>
      <c r="AK1416" s="2">
        <f t="shared" si="591"/>
        <v>3.1924460431654679E-2</v>
      </c>
      <c r="AL1416" s="2">
        <f t="shared" si="592"/>
        <v>2.2482014388489208E-3</v>
      </c>
      <c r="AM1416" s="2">
        <f t="shared" si="593"/>
        <v>2.2482014388489208E-3</v>
      </c>
      <c r="AN1416" s="2">
        <f t="shared" si="594"/>
        <v>8.9928057553956839E-4</v>
      </c>
      <c r="AP1416" t="s">
        <v>498</v>
      </c>
      <c r="AQ1416" t="s">
        <v>2974</v>
      </c>
      <c r="AT1416" s="93" t="s">
        <v>853</v>
      </c>
      <c r="AU1416" s="92" t="s">
        <v>91</v>
      </c>
      <c r="AV1416" s="83" t="str">
        <f t="shared" si="595"/>
        <v>27087</v>
      </c>
      <c r="AX1416" s="7" t="s">
        <v>3753</v>
      </c>
    </row>
    <row r="1417" spans="1:50" hidden="1" outlineLevel="1">
      <c r="A1417" t="s">
        <v>895</v>
      </c>
      <c r="B1417" t="s">
        <v>2974</v>
      </c>
      <c r="C1417" s="1">
        <f t="shared" si="584"/>
        <v>5199</v>
      </c>
      <c r="D1417" s="7">
        <f>RANK(N1417,(N1417:P1417,Q1417:AE1417))</f>
        <v>2</v>
      </c>
      <c r="E1417" s="7">
        <f>RANK(O1417,(N1417:P1417,Q1417:AE1417))</f>
        <v>1</v>
      </c>
      <c r="F1417" s="7">
        <f>IF(P1417&gt;0,RANK(P1417,(N1417:P1417,Q1417:AE1417)),0)</f>
        <v>4</v>
      </c>
      <c r="G1417" s="1">
        <f t="shared" si="585"/>
        <v>1002</v>
      </c>
      <c r="H1417" s="2">
        <f t="shared" si="586"/>
        <v>0.19272937103289095</v>
      </c>
      <c r="I1417" s="2"/>
      <c r="J1417" s="2">
        <f t="shared" si="587"/>
        <v>0.367378341988844</v>
      </c>
      <c r="K1417" s="2">
        <f t="shared" si="588"/>
        <v>0.5601077130217349</v>
      </c>
      <c r="L1417" s="2">
        <f t="shared" si="589"/>
        <v>3.0775149067128294E-2</v>
      </c>
      <c r="M1417" s="2">
        <f t="shared" si="590"/>
        <v>4.1738795922292807E-2</v>
      </c>
      <c r="N1417" s="1">
        <v>1910</v>
      </c>
      <c r="O1417" s="1">
        <v>2912</v>
      </c>
      <c r="P1417" s="1">
        <v>160</v>
      </c>
      <c r="Q1417" s="1">
        <v>191</v>
      </c>
      <c r="R1417" s="1">
        <v>5</v>
      </c>
      <c r="S1417" s="1">
        <v>10</v>
      </c>
      <c r="T1417" s="1">
        <v>4</v>
      </c>
      <c r="U1417" s="1">
        <v>3</v>
      </c>
      <c r="V1417" s="1">
        <v>4</v>
      </c>
      <c r="AG1417" s="7">
        <f>IF(Q1417&gt;0,RANK(Q1417,(N1417:P1417,Q1417:AE1417)),0)</f>
        <v>3</v>
      </c>
      <c r="AH1417" s="7">
        <f>IF(R1417&gt;0,RANK(R1417,(N1417:P1417,Q1417:AE1417)),0)</f>
        <v>6</v>
      </c>
      <c r="AI1417" s="7">
        <f>IF(T1417&gt;0,RANK(T1417,(N1417:P1417,Q1417:AE1417)),0)</f>
        <v>7</v>
      </c>
      <c r="AJ1417" s="7">
        <f>IF(S1417&gt;0,RANK(S1417,(N1417:P1417,Q1417:AE1417)),0)</f>
        <v>5</v>
      </c>
      <c r="AK1417" s="2">
        <f t="shared" si="591"/>
        <v>3.6737834198884399E-2</v>
      </c>
      <c r="AL1417" s="2">
        <f t="shared" si="592"/>
        <v>9.6172340834775919E-4</v>
      </c>
      <c r="AM1417" s="2">
        <f t="shared" si="593"/>
        <v>7.6937872667820733E-4</v>
      </c>
      <c r="AN1417" s="2">
        <f t="shared" si="594"/>
        <v>1.9234468166955184E-3</v>
      </c>
      <c r="AP1417" t="s">
        <v>895</v>
      </c>
      <c r="AQ1417" t="s">
        <v>2974</v>
      </c>
      <c r="AT1417" s="93" t="s">
        <v>853</v>
      </c>
      <c r="AU1417" s="92" t="s">
        <v>92</v>
      </c>
      <c r="AV1417" s="83" t="str">
        <f t="shared" si="595"/>
        <v>27089</v>
      </c>
      <c r="AX1417" s="7" t="s">
        <v>3753</v>
      </c>
    </row>
    <row r="1418" spans="1:50" hidden="1" outlineLevel="1">
      <c r="A1418" t="s">
        <v>2199</v>
      </c>
      <c r="B1418" t="s">
        <v>2974</v>
      </c>
      <c r="C1418" s="1">
        <f t="shared" si="584"/>
        <v>10371</v>
      </c>
      <c r="D1418" s="7">
        <f>RANK(N1418,(N1418:P1418,Q1418:AE1418))</f>
        <v>2</v>
      </c>
      <c r="E1418" s="7">
        <f>RANK(O1418,(N1418:P1418,Q1418:AE1418))</f>
        <v>1</v>
      </c>
      <c r="F1418" s="7">
        <f>IF(P1418&gt;0,RANK(P1418,(N1418:P1418,Q1418:AE1418)),0)</f>
        <v>3</v>
      </c>
      <c r="G1418" s="1">
        <f t="shared" si="585"/>
        <v>1520</v>
      </c>
      <c r="H1418" s="2">
        <f t="shared" si="586"/>
        <v>0.14656253013209913</v>
      </c>
      <c r="I1418" s="2"/>
      <c r="J1418" s="2">
        <f t="shared" si="587"/>
        <v>0.4016970398225822</v>
      </c>
      <c r="K1418" s="2">
        <f t="shared" si="588"/>
        <v>0.54825956995468128</v>
      </c>
      <c r="L1418" s="2">
        <f t="shared" si="589"/>
        <v>3.62549416642561E-2</v>
      </c>
      <c r="M1418" s="2">
        <f t="shared" si="590"/>
        <v>1.3788448558480416E-2</v>
      </c>
      <c r="N1418" s="1">
        <v>4166</v>
      </c>
      <c r="O1418" s="1">
        <v>5686</v>
      </c>
      <c r="P1418" s="1">
        <v>376</v>
      </c>
      <c r="Q1418" s="1">
        <v>96</v>
      </c>
      <c r="R1418" s="1">
        <v>6</v>
      </c>
      <c r="S1418" s="1">
        <v>22</v>
      </c>
      <c r="T1418" s="1">
        <v>16</v>
      </c>
      <c r="U1418" s="1">
        <v>0</v>
      </c>
      <c r="V1418" s="1">
        <v>3</v>
      </c>
      <c r="AG1418" s="7">
        <f>IF(Q1418&gt;0,RANK(Q1418,(N1418:P1418,Q1418:AE1418)),0)</f>
        <v>4</v>
      </c>
      <c r="AH1418" s="7">
        <f>IF(R1418&gt;0,RANK(R1418,(N1418:P1418,Q1418:AE1418)),0)</f>
        <v>7</v>
      </c>
      <c r="AI1418" s="7">
        <f>IF(T1418&gt;0,RANK(T1418,(N1418:P1418,Q1418:AE1418)),0)</f>
        <v>6</v>
      </c>
      <c r="AJ1418" s="7">
        <f>IF(S1418&gt;0,RANK(S1418,(N1418:P1418,Q1418:AE1418)),0)</f>
        <v>5</v>
      </c>
      <c r="AK1418" s="2">
        <f t="shared" si="591"/>
        <v>9.2565808504483649E-3</v>
      </c>
      <c r="AL1418" s="2">
        <f t="shared" si="592"/>
        <v>5.785363031530228E-4</v>
      </c>
      <c r="AM1418" s="2">
        <f t="shared" si="593"/>
        <v>1.5427634750747276E-3</v>
      </c>
      <c r="AN1418" s="2">
        <f t="shared" si="594"/>
        <v>2.1212997782277506E-3</v>
      </c>
      <c r="AP1418" t="s">
        <v>2199</v>
      </c>
      <c r="AQ1418" t="s">
        <v>2974</v>
      </c>
      <c r="AT1418" s="93" t="s">
        <v>853</v>
      </c>
      <c r="AU1418" s="92" t="s">
        <v>93</v>
      </c>
      <c r="AV1418" s="83" t="str">
        <f t="shared" si="595"/>
        <v>27091</v>
      </c>
      <c r="AX1418" s="7" t="s">
        <v>3753</v>
      </c>
    </row>
    <row r="1419" spans="1:50" hidden="1" outlineLevel="1">
      <c r="A1419" t="s">
        <v>499</v>
      </c>
      <c r="B1419" t="s">
        <v>2974</v>
      </c>
      <c r="C1419" s="1">
        <f t="shared" si="584"/>
        <v>10672</v>
      </c>
      <c r="D1419" s="7">
        <f>RANK(N1419,(N1419:P1419,Q1419:AE1419))</f>
        <v>2</v>
      </c>
      <c r="E1419" s="7">
        <f>RANK(O1419,(N1419:P1419,Q1419:AE1419))</f>
        <v>1</v>
      </c>
      <c r="F1419" s="7">
        <f>IF(P1419&gt;0,RANK(P1419,(N1419:P1419,Q1419:AE1419)),0)</f>
        <v>3</v>
      </c>
      <c r="G1419" s="1">
        <f t="shared" si="585"/>
        <v>1118</v>
      </c>
      <c r="H1419" s="2">
        <f t="shared" si="586"/>
        <v>0.10476011994002998</v>
      </c>
      <c r="I1419" s="2"/>
      <c r="J1419" s="2">
        <f t="shared" si="587"/>
        <v>0.41248125937031482</v>
      </c>
      <c r="K1419" s="2">
        <f t="shared" si="588"/>
        <v>0.51724137931034486</v>
      </c>
      <c r="L1419" s="2">
        <f t="shared" si="589"/>
        <v>4.8444527736131934E-2</v>
      </c>
      <c r="M1419" s="2">
        <f t="shared" si="590"/>
        <v>2.1832833583208325E-2</v>
      </c>
      <c r="N1419" s="1">
        <v>4402</v>
      </c>
      <c r="O1419" s="1">
        <v>5520</v>
      </c>
      <c r="P1419" s="1">
        <v>517</v>
      </c>
      <c r="Q1419" s="1">
        <v>174</v>
      </c>
      <c r="R1419" s="1">
        <v>8</v>
      </c>
      <c r="S1419" s="1">
        <v>35</v>
      </c>
      <c r="T1419" s="1">
        <v>9</v>
      </c>
      <c r="U1419" s="1">
        <v>0</v>
      </c>
      <c r="V1419" s="1">
        <v>7</v>
      </c>
      <c r="AG1419" s="7">
        <f>IF(Q1419&gt;0,RANK(Q1419,(N1419:P1419,Q1419:AE1419)),0)</f>
        <v>4</v>
      </c>
      <c r="AH1419" s="7">
        <f>IF(R1419&gt;0,RANK(R1419,(N1419:P1419,Q1419:AE1419)),0)</f>
        <v>7</v>
      </c>
      <c r="AI1419" s="7">
        <f>IF(T1419&gt;0,RANK(T1419,(N1419:P1419,Q1419:AE1419)),0)</f>
        <v>6</v>
      </c>
      <c r="AJ1419" s="7">
        <f>IF(S1419&gt;0,RANK(S1419,(N1419:P1419,Q1419:AE1419)),0)</f>
        <v>5</v>
      </c>
      <c r="AK1419" s="2">
        <f t="shared" si="591"/>
        <v>1.6304347826086956E-2</v>
      </c>
      <c r="AL1419" s="2">
        <f t="shared" si="592"/>
        <v>7.4962518740629683E-4</v>
      </c>
      <c r="AM1419" s="2">
        <f t="shared" si="593"/>
        <v>8.43328335832084E-4</v>
      </c>
      <c r="AN1419" s="2">
        <f t="shared" si="594"/>
        <v>3.2796101949025486E-3</v>
      </c>
      <c r="AP1419" t="s">
        <v>499</v>
      </c>
      <c r="AQ1419" t="s">
        <v>2974</v>
      </c>
      <c r="AT1419" s="93" t="s">
        <v>853</v>
      </c>
      <c r="AU1419" s="92" t="s">
        <v>94</v>
      </c>
      <c r="AV1419" s="83" t="str">
        <f t="shared" si="595"/>
        <v>27093</v>
      </c>
      <c r="AX1419" s="7" t="s">
        <v>3753</v>
      </c>
    </row>
    <row r="1420" spans="1:50" hidden="1" outlineLevel="1">
      <c r="A1420" t="s">
        <v>1328</v>
      </c>
      <c r="B1420" t="s">
        <v>2974</v>
      </c>
      <c r="C1420" s="1">
        <f t="shared" si="584"/>
        <v>10253</v>
      </c>
      <c r="D1420" s="7">
        <f>RANK(N1420,(N1420:P1420,Q1420:AE1420))</f>
        <v>2</v>
      </c>
      <c r="E1420" s="7">
        <f>RANK(O1420,(N1420:P1420,Q1420:AE1420))</f>
        <v>1</v>
      </c>
      <c r="F1420" s="7">
        <f>IF(P1420&gt;0,RANK(P1420,(N1420:P1420,Q1420:AE1420)),0)</f>
        <v>3</v>
      </c>
      <c r="G1420" s="1">
        <f t="shared" si="585"/>
        <v>847</v>
      </c>
      <c r="H1420" s="2">
        <f t="shared" si="586"/>
        <v>8.260996781429826E-2</v>
      </c>
      <c r="I1420" s="2"/>
      <c r="J1420" s="2">
        <f t="shared" si="587"/>
        <v>0.42680191163561887</v>
      </c>
      <c r="K1420" s="2">
        <f t="shared" si="588"/>
        <v>0.50941187944991706</v>
      </c>
      <c r="L1420" s="2">
        <f t="shared" si="589"/>
        <v>4.3694528430703206E-2</v>
      </c>
      <c r="M1420" s="2">
        <f t="shared" si="590"/>
        <v>2.0091680483760865E-2</v>
      </c>
      <c r="N1420" s="1">
        <v>4376</v>
      </c>
      <c r="O1420" s="1">
        <v>5223</v>
      </c>
      <c r="P1420" s="1">
        <v>448</v>
      </c>
      <c r="Q1420" s="1">
        <v>156</v>
      </c>
      <c r="R1420" s="1">
        <v>20</v>
      </c>
      <c r="S1420" s="1">
        <v>15</v>
      </c>
      <c r="T1420" s="1">
        <v>9</v>
      </c>
      <c r="U1420" s="1">
        <v>0</v>
      </c>
      <c r="V1420" s="1">
        <v>6</v>
      </c>
      <c r="AG1420" s="7">
        <f>IF(Q1420&gt;0,RANK(Q1420,(N1420:P1420,Q1420:AE1420)),0)</f>
        <v>4</v>
      </c>
      <c r="AH1420" s="7">
        <f>IF(R1420&gt;0,RANK(R1420,(N1420:P1420,Q1420:AE1420)),0)</f>
        <v>5</v>
      </c>
      <c r="AI1420" s="7">
        <f>IF(T1420&gt;0,RANK(T1420,(N1420:P1420,Q1420:AE1420)),0)</f>
        <v>7</v>
      </c>
      <c r="AJ1420" s="7">
        <f>IF(S1420&gt;0,RANK(S1420,(N1420:P1420,Q1420:AE1420)),0)</f>
        <v>6</v>
      </c>
      <c r="AK1420" s="2">
        <f t="shared" si="591"/>
        <v>1.5215059007119867E-2</v>
      </c>
      <c r="AL1420" s="2">
        <f t="shared" si="592"/>
        <v>1.9506485906563933E-3</v>
      </c>
      <c r="AM1420" s="2">
        <f t="shared" si="593"/>
        <v>8.7779186579537696E-4</v>
      </c>
      <c r="AN1420" s="2">
        <f t="shared" si="594"/>
        <v>1.4629864429922949E-3</v>
      </c>
      <c r="AP1420" t="s">
        <v>1328</v>
      </c>
      <c r="AQ1420" t="s">
        <v>2974</v>
      </c>
      <c r="AT1420" s="93" t="s">
        <v>853</v>
      </c>
      <c r="AU1420" s="92" t="s">
        <v>95</v>
      </c>
      <c r="AV1420" s="83" t="str">
        <f t="shared" si="595"/>
        <v>27095</v>
      </c>
      <c r="AX1420" s="7" t="s">
        <v>3753</v>
      </c>
    </row>
    <row r="1421" spans="1:50" hidden="1" outlineLevel="1">
      <c r="A1421" t="s">
        <v>1833</v>
      </c>
      <c r="B1421" t="s">
        <v>2974</v>
      </c>
      <c r="C1421" s="1">
        <f t="shared" si="584"/>
        <v>14677</v>
      </c>
      <c r="D1421" s="7">
        <f>RANK(N1421,(N1421:P1421,Q1421:AE1421))</f>
        <v>2</v>
      </c>
      <c r="E1421" s="7">
        <f>RANK(O1421,(N1421:P1421,Q1421:AE1421))</f>
        <v>1</v>
      </c>
      <c r="F1421" s="7">
        <f>IF(P1421&gt;0,RANK(P1421,(N1421:P1421,Q1421:AE1421)),0)</f>
        <v>3</v>
      </c>
      <c r="G1421" s="1">
        <f t="shared" si="585"/>
        <v>2923</v>
      </c>
      <c r="H1421" s="2">
        <f t="shared" si="586"/>
        <v>0.19915514069632759</v>
      </c>
      <c r="I1421" s="2"/>
      <c r="J1421" s="2">
        <f t="shared" si="587"/>
        <v>0.35933773932002455</v>
      </c>
      <c r="K1421" s="2">
        <f t="shared" si="588"/>
        <v>0.55849288001635211</v>
      </c>
      <c r="L1421" s="2">
        <f t="shared" si="589"/>
        <v>4.3128704776180415E-2</v>
      </c>
      <c r="M1421" s="2">
        <f t="shared" si="590"/>
        <v>3.9040675887442922E-2</v>
      </c>
      <c r="N1421" s="1">
        <v>5274</v>
      </c>
      <c r="O1421" s="1">
        <v>8197</v>
      </c>
      <c r="P1421" s="1">
        <v>633</v>
      </c>
      <c r="Q1421" s="1">
        <v>493</v>
      </c>
      <c r="R1421" s="1">
        <v>24</v>
      </c>
      <c r="S1421" s="1">
        <v>28</v>
      </c>
      <c r="T1421" s="1">
        <v>19</v>
      </c>
      <c r="U1421" s="1">
        <v>0</v>
      </c>
      <c r="V1421" s="1">
        <v>9</v>
      </c>
      <c r="AG1421" s="7">
        <f>IF(Q1421&gt;0,RANK(Q1421,(N1421:P1421,Q1421:AE1421)),0)</f>
        <v>4</v>
      </c>
      <c r="AH1421" s="7">
        <f>IF(R1421&gt;0,RANK(R1421,(N1421:P1421,Q1421:AE1421)),0)</f>
        <v>6</v>
      </c>
      <c r="AI1421" s="7">
        <f>IF(T1421&gt;0,RANK(T1421,(N1421:P1421,Q1421:AE1421)),0)</f>
        <v>7</v>
      </c>
      <c r="AJ1421" s="7">
        <f>IF(S1421&gt;0,RANK(S1421,(N1421:P1421,Q1421:AE1421)),0)</f>
        <v>5</v>
      </c>
      <c r="AK1421" s="2">
        <f t="shared" si="591"/>
        <v>3.3589970702459629E-2</v>
      </c>
      <c r="AL1421" s="2">
        <f t="shared" si="592"/>
        <v>1.6352115554949921E-3</v>
      </c>
      <c r="AM1421" s="2">
        <f t="shared" si="593"/>
        <v>1.2945424814335355E-3</v>
      </c>
      <c r="AN1421" s="2">
        <f t="shared" si="594"/>
        <v>1.9077468147441574E-3</v>
      </c>
      <c r="AP1421" t="s">
        <v>1833</v>
      </c>
      <c r="AQ1421" t="s">
        <v>2974</v>
      </c>
      <c r="AT1421" s="93" t="s">
        <v>853</v>
      </c>
      <c r="AU1421" s="92" t="s">
        <v>96</v>
      </c>
      <c r="AV1421" s="83" t="str">
        <f t="shared" si="595"/>
        <v>27097</v>
      </c>
      <c r="AX1421" s="7" t="s">
        <v>3753</v>
      </c>
    </row>
    <row r="1422" spans="1:50" hidden="1" outlineLevel="1">
      <c r="A1422" t="s">
        <v>792</v>
      </c>
      <c r="B1422" t="s">
        <v>2974</v>
      </c>
      <c r="C1422" s="1">
        <f t="shared" si="584"/>
        <v>18480</v>
      </c>
      <c r="D1422" s="7">
        <f>RANK(N1422,(N1422:P1422,Q1422:AE1422))</f>
        <v>1</v>
      </c>
      <c r="E1422" s="7">
        <f>RANK(O1422,(N1422:P1422,Q1422:AE1422))</f>
        <v>2</v>
      </c>
      <c r="F1422" s="7">
        <f>IF(P1422&gt;0,RANK(P1422,(N1422:P1422,Q1422:AE1422)),0)</f>
        <v>3</v>
      </c>
      <c r="G1422" s="1">
        <f t="shared" si="585"/>
        <v>3820</v>
      </c>
      <c r="H1422" s="2">
        <f t="shared" si="586"/>
        <v>0.2067099567099567</v>
      </c>
      <c r="I1422" s="2"/>
      <c r="J1422" s="2">
        <f t="shared" si="587"/>
        <v>0.5786255411255411</v>
      </c>
      <c r="K1422" s="2">
        <f t="shared" si="588"/>
        <v>0.37191558441558442</v>
      </c>
      <c r="L1422" s="2">
        <f t="shared" si="589"/>
        <v>3.6688311688311687E-2</v>
      </c>
      <c r="M1422" s="2">
        <f t="shared" si="590"/>
        <v>1.2770562770562793E-2</v>
      </c>
      <c r="N1422" s="1">
        <v>10693</v>
      </c>
      <c r="O1422" s="1">
        <v>6873</v>
      </c>
      <c r="P1422" s="1">
        <v>678</v>
      </c>
      <c r="Q1422" s="1">
        <v>143</v>
      </c>
      <c r="R1422" s="1">
        <v>31</v>
      </c>
      <c r="S1422" s="1">
        <v>35</v>
      </c>
      <c r="T1422" s="1">
        <v>13</v>
      </c>
      <c r="U1422" s="1">
        <v>0</v>
      </c>
      <c r="V1422" s="1">
        <v>14</v>
      </c>
      <c r="AG1422" s="7">
        <f>IF(Q1422&gt;0,RANK(Q1422,(N1422:P1422,Q1422:AE1422)),0)</f>
        <v>4</v>
      </c>
      <c r="AH1422" s="7">
        <f>IF(R1422&gt;0,RANK(R1422,(N1422:P1422,Q1422:AE1422)),0)</f>
        <v>6</v>
      </c>
      <c r="AI1422" s="7">
        <f>IF(T1422&gt;0,RANK(T1422,(N1422:P1422,Q1422:AE1422)),0)</f>
        <v>8</v>
      </c>
      <c r="AJ1422" s="7">
        <f>IF(S1422&gt;0,RANK(S1422,(N1422:P1422,Q1422:AE1422)),0)</f>
        <v>5</v>
      </c>
      <c r="AK1422" s="2">
        <f t="shared" si="591"/>
        <v>7.7380952380952384E-3</v>
      </c>
      <c r="AL1422" s="2">
        <f t="shared" si="592"/>
        <v>1.6774891774891775E-3</v>
      </c>
      <c r="AM1422" s="2">
        <f t="shared" si="593"/>
        <v>7.0346320346320352E-4</v>
      </c>
      <c r="AN1422" s="2">
        <f t="shared" si="594"/>
        <v>1.893939393939394E-3</v>
      </c>
      <c r="AP1422" t="s">
        <v>792</v>
      </c>
      <c r="AQ1422" t="s">
        <v>2974</v>
      </c>
      <c r="AT1422" s="93" t="s">
        <v>853</v>
      </c>
      <c r="AU1422" s="92" t="s">
        <v>310</v>
      </c>
      <c r="AV1422" s="83" t="str">
        <f t="shared" si="595"/>
        <v>27099</v>
      </c>
      <c r="AX1422" s="7" t="s">
        <v>3753</v>
      </c>
    </row>
    <row r="1423" spans="1:50" hidden="1" outlineLevel="1">
      <c r="A1423" t="s">
        <v>3422</v>
      </c>
      <c r="B1423" t="s">
        <v>2974</v>
      </c>
      <c r="C1423" s="1">
        <f t="shared" si="584"/>
        <v>4753</v>
      </c>
      <c r="D1423" s="7">
        <f>RANK(N1423,(N1423:P1423,Q1423:AE1423))</f>
        <v>2</v>
      </c>
      <c r="E1423" s="7">
        <f>RANK(O1423,(N1423:P1423,Q1423:AE1423))</f>
        <v>1</v>
      </c>
      <c r="F1423" s="7">
        <f>IF(P1423&gt;0,RANK(P1423,(N1423:P1423,Q1423:AE1423)),0)</f>
        <v>3</v>
      </c>
      <c r="G1423" s="1">
        <f t="shared" si="585"/>
        <v>314</v>
      </c>
      <c r="H1423" s="2">
        <f t="shared" si="586"/>
        <v>6.606353881758889E-2</v>
      </c>
      <c r="I1423" s="2"/>
      <c r="J1423" s="2">
        <f t="shared" si="587"/>
        <v>0.44035346097201766</v>
      </c>
      <c r="K1423" s="2">
        <f t="shared" si="588"/>
        <v>0.50641699978960653</v>
      </c>
      <c r="L1423" s="2">
        <f t="shared" si="589"/>
        <v>3.1348621922995999E-2</v>
      </c>
      <c r="M1423" s="2">
        <f t="shared" si="590"/>
        <v>2.1880917315379812E-2</v>
      </c>
      <c r="N1423" s="1">
        <v>2093</v>
      </c>
      <c r="O1423" s="1">
        <v>2407</v>
      </c>
      <c r="P1423" s="1">
        <v>149</v>
      </c>
      <c r="Q1423" s="1">
        <v>73</v>
      </c>
      <c r="R1423" s="1">
        <v>7</v>
      </c>
      <c r="S1423" s="1">
        <v>11</v>
      </c>
      <c r="T1423" s="1">
        <v>5</v>
      </c>
      <c r="U1423" s="1">
        <v>2</v>
      </c>
      <c r="V1423" s="1">
        <v>6</v>
      </c>
      <c r="AG1423" s="7">
        <f>IF(Q1423&gt;0,RANK(Q1423,(N1423:P1423,Q1423:AE1423)),0)</f>
        <v>4</v>
      </c>
      <c r="AH1423" s="7">
        <f>IF(R1423&gt;0,RANK(R1423,(N1423:P1423,Q1423:AE1423)),0)</f>
        <v>6</v>
      </c>
      <c r="AI1423" s="7">
        <f>IF(T1423&gt;0,RANK(T1423,(N1423:P1423,Q1423:AE1423)),0)</f>
        <v>8</v>
      </c>
      <c r="AJ1423" s="7">
        <f>IF(S1423&gt;0,RANK(S1423,(N1423:P1423,Q1423:AE1423)),0)</f>
        <v>5</v>
      </c>
      <c r="AK1423" s="2">
        <f t="shared" si="591"/>
        <v>1.5358720807910793E-2</v>
      </c>
      <c r="AL1423" s="2">
        <f t="shared" si="592"/>
        <v>1.4727540500736377E-3</v>
      </c>
      <c r="AM1423" s="2">
        <f t="shared" si="593"/>
        <v>1.051967178624027E-3</v>
      </c>
      <c r="AN1423" s="2">
        <f t="shared" si="594"/>
        <v>2.3143277929728594E-3</v>
      </c>
      <c r="AP1423" t="s">
        <v>3422</v>
      </c>
      <c r="AQ1423" t="s">
        <v>2974</v>
      </c>
      <c r="AT1423" s="93" t="s">
        <v>853</v>
      </c>
      <c r="AU1423" s="92" t="s">
        <v>311</v>
      </c>
      <c r="AV1423" s="83" t="str">
        <f t="shared" si="595"/>
        <v>27101</v>
      </c>
      <c r="AX1423" s="7" t="s">
        <v>3753</v>
      </c>
    </row>
    <row r="1424" spans="1:50" hidden="1" outlineLevel="1">
      <c r="A1424" t="s">
        <v>1206</v>
      </c>
      <c r="B1424" t="s">
        <v>2974</v>
      </c>
      <c r="C1424" s="1">
        <f t="shared" si="584"/>
        <v>15327</v>
      </c>
      <c r="D1424" s="7">
        <f>RANK(N1424,(N1424:P1424,Q1424:AE1424))</f>
        <v>2</v>
      </c>
      <c r="E1424" s="7">
        <f>RANK(O1424,(N1424:P1424,Q1424:AE1424))</f>
        <v>1</v>
      </c>
      <c r="F1424" s="7">
        <f>IF(P1424&gt;0,RANK(P1424,(N1424:P1424,Q1424:AE1424)),0)</f>
        <v>3</v>
      </c>
      <c r="G1424" s="1">
        <f t="shared" si="585"/>
        <v>180</v>
      </c>
      <c r="H1424" s="2">
        <f t="shared" si="586"/>
        <v>1.1743981209630064E-2</v>
      </c>
      <c r="I1424" s="2"/>
      <c r="J1424" s="2">
        <f t="shared" si="587"/>
        <v>0.459385398316696</v>
      </c>
      <c r="K1424" s="2">
        <f t="shared" si="588"/>
        <v>0.47112937952632611</v>
      </c>
      <c r="L1424" s="2">
        <f t="shared" si="589"/>
        <v>5.4935734325047302E-2</v>
      </c>
      <c r="M1424" s="2">
        <f t="shared" si="590"/>
        <v>1.4549487831930587E-2</v>
      </c>
      <c r="N1424" s="1">
        <v>7041</v>
      </c>
      <c r="O1424" s="1">
        <v>7221</v>
      </c>
      <c r="P1424" s="1">
        <v>842</v>
      </c>
      <c r="Q1424" s="1">
        <v>169</v>
      </c>
      <c r="R1424" s="1">
        <v>25</v>
      </c>
      <c r="S1424" s="1">
        <v>15</v>
      </c>
      <c r="T1424" s="1">
        <v>10</v>
      </c>
      <c r="U1424" s="1">
        <v>0</v>
      </c>
      <c r="V1424" s="1">
        <v>4</v>
      </c>
      <c r="AG1424" s="7">
        <f>IF(Q1424&gt;0,RANK(Q1424,(N1424:P1424,Q1424:AE1424)),0)</f>
        <v>4</v>
      </c>
      <c r="AH1424" s="7">
        <f>IF(R1424&gt;0,RANK(R1424,(N1424:P1424,Q1424:AE1424)),0)</f>
        <v>5</v>
      </c>
      <c r="AI1424" s="7">
        <f>IF(T1424&gt;0,RANK(T1424,(N1424:P1424,Q1424:AE1424)),0)</f>
        <v>7</v>
      </c>
      <c r="AJ1424" s="7">
        <f>IF(S1424&gt;0,RANK(S1424,(N1424:P1424,Q1424:AE1424)),0)</f>
        <v>6</v>
      </c>
      <c r="AK1424" s="2">
        <f t="shared" si="591"/>
        <v>1.102629346904156E-2</v>
      </c>
      <c r="AL1424" s="2">
        <f t="shared" si="592"/>
        <v>1.6311085013375089E-3</v>
      </c>
      <c r="AM1424" s="2">
        <f t="shared" si="593"/>
        <v>6.5244340053500355E-4</v>
      </c>
      <c r="AN1424" s="2">
        <f t="shared" si="594"/>
        <v>9.7866510080250532E-4</v>
      </c>
      <c r="AP1424" t="s">
        <v>1206</v>
      </c>
      <c r="AQ1424" t="s">
        <v>2974</v>
      </c>
      <c r="AT1424" s="93" t="s">
        <v>853</v>
      </c>
      <c r="AU1424" s="92" t="s">
        <v>312</v>
      </c>
      <c r="AV1424" s="83" t="str">
        <f t="shared" si="595"/>
        <v>27103</v>
      </c>
      <c r="AX1424" s="7" t="s">
        <v>3753</v>
      </c>
    </row>
    <row r="1425" spans="1:50" hidden="1" outlineLevel="1">
      <c r="A1425" t="s">
        <v>908</v>
      </c>
      <c r="B1425" t="s">
        <v>2974</v>
      </c>
      <c r="C1425" s="1">
        <f t="shared" si="584"/>
        <v>8872</v>
      </c>
      <c r="D1425" s="7">
        <f>RANK(N1425,(N1425:P1425,Q1425:AE1425))</f>
        <v>2</v>
      </c>
      <c r="E1425" s="7">
        <f>RANK(O1425,(N1425:P1425,Q1425:AE1425))</f>
        <v>1</v>
      </c>
      <c r="F1425" s="7">
        <f>IF(P1425&gt;0,RANK(P1425,(N1425:P1425,Q1425:AE1425)),0)</f>
        <v>3</v>
      </c>
      <c r="G1425" s="1">
        <f t="shared" si="585"/>
        <v>1006</v>
      </c>
      <c r="H1425" s="2">
        <f t="shared" si="586"/>
        <v>0.11339044183949504</v>
      </c>
      <c r="I1425" s="2"/>
      <c r="J1425" s="2">
        <f t="shared" si="587"/>
        <v>0.42380522993688008</v>
      </c>
      <c r="K1425" s="2">
        <f t="shared" si="588"/>
        <v>0.53719567177637506</v>
      </c>
      <c r="L1425" s="2">
        <f t="shared" si="589"/>
        <v>2.6825969341749325E-2</v>
      </c>
      <c r="M1425" s="2">
        <f t="shared" si="590"/>
        <v>1.2173128944995535E-2</v>
      </c>
      <c r="N1425" s="1">
        <v>3760</v>
      </c>
      <c r="O1425" s="1">
        <v>4766</v>
      </c>
      <c r="P1425" s="1">
        <v>238</v>
      </c>
      <c r="Q1425" s="1">
        <v>72</v>
      </c>
      <c r="R1425" s="1">
        <v>15</v>
      </c>
      <c r="S1425" s="1">
        <v>10</v>
      </c>
      <c r="T1425" s="1">
        <v>6</v>
      </c>
      <c r="U1425" s="1">
        <v>0</v>
      </c>
      <c r="V1425" s="1">
        <v>5</v>
      </c>
      <c r="AG1425" s="7">
        <f>IF(Q1425&gt;0,RANK(Q1425,(N1425:P1425,Q1425:AE1425)),0)</f>
        <v>4</v>
      </c>
      <c r="AH1425" s="7">
        <f>IF(R1425&gt;0,RANK(R1425,(N1425:P1425,Q1425:AE1425)),0)</f>
        <v>5</v>
      </c>
      <c r="AI1425" s="7">
        <f>IF(T1425&gt;0,RANK(T1425,(N1425:P1425,Q1425:AE1425)),0)</f>
        <v>7</v>
      </c>
      <c r="AJ1425" s="7">
        <f>IF(S1425&gt;0,RANK(S1425,(N1425:P1425,Q1425:AE1425)),0)</f>
        <v>6</v>
      </c>
      <c r="AK1425" s="2">
        <f t="shared" si="591"/>
        <v>8.1154192966636611E-3</v>
      </c>
      <c r="AL1425" s="2">
        <f t="shared" si="592"/>
        <v>1.690712353471596E-3</v>
      </c>
      <c r="AM1425" s="2">
        <f t="shared" si="593"/>
        <v>6.7628494138863846E-4</v>
      </c>
      <c r="AN1425" s="2">
        <f t="shared" si="594"/>
        <v>1.127141568981064E-3</v>
      </c>
      <c r="AP1425" t="s">
        <v>908</v>
      </c>
      <c r="AQ1425" t="s">
        <v>2974</v>
      </c>
      <c r="AT1425" s="93" t="s">
        <v>853</v>
      </c>
      <c r="AU1425" s="92" t="s">
        <v>313</v>
      </c>
      <c r="AV1425" s="83" t="str">
        <f t="shared" si="595"/>
        <v>27105</v>
      </c>
      <c r="AX1425" s="7" t="s">
        <v>3753</v>
      </c>
    </row>
    <row r="1426" spans="1:50" hidden="1" outlineLevel="1">
      <c r="A1426" t="s">
        <v>167</v>
      </c>
      <c r="B1426" t="s">
        <v>2974</v>
      </c>
      <c r="C1426" s="1">
        <f t="shared" si="584"/>
        <v>3641</v>
      </c>
      <c r="D1426" s="7">
        <f>RANK(N1426,(N1426:P1426,Q1426:AE1426))</f>
        <v>2</v>
      </c>
      <c r="E1426" s="7">
        <f>RANK(O1426,(N1426:P1426,Q1426:AE1426))</f>
        <v>1</v>
      </c>
      <c r="F1426" s="7">
        <f>IF(P1426&gt;0,RANK(P1426,(N1426:P1426,Q1426:AE1426)),0)</f>
        <v>3</v>
      </c>
      <c r="G1426" s="1">
        <f t="shared" si="585"/>
        <v>233</v>
      </c>
      <c r="H1426" s="2">
        <f t="shared" si="586"/>
        <v>6.3993408404284538E-2</v>
      </c>
      <c r="I1426" s="2"/>
      <c r="J1426" s="2">
        <f t="shared" si="587"/>
        <v>0.43257346882724529</v>
      </c>
      <c r="K1426" s="2">
        <f t="shared" si="588"/>
        <v>0.49656687723152981</v>
      </c>
      <c r="L1426" s="2">
        <f t="shared" si="589"/>
        <v>3.3781928041746775E-2</v>
      </c>
      <c r="M1426" s="2">
        <f t="shared" si="590"/>
        <v>3.7077725899478067E-2</v>
      </c>
      <c r="N1426" s="1">
        <v>1575</v>
      </c>
      <c r="O1426" s="1">
        <v>1808</v>
      </c>
      <c r="P1426" s="1">
        <v>123</v>
      </c>
      <c r="Q1426" s="1">
        <v>115</v>
      </c>
      <c r="R1426" s="1">
        <v>8</v>
      </c>
      <c r="S1426" s="1">
        <v>7</v>
      </c>
      <c r="T1426" s="1">
        <v>3</v>
      </c>
      <c r="U1426" s="1">
        <v>0</v>
      </c>
      <c r="V1426" s="1">
        <v>2</v>
      </c>
      <c r="AG1426" s="7">
        <f>IF(Q1426&gt;0,RANK(Q1426,(N1426:P1426,Q1426:AE1426)),0)</f>
        <v>4</v>
      </c>
      <c r="AH1426" s="7">
        <f>IF(R1426&gt;0,RANK(R1426,(N1426:P1426,Q1426:AE1426)),0)</f>
        <v>5</v>
      </c>
      <c r="AI1426" s="7">
        <f>IF(T1426&gt;0,RANK(T1426,(N1426:P1426,Q1426:AE1426)),0)</f>
        <v>7</v>
      </c>
      <c r="AJ1426" s="7">
        <f>IF(S1426&gt;0,RANK(S1426,(N1426:P1426,Q1426:AE1426)),0)</f>
        <v>6</v>
      </c>
      <c r="AK1426" s="2">
        <f t="shared" si="591"/>
        <v>3.1584729469925847E-2</v>
      </c>
      <c r="AL1426" s="2">
        <f t="shared" si="592"/>
        <v>2.1971985718209283E-3</v>
      </c>
      <c r="AM1426" s="2">
        <f t="shared" si="593"/>
        <v>8.2394946443284812E-4</v>
      </c>
      <c r="AN1426" s="2">
        <f t="shared" si="594"/>
        <v>1.9225487503433123E-3</v>
      </c>
      <c r="AP1426" t="s">
        <v>167</v>
      </c>
      <c r="AQ1426" t="s">
        <v>2974</v>
      </c>
      <c r="AT1426" s="93" t="s">
        <v>853</v>
      </c>
      <c r="AU1426" s="92" t="s">
        <v>314</v>
      </c>
      <c r="AV1426" s="83" t="str">
        <f t="shared" si="595"/>
        <v>27107</v>
      </c>
      <c r="AX1426" s="7" t="s">
        <v>3753</v>
      </c>
    </row>
    <row r="1427" spans="1:50" hidden="1" outlineLevel="1">
      <c r="A1427" t="s">
        <v>168</v>
      </c>
      <c r="B1427" t="s">
        <v>2974</v>
      </c>
      <c r="C1427" s="1">
        <f t="shared" si="584"/>
        <v>59392</v>
      </c>
      <c r="D1427" s="7">
        <f>RANK(N1427,(N1427:P1427,Q1427:AE1427))</f>
        <v>2</v>
      </c>
      <c r="E1427" s="7">
        <f>RANK(O1427,(N1427:P1427,Q1427:AE1427))</f>
        <v>1</v>
      </c>
      <c r="F1427" s="7">
        <f>IF(P1427&gt;0,RANK(P1427,(N1427:P1427,Q1427:AE1427)),0)</f>
        <v>3</v>
      </c>
      <c r="G1427" s="1">
        <f t="shared" si="585"/>
        <v>4819</v>
      </c>
      <c r="H1427" s="2">
        <f t="shared" si="586"/>
        <v>8.1138873922413798E-2</v>
      </c>
      <c r="I1427" s="2"/>
      <c r="J1427" s="2">
        <f t="shared" si="587"/>
        <v>0.43477235991379309</v>
      </c>
      <c r="K1427" s="2">
        <f t="shared" si="588"/>
        <v>0.51591123383620685</v>
      </c>
      <c r="L1427" s="2">
        <f t="shared" si="589"/>
        <v>3.7008351293103446E-2</v>
      </c>
      <c r="M1427" s="2">
        <f t="shared" si="590"/>
        <v>1.2308054956896554E-2</v>
      </c>
      <c r="N1427" s="1">
        <v>25822</v>
      </c>
      <c r="O1427" s="1">
        <v>30641</v>
      </c>
      <c r="P1427" s="1">
        <v>2198</v>
      </c>
      <c r="Q1427" s="1">
        <v>369</v>
      </c>
      <c r="R1427" s="1">
        <v>209</v>
      </c>
      <c r="S1427" s="1">
        <v>85</v>
      </c>
      <c r="T1427" s="1">
        <v>42</v>
      </c>
      <c r="U1427" s="1">
        <v>0</v>
      </c>
      <c r="V1427" s="1">
        <v>26</v>
      </c>
      <c r="AG1427" s="7">
        <f>IF(Q1427&gt;0,RANK(Q1427,(N1427:P1427,Q1427:AE1427)),0)</f>
        <v>4</v>
      </c>
      <c r="AH1427" s="7">
        <f>IF(R1427&gt;0,RANK(R1427,(N1427:P1427,Q1427:AE1427)),0)</f>
        <v>5</v>
      </c>
      <c r="AI1427" s="7">
        <f>IF(T1427&gt;0,RANK(T1427,(N1427:P1427,Q1427:AE1427)),0)</f>
        <v>7</v>
      </c>
      <c r="AJ1427" s="7">
        <f>IF(S1427&gt;0,RANK(S1427,(N1427:P1427,Q1427:AE1427)),0)</f>
        <v>6</v>
      </c>
      <c r="AK1427" s="2">
        <f t="shared" si="591"/>
        <v>6.2129579741379308E-3</v>
      </c>
      <c r="AL1427" s="2">
        <f t="shared" si="592"/>
        <v>3.5189924568965517E-3</v>
      </c>
      <c r="AM1427" s="2">
        <f t="shared" si="593"/>
        <v>7.0716594827586207E-4</v>
      </c>
      <c r="AN1427" s="2">
        <f t="shared" si="594"/>
        <v>1.4311691810344827E-3</v>
      </c>
      <c r="AP1427" t="s">
        <v>168</v>
      </c>
      <c r="AQ1427" t="s">
        <v>2974</v>
      </c>
      <c r="AT1427" s="93" t="s">
        <v>853</v>
      </c>
      <c r="AU1427" s="92" t="s">
        <v>315</v>
      </c>
      <c r="AV1427" s="83" t="str">
        <f t="shared" si="595"/>
        <v>27109</v>
      </c>
      <c r="AX1427" s="7" t="s">
        <v>3753</v>
      </c>
    </row>
    <row r="1428" spans="1:50" hidden="1" outlineLevel="1">
      <c r="A1428" t="s">
        <v>169</v>
      </c>
      <c r="B1428" t="s">
        <v>2974</v>
      </c>
      <c r="C1428" s="1">
        <f t="shared" si="584"/>
        <v>28511</v>
      </c>
      <c r="D1428" s="7">
        <f>RANK(N1428,(N1428:P1428,Q1428:AE1428))</f>
        <v>2</v>
      </c>
      <c r="E1428" s="7">
        <f>RANK(O1428,(N1428:P1428,Q1428:AE1428))</f>
        <v>1</v>
      </c>
      <c r="F1428" s="7">
        <f>IF(P1428&gt;0,RANK(P1428,(N1428:P1428,Q1428:AE1428)),0)</f>
        <v>3</v>
      </c>
      <c r="G1428" s="1">
        <f t="shared" si="585"/>
        <v>7119</v>
      </c>
      <c r="H1428" s="2">
        <f t="shared" si="586"/>
        <v>0.24969310090842131</v>
      </c>
      <c r="I1428" s="2"/>
      <c r="J1428" s="2">
        <f t="shared" si="587"/>
        <v>0.34527024657149874</v>
      </c>
      <c r="K1428" s="2">
        <f t="shared" si="588"/>
        <v>0.59496334747992008</v>
      </c>
      <c r="L1428" s="2">
        <f t="shared" si="589"/>
        <v>3.9283083722072183E-2</v>
      </c>
      <c r="M1428" s="2">
        <f t="shared" si="590"/>
        <v>2.0483322226508997E-2</v>
      </c>
      <c r="N1428" s="1">
        <v>9844</v>
      </c>
      <c r="O1428" s="1">
        <v>16963</v>
      </c>
      <c r="P1428" s="1">
        <v>1120</v>
      </c>
      <c r="Q1428" s="1">
        <v>450</v>
      </c>
      <c r="R1428" s="1">
        <v>46</v>
      </c>
      <c r="S1428" s="1">
        <v>51</v>
      </c>
      <c r="T1428" s="1">
        <v>24</v>
      </c>
      <c r="U1428" s="1">
        <v>0</v>
      </c>
      <c r="V1428" s="1">
        <v>13</v>
      </c>
      <c r="AG1428" s="7">
        <f>IF(Q1428&gt;0,RANK(Q1428,(N1428:P1428,Q1428:AE1428)),0)</f>
        <v>4</v>
      </c>
      <c r="AH1428" s="7">
        <f>IF(R1428&gt;0,RANK(R1428,(N1428:P1428,Q1428:AE1428)),0)</f>
        <v>6</v>
      </c>
      <c r="AI1428" s="7">
        <f>IF(T1428&gt;0,RANK(T1428,(N1428:P1428,Q1428:AE1428)),0)</f>
        <v>7</v>
      </c>
      <c r="AJ1428" s="7">
        <f>IF(S1428&gt;0,RANK(S1428,(N1428:P1428,Q1428:AE1428)),0)</f>
        <v>5</v>
      </c>
      <c r="AK1428" s="2">
        <f t="shared" si="591"/>
        <v>1.5783381852618288E-2</v>
      </c>
      <c r="AL1428" s="2">
        <f t="shared" si="592"/>
        <v>1.6134123671565361E-3</v>
      </c>
      <c r="AM1428" s="2">
        <f t="shared" si="593"/>
        <v>8.4178036547297532E-4</v>
      </c>
      <c r="AN1428" s="2">
        <f t="shared" si="594"/>
        <v>1.7887832766300725E-3</v>
      </c>
      <c r="AP1428" t="s">
        <v>169</v>
      </c>
      <c r="AQ1428" t="s">
        <v>2974</v>
      </c>
      <c r="AT1428" s="93" t="s">
        <v>853</v>
      </c>
      <c r="AU1428" s="92" t="s">
        <v>316</v>
      </c>
      <c r="AV1428" s="83" t="str">
        <f t="shared" si="595"/>
        <v>27111</v>
      </c>
      <c r="AX1428" s="7" t="s">
        <v>3753</v>
      </c>
    </row>
    <row r="1429" spans="1:50" hidden="1" outlineLevel="1">
      <c r="A1429" t="s">
        <v>1203</v>
      </c>
      <c r="B1429" t="s">
        <v>2974</v>
      </c>
      <c r="C1429" s="1">
        <f t="shared" si="584"/>
        <v>6320</v>
      </c>
      <c r="D1429" s="7">
        <f>RANK(N1429,(N1429:P1429,Q1429:AE1429))</f>
        <v>2</v>
      </c>
      <c r="E1429" s="7">
        <f>RANK(O1429,(N1429:P1429,Q1429:AE1429))</f>
        <v>1</v>
      </c>
      <c r="F1429" s="7">
        <f>IF(P1429&gt;0,RANK(P1429,(N1429:P1429,Q1429:AE1429)),0)</f>
        <v>3</v>
      </c>
      <c r="G1429" s="1">
        <f t="shared" si="585"/>
        <v>922</v>
      </c>
      <c r="H1429" s="2">
        <f t="shared" si="586"/>
        <v>0.14588607594936709</v>
      </c>
      <c r="I1429" s="2"/>
      <c r="J1429" s="2">
        <f t="shared" si="587"/>
        <v>0.38892405063291141</v>
      </c>
      <c r="K1429" s="2">
        <f t="shared" si="588"/>
        <v>0.53481012658227844</v>
      </c>
      <c r="L1429" s="2">
        <f t="shared" si="589"/>
        <v>4.0348101265822785E-2</v>
      </c>
      <c r="M1429" s="2">
        <f t="shared" si="590"/>
        <v>3.5917721518987304E-2</v>
      </c>
      <c r="N1429" s="1">
        <v>2458</v>
      </c>
      <c r="O1429" s="1">
        <v>3380</v>
      </c>
      <c r="P1429" s="1">
        <v>255</v>
      </c>
      <c r="Q1429" s="1">
        <v>193</v>
      </c>
      <c r="R1429" s="1">
        <v>11</v>
      </c>
      <c r="S1429" s="1">
        <v>8</v>
      </c>
      <c r="T1429" s="1">
        <v>10</v>
      </c>
      <c r="U1429" s="1">
        <v>0</v>
      </c>
      <c r="V1429" s="1">
        <v>5</v>
      </c>
      <c r="AG1429" s="7">
        <f>IF(Q1429&gt;0,RANK(Q1429,(N1429:P1429,Q1429:AE1429)),0)</f>
        <v>4</v>
      </c>
      <c r="AH1429" s="7">
        <f>IF(R1429&gt;0,RANK(R1429,(N1429:P1429,Q1429:AE1429)),0)</f>
        <v>5</v>
      </c>
      <c r="AI1429" s="7">
        <f>IF(T1429&gt;0,RANK(T1429,(N1429:P1429,Q1429:AE1429)),0)</f>
        <v>6</v>
      </c>
      <c r="AJ1429" s="7">
        <f>IF(S1429&gt;0,RANK(S1429,(N1429:P1429,Q1429:AE1429)),0)</f>
        <v>7</v>
      </c>
      <c r="AK1429" s="2">
        <f t="shared" si="591"/>
        <v>3.0537974683544303E-2</v>
      </c>
      <c r="AL1429" s="2">
        <f t="shared" si="592"/>
        <v>1.740506329113924E-3</v>
      </c>
      <c r="AM1429" s="2">
        <f t="shared" si="593"/>
        <v>1.5822784810126582E-3</v>
      </c>
      <c r="AN1429" s="2">
        <f t="shared" si="594"/>
        <v>1.2658227848101266E-3</v>
      </c>
      <c r="AP1429" t="s">
        <v>1203</v>
      </c>
      <c r="AQ1429" t="s">
        <v>2974</v>
      </c>
      <c r="AT1429" s="93" t="s">
        <v>853</v>
      </c>
      <c r="AU1429" s="92" t="s">
        <v>317</v>
      </c>
      <c r="AV1429" s="83" t="str">
        <f t="shared" si="595"/>
        <v>27113</v>
      </c>
      <c r="AX1429" s="7" t="s">
        <v>3753</v>
      </c>
    </row>
    <row r="1430" spans="1:50" hidden="1" outlineLevel="1">
      <c r="A1430" t="s">
        <v>171</v>
      </c>
      <c r="B1430" t="s">
        <v>2974</v>
      </c>
      <c r="C1430" s="1">
        <f t="shared" si="584"/>
        <v>13068</v>
      </c>
      <c r="D1430" s="7">
        <f>RANK(N1430,(N1430:P1430,Q1430:AE1430))</f>
        <v>1</v>
      </c>
      <c r="E1430" s="7">
        <f>RANK(O1430,(N1430:P1430,Q1430:AE1430))</f>
        <v>2</v>
      </c>
      <c r="F1430" s="7">
        <f>IF(P1430&gt;0,RANK(P1430,(N1430:P1430,Q1430:AE1430)),0)</f>
        <v>3</v>
      </c>
      <c r="G1430" s="1">
        <f t="shared" si="585"/>
        <v>294</v>
      </c>
      <c r="H1430" s="2">
        <f t="shared" si="586"/>
        <v>2.2497704315886134E-2</v>
      </c>
      <c r="I1430" s="2"/>
      <c r="J1430" s="2">
        <f t="shared" si="587"/>
        <v>0.47046219773492498</v>
      </c>
      <c r="K1430" s="2">
        <f t="shared" si="588"/>
        <v>0.44796449341903888</v>
      </c>
      <c r="L1430" s="2">
        <f t="shared" si="589"/>
        <v>5.6167737985919806E-2</v>
      </c>
      <c r="M1430" s="2">
        <f t="shared" si="590"/>
        <v>2.5405570860116279E-2</v>
      </c>
      <c r="N1430" s="1">
        <v>6148</v>
      </c>
      <c r="O1430" s="1">
        <v>5854</v>
      </c>
      <c r="P1430" s="1">
        <v>734</v>
      </c>
      <c r="Q1430" s="1">
        <v>258</v>
      </c>
      <c r="R1430" s="1">
        <v>29</v>
      </c>
      <c r="S1430" s="1">
        <v>23</v>
      </c>
      <c r="T1430" s="1">
        <v>15</v>
      </c>
      <c r="U1430" s="1">
        <v>0</v>
      </c>
      <c r="V1430" s="1">
        <v>7</v>
      </c>
      <c r="AG1430" s="7">
        <f>IF(Q1430&gt;0,RANK(Q1430,(N1430:P1430,Q1430:AE1430)),0)</f>
        <v>4</v>
      </c>
      <c r="AH1430" s="7">
        <f>IF(R1430&gt;0,RANK(R1430,(N1430:P1430,Q1430:AE1430)),0)</f>
        <v>5</v>
      </c>
      <c r="AI1430" s="7">
        <f>IF(T1430&gt;0,RANK(T1430,(N1430:P1430,Q1430:AE1430)),0)</f>
        <v>7</v>
      </c>
      <c r="AJ1430" s="7">
        <f>IF(S1430&gt;0,RANK(S1430,(N1430:P1430,Q1430:AE1430)),0)</f>
        <v>6</v>
      </c>
      <c r="AK1430" s="2">
        <f t="shared" si="591"/>
        <v>1.9742883379247015E-2</v>
      </c>
      <c r="AL1430" s="2">
        <f t="shared" si="592"/>
        <v>2.2191613100704011E-3</v>
      </c>
      <c r="AM1430" s="2">
        <f t="shared" si="593"/>
        <v>1.147842056932966E-3</v>
      </c>
      <c r="AN1430" s="2">
        <f t="shared" si="594"/>
        <v>1.7600244872972145E-3</v>
      </c>
      <c r="AP1430" t="s">
        <v>171</v>
      </c>
      <c r="AQ1430" t="s">
        <v>2974</v>
      </c>
      <c r="AT1430" s="93" t="s">
        <v>853</v>
      </c>
      <c r="AU1430" s="92" t="s">
        <v>318</v>
      </c>
      <c r="AV1430" s="83" t="str">
        <f t="shared" si="595"/>
        <v>27115</v>
      </c>
      <c r="AX1430" s="7" t="s">
        <v>3753</v>
      </c>
    </row>
    <row r="1431" spans="1:50" hidden="1" outlineLevel="1">
      <c r="A1431" t="s">
        <v>172</v>
      </c>
      <c r="B1431" t="s">
        <v>2974</v>
      </c>
      <c r="C1431" s="1">
        <f t="shared" si="584"/>
        <v>4894</v>
      </c>
      <c r="D1431" s="7">
        <f>RANK(N1431,(N1431:P1431,Q1431:AE1431))</f>
        <v>2</v>
      </c>
      <c r="E1431" s="7">
        <f>RANK(O1431,(N1431:P1431,Q1431:AE1431))</f>
        <v>1</v>
      </c>
      <c r="F1431" s="7">
        <f>IF(P1431&gt;0,RANK(P1431,(N1431:P1431,Q1431:AE1431)),0)</f>
        <v>3</v>
      </c>
      <c r="G1431" s="1">
        <f t="shared" si="585"/>
        <v>723</v>
      </c>
      <c r="H1431" s="2">
        <f t="shared" si="586"/>
        <v>0.14773191663261137</v>
      </c>
      <c r="I1431" s="2"/>
      <c r="J1431" s="2">
        <f t="shared" si="587"/>
        <v>0.40253371475275845</v>
      </c>
      <c r="K1431" s="2">
        <f t="shared" si="588"/>
        <v>0.55026563138536988</v>
      </c>
      <c r="L1431" s="2">
        <f t="shared" si="589"/>
        <v>2.8606456885982835E-2</v>
      </c>
      <c r="M1431" s="2">
        <f t="shared" si="590"/>
        <v>1.8594196975888832E-2</v>
      </c>
      <c r="N1431" s="1">
        <v>1970</v>
      </c>
      <c r="O1431" s="1">
        <v>2693</v>
      </c>
      <c r="P1431" s="1">
        <v>140</v>
      </c>
      <c r="Q1431" s="1">
        <v>64</v>
      </c>
      <c r="R1431" s="1">
        <v>6</v>
      </c>
      <c r="S1431" s="1">
        <v>10</v>
      </c>
      <c r="T1431" s="1">
        <v>5</v>
      </c>
      <c r="U1431" s="1">
        <v>2</v>
      </c>
      <c r="V1431" s="1">
        <v>4</v>
      </c>
      <c r="AG1431" s="7">
        <f>IF(Q1431&gt;0,RANK(Q1431,(N1431:P1431,Q1431:AE1431)),0)</f>
        <v>4</v>
      </c>
      <c r="AH1431" s="7">
        <f>IF(R1431&gt;0,RANK(R1431,(N1431:P1431,Q1431:AE1431)),0)</f>
        <v>6</v>
      </c>
      <c r="AI1431" s="7">
        <f>IF(T1431&gt;0,RANK(T1431,(N1431:P1431,Q1431:AE1431)),0)</f>
        <v>7</v>
      </c>
      <c r="AJ1431" s="7">
        <f>IF(S1431&gt;0,RANK(S1431,(N1431:P1431,Q1431:AE1431)),0)</f>
        <v>5</v>
      </c>
      <c r="AK1431" s="2">
        <f t="shared" si="591"/>
        <v>1.3077237433592154E-2</v>
      </c>
      <c r="AL1431" s="2">
        <f t="shared" si="592"/>
        <v>1.2259910093992644E-3</v>
      </c>
      <c r="AM1431" s="2">
        <f t="shared" si="593"/>
        <v>1.021659174499387E-3</v>
      </c>
      <c r="AN1431" s="2">
        <f t="shared" si="594"/>
        <v>2.043318348998774E-3</v>
      </c>
      <c r="AP1431" t="s">
        <v>172</v>
      </c>
      <c r="AQ1431" t="s">
        <v>2974</v>
      </c>
      <c r="AT1431" s="93" t="s">
        <v>853</v>
      </c>
      <c r="AU1431" s="92" t="s">
        <v>319</v>
      </c>
      <c r="AV1431" s="83" t="str">
        <f t="shared" si="595"/>
        <v>27117</v>
      </c>
      <c r="AX1431" s="7" t="s">
        <v>3753</v>
      </c>
    </row>
    <row r="1432" spans="1:50" hidden="1" outlineLevel="1">
      <c r="A1432" t="s">
        <v>1397</v>
      </c>
      <c r="B1432" t="s">
        <v>2974</v>
      </c>
      <c r="C1432" s="1">
        <f t="shared" si="584"/>
        <v>14140</v>
      </c>
      <c r="D1432" s="7">
        <f>RANK(N1432,(N1432:P1432,Q1432:AE1432))</f>
        <v>2</v>
      </c>
      <c r="E1432" s="7">
        <f>RANK(O1432,(N1432:P1432,Q1432:AE1432))</f>
        <v>1</v>
      </c>
      <c r="F1432" s="7">
        <f>IF(P1432&gt;0,RANK(P1432,(N1432:P1432,Q1432:AE1432)),0)</f>
        <v>3</v>
      </c>
      <c r="G1432" s="1">
        <f t="shared" si="585"/>
        <v>1845</v>
      </c>
      <c r="H1432" s="2">
        <f t="shared" si="586"/>
        <v>0.13048090523338049</v>
      </c>
      <c r="I1432" s="2"/>
      <c r="J1432" s="2">
        <f t="shared" si="587"/>
        <v>0.40763790664780764</v>
      </c>
      <c r="K1432" s="2">
        <f t="shared" si="588"/>
        <v>0.53811881188118815</v>
      </c>
      <c r="L1432" s="2">
        <f t="shared" si="589"/>
        <v>2.6096181046676097E-2</v>
      </c>
      <c r="M1432" s="2">
        <f t="shared" si="590"/>
        <v>2.8147100424328116E-2</v>
      </c>
      <c r="N1432" s="1">
        <v>5764</v>
      </c>
      <c r="O1432" s="1">
        <v>7609</v>
      </c>
      <c r="P1432" s="1">
        <v>369</v>
      </c>
      <c r="Q1432" s="1">
        <v>337</v>
      </c>
      <c r="R1432" s="1">
        <v>20</v>
      </c>
      <c r="S1432" s="1">
        <v>18</v>
      </c>
      <c r="T1432" s="1">
        <v>14</v>
      </c>
      <c r="U1432" s="1">
        <v>0</v>
      </c>
      <c r="V1432" s="1">
        <v>9</v>
      </c>
      <c r="AG1432" s="7">
        <f>IF(Q1432&gt;0,RANK(Q1432,(N1432:P1432,Q1432:AE1432)),0)</f>
        <v>4</v>
      </c>
      <c r="AH1432" s="7">
        <f>IF(R1432&gt;0,RANK(R1432,(N1432:P1432,Q1432:AE1432)),0)</f>
        <v>5</v>
      </c>
      <c r="AI1432" s="7">
        <f>IF(T1432&gt;0,RANK(T1432,(N1432:P1432,Q1432:AE1432)),0)</f>
        <v>7</v>
      </c>
      <c r="AJ1432" s="7">
        <f>IF(S1432&gt;0,RANK(S1432,(N1432:P1432,Q1432:AE1432)),0)</f>
        <v>6</v>
      </c>
      <c r="AK1432" s="2">
        <f t="shared" si="591"/>
        <v>2.3833097595473834E-2</v>
      </c>
      <c r="AL1432" s="2">
        <f t="shared" si="592"/>
        <v>1.4144271570014145E-3</v>
      </c>
      <c r="AM1432" s="2">
        <f t="shared" si="593"/>
        <v>9.9009900990099011E-4</v>
      </c>
      <c r="AN1432" s="2">
        <f t="shared" si="594"/>
        <v>1.2729844413012731E-3</v>
      </c>
      <c r="AP1432" t="s">
        <v>1397</v>
      </c>
      <c r="AQ1432" t="s">
        <v>2974</v>
      </c>
      <c r="AT1432" s="93" t="s">
        <v>853</v>
      </c>
      <c r="AU1432" s="92" t="s">
        <v>247</v>
      </c>
      <c r="AV1432" s="83" t="str">
        <f t="shared" si="595"/>
        <v>27119</v>
      </c>
      <c r="AX1432" s="7" t="s">
        <v>3753</v>
      </c>
    </row>
    <row r="1433" spans="1:50" hidden="1" outlineLevel="1">
      <c r="A1433" t="s">
        <v>1019</v>
      </c>
      <c r="B1433" t="s">
        <v>2974</v>
      </c>
      <c r="C1433" s="1">
        <f t="shared" si="584"/>
        <v>5987</v>
      </c>
      <c r="D1433" s="7">
        <f>RANK(N1433,(N1433:P1433,Q1433:AE1433))</f>
        <v>2</v>
      </c>
      <c r="E1433" s="7">
        <f>RANK(O1433,(N1433:P1433,Q1433:AE1433))</f>
        <v>1</v>
      </c>
      <c r="F1433" s="7">
        <f>IF(P1433&gt;0,RANK(P1433,(N1433:P1433,Q1433:AE1433)),0)</f>
        <v>3</v>
      </c>
      <c r="G1433" s="1">
        <f t="shared" si="585"/>
        <v>37</v>
      </c>
      <c r="H1433" s="2">
        <f t="shared" si="586"/>
        <v>6.1800567897110402E-3</v>
      </c>
      <c r="I1433" s="2"/>
      <c r="J1433" s="2">
        <f t="shared" si="587"/>
        <v>0.46283614498079173</v>
      </c>
      <c r="K1433" s="2">
        <f t="shared" si="588"/>
        <v>0.46901620177050274</v>
      </c>
      <c r="L1433" s="2">
        <f t="shared" si="589"/>
        <v>4.4095540337397696E-2</v>
      </c>
      <c r="M1433" s="2">
        <f t="shared" si="590"/>
        <v>2.4052112911307835E-2</v>
      </c>
      <c r="N1433" s="1">
        <v>2771</v>
      </c>
      <c r="O1433" s="1">
        <v>2808</v>
      </c>
      <c r="P1433" s="1">
        <v>264</v>
      </c>
      <c r="Q1433" s="1">
        <v>123</v>
      </c>
      <c r="R1433" s="1">
        <v>8</v>
      </c>
      <c r="S1433" s="1">
        <v>7</v>
      </c>
      <c r="T1433" s="1">
        <v>6</v>
      </c>
      <c r="U1433" s="1">
        <v>0</v>
      </c>
      <c r="V1433" s="1">
        <v>0</v>
      </c>
      <c r="AG1433" s="7">
        <f>IF(Q1433&gt;0,RANK(Q1433,(N1433:P1433,Q1433:AE1433)),0)</f>
        <v>4</v>
      </c>
      <c r="AH1433" s="7">
        <f>IF(R1433&gt;0,RANK(R1433,(N1433:P1433,Q1433:AE1433)),0)</f>
        <v>5</v>
      </c>
      <c r="AI1433" s="7">
        <f>IF(T1433&gt;0,RANK(T1433,(N1433:P1433,Q1433:AE1433)),0)</f>
        <v>7</v>
      </c>
      <c r="AJ1433" s="7">
        <f>IF(S1433&gt;0,RANK(S1433,(N1433:P1433,Q1433:AE1433)),0)</f>
        <v>6</v>
      </c>
      <c r="AK1433" s="2">
        <f t="shared" si="591"/>
        <v>2.0544513111742109E-2</v>
      </c>
      <c r="AL1433" s="2">
        <f t="shared" si="592"/>
        <v>1.3362284950726574E-3</v>
      </c>
      <c r="AM1433" s="2">
        <f t="shared" si="593"/>
        <v>1.0021713713044931E-3</v>
      </c>
      <c r="AN1433" s="2">
        <f t="shared" si="594"/>
        <v>1.1691999331885753E-3</v>
      </c>
      <c r="AP1433" t="s">
        <v>1019</v>
      </c>
      <c r="AQ1433" t="s">
        <v>2974</v>
      </c>
      <c r="AT1433" s="93" t="s">
        <v>853</v>
      </c>
      <c r="AU1433" s="92" t="s">
        <v>248</v>
      </c>
      <c r="AV1433" s="83" t="str">
        <f t="shared" si="595"/>
        <v>27121</v>
      </c>
      <c r="AX1433" s="7" t="s">
        <v>3753</v>
      </c>
    </row>
    <row r="1434" spans="1:50" hidden="1" outlineLevel="1">
      <c r="A1434" t="s">
        <v>1352</v>
      </c>
      <c r="B1434" t="s">
        <v>2974</v>
      </c>
      <c r="C1434" s="1">
        <f t="shared" si="584"/>
        <v>244278</v>
      </c>
      <c r="D1434" s="7">
        <f>RANK(N1434,(N1434:P1434,Q1434:AE1434))</f>
        <v>1</v>
      </c>
      <c r="E1434" s="7">
        <f>RANK(O1434,(N1434:P1434,Q1434:AE1434))</f>
        <v>2</v>
      </c>
      <c r="F1434" s="7">
        <f>IF(P1434&gt;0,RANK(P1434,(N1434:P1434,Q1434:AE1434)),0)</f>
        <v>3</v>
      </c>
      <c r="G1434" s="1">
        <f t="shared" si="585"/>
        <v>50801</v>
      </c>
      <c r="H1434" s="2">
        <f t="shared" si="586"/>
        <v>0.20796387722185378</v>
      </c>
      <c r="I1434" s="2"/>
      <c r="J1434" s="2">
        <f t="shared" si="587"/>
        <v>0.56685415796756156</v>
      </c>
      <c r="K1434" s="2">
        <f t="shared" si="588"/>
        <v>0.35889028074570778</v>
      </c>
      <c r="L1434" s="2">
        <f t="shared" si="589"/>
        <v>6.3542357477955447E-2</v>
      </c>
      <c r="M1434" s="2">
        <f t="shared" si="590"/>
        <v>1.0713203808775218E-2</v>
      </c>
      <c r="N1434" s="1">
        <v>138470</v>
      </c>
      <c r="O1434" s="1">
        <v>87669</v>
      </c>
      <c r="P1434" s="1">
        <v>15522</v>
      </c>
      <c r="Q1434" s="1">
        <v>1395</v>
      </c>
      <c r="R1434" s="1">
        <v>555</v>
      </c>
      <c r="S1434" s="1">
        <v>341</v>
      </c>
      <c r="T1434" s="1">
        <v>222</v>
      </c>
      <c r="U1434" s="1">
        <v>0</v>
      </c>
      <c r="V1434" s="1">
        <v>104</v>
      </c>
      <c r="AG1434" s="7">
        <f>IF(Q1434&gt;0,RANK(Q1434,(N1434:P1434,Q1434:AE1434)),0)</f>
        <v>4</v>
      </c>
      <c r="AH1434" s="7">
        <f>IF(R1434&gt;0,RANK(R1434,(N1434:P1434,Q1434:AE1434)),0)</f>
        <v>5</v>
      </c>
      <c r="AI1434" s="7">
        <f>IF(T1434&gt;0,RANK(T1434,(N1434:P1434,Q1434:AE1434)),0)</f>
        <v>7</v>
      </c>
      <c r="AJ1434" s="7">
        <f>IF(S1434&gt;0,RANK(S1434,(N1434:P1434,Q1434:AE1434)),0)</f>
        <v>6</v>
      </c>
      <c r="AK1434" s="2">
        <f t="shared" si="591"/>
        <v>5.7107066538943339E-3</v>
      </c>
      <c r="AL1434" s="2">
        <f t="shared" si="592"/>
        <v>2.272001571979466E-3</v>
      </c>
      <c r="AM1434" s="2">
        <f t="shared" si="593"/>
        <v>9.0880062879178641E-4</v>
      </c>
      <c r="AN1434" s="2">
        <f t="shared" si="594"/>
        <v>1.3959505153963926E-3</v>
      </c>
      <c r="AP1434" t="s">
        <v>1352</v>
      </c>
      <c r="AQ1434" t="s">
        <v>2974</v>
      </c>
      <c r="AT1434" s="93" t="s">
        <v>853</v>
      </c>
      <c r="AU1434" s="92" t="s">
        <v>639</v>
      </c>
      <c r="AV1434" s="83" t="str">
        <f t="shared" si="595"/>
        <v>27123</v>
      </c>
      <c r="AX1434" s="7" t="s">
        <v>3753</v>
      </c>
    </row>
    <row r="1435" spans="1:50" hidden="1" outlineLevel="1">
      <c r="A1435" t="s">
        <v>3443</v>
      </c>
      <c r="B1435" t="s">
        <v>2974</v>
      </c>
      <c r="C1435" s="1">
        <f t="shared" si="584"/>
        <v>2090</v>
      </c>
      <c r="D1435" s="7">
        <f>RANK(N1435,(N1435:P1435,Q1435:AE1435))</f>
        <v>2</v>
      </c>
      <c r="E1435" s="7">
        <f>RANK(O1435,(N1435:P1435,Q1435:AE1435))</f>
        <v>1</v>
      </c>
      <c r="F1435" s="7">
        <f>IF(P1435&gt;0,RANK(P1435,(N1435:P1435,Q1435:AE1435)),0)</f>
        <v>4</v>
      </c>
      <c r="G1435" s="1">
        <f t="shared" si="585"/>
        <v>260</v>
      </c>
      <c r="H1435" s="2">
        <f t="shared" si="586"/>
        <v>0.12440191387559808</v>
      </c>
      <c r="I1435" s="2"/>
      <c r="J1435" s="2">
        <f t="shared" si="587"/>
        <v>0.39712918660287083</v>
      </c>
      <c r="K1435" s="2">
        <f t="shared" si="588"/>
        <v>0.52153110047846885</v>
      </c>
      <c r="L1435" s="2">
        <f t="shared" si="589"/>
        <v>3.2535885167464113E-2</v>
      </c>
      <c r="M1435" s="2">
        <f t="shared" si="590"/>
        <v>4.8803827751196266E-2</v>
      </c>
      <c r="N1435" s="1">
        <v>830</v>
      </c>
      <c r="O1435" s="1">
        <v>1090</v>
      </c>
      <c r="P1435" s="1">
        <v>68</v>
      </c>
      <c r="Q1435" s="1">
        <v>88</v>
      </c>
      <c r="R1435" s="1">
        <v>2</v>
      </c>
      <c r="S1435" s="1">
        <v>5</v>
      </c>
      <c r="T1435" s="1">
        <v>0</v>
      </c>
      <c r="U1435" s="1">
        <v>0</v>
      </c>
      <c r="V1435" s="1">
        <v>7</v>
      </c>
      <c r="AG1435" s="7">
        <f>IF(Q1435&gt;0,RANK(Q1435,(N1435:P1435,Q1435:AE1435)),0)</f>
        <v>3</v>
      </c>
      <c r="AH1435" s="7">
        <f>IF(R1435&gt;0,RANK(R1435,(N1435:P1435,Q1435:AE1435)),0)</f>
        <v>7</v>
      </c>
      <c r="AI1435" s="7">
        <f>IF(T1435&gt;0,RANK(T1435,(N1435:P1435,Q1435:AE1435)),0)</f>
        <v>0</v>
      </c>
      <c r="AJ1435" s="7">
        <f>IF(S1435&gt;0,RANK(S1435,(N1435:P1435,Q1435:AE1435)),0)</f>
        <v>6</v>
      </c>
      <c r="AK1435" s="2">
        <f t="shared" si="591"/>
        <v>4.2105263157894736E-2</v>
      </c>
      <c r="AL1435" s="2">
        <f t="shared" si="592"/>
        <v>9.5693779904306223E-4</v>
      </c>
      <c r="AM1435" s="2">
        <f t="shared" si="593"/>
        <v>0</v>
      </c>
      <c r="AN1435" s="2">
        <f t="shared" si="594"/>
        <v>2.3923444976076554E-3</v>
      </c>
      <c r="AP1435" t="s">
        <v>3443</v>
      </c>
      <c r="AQ1435" t="s">
        <v>2974</v>
      </c>
      <c r="AT1435" s="93" t="s">
        <v>853</v>
      </c>
      <c r="AU1435" s="92" t="s">
        <v>640</v>
      </c>
      <c r="AV1435" s="83" t="str">
        <f t="shared" si="595"/>
        <v>27125</v>
      </c>
      <c r="AX1435" s="7" t="s">
        <v>3753</v>
      </c>
    </row>
    <row r="1436" spans="1:50" hidden="1" outlineLevel="1">
      <c r="A1436" t="s">
        <v>2685</v>
      </c>
      <c r="B1436" t="s">
        <v>2974</v>
      </c>
      <c r="C1436" s="1">
        <f t="shared" si="584"/>
        <v>7748</v>
      </c>
      <c r="D1436" s="7">
        <f>RANK(N1436,(N1436:P1436,Q1436:AE1436))</f>
        <v>2</v>
      </c>
      <c r="E1436" s="7">
        <f>RANK(O1436,(N1436:P1436,Q1436:AE1436))</f>
        <v>1</v>
      </c>
      <c r="F1436" s="7">
        <f>IF(P1436&gt;0,RANK(P1436,(N1436:P1436,Q1436:AE1436)),0)</f>
        <v>3</v>
      </c>
      <c r="G1436" s="1">
        <f t="shared" si="585"/>
        <v>1908</v>
      </c>
      <c r="H1436" s="2">
        <f t="shared" si="586"/>
        <v>0.24625709860609191</v>
      </c>
      <c r="I1436" s="2"/>
      <c r="J1436" s="2">
        <f t="shared" si="587"/>
        <v>0.34602478058853897</v>
      </c>
      <c r="K1436" s="2">
        <f t="shared" si="588"/>
        <v>0.59228187919463082</v>
      </c>
      <c r="L1436" s="2">
        <f t="shared" si="589"/>
        <v>4.0526587506453278E-2</v>
      </c>
      <c r="M1436" s="2">
        <f t="shared" si="590"/>
        <v>2.1166752710376872E-2</v>
      </c>
      <c r="N1436" s="1">
        <v>2681</v>
      </c>
      <c r="O1436" s="1">
        <v>4589</v>
      </c>
      <c r="P1436" s="1">
        <v>314</v>
      </c>
      <c r="Q1436" s="1">
        <v>123</v>
      </c>
      <c r="R1436" s="1">
        <v>14</v>
      </c>
      <c r="S1436" s="1">
        <v>21</v>
      </c>
      <c r="T1436" s="1">
        <v>4</v>
      </c>
      <c r="U1436" s="1">
        <v>0</v>
      </c>
      <c r="V1436" s="1">
        <v>2</v>
      </c>
      <c r="AG1436" s="7">
        <f>IF(Q1436&gt;0,RANK(Q1436,(N1436:P1436,Q1436:AE1436)),0)</f>
        <v>4</v>
      </c>
      <c r="AH1436" s="7">
        <f>IF(R1436&gt;0,RANK(R1436,(N1436:P1436,Q1436:AE1436)),0)</f>
        <v>6</v>
      </c>
      <c r="AI1436" s="7">
        <f>IF(T1436&gt;0,RANK(T1436,(N1436:P1436,Q1436:AE1436)),0)</f>
        <v>7</v>
      </c>
      <c r="AJ1436" s="7">
        <f>IF(S1436&gt;0,RANK(S1436,(N1436:P1436,Q1436:AE1436)),0)</f>
        <v>5</v>
      </c>
      <c r="AK1436" s="2">
        <f t="shared" si="591"/>
        <v>1.5875064532782653E-2</v>
      </c>
      <c r="AL1436" s="2">
        <f t="shared" si="592"/>
        <v>1.8069179143004647E-3</v>
      </c>
      <c r="AM1436" s="2">
        <f t="shared" si="593"/>
        <v>5.1626226122870422E-4</v>
      </c>
      <c r="AN1436" s="2">
        <f t="shared" si="594"/>
        <v>2.7103768714506968E-3</v>
      </c>
      <c r="AP1436" t="s">
        <v>2685</v>
      </c>
      <c r="AQ1436" t="s">
        <v>2974</v>
      </c>
      <c r="AT1436" s="93" t="s">
        <v>853</v>
      </c>
      <c r="AU1436" s="92" t="s">
        <v>1141</v>
      </c>
      <c r="AV1436" s="83" t="str">
        <f t="shared" si="595"/>
        <v>27127</v>
      </c>
      <c r="AX1436" s="7" t="s">
        <v>3753</v>
      </c>
    </row>
    <row r="1437" spans="1:50" hidden="1" outlineLevel="1">
      <c r="A1437" t="s">
        <v>2686</v>
      </c>
      <c r="B1437" t="s">
        <v>2974</v>
      </c>
      <c r="C1437" s="1">
        <f t="shared" ref="C1437:C1460" si="596">SUM(N1437:AE1437)</f>
        <v>8122</v>
      </c>
      <c r="D1437" s="7">
        <f>RANK(N1437,(N1437:P1437,Q1437:AE1437))</f>
        <v>2</v>
      </c>
      <c r="E1437" s="7">
        <f>RANK(O1437,(N1437:P1437,Q1437:AE1437))</f>
        <v>1</v>
      </c>
      <c r="F1437" s="7">
        <f>IF(P1437&gt;0,RANK(P1437,(N1437:P1437,Q1437:AE1437)),0)</f>
        <v>3</v>
      </c>
      <c r="G1437" s="1">
        <f t="shared" ref="G1437:G1460" si="597">IF(D1437=1,N1437,IF(E1437=1,O1437,P1437))-IF(D1437=2,N1437,IF(E1437=2,O1437,P1437))</f>
        <v>503</v>
      </c>
      <c r="H1437" s="2">
        <f t="shared" ref="H1437:H1460" si="598">G1437/C1437</f>
        <v>6.1930558975621768E-2</v>
      </c>
      <c r="I1437" s="2"/>
      <c r="J1437" s="2">
        <f t="shared" ref="J1437:J1460" si="599">IF($C1437=0,"-",N1437/$C1437)</f>
        <v>0.43499138143314453</v>
      </c>
      <c r="K1437" s="2">
        <f t="shared" ref="K1437:K1460" si="600">IF($C1437=0,"-",O1437/$C1437)</f>
        <v>0.49692194040876631</v>
      </c>
      <c r="L1437" s="2">
        <f t="shared" ref="L1437:L1460" si="601">IF($C1437=0,"-",P1437/$C1437)</f>
        <v>4.3708446195518343E-2</v>
      </c>
      <c r="M1437" s="2">
        <f t="shared" ref="M1437:M1460" si="602">IF(C1437=0,"-",(1-J1437-K1437-L1437))</f>
        <v>2.4378231962570822E-2</v>
      </c>
      <c r="N1437" s="1">
        <v>3533</v>
      </c>
      <c r="O1437" s="1">
        <v>4036</v>
      </c>
      <c r="P1437" s="1">
        <v>355</v>
      </c>
      <c r="Q1437" s="1">
        <v>171</v>
      </c>
      <c r="R1437" s="1">
        <v>5</v>
      </c>
      <c r="S1437" s="1">
        <v>11</v>
      </c>
      <c r="T1437" s="1">
        <v>6</v>
      </c>
      <c r="U1437" s="1">
        <v>0</v>
      </c>
      <c r="V1437" s="1">
        <v>5</v>
      </c>
      <c r="AG1437" s="7">
        <f>IF(Q1437&gt;0,RANK(Q1437,(N1437:P1437,Q1437:AE1437)),0)</f>
        <v>4</v>
      </c>
      <c r="AH1437" s="7">
        <f>IF(R1437&gt;0,RANK(R1437,(N1437:P1437,Q1437:AE1437)),0)</f>
        <v>7</v>
      </c>
      <c r="AI1437" s="7">
        <f>IF(T1437&gt;0,RANK(T1437,(N1437:P1437,Q1437:AE1437)),0)</f>
        <v>6</v>
      </c>
      <c r="AJ1437" s="7">
        <f>IF(S1437&gt;0,RANK(S1437,(N1437:P1437,Q1437:AE1437)),0)</f>
        <v>5</v>
      </c>
      <c r="AK1437" s="2">
        <f t="shared" ref="AK1437:AK1460" si="603">IF($C1437=0,"-",Q1437/$C1437)</f>
        <v>2.1053927604038413E-2</v>
      </c>
      <c r="AL1437" s="2">
        <f t="shared" ref="AL1437:AL1460" si="604">IF($C1437=0,"-",R1437/$C1437)</f>
        <v>6.1561191824673729E-4</v>
      </c>
      <c r="AM1437" s="2">
        <f t="shared" ref="AM1437:AM1460" si="605">IF($C1437=0,"-",T1437/$C1437)</f>
        <v>7.3873430189608474E-4</v>
      </c>
      <c r="AN1437" s="2">
        <f t="shared" ref="AN1437:AN1460" si="606">IF($C1437=0,"-",S1437/$C1437)</f>
        <v>1.3543462201428219E-3</v>
      </c>
      <c r="AP1437" t="s">
        <v>2686</v>
      </c>
      <c r="AQ1437" t="s">
        <v>2974</v>
      </c>
      <c r="AT1437" s="93" t="s">
        <v>853</v>
      </c>
      <c r="AU1437" s="92" t="s">
        <v>1142</v>
      </c>
      <c r="AV1437" s="83" t="str">
        <f t="shared" ref="AV1437:AV1460" si="607">AT1437&amp;AU1437</f>
        <v>27129</v>
      </c>
      <c r="AX1437" s="7" t="s">
        <v>3753</v>
      </c>
    </row>
    <row r="1438" spans="1:50" hidden="1" outlineLevel="1">
      <c r="A1438" t="s">
        <v>1535</v>
      </c>
      <c r="B1438" t="s">
        <v>2974</v>
      </c>
      <c r="C1438" s="1">
        <f t="shared" si="596"/>
        <v>26021</v>
      </c>
      <c r="D1438" s="7">
        <f>RANK(N1438,(N1438:P1438,Q1438:AE1438))</f>
        <v>1</v>
      </c>
      <c r="E1438" s="7">
        <f>RANK(O1438,(N1438:P1438,Q1438:AE1438))</f>
        <v>2</v>
      </c>
      <c r="F1438" s="7">
        <f>IF(P1438&gt;0,RANK(P1438,(N1438:P1438,Q1438:AE1438)),0)</f>
        <v>3</v>
      </c>
      <c r="G1438" s="1">
        <f t="shared" si="597"/>
        <v>2264</v>
      </c>
      <c r="H1438" s="2">
        <f t="shared" si="598"/>
        <v>8.7006648476230741E-2</v>
      </c>
      <c r="I1438" s="2"/>
      <c r="J1438" s="2">
        <f t="shared" si="599"/>
        <v>0.50497674954844163</v>
      </c>
      <c r="K1438" s="2">
        <f t="shared" si="600"/>
        <v>0.41797010107221089</v>
      </c>
      <c r="L1438" s="2">
        <f t="shared" si="601"/>
        <v>6.2987586949002722E-2</v>
      </c>
      <c r="M1438" s="2">
        <f t="shared" si="602"/>
        <v>1.4065562430344764E-2</v>
      </c>
      <c r="N1438" s="1">
        <v>13140</v>
      </c>
      <c r="O1438" s="1">
        <v>10876</v>
      </c>
      <c r="P1438" s="1">
        <v>1639</v>
      </c>
      <c r="Q1438" s="1">
        <v>234</v>
      </c>
      <c r="R1438" s="1">
        <v>62</v>
      </c>
      <c r="S1438" s="1">
        <v>38</v>
      </c>
      <c r="T1438" s="1">
        <v>20</v>
      </c>
      <c r="U1438" s="1">
        <v>0</v>
      </c>
      <c r="V1438" s="1">
        <v>12</v>
      </c>
      <c r="AG1438" s="7">
        <f>IF(Q1438&gt;0,RANK(Q1438,(N1438:P1438,Q1438:AE1438)),0)</f>
        <v>4</v>
      </c>
      <c r="AH1438" s="7">
        <f>IF(R1438&gt;0,RANK(R1438,(N1438:P1438,Q1438:AE1438)),0)</f>
        <v>5</v>
      </c>
      <c r="AI1438" s="7">
        <f>IF(T1438&gt;0,RANK(T1438,(N1438:P1438,Q1438:AE1438)),0)</f>
        <v>7</v>
      </c>
      <c r="AJ1438" s="7">
        <f>IF(S1438&gt;0,RANK(S1438,(N1438:P1438,Q1438:AE1438)),0)</f>
        <v>6</v>
      </c>
      <c r="AK1438" s="2">
        <f t="shared" si="603"/>
        <v>8.9927366357941668E-3</v>
      </c>
      <c r="AL1438" s="2">
        <f t="shared" si="604"/>
        <v>2.3826909035010186E-3</v>
      </c>
      <c r="AM1438" s="2">
        <f t="shared" si="605"/>
        <v>7.686099688712963E-4</v>
      </c>
      <c r="AN1438" s="2">
        <f t="shared" si="606"/>
        <v>1.4603589408554629E-3</v>
      </c>
      <c r="AP1438" t="s">
        <v>1535</v>
      </c>
      <c r="AQ1438" t="s">
        <v>2974</v>
      </c>
      <c r="AT1438" s="93" t="s">
        <v>853</v>
      </c>
      <c r="AU1438" s="92" t="s">
        <v>1143</v>
      </c>
      <c r="AV1438" s="83" t="str">
        <f t="shared" si="607"/>
        <v>27131</v>
      </c>
      <c r="AX1438" s="7" t="s">
        <v>3753</v>
      </c>
    </row>
    <row r="1439" spans="1:50" hidden="1" outlineLevel="1">
      <c r="A1439" t="s">
        <v>1788</v>
      </c>
      <c r="B1439" t="s">
        <v>2974</v>
      </c>
      <c r="C1439" s="1">
        <f t="shared" si="596"/>
        <v>5010</v>
      </c>
      <c r="D1439" s="7">
        <f>RANK(N1439,(N1439:P1439,Q1439:AE1439))</f>
        <v>2</v>
      </c>
      <c r="E1439" s="7">
        <f>RANK(O1439,(N1439:P1439,Q1439:AE1439))</f>
        <v>1</v>
      </c>
      <c r="F1439" s="7">
        <f>IF(P1439&gt;0,RANK(P1439,(N1439:P1439,Q1439:AE1439)),0)</f>
        <v>3</v>
      </c>
      <c r="G1439" s="1">
        <f t="shared" si="597"/>
        <v>691</v>
      </c>
      <c r="H1439" s="2">
        <f t="shared" si="598"/>
        <v>0.13792415169660679</v>
      </c>
      <c r="I1439" s="2"/>
      <c r="J1439" s="2">
        <f t="shared" si="599"/>
        <v>0.41536926147704589</v>
      </c>
      <c r="K1439" s="2">
        <f t="shared" si="600"/>
        <v>0.55329341317365266</v>
      </c>
      <c r="L1439" s="2">
        <f t="shared" si="601"/>
        <v>2.315369261477046E-2</v>
      </c>
      <c r="M1439" s="2">
        <f t="shared" si="602"/>
        <v>8.1836327345309878E-3</v>
      </c>
      <c r="N1439" s="1">
        <v>2081</v>
      </c>
      <c r="O1439" s="1">
        <v>2772</v>
      </c>
      <c r="P1439" s="1">
        <v>116</v>
      </c>
      <c r="Q1439" s="1">
        <v>18</v>
      </c>
      <c r="R1439" s="1">
        <v>5</v>
      </c>
      <c r="S1439" s="1">
        <v>16</v>
      </c>
      <c r="T1439" s="1">
        <v>2</v>
      </c>
      <c r="U1439" s="1">
        <v>0</v>
      </c>
      <c r="V1439" s="1">
        <v>0</v>
      </c>
      <c r="AG1439" s="7">
        <f>IF(Q1439&gt;0,RANK(Q1439,(N1439:P1439,Q1439:AE1439)),0)</f>
        <v>4</v>
      </c>
      <c r="AH1439" s="7">
        <f>IF(R1439&gt;0,RANK(R1439,(N1439:P1439,Q1439:AE1439)),0)</f>
        <v>6</v>
      </c>
      <c r="AI1439" s="7">
        <f>IF(T1439&gt;0,RANK(T1439,(N1439:P1439,Q1439:AE1439)),0)</f>
        <v>7</v>
      </c>
      <c r="AJ1439" s="7">
        <f>IF(S1439&gt;0,RANK(S1439,(N1439:P1439,Q1439:AE1439)),0)</f>
        <v>5</v>
      </c>
      <c r="AK1439" s="2">
        <f t="shared" si="603"/>
        <v>3.592814371257485E-3</v>
      </c>
      <c r="AL1439" s="2">
        <f t="shared" si="604"/>
        <v>9.9800399201596798E-4</v>
      </c>
      <c r="AM1439" s="2">
        <f t="shared" si="605"/>
        <v>3.992015968063872E-4</v>
      </c>
      <c r="AN1439" s="2">
        <f t="shared" si="606"/>
        <v>3.1936127744510976E-3</v>
      </c>
      <c r="AP1439" t="s">
        <v>1788</v>
      </c>
      <c r="AQ1439" t="s">
        <v>2974</v>
      </c>
      <c r="AT1439" s="93" t="s">
        <v>853</v>
      </c>
      <c r="AU1439" s="92" t="s">
        <v>1144</v>
      </c>
      <c r="AV1439" s="83" t="str">
        <f t="shared" si="607"/>
        <v>27133</v>
      </c>
      <c r="AX1439" s="7" t="s">
        <v>3753</v>
      </c>
    </row>
    <row r="1440" spans="1:50" hidden="1" outlineLevel="1">
      <c r="A1440" t="s">
        <v>520</v>
      </c>
      <c r="B1440" t="s">
        <v>2974</v>
      </c>
      <c r="C1440" s="1">
        <f t="shared" si="596"/>
        <v>7166</v>
      </c>
      <c r="D1440" s="7">
        <f>RANK(N1440,(N1440:P1440,Q1440:AE1440))</f>
        <v>2</v>
      </c>
      <c r="E1440" s="7">
        <f>RANK(O1440,(N1440:P1440,Q1440:AE1440))</f>
        <v>1</v>
      </c>
      <c r="F1440" s="7">
        <f>IF(P1440&gt;0,RANK(P1440,(N1440:P1440,Q1440:AE1440)),0)</f>
        <v>3</v>
      </c>
      <c r="G1440" s="1">
        <f t="shared" si="597"/>
        <v>2567</v>
      </c>
      <c r="H1440" s="2">
        <f t="shared" si="598"/>
        <v>0.35821936924365055</v>
      </c>
      <c r="I1440" s="2"/>
      <c r="J1440" s="2">
        <f t="shared" si="599"/>
        <v>0.29695785654479484</v>
      </c>
      <c r="K1440" s="2">
        <f t="shared" si="600"/>
        <v>0.65517722578844539</v>
      </c>
      <c r="L1440" s="2">
        <f t="shared" si="601"/>
        <v>2.4560424225509348E-2</v>
      </c>
      <c r="M1440" s="2">
        <f t="shared" si="602"/>
        <v>2.3304493441250473E-2</v>
      </c>
      <c r="N1440" s="1">
        <v>2128</v>
      </c>
      <c r="O1440" s="1">
        <v>4695</v>
      </c>
      <c r="P1440" s="1">
        <v>176</v>
      </c>
      <c r="Q1440" s="1">
        <v>126</v>
      </c>
      <c r="R1440" s="1">
        <v>24</v>
      </c>
      <c r="S1440" s="1">
        <v>5</v>
      </c>
      <c r="T1440" s="1">
        <v>6</v>
      </c>
      <c r="U1440" s="1">
        <v>0</v>
      </c>
      <c r="V1440" s="1">
        <v>6</v>
      </c>
      <c r="AG1440" s="7">
        <f>IF(Q1440&gt;0,RANK(Q1440,(N1440:P1440,Q1440:AE1440)),0)</f>
        <v>4</v>
      </c>
      <c r="AH1440" s="7">
        <f>IF(R1440&gt;0,RANK(R1440,(N1440:P1440,Q1440:AE1440)),0)</f>
        <v>5</v>
      </c>
      <c r="AI1440" s="7">
        <f>IF(T1440&gt;0,RANK(T1440,(N1440:P1440,Q1440:AE1440)),0)</f>
        <v>6</v>
      </c>
      <c r="AJ1440" s="7">
        <f>IF(S1440&gt;0,RANK(S1440,(N1440:P1440,Q1440:AE1440)),0)</f>
        <v>8</v>
      </c>
      <c r="AK1440" s="2">
        <f t="shared" si="603"/>
        <v>1.7583030979626012E-2</v>
      </c>
      <c r="AL1440" s="2">
        <f t="shared" si="604"/>
        <v>3.3491487580240022E-3</v>
      </c>
      <c r="AM1440" s="2">
        <f t="shared" si="605"/>
        <v>8.3728718950600055E-4</v>
      </c>
      <c r="AN1440" s="2">
        <f t="shared" si="606"/>
        <v>6.9773932458833381E-4</v>
      </c>
      <c r="AP1440" t="s">
        <v>520</v>
      </c>
      <c r="AQ1440" t="s">
        <v>2974</v>
      </c>
      <c r="AT1440" s="93" t="s">
        <v>853</v>
      </c>
      <c r="AU1440" s="92" t="s">
        <v>1146</v>
      </c>
      <c r="AV1440" s="83" t="str">
        <f t="shared" si="607"/>
        <v>27135</v>
      </c>
      <c r="AX1440" s="7" t="s">
        <v>3753</v>
      </c>
    </row>
    <row r="1441" spans="1:50" hidden="1" outlineLevel="1">
      <c r="A1441" t="s">
        <v>521</v>
      </c>
      <c r="B1441" t="s">
        <v>2974</v>
      </c>
      <c r="C1441" s="1">
        <f t="shared" si="596"/>
        <v>107464</v>
      </c>
      <c r="D1441" s="7">
        <f>RANK(N1441,(N1441:P1441,Q1441:AE1441))</f>
        <v>1</v>
      </c>
      <c r="E1441" s="7">
        <f>RANK(O1441,(N1441:P1441,Q1441:AE1441))</f>
        <v>2</v>
      </c>
      <c r="F1441" s="7">
        <f>IF(P1441&gt;0,RANK(P1441,(N1441:P1441,Q1441:AE1441)),0)</f>
        <v>3</v>
      </c>
      <c r="G1441" s="1">
        <f t="shared" si="597"/>
        <v>28817</v>
      </c>
      <c r="H1441" s="2">
        <f t="shared" si="598"/>
        <v>0.26815491699545896</v>
      </c>
      <c r="I1441" s="2"/>
      <c r="J1441" s="2">
        <f t="shared" si="599"/>
        <v>0.59775366634407801</v>
      </c>
      <c r="K1441" s="2">
        <f t="shared" si="600"/>
        <v>0.32959874934861905</v>
      </c>
      <c r="L1441" s="2">
        <f t="shared" si="601"/>
        <v>5.8531229062755902E-2</v>
      </c>
      <c r="M1441" s="2">
        <f t="shared" si="602"/>
        <v>1.4116355244547046E-2</v>
      </c>
      <c r="N1441" s="1">
        <v>64237</v>
      </c>
      <c r="O1441" s="1">
        <v>35420</v>
      </c>
      <c r="P1441" s="1">
        <v>6290</v>
      </c>
      <c r="Q1441" s="1">
        <v>977</v>
      </c>
      <c r="R1441" s="1">
        <v>227</v>
      </c>
      <c r="S1441" s="1">
        <v>186</v>
      </c>
      <c r="T1441" s="1">
        <v>87</v>
      </c>
      <c r="U1441" s="1">
        <v>0</v>
      </c>
      <c r="V1441" s="1">
        <v>40</v>
      </c>
      <c r="AG1441" s="7">
        <f>IF(Q1441&gt;0,RANK(Q1441,(N1441:P1441,Q1441:AE1441)),0)</f>
        <v>4</v>
      </c>
      <c r="AH1441" s="7">
        <f>IF(R1441&gt;0,RANK(R1441,(N1441:P1441,Q1441:AE1441)),0)</f>
        <v>5</v>
      </c>
      <c r="AI1441" s="7">
        <f>IF(T1441&gt;0,RANK(T1441,(N1441:P1441,Q1441:AE1441)),0)</f>
        <v>7</v>
      </c>
      <c r="AJ1441" s="7">
        <f>IF(S1441&gt;0,RANK(S1441,(N1441:P1441,Q1441:AE1441)),0)</f>
        <v>6</v>
      </c>
      <c r="AK1441" s="2">
        <f t="shared" si="603"/>
        <v>9.0914166604630382E-3</v>
      </c>
      <c r="AL1441" s="2">
        <f t="shared" si="604"/>
        <v>2.1123352936797441E-3</v>
      </c>
      <c r="AM1441" s="2">
        <f t="shared" si="605"/>
        <v>8.0957343854686219E-4</v>
      </c>
      <c r="AN1441" s="2">
        <f t="shared" si="606"/>
        <v>1.7308121789622571E-3</v>
      </c>
      <c r="AP1441" t="s">
        <v>521</v>
      </c>
      <c r="AQ1441" t="s">
        <v>2974</v>
      </c>
      <c r="AT1441" s="93" t="s">
        <v>853</v>
      </c>
      <c r="AU1441" s="92" t="s">
        <v>1147</v>
      </c>
      <c r="AV1441" s="83" t="str">
        <f t="shared" si="607"/>
        <v>27137</v>
      </c>
      <c r="AX1441" s="7" t="s">
        <v>3753</v>
      </c>
    </row>
    <row r="1442" spans="1:50" hidden="1" outlineLevel="1">
      <c r="A1442" t="s">
        <v>2060</v>
      </c>
      <c r="B1442" t="s">
        <v>2974</v>
      </c>
      <c r="C1442" s="1">
        <f t="shared" si="596"/>
        <v>43793</v>
      </c>
      <c r="D1442" s="7">
        <f>RANK(N1442,(N1442:P1442,Q1442:AE1442))</f>
        <v>2</v>
      </c>
      <c r="E1442" s="7">
        <f>RANK(O1442,(N1442:P1442,Q1442:AE1442))</f>
        <v>1</v>
      </c>
      <c r="F1442" s="7">
        <f>IF(P1442&gt;0,RANK(P1442,(N1442:P1442,Q1442:AE1442)),0)</f>
        <v>3</v>
      </c>
      <c r="G1442" s="1">
        <f t="shared" si="597"/>
        <v>6451</v>
      </c>
      <c r="H1442" s="2">
        <f t="shared" si="598"/>
        <v>0.14730664718105632</v>
      </c>
      <c r="I1442" s="2"/>
      <c r="J1442" s="2">
        <f t="shared" si="599"/>
        <v>0.39967574726554472</v>
      </c>
      <c r="K1442" s="2">
        <f t="shared" si="600"/>
        <v>0.54698239444660102</v>
      </c>
      <c r="L1442" s="2">
        <f t="shared" si="601"/>
        <v>4.1764665585824222E-2</v>
      </c>
      <c r="M1442" s="2">
        <f t="shared" si="602"/>
        <v>1.1577192702029983E-2</v>
      </c>
      <c r="N1442" s="1">
        <v>17503</v>
      </c>
      <c r="O1442" s="1">
        <v>23954</v>
      </c>
      <c r="P1442" s="1">
        <v>1829</v>
      </c>
      <c r="Q1442" s="1">
        <v>307</v>
      </c>
      <c r="R1442" s="1">
        <v>101</v>
      </c>
      <c r="S1442" s="1">
        <v>46</v>
      </c>
      <c r="T1442" s="1">
        <v>38</v>
      </c>
      <c r="U1442" s="1">
        <v>0</v>
      </c>
      <c r="V1442" s="1">
        <v>15</v>
      </c>
      <c r="AG1442" s="7">
        <f>IF(Q1442&gt;0,RANK(Q1442,(N1442:P1442,Q1442:AE1442)),0)</f>
        <v>4</v>
      </c>
      <c r="AH1442" s="7">
        <f>IF(R1442&gt;0,RANK(R1442,(N1442:P1442,Q1442:AE1442)),0)</f>
        <v>5</v>
      </c>
      <c r="AI1442" s="7">
        <f>IF(T1442&gt;0,RANK(T1442,(N1442:P1442,Q1442:AE1442)),0)</f>
        <v>7</v>
      </c>
      <c r="AJ1442" s="7">
        <f>IF(S1442&gt;0,RANK(S1442,(N1442:P1442,Q1442:AE1442)),0)</f>
        <v>6</v>
      </c>
      <c r="AK1442" s="2">
        <f t="shared" si="603"/>
        <v>7.0102527801246773E-3</v>
      </c>
      <c r="AL1442" s="2">
        <f t="shared" si="604"/>
        <v>2.3063046605621904E-3</v>
      </c>
      <c r="AM1442" s="2">
        <f t="shared" si="605"/>
        <v>8.6771858516201223E-4</v>
      </c>
      <c r="AN1442" s="2">
        <f t="shared" si="606"/>
        <v>1.0503961820382253E-3</v>
      </c>
      <c r="AP1442" t="s">
        <v>2060</v>
      </c>
      <c r="AQ1442" t="s">
        <v>2974</v>
      </c>
      <c r="AT1442" s="93" t="s">
        <v>853</v>
      </c>
      <c r="AU1442" s="92" t="s">
        <v>1148</v>
      </c>
      <c r="AV1442" s="83" t="str">
        <f t="shared" si="607"/>
        <v>27139</v>
      </c>
      <c r="AX1442" s="7" t="s">
        <v>3753</v>
      </c>
    </row>
    <row r="1443" spans="1:50" ht="14" hidden="1" customHeight="1" outlineLevel="1">
      <c r="A1443" t="s">
        <v>1572</v>
      </c>
      <c r="B1443" t="s">
        <v>2974</v>
      </c>
      <c r="C1443" s="1">
        <f t="shared" si="596"/>
        <v>30835</v>
      </c>
      <c r="D1443" s="7">
        <f>RANK(N1443,(N1443:P1443,Q1443:AE1443))</f>
        <v>2</v>
      </c>
      <c r="E1443" s="7">
        <f>RANK(O1443,(N1443:P1443,Q1443:AE1443))</f>
        <v>1</v>
      </c>
      <c r="F1443" s="7">
        <f>IF(P1443&gt;0,RANK(P1443,(N1443:P1443,Q1443:AE1443)),0)</f>
        <v>3</v>
      </c>
      <c r="G1443" s="1">
        <f t="shared" si="597"/>
        <v>4704</v>
      </c>
      <c r="H1443" s="2">
        <f t="shared" si="598"/>
        <v>0.1525539160045403</v>
      </c>
      <c r="I1443" s="2"/>
      <c r="J1443" s="2">
        <f t="shared" si="599"/>
        <v>0.39270309712988488</v>
      </c>
      <c r="K1443" s="2">
        <f t="shared" si="600"/>
        <v>0.54525701313442521</v>
      </c>
      <c r="L1443" s="2">
        <f t="shared" si="601"/>
        <v>4.8678449813523594E-2</v>
      </c>
      <c r="M1443" s="2">
        <f t="shared" si="602"/>
        <v>1.3361439922166374E-2</v>
      </c>
      <c r="N1443" s="1">
        <v>12109</v>
      </c>
      <c r="O1443" s="1">
        <v>16813</v>
      </c>
      <c r="P1443" s="1">
        <v>1501</v>
      </c>
      <c r="Q1443" s="1">
        <v>289</v>
      </c>
      <c r="R1443" s="1">
        <v>51</v>
      </c>
      <c r="S1443" s="1">
        <v>23</v>
      </c>
      <c r="T1443" s="1">
        <v>33</v>
      </c>
      <c r="U1443" s="1">
        <v>0</v>
      </c>
      <c r="V1443" s="1">
        <v>16</v>
      </c>
      <c r="AG1443" s="7">
        <f>IF(Q1443&gt;0,RANK(Q1443,(N1443:P1443,Q1443:AE1443)),0)</f>
        <v>4</v>
      </c>
      <c r="AH1443" s="7">
        <f>IF(R1443&gt;0,RANK(R1443,(N1443:P1443,Q1443:AE1443)),0)</f>
        <v>5</v>
      </c>
      <c r="AI1443" s="7">
        <f>IF(T1443&gt;0,RANK(T1443,(N1443:P1443,Q1443:AE1443)),0)</f>
        <v>6</v>
      </c>
      <c r="AJ1443" s="7">
        <f>IF(S1443&gt;0,RANK(S1443,(N1443:P1443,Q1443:AE1443)),0)</f>
        <v>7</v>
      </c>
      <c r="AK1443" s="2">
        <f t="shared" si="603"/>
        <v>9.3724663531700985E-3</v>
      </c>
      <c r="AL1443" s="2">
        <f t="shared" si="604"/>
        <v>1.6539646505594292E-3</v>
      </c>
      <c r="AM1443" s="2">
        <f t="shared" si="605"/>
        <v>1.070212420950219E-3</v>
      </c>
      <c r="AN1443" s="2">
        <f t="shared" si="606"/>
        <v>7.4590562672287981E-4</v>
      </c>
      <c r="AP1443" t="s">
        <v>1572</v>
      </c>
      <c r="AQ1443" t="s">
        <v>2974</v>
      </c>
      <c r="AT1443" s="93" t="s">
        <v>853</v>
      </c>
      <c r="AU1443" s="92" t="s">
        <v>1149</v>
      </c>
      <c r="AV1443" s="83" t="str">
        <f t="shared" si="607"/>
        <v>27141</v>
      </c>
      <c r="AX1443" s="7" t="s">
        <v>3753</v>
      </c>
    </row>
    <row r="1444" spans="1:50" hidden="1" outlineLevel="1">
      <c r="A1444" t="s">
        <v>1856</v>
      </c>
      <c r="B1444" t="s">
        <v>2974</v>
      </c>
      <c r="C1444" s="1">
        <f t="shared" si="596"/>
        <v>7335</v>
      </c>
      <c r="D1444" s="7">
        <f>RANK(N1444,(N1444:P1444,Q1444:AE1444))</f>
        <v>2</v>
      </c>
      <c r="E1444" s="7">
        <f>RANK(O1444,(N1444:P1444,Q1444:AE1444))</f>
        <v>1</v>
      </c>
      <c r="F1444" s="7">
        <f>IF(P1444&gt;0,RANK(P1444,(N1444:P1444,Q1444:AE1444)),0)</f>
        <v>3</v>
      </c>
      <c r="G1444" s="1">
        <f t="shared" si="597"/>
        <v>1400</v>
      </c>
      <c r="H1444" s="2">
        <f t="shared" si="598"/>
        <v>0.19086571233810498</v>
      </c>
      <c r="I1444" s="2"/>
      <c r="J1444" s="2">
        <f t="shared" si="599"/>
        <v>0.3663258350374915</v>
      </c>
      <c r="K1444" s="2">
        <f t="shared" si="600"/>
        <v>0.55719154737559651</v>
      </c>
      <c r="L1444" s="2">
        <f t="shared" si="601"/>
        <v>4.921608725289707E-2</v>
      </c>
      <c r="M1444" s="2">
        <f t="shared" si="602"/>
        <v>2.7266530334014924E-2</v>
      </c>
      <c r="N1444" s="1">
        <v>2687</v>
      </c>
      <c r="O1444" s="1">
        <v>4087</v>
      </c>
      <c r="P1444" s="1">
        <v>361</v>
      </c>
      <c r="Q1444" s="1">
        <v>156</v>
      </c>
      <c r="R1444" s="1">
        <v>16</v>
      </c>
      <c r="S1444" s="1">
        <v>19</v>
      </c>
      <c r="T1444" s="1">
        <v>6</v>
      </c>
      <c r="U1444" s="1">
        <v>0</v>
      </c>
      <c r="V1444" s="1">
        <v>3</v>
      </c>
      <c r="AG1444" s="7">
        <f>IF(Q1444&gt;0,RANK(Q1444,(N1444:P1444,Q1444:AE1444)),0)</f>
        <v>4</v>
      </c>
      <c r="AH1444" s="7">
        <f>IF(R1444&gt;0,RANK(R1444,(N1444:P1444,Q1444:AE1444)),0)</f>
        <v>6</v>
      </c>
      <c r="AI1444" s="7">
        <f>IF(T1444&gt;0,RANK(T1444,(N1444:P1444,Q1444:AE1444)),0)</f>
        <v>7</v>
      </c>
      <c r="AJ1444" s="7">
        <f>IF(S1444&gt;0,RANK(S1444,(N1444:P1444,Q1444:AE1444)),0)</f>
        <v>5</v>
      </c>
      <c r="AK1444" s="2">
        <f t="shared" si="603"/>
        <v>2.1267893660531698E-2</v>
      </c>
      <c r="AL1444" s="2">
        <f t="shared" si="604"/>
        <v>2.1813224267211999E-3</v>
      </c>
      <c r="AM1444" s="2">
        <f t="shared" si="605"/>
        <v>8.1799591002044991E-4</v>
      </c>
      <c r="AN1444" s="2">
        <f t="shared" si="606"/>
        <v>2.5903203817314248E-3</v>
      </c>
      <c r="AP1444" t="s">
        <v>1856</v>
      </c>
      <c r="AQ1444" t="s">
        <v>2974</v>
      </c>
      <c r="AT1444" s="93" t="s">
        <v>853</v>
      </c>
      <c r="AU1444" s="92" t="s">
        <v>1150</v>
      </c>
      <c r="AV1444" s="83" t="str">
        <f t="shared" si="607"/>
        <v>27143</v>
      </c>
      <c r="AX1444" s="7" t="s">
        <v>3753</v>
      </c>
    </row>
    <row r="1445" spans="1:50" hidden="1" outlineLevel="1">
      <c r="A1445" t="s">
        <v>1828</v>
      </c>
      <c r="B1445" t="s">
        <v>2974</v>
      </c>
      <c r="C1445" s="1">
        <f t="shared" si="596"/>
        <v>62476</v>
      </c>
      <c r="D1445" s="7">
        <f>RANK(N1445,(N1445:P1445,Q1445:AE1445))</f>
        <v>2</v>
      </c>
      <c r="E1445" s="7">
        <f>RANK(O1445,(N1445:P1445,Q1445:AE1445))</f>
        <v>1</v>
      </c>
      <c r="F1445" s="7">
        <f>IF(P1445&gt;0,RANK(P1445,(N1445:P1445,Q1445:AE1445)),0)</f>
        <v>3</v>
      </c>
      <c r="G1445" s="1">
        <f t="shared" si="597"/>
        <v>7602</v>
      </c>
      <c r="H1445" s="2">
        <f t="shared" si="598"/>
        <v>0.12167872463025801</v>
      </c>
      <c r="I1445" s="2"/>
      <c r="J1445" s="2">
        <f t="shared" si="599"/>
        <v>0.39695242973301748</v>
      </c>
      <c r="K1445" s="2">
        <f t="shared" si="600"/>
        <v>0.51863115436327545</v>
      </c>
      <c r="L1445" s="2">
        <f t="shared" si="601"/>
        <v>6.1143479095972855E-2</v>
      </c>
      <c r="M1445" s="2">
        <f t="shared" si="602"/>
        <v>2.3272936807734221E-2</v>
      </c>
      <c r="N1445" s="1">
        <v>24800</v>
      </c>
      <c r="O1445" s="1">
        <v>32402</v>
      </c>
      <c r="P1445" s="1">
        <v>3820</v>
      </c>
      <c r="Q1445" s="1">
        <v>1131</v>
      </c>
      <c r="R1445" s="1">
        <v>129</v>
      </c>
      <c r="S1445" s="1">
        <v>87</v>
      </c>
      <c r="T1445" s="1">
        <v>68</v>
      </c>
      <c r="U1445" s="1">
        <v>6</v>
      </c>
      <c r="V1445" s="1">
        <v>33</v>
      </c>
      <c r="AG1445" s="7">
        <f>IF(Q1445&gt;0,RANK(Q1445,(N1445:P1445,Q1445:AE1445)),0)</f>
        <v>4</v>
      </c>
      <c r="AH1445" s="7">
        <f>IF(R1445&gt;0,RANK(R1445,(N1445:P1445,Q1445:AE1445)),0)</f>
        <v>5</v>
      </c>
      <c r="AI1445" s="7">
        <f>IF(T1445&gt;0,RANK(T1445,(N1445:P1445,Q1445:AE1445)),0)</f>
        <v>7</v>
      </c>
      <c r="AJ1445" s="7">
        <f>IF(S1445&gt;0,RANK(S1445,(N1445:P1445,Q1445:AE1445)),0)</f>
        <v>6</v>
      </c>
      <c r="AK1445" s="2">
        <f t="shared" si="603"/>
        <v>1.8102951533388822E-2</v>
      </c>
      <c r="AL1445" s="2">
        <f t="shared" si="604"/>
        <v>2.0647928804660991E-3</v>
      </c>
      <c r="AM1445" s="2">
        <f t="shared" si="605"/>
        <v>1.0884179524937576E-3</v>
      </c>
      <c r="AN1445" s="2">
        <f t="shared" si="606"/>
        <v>1.3925347333376015E-3</v>
      </c>
      <c r="AP1445" t="s">
        <v>1828</v>
      </c>
      <c r="AQ1445" t="s">
        <v>2974</v>
      </c>
      <c r="AT1445" s="93" t="s">
        <v>853</v>
      </c>
      <c r="AU1445" s="92" t="s">
        <v>1151</v>
      </c>
      <c r="AV1445" s="83" t="str">
        <f t="shared" si="607"/>
        <v>27145</v>
      </c>
      <c r="AX1445" s="7" t="s">
        <v>3753</v>
      </c>
    </row>
    <row r="1446" spans="1:50" hidden="1" outlineLevel="1">
      <c r="A1446" t="s">
        <v>1865</v>
      </c>
      <c r="B1446" t="s">
        <v>2974</v>
      </c>
      <c r="C1446" s="1">
        <f t="shared" si="596"/>
        <v>16066</v>
      </c>
      <c r="D1446" s="7">
        <f>RANK(N1446,(N1446:P1446,Q1446:AE1446))</f>
        <v>2</v>
      </c>
      <c r="E1446" s="7">
        <f>RANK(O1446,(N1446:P1446,Q1446:AE1446))</f>
        <v>1</v>
      </c>
      <c r="F1446" s="7">
        <f>IF(P1446&gt;0,RANK(P1446,(N1446:P1446,Q1446:AE1446)),0)</f>
        <v>3</v>
      </c>
      <c r="G1446" s="1">
        <f t="shared" si="597"/>
        <v>1323</v>
      </c>
      <c r="H1446" s="2">
        <f t="shared" si="598"/>
        <v>8.2347815262044072E-2</v>
      </c>
      <c r="I1446" s="2"/>
      <c r="J1446" s="2">
        <f t="shared" si="599"/>
        <v>0.42947840159342709</v>
      </c>
      <c r="K1446" s="2">
        <f t="shared" si="600"/>
        <v>0.51182621685547114</v>
      </c>
      <c r="L1446" s="2">
        <f t="shared" si="601"/>
        <v>4.3383542885596912E-2</v>
      </c>
      <c r="M1446" s="2">
        <f t="shared" si="602"/>
        <v>1.5311838665504854E-2</v>
      </c>
      <c r="N1446" s="1">
        <v>6900</v>
      </c>
      <c r="O1446" s="1">
        <v>8223</v>
      </c>
      <c r="P1446" s="1">
        <v>697</v>
      </c>
      <c r="Q1446" s="1">
        <v>179</v>
      </c>
      <c r="R1446" s="1">
        <v>25</v>
      </c>
      <c r="S1446" s="1">
        <v>22</v>
      </c>
      <c r="T1446" s="1">
        <v>14</v>
      </c>
      <c r="U1446" s="1">
        <v>0</v>
      </c>
      <c r="V1446" s="1">
        <v>6</v>
      </c>
      <c r="AG1446" s="7">
        <f>IF(Q1446&gt;0,RANK(Q1446,(N1446:P1446,Q1446:AE1446)),0)</f>
        <v>4</v>
      </c>
      <c r="AH1446" s="7">
        <f>IF(R1446&gt;0,RANK(R1446,(N1446:P1446,Q1446:AE1446)),0)</f>
        <v>5</v>
      </c>
      <c r="AI1446" s="7">
        <f>IF(T1446&gt;0,RANK(T1446,(N1446:P1446,Q1446:AE1446)),0)</f>
        <v>7</v>
      </c>
      <c r="AJ1446" s="7">
        <f>IF(S1446&gt;0,RANK(S1446,(N1446:P1446,Q1446:AE1446)),0)</f>
        <v>6</v>
      </c>
      <c r="AK1446" s="2">
        <f t="shared" si="603"/>
        <v>1.1141541142786008E-2</v>
      </c>
      <c r="AL1446" s="2">
        <f t="shared" si="604"/>
        <v>1.5560811651935764E-3</v>
      </c>
      <c r="AM1446" s="2">
        <f t="shared" si="605"/>
        <v>8.7140545250840283E-4</v>
      </c>
      <c r="AN1446" s="2">
        <f t="shared" si="606"/>
        <v>1.3693514253703472E-3</v>
      </c>
      <c r="AP1446" t="s">
        <v>1865</v>
      </c>
      <c r="AQ1446" t="s">
        <v>2974</v>
      </c>
      <c r="AT1446" s="93" t="s">
        <v>853</v>
      </c>
      <c r="AU1446" s="92" t="s">
        <v>1152</v>
      </c>
      <c r="AV1446" s="83" t="str">
        <f t="shared" si="607"/>
        <v>27147</v>
      </c>
      <c r="AX1446" s="7" t="s">
        <v>3753</v>
      </c>
    </row>
    <row r="1447" spans="1:50" hidden="1" outlineLevel="1">
      <c r="A1447" t="s">
        <v>3257</v>
      </c>
      <c r="B1447" t="s">
        <v>2974</v>
      </c>
      <c r="C1447" s="1">
        <f t="shared" si="596"/>
        <v>5752</v>
      </c>
      <c r="D1447" s="7">
        <f>RANK(N1447,(N1447:P1447,Q1447:AE1447))</f>
        <v>2</v>
      </c>
      <c r="E1447" s="7">
        <f>RANK(O1447,(N1447:P1447,Q1447:AE1447))</f>
        <v>1</v>
      </c>
      <c r="F1447" s="7">
        <f>IF(P1447&gt;0,RANK(P1447,(N1447:P1447,Q1447:AE1447)),0)</f>
        <v>3</v>
      </c>
      <c r="G1447" s="1">
        <f t="shared" si="597"/>
        <v>397</v>
      </c>
      <c r="H1447" s="2">
        <f t="shared" si="598"/>
        <v>6.9019471488178025E-2</v>
      </c>
      <c r="I1447" s="2"/>
      <c r="J1447" s="2">
        <f t="shared" si="599"/>
        <v>0.42315716272600834</v>
      </c>
      <c r="K1447" s="2">
        <f t="shared" si="600"/>
        <v>0.49217663421418639</v>
      </c>
      <c r="L1447" s="2">
        <f t="shared" si="601"/>
        <v>6.8324061196105706E-2</v>
      </c>
      <c r="M1447" s="2">
        <f t="shared" si="602"/>
        <v>1.6342141863699561E-2</v>
      </c>
      <c r="N1447" s="1">
        <v>2434</v>
      </c>
      <c r="O1447" s="1">
        <v>2831</v>
      </c>
      <c r="P1447" s="1">
        <v>393</v>
      </c>
      <c r="Q1447" s="1">
        <v>68</v>
      </c>
      <c r="R1447" s="1">
        <v>9</v>
      </c>
      <c r="S1447" s="1">
        <v>4</v>
      </c>
      <c r="T1447" s="1">
        <v>8</v>
      </c>
      <c r="U1447" s="1">
        <v>0</v>
      </c>
      <c r="V1447" s="1">
        <v>5</v>
      </c>
      <c r="AG1447" s="7">
        <f>IF(Q1447&gt;0,RANK(Q1447,(N1447:P1447,Q1447:AE1447)),0)</f>
        <v>4</v>
      </c>
      <c r="AH1447" s="7">
        <f>IF(R1447&gt;0,RANK(R1447,(N1447:P1447,Q1447:AE1447)),0)</f>
        <v>5</v>
      </c>
      <c r="AI1447" s="7">
        <f>IF(T1447&gt;0,RANK(T1447,(N1447:P1447,Q1447:AE1447)),0)</f>
        <v>6</v>
      </c>
      <c r="AJ1447" s="7">
        <f>IF(S1447&gt;0,RANK(S1447,(N1447:P1447,Q1447:AE1447)),0)</f>
        <v>8</v>
      </c>
      <c r="AK1447" s="2">
        <f t="shared" si="603"/>
        <v>1.1821974965229486E-2</v>
      </c>
      <c r="AL1447" s="2">
        <f t="shared" si="604"/>
        <v>1.5646731571627259E-3</v>
      </c>
      <c r="AM1447" s="2">
        <f t="shared" si="605"/>
        <v>1.3908205841446453E-3</v>
      </c>
      <c r="AN1447" s="2">
        <f t="shared" si="606"/>
        <v>6.9541029207232264E-4</v>
      </c>
      <c r="AP1447" t="s">
        <v>3257</v>
      </c>
      <c r="AQ1447" t="s">
        <v>2974</v>
      </c>
      <c r="AT1447" s="93" t="s">
        <v>853</v>
      </c>
      <c r="AU1447" s="92" t="s">
        <v>1153</v>
      </c>
      <c r="AV1447" s="83" t="str">
        <f t="shared" si="607"/>
        <v>27149</v>
      </c>
      <c r="AX1447" s="7" t="s">
        <v>3753</v>
      </c>
    </row>
    <row r="1448" spans="1:50" hidden="1" outlineLevel="1">
      <c r="A1448" t="s">
        <v>1866</v>
      </c>
      <c r="B1448" t="s">
        <v>2974</v>
      </c>
      <c r="C1448" s="1">
        <f t="shared" si="596"/>
        <v>5437</v>
      </c>
      <c r="D1448" s="7">
        <f>RANK(N1448,(N1448:P1448,Q1448:AE1448))</f>
        <v>1</v>
      </c>
      <c r="E1448" s="7">
        <f>RANK(O1448,(N1448:P1448,Q1448:AE1448))</f>
        <v>2</v>
      </c>
      <c r="F1448" s="7">
        <f>IF(P1448&gt;0,RANK(P1448,(N1448:P1448,Q1448:AE1448)),0)</f>
        <v>3</v>
      </c>
      <c r="G1448" s="1">
        <f t="shared" si="597"/>
        <v>322</v>
      </c>
      <c r="H1448" s="2">
        <f t="shared" si="598"/>
        <v>5.9223836674636751E-2</v>
      </c>
      <c r="I1448" s="2"/>
      <c r="J1448" s="2">
        <f t="shared" si="599"/>
        <v>0.49622953834835387</v>
      </c>
      <c r="K1448" s="2">
        <f t="shared" si="600"/>
        <v>0.43700570167371711</v>
      </c>
      <c r="L1448" s="2">
        <f t="shared" si="601"/>
        <v>4.0095640978480777E-2</v>
      </c>
      <c r="M1448" s="2">
        <f t="shared" si="602"/>
        <v>2.6669118999448189E-2</v>
      </c>
      <c r="N1448" s="1">
        <v>2698</v>
      </c>
      <c r="O1448" s="1">
        <v>2376</v>
      </c>
      <c r="P1448" s="1">
        <v>218</v>
      </c>
      <c r="Q1448" s="1">
        <v>118</v>
      </c>
      <c r="R1448" s="1">
        <v>4</v>
      </c>
      <c r="S1448" s="1">
        <v>11</v>
      </c>
      <c r="T1448" s="1">
        <v>11</v>
      </c>
      <c r="U1448" s="1">
        <v>0</v>
      </c>
      <c r="V1448" s="1">
        <v>1</v>
      </c>
      <c r="AG1448" s="7">
        <f>IF(Q1448&gt;0,RANK(Q1448,(N1448:P1448,Q1448:AE1448)),0)</f>
        <v>4</v>
      </c>
      <c r="AH1448" s="7">
        <f>IF(R1448&gt;0,RANK(R1448,(N1448:P1448,Q1448:AE1448)),0)</f>
        <v>7</v>
      </c>
      <c r="AI1448" s="7">
        <f>IF(T1448&gt;0,RANK(T1448,(N1448:P1448,Q1448:AE1448)),0)</f>
        <v>5</v>
      </c>
      <c r="AJ1448" s="7">
        <f>IF(S1448&gt;0,RANK(S1448,(N1448:P1448,Q1448:AE1448)),0)</f>
        <v>5</v>
      </c>
      <c r="AK1448" s="2">
        <f t="shared" si="603"/>
        <v>2.170314511679235E-2</v>
      </c>
      <c r="AL1448" s="2">
        <f t="shared" si="604"/>
        <v>7.356998344675372E-4</v>
      </c>
      <c r="AM1448" s="2">
        <f t="shared" si="605"/>
        <v>2.0231745447857274E-3</v>
      </c>
      <c r="AN1448" s="2">
        <f t="shared" si="606"/>
        <v>2.0231745447857274E-3</v>
      </c>
      <c r="AP1448" t="s">
        <v>1866</v>
      </c>
      <c r="AQ1448" t="s">
        <v>2974</v>
      </c>
      <c r="AT1448" s="93" t="s">
        <v>853</v>
      </c>
      <c r="AU1448" s="92" t="s">
        <v>1155</v>
      </c>
      <c r="AV1448" s="83" t="str">
        <f t="shared" si="607"/>
        <v>27151</v>
      </c>
      <c r="AX1448" s="7" t="s">
        <v>3753</v>
      </c>
    </row>
    <row r="1449" spans="1:50" hidden="1" outlineLevel="1">
      <c r="A1449" t="s">
        <v>1515</v>
      </c>
      <c r="B1449" t="s">
        <v>2974</v>
      </c>
      <c r="C1449" s="1">
        <f t="shared" si="596"/>
        <v>11092</v>
      </c>
      <c r="D1449" s="7">
        <f>RANK(N1449,(N1449:P1449,Q1449:AE1449))</f>
        <v>2</v>
      </c>
      <c r="E1449" s="7">
        <f>RANK(O1449,(N1449:P1449,Q1449:AE1449))</f>
        <v>1</v>
      </c>
      <c r="F1449" s="7">
        <f>IF(P1449&gt;0,RANK(P1449,(N1449:P1449,Q1449:AE1449)),0)</f>
        <v>3</v>
      </c>
      <c r="G1449" s="1">
        <f t="shared" si="597"/>
        <v>1899</v>
      </c>
      <c r="H1449" s="2">
        <f t="shared" si="598"/>
        <v>0.17120447169130906</v>
      </c>
      <c r="I1449" s="2"/>
      <c r="J1449" s="2">
        <f t="shared" si="599"/>
        <v>0.37252073566534438</v>
      </c>
      <c r="K1449" s="2">
        <f t="shared" si="600"/>
        <v>0.54372520735665342</v>
      </c>
      <c r="L1449" s="2">
        <f t="shared" si="601"/>
        <v>4.3725207356653445E-2</v>
      </c>
      <c r="M1449" s="2">
        <f t="shared" si="602"/>
        <v>4.0028849621348755E-2</v>
      </c>
      <c r="N1449" s="1">
        <v>4132</v>
      </c>
      <c r="O1449" s="1">
        <v>6031</v>
      </c>
      <c r="P1449" s="1">
        <v>485</v>
      </c>
      <c r="Q1449" s="1">
        <v>388</v>
      </c>
      <c r="R1449" s="1">
        <v>17</v>
      </c>
      <c r="S1449" s="1">
        <v>18</v>
      </c>
      <c r="T1449" s="1">
        <v>14</v>
      </c>
      <c r="U1449" s="1">
        <v>0</v>
      </c>
      <c r="V1449" s="1">
        <v>7</v>
      </c>
      <c r="AG1449" s="7">
        <f>IF(Q1449&gt;0,RANK(Q1449,(N1449:P1449,Q1449:AE1449)),0)</f>
        <v>4</v>
      </c>
      <c r="AH1449" s="7">
        <f>IF(R1449&gt;0,RANK(R1449,(N1449:P1449,Q1449:AE1449)),0)</f>
        <v>6</v>
      </c>
      <c r="AI1449" s="7">
        <f>IF(T1449&gt;0,RANK(T1449,(N1449:P1449,Q1449:AE1449)),0)</f>
        <v>7</v>
      </c>
      <c r="AJ1449" s="7">
        <f>IF(S1449&gt;0,RANK(S1449,(N1449:P1449,Q1449:AE1449)),0)</f>
        <v>5</v>
      </c>
      <c r="AK1449" s="2">
        <f t="shared" si="603"/>
        <v>3.4980165885322753E-2</v>
      </c>
      <c r="AL1449" s="2">
        <f t="shared" si="604"/>
        <v>1.5326361341507393E-3</v>
      </c>
      <c r="AM1449" s="2">
        <f t="shared" si="605"/>
        <v>1.2621709340064912E-3</v>
      </c>
      <c r="AN1449" s="2">
        <f t="shared" si="606"/>
        <v>1.6227912008654887E-3</v>
      </c>
      <c r="AP1449" t="s">
        <v>1515</v>
      </c>
      <c r="AQ1449" t="s">
        <v>2974</v>
      </c>
      <c r="AT1449" s="93" t="s">
        <v>853</v>
      </c>
      <c r="AU1449" s="92" t="s">
        <v>1156</v>
      </c>
      <c r="AV1449" s="83" t="str">
        <f t="shared" si="607"/>
        <v>27153</v>
      </c>
      <c r="AX1449" s="7" t="s">
        <v>3753</v>
      </c>
    </row>
    <row r="1450" spans="1:50" hidden="1" outlineLevel="1">
      <c r="A1450" t="s">
        <v>1981</v>
      </c>
      <c r="B1450" t="s">
        <v>2974</v>
      </c>
      <c r="C1450" s="1">
        <f t="shared" si="596"/>
        <v>2106</v>
      </c>
      <c r="D1450" s="7">
        <f>RANK(N1450,(N1450:P1450,Q1450:AE1450))</f>
        <v>2</v>
      </c>
      <c r="E1450" s="7">
        <f>RANK(O1450,(N1450:P1450,Q1450:AE1450))</f>
        <v>1</v>
      </c>
      <c r="F1450" s="7">
        <f>IF(P1450&gt;0,RANK(P1450,(N1450:P1450,Q1450:AE1450)),0)</f>
        <v>3</v>
      </c>
      <c r="G1450" s="1">
        <f t="shared" si="597"/>
        <v>190</v>
      </c>
      <c r="H1450" s="2">
        <f t="shared" si="598"/>
        <v>9.0218423551756882E-2</v>
      </c>
      <c r="I1450" s="2"/>
      <c r="J1450" s="2">
        <f t="shared" si="599"/>
        <v>0.41975308641975306</v>
      </c>
      <c r="K1450" s="2">
        <f t="shared" si="600"/>
        <v>0.50997150997150997</v>
      </c>
      <c r="L1450" s="2">
        <f t="shared" si="601"/>
        <v>4.0835707502374169E-2</v>
      </c>
      <c r="M1450" s="2">
        <f t="shared" si="602"/>
        <v>2.9439696106362795E-2</v>
      </c>
      <c r="N1450" s="1">
        <v>884</v>
      </c>
      <c r="O1450" s="1">
        <v>1074</v>
      </c>
      <c r="P1450" s="1">
        <v>86</v>
      </c>
      <c r="Q1450" s="1">
        <v>54</v>
      </c>
      <c r="R1450" s="1">
        <v>2</v>
      </c>
      <c r="S1450" s="1">
        <v>3</v>
      </c>
      <c r="T1450" s="1">
        <v>1</v>
      </c>
      <c r="U1450" s="1">
        <v>0</v>
      </c>
      <c r="V1450" s="1">
        <v>2</v>
      </c>
      <c r="AG1450" s="7">
        <f>IF(Q1450&gt;0,RANK(Q1450,(N1450:P1450,Q1450:AE1450)),0)</f>
        <v>4</v>
      </c>
      <c r="AH1450" s="7">
        <f>IF(R1450&gt;0,RANK(R1450,(N1450:P1450,Q1450:AE1450)),0)</f>
        <v>6</v>
      </c>
      <c r="AI1450" s="7">
        <f>IF(T1450&gt;0,RANK(T1450,(N1450:P1450,Q1450:AE1450)),0)</f>
        <v>8</v>
      </c>
      <c r="AJ1450" s="7">
        <f>IF(S1450&gt;0,RANK(S1450,(N1450:P1450,Q1450:AE1450)),0)</f>
        <v>5</v>
      </c>
      <c r="AK1450" s="2">
        <f t="shared" si="603"/>
        <v>2.564102564102564E-2</v>
      </c>
      <c r="AL1450" s="2">
        <f t="shared" si="604"/>
        <v>9.4966761633428305E-4</v>
      </c>
      <c r="AM1450" s="2">
        <f t="shared" si="605"/>
        <v>4.7483380816714152E-4</v>
      </c>
      <c r="AN1450" s="2">
        <f t="shared" si="606"/>
        <v>1.4245014245014246E-3</v>
      </c>
      <c r="AP1450" t="s">
        <v>1981</v>
      </c>
      <c r="AQ1450" t="s">
        <v>2974</v>
      </c>
      <c r="AT1450" s="93" t="s">
        <v>853</v>
      </c>
      <c r="AU1450" s="92" t="s">
        <v>1157</v>
      </c>
      <c r="AV1450" s="83" t="str">
        <f t="shared" si="607"/>
        <v>27155</v>
      </c>
      <c r="AX1450" s="7" t="s">
        <v>3753</v>
      </c>
    </row>
    <row r="1451" spans="1:50" hidden="1" outlineLevel="1">
      <c r="A1451" t="s">
        <v>1321</v>
      </c>
      <c r="B1451" t="s">
        <v>2974</v>
      </c>
      <c r="C1451" s="1">
        <f t="shared" si="596"/>
        <v>10531</v>
      </c>
      <c r="D1451" s="7">
        <f>RANK(N1451,(N1451:P1451,Q1451:AE1451))</f>
        <v>2</v>
      </c>
      <c r="E1451" s="7">
        <f>RANK(O1451,(N1451:P1451,Q1451:AE1451))</f>
        <v>1</v>
      </c>
      <c r="F1451" s="7">
        <f>IF(P1451&gt;0,RANK(P1451,(N1451:P1451,Q1451:AE1451)),0)</f>
        <v>3</v>
      </c>
      <c r="G1451" s="1">
        <f t="shared" si="597"/>
        <v>723</v>
      </c>
      <c r="H1451" s="2">
        <f t="shared" si="598"/>
        <v>6.8654448770297222E-2</v>
      </c>
      <c r="I1451" s="2"/>
      <c r="J1451" s="2">
        <f t="shared" si="599"/>
        <v>0.42939891748172065</v>
      </c>
      <c r="K1451" s="2">
        <f t="shared" si="600"/>
        <v>0.49805336625201785</v>
      </c>
      <c r="L1451" s="2">
        <f t="shared" si="601"/>
        <v>5.4220871712088121E-2</v>
      </c>
      <c r="M1451" s="2">
        <f t="shared" si="602"/>
        <v>1.8326844554173376E-2</v>
      </c>
      <c r="N1451" s="1">
        <v>4522</v>
      </c>
      <c r="O1451" s="1">
        <v>5245</v>
      </c>
      <c r="P1451" s="1">
        <v>571</v>
      </c>
      <c r="Q1451" s="1">
        <v>136</v>
      </c>
      <c r="R1451" s="1">
        <v>29</v>
      </c>
      <c r="S1451" s="1">
        <v>17</v>
      </c>
      <c r="T1451" s="1">
        <v>6</v>
      </c>
      <c r="U1451" s="1">
        <v>0</v>
      </c>
      <c r="V1451" s="1">
        <v>5</v>
      </c>
      <c r="AG1451" s="7">
        <f>IF(Q1451&gt;0,RANK(Q1451,(N1451:P1451,Q1451:AE1451)),0)</f>
        <v>4</v>
      </c>
      <c r="AH1451" s="7">
        <f>IF(R1451&gt;0,RANK(R1451,(N1451:P1451,Q1451:AE1451)),0)</f>
        <v>5</v>
      </c>
      <c r="AI1451" s="7">
        <f>IF(T1451&gt;0,RANK(T1451,(N1451:P1451,Q1451:AE1451)),0)</f>
        <v>7</v>
      </c>
      <c r="AJ1451" s="7">
        <f>IF(S1451&gt;0,RANK(S1451,(N1451:P1451,Q1451:AE1451)),0)</f>
        <v>6</v>
      </c>
      <c r="AK1451" s="2">
        <f t="shared" si="603"/>
        <v>1.2914253157344981E-2</v>
      </c>
      <c r="AL1451" s="2">
        <f t="shared" si="604"/>
        <v>2.7537745703162093E-3</v>
      </c>
      <c r="AM1451" s="2">
        <f t="shared" si="605"/>
        <v>5.6974646282404329E-4</v>
      </c>
      <c r="AN1451" s="2">
        <f t="shared" si="606"/>
        <v>1.6142816446681227E-3</v>
      </c>
      <c r="AP1451" t="s">
        <v>1321</v>
      </c>
      <c r="AQ1451" t="s">
        <v>2974</v>
      </c>
      <c r="AT1451" s="93" t="s">
        <v>853</v>
      </c>
      <c r="AU1451" s="92" t="s">
        <v>120</v>
      </c>
      <c r="AV1451" s="83" t="str">
        <f t="shared" si="607"/>
        <v>27157</v>
      </c>
      <c r="AX1451" s="7" t="s">
        <v>3753</v>
      </c>
    </row>
    <row r="1452" spans="1:50" hidden="1" outlineLevel="1">
      <c r="A1452" t="s">
        <v>3490</v>
      </c>
      <c r="B1452" t="s">
        <v>2974</v>
      </c>
      <c r="C1452" s="1">
        <f t="shared" si="596"/>
        <v>6382</v>
      </c>
      <c r="D1452" s="7">
        <f>RANK(N1452,(N1452:P1452,Q1452:AE1452))</f>
        <v>2</v>
      </c>
      <c r="E1452" s="7">
        <f>RANK(O1452,(N1452:P1452,Q1452:AE1452))</f>
        <v>1</v>
      </c>
      <c r="F1452" s="7">
        <f>IF(P1452&gt;0,RANK(P1452,(N1452:P1452,Q1452:AE1452)),0)</f>
        <v>3</v>
      </c>
      <c r="G1452" s="1">
        <f t="shared" si="597"/>
        <v>1482</v>
      </c>
      <c r="H1452" s="2">
        <f t="shared" si="598"/>
        <v>0.23221560639298025</v>
      </c>
      <c r="I1452" s="2"/>
      <c r="J1452" s="2">
        <f t="shared" si="599"/>
        <v>0.3527107489815105</v>
      </c>
      <c r="K1452" s="2">
        <f t="shared" si="600"/>
        <v>0.58492635537449078</v>
      </c>
      <c r="L1452" s="2">
        <f t="shared" si="601"/>
        <v>3.9642745220933875E-2</v>
      </c>
      <c r="M1452" s="2">
        <f t="shared" si="602"/>
        <v>2.2720150423064897E-2</v>
      </c>
      <c r="N1452" s="1">
        <v>2251</v>
      </c>
      <c r="O1452" s="1">
        <v>3733</v>
      </c>
      <c r="P1452" s="1">
        <v>253</v>
      </c>
      <c r="Q1452" s="1">
        <v>115</v>
      </c>
      <c r="R1452" s="1">
        <v>8</v>
      </c>
      <c r="S1452" s="1">
        <v>11</v>
      </c>
      <c r="T1452" s="1">
        <v>7</v>
      </c>
      <c r="U1452" s="1">
        <v>0</v>
      </c>
      <c r="V1452" s="1">
        <v>4</v>
      </c>
      <c r="AG1452" s="7">
        <f>IF(Q1452&gt;0,RANK(Q1452,(N1452:P1452,Q1452:AE1452)),0)</f>
        <v>4</v>
      </c>
      <c r="AH1452" s="7">
        <f>IF(R1452&gt;0,RANK(R1452,(N1452:P1452,Q1452:AE1452)),0)</f>
        <v>6</v>
      </c>
      <c r="AI1452" s="7">
        <f>IF(T1452&gt;0,RANK(T1452,(N1452:P1452,Q1452:AE1452)),0)</f>
        <v>7</v>
      </c>
      <c r="AJ1452" s="7">
        <f>IF(S1452&gt;0,RANK(S1452,(N1452:P1452,Q1452:AE1452)),0)</f>
        <v>5</v>
      </c>
      <c r="AK1452" s="2">
        <f t="shared" si="603"/>
        <v>1.8019429645879034E-2</v>
      </c>
      <c r="AL1452" s="2">
        <f t="shared" si="604"/>
        <v>1.2535255405828893E-3</v>
      </c>
      <c r="AM1452" s="2">
        <f t="shared" si="605"/>
        <v>1.0968348480100282E-3</v>
      </c>
      <c r="AN1452" s="2">
        <f t="shared" si="606"/>
        <v>1.7235976183014728E-3</v>
      </c>
      <c r="AP1452" t="s">
        <v>3490</v>
      </c>
      <c r="AQ1452" t="s">
        <v>2974</v>
      </c>
      <c r="AT1452" s="93" t="s">
        <v>853</v>
      </c>
      <c r="AU1452" s="92" t="s">
        <v>121</v>
      </c>
      <c r="AV1452" s="83" t="str">
        <f t="shared" si="607"/>
        <v>27159</v>
      </c>
      <c r="AX1452" s="7" t="s">
        <v>3753</v>
      </c>
    </row>
    <row r="1453" spans="1:50" hidden="1" outlineLevel="1">
      <c r="A1453" t="s">
        <v>3491</v>
      </c>
      <c r="B1453" t="s">
        <v>2974</v>
      </c>
      <c r="C1453" s="1">
        <f t="shared" si="596"/>
        <v>8864</v>
      </c>
      <c r="D1453" s="7">
        <f>RANK(N1453,(N1453:P1453,Q1453:AE1453))</f>
        <v>2</v>
      </c>
      <c r="E1453" s="7">
        <f>RANK(O1453,(N1453:P1453,Q1453:AE1453))</f>
        <v>1</v>
      </c>
      <c r="F1453" s="7">
        <f>IF(P1453&gt;0,RANK(P1453,(N1453:P1453,Q1453:AE1453)),0)</f>
        <v>3</v>
      </c>
      <c r="G1453" s="1">
        <f t="shared" si="597"/>
        <v>914</v>
      </c>
      <c r="H1453" s="2">
        <f t="shared" si="598"/>
        <v>0.10311371841155234</v>
      </c>
      <c r="I1453" s="2"/>
      <c r="J1453" s="2">
        <f t="shared" si="599"/>
        <v>0.41674187725631767</v>
      </c>
      <c r="K1453" s="2">
        <f t="shared" si="600"/>
        <v>0.51985559566786999</v>
      </c>
      <c r="L1453" s="2">
        <f t="shared" si="601"/>
        <v>4.490072202166065E-2</v>
      </c>
      <c r="M1453" s="2">
        <f t="shared" si="602"/>
        <v>1.8501805054151749E-2</v>
      </c>
      <c r="N1453" s="1">
        <v>3694</v>
      </c>
      <c r="O1453" s="1">
        <v>4608</v>
      </c>
      <c r="P1453" s="1">
        <v>398</v>
      </c>
      <c r="Q1453" s="1">
        <v>129</v>
      </c>
      <c r="R1453" s="1">
        <v>13</v>
      </c>
      <c r="S1453" s="1">
        <v>12</v>
      </c>
      <c r="T1453" s="1">
        <v>8</v>
      </c>
      <c r="U1453" s="1">
        <v>0</v>
      </c>
      <c r="V1453" s="1">
        <v>2</v>
      </c>
      <c r="AG1453" s="7">
        <f>IF(Q1453&gt;0,RANK(Q1453,(N1453:P1453,Q1453:AE1453)),0)</f>
        <v>4</v>
      </c>
      <c r="AH1453" s="7">
        <f>IF(R1453&gt;0,RANK(R1453,(N1453:P1453,Q1453:AE1453)),0)</f>
        <v>5</v>
      </c>
      <c r="AI1453" s="7">
        <f>IF(T1453&gt;0,RANK(T1453,(N1453:P1453,Q1453:AE1453)),0)</f>
        <v>7</v>
      </c>
      <c r="AJ1453" s="7">
        <f>IF(S1453&gt;0,RANK(S1453,(N1453:P1453,Q1453:AE1453)),0)</f>
        <v>6</v>
      </c>
      <c r="AK1453" s="2">
        <f t="shared" si="603"/>
        <v>1.4553249097472925E-2</v>
      </c>
      <c r="AL1453" s="2">
        <f t="shared" si="604"/>
        <v>1.4666064981949459E-3</v>
      </c>
      <c r="AM1453" s="2">
        <f t="shared" si="605"/>
        <v>9.025270758122744E-4</v>
      </c>
      <c r="AN1453" s="2">
        <f t="shared" si="606"/>
        <v>1.3537906137184115E-3</v>
      </c>
      <c r="AP1453" t="s">
        <v>3491</v>
      </c>
      <c r="AQ1453" t="s">
        <v>2974</v>
      </c>
      <c r="AT1453" s="93" t="s">
        <v>853</v>
      </c>
      <c r="AU1453" s="92" t="s">
        <v>122</v>
      </c>
      <c r="AV1453" s="83" t="str">
        <f t="shared" si="607"/>
        <v>27161</v>
      </c>
      <c r="AX1453" s="7" t="s">
        <v>3753</v>
      </c>
    </row>
    <row r="1454" spans="1:50" hidden="1" outlineLevel="1">
      <c r="A1454" t="s">
        <v>1982</v>
      </c>
      <c r="B1454" t="s">
        <v>2974</v>
      </c>
      <c r="C1454" s="1">
        <f t="shared" si="596"/>
        <v>107009</v>
      </c>
      <c r="D1454" s="7">
        <f>RANK(N1454,(N1454:P1454,Q1454:AE1454))</f>
        <v>2</v>
      </c>
      <c r="E1454" s="7">
        <f>RANK(O1454,(N1454:P1454,Q1454:AE1454))</f>
        <v>1</v>
      </c>
      <c r="F1454" s="7">
        <f>IF(P1454&gt;0,RANK(P1454,(N1454:P1454,Q1454:AE1454)),0)</f>
        <v>3</v>
      </c>
      <c r="G1454" s="1">
        <f t="shared" si="597"/>
        <v>1865</v>
      </c>
      <c r="H1454" s="2">
        <f t="shared" si="598"/>
        <v>1.7428440598454335E-2</v>
      </c>
      <c r="I1454" s="2"/>
      <c r="J1454" s="2">
        <f t="shared" si="599"/>
        <v>0.46385818015307123</v>
      </c>
      <c r="K1454" s="2">
        <f t="shared" si="600"/>
        <v>0.48128662075152556</v>
      </c>
      <c r="L1454" s="2">
        <f t="shared" si="601"/>
        <v>4.5706435907260139E-2</v>
      </c>
      <c r="M1454" s="2">
        <f t="shared" si="602"/>
        <v>9.1487631881430678E-3</v>
      </c>
      <c r="N1454" s="1">
        <v>49637</v>
      </c>
      <c r="O1454" s="1">
        <v>51502</v>
      </c>
      <c r="P1454" s="1">
        <v>4891</v>
      </c>
      <c r="Q1454" s="1">
        <v>582</v>
      </c>
      <c r="R1454" s="1">
        <v>199</v>
      </c>
      <c r="S1454" s="1">
        <v>93</v>
      </c>
      <c r="T1454" s="1">
        <v>74</v>
      </c>
      <c r="U1454" s="1">
        <v>10</v>
      </c>
      <c r="V1454" s="1">
        <v>21</v>
      </c>
      <c r="AG1454" s="7">
        <f>IF(Q1454&gt;0,RANK(Q1454,(N1454:P1454,Q1454:AE1454)),0)</f>
        <v>4</v>
      </c>
      <c r="AH1454" s="7">
        <f>IF(R1454&gt;0,RANK(R1454,(N1454:P1454,Q1454:AE1454)),0)</f>
        <v>5</v>
      </c>
      <c r="AI1454" s="7">
        <f>IF(T1454&gt;0,RANK(T1454,(N1454:P1454,Q1454:AE1454)),0)</f>
        <v>7</v>
      </c>
      <c r="AJ1454" s="7">
        <f>IF(S1454&gt;0,RANK(S1454,(N1454:P1454,Q1454:AE1454)),0)</f>
        <v>6</v>
      </c>
      <c r="AK1454" s="2">
        <f t="shared" si="603"/>
        <v>5.4387948677214063E-3</v>
      </c>
      <c r="AL1454" s="2">
        <f t="shared" si="604"/>
        <v>1.8596566643927146E-3</v>
      </c>
      <c r="AM1454" s="2">
        <f t="shared" si="605"/>
        <v>6.9153061891990392E-4</v>
      </c>
      <c r="AN1454" s="2">
        <f t="shared" si="606"/>
        <v>8.6908577783177112E-4</v>
      </c>
      <c r="AP1454" t="s">
        <v>1982</v>
      </c>
      <c r="AQ1454" t="s">
        <v>2974</v>
      </c>
      <c r="AT1454" s="93" t="s">
        <v>853</v>
      </c>
      <c r="AU1454" s="92" t="s">
        <v>123</v>
      </c>
      <c r="AV1454" s="83" t="str">
        <f t="shared" si="607"/>
        <v>27163</v>
      </c>
      <c r="AX1454" s="7" t="s">
        <v>3753</v>
      </c>
    </row>
    <row r="1455" spans="1:50" hidden="1" outlineLevel="1">
      <c r="A1455" t="s">
        <v>4869</v>
      </c>
      <c r="B1455" t="s">
        <v>2974</v>
      </c>
      <c r="C1455" s="1">
        <f t="shared" si="596"/>
        <v>5134</v>
      </c>
      <c r="D1455" s="7">
        <f>RANK(N1455,(N1455:P1455,Q1455:AE1455))</f>
        <v>2</v>
      </c>
      <c r="E1455" s="7">
        <f>RANK(O1455,(N1455:P1455,Q1455:AE1455))</f>
        <v>1</v>
      </c>
      <c r="F1455" s="7">
        <f>IF(P1455&gt;0,RANK(P1455,(N1455:P1455,Q1455:AE1455)),0)</f>
        <v>3</v>
      </c>
      <c r="G1455" s="1">
        <f t="shared" si="597"/>
        <v>304</v>
      </c>
      <c r="H1455" s="2">
        <f t="shared" si="598"/>
        <v>5.921308920919361E-2</v>
      </c>
      <c r="I1455" s="2"/>
      <c r="J1455" s="2">
        <f t="shared" si="599"/>
        <v>0.4398130112972341</v>
      </c>
      <c r="K1455" s="2">
        <f t="shared" si="600"/>
        <v>0.49902610050642776</v>
      </c>
      <c r="L1455" s="2">
        <f t="shared" si="601"/>
        <v>4.1293338527463967E-2</v>
      </c>
      <c r="M1455" s="2">
        <f t="shared" si="602"/>
        <v>1.9867549668874225E-2</v>
      </c>
      <c r="N1455" s="1">
        <v>2258</v>
      </c>
      <c r="O1455" s="1">
        <v>2562</v>
      </c>
      <c r="P1455" s="1">
        <v>212</v>
      </c>
      <c r="Q1455" s="1">
        <v>79</v>
      </c>
      <c r="R1455" s="1">
        <v>4</v>
      </c>
      <c r="S1455" s="1">
        <v>10</v>
      </c>
      <c r="T1455" s="1">
        <v>6</v>
      </c>
      <c r="U1455" s="1">
        <v>0</v>
      </c>
      <c r="V1455" s="1">
        <v>3</v>
      </c>
      <c r="AG1455" s="7">
        <f>IF(Q1455&gt;0,RANK(Q1455,(N1455:P1455,Q1455:AE1455)),0)</f>
        <v>4</v>
      </c>
      <c r="AH1455" s="7">
        <f>IF(R1455&gt;0,RANK(R1455,(N1455:P1455,Q1455:AE1455)),0)</f>
        <v>7</v>
      </c>
      <c r="AI1455" s="7">
        <f>IF(T1455&gt;0,RANK(T1455,(N1455:P1455,Q1455:AE1455)),0)</f>
        <v>6</v>
      </c>
      <c r="AJ1455" s="7">
        <f>IF(S1455&gt;0,RANK(S1455,(N1455:P1455,Q1455:AE1455)),0)</f>
        <v>5</v>
      </c>
      <c r="AK1455" s="2">
        <f t="shared" si="603"/>
        <v>1.5387611998441761E-2</v>
      </c>
      <c r="AL1455" s="2">
        <f t="shared" si="604"/>
        <v>7.7911959485781068E-4</v>
      </c>
      <c r="AM1455" s="2">
        <f t="shared" si="605"/>
        <v>1.1686793922867161E-3</v>
      </c>
      <c r="AN1455" s="2">
        <f t="shared" si="606"/>
        <v>1.9477989871445266E-3</v>
      </c>
      <c r="AP1455" t="s">
        <v>4869</v>
      </c>
      <c r="AQ1455" t="s">
        <v>2974</v>
      </c>
      <c r="AT1455" s="93" t="s">
        <v>853</v>
      </c>
      <c r="AU1455" s="92" t="s">
        <v>124</v>
      </c>
      <c r="AV1455" s="83" t="str">
        <f t="shared" si="607"/>
        <v>27165</v>
      </c>
      <c r="AX1455" s="7" t="s">
        <v>3753</v>
      </c>
    </row>
    <row r="1456" spans="1:50" hidden="1" outlineLevel="1">
      <c r="A1456" t="s">
        <v>3503</v>
      </c>
      <c r="B1456" t="s">
        <v>2974</v>
      </c>
      <c r="C1456" s="1">
        <f t="shared" si="596"/>
        <v>3305</v>
      </c>
      <c r="D1456" s="7">
        <f>RANK(N1456,(N1456:P1456,Q1456:AE1456))</f>
        <v>2</v>
      </c>
      <c r="E1456" s="7">
        <f>RANK(O1456,(N1456:P1456,Q1456:AE1456))</f>
        <v>1</v>
      </c>
      <c r="F1456" s="7">
        <f>IF(P1456&gt;0,RANK(P1456,(N1456:P1456,Q1456:AE1456)),0)</f>
        <v>4</v>
      </c>
      <c r="G1456" s="1">
        <f t="shared" si="597"/>
        <v>986</v>
      </c>
      <c r="H1456" s="2">
        <f t="shared" si="598"/>
        <v>0.29833585476550678</v>
      </c>
      <c r="I1456" s="2"/>
      <c r="J1456" s="2">
        <f t="shared" si="599"/>
        <v>0.31649016641452343</v>
      </c>
      <c r="K1456" s="2">
        <f t="shared" si="600"/>
        <v>0.61482602118003027</v>
      </c>
      <c r="L1456" s="2">
        <f t="shared" si="601"/>
        <v>2.3298033282904689E-2</v>
      </c>
      <c r="M1456" s="2">
        <f t="shared" si="602"/>
        <v>4.538577912254161E-2</v>
      </c>
      <c r="N1456" s="1">
        <v>1046</v>
      </c>
      <c r="O1456" s="1">
        <v>2032</v>
      </c>
      <c r="P1456" s="1">
        <v>77</v>
      </c>
      <c r="Q1456" s="1">
        <v>129</v>
      </c>
      <c r="R1456" s="1">
        <v>3</v>
      </c>
      <c r="S1456" s="1">
        <v>6</v>
      </c>
      <c r="T1456" s="1">
        <v>9</v>
      </c>
      <c r="U1456" s="1">
        <v>0</v>
      </c>
      <c r="V1456" s="1">
        <v>3</v>
      </c>
      <c r="AG1456" s="7">
        <f>IF(Q1456&gt;0,RANK(Q1456,(N1456:P1456,Q1456:AE1456)),0)</f>
        <v>3</v>
      </c>
      <c r="AH1456" s="7">
        <f>IF(R1456&gt;0,RANK(R1456,(N1456:P1456,Q1456:AE1456)),0)</f>
        <v>7</v>
      </c>
      <c r="AI1456" s="7">
        <f>IF(T1456&gt;0,RANK(T1456,(N1456:P1456,Q1456:AE1456)),0)</f>
        <v>5</v>
      </c>
      <c r="AJ1456" s="7">
        <f>IF(S1456&gt;0,RANK(S1456,(N1456:P1456,Q1456:AE1456)),0)</f>
        <v>6</v>
      </c>
      <c r="AK1456" s="2">
        <f t="shared" si="603"/>
        <v>3.9031770045385779E-2</v>
      </c>
      <c r="AL1456" s="2">
        <f t="shared" si="604"/>
        <v>9.0771558245083205E-4</v>
      </c>
      <c r="AM1456" s="2">
        <f t="shared" si="605"/>
        <v>2.7231467473524964E-3</v>
      </c>
      <c r="AN1456" s="2">
        <f t="shared" si="606"/>
        <v>1.8154311649016641E-3</v>
      </c>
      <c r="AP1456" t="s">
        <v>3503</v>
      </c>
      <c r="AQ1456" t="s">
        <v>2974</v>
      </c>
      <c r="AT1456" s="93" t="s">
        <v>853</v>
      </c>
      <c r="AU1456" s="92" t="s">
        <v>125</v>
      </c>
      <c r="AV1456" s="83" t="str">
        <f t="shared" si="607"/>
        <v>27167</v>
      </c>
      <c r="AX1456" s="7" t="s">
        <v>3753</v>
      </c>
    </row>
    <row r="1457" spans="1:50" hidden="1" outlineLevel="1">
      <c r="A1457" t="s">
        <v>762</v>
      </c>
      <c r="B1457" t="s">
        <v>2974</v>
      </c>
      <c r="C1457" s="1">
        <f t="shared" si="596"/>
        <v>23918</v>
      </c>
      <c r="D1457" s="7">
        <f>RANK(N1457,(N1457:P1457,Q1457:AE1457))</f>
        <v>1</v>
      </c>
      <c r="E1457" s="7">
        <f>RANK(O1457,(N1457:P1457,Q1457:AE1457))</f>
        <v>2</v>
      </c>
      <c r="F1457" s="7">
        <f>IF(P1457&gt;0,RANK(P1457,(N1457:P1457,Q1457:AE1457)),0)</f>
        <v>3</v>
      </c>
      <c r="G1457" s="1">
        <f t="shared" si="597"/>
        <v>296</v>
      </c>
      <c r="H1457" s="2">
        <f t="shared" si="598"/>
        <v>1.2375616690358726E-2</v>
      </c>
      <c r="I1457" s="2"/>
      <c r="J1457" s="2">
        <f t="shared" si="599"/>
        <v>0.46278953089723224</v>
      </c>
      <c r="K1457" s="2">
        <f t="shared" si="600"/>
        <v>0.45041391420687349</v>
      </c>
      <c r="L1457" s="2">
        <f t="shared" si="601"/>
        <v>7.3166652730161388E-2</v>
      </c>
      <c r="M1457" s="2">
        <f t="shared" si="602"/>
        <v>1.362990216573283E-2</v>
      </c>
      <c r="N1457" s="1">
        <v>11069</v>
      </c>
      <c r="O1457" s="1">
        <v>10773</v>
      </c>
      <c r="P1457" s="1">
        <v>1750</v>
      </c>
      <c r="Q1457" s="1">
        <v>190</v>
      </c>
      <c r="R1457" s="1">
        <v>50</v>
      </c>
      <c r="S1457" s="1">
        <v>41</v>
      </c>
      <c r="T1457" s="1">
        <v>37</v>
      </c>
      <c r="U1457" s="1">
        <v>0</v>
      </c>
      <c r="V1457" s="1">
        <v>8</v>
      </c>
      <c r="AG1457" s="7">
        <f>IF(Q1457&gt;0,RANK(Q1457,(N1457:P1457,Q1457:AE1457)),0)</f>
        <v>4</v>
      </c>
      <c r="AH1457" s="7">
        <f>IF(R1457&gt;0,RANK(R1457,(N1457:P1457,Q1457:AE1457)),0)</f>
        <v>5</v>
      </c>
      <c r="AI1457" s="7">
        <f>IF(T1457&gt;0,RANK(T1457,(N1457:P1457,Q1457:AE1457)),0)</f>
        <v>7</v>
      </c>
      <c r="AJ1457" s="7">
        <f>IF(S1457&gt;0,RANK(S1457,(N1457:P1457,Q1457:AE1457)),0)</f>
        <v>6</v>
      </c>
      <c r="AK1457" s="2">
        <f t="shared" si="603"/>
        <v>7.9438080107032353E-3</v>
      </c>
      <c r="AL1457" s="2">
        <f t="shared" si="604"/>
        <v>2.0904757922903254E-3</v>
      </c>
      <c r="AM1457" s="2">
        <f t="shared" si="605"/>
        <v>1.5469520862948407E-3</v>
      </c>
      <c r="AN1457" s="2">
        <f t="shared" si="606"/>
        <v>1.7141901496780668E-3</v>
      </c>
      <c r="AP1457" t="s">
        <v>762</v>
      </c>
      <c r="AQ1457" t="s">
        <v>2974</v>
      </c>
      <c r="AT1457" s="93" t="s">
        <v>853</v>
      </c>
      <c r="AU1457" s="92" t="s">
        <v>126</v>
      </c>
      <c r="AV1457" s="83" t="str">
        <f t="shared" si="607"/>
        <v>27169</v>
      </c>
      <c r="AX1457" s="7" t="s">
        <v>3753</v>
      </c>
    </row>
    <row r="1458" spans="1:50" hidden="1" outlineLevel="1">
      <c r="A1458" t="s">
        <v>420</v>
      </c>
      <c r="B1458" t="s">
        <v>2974</v>
      </c>
      <c r="C1458" s="1">
        <f t="shared" si="596"/>
        <v>43366</v>
      </c>
      <c r="D1458" s="7">
        <f>RANK(N1458,(N1458:P1458,Q1458:AE1458))</f>
        <v>2</v>
      </c>
      <c r="E1458" s="7">
        <f>RANK(O1458,(N1458:P1458,Q1458:AE1458))</f>
        <v>1</v>
      </c>
      <c r="F1458" s="7">
        <f>IF(P1458&gt;0,RANK(P1458,(N1458:P1458,Q1458:AE1458)),0)</f>
        <v>3</v>
      </c>
      <c r="G1458" s="1">
        <f t="shared" si="597"/>
        <v>7099</v>
      </c>
      <c r="H1458" s="2">
        <f t="shared" si="598"/>
        <v>0.16369967255453582</v>
      </c>
      <c r="I1458" s="2"/>
      <c r="J1458" s="2">
        <f t="shared" si="599"/>
        <v>0.38652400498086059</v>
      </c>
      <c r="K1458" s="2">
        <f t="shared" si="600"/>
        <v>0.55022367753539636</v>
      </c>
      <c r="L1458" s="2">
        <f t="shared" si="601"/>
        <v>4.5588710049347413E-2</v>
      </c>
      <c r="M1458" s="2">
        <f t="shared" si="602"/>
        <v>1.7663607434395635E-2</v>
      </c>
      <c r="N1458" s="1">
        <v>16762</v>
      </c>
      <c r="O1458" s="1">
        <v>23861</v>
      </c>
      <c r="P1458" s="1">
        <v>1977</v>
      </c>
      <c r="Q1458" s="1">
        <v>485</v>
      </c>
      <c r="R1458" s="1">
        <v>82</v>
      </c>
      <c r="S1458" s="1">
        <v>115</v>
      </c>
      <c r="T1458" s="1">
        <v>53</v>
      </c>
      <c r="U1458" s="1">
        <v>0</v>
      </c>
      <c r="V1458" s="1">
        <v>31</v>
      </c>
      <c r="AG1458" s="7">
        <f>IF(Q1458&gt;0,RANK(Q1458,(N1458:P1458,Q1458:AE1458)),0)</f>
        <v>4</v>
      </c>
      <c r="AH1458" s="7">
        <f>IF(R1458&gt;0,RANK(R1458,(N1458:P1458,Q1458:AE1458)),0)</f>
        <v>6</v>
      </c>
      <c r="AI1458" s="7">
        <f>IF(T1458&gt;0,RANK(T1458,(N1458:P1458,Q1458:AE1458)),0)</f>
        <v>7</v>
      </c>
      <c r="AJ1458" s="7">
        <f>IF(S1458&gt;0,RANK(S1458,(N1458:P1458,Q1458:AE1458)),0)</f>
        <v>5</v>
      </c>
      <c r="AK1458" s="2">
        <f t="shared" si="603"/>
        <v>1.1183876769819674E-2</v>
      </c>
      <c r="AL1458" s="2">
        <f t="shared" si="604"/>
        <v>1.8908822579901305E-3</v>
      </c>
      <c r="AM1458" s="2">
        <f t="shared" si="605"/>
        <v>1.2221556057741088E-3</v>
      </c>
      <c r="AN1458" s="2">
        <f t="shared" si="606"/>
        <v>2.6518470691325002E-3</v>
      </c>
      <c r="AP1458" t="s">
        <v>420</v>
      </c>
      <c r="AQ1458" t="s">
        <v>2974</v>
      </c>
      <c r="AT1458" s="93" t="s">
        <v>853</v>
      </c>
      <c r="AU1458" s="92" t="s">
        <v>127</v>
      </c>
      <c r="AV1458" s="83" t="str">
        <f t="shared" si="607"/>
        <v>27171</v>
      </c>
      <c r="AX1458" s="7" t="s">
        <v>3753</v>
      </c>
    </row>
    <row r="1459" spans="1:50" hidden="1" outlineLevel="1">
      <c r="A1459" t="s">
        <v>1860</v>
      </c>
      <c r="B1459" t="s">
        <v>2974</v>
      </c>
      <c r="C1459" s="1">
        <f t="shared" si="596"/>
        <v>5515</v>
      </c>
      <c r="D1459" s="7">
        <f>RANK(N1459,(N1459:P1459,Q1459:AE1459))</f>
        <v>2</v>
      </c>
      <c r="E1459" s="7">
        <f>RANK(O1459,(N1459:P1459,Q1459:AE1459))</f>
        <v>1</v>
      </c>
      <c r="F1459" s="7">
        <f>IF(P1459&gt;0,RANK(P1459,(N1459:P1459,Q1459:AE1459)),0)</f>
        <v>3</v>
      </c>
      <c r="G1459" s="1">
        <f t="shared" si="597"/>
        <v>70</v>
      </c>
      <c r="H1459" s="2">
        <f t="shared" si="598"/>
        <v>1.2692656391659111E-2</v>
      </c>
      <c r="I1459" s="2"/>
      <c r="J1459" s="2">
        <f t="shared" si="599"/>
        <v>0.45838621940163193</v>
      </c>
      <c r="K1459" s="2">
        <f t="shared" si="600"/>
        <v>0.47107887579329105</v>
      </c>
      <c r="L1459" s="2">
        <f t="shared" si="601"/>
        <v>4.2067089755213054E-2</v>
      </c>
      <c r="M1459" s="2">
        <f t="shared" si="602"/>
        <v>2.8467815049863961E-2</v>
      </c>
      <c r="N1459" s="1">
        <v>2528</v>
      </c>
      <c r="O1459" s="1">
        <v>2598</v>
      </c>
      <c r="P1459" s="1">
        <v>232</v>
      </c>
      <c r="Q1459" s="1">
        <v>121</v>
      </c>
      <c r="R1459" s="1">
        <v>7</v>
      </c>
      <c r="S1459" s="1">
        <v>19</v>
      </c>
      <c r="T1459" s="1">
        <v>4</v>
      </c>
      <c r="U1459" s="1">
        <v>0</v>
      </c>
      <c r="V1459" s="1">
        <v>6</v>
      </c>
      <c r="AG1459" s="7">
        <f>IF(Q1459&gt;0,RANK(Q1459,(N1459:P1459,Q1459:AE1459)),0)</f>
        <v>4</v>
      </c>
      <c r="AH1459" s="7">
        <f>IF(R1459&gt;0,RANK(R1459,(N1459:P1459,Q1459:AE1459)),0)</f>
        <v>6</v>
      </c>
      <c r="AI1459" s="7">
        <f>IF(T1459&gt;0,RANK(T1459,(N1459:P1459,Q1459:AE1459)),0)</f>
        <v>8</v>
      </c>
      <c r="AJ1459" s="7">
        <f>IF(S1459&gt;0,RANK(S1459,(N1459:P1459,Q1459:AE1459)),0)</f>
        <v>5</v>
      </c>
      <c r="AK1459" s="2">
        <f t="shared" si="603"/>
        <v>2.1940163191296463E-2</v>
      </c>
      <c r="AL1459" s="2">
        <f t="shared" si="604"/>
        <v>1.2692656391659111E-3</v>
      </c>
      <c r="AM1459" s="2">
        <f t="shared" si="605"/>
        <v>7.2529465095194927E-4</v>
      </c>
      <c r="AN1459" s="2">
        <f t="shared" si="606"/>
        <v>3.4451495920217587E-3</v>
      </c>
      <c r="AP1459" t="s">
        <v>1860</v>
      </c>
      <c r="AQ1459" t="s">
        <v>2974</v>
      </c>
      <c r="AT1459" s="93" t="s">
        <v>853</v>
      </c>
      <c r="AU1459" s="92" t="s">
        <v>128</v>
      </c>
      <c r="AV1459" s="83" t="str">
        <f t="shared" si="607"/>
        <v>27173</v>
      </c>
      <c r="AX1459" s="7" t="s">
        <v>3753</v>
      </c>
    </row>
    <row r="1460" spans="1:50" collapsed="1">
      <c r="A1460" t="s">
        <v>2973</v>
      </c>
      <c r="B1460" t="s">
        <v>1985</v>
      </c>
      <c r="C1460" s="1">
        <f t="shared" si="596"/>
        <v>2438685</v>
      </c>
      <c r="D1460" s="7">
        <f>RANK(N1460,(N1460:P1460,Q1460:AE1460))</f>
        <v>1</v>
      </c>
      <c r="E1460" s="7">
        <f>RANK(O1460,(N1460:P1460,Q1460:AE1460))</f>
        <v>2</v>
      </c>
      <c r="F1460" s="7">
        <f>IF(P1460&gt;0,RANK(P1460,(N1460:P1460,Q1460:AE1460)),0)</f>
        <v>3</v>
      </c>
      <c r="G1460" s="1">
        <f t="shared" si="597"/>
        <v>58607</v>
      </c>
      <c r="H1460" s="2">
        <f t="shared" si="598"/>
        <v>2.4032214082589591E-2</v>
      </c>
      <c r="I1460" s="2"/>
      <c r="J1460" s="2">
        <f t="shared" si="599"/>
        <v>0.47905572060352197</v>
      </c>
      <c r="K1460" s="2">
        <f t="shared" si="600"/>
        <v>0.45502350652093237</v>
      </c>
      <c r="L1460" s="2">
        <f t="shared" si="601"/>
        <v>5.1952589202787565E-2</v>
      </c>
      <c r="M1460" s="2">
        <f t="shared" si="602"/>
        <v>1.3968183672758087E-2</v>
      </c>
      <c r="N1460" s="1">
        <f t="shared" ref="N1460:U1460" si="608">SUM(N1373:N1459)</f>
        <v>1168266</v>
      </c>
      <c r="O1460" s="1">
        <f t="shared" si="608"/>
        <v>1109659</v>
      </c>
      <c r="P1460" s="1">
        <f t="shared" si="608"/>
        <v>126696</v>
      </c>
      <c r="Q1460" s="1">
        <f t="shared" si="608"/>
        <v>22166</v>
      </c>
      <c r="R1460" s="1">
        <f t="shared" si="608"/>
        <v>5282</v>
      </c>
      <c r="S1460" s="1">
        <f>SUM(S1373:S1459)</f>
        <v>3272</v>
      </c>
      <c r="T1460" s="1">
        <f t="shared" si="608"/>
        <v>2294</v>
      </c>
      <c r="U1460" s="1">
        <f t="shared" si="608"/>
        <v>28</v>
      </c>
      <c r="V1460" s="1">
        <f>SUM(V1373:V1459)</f>
        <v>1022</v>
      </c>
      <c r="AG1460" s="7">
        <f>IF(Q1460&gt;0,RANK(Q1460,(N1460:P1460,Q1460:AE1460)),0)</f>
        <v>4</v>
      </c>
      <c r="AH1460" s="7">
        <f>IF(R1460&gt;0,RANK(R1460,(N1460:P1460,Q1460:AE1460)),0)</f>
        <v>5</v>
      </c>
      <c r="AI1460" s="7">
        <f>IF(T1460&gt;0,RANK(T1460,(N1460:P1460,Q1460:AE1460)),0)</f>
        <v>7</v>
      </c>
      <c r="AJ1460" s="7">
        <f>IF(S1460&gt;0,RANK(S1460,(N1460:P1460,Q1460:AE1460)),0)</f>
        <v>6</v>
      </c>
      <c r="AK1460" s="2">
        <f t="shared" si="603"/>
        <v>9.0893247795430735E-3</v>
      </c>
      <c r="AL1460" s="2">
        <f t="shared" si="604"/>
        <v>2.1659213879611349E-3</v>
      </c>
      <c r="AM1460" s="2">
        <f t="shared" si="605"/>
        <v>9.4067089435494948E-4</v>
      </c>
      <c r="AN1460" s="2">
        <f t="shared" si="606"/>
        <v>1.3417066984870946E-3</v>
      </c>
      <c r="AP1460" t="s">
        <v>2973</v>
      </c>
      <c r="AQ1460" t="s">
        <v>1985</v>
      </c>
      <c r="AV1460" s="83" t="str">
        <f t="shared" si="607"/>
        <v/>
      </c>
      <c r="AX1460" s="7" t="s">
        <v>3288</v>
      </c>
    </row>
    <row r="1461" spans="1:50">
      <c r="C1461" s="1"/>
      <c r="E1461" s="7"/>
      <c r="F1461" s="7"/>
      <c r="I1461" s="2"/>
      <c r="AG1461" s="7"/>
      <c r="AH1461" s="7"/>
      <c r="AI1461" s="7"/>
      <c r="AJ1461" s="7"/>
    </row>
    <row r="1462" spans="1:50" hidden="1" outlineLevel="1">
      <c r="A1462" t="s">
        <v>2823</v>
      </c>
      <c r="B1462" t="s">
        <v>2328</v>
      </c>
      <c r="C1462" s="1">
        <f t="shared" ref="C1462:C1493" si="609">SUM(N1462:AE1462)</f>
        <v>14879</v>
      </c>
      <c r="D1462" s="7">
        <f>RANK(N1462,(N1462:P1462,Q1462:AE1462))</f>
        <v>1</v>
      </c>
      <c r="E1462" s="7">
        <f>RANK(O1462,(N1462:P1462,Q1462:AE1462))</f>
        <v>2</v>
      </c>
      <c r="F1462" s="7">
        <f>IF(P1462&gt;0,RANK(P1462,(N1462:P1462,Q1462:AE1462)),0)</f>
        <v>3</v>
      </c>
      <c r="G1462" s="1">
        <f t="shared" ref="G1462:G1493" si="610">IF(D1462=1,N1462,IF(E1462=1,O1462,P1462))-IF(D1462=2,N1462,IF(E1462=2,O1462,P1462))</f>
        <v>1374</v>
      </c>
      <c r="H1462" s="2">
        <f t="shared" ref="H1462:H1493" si="611">G1462/C1462</f>
        <v>9.2344915652933665E-2</v>
      </c>
      <c r="I1462" s="2"/>
      <c r="J1462" s="2">
        <f t="shared" ref="J1462:J1493" si="612">IF($C1462=0,"-",N1462/$C1462)</f>
        <v>0.54203911553195783</v>
      </c>
      <c r="K1462" s="2">
        <f t="shared" ref="K1462:K1493" si="613">IF($C1462=0,"-",O1462/$C1462)</f>
        <v>0.44969419987902415</v>
      </c>
      <c r="L1462" s="2">
        <f t="shared" ref="L1462:L1493" si="614">IF($C1462=0,"-",P1462/$C1462)</f>
        <v>5.9815847839236507E-3</v>
      </c>
      <c r="M1462" s="2">
        <f t="shared" ref="M1462:M1493" si="615">IF(C1462=0,"-",(1-J1462-K1462-L1462))</f>
        <v>2.2850998050943745E-3</v>
      </c>
      <c r="N1462" s="1">
        <v>8065</v>
      </c>
      <c r="O1462" s="1">
        <v>6691</v>
      </c>
      <c r="P1462" s="1">
        <v>89</v>
      </c>
      <c r="Q1462" s="1">
        <v>14</v>
      </c>
      <c r="R1462" s="1">
        <v>11</v>
      </c>
      <c r="S1462" s="1">
        <v>8</v>
      </c>
      <c r="T1462" s="1">
        <v>0</v>
      </c>
      <c r="V1462" s="1">
        <v>1</v>
      </c>
      <c r="AG1462" s="7">
        <f>IF(Q1462&gt;0,RANK(Q1462,(N1462:P1462,Q1462:AE1462)),0)</f>
        <v>4</v>
      </c>
      <c r="AH1462" s="7">
        <f>IF(R1462&gt;0,RANK(R1462,(N1462:P1462,Q1462:AE1462)),0)</f>
        <v>5</v>
      </c>
      <c r="AI1462" s="7">
        <f>IF(T1462&gt;0,RANK(T1462,(N1462:P1462,Q1462:AE1462)),0)</f>
        <v>0</v>
      </c>
      <c r="AJ1462" s="7">
        <f>IF(S1462&gt;0,RANK(S1462,(N1462:P1462,Q1462:AE1462)),0)</f>
        <v>6</v>
      </c>
      <c r="AK1462" s="2">
        <f t="shared" ref="AK1462:AK1493" si="616">IF($C1462=0,"-",Q1462/$C1462)</f>
        <v>9.4092344915652933E-4</v>
      </c>
      <c r="AL1462" s="2">
        <f t="shared" ref="AL1462:AL1493" si="617">IF($C1462=0,"-",R1462/$C1462)</f>
        <v>7.3929699576584453E-4</v>
      </c>
      <c r="AM1462" s="2">
        <f t="shared" ref="AM1462:AM1493" si="618">IF($C1462=0,"-",T1462/$C1462)</f>
        <v>0</v>
      </c>
      <c r="AN1462" s="2">
        <f t="shared" ref="AN1462:AN1493" si="619">IF($C1462=0,"-",S1462/$C1462)</f>
        <v>5.3767054237515962E-4</v>
      </c>
      <c r="AP1462" t="s">
        <v>2823</v>
      </c>
      <c r="AQ1462" t="s">
        <v>2328</v>
      </c>
      <c r="AR1462">
        <v>4</v>
      </c>
      <c r="AT1462" s="93" t="s">
        <v>854</v>
      </c>
      <c r="AU1462" s="92" t="s">
        <v>1801</v>
      </c>
      <c r="AV1462" s="83" t="str">
        <f t="shared" ref="AV1462:AV1493" si="620">AT1462&amp;AU1462</f>
        <v>28001</v>
      </c>
      <c r="AX1462" s="7" t="s">
        <v>3753</v>
      </c>
    </row>
    <row r="1463" spans="1:50" hidden="1" outlineLevel="1">
      <c r="A1463" t="s">
        <v>1807</v>
      </c>
      <c r="B1463" t="s">
        <v>2328</v>
      </c>
      <c r="C1463" s="1">
        <f t="shared" si="609"/>
        <v>12638</v>
      </c>
      <c r="D1463" s="7">
        <f>RANK(N1463,(N1463:P1463,Q1463:AE1463))</f>
        <v>2</v>
      </c>
      <c r="E1463" s="7">
        <f>RANK(O1463,(N1463:P1463,Q1463:AE1463))</f>
        <v>1</v>
      </c>
      <c r="F1463" s="7">
        <f>IF(P1463&gt;0,RANK(P1463,(N1463:P1463,Q1463:AE1463)),0)</f>
        <v>3</v>
      </c>
      <c r="G1463" s="1">
        <f t="shared" si="610"/>
        <v>2195</v>
      </c>
      <c r="H1463" s="2">
        <f t="shared" si="611"/>
        <v>0.1736825447064409</v>
      </c>
      <c r="I1463" s="2"/>
      <c r="J1463" s="2">
        <f t="shared" si="612"/>
        <v>0.4003006804874189</v>
      </c>
      <c r="K1463" s="2">
        <f t="shared" si="613"/>
        <v>0.5739832251938598</v>
      </c>
      <c r="L1463" s="2">
        <f t="shared" si="614"/>
        <v>7.9917708498180098E-3</v>
      </c>
      <c r="M1463" s="2">
        <f t="shared" si="615"/>
        <v>1.7724323468903229E-2</v>
      </c>
      <c r="N1463" s="1">
        <v>5059</v>
      </c>
      <c r="O1463" s="1">
        <v>7254</v>
      </c>
      <c r="P1463" s="1">
        <v>101</v>
      </c>
      <c r="Q1463" s="1">
        <v>53</v>
      </c>
      <c r="R1463" s="1">
        <v>57</v>
      </c>
      <c r="S1463" s="1">
        <v>97</v>
      </c>
      <c r="T1463" s="1">
        <v>7</v>
      </c>
      <c r="V1463" s="1">
        <v>10</v>
      </c>
      <c r="AG1463" s="7">
        <f>IF(Q1463&gt;0,RANK(Q1463,(N1463:P1463,Q1463:AE1463)),0)</f>
        <v>6</v>
      </c>
      <c r="AH1463" s="7">
        <f>IF(R1463&gt;0,RANK(R1463,(N1463:P1463,Q1463:AE1463)),0)</f>
        <v>5</v>
      </c>
      <c r="AI1463" s="7">
        <f>IF(T1463&gt;0,RANK(T1463,(N1463:P1463,Q1463:AE1463)),0)</f>
        <v>8</v>
      </c>
      <c r="AJ1463" s="7">
        <f>IF(S1463&gt;0,RANK(S1463,(N1463:P1463,Q1463:AE1463)),0)</f>
        <v>4</v>
      </c>
      <c r="AK1463" s="2">
        <f t="shared" si="616"/>
        <v>4.1937015350530151E-3</v>
      </c>
      <c r="AL1463" s="2">
        <f t="shared" si="617"/>
        <v>4.5102073112834309E-3</v>
      </c>
      <c r="AM1463" s="2">
        <f t="shared" si="618"/>
        <v>5.538851084032284E-4</v>
      </c>
      <c r="AN1463" s="2">
        <f t="shared" si="619"/>
        <v>7.6752650735875932E-3</v>
      </c>
      <c r="AP1463" t="s">
        <v>1807</v>
      </c>
      <c r="AQ1463" t="s">
        <v>2328</v>
      </c>
      <c r="AR1463">
        <v>1</v>
      </c>
      <c r="AT1463" s="93" t="s">
        <v>854</v>
      </c>
      <c r="AU1463" s="92" t="s">
        <v>1802</v>
      </c>
      <c r="AV1463" s="83" t="str">
        <f t="shared" si="620"/>
        <v>28003</v>
      </c>
      <c r="AX1463" s="7" t="s">
        <v>3753</v>
      </c>
    </row>
    <row r="1464" spans="1:50" hidden="1" outlineLevel="1">
      <c r="A1464" t="s">
        <v>1808</v>
      </c>
      <c r="B1464" t="s">
        <v>2328</v>
      </c>
      <c r="C1464" s="1">
        <f t="shared" si="609"/>
        <v>6408</v>
      </c>
      <c r="D1464" s="7">
        <f>RANK(N1464,(N1464:P1464,Q1464:AE1464))</f>
        <v>2</v>
      </c>
      <c r="E1464" s="7">
        <f>RANK(O1464,(N1464:P1464,Q1464:AE1464))</f>
        <v>1</v>
      </c>
      <c r="F1464" s="7">
        <f>IF(P1464&gt;0,RANK(P1464,(N1464:P1464,Q1464:AE1464)),0)</f>
        <v>3</v>
      </c>
      <c r="G1464" s="1">
        <f t="shared" si="610"/>
        <v>1004</v>
      </c>
      <c r="H1464" s="2">
        <f t="shared" si="611"/>
        <v>0.15667915106117353</v>
      </c>
      <c r="I1464" s="2"/>
      <c r="J1464" s="2">
        <f t="shared" si="612"/>
        <v>0.41713483146067415</v>
      </c>
      <c r="K1464" s="2">
        <f t="shared" si="613"/>
        <v>0.57381398252184768</v>
      </c>
      <c r="L1464" s="2">
        <f t="shared" si="614"/>
        <v>4.3695380774032462E-3</v>
      </c>
      <c r="M1464" s="2">
        <f t="shared" si="615"/>
        <v>4.6816479400748727E-3</v>
      </c>
      <c r="N1464" s="1">
        <v>2673</v>
      </c>
      <c r="O1464" s="1">
        <v>3677</v>
      </c>
      <c r="P1464" s="1">
        <v>28</v>
      </c>
      <c r="Q1464" s="1">
        <v>13</v>
      </c>
      <c r="R1464" s="1">
        <v>2</v>
      </c>
      <c r="S1464" s="1">
        <v>10</v>
      </c>
      <c r="T1464" s="1">
        <v>2</v>
      </c>
      <c r="V1464" s="1">
        <v>3</v>
      </c>
      <c r="AG1464" s="7">
        <f>IF(Q1464&gt;0,RANK(Q1464,(N1464:P1464,Q1464:AE1464)),0)</f>
        <v>4</v>
      </c>
      <c r="AH1464" s="7">
        <f>IF(R1464&gt;0,RANK(R1464,(N1464:P1464,Q1464:AE1464)),0)</f>
        <v>7</v>
      </c>
      <c r="AI1464" s="7">
        <f>IF(T1464&gt;0,RANK(T1464,(N1464:P1464,Q1464:AE1464)),0)</f>
        <v>7</v>
      </c>
      <c r="AJ1464" s="7">
        <f>IF(S1464&gt;0,RANK(S1464,(N1464:P1464,Q1464:AE1464)),0)</f>
        <v>5</v>
      </c>
      <c r="AK1464" s="2">
        <f t="shared" si="616"/>
        <v>2.0287141073657929E-3</v>
      </c>
      <c r="AL1464" s="2">
        <f t="shared" si="617"/>
        <v>3.1210986267166043E-4</v>
      </c>
      <c r="AM1464" s="2">
        <f t="shared" si="618"/>
        <v>3.1210986267166043E-4</v>
      </c>
      <c r="AN1464" s="2">
        <f t="shared" si="619"/>
        <v>1.560549313358302E-3</v>
      </c>
      <c r="AP1464" t="s">
        <v>1808</v>
      </c>
      <c r="AQ1464" t="s">
        <v>2328</v>
      </c>
      <c r="AR1464">
        <v>4</v>
      </c>
      <c r="AT1464" s="93" t="s">
        <v>854</v>
      </c>
      <c r="AU1464" s="92" t="s">
        <v>1803</v>
      </c>
      <c r="AV1464" s="83" t="str">
        <f t="shared" si="620"/>
        <v>28005</v>
      </c>
      <c r="AX1464" s="7" t="s">
        <v>3753</v>
      </c>
    </row>
    <row r="1465" spans="1:50" hidden="1" outlineLevel="1">
      <c r="A1465" t="s">
        <v>1688</v>
      </c>
      <c r="B1465" t="s">
        <v>2328</v>
      </c>
      <c r="C1465" s="1">
        <f t="shared" si="609"/>
        <v>7173</v>
      </c>
      <c r="D1465" s="7">
        <f>RANK(N1465,(N1465:P1465,Q1465:AE1465))</f>
        <v>2</v>
      </c>
      <c r="E1465" s="7">
        <f>RANK(O1465,(N1465:P1465,Q1465:AE1465))</f>
        <v>1</v>
      </c>
      <c r="F1465" s="7">
        <f>IF(P1465&gt;0,RANK(P1465,(N1465:P1465,Q1465:AE1465)),0)</f>
        <v>3</v>
      </c>
      <c r="G1465" s="1">
        <f t="shared" si="610"/>
        <v>1284</v>
      </c>
      <c r="H1465" s="2">
        <f t="shared" si="611"/>
        <v>0.17900460058552906</v>
      </c>
      <c r="I1465" s="2"/>
      <c r="J1465" s="2">
        <f t="shared" si="612"/>
        <v>0.40736093684650776</v>
      </c>
      <c r="K1465" s="2">
        <f t="shared" si="613"/>
        <v>0.58636553743203679</v>
      </c>
      <c r="L1465" s="2">
        <f t="shared" si="614"/>
        <v>3.0670570193782241E-3</v>
      </c>
      <c r="M1465" s="2">
        <f t="shared" si="615"/>
        <v>3.2064687020772289E-3</v>
      </c>
      <c r="N1465" s="1">
        <v>2922</v>
      </c>
      <c r="O1465" s="1">
        <v>4206</v>
      </c>
      <c r="P1465" s="1">
        <v>22</v>
      </c>
      <c r="Q1465" s="1">
        <v>12</v>
      </c>
      <c r="R1465" s="1">
        <v>4</v>
      </c>
      <c r="S1465" s="1">
        <v>5</v>
      </c>
      <c r="T1465" s="1">
        <v>1</v>
      </c>
      <c r="V1465" s="1">
        <v>1</v>
      </c>
      <c r="AG1465" s="7">
        <f>IF(Q1465&gt;0,RANK(Q1465,(N1465:P1465,Q1465:AE1465)),0)</f>
        <v>4</v>
      </c>
      <c r="AH1465" s="7">
        <f>IF(R1465&gt;0,RANK(R1465,(N1465:P1465,Q1465:AE1465)),0)</f>
        <v>6</v>
      </c>
      <c r="AI1465" s="7">
        <f>IF(T1465&gt;0,RANK(T1465,(N1465:P1465,Q1465:AE1465)),0)</f>
        <v>7</v>
      </c>
      <c r="AJ1465" s="7">
        <f>IF(S1465&gt;0,RANK(S1465,(N1465:P1465,Q1465:AE1465)),0)</f>
        <v>5</v>
      </c>
      <c r="AK1465" s="2">
        <f t="shared" si="616"/>
        <v>1.6729401923881221E-3</v>
      </c>
      <c r="AL1465" s="2">
        <f t="shared" si="617"/>
        <v>5.5764673079604073E-4</v>
      </c>
      <c r="AM1465" s="2">
        <f t="shared" si="618"/>
        <v>1.3941168269901018E-4</v>
      </c>
      <c r="AN1465" s="2">
        <f t="shared" si="619"/>
        <v>6.9705841349505088E-4</v>
      </c>
      <c r="AP1465" t="s">
        <v>1688</v>
      </c>
      <c r="AQ1465" t="s">
        <v>2328</v>
      </c>
      <c r="AT1465" s="93" t="s">
        <v>854</v>
      </c>
      <c r="AU1465" s="92" t="s">
        <v>2150</v>
      </c>
      <c r="AV1465" s="83" t="str">
        <f t="shared" si="620"/>
        <v>28007</v>
      </c>
      <c r="AX1465" s="7" t="s">
        <v>3753</v>
      </c>
    </row>
    <row r="1466" spans="1:50" hidden="1" outlineLevel="1">
      <c r="A1466" t="s">
        <v>1480</v>
      </c>
      <c r="B1466" t="s">
        <v>2328</v>
      </c>
      <c r="C1466" s="1">
        <f t="shared" si="609"/>
        <v>3481</v>
      </c>
      <c r="D1466" s="7">
        <f>RANK(N1466,(N1466:P1466,Q1466:AE1466))</f>
        <v>1</v>
      </c>
      <c r="E1466" s="7">
        <f>RANK(O1466,(N1466:P1466,Q1466:AE1466))</f>
        <v>2</v>
      </c>
      <c r="F1466" s="7">
        <f>IF(P1466&gt;0,RANK(P1466,(N1466:P1466,Q1466:AE1466)),0)</f>
        <v>3</v>
      </c>
      <c r="G1466" s="1">
        <f t="shared" si="610"/>
        <v>325</v>
      </c>
      <c r="H1466" s="2">
        <f t="shared" si="611"/>
        <v>9.3363975869003163E-2</v>
      </c>
      <c r="I1466" s="2"/>
      <c r="J1466" s="2">
        <f t="shared" si="612"/>
        <v>0.54179833381212295</v>
      </c>
      <c r="K1466" s="2">
        <f t="shared" si="613"/>
        <v>0.44843435794311981</v>
      </c>
      <c r="L1466" s="2">
        <f t="shared" si="614"/>
        <v>4.8836541223786266E-3</v>
      </c>
      <c r="M1466" s="2">
        <f t="shared" si="615"/>
        <v>4.8836541223786179E-3</v>
      </c>
      <c r="N1466" s="1">
        <v>1886</v>
      </c>
      <c r="O1466" s="1">
        <v>1561</v>
      </c>
      <c r="P1466" s="1">
        <v>17</v>
      </c>
      <c r="Q1466" s="1">
        <v>7</v>
      </c>
      <c r="R1466" s="1">
        <v>3</v>
      </c>
      <c r="S1466" s="1">
        <v>4</v>
      </c>
      <c r="T1466" s="1">
        <v>3</v>
      </c>
      <c r="V1466" s="1">
        <v>0</v>
      </c>
      <c r="AG1466" s="7">
        <f>IF(Q1466&gt;0,RANK(Q1466,(N1466:P1466,Q1466:AE1466)),0)</f>
        <v>4</v>
      </c>
      <c r="AH1466" s="7">
        <f>IF(R1466&gt;0,RANK(R1466,(N1466:P1466,Q1466:AE1466)),0)</f>
        <v>6</v>
      </c>
      <c r="AI1466" s="7">
        <f>IF(T1466&gt;0,RANK(T1466,(N1466:P1466,Q1466:AE1466)),0)</f>
        <v>6</v>
      </c>
      <c r="AJ1466" s="7">
        <f>IF(S1466&gt;0,RANK(S1466,(N1466:P1466,Q1466:AE1466)),0)</f>
        <v>5</v>
      </c>
      <c r="AK1466" s="2">
        <f t="shared" si="616"/>
        <v>2.0109164033323759E-3</v>
      </c>
      <c r="AL1466" s="2">
        <f t="shared" si="617"/>
        <v>8.6182131571387532E-4</v>
      </c>
      <c r="AM1466" s="2">
        <f t="shared" si="618"/>
        <v>8.6182131571387532E-4</v>
      </c>
      <c r="AN1466" s="2">
        <f t="shared" si="619"/>
        <v>1.1490950876185005E-3</v>
      </c>
      <c r="AP1466" t="s">
        <v>1480</v>
      </c>
      <c r="AQ1466" t="s">
        <v>2328</v>
      </c>
      <c r="AR1466">
        <v>1</v>
      </c>
      <c r="AT1466" s="93" t="s">
        <v>854</v>
      </c>
      <c r="AU1466" s="92" t="s">
        <v>2454</v>
      </c>
      <c r="AV1466" s="83" t="str">
        <f t="shared" si="620"/>
        <v>28009</v>
      </c>
      <c r="AX1466" s="7" t="s">
        <v>3753</v>
      </c>
    </row>
    <row r="1467" spans="1:50" hidden="1" outlineLevel="1">
      <c r="A1467" t="s">
        <v>1689</v>
      </c>
      <c r="B1467" t="s">
        <v>2328</v>
      </c>
      <c r="C1467" s="1">
        <f t="shared" si="609"/>
        <v>13538</v>
      </c>
      <c r="D1467" s="7">
        <f>RANK(N1467,(N1467:P1467,Q1467:AE1467))</f>
        <v>1</v>
      </c>
      <c r="E1467" s="7">
        <f>RANK(O1467,(N1467:P1467,Q1467:AE1467))</f>
        <v>2</v>
      </c>
      <c r="F1467" s="7">
        <f>IF(P1467&gt;0,RANK(P1467,(N1467:P1467,Q1467:AE1467)),0)</f>
        <v>4</v>
      </c>
      <c r="G1467" s="1">
        <f t="shared" si="610"/>
        <v>3589</v>
      </c>
      <c r="H1467" s="2">
        <f t="shared" si="611"/>
        <v>0.26510562860097503</v>
      </c>
      <c r="I1467" s="2"/>
      <c r="J1467" s="2">
        <f t="shared" si="612"/>
        <v>0.62313487959816816</v>
      </c>
      <c r="K1467" s="2">
        <f t="shared" si="613"/>
        <v>0.35802925099719307</v>
      </c>
      <c r="L1467" s="2">
        <f t="shared" si="614"/>
        <v>4.7274338897916974E-3</v>
      </c>
      <c r="M1467" s="2">
        <f t="shared" si="615"/>
        <v>1.4108435514847074E-2</v>
      </c>
      <c r="N1467" s="1">
        <v>8436</v>
      </c>
      <c r="O1467" s="1">
        <v>4847</v>
      </c>
      <c r="P1467" s="1">
        <v>64</v>
      </c>
      <c r="Q1467" s="1">
        <v>19</v>
      </c>
      <c r="R1467" s="1">
        <v>45</v>
      </c>
      <c r="S1467" s="1">
        <v>95</v>
      </c>
      <c r="T1467" s="1">
        <v>22</v>
      </c>
      <c r="V1467" s="1">
        <v>10</v>
      </c>
      <c r="AG1467" s="7">
        <f>IF(Q1467&gt;0,RANK(Q1467,(N1467:P1467,Q1467:AE1467)),0)</f>
        <v>7</v>
      </c>
      <c r="AH1467" s="7">
        <f>IF(R1467&gt;0,RANK(R1467,(N1467:P1467,Q1467:AE1467)),0)</f>
        <v>5</v>
      </c>
      <c r="AI1467" s="7">
        <f>IF(T1467&gt;0,RANK(T1467,(N1467:P1467,Q1467:AE1467)),0)</f>
        <v>6</v>
      </c>
      <c r="AJ1467" s="7">
        <f>IF(S1467&gt;0,RANK(S1467,(N1467:P1467,Q1467:AE1467)),0)</f>
        <v>3</v>
      </c>
      <c r="AK1467" s="2">
        <f t="shared" si="616"/>
        <v>1.4034569360319102E-3</v>
      </c>
      <c r="AL1467" s="2">
        <f t="shared" si="617"/>
        <v>3.3239769537597875E-3</v>
      </c>
      <c r="AM1467" s="2">
        <f t="shared" si="618"/>
        <v>1.625055399615896E-3</v>
      </c>
      <c r="AN1467" s="2">
        <f t="shared" si="619"/>
        <v>7.0172846801595506E-3</v>
      </c>
      <c r="AP1467" t="s">
        <v>1689</v>
      </c>
      <c r="AQ1467" t="s">
        <v>2328</v>
      </c>
      <c r="AR1467">
        <v>2</v>
      </c>
      <c r="AT1467" s="93" t="s">
        <v>854</v>
      </c>
      <c r="AU1467" s="92" t="s">
        <v>2455</v>
      </c>
      <c r="AV1467" s="83" t="str">
        <f t="shared" si="620"/>
        <v>28011</v>
      </c>
      <c r="AX1467" s="7" t="s">
        <v>3753</v>
      </c>
    </row>
    <row r="1468" spans="1:50" hidden="1" outlineLevel="1">
      <c r="A1468" t="s">
        <v>2717</v>
      </c>
      <c r="B1468" t="s">
        <v>2328</v>
      </c>
      <c r="C1468" s="1">
        <f t="shared" si="609"/>
        <v>5758</v>
      </c>
      <c r="D1468" s="7">
        <f>RANK(N1468,(N1468:P1468,Q1468:AE1468))</f>
        <v>2</v>
      </c>
      <c r="E1468" s="7">
        <f>RANK(O1468,(N1468:P1468,Q1468:AE1468))</f>
        <v>1</v>
      </c>
      <c r="F1468" s="7">
        <f>IF(P1468&gt;0,RANK(P1468,(N1468:P1468,Q1468:AE1468)),0)</f>
        <v>3</v>
      </c>
      <c r="G1468" s="1">
        <f t="shared" si="610"/>
        <v>1197</v>
      </c>
      <c r="H1468" s="2">
        <f t="shared" si="611"/>
        <v>0.20788468218131295</v>
      </c>
      <c r="I1468" s="2"/>
      <c r="J1468" s="2">
        <f t="shared" si="612"/>
        <v>0.39093435220562694</v>
      </c>
      <c r="K1468" s="2">
        <f t="shared" si="613"/>
        <v>0.59881903438693995</v>
      </c>
      <c r="L1468" s="2">
        <f t="shared" si="614"/>
        <v>5.3838138242445297E-3</v>
      </c>
      <c r="M1468" s="2">
        <f t="shared" si="615"/>
        <v>4.8627995831885176E-3</v>
      </c>
      <c r="N1468" s="1">
        <v>2251</v>
      </c>
      <c r="O1468" s="1">
        <v>3448</v>
      </c>
      <c r="P1468" s="1">
        <v>31</v>
      </c>
      <c r="Q1468" s="1">
        <v>10</v>
      </c>
      <c r="R1468" s="1">
        <v>7</v>
      </c>
      <c r="S1468" s="1">
        <v>6</v>
      </c>
      <c r="T1468" s="1">
        <v>4</v>
      </c>
      <c r="V1468" s="1">
        <v>1</v>
      </c>
      <c r="AG1468" s="7">
        <f>IF(Q1468&gt;0,RANK(Q1468,(N1468:P1468,Q1468:AE1468)),0)</f>
        <v>4</v>
      </c>
      <c r="AH1468" s="7">
        <f>IF(R1468&gt;0,RANK(R1468,(N1468:P1468,Q1468:AE1468)),0)</f>
        <v>5</v>
      </c>
      <c r="AI1468" s="7">
        <f>IF(T1468&gt;0,RANK(T1468,(N1468:P1468,Q1468:AE1468)),0)</f>
        <v>7</v>
      </c>
      <c r="AJ1468" s="7">
        <f>IF(S1468&gt;0,RANK(S1468,(N1468:P1468,Q1468:AE1468)),0)</f>
        <v>6</v>
      </c>
      <c r="AK1468" s="2">
        <f t="shared" si="616"/>
        <v>1.7367141368530739E-3</v>
      </c>
      <c r="AL1468" s="2">
        <f t="shared" si="617"/>
        <v>1.2156998957971517E-3</v>
      </c>
      <c r="AM1468" s="2">
        <f t="shared" si="618"/>
        <v>6.9468565474122956E-4</v>
      </c>
      <c r="AN1468" s="2">
        <f t="shared" si="619"/>
        <v>1.0420284821118443E-3</v>
      </c>
      <c r="AP1468" t="s">
        <v>2717</v>
      </c>
      <c r="AQ1468" t="s">
        <v>2328</v>
      </c>
      <c r="AR1468">
        <v>1</v>
      </c>
      <c r="AT1468" s="93" t="s">
        <v>854</v>
      </c>
      <c r="AU1468" s="92" t="s">
        <v>2456</v>
      </c>
      <c r="AV1468" s="83" t="str">
        <f t="shared" si="620"/>
        <v>28013</v>
      </c>
      <c r="AX1468" s="7" t="s">
        <v>3753</v>
      </c>
    </row>
    <row r="1469" spans="1:50" hidden="1" outlineLevel="1">
      <c r="A1469" t="s">
        <v>1520</v>
      </c>
      <c r="B1469" t="s">
        <v>2328</v>
      </c>
      <c r="C1469" s="1">
        <f t="shared" si="609"/>
        <v>4924</v>
      </c>
      <c r="D1469" s="7">
        <f>RANK(N1469,(N1469:P1469,Q1469:AE1469))</f>
        <v>2</v>
      </c>
      <c r="E1469" s="7">
        <f>RANK(O1469,(N1469:P1469,Q1469:AE1469))</f>
        <v>1</v>
      </c>
      <c r="F1469" s="7">
        <f>IF(P1469&gt;0,RANK(P1469,(N1469:P1469,Q1469:AE1469)),0)</f>
        <v>3</v>
      </c>
      <c r="G1469" s="1">
        <f t="shared" si="610"/>
        <v>1439</v>
      </c>
      <c r="H1469" s="2">
        <f t="shared" si="611"/>
        <v>0.29224207961007309</v>
      </c>
      <c r="I1469" s="2"/>
      <c r="J1469" s="2">
        <f t="shared" si="612"/>
        <v>0.35052802599512589</v>
      </c>
      <c r="K1469" s="2">
        <f t="shared" si="613"/>
        <v>0.64277010560519898</v>
      </c>
      <c r="L1469" s="2">
        <f t="shared" si="614"/>
        <v>3.6555645816409425E-3</v>
      </c>
      <c r="M1469" s="2">
        <f t="shared" si="615"/>
        <v>3.0463038180341836E-3</v>
      </c>
      <c r="N1469" s="1">
        <v>1726</v>
      </c>
      <c r="O1469" s="1">
        <v>3165</v>
      </c>
      <c r="P1469" s="1">
        <v>18</v>
      </c>
      <c r="Q1469" s="1">
        <v>10</v>
      </c>
      <c r="R1469" s="1">
        <v>2</v>
      </c>
      <c r="S1469" s="1">
        <v>1</v>
      </c>
      <c r="T1469" s="1">
        <v>0</v>
      </c>
      <c r="V1469" s="1">
        <v>2</v>
      </c>
      <c r="AG1469" s="7">
        <f>IF(Q1469&gt;0,RANK(Q1469,(N1469:P1469,Q1469:AE1469)),0)</f>
        <v>4</v>
      </c>
      <c r="AH1469" s="7">
        <f>IF(R1469&gt;0,RANK(R1469,(N1469:P1469,Q1469:AE1469)),0)</f>
        <v>5</v>
      </c>
      <c r="AI1469" s="7">
        <f>IF(T1469&gt;0,RANK(T1469,(N1469:P1469,Q1469:AE1469)),0)</f>
        <v>0</v>
      </c>
      <c r="AJ1469" s="7">
        <f>IF(S1469&gt;0,RANK(S1469,(N1469:P1469,Q1469:AE1469)),0)</f>
        <v>7</v>
      </c>
      <c r="AK1469" s="2">
        <f t="shared" si="616"/>
        <v>2.0308692120227455E-3</v>
      </c>
      <c r="AL1469" s="2">
        <f t="shared" si="617"/>
        <v>4.0617384240454913E-4</v>
      </c>
      <c r="AM1469" s="2">
        <f t="shared" si="618"/>
        <v>0</v>
      </c>
      <c r="AN1469" s="2">
        <f t="shared" si="619"/>
        <v>2.0308692120227456E-4</v>
      </c>
      <c r="AP1469" t="s">
        <v>1520</v>
      </c>
      <c r="AQ1469" t="s">
        <v>2328</v>
      </c>
      <c r="AR1469">
        <v>2</v>
      </c>
      <c r="AT1469" s="93" t="s">
        <v>854</v>
      </c>
      <c r="AU1469" s="92" t="s">
        <v>1466</v>
      </c>
      <c r="AV1469" s="83" t="str">
        <f t="shared" si="620"/>
        <v>28015</v>
      </c>
      <c r="AX1469" s="7" t="s">
        <v>3753</v>
      </c>
    </row>
    <row r="1470" spans="1:50" hidden="1" outlineLevel="1">
      <c r="A1470" t="s">
        <v>1690</v>
      </c>
      <c r="B1470" t="s">
        <v>2328</v>
      </c>
      <c r="C1470" s="1">
        <f t="shared" si="609"/>
        <v>7175</v>
      </c>
      <c r="D1470" s="7">
        <f>RANK(N1470,(N1470:P1470,Q1470:AE1470))</f>
        <v>2</v>
      </c>
      <c r="E1470" s="7">
        <f>RANK(O1470,(N1470:P1470,Q1470:AE1470))</f>
        <v>1</v>
      </c>
      <c r="F1470" s="7">
        <f>IF(P1470&gt;0,RANK(P1470,(N1470:P1470,Q1470:AE1470)),0)</f>
        <v>4</v>
      </c>
      <c r="G1470" s="1">
        <f t="shared" si="610"/>
        <v>30</v>
      </c>
      <c r="H1470" s="2">
        <f t="shared" si="611"/>
        <v>4.181184668989547E-3</v>
      </c>
      <c r="I1470" s="2"/>
      <c r="J1470" s="2">
        <f t="shared" si="612"/>
        <v>0.49045296167247387</v>
      </c>
      <c r="K1470" s="2">
        <f t="shared" si="613"/>
        <v>0.49463414634146341</v>
      </c>
      <c r="L1470" s="2">
        <f t="shared" si="614"/>
        <v>5.0174216027874564E-3</v>
      </c>
      <c r="M1470" s="2">
        <f t="shared" si="615"/>
        <v>9.8954703832752587E-3</v>
      </c>
      <c r="N1470" s="1">
        <v>3519</v>
      </c>
      <c r="O1470" s="1">
        <v>3549</v>
      </c>
      <c r="P1470" s="1">
        <v>36</v>
      </c>
      <c r="Q1470" s="1">
        <v>40</v>
      </c>
      <c r="R1470" s="1">
        <v>22</v>
      </c>
      <c r="S1470" s="1">
        <v>2</v>
      </c>
      <c r="T1470" s="1">
        <v>4</v>
      </c>
      <c r="V1470" s="1">
        <v>3</v>
      </c>
      <c r="AG1470" s="7">
        <f>IF(Q1470&gt;0,RANK(Q1470,(N1470:P1470,Q1470:AE1470)),0)</f>
        <v>3</v>
      </c>
      <c r="AH1470" s="7">
        <f>IF(R1470&gt;0,RANK(R1470,(N1470:P1470,Q1470:AE1470)),0)</f>
        <v>5</v>
      </c>
      <c r="AI1470" s="7">
        <f>IF(T1470&gt;0,RANK(T1470,(N1470:P1470,Q1470:AE1470)),0)</f>
        <v>6</v>
      </c>
      <c r="AJ1470" s="7">
        <f>IF(S1470&gt;0,RANK(S1470,(N1470:P1470,Q1470:AE1470)),0)</f>
        <v>8</v>
      </c>
      <c r="AK1470" s="2">
        <f t="shared" si="616"/>
        <v>5.5749128919860627E-3</v>
      </c>
      <c r="AL1470" s="2">
        <f t="shared" si="617"/>
        <v>3.0662020905923345E-3</v>
      </c>
      <c r="AM1470" s="2">
        <f t="shared" si="618"/>
        <v>5.5749128919860627E-4</v>
      </c>
      <c r="AN1470" s="2">
        <f t="shared" si="619"/>
        <v>2.7874564459930314E-4</v>
      </c>
      <c r="AP1470" t="s">
        <v>1690</v>
      </c>
      <c r="AQ1470" t="s">
        <v>2328</v>
      </c>
      <c r="AR1470">
        <v>1</v>
      </c>
      <c r="AT1470" s="93" t="s">
        <v>854</v>
      </c>
      <c r="AU1470" s="92" t="s">
        <v>1467</v>
      </c>
      <c r="AV1470" s="83" t="str">
        <f t="shared" si="620"/>
        <v>28017</v>
      </c>
      <c r="AX1470" s="7" t="s">
        <v>3753</v>
      </c>
    </row>
    <row r="1471" spans="1:50" hidden="1" outlineLevel="1">
      <c r="A1471" t="s">
        <v>3278</v>
      </c>
      <c r="B1471" t="s">
        <v>2328</v>
      </c>
      <c r="C1471" s="1">
        <f t="shared" si="609"/>
        <v>3719</v>
      </c>
      <c r="D1471" s="7">
        <f>RANK(N1471,(N1471:P1471,Q1471:AE1471))</f>
        <v>2</v>
      </c>
      <c r="E1471" s="7">
        <f>RANK(O1471,(N1471:P1471,Q1471:AE1471))</f>
        <v>1</v>
      </c>
      <c r="F1471" s="7">
        <f>IF(P1471&gt;0,RANK(P1471,(N1471:P1471,Q1471:AE1471)),0)</f>
        <v>3</v>
      </c>
      <c r="G1471" s="1">
        <f t="shared" si="610"/>
        <v>1120</v>
      </c>
      <c r="H1471" s="2">
        <f t="shared" si="611"/>
        <v>0.30115622479161064</v>
      </c>
      <c r="I1471" s="2"/>
      <c r="J1471" s="2">
        <f t="shared" si="612"/>
        <v>0.34364076364614143</v>
      </c>
      <c r="K1471" s="2">
        <f t="shared" si="613"/>
        <v>0.64479698843775213</v>
      </c>
      <c r="L1471" s="2">
        <f t="shared" si="614"/>
        <v>7.2600161333691848E-3</v>
      </c>
      <c r="M1471" s="2">
        <f t="shared" si="615"/>
        <v>4.3022317827373091E-3</v>
      </c>
      <c r="N1471" s="1">
        <v>1278</v>
      </c>
      <c r="O1471" s="1">
        <v>2398</v>
      </c>
      <c r="P1471" s="1">
        <v>27</v>
      </c>
      <c r="Q1471" s="1">
        <v>6</v>
      </c>
      <c r="R1471" s="1">
        <v>7</v>
      </c>
      <c r="S1471" s="1">
        <v>0</v>
      </c>
      <c r="T1471" s="1">
        <v>1</v>
      </c>
      <c r="V1471" s="1">
        <v>2</v>
      </c>
      <c r="AG1471" s="7">
        <f>IF(Q1471&gt;0,RANK(Q1471,(N1471:P1471,Q1471:AE1471)),0)</f>
        <v>5</v>
      </c>
      <c r="AH1471" s="7">
        <f>IF(R1471&gt;0,RANK(R1471,(N1471:P1471,Q1471:AE1471)),0)</f>
        <v>4</v>
      </c>
      <c r="AI1471" s="7">
        <f>IF(T1471&gt;0,RANK(T1471,(N1471:P1471,Q1471:AE1471)),0)</f>
        <v>7</v>
      </c>
      <c r="AJ1471" s="7">
        <f>IF(S1471&gt;0,RANK(S1471,(N1471:P1471,Q1471:AE1471)),0)</f>
        <v>0</v>
      </c>
      <c r="AK1471" s="2">
        <f t="shared" si="616"/>
        <v>1.6133369185264857E-3</v>
      </c>
      <c r="AL1471" s="2">
        <f t="shared" si="617"/>
        <v>1.8822264049475664E-3</v>
      </c>
      <c r="AM1471" s="2">
        <f t="shared" si="618"/>
        <v>2.6888948642108095E-4</v>
      </c>
      <c r="AN1471" s="2">
        <f t="shared" si="619"/>
        <v>0</v>
      </c>
      <c r="AP1471" t="s">
        <v>3278</v>
      </c>
      <c r="AQ1471" t="s">
        <v>2328</v>
      </c>
      <c r="AR1471">
        <v>1</v>
      </c>
      <c r="AT1471" s="93" t="s">
        <v>854</v>
      </c>
      <c r="AU1471" s="92" t="s">
        <v>1468</v>
      </c>
      <c r="AV1471" s="83" t="str">
        <f t="shared" si="620"/>
        <v>28019</v>
      </c>
      <c r="AX1471" s="7" t="s">
        <v>3753</v>
      </c>
    </row>
    <row r="1472" spans="1:50" hidden="1" outlineLevel="1">
      <c r="A1472" t="s">
        <v>1783</v>
      </c>
      <c r="B1472" t="s">
        <v>2328</v>
      </c>
      <c r="C1472" s="1">
        <f t="shared" si="609"/>
        <v>4615</v>
      </c>
      <c r="D1472" s="7">
        <f>RANK(N1472,(N1472:P1472,Q1472:AE1472))</f>
        <v>1</v>
      </c>
      <c r="E1472" s="7">
        <f>RANK(O1472,(N1472:P1472,Q1472:AE1472))</f>
        <v>2</v>
      </c>
      <c r="F1472" s="7">
        <f>IF(P1472&gt;0,RANK(P1472,(N1472:P1472,Q1472:AE1472)),0)</f>
        <v>5</v>
      </c>
      <c r="G1472" s="1">
        <f t="shared" si="610"/>
        <v>2787</v>
      </c>
      <c r="H1472" s="2">
        <f t="shared" si="611"/>
        <v>0.60390032502708557</v>
      </c>
      <c r="I1472" s="2"/>
      <c r="J1472" s="2">
        <f t="shared" si="612"/>
        <v>0.79523293607800649</v>
      </c>
      <c r="K1472" s="2">
        <f t="shared" si="613"/>
        <v>0.19133261105092092</v>
      </c>
      <c r="L1472" s="2">
        <f t="shared" si="614"/>
        <v>2.6002166847237272E-3</v>
      </c>
      <c r="M1472" s="2">
        <f t="shared" si="615"/>
        <v>1.0834236186348861E-2</v>
      </c>
      <c r="N1472" s="1">
        <v>3670</v>
      </c>
      <c r="O1472" s="1">
        <v>883</v>
      </c>
      <c r="P1472" s="1">
        <v>12</v>
      </c>
      <c r="Q1472" s="1">
        <v>7</v>
      </c>
      <c r="R1472" s="1">
        <v>18</v>
      </c>
      <c r="S1472" s="1">
        <v>15</v>
      </c>
      <c r="T1472" s="1">
        <v>5</v>
      </c>
      <c r="V1472" s="1">
        <v>5</v>
      </c>
      <c r="AG1472" s="7">
        <f>IF(Q1472&gt;0,RANK(Q1472,(N1472:P1472,Q1472:AE1472)),0)</f>
        <v>6</v>
      </c>
      <c r="AH1472" s="7">
        <f>IF(R1472&gt;0,RANK(R1472,(N1472:P1472,Q1472:AE1472)),0)</f>
        <v>3</v>
      </c>
      <c r="AI1472" s="7">
        <f>IF(T1472&gt;0,RANK(T1472,(N1472:P1472,Q1472:AE1472)),0)</f>
        <v>7</v>
      </c>
      <c r="AJ1472" s="7">
        <f>IF(S1472&gt;0,RANK(S1472,(N1472:P1472,Q1472:AE1472)),0)</f>
        <v>4</v>
      </c>
      <c r="AK1472" s="2">
        <f t="shared" si="616"/>
        <v>1.5167930660888408E-3</v>
      </c>
      <c r="AL1472" s="2">
        <f t="shared" si="617"/>
        <v>3.9003250270855903E-3</v>
      </c>
      <c r="AM1472" s="2">
        <f t="shared" si="618"/>
        <v>1.0834236186348862E-3</v>
      </c>
      <c r="AN1472" s="2">
        <f t="shared" si="619"/>
        <v>3.2502708559046588E-3</v>
      </c>
      <c r="AP1472" t="s">
        <v>1783</v>
      </c>
      <c r="AQ1472" t="s">
        <v>2328</v>
      </c>
      <c r="AR1472">
        <v>2</v>
      </c>
      <c r="AT1472" s="93" t="s">
        <v>854</v>
      </c>
      <c r="AU1472" s="92" t="s">
        <v>458</v>
      </c>
      <c r="AV1472" s="83" t="str">
        <f t="shared" si="620"/>
        <v>28021</v>
      </c>
      <c r="AX1472" s="7" t="s">
        <v>3753</v>
      </c>
    </row>
    <row r="1473" spans="1:50" hidden="1" outlineLevel="1">
      <c r="A1473" t="s">
        <v>3279</v>
      </c>
      <c r="B1473" t="s">
        <v>2328</v>
      </c>
      <c r="C1473" s="1">
        <f t="shared" si="609"/>
        <v>6919</v>
      </c>
      <c r="D1473" s="7">
        <f>RANK(N1473,(N1473:P1473,Q1473:AE1473))</f>
        <v>2</v>
      </c>
      <c r="E1473" s="7">
        <f>RANK(O1473,(N1473:P1473,Q1473:AE1473))</f>
        <v>1</v>
      </c>
      <c r="F1473" s="7">
        <f>IF(P1473&gt;0,RANK(P1473,(N1473:P1473,Q1473:AE1473)),0)</f>
        <v>3</v>
      </c>
      <c r="G1473" s="1">
        <f t="shared" si="610"/>
        <v>2135</v>
      </c>
      <c r="H1473" s="2">
        <f t="shared" si="611"/>
        <v>0.30857060268824976</v>
      </c>
      <c r="I1473" s="2"/>
      <c r="J1473" s="2">
        <f t="shared" si="612"/>
        <v>0.34224598930481281</v>
      </c>
      <c r="K1473" s="2">
        <f t="shared" si="613"/>
        <v>0.65081659199306263</v>
      </c>
      <c r="L1473" s="2">
        <f t="shared" si="614"/>
        <v>2.4570024570024569E-3</v>
      </c>
      <c r="M1473" s="2">
        <f t="shared" si="615"/>
        <v>4.4804162451220417E-3</v>
      </c>
      <c r="N1473" s="1">
        <v>2368</v>
      </c>
      <c r="O1473" s="1">
        <v>4503</v>
      </c>
      <c r="P1473" s="1">
        <v>17</v>
      </c>
      <c r="Q1473" s="1">
        <v>9</v>
      </c>
      <c r="R1473" s="1">
        <v>6</v>
      </c>
      <c r="S1473" s="1">
        <v>9</v>
      </c>
      <c r="T1473" s="1">
        <v>4</v>
      </c>
      <c r="V1473" s="1">
        <v>3</v>
      </c>
      <c r="AG1473" s="7">
        <f>IF(Q1473&gt;0,RANK(Q1473,(N1473:P1473,Q1473:AE1473)),0)</f>
        <v>4</v>
      </c>
      <c r="AH1473" s="7">
        <f>IF(R1473&gt;0,RANK(R1473,(N1473:P1473,Q1473:AE1473)),0)</f>
        <v>6</v>
      </c>
      <c r="AI1473" s="7">
        <f>IF(T1473&gt;0,RANK(T1473,(N1473:P1473,Q1473:AE1473)),0)</f>
        <v>7</v>
      </c>
      <c r="AJ1473" s="7">
        <f>IF(S1473&gt;0,RANK(S1473,(N1473:P1473,Q1473:AE1473)),0)</f>
        <v>4</v>
      </c>
      <c r="AK1473" s="2">
        <f t="shared" si="616"/>
        <v>1.3007660066483597E-3</v>
      </c>
      <c r="AL1473" s="2">
        <f t="shared" si="617"/>
        <v>8.6717733776557301E-4</v>
      </c>
      <c r="AM1473" s="2">
        <f t="shared" si="618"/>
        <v>5.7811822517704874E-4</v>
      </c>
      <c r="AN1473" s="2">
        <f t="shared" si="619"/>
        <v>1.3007660066483597E-3</v>
      </c>
      <c r="AP1473" t="s">
        <v>3279</v>
      </c>
      <c r="AQ1473" t="s">
        <v>2328</v>
      </c>
      <c r="AR1473">
        <v>3</v>
      </c>
      <c r="AT1473" s="93" t="s">
        <v>854</v>
      </c>
      <c r="AU1473" s="92" t="s">
        <v>459</v>
      </c>
      <c r="AV1473" s="83" t="str">
        <f t="shared" si="620"/>
        <v>28023</v>
      </c>
      <c r="AX1473" s="7" t="s">
        <v>3753</v>
      </c>
    </row>
    <row r="1474" spans="1:50" hidden="1" outlineLevel="1">
      <c r="A1474" t="s">
        <v>3531</v>
      </c>
      <c r="B1474" t="s">
        <v>2328</v>
      </c>
      <c r="C1474" s="1">
        <f t="shared" si="609"/>
        <v>8165</v>
      </c>
      <c r="D1474" s="7">
        <f>RANK(N1474,(N1474:P1474,Q1474:AE1474))</f>
        <v>1</v>
      </c>
      <c r="E1474" s="7">
        <f>RANK(O1474,(N1474:P1474,Q1474:AE1474))</f>
        <v>2</v>
      </c>
      <c r="F1474" s="7">
        <f>IF(P1474&gt;0,RANK(P1474,(N1474:P1474,Q1474:AE1474)),0)</f>
        <v>3</v>
      </c>
      <c r="G1474" s="1">
        <f t="shared" si="610"/>
        <v>945</v>
      </c>
      <c r="H1474" s="2">
        <f t="shared" si="611"/>
        <v>0.11573790569503981</v>
      </c>
      <c r="I1474" s="2"/>
      <c r="J1474" s="2">
        <f t="shared" si="612"/>
        <v>0.5529699938763013</v>
      </c>
      <c r="K1474" s="2">
        <f t="shared" si="613"/>
        <v>0.43723208818126147</v>
      </c>
      <c r="L1474" s="2">
        <f t="shared" si="614"/>
        <v>5.0214329454990811E-3</v>
      </c>
      <c r="M1474" s="2">
        <f t="shared" si="615"/>
        <v>4.7764849969381476E-3</v>
      </c>
      <c r="N1474" s="1">
        <v>4515</v>
      </c>
      <c r="O1474" s="1">
        <v>3570</v>
      </c>
      <c r="P1474" s="1">
        <v>41</v>
      </c>
      <c r="Q1474" s="1">
        <v>17</v>
      </c>
      <c r="R1474" s="1">
        <v>8</v>
      </c>
      <c r="S1474" s="1">
        <v>6</v>
      </c>
      <c r="T1474" s="1">
        <v>2</v>
      </c>
      <c r="V1474" s="1">
        <v>6</v>
      </c>
      <c r="AG1474" s="7">
        <f>IF(Q1474&gt;0,RANK(Q1474,(N1474:P1474,Q1474:AE1474)),0)</f>
        <v>4</v>
      </c>
      <c r="AH1474" s="7">
        <f>IF(R1474&gt;0,RANK(R1474,(N1474:P1474,Q1474:AE1474)),0)</f>
        <v>5</v>
      </c>
      <c r="AI1474" s="7">
        <f>IF(T1474&gt;0,RANK(T1474,(N1474:P1474,Q1474:AE1474)),0)</f>
        <v>8</v>
      </c>
      <c r="AJ1474" s="7">
        <f>IF(S1474&gt;0,RANK(S1474,(N1474:P1474,Q1474:AE1474)),0)</f>
        <v>6</v>
      </c>
      <c r="AK1474" s="2">
        <f t="shared" si="616"/>
        <v>2.0820575627679117E-3</v>
      </c>
      <c r="AL1474" s="2">
        <f t="shared" si="617"/>
        <v>9.7979179424372313E-4</v>
      </c>
      <c r="AM1474" s="2">
        <f t="shared" si="618"/>
        <v>2.4494794856093078E-4</v>
      </c>
      <c r="AN1474" s="2">
        <f t="shared" si="619"/>
        <v>7.3484384568279246E-4</v>
      </c>
      <c r="AP1474" t="s">
        <v>3531</v>
      </c>
      <c r="AQ1474" t="s">
        <v>2328</v>
      </c>
      <c r="AR1474">
        <v>3</v>
      </c>
      <c r="AT1474" s="93" t="s">
        <v>854</v>
      </c>
      <c r="AU1474" s="92" t="s">
        <v>776</v>
      </c>
      <c r="AV1474" s="83" t="str">
        <f t="shared" si="620"/>
        <v>28025</v>
      </c>
      <c r="AX1474" s="7" t="s">
        <v>3753</v>
      </c>
    </row>
    <row r="1475" spans="1:50" hidden="1" outlineLevel="1">
      <c r="A1475" t="s">
        <v>1805</v>
      </c>
      <c r="B1475" t="s">
        <v>2328</v>
      </c>
      <c r="C1475" s="1">
        <f t="shared" si="609"/>
        <v>9553</v>
      </c>
      <c r="D1475" s="7">
        <f>RANK(N1475,(N1475:P1475,Q1475:AE1475))</f>
        <v>1</v>
      </c>
      <c r="E1475" s="7">
        <f>RANK(O1475,(N1475:P1475,Q1475:AE1475))</f>
        <v>2</v>
      </c>
      <c r="F1475" s="7">
        <f>IF(P1475&gt;0,RANK(P1475,(N1475:P1475,Q1475:AE1475)),0)</f>
        <v>4</v>
      </c>
      <c r="G1475" s="1">
        <f t="shared" si="610"/>
        <v>1967</v>
      </c>
      <c r="H1475" s="2">
        <f t="shared" si="611"/>
        <v>0.20590390453260757</v>
      </c>
      <c r="I1475" s="2"/>
      <c r="J1475" s="2">
        <f t="shared" si="612"/>
        <v>0.59269339474510629</v>
      </c>
      <c r="K1475" s="2">
        <f t="shared" si="613"/>
        <v>0.3867894902124987</v>
      </c>
      <c r="L1475" s="2">
        <f t="shared" si="614"/>
        <v>5.0245996022191984E-3</v>
      </c>
      <c r="M1475" s="2">
        <f t="shared" si="615"/>
        <v>1.5492515440175807E-2</v>
      </c>
      <c r="N1475" s="1">
        <v>5662</v>
      </c>
      <c r="O1475" s="1">
        <v>3695</v>
      </c>
      <c r="P1475" s="1">
        <v>48</v>
      </c>
      <c r="Q1475" s="1">
        <v>15</v>
      </c>
      <c r="R1475" s="1">
        <v>31</v>
      </c>
      <c r="S1475" s="1">
        <v>78</v>
      </c>
      <c r="T1475" s="1">
        <v>13</v>
      </c>
      <c r="V1475" s="1">
        <v>11</v>
      </c>
      <c r="AG1475" s="7">
        <f>IF(Q1475&gt;0,RANK(Q1475,(N1475:P1475,Q1475:AE1475)),0)</f>
        <v>6</v>
      </c>
      <c r="AH1475" s="7">
        <f>IF(R1475&gt;0,RANK(R1475,(N1475:P1475,Q1475:AE1475)),0)</f>
        <v>5</v>
      </c>
      <c r="AI1475" s="7">
        <f>IF(T1475&gt;0,RANK(T1475,(N1475:P1475,Q1475:AE1475)),0)</f>
        <v>7</v>
      </c>
      <c r="AJ1475" s="7">
        <f>IF(S1475&gt;0,RANK(S1475,(N1475:P1475,Q1475:AE1475)),0)</f>
        <v>3</v>
      </c>
      <c r="AK1475" s="2">
        <f t="shared" si="616"/>
        <v>1.5701873756934993E-3</v>
      </c>
      <c r="AL1475" s="2">
        <f t="shared" si="617"/>
        <v>3.2450539097665654E-3</v>
      </c>
      <c r="AM1475" s="2">
        <f t="shared" si="618"/>
        <v>1.3608290589343661E-3</v>
      </c>
      <c r="AN1475" s="2">
        <f t="shared" si="619"/>
        <v>8.1649743536061966E-3</v>
      </c>
      <c r="AP1475" t="s">
        <v>1805</v>
      </c>
      <c r="AQ1475" t="s">
        <v>2328</v>
      </c>
      <c r="AR1475">
        <v>2</v>
      </c>
      <c r="AT1475" s="93" t="s">
        <v>854</v>
      </c>
      <c r="AU1475" s="92" t="s">
        <v>777</v>
      </c>
      <c r="AV1475" s="83" t="str">
        <f t="shared" si="620"/>
        <v>28027</v>
      </c>
      <c r="AX1475" s="7" t="s">
        <v>3753</v>
      </c>
    </row>
    <row r="1476" spans="1:50" hidden="1" outlineLevel="1">
      <c r="A1476" t="s">
        <v>3456</v>
      </c>
      <c r="B1476" t="s">
        <v>2328</v>
      </c>
      <c r="C1476" s="1">
        <f t="shared" si="609"/>
        <v>10587</v>
      </c>
      <c r="D1476" s="7">
        <f>RANK(N1476,(N1476:P1476,Q1476:AE1476))</f>
        <v>2</v>
      </c>
      <c r="E1476" s="7">
        <f>RANK(O1476,(N1476:P1476,Q1476:AE1476))</f>
        <v>1</v>
      </c>
      <c r="F1476" s="7">
        <f>IF(P1476&gt;0,RANK(P1476,(N1476:P1476,Q1476:AE1476)),0)</f>
        <v>3</v>
      </c>
      <c r="G1476" s="1">
        <f t="shared" si="610"/>
        <v>798</v>
      </c>
      <c r="H1476" s="2">
        <f t="shared" si="611"/>
        <v>7.5375460470388206E-2</v>
      </c>
      <c r="I1476" s="2"/>
      <c r="J1476" s="2">
        <f t="shared" si="612"/>
        <v>0.45763672428449986</v>
      </c>
      <c r="K1476" s="2">
        <f t="shared" si="613"/>
        <v>0.5330121847548881</v>
      </c>
      <c r="L1476" s="2">
        <f t="shared" si="614"/>
        <v>4.911684140927553E-3</v>
      </c>
      <c r="M1476" s="2">
        <f t="shared" si="615"/>
        <v>4.4394068196844877E-3</v>
      </c>
      <c r="N1476" s="1">
        <v>4845</v>
      </c>
      <c r="O1476" s="1">
        <v>5643</v>
      </c>
      <c r="P1476" s="1">
        <v>52</v>
      </c>
      <c r="Q1476" s="1">
        <v>11</v>
      </c>
      <c r="R1476" s="1">
        <v>17</v>
      </c>
      <c r="S1476" s="1">
        <v>6</v>
      </c>
      <c r="T1476" s="1">
        <v>7</v>
      </c>
      <c r="V1476" s="1">
        <v>6</v>
      </c>
      <c r="AG1476" s="7">
        <f>IF(Q1476&gt;0,RANK(Q1476,(N1476:P1476,Q1476:AE1476)),0)</f>
        <v>5</v>
      </c>
      <c r="AH1476" s="7">
        <f>IF(R1476&gt;0,RANK(R1476,(N1476:P1476,Q1476:AE1476)),0)</f>
        <v>4</v>
      </c>
      <c r="AI1476" s="7">
        <f>IF(T1476&gt;0,RANK(T1476,(N1476:P1476,Q1476:AE1476)),0)</f>
        <v>6</v>
      </c>
      <c r="AJ1476" s="7">
        <f>IF(S1476&gt;0,RANK(S1476,(N1476:P1476,Q1476:AE1476)),0)</f>
        <v>7</v>
      </c>
      <c r="AK1476" s="2">
        <f t="shared" si="616"/>
        <v>1.0390101067346746E-3</v>
      </c>
      <c r="AL1476" s="2">
        <f t="shared" si="617"/>
        <v>1.6057428922263152E-3</v>
      </c>
      <c r="AM1476" s="2">
        <f t="shared" si="618"/>
        <v>6.6118824974024752E-4</v>
      </c>
      <c r="AN1476" s="2">
        <f t="shared" si="619"/>
        <v>5.6673278549164072E-4</v>
      </c>
      <c r="AP1476" t="s">
        <v>3456</v>
      </c>
      <c r="AQ1476" t="s">
        <v>2328</v>
      </c>
      <c r="AR1476">
        <v>4</v>
      </c>
      <c r="AT1476" s="93" t="s">
        <v>854</v>
      </c>
      <c r="AU1476" s="92" t="s">
        <v>778</v>
      </c>
      <c r="AV1476" s="83" t="str">
        <f t="shared" si="620"/>
        <v>28029</v>
      </c>
      <c r="AX1476" s="7" t="s">
        <v>3753</v>
      </c>
    </row>
    <row r="1477" spans="1:50" hidden="1" outlineLevel="1">
      <c r="A1477" t="s">
        <v>1018</v>
      </c>
      <c r="B1477" t="s">
        <v>2328</v>
      </c>
      <c r="C1477" s="1">
        <f t="shared" si="609"/>
        <v>6881</v>
      </c>
      <c r="D1477" s="7">
        <f>RANK(N1477,(N1477:P1477,Q1477:AE1477))</f>
        <v>2</v>
      </c>
      <c r="E1477" s="7">
        <f>RANK(O1477,(N1477:P1477,Q1477:AE1477))</f>
        <v>1</v>
      </c>
      <c r="F1477" s="7">
        <f>IF(P1477&gt;0,RANK(P1477,(N1477:P1477,Q1477:AE1477)),0)</f>
        <v>3</v>
      </c>
      <c r="G1477" s="1">
        <f t="shared" si="610"/>
        <v>1557</v>
      </c>
      <c r="H1477" s="2">
        <f t="shared" si="611"/>
        <v>0.22627525069030663</v>
      </c>
      <c r="I1477" s="2"/>
      <c r="J1477" s="2">
        <f t="shared" si="612"/>
        <v>0.38119459380903936</v>
      </c>
      <c r="K1477" s="2">
        <f t="shared" si="613"/>
        <v>0.60746984449934605</v>
      </c>
      <c r="L1477" s="2">
        <f t="shared" si="614"/>
        <v>4.359831419851766E-3</v>
      </c>
      <c r="M1477" s="2">
        <f t="shared" si="615"/>
        <v>6.9757302717628825E-3</v>
      </c>
      <c r="N1477" s="1">
        <v>2623</v>
      </c>
      <c r="O1477" s="1">
        <v>4180</v>
      </c>
      <c r="P1477" s="1">
        <v>30</v>
      </c>
      <c r="Q1477" s="1">
        <v>28</v>
      </c>
      <c r="R1477" s="1">
        <v>5</v>
      </c>
      <c r="S1477" s="1">
        <v>11</v>
      </c>
      <c r="T1477" s="1">
        <v>0</v>
      </c>
      <c r="V1477" s="1">
        <v>4</v>
      </c>
      <c r="AG1477" s="7">
        <f>IF(Q1477&gt;0,RANK(Q1477,(N1477:P1477,Q1477:AE1477)),0)</f>
        <v>4</v>
      </c>
      <c r="AH1477" s="7">
        <f>IF(R1477&gt;0,RANK(R1477,(N1477:P1477,Q1477:AE1477)),0)</f>
        <v>6</v>
      </c>
      <c r="AI1477" s="7">
        <f>IF(T1477&gt;0,RANK(T1477,(N1477:P1477,Q1477:AE1477)),0)</f>
        <v>0</v>
      </c>
      <c r="AJ1477" s="7">
        <f>IF(S1477&gt;0,RANK(S1477,(N1477:P1477,Q1477:AE1477)),0)</f>
        <v>5</v>
      </c>
      <c r="AK1477" s="2">
        <f t="shared" si="616"/>
        <v>4.0691759918616479E-3</v>
      </c>
      <c r="AL1477" s="2">
        <f t="shared" si="617"/>
        <v>7.2663856997529433E-4</v>
      </c>
      <c r="AM1477" s="2">
        <f t="shared" si="618"/>
        <v>0</v>
      </c>
      <c r="AN1477" s="2">
        <f t="shared" si="619"/>
        <v>1.5986048539456475E-3</v>
      </c>
      <c r="AP1477" t="s">
        <v>1018</v>
      </c>
      <c r="AQ1477" t="s">
        <v>2328</v>
      </c>
      <c r="AR1477">
        <v>4</v>
      </c>
      <c r="AT1477" s="93" t="s">
        <v>854</v>
      </c>
      <c r="AU1477" s="92" t="s">
        <v>779</v>
      </c>
      <c r="AV1477" s="83" t="str">
        <f t="shared" si="620"/>
        <v>28031</v>
      </c>
      <c r="AX1477" s="7" t="s">
        <v>3753</v>
      </c>
    </row>
    <row r="1478" spans="1:50" hidden="1" outlineLevel="1">
      <c r="A1478" t="s">
        <v>798</v>
      </c>
      <c r="B1478" t="s">
        <v>2328</v>
      </c>
      <c r="C1478" s="1">
        <f t="shared" si="609"/>
        <v>34936</v>
      </c>
      <c r="D1478" s="7">
        <f>RANK(N1478,(N1478:P1478,Q1478:AE1478))</f>
        <v>2</v>
      </c>
      <c r="E1478" s="7">
        <f>RANK(O1478,(N1478:P1478,Q1478:AE1478))</f>
        <v>1</v>
      </c>
      <c r="F1478" s="7">
        <f>IF(P1478&gt;0,RANK(P1478,(N1478:P1478,Q1478:AE1478)),0)</f>
        <v>3</v>
      </c>
      <c r="G1478" s="1">
        <f t="shared" si="610"/>
        <v>15293</v>
      </c>
      <c r="H1478" s="2">
        <f t="shared" si="611"/>
        <v>0.43774330203801237</v>
      </c>
      <c r="I1478" s="2"/>
      <c r="J1478" s="2">
        <f t="shared" si="612"/>
        <v>0.27438745133959241</v>
      </c>
      <c r="K1478" s="2">
        <f t="shared" si="613"/>
        <v>0.71213075337760479</v>
      </c>
      <c r="L1478" s="2">
        <f t="shared" si="614"/>
        <v>8.6443782917334563E-3</v>
      </c>
      <c r="M1478" s="2">
        <f t="shared" si="615"/>
        <v>4.8374169910693435E-3</v>
      </c>
      <c r="N1478" s="1">
        <v>9586</v>
      </c>
      <c r="O1478" s="1">
        <v>24879</v>
      </c>
      <c r="P1478" s="1">
        <v>302</v>
      </c>
      <c r="Q1478" s="1">
        <v>66</v>
      </c>
      <c r="R1478" s="1">
        <v>65</v>
      </c>
      <c r="S1478" s="1">
        <v>24</v>
      </c>
      <c r="T1478" s="1">
        <v>7</v>
      </c>
      <c r="V1478" s="1">
        <v>7</v>
      </c>
      <c r="AG1478" s="7">
        <f>IF(Q1478&gt;0,RANK(Q1478,(N1478:P1478,Q1478:AE1478)),0)</f>
        <v>4</v>
      </c>
      <c r="AH1478" s="7">
        <f>IF(R1478&gt;0,RANK(R1478,(N1478:P1478,Q1478:AE1478)),0)</f>
        <v>5</v>
      </c>
      <c r="AI1478" s="7">
        <f>IF(T1478&gt;0,RANK(T1478,(N1478:P1478,Q1478:AE1478)),0)</f>
        <v>7</v>
      </c>
      <c r="AJ1478" s="7">
        <f>IF(S1478&gt;0,RANK(S1478,(N1478:P1478,Q1478:AE1478)),0)</f>
        <v>6</v>
      </c>
      <c r="AK1478" s="2">
        <f t="shared" si="616"/>
        <v>1.889168765743073E-3</v>
      </c>
      <c r="AL1478" s="2">
        <f t="shared" si="617"/>
        <v>1.8605449965651477E-3</v>
      </c>
      <c r="AM1478" s="2">
        <f t="shared" si="618"/>
        <v>2.0036638424547745E-4</v>
      </c>
      <c r="AN1478" s="2">
        <f t="shared" si="619"/>
        <v>6.8697046027020841E-4</v>
      </c>
      <c r="AP1478" t="s">
        <v>798</v>
      </c>
      <c r="AQ1478" t="s">
        <v>2328</v>
      </c>
      <c r="AR1478">
        <v>1</v>
      </c>
      <c r="AT1478" s="93" t="s">
        <v>854</v>
      </c>
      <c r="AU1478" s="92" t="s">
        <v>780</v>
      </c>
      <c r="AV1478" s="83" t="str">
        <f t="shared" si="620"/>
        <v>28033</v>
      </c>
      <c r="AX1478" s="7" t="s">
        <v>3753</v>
      </c>
    </row>
    <row r="1479" spans="1:50" hidden="1" outlineLevel="1">
      <c r="A1479" t="s">
        <v>3457</v>
      </c>
      <c r="B1479" t="s">
        <v>2328</v>
      </c>
      <c r="C1479" s="1">
        <f t="shared" si="609"/>
        <v>22251</v>
      </c>
      <c r="D1479" s="7">
        <f>RANK(N1479,(N1479:P1479,Q1479:AE1479))</f>
        <v>2</v>
      </c>
      <c r="E1479" s="7">
        <f>RANK(O1479,(N1479:P1479,Q1479:AE1479))</f>
        <v>1</v>
      </c>
      <c r="F1479" s="7">
        <f>IF(P1479&gt;0,RANK(P1479,(N1479:P1479,Q1479:AE1479)),0)</f>
        <v>3</v>
      </c>
      <c r="G1479" s="1">
        <f t="shared" si="610"/>
        <v>4781</v>
      </c>
      <c r="H1479" s="2">
        <f t="shared" si="611"/>
        <v>0.21486674756190732</v>
      </c>
      <c r="I1479" s="2"/>
      <c r="J1479" s="2">
        <f t="shared" si="612"/>
        <v>0.38200530313244346</v>
      </c>
      <c r="K1479" s="2">
        <f t="shared" si="613"/>
        <v>0.59687205069435079</v>
      </c>
      <c r="L1479" s="2">
        <f t="shared" si="614"/>
        <v>1.5864455530088535E-2</v>
      </c>
      <c r="M1479" s="2">
        <f t="shared" si="615"/>
        <v>5.2581906431171596E-3</v>
      </c>
      <c r="N1479" s="1">
        <v>8500</v>
      </c>
      <c r="O1479" s="1">
        <v>13281</v>
      </c>
      <c r="P1479" s="1">
        <v>353</v>
      </c>
      <c r="Q1479" s="1">
        <v>50</v>
      </c>
      <c r="R1479" s="1">
        <v>36</v>
      </c>
      <c r="S1479" s="1">
        <v>13</v>
      </c>
      <c r="T1479" s="1">
        <v>10</v>
      </c>
      <c r="V1479" s="1">
        <v>8</v>
      </c>
      <c r="AG1479" s="7">
        <f>IF(Q1479&gt;0,RANK(Q1479,(N1479:P1479,Q1479:AE1479)),0)</f>
        <v>4</v>
      </c>
      <c r="AH1479" s="7">
        <f>IF(R1479&gt;0,RANK(R1479,(N1479:P1479,Q1479:AE1479)),0)</f>
        <v>5</v>
      </c>
      <c r="AI1479" s="7">
        <f>IF(T1479&gt;0,RANK(T1479,(N1479:P1479,Q1479:AE1479)),0)</f>
        <v>7</v>
      </c>
      <c r="AJ1479" s="7">
        <f>IF(S1479&gt;0,RANK(S1479,(N1479:P1479,Q1479:AE1479)),0)</f>
        <v>6</v>
      </c>
      <c r="AK1479" s="2">
        <f t="shared" si="616"/>
        <v>2.247090018426138E-3</v>
      </c>
      <c r="AL1479" s="2">
        <f t="shared" si="617"/>
        <v>1.6179048132668194E-3</v>
      </c>
      <c r="AM1479" s="2">
        <f t="shared" si="618"/>
        <v>4.4941800368522762E-4</v>
      </c>
      <c r="AN1479" s="2">
        <f t="shared" si="619"/>
        <v>5.8424340479079596E-4</v>
      </c>
      <c r="AP1479" t="s">
        <v>3457</v>
      </c>
      <c r="AQ1479" t="s">
        <v>2328</v>
      </c>
      <c r="AR1479">
        <v>5</v>
      </c>
      <c r="AT1479" s="93" t="s">
        <v>854</v>
      </c>
      <c r="AU1479" s="92" t="s">
        <v>781</v>
      </c>
      <c r="AV1479" s="83" t="str">
        <f t="shared" si="620"/>
        <v>28035</v>
      </c>
      <c r="AX1479" s="7" t="s">
        <v>3753</v>
      </c>
    </row>
    <row r="1480" spans="1:50" hidden="1" outlineLevel="1">
      <c r="A1480" t="s">
        <v>2579</v>
      </c>
      <c r="B1480" t="s">
        <v>2328</v>
      </c>
      <c r="C1480" s="1">
        <f t="shared" si="609"/>
        <v>3953</v>
      </c>
      <c r="D1480" s="7">
        <f>RANK(N1480,(N1480:P1480,Q1480:AE1480))</f>
        <v>2</v>
      </c>
      <c r="E1480" s="7">
        <f>RANK(O1480,(N1480:P1480,Q1480:AE1480))</f>
        <v>1</v>
      </c>
      <c r="F1480" s="7">
        <f>IF(P1480&gt;0,RANK(P1480,(N1480:P1480,Q1480:AE1480)),0)</f>
        <v>3</v>
      </c>
      <c r="G1480" s="1">
        <f t="shared" si="610"/>
        <v>941</v>
      </c>
      <c r="H1480" s="2">
        <f t="shared" si="611"/>
        <v>0.23804705287123704</v>
      </c>
      <c r="I1480" s="2"/>
      <c r="J1480" s="2">
        <f t="shared" si="612"/>
        <v>0.37591702504427016</v>
      </c>
      <c r="K1480" s="2">
        <f t="shared" si="613"/>
        <v>0.61396407791550722</v>
      </c>
      <c r="L1480" s="2">
        <f t="shared" si="614"/>
        <v>5.0594485201113076E-3</v>
      </c>
      <c r="M1480" s="2">
        <f t="shared" si="615"/>
        <v>5.059448520111311E-3</v>
      </c>
      <c r="N1480" s="1">
        <v>1486</v>
      </c>
      <c r="O1480" s="1">
        <v>2427</v>
      </c>
      <c r="P1480" s="1">
        <v>20</v>
      </c>
      <c r="Q1480" s="1">
        <v>9</v>
      </c>
      <c r="R1480" s="1">
        <v>2</v>
      </c>
      <c r="S1480" s="1">
        <v>2</v>
      </c>
      <c r="T1480" s="1">
        <v>3</v>
      </c>
      <c r="V1480" s="1">
        <v>4</v>
      </c>
      <c r="AG1480" s="7">
        <f>IF(Q1480&gt;0,RANK(Q1480,(N1480:P1480,Q1480:AE1480)),0)</f>
        <v>4</v>
      </c>
      <c r="AH1480" s="7">
        <f>IF(R1480&gt;0,RANK(R1480,(N1480:P1480,Q1480:AE1480)),0)</f>
        <v>7</v>
      </c>
      <c r="AI1480" s="7">
        <f>IF(T1480&gt;0,RANK(T1480,(N1480:P1480,Q1480:AE1480)),0)</f>
        <v>6</v>
      </c>
      <c r="AJ1480" s="7">
        <f>IF(S1480&gt;0,RANK(S1480,(N1480:P1480,Q1480:AE1480)),0)</f>
        <v>7</v>
      </c>
      <c r="AK1480" s="2">
        <f t="shared" si="616"/>
        <v>2.2767518340500886E-3</v>
      </c>
      <c r="AL1480" s="2">
        <f t="shared" si="617"/>
        <v>5.0594485201113073E-4</v>
      </c>
      <c r="AM1480" s="2">
        <f t="shared" si="618"/>
        <v>7.5891727801669616E-4</v>
      </c>
      <c r="AN1480" s="2">
        <f t="shared" si="619"/>
        <v>5.0594485201113073E-4</v>
      </c>
      <c r="AP1480" t="s">
        <v>2579</v>
      </c>
      <c r="AQ1480" t="s">
        <v>2328</v>
      </c>
      <c r="AR1480">
        <v>4</v>
      </c>
      <c r="AT1480" s="93" t="s">
        <v>854</v>
      </c>
      <c r="AU1480" s="92" t="s">
        <v>782</v>
      </c>
      <c r="AV1480" s="83" t="str">
        <f t="shared" si="620"/>
        <v>28037</v>
      </c>
      <c r="AX1480" s="7" t="s">
        <v>3753</v>
      </c>
    </row>
    <row r="1481" spans="1:50" hidden="1" outlineLevel="1">
      <c r="A1481" t="s">
        <v>3263</v>
      </c>
      <c r="B1481" t="s">
        <v>2328</v>
      </c>
      <c r="C1481" s="1">
        <f t="shared" si="609"/>
        <v>7284</v>
      </c>
      <c r="D1481" s="7">
        <f>RANK(N1481,(N1481:P1481,Q1481:AE1481))</f>
        <v>2</v>
      </c>
      <c r="E1481" s="7">
        <f>RANK(O1481,(N1481:P1481,Q1481:AE1481))</f>
        <v>1</v>
      </c>
      <c r="F1481" s="7">
        <f>IF(P1481&gt;0,RANK(P1481,(N1481:P1481,Q1481:AE1481)),0)</f>
        <v>3</v>
      </c>
      <c r="G1481" s="1">
        <f t="shared" si="610"/>
        <v>3166</v>
      </c>
      <c r="H1481" s="2">
        <f t="shared" si="611"/>
        <v>0.43465129049972545</v>
      </c>
      <c r="I1481" s="2"/>
      <c r="J1481" s="2">
        <f t="shared" si="612"/>
        <v>0.27141680395387152</v>
      </c>
      <c r="K1481" s="2">
        <f t="shared" si="613"/>
        <v>0.70606809445359697</v>
      </c>
      <c r="L1481" s="2">
        <f t="shared" si="614"/>
        <v>9.4728171334431625E-3</v>
      </c>
      <c r="M1481" s="2">
        <f t="shared" si="615"/>
        <v>1.3042284459088288E-2</v>
      </c>
      <c r="N1481" s="1">
        <v>1977</v>
      </c>
      <c r="O1481" s="1">
        <v>5143</v>
      </c>
      <c r="P1481" s="1">
        <v>69</v>
      </c>
      <c r="Q1481" s="1">
        <v>57</v>
      </c>
      <c r="R1481" s="1">
        <v>25</v>
      </c>
      <c r="S1481" s="1">
        <v>4</v>
      </c>
      <c r="T1481" s="1">
        <v>1</v>
      </c>
      <c r="V1481" s="1">
        <v>8</v>
      </c>
      <c r="AG1481" s="7">
        <f>IF(Q1481&gt;0,RANK(Q1481,(N1481:P1481,Q1481:AE1481)),0)</f>
        <v>4</v>
      </c>
      <c r="AH1481" s="7">
        <f>IF(R1481&gt;0,RANK(R1481,(N1481:P1481,Q1481:AE1481)),0)</f>
        <v>5</v>
      </c>
      <c r="AI1481" s="7">
        <f>IF(T1481&gt;0,RANK(T1481,(N1481:P1481,Q1481:AE1481)),0)</f>
        <v>8</v>
      </c>
      <c r="AJ1481" s="7">
        <f>IF(S1481&gt;0,RANK(S1481,(N1481:P1481,Q1481:AE1481)),0)</f>
        <v>7</v>
      </c>
      <c r="AK1481" s="2">
        <f t="shared" si="616"/>
        <v>7.8253706754530476E-3</v>
      </c>
      <c r="AL1481" s="2">
        <f t="shared" si="617"/>
        <v>3.4321801208127404E-3</v>
      </c>
      <c r="AM1481" s="2">
        <f t="shared" si="618"/>
        <v>1.3728720483250961E-4</v>
      </c>
      <c r="AN1481" s="2">
        <f t="shared" si="619"/>
        <v>5.4914881933003845E-4</v>
      </c>
      <c r="AP1481" t="s">
        <v>3263</v>
      </c>
      <c r="AQ1481" t="s">
        <v>2328</v>
      </c>
      <c r="AR1481">
        <v>5</v>
      </c>
      <c r="AT1481" s="93" t="s">
        <v>854</v>
      </c>
      <c r="AU1481" s="92" t="s">
        <v>1172</v>
      </c>
      <c r="AV1481" s="83" t="str">
        <f t="shared" si="620"/>
        <v>28039</v>
      </c>
      <c r="AX1481" s="7" t="s">
        <v>3753</v>
      </c>
    </row>
    <row r="1482" spans="1:50" hidden="1" outlineLevel="1">
      <c r="A1482" t="s">
        <v>1627</v>
      </c>
      <c r="B1482" t="s">
        <v>2328</v>
      </c>
      <c r="C1482" s="1">
        <f t="shared" si="609"/>
        <v>4436</v>
      </c>
      <c r="D1482" s="7">
        <f>RANK(N1482,(N1482:P1482,Q1482:AE1482))</f>
        <v>2</v>
      </c>
      <c r="E1482" s="7">
        <f>RANK(O1482,(N1482:P1482,Q1482:AE1482))</f>
        <v>1</v>
      </c>
      <c r="F1482" s="7">
        <f>IF(P1482&gt;0,RANK(P1482,(N1482:P1482,Q1482:AE1482)),0)</f>
        <v>4</v>
      </c>
      <c r="G1482" s="1">
        <f t="shared" si="610"/>
        <v>1765</v>
      </c>
      <c r="H1482" s="2">
        <f t="shared" si="611"/>
        <v>0.39788097385031562</v>
      </c>
      <c r="I1482" s="2"/>
      <c r="J1482" s="2">
        <f t="shared" si="612"/>
        <v>0.29688908926961227</v>
      </c>
      <c r="K1482" s="2">
        <f t="shared" si="613"/>
        <v>0.69477006311992784</v>
      </c>
      <c r="L1482" s="2">
        <f t="shared" si="614"/>
        <v>3.1559963931469793E-3</v>
      </c>
      <c r="M1482" s="2">
        <f t="shared" si="615"/>
        <v>5.1848512173128542E-3</v>
      </c>
      <c r="N1482" s="1">
        <v>1317</v>
      </c>
      <c r="O1482" s="1">
        <v>3082</v>
      </c>
      <c r="P1482" s="1">
        <v>14</v>
      </c>
      <c r="Q1482" s="1">
        <v>17</v>
      </c>
      <c r="R1482" s="1">
        <v>0</v>
      </c>
      <c r="S1482" s="1">
        <v>5</v>
      </c>
      <c r="T1482" s="1">
        <v>0</v>
      </c>
      <c r="V1482" s="1">
        <v>1</v>
      </c>
      <c r="AG1482" s="7">
        <f>IF(Q1482&gt;0,RANK(Q1482,(N1482:P1482,Q1482:AE1482)),0)</f>
        <v>3</v>
      </c>
      <c r="AH1482" s="7">
        <f>IF(R1482&gt;0,RANK(R1482,(N1482:P1482,Q1482:AE1482)),0)</f>
        <v>0</v>
      </c>
      <c r="AI1482" s="7">
        <f>IF(T1482&gt;0,RANK(T1482,(N1482:P1482,Q1482:AE1482)),0)</f>
        <v>0</v>
      </c>
      <c r="AJ1482" s="7">
        <f>IF(S1482&gt;0,RANK(S1482,(N1482:P1482,Q1482:AE1482)),0)</f>
        <v>5</v>
      </c>
      <c r="AK1482" s="2">
        <f t="shared" si="616"/>
        <v>3.8322813345356178E-3</v>
      </c>
      <c r="AL1482" s="2">
        <f t="shared" si="617"/>
        <v>0</v>
      </c>
      <c r="AM1482" s="2">
        <f t="shared" si="618"/>
        <v>0</v>
      </c>
      <c r="AN1482" s="2">
        <f t="shared" si="619"/>
        <v>1.127141568981064E-3</v>
      </c>
      <c r="AP1482" t="s">
        <v>1627</v>
      </c>
      <c r="AQ1482" t="s">
        <v>2328</v>
      </c>
      <c r="AR1482">
        <v>5</v>
      </c>
      <c r="AT1482" s="93" t="s">
        <v>854</v>
      </c>
      <c r="AU1482" s="92" t="s">
        <v>1173</v>
      </c>
      <c r="AV1482" s="83" t="str">
        <f t="shared" si="620"/>
        <v>28041</v>
      </c>
      <c r="AX1482" s="7" t="s">
        <v>3753</v>
      </c>
    </row>
    <row r="1483" spans="1:50" hidden="1" outlineLevel="1">
      <c r="A1483" t="s">
        <v>3264</v>
      </c>
      <c r="B1483" t="s">
        <v>2328</v>
      </c>
      <c r="C1483" s="1">
        <f t="shared" si="609"/>
        <v>9385</v>
      </c>
      <c r="D1483" s="7">
        <f>RANK(N1483,(N1483:P1483,Q1483:AE1483))</f>
        <v>2</v>
      </c>
      <c r="E1483" s="7">
        <f>RANK(O1483,(N1483:P1483,Q1483:AE1483))</f>
        <v>1</v>
      </c>
      <c r="F1483" s="7">
        <f>IF(P1483&gt;0,RANK(P1483,(N1483:P1483,Q1483:AE1483)),0)</f>
        <v>3</v>
      </c>
      <c r="G1483" s="1">
        <f t="shared" si="610"/>
        <v>966</v>
      </c>
      <c r="H1483" s="2">
        <f t="shared" si="611"/>
        <v>0.10293020777836974</v>
      </c>
      <c r="I1483" s="2"/>
      <c r="J1483" s="2">
        <f t="shared" si="612"/>
        <v>0.44358018114011721</v>
      </c>
      <c r="K1483" s="2">
        <f t="shared" si="613"/>
        <v>0.54651038891848691</v>
      </c>
      <c r="L1483" s="2">
        <f t="shared" si="614"/>
        <v>4.4752264251465106E-3</v>
      </c>
      <c r="M1483" s="2">
        <f t="shared" si="615"/>
        <v>5.4342035162493647E-3</v>
      </c>
      <c r="N1483" s="1">
        <v>4163</v>
      </c>
      <c r="O1483" s="1">
        <v>5129</v>
      </c>
      <c r="P1483" s="1">
        <v>42</v>
      </c>
      <c r="Q1483" s="1">
        <v>18</v>
      </c>
      <c r="R1483" s="1">
        <v>12</v>
      </c>
      <c r="S1483" s="1">
        <v>15</v>
      </c>
      <c r="T1483" s="1">
        <v>5</v>
      </c>
      <c r="V1483" s="1">
        <v>1</v>
      </c>
      <c r="AG1483" s="7">
        <f>IF(Q1483&gt;0,RANK(Q1483,(N1483:P1483,Q1483:AE1483)),0)</f>
        <v>4</v>
      </c>
      <c r="AH1483" s="7">
        <f>IF(R1483&gt;0,RANK(R1483,(N1483:P1483,Q1483:AE1483)),0)</f>
        <v>6</v>
      </c>
      <c r="AI1483" s="7">
        <f>IF(T1483&gt;0,RANK(T1483,(N1483:P1483,Q1483:AE1483)),0)</f>
        <v>7</v>
      </c>
      <c r="AJ1483" s="7">
        <f>IF(S1483&gt;0,RANK(S1483,(N1483:P1483,Q1483:AE1483)),0)</f>
        <v>5</v>
      </c>
      <c r="AK1483" s="2">
        <f t="shared" si="616"/>
        <v>1.9179541822056474E-3</v>
      </c>
      <c r="AL1483" s="2">
        <f t="shared" si="617"/>
        <v>1.2786361214704315E-3</v>
      </c>
      <c r="AM1483" s="2">
        <f t="shared" si="618"/>
        <v>5.3276505061267978E-4</v>
      </c>
      <c r="AN1483" s="2">
        <f t="shared" si="619"/>
        <v>1.5982951518380393E-3</v>
      </c>
      <c r="AP1483" t="s">
        <v>3264</v>
      </c>
      <c r="AQ1483" t="s">
        <v>2328</v>
      </c>
      <c r="AT1483" s="93" t="s">
        <v>854</v>
      </c>
      <c r="AU1483" s="92" t="s">
        <v>1174</v>
      </c>
      <c r="AV1483" s="83" t="str">
        <f t="shared" si="620"/>
        <v>28043</v>
      </c>
      <c r="AX1483" s="7" t="s">
        <v>3753</v>
      </c>
    </row>
    <row r="1484" spans="1:50" hidden="1" outlineLevel="1">
      <c r="A1484" t="s">
        <v>1665</v>
      </c>
      <c r="B1484" t="s">
        <v>2328</v>
      </c>
      <c r="C1484" s="1">
        <f t="shared" si="609"/>
        <v>14548</v>
      </c>
      <c r="D1484" s="7">
        <f>RANK(N1484,(N1484:P1484,Q1484:AE1484))</f>
        <v>2</v>
      </c>
      <c r="E1484" s="7">
        <f>RANK(O1484,(N1484:P1484,Q1484:AE1484))</f>
        <v>1</v>
      </c>
      <c r="F1484" s="7">
        <f>IF(P1484&gt;0,RANK(P1484,(N1484:P1484,Q1484:AE1484)),0)</f>
        <v>3</v>
      </c>
      <c r="G1484" s="1">
        <f t="shared" si="610"/>
        <v>4525</v>
      </c>
      <c r="H1484" s="2">
        <f t="shared" si="611"/>
        <v>0.31103931811932911</v>
      </c>
      <c r="I1484" s="2"/>
      <c r="J1484" s="2">
        <f t="shared" si="612"/>
        <v>0.33001099807533679</v>
      </c>
      <c r="K1484" s="2">
        <f t="shared" si="613"/>
        <v>0.6410503161946659</v>
      </c>
      <c r="L1484" s="2">
        <f t="shared" si="614"/>
        <v>1.9590321693703602E-2</v>
      </c>
      <c r="M1484" s="2">
        <f t="shared" si="615"/>
        <v>9.3483640362937576E-3</v>
      </c>
      <c r="N1484" s="1">
        <v>4801</v>
      </c>
      <c r="O1484" s="1">
        <v>9326</v>
      </c>
      <c r="P1484" s="1">
        <v>285</v>
      </c>
      <c r="Q1484" s="1">
        <v>54</v>
      </c>
      <c r="R1484" s="1">
        <v>43</v>
      </c>
      <c r="S1484" s="1">
        <v>17</v>
      </c>
      <c r="T1484" s="1">
        <v>13</v>
      </c>
      <c r="V1484" s="1">
        <v>9</v>
      </c>
      <c r="AG1484" s="7">
        <f>IF(Q1484&gt;0,RANK(Q1484,(N1484:P1484,Q1484:AE1484)),0)</f>
        <v>4</v>
      </c>
      <c r="AH1484" s="7">
        <f>IF(R1484&gt;0,RANK(R1484,(N1484:P1484,Q1484:AE1484)),0)</f>
        <v>5</v>
      </c>
      <c r="AI1484" s="7">
        <f>IF(T1484&gt;0,RANK(T1484,(N1484:P1484,Q1484:AE1484)),0)</f>
        <v>7</v>
      </c>
      <c r="AJ1484" s="7">
        <f>IF(S1484&gt;0,RANK(S1484,(N1484:P1484,Q1484:AE1484)),0)</f>
        <v>6</v>
      </c>
      <c r="AK1484" s="2">
        <f t="shared" si="616"/>
        <v>3.7118504261754192E-3</v>
      </c>
      <c r="AL1484" s="2">
        <f t="shared" si="617"/>
        <v>2.9557327467693152E-3</v>
      </c>
      <c r="AM1484" s="2">
        <f t="shared" si="618"/>
        <v>8.9359362111630469E-4</v>
      </c>
      <c r="AN1484" s="2">
        <f t="shared" si="619"/>
        <v>1.168545504536706E-3</v>
      </c>
      <c r="AP1484" t="s">
        <v>1665</v>
      </c>
      <c r="AQ1484" t="s">
        <v>2328</v>
      </c>
      <c r="AR1484">
        <v>5</v>
      </c>
      <c r="AT1484" s="93" t="s">
        <v>854</v>
      </c>
      <c r="AU1484" s="92" t="s">
        <v>130</v>
      </c>
      <c r="AV1484" s="83" t="str">
        <f t="shared" si="620"/>
        <v>28045</v>
      </c>
      <c r="AX1484" s="7" t="s">
        <v>3753</v>
      </c>
    </row>
    <row r="1485" spans="1:50" hidden="1" outlineLevel="1">
      <c r="A1485" t="s">
        <v>3190</v>
      </c>
      <c r="B1485" t="s">
        <v>2328</v>
      </c>
      <c r="C1485" s="1">
        <f t="shared" si="609"/>
        <v>52616</v>
      </c>
      <c r="D1485" s="7">
        <f>RANK(N1485,(N1485:P1485,Q1485:AE1485))</f>
        <v>2</v>
      </c>
      <c r="E1485" s="7">
        <f>RANK(O1485,(N1485:P1485,Q1485:AE1485))</f>
        <v>1</v>
      </c>
      <c r="F1485" s="7">
        <f>IF(P1485&gt;0,RANK(P1485,(N1485:P1485,Q1485:AE1485)),0)</f>
        <v>3</v>
      </c>
      <c r="G1485" s="1">
        <f t="shared" si="610"/>
        <v>13114</v>
      </c>
      <c r="H1485" s="2">
        <f t="shared" si="611"/>
        <v>0.24923977497339211</v>
      </c>
      <c r="I1485" s="2"/>
      <c r="J1485" s="2">
        <f t="shared" si="612"/>
        <v>0.36380568648319905</v>
      </c>
      <c r="K1485" s="2">
        <f t="shared" si="613"/>
        <v>0.61304546145659111</v>
      </c>
      <c r="L1485" s="2">
        <f t="shared" si="614"/>
        <v>1.7542192488976736E-2</v>
      </c>
      <c r="M1485" s="2">
        <f t="shared" si="615"/>
        <v>5.6066595712330435E-3</v>
      </c>
      <c r="N1485" s="1">
        <v>19142</v>
      </c>
      <c r="O1485" s="1">
        <v>32256</v>
      </c>
      <c r="P1485" s="1">
        <v>923</v>
      </c>
      <c r="Q1485" s="1">
        <v>107</v>
      </c>
      <c r="R1485" s="1">
        <v>125</v>
      </c>
      <c r="S1485" s="1">
        <v>28</v>
      </c>
      <c r="T1485" s="1">
        <v>17</v>
      </c>
      <c r="V1485" s="1">
        <v>18</v>
      </c>
      <c r="AG1485" s="7">
        <f>IF(Q1485&gt;0,RANK(Q1485,(N1485:P1485,Q1485:AE1485)),0)</f>
        <v>5</v>
      </c>
      <c r="AH1485" s="7">
        <f>IF(R1485&gt;0,RANK(R1485,(N1485:P1485,Q1485:AE1485)),0)</f>
        <v>4</v>
      </c>
      <c r="AI1485" s="7">
        <f>IF(T1485&gt;0,RANK(T1485,(N1485:P1485,Q1485:AE1485)),0)</f>
        <v>8</v>
      </c>
      <c r="AJ1485" s="7">
        <f>IF(S1485&gt;0,RANK(S1485,(N1485:P1485,Q1485:AE1485)),0)</f>
        <v>6</v>
      </c>
      <c r="AK1485" s="2">
        <f t="shared" si="616"/>
        <v>2.0336019461760679E-3</v>
      </c>
      <c r="AL1485" s="2">
        <f t="shared" si="617"/>
        <v>2.3757032081496124E-3</v>
      </c>
      <c r="AM1485" s="2">
        <f t="shared" si="618"/>
        <v>3.2309563630834729E-4</v>
      </c>
      <c r="AN1485" s="2">
        <f t="shared" si="619"/>
        <v>5.321575186255132E-4</v>
      </c>
      <c r="AP1485" t="s">
        <v>3190</v>
      </c>
      <c r="AQ1485" t="s">
        <v>2328</v>
      </c>
      <c r="AR1485">
        <v>5</v>
      </c>
      <c r="AT1485" s="93" t="s">
        <v>854</v>
      </c>
      <c r="AU1485" s="92" t="s">
        <v>131</v>
      </c>
      <c r="AV1485" s="83" t="str">
        <f t="shared" si="620"/>
        <v>28047</v>
      </c>
      <c r="AX1485" s="7" t="s">
        <v>3753</v>
      </c>
    </row>
    <row r="1486" spans="1:50" hidden="1" outlineLevel="1">
      <c r="A1486" t="s">
        <v>3211</v>
      </c>
      <c r="B1486" t="s">
        <v>2328</v>
      </c>
      <c r="C1486" s="1">
        <f t="shared" si="609"/>
        <v>87770</v>
      </c>
      <c r="D1486" s="7">
        <f>RANK(N1486,(N1486:P1486,Q1486:AE1486))</f>
        <v>1</v>
      </c>
      <c r="E1486" s="7">
        <f>RANK(O1486,(N1486:P1486,Q1486:AE1486))</f>
        <v>2</v>
      </c>
      <c r="F1486" s="7">
        <f>IF(P1486&gt;0,RANK(P1486,(N1486:P1486,Q1486:AE1486)),0)</f>
        <v>4</v>
      </c>
      <c r="G1486" s="1">
        <f t="shared" si="610"/>
        <v>9036</v>
      </c>
      <c r="H1486" s="2">
        <f t="shared" si="611"/>
        <v>0.1029508943830466</v>
      </c>
      <c r="I1486" s="2"/>
      <c r="J1486" s="2">
        <f t="shared" si="612"/>
        <v>0.53308647601686221</v>
      </c>
      <c r="K1486" s="2">
        <f t="shared" si="613"/>
        <v>0.43013558163381566</v>
      </c>
      <c r="L1486" s="2">
        <f t="shared" si="614"/>
        <v>8.1007177851202001E-3</v>
      </c>
      <c r="M1486" s="2">
        <f t="shared" si="615"/>
        <v>2.8677224564201936E-2</v>
      </c>
      <c r="N1486" s="1">
        <v>46789</v>
      </c>
      <c r="O1486" s="1">
        <v>37753</v>
      </c>
      <c r="P1486" s="1">
        <v>711</v>
      </c>
      <c r="Q1486" s="1">
        <v>125</v>
      </c>
      <c r="R1486" s="1">
        <v>184</v>
      </c>
      <c r="S1486" s="1">
        <v>2030</v>
      </c>
      <c r="T1486" s="1">
        <v>75</v>
      </c>
      <c r="V1486" s="1">
        <v>103</v>
      </c>
      <c r="AG1486" s="7">
        <f>IF(Q1486&gt;0,RANK(Q1486,(N1486:P1486,Q1486:AE1486)),0)</f>
        <v>6</v>
      </c>
      <c r="AH1486" s="7">
        <f>IF(R1486&gt;0,RANK(R1486,(N1486:P1486,Q1486:AE1486)),0)</f>
        <v>5</v>
      </c>
      <c r="AI1486" s="7">
        <f>IF(T1486&gt;0,RANK(T1486,(N1486:P1486,Q1486:AE1486)),0)</f>
        <v>8</v>
      </c>
      <c r="AJ1486" s="7">
        <f>IF(S1486&gt;0,RANK(S1486,(N1486:P1486,Q1486:AE1486)),0)</f>
        <v>3</v>
      </c>
      <c r="AK1486" s="2">
        <f t="shared" si="616"/>
        <v>1.4241768257946907E-3</v>
      </c>
      <c r="AL1486" s="2">
        <f t="shared" si="617"/>
        <v>2.0963882875697846E-3</v>
      </c>
      <c r="AM1486" s="2">
        <f t="shared" si="618"/>
        <v>8.5450609547681438E-4</v>
      </c>
      <c r="AN1486" s="2">
        <f t="shared" si="619"/>
        <v>2.3128631650905777E-2</v>
      </c>
      <c r="AP1486" t="s">
        <v>3211</v>
      </c>
      <c r="AQ1486" t="s">
        <v>2328</v>
      </c>
      <c r="AT1486" s="93" t="s">
        <v>854</v>
      </c>
      <c r="AU1486" s="92" t="s">
        <v>132</v>
      </c>
      <c r="AV1486" s="83" t="str">
        <f t="shared" si="620"/>
        <v>28049</v>
      </c>
      <c r="AX1486" s="7" t="s">
        <v>3753</v>
      </c>
    </row>
    <row r="1487" spans="1:50" hidden="1" outlineLevel="1">
      <c r="A1487" t="s">
        <v>1327</v>
      </c>
      <c r="B1487" t="s">
        <v>2328</v>
      </c>
      <c r="C1487" s="1">
        <f t="shared" si="609"/>
        <v>7422</v>
      </c>
      <c r="D1487" s="7">
        <f>RANK(N1487,(N1487:P1487,Q1487:AE1487))</f>
        <v>1</v>
      </c>
      <c r="E1487" s="7">
        <f>RANK(O1487,(N1487:P1487,Q1487:AE1487))</f>
        <v>2</v>
      </c>
      <c r="F1487" s="7">
        <f>IF(P1487&gt;0,RANK(P1487,(N1487:P1487,Q1487:AE1487)),0)</f>
        <v>3</v>
      </c>
      <c r="G1487" s="1">
        <f t="shared" si="610"/>
        <v>3510</v>
      </c>
      <c r="H1487" s="2">
        <f t="shared" si="611"/>
        <v>0.47291835084882783</v>
      </c>
      <c r="I1487" s="2"/>
      <c r="J1487" s="2">
        <f t="shared" si="612"/>
        <v>0.73389921853947726</v>
      </c>
      <c r="K1487" s="2">
        <f t="shared" si="613"/>
        <v>0.26098086769064943</v>
      </c>
      <c r="L1487" s="2">
        <f t="shared" si="614"/>
        <v>2.0210185933710592E-3</v>
      </c>
      <c r="M1487" s="2">
        <f t="shared" si="615"/>
        <v>3.0988951765022485E-3</v>
      </c>
      <c r="N1487" s="1">
        <v>5447</v>
      </c>
      <c r="O1487" s="1">
        <v>1937</v>
      </c>
      <c r="P1487" s="1">
        <v>15</v>
      </c>
      <c r="Q1487" s="1">
        <v>4</v>
      </c>
      <c r="R1487" s="1">
        <v>9</v>
      </c>
      <c r="S1487" s="1">
        <v>3</v>
      </c>
      <c r="T1487" s="1">
        <v>1</v>
      </c>
      <c r="V1487" s="1">
        <v>6</v>
      </c>
      <c r="AG1487" s="7">
        <f>IF(Q1487&gt;0,RANK(Q1487,(N1487:P1487,Q1487:AE1487)),0)</f>
        <v>6</v>
      </c>
      <c r="AH1487" s="7">
        <f>IF(R1487&gt;0,RANK(R1487,(N1487:P1487,Q1487:AE1487)),0)</f>
        <v>4</v>
      </c>
      <c r="AI1487" s="7">
        <f>IF(T1487&gt;0,RANK(T1487,(N1487:P1487,Q1487:AE1487)),0)</f>
        <v>8</v>
      </c>
      <c r="AJ1487" s="7">
        <f>IF(S1487&gt;0,RANK(S1487,(N1487:P1487,Q1487:AE1487)),0)</f>
        <v>7</v>
      </c>
      <c r="AK1487" s="2">
        <f t="shared" si="616"/>
        <v>5.3893829156561571E-4</v>
      </c>
      <c r="AL1487" s="2">
        <f t="shared" si="617"/>
        <v>1.2126111560226355E-3</v>
      </c>
      <c r="AM1487" s="2">
        <f t="shared" si="618"/>
        <v>1.3473457289140393E-4</v>
      </c>
      <c r="AN1487" s="2">
        <f t="shared" si="619"/>
        <v>4.0420371867421178E-4</v>
      </c>
      <c r="AP1487" t="s">
        <v>1327</v>
      </c>
      <c r="AQ1487" t="s">
        <v>2328</v>
      </c>
      <c r="AR1487">
        <v>2</v>
      </c>
      <c r="AT1487" s="93" t="s">
        <v>854</v>
      </c>
      <c r="AU1487" s="92" t="s">
        <v>658</v>
      </c>
      <c r="AV1487" s="83" t="str">
        <f t="shared" si="620"/>
        <v>28051</v>
      </c>
      <c r="AX1487" s="7" t="s">
        <v>3753</v>
      </c>
    </row>
    <row r="1488" spans="1:50" hidden="1" outlineLevel="1">
      <c r="A1488" t="s">
        <v>3411</v>
      </c>
      <c r="B1488" t="s">
        <v>2328</v>
      </c>
      <c r="C1488" s="1">
        <f t="shared" si="609"/>
        <v>3944</v>
      </c>
      <c r="D1488" s="7">
        <f>RANK(N1488,(N1488:P1488,Q1488:AE1488))</f>
        <v>1</v>
      </c>
      <c r="E1488" s="7">
        <f>RANK(O1488,(N1488:P1488,Q1488:AE1488))</f>
        <v>2</v>
      </c>
      <c r="F1488" s="7">
        <f>IF(P1488&gt;0,RANK(P1488,(N1488:P1488,Q1488:AE1488)),0)</f>
        <v>3</v>
      </c>
      <c r="G1488" s="1">
        <f t="shared" si="610"/>
        <v>660</v>
      </c>
      <c r="H1488" s="2">
        <f t="shared" si="611"/>
        <v>0.16734279918864098</v>
      </c>
      <c r="I1488" s="2"/>
      <c r="J1488" s="2">
        <f t="shared" si="612"/>
        <v>0.58012170385395534</v>
      </c>
      <c r="K1488" s="2">
        <f t="shared" si="613"/>
        <v>0.41277890466531442</v>
      </c>
      <c r="L1488" s="2">
        <f t="shared" si="614"/>
        <v>4.3103448275862068E-3</v>
      </c>
      <c r="M1488" s="2">
        <f t="shared" si="615"/>
        <v>2.789046653144037E-3</v>
      </c>
      <c r="N1488" s="1">
        <v>2288</v>
      </c>
      <c r="O1488" s="1">
        <v>1628</v>
      </c>
      <c r="P1488" s="1">
        <v>17</v>
      </c>
      <c r="Q1488" s="1">
        <v>2</v>
      </c>
      <c r="R1488" s="1">
        <v>1</v>
      </c>
      <c r="S1488" s="1">
        <v>3</v>
      </c>
      <c r="T1488" s="1">
        <v>3</v>
      </c>
      <c r="V1488" s="1">
        <v>2</v>
      </c>
      <c r="AG1488" s="7">
        <f>IF(Q1488&gt;0,RANK(Q1488,(N1488:P1488,Q1488:AE1488)),0)</f>
        <v>6</v>
      </c>
      <c r="AH1488" s="7">
        <f>IF(R1488&gt;0,RANK(R1488,(N1488:P1488,Q1488:AE1488)),0)</f>
        <v>8</v>
      </c>
      <c r="AI1488" s="7">
        <f>IF(T1488&gt;0,RANK(T1488,(N1488:P1488,Q1488:AE1488)),0)</f>
        <v>4</v>
      </c>
      <c r="AJ1488" s="7">
        <f>IF(S1488&gt;0,RANK(S1488,(N1488:P1488,Q1488:AE1488)),0)</f>
        <v>4</v>
      </c>
      <c r="AK1488" s="2">
        <f t="shared" si="616"/>
        <v>5.0709939148073022E-4</v>
      </c>
      <c r="AL1488" s="2">
        <f t="shared" si="617"/>
        <v>2.5354969574036511E-4</v>
      </c>
      <c r="AM1488" s="2">
        <f t="shared" si="618"/>
        <v>7.6064908722109532E-4</v>
      </c>
      <c r="AN1488" s="2">
        <f t="shared" si="619"/>
        <v>7.6064908722109532E-4</v>
      </c>
      <c r="AP1488" t="s">
        <v>3411</v>
      </c>
      <c r="AQ1488" t="s">
        <v>2328</v>
      </c>
      <c r="AR1488">
        <v>2</v>
      </c>
      <c r="AT1488" s="93" t="s">
        <v>854</v>
      </c>
      <c r="AU1488" s="92" t="s">
        <v>659</v>
      </c>
      <c r="AV1488" s="83" t="str">
        <f t="shared" si="620"/>
        <v>28053</v>
      </c>
      <c r="AX1488" s="7" t="s">
        <v>3753</v>
      </c>
    </row>
    <row r="1489" spans="1:50" hidden="1" outlineLevel="1">
      <c r="A1489" t="s">
        <v>755</v>
      </c>
      <c r="B1489" t="s">
        <v>2328</v>
      </c>
      <c r="C1489" s="1">
        <f t="shared" si="609"/>
        <v>941</v>
      </c>
      <c r="D1489" s="7">
        <f>RANK(N1489,(N1489:P1489,Q1489:AE1489))</f>
        <v>1</v>
      </c>
      <c r="E1489" s="7">
        <f>RANK(O1489,(N1489:P1489,Q1489:AE1489))</f>
        <v>2</v>
      </c>
      <c r="F1489" s="7">
        <f>IF(P1489&gt;0,RANK(P1489,(N1489:P1489,Q1489:AE1489)),0)</f>
        <v>5</v>
      </c>
      <c r="G1489" s="1">
        <f t="shared" si="610"/>
        <v>189</v>
      </c>
      <c r="H1489" s="2">
        <f t="shared" si="611"/>
        <v>0.20085015940488843</v>
      </c>
      <c r="I1489" s="2"/>
      <c r="J1489" s="2">
        <f t="shared" si="612"/>
        <v>0.58979808714133897</v>
      </c>
      <c r="K1489" s="2">
        <f t="shared" si="613"/>
        <v>0.38894792773645059</v>
      </c>
      <c r="L1489" s="2">
        <f t="shared" si="614"/>
        <v>4.2507970244420826E-3</v>
      </c>
      <c r="M1489" s="2">
        <f t="shared" si="615"/>
        <v>1.7003188097768358E-2</v>
      </c>
      <c r="N1489" s="1">
        <v>555</v>
      </c>
      <c r="O1489" s="1">
        <v>366</v>
      </c>
      <c r="P1489" s="1">
        <v>4</v>
      </c>
      <c r="Q1489" s="1">
        <v>5</v>
      </c>
      <c r="R1489" s="1">
        <v>1</v>
      </c>
      <c r="S1489" s="1">
        <v>2</v>
      </c>
      <c r="T1489" s="1">
        <v>3</v>
      </c>
      <c r="V1489" s="1">
        <v>5</v>
      </c>
      <c r="AG1489" s="7">
        <f>IF(Q1489&gt;0,RANK(Q1489,(N1489:P1489,Q1489:AE1489)),0)</f>
        <v>3</v>
      </c>
      <c r="AH1489" s="7">
        <f>IF(R1489&gt;0,RANK(R1489,(N1489:P1489,Q1489:AE1489)),0)</f>
        <v>8</v>
      </c>
      <c r="AI1489" s="7">
        <f>IF(T1489&gt;0,RANK(T1489,(N1489:P1489,Q1489:AE1489)),0)</f>
        <v>6</v>
      </c>
      <c r="AJ1489" s="7">
        <f>IF(S1489&gt;0,RANK(S1489,(N1489:P1489,Q1489:AE1489)),0)</f>
        <v>7</v>
      </c>
      <c r="AK1489" s="2">
        <f t="shared" si="616"/>
        <v>5.3134962805526037E-3</v>
      </c>
      <c r="AL1489" s="2">
        <f t="shared" si="617"/>
        <v>1.0626992561105207E-3</v>
      </c>
      <c r="AM1489" s="2">
        <f t="shared" si="618"/>
        <v>3.188097768331562E-3</v>
      </c>
      <c r="AN1489" s="2">
        <f t="shared" si="619"/>
        <v>2.1253985122210413E-3</v>
      </c>
      <c r="AP1489" t="s">
        <v>755</v>
      </c>
      <c r="AQ1489" t="s">
        <v>2328</v>
      </c>
      <c r="AR1489">
        <v>2</v>
      </c>
      <c r="AT1489" s="93" t="s">
        <v>854</v>
      </c>
      <c r="AU1489" s="92" t="s">
        <v>660</v>
      </c>
      <c r="AV1489" s="83" t="str">
        <f t="shared" si="620"/>
        <v>28055</v>
      </c>
      <c r="AX1489" s="7" t="s">
        <v>3753</v>
      </c>
    </row>
    <row r="1490" spans="1:50" hidden="1" outlineLevel="1">
      <c r="A1490" t="s">
        <v>2119</v>
      </c>
      <c r="B1490" t="s">
        <v>2328</v>
      </c>
      <c r="C1490" s="1">
        <f t="shared" si="609"/>
        <v>8564</v>
      </c>
      <c r="D1490" s="7">
        <f>RANK(N1490,(N1490:P1490,Q1490:AE1490))</f>
        <v>2</v>
      </c>
      <c r="E1490" s="7">
        <f>RANK(O1490,(N1490:P1490,Q1490:AE1490))</f>
        <v>1</v>
      </c>
      <c r="F1490" s="7">
        <f>IF(P1490&gt;0,RANK(P1490,(N1490:P1490,Q1490:AE1490)),0)</f>
        <v>3</v>
      </c>
      <c r="G1490" s="1">
        <f t="shared" si="610"/>
        <v>2430</v>
      </c>
      <c r="H1490" s="2">
        <f t="shared" si="611"/>
        <v>0.28374591312470809</v>
      </c>
      <c r="I1490" s="2"/>
      <c r="J1490" s="2">
        <f t="shared" si="612"/>
        <v>0.34960298925735639</v>
      </c>
      <c r="K1490" s="2">
        <f t="shared" si="613"/>
        <v>0.63334890238206443</v>
      </c>
      <c r="L1490" s="2">
        <f t="shared" si="614"/>
        <v>8.173750583839328E-3</v>
      </c>
      <c r="M1490" s="2">
        <f t="shared" si="615"/>
        <v>8.8743577767398003E-3</v>
      </c>
      <c r="N1490" s="1">
        <v>2994</v>
      </c>
      <c r="O1490" s="1">
        <v>5424</v>
      </c>
      <c r="P1490" s="1">
        <v>70</v>
      </c>
      <c r="Q1490" s="1">
        <v>48</v>
      </c>
      <c r="R1490" s="1">
        <v>14</v>
      </c>
      <c r="S1490" s="1">
        <v>8</v>
      </c>
      <c r="T1490" s="1">
        <v>2</v>
      </c>
      <c r="V1490" s="1">
        <v>4</v>
      </c>
      <c r="AG1490" s="7">
        <f>IF(Q1490&gt;0,RANK(Q1490,(N1490:P1490,Q1490:AE1490)),0)</f>
        <v>4</v>
      </c>
      <c r="AH1490" s="7">
        <f>IF(R1490&gt;0,RANK(R1490,(N1490:P1490,Q1490:AE1490)),0)</f>
        <v>5</v>
      </c>
      <c r="AI1490" s="7">
        <f>IF(T1490&gt;0,RANK(T1490,(N1490:P1490,Q1490:AE1490)),0)</f>
        <v>8</v>
      </c>
      <c r="AJ1490" s="7">
        <f>IF(S1490&gt;0,RANK(S1490,(N1490:P1490,Q1490:AE1490)),0)</f>
        <v>6</v>
      </c>
      <c r="AK1490" s="2">
        <f t="shared" si="616"/>
        <v>5.6048575432041106E-3</v>
      </c>
      <c r="AL1490" s="2">
        <f t="shared" si="617"/>
        <v>1.6347501167678655E-3</v>
      </c>
      <c r="AM1490" s="2">
        <f t="shared" si="618"/>
        <v>2.3353573096683791E-4</v>
      </c>
      <c r="AN1490" s="2">
        <f t="shared" si="619"/>
        <v>9.3414292386735165E-4</v>
      </c>
      <c r="AP1490" t="s">
        <v>2119</v>
      </c>
      <c r="AQ1490" t="s">
        <v>2328</v>
      </c>
      <c r="AR1490">
        <v>1</v>
      </c>
      <c r="AT1490" s="93" t="s">
        <v>854</v>
      </c>
      <c r="AU1490" s="92" t="s">
        <v>199</v>
      </c>
      <c r="AV1490" s="83" t="str">
        <f t="shared" si="620"/>
        <v>28057</v>
      </c>
      <c r="AX1490" s="7" t="s">
        <v>3753</v>
      </c>
    </row>
    <row r="1491" spans="1:50" hidden="1" outlineLevel="1">
      <c r="A1491" t="s">
        <v>3023</v>
      </c>
      <c r="B1491" t="s">
        <v>2328</v>
      </c>
      <c r="C1491" s="1">
        <f t="shared" si="609"/>
        <v>45107</v>
      </c>
      <c r="D1491" s="7">
        <f>RANK(N1491,(N1491:P1491,Q1491:AE1491))</f>
        <v>2</v>
      </c>
      <c r="E1491" s="7">
        <f>RANK(O1491,(N1491:P1491,Q1491:AE1491))</f>
        <v>1</v>
      </c>
      <c r="F1491" s="7">
        <f>IF(P1491&gt;0,RANK(P1491,(N1491:P1491,Q1491:AE1491)),0)</f>
        <v>3</v>
      </c>
      <c r="G1491" s="1">
        <f t="shared" si="610"/>
        <v>15875</v>
      </c>
      <c r="H1491" s="2">
        <f t="shared" si="611"/>
        <v>0.35194094043053187</v>
      </c>
      <c r="I1491" s="2"/>
      <c r="J1491" s="2">
        <f t="shared" si="612"/>
        <v>0.31465182787593943</v>
      </c>
      <c r="K1491" s="2">
        <f t="shared" si="613"/>
        <v>0.66659276830647129</v>
      </c>
      <c r="L1491" s="2">
        <f t="shared" si="614"/>
        <v>1.2570111069235375E-2</v>
      </c>
      <c r="M1491" s="2">
        <f t="shared" si="615"/>
        <v>6.1852927483539589E-3</v>
      </c>
      <c r="N1491" s="1">
        <v>14193</v>
      </c>
      <c r="O1491" s="1">
        <v>30068</v>
      </c>
      <c r="P1491" s="1">
        <v>567</v>
      </c>
      <c r="Q1491" s="1">
        <v>131</v>
      </c>
      <c r="R1491" s="1">
        <v>107</v>
      </c>
      <c r="S1491" s="1">
        <v>13</v>
      </c>
      <c r="T1491" s="1">
        <v>14</v>
      </c>
      <c r="V1491" s="1">
        <v>14</v>
      </c>
      <c r="AG1491" s="7">
        <f>IF(Q1491&gt;0,RANK(Q1491,(N1491:P1491,Q1491:AE1491)),0)</f>
        <v>4</v>
      </c>
      <c r="AH1491" s="7">
        <f>IF(R1491&gt;0,RANK(R1491,(N1491:P1491,Q1491:AE1491)),0)</f>
        <v>5</v>
      </c>
      <c r="AI1491" s="7">
        <f>IF(T1491&gt;0,RANK(T1491,(N1491:P1491,Q1491:AE1491)),0)</f>
        <v>6</v>
      </c>
      <c r="AJ1491" s="7">
        <f>IF(S1491&gt;0,RANK(S1491,(N1491:P1491,Q1491:AE1491)),0)</f>
        <v>8</v>
      </c>
      <c r="AK1491" s="2">
        <f t="shared" si="616"/>
        <v>2.9042055556787196E-3</v>
      </c>
      <c r="AL1491" s="2">
        <f t="shared" si="617"/>
        <v>2.3721373622719311E-3</v>
      </c>
      <c r="AM1491" s="2">
        <f t="shared" si="618"/>
        <v>3.103731128206265E-4</v>
      </c>
      <c r="AN1491" s="2">
        <f t="shared" si="619"/>
        <v>2.8820360476201033E-4</v>
      </c>
      <c r="AP1491" t="s">
        <v>3023</v>
      </c>
      <c r="AQ1491" t="s">
        <v>2328</v>
      </c>
      <c r="AR1491">
        <v>5</v>
      </c>
      <c r="AT1491" s="93" t="s">
        <v>854</v>
      </c>
      <c r="AU1491" s="92" t="s">
        <v>200</v>
      </c>
      <c r="AV1491" s="83" t="str">
        <f t="shared" si="620"/>
        <v>28059</v>
      </c>
      <c r="AX1491" s="7" t="s">
        <v>3753</v>
      </c>
    </row>
    <row r="1492" spans="1:50" hidden="1" outlineLevel="1">
      <c r="A1492" t="s">
        <v>2865</v>
      </c>
      <c r="B1492" t="s">
        <v>2328</v>
      </c>
      <c r="C1492" s="1">
        <f t="shared" si="609"/>
        <v>6447</v>
      </c>
      <c r="D1492" s="7">
        <f>RANK(N1492,(N1492:P1492,Q1492:AE1492))</f>
        <v>2</v>
      </c>
      <c r="E1492" s="7">
        <f>RANK(O1492,(N1492:P1492,Q1492:AE1492))</f>
        <v>1</v>
      </c>
      <c r="F1492" s="7">
        <f>IF(P1492&gt;0,RANK(P1492,(N1492:P1492,Q1492:AE1492)),0)</f>
        <v>3</v>
      </c>
      <c r="G1492" s="1">
        <f t="shared" si="610"/>
        <v>190</v>
      </c>
      <c r="H1492" s="2">
        <f t="shared" si="611"/>
        <v>2.9471071816348688E-2</v>
      </c>
      <c r="I1492" s="2"/>
      <c r="J1492" s="2">
        <f t="shared" si="612"/>
        <v>0.48146424693655965</v>
      </c>
      <c r="K1492" s="2">
        <f t="shared" si="613"/>
        <v>0.51093531875290832</v>
      </c>
      <c r="L1492" s="2">
        <f t="shared" si="614"/>
        <v>3.5675507988211573E-3</v>
      </c>
      <c r="M1492" s="2">
        <f t="shared" si="615"/>
        <v>4.0328835117108761E-3</v>
      </c>
      <c r="N1492" s="1">
        <v>3104</v>
      </c>
      <c r="O1492" s="1">
        <v>3294</v>
      </c>
      <c r="P1492" s="1">
        <v>23</v>
      </c>
      <c r="Q1492" s="1">
        <v>12</v>
      </c>
      <c r="R1492" s="1">
        <v>9</v>
      </c>
      <c r="S1492" s="1">
        <v>2</v>
      </c>
      <c r="T1492" s="1">
        <v>0</v>
      </c>
      <c r="V1492" s="1">
        <v>3</v>
      </c>
      <c r="AG1492" s="7">
        <f>IF(Q1492&gt;0,RANK(Q1492,(N1492:P1492,Q1492:AE1492)),0)</f>
        <v>4</v>
      </c>
      <c r="AH1492" s="7">
        <f>IF(R1492&gt;0,RANK(R1492,(N1492:P1492,Q1492:AE1492)),0)</f>
        <v>5</v>
      </c>
      <c r="AI1492" s="7">
        <f>IF(T1492&gt;0,RANK(T1492,(N1492:P1492,Q1492:AE1492)),0)</f>
        <v>0</v>
      </c>
      <c r="AJ1492" s="7">
        <f>IF(S1492&gt;0,RANK(S1492,(N1492:P1492,Q1492:AE1492)),0)</f>
        <v>7</v>
      </c>
      <c r="AK1492" s="2">
        <f t="shared" si="616"/>
        <v>1.8613308515588647E-3</v>
      </c>
      <c r="AL1492" s="2">
        <f t="shared" si="617"/>
        <v>1.3959981386691485E-3</v>
      </c>
      <c r="AM1492" s="2">
        <f t="shared" si="618"/>
        <v>0</v>
      </c>
      <c r="AN1492" s="2">
        <f t="shared" si="619"/>
        <v>3.1022180859314411E-4</v>
      </c>
      <c r="AP1492" t="s">
        <v>2865</v>
      </c>
      <c r="AQ1492" t="s">
        <v>2328</v>
      </c>
      <c r="AR1492">
        <v>3</v>
      </c>
      <c r="AT1492" s="93" t="s">
        <v>854</v>
      </c>
      <c r="AU1492" s="92" t="s">
        <v>201</v>
      </c>
      <c r="AV1492" s="83" t="str">
        <f t="shared" si="620"/>
        <v>28061</v>
      </c>
      <c r="AX1492" s="7" t="s">
        <v>3753</v>
      </c>
    </row>
    <row r="1493" spans="1:50" hidden="1" outlineLevel="1">
      <c r="A1493" t="s">
        <v>3024</v>
      </c>
      <c r="B1493" t="s">
        <v>2328</v>
      </c>
      <c r="C1493" s="1">
        <f t="shared" si="609"/>
        <v>3408</v>
      </c>
      <c r="D1493" s="7">
        <f>RANK(N1493,(N1493:P1493,Q1493:AE1493))</f>
        <v>1</v>
      </c>
      <c r="E1493" s="7">
        <f>RANK(O1493,(N1493:P1493,Q1493:AE1493))</f>
        <v>2</v>
      </c>
      <c r="F1493" s="7">
        <f>IF(P1493&gt;0,RANK(P1493,(N1493:P1493,Q1493:AE1493)),0)</f>
        <v>4</v>
      </c>
      <c r="G1493" s="1">
        <f t="shared" si="610"/>
        <v>2186</v>
      </c>
      <c r="H1493" s="2">
        <f t="shared" si="611"/>
        <v>0.64143192488262912</v>
      </c>
      <c r="I1493" s="2"/>
      <c r="J1493" s="2">
        <f t="shared" si="612"/>
        <v>0.81748826291079812</v>
      </c>
      <c r="K1493" s="2">
        <f t="shared" si="613"/>
        <v>0.176056338028169</v>
      </c>
      <c r="L1493" s="2">
        <f t="shared" si="614"/>
        <v>1.7605633802816902E-3</v>
      </c>
      <c r="M1493" s="2">
        <f t="shared" si="615"/>
        <v>4.6948356807511834E-3</v>
      </c>
      <c r="N1493" s="1">
        <v>2786</v>
      </c>
      <c r="O1493" s="1">
        <v>600</v>
      </c>
      <c r="P1493" s="1">
        <v>6</v>
      </c>
      <c r="Q1493" s="1">
        <v>5</v>
      </c>
      <c r="R1493" s="1">
        <v>2</v>
      </c>
      <c r="S1493" s="1">
        <v>7</v>
      </c>
      <c r="T1493" s="1">
        <v>0</v>
      </c>
      <c r="V1493" s="1">
        <v>2</v>
      </c>
      <c r="AG1493" s="7">
        <f>IF(Q1493&gt;0,RANK(Q1493,(N1493:P1493,Q1493:AE1493)),0)</f>
        <v>5</v>
      </c>
      <c r="AH1493" s="7">
        <f>IF(R1493&gt;0,RANK(R1493,(N1493:P1493,Q1493:AE1493)),0)</f>
        <v>6</v>
      </c>
      <c r="AI1493" s="7">
        <f>IF(T1493&gt;0,RANK(T1493,(N1493:P1493,Q1493:AE1493)),0)</f>
        <v>0</v>
      </c>
      <c r="AJ1493" s="7">
        <f>IF(S1493&gt;0,RANK(S1493,(N1493:P1493,Q1493:AE1493)),0)</f>
        <v>3</v>
      </c>
      <c r="AK1493" s="2">
        <f t="shared" si="616"/>
        <v>1.4671361502347417E-3</v>
      </c>
      <c r="AL1493" s="2">
        <f t="shared" si="617"/>
        <v>5.8685446009389673E-4</v>
      </c>
      <c r="AM1493" s="2">
        <f t="shared" si="618"/>
        <v>0</v>
      </c>
      <c r="AN1493" s="2">
        <f t="shared" si="619"/>
        <v>2.0539906103286387E-3</v>
      </c>
      <c r="AP1493" t="s">
        <v>3024</v>
      </c>
      <c r="AQ1493" t="s">
        <v>2328</v>
      </c>
      <c r="AR1493">
        <v>2</v>
      </c>
      <c r="AT1493" s="93" t="s">
        <v>854</v>
      </c>
      <c r="AU1493" s="92" t="s">
        <v>202</v>
      </c>
      <c r="AV1493" s="83" t="str">
        <f t="shared" si="620"/>
        <v>28063</v>
      </c>
      <c r="AX1493" s="7" t="s">
        <v>3753</v>
      </c>
    </row>
    <row r="1494" spans="1:50" hidden="1" outlineLevel="1">
      <c r="A1494" t="s">
        <v>2723</v>
      </c>
      <c r="B1494" t="s">
        <v>2328</v>
      </c>
      <c r="C1494" s="1">
        <f t="shared" ref="C1494:C1525" si="621">SUM(N1494:AE1494)</f>
        <v>5317</v>
      </c>
      <c r="D1494" s="7">
        <f>RANK(N1494,(N1494:P1494,Q1494:AE1494))</f>
        <v>1</v>
      </c>
      <c r="E1494" s="7">
        <f>RANK(O1494,(N1494:P1494,Q1494:AE1494))</f>
        <v>2</v>
      </c>
      <c r="F1494" s="7">
        <f>IF(P1494&gt;0,RANK(P1494,(N1494:P1494,Q1494:AE1494)),0)</f>
        <v>4</v>
      </c>
      <c r="G1494" s="1">
        <f t="shared" ref="G1494:G1525" si="622">IF(D1494=1,N1494,IF(E1494=1,O1494,P1494))-IF(D1494=2,N1494,IF(E1494=2,O1494,P1494))</f>
        <v>398</v>
      </c>
      <c r="H1494" s="2">
        <f t="shared" ref="H1494:H1525" si="623">G1494/C1494</f>
        <v>7.4854241113409811E-2</v>
      </c>
      <c r="I1494" s="2"/>
      <c r="J1494" s="2">
        <f t="shared" ref="J1494:J1525" si="624">IF($C1494=0,"-",N1494/$C1494)</f>
        <v>0.53319541094602219</v>
      </c>
      <c r="K1494" s="2">
        <f t="shared" ref="K1494:K1525" si="625">IF($C1494=0,"-",O1494/$C1494)</f>
        <v>0.45834116983261236</v>
      </c>
      <c r="L1494" s="2">
        <f t="shared" ref="L1494:L1525" si="626">IF($C1494=0,"-",P1494/$C1494)</f>
        <v>2.0688358096671057E-3</v>
      </c>
      <c r="M1494" s="2">
        <f t="shared" ref="M1494:M1525" si="627">IF(C1494=0,"-",(1-J1494-K1494-L1494))</f>
        <v>6.3945834116983478E-3</v>
      </c>
      <c r="N1494" s="1">
        <v>2835</v>
      </c>
      <c r="O1494" s="1">
        <v>2437</v>
      </c>
      <c r="P1494" s="1">
        <v>11</v>
      </c>
      <c r="Q1494" s="1">
        <v>7</v>
      </c>
      <c r="R1494" s="1">
        <v>7</v>
      </c>
      <c r="S1494" s="1">
        <v>13</v>
      </c>
      <c r="T1494" s="1">
        <v>3</v>
      </c>
      <c r="V1494" s="1">
        <v>4</v>
      </c>
      <c r="AG1494" s="7">
        <f>IF(Q1494&gt;0,RANK(Q1494,(N1494:P1494,Q1494:AE1494)),0)</f>
        <v>5</v>
      </c>
      <c r="AH1494" s="7">
        <f>IF(R1494&gt;0,RANK(R1494,(N1494:P1494,Q1494:AE1494)),0)</f>
        <v>5</v>
      </c>
      <c r="AI1494" s="7">
        <f>IF(T1494&gt;0,RANK(T1494,(N1494:P1494,Q1494:AE1494)),0)</f>
        <v>8</v>
      </c>
      <c r="AJ1494" s="7">
        <f>IF(S1494&gt;0,RANK(S1494,(N1494:P1494,Q1494:AE1494)),0)</f>
        <v>3</v>
      </c>
      <c r="AK1494" s="2">
        <f t="shared" ref="AK1494:AK1525" si="628">IF($C1494=0,"-",Q1494/$C1494)</f>
        <v>1.3165318788790671E-3</v>
      </c>
      <c r="AL1494" s="2">
        <f t="shared" ref="AL1494:AL1525" si="629">IF($C1494=0,"-",R1494/$C1494)</f>
        <v>1.3165318788790671E-3</v>
      </c>
      <c r="AM1494" s="2">
        <f t="shared" ref="AM1494:AM1525" si="630">IF($C1494=0,"-",T1494/$C1494)</f>
        <v>5.642279480910288E-4</v>
      </c>
      <c r="AN1494" s="2">
        <f t="shared" ref="AN1494:AN1525" si="631">IF($C1494=0,"-",S1494/$C1494)</f>
        <v>2.4449877750611247E-3</v>
      </c>
      <c r="AP1494" t="s">
        <v>2723</v>
      </c>
      <c r="AQ1494" t="s">
        <v>2328</v>
      </c>
      <c r="AR1494">
        <v>4</v>
      </c>
      <c r="AT1494" s="93" t="s">
        <v>854</v>
      </c>
      <c r="AU1494" s="92" t="s">
        <v>1482</v>
      </c>
      <c r="AV1494" s="83" t="str">
        <f t="shared" ref="AV1494:AV1525" si="632">AT1494&amp;AU1494</f>
        <v>28065</v>
      </c>
      <c r="AX1494" s="7" t="s">
        <v>3753</v>
      </c>
    </row>
    <row r="1495" spans="1:50" hidden="1" outlineLevel="1">
      <c r="A1495" t="s">
        <v>1563</v>
      </c>
      <c r="B1495" t="s">
        <v>2328</v>
      </c>
      <c r="C1495" s="1">
        <f t="shared" si="621"/>
        <v>24340</v>
      </c>
      <c r="D1495" s="7">
        <f>RANK(N1495,(N1495:P1495,Q1495:AE1495))</f>
        <v>2</v>
      </c>
      <c r="E1495" s="7">
        <f>RANK(O1495,(N1495:P1495,Q1495:AE1495))</f>
        <v>1</v>
      </c>
      <c r="F1495" s="7">
        <f>IF(P1495&gt;0,RANK(P1495,(N1495:P1495,Q1495:AE1495)),0)</f>
        <v>3</v>
      </c>
      <c r="G1495" s="1">
        <f t="shared" si="622"/>
        <v>8628</v>
      </c>
      <c r="H1495" s="2">
        <f t="shared" si="623"/>
        <v>0.35447822514379623</v>
      </c>
      <c r="I1495" s="2"/>
      <c r="J1495" s="2">
        <f t="shared" si="624"/>
        <v>0.31688578471651602</v>
      </c>
      <c r="K1495" s="2">
        <f t="shared" si="625"/>
        <v>0.67136400986031219</v>
      </c>
      <c r="L1495" s="2">
        <f t="shared" si="626"/>
        <v>6.162695152013147E-3</v>
      </c>
      <c r="M1495" s="2">
        <f t="shared" si="627"/>
        <v>5.5875102711585864E-3</v>
      </c>
      <c r="N1495" s="1">
        <v>7713</v>
      </c>
      <c r="O1495" s="1">
        <v>16341</v>
      </c>
      <c r="P1495" s="1">
        <v>150</v>
      </c>
      <c r="Q1495" s="1">
        <v>89</v>
      </c>
      <c r="R1495" s="1">
        <v>20</v>
      </c>
      <c r="S1495" s="1">
        <v>17</v>
      </c>
      <c r="T1495" s="1">
        <v>4</v>
      </c>
      <c r="V1495" s="1">
        <v>6</v>
      </c>
      <c r="AG1495" s="7">
        <f>IF(Q1495&gt;0,RANK(Q1495,(N1495:P1495,Q1495:AE1495)),0)</f>
        <v>4</v>
      </c>
      <c r="AH1495" s="7">
        <f>IF(R1495&gt;0,RANK(R1495,(N1495:P1495,Q1495:AE1495)),0)</f>
        <v>5</v>
      </c>
      <c r="AI1495" s="7">
        <f>IF(T1495&gt;0,RANK(T1495,(N1495:P1495,Q1495:AE1495)),0)</f>
        <v>8</v>
      </c>
      <c r="AJ1495" s="7">
        <f>IF(S1495&gt;0,RANK(S1495,(N1495:P1495,Q1495:AE1495)),0)</f>
        <v>6</v>
      </c>
      <c r="AK1495" s="2">
        <f t="shared" si="628"/>
        <v>3.6565324568611341E-3</v>
      </c>
      <c r="AL1495" s="2">
        <f t="shared" si="629"/>
        <v>8.2169268693508624E-4</v>
      </c>
      <c r="AM1495" s="2">
        <f t="shared" si="630"/>
        <v>1.6433853738701725E-4</v>
      </c>
      <c r="AN1495" s="2">
        <f t="shared" si="631"/>
        <v>6.984387838948233E-4</v>
      </c>
      <c r="AP1495" t="s">
        <v>1563</v>
      </c>
      <c r="AQ1495" t="s">
        <v>2328</v>
      </c>
      <c r="AT1495" s="93" t="s">
        <v>854</v>
      </c>
      <c r="AU1495" s="92" t="s">
        <v>1483</v>
      </c>
      <c r="AV1495" s="83" t="str">
        <f t="shared" si="632"/>
        <v>28067</v>
      </c>
      <c r="AX1495" s="7" t="s">
        <v>3753</v>
      </c>
    </row>
    <row r="1496" spans="1:50" hidden="1" outlineLevel="1">
      <c r="A1496" t="s">
        <v>530</v>
      </c>
      <c r="B1496" t="s">
        <v>2328</v>
      </c>
      <c r="C1496" s="1">
        <f t="shared" si="621"/>
        <v>4261</v>
      </c>
      <c r="D1496" s="7">
        <f>RANK(N1496,(N1496:P1496,Q1496:AE1496))</f>
        <v>1</v>
      </c>
      <c r="E1496" s="7">
        <f>RANK(O1496,(N1496:P1496,Q1496:AE1496))</f>
        <v>2</v>
      </c>
      <c r="F1496" s="7">
        <f>IF(P1496&gt;0,RANK(P1496,(N1496:P1496,Q1496:AE1496)),0)</f>
        <v>3</v>
      </c>
      <c r="G1496" s="1">
        <f t="shared" si="622"/>
        <v>396</v>
      </c>
      <c r="H1496" s="2">
        <f t="shared" si="623"/>
        <v>9.2935930532738797E-2</v>
      </c>
      <c r="I1496" s="2"/>
      <c r="J1496" s="2">
        <f t="shared" si="624"/>
        <v>0.54236094813424074</v>
      </c>
      <c r="K1496" s="2">
        <f t="shared" si="625"/>
        <v>0.449425017601502</v>
      </c>
      <c r="L1496" s="2">
        <f t="shared" si="626"/>
        <v>4.2243604787608547E-3</v>
      </c>
      <c r="M1496" s="2">
        <f t="shared" si="627"/>
        <v>3.9896737854964092E-3</v>
      </c>
      <c r="N1496" s="1">
        <v>2311</v>
      </c>
      <c r="O1496" s="1">
        <v>1915</v>
      </c>
      <c r="P1496" s="1">
        <v>18</v>
      </c>
      <c r="Q1496" s="1">
        <v>6</v>
      </c>
      <c r="R1496" s="1">
        <v>4</v>
      </c>
      <c r="S1496" s="1">
        <v>3</v>
      </c>
      <c r="T1496" s="1">
        <v>2</v>
      </c>
      <c r="V1496" s="1">
        <v>2</v>
      </c>
      <c r="AG1496" s="7">
        <f>IF(Q1496&gt;0,RANK(Q1496,(N1496:P1496,Q1496:AE1496)),0)</f>
        <v>4</v>
      </c>
      <c r="AH1496" s="7">
        <f>IF(R1496&gt;0,RANK(R1496,(N1496:P1496,Q1496:AE1496)),0)</f>
        <v>5</v>
      </c>
      <c r="AI1496" s="7">
        <f>IF(T1496&gt;0,RANK(T1496,(N1496:P1496,Q1496:AE1496)),0)</f>
        <v>7</v>
      </c>
      <c r="AJ1496" s="7">
        <f>IF(S1496&gt;0,RANK(S1496,(N1496:P1496,Q1496:AE1496)),0)</f>
        <v>6</v>
      </c>
      <c r="AK1496" s="2">
        <f t="shared" si="628"/>
        <v>1.4081201595869514E-3</v>
      </c>
      <c r="AL1496" s="2">
        <f t="shared" si="629"/>
        <v>9.3874677305796764E-4</v>
      </c>
      <c r="AM1496" s="2">
        <f t="shared" si="630"/>
        <v>4.6937338652898382E-4</v>
      </c>
      <c r="AN1496" s="2">
        <f t="shared" si="631"/>
        <v>7.0406007979347571E-4</v>
      </c>
      <c r="AP1496" t="s">
        <v>530</v>
      </c>
      <c r="AQ1496" t="s">
        <v>2328</v>
      </c>
      <c r="AR1496">
        <v>3</v>
      </c>
      <c r="AT1496" s="93" t="s">
        <v>854</v>
      </c>
      <c r="AU1496" s="92" t="s">
        <v>1484</v>
      </c>
      <c r="AV1496" s="83" t="str">
        <f t="shared" si="632"/>
        <v>28069</v>
      </c>
      <c r="AX1496" s="7" t="s">
        <v>3753</v>
      </c>
    </row>
    <row r="1497" spans="1:50" hidden="1" outlineLevel="1">
      <c r="A1497" t="s">
        <v>763</v>
      </c>
      <c r="B1497" t="s">
        <v>2328</v>
      </c>
      <c r="C1497" s="1">
        <f t="shared" si="621"/>
        <v>12678</v>
      </c>
      <c r="D1497" s="7">
        <f>RANK(N1497,(N1497:P1497,Q1497:AE1497))</f>
        <v>2</v>
      </c>
      <c r="E1497" s="7">
        <f>RANK(O1497,(N1497:P1497,Q1497:AE1497))</f>
        <v>1</v>
      </c>
      <c r="F1497" s="7">
        <f>IF(P1497&gt;0,RANK(P1497,(N1497:P1497,Q1497:AE1497)),0)</f>
        <v>3</v>
      </c>
      <c r="G1497" s="1">
        <f t="shared" si="622"/>
        <v>1942</v>
      </c>
      <c r="H1497" s="2">
        <f t="shared" si="623"/>
        <v>0.15317873481621708</v>
      </c>
      <c r="I1497" s="2"/>
      <c r="J1497" s="2">
        <f t="shared" si="624"/>
        <v>0.40534784666351159</v>
      </c>
      <c r="K1497" s="2">
        <f t="shared" si="625"/>
        <v>0.55852658147972867</v>
      </c>
      <c r="L1497" s="2">
        <f t="shared" si="626"/>
        <v>3.0367565862123365E-2</v>
      </c>
      <c r="M1497" s="2">
        <f t="shared" si="627"/>
        <v>5.7580059946363213E-3</v>
      </c>
      <c r="N1497" s="1">
        <v>5139</v>
      </c>
      <c r="O1497" s="1">
        <v>7081</v>
      </c>
      <c r="P1497" s="1">
        <v>385</v>
      </c>
      <c r="Q1497" s="1">
        <v>26</v>
      </c>
      <c r="R1497" s="1">
        <v>37</v>
      </c>
      <c r="S1497" s="1">
        <v>6</v>
      </c>
      <c r="T1497" s="1">
        <v>3</v>
      </c>
      <c r="V1497" s="1">
        <v>1</v>
      </c>
      <c r="AG1497" s="7">
        <f>IF(Q1497&gt;0,RANK(Q1497,(N1497:P1497,Q1497:AE1497)),0)</f>
        <v>5</v>
      </c>
      <c r="AH1497" s="7">
        <f>IF(R1497&gt;0,RANK(R1497,(N1497:P1497,Q1497:AE1497)),0)</f>
        <v>4</v>
      </c>
      <c r="AI1497" s="7">
        <f>IF(T1497&gt;0,RANK(T1497,(N1497:P1497,Q1497:AE1497)),0)</f>
        <v>7</v>
      </c>
      <c r="AJ1497" s="7">
        <f>IF(S1497&gt;0,RANK(S1497,(N1497:P1497,Q1497:AE1497)),0)</f>
        <v>6</v>
      </c>
      <c r="AK1497" s="2">
        <f t="shared" si="628"/>
        <v>2.0507966556239155E-3</v>
      </c>
      <c r="AL1497" s="2">
        <f t="shared" si="629"/>
        <v>2.918441394541726E-3</v>
      </c>
      <c r="AM1497" s="2">
        <f t="shared" si="630"/>
        <v>2.3663038334122101E-4</v>
      </c>
      <c r="AN1497" s="2">
        <f t="shared" si="631"/>
        <v>4.7326076668244201E-4</v>
      </c>
      <c r="AP1497" t="s">
        <v>763</v>
      </c>
      <c r="AQ1497" t="s">
        <v>2328</v>
      </c>
      <c r="AR1497">
        <v>1</v>
      </c>
      <c r="AT1497" s="93" t="s">
        <v>854</v>
      </c>
      <c r="AU1497" s="92" t="s">
        <v>661</v>
      </c>
      <c r="AV1497" s="83" t="str">
        <f t="shared" si="632"/>
        <v>28071</v>
      </c>
      <c r="AX1497" s="7" t="s">
        <v>3753</v>
      </c>
    </row>
    <row r="1498" spans="1:50" hidden="1" outlineLevel="1">
      <c r="A1498" t="s">
        <v>2619</v>
      </c>
      <c r="B1498" t="s">
        <v>2328</v>
      </c>
      <c r="C1498" s="1">
        <f t="shared" si="621"/>
        <v>16602</v>
      </c>
      <c r="D1498" s="7">
        <f>RANK(N1498,(N1498:P1498,Q1498:AE1498))</f>
        <v>2</v>
      </c>
      <c r="E1498" s="7">
        <f>RANK(O1498,(N1498:P1498,Q1498:AE1498))</f>
        <v>1</v>
      </c>
      <c r="F1498" s="7">
        <f>IF(P1498&gt;0,RANK(P1498,(N1498:P1498,Q1498:AE1498)),0)</f>
        <v>3</v>
      </c>
      <c r="G1498" s="1">
        <f t="shared" si="622"/>
        <v>9317</v>
      </c>
      <c r="H1498" s="2">
        <f t="shared" si="623"/>
        <v>0.56119744609083244</v>
      </c>
      <c r="I1498" s="2"/>
      <c r="J1498" s="2">
        <f t="shared" si="624"/>
        <v>0.20949283218889289</v>
      </c>
      <c r="K1498" s="2">
        <f t="shared" si="625"/>
        <v>0.77069027827972536</v>
      </c>
      <c r="L1498" s="2">
        <f t="shared" si="626"/>
        <v>1.2769545837850862E-2</v>
      </c>
      <c r="M1498" s="2">
        <f t="shared" si="627"/>
        <v>7.0473436935308588E-3</v>
      </c>
      <c r="N1498" s="1">
        <v>3478</v>
      </c>
      <c r="O1498" s="1">
        <v>12795</v>
      </c>
      <c r="P1498" s="1">
        <v>212</v>
      </c>
      <c r="Q1498" s="1">
        <v>56</v>
      </c>
      <c r="R1498" s="1">
        <v>23</v>
      </c>
      <c r="S1498" s="1">
        <v>19</v>
      </c>
      <c r="T1498" s="1">
        <v>9</v>
      </c>
      <c r="V1498" s="1">
        <v>10</v>
      </c>
      <c r="AG1498" s="7">
        <f>IF(Q1498&gt;0,RANK(Q1498,(N1498:P1498,Q1498:AE1498)),0)</f>
        <v>4</v>
      </c>
      <c r="AH1498" s="7">
        <f>IF(R1498&gt;0,RANK(R1498,(N1498:P1498,Q1498:AE1498)),0)</f>
        <v>5</v>
      </c>
      <c r="AI1498" s="7">
        <f>IF(T1498&gt;0,RANK(T1498,(N1498:P1498,Q1498:AE1498)),0)</f>
        <v>8</v>
      </c>
      <c r="AJ1498" s="7">
        <f>IF(S1498&gt;0,RANK(S1498,(N1498:P1498,Q1498:AE1498)),0)</f>
        <v>6</v>
      </c>
      <c r="AK1498" s="2">
        <f t="shared" si="628"/>
        <v>3.3730875798096615E-3</v>
      </c>
      <c r="AL1498" s="2">
        <f t="shared" si="629"/>
        <v>1.3853752559932538E-3</v>
      </c>
      <c r="AM1498" s="2">
        <f t="shared" si="630"/>
        <v>5.4210336104083844E-4</v>
      </c>
      <c r="AN1498" s="2">
        <f t="shared" si="631"/>
        <v>1.1444404288639923E-3</v>
      </c>
      <c r="AP1498" t="s">
        <v>2619</v>
      </c>
      <c r="AQ1498" t="s">
        <v>2328</v>
      </c>
      <c r="AR1498">
        <v>5</v>
      </c>
      <c r="AT1498" s="93" t="s">
        <v>854</v>
      </c>
      <c r="AU1498" s="92" t="s">
        <v>662</v>
      </c>
      <c r="AV1498" s="83" t="str">
        <f t="shared" si="632"/>
        <v>28073</v>
      </c>
      <c r="AX1498" s="7" t="s">
        <v>3753</v>
      </c>
    </row>
    <row r="1499" spans="1:50" hidden="1" outlineLevel="1">
      <c r="A1499" t="s">
        <v>2843</v>
      </c>
      <c r="B1499" t="s">
        <v>2328</v>
      </c>
      <c r="C1499" s="1">
        <f t="shared" si="621"/>
        <v>25970</v>
      </c>
      <c r="D1499" s="7">
        <f>RANK(N1499,(N1499:P1499,Q1499:AE1499))</f>
        <v>2</v>
      </c>
      <c r="E1499" s="7">
        <f>RANK(O1499,(N1499:P1499,Q1499:AE1499))</f>
        <v>1</v>
      </c>
      <c r="F1499" s="7">
        <f>IF(P1499&gt;0,RANK(P1499,(N1499:P1499,Q1499:AE1499)),0)</f>
        <v>3</v>
      </c>
      <c r="G1499" s="1">
        <f t="shared" si="622"/>
        <v>8903</v>
      </c>
      <c r="H1499" s="2">
        <f t="shared" si="623"/>
        <v>0.34281863688871778</v>
      </c>
      <c r="I1499" s="2"/>
      <c r="J1499" s="2">
        <f t="shared" si="624"/>
        <v>0.32391220639199075</v>
      </c>
      <c r="K1499" s="2">
        <f t="shared" si="625"/>
        <v>0.66673084328070853</v>
      </c>
      <c r="L1499" s="2">
        <f t="shared" si="626"/>
        <v>6.1609549480169425E-3</v>
      </c>
      <c r="M1499" s="2">
        <f t="shared" si="627"/>
        <v>3.1959953792837191E-3</v>
      </c>
      <c r="N1499" s="1">
        <v>8412</v>
      </c>
      <c r="O1499" s="1">
        <v>17315</v>
      </c>
      <c r="P1499" s="1">
        <v>160</v>
      </c>
      <c r="Q1499" s="1">
        <v>37</v>
      </c>
      <c r="R1499" s="1">
        <v>34</v>
      </c>
      <c r="S1499" s="1">
        <v>5</v>
      </c>
      <c r="T1499" s="1">
        <v>4</v>
      </c>
      <c r="V1499" s="1">
        <v>3</v>
      </c>
      <c r="AG1499" s="7">
        <f>IF(Q1499&gt;0,RANK(Q1499,(N1499:P1499,Q1499:AE1499)),0)</f>
        <v>4</v>
      </c>
      <c r="AH1499" s="7">
        <f>IF(R1499&gt;0,RANK(R1499,(N1499:P1499,Q1499:AE1499)),0)</f>
        <v>5</v>
      </c>
      <c r="AI1499" s="7">
        <f>IF(T1499&gt;0,RANK(T1499,(N1499:P1499,Q1499:AE1499)),0)</f>
        <v>7</v>
      </c>
      <c r="AJ1499" s="7">
        <f>IF(S1499&gt;0,RANK(S1499,(N1499:P1499,Q1499:AE1499)),0)</f>
        <v>6</v>
      </c>
      <c r="AK1499" s="2">
        <f t="shared" si="628"/>
        <v>1.4247208317289179E-3</v>
      </c>
      <c r="AL1499" s="2">
        <f t="shared" si="629"/>
        <v>1.3092029264536002E-3</v>
      </c>
      <c r="AM1499" s="2">
        <f t="shared" si="630"/>
        <v>1.5402387370042357E-4</v>
      </c>
      <c r="AN1499" s="2">
        <f t="shared" si="631"/>
        <v>1.9252984212552945E-4</v>
      </c>
      <c r="AP1499" t="s">
        <v>2843</v>
      </c>
      <c r="AQ1499" t="s">
        <v>2328</v>
      </c>
      <c r="AR1499">
        <v>3</v>
      </c>
      <c r="AT1499" s="93" t="s">
        <v>854</v>
      </c>
      <c r="AU1499" s="92" t="s">
        <v>663</v>
      </c>
      <c r="AV1499" s="83" t="str">
        <f t="shared" si="632"/>
        <v>28075</v>
      </c>
      <c r="AX1499" s="7" t="s">
        <v>3753</v>
      </c>
    </row>
    <row r="1500" spans="1:50" hidden="1" outlineLevel="1">
      <c r="A1500" t="s">
        <v>3054</v>
      </c>
      <c r="B1500" t="s">
        <v>2328</v>
      </c>
      <c r="C1500" s="1">
        <f t="shared" si="621"/>
        <v>6587</v>
      </c>
      <c r="D1500" s="7">
        <f>RANK(N1500,(N1500:P1500,Q1500:AE1500))</f>
        <v>2</v>
      </c>
      <c r="E1500" s="7">
        <f>RANK(O1500,(N1500:P1500,Q1500:AE1500))</f>
        <v>1</v>
      </c>
      <c r="F1500" s="7">
        <f>IF(P1500&gt;0,RANK(P1500,(N1500:P1500,Q1500:AE1500)),0)</f>
        <v>3</v>
      </c>
      <c r="G1500" s="1">
        <f t="shared" si="622"/>
        <v>833</v>
      </c>
      <c r="H1500" s="2">
        <f t="shared" si="623"/>
        <v>0.12646121147715197</v>
      </c>
      <c r="I1500" s="2"/>
      <c r="J1500" s="2">
        <f t="shared" si="624"/>
        <v>0.43130408380142704</v>
      </c>
      <c r="K1500" s="2">
        <f t="shared" si="625"/>
        <v>0.55776529527857899</v>
      </c>
      <c r="L1500" s="2">
        <f t="shared" si="626"/>
        <v>4.858053742219523E-3</v>
      </c>
      <c r="M1500" s="2">
        <f t="shared" si="627"/>
        <v>6.0725671777744489E-3</v>
      </c>
      <c r="N1500" s="1">
        <v>2841</v>
      </c>
      <c r="O1500" s="1">
        <v>3674</v>
      </c>
      <c r="P1500" s="1">
        <v>32</v>
      </c>
      <c r="Q1500" s="1">
        <v>18</v>
      </c>
      <c r="R1500" s="1">
        <v>6</v>
      </c>
      <c r="S1500" s="1">
        <v>6</v>
      </c>
      <c r="T1500" s="1">
        <v>1</v>
      </c>
      <c r="V1500" s="1">
        <v>9</v>
      </c>
      <c r="AG1500" s="7">
        <f>IF(Q1500&gt;0,RANK(Q1500,(N1500:P1500,Q1500:AE1500)),0)</f>
        <v>4</v>
      </c>
      <c r="AH1500" s="7">
        <f>IF(R1500&gt;0,RANK(R1500,(N1500:P1500,Q1500:AE1500)),0)</f>
        <v>6</v>
      </c>
      <c r="AI1500" s="7">
        <f>IF(T1500&gt;0,RANK(T1500,(N1500:P1500,Q1500:AE1500)),0)</f>
        <v>8</v>
      </c>
      <c r="AJ1500" s="7">
        <f>IF(S1500&gt;0,RANK(S1500,(N1500:P1500,Q1500:AE1500)),0)</f>
        <v>6</v>
      </c>
      <c r="AK1500" s="2">
        <f t="shared" si="628"/>
        <v>2.7326552299984817E-3</v>
      </c>
      <c r="AL1500" s="2">
        <f t="shared" si="629"/>
        <v>9.1088507666616057E-4</v>
      </c>
      <c r="AM1500" s="2">
        <f t="shared" si="630"/>
        <v>1.5181417944436009E-4</v>
      </c>
      <c r="AN1500" s="2">
        <f t="shared" si="631"/>
        <v>9.1088507666616057E-4</v>
      </c>
      <c r="AP1500" t="s">
        <v>3054</v>
      </c>
      <c r="AQ1500" t="s">
        <v>2328</v>
      </c>
      <c r="AR1500">
        <v>4</v>
      </c>
      <c r="AT1500" s="93" t="s">
        <v>854</v>
      </c>
      <c r="AU1500" s="92" t="s">
        <v>664</v>
      </c>
      <c r="AV1500" s="83" t="str">
        <f t="shared" si="632"/>
        <v>28077</v>
      </c>
      <c r="AX1500" s="7" t="s">
        <v>3753</v>
      </c>
    </row>
    <row r="1501" spans="1:50" hidden="1" outlineLevel="1">
      <c r="A1501" t="s">
        <v>2730</v>
      </c>
      <c r="B1501" t="s">
        <v>2328</v>
      </c>
      <c r="C1501" s="1">
        <f t="shared" si="621"/>
        <v>6952</v>
      </c>
      <c r="D1501" s="7">
        <f>RANK(N1501,(N1501:P1501,Q1501:AE1501))</f>
        <v>2</v>
      </c>
      <c r="E1501" s="7">
        <f>RANK(O1501,(N1501:P1501,Q1501:AE1501))</f>
        <v>1</v>
      </c>
      <c r="F1501" s="7">
        <f>IF(P1501&gt;0,RANK(P1501,(N1501:P1501,Q1501:AE1501)),0)</f>
        <v>3</v>
      </c>
      <c r="G1501" s="1">
        <f t="shared" si="622"/>
        <v>1321</v>
      </c>
      <c r="H1501" s="2">
        <f t="shared" si="623"/>
        <v>0.19001726121979287</v>
      </c>
      <c r="I1501" s="2"/>
      <c r="J1501" s="2">
        <f t="shared" si="624"/>
        <v>0.40175489067894132</v>
      </c>
      <c r="K1501" s="2">
        <f t="shared" si="625"/>
        <v>0.59177215189873422</v>
      </c>
      <c r="L1501" s="2">
        <f t="shared" si="626"/>
        <v>2.8768699654775605E-3</v>
      </c>
      <c r="M1501" s="2">
        <f t="shared" si="627"/>
        <v>3.5960874568468941E-3</v>
      </c>
      <c r="N1501" s="1">
        <v>2793</v>
      </c>
      <c r="O1501" s="1">
        <v>4114</v>
      </c>
      <c r="P1501" s="1">
        <v>20</v>
      </c>
      <c r="Q1501" s="1">
        <v>12</v>
      </c>
      <c r="R1501" s="1">
        <v>6</v>
      </c>
      <c r="S1501" s="1">
        <v>4</v>
      </c>
      <c r="T1501" s="1">
        <v>2</v>
      </c>
      <c r="V1501" s="1">
        <v>1</v>
      </c>
      <c r="AG1501" s="7">
        <f>IF(Q1501&gt;0,RANK(Q1501,(N1501:P1501,Q1501:AE1501)),0)</f>
        <v>4</v>
      </c>
      <c r="AH1501" s="7">
        <f>IF(R1501&gt;0,RANK(R1501,(N1501:P1501,Q1501:AE1501)),0)</f>
        <v>5</v>
      </c>
      <c r="AI1501" s="7">
        <f>IF(T1501&gt;0,RANK(T1501,(N1501:P1501,Q1501:AE1501)),0)</f>
        <v>7</v>
      </c>
      <c r="AJ1501" s="7">
        <f>IF(S1501&gt;0,RANK(S1501,(N1501:P1501,Q1501:AE1501)),0)</f>
        <v>6</v>
      </c>
      <c r="AK1501" s="2">
        <f t="shared" si="628"/>
        <v>1.7261219792865361E-3</v>
      </c>
      <c r="AL1501" s="2">
        <f t="shared" si="629"/>
        <v>8.6306098964326807E-4</v>
      </c>
      <c r="AM1501" s="2">
        <f t="shared" si="630"/>
        <v>2.8768699654775604E-4</v>
      </c>
      <c r="AN1501" s="2">
        <f t="shared" si="631"/>
        <v>5.7537399309551208E-4</v>
      </c>
      <c r="AP1501" t="s">
        <v>2730</v>
      </c>
      <c r="AQ1501" t="s">
        <v>2328</v>
      </c>
      <c r="AT1501" s="93" t="s">
        <v>854</v>
      </c>
      <c r="AU1501" s="92" t="s">
        <v>665</v>
      </c>
      <c r="AV1501" s="83" t="str">
        <f t="shared" si="632"/>
        <v>28079</v>
      </c>
      <c r="AX1501" s="7" t="s">
        <v>3753</v>
      </c>
    </row>
    <row r="1502" spans="1:50" hidden="1" outlineLevel="1">
      <c r="A1502" t="s">
        <v>3055</v>
      </c>
      <c r="B1502" t="s">
        <v>2328</v>
      </c>
      <c r="C1502" s="1">
        <f t="shared" si="621"/>
        <v>25094</v>
      </c>
      <c r="D1502" s="7">
        <f>RANK(N1502,(N1502:P1502,Q1502:AE1502))</f>
        <v>2</v>
      </c>
      <c r="E1502" s="7">
        <f>RANK(O1502,(N1502:P1502,Q1502:AE1502))</f>
        <v>1</v>
      </c>
      <c r="F1502" s="7">
        <f>IF(P1502&gt;0,RANK(P1502,(N1502:P1502,Q1502:AE1502)),0)</f>
        <v>3</v>
      </c>
      <c r="G1502" s="1">
        <f t="shared" si="622"/>
        <v>6409</v>
      </c>
      <c r="H1502" s="2">
        <f t="shared" si="623"/>
        <v>0.25539969713875826</v>
      </c>
      <c r="I1502" s="2"/>
      <c r="J1502" s="2">
        <f t="shared" si="624"/>
        <v>0.36431019367179407</v>
      </c>
      <c r="K1502" s="2">
        <f t="shared" si="625"/>
        <v>0.61970989081055228</v>
      </c>
      <c r="L1502" s="2">
        <f t="shared" si="626"/>
        <v>9.5640392125607709E-3</v>
      </c>
      <c r="M1502" s="2">
        <f t="shared" si="627"/>
        <v>6.4158763050928824E-3</v>
      </c>
      <c r="N1502" s="1">
        <v>9142</v>
      </c>
      <c r="O1502" s="1">
        <v>15551</v>
      </c>
      <c r="P1502" s="1">
        <v>240</v>
      </c>
      <c r="Q1502" s="1">
        <v>84</v>
      </c>
      <c r="R1502" s="1">
        <v>29</v>
      </c>
      <c r="S1502" s="1">
        <v>24</v>
      </c>
      <c r="T1502" s="1">
        <v>8</v>
      </c>
      <c r="V1502" s="1">
        <v>16</v>
      </c>
      <c r="AG1502" s="7">
        <f>IF(Q1502&gt;0,RANK(Q1502,(N1502:P1502,Q1502:AE1502)),0)</f>
        <v>4</v>
      </c>
      <c r="AH1502" s="7">
        <f>IF(R1502&gt;0,RANK(R1502,(N1502:P1502,Q1502:AE1502)),0)</f>
        <v>5</v>
      </c>
      <c r="AI1502" s="7">
        <f>IF(T1502&gt;0,RANK(T1502,(N1502:P1502,Q1502:AE1502)),0)</f>
        <v>8</v>
      </c>
      <c r="AJ1502" s="7">
        <f>IF(S1502&gt;0,RANK(S1502,(N1502:P1502,Q1502:AE1502)),0)</f>
        <v>6</v>
      </c>
      <c r="AK1502" s="2">
        <f t="shared" si="628"/>
        <v>3.34741372439627E-3</v>
      </c>
      <c r="AL1502" s="2">
        <f t="shared" si="629"/>
        <v>1.1556547381844267E-3</v>
      </c>
      <c r="AM1502" s="2">
        <f t="shared" si="630"/>
        <v>3.1880130708535905E-4</v>
      </c>
      <c r="AN1502" s="2">
        <f t="shared" si="631"/>
        <v>9.5640392125607716E-4</v>
      </c>
      <c r="AP1502" t="s">
        <v>3055</v>
      </c>
      <c r="AQ1502" t="s">
        <v>2328</v>
      </c>
      <c r="AR1502">
        <v>1</v>
      </c>
      <c r="AT1502" s="93" t="s">
        <v>854</v>
      </c>
      <c r="AU1502" s="92" t="s">
        <v>666</v>
      </c>
      <c r="AV1502" s="83" t="str">
        <f t="shared" si="632"/>
        <v>28081</v>
      </c>
      <c r="AX1502" s="7" t="s">
        <v>3753</v>
      </c>
    </row>
    <row r="1503" spans="1:50" hidden="1" outlineLevel="1">
      <c r="A1503" t="s">
        <v>3568</v>
      </c>
      <c r="B1503" t="s">
        <v>2328</v>
      </c>
      <c r="C1503" s="1">
        <f t="shared" si="621"/>
        <v>11276</v>
      </c>
      <c r="D1503" s="7">
        <f>RANK(N1503,(N1503:P1503,Q1503:AE1503))</f>
        <v>1</v>
      </c>
      <c r="E1503" s="7">
        <f>RANK(O1503,(N1503:P1503,Q1503:AE1503))</f>
        <v>2</v>
      </c>
      <c r="F1503" s="7">
        <f>IF(P1503&gt;0,RANK(P1503,(N1503:P1503,Q1503:AE1503)),0)</f>
        <v>5</v>
      </c>
      <c r="G1503" s="1">
        <f t="shared" si="622"/>
        <v>1775</v>
      </c>
      <c r="H1503" s="2">
        <f t="shared" si="623"/>
        <v>0.15741397658744236</v>
      </c>
      <c r="I1503" s="2"/>
      <c r="J1503" s="2">
        <f t="shared" si="624"/>
        <v>0.56766583894998224</v>
      </c>
      <c r="K1503" s="2">
        <f t="shared" si="625"/>
        <v>0.41025186236253991</v>
      </c>
      <c r="L1503" s="2">
        <f t="shared" si="626"/>
        <v>3.8134090102873359E-3</v>
      </c>
      <c r="M1503" s="2">
        <f t="shared" si="627"/>
        <v>1.8268889677190515E-2</v>
      </c>
      <c r="N1503" s="1">
        <v>6401</v>
      </c>
      <c r="O1503" s="1">
        <v>4626</v>
      </c>
      <c r="P1503" s="1">
        <v>43</v>
      </c>
      <c r="Q1503" s="1">
        <v>44</v>
      </c>
      <c r="R1503" s="1">
        <v>31</v>
      </c>
      <c r="S1503" s="1">
        <v>99</v>
      </c>
      <c r="T1503" s="1">
        <v>12</v>
      </c>
      <c r="V1503" s="1">
        <v>20</v>
      </c>
      <c r="AG1503" s="7">
        <f>IF(Q1503&gt;0,RANK(Q1503,(N1503:P1503,Q1503:AE1503)),0)</f>
        <v>4</v>
      </c>
      <c r="AH1503" s="7">
        <f>IF(R1503&gt;0,RANK(R1503,(N1503:P1503,Q1503:AE1503)),0)</f>
        <v>6</v>
      </c>
      <c r="AI1503" s="7">
        <f>IF(T1503&gt;0,RANK(T1503,(N1503:P1503,Q1503:AE1503)),0)</f>
        <v>8</v>
      </c>
      <c r="AJ1503" s="7">
        <f>IF(S1503&gt;0,RANK(S1503,(N1503:P1503,Q1503:AE1503)),0)</f>
        <v>3</v>
      </c>
      <c r="AK1503" s="2">
        <f t="shared" si="628"/>
        <v>3.9020929407591345E-3</v>
      </c>
      <c r="AL1503" s="2">
        <f t="shared" si="629"/>
        <v>2.7492018446257536E-3</v>
      </c>
      <c r="AM1503" s="2">
        <f t="shared" si="630"/>
        <v>1.0642071656615821E-3</v>
      </c>
      <c r="AN1503" s="2">
        <f t="shared" si="631"/>
        <v>8.7797091167080531E-3</v>
      </c>
      <c r="AP1503" t="s">
        <v>3568</v>
      </c>
      <c r="AQ1503" t="s">
        <v>2328</v>
      </c>
      <c r="AR1503">
        <v>2</v>
      </c>
      <c r="AT1503" s="93" t="s">
        <v>854</v>
      </c>
      <c r="AU1503" s="92" t="s">
        <v>667</v>
      </c>
      <c r="AV1503" s="83" t="str">
        <f t="shared" si="632"/>
        <v>28083</v>
      </c>
      <c r="AX1503" s="7" t="s">
        <v>3753</v>
      </c>
    </row>
    <row r="1504" spans="1:50" hidden="1" outlineLevel="1">
      <c r="A1504" t="s">
        <v>2054</v>
      </c>
      <c r="B1504" t="s">
        <v>2328</v>
      </c>
      <c r="C1504" s="1">
        <f t="shared" si="621"/>
        <v>13000</v>
      </c>
      <c r="D1504" s="7">
        <f>RANK(N1504,(N1504:P1504,Q1504:AE1504))</f>
        <v>2</v>
      </c>
      <c r="E1504" s="7">
        <f>RANK(O1504,(N1504:P1504,Q1504:AE1504))</f>
        <v>1</v>
      </c>
      <c r="F1504" s="7">
        <f>IF(P1504&gt;0,RANK(P1504,(N1504:P1504,Q1504:AE1504)),0)</f>
        <v>3</v>
      </c>
      <c r="G1504" s="1">
        <f t="shared" si="622"/>
        <v>4182</v>
      </c>
      <c r="H1504" s="2">
        <f t="shared" si="623"/>
        <v>0.32169230769230767</v>
      </c>
      <c r="I1504" s="2"/>
      <c r="J1504" s="2">
        <f t="shared" si="624"/>
        <v>0.33523076923076922</v>
      </c>
      <c r="K1504" s="2">
        <f t="shared" si="625"/>
        <v>0.65692307692307694</v>
      </c>
      <c r="L1504" s="2">
        <f t="shared" si="626"/>
        <v>4.6153846153846158E-3</v>
      </c>
      <c r="M1504" s="2">
        <f t="shared" si="627"/>
        <v>3.2307692307692202E-3</v>
      </c>
      <c r="N1504" s="1">
        <v>4358</v>
      </c>
      <c r="O1504" s="1">
        <v>8540</v>
      </c>
      <c r="P1504" s="1">
        <v>60</v>
      </c>
      <c r="Q1504" s="1">
        <v>16</v>
      </c>
      <c r="R1504" s="1">
        <v>8</v>
      </c>
      <c r="S1504" s="1">
        <v>7</v>
      </c>
      <c r="T1504" s="1">
        <v>3</v>
      </c>
      <c r="V1504" s="1">
        <v>8</v>
      </c>
      <c r="AG1504" s="7">
        <f>IF(Q1504&gt;0,RANK(Q1504,(N1504:P1504,Q1504:AE1504)),0)</f>
        <v>4</v>
      </c>
      <c r="AH1504" s="7">
        <f>IF(R1504&gt;0,RANK(R1504,(N1504:P1504,Q1504:AE1504)),0)</f>
        <v>5</v>
      </c>
      <c r="AI1504" s="7">
        <f>IF(T1504&gt;0,RANK(T1504,(N1504:P1504,Q1504:AE1504)),0)</f>
        <v>8</v>
      </c>
      <c r="AJ1504" s="7">
        <f>IF(S1504&gt;0,RANK(S1504,(N1504:P1504,Q1504:AE1504)),0)</f>
        <v>7</v>
      </c>
      <c r="AK1504" s="2">
        <f t="shared" si="628"/>
        <v>1.2307692307692308E-3</v>
      </c>
      <c r="AL1504" s="2">
        <f t="shared" si="629"/>
        <v>6.1538461538461541E-4</v>
      </c>
      <c r="AM1504" s="2">
        <f t="shared" si="630"/>
        <v>2.3076923076923076E-4</v>
      </c>
      <c r="AN1504" s="2">
        <f t="shared" si="631"/>
        <v>5.3846153846153844E-4</v>
      </c>
      <c r="AP1504" t="s">
        <v>2054</v>
      </c>
      <c r="AQ1504" t="s">
        <v>2328</v>
      </c>
      <c r="AR1504">
        <v>4</v>
      </c>
      <c r="AT1504" s="93" t="s">
        <v>854</v>
      </c>
      <c r="AU1504" s="92" t="s">
        <v>668</v>
      </c>
      <c r="AV1504" s="83" t="str">
        <f t="shared" si="632"/>
        <v>28085</v>
      </c>
      <c r="AX1504" s="7" t="s">
        <v>3753</v>
      </c>
    </row>
    <row r="1505" spans="1:50" hidden="1" outlineLevel="1">
      <c r="A1505" t="s">
        <v>2851</v>
      </c>
      <c r="B1505" t="s">
        <v>2328</v>
      </c>
      <c r="C1505" s="1">
        <f t="shared" si="621"/>
        <v>19230</v>
      </c>
      <c r="D1505" s="7">
        <f>RANK(N1505,(N1505:P1505,Q1505:AE1505))</f>
        <v>2</v>
      </c>
      <c r="E1505" s="7">
        <f>RANK(O1505,(N1505:P1505,Q1505:AE1505))</f>
        <v>1</v>
      </c>
      <c r="F1505" s="7">
        <f>IF(P1505&gt;0,RANK(P1505,(N1505:P1505,Q1505:AE1505)),0)</f>
        <v>3</v>
      </c>
      <c r="G1505" s="1">
        <f t="shared" si="622"/>
        <v>3867</v>
      </c>
      <c r="H1505" s="2">
        <f t="shared" si="623"/>
        <v>0.20109204368174727</v>
      </c>
      <c r="I1505" s="2"/>
      <c r="J1505" s="2">
        <f t="shared" si="624"/>
        <v>0.39193967758710346</v>
      </c>
      <c r="K1505" s="2">
        <f t="shared" si="625"/>
        <v>0.59303172126885073</v>
      </c>
      <c r="L1505" s="2">
        <f t="shared" si="626"/>
        <v>8.944357774310973E-3</v>
      </c>
      <c r="M1505" s="2">
        <f t="shared" si="627"/>
        <v>6.0842433697348326E-3</v>
      </c>
      <c r="N1505" s="1">
        <v>7537</v>
      </c>
      <c r="O1505" s="1">
        <v>11404</v>
      </c>
      <c r="P1505" s="1">
        <v>172</v>
      </c>
      <c r="Q1505" s="1">
        <v>43</v>
      </c>
      <c r="R1505" s="1">
        <v>42</v>
      </c>
      <c r="S1505" s="1">
        <v>18</v>
      </c>
      <c r="T1505" s="1">
        <v>10</v>
      </c>
      <c r="V1505" s="1">
        <v>4</v>
      </c>
      <c r="AG1505" s="7">
        <f>IF(Q1505&gt;0,RANK(Q1505,(N1505:P1505,Q1505:AE1505)),0)</f>
        <v>4</v>
      </c>
      <c r="AH1505" s="7">
        <f>IF(R1505&gt;0,RANK(R1505,(N1505:P1505,Q1505:AE1505)),0)</f>
        <v>5</v>
      </c>
      <c r="AI1505" s="7">
        <f>IF(T1505&gt;0,RANK(T1505,(N1505:P1505,Q1505:AE1505)),0)</f>
        <v>7</v>
      </c>
      <c r="AJ1505" s="7">
        <f>IF(S1505&gt;0,RANK(S1505,(N1505:P1505,Q1505:AE1505)),0)</f>
        <v>6</v>
      </c>
      <c r="AK1505" s="2">
        <f t="shared" si="628"/>
        <v>2.2360894435777432E-3</v>
      </c>
      <c r="AL1505" s="2">
        <f t="shared" si="629"/>
        <v>2.1840873634945399E-3</v>
      </c>
      <c r="AM1505" s="2">
        <f t="shared" si="630"/>
        <v>5.2002080083203334E-4</v>
      </c>
      <c r="AN1505" s="2">
        <f t="shared" si="631"/>
        <v>9.3603744149765996E-4</v>
      </c>
      <c r="AP1505" t="s">
        <v>2851</v>
      </c>
      <c r="AQ1505" t="s">
        <v>2328</v>
      </c>
      <c r="AR1505">
        <v>3</v>
      </c>
      <c r="AT1505" s="93" t="s">
        <v>854</v>
      </c>
      <c r="AU1505" s="92" t="s">
        <v>91</v>
      </c>
      <c r="AV1505" s="83" t="str">
        <f t="shared" si="632"/>
        <v>28087</v>
      </c>
      <c r="AX1505" s="7" t="s">
        <v>3753</v>
      </c>
    </row>
    <row r="1506" spans="1:50" hidden="1" outlineLevel="1">
      <c r="A1506" t="s">
        <v>1920</v>
      </c>
      <c r="B1506" t="s">
        <v>2328</v>
      </c>
      <c r="C1506" s="1">
        <f t="shared" si="621"/>
        <v>29859</v>
      </c>
      <c r="D1506" s="7">
        <f>RANK(N1506,(N1506:P1506,Q1506:AE1506))</f>
        <v>2</v>
      </c>
      <c r="E1506" s="7">
        <f>RANK(O1506,(N1506:P1506,Q1506:AE1506))</f>
        <v>1</v>
      </c>
      <c r="F1506" s="7">
        <f>IF(P1506&gt;0,RANK(P1506,(N1506:P1506,Q1506:AE1506)),0)</f>
        <v>3</v>
      </c>
      <c r="G1506" s="1">
        <f t="shared" si="622"/>
        <v>8693</v>
      </c>
      <c r="H1506" s="2">
        <f t="shared" si="623"/>
        <v>0.29113500117217589</v>
      </c>
      <c r="I1506" s="2"/>
      <c r="J1506" s="2">
        <f t="shared" si="624"/>
        <v>0.34883954586556815</v>
      </c>
      <c r="K1506" s="2">
        <f t="shared" si="625"/>
        <v>0.63997454703774403</v>
      </c>
      <c r="L1506" s="2">
        <f t="shared" si="626"/>
        <v>7.3344720184868881E-3</v>
      </c>
      <c r="M1506" s="2">
        <f t="shared" si="627"/>
        <v>3.8514350782008757E-3</v>
      </c>
      <c r="N1506" s="1">
        <v>10416</v>
      </c>
      <c r="O1506" s="1">
        <v>19109</v>
      </c>
      <c r="P1506" s="1">
        <v>219</v>
      </c>
      <c r="Q1506" s="1">
        <v>27</v>
      </c>
      <c r="R1506" s="1">
        <v>58</v>
      </c>
      <c r="S1506" s="1">
        <v>17</v>
      </c>
      <c r="T1506" s="1">
        <v>4</v>
      </c>
      <c r="V1506" s="1">
        <v>9</v>
      </c>
      <c r="AG1506" s="7">
        <f>IF(Q1506&gt;0,RANK(Q1506,(N1506:P1506,Q1506:AE1506)),0)</f>
        <v>5</v>
      </c>
      <c r="AH1506" s="7">
        <f>IF(R1506&gt;0,RANK(R1506,(N1506:P1506,Q1506:AE1506)),0)</f>
        <v>4</v>
      </c>
      <c r="AI1506" s="7">
        <f>IF(T1506&gt;0,RANK(T1506,(N1506:P1506,Q1506:AE1506)),0)</f>
        <v>8</v>
      </c>
      <c r="AJ1506" s="7">
        <f>IF(S1506&gt;0,RANK(S1506,(N1506:P1506,Q1506:AE1506)),0)</f>
        <v>6</v>
      </c>
      <c r="AK1506" s="2">
        <f t="shared" si="628"/>
        <v>9.0424997488194512E-4</v>
      </c>
      <c r="AL1506" s="2">
        <f t="shared" si="629"/>
        <v>1.9424629090056599E-3</v>
      </c>
      <c r="AM1506" s="2">
        <f t="shared" si="630"/>
        <v>1.3396295924176965E-4</v>
      </c>
      <c r="AN1506" s="2">
        <f t="shared" si="631"/>
        <v>5.6934257677752106E-4</v>
      </c>
      <c r="AP1506" t="s">
        <v>1920</v>
      </c>
      <c r="AQ1506" t="s">
        <v>2328</v>
      </c>
      <c r="AT1506" s="93" t="s">
        <v>854</v>
      </c>
      <c r="AU1506" s="92" t="s">
        <v>92</v>
      </c>
      <c r="AV1506" s="83" t="str">
        <f t="shared" si="632"/>
        <v>28089</v>
      </c>
      <c r="AX1506" s="7" t="s">
        <v>3753</v>
      </c>
    </row>
    <row r="1507" spans="1:50" hidden="1" outlineLevel="1">
      <c r="A1507" t="s">
        <v>946</v>
      </c>
      <c r="B1507" t="s">
        <v>2328</v>
      </c>
      <c r="C1507" s="1">
        <f t="shared" si="621"/>
        <v>10998</v>
      </c>
      <c r="D1507" s="7">
        <f>RANK(N1507,(N1507:P1507,Q1507:AE1507))</f>
        <v>2</v>
      </c>
      <c r="E1507" s="7">
        <f>RANK(O1507,(N1507:P1507,Q1507:AE1507))</f>
        <v>1</v>
      </c>
      <c r="F1507" s="7">
        <f>IF(P1507&gt;0,RANK(P1507,(N1507:P1507,Q1507:AE1507)),0)</f>
        <v>3</v>
      </c>
      <c r="G1507" s="1">
        <f t="shared" si="622"/>
        <v>2682</v>
      </c>
      <c r="H1507" s="2">
        <f t="shared" si="623"/>
        <v>0.24386252045826515</v>
      </c>
      <c r="I1507" s="2"/>
      <c r="J1507" s="2">
        <f t="shared" si="624"/>
        <v>0.37406801236588472</v>
      </c>
      <c r="K1507" s="2">
        <f t="shared" si="625"/>
        <v>0.61793053282414989</v>
      </c>
      <c r="L1507" s="2">
        <f t="shared" si="626"/>
        <v>5.2736861247499548E-3</v>
      </c>
      <c r="M1507" s="2">
        <f t="shared" si="627"/>
        <v>2.7277686852154367E-3</v>
      </c>
      <c r="N1507" s="1">
        <v>4114</v>
      </c>
      <c r="O1507" s="1">
        <v>6796</v>
      </c>
      <c r="P1507" s="1">
        <v>58</v>
      </c>
      <c r="Q1507" s="1">
        <v>18</v>
      </c>
      <c r="R1507" s="1">
        <v>3</v>
      </c>
      <c r="S1507" s="1">
        <v>7</v>
      </c>
      <c r="T1507" s="1">
        <v>1</v>
      </c>
      <c r="V1507" s="1">
        <v>1</v>
      </c>
      <c r="AG1507" s="7">
        <f>IF(Q1507&gt;0,RANK(Q1507,(N1507:P1507,Q1507:AE1507)),0)</f>
        <v>4</v>
      </c>
      <c r="AH1507" s="7">
        <f>IF(R1507&gt;0,RANK(R1507,(N1507:P1507,Q1507:AE1507)),0)</f>
        <v>6</v>
      </c>
      <c r="AI1507" s="7">
        <f>IF(T1507&gt;0,RANK(T1507,(N1507:P1507,Q1507:AE1507)),0)</f>
        <v>7</v>
      </c>
      <c r="AJ1507" s="7">
        <f>IF(S1507&gt;0,RANK(S1507,(N1507:P1507,Q1507:AE1507)),0)</f>
        <v>5</v>
      </c>
      <c r="AK1507" s="2">
        <f t="shared" si="628"/>
        <v>1.6366612111292963E-3</v>
      </c>
      <c r="AL1507" s="2">
        <f t="shared" si="629"/>
        <v>2.7277686852154935E-4</v>
      </c>
      <c r="AM1507" s="2">
        <f t="shared" si="630"/>
        <v>9.0925622840516454E-5</v>
      </c>
      <c r="AN1507" s="2">
        <f t="shared" si="631"/>
        <v>6.3647935988361522E-4</v>
      </c>
      <c r="AP1507" t="s">
        <v>946</v>
      </c>
      <c r="AQ1507" t="s">
        <v>2328</v>
      </c>
      <c r="AR1507">
        <v>4</v>
      </c>
      <c r="AT1507" s="93" t="s">
        <v>854</v>
      </c>
      <c r="AU1507" s="92" t="s">
        <v>93</v>
      </c>
      <c r="AV1507" s="83" t="str">
        <f t="shared" si="632"/>
        <v>28091</v>
      </c>
      <c r="AX1507" s="7" t="s">
        <v>3753</v>
      </c>
    </row>
    <row r="1508" spans="1:50" hidden="1" outlineLevel="1">
      <c r="A1508" t="s">
        <v>895</v>
      </c>
      <c r="B1508" t="s">
        <v>2328</v>
      </c>
      <c r="C1508" s="1">
        <f t="shared" si="621"/>
        <v>12592</v>
      </c>
      <c r="D1508" s="7">
        <f>RANK(N1508,(N1508:P1508,Q1508:AE1508))</f>
        <v>1</v>
      </c>
      <c r="E1508" s="7">
        <f>RANK(O1508,(N1508:P1508,Q1508:AE1508))</f>
        <v>2</v>
      </c>
      <c r="F1508" s="7">
        <f>IF(P1508&gt;0,RANK(P1508,(N1508:P1508,Q1508:AE1508)),0)</f>
        <v>3</v>
      </c>
      <c r="G1508" s="1">
        <f t="shared" si="622"/>
        <v>3012</v>
      </c>
      <c r="H1508" s="2">
        <f t="shared" si="623"/>
        <v>0.23919949174078781</v>
      </c>
      <c r="I1508" s="2"/>
      <c r="J1508" s="2">
        <f t="shared" si="624"/>
        <v>0.61427890724269374</v>
      </c>
      <c r="K1508" s="2">
        <f t="shared" si="625"/>
        <v>0.37507941550190599</v>
      </c>
      <c r="L1508" s="2">
        <f t="shared" si="626"/>
        <v>5.7973316391359596E-3</v>
      </c>
      <c r="M1508" s="2">
        <f t="shared" si="627"/>
        <v>4.8443456162643129E-3</v>
      </c>
      <c r="N1508" s="1">
        <v>7735</v>
      </c>
      <c r="O1508" s="1">
        <v>4723</v>
      </c>
      <c r="P1508" s="1">
        <v>73</v>
      </c>
      <c r="Q1508" s="1">
        <v>20</v>
      </c>
      <c r="R1508" s="1">
        <v>16</v>
      </c>
      <c r="S1508" s="1">
        <v>12</v>
      </c>
      <c r="T1508" s="1">
        <v>6</v>
      </c>
      <c r="V1508" s="1">
        <v>7</v>
      </c>
      <c r="AG1508" s="7">
        <f>IF(Q1508&gt;0,RANK(Q1508,(N1508:P1508,Q1508:AE1508)),0)</f>
        <v>4</v>
      </c>
      <c r="AH1508" s="7">
        <f>IF(R1508&gt;0,RANK(R1508,(N1508:P1508,Q1508:AE1508)),0)</f>
        <v>5</v>
      </c>
      <c r="AI1508" s="7">
        <f>IF(T1508&gt;0,RANK(T1508,(N1508:P1508,Q1508:AE1508)),0)</f>
        <v>8</v>
      </c>
      <c r="AJ1508" s="7">
        <f>IF(S1508&gt;0,RANK(S1508,(N1508:P1508,Q1508:AE1508)),0)</f>
        <v>6</v>
      </c>
      <c r="AK1508" s="2">
        <f t="shared" si="628"/>
        <v>1.5883100381194409E-3</v>
      </c>
      <c r="AL1508" s="2">
        <f t="shared" si="629"/>
        <v>1.2706480304955528E-3</v>
      </c>
      <c r="AM1508" s="2">
        <f t="shared" si="630"/>
        <v>4.764930114358323E-4</v>
      </c>
      <c r="AN1508" s="2">
        <f t="shared" si="631"/>
        <v>9.5298602287166459E-4</v>
      </c>
      <c r="AP1508" t="s">
        <v>895</v>
      </c>
      <c r="AQ1508" t="s">
        <v>2328</v>
      </c>
      <c r="AR1508">
        <v>1</v>
      </c>
      <c r="AT1508" s="93" t="s">
        <v>854</v>
      </c>
      <c r="AU1508" s="92" t="s">
        <v>94</v>
      </c>
      <c r="AV1508" s="83" t="str">
        <f t="shared" si="632"/>
        <v>28093</v>
      </c>
      <c r="AX1508" s="7" t="s">
        <v>3753</v>
      </c>
    </row>
    <row r="1509" spans="1:50" hidden="1" outlineLevel="1">
      <c r="A1509" t="s">
        <v>2931</v>
      </c>
      <c r="B1509" t="s">
        <v>2328</v>
      </c>
      <c r="C1509" s="1">
        <f t="shared" si="621"/>
        <v>13360</v>
      </c>
      <c r="D1509" s="7">
        <f>RANK(N1509,(N1509:P1509,Q1509:AE1509))</f>
        <v>2</v>
      </c>
      <c r="E1509" s="7">
        <f>RANK(O1509,(N1509:P1509,Q1509:AE1509))</f>
        <v>1</v>
      </c>
      <c r="F1509" s="7">
        <f>IF(P1509&gt;0,RANK(P1509,(N1509:P1509,Q1509:AE1509)),0)</f>
        <v>3</v>
      </c>
      <c r="G1509" s="1">
        <f t="shared" si="622"/>
        <v>1614</v>
      </c>
      <c r="H1509" s="2">
        <f t="shared" si="623"/>
        <v>0.12080838323353293</v>
      </c>
      <c r="I1509" s="2"/>
      <c r="J1509" s="2">
        <f t="shared" si="624"/>
        <v>0.43285928143712576</v>
      </c>
      <c r="K1509" s="2">
        <f t="shared" si="625"/>
        <v>0.55366766467065864</v>
      </c>
      <c r="L1509" s="2">
        <f t="shared" si="626"/>
        <v>8.4580838323353291E-3</v>
      </c>
      <c r="M1509" s="2">
        <f t="shared" si="627"/>
        <v>5.0149700598803183E-3</v>
      </c>
      <c r="N1509" s="1">
        <v>5783</v>
      </c>
      <c r="O1509" s="1">
        <v>7397</v>
      </c>
      <c r="P1509" s="1">
        <v>113</v>
      </c>
      <c r="Q1509" s="1">
        <v>37</v>
      </c>
      <c r="R1509" s="1">
        <v>11</v>
      </c>
      <c r="S1509" s="1">
        <v>15</v>
      </c>
      <c r="T1509" s="1">
        <v>1</v>
      </c>
      <c r="V1509" s="1">
        <v>3</v>
      </c>
      <c r="AG1509" s="7">
        <f>IF(Q1509&gt;0,RANK(Q1509,(N1509:P1509,Q1509:AE1509)),0)</f>
        <v>4</v>
      </c>
      <c r="AH1509" s="7">
        <f>IF(R1509&gt;0,RANK(R1509,(N1509:P1509,Q1509:AE1509)),0)</f>
        <v>6</v>
      </c>
      <c r="AI1509" s="7">
        <f>IF(T1509&gt;0,RANK(T1509,(N1509:P1509,Q1509:AE1509)),0)</f>
        <v>8</v>
      </c>
      <c r="AJ1509" s="7">
        <f>IF(S1509&gt;0,RANK(S1509,(N1509:P1509,Q1509:AE1509)),0)</f>
        <v>5</v>
      </c>
      <c r="AK1509" s="2">
        <f t="shared" si="628"/>
        <v>2.7694610778443113E-3</v>
      </c>
      <c r="AL1509" s="2">
        <f t="shared" si="629"/>
        <v>8.2335329341317362E-4</v>
      </c>
      <c r="AM1509" s="2">
        <f t="shared" si="630"/>
        <v>7.4850299401197604E-5</v>
      </c>
      <c r="AN1509" s="2">
        <f t="shared" si="631"/>
        <v>1.122754491017964E-3</v>
      </c>
      <c r="AP1509" t="s">
        <v>2931</v>
      </c>
      <c r="AQ1509" t="s">
        <v>2328</v>
      </c>
      <c r="AR1509">
        <v>1</v>
      </c>
      <c r="AT1509" s="93" t="s">
        <v>854</v>
      </c>
      <c r="AU1509" s="92" t="s">
        <v>95</v>
      </c>
      <c r="AV1509" s="83" t="str">
        <f t="shared" si="632"/>
        <v>28095</v>
      </c>
      <c r="AX1509" s="7" t="s">
        <v>3753</v>
      </c>
    </row>
    <row r="1510" spans="1:50" hidden="1" outlineLevel="1">
      <c r="A1510" t="s">
        <v>1055</v>
      </c>
      <c r="B1510" t="s">
        <v>2328</v>
      </c>
      <c r="C1510" s="1">
        <f t="shared" si="621"/>
        <v>4849</v>
      </c>
      <c r="D1510" s="7">
        <f>RANK(N1510,(N1510:P1510,Q1510:AE1510))</f>
        <v>2</v>
      </c>
      <c r="E1510" s="7">
        <f>RANK(O1510,(N1510:P1510,Q1510:AE1510))</f>
        <v>1</v>
      </c>
      <c r="F1510" s="7">
        <f>IF(P1510&gt;0,RANK(P1510,(N1510:P1510,Q1510:AE1510)),0)</f>
        <v>3</v>
      </c>
      <c r="G1510" s="1">
        <f t="shared" si="622"/>
        <v>443</v>
      </c>
      <c r="H1510" s="2">
        <f t="shared" si="623"/>
        <v>9.1359043101670451E-2</v>
      </c>
      <c r="I1510" s="2"/>
      <c r="J1510" s="2">
        <f t="shared" si="624"/>
        <v>0.45102082903691482</v>
      </c>
      <c r="K1510" s="2">
        <f t="shared" si="625"/>
        <v>0.5423798721385853</v>
      </c>
      <c r="L1510" s="2">
        <f t="shared" si="626"/>
        <v>3.0934213239843266E-3</v>
      </c>
      <c r="M1510" s="2">
        <f t="shared" si="627"/>
        <v>3.5058775005155063E-3</v>
      </c>
      <c r="N1510" s="1">
        <v>2187</v>
      </c>
      <c r="O1510" s="1">
        <v>2630</v>
      </c>
      <c r="P1510" s="1">
        <v>15</v>
      </c>
      <c r="Q1510" s="1">
        <v>11</v>
      </c>
      <c r="R1510" s="1">
        <v>0</v>
      </c>
      <c r="S1510" s="1">
        <v>3</v>
      </c>
      <c r="T1510" s="1">
        <v>1</v>
      </c>
      <c r="V1510" s="1">
        <v>2</v>
      </c>
      <c r="AG1510" s="7">
        <f>IF(Q1510&gt;0,RANK(Q1510,(N1510:P1510,Q1510:AE1510)),0)</f>
        <v>4</v>
      </c>
      <c r="AH1510" s="7">
        <f>IF(R1510&gt;0,RANK(R1510,(N1510:P1510,Q1510:AE1510)),0)</f>
        <v>0</v>
      </c>
      <c r="AI1510" s="7">
        <f>IF(T1510&gt;0,RANK(T1510,(N1510:P1510,Q1510:AE1510)),0)</f>
        <v>7</v>
      </c>
      <c r="AJ1510" s="7">
        <f>IF(S1510&gt;0,RANK(S1510,(N1510:P1510,Q1510:AE1510)),0)</f>
        <v>5</v>
      </c>
      <c r="AK1510" s="2">
        <f t="shared" si="628"/>
        <v>2.2685089709218397E-3</v>
      </c>
      <c r="AL1510" s="2">
        <f t="shared" si="629"/>
        <v>0</v>
      </c>
      <c r="AM1510" s="2">
        <f t="shared" si="630"/>
        <v>2.0622808826562179E-4</v>
      </c>
      <c r="AN1510" s="2">
        <f t="shared" si="631"/>
        <v>6.186842647968653E-4</v>
      </c>
      <c r="AP1510" t="s">
        <v>1055</v>
      </c>
      <c r="AQ1510" t="s">
        <v>2328</v>
      </c>
      <c r="AT1510" s="93" t="s">
        <v>854</v>
      </c>
      <c r="AU1510" s="92" t="s">
        <v>96</v>
      </c>
      <c r="AV1510" s="83" t="str">
        <f t="shared" si="632"/>
        <v>28097</v>
      </c>
      <c r="AX1510" s="7" t="s">
        <v>3753</v>
      </c>
    </row>
    <row r="1511" spans="1:50" hidden="1" outlineLevel="1">
      <c r="A1511" t="s">
        <v>2674</v>
      </c>
      <c r="B1511" t="s">
        <v>2328</v>
      </c>
      <c r="C1511" s="1">
        <f t="shared" si="621"/>
        <v>9066</v>
      </c>
      <c r="D1511" s="7">
        <f>RANK(N1511,(N1511:P1511,Q1511:AE1511))</f>
        <v>2</v>
      </c>
      <c r="E1511" s="7">
        <f>RANK(O1511,(N1511:P1511,Q1511:AE1511))</f>
        <v>1</v>
      </c>
      <c r="F1511" s="7">
        <f>IF(P1511&gt;0,RANK(P1511,(N1511:P1511,Q1511:AE1511)),0)</f>
        <v>3</v>
      </c>
      <c r="G1511" s="1">
        <f t="shared" si="622"/>
        <v>3846</v>
      </c>
      <c r="H1511" s="2">
        <f t="shared" si="623"/>
        <v>0.42422236929185969</v>
      </c>
      <c r="I1511" s="2"/>
      <c r="J1511" s="2">
        <f t="shared" si="624"/>
        <v>0.28270461063313479</v>
      </c>
      <c r="K1511" s="2">
        <f t="shared" si="625"/>
        <v>0.70692697992499454</v>
      </c>
      <c r="L1511" s="2">
        <f t="shared" si="626"/>
        <v>5.8460180895654095E-3</v>
      </c>
      <c r="M1511" s="2">
        <f t="shared" si="627"/>
        <v>4.5223913523052646E-3</v>
      </c>
      <c r="N1511" s="1">
        <v>2563</v>
      </c>
      <c r="O1511" s="1">
        <v>6409</v>
      </c>
      <c r="P1511" s="1">
        <v>53</v>
      </c>
      <c r="Q1511" s="1">
        <v>14</v>
      </c>
      <c r="R1511" s="1">
        <v>10</v>
      </c>
      <c r="S1511" s="1">
        <v>10</v>
      </c>
      <c r="T1511" s="1">
        <v>2</v>
      </c>
      <c r="V1511" s="1">
        <v>5</v>
      </c>
      <c r="AG1511" s="7">
        <f>IF(Q1511&gt;0,RANK(Q1511,(N1511:P1511,Q1511:AE1511)),0)</f>
        <v>4</v>
      </c>
      <c r="AH1511" s="7">
        <f>IF(R1511&gt;0,RANK(R1511,(N1511:P1511,Q1511:AE1511)),0)</f>
        <v>5</v>
      </c>
      <c r="AI1511" s="7">
        <f>IF(T1511&gt;0,RANK(T1511,(N1511:P1511,Q1511:AE1511)),0)</f>
        <v>8</v>
      </c>
      <c r="AJ1511" s="7">
        <f>IF(S1511&gt;0,RANK(S1511,(N1511:P1511,Q1511:AE1511)),0)</f>
        <v>5</v>
      </c>
      <c r="AK1511" s="2">
        <f t="shared" si="628"/>
        <v>1.5442311934701081E-3</v>
      </c>
      <c r="AL1511" s="2">
        <f t="shared" si="629"/>
        <v>1.1030222810500773E-3</v>
      </c>
      <c r="AM1511" s="2">
        <f t="shared" si="630"/>
        <v>2.2060445621001543E-4</v>
      </c>
      <c r="AN1511" s="2">
        <f t="shared" si="631"/>
        <v>1.1030222810500773E-3</v>
      </c>
      <c r="AP1511" t="s">
        <v>2674</v>
      </c>
      <c r="AQ1511" t="s">
        <v>2328</v>
      </c>
      <c r="AR1511">
        <v>3</v>
      </c>
      <c r="AT1511" s="93" t="s">
        <v>854</v>
      </c>
      <c r="AU1511" s="92" t="s">
        <v>310</v>
      </c>
      <c r="AV1511" s="83" t="str">
        <f t="shared" si="632"/>
        <v>28099</v>
      </c>
      <c r="AX1511" s="7" t="s">
        <v>3753</v>
      </c>
    </row>
    <row r="1512" spans="1:50" hidden="1" outlineLevel="1">
      <c r="A1512" t="s">
        <v>1319</v>
      </c>
      <c r="B1512" t="s">
        <v>2328</v>
      </c>
      <c r="C1512" s="1">
        <f t="shared" si="621"/>
        <v>7738</v>
      </c>
      <c r="D1512" s="7">
        <f>RANK(N1512,(N1512:P1512,Q1512:AE1512))</f>
        <v>2</v>
      </c>
      <c r="E1512" s="7">
        <f>RANK(O1512,(N1512:P1512,Q1512:AE1512))</f>
        <v>1</v>
      </c>
      <c r="F1512" s="7">
        <f>IF(P1512&gt;0,RANK(P1512,(N1512:P1512,Q1512:AE1512)),0)</f>
        <v>3</v>
      </c>
      <c r="G1512" s="1">
        <f t="shared" si="622"/>
        <v>3393</v>
      </c>
      <c r="H1512" s="2">
        <f t="shared" si="623"/>
        <v>0.43848539674334452</v>
      </c>
      <c r="I1512" s="2"/>
      <c r="J1512" s="2">
        <f t="shared" si="624"/>
        <v>0.27746187645386405</v>
      </c>
      <c r="K1512" s="2">
        <f t="shared" si="625"/>
        <v>0.71594727319720863</v>
      </c>
      <c r="L1512" s="2">
        <f t="shared" si="626"/>
        <v>3.6185060739209098E-3</v>
      </c>
      <c r="M1512" s="2">
        <f t="shared" si="627"/>
        <v>2.9723442750063476E-3</v>
      </c>
      <c r="N1512" s="1">
        <v>2147</v>
      </c>
      <c r="O1512" s="1">
        <v>5540</v>
      </c>
      <c r="P1512" s="1">
        <v>28</v>
      </c>
      <c r="Q1512" s="1">
        <v>10</v>
      </c>
      <c r="R1512" s="1">
        <v>3</v>
      </c>
      <c r="S1512" s="1">
        <v>8</v>
      </c>
      <c r="T1512" s="1">
        <v>2</v>
      </c>
      <c r="V1512" s="1">
        <v>0</v>
      </c>
      <c r="AG1512" s="7">
        <f>IF(Q1512&gt;0,RANK(Q1512,(N1512:P1512,Q1512:AE1512)),0)</f>
        <v>4</v>
      </c>
      <c r="AH1512" s="7">
        <f>IF(R1512&gt;0,RANK(R1512,(N1512:P1512,Q1512:AE1512)),0)</f>
        <v>6</v>
      </c>
      <c r="AI1512" s="7">
        <f>IF(T1512&gt;0,RANK(T1512,(N1512:P1512,Q1512:AE1512)),0)</f>
        <v>7</v>
      </c>
      <c r="AJ1512" s="7">
        <f>IF(S1512&gt;0,RANK(S1512,(N1512:P1512,Q1512:AE1512)),0)</f>
        <v>5</v>
      </c>
      <c r="AK1512" s="2">
        <f t="shared" si="628"/>
        <v>1.2923235978288964E-3</v>
      </c>
      <c r="AL1512" s="2">
        <f t="shared" si="629"/>
        <v>3.8769707934866891E-4</v>
      </c>
      <c r="AM1512" s="2">
        <f t="shared" si="630"/>
        <v>2.5846471956577927E-4</v>
      </c>
      <c r="AN1512" s="2">
        <f t="shared" si="631"/>
        <v>1.0338588782631171E-3</v>
      </c>
      <c r="AP1512" t="s">
        <v>1319</v>
      </c>
      <c r="AQ1512" t="s">
        <v>2328</v>
      </c>
      <c r="AR1512">
        <v>3</v>
      </c>
      <c r="AT1512" s="93" t="s">
        <v>854</v>
      </c>
      <c r="AU1512" s="92" t="s">
        <v>311</v>
      </c>
      <c r="AV1512" s="83" t="str">
        <f t="shared" si="632"/>
        <v>28101</v>
      </c>
      <c r="AX1512" s="7" t="s">
        <v>3753</v>
      </c>
    </row>
    <row r="1513" spans="1:50" hidden="1" outlineLevel="1">
      <c r="A1513" t="s">
        <v>2675</v>
      </c>
      <c r="B1513" t="s">
        <v>2328</v>
      </c>
      <c r="C1513" s="1">
        <f t="shared" si="621"/>
        <v>4954</v>
      </c>
      <c r="D1513" s="7">
        <f>RANK(N1513,(N1513:P1513,Q1513:AE1513))</f>
        <v>1</v>
      </c>
      <c r="E1513" s="7">
        <f>RANK(O1513,(N1513:P1513,Q1513:AE1513))</f>
        <v>2</v>
      </c>
      <c r="F1513" s="7">
        <f>IF(P1513&gt;0,RANK(P1513,(N1513:P1513,Q1513:AE1513)),0)</f>
        <v>3</v>
      </c>
      <c r="G1513" s="1">
        <f t="shared" si="622"/>
        <v>1853</v>
      </c>
      <c r="H1513" s="2">
        <f t="shared" si="623"/>
        <v>0.37404117884537746</v>
      </c>
      <c r="I1513" s="2"/>
      <c r="J1513" s="2">
        <f t="shared" si="624"/>
        <v>0.68288251917642306</v>
      </c>
      <c r="K1513" s="2">
        <f t="shared" si="625"/>
        <v>0.3088413403310456</v>
      </c>
      <c r="L1513" s="2">
        <f t="shared" si="626"/>
        <v>3.0278562777553493E-3</v>
      </c>
      <c r="M1513" s="2">
        <f t="shared" si="627"/>
        <v>5.2482842147759876E-3</v>
      </c>
      <c r="N1513" s="1">
        <v>3383</v>
      </c>
      <c r="O1513" s="1">
        <v>1530</v>
      </c>
      <c r="P1513" s="1">
        <v>15</v>
      </c>
      <c r="Q1513" s="1">
        <v>9</v>
      </c>
      <c r="R1513" s="1">
        <v>4</v>
      </c>
      <c r="S1513" s="1">
        <v>6</v>
      </c>
      <c r="T1513" s="1">
        <v>2</v>
      </c>
      <c r="V1513" s="1">
        <v>5</v>
      </c>
      <c r="AG1513" s="7">
        <f>IF(Q1513&gt;0,RANK(Q1513,(N1513:P1513,Q1513:AE1513)),0)</f>
        <v>4</v>
      </c>
      <c r="AH1513" s="7">
        <f>IF(R1513&gt;0,RANK(R1513,(N1513:P1513,Q1513:AE1513)),0)</f>
        <v>7</v>
      </c>
      <c r="AI1513" s="7">
        <f>IF(T1513&gt;0,RANK(T1513,(N1513:P1513,Q1513:AE1513)),0)</f>
        <v>8</v>
      </c>
      <c r="AJ1513" s="7">
        <f>IF(S1513&gt;0,RANK(S1513,(N1513:P1513,Q1513:AE1513)),0)</f>
        <v>5</v>
      </c>
      <c r="AK1513" s="2">
        <f t="shared" si="628"/>
        <v>1.8167137666532096E-3</v>
      </c>
      <c r="AL1513" s="2">
        <f t="shared" si="629"/>
        <v>8.0742834073475975E-4</v>
      </c>
      <c r="AM1513" s="2">
        <f t="shared" si="630"/>
        <v>4.0371417036737988E-4</v>
      </c>
      <c r="AN1513" s="2">
        <f t="shared" si="631"/>
        <v>1.2111425111021397E-3</v>
      </c>
      <c r="AP1513" t="s">
        <v>2675</v>
      </c>
      <c r="AQ1513" t="s">
        <v>2328</v>
      </c>
      <c r="AR1513">
        <v>3</v>
      </c>
      <c r="AT1513" s="93" t="s">
        <v>854</v>
      </c>
      <c r="AU1513" s="92" t="s">
        <v>312</v>
      </c>
      <c r="AV1513" s="83" t="str">
        <f t="shared" si="632"/>
        <v>28103</v>
      </c>
      <c r="AX1513" s="7" t="s">
        <v>3753</v>
      </c>
    </row>
    <row r="1514" spans="1:50" hidden="1" outlineLevel="1">
      <c r="A1514" t="s">
        <v>1443</v>
      </c>
      <c r="B1514" t="s">
        <v>2328</v>
      </c>
      <c r="C1514" s="1">
        <f t="shared" si="621"/>
        <v>14804</v>
      </c>
      <c r="D1514" s="7">
        <f>RANK(N1514,(N1514:P1514,Q1514:AE1514))</f>
        <v>2</v>
      </c>
      <c r="E1514" s="7">
        <f>RANK(O1514,(N1514:P1514,Q1514:AE1514))</f>
        <v>1</v>
      </c>
      <c r="F1514" s="7">
        <f>IF(P1514&gt;0,RANK(P1514,(N1514:P1514,Q1514:AE1514)),0)</f>
        <v>3</v>
      </c>
      <c r="G1514" s="1">
        <f t="shared" si="622"/>
        <v>1516</v>
      </c>
      <c r="H1514" s="2">
        <f t="shared" si="623"/>
        <v>0.10240475547149419</v>
      </c>
      <c r="I1514" s="2"/>
      <c r="J1514" s="2">
        <f t="shared" si="624"/>
        <v>0.43522021075385031</v>
      </c>
      <c r="K1514" s="2">
        <f t="shared" si="625"/>
        <v>0.5376249662253445</v>
      </c>
      <c r="L1514" s="2">
        <f t="shared" si="626"/>
        <v>1.7225074304242097E-2</v>
      </c>
      <c r="M1514" s="2">
        <f t="shared" si="627"/>
        <v>9.9297487165630888E-3</v>
      </c>
      <c r="N1514" s="1">
        <v>6443</v>
      </c>
      <c r="O1514" s="1">
        <v>7959</v>
      </c>
      <c r="P1514" s="1">
        <v>255</v>
      </c>
      <c r="Q1514" s="1">
        <v>25</v>
      </c>
      <c r="R1514" s="1">
        <v>44</v>
      </c>
      <c r="S1514" s="1">
        <v>36</v>
      </c>
      <c r="T1514" s="1">
        <v>12</v>
      </c>
      <c r="V1514" s="1">
        <v>30</v>
      </c>
      <c r="AG1514" s="7">
        <f>IF(Q1514&gt;0,RANK(Q1514,(N1514:P1514,Q1514:AE1514)),0)</f>
        <v>7</v>
      </c>
      <c r="AH1514" s="7">
        <f>IF(R1514&gt;0,RANK(R1514,(N1514:P1514,Q1514:AE1514)),0)</f>
        <v>4</v>
      </c>
      <c r="AI1514" s="7">
        <f>IF(T1514&gt;0,RANK(T1514,(N1514:P1514,Q1514:AE1514)),0)</f>
        <v>8</v>
      </c>
      <c r="AJ1514" s="7">
        <f>IF(S1514&gt;0,RANK(S1514,(N1514:P1514,Q1514:AE1514)),0)</f>
        <v>5</v>
      </c>
      <c r="AK1514" s="2">
        <f t="shared" si="628"/>
        <v>1.6887327749256957E-3</v>
      </c>
      <c r="AL1514" s="2">
        <f t="shared" si="629"/>
        <v>2.9721696838692245E-3</v>
      </c>
      <c r="AM1514" s="2">
        <f t="shared" si="630"/>
        <v>8.1059173196433392E-4</v>
      </c>
      <c r="AN1514" s="2">
        <f t="shared" si="631"/>
        <v>2.4317751958930021E-3</v>
      </c>
      <c r="AP1514" t="s">
        <v>1443</v>
      </c>
      <c r="AQ1514" t="s">
        <v>2328</v>
      </c>
      <c r="AT1514" s="93" t="s">
        <v>854</v>
      </c>
      <c r="AU1514" s="92" t="s">
        <v>313</v>
      </c>
      <c r="AV1514" s="83" t="str">
        <f t="shared" si="632"/>
        <v>28105</v>
      </c>
      <c r="AX1514" s="7" t="s">
        <v>3753</v>
      </c>
    </row>
    <row r="1515" spans="1:50" hidden="1" outlineLevel="1">
      <c r="A1515" t="s">
        <v>2694</v>
      </c>
      <c r="B1515" t="s">
        <v>2328</v>
      </c>
      <c r="C1515" s="1">
        <f t="shared" si="621"/>
        <v>11389</v>
      </c>
      <c r="D1515" s="7">
        <f>RANK(N1515,(N1515:P1515,Q1515:AE1515))</f>
        <v>1</v>
      </c>
      <c r="E1515" s="7">
        <f>RANK(O1515,(N1515:P1515,Q1515:AE1515))</f>
        <v>2</v>
      </c>
      <c r="F1515" s="7">
        <f>IF(P1515&gt;0,RANK(P1515,(N1515:P1515,Q1515:AE1515)),0)</f>
        <v>3</v>
      </c>
      <c r="G1515" s="1">
        <f t="shared" si="622"/>
        <v>456</v>
      </c>
      <c r="H1515" s="2">
        <f t="shared" si="623"/>
        <v>4.0038633769426638E-2</v>
      </c>
      <c r="I1515" s="2"/>
      <c r="J1515" s="2">
        <f t="shared" si="624"/>
        <v>0.51628764597418564</v>
      </c>
      <c r="K1515" s="2">
        <f t="shared" si="625"/>
        <v>0.47624901220475896</v>
      </c>
      <c r="L1515" s="2">
        <f t="shared" si="626"/>
        <v>3.5999648783914305E-3</v>
      </c>
      <c r="M1515" s="2">
        <f t="shared" si="627"/>
        <v>3.863376942663972E-3</v>
      </c>
      <c r="N1515" s="1">
        <v>5880</v>
      </c>
      <c r="O1515" s="1">
        <v>5424</v>
      </c>
      <c r="P1515" s="1">
        <v>41</v>
      </c>
      <c r="Q1515" s="1">
        <v>21</v>
      </c>
      <c r="R1515" s="1">
        <v>5</v>
      </c>
      <c r="S1515" s="1">
        <v>12</v>
      </c>
      <c r="T1515" s="1">
        <v>4</v>
      </c>
      <c r="V1515" s="1">
        <v>2</v>
      </c>
      <c r="AG1515" s="7">
        <f>IF(Q1515&gt;0,RANK(Q1515,(N1515:P1515,Q1515:AE1515)),0)</f>
        <v>4</v>
      </c>
      <c r="AH1515" s="7">
        <f>IF(R1515&gt;0,RANK(R1515,(N1515:P1515,Q1515:AE1515)),0)</f>
        <v>6</v>
      </c>
      <c r="AI1515" s="7">
        <f>IF(T1515&gt;0,RANK(T1515,(N1515:P1515,Q1515:AE1515)),0)</f>
        <v>7</v>
      </c>
      <c r="AJ1515" s="7">
        <f>IF(S1515&gt;0,RANK(S1515,(N1515:P1515,Q1515:AE1515)),0)</f>
        <v>5</v>
      </c>
      <c r="AK1515" s="2">
        <f t="shared" si="628"/>
        <v>1.8438844499078057E-3</v>
      </c>
      <c r="AL1515" s="2">
        <f t="shared" si="629"/>
        <v>4.3902010712090615E-4</v>
      </c>
      <c r="AM1515" s="2">
        <f t="shared" si="630"/>
        <v>3.512160856967249E-4</v>
      </c>
      <c r="AN1515" s="2">
        <f t="shared" si="631"/>
        <v>1.0536482570901748E-3</v>
      </c>
      <c r="AP1515" t="s">
        <v>2694</v>
      </c>
      <c r="AQ1515" t="s">
        <v>2328</v>
      </c>
      <c r="AT1515" s="93" t="s">
        <v>854</v>
      </c>
      <c r="AU1515" s="92" t="s">
        <v>314</v>
      </c>
      <c r="AV1515" s="83" t="str">
        <f t="shared" si="632"/>
        <v>28107</v>
      </c>
      <c r="AX1515" s="7" t="s">
        <v>3753</v>
      </c>
    </row>
    <row r="1516" spans="1:50" hidden="1" outlineLevel="1">
      <c r="A1516" t="s">
        <v>2241</v>
      </c>
      <c r="B1516" t="s">
        <v>2328</v>
      </c>
      <c r="C1516" s="1">
        <f t="shared" si="621"/>
        <v>16477</v>
      </c>
      <c r="D1516" s="7">
        <f>RANK(N1516,(N1516:P1516,Q1516:AE1516))</f>
        <v>2</v>
      </c>
      <c r="E1516" s="7">
        <f>RANK(O1516,(N1516:P1516,Q1516:AE1516))</f>
        <v>1</v>
      </c>
      <c r="F1516" s="7">
        <f>IF(P1516&gt;0,RANK(P1516,(N1516:P1516,Q1516:AE1516)),0)</f>
        <v>3</v>
      </c>
      <c r="G1516" s="1">
        <f t="shared" si="622"/>
        <v>6964</v>
      </c>
      <c r="H1516" s="2">
        <f t="shared" si="623"/>
        <v>0.42264975420282819</v>
      </c>
      <c r="I1516" s="2"/>
      <c r="J1516" s="2">
        <f t="shared" si="624"/>
        <v>0.27984463191114889</v>
      </c>
      <c r="K1516" s="2">
        <f t="shared" si="625"/>
        <v>0.70249438611397708</v>
      </c>
      <c r="L1516" s="2">
        <f t="shared" si="626"/>
        <v>1.0499484129392486E-2</v>
      </c>
      <c r="M1516" s="2">
        <f t="shared" si="627"/>
        <v>7.1614978454814932E-3</v>
      </c>
      <c r="N1516" s="1">
        <v>4611</v>
      </c>
      <c r="O1516" s="1">
        <v>11575</v>
      </c>
      <c r="P1516" s="1">
        <v>173</v>
      </c>
      <c r="Q1516" s="1">
        <v>49</v>
      </c>
      <c r="R1516" s="1">
        <v>27</v>
      </c>
      <c r="S1516" s="1">
        <v>27</v>
      </c>
      <c r="T1516" s="1">
        <v>6</v>
      </c>
      <c r="V1516" s="1">
        <v>9</v>
      </c>
      <c r="AG1516" s="7">
        <f>IF(Q1516&gt;0,RANK(Q1516,(N1516:P1516,Q1516:AE1516)),0)</f>
        <v>4</v>
      </c>
      <c r="AH1516" s="7">
        <f>IF(R1516&gt;0,RANK(R1516,(N1516:P1516,Q1516:AE1516)),0)</f>
        <v>5</v>
      </c>
      <c r="AI1516" s="7">
        <f>IF(T1516&gt;0,RANK(T1516,(N1516:P1516,Q1516:AE1516)),0)</f>
        <v>8</v>
      </c>
      <c r="AJ1516" s="7">
        <f>IF(S1516&gt;0,RANK(S1516,(N1516:P1516,Q1516:AE1516)),0)</f>
        <v>5</v>
      </c>
      <c r="AK1516" s="2">
        <f t="shared" si="628"/>
        <v>2.97384232566608E-3</v>
      </c>
      <c r="AL1516" s="2">
        <f t="shared" si="629"/>
        <v>1.6386478121017175E-3</v>
      </c>
      <c r="AM1516" s="2">
        <f t="shared" si="630"/>
        <v>3.6414395824482614E-4</v>
      </c>
      <c r="AN1516" s="2">
        <f t="shared" si="631"/>
        <v>1.6386478121017175E-3</v>
      </c>
      <c r="AP1516" t="s">
        <v>2241</v>
      </c>
      <c r="AQ1516" t="s">
        <v>2328</v>
      </c>
      <c r="AR1516">
        <v>5</v>
      </c>
      <c r="AT1516" s="93" t="s">
        <v>854</v>
      </c>
      <c r="AU1516" s="92" t="s">
        <v>315</v>
      </c>
      <c r="AV1516" s="83" t="str">
        <f t="shared" si="632"/>
        <v>28109</v>
      </c>
      <c r="AX1516" s="7" t="s">
        <v>3753</v>
      </c>
    </row>
    <row r="1517" spans="1:50" hidden="1" outlineLevel="1">
      <c r="A1517" t="s">
        <v>2428</v>
      </c>
      <c r="B1517" t="s">
        <v>2328</v>
      </c>
      <c r="C1517" s="1">
        <f t="shared" si="621"/>
        <v>4359</v>
      </c>
      <c r="D1517" s="7">
        <f>RANK(N1517,(N1517:P1517,Q1517:AE1517))</f>
        <v>2</v>
      </c>
      <c r="E1517" s="7">
        <f>RANK(O1517,(N1517:P1517,Q1517:AE1517))</f>
        <v>1</v>
      </c>
      <c r="F1517" s="7">
        <f>IF(P1517&gt;0,RANK(P1517,(N1517:P1517,Q1517:AE1517)),0)</f>
        <v>3</v>
      </c>
      <c r="G1517" s="1">
        <f t="shared" si="622"/>
        <v>1741</v>
      </c>
      <c r="H1517" s="2">
        <f t="shared" si="623"/>
        <v>0.3994035329203946</v>
      </c>
      <c r="I1517" s="2"/>
      <c r="J1517" s="2">
        <f t="shared" si="624"/>
        <v>0.29479238357421428</v>
      </c>
      <c r="K1517" s="2">
        <f t="shared" si="625"/>
        <v>0.69419591649460888</v>
      </c>
      <c r="L1517" s="2">
        <f t="shared" si="626"/>
        <v>5.0470291351227348E-3</v>
      </c>
      <c r="M1517" s="2">
        <f t="shared" si="627"/>
        <v>5.9646707960540534E-3</v>
      </c>
      <c r="N1517" s="1">
        <v>1285</v>
      </c>
      <c r="O1517" s="1">
        <v>3026</v>
      </c>
      <c r="P1517" s="1">
        <v>22</v>
      </c>
      <c r="Q1517" s="1">
        <v>13</v>
      </c>
      <c r="R1517" s="1">
        <v>8</v>
      </c>
      <c r="S1517" s="1">
        <v>3</v>
      </c>
      <c r="T1517" s="1">
        <v>1</v>
      </c>
      <c r="V1517" s="1">
        <v>1</v>
      </c>
      <c r="AG1517" s="7">
        <f>IF(Q1517&gt;0,RANK(Q1517,(N1517:P1517,Q1517:AE1517)),0)</f>
        <v>4</v>
      </c>
      <c r="AH1517" s="7">
        <f>IF(R1517&gt;0,RANK(R1517,(N1517:P1517,Q1517:AE1517)),0)</f>
        <v>5</v>
      </c>
      <c r="AI1517" s="7">
        <f>IF(T1517&gt;0,RANK(T1517,(N1517:P1517,Q1517:AE1517)),0)</f>
        <v>7</v>
      </c>
      <c r="AJ1517" s="7">
        <f>IF(S1517&gt;0,RANK(S1517,(N1517:P1517,Q1517:AE1517)),0)</f>
        <v>6</v>
      </c>
      <c r="AK1517" s="2">
        <f t="shared" si="628"/>
        <v>2.9823353980270705E-3</v>
      </c>
      <c r="AL1517" s="2">
        <f t="shared" si="629"/>
        <v>1.8352833218628125E-3</v>
      </c>
      <c r="AM1517" s="2">
        <f t="shared" si="630"/>
        <v>2.2941041523285156E-4</v>
      </c>
      <c r="AN1517" s="2">
        <f t="shared" si="631"/>
        <v>6.8823124569855469E-4</v>
      </c>
      <c r="AP1517" t="s">
        <v>2428</v>
      </c>
      <c r="AQ1517" t="s">
        <v>2328</v>
      </c>
      <c r="AR1517">
        <v>5</v>
      </c>
      <c r="AT1517" s="93" t="s">
        <v>854</v>
      </c>
      <c r="AU1517" s="92" t="s">
        <v>316</v>
      </c>
      <c r="AV1517" s="83" t="str">
        <f t="shared" si="632"/>
        <v>28111</v>
      </c>
      <c r="AX1517" s="7" t="s">
        <v>3753</v>
      </c>
    </row>
    <row r="1518" spans="1:50" hidden="1" outlineLevel="1">
      <c r="A1518" t="s">
        <v>2629</v>
      </c>
      <c r="B1518" t="s">
        <v>2328</v>
      </c>
      <c r="C1518" s="1">
        <f t="shared" si="621"/>
        <v>14166</v>
      </c>
      <c r="D1518" s="7">
        <f>RANK(N1518,(N1518:P1518,Q1518:AE1518))</f>
        <v>2</v>
      </c>
      <c r="E1518" s="7">
        <f>RANK(O1518,(N1518:P1518,Q1518:AE1518))</f>
        <v>1</v>
      </c>
      <c r="F1518" s="7">
        <f>IF(P1518&gt;0,RANK(P1518,(N1518:P1518,Q1518:AE1518)),0)</f>
        <v>3</v>
      </c>
      <c r="G1518" s="1">
        <f t="shared" si="622"/>
        <v>920</v>
      </c>
      <c r="H1518" s="2">
        <f t="shared" si="623"/>
        <v>6.49442326697727E-2</v>
      </c>
      <c r="I1518" s="2"/>
      <c r="J1518" s="2">
        <f t="shared" si="624"/>
        <v>0.46195115064238318</v>
      </c>
      <c r="K1518" s="2">
        <f t="shared" si="625"/>
        <v>0.52689538331215591</v>
      </c>
      <c r="L1518" s="2">
        <f t="shared" si="626"/>
        <v>8.0474375264718342E-3</v>
      </c>
      <c r="M1518" s="2">
        <f t="shared" si="627"/>
        <v>3.1060285189890239E-3</v>
      </c>
      <c r="N1518" s="1">
        <v>6544</v>
      </c>
      <c r="O1518" s="1">
        <v>7464</v>
      </c>
      <c r="P1518" s="1">
        <v>114</v>
      </c>
      <c r="Q1518" s="1">
        <v>26</v>
      </c>
      <c r="R1518" s="1">
        <v>9</v>
      </c>
      <c r="S1518" s="1">
        <v>6</v>
      </c>
      <c r="T1518" s="1">
        <v>0</v>
      </c>
      <c r="V1518" s="1">
        <v>3</v>
      </c>
      <c r="AG1518" s="7">
        <f>IF(Q1518&gt;0,RANK(Q1518,(N1518:P1518,Q1518:AE1518)),0)</f>
        <v>4</v>
      </c>
      <c r="AH1518" s="7">
        <f>IF(R1518&gt;0,RANK(R1518,(N1518:P1518,Q1518:AE1518)),0)</f>
        <v>5</v>
      </c>
      <c r="AI1518" s="7">
        <f>IF(T1518&gt;0,RANK(T1518,(N1518:P1518,Q1518:AE1518)),0)</f>
        <v>0</v>
      </c>
      <c r="AJ1518" s="7">
        <f>IF(S1518&gt;0,RANK(S1518,(N1518:P1518,Q1518:AE1518)),0)</f>
        <v>6</v>
      </c>
      <c r="AK1518" s="2">
        <f t="shared" si="628"/>
        <v>1.8353804884935763E-3</v>
      </c>
      <c r="AL1518" s="2">
        <f t="shared" si="629"/>
        <v>6.3532401524777639E-4</v>
      </c>
      <c r="AM1518" s="2">
        <f t="shared" si="630"/>
        <v>0</v>
      </c>
      <c r="AN1518" s="2">
        <f t="shared" si="631"/>
        <v>4.2354934349851756E-4</v>
      </c>
      <c r="AP1518" t="s">
        <v>2629</v>
      </c>
      <c r="AQ1518" t="s">
        <v>2328</v>
      </c>
      <c r="AR1518">
        <v>4</v>
      </c>
      <c r="AT1518" s="93" t="s">
        <v>854</v>
      </c>
      <c r="AU1518" s="92" t="s">
        <v>317</v>
      </c>
      <c r="AV1518" s="83" t="str">
        <f t="shared" si="632"/>
        <v>28113</v>
      </c>
      <c r="AX1518" s="7" t="s">
        <v>3753</v>
      </c>
    </row>
    <row r="1519" spans="1:50" hidden="1" outlineLevel="1">
      <c r="A1519" t="s">
        <v>2242</v>
      </c>
      <c r="B1519" t="s">
        <v>2328</v>
      </c>
      <c r="C1519" s="1">
        <f t="shared" si="621"/>
        <v>9510</v>
      </c>
      <c r="D1519" s="7">
        <f>RANK(N1519,(N1519:P1519,Q1519:AE1519))</f>
        <v>2</v>
      </c>
      <c r="E1519" s="7">
        <f>RANK(O1519,(N1519:P1519,Q1519:AE1519))</f>
        <v>1</v>
      </c>
      <c r="F1519" s="7">
        <f>IF(P1519&gt;0,RANK(P1519,(N1519:P1519,Q1519:AE1519)),0)</f>
        <v>3</v>
      </c>
      <c r="G1519" s="1">
        <f t="shared" si="622"/>
        <v>3830</v>
      </c>
      <c r="H1519" s="2">
        <f t="shared" si="623"/>
        <v>0.40273396424815983</v>
      </c>
      <c r="I1519" s="2"/>
      <c r="J1519" s="2">
        <f t="shared" si="624"/>
        <v>0.29137749737118823</v>
      </c>
      <c r="K1519" s="2">
        <f t="shared" si="625"/>
        <v>0.694111461619348</v>
      </c>
      <c r="L1519" s="2">
        <f t="shared" si="626"/>
        <v>8.8328075709779175E-3</v>
      </c>
      <c r="M1519" s="2">
        <f t="shared" si="627"/>
        <v>5.6782334384858479E-3</v>
      </c>
      <c r="N1519" s="1">
        <v>2771</v>
      </c>
      <c r="O1519" s="1">
        <v>6601</v>
      </c>
      <c r="P1519" s="1">
        <v>84</v>
      </c>
      <c r="Q1519" s="1">
        <v>36</v>
      </c>
      <c r="R1519" s="1">
        <v>6</v>
      </c>
      <c r="S1519" s="1">
        <v>5</v>
      </c>
      <c r="T1519" s="1">
        <v>2</v>
      </c>
      <c r="V1519" s="1">
        <v>5</v>
      </c>
      <c r="AG1519" s="7">
        <f>IF(Q1519&gt;0,RANK(Q1519,(N1519:P1519,Q1519:AE1519)),0)</f>
        <v>4</v>
      </c>
      <c r="AH1519" s="7">
        <f>IF(R1519&gt;0,RANK(R1519,(N1519:P1519,Q1519:AE1519)),0)</f>
        <v>5</v>
      </c>
      <c r="AI1519" s="7">
        <f>IF(T1519&gt;0,RANK(T1519,(N1519:P1519,Q1519:AE1519)),0)</f>
        <v>8</v>
      </c>
      <c r="AJ1519" s="7">
        <f>IF(S1519&gt;0,RANK(S1519,(N1519:P1519,Q1519:AE1519)),0)</f>
        <v>6</v>
      </c>
      <c r="AK1519" s="2">
        <f t="shared" si="628"/>
        <v>3.7854889589905363E-3</v>
      </c>
      <c r="AL1519" s="2">
        <f t="shared" si="629"/>
        <v>6.3091482649842276E-4</v>
      </c>
      <c r="AM1519" s="2">
        <f t="shared" si="630"/>
        <v>2.1030494216614089E-4</v>
      </c>
      <c r="AN1519" s="2">
        <f t="shared" si="631"/>
        <v>5.2576235541535224E-4</v>
      </c>
      <c r="AP1519" t="s">
        <v>2242</v>
      </c>
      <c r="AQ1519" t="s">
        <v>2328</v>
      </c>
      <c r="AR1519">
        <v>1</v>
      </c>
      <c r="AT1519" s="93" t="s">
        <v>854</v>
      </c>
      <c r="AU1519" s="92" t="s">
        <v>318</v>
      </c>
      <c r="AV1519" s="83" t="str">
        <f t="shared" si="632"/>
        <v>28115</v>
      </c>
      <c r="AX1519" s="7" t="s">
        <v>3753</v>
      </c>
    </row>
    <row r="1520" spans="1:50" hidden="1" outlineLevel="1">
      <c r="A1520" t="s">
        <v>2327</v>
      </c>
      <c r="B1520" t="s">
        <v>2328</v>
      </c>
      <c r="C1520" s="1">
        <f t="shared" si="621"/>
        <v>8482</v>
      </c>
      <c r="D1520" s="7">
        <f>RANK(N1520,(N1520:P1520,Q1520:AE1520))</f>
        <v>2</v>
      </c>
      <c r="E1520" s="7">
        <f>RANK(O1520,(N1520:P1520,Q1520:AE1520))</f>
        <v>1</v>
      </c>
      <c r="F1520" s="7">
        <f>IF(P1520&gt;0,RANK(P1520,(N1520:P1520,Q1520:AE1520)),0)</f>
        <v>3</v>
      </c>
      <c r="G1520" s="1">
        <f t="shared" si="622"/>
        <v>1814</v>
      </c>
      <c r="H1520" s="2">
        <f t="shared" si="623"/>
        <v>0.21386465456260315</v>
      </c>
      <c r="I1520" s="2"/>
      <c r="J1520" s="2">
        <f t="shared" si="624"/>
        <v>0.387526526762556</v>
      </c>
      <c r="K1520" s="2">
        <f t="shared" si="625"/>
        <v>0.60139118132515912</v>
      </c>
      <c r="L1520" s="2">
        <f t="shared" si="626"/>
        <v>6.3664230134402268E-3</v>
      </c>
      <c r="M1520" s="2">
        <f t="shared" si="627"/>
        <v>4.7158688988445984E-3</v>
      </c>
      <c r="N1520" s="1">
        <v>3287</v>
      </c>
      <c r="O1520" s="1">
        <v>5101</v>
      </c>
      <c r="P1520" s="1">
        <v>54</v>
      </c>
      <c r="Q1520" s="1">
        <v>25</v>
      </c>
      <c r="R1520" s="1">
        <v>4</v>
      </c>
      <c r="S1520" s="1">
        <v>8</v>
      </c>
      <c r="T1520" s="1">
        <v>1</v>
      </c>
      <c r="V1520" s="1">
        <v>2</v>
      </c>
      <c r="AG1520" s="7">
        <f>IF(Q1520&gt;0,RANK(Q1520,(N1520:P1520,Q1520:AE1520)),0)</f>
        <v>4</v>
      </c>
      <c r="AH1520" s="7">
        <f>IF(R1520&gt;0,RANK(R1520,(N1520:P1520,Q1520:AE1520)),0)</f>
        <v>6</v>
      </c>
      <c r="AI1520" s="7">
        <f>IF(T1520&gt;0,RANK(T1520,(N1520:P1520,Q1520:AE1520)),0)</f>
        <v>8</v>
      </c>
      <c r="AJ1520" s="7">
        <f>IF(S1520&gt;0,RANK(S1520,(N1520:P1520,Q1520:AE1520)),0)</f>
        <v>5</v>
      </c>
      <c r="AK1520" s="2">
        <f t="shared" si="628"/>
        <v>2.9474180617778825E-3</v>
      </c>
      <c r="AL1520" s="2">
        <f t="shared" si="629"/>
        <v>4.7158688988446123E-4</v>
      </c>
      <c r="AM1520" s="2">
        <f t="shared" si="630"/>
        <v>1.1789672247111531E-4</v>
      </c>
      <c r="AN1520" s="2">
        <f t="shared" si="631"/>
        <v>9.4317377976892245E-4</v>
      </c>
      <c r="AP1520" t="s">
        <v>2327</v>
      </c>
      <c r="AQ1520" t="s">
        <v>2328</v>
      </c>
      <c r="AR1520">
        <v>1</v>
      </c>
      <c r="AT1520" s="93" t="s">
        <v>854</v>
      </c>
      <c r="AU1520" s="92" t="s">
        <v>319</v>
      </c>
      <c r="AV1520" s="83" t="str">
        <f t="shared" si="632"/>
        <v>28117</v>
      </c>
      <c r="AX1520" s="7" t="s">
        <v>3753</v>
      </c>
    </row>
    <row r="1521" spans="1:50" hidden="1" outlineLevel="1">
      <c r="A1521" t="s">
        <v>3415</v>
      </c>
      <c r="B1521" t="s">
        <v>2328</v>
      </c>
      <c r="C1521" s="1">
        <f t="shared" si="621"/>
        <v>3413</v>
      </c>
      <c r="D1521" s="7">
        <f>RANK(N1521,(N1521:P1521,Q1521:AE1521))</f>
        <v>1</v>
      </c>
      <c r="E1521" s="7">
        <f>RANK(O1521,(N1521:P1521,Q1521:AE1521))</f>
        <v>2</v>
      </c>
      <c r="F1521" s="7">
        <f>IF(P1521&gt;0,RANK(P1521,(N1521:P1521,Q1521:AE1521)),0)</f>
        <v>4</v>
      </c>
      <c r="G1521" s="1">
        <f t="shared" si="622"/>
        <v>823</v>
      </c>
      <c r="H1521" s="2">
        <f t="shared" si="623"/>
        <v>0.2411368297685321</v>
      </c>
      <c r="I1521" s="2"/>
      <c r="J1521" s="2">
        <f t="shared" si="624"/>
        <v>0.61617345443891003</v>
      </c>
      <c r="K1521" s="2">
        <f t="shared" si="625"/>
        <v>0.37503662467037796</v>
      </c>
      <c r="L1521" s="2">
        <f t="shared" si="626"/>
        <v>2.3439789041898623E-3</v>
      </c>
      <c r="M1521" s="2">
        <f t="shared" si="627"/>
        <v>6.4459419865221489E-3</v>
      </c>
      <c r="N1521" s="1">
        <v>2103</v>
      </c>
      <c r="O1521" s="1">
        <v>1280</v>
      </c>
      <c r="P1521" s="1">
        <v>8</v>
      </c>
      <c r="Q1521" s="1">
        <v>10</v>
      </c>
      <c r="R1521" s="1">
        <v>5</v>
      </c>
      <c r="S1521" s="1">
        <v>3</v>
      </c>
      <c r="T1521" s="1">
        <v>2</v>
      </c>
      <c r="V1521" s="1">
        <v>2</v>
      </c>
      <c r="AG1521" s="7">
        <f>IF(Q1521&gt;0,RANK(Q1521,(N1521:P1521,Q1521:AE1521)),0)</f>
        <v>3</v>
      </c>
      <c r="AH1521" s="7">
        <f>IF(R1521&gt;0,RANK(R1521,(N1521:P1521,Q1521:AE1521)),0)</f>
        <v>5</v>
      </c>
      <c r="AI1521" s="7">
        <f>IF(T1521&gt;0,RANK(T1521,(N1521:P1521,Q1521:AE1521)),0)</f>
        <v>7</v>
      </c>
      <c r="AJ1521" s="7">
        <f>IF(S1521&gt;0,RANK(S1521,(N1521:P1521,Q1521:AE1521)),0)</f>
        <v>6</v>
      </c>
      <c r="AK1521" s="2">
        <f t="shared" si="628"/>
        <v>2.9299736302373278E-3</v>
      </c>
      <c r="AL1521" s="2">
        <f t="shared" si="629"/>
        <v>1.4649868151186639E-3</v>
      </c>
      <c r="AM1521" s="2">
        <f t="shared" si="630"/>
        <v>5.8599472604746558E-4</v>
      </c>
      <c r="AN1521" s="2">
        <f t="shared" si="631"/>
        <v>8.7899208907119832E-4</v>
      </c>
      <c r="AP1521" t="s">
        <v>3415</v>
      </c>
      <c r="AQ1521" t="s">
        <v>2328</v>
      </c>
      <c r="AR1521">
        <v>2</v>
      </c>
      <c r="AT1521" s="93" t="s">
        <v>854</v>
      </c>
      <c r="AU1521" s="92" t="s">
        <v>247</v>
      </c>
      <c r="AV1521" s="83" t="str">
        <f t="shared" si="632"/>
        <v>28119</v>
      </c>
      <c r="AX1521" s="7" t="s">
        <v>3753</v>
      </c>
    </row>
    <row r="1522" spans="1:50" hidden="1" outlineLevel="1">
      <c r="A1522" t="s">
        <v>3182</v>
      </c>
      <c r="B1522" t="s">
        <v>2328</v>
      </c>
      <c r="C1522" s="1">
        <f t="shared" si="621"/>
        <v>41435</v>
      </c>
      <c r="D1522" s="7">
        <f>RANK(N1522,(N1522:P1522,Q1522:AE1522))</f>
        <v>2</v>
      </c>
      <c r="E1522" s="7">
        <f>RANK(O1522,(N1522:P1522,Q1522:AE1522))</f>
        <v>1</v>
      </c>
      <c r="F1522" s="7">
        <f>IF(P1522&gt;0,RANK(P1522,(N1522:P1522,Q1522:AE1522)),0)</f>
        <v>3</v>
      </c>
      <c r="G1522" s="1">
        <f t="shared" si="622"/>
        <v>24933</v>
      </c>
      <c r="H1522" s="2">
        <f t="shared" si="623"/>
        <v>0.60173766139736939</v>
      </c>
      <c r="I1522" s="2"/>
      <c r="J1522" s="2">
        <f t="shared" si="624"/>
        <v>0.1942801979003258</v>
      </c>
      <c r="K1522" s="2">
        <f t="shared" si="625"/>
        <v>0.7960178592976952</v>
      </c>
      <c r="L1522" s="2">
        <f t="shared" si="626"/>
        <v>6.2990225654639799E-3</v>
      </c>
      <c r="M1522" s="2">
        <f t="shared" si="627"/>
        <v>3.4029202365150222E-3</v>
      </c>
      <c r="N1522" s="1">
        <v>8050</v>
      </c>
      <c r="O1522" s="1">
        <v>32983</v>
      </c>
      <c r="P1522" s="1">
        <v>261</v>
      </c>
      <c r="Q1522" s="1">
        <v>57</v>
      </c>
      <c r="R1522" s="1">
        <v>48</v>
      </c>
      <c r="S1522" s="1">
        <v>28</v>
      </c>
      <c r="T1522" s="1">
        <v>3</v>
      </c>
      <c r="V1522" s="1">
        <v>5</v>
      </c>
      <c r="AG1522" s="7">
        <f>IF(Q1522&gt;0,RANK(Q1522,(N1522:P1522,Q1522:AE1522)),0)</f>
        <v>4</v>
      </c>
      <c r="AH1522" s="7">
        <f>IF(R1522&gt;0,RANK(R1522,(N1522:P1522,Q1522:AE1522)),0)</f>
        <v>5</v>
      </c>
      <c r="AI1522" s="7">
        <f>IF(T1522&gt;0,RANK(T1522,(N1522:P1522,Q1522:AE1522)),0)</f>
        <v>8</v>
      </c>
      <c r="AJ1522" s="7">
        <f>IF(S1522&gt;0,RANK(S1522,(N1522:P1522,Q1522:AE1522)),0)</f>
        <v>6</v>
      </c>
      <c r="AK1522" s="2">
        <f t="shared" si="628"/>
        <v>1.3756486062507542E-3</v>
      </c>
      <c r="AL1522" s="2">
        <f t="shared" si="629"/>
        <v>1.1584409315795825E-3</v>
      </c>
      <c r="AM1522" s="2">
        <f t="shared" si="630"/>
        <v>7.2402558223723907E-5</v>
      </c>
      <c r="AN1522" s="2">
        <f t="shared" si="631"/>
        <v>6.7575721008808975E-4</v>
      </c>
      <c r="AP1522" t="s">
        <v>3182</v>
      </c>
      <c r="AQ1522" t="s">
        <v>2328</v>
      </c>
      <c r="AR1522">
        <v>3</v>
      </c>
      <c r="AT1522" s="93" t="s">
        <v>854</v>
      </c>
      <c r="AU1522" s="92" t="s">
        <v>248</v>
      </c>
      <c r="AV1522" s="83" t="str">
        <f t="shared" si="632"/>
        <v>28121</v>
      </c>
      <c r="AX1522" s="7" t="s">
        <v>3753</v>
      </c>
    </row>
    <row r="1523" spans="1:50" hidden="1" outlineLevel="1">
      <c r="A1523" t="s">
        <v>2060</v>
      </c>
      <c r="B1523" t="s">
        <v>2328</v>
      </c>
      <c r="C1523" s="1">
        <f t="shared" si="621"/>
        <v>9206</v>
      </c>
      <c r="D1523" s="7">
        <f>RANK(N1523,(N1523:P1523,Q1523:AE1523))</f>
        <v>2</v>
      </c>
      <c r="E1523" s="7">
        <f>RANK(O1523,(N1523:P1523,Q1523:AE1523))</f>
        <v>1</v>
      </c>
      <c r="F1523" s="7">
        <f>IF(P1523&gt;0,RANK(P1523,(N1523:P1523,Q1523:AE1523)),0)</f>
        <v>3</v>
      </c>
      <c r="G1523" s="1">
        <f t="shared" si="622"/>
        <v>2053</v>
      </c>
      <c r="H1523" s="2">
        <f t="shared" si="623"/>
        <v>0.2230067347382142</v>
      </c>
      <c r="I1523" s="2"/>
      <c r="J1523" s="2">
        <f t="shared" si="624"/>
        <v>0.38540082554855531</v>
      </c>
      <c r="K1523" s="2">
        <f t="shared" si="625"/>
        <v>0.60840756028676946</v>
      </c>
      <c r="L1523" s="2">
        <f t="shared" si="626"/>
        <v>2.9328698674777318E-3</v>
      </c>
      <c r="M1523" s="2">
        <f t="shared" si="627"/>
        <v>3.2587442971975535E-3</v>
      </c>
      <c r="N1523" s="1">
        <v>3548</v>
      </c>
      <c r="O1523" s="1">
        <v>5601</v>
      </c>
      <c r="P1523" s="1">
        <v>27</v>
      </c>
      <c r="Q1523" s="1">
        <v>12</v>
      </c>
      <c r="R1523" s="1">
        <v>9</v>
      </c>
      <c r="S1523" s="1">
        <v>5</v>
      </c>
      <c r="T1523" s="1">
        <v>0</v>
      </c>
      <c r="V1523" s="1">
        <v>4</v>
      </c>
      <c r="AG1523" s="7">
        <f>IF(Q1523&gt;0,RANK(Q1523,(N1523:P1523,Q1523:AE1523)),0)</f>
        <v>4</v>
      </c>
      <c r="AH1523" s="7">
        <f>IF(R1523&gt;0,RANK(R1523,(N1523:P1523,Q1523:AE1523)),0)</f>
        <v>5</v>
      </c>
      <c r="AI1523" s="7">
        <f>IF(T1523&gt;0,RANK(T1523,(N1523:P1523,Q1523:AE1523)),0)</f>
        <v>0</v>
      </c>
      <c r="AJ1523" s="7">
        <f>IF(S1523&gt;0,RANK(S1523,(N1523:P1523,Q1523:AE1523)),0)</f>
        <v>6</v>
      </c>
      <c r="AK1523" s="2">
        <f t="shared" si="628"/>
        <v>1.303497718878992E-3</v>
      </c>
      <c r="AL1523" s="2">
        <f t="shared" si="629"/>
        <v>9.7762328915924402E-4</v>
      </c>
      <c r="AM1523" s="2">
        <f t="shared" si="630"/>
        <v>0</v>
      </c>
      <c r="AN1523" s="2">
        <f t="shared" si="631"/>
        <v>5.4312404953291333E-4</v>
      </c>
      <c r="AP1523" t="s">
        <v>2060</v>
      </c>
      <c r="AQ1523" t="s">
        <v>2328</v>
      </c>
      <c r="AR1523">
        <v>3</v>
      </c>
      <c r="AT1523" s="93" t="s">
        <v>854</v>
      </c>
      <c r="AU1523" s="92" t="s">
        <v>639</v>
      </c>
      <c r="AV1523" s="83" t="str">
        <f t="shared" si="632"/>
        <v>28123</v>
      </c>
      <c r="AX1523" s="7" t="s">
        <v>3753</v>
      </c>
    </row>
    <row r="1524" spans="1:50" hidden="1" outlineLevel="1">
      <c r="A1524" t="s">
        <v>3183</v>
      </c>
      <c r="B1524" t="s">
        <v>2328</v>
      </c>
      <c r="C1524" s="1">
        <f t="shared" si="621"/>
        <v>2903</v>
      </c>
      <c r="D1524" s="7">
        <f>RANK(N1524,(N1524:P1524,Q1524:AE1524))</f>
        <v>1</v>
      </c>
      <c r="E1524" s="7">
        <f>RANK(O1524,(N1524:P1524,Q1524:AE1524))</f>
        <v>2</v>
      </c>
      <c r="F1524" s="7">
        <f>IF(P1524&gt;0,RANK(P1524,(N1524:P1524,Q1524:AE1524)),0)</f>
        <v>4</v>
      </c>
      <c r="G1524" s="1">
        <f t="shared" si="622"/>
        <v>632</v>
      </c>
      <c r="H1524" s="2">
        <f t="shared" si="623"/>
        <v>0.21770582156389942</v>
      </c>
      <c r="I1524" s="2"/>
      <c r="J1524" s="2">
        <f t="shared" si="624"/>
        <v>0.58766792972786774</v>
      </c>
      <c r="K1524" s="2">
        <f t="shared" si="625"/>
        <v>0.3699621081639683</v>
      </c>
      <c r="L1524" s="2">
        <f t="shared" si="626"/>
        <v>5.5115397864278336E-3</v>
      </c>
      <c r="M1524" s="2">
        <f t="shared" si="627"/>
        <v>3.6858422321736126E-2</v>
      </c>
      <c r="N1524" s="1">
        <v>1706</v>
      </c>
      <c r="O1524" s="1">
        <v>1074</v>
      </c>
      <c r="P1524" s="1">
        <v>16</v>
      </c>
      <c r="Q1524" s="1">
        <v>8</v>
      </c>
      <c r="R1524" s="1">
        <v>72</v>
      </c>
      <c r="S1524" s="1">
        <v>9</v>
      </c>
      <c r="T1524" s="1">
        <v>6</v>
      </c>
      <c r="V1524" s="1">
        <v>12</v>
      </c>
      <c r="AG1524" s="7">
        <f>IF(Q1524&gt;0,RANK(Q1524,(N1524:P1524,Q1524:AE1524)),0)</f>
        <v>7</v>
      </c>
      <c r="AH1524" s="7">
        <f>IF(R1524&gt;0,RANK(R1524,(N1524:P1524,Q1524:AE1524)),0)</f>
        <v>3</v>
      </c>
      <c r="AI1524" s="7">
        <f>IF(T1524&gt;0,RANK(T1524,(N1524:P1524,Q1524:AE1524)),0)</f>
        <v>8</v>
      </c>
      <c r="AJ1524" s="7">
        <f>IF(S1524&gt;0,RANK(S1524,(N1524:P1524,Q1524:AE1524)),0)</f>
        <v>6</v>
      </c>
      <c r="AK1524" s="2">
        <f t="shared" si="628"/>
        <v>2.7557698932139168E-3</v>
      </c>
      <c r="AL1524" s="2">
        <f t="shared" si="629"/>
        <v>2.4801929038925249E-2</v>
      </c>
      <c r="AM1524" s="2">
        <f t="shared" si="630"/>
        <v>2.0668274199104374E-3</v>
      </c>
      <c r="AN1524" s="2">
        <f t="shared" si="631"/>
        <v>3.1002411298656561E-3</v>
      </c>
      <c r="AP1524" t="s">
        <v>3183</v>
      </c>
      <c r="AQ1524" t="s">
        <v>2328</v>
      </c>
      <c r="AR1524">
        <v>2</v>
      </c>
      <c r="AT1524" s="93" t="s">
        <v>854</v>
      </c>
      <c r="AU1524" s="92" t="s">
        <v>640</v>
      </c>
      <c r="AV1524" s="83" t="str">
        <f t="shared" si="632"/>
        <v>28125</v>
      </c>
      <c r="AX1524" s="7" t="s">
        <v>3753</v>
      </c>
    </row>
    <row r="1525" spans="1:50" hidden="1" outlineLevel="1">
      <c r="A1525" t="s">
        <v>593</v>
      </c>
      <c r="B1525" t="s">
        <v>2328</v>
      </c>
      <c r="C1525" s="1">
        <f t="shared" si="621"/>
        <v>9574</v>
      </c>
      <c r="D1525" s="7">
        <f>RANK(N1525,(N1525:P1525,Q1525:AE1525))</f>
        <v>2</v>
      </c>
      <c r="E1525" s="7">
        <f>RANK(O1525,(N1525:P1525,Q1525:AE1525))</f>
        <v>1</v>
      </c>
      <c r="F1525" s="7">
        <f>IF(P1525&gt;0,RANK(P1525,(N1525:P1525,Q1525:AE1525)),0)</f>
        <v>3</v>
      </c>
      <c r="G1525" s="1">
        <f t="shared" si="622"/>
        <v>3027</v>
      </c>
      <c r="H1525" s="2">
        <f t="shared" si="623"/>
        <v>0.31616879047420093</v>
      </c>
      <c r="I1525" s="2"/>
      <c r="J1525" s="2">
        <f t="shared" si="624"/>
        <v>0.33705870064758719</v>
      </c>
      <c r="K1525" s="2">
        <f t="shared" si="625"/>
        <v>0.65322749112178813</v>
      </c>
      <c r="L1525" s="2">
        <f t="shared" si="626"/>
        <v>4.0735324838103194E-3</v>
      </c>
      <c r="M1525" s="2">
        <f t="shared" si="627"/>
        <v>5.6402757468144125E-3</v>
      </c>
      <c r="N1525" s="1">
        <v>3227</v>
      </c>
      <c r="O1525" s="1">
        <v>6254</v>
      </c>
      <c r="P1525" s="1">
        <v>39</v>
      </c>
      <c r="Q1525" s="1">
        <v>14</v>
      </c>
      <c r="R1525" s="1">
        <v>12</v>
      </c>
      <c r="S1525" s="1">
        <v>20</v>
      </c>
      <c r="T1525" s="1">
        <v>3</v>
      </c>
      <c r="V1525" s="1">
        <v>5</v>
      </c>
      <c r="AG1525" s="7">
        <f>IF(Q1525&gt;0,RANK(Q1525,(N1525:P1525,Q1525:AE1525)),0)</f>
        <v>5</v>
      </c>
      <c r="AH1525" s="7">
        <f>IF(R1525&gt;0,RANK(R1525,(N1525:P1525,Q1525:AE1525)),0)</f>
        <v>6</v>
      </c>
      <c r="AI1525" s="7">
        <f>IF(T1525&gt;0,RANK(T1525,(N1525:P1525,Q1525:AE1525)),0)</f>
        <v>8</v>
      </c>
      <c r="AJ1525" s="7">
        <f>IF(S1525&gt;0,RANK(S1525,(N1525:P1525,Q1525:AE1525)),0)</f>
        <v>4</v>
      </c>
      <c r="AK1525" s="2">
        <f t="shared" si="628"/>
        <v>1.4622937121370379E-3</v>
      </c>
      <c r="AL1525" s="2">
        <f t="shared" si="629"/>
        <v>1.2533946104031752E-3</v>
      </c>
      <c r="AM1525" s="2">
        <f t="shared" si="630"/>
        <v>3.1334865260079379E-4</v>
      </c>
      <c r="AN1525" s="2">
        <f t="shared" si="631"/>
        <v>2.0889910173386254E-3</v>
      </c>
      <c r="AP1525" t="s">
        <v>593</v>
      </c>
      <c r="AQ1525" t="s">
        <v>2328</v>
      </c>
      <c r="AR1525">
        <v>4</v>
      </c>
      <c r="AT1525" s="93" t="s">
        <v>854</v>
      </c>
      <c r="AU1525" s="92" t="s">
        <v>1141</v>
      </c>
      <c r="AV1525" s="83" t="str">
        <f t="shared" si="632"/>
        <v>28127</v>
      </c>
      <c r="AX1525" s="7" t="s">
        <v>3753</v>
      </c>
    </row>
    <row r="1526" spans="1:50" hidden="1" outlineLevel="1">
      <c r="A1526" t="s">
        <v>3364</v>
      </c>
      <c r="B1526" t="s">
        <v>2328</v>
      </c>
      <c r="C1526" s="1">
        <f t="shared" ref="C1526:C1544" si="633">SUM(N1526:AE1526)</f>
        <v>6528</v>
      </c>
      <c r="D1526" s="7">
        <f>RANK(N1526,(N1526:P1526,Q1526:AE1526))</f>
        <v>2</v>
      </c>
      <c r="E1526" s="7">
        <f>RANK(O1526,(N1526:P1526,Q1526:AE1526))</f>
        <v>1</v>
      </c>
      <c r="F1526" s="7">
        <f>IF(P1526&gt;0,RANK(P1526,(N1526:P1526,Q1526:AE1526)),0)</f>
        <v>3</v>
      </c>
      <c r="G1526" s="1">
        <f t="shared" ref="G1526:G1544" si="634">IF(D1526=1,N1526,IF(E1526=1,O1526,P1526))-IF(D1526=2,N1526,IF(E1526=2,O1526,P1526))</f>
        <v>3218</v>
      </c>
      <c r="H1526" s="2">
        <f t="shared" ref="H1526:H1544" si="635">G1526/C1526</f>
        <v>0.49295343137254904</v>
      </c>
      <c r="I1526" s="2"/>
      <c r="J1526" s="2">
        <f t="shared" ref="J1526:J1544" si="636">IF($C1526=0,"-",N1526/$C1526)</f>
        <v>0.24816176470588236</v>
      </c>
      <c r="K1526" s="2">
        <f t="shared" ref="K1526:K1544" si="637">IF($C1526=0,"-",O1526/$C1526)</f>
        <v>0.74111519607843135</v>
      </c>
      <c r="L1526" s="2">
        <f t="shared" ref="L1526:L1544" si="638">IF($C1526=0,"-",P1526/$C1526)</f>
        <v>3.9828431372549017E-3</v>
      </c>
      <c r="M1526" s="2">
        <f t="shared" ref="M1526:M1544" si="639">IF(C1526=0,"-",(1-J1526-K1526-L1526))</f>
        <v>6.7401960784313902E-3</v>
      </c>
      <c r="N1526" s="1">
        <v>1620</v>
      </c>
      <c r="O1526" s="1">
        <v>4838</v>
      </c>
      <c r="P1526" s="1">
        <v>26</v>
      </c>
      <c r="Q1526" s="1">
        <v>12</v>
      </c>
      <c r="R1526" s="1">
        <v>11</v>
      </c>
      <c r="S1526" s="1">
        <v>12</v>
      </c>
      <c r="T1526" s="1">
        <v>2</v>
      </c>
      <c r="V1526" s="1">
        <v>7</v>
      </c>
      <c r="AG1526" s="7">
        <f>IF(Q1526&gt;0,RANK(Q1526,(N1526:P1526,Q1526:AE1526)),0)</f>
        <v>4</v>
      </c>
      <c r="AH1526" s="7">
        <f>IF(R1526&gt;0,RANK(R1526,(N1526:P1526,Q1526:AE1526)),0)</f>
        <v>6</v>
      </c>
      <c r="AI1526" s="7">
        <f>IF(T1526&gt;0,RANK(T1526,(N1526:P1526,Q1526:AE1526)),0)</f>
        <v>8</v>
      </c>
      <c r="AJ1526" s="7">
        <f>IF(S1526&gt;0,RANK(S1526,(N1526:P1526,Q1526:AE1526)),0)</f>
        <v>4</v>
      </c>
      <c r="AK1526" s="2">
        <f t="shared" ref="AK1526:AK1544" si="640">IF($C1526=0,"-",Q1526/$C1526)</f>
        <v>1.838235294117647E-3</v>
      </c>
      <c r="AL1526" s="2">
        <f t="shared" ref="AL1526:AL1544" si="641">IF($C1526=0,"-",R1526/$C1526)</f>
        <v>1.6850490196078432E-3</v>
      </c>
      <c r="AM1526" s="2">
        <f t="shared" ref="AM1526:AM1544" si="642">IF($C1526=0,"-",T1526/$C1526)</f>
        <v>3.0637254901960784E-4</v>
      </c>
      <c r="AN1526" s="2">
        <f t="shared" ref="AN1526:AN1544" si="643">IF($C1526=0,"-",S1526/$C1526)</f>
        <v>1.838235294117647E-3</v>
      </c>
      <c r="AP1526" t="s">
        <v>3364</v>
      </c>
      <c r="AQ1526" t="s">
        <v>2328</v>
      </c>
      <c r="AR1526">
        <v>3</v>
      </c>
      <c r="AT1526" s="93" t="s">
        <v>854</v>
      </c>
      <c r="AU1526" s="92" t="s">
        <v>1142</v>
      </c>
      <c r="AV1526" s="83" t="str">
        <f t="shared" ref="AV1526:AV1544" si="644">AT1526&amp;AU1526</f>
        <v>28129</v>
      </c>
      <c r="AX1526" s="7" t="s">
        <v>3753</v>
      </c>
    </row>
    <row r="1527" spans="1:50" hidden="1" outlineLevel="1">
      <c r="A1527" t="s">
        <v>3442</v>
      </c>
      <c r="B1527" t="s">
        <v>2328</v>
      </c>
      <c r="C1527" s="1">
        <f t="shared" si="633"/>
        <v>5523</v>
      </c>
      <c r="D1527" s="7">
        <f>RANK(N1527,(N1527:P1527,Q1527:AE1527))</f>
        <v>2</v>
      </c>
      <c r="E1527" s="7">
        <f>RANK(O1527,(N1527:P1527,Q1527:AE1527))</f>
        <v>1</v>
      </c>
      <c r="F1527" s="7">
        <f>IF(P1527&gt;0,RANK(P1527,(N1527:P1527,Q1527:AE1527)),0)</f>
        <v>3</v>
      </c>
      <c r="G1527" s="1">
        <f t="shared" si="634"/>
        <v>2025</v>
      </c>
      <c r="H1527" s="2">
        <f t="shared" si="635"/>
        <v>0.36664856056491035</v>
      </c>
      <c r="I1527" s="2"/>
      <c r="J1527" s="2">
        <f t="shared" si="636"/>
        <v>0.30363932645301467</v>
      </c>
      <c r="K1527" s="2">
        <f t="shared" si="637"/>
        <v>0.67028788701792508</v>
      </c>
      <c r="L1527" s="2">
        <f t="shared" si="638"/>
        <v>1.1768966141589716E-2</v>
      </c>
      <c r="M1527" s="2">
        <f t="shared" si="639"/>
        <v>1.4303820387470594E-2</v>
      </c>
      <c r="N1527" s="1">
        <v>1677</v>
      </c>
      <c r="O1527" s="1">
        <v>3702</v>
      </c>
      <c r="P1527" s="1">
        <v>65</v>
      </c>
      <c r="Q1527" s="1">
        <v>21</v>
      </c>
      <c r="R1527" s="1">
        <v>33</v>
      </c>
      <c r="S1527" s="1">
        <v>10</v>
      </c>
      <c r="T1527" s="1">
        <v>9</v>
      </c>
      <c r="V1527" s="1">
        <v>6</v>
      </c>
      <c r="AG1527" s="7">
        <f>IF(Q1527&gt;0,RANK(Q1527,(N1527:P1527,Q1527:AE1527)),0)</f>
        <v>5</v>
      </c>
      <c r="AH1527" s="7">
        <f>IF(R1527&gt;0,RANK(R1527,(N1527:P1527,Q1527:AE1527)),0)</f>
        <v>4</v>
      </c>
      <c r="AI1527" s="7">
        <f>IF(T1527&gt;0,RANK(T1527,(N1527:P1527,Q1527:AE1527)),0)</f>
        <v>7</v>
      </c>
      <c r="AJ1527" s="7">
        <f>IF(S1527&gt;0,RANK(S1527,(N1527:P1527,Q1527:AE1527)),0)</f>
        <v>6</v>
      </c>
      <c r="AK1527" s="2">
        <f t="shared" si="640"/>
        <v>3.8022813688212928E-3</v>
      </c>
      <c r="AL1527" s="2">
        <f t="shared" si="641"/>
        <v>5.975013579576317E-3</v>
      </c>
      <c r="AM1527" s="2">
        <f t="shared" si="642"/>
        <v>1.6295491580662683E-3</v>
      </c>
      <c r="AN1527" s="2">
        <f t="shared" si="643"/>
        <v>1.810610175629187E-3</v>
      </c>
      <c r="AP1527" t="s">
        <v>3442</v>
      </c>
      <c r="AQ1527" t="s">
        <v>2328</v>
      </c>
      <c r="AR1527">
        <v>5</v>
      </c>
      <c r="AT1527" s="93" t="s">
        <v>854</v>
      </c>
      <c r="AU1527" s="92" t="s">
        <v>1143</v>
      </c>
      <c r="AV1527" s="83" t="str">
        <f t="shared" si="644"/>
        <v>28131</v>
      </c>
      <c r="AX1527" s="7" t="s">
        <v>3753</v>
      </c>
    </row>
    <row r="1528" spans="1:50" hidden="1" outlineLevel="1">
      <c r="A1528" t="s">
        <v>732</v>
      </c>
      <c r="B1528" t="s">
        <v>2328</v>
      </c>
      <c r="C1528" s="1">
        <f t="shared" si="633"/>
        <v>8415</v>
      </c>
      <c r="D1528" s="7">
        <f>RANK(N1528,(N1528:P1528,Q1528:AE1528))</f>
        <v>1</v>
      </c>
      <c r="E1528" s="7">
        <f>RANK(O1528,(N1528:P1528,Q1528:AE1528))</f>
        <v>2</v>
      </c>
      <c r="F1528" s="7">
        <f>IF(P1528&gt;0,RANK(P1528,(N1528:P1528,Q1528:AE1528)),0)</f>
        <v>3</v>
      </c>
      <c r="G1528" s="1">
        <f t="shared" si="634"/>
        <v>1612</v>
      </c>
      <c r="H1528" s="2">
        <f t="shared" si="635"/>
        <v>0.19156268568033274</v>
      </c>
      <c r="I1528" s="2"/>
      <c r="J1528" s="2">
        <f t="shared" si="636"/>
        <v>0.59191919191919196</v>
      </c>
      <c r="K1528" s="2">
        <f t="shared" si="637"/>
        <v>0.40035650623885916</v>
      </c>
      <c r="L1528" s="2">
        <f t="shared" si="638"/>
        <v>3.5650623885918001E-3</v>
      </c>
      <c r="M1528" s="2">
        <f t="shared" si="639"/>
        <v>4.1592394533570883E-3</v>
      </c>
      <c r="N1528" s="1">
        <v>4981</v>
      </c>
      <c r="O1528" s="1">
        <v>3369</v>
      </c>
      <c r="P1528" s="1">
        <v>30</v>
      </c>
      <c r="Q1528" s="1">
        <v>18</v>
      </c>
      <c r="R1528" s="1">
        <v>13</v>
      </c>
      <c r="S1528" s="1">
        <v>2</v>
      </c>
      <c r="T1528" s="1">
        <v>1</v>
      </c>
      <c r="V1528" s="1">
        <v>1</v>
      </c>
      <c r="AG1528" s="7">
        <f>IF(Q1528&gt;0,RANK(Q1528,(N1528:P1528,Q1528:AE1528)),0)</f>
        <v>4</v>
      </c>
      <c r="AH1528" s="7">
        <f>IF(R1528&gt;0,RANK(R1528,(N1528:P1528,Q1528:AE1528)),0)</f>
        <v>5</v>
      </c>
      <c r="AI1528" s="7">
        <f>IF(T1528&gt;0,RANK(T1528,(N1528:P1528,Q1528:AE1528)),0)</f>
        <v>7</v>
      </c>
      <c r="AJ1528" s="7">
        <f>IF(S1528&gt;0,RANK(S1528,(N1528:P1528,Q1528:AE1528)),0)</f>
        <v>6</v>
      </c>
      <c r="AK1528" s="2">
        <f t="shared" si="640"/>
        <v>2.1390374331550803E-3</v>
      </c>
      <c r="AL1528" s="2">
        <f t="shared" si="641"/>
        <v>1.5448603683897802E-3</v>
      </c>
      <c r="AM1528" s="2">
        <f t="shared" si="642"/>
        <v>1.1883541295306001E-4</v>
      </c>
      <c r="AN1528" s="2">
        <f t="shared" si="643"/>
        <v>2.3767082590612002E-4</v>
      </c>
      <c r="AP1528" t="s">
        <v>732</v>
      </c>
      <c r="AQ1528" t="s">
        <v>2328</v>
      </c>
      <c r="AR1528">
        <v>2</v>
      </c>
      <c r="AT1528" s="93" t="s">
        <v>854</v>
      </c>
      <c r="AU1528" s="92" t="s">
        <v>1144</v>
      </c>
      <c r="AV1528" s="83" t="str">
        <f t="shared" si="644"/>
        <v>28133</v>
      </c>
      <c r="AX1528" s="7" t="s">
        <v>3753</v>
      </c>
    </row>
    <row r="1529" spans="1:50" hidden="1" outlineLevel="1">
      <c r="A1529" t="s">
        <v>733</v>
      </c>
      <c r="B1529" t="s">
        <v>2328</v>
      </c>
      <c r="C1529" s="1">
        <f t="shared" si="633"/>
        <v>5523</v>
      </c>
      <c r="D1529" s="7">
        <f>RANK(N1529,(N1529:P1529,Q1529:AE1529))</f>
        <v>1</v>
      </c>
      <c r="E1529" s="7">
        <f>RANK(O1529,(N1529:P1529,Q1529:AE1529))</f>
        <v>2</v>
      </c>
      <c r="F1529" s="7">
        <f>IF(P1529&gt;0,RANK(P1529,(N1529:P1529,Q1529:AE1529)),0)</f>
        <v>3</v>
      </c>
      <c r="G1529" s="1">
        <f t="shared" si="634"/>
        <v>613</v>
      </c>
      <c r="H1529" s="2">
        <f t="shared" si="635"/>
        <v>0.11099040376606917</v>
      </c>
      <c r="I1529" s="2"/>
      <c r="J1529" s="2">
        <f t="shared" si="636"/>
        <v>0.55060655440883577</v>
      </c>
      <c r="K1529" s="2">
        <f t="shared" si="637"/>
        <v>0.4396161506427666</v>
      </c>
      <c r="L1529" s="2">
        <f t="shared" si="638"/>
        <v>3.621220351258374E-3</v>
      </c>
      <c r="M1529" s="2">
        <f t="shared" si="639"/>
        <v>6.1560745971392557E-3</v>
      </c>
      <c r="N1529" s="1">
        <v>3041</v>
      </c>
      <c r="O1529" s="1">
        <v>2428</v>
      </c>
      <c r="P1529" s="1">
        <v>20</v>
      </c>
      <c r="Q1529" s="1">
        <v>9</v>
      </c>
      <c r="R1529" s="1">
        <v>7</v>
      </c>
      <c r="S1529" s="1">
        <v>8</v>
      </c>
      <c r="T1529" s="1">
        <v>6</v>
      </c>
      <c r="V1529" s="1">
        <v>4</v>
      </c>
      <c r="AG1529" s="7">
        <f>IF(Q1529&gt;0,RANK(Q1529,(N1529:P1529,Q1529:AE1529)),0)</f>
        <v>4</v>
      </c>
      <c r="AH1529" s="7">
        <f>IF(R1529&gt;0,RANK(R1529,(N1529:P1529,Q1529:AE1529)),0)</f>
        <v>6</v>
      </c>
      <c r="AI1529" s="7">
        <f>IF(T1529&gt;0,RANK(T1529,(N1529:P1529,Q1529:AE1529)),0)</f>
        <v>7</v>
      </c>
      <c r="AJ1529" s="7">
        <f>IF(S1529&gt;0,RANK(S1529,(N1529:P1529,Q1529:AE1529)),0)</f>
        <v>5</v>
      </c>
      <c r="AK1529" s="2">
        <f t="shared" si="640"/>
        <v>1.6295491580662683E-3</v>
      </c>
      <c r="AL1529" s="2">
        <f t="shared" si="641"/>
        <v>1.2674271229404308E-3</v>
      </c>
      <c r="AM1529" s="2">
        <f t="shared" si="642"/>
        <v>1.0863661053775121E-3</v>
      </c>
      <c r="AN1529" s="2">
        <f t="shared" si="643"/>
        <v>1.4484881405033496E-3</v>
      </c>
      <c r="AP1529" t="s">
        <v>733</v>
      </c>
      <c r="AQ1529" t="s">
        <v>2328</v>
      </c>
      <c r="AT1529" s="93" t="s">
        <v>854</v>
      </c>
      <c r="AU1529" s="92" t="s">
        <v>1146</v>
      </c>
      <c r="AV1529" s="83" t="str">
        <f t="shared" si="644"/>
        <v>28135</v>
      </c>
      <c r="AX1529" s="7" t="s">
        <v>3753</v>
      </c>
    </row>
    <row r="1530" spans="1:50" hidden="1" outlineLevel="1">
      <c r="A1530" t="s">
        <v>734</v>
      </c>
      <c r="B1530" t="s">
        <v>2328</v>
      </c>
      <c r="C1530" s="1">
        <f t="shared" si="633"/>
        <v>8693</v>
      </c>
      <c r="D1530" s="7">
        <f>RANK(N1530,(N1530:P1530,Q1530:AE1530))</f>
        <v>2</v>
      </c>
      <c r="E1530" s="7">
        <f>RANK(O1530,(N1530:P1530,Q1530:AE1530))</f>
        <v>1</v>
      </c>
      <c r="F1530" s="7">
        <f>IF(P1530&gt;0,RANK(P1530,(N1530:P1530,Q1530:AE1530)),0)</f>
        <v>3</v>
      </c>
      <c r="G1530" s="1">
        <f t="shared" si="634"/>
        <v>1707</v>
      </c>
      <c r="H1530" s="2">
        <f t="shared" si="635"/>
        <v>0.19636489129184401</v>
      </c>
      <c r="I1530" s="2"/>
      <c r="J1530" s="2">
        <f t="shared" si="636"/>
        <v>0.39583572989761878</v>
      </c>
      <c r="K1530" s="2">
        <f t="shared" si="637"/>
        <v>0.59220062118946282</v>
      </c>
      <c r="L1530" s="2">
        <f t="shared" si="638"/>
        <v>7.5923156562751641E-3</v>
      </c>
      <c r="M1530" s="2">
        <f t="shared" si="639"/>
        <v>4.3713332566432924E-3</v>
      </c>
      <c r="N1530" s="1">
        <v>3441</v>
      </c>
      <c r="O1530" s="1">
        <v>5148</v>
      </c>
      <c r="P1530" s="1">
        <v>66</v>
      </c>
      <c r="Q1530" s="1">
        <v>19</v>
      </c>
      <c r="R1530" s="1">
        <v>4</v>
      </c>
      <c r="S1530" s="1">
        <v>10</v>
      </c>
      <c r="T1530" s="1">
        <v>0</v>
      </c>
      <c r="V1530" s="1">
        <v>5</v>
      </c>
      <c r="AG1530" s="7">
        <f>IF(Q1530&gt;0,RANK(Q1530,(N1530:P1530,Q1530:AE1530)),0)</f>
        <v>4</v>
      </c>
      <c r="AH1530" s="7">
        <f>IF(R1530&gt;0,RANK(R1530,(N1530:P1530,Q1530:AE1530)),0)</f>
        <v>7</v>
      </c>
      <c r="AI1530" s="7">
        <f>IF(T1530&gt;0,RANK(T1530,(N1530:P1530,Q1530:AE1530)),0)</f>
        <v>0</v>
      </c>
      <c r="AJ1530" s="7">
        <f>IF(S1530&gt;0,RANK(S1530,(N1530:P1530,Q1530:AE1530)),0)</f>
        <v>5</v>
      </c>
      <c r="AK1530" s="2">
        <f t="shared" si="640"/>
        <v>2.1856666283216379E-3</v>
      </c>
      <c r="AL1530" s="2">
        <f t="shared" si="641"/>
        <v>4.6014034280455541E-4</v>
      </c>
      <c r="AM1530" s="2">
        <f t="shared" si="642"/>
        <v>0</v>
      </c>
      <c r="AN1530" s="2">
        <f t="shared" si="643"/>
        <v>1.1503508570113886E-3</v>
      </c>
      <c r="AP1530" t="s">
        <v>734</v>
      </c>
      <c r="AQ1530" t="s">
        <v>2328</v>
      </c>
      <c r="AR1530">
        <v>1</v>
      </c>
      <c r="AT1530" s="93" t="s">
        <v>854</v>
      </c>
      <c r="AU1530" s="92" t="s">
        <v>1147</v>
      </c>
      <c r="AV1530" s="83" t="str">
        <f t="shared" si="644"/>
        <v>28137</v>
      </c>
      <c r="AX1530" s="7" t="s">
        <v>3753</v>
      </c>
    </row>
    <row r="1531" spans="1:50" hidden="1" outlineLevel="1">
      <c r="A1531" t="s">
        <v>2715</v>
      </c>
      <c r="B1531" t="s">
        <v>2328</v>
      </c>
      <c r="C1531" s="1">
        <f t="shared" si="633"/>
        <v>8403</v>
      </c>
      <c r="D1531" s="7">
        <f>RANK(N1531,(N1531:P1531,Q1531:AE1531))</f>
        <v>2</v>
      </c>
      <c r="E1531" s="7">
        <f>RANK(O1531,(N1531:P1531,Q1531:AE1531))</f>
        <v>1</v>
      </c>
      <c r="F1531" s="7">
        <f>IF(P1531&gt;0,RANK(P1531,(N1531:P1531,Q1531:AE1531)),0)</f>
        <v>3</v>
      </c>
      <c r="G1531" s="1">
        <f t="shared" si="634"/>
        <v>2473</v>
      </c>
      <c r="H1531" s="2">
        <f t="shared" si="635"/>
        <v>0.29429965488516008</v>
      </c>
      <c r="I1531" s="2"/>
      <c r="J1531" s="2">
        <f t="shared" si="636"/>
        <v>0.34606688087587767</v>
      </c>
      <c r="K1531" s="2">
        <f t="shared" si="637"/>
        <v>0.64036653576103775</v>
      </c>
      <c r="L1531" s="2">
        <f t="shared" si="638"/>
        <v>7.140307033202428E-3</v>
      </c>
      <c r="M1531" s="2">
        <f t="shared" si="639"/>
        <v>6.4262763298821553E-3</v>
      </c>
      <c r="N1531" s="1">
        <v>2908</v>
      </c>
      <c r="O1531" s="1">
        <v>5381</v>
      </c>
      <c r="P1531" s="1">
        <v>60</v>
      </c>
      <c r="Q1531" s="1">
        <v>22</v>
      </c>
      <c r="R1531" s="1">
        <v>10</v>
      </c>
      <c r="S1531" s="1">
        <v>12</v>
      </c>
      <c r="T1531" s="1">
        <v>4</v>
      </c>
      <c r="V1531" s="1">
        <v>6</v>
      </c>
      <c r="AG1531" s="7">
        <f>IF(Q1531&gt;0,RANK(Q1531,(N1531:P1531,Q1531:AE1531)),0)</f>
        <v>4</v>
      </c>
      <c r="AH1531" s="7">
        <f>IF(R1531&gt;0,RANK(R1531,(N1531:P1531,Q1531:AE1531)),0)</f>
        <v>6</v>
      </c>
      <c r="AI1531" s="7">
        <f>IF(T1531&gt;0,RANK(T1531,(N1531:P1531,Q1531:AE1531)),0)</f>
        <v>8</v>
      </c>
      <c r="AJ1531" s="7">
        <f>IF(S1531&gt;0,RANK(S1531,(N1531:P1531,Q1531:AE1531)),0)</f>
        <v>5</v>
      </c>
      <c r="AK1531" s="2">
        <f t="shared" si="640"/>
        <v>2.6181125788408903E-3</v>
      </c>
      <c r="AL1531" s="2">
        <f t="shared" si="641"/>
        <v>1.1900511722004047E-3</v>
      </c>
      <c r="AM1531" s="2">
        <f t="shared" si="642"/>
        <v>4.7602046888016187E-4</v>
      </c>
      <c r="AN1531" s="2">
        <f t="shared" si="643"/>
        <v>1.4280614066404856E-3</v>
      </c>
      <c r="AP1531" t="s">
        <v>2715</v>
      </c>
      <c r="AQ1531" t="s">
        <v>2328</v>
      </c>
      <c r="AR1531">
        <v>1</v>
      </c>
      <c r="AT1531" s="93" t="s">
        <v>854</v>
      </c>
      <c r="AU1531" s="92" t="s">
        <v>1148</v>
      </c>
      <c r="AV1531" s="83" t="str">
        <f t="shared" si="644"/>
        <v>28139</v>
      </c>
      <c r="AX1531" s="7" t="s">
        <v>3753</v>
      </c>
    </row>
    <row r="1532" spans="1:50" hidden="1" outlineLevel="1">
      <c r="A1532" t="s">
        <v>3289</v>
      </c>
      <c r="B1532" t="s">
        <v>2328</v>
      </c>
      <c r="C1532" s="1">
        <f t="shared" si="633"/>
        <v>6992</v>
      </c>
      <c r="D1532" s="7">
        <f>RANK(N1532,(N1532:P1532,Q1532:AE1532))</f>
        <v>2</v>
      </c>
      <c r="E1532" s="7">
        <f>RANK(O1532,(N1532:P1532,Q1532:AE1532))</f>
        <v>1</v>
      </c>
      <c r="F1532" s="7">
        <f>IF(P1532&gt;0,RANK(P1532,(N1532:P1532,Q1532:AE1532)),0)</f>
        <v>3</v>
      </c>
      <c r="G1532" s="1">
        <f t="shared" si="634"/>
        <v>1375</v>
      </c>
      <c r="H1532" s="2">
        <f t="shared" si="635"/>
        <v>0.1966533180778032</v>
      </c>
      <c r="I1532" s="2"/>
      <c r="J1532" s="2">
        <f t="shared" si="636"/>
        <v>0.39287757437070936</v>
      </c>
      <c r="K1532" s="2">
        <f t="shared" si="637"/>
        <v>0.58953089244851253</v>
      </c>
      <c r="L1532" s="2">
        <f t="shared" si="638"/>
        <v>9.1533180778032037E-3</v>
      </c>
      <c r="M1532" s="2">
        <f t="shared" si="639"/>
        <v>8.4382151029749036E-3</v>
      </c>
      <c r="N1532" s="1">
        <v>2747</v>
      </c>
      <c r="O1532" s="1">
        <v>4122</v>
      </c>
      <c r="P1532" s="1">
        <v>64</v>
      </c>
      <c r="Q1532" s="1">
        <v>35</v>
      </c>
      <c r="R1532" s="1">
        <v>15</v>
      </c>
      <c r="S1532" s="1">
        <v>4</v>
      </c>
      <c r="T1532" s="1">
        <v>1</v>
      </c>
      <c r="V1532" s="1">
        <v>4</v>
      </c>
      <c r="AG1532" s="7">
        <f>IF(Q1532&gt;0,RANK(Q1532,(N1532:P1532,Q1532:AE1532)),0)</f>
        <v>4</v>
      </c>
      <c r="AH1532" s="7">
        <f>IF(R1532&gt;0,RANK(R1532,(N1532:P1532,Q1532:AE1532)),0)</f>
        <v>5</v>
      </c>
      <c r="AI1532" s="7">
        <f>IF(T1532&gt;0,RANK(T1532,(N1532:P1532,Q1532:AE1532)),0)</f>
        <v>8</v>
      </c>
      <c r="AJ1532" s="7">
        <f>IF(S1532&gt;0,RANK(S1532,(N1532:P1532,Q1532:AE1532)),0)</f>
        <v>6</v>
      </c>
      <c r="AK1532" s="2">
        <f t="shared" si="640"/>
        <v>5.0057208237986274E-3</v>
      </c>
      <c r="AL1532" s="2">
        <f t="shared" si="641"/>
        <v>2.1453089244851259E-3</v>
      </c>
      <c r="AM1532" s="2">
        <f t="shared" si="642"/>
        <v>1.4302059496567506E-4</v>
      </c>
      <c r="AN1532" s="2">
        <f t="shared" si="643"/>
        <v>5.7208237986270023E-4</v>
      </c>
      <c r="AP1532" t="s">
        <v>3289</v>
      </c>
      <c r="AQ1532" t="s">
        <v>2328</v>
      </c>
      <c r="AR1532">
        <v>1</v>
      </c>
      <c r="AT1532" s="93" t="s">
        <v>854</v>
      </c>
      <c r="AU1532" s="92" t="s">
        <v>1149</v>
      </c>
      <c r="AV1532" s="83" t="str">
        <f t="shared" si="644"/>
        <v>28141</v>
      </c>
      <c r="AX1532" s="7" t="s">
        <v>3753</v>
      </c>
    </row>
    <row r="1533" spans="1:50" hidden="1" outlineLevel="1">
      <c r="A1533" t="s">
        <v>1246</v>
      </c>
      <c r="B1533" t="s">
        <v>2328</v>
      </c>
      <c r="C1533" s="1">
        <f t="shared" si="633"/>
        <v>2366</v>
      </c>
      <c r="D1533" s="7">
        <f>RANK(N1533,(N1533:P1533,Q1533:AE1533))</f>
        <v>1</v>
      </c>
      <c r="E1533" s="7">
        <f>RANK(O1533,(N1533:P1533,Q1533:AE1533))</f>
        <v>2</v>
      </c>
      <c r="F1533" s="7">
        <f>IF(P1533&gt;0,RANK(P1533,(N1533:P1533,Q1533:AE1533)),0)</f>
        <v>4</v>
      </c>
      <c r="G1533" s="1">
        <f t="shared" si="634"/>
        <v>747</v>
      </c>
      <c r="H1533" s="2">
        <f t="shared" si="635"/>
        <v>0.3157227387996619</v>
      </c>
      <c r="I1533" s="2"/>
      <c r="J1533" s="2">
        <f t="shared" si="636"/>
        <v>0.65046491969568898</v>
      </c>
      <c r="K1533" s="2">
        <f t="shared" si="637"/>
        <v>0.33474218089602703</v>
      </c>
      <c r="L1533" s="2">
        <f t="shared" si="638"/>
        <v>3.8038884192730348E-3</v>
      </c>
      <c r="M1533" s="2">
        <f t="shared" si="639"/>
        <v>1.0989010989010953E-2</v>
      </c>
      <c r="N1533" s="1">
        <v>1539</v>
      </c>
      <c r="O1533" s="1">
        <v>792</v>
      </c>
      <c r="P1533" s="1">
        <v>9</v>
      </c>
      <c r="Q1533" s="1">
        <v>4</v>
      </c>
      <c r="R1533" s="1">
        <v>10</v>
      </c>
      <c r="S1533" s="1">
        <v>2</v>
      </c>
      <c r="T1533" s="1">
        <v>2</v>
      </c>
      <c r="V1533" s="1">
        <v>8</v>
      </c>
      <c r="AG1533" s="7">
        <f>IF(Q1533&gt;0,RANK(Q1533,(N1533:P1533,Q1533:AE1533)),0)</f>
        <v>6</v>
      </c>
      <c r="AH1533" s="7">
        <f>IF(R1533&gt;0,RANK(R1533,(N1533:P1533,Q1533:AE1533)),0)</f>
        <v>3</v>
      </c>
      <c r="AI1533" s="7">
        <f>IF(T1533&gt;0,RANK(T1533,(N1533:P1533,Q1533:AE1533)),0)</f>
        <v>7</v>
      </c>
      <c r="AJ1533" s="7">
        <f>IF(S1533&gt;0,RANK(S1533,(N1533:P1533,Q1533:AE1533)),0)</f>
        <v>7</v>
      </c>
      <c r="AK1533" s="2">
        <f t="shared" si="640"/>
        <v>1.6906170752324597E-3</v>
      </c>
      <c r="AL1533" s="2">
        <f t="shared" si="641"/>
        <v>4.22654268808115E-3</v>
      </c>
      <c r="AM1533" s="2">
        <f t="shared" si="642"/>
        <v>8.4530853761622987E-4</v>
      </c>
      <c r="AN1533" s="2">
        <f t="shared" si="643"/>
        <v>8.4530853761622987E-4</v>
      </c>
      <c r="AP1533" t="s">
        <v>1246</v>
      </c>
      <c r="AQ1533" t="s">
        <v>2328</v>
      </c>
      <c r="AR1533">
        <v>2</v>
      </c>
      <c r="AT1533" s="93" t="s">
        <v>854</v>
      </c>
      <c r="AU1533" s="92" t="s">
        <v>1150</v>
      </c>
      <c r="AV1533" s="83" t="str">
        <f t="shared" si="644"/>
        <v>28143</v>
      </c>
      <c r="AX1533" s="7" t="s">
        <v>3753</v>
      </c>
    </row>
    <row r="1534" spans="1:50" hidden="1" outlineLevel="1">
      <c r="A1534" t="s">
        <v>518</v>
      </c>
      <c r="B1534" t="s">
        <v>2328</v>
      </c>
      <c r="C1534" s="1">
        <f t="shared" si="633"/>
        <v>9311</v>
      </c>
      <c r="D1534" s="7">
        <f>RANK(N1534,(N1534:P1534,Q1534:AE1534))</f>
        <v>2</v>
      </c>
      <c r="E1534" s="7">
        <f>RANK(O1534,(N1534:P1534,Q1534:AE1534))</f>
        <v>1</v>
      </c>
      <c r="F1534" s="7">
        <f>IF(P1534&gt;0,RANK(P1534,(N1534:P1534,Q1534:AE1534)),0)</f>
        <v>3</v>
      </c>
      <c r="G1534" s="1">
        <f t="shared" si="634"/>
        <v>2993</v>
      </c>
      <c r="H1534" s="2">
        <f t="shared" si="635"/>
        <v>0.32144774997315001</v>
      </c>
      <c r="I1534" s="2"/>
      <c r="J1534" s="2">
        <f t="shared" si="636"/>
        <v>0.33229513478681127</v>
      </c>
      <c r="K1534" s="2">
        <f t="shared" si="637"/>
        <v>0.65374288475996134</v>
      </c>
      <c r="L1534" s="2">
        <f t="shared" si="638"/>
        <v>7.4105896251745245E-3</v>
      </c>
      <c r="M1534" s="2">
        <f t="shared" si="639"/>
        <v>6.5513908280528605E-3</v>
      </c>
      <c r="N1534" s="1">
        <v>3094</v>
      </c>
      <c r="O1534" s="1">
        <v>6087</v>
      </c>
      <c r="P1534" s="1">
        <v>69</v>
      </c>
      <c r="Q1534" s="1">
        <v>30</v>
      </c>
      <c r="R1534" s="1">
        <v>8</v>
      </c>
      <c r="S1534" s="1">
        <v>12</v>
      </c>
      <c r="T1534" s="1">
        <v>4</v>
      </c>
      <c r="V1534" s="1">
        <v>7</v>
      </c>
      <c r="AG1534" s="7">
        <f>IF(Q1534&gt;0,RANK(Q1534,(N1534:P1534,Q1534:AE1534)),0)</f>
        <v>4</v>
      </c>
      <c r="AH1534" s="7">
        <f>IF(R1534&gt;0,RANK(R1534,(N1534:P1534,Q1534:AE1534)),0)</f>
        <v>6</v>
      </c>
      <c r="AI1534" s="7">
        <f>IF(T1534&gt;0,RANK(T1534,(N1534:P1534,Q1534:AE1534)),0)</f>
        <v>8</v>
      </c>
      <c r="AJ1534" s="7">
        <f>IF(S1534&gt;0,RANK(S1534,(N1534:P1534,Q1534:AE1534)),0)</f>
        <v>5</v>
      </c>
      <c r="AK1534" s="2">
        <f t="shared" si="640"/>
        <v>3.2219954892063153E-3</v>
      </c>
      <c r="AL1534" s="2">
        <f t="shared" si="641"/>
        <v>8.5919879712168402E-4</v>
      </c>
      <c r="AM1534" s="2">
        <f t="shared" si="642"/>
        <v>4.2959939856084201E-4</v>
      </c>
      <c r="AN1534" s="2">
        <f t="shared" si="643"/>
        <v>1.288798195682526E-3</v>
      </c>
      <c r="AP1534" t="s">
        <v>518</v>
      </c>
      <c r="AQ1534" t="s">
        <v>2328</v>
      </c>
      <c r="AR1534">
        <v>1</v>
      </c>
      <c r="AT1534" s="93" t="s">
        <v>854</v>
      </c>
      <c r="AU1534" s="92" t="s">
        <v>1151</v>
      </c>
      <c r="AV1534" s="83" t="str">
        <f t="shared" si="644"/>
        <v>28145</v>
      </c>
      <c r="AX1534" s="7" t="s">
        <v>3753</v>
      </c>
    </row>
    <row r="1535" spans="1:50" hidden="1" outlineLevel="1">
      <c r="A1535" t="s">
        <v>4466</v>
      </c>
      <c r="B1535" t="s">
        <v>2328</v>
      </c>
      <c r="C1535" s="1">
        <f t="shared" si="633"/>
        <v>5895</v>
      </c>
      <c r="D1535" s="7">
        <f>RANK(N1535,(N1535:P1535,Q1535:AE1535))</f>
        <v>2</v>
      </c>
      <c r="E1535" s="7">
        <f>RANK(O1535,(N1535:P1535,Q1535:AE1535))</f>
        <v>1</v>
      </c>
      <c r="F1535" s="7">
        <f>IF(P1535&gt;0,RANK(P1535,(N1535:P1535,Q1535:AE1535)),0)</f>
        <v>3</v>
      </c>
      <c r="G1535" s="1">
        <f t="shared" si="634"/>
        <v>1120</v>
      </c>
      <c r="H1535" s="2">
        <f t="shared" si="635"/>
        <v>0.18999151823579305</v>
      </c>
      <c r="I1535" s="2"/>
      <c r="J1535" s="2">
        <f t="shared" si="636"/>
        <v>0.39966072943172182</v>
      </c>
      <c r="K1535" s="2">
        <f t="shared" si="637"/>
        <v>0.58965224766751489</v>
      </c>
      <c r="L1535" s="2">
        <f t="shared" si="638"/>
        <v>5.0890585241730284E-3</v>
      </c>
      <c r="M1535" s="2">
        <f t="shared" si="639"/>
        <v>5.5979643765902594E-3</v>
      </c>
      <c r="N1535" s="1">
        <v>2356</v>
      </c>
      <c r="O1535" s="1">
        <v>3476</v>
      </c>
      <c r="P1535" s="1">
        <v>30</v>
      </c>
      <c r="Q1535" s="1">
        <v>13</v>
      </c>
      <c r="R1535" s="1">
        <v>9</v>
      </c>
      <c r="S1535" s="1">
        <v>7</v>
      </c>
      <c r="T1535" s="1">
        <v>4</v>
      </c>
      <c r="V1535" s="1">
        <v>0</v>
      </c>
      <c r="AG1535" s="7">
        <f>IF(Q1535&gt;0,RANK(Q1535,(N1535:P1535,Q1535:AE1535)),0)</f>
        <v>4</v>
      </c>
      <c r="AH1535" s="7">
        <f>IF(R1535&gt;0,RANK(R1535,(N1535:P1535,Q1535:AE1535)),0)</f>
        <v>5</v>
      </c>
      <c r="AI1535" s="7">
        <f>IF(T1535&gt;0,RANK(T1535,(N1535:P1535,Q1535:AE1535)),0)</f>
        <v>7</v>
      </c>
      <c r="AJ1535" s="7">
        <f>IF(S1535&gt;0,RANK(S1535,(N1535:P1535,Q1535:AE1535)),0)</f>
        <v>6</v>
      </c>
      <c r="AK1535" s="2">
        <f t="shared" si="640"/>
        <v>2.2052586938083123E-3</v>
      </c>
      <c r="AL1535" s="2">
        <f t="shared" si="641"/>
        <v>1.5267175572519084E-3</v>
      </c>
      <c r="AM1535" s="2">
        <f t="shared" si="642"/>
        <v>6.7854113655640372E-4</v>
      </c>
      <c r="AN1535" s="2">
        <f t="shared" si="643"/>
        <v>1.1874469889737065E-3</v>
      </c>
      <c r="AP1535" t="s">
        <v>4466</v>
      </c>
      <c r="AQ1535" t="s">
        <v>2328</v>
      </c>
      <c r="AR1535">
        <v>4</v>
      </c>
      <c r="AT1535" s="93" t="s">
        <v>854</v>
      </c>
      <c r="AU1535" s="92" t="s">
        <v>1152</v>
      </c>
      <c r="AV1535" s="83" t="str">
        <f t="shared" si="644"/>
        <v>28147</v>
      </c>
      <c r="AX1535" s="7" t="s">
        <v>3753</v>
      </c>
    </row>
    <row r="1536" spans="1:50" hidden="1" outlineLevel="1">
      <c r="A1536" t="s">
        <v>1699</v>
      </c>
      <c r="B1536" t="s">
        <v>2328</v>
      </c>
      <c r="C1536" s="1">
        <f t="shared" si="633"/>
        <v>18623</v>
      </c>
      <c r="D1536" s="7">
        <f>RANK(N1536,(N1536:P1536,Q1536:AE1536))</f>
        <v>2</v>
      </c>
      <c r="E1536" s="7">
        <f>RANK(O1536,(N1536:P1536,Q1536:AE1536))</f>
        <v>1</v>
      </c>
      <c r="F1536" s="7">
        <f>IF(P1536&gt;0,RANK(P1536,(N1536:P1536,Q1536:AE1536)),0)</f>
        <v>3</v>
      </c>
      <c r="G1536" s="1">
        <f t="shared" si="634"/>
        <v>3407</v>
      </c>
      <c r="H1536" s="2">
        <f t="shared" si="635"/>
        <v>0.18294581968533533</v>
      </c>
      <c r="I1536" s="2"/>
      <c r="J1536" s="2">
        <f t="shared" si="636"/>
        <v>0.4019223540782903</v>
      </c>
      <c r="K1536" s="2">
        <f t="shared" si="637"/>
        <v>0.58486817376362565</v>
      </c>
      <c r="L1536" s="2">
        <f t="shared" si="638"/>
        <v>9.2895881436932826E-3</v>
      </c>
      <c r="M1536" s="2">
        <f t="shared" si="639"/>
        <v>3.9198840143907076E-3</v>
      </c>
      <c r="N1536" s="1">
        <v>7485</v>
      </c>
      <c r="O1536" s="1">
        <v>10892</v>
      </c>
      <c r="P1536" s="1">
        <v>173</v>
      </c>
      <c r="Q1536" s="1">
        <v>22</v>
      </c>
      <c r="R1536" s="1">
        <v>32</v>
      </c>
      <c r="S1536" s="1">
        <v>11</v>
      </c>
      <c r="T1536" s="1">
        <v>6</v>
      </c>
      <c r="V1536" s="1">
        <v>2</v>
      </c>
      <c r="AG1536" s="7">
        <f>IF(Q1536&gt;0,RANK(Q1536,(N1536:P1536,Q1536:AE1536)),0)</f>
        <v>5</v>
      </c>
      <c r="AH1536" s="7">
        <f>IF(R1536&gt;0,RANK(R1536,(N1536:P1536,Q1536:AE1536)),0)</f>
        <v>4</v>
      </c>
      <c r="AI1536" s="7">
        <f>IF(T1536&gt;0,RANK(T1536,(N1536:P1536,Q1536:AE1536)),0)</f>
        <v>7</v>
      </c>
      <c r="AJ1536" s="7">
        <f>IF(S1536&gt;0,RANK(S1536,(N1536:P1536,Q1536:AE1536)),0)</f>
        <v>6</v>
      </c>
      <c r="AK1536" s="2">
        <f t="shared" si="640"/>
        <v>1.1813349084465446E-3</v>
      </c>
      <c r="AL1536" s="2">
        <f t="shared" si="641"/>
        <v>1.7183053213767922E-3</v>
      </c>
      <c r="AM1536" s="2">
        <f t="shared" si="642"/>
        <v>3.2218224775814854E-4</v>
      </c>
      <c r="AN1536" s="2">
        <f t="shared" si="643"/>
        <v>5.9066745422327229E-4</v>
      </c>
      <c r="AP1536" t="s">
        <v>1699</v>
      </c>
      <c r="AQ1536" t="s">
        <v>2328</v>
      </c>
      <c r="AR1536">
        <v>2</v>
      </c>
      <c r="AT1536" s="93" t="s">
        <v>854</v>
      </c>
      <c r="AU1536" s="92" t="s">
        <v>1153</v>
      </c>
      <c r="AV1536" s="83" t="str">
        <f t="shared" si="644"/>
        <v>28149</v>
      </c>
      <c r="AX1536" s="7" t="s">
        <v>3753</v>
      </c>
    </row>
    <row r="1537" spans="1:50" hidden="1" outlineLevel="1">
      <c r="A1537" t="s">
        <v>1982</v>
      </c>
      <c r="B1537" t="s">
        <v>2328</v>
      </c>
      <c r="C1537" s="1">
        <f t="shared" si="633"/>
        <v>18328</v>
      </c>
      <c r="D1537" s="7">
        <f>RANK(N1537,(N1537:P1537,Q1537:AE1537))</f>
        <v>1</v>
      </c>
      <c r="E1537" s="7">
        <f>RANK(O1537,(N1537:P1537,Q1537:AE1537))</f>
        <v>2</v>
      </c>
      <c r="F1537" s="7">
        <f>IF(P1537&gt;0,RANK(P1537,(N1537:P1537,Q1537:AE1537)),0)</f>
        <v>4</v>
      </c>
      <c r="G1537" s="1">
        <f t="shared" si="634"/>
        <v>3038</v>
      </c>
      <c r="H1537" s="2">
        <f t="shared" si="635"/>
        <v>0.16575731121780882</v>
      </c>
      <c r="I1537" s="2"/>
      <c r="J1537" s="2">
        <f t="shared" si="636"/>
        <v>0.5677106067219555</v>
      </c>
      <c r="K1537" s="2">
        <f t="shared" si="637"/>
        <v>0.40195329550414666</v>
      </c>
      <c r="L1537" s="2">
        <f t="shared" si="638"/>
        <v>3.819292885202968E-3</v>
      </c>
      <c r="M1537" s="2">
        <f t="shared" si="639"/>
        <v>2.6516804888694873E-2</v>
      </c>
      <c r="N1537" s="1">
        <v>10405</v>
      </c>
      <c r="O1537" s="1">
        <v>7367</v>
      </c>
      <c r="P1537" s="1">
        <v>70</v>
      </c>
      <c r="Q1537" s="1">
        <v>61</v>
      </c>
      <c r="R1537" s="1">
        <v>306</v>
      </c>
      <c r="S1537" s="1">
        <v>57</v>
      </c>
      <c r="T1537" s="1">
        <v>29</v>
      </c>
      <c r="V1537" s="1">
        <v>33</v>
      </c>
      <c r="AG1537" s="7">
        <f>IF(Q1537&gt;0,RANK(Q1537,(N1537:P1537,Q1537:AE1537)),0)</f>
        <v>5</v>
      </c>
      <c r="AH1537" s="7">
        <f>IF(R1537&gt;0,RANK(R1537,(N1537:P1537,Q1537:AE1537)),0)</f>
        <v>3</v>
      </c>
      <c r="AI1537" s="7">
        <f>IF(T1537&gt;0,RANK(T1537,(N1537:P1537,Q1537:AE1537)),0)</f>
        <v>8</v>
      </c>
      <c r="AJ1537" s="7">
        <f>IF(S1537&gt;0,RANK(S1537,(N1537:P1537,Q1537:AE1537)),0)</f>
        <v>6</v>
      </c>
      <c r="AK1537" s="2">
        <f t="shared" si="640"/>
        <v>3.3282409428197295E-3</v>
      </c>
      <c r="AL1537" s="2">
        <f t="shared" si="641"/>
        <v>1.6695766041030118E-2</v>
      </c>
      <c r="AM1537" s="2">
        <f t="shared" si="642"/>
        <v>1.5822784810126582E-3</v>
      </c>
      <c r="AN1537" s="2">
        <f t="shared" si="643"/>
        <v>3.1099956350938455E-3</v>
      </c>
      <c r="AP1537" t="s">
        <v>1982</v>
      </c>
      <c r="AQ1537" t="s">
        <v>2328</v>
      </c>
      <c r="AR1537">
        <v>2</v>
      </c>
      <c r="AT1537" s="93" t="s">
        <v>854</v>
      </c>
      <c r="AU1537" s="92" t="s">
        <v>1155</v>
      </c>
      <c r="AV1537" s="83" t="str">
        <f t="shared" si="644"/>
        <v>28151</v>
      </c>
      <c r="AX1537" s="7" t="s">
        <v>3753</v>
      </c>
    </row>
    <row r="1538" spans="1:50" hidden="1" outlineLevel="1">
      <c r="A1538" t="s">
        <v>1700</v>
      </c>
      <c r="B1538" t="s">
        <v>2328</v>
      </c>
      <c r="C1538" s="1">
        <f t="shared" si="633"/>
        <v>7705</v>
      </c>
      <c r="D1538" s="7">
        <f>RANK(N1538,(N1538:P1538,Q1538:AE1538))</f>
        <v>2</v>
      </c>
      <c r="E1538" s="7">
        <f>RANK(O1538,(N1538:P1538,Q1538:AE1538))</f>
        <v>1</v>
      </c>
      <c r="F1538" s="7">
        <f>IF(P1538&gt;0,RANK(P1538,(N1538:P1538,Q1538:AE1538)),0)</f>
        <v>3</v>
      </c>
      <c r="G1538" s="1">
        <f t="shared" si="634"/>
        <v>1654</v>
      </c>
      <c r="H1538" s="2">
        <f t="shared" si="635"/>
        <v>0.21466580142764438</v>
      </c>
      <c r="I1538" s="2"/>
      <c r="J1538" s="2">
        <f t="shared" si="636"/>
        <v>0.38689162881245942</v>
      </c>
      <c r="K1538" s="2">
        <f t="shared" si="637"/>
        <v>0.60155743024010377</v>
      </c>
      <c r="L1538" s="2">
        <f t="shared" si="638"/>
        <v>5.4510058403634005E-3</v>
      </c>
      <c r="M1538" s="2">
        <f t="shared" si="639"/>
        <v>6.0999351070734047E-3</v>
      </c>
      <c r="N1538" s="1">
        <v>2981</v>
      </c>
      <c r="O1538" s="1">
        <v>4635</v>
      </c>
      <c r="P1538" s="1">
        <v>42</v>
      </c>
      <c r="Q1538" s="1">
        <v>31</v>
      </c>
      <c r="R1538" s="1">
        <v>6</v>
      </c>
      <c r="S1538" s="1">
        <v>6</v>
      </c>
      <c r="T1538" s="1">
        <v>2</v>
      </c>
      <c r="V1538" s="1">
        <v>2</v>
      </c>
      <c r="AG1538" s="7">
        <f>IF(Q1538&gt;0,RANK(Q1538,(N1538:P1538,Q1538:AE1538)),0)</f>
        <v>4</v>
      </c>
      <c r="AH1538" s="7">
        <f>IF(R1538&gt;0,RANK(R1538,(N1538:P1538,Q1538:AE1538)),0)</f>
        <v>5</v>
      </c>
      <c r="AI1538" s="7">
        <f>IF(T1538&gt;0,RANK(T1538,(N1538:P1538,Q1538:AE1538)),0)</f>
        <v>7</v>
      </c>
      <c r="AJ1538" s="7">
        <f>IF(S1538&gt;0,RANK(S1538,(N1538:P1538,Q1538:AE1538)),0)</f>
        <v>5</v>
      </c>
      <c r="AK1538" s="2">
        <f t="shared" si="640"/>
        <v>4.0233614536015578E-3</v>
      </c>
      <c r="AL1538" s="2">
        <f t="shared" si="641"/>
        <v>7.7871512005191429E-4</v>
      </c>
      <c r="AM1538" s="2">
        <f t="shared" si="642"/>
        <v>2.5957170668397143E-4</v>
      </c>
      <c r="AN1538" s="2">
        <f t="shared" si="643"/>
        <v>7.7871512005191429E-4</v>
      </c>
      <c r="AP1538" t="s">
        <v>1700</v>
      </c>
      <c r="AQ1538" t="s">
        <v>2328</v>
      </c>
      <c r="AT1538" s="93" t="s">
        <v>854</v>
      </c>
      <c r="AU1538" s="92" t="s">
        <v>1156</v>
      </c>
      <c r="AV1538" s="83" t="str">
        <f t="shared" si="644"/>
        <v>28153</v>
      </c>
      <c r="AX1538" s="7" t="s">
        <v>3753</v>
      </c>
    </row>
    <row r="1539" spans="1:50" hidden="1" outlineLevel="1">
      <c r="A1539" t="s">
        <v>1552</v>
      </c>
      <c r="B1539" t="s">
        <v>2328</v>
      </c>
      <c r="C1539" s="1">
        <f t="shared" si="633"/>
        <v>4545</v>
      </c>
      <c r="D1539" s="7">
        <f>RANK(N1539,(N1539:P1539,Q1539:AE1539))</f>
        <v>2</v>
      </c>
      <c r="E1539" s="7">
        <f>RANK(O1539,(N1539:P1539,Q1539:AE1539))</f>
        <v>1</v>
      </c>
      <c r="F1539" s="7">
        <f>IF(P1539&gt;0,RANK(P1539,(N1539:P1539,Q1539:AE1539)),0)</f>
        <v>3</v>
      </c>
      <c r="G1539" s="1">
        <f t="shared" si="634"/>
        <v>1643</v>
      </c>
      <c r="H1539" s="2">
        <f t="shared" si="635"/>
        <v>0.36149614961496151</v>
      </c>
      <c r="I1539" s="2"/>
      <c r="J1539" s="2">
        <f t="shared" si="636"/>
        <v>0.31375137513751378</v>
      </c>
      <c r="K1539" s="2">
        <f t="shared" si="637"/>
        <v>0.67524752475247529</v>
      </c>
      <c r="L1539" s="2">
        <f t="shared" si="638"/>
        <v>5.2805280528052806E-3</v>
      </c>
      <c r="M1539" s="2">
        <f t="shared" si="639"/>
        <v>5.7205720572055946E-3</v>
      </c>
      <c r="N1539" s="1">
        <v>1426</v>
      </c>
      <c r="O1539" s="1">
        <v>3069</v>
      </c>
      <c r="P1539" s="1">
        <v>24</v>
      </c>
      <c r="Q1539" s="1">
        <v>10</v>
      </c>
      <c r="R1539" s="1">
        <v>5</v>
      </c>
      <c r="S1539" s="1">
        <v>6</v>
      </c>
      <c r="T1539" s="1">
        <v>2</v>
      </c>
      <c r="V1539" s="1">
        <v>3</v>
      </c>
      <c r="AG1539" s="7">
        <f>IF(Q1539&gt;0,RANK(Q1539,(N1539:P1539,Q1539:AE1539)),0)</f>
        <v>4</v>
      </c>
      <c r="AH1539" s="7">
        <f>IF(R1539&gt;0,RANK(R1539,(N1539:P1539,Q1539:AE1539)),0)</f>
        <v>6</v>
      </c>
      <c r="AI1539" s="7">
        <f>IF(T1539&gt;0,RANK(T1539,(N1539:P1539,Q1539:AE1539)),0)</f>
        <v>8</v>
      </c>
      <c r="AJ1539" s="7">
        <f>IF(S1539&gt;0,RANK(S1539,(N1539:P1539,Q1539:AE1539)),0)</f>
        <v>5</v>
      </c>
      <c r="AK1539" s="2">
        <f t="shared" si="640"/>
        <v>2.2002200220022001E-3</v>
      </c>
      <c r="AL1539" s="2">
        <f t="shared" si="641"/>
        <v>1.1001100110011001E-3</v>
      </c>
      <c r="AM1539" s="2">
        <f t="shared" si="642"/>
        <v>4.4004400440044003E-4</v>
      </c>
      <c r="AN1539" s="2">
        <f t="shared" si="643"/>
        <v>1.3201320132013201E-3</v>
      </c>
      <c r="AP1539" t="s">
        <v>1552</v>
      </c>
      <c r="AQ1539" t="s">
        <v>2328</v>
      </c>
      <c r="AR1539">
        <v>1</v>
      </c>
      <c r="AT1539" s="93" t="s">
        <v>854</v>
      </c>
      <c r="AU1539" s="92" t="s">
        <v>1157</v>
      </c>
      <c r="AV1539" s="83" t="str">
        <f t="shared" si="644"/>
        <v>28155</v>
      </c>
      <c r="AX1539" s="7" t="s">
        <v>3753</v>
      </c>
    </row>
    <row r="1540" spans="1:50" hidden="1" outlineLevel="1">
      <c r="A1540" t="s">
        <v>1316</v>
      </c>
      <c r="B1540" t="s">
        <v>2328</v>
      </c>
      <c r="C1540" s="1">
        <f t="shared" si="633"/>
        <v>4098</v>
      </c>
      <c r="D1540" s="7">
        <f>RANK(N1540,(N1540:P1540,Q1540:AE1540))</f>
        <v>1</v>
      </c>
      <c r="E1540" s="7">
        <f>RANK(O1540,(N1540:P1540,Q1540:AE1540))</f>
        <v>2</v>
      </c>
      <c r="F1540" s="7">
        <f>IF(P1540&gt;0,RANK(P1540,(N1540:P1540,Q1540:AE1540)),0)</f>
        <v>4</v>
      </c>
      <c r="G1540" s="1">
        <f t="shared" si="634"/>
        <v>1128</v>
      </c>
      <c r="H1540" s="2">
        <f t="shared" si="635"/>
        <v>0.2752562225475842</v>
      </c>
      <c r="I1540" s="2"/>
      <c r="J1540" s="2">
        <f t="shared" si="636"/>
        <v>0.62249877989263058</v>
      </c>
      <c r="K1540" s="2">
        <f t="shared" si="637"/>
        <v>0.34724255734504639</v>
      </c>
      <c r="L1540" s="2">
        <f t="shared" si="638"/>
        <v>7.8086871644704736E-3</v>
      </c>
      <c r="M1540" s="2">
        <f t="shared" si="639"/>
        <v>2.2449975597852556E-2</v>
      </c>
      <c r="N1540" s="1">
        <v>2551</v>
      </c>
      <c r="O1540" s="1">
        <v>1423</v>
      </c>
      <c r="P1540" s="1">
        <v>32</v>
      </c>
      <c r="Q1540" s="1">
        <v>32</v>
      </c>
      <c r="R1540" s="1">
        <v>3</v>
      </c>
      <c r="S1540" s="1">
        <v>15</v>
      </c>
      <c r="T1540" s="1">
        <v>5</v>
      </c>
      <c r="V1540" s="1">
        <v>37</v>
      </c>
      <c r="AG1540" s="7">
        <f>IF(Q1540&gt;0,RANK(Q1540,(N1540:P1540,Q1540:AE1540)),0)</f>
        <v>4</v>
      </c>
      <c r="AH1540" s="7">
        <f>IF(R1540&gt;0,RANK(R1540,(N1540:P1540,Q1540:AE1540)),0)</f>
        <v>8</v>
      </c>
      <c r="AI1540" s="7">
        <f>IF(T1540&gt;0,RANK(T1540,(N1540:P1540,Q1540:AE1540)),0)</f>
        <v>7</v>
      </c>
      <c r="AJ1540" s="7">
        <f>IF(S1540&gt;0,RANK(S1540,(N1540:P1540,Q1540:AE1540)),0)</f>
        <v>6</v>
      </c>
      <c r="AK1540" s="2">
        <f t="shared" si="640"/>
        <v>7.8086871644704736E-3</v>
      </c>
      <c r="AL1540" s="2">
        <f t="shared" si="641"/>
        <v>7.320644216691069E-4</v>
      </c>
      <c r="AM1540" s="2">
        <f t="shared" si="642"/>
        <v>1.2201073694485115E-3</v>
      </c>
      <c r="AN1540" s="2">
        <f t="shared" si="643"/>
        <v>3.6603221083455345E-3</v>
      </c>
      <c r="AP1540" t="s">
        <v>1316</v>
      </c>
      <c r="AQ1540" t="s">
        <v>2328</v>
      </c>
      <c r="AR1540">
        <v>4</v>
      </c>
      <c r="AT1540" s="93" t="s">
        <v>854</v>
      </c>
      <c r="AU1540" s="92" t="s">
        <v>120</v>
      </c>
      <c r="AV1540" s="83" t="str">
        <f t="shared" si="644"/>
        <v>28157</v>
      </c>
      <c r="AX1540" s="7" t="s">
        <v>3753</v>
      </c>
    </row>
    <row r="1541" spans="1:50" hidden="1" outlineLevel="1">
      <c r="A1541" t="s">
        <v>1984</v>
      </c>
      <c r="B1541" t="s">
        <v>2328</v>
      </c>
      <c r="C1541" s="1">
        <f t="shared" si="633"/>
        <v>8368</v>
      </c>
      <c r="D1541" s="7">
        <f>RANK(N1541,(N1541:P1541,Q1541:AE1541))</f>
        <v>2</v>
      </c>
      <c r="E1541" s="7">
        <f>RANK(O1541,(N1541:P1541,Q1541:AE1541))</f>
        <v>1</v>
      </c>
      <c r="F1541" s="7">
        <f>IF(P1541&gt;0,RANK(P1541,(N1541:P1541,Q1541:AE1541)),0)</f>
        <v>3</v>
      </c>
      <c r="G1541" s="1">
        <f t="shared" si="634"/>
        <v>973</v>
      </c>
      <c r="H1541" s="2">
        <f t="shared" si="635"/>
        <v>0.11627629063097514</v>
      </c>
      <c r="I1541" s="2"/>
      <c r="J1541" s="2">
        <f t="shared" si="636"/>
        <v>0.43881453154875716</v>
      </c>
      <c r="K1541" s="2">
        <f t="shared" si="637"/>
        <v>0.55509082217973227</v>
      </c>
      <c r="L1541" s="2">
        <f t="shared" si="638"/>
        <v>2.3900573613766731E-3</v>
      </c>
      <c r="M1541" s="2">
        <f t="shared" si="639"/>
        <v>3.7045889101339001E-3</v>
      </c>
      <c r="N1541" s="1">
        <v>3672</v>
      </c>
      <c r="O1541" s="1">
        <v>4645</v>
      </c>
      <c r="P1541" s="1">
        <v>20</v>
      </c>
      <c r="Q1541" s="1">
        <v>14</v>
      </c>
      <c r="R1541" s="1">
        <v>3</v>
      </c>
      <c r="S1541" s="1">
        <v>11</v>
      </c>
      <c r="T1541" s="1">
        <v>1</v>
      </c>
      <c r="V1541" s="1">
        <v>2</v>
      </c>
      <c r="AG1541" s="7">
        <f>IF(Q1541&gt;0,RANK(Q1541,(N1541:P1541,Q1541:AE1541)),0)</f>
        <v>4</v>
      </c>
      <c r="AH1541" s="7">
        <f>IF(R1541&gt;0,RANK(R1541,(N1541:P1541,Q1541:AE1541)),0)</f>
        <v>6</v>
      </c>
      <c r="AI1541" s="7">
        <f>IF(T1541&gt;0,RANK(T1541,(N1541:P1541,Q1541:AE1541)),0)</f>
        <v>8</v>
      </c>
      <c r="AJ1541" s="7">
        <f>IF(S1541&gt;0,RANK(S1541,(N1541:P1541,Q1541:AE1541)),0)</f>
        <v>5</v>
      </c>
      <c r="AK1541" s="2">
        <f t="shared" si="640"/>
        <v>1.6730401529636712E-3</v>
      </c>
      <c r="AL1541" s="2">
        <f t="shared" si="641"/>
        <v>3.5850860420650097E-4</v>
      </c>
      <c r="AM1541" s="2">
        <f t="shared" si="642"/>
        <v>1.1950286806883365E-4</v>
      </c>
      <c r="AN1541" s="2">
        <f t="shared" si="643"/>
        <v>1.3145315487571702E-3</v>
      </c>
      <c r="AP1541" t="s">
        <v>1984</v>
      </c>
      <c r="AQ1541" t="s">
        <v>2328</v>
      </c>
      <c r="AR1541">
        <v>3</v>
      </c>
      <c r="AT1541" s="93" t="s">
        <v>854</v>
      </c>
      <c r="AU1541" s="92" t="s">
        <v>121</v>
      </c>
      <c r="AV1541" s="83" t="str">
        <f t="shared" si="644"/>
        <v>28159</v>
      </c>
      <c r="AX1541" s="7" t="s">
        <v>3753</v>
      </c>
    </row>
    <row r="1542" spans="1:50" hidden="1" outlineLevel="1">
      <c r="A1542" t="s">
        <v>2478</v>
      </c>
      <c r="B1542" t="s">
        <v>2328</v>
      </c>
      <c r="C1542" s="1">
        <f t="shared" si="633"/>
        <v>5228</v>
      </c>
      <c r="D1542" s="7">
        <f>RANK(N1542,(N1542:P1542,Q1542:AE1542))</f>
        <v>1</v>
      </c>
      <c r="E1542" s="7">
        <f>RANK(O1542,(N1542:P1542,Q1542:AE1542))</f>
        <v>2</v>
      </c>
      <c r="F1542" s="7">
        <f>IF(P1542&gt;0,RANK(P1542,(N1542:P1542,Q1542:AE1542)),0)</f>
        <v>3</v>
      </c>
      <c r="G1542" s="1">
        <f t="shared" si="634"/>
        <v>204</v>
      </c>
      <c r="H1542" s="2">
        <f t="shared" si="635"/>
        <v>3.9020657995409332E-2</v>
      </c>
      <c r="I1542" s="2"/>
      <c r="J1542" s="2">
        <f t="shared" si="636"/>
        <v>0.51147666411629689</v>
      </c>
      <c r="K1542" s="2">
        <f t="shared" si="637"/>
        <v>0.47245600612088751</v>
      </c>
      <c r="L1542" s="2">
        <f t="shared" si="638"/>
        <v>9.7551644988523329E-3</v>
      </c>
      <c r="M1542" s="2">
        <f t="shared" si="639"/>
        <v>6.3121652639632746E-3</v>
      </c>
      <c r="N1542" s="1">
        <v>2674</v>
      </c>
      <c r="O1542" s="1">
        <v>2470</v>
      </c>
      <c r="P1542" s="1">
        <v>51</v>
      </c>
      <c r="Q1542" s="1">
        <v>22</v>
      </c>
      <c r="R1542" s="1">
        <v>5</v>
      </c>
      <c r="S1542" s="1">
        <v>2</v>
      </c>
      <c r="T1542" s="1">
        <v>1</v>
      </c>
      <c r="V1542" s="1">
        <v>3</v>
      </c>
      <c r="AG1542" s="7">
        <f>IF(Q1542&gt;0,RANK(Q1542,(N1542:P1542,Q1542:AE1542)),0)</f>
        <v>4</v>
      </c>
      <c r="AH1542" s="7">
        <f>IF(R1542&gt;0,RANK(R1542,(N1542:P1542,Q1542:AE1542)),0)</f>
        <v>5</v>
      </c>
      <c r="AI1542" s="7">
        <f>IF(T1542&gt;0,RANK(T1542,(N1542:P1542,Q1542:AE1542)),0)</f>
        <v>8</v>
      </c>
      <c r="AJ1542" s="7">
        <f>IF(S1542&gt;0,RANK(S1542,(N1542:P1542,Q1542:AE1542)),0)</f>
        <v>7</v>
      </c>
      <c r="AK1542" s="2">
        <f t="shared" si="640"/>
        <v>4.2081101759755164E-3</v>
      </c>
      <c r="AL1542" s="2">
        <f t="shared" si="641"/>
        <v>9.5638867635807194E-4</v>
      </c>
      <c r="AM1542" s="2">
        <f t="shared" si="642"/>
        <v>1.9127773527161438E-4</v>
      </c>
      <c r="AN1542" s="2">
        <f t="shared" si="643"/>
        <v>3.8255547054322876E-4</v>
      </c>
      <c r="AP1542" t="s">
        <v>2478</v>
      </c>
      <c r="AQ1542" t="s">
        <v>2328</v>
      </c>
      <c r="AR1542">
        <v>1</v>
      </c>
      <c r="AT1542" s="93" t="s">
        <v>854</v>
      </c>
      <c r="AU1542" s="92" t="s">
        <v>122</v>
      </c>
      <c r="AV1542" s="83" t="str">
        <f t="shared" si="644"/>
        <v>28161</v>
      </c>
      <c r="AX1542" s="7" t="s">
        <v>3753</v>
      </c>
    </row>
    <row r="1543" spans="1:50" hidden="1" outlineLevel="1">
      <c r="A1543" t="s">
        <v>3268</v>
      </c>
      <c r="B1543" t="s">
        <v>2328</v>
      </c>
      <c r="C1543" s="1">
        <f t="shared" si="633"/>
        <v>10516</v>
      </c>
      <c r="D1543" s="7">
        <f>RANK(N1543,(N1543:P1543,Q1543:AE1543))</f>
        <v>2</v>
      </c>
      <c r="E1543" s="7">
        <f>RANK(O1543,(N1543:P1543,Q1543:AE1543))</f>
        <v>1</v>
      </c>
      <c r="F1543" s="7">
        <f>IF(P1543&gt;0,RANK(P1543,(N1543:P1543,Q1543:AE1543)),0)</f>
        <v>4</v>
      </c>
      <c r="G1543" s="1">
        <f t="shared" si="634"/>
        <v>257</v>
      </c>
      <c r="H1543" s="2">
        <f t="shared" si="635"/>
        <v>2.4438950171167744E-2</v>
      </c>
      <c r="I1543" s="2"/>
      <c r="J1543" s="2">
        <f t="shared" si="636"/>
        <v>0.47518067706352224</v>
      </c>
      <c r="K1543" s="2">
        <f t="shared" si="637"/>
        <v>0.49961962723469</v>
      </c>
      <c r="L1543" s="2">
        <f t="shared" si="638"/>
        <v>4.7546595663750472E-3</v>
      </c>
      <c r="M1543" s="2">
        <f t="shared" si="639"/>
        <v>2.044503613541266E-2</v>
      </c>
      <c r="N1543" s="1">
        <v>4997</v>
      </c>
      <c r="O1543" s="1">
        <v>5254</v>
      </c>
      <c r="P1543" s="1">
        <v>50</v>
      </c>
      <c r="Q1543" s="1">
        <v>31</v>
      </c>
      <c r="R1543" s="1">
        <v>48</v>
      </c>
      <c r="S1543" s="1">
        <v>90</v>
      </c>
      <c r="T1543" s="1">
        <v>22</v>
      </c>
      <c r="V1543" s="1">
        <v>24</v>
      </c>
      <c r="AG1543" s="7">
        <f>IF(Q1543&gt;0,RANK(Q1543,(N1543:P1543,Q1543:AE1543)),0)</f>
        <v>6</v>
      </c>
      <c r="AH1543" s="7">
        <f>IF(R1543&gt;0,RANK(R1543,(N1543:P1543,Q1543:AE1543)),0)</f>
        <v>5</v>
      </c>
      <c r="AI1543" s="7">
        <f>IF(T1543&gt;0,RANK(T1543,(N1543:P1543,Q1543:AE1543)),0)</f>
        <v>8</v>
      </c>
      <c r="AJ1543" s="7">
        <f>IF(S1543&gt;0,RANK(S1543,(N1543:P1543,Q1543:AE1543)),0)</f>
        <v>3</v>
      </c>
      <c r="AK1543" s="2">
        <f t="shared" si="640"/>
        <v>2.9478889311525293E-3</v>
      </c>
      <c r="AL1543" s="2">
        <f t="shared" si="641"/>
        <v>4.5644731837200456E-3</v>
      </c>
      <c r="AM1543" s="2">
        <f t="shared" si="642"/>
        <v>2.0920502092050207E-3</v>
      </c>
      <c r="AN1543" s="2">
        <f t="shared" si="643"/>
        <v>8.5583872194750863E-3</v>
      </c>
      <c r="AP1543" t="s">
        <v>3268</v>
      </c>
      <c r="AQ1543" t="s">
        <v>2328</v>
      </c>
      <c r="AR1543">
        <v>2</v>
      </c>
      <c r="AT1543" s="93" t="s">
        <v>854</v>
      </c>
      <c r="AU1543" s="92" t="s">
        <v>123</v>
      </c>
      <c r="AV1543" s="83" t="str">
        <f t="shared" si="644"/>
        <v>28163</v>
      </c>
      <c r="AX1543" s="7" t="s">
        <v>3753</v>
      </c>
    </row>
    <row r="1544" spans="1:50" collapsed="1">
      <c r="A1544" t="s">
        <v>4290</v>
      </c>
      <c r="B1544" t="s">
        <v>1985</v>
      </c>
      <c r="C1544" s="1">
        <f t="shared" si="633"/>
        <v>994926</v>
      </c>
      <c r="D1544" s="7">
        <f>RANK(N1544,(N1544:P1544,Q1544:AE1544))</f>
        <v>2</v>
      </c>
      <c r="E1544" s="7">
        <f>RANK(O1544,(N1544:P1544,Q1544:AE1544))</f>
        <v>1</v>
      </c>
      <c r="F1544" s="7">
        <f>IF(P1544&gt;0,RANK(P1544,(N1544:P1544,Q1544:AE1544)),0)</f>
        <v>3</v>
      </c>
      <c r="G1544" s="1">
        <f t="shared" si="634"/>
        <v>168266</v>
      </c>
      <c r="H1544" s="2">
        <f t="shared" si="635"/>
        <v>0.16912413586538094</v>
      </c>
      <c r="I1544" s="2"/>
      <c r="J1544" s="2">
        <f t="shared" si="636"/>
        <v>0.40702926649821192</v>
      </c>
      <c r="K1544" s="2">
        <f t="shared" si="637"/>
        <v>0.57615340236359291</v>
      </c>
      <c r="L1544" s="2">
        <f t="shared" si="638"/>
        <v>8.1674415986716601E-3</v>
      </c>
      <c r="M1544" s="2">
        <f t="shared" si="639"/>
        <v>8.6498895395235083E-3</v>
      </c>
      <c r="N1544" s="1">
        <f t="shared" ref="N1544:T1544" si="645">SUM(N1462:N1543)</f>
        <v>404964</v>
      </c>
      <c r="O1544" s="1">
        <f t="shared" si="645"/>
        <v>573230</v>
      </c>
      <c r="P1544" s="1">
        <f t="shared" si="645"/>
        <v>8126</v>
      </c>
      <c r="Q1544" s="1">
        <f t="shared" si="645"/>
        <v>2267</v>
      </c>
      <c r="R1544" s="1">
        <f t="shared" si="645"/>
        <v>2009</v>
      </c>
      <c r="S1544" s="1">
        <f>SUM(S1462:S1543)</f>
        <v>3267</v>
      </c>
      <c r="T1544" s="1">
        <f t="shared" si="645"/>
        <v>450</v>
      </c>
      <c r="V1544" s="1">
        <f>SUM(V1462:V1543)</f>
        <v>613</v>
      </c>
      <c r="AG1544" s="7">
        <f>IF(Q1544&gt;0,RANK(Q1544,(N1544:P1544,Q1544:AE1544)),0)</f>
        <v>5</v>
      </c>
      <c r="AH1544" s="7">
        <f>IF(R1544&gt;0,RANK(R1544,(N1544:P1544,Q1544:AE1544)),0)</f>
        <v>6</v>
      </c>
      <c r="AI1544" s="7">
        <f>IF(T1544&gt;0,RANK(T1544,(N1544:P1544,Q1544:AE1544)),0)</f>
        <v>8</v>
      </c>
      <c r="AJ1544" s="7">
        <f>IF(S1544&gt;0,RANK(S1544,(N1544:P1544,Q1544:AE1544)),0)</f>
        <v>4</v>
      </c>
      <c r="AK1544" s="2">
        <f t="shared" si="640"/>
        <v>2.27856142064837E-3</v>
      </c>
      <c r="AL1544" s="2">
        <f t="shared" si="641"/>
        <v>2.019245652440483E-3</v>
      </c>
      <c r="AM1544" s="2">
        <f t="shared" si="642"/>
        <v>4.5229494454863977E-4</v>
      </c>
      <c r="AN1544" s="2">
        <f t="shared" si="643"/>
        <v>3.283661297423125E-3</v>
      </c>
      <c r="AP1544" t="s">
        <v>4290</v>
      </c>
      <c r="AQ1544" t="s">
        <v>1985</v>
      </c>
      <c r="AV1544" s="83" t="str">
        <f t="shared" si="644"/>
        <v/>
      </c>
      <c r="AX1544" s="7" t="s">
        <v>3288</v>
      </c>
    </row>
    <row r="1545" spans="1:50">
      <c r="C1545" s="1"/>
      <c r="E1545" s="7"/>
      <c r="F1545" s="7"/>
      <c r="I1545" s="2"/>
      <c r="AG1545" s="7"/>
      <c r="AH1545" s="7"/>
      <c r="AI1545" s="7"/>
      <c r="AJ1545" s="7"/>
    </row>
    <row r="1546" spans="1:50" hidden="1" outlineLevel="1">
      <c r="A1546" t="s">
        <v>1227</v>
      </c>
      <c r="B1546" t="s">
        <v>3270</v>
      </c>
      <c r="C1546" s="1">
        <f t="shared" ref="C1546:C1577" si="646">SUM(N1546:AE1546)</f>
        <v>10552</v>
      </c>
      <c r="D1546" s="7">
        <f>RANK(N1546,(N1546:P1546,Q1546:AE1546))</f>
        <v>2</v>
      </c>
      <c r="E1546" s="7">
        <f>RANK(O1546,(N1546:P1546,Q1546:AE1546))</f>
        <v>1</v>
      </c>
      <c r="F1546" s="7">
        <f>IF(P1546&gt;0,RANK(P1546,(N1546:P1546,Q1546:AE1546)),0)</f>
        <v>3</v>
      </c>
      <c r="G1546" s="1">
        <f t="shared" ref="G1546:G1577" si="647">IF(D1546=1,N1546,IF(E1546=1,O1546,P1546))-IF(D1546=2,N1546,IF(E1546=2,O1546,P1546))</f>
        <v>1949</v>
      </c>
      <c r="H1546" s="2">
        <f t="shared" ref="H1546:H1577" si="648">G1546/C1546</f>
        <v>0.18470432145564822</v>
      </c>
      <c r="I1546" s="2"/>
      <c r="J1546" s="2">
        <f t="shared" ref="J1546:J1577" si="649">IF($C1546=0,"-",N1546/$C1546)</f>
        <v>0.3886467020470053</v>
      </c>
      <c r="K1546" s="2">
        <f t="shared" ref="K1546:K1577" si="650">IF($C1546=0,"-",O1546/$C1546)</f>
        <v>0.57335102350265355</v>
      </c>
      <c r="L1546" s="2">
        <f t="shared" ref="L1546:L1577" si="651">IF($C1546=0,"-",P1546/$C1546)</f>
        <v>2.8525398028809705E-2</v>
      </c>
      <c r="M1546" s="2">
        <f t="shared" ref="M1546:M1577" si="652">IF(C1546=0,"-",(1-J1546-K1546-L1546))</f>
        <v>9.4768764215315063E-3</v>
      </c>
      <c r="N1546" s="1">
        <v>4101</v>
      </c>
      <c r="O1546" s="1">
        <v>6050</v>
      </c>
      <c r="P1546" s="1">
        <v>301</v>
      </c>
      <c r="Q1546" s="1">
        <v>31</v>
      </c>
      <c r="R1546" s="1">
        <v>53</v>
      </c>
      <c r="S1546" s="1">
        <v>13</v>
      </c>
      <c r="T1546" s="1">
        <v>3</v>
      </c>
      <c r="AG1546" s="7">
        <f>IF(Q1546&gt;0,RANK(Q1546,(N1546:P1546,Q1546:AE1546)),0)</f>
        <v>5</v>
      </c>
      <c r="AH1546" s="7">
        <f>IF(R1546&gt;0,RANK(R1546,(N1546:P1546,Q1546:AE1546)),0)</f>
        <v>4</v>
      </c>
      <c r="AI1546" s="7">
        <f>IF(T1546&gt;0,RANK(T1546,(N1546:P1546,Q1546:AE1546)),0)</f>
        <v>7</v>
      </c>
      <c r="AJ1546" s="7">
        <f>IF(S1546&gt;0,RANK(S1546,(N1546:P1546,Q1546:AE1546)),0)</f>
        <v>6</v>
      </c>
      <c r="AK1546" s="2">
        <f t="shared" ref="AK1546:AK1577" si="653">IF($C1546=0,"-",Q1546/$C1546)</f>
        <v>2.9378316906747536E-3</v>
      </c>
      <c r="AL1546" s="2">
        <f t="shared" ref="AL1546:AL1577" si="654">IF($C1546=0,"-",R1546/$C1546)</f>
        <v>5.0227445034116752E-3</v>
      </c>
      <c r="AM1546" s="2">
        <f t="shared" ref="AM1546:AM1577" si="655">IF($C1546=0,"-",T1546/$C1546)</f>
        <v>2.8430629264594389E-4</v>
      </c>
      <c r="AN1546" s="2">
        <f t="shared" ref="AN1546:AN1577" si="656">IF($C1546=0,"-",S1546/$C1546)</f>
        <v>1.2319939347990902E-3</v>
      </c>
      <c r="AP1546" t="s">
        <v>1227</v>
      </c>
      <c r="AQ1546" t="s">
        <v>3270</v>
      </c>
      <c r="AR1546">
        <v>9</v>
      </c>
      <c r="AT1546" s="93" t="s">
        <v>855</v>
      </c>
      <c r="AU1546" s="92" t="s">
        <v>1801</v>
      </c>
      <c r="AV1546" s="83" t="str">
        <f t="shared" ref="AV1546:AV1577" si="657">AT1546&amp;AU1546</f>
        <v>29001</v>
      </c>
      <c r="AX1546" s="7" t="s">
        <v>3753</v>
      </c>
    </row>
    <row r="1547" spans="1:50" hidden="1" outlineLevel="1">
      <c r="A1547" t="s">
        <v>3271</v>
      </c>
      <c r="B1547" t="s">
        <v>3270</v>
      </c>
      <c r="C1547" s="1">
        <f t="shared" si="646"/>
        <v>7274</v>
      </c>
      <c r="D1547" s="7">
        <f>RANK(N1547,(N1547:P1547,Q1547:AE1547))</f>
        <v>2</v>
      </c>
      <c r="E1547" s="7">
        <f>RANK(O1547,(N1547:P1547,Q1547:AE1547))</f>
        <v>1</v>
      </c>
      <c r="F1547" s="7">
        <f>IF(P1547&gt;0,RANK(P1547,(N1547:P1547,Q1547:AE1547)),0)</f>
        <v>3</v>
      </c>
      <c r="G1547" s="1">
        <f t="shared" si="647"/>
        <v>1462</v>
      </c>
      <c r="H1547" s="2">
        <f t="shared" si="648"/>
        <v>0.20098982678031344</v>
      </c>
      <c r="I1547" s="2"/>
      <c r="J1547" s="2">
        <f t="shared" si="649"/>
        <v>0.384245257080011</v>
      </c>
      <c r="K1547" s="2">
        <f t="shared" si="650"/>
        <v>0.58523508386032441</v>
      </c>
      <c r="L1547" s="2">
        <f t="shared" si="651"/>
        <v>1.7596920538905693E-2</v>
      </c>
      <c r="M1547" s="2">
        <f t="shared" si="652"/>
        <v>1.292273852075889E-2</v>
      </c>
      <c r="N1547" s="1">
        <v>2795</v>
      </c>
      <c r="O1547" s="1">
        <v>4257</v>
      </c>
      <c r="P1547" s="1">
        <v>128</v>
      </c>
      <c r="Q1547" s="1">
        <v>54</v>
      </c>
      <c r="R1547" s="1">
        <v>31</v>
      </c>
      <c r="S1547" s="1">
        <v>3</v>
      </c>
      <c r="T1547" s="1">
        <v>6</v>
      </c>
      <c r="AG1547" s="7">
        <f>IF(Q1547&gt;0,RANK(Q1547,(N1547:P1547,Q1547:AE1547)),0)</f>
        <v>4</v>
      </c>
      <c r="AH1547" s="7">
        <f>IF(R1547&gt;0,RANK(R1547,(N1547:P1547,Q1547:AE1547)),0)</f>
        <v>5</v>
      </c>
      <c r="AI1547" s="7">
        <f>IF(T1547&gt;0,RANK(T1547,(N1547:P1547,Q1547:AE1547)),0)</f>
        <v>6</v>
      </c>
      <c r="AJ1547" s="7">
        <f>IF(S1547&gt;0,RANK(S1547,(N1547:P1547,Q1547:AE1547)),0)</f>
        <v>7</v>
      </c>
      <c r="AK1547" s="2">
        <f t="shared" si="653"/>
        <v>7.4237008523508384E-3</v>
      </c>
      <c r="AL1547" s="2">
        <f t="shared" si="654"/>
        <v>4.2617541930162223E-3</v>
      </c>
      <c r="AM1547" s="2">
        <f t="shared" si="655"/>
        <v>8.2485565026120425E-4</v>
      </c>
      <c r="AN1547" s="2">
        <f t="shared" si="656"/>
        <v>4.1242782513060212E-4</v>
      </c>
      <c r="AP1547" t="s">
        <v>3271</v>
      </c>
      <c r="AQ1547" t="s">
        <v>3270</v>
      </c>
      <c r="AR1547">
        <v>6</v>
      </c>
      <c r="AT1547" s="93" t="s">
        <v>855</v>
      </c>
      <c r="AU1547" s="92" t="s">
        <v>1802</v>
      </c>
      <c r="AV1547" s="83" t="str">
        <f t="shared" si="657"/>
        <v>29003</v>
      </c>
      <c r="AX1547" s="7" t="s">
        <v>3753</v>
      </c>
    </row>
    <row r="1548" spans="1:50" hidden="1" outlineLevel="1">
      <c r="A1548" t="s">
        <v>3437</v>
      </c>
      <c r="B1548" t="s">
        <v>3270</v>
      </c>
      <c r="C1548" s="1">
        <f t="shared" si="646"/>
        <v>2871</v>
      </c>
      <c r="D1548" s="7">
        <f>RANK(N1548,(N1548:P1548,Q1548:AE1548))</f>
        <v>2</v>
      </c>
      <c r="E1548" s="7">
        <f>RANK(O1548,(N1548:P1548,Q1548:AE1548))</f>
        <v>1</v>
      </c>
      <c r="F1548" s="7">
        <f>IF(P1548&gt;0,RANK(P1548,(N1548:P1548,Q1548:AE1548)),0)</f>
        <v>3</v>
      </c>
      <c r="G1548" s="1">
        <f t="shared" si="647"/>
        <v>785</v>
      </c>
      <c r="H1548" s="2">
        <f t="shared" si="648"/>
        <v>0.27342389411354928</v>
      </c>
      <c r="I1548" s="2"/>
      <c r="J1548" s="2">
        <f t="shared" si="649"/>
        <v>0.35283873214907696</v>
      </c>
      <c r="K1548" s="2">
        <f t="shared" si="650"/>
        <v>0.6262626262626263</v>
      </c>
      <c r="L1548" s="2">
        <f t="shared" si="651"/>
        <v>1.2190874259839777E-2</v>
      </c>
      <c r="M1548" s="2">
        <f t="shared" si="652"/>
        <v>8.7077673284570185E-3</v>
      </c>
      <c r="N1548" s="1">
        <v>1013</v>
      </c>
      <c r="O1548" s="1">
        <v>1798</v>
      </c>
      <c r="P1548" s="1">
        <v>35</v>
      </c>
      <c r="Q1548" s="1">
        <v>16</v>
      </c>
      <c r="R1548" s="1">
        <v>7</v>
      </c>
      <c r="S1548" s="1">
        <v>2</v>
      </c>
      <c r="T1548" s="1">
        <v>0</v>
      </c>
      <c r="AG1548" s="7">
        <f>IF(Q1548&gt;0,RANK(Q1548,(N1548:P1548,Q1548:AE1548)),0)</f>
        <v>4</v>
      </c>
      <c r="AH1548" s="7">
        <f>IF(R1548&gt;0,RANK(R1548,(N1548:P1548,Q1548:AE1548)),0)</f>
        <v>5</v>
      </c>
      <c r="AI1548" s="7">
        <f>IF(T1548&gt;0,RANK(T1548,(N1548:P1548,Q1548:AE1548)),0)</f>
        <v>0</v>
      </c>
      <c r="AJ1548" s="7">
        <f>IF(S1548&gt;0,RANK(S1548,(N1548:P1548,Q1548:AE1548)),0)</f>
        <v>6</v>
      </c>
      <c r="AK1548" s="2">
        <f t="shared" si="653"/>
        <v>5.5729710902124698E-3</v>
      </c>
      <c r="AL1548" s="2">
        <f t="shared" si="654"/>
        <v>2.4381748519679554E-3</v>
      </c>
      <c r="AM1548" s="2">
        <f t="shared" si="655"/>
        <v>0</v>
      </c>
      <c r="AN1548" s="2">
        <f t="shared" si="656"/>
        <v>6.9662138627655872E-4</v>
      </c>
      <c r="AP1548" t="s">
        <v>3437</v>
      </c>
      <c r="AQ1548" t="s">
        <v>3270</v>
      </c>
      <c r="AR1548">
        <v>6</v>
      </c>
      <c r="AT1548" s="93" t="s">
        <v>855</v>
      </c>
      <c r="AU1548" s="92" t="s">
        <v>1803</v>
      </c>
      <c r="AV1548" s="83" t="str">
        <f t="shared" si="657"/>
        <v>29005</v>
      </c>
      <c r="AX1548" s="7" t="s">
        <v>3753</v>
      </c>
    </row>
    <row r="1549" spans="1:50" hidden="1" outlineLevel="1">
      <c r="A1549" t="s">
        <v>920</v>
      </c>
      <c r="B1549" t="s">
        <v>3270</v>
      </c>
      <c r="C1549" s="1">
        <f t="shared" si="646"/>
        <v>9985</v>
      </c>
      <c r="D1549" s="7">
        <f>RANK(N1549,(N1549:P1549,Q1549:AE1549))</f>
        <v>2</v>
      </c>
      <c r="E1549" s="7">
        <f>RANK(O1549,(N1549:P1549,Q1549:AE1549))</f>
        <v>1</v>
      </c>
      <c r="F1549" s="7">
        <f>IF(P1549&gt;0,RANK(P1549,(N1549:P1549,Q1549:AE1549)),0)</f>
        <v>3</v>
      </c>
      <c r="G1549" s="1">
        <f t="shared" si="647"/>
        <v>705</v>
      </c>
      <c r="H1549" s="2">
        <f t="shared" si="648"/>
        <v>7.0605908863294944E-2</v>
      </c>
      <c r="I1549" s="2"/>
      <c r="J1549" s="2">
        <f t="shared" si="649"/>
        <v>0.45578367551326993</v>
      </c>
      <c r="K1549" s="2">
        <f t="shared" si="650"/>
        <v>0.5263895843765648</v>
      </c>
      <c r="L1549" s="2">
        <f t="shared" si="651"/>
        <v>1.1316975463194792E-2</v>
      </c>
      <c r="M1549" s="2">
        <f t="shared" si="652"/>
        <v>6.5097646469704819E-3</v>
      </c>
      <c r="N1549" s="1">
        <v>4551</v>
      </c>
      <c r="O1549" s="1">
        <v>5256</v>
      </c>
      <c r="P1549" s="1">
        <v>113</v>
      </c>
      <c r="Q1549" s="1">
        <v>42</v>
      </c>
      <c r="R1549" s="1">
        <v>10</v>
      </c>
      <c r="S1549" s="1">
        <v>8</v>
      </c>
      <c r="T1549" s="1">
        <v>5</v>
      </c>
      <c r="AG1549" s="7">
        <f>IF(Q1549&gt;0,RANK(Q1549,(N1549:P1549,Q1549:AE1549)),0)</f>
        <v>4</v>
      </c>
      <c r="AH1549" s="7">
        <f>IF(R1549&gt;0,RANK(R1549,(N1549:P1549,Q1549:AE1549)),0)</f>
        <v>5</v>
      </c>
      <c r="AI1549" s="7">
        <f>IF(T1549&gt;0,RANK(T1549,(N1549:P1549,Q1549:AE1549)),0)</f>
        <v>7</v>
      </c>
      <c r="AJ1549" s="7">
        <f>IF(S1549&gt;0,RANK(S1549,(N1549:P1549,Q1549:AE1549)),0)</f>
        <v>6</v>
      </c>
      <c r="AK1549" s="2">
        <f t="shared" si="653"/>
        <v>4.2063094641962943E-3</v>
      </c>
      <c r="AL1549" s="2">
        <f t="shared" si="654"/>
        <v>1.00150225338007E-3</v>
      </c>
      <c r="AM1549" s="2">
        <f t="shared" si="655"/>
        <v>5.00751126690035E-4</v>
      </c>
      <c r="AN1549" s="2">
        <f t="shared" si="656"/>
        <v>8.0120180270405609E-4</v>
      </c>
      <c r="AP1549" t="s">
        <v>920</v>
      </c>
      <c r="AQ1549" t="s">
        <v>3270</v>
      </c>
      <c r="AR1549">
        <v>9</v>
      </c>
      <c r="AT1549" s="93" t="s">
        <v>855</v>
      </c>
      <c r="AU1549" s="92" t="s">
        <v>2150</v>
      </c>
      <c r="AV1549" s="83" t="str">
        <f t="shared" si="657"/>
        <v>29007</v>
      </c>
      <c r="AX1549" s="7" t="s">
        <v>3753</v>
      </c>
    </row>
    <row r="1550" spans="1:50" hidden="1" outlineLevel="1">
      <c r="A1550" t="s">
        <v>1239</v>
      </c>
      <c r="B1550" t="s">
        <v>3270</v>
      </c>
      <c r="C1550" s="1">
        <f t="shared" si="646"/>
        <v>12368</v>
      </c>
      <c r="D1550" s="7">
        <f>RANK(N1550,(N1550:P1550,Q1550:AE1550))</f>
        <v>2</v>
      </c>
      <c r="E1550" s="7">
        <f>RANK(O1550,(N1550:P1550,Q1550:AE1550))</f>
        <v>1</v>
      </c>
      <c r="F1550" s="7">
        <f>IF(P1550&gt;0,RANK(P1550,(N1550:P1550,Q1550:AE1550)),0)</f>
        <v>3</v>
      </c>
      <c r="G1550" s="1">
        <f t="shared" si="647"/>
        <v>3750</v>
      </c>
      <c r="H1550" s="2">
        <f t="shared" si="648"/>
        <v>0.30320181112548511</v>
      </c>
      <c r="I1550" s="2"/>
      <c r="J1550" s="2">
        <f t="shared" si="649"/>
        <v>0.33433053040103494</v>
      </c>
      <c r="K1550" s="2">
        <f t="shared" si="650"/>
        <v>0.63753234152652005</v>
      </c>
      <c r="L1550" s="2">
        <f t="shared" si="651"/>
        <v>1.5604786545924967E-2</v>
      </c>
      <c r="M1550" s="2">
        <f t="shared" si="652"/>
        <v>1.2532341526520094E-2</v>
      </c>
      <c r="N1550" s="1">
        <v>4135</v>
      </c>
      <c r="O1550" s="1">
        <v>7885</v>
      </c>
      <c r="P1550" s="1">
        <v>193</v>
      </c>
      <c r="Q1550" s="1">
        <v>98</v>
      </c>
      <c r="R1550" s="1">
        <v>41</v>
      </c>
      <c r="S1550" s="1">
        <v>12</v>
      </c>
      <c r="T1550" s="1">
        <v>4</v>
      </c>
      <c r="AG1550" s="7">
        <f>IF(Q1550&gt;0,RANK(Q1550,(N1550:P1550,Q1550:AE1550)),0)</f>
        <v>4</v>
      </c>
      <c r="AH1550" s="7">
        <f>IF(R1550&gt;0,RANK(R1550,(N1550:P1550,Q1550:AE1550)),0)</f>
        <v>5</v>
      </c>
      <c r="AI1550" s="7">
        <f>IF(T1550&gt;0,RANK(T1550,(N1550:P1550,Q1550:AE1550)),0)</f>
        <v>7</v>
      </c>
      <c r="AJ1550" s="7">
        <f>IF(S1550&gt;0,RANK(S1550,(N1550:P1550,Q1550:AE1550)),0)</f>
        <v>6</v>
      </c>
      <c r="AK1550" s="2">
        <f t="shared" si="653"/>
        <v>7.9236739974126776E-3</v>
      </c>
      <c r="AL1550" s="2">
        <f t="shared" si="654"/>
        <v>3.3150064683053039E-3</v>
      </c>
      <c r="AM1550" s="2">
        <f t="shared" si="655"/>
        <v>3.2341526520051749E-4</v>
      </c>
      <c r="AN1550" s="2">
        <f t="shared" si="656"/>
        <v>9.7024579560155242E-4</v>
      </c>
      <c r="AP1550" t="s">
        <v>1239</v>
      </c>
      <c r="AQ1550" t="s">
        <v>3270</v>
      </c>
      <c r="AR1550">
        <v>7</v>
      </c>
      <c r="AT1550" s="93" t="s">
        <v>855</v>
      </c>
      <c r="AU1550" s="92" t="s">
        <v>2454</v>
      </c>
      <c r="AV1550" s="83" t="str">
        <f t="shared" si="657"/>
        <v>29009</v>
      </c>
      <c r="AX1550" s="7" t="s">
        <v>3753</v>
      </c>
    </row>
    <row r="1551" spans="1:50" hidden="1" outlineLevel="1">
      <c r="A1551" t="s">
        <v>2711</v>
      </c>
      <c r="B1551" t="s">
        <v>3270</v>
      </c>
      <c r="C1551" s="1">
        <f t="shared" si="646"/>
        <v>5366</v>
      </c>
      <c r="D1551" s="7">
        <f>RANK(N1551,(N1551:P1551,Q1551:AE1551))</f>
        <v>2</v>
      </c>
      <c r="E1551" s="7">
        <f>RANK(O1551,(N1551:P1551,Q1551:AE1551))</f>
        <v>1</v>
      </c>
      <c r="F1551" s="7">
        <f>IF(P1551&gt;0,RANK(P1551,(N1551:P1551,Q1551:AE1551)),0)</f>
        <v>3</v>
      </c>
      <c r="G1551" s="1">
        <f t="shared" si="647"/>
        <v>2412</v>
      </c>
      <c r="H1551" s="2">
        <f t="shared" si="648"/>
        <v>0.44949683190458439</v>
      </c>
      <c r="I1551" s="2"/>
      <c r="J1551" s="2">
        <f t="shared" si="649"/>
        <v>0.26537458069325381</v>
      </c>
      <c r="K1551" s="2">
        <f t="shared" si="650"/>
        <v>0.71487141259783826</v>
      </c>
      <c r="L1551" s="2">
        <f t="shared" si="651"/>
        <v>1.3976891539321655E-2</v>
      </c>
      <c r="M1551" s="2">
        <f t="shared" si="652"/>
        <v>5.777115169586268E-3</v>
      </c>
      <c r="N1551" s="1">
        <v>1424</v>
      </c>
      <c r="O1551" s="1">
        <v>3836</v>
      </c>
      <c r="P1551" s="1">
        <v>75</v>
      </c>
      <c r="Q1551" s="1">
        <v>17</v>
      </c>
      <c r="R1551" s="1">
        <v>7</v>
      </c>
      <c r="S1551" s="1">
        <v>2</v>
      </c>
      <c r="T1551" s="1">
        <v>5</v>
      </c>
      <c r="AG1551" s="7">
        <f>IF(Q1551&gt;0,RANK(Q1551,(N1551:P1551,Q1551:AE1551)),0)</f>
        <v>4</v>
      </c>
      <c r="AH1551" s="7">
        <f>IF(R1551&gt;0,RANK(R1551,(N1551:P1551,Q1551:AE1551)),0)</f>
        <v>5</v>
      </c>
      <c r="AI1551" s="7">
        <f>IF(T1551&gt;0,RANK(T1551,(N1551:P1551,Q1551:AE1551)),0)</f>
        <v>6</v>
      </c>
      <c r="AJ1551" s="7">
        <f>IF(S1551&gt;0,RANK(S1551,(N1551:P1551,Q1551:AE1551)),0)</f>
        <v>7</v>
      </c>
      <c r="AK1551" s="2">
        <f t="shared" si="653"/>
        <v>3.1680954155795752E-3</v>
      </c>
      <c r="AL1551" s="2">
        <f t="shared" si="654"/>
        <v>1.3045098770033544E-3</v>
      </c>
      <c r="AM1551" s="2">
        <f t="shared" si="655"/>
        <v>9.3179276928811029E-4</v>
      </c>
      <c r="AN1551" s="2">
        <f t="shared" si="656"/>
        <v>3.7271710771524412E-4</v>
      </c>
      <c r="AP1551" t="s">
        <v>2711</v>
      </c>
      <c r="AQ1551" t="s">
        <v>3270</v>
      </c>
      <c r="AR1551">
        <v>7</v>
      </c>
      <c r="AT1551" s="93" t="s">
        <v>855</v>
      </c>
      <c r="AU1551" s="92" t="s">
        <v>2455</v>
      </c>
      <c r="AV1551" s="83" t="str">
        <f t="shared" si="657"/>
        <v>29011</v>
      </c>
      <c r="AX1551" s="7" t="s">
        <v>3753</v>
      </c>
    </row>
    <row r="1552" spans="1:50" hidden="1" outlineLevel="1">
      <c r="A1552" t="s">
        <v>1238</v>
      </c>
      <c r="B1552" t="s">
        <v>3270</v>
      </c>
      <c r="C1552" s="1">
        <f t="shared" si="646"/>
        <v>7792</v>
      </c>
      <c r="D1552" s="7">
        <f>RANK(N1552,(N1552:P1552,Q1552:AE1552))</f>
        <v>2</v>
      </c>
      <c r="E1552" s="7">
        <f>RANK(O1552,(N1552:P1552,Q1552:AE1552))</f>
        <v>1</v>
      </c>
      <c r="F1552" s="7">
        <f>IF(P1552&gt;0,RANK(P1552,(N1552:P1552,Q1552:AE1552)),0)</f>
        <v>3</v>
      </c>
      <c r="G1552" s="1">
        <f t="shared" si="647"/>
        <v>859</v>
      </c>
      <c r="H1552" s="2">
        <f t="shared" si="648"/>
        <v>0.11024127310061602</v>
      </c>
      <c r="I1552" s="2"/>
      <c r="J1552" s="2">
        <f t="shared" si="649"/>
        <v>0.4345482546201232</v>
      </c>
      <c r="K1552" s="2">
        <f t="shared" si="650"/>
        <v>0.54478952772073919</v>
      </c>
      <c r="L1552" s="2">
        <f t="shared" si="651"/>
        <v>1.0780287474332649E-2</v>
      </c>
      <c r="M1552" s="2">
        <f t="shared" si="652"/>
        <v>9.8819301848050226E-3</v>
      </c>
      <c r="N1552" s="1">
        <v>3386</v>
      </c>
      <c r="O1552" s="1">
        <v>4245</v>
      </c>
      <c r="P1552" s="1">
        <v>84</v>
      </c>
      <c r="Q1552" s="1">
        <v>28</v>
      </c>
      <c r="R1552" s="1">
        <v>34</v>
      </c>
      <c r="S1552" s="1">
        <v>13</v>
      </c>
      <c r="T1552" s="1">
        <v>2</v>
      </c>
      <c r="AG1552" s="7">
        <f>IF(Q1552&gt;0,RANK(Q1552,(N1552:P1552,Q1552:AE1552)),0)</f>
        <v>5</v>
      </c>
      <c r="AH1552" s="7">
        <f>IF(R1552&gt;0,RANK(R1552,(N1552:P1552,Q1552:AE1552)),0)</f>
        <v>4</v>
      </c>
      <c r="AI1552" s="7">
        <f>IF(T1552&gt;0,RANK(T1552,(N1552:P1552,Q1552:AE1552)),0)</f>
        <v>7</v>
      </c>
      <c r="AJ1552" s="7">
        <f>IF(S1552&gt;0,RANK(S1552,(N1552:P1552,Q1552:AE1552)),0)</f>
        <v>6</v>
      </c>
      <c r="AK1552" s="2">
        <f t="shared" si="653"/>
        <v>3.5934291581108829E-3</v>
      </c>
      <c r="AL1552" s="2">
        <f t="shared" si="654"/>
        <v>4.3634496919917861E-3</v>
      </c>
      <c r="AM1552" s="2">
        <f t="shared" si="655"/>
        <v>2.5667351129363451E-4</v>
      </c>
      <c r="AN1552" s="2">
        <f t="shared" si="656"/>
        <v>1.6683778234086242E-3</v>
      </c>
      <c r="AP1552" t="s">
        <v>1238</v>
      </c>
      <c r="AQ1552" t="s">
        <v>3270</v>
      </c>
      <c r="AR1552">
        <v>4</v>
      </c>
      <c r="AT1552" s="93" t="s">
        <v>855</v>
      </c>
      <c r="AU1552" s="92" t="s">
        <v>2456</v>
      </c>
      <c r="AV1552" s="83" t="str">
        <f t="shared" si="657"/>
        <v>29013</v>
      </c>
      <c r="AX1552" s="7" t="s">
        <v>3753</v>
      </c>
    </row>
    <row r="1553" spans="1:50" hidden="1" outlineLevel="1">
      <c r="A1553" t="s">
        <v>1480</v>
      </c>
      <c r="B1553" t="s">
        <v>3270</v>
      </c>
      <c r="C1553" s="1">
        <f t="shared" si="646"/>
        <v>7534</v>
      </c>
      <c r="D1553" s="7">
        <f>RANK(N1553,(N1553:P1553,Q1553:AE1553))</f>
        <v>2</v>
      </c>
      <c r="E1553" s="7">
        <f>RANK(O1553,(N1553:P1553,Q1553:AE1553))</f>
        <v>1</v>
      </c>
      <c r="F1553" s="7">
        <f>IF(P1553&gt;0,RANK(P1553,(N1553:P1553,Q1553:AE1553)),0)</f>
        <v>3</v>
      </c>
      <c r="G1553" s="1">
        <f t="shared" si="647"/>
        <v>1068</v>
      </c>
      <c r="H1553" s="2">
        <f t="shared" si="648"/>
        <v>0.14175736660472524</v>
      </c>
      <c r="I1553" s="2"/>
      <c r="J1553" s="2">
        <f t="shared" si="649"/>
        <v>0.41810459251393683</v>
      </c>
      <c r="K1553" s="2">
        <f t="shared" si="650"/>
        <v>0.5598619591186621</v>
      </c>
      <c r="L1553" s="2">
        <f t="shared" si="651"/>
        <v>1.2874966817095832E-2</v>
      </c>
      <c r="M1553" s="2">
        <f t="shared" si="652"/>
        <v>9.1584815503052332E-3</v>
      </c>
      <c r="N1553" s="1">
        <v>3150</v>
      </c>
      <c r="O1553" s="1">
        <v>4218</v>
      </c>
      <c r="P1553" s="1">
        <v>97</v>
      </c>
      <c r="Q1553" s="1">
        <v>35</v>
      </c>
      <c r="R1553" s="1">
        <v>24</v>
      </c>
      <c r="S1553" s="1">
        <v>6</v>
      </c>
      <c r="T1553" s="1">
        <v>4</v>
      </c>
      <c r="AG1553" s="7">
        <f>IF(Q1553&gt;0,RANK(Q1553,(N1553:P1553,Q1553:AE1553)),0)</f>
        <v>4</v>
      </c>
      <c r="AH1553" s="7">
        <f>IF(R1553&gt;0,RANK(R1553,(N1553:P1553,Q1553:AE1553)),0)</f>
        <v>5</v>
      </c>
      <c r="AI1553" s="7">
        <f>IF(T1553&gt;0,RANK(T1553,(N1553:P1553,Q1553:AE1553)),0)</f>
        <v>7</v>
      </c>
      <c r="AJ1553" s="7">
        <f>IF(S1553&gt;0,RANK(S1553,(N1553:P1553,Q1553:AE1553)),0)</f>
        <v>6</v>
      </c>
      <c r="AK1553" s="2">
        <f t="shared" si="653"/>
        <v>4.6456065834881866E-3</v>
      </c>
      <c r="AL1553" s="2">
        <f t="shared" si="654"/>
        <v>3.1855588001061851E-3</v>
      </c>
      <c r="AM1553" s="2">
        <f t="shared" si="655"/>
        <v>5.3092646668436425E-4</v>
      </c>
      <c r="AN1553" s="2">
        <f t="shared" si="656"/>
        <v>7.9638970002654627E-4</v>
      </c>
      <c r="AP1553" t="s">
        <v>1480</v>
      </c>
      <c r="AQ1553" t="s">
        <v>3270</v>
      </c>
      <c r="AR1553">
        <v>4</v>
      </c>
      <c r="AT1553" s="93" t="s">
        <v>855</v>
      </c>
      <c r="AU1553" s="92" t="s">
        <v>1466</v>
      </c>
      <c r="AV1553" s="83" t="str">
        <f t="shared" si="657"/>
        <v>29015</v>
      </c>
      <c r="AX1553" s="7" t="s">
        <v>3753</v>
      </c>
    </row>
    <row r="1554" spans="1:50" hidden="1" outlineLevel="1">
      <c r="A1554" t="s">
        <v>1588</v>
      </c>
      <c r="B1554" t="s">
        <v>3270</v>
      </c>
      <c r="C1554" s="1">
        <f t="shared" si="646"/>
        <v>5294</v>
      </c>
      <c r="D1554" s="7">
        <f>RANK(N1554,(N1554:P1554,Q1554:AE1554))</f>
        <v>2</v>
      </c>
      <c r="E1554" s="7">
        <f>RANK(O1554,(N1554:P1554,Q1554:AE1554))</f>
        <v>1</v>
      </c>
      <c r="F1554" s="7">
        <f>IF(P1554&gt;0,RANK(P1554,(N1554:P1554,Q1554:AE1554)),0)</f>
        <v>3</v>
      </c>
      <c r="G1554" s="1">
        <f t="shared" si="647"/>
        <v>1795</v>
      </c>
      <c r="H1554" s="2">
        <f t="shared" si="648"/>
        <v>0.33906309029089537</v>
      </c>
      <c r="I1554" s="2"/>
      <c r="J1554" s="2">
        <f t="shared" si="649"/>
        <v>0.31960710238005291</v>
      </c>
      <c r="K1554" s="2">
        <f t="shared" si="650"/>
        <v>0.65867019267094828</v>
      </c>
      <c r="L1554" s="2">
        <f t="shared" si="651"/>
        <v>7.7446165470343789E-3</v>
      </c>
      <c r="M1554" s="2">
        <f t="shared" si="652"/>
        <v>1.3978088401964482E-2</v>
      </c>
      <c r="N1554" s="1">
        <v>1692</v>
      </c>
      <c r="O1554" s="1">
        <v>3487</v>
      </c>
      <c r="P1554" s="1">
        <v>41</v>
      </c>
      <c r="Q1554" s="1">
        <v>32</v>
      </c>
      <c r="R1554" s="1">
        <v>38</v>
      </c>
      <c r="S1554" s="1">
        <v>4</v>
      </c>
      <c r="T1554" s="1">
        <v>0</v>
      </c>
      <c r="AG1554" s="7">
        <f>IF(Q1554&gt;0,RANK(Q1554,(N1554:P1554,Q1554:AE1554)),0)</f>
        <v>5</v>
      </c>
      <c r="AH1554" s="7">
        <f>IF(R1554&gt;0,RANK(R1554,(N1554:P1554,Q1554:AE1554)),0)</f>
        <v>4</v>
      </c>
      <c r="AI1554" s="7">
        <f>IF(T1554&gt;0,RANK(T1554,(N1554:P1554,Q1554:AE1554)),0)</f>
        <v>0</v>
      </c>
      <c r="AJ1554" s="7">
        <f>IF(S1554&gt;0,RANK(S1554,(N1554:P1554,Q1554:AE1554)),0)</f>
        <v>6</v>
      </c>
      <c r="AK1554" s="2">
        <f t="shared" si="653"/>
        <v>6.0445787684170757E-3</v>
      </c>
      <c r="AL1554" s="2">
        <f t="shared" si="654"/>
        <v>7.1779372874952773E-3</v>
      </c>
      <c r="AM1554" s="2">
        <f t="shared" si="655"/>
        <v>0</v>
      </c>
      <c r="AN1554" s="2">
        <f t="shared" si="656"/>
        <v>7.5557234605213447E-4</v>
      </c>
      <c r="AP1554" t="s">
        <v>1588</v>
      </c>
      <c r="AQ1554" t="s">
        <v>3270</v>
      </c>
      <c r="AR1554">
        <v>8</v>
      </c>
      <c r="AT1554" s="93" t="s">
        <v>855</v>
      </c>
      <c r="AU1554" s="92" t="s">
        <v>1467</v>
      </c>
      <c r="AV1554" s="83" t="str">
        <f t="shared" si="657"/>
        <v>29017</v>
      </c>
      <c r="AX1554" s="7" t="s">
        <v>3753</v>
      </c>
    </row>
    <row r="1555" spans="1:50" hidden="1" outlineLevel="1">
      <c r="A1555" t="s">
        <v>1402</v>
      </c>
      <c r="B1555" t="s">
        <v>3270</v>
      </c>
      <c r="C1555" s="1">
        <f t="shared" si="646"/>
        <v>59609</v>
      </c>
      <c r="D1555" s="7">
        <f>RANK(N1555,(N1555:P1555,Q1555:AE1555))</f>
        <v>1</v>
      </c>
      <c r="E1555" s="7">
        <f>RANK(O1555,(N1555:P1555,Q1555:AE1555))</f>
        <v>2</v>
      </c>
      <c r="F1555" s="7">
        <f>IF(P1555&gt;0,RANK(P1555,(N1555:P1555,Q1555:AE1555)),0)</f>
        <v>3</v>
      </c>
      <c r="G1555" s="1">
        <f t="shared" si="647"/>
        <v>385</v>
      </c>
      <c r="H1555" s="2">
        <f t="shared" si="648"/>
        <v>6.4587562280863627E-3</v>
      </c>
      <c r="I1555" s="2"/>
      <c r="J1555" s="2">
        <f t="shared" si="649"/>
        <v>0.48333305373349661</v>
      </c>
      <c r="K1555" s="2">
        <f t="shared" si="650"/>
        <v>0.47687429750541027</v>
      </c>
      <c r="L1555" s="2">
        <f t="shared" si="651"/>
        <v>3.1773725444144342E-2</v>
      </c>
      <c r="M1555" s="2">
        <f t="shared" si="652"/>
        <v>8.0189233169488325E-3</v>
      </c>
      <c r="N1555" s="1">
        <v>28811</v>
      </c>
      <c r="O1555" s="1">
        <v>28426</v>
      </c>
      <c r="P1555" s="1">
        <v>1894</v>
      </c>
      <c r="Q1555" s="1">
        <v>174</v>
      </c>
      <c r="R1555" s="1">
        <v>252</v>
      </c>
      <c r="S1555" s="1">
        <v>26</v>
      </c>
      <c r="T1555" s="1">
        <v>26</v>
      </c>
      <c r="AG1555" s="7">
        <f>IF(Q1555&gt;0,RANK(Q1555,(N1555:P1555,Q1555:AE1555)),0)</f>
        <v>5</v>
      </c>
      <c r="AH1555" s="7">
        <f>IF(R1555&gt;0,RANK(R1555,(N1555:P1555,Q1555:AE1555)),0)</f>
        <v>4</v>
      </c>
      <c r="AI1555" s="7">
        <f>IF(T1555&gt;0,RANK(T1555,(N1555:P1555,Q1555:AE1555)),0)</f>
        <v>6</v>
      </c>
      <c r="AJ1555" s="7">
        <f>IF(S1555&gt;0,RANK(S1555,(N1555:P1555,Q1555:AE1555)),0)</f>
        <v>6</v>
      </c>
      <c r="AK1555" s="2">
        <f t="shared" si="653"/>
        <v>2.9190222952909795E-3</v>
      </c>
      <c r="AL1555" s="2">
        <f t="shared" si="654"/>
        <v>4.2275495311110741E-3</v>
      </c>
      <c r="AM1555" s="2">
        <f t="shared" si="655"/>
        <v>4.3617574527336474E-4</v>
      </c>
      <c r="AN1555" s="2">
        <f t="shared" si="656"/>
        <v>4.3617574527336474E-4</v>
      </c>
      <c r="AP1555" t="s">
        <v>1402</v>
      </c>
      <c r="AQ1555" t="s">
        <v>3270</v>
      </c>
      <c r="AR1555">
        <v>9</v>
      </c>
      <c r="AT1555" s="93" t="s">
        <v>855</v>
      </c>
      <c r="AU1555" s="92" t="s">
        <v>1468</v>
      </c>
      <c r="AV1555" s="83" t="str">
        <f t="shared" si="657"/>
        <v>29019</v>
      </c>
      <c r="AX1555" s="7" t="s">
        <v>3753</v>
      </c>
    </row>
    <row r="1556" spans="1:50" hidden="1" outlineLevel="1">
      <c r="A1556" t="s">
        <v>1589</v>
      </c>
      <c r="B1556" t="s">
        <v>3270</v>
      </c>
      <c r="C1556" s="1">
        <f t="shared" si="646"/>
        <v>34751</v>
      </c>
      <c r="D1556" s="7">
        <f>RANK(N1556,(N1556:P1556,Q1556:AE1556))</f>
        <v>1</v>
      </c>
      <c r="E1556" s="7">
        <f>RANK(O1556,(N1556:P1556,Q1556:AE1556))</f>
        <v>2</v>
      </c>
      <c r="F1556" s="7">
        <f>IF(P1556&gt;0,RANK(P1556,(N1556:P1556,Q1556:AE1556)),0)</f>
        <v>3</v>
      </c>
      <c r="G1556" s="1">
        <f t="shared" si="647"/>
        <v>662</v>
      </c>
      <c r="H1556" s="2">
        <f t="shared" si="648"/>
        <v>1.9049811516215362E-2</v>
      </c>
      <c r="I1556" s="2"/>
      <c r="J1556" s="2">
        <f t="shared" si="649"/>
        <v>0.49164052833012001</v>
      </c>
      <c r="K1556" s="2">
        <f t="shared" si="650"/>
        <v>0.47259071681390463</v>
      </c>
      <c r="L1556" s="2">
        <f t="shared" si="651"/>
        <v>2.2330292653448821E-2</v>
      </c>
      <c r="M1556" s="2">
        <f t="shared" si="652"/>
        <v>1.3438462202526594E-2</v>
      </c>
      <c r="N1556" s="1">
        <v>17085</v>
      </c>
      <c r="O1556" s="1">
        <v>16423</v>
      </c>
      <c r="P1556" s="1">
        <v>776</v>
      </c>
      <c r="Q1556" s="1">
        <v>271</v>
      </c>
      <c r="R1556" s="1">
        <v>151</v>
      </c>
      <c r="S1556" s="1">
        <v>25</v>
      </c>
      <c r="T1556" s="1">
        <v>20</v>
      </c>
      <c r="AG1556" s="7">
        <f>IF(Q1556&gt;0,RANK(Q1556,(N1556:P1556,Q1556:AE1556)),0)</f>
        <v>4</v>
      </c>
      <c r="AH1556" s="7">
        <f>IF(R1556&gt;0,RANK(R1556,(N1556:P1556,Q1556:AE1556)),0)</f>
        <v>5</v>
      </c>
      <c r="AI1556" s="7">
        <f>IF(T1556&gt;0,RANK(T1556,(N1556:P1556,Q1556:AE1556)),0)</f>
        <v>7</v>
      </c>
      <c r="AJ1556" s="7">
        <f>IF(S1556&gt;0,RANK(S1556,(N1556:P1556,Q1556:AE1556)),0)</f>
        <v>6</v>
      </c>
      <c r="AK1556" s="2">
        <f t="shared" si="653"/>
        <v>7.7983367385111224E-3</v>
      </c>
      <c r="AL1556" s="2">
        <f t="shared" si="654"/>
        <v>4.3451986993180052E-3</v>
      </c>
      <c r="AM1556" s="2">
        <f t="shared" si="655"/>
        <v>5.7552300653218613E-4</v>
      </c>
      <c r="AN1556" s="2">
        <f t="shared" si="656"/>
        <v>7.194037581652326E-4</v>
      </c>
      <c r="AP1556" t="s">
        <v>1589</v>
      </c>
      <c r="AQ1556" t="s">
        <v>3270</v>
      </c>
      <c r="AR1556">
        <v>6</v>
      </c>
      <c r="AT1556" s="93" t="s">
        <v>855</v>
      </c>
      <c r="AU1556" s="92" t="s">
        <v>458</v>
      </c>
      <c r="AV1556" s="83" t="str">
        <f t="shared" si="657"/>
        <v>29021</v>
      </c>
      <c r="AX1556" s="7" t="s">
        <v>3753</v>
      </c>
    </row>
    <row r="1557" spans="1:50" hidden="1" outlineLevel="1">
      <c r="A1557" t="s">
        <v>2963</v>
      </c>
      <c r="B1557" t="s">
        <v>3270</v>
      </c>
      <c r="C1557" s="1">
        <f t="shared" si="646"/>
        <v>14397</v>
      </c>
      <c r="D1557" s="7">
        <f>RANK(N1557,(N1557:P1557,Q1557:AE1557))</f>
        <v>2</v>
      </c>
      <c r="E1557" s="7">
        <f>RANK(O1557,(N1557:P1557,Q1557:AE1557))</f>
        <v>1</v>
      </c>
      <c r="F1557" s="7">
        <f>IF(P1557&gt;0,RANK(P1557,(N1557:P1557,Q1557:AE1557)),0)</f>
        <v>3</v>
      </c>
      <c r="G1557" s="1">
        <f t="shared" si="647"/>
        <v>4115</v>
      </c>
      <c r="H1557" s="2">
        <f t="shared" si="648"/>
        <v>0.28582343543793848</v>
      </c>
      <c r="I1557" s="2"/>
      <c r="J1557" s="2">
        <f t="shared" si="649"/>
        <v>0.34701673959852747</v>
      </c>
      <c r="K1557" s="2">
        <f t="shared" si="650"/>
        <v>0.63284017503646595</v>
      </c>
      <c r="L1557" s="2">
        <f t="shared" si="651"/>
        <v>1.0349378342710287E-2</v>
      </c>
      <c r="M1557" s="2">
        <f t="shared" si="652"/>
        <v>9.7937070222962434E-3</v>
      </c>
      <c r="N1557" s="1">
        <v>4996</v>
      </c>
      <c r="O1557" s="1">
        <v>9111</v>
      </c>
      <c r="P1557" s="1">
        <v>149</v>
      </c>
      <c r="Q1557" s="1">
        <v>71</v>
      </c>
      <c r="R1557" s="1">
        <v>58</v>
      </c>
      <c r="S1557" s="1">
        <v>7</v>
      </c>
      <c r="T1557" s="1">
        <v>5</v>
      </c>
      <c r="AG1557" s="7">
        <f>IF(Q1557&gt;0,RANK(Q1557,(N1557:P1557,Q1557:AE1557)),0)</f>
        <v>4</v>
      </c>
      <c r="AH1557" s="7">
        <f>IF(R1557&gt;0,RANK(R1557,(N1557:P1557,Q1557:AE1557)),0)</f>
        <v>5</v>
      </c>
      <c r="AI1557" s="7">
        <f>IF(T1557&gt;0,RANK(T1557,(N1557:P1557,Q1557:AE1557)),0)</f>
        <v>7</v>
      </c>
      <c r="AJ1557" s="7">
        <f>IF(S1557&gt;0,RANK(S1557,(N1557:P1557,Q1557:AE1557)),0)</f>
        <v>6</v>
      </c>
      <c r="AK1557" s="2">
        <f t="shared" si="653"/>
        <v>4.9315829686740293E-3</v>
      </c>
      <c r="AL1557" s="2">
        <f t="shared" si="654"/>
        <v>4.0286170730013194E-3</v>
      </c>
      <c r="AM1557" s="2">
        <f t="shared" si="655"/>
        <v>3.4729457525873447E-4</v>
      </c>
      <c r="AN1557" s="2">
        <f t="shared" si="656"/>
        <v>4.8621240536222824E-4</v>
      </c>
      <c r="AP1557" t="s">
        <v>2963</v>
      </c>
      <c r="AQ1557" t="s">
        <v>3270</v>
      </c>
      <c r="AR1557">
        <v>8</v>
      </c>
      <c r="AT1557" s="93" t="s">
        <v>855</v>
      </c>
      <c r="AU1557" s="92" t="s">
        <v>459</v>
      </c>
      <c r="AV1557" s="83" t="str">
        <f t="shared" si="657"/>
        <v>29023</v>
      </c>
      <c r="AX1557" s="7" t="s">
        <v>3753</v>
      </c>
    </row>
    <row r="1558" spans="1:50" hidden="1" outlineLevel="1">
      <c r="A1558" t="s">
        <v>1872</v>
      </c>
      <c r="B1558" t="s">
        <v>3270</v>
      </c>
      <c r="C1558" s="1">
        <f t="shared" si="646"/>
        <v>3850</v>
      </c>
      <c r="D1558" s="7">
        <f>RANK(N1558,(N1558:P1558,Q1558:AE1558))</f>
        <v>2</v>
      </c>
      <c r="E1558" s="7">
        <f>RANK(O1558,(N1558:P1558,Q1558:AE1558))</f>
        <v>1</v>
      </c>
      <c r="F1558" s="7">
        <f>IF(P1558&gt;0,RANK(P1558,(N1558:P1558,Q1558:AE1558)),0)</f>
        <v>3</v>
      </c>
      <c r="G1558" s="1">
        <f t="shared" si="647"/>
        <v>732</v>
      </c>
      <c r="H1558" s="2">
        <f t="shared" si="648"/>
        <v>0.19012987012987012</v>
      </c>
      <c r="I1558" s="2"/>
      <c r="J1558" s="2">
        <f t="shared" si="649"/>
        <v>0.3864935064935065</v>
      </c>
      <c r="K1558" s="2">
        <f t="shared" si="650"/>
        <v>0.57662337662337659</v>
      </c>
      <c r="L1558" s="2">
        <f t="shared" si="651"/>
        <v>1.9740259740259742E-2</v>
      </c>
      <c r="M1558" s="2">
        <f t="shared" si="652"/>
        <v>1.714285714285722E-2</v>
      </c>
      <c r="N1558" s="1">
        <v>1488</v>
      </c>
      <c r="O1558" s="1">
        <v>2220</v>
      </c>
      <c r="P1558" s="1">
        <v>76</v>
      </c>
      <c r="Q1558" s="1">
        <v>34</v>
      </c>
      <c r="R1558" s="1">
        <v>19</v>
      </c>
      <c r="S1558" s="1">
        <v>7</v>
      </c>
      <c r="T1558" s="1">
        <v>6</v>
      </c>
      <c r="AG1558" s="7">
        <f>IF(Q1558&gt;0,RANK(Q1558,(N1558:P1558,Q1558:AE1558)),0)</f>
        <v>4</v>
      </c>
      <c r="AH1558" s="7">
        <f>IF(R1558&gt;0,RANK(R1558,(N1558:P1558,Q1558:AE1558)),0)</f>
        <v>5</v>
      </c>
      <c r="AI1558" s="7">
        <f>IF(T1558&gt;0,RANK(T1558,(N1558:P1558,Q1558:AE1558)),0)</f>
        <v>7</v>
      </c>
      <c r="AJ1558" s="7">
        <f>IF(S1558&gt;0,RANK(S1558,(N1558:P1558,Q1558:AE1558)),0)</f>
        <v>6</v>
      </c>
      <c r="AK1558" s="2">
        <f t="shared" si="653"/>
        <v>8.831168831168832E-3</v>
      </c>
      <c r="AL1558" s="2">
        <f t="shared" si="654"/>
        <v>4.9350649350649355E-3</v>
      </c>
      <c r="AM1558" s="2">
        <f t="shared" si="655"/>
        <v>1.5584415584415584E-3</v>
      </c>
      <c r="AN1558" s="2">
        <f t="shared" si="656"/>
        <v>1.8181818181818182E-3</v>
      </c>
      <c r="AP1558" t="s">
        <v>1872</v>
      </c>
      <c r="AQ1558" t="s">
        <v>3270</v>
      </c>
      <c r="AR1558">
        <v>6</v>
      </c>
      <c r="AT1558" s="93" t="s">
        <v>855</v>
      </c>
      <c r="AU1558" s="92" t="s">
        <v>776</v>
      </c>
      <c r="AV1558" s="83" t="str">
        <f t="shared" si="657"/>
        <v>29025</v>
      </c>
      <c r="AX1558" s="7" t="s">
        <v>3753</v>
      </c>
    </row>
    <row r="1559" spans="1:50" hidden="1" outlineLevel="1">
      <c r="A1559" t="s">
        <v>1756</v>
      </c>
      <c r="B1559" t="s">
        <v>3270</v>
      </c>
      <c r="C1559" s="1">
        <f t="shared" si="646"/>
        <v>15308</v>
      </c>
      <c r="D1559" s="7">
        <f>RANK(N1559,(N1559:P1559,Q1559:AE1559))</f>
        <v>2</v>
      </c>
      <c r="E1559" s="7">
        <f>RANK(O1559,(N1559:P1559,Q1559:AE1559))</f>
        <v>1</v>
      </c>
      <c r="F1559" s="7">
        <f>IF(P1559&gt;0,RANK(P1559,(N1559:P1559,Q1559:AE1559)),0)</f>
        <v>3</v>
      </c>
      <c r="G1559" s="1">
        <f t="shared" si="647"/>
        <v>1530</v>
      </c>
      <c r="H1559" s="2">
        <f t="shared" si="648"/>
        <v>9.9947739743924749E-2</v>
      </c>
      <c r="I1559" s="2"/>
      <c r="J1559" s="2">
        <f t="shared" si="649"/>
        <v>0.43820224719101125</v>
      </c>
      <c r="K1559" s="2">
        <f t="shared" si="650"/>
        <v>0.53814998693493599</v>
      </c>
      <c r="L1559" s="2">
        <f t="shared" si="651"/>
        <v>1.4371570420695061E-2</v>
      </c>
      <c r="M1559" s="2">
        <f t="shared" si="652"/>
        <v>9.2761954533577568E-3</v>
      </c>
      <c r="N1559" s="1">
        <v>6708</v>
      </c>
      <c r="O1559" s="1">
        <v>8238</v>
      </c>
      <c r="P1559" s="1">
        <v>220</v>
      </c>
      <c r="Q1559" s="1">
        <v>70</v>
      </c>
      <c r="R1559" s="1">
        <v>51</v>
      </c>
      <c r="S1559" s="1">
        <v>15</v>
      </c>
      <c r="T1559" s="1">
        <v>6</v>
      </c>
      <c r="AG1559" s="7">
        <f>IF(Q1559&gt;0,RANK(Q1559,(N1559:P1559,Q1559:AE1559)),0)</f>
        <v>4</v>
      </c>
      <c r="AH1559" s="7">
        <f>IF(R1559&gt;0,RANK(R1559,(N1559:P1559,Q1559:AE1559)),0)</f>
        <v>5</v>
      </c>
      <c r="AI1559" s="7">
        <f>IF(T1559&gt;0,RANK(T1559,(N1559:P1559,Q1559:AE1559)),0)</f>
        <v>7</v>
      </c>
      <c r="AJ1559" s="7">
        <f>IF(S1559&gt;0,RANK(S1559,(N1559:P1559,Q1559:AE1559)),0)</f>
        <v>6</v>
      </c>
      <c r="AK1559" s="2">
        <f t="shared" si="653"/>
        <v>4.572772406584792E-3</v>
      </c>
      <c r="AL1559" s="2">
        <f t="shared" si="654"/>
        <v>3.3315913247974915E-3</v>
      </c>
      <c r="AM1559" s="2">
        <f t="shared" si="655"/>
        <v>3.9195192056441075E-4</v>
      </c>
      <c r="AN1559" s="2">
        <f t="shared" si="656"/>
        <v>9.7987980141102686E-4</v>
      </c>
      <c r="AP1559" t="s">
        <v>1756</v>
      </c>
      <c r="AQ1559" t="s">
        <v>3270</v>
      </c>
      <c r="AR1559">
        <v>9</v>
      </c>
      <c r="AT1559" s="93" t="s">
        <v>855</v>
      </c>
      <c r="AU1559" s="92" t="s">
        <v>777</v>
      </c>
      <c r="AV1559" s="83" t="str">
        <f t="shared" si="657"/>
        <v>29027</v>
      </c>
      <c r="AX1559" s="7" t="s">
        <v>3753</v>
      </c>
    </row>
    <row r="1560" spans="1:50" hidden="1" outlineLevel="1">
      <c r="A1560" t="s">
        <v>1518</v>
      </c>
      <c r="B1560" t="s">
        <v>3270</v>
      </c>
      <c r="C1560" s="1">
        <f t="shared" si="646"/>
        <v>17099</v>
      </c>
      <c r="D1560" s="7">
        <f>RANK(N1560,(N1560:P1560,Q1560:AE1560))</f>
        <v>2</v>
      </c>
      <c r="E1560" s="7">
        <f>RANK(O1560,(N1560:P1560,Q1560:AE1560))</f>
        <v>1</v>
      </c>
      <c r="F1560" s="7">
        <f>IF(P1560&gt;0,RANK(P1560,(N1560:P1560,Q1560:AE1560)),0)</f>
        <v>3</v>
      </c>
      <c r="G1560" s="1">
        <f t="shared" si="647"/>
        <v>4035</v>
      </c>
      <c r="H1560" s="2">
        <f t="shared" si="648"/>
        <v>0.23597871220539213</v>
      </c>
      <c r="I1560" s="2"/>
      <c r="J1560" s="2">
        <f t="shared" si="649"/>
        <v>0.36978770688344348</v>
      </c>
      <c r="K1560" s="2">
        <f t="shared" si="650"/>
        <v>0.60576641908883555</v>
      </c>
      <c r="L1560" s="2">
        <f t="shared" si="651"/>
        <v>1.5088601672612433E-2</v>
      </c>
      <c r="M1560" s="2">
        <f t="shared" si="652"/>
        <v>9.3572723551085934E-3</v>
      </c>
      <c r="N1560" s="1">
        <v>6323</v>
      </c>
      <c r="O1560" s="1">
        <v>10358</v>
      </c>
      <c r="P1560" s="1">
        <v>258</v>
      </c>
      <c r="Q1560" s="1">
        <v>90</v>
      </c>
      <c r="R1560" s="1">
        <v>48</v>
      </c>
      <c r="S1560" s="1">
        <v>15</v>
      </c>
      <c r="T1560" s="1">
        <v>7</v>
      </c>
      <c r="AG1560" s="7">
        <f>IF(Q1560&gt;0,RANK(Q1560,(N1560:P1560,Q1560:AE1560)),0)</f>
        <v>4</v>
      </c>
      <c r="AH1560" s="7">
        <f>IF(R1560&gt;0,RANK(R1560,(N1560:P1560,Q1560:AE1560)),0)</f>
        <v>5</v>
      </c>
      <c r="AI1560" s="7">
        <f>IF(T1560&gt;0,RANK(T1560,(N1560:P1560,Q1560:AE1560)),0)</f>
        <v>7</v>
      </c>
      <c r="AJ1560" s="7">
        <f>IF(S1560&gt;0,RANK(S1560,(N1560:P1560,Q1560:AE1560)),0)</f>
        <v>6</v>
      </c>
      <c r="AK1560" s="2">
        <f t="shared" si="653"/>
        <v>5.2634656997485232E-3</v>
      </c>
      <c r="AL1560" s="2">
        <f t="shared" si="654"/>
        <v>2.8071817065325457E-3</v>
      </c>
      <c r="AM1560" s="2">
        <f t="shared" si="655"/>
        <v>4.0938066553599626E-4</v>
      </c>
      <c r="AN1560" s="2">
        <f t="shared" si="656"/>
        <v>8.772442832914206E-4</v>
      </c>
      <c r="AP1560" t="s">
        <v>1518</v>
      </c>
      <c r="AQ1560" t="s">
        <v>3270</v>
      </c>
      <c r="AR1560">
        <v>4</v>
      </c>
      <c r="AT1560" s="93" t="s">
        <v>855</v>
      </c>
      <c r="AU1560" s="92" t="s">
        <v>778</v>
      </c>
      <c r="AV1560" s="83" t="str">
        <f t="shared" si="657"/>
        <v>29029</v>
      </c>
      <c r="AX1560" s="7" t="s">
        <v>3753</v>
      </c>
    </row>
    <row r="1561" spans="1:50" hidden="1" outlineLevel="1">
      <c r="A1561" t="s">
        <v>388</v>
      </c>
      <c r="B1561" t="s">
        <v>3270</v>
      </c>
      <c r="C1561" s="1">
        <f t="shared" si="646"/>
        <v>29859</v>
      </c>
      <c r="D1561" s="7">
        <f>RANK(N1561,(N1561:P1561,Q1561:AE1561))</f>
        <v>2</v>
      </c>
      <c r="E1561" s="7">
        <f>RANK(O1561,(N1561:P1561,Q1561:AE1561))</f>
        <v>1</v>
      </c>
      <c r="F1561" s="7">
        <f>IF(P1561&gt;0,RANK(P1561,(N1561:P1561,Q1561:AE1561)),0)</f>
        <v>3</v>
      </c>
      <c r="G1561" s="1">
        <f t="shared" si="647"/>
        <v>10498</v>
      </c>
      <c r="H1561" s="2">
        <f t="shared" si="648"/>
        <v>0.35158578653002442</v>
      </c>
      <c r="I1561" s="2"/>
      <c r="J1561" s="2">
        <f t="shared" si="649"/>
        <v>0.3126025653906695</v>
      </c>
      <c r="K1561" s="2">
        <f t="shared" si="650"/>
        <v>0.66418835192069392</v>
      </c>
      <c r="L1561" s="2">
        <f t="shared" si="651"/>
        <v>1.2592518168726348E-2</v>
      </c>
      <c r="M1561" s="2">
        <f t="shared" si="652"/>
        <v>1.0616564519910292E-2</v>
      </c>
      <c r="N1561" s="1">
        <v>9334</v>
      </c>
      <c r="O1561" s="1">
        <v>19832</v>
      </c>
      <c r="P1561" s="1">
        <v>376</v>
      </c>
      <c r="Q1561" s="1">
        <v>149</v>
      </c>
      <c r="R1561" s="1">
        <v>147</v>
      </c>
      <c r="S1561" s="1">
        <v>13</v>
      </c>
      <c r="T1561" s="1">
        <v>8</v>
      </c>
      <c r="AG1561" s="7">
        <f>IF(Q1561&gt;0,RANK(Q1561,(N1561:P1561,Q1561:AE1561)),0)</f>
        <v>4</v>
      </c>
      <c r="AH1561" s="7">
        <f>IF(R1561&gt;0,RANK(R1561,(N1561:P1561,Q1561:AE1561)),0)</f>
        <v>5</v>
      </c>
      <c r="AI1561" s="7">
        <f>IF(T1561&gt;0,RANK(T1561,(N1561:P1561,Q1561:AE1561)),0)</f>
        <v>7</v>
      </c>
      <c r="AJ1561" s="7">
        <f>IF(S1561&gt;0,RANK(S1561,(N1561:P1561,Q1561:AE1561)),0)</f>
        <v>6</v>
      </c>
      <c r="AK1561" s="2">
        <f t="shared" si="653"/>
        <v>4.9901202317559198E-3</v>
      </c>
      <c r="AL1561" s="2">
        <f t="shared" si="654"/>
        <v>4.9231387521350345E-3</v>
      </c>
      <c r="AM1561" s="2">
        <f t="shared" si="655"/>
        <v>2.679259184835393E-4</v>
      </c>
      <c r="AN1561" s="2">
        <f t="shared" si="656"/>
        <v>4.3537961753575138E-4</v>
      </c>
      <c r="AP1561" t="s">
        <v>388</v>
      </c>
      <c r="AQ1561" t="s">
        <v>3270</v>
      </c>
      <c r="AR1561">
        <v>8</v>
      </c>
      <c r="AT1561" s="93" t="s">
        <v>855</v>
      </c>
      <c r="AU1561" s="92" t="s">
        <v>779</v>
      </c>
      <c r="AV1561" s="83" t="str">
        <f t="shared" si="657"/>
        <v>29031</v>
      </c>
      <c r="AX1561" s="7" t="s">
        <v>3753</v>
      </c>
    </row>
    <row r="1562" spans="1:50" hidden="1" outlineLevel="1">
      <c r="A1562" t="s">
        <v>1520</v>
      </c>
      <c r="B1562" t="s">
        <v>3270</v>
      </c>
      <c r="C1562" s="1">
        <f t="shared" si="646"/>
        <v>4581</v>
      </c>
      <c r="D1562" s="7">
        <f>RANK(N1562,(N1562:P1562,Q1562:AE1562))</f>
        <v>2</v>
      </c>
      <c r="E1562" s="7">
        <f>RANK(O1562,(N1562:P1562,Q1562:AE1562))</f>
        <v>1</v>
      </c>
      <c r="F1562" s="7">
        <f>IF(P1562&gt;0,RANK(P1562,(N1562:P1562,Q1562:AE1562)),0)</f>
        <v>3</v>
      </c>
      <c r="G1562" s="1">
        <f t="shared" si="647"/>
        <v>1260</v>
      </c>
      <c r="H1562" s="2">
        <f t="shared" si="648"/>
        <v>0.27504911591355602</v>
      </c>
      <c r="I1562" s="2"/>
      <c r="J1562" s="2">
        <f t="shared" si="649"/>
        <v>0.35363457760314343</v>
      </c>
      <c r="K1562" s="2">
        <f t="shared" si="650"/>
        <v>0.62868369351669939</v>
      </c>
      <c r="L1562" s="2">
        <f t="shared" si="651"/>
        <v>1.1787819253438114E-2</v>
      </c>
      <c r="M1562" s="2">
        <f t="shared" si="652"/>
        <v>5.8939096267190631E-3</v>
      </c>
      <c r="N1562" s="1">
        <v>1620</v>
      </c>
      <c r="O1562" s="1">
        <v>2880</v>
      </c>
      <c r="P1562" s="1">
        <v>54</v>
      </c>
      <c r="Q1562" s="1">
        <v>15</v>
      </c>
      <c r="R1562" s="1">
        <v>9</v>
      </c>
      <c r="S1562" s="1">
        <v>1</v>
      </c>
      <c r="T1562" s="1">
        <v>2</v>
      </c>
      <c r="AG1562" s="7">
        <f>IF(Q1562&gt;0,RANK(Q1562,(N1562:P1562,Q1562:AE1562)),0)</f>
        <v>4</v>
      </c>
      <c r="AH1562" s="7">
        <f>IF(R1562&gt;0,RANK(R1562,(N1562:P1562,Q1562:AE1562)),0)</f>
        <v>5</v>
      </c>
      <c r="AI1562" s="7">
        <f>IF(T1562&gt;0,RANK(T1562,(N1562:P1562,Q1562:AE1562)),0)</f>
        <v>6</v>
      </c>
      <c r="AJ1562" s="7">
        <f>IF(S1562&gt;0,RANK(S1562,(N1562:P1562,Q1562:AE1562)),0)</f>
        <v>7</v>
      </c>
      <c r="AK1562" s="2">
        <f t="shared" si="653"/>
        <v>3.2743942370661427E-3</v>
      </c>
      <c r="AL1562" s="2">
        <f t="shared" si="654"/>
        <v>1.9646365422396855E-3</v>
      </c>
      <c r="AM1562" s="2">
        <f t="shared" si="655"/>
        <v>4.365858982754857E-4</v>
      </c>
      <c r="AN1562" s="2">
        <f t="shared" si="656"/>
        <v>2.1829294913774285E-4</v>
      </c>
      <c r="AP1562" t="s">
        <v>1520</v>
      </c>
      <c r="AQ1562" t="s">
        <v>3270</v>
      </c>
      <c r="AR1562">
        <v>6</v>
      </c>
      <c r="AT1562" s="93" t="s">
        <v>855</v>
      </c>
      <c r="AU1562" s="92" t="s">
        <v>780</v>
      </c>
      <c r="AV1562" s="83" t="str">
        <f t="shared" si="657"/>
        <v>29033</v>
      </c>
      <c r="AX1562" s="7" t="s">
        <v>3753</v>
      </c>
    </row>
    <row r="1563" spans="1:50" hidden="1" outlineLevel="1">
      <c r="A1563" t="s">
        <v>675</v>
      </c>
      <c r="B1563" t="s">
        <v>3270</v>
      </c>
      <c r="C1563" s="1">
        <f t="shared" si="646"/>
        <v>2808</v>
      </c>
      <c r="D1563" s="7">
        <f>RANK(N1563,(N1563:P1563,Q1563:AE1563))</f>
        <v>2</v>
      </c>
      <c r="E1563" s="7">
        <f>RANK(O1563,(N1563:P1563,Q1563:AE1563))</f>
        <v>1</v>
      </c>
      <c r="F1563" s="7">
        <f>IF(P1563&gt;0,RANK(P1563,(N1563:P1563,Q1563:AE1563)),0)</f>
        <v>3</v>
      </c>
      <c r="G1563" s="1">
        <f t="shared" si="647"/>
        <v>733</v>
      </c>
      <c r="H1563" s="2">
        <f t="shared" si="648"/>
        <v>0.26103988603988604</v>
      </c>
      <c r="I1563" s="2"/>
      <c r="J1563" s="2">
        <f t="shared" si="649"/>
        <v>0.35505698005698005</v>
      </c>
      <c r="K1563" s="2">
        <f t="shared" si="650"/>
        <v>0.61609686609686609</v>
      </c>
      <c r="L1563" s="2">
        <f t="shared" si="651"/>
        <v>1.4245014245014245E-2</v>
      </c>
      <c r="M1563" s="2">
        <f t="shared" si="652"/>
        <v>1.4601139601139609E-2</v>
      </c>
      <c r="N1563" s="1">
        <v>997</v>
      </c>
      <c r="O1563" s="1">
        <v>1730</v>
      </c>
      <c r="P1563" s="1">
        <v>40</v>
      </c>
      <c r="Q1563" s="1">
        <v>25</v>
      </c>
      <c r="R1563" s="1">
        <v>13</v>
      </c>
      <c r="S1563" s="1">
        <v>2</v>
      </c>
      <c r="T1563" s="1">
        <v>1</v>
      </c>
      <c r="AG1563" s="7">
        <f>IF(Q1563&gt;0,RANK(Q1563,(N1563:P1563,Q1563:AE1563)),0)</f>
        <v>4</v>
      </c>
      <c r="AH1563" s="7">
        <f>IF(R1563&gt;0,RANK(R1563,(N1563:P1563,Q1563:AE1563)),0)</f>
        <v>5</v>
      </c>
      <c r="AI1563" s="7">
        <f>IF(T1563&gt;0,RANK(T1563,(N1563:P1563,Q1563:AE1563)),0)</f>
        <v>7</v>
      </c>
      <c r="AJ1563" s="7">
        <f>IF(S1563&gt;0,RANK(S1563,(N1563:P1563,Q1563:AE1563)),0)</f>
        <v>6</v>
      </c>
      <c r="AK1563" s="2">
        <f t="shared" si="653"/>
        <v>8.9031339031339033E-3</v>
      </c>
      <c r="AL1563" s="2">
        <f t="shared" si="654"/>
        <v>4.6296296296296294E-3</v>
      </c>
      <c r="AM1563" s="2">
        <f t="shared" si="655"/>
        <v>3.5612535612535614E-4</v>
      </c>
      <c r="AN1563" s="2">
        <f t="shared" si="656"/>
        <v>7.1225071225071229E-4</v>
      </c>
      <c r="AP1563" t="s">
        <v>675</v>
      </c>
      <c r="AQ1563" t="s">
        <v>3270</v>
      </c>
      <c r="AR1563">
        <v>8</v>
      </c>
      <c r="AT1563" s="93" t="s">
        <v>855</v>
      </c>
      <c r="AU1563" s="92" t="s">
        <v>781</v>
      </c>
      <c r="AV1563" s="83" t="str">
        <f t="shared" si="657"/>
        <v>29035</v>
      </c>
      <c r="AX1563" s="7" t="s">
        <v>3753</v>
      </c>
    </row>
    <row r="1564" spans="1:50" hidden="1" outlineLevel="1">
      <c r="A1564" t="s">
        <v>1403</v>
      </c>
      <c r="B1564" t="s">
        <v>3270</v>
      </c>
      <c r="C1564" s="1">
        <f t="shared" si="646"/>
        <v>35869</v>
      </c>
      <c r="D1564" s="7">
        <f>RANK(N1564,(N1564:P1564,Q1564:AE1564))</f>
        <v>2</v>
      </c>
      <c r="E1564" s="7">
        <f>RANK(O1564,(N1564:P1564,Q1564:AE1564))</f>
        <v>1</v>
      </c>
      <c r="F1564" s="7">
        <f>IF(P1564&gt;0,RANK(P1564,(N1564:P1564,Q1564:AE1564)),0)</f>
        <v>3</v>
      </c>
      <c r="G1564" s="1">
        <f t="shared" si="647"/>
        <v>5192</v>
      </c>
      <c r="H1564" s="2">
        <f t="shared" si="648"/>
        <v>0.14474894755917367</v>
      </c>
      <c r="I1564" s="2"/>
      <c r="J1564" s="2">
        <f t="shared" si="649"/>
        <v>0.41598594886949736</v>
      </c>
      <c r="K1564" s="2">
        <f t="shared" si="650"/>
        <v>0.56073489642867103</v>
      </c>
      <c r="L1564" s="2">
        <f t="shared" si="651"/>
        <v>1.4246285092977222E-2</v>
      </c>
      <c r="M1564" s="2">
        <f t="shared" si="652"/>
        <v>9.0328696088543946E-3</v>
      </c>
      <c r="N1564" s="1">
        <v>14921</v>
      </c>
      <c r="O1564" s="1">
        <v>20113</v>
      </c>
      <c r="P1564" s="1">
        <v>511</v>
      </c>
      <c r="Q1564" s="1">
        <v>148</v>
      </c>
      <c r="R1564" s="1">
        <v>149</v>
      </c>
      <c r="S1564" s="1">
        <v>18</v>
      </c>
      <c r="T1564" s="1">
        <v>9</v>
      </c>
      <c r="AG1564" s="7">
        <f>IF(Q1564&gt;0,RANK(Q1564,(N1564:P1564,Q1564:AE1564)),0)</f>
        <v>5</v>
      </c>
      <c r="AH1564" s="7">
        <f>IF(R1564&gt;0,RANK(R1564,(N1564:P1564,Q1564:AE1564)),0)</f>
        <v>4</v>
      </c>
      <c r="AI1564" s="7">
        <f>IF(T1564&gt;0,RANK(T1564,(N1564:P1564,Q1564:AE1564)),0)</f>
        <v>7</v>
      </c>
      <c r="AJ1564" s="7">
        <f>IF(S1564&gt;0,RANK(S1564,(N1564:P1564,Q1564:AE1564)),0)</f>
        <v>6</v>
      </c>
      <c r="AK1564" s="2">
        <f t="shared" si="653"/>
        <v>4.1261256237977084E-3</v>
      </c>
      <c r="AL1564" s="2">
        <f t="shared" si="654"/>
        <v>4.1540048509855305E-3</v>
      </c>
      <c r="AM1564" s="2">
        <f t="shared" si="655"/>
        <v>2.5091304469040119E-4</v>
      </c>
      <c r="AN1564" s="2">
        <f t="shared" si="656"/>
        <v>5.0182608938080238E-4</v>
      </c>
      <c r="AP1564" t="s">
        <v>1403</v>
      </c>
      <c r="AQ1564" t="s">
        <v>3270</v>
      </c>
      <c r="AR1564">
        <v>4</v>
      </c>
      <c r="AT1564" s="93" t="s">
        <v>855</v>
      </c>
      <c r="AU1564" s="92" t="s">
        <v>782</v>
      </c>
      <c r="AV1564" s="83" t="str">
        <f t="shared" si="657"/>
        <v>29037</v>
      </c>
      <c r="AX1564" s="7" t="s">
        <v>3753</v>
      </c>
    </row>
    <row r="1565" spans="1:50" hidden="1" outlineLevel="1">
      <c r="A1565" t="s">
        <v>758</v>
      </c>
      <c r="B1565" t="s">
        <v>3270</v>
      </c>
      <c r="C1565" s="1">
        <f t="shared" si="646"/>
        <v>5663</v>
      </c>
      <c r="D1565" s="7">
        <f>RANK(N1565,(N1565:P1565,Q1565:AE1565))</f>
        <v>2</v>
      </c>
      <c r="E1565" s="7">
        <f>RANK(O1565,(N1565:P1565,Q1565:AE1565))</f>
        <v>1</v>
      </c>
      <c r="F1565" s="7">
        <f>IF(P1565&gt;0,RANK(P1565,(N1565:P1565,Q1565:AE1565)),0)</f>
        <v>3</v>
      </c>
      <c r="G1565" s="1">
        <f t="shared" si="647"/>
        <v>1551</v>
      </c>
      <c r="H1565" s="2">
        <f t="shared" si="648"/>
        <v>0.27388310082994877</v>
      </c>
      <c r="I1565" s="2"/>
      <c r="J1565" s="2">
        <f t="shared" si="649"/>
        <v>0.34946141621048915</v>
      </c>
      <c r="K1565" s="2">
        <f t="shared" si="650"/>
        <v>0.62334451704043792</v>
      </c>
      <c r="L1565" s="2">
        <f t="shared" si="651"/>
        <v>1.4303372770616281E-2</v>
      </c>
      <c r="M1565" s="2">
        <f t="shared" si="652"/>
        <v>1.2890693978456595E-2</v>
      </c>
      <c r="N1565" s="1">
        <v>1979</v>
      </c>
      <c r="O1565" s="1">
        <v>3530</v>
      </c>
      <c r="P1565" s="1">
        <v>81</v>
      </c>
      <c r="Q1565" s="1">
        <v>44</v>
      </c>
      <c r="R1565" s="1">
        <v>21</v>
      </c>
      <c r="S1565" s="1">
        <v>4</v>
      </c>
      <c r="T1565" s="1">
        <v>4</v>
      </c>
      <c r="AG1565" s="7">
        <f>IF(Q1565&gt;0,RANK(Q1565,(N1565:P1565,Q1565:AE1565)),0)</f>
        <v>4</v>
      </c>
      <c r="AH1565" s="7">
        <f>IF(R1565&gt;0,RANK(R1565,(N1565:P1565,Q1565:AE1565)),0)</f>
        <v>5</v>
      </c>
      <c r="AI1565" s="7">
        <f>IF(T1565&gt;0,RANK(T1565,(N1565:P1565,Q1565:AE1565)),0)</f>
        <v>6</v>
      </c>
      <c r="AJ1565" s="7">
        <f>IF(S1565&gt;0,RANK(S1565,(N1565:P1565,Q1565:AE1565)),0)</f>
        <v>6</v>
      </c>
      <c r="AK1565" s="2">
        <f t="shared" si="653"/>
        <v>7.7697333568779794E-3</v>
      </c>
      <c r="AL1565" s="2">
        <f t="shared" si="654"/>
        <v>3.708281829419036E-3</v>
      </c>
      <c r="AM1565" s="2">
        <f t="shared" si="655"/>
        <v>7.0633939607981635E-4</v>
      </c>
      <c r="AN1565" s="2">
        <f t="shared" si="656"/>
        <v>7.0633939607981635E-4</v>
      </c>
      <c r="AP1565" t="s">
        <v>758</v>
      </c>
      <c r="AQ1565" t="s">
        <v>3270</v>
      </c>
      <c r="AR1565">
        <v>7</v>
      </c>
      <c r="AT1565" s="93" t="s">
        <v>855</v>
      </c>
      <c r="AU1565" s="92" t="s">
        <v>1172</v>
      </c>
      <c r="AV1565" s="83" t="str">
        <f t="shared" si="657"/>
        <v>29039</v>
      </c>
      <c r="AX1565" s="7" t="s">
        <v>3753</v>
      </c>
    </row>
    <row r="1566" spans="1:50" hidden="1" outlineLevel="1">
      <c r="A1566" t="s">
        <v>3527</v>
      </c>
      <c r="B1566" t="s">
        <v>3270</v>
      </c>
      <c r="C1566" s="1">
        <f t="shared" si="646"/>
        <v>4154</v>
      </c>
      <c r="D1566" s="7">
        <f>RANK(N1566,(N1566:P1566,Q1566:AE1566))</f>
        <v>2</v>
      </c>
      <c r="E1566" s="7">
        <f>RANK(O1566,(N1566:P1566,Q1566:AE1566))</f>
        <v>1</v>
      </c>
      <c r="F1566" s="7">
        <f>IF(P1566&gt;0,RANK(P1566,(N1566:P1566,Q1566:AE1566)),0)</f>
        <v>3</v>
      </c>
      <c r="G1566" s="1">
        <f t="shared" si="647"/>
        <v>508</v>
      </c>
      <c r="H1566" s="2">
        <f t="shared" si="648"/>
        <v>0.12229176697159365</v>
      </c>
      <c r="I1566" s="2"/>
      <c r="J1566" s="2">
        <f t="shared" si="649"/>
        <v>0.431391429947039</v>
      </c>
      <c r="K1566" s="2">
        <f t="shared" si="650"/>
        <v>0.55368319691863266</v>
      </c>
      <c r="L1566" s="2">
        <f t="shared" si="651"/>
        <v>7.2219547424169474E-3</v>
      </c>
      <c r="M1566" s="2">
        <f t="shared" si="652"/>
        <v>7.7034183919114539E-3</v>
      </c>
      <c r="N1566" s="1">
        <v>1792</v>
      </c>
      <c r="O1566" s="1">
        <v>2300</v>
      </c>
      <c r="P1566" s="1">
        <v>30</v>
      </c>
      <c r="Q1566" s="1">
        <v>24</v>
      </c>
      <c r="R1566" s="1">
        <v>5</v>
      </c>
      <c r="S1566" s="1">
        <v>2</v>
      </c>
      <c r="T1566" s="1">
        <v>1</v>
      </c>
      <c r="AG1566" s="7">
        <f>IF(Q1566&gt;0,RANK(Q1566,(N1566:P1566,Q1566:AE1566)),0)</f>
        <v>4</v>
      </c>
      <c r="AH1566" s="7">
        <f>IF(R1566&gt;0,RANK(R1566,(N1566:P1566,Q1566:AE1566)),0)</f>
        <v>5</v>
      </c>
      <c r="AI1566" s="7">
        <f>IF(T1566&gt;0,RANK(T1566,(N1566:P1566,Q1566:AE1566)),0)</f>
        <v>7</v>
      </c>
      <c r="AJ1566" s="7">
        <f>IF(S1566&gt;0,RANK(S1566,(N1566:P1566,Q1566:AE1566)),0)</f>
        <v>6</v>
      </c>
      <c r="AK1566" s="2">
        <f t="shared" si="653"/>
        <v>5.7775637939335581E-3</v>
      </c>
      <c r="AL1566" s="2">
        <f t="shared" si="654"/>
        <v>1.203659123736158E-3</v>
      </c>
      <c r="AM1566" s="2">
        <f t="shared" si="655"/>
        <v>2.4073182474723158E-4</v>
      </c>
      <c r="AN1566" s="2">
        <f t="shared" si="656"/>
        <v>4.8146364949446316E-4</v>
      </c>
      <c r="AP1566" t="s">
        <v>3527</v>
      </c>
      <c r="AQ1566" t="s">
        <v>3270</v>
      </c>
      <c r="AR1566">
        <v>6</v>
      </c>
      <c r="AT1566" s="93" t="s">
        <v>855</v>
      </c>
      <c r="AU1566" s="92" t="s">
        <v>1173</v>
      </c>
      <c r="AV1566" s="83" t="str">
        <f t="shared" si="657"/>
        <v>29041</v>
      </c>
      <c r="AX1566" s="7" t="s">
        <v>3753</v>
      </c>
    </row>
    <row r="1567" spans="1:50" hidden="1" outlineLevel="1">
      <c r="A1567" t="s">
        <v>3913</v>
      </c>
      <c r="B1567" t="s">
        <v>3270</v>
      </c>
      <c r="C1567" s="1">
        <f t="shared" si="646"/>
        <v>23228</v>
      </c>
      <c r="D1567" s="7">
        <f>RANK(N1567,(N1567:P1567,Q1567:AE1567))</f>
        <v>2</v>
      </c>
      <c r="E1567" s="7">
        <f>RANK(O1567,(N1567:P1567,Q1567:AE1567))</f>
        <v>1</v>
      </c>
      <c r="F1567" s="7">
        <f>IF(P1567&gt;0,RANK(P1567,(N1567:P1567,Q1567:AE1567)),0)</f>
        <v>3</v>
      </c>
      <c r="G1567" s="1">
        <f t="shared" si="647"/>
        <v>6928</v>
      </c>
      <c r="H1567" s="2">
        <f t="shared" si="648"/>
        <v>0.2982607198209058</v>
      </c>
      <c r="I1567" s="2"/>
      <c r="J1567" s="2">
        <f t="shared" si="649"/>
        <v>0.33993456173583608</v>
      </c>
      <c r="K1567" s="2">
        <f t="shared" si="650"/>
        <v>0.63819528155674188</v>
      </c>
      <c r="L1567" s="2">
        <f t="shared" si="651"/>
        <v>1.2011365593249527E-2</v>
      </c>
      <c r="M1567" s="2">
        <f t="shared" si="652"/>
        <v>9.8587911141725677E-3</v>
      </c>
      <c r="N1567" s="1">
        <v>7896</v>
      </c>
      <c r="O1567" s="1">
        <v>14824</v>
      </c>
      <c r="P1567" s="1">
        <v>279</v>
      </c>
      <c r="Q1567" s="1">
        <v>146</v>
      </c>
      <c r="R1567" s="1">
        <v>44</v>
      </c>
      <c r="S1567" s="1">
        <v>26</v>
      </c>
      <c r="T1567" s="1">
        <v>13</v>
      </c>
      <c r="AG1567" s="7">
        <f>IF(Q1567&gt;0,RANK(Q1567,(N1567:P1567,Q1567:AE1567)),0)</f>
        <v>4</v>
      </c>
      <c r="AH1567" s="7">
        <f>IF(R1567&gt;0,RANK(R1567,(N1567:P1567,Q1567:AE1567)),0)</f>
        <v>5</v>
      </c>
      <c r="AI1567" s="7">
        <f>IF(T1567&gt;0,RANK(T1567,(N1567:P1567,Q1567:AE1567)),0)</f>
        <v>7</v>
      </c>
      <c r="AJ1567" s="7">
        <f>IF(S1567&gt;0,RANK(S1567,(N1567:P1567,Q1567:AE1567)),0)</f>
        <v>6</v>
      </c>
      <c r="AK1567" s="2">
        <f t="shared" si="653"/>
        <v>6.28551747890477E-3</v>
      </c>
      <c r="AL1567" s="2">
        <f t="shared" si="654"/>
        <v>1.8942655415877389E-3</v>
      </c>
      <c r="AM1567" s="2">
        <f t="shared" si="655"/>
        <v>5.5966936456001374E-4</v>
      </c>
      <c r="AN1567" s="2">
        <f t="shared" si="656"/>
        <v>1.1193387291200275E-3</v>
      </c>
      <c r="AP1567" t="s">
        <v>3913</v>
      </c>
      <c r="AQ1567" t="s">
        <v>3270</v>
      </c>
      <c r="AR1567">
        <v>7</v>
      </c>
      <c r="AT1567" s="93" t="s">
        <v>855</v>
      </c>
      <c r="AU1567" s="92" t="s">
        <v>1174</v>
      </c>
      <c r="AV1567" s="83" t="str">
        <f t="shared" si="657"/>
        <v>29043</v>
      </c>
      <c r="AX1567" s="7" t="s">
        <v>3753</v>
      </c>
    </row>
    <row r="1568" spans="1:50" hidden="1" outlineLevel="1">
      <c r="A1568" t="s">
        <v>1393</v>
      </c>
      <c r="B1568" t="s">
        <v>3270</v>
      </c>
      <c r="C1568" s="1">
        <f t="shared" si="646"/>
        <v>3802</v>
      </c>
      <c r="D1568" s="7">
        <f>RANK(N1568,(N1568:P1568,Q1568:AE1568))</f>
        <v>2</v>
      </c>
      <c r="E1568" s="7">
        <f>RANK(O1568,(N1568:P1568,Q1568:AE1568))</f>
        <v>1</v>
      </c>
      <c r="F1568" s="7">
        <f>IF(P1568&gt;0,RANK(P1568,(N1568:P1568,Q1568:AE1568)),0)</f>
        <v>3</v>
      </c>
      <c r="G1568" s="1">
        <f t="shared" si="647"/>
        <v>87</v>
      </c>
      <c r="H1568" s="2">
        <f t="shared" si="648"/>
        <v>2.288269331930563E-2</v>
      </c>
      <c r="I1568" s="2"/>
      <c r="J1568" s="2">
        <f t="shared" si="649"/>
        <v>0.47659126775381377</v>
      </c>
      <c r="K1568" s="2">
        <f t="shared" si="650"/>
        <v>0.49947396107311942</v>
      </c>
      <c r="L1568" s="2">
        <f t="shared" si="651"/>
        <v>1.3940031562335612E-2</v>
      </c>
      <c r="M1568" s="2">
        <f t="shared" si="652"/>
        <v>9.9947396107311921E-3</v>
      </c>
      <c r="N1568" s="1">
        <v>1812</v>
      </c>
      <c r="O1568" s="1">
        <v>1899</v>
      </c>
      <c r="P1568" s="1">
        <v>53</v>
      </c>
      <c r="Q1568" s="1">
        <v>19</v>
      </c>
      <c r="R1568" s="1">
        <v>13</v>
      </c>
      <c r="S1568" s="1">
        <v>4</v>
      </c>
      <c r="T1568" s="1">
        <v>2</v>
      </c>
      <c r="AG1568" s="7">
        <f>IF(Q1568&gt;0,RANK(Q1568,(N1568:P1568,Q1568:AE1568)),0)</f>
        <v>4</v>
      </c>
      <c r="AH1568" s="7">
        <f>IF(R1568&gt;0,RANK(R1568,(N1568:P1568,Q1568:AE1568)),0)</f>
        <v>5</v>
      </c>
      <c r="AI1568" s="7">
        <f>IF(T1568&gt;0,RANK(T1568,(N1568:P1568,Q1568:AE1568)),0)</f>
        <v>7</v>
      </c>
      <c r="AJ1568" s="7">
        <f>IF(S1568&gt;0,RANK(S1568,(N1568:P1568,Q1568:AE1568)),0)</f>
        <v>6</v>
      </c>
      <c r="AK1568" s="2">
        <f t="shared" si="653"/>
        <v>4.9973698053655969E-3</v>
      </c>
      <c r="AL1568" s="2">
        <f t="shared" si="654"/>
        <v>3.4192530247238295E-3</v>
      </c>
      <c r="AM1568" s="2">
        <f t="shared" si="655"/>
        <v>5.2603892688058915E-4</v>
      </c>
      <c r="AN1568" s="2">
        <f t="shared" si="656"/>
        <v>1.0520778537611783E-3</v>
      </c>
      <c r="AP1568" t="s">
        <v>1393</v>
      </c>
      <c r="AQ1568" t="s">
        <v>3270</v>
      </c>
      <c r="AR1568">
        <v>9</v>
      </c>
      <c r="AT1568" s="93" t="s">
        <v>855</v>
      </c>
      <c r="AU1568" s="92" t="s">
        <v>130</v>
      </c>
      <c r="AV1568" s="83" t="str">
        <f t="shared" si="657"/>
        <v>29045</v>
      </c>
      <c r="AX1568" s="7" t="s">
        <v>3753</v>
      </c>
    </row>
    <row r="1569" spans="1:50" hidden="1" outlineLevel="1">
      <c r="A1569" t="s">
        <v>3531</v>
      </c>
      <c r="B1569" t="s">
        <v>3270</v>
      </c>
      <c r="C1569" s="1">
        <f t="shared" si="646"/>
        <v>80173</v>
      </c>
      <c r="D1569" s="7">
        <f>RANK(N1569,(N1569:P1569,Q1569:AE1569))</f>
        <v>1</v>
      </c>
      <c r="E1569" s="7">
        <f>RANK(O1569,(N1569:P1569,Q1569:AE1569))</f>
        <v>2</v>
      </c>
      <c r="F1569" s="7">
        <f>IF(P1569&gt;0,RANK(P1569,(N1569:P1569,Q1569:AE1569)),0)</f>
        <v>3</v>
      </c>
      <c r="G1569" s="1">
        <f t="shared" si="647"/>
        <v>1</v>
      </c>
      <c r="H1569" s="2">
        <f t="shared" si="648"/>
        <v>1.2473027078941788E-5</v>
      </c>
      <c r="I1569" s="2"/>
      <c r="J1569" s="2">
        <f t="shared" si="649"/>
        <v>0.48749579035336088</v>
      </c>
      <c r="K1569" s="2">
        <f t="shared" si="650"/>
        <v>0.48748331732628192</v>
      </c>
      <c r="L1569" s="2">
        <f t="shared" si="651"/>
        <v>1.7799009641649932E-2</v>
      </c>
      <c r="M1569" s="2">
        <f t="shared" si="652"/>
        <v>7.2218826787072699E-3</v>
      </c>
      <c r="N1569" s="1">
        <v>39084</v>
      </c>
      <c r="O1569" s="1">
        <v>39083</v>
      </c>
      <c r="P1569" s="1">
        <v>1427</v>
      </c>
      <c r="Q1569" s="1">
        <v>249</v>
      </c>
      <c r="R1569" s="1">
        <v>263</v>
      </c>
      <c r="S1569" s="1">
        <v>26</v>
      </c>
      <c r="T1569" s="1">
        <v>41</v>
      </c>
      <c r="AG1569" s="7">
        <f>IF(Q1569&gt;0,RANK(Q1569,(N1569:P1569,Q1569:AE1569)),0)</f>
        <v>5</v>
      </c>
      <c r="AH1569" s="7">
        <f>IF(R1569&gt;0,RANK(R1569,(N1569:P1569,Q1569:AE1569)),0)</f>
        <v>4</v>
      </c>
      <c r="AI1569" s="7">
        <f>IF(T1569&gt;0,RANK(T1569,(N1569:P1569,Q1569:AE1569)),0)</f>
        <v>6</v>
      </c>
      <c r="AJ1569" s="7">
        <f>IF(S1569&gt;0,RANK(S1569,(N1569:P1569,Q1569:AE1569)),0)</f>
        <v>7</v>
      </c>
      <c r="AK1569" s="2">
        <f t="shared" si="653"/>
        <v>3.1057837426565053E-3</v>
      </c>
      <c r="AL1569" s="2">
        <f t="shared" si="654"/>
        <v>3.2804061217616902E-3</v>
      </c>
      <c r="AM1569" s="2">
        <f t="shared" si="655"/>
        <v>5.1139411023661333E-4</v>
      </c>
      <c r="AN1569" s="2">
        <f t="shared" si="656"/>
        <v>3.2429870405248649E-4</v>
      </c>
      <c r="AP1569" t="s">
        <v>3531</v>
      </c>
      <c r="AQ1569" t="s">
        <v>3270</v>
      </c>
      <c r="AR1569">
        <v>6</v>
      </c>
      <c r="AT1569" s="93" t="s">
        <v>855</v>
      </c>
      <c r="AU1569" s="92" t="s">
        <v>131</v>
      </c>
      <c r="AV1569" s="83" t="str">
        <f t="shared" si="657"/>
        <v>29047</v>
      </c>
      <c r="AX1569" s="7" t="s">
        <v>3753</v>
      </c>
    </row>
    <row r="1570" spans="1:50" hidden="1" outlineLevel="1">
      <c r="A1570" t="s">
        <v>2222</v>
      </c>
      <c r="B1570" t="s">
        <v>3270</v>
      </c>
      <c r="C1570" s="1">
        <f t="shared" si="646"/>
        <v>8531</v>
      </c>
      <c r="D1570" s="7">
        <f>RANK(N1570,(N1570:P1570,Q1570:AE1570))</f>
        <v>2</v>
      </c>
      <c r="E1570" s="7">
        <f>RANK(O1570,(N1570:P1570,Q1570:AE1570))</f>
        <v>1</v>
      </c>
      <c r="F1570" s="7">
        <f>IF(P1570&gt;0,RANK(P1570,(N1570:P1570,Q1570:AE1570)),0)</f>
        <v>3</v>
      </c>
      <c r="G1570" s="1">
        <f t="shared" si="647"/>
        <v>329</v>
      </c>
      <c r="H1570" s="2">
        <f t="shared" si="648"/>
        <v>3.8565232680811162E-2</v>
      </c>
      <c r="I1570" s="2"/>
      <c r="J1570" s="2">
        <f t="shared" si="649"/>
        <v>0.46817489157191422</v>
      </c>
      <c r="K1570" s="2">
        <f t="shared" si="650"/>
        <v>0.5067401242527253</v>
      </c>
      <c r="L1570" s="2">
        <f t="shared" si="651"/>
        <v>1.4535224475442504E-2</v>
      </c>
      <c r="M1570" s="2">
        <f t="shared" si="652"/>
        <v>1.0549759699918032E-2</v>
      </c>
      <c r="N1570" s="1">
        <v>3994</v>
      </c>
      <c r="O1570" s="1">
        <v>4323</v>
      </c>
      <c r="P1570" s="1">
        <v>124</v>
      </c>
      <c r="Q1570" s="1">
        <v>41</v>
      </c>
      <c r="R1570" s="1">
        <v>34</v>
      </c>
      <c r="S1570" s="1">
        <v>10</v>
      </c>
      <c r="T1570" s="1">
        <v>5</v>
      </c>
      <c r="AG1570" s="7">
        <f>IF(Q1570&gt;0,RANK(Q1570,(N1570:P1570,Q1570:AE1570)),0)</f>
        <v>4</v>
      </c>
      <c r="AH1570" s="7">
        <f>IF(R1570&gt;0,RANK(R1570,(N1570:P1570,Q1570:AE1570)),0)</f>
        <v>5</v>
      </c>
      <c r="AI1570" s="7">
        <f>IF(T1570&gt;0,RANK(T1570,(N1570:P1570,Q1570:AE1570)),0)</f>
        <v>7</v>
      </c>
      <c r="AJ1570" s="7">
        <f>IF(S1570&gt;0,RANK(S1570,(N1570:P1570,Q1570:AE1570)),0)</f>
        <v>6</v>
      </c>
      <c r="AK1570" s="2">
        <f t="shared" si="653"/>
        <v>4.8060016410737313E-3</v>
      </c>
      <c r="AL1570" s="2">
        <f t="shared" si="654"/>
        <v>3.9854647755245571E-3</v>
      </c>
      <c r="AM1570" s="2">
        <f t="shared" si="655"/>
        <v>5.8609776110655262E-4</v>
      </c>
      <c r="AN1570" s="2">
        <f t="shared" si="656"/>
        <v>1.1721955222131052E-3</v>
      </c>
      <c r="AP1570" t="s">
        <v>2222</v>
      </c>
      <c r="AQ1570" t="s">
        <v>3270</v>
      </c>
      <c r="AR1570">
        <v>6</v>
      </c>
      <c r="AT1570" s="93" t="s">
        <v>855</v>
      </c>
      <c r="AU1570" s="92" t="s">
        <v>132</v>
      </c>
      <c r="AV1570" s="83" t="str">
        <f t="shared" si="657"/>
        <v>29049</v>
      </c>
      <c r="AX1570" s="7" t="s">
        <v>3753</v>
      </c>
    </row>
    <row r="1571" spans="1:50" hidden="1" outlineLevel="1">
      <c r="A1571" t="s">
        <v>3528</v>
      </c>
      <c r="B1571" t="s">
        <v>3270</v>
      </c>
      <c r="C1571" s="1">
        <f t="shared" si="646"/>
        <v>32775</v>
      </c>
      <c r="D1571" s="7">
        <f>RANK(N1571,(N1571:P1571,Q1571:AE1571))</f>
        <v>2</v>
      </c>
      <c r="E1571" s="7">
        <f>RANK(O1571,(N1571:P1571,Q1571:AE1571))</f>
        <v>1</v>
      </c>
      <c r="F1571" s="7">
        <f>IF(P1571&gt;0,RANK(P1571,(N1571:P1571,Q1571:AE1571)),0)</f>
        <v>3</v>
      </c>
      <c r="G1571" s="1">
        <f t="shared" si="647"/>
        <v>8111</v>
      </c>
      <c r="H1571" s="2">
        <f t="shared" si="648"/>
        <v>0.24747520976353929</v>
      </c>
      <c r="I1571" s="2"/>
      <c r="J1571" s="2">
        <f t="shared" si="649"/>
        <v>0.3678413424866514</v>
      </c>
      <c r="K1571" s="2">
        <f t="shared" si="650"/>
        <v>0.61531655225019066</v>
      </c>
      <c r="L1571" s="2">
        <f t="shared" si="651"/>
        <v>1.1289092295957285E-2</v>
      </c>
      <c r="M1571" s="2">
        <f t="shared" si="652"/>
        <v>5.5530129672007062E-3</v>
      </c>
      <c r="N1571" s="1">
        <v>12056</v>
      </c>
      <c r="O1571" s="1">
        <v>20167</v>
      </c>
      <c r="P1571" s="1">
        <v>370</v>
      </c>
      <c r="Q1571" s="1">
        <v>99</v>
      </c>
      <c r="R1571" s="1">
        <v>61</v>
      </c>
      <c r="S1571" s="1">
        <v>13</v>
      </c>
      <c r="T1571" s="1">
        <v>9</v>
      </c>
      <c r="AG1571" s="7">
        <f>IF(Q1571&gt;0,RANK(Q1571,(N1571:P1571,Q1571:AE1571)),0)</f>
        <v>4</v>
      </c>
      <c r="AH1571" s="7">
        <f>IF(R1571&gt;0,RANK(R1571,(N1571:P1571,Q1571:AE1571)),0)</f>
        <v>5</v>
      </c>
      <c r="AI1571" s="7">
        <f>IF(T1571&gt;0,RANK(T1571,(N1571:P1571,Q1571:AE1571)),0)</f>
        <v>7</v>
      </c>
      <c r="AJ1571" s="7">
        <f>IF(S1571&gt;0,RANK(S1571,(N1571:P1571,Q1571:AE1571)),0)</f>
        <v>6</v>
      </c>
      <c r="AK1571" s="2">
        <f t="shared" si="653"/>
        <v>3.0205949656750574E-3</v>
      </c>
      <c r="AL1571" s="2">
        <f t="shared" si="654"/>
        <v>1.8611746758199848E-3</v>
      </c>
      <c r="AM1571" s="2">
        <f t="shared" si="655"/>
        <v>2.7459954233409613E-4</v>
      </c>
      <c r="AN1571" s="2">
        <f t="shared" si="656"/>
        <v>3.9664378337147215E-4</v>
      </c>
      <c r="AP1571" t="s">
        <v>3528</v>
      </c>
      <c r="AQ1571" t="s">
        <v>3270</v>
      </c>
      <c r="AR1571">
        <v>4</v>
      </c>
      <c r="AT1571" s="93" t="s">
        <v>855</v>
      </c>
      <c r="AU1571" s="92" t="s">
        <v>658</v>
      </c>
      <c r="AV1571" s="83" t="str">
        <f t="shared" si="657"/>
        <v>29051</v>
      </c>
      <c r="AX1571" s="7" t="s">
        <v>3753</v>
      </c>
    </row>
    <row r="1572" spans="1:50" hidden="1" outlineLevel="1">
      <c r="A1572" t="s">
        <v>2909</v>
      </c>
      <c r="B1572" t="s">
        <v>3270</v>
      </c>
      <c r="C1572" s="1">
        <f t="shared" si="646"/>
        <v>6790</v>
      </c>
      <c r="D1572" s="7">
        <f>RANK(N1572,(N1572:P1572,Q1572:AE1572))</f>
        <v>2</v>
      </c>
      <c r="E1572" s="7">
        <f>RANK(O1572,(N1572:P1572,Q1572:AE1572))</f>
        <v>1</v>
      </c>
      <c r="F1572" s="7">
        <f>IF(P1572&gt;0,RANK(P1572,(N1572:P1572,Q1572:AE1572)),0)</f>
        <v>3</v>
      </c>
      <c r="G1572" s="1">
        <f t="shared" si="647"/>
        <v>1505</v>
      </c>
      <c r="H1572" s="2">
        <f t="shared" si="648"/>
        <v>0.22164948453608246</v>
      </c>
      <c r="I1572" s="2"/>
      <c r="J1572" s="2">
        <f t="shared" si="649"/>
        <v>0.37805596465390279</v>
      </c>
      <c r="K1572" s="2">
        <f t="shared" si="650"/>
        <v>0.59970544918998525</v>
      </c>
      <c r="L1572" s="2">
        <f t="shared" si="651"/>
        <v>1.1487481590574375E-2</v>
      </c>
      <c r="M1572" s="2">
        <f t="shared" si="652"/>
        <v>1.0751104565537586E-2</v>
      </c>
      <c r="N1572" s="1">
        <v>2567</v>
      </c>
      <c r="O1572" s="1">
        <v>4072</v>
      </c>
      <c r="P1572" s="1">
        <v>78</v>
      </c>
      <c r="Q1572" s="1">
        <v>44</v>
      </c>
      <c r="R1572" s="1">
        <v>20</v>
      </c>
      <c r="S1572" s="1">
        <v>8</v>
      </c>
      <c r="T1572" s="1">
        <v>1</v>
      </c>
      <c r="AG1572" s="7">
        <f>IF(Q1572&gt;0,RANK(Q1572,(N1572:P1572,Q1572:AE1572)),0)</f>
        <v>4</v>
      </c>
      <c r="AH1572" s="7">
        <f>IF(R1572&gt;0,RANK(R1572,(N1572:P1572,Q1572:AE1572)),0)</f>
        <v>5</v>
      </c>
      <c r="AI1572" s="7">
        <f>IF(T1572&gt;0,RANK(T1572,(N1572:P1572,Q1572:AE1572)),0)</f>
        <v>7</v>
      </c>
      <c r="AJ1572" s="7">
        <f>IF(S1572&gt;0,RANK(S1572,(N1572:P1572,Q1572:AE1572)),0)</f>
        <v>6</v>
      </c>
      <c r="AK1572" s="2">
        <f t="shared" si="653"/>
        <v>6.4801178203240063E-3</v>
      </c>
      <c r="AL1572" s="2">
        <f t="shared" si="654"/>
        <v>2.9455081001472753E-3</v>
      </c>
      <c r="AM1572" s="2">
        <f t="shared" si="655"/>
        <v>1.4727540500736376E-4</v>
      </c>
      <c r="AN1572" s="2">
        <f t="shared" si="656"/>
        <v>1.1782032400589101E-3</v>
      </c>
      <c r="AP1572" t="s">
        <v>2909</v>
      </c>
      <c r="AQ1572" t="s">
        <v>3270</v>
      </c>
      <c r="AR1572">
        <v>6</v>
      </c>
      <c r="AT1572" s="93" t="s">
        <v>855</v>
      </c>
      <c r="AU1572" s="92" t="s">
        <v>659</v>
      </c>
      <c r="AV1572" s="83" t="str">
        <f t="shared" si="657"/>
        <v>29053</v>
      </c>
      <c r="AX1572" s="7" t="s">
        <v>3753</v>
      </c>
    </row>
    <row r="1573" spans="1:50" hidden="1" outlineLevel="1">
      <c r="A1573" t="s">
        <v>2339</v>
      </c>
      <c r="B1573" t="s">
        <v>3270</v>
      </c>
      <c r="C1573" s="1">
        <f t="shared" si="646"/>
        <v>8302</v>
      </c>
      <c r="D1573" s="7">
        <f>RANK(N1573,(N1573:P1573,Q1573:AE1573))</f>
        <v>2</v>
      </c>
      <c r="E1573" s="7">
        <f>RANK(O1573,(N1573:P1573,Q1573:AE1573))</f>
        <v>1</v>
      </c>
      <c r="F1573" s="7">
        <f>IF(P1573&gt;0,RANK(P1573,(N1573:P1573,Q1573:AE1573)),0)</f>
        <v>3</v>
      </c>
      <c r="G1573" s="1">
        <f t="shared" si="647"/>
        <v>1404</v>
      </c>
      <c r="H1573" s="2">
        <f t="shared" si="648"/>
        <v>0.1691158756926042</v>
      </c>
      <c r="I1573" s="2"/>
      <c r="J1573" s="2">
        <f t="shared" si="649"/>
        <v>0.40351722476511687</v>
      </c>
      <c r="K1573" s="2">
        <f t="shared" si="650"/>
        <v>0.57263310045772098</v>
      </c>
      <c r="L1573" s="2">
        <f t="shared" si="651"/>
        <v>1.2045290291496025E-2</v>
      </c>
      <c r="M1573" s="2">
        <f t="shared" si="652"/>
        <v>1.180438448566613E-2</v>
      </c>
      <c r="N1573" s="1">
        <v>3350</v>
      </c>
      <c r="O1573" s="1">
        <v>4754</v>
      </c>
      <c r="P1573" s="1">
        <v>100</v>
      </c>
      <c r="Q1573" s="1">
        <v>56</v>
      </c>
      <c r="R1573" s="1">
        <v>31</v>
      </c>
      <c r="S1573" s="1">
        <v>4</v>
      </c>
      <c r="T1573" s="1">
        <v>7</v>
      </c>
      <c r="AG1573" s="7">
        <f>IF(Q1573&gt;0,RANK(Q1573,(N1573:P1573,Q1573:AE1573)),0)</f>
        <v>4</v>
      </c>
      <c r="AH1573" s="7">
        <f>IF(R1573&gt;0,RANK(R1573,(N1573:P1573,Q1573:AE1573)),0)</f>
        <v>5</v>
      </c>
      <c r="AI1573" s="7">
        <f>IF(T1573&gt;0,RANK(T1573,(N1573:P1573,Q1573:AE1573)),0)</f>
        <v>6</v>
      </c>
      <c r="AJ1573" s="7">
        <f>IF(S1573&gt;0,RANK(S1573,(N1573:P1573,Q1573:AE1573)),0)</f>
        <v>7</v>
      </c>
      <c r="AK1573" s="2">
        <f t="shared" si="653"/>
        <v>6.7453625632377737E-3</v>
      </c>
      <c r="AL1573" s="2">
        <f t="shared" si="654"/>
        <v>3.7340399903637678E-3</v>
      </c>
      <c r="AM1573" s="2">
        <f t="shared" si="655"/>
        <v>8.4317032040472171E-4</v>
      </c>
      <c r="AN1573" s="2">
        <f t="shared" si="656"/>
        <v>4.8181161165984101E-4</v>
      </c>
      <c r="AP1573" t="s">
        <v>2339</v>
      </c>
      <c r="AQ1573" t="s">
        <v>3270</v>
      </c>
      <c r="AR1573">
        <v>8</v>
      </c>
      <c r="AT1573" s="93" t="s">
        <v>855</v>
      </c>
      <c r="AU1573" s="92" t="s">
        <v>660</v>
      </c>
      <c r="AV1573" s="83" t="str">
        <f t="shared" si="657"/>
        <v>29055</v>
      </c>
      <c r="AX1573" s="7" t="s">
        <v>3753</v>
      </c>
    </row>
    <row r="1574" spans="1:50" hidden="1" outlineLevel="1">
      <c r="A1574" t="s">
        <v>2747</v>
      </c>
      <c r="B1574" t="s">
        <v>3270</v>
      </c>
      <c r="C1574" s="1">
        <f t="shared" si="646"/>
        <v>3752</v>
      </c>
      <c r="D1574" s="7">
        <f>RANK(N1574,(N1574:P1574,Q1574:AE1574))</f>
        <v>2</v>
      </c>
      <c r="E1574" s="7">
        <f>RANK(O1574,(N1574:P1574,Q1574:AE1574))</f>
        <v>1</v>
      </c>
      <c r="F1574" s="7">
        <f>IF(P1574&gt;0,RANK(P1574,(N1574:P1574,Q1574:AE1574)),0)</f>
        <v>3</v>
      </c>
      <c r="G1574" s="1">
        <f t="shared" si="647"/>
        <v>1275</v>
      </c>
      <c r="H1574" s="2">
        <f t="shared" si="648"/>
        <v>0.33981876332622601</v>
      </c>
      <c r="I1574" s="2"/>
      <c r="J1574" s="2">
        <f t="shared" si="649"/>
        <v>0.31796375266524518</v>
      </c>
      <c r="K1574" s="2">
        <f t="shared" si="650"/>
        <v>0.65778251599147119</v>
      </c>
      <c r="L1574" s="2">
        <f t="shared" si="651"/>
        <v>1.1194029850746268E-2</v>
      </c>
      <c r="M1574" s="2">
        <f t="shared" si="652"/>
        <v>1.3059701492537301E-2</v>
      </c>
      <c r="N1574" s="1">
        <v>1193</v>
      </c>
      <c r="O1574" s="1">
        <v>2468</v>
      </c>
      <c r="P1574" s="1">
        <v>42</v>
      </c>
      <c r="Q1574" s="1">
        <v>31</v>
      </c>
      <c r="R1574" s="1">
        <v>11</v>
      </c>
      <c r="S1574" s="1">
        <v>7</v>
      </c>
      <c r="T1574" s="1">
        <v>0</v>
      </c>
      <c r="AG1574" s="7">
        <f>IF(Q1574&gt;0,RANK(Q1574,(N1574:P1574,Q1574:AE1574)),0)</f>
        <v>4</v>
      </c>
      <c r="AH1574" s="7">
        <f>IF(R1574&gt;0,RANK(R1574,(N1574:P1574,Q1574:AE1574)),0)</f>
        <v>5</v>
      </c>
      <c r="AI1574" s="7">
        <f>IF(T1574&gt;0,RANK(T1574,(N1574:P1574,Q1574:AE1574)),0)</f>
        <v>0</v>
      </c>
      <c r="AJ1574" s="7">
        <f>IF(S1574&gt;0,RANK(S1574,(N1574:P1574,Q1574:AE1574)),0)</f>
        <v>6</v>
      </c>
      <c r="AK1574" s="2">
        <f t="shared" si="653"/>
        <v>8.2622601279317698E-3</v>
      </c>
      <c r="AL1574" s="2">
        <f t="shared" si="654"/>
        <v>2.9317697228144991E-3</v>
      </c>
      <c r="AM1574" s="2">
        <f t="shared" si="655"/>
        <v>0</v>
      </c>
      <c r="AN1574" s="2">
        <f t="shared" si="656"/>
        <v>1.8656716417910447E-3</v>
      </c>
      <c r="AP1574" t="s">
        <v>2747</v>
      </c>
      <c r="AQ1574" t="s">
        <v>3270</v>
      </c>
      <c r="AR1574">
        <v>7</v>
      </c>
      <c r="AT1574" s="93" t="s">
        <v>855</v>
      </c>
      <c r="AU1574" s="92" t="s">
        <v>199</v>
      </c>
      <c r="AV1574" s="83" t="str">
        <f t="shared" si="657"/>
        <v>29057</v>
      </c>
      <c r="AX1574" s="7" t="s">
        <v>3753</v>
      </c>
    </row>
    <row r="1575" spans="1:50" hidden="1" outlineLevel="1">
      <c r="A1575" t="s">
        <v>1223</v>
      </c>
      <c r="B1575" t="s">
        <v>3270</v>
      </c>
      <c r="C1575" s="1">
        <f t="shared" si="646"/>
        <v>6219</v>
      </c>
      <c r="D1575" s="7">
        <f>RANK(N1575,(N1575:P1575,Q1575:AE1575))</f>
        <v>2</v>
      </c>
      <c r="E1575" s="7">
        <f>RANK(O1575,(N1575:P1575,Q1575:AE1575))</f>
        <v>1</v>
      </c>
      <c r="F1575" s="7">
        <f>IF(P1575&gt;0,RANK(P1575,(N1575:P1575,Q1575:AE1575)),0)</f>
        <v>3</v>
      </c>
      <c r="G1575" s="1">
        <f t="shared" si="647"/>
        <v>1412</v>
      </c>
      <c r="H1575" s="2">
        <f t="shared" si="648"/>
        <v>0.22704614889853675</v>
      </c>
      <c r="I1575" s="2"/>
      <c r="J1575" s="2">
        <f t="shared" si="649"/>
        <v>0.37160315163209517</v>
      </c>
      <c r="K1575" s="2">
        <f t="shared" si="650"/>
        <v>0.59864930053063192</v>
      </c>
      <c r="L1575" s="2">
        <f t="shared" si="651"/>
        <v>1.2220614246663451E-2</v>
      </c>
      <c r="M1575" s="2">
        <f t="shared" si="652"/>
        <v>1.7526933590609396E-2</v>
      </c>
      <c r="N1575" s="1">
        <v>2311</v>
      </c>
      <c r="O1575" s="1">
        <v>3723</v>
      </c>
      <c r="P1575" s="1">
        <v>76</v>
      </c>
      <c r="Q1575" s="1">
        <v>76</v>
      </c>
      <c r="R1575" s="1">
        <v>21</v>
      </c>
      <c r="S1575" s="1">
        <v>7</v>
      </c>
      <c r="T1575" s="1">
        <v>5</v>
      </c>
      <c r="AG1575" s="7">
        <f>IF(Q1575&gt;0,RANK(Q1575,(N1575:P1575,Q1575:AE1575)),0)</f>
        <v>3</v>
      </c>
      <c r="AH1575" s="7">
        <f>IF(R1575&gt;0,RANK(R1575,(N1575:P1575,Q1575:AE1575)),0)</f>
        <v>5</v>
      </c>
      <c r="AI1575" s="7">
        <f>IF(T1575&gt;0,RANK(T1575,(N1575:P1575,Q1575:AE1575)),0)</f>
        <v>7</v>
      </c>
      <c r="AJ1575" s="7">
        <f>IF(S1575&gt;0,RANK(S1575,(N1575:P1575,Q1575:AE1575)),0)</f>
        <v>6</v>
      </c>
      <c r="AK1575" s="2">
        <f t="shared" si="653"/>
        <v>1.2220614246663451E-2</v>
      </c>
      <c r="AL1575" s="2">
        <f t="shared" si="654"/>
        <v>3.376748673420164E-3</v>
      </c>
      <c r="AM1575" s="2">
        <f t="shared" si="655"/>
        <v>8.0398777938575335E-4</v>
      </c>
      <c r="AN1575" s="2">
        <f t="shared" si="656"/>
        <v>1.1255828911400547E-3</v>
      </c>
      <c r="AP1575" t="s">
        <v>1223</v>
      </c>
      <c r="AQ1575" t="s">
        <v>3270</v>
      </c>
      <c r="AR1575">
        <v>4</v>
      </c>
      <c r="AT1575" s="93" t="s">
        <v>855</v>
      </c>
      <c r="AU1575" s="92" t="s">
        <v>200</v>
      </c>
      <c r="AV1575" s="83" t="str">
        <f t="shared" si="657"/>
        <v>29059</v>
      </c>
      <c r="AX1575" s="7" t="s">
        <v>3753</v>
      </c>
    </row>
    <row r="1576" spans="1:50" hidden="1" outlineLevel="1">
      <c r="A1576" t="s">
        <v>3187</v>
      </c>
      <c r="B1576" t="s">
        <v>3270</v>
      </c>
      <c r="C1576" s="1">
        <f t="shared" si="646"/>
        <v>3494</v>
      </c>
      <c r="D1576" s="7">
        <f>RANK(N1576,(N1576:P1576,Q1576:AE1576))</f>
        <v>2</v>
      </c>
      <c r="E1576" s="7">
        <f>RANK(O1576,(N1576:P1576,Q1576:AE1576))</f>
        <v>1</v>
      </c>
      <c r="F1576" s="7">
        <f>IF(P1576&gt;0,RANK(P1576,(N1576:P1576,Q1576:AE1576)),0)</f>
        <v>3</v>
      </c>
      <c r="G1576" s="1">
        <f t="shared" si="647"/>
        <v>644</v>
      </c>
      <c r="H1576" s="2">
        <f t="shared" si="648"/>
        <v>0.18431597023468804</v>
      </c>
      <c r="I1576" s="2"/>
      <c r="J1576" s="2">
        <f t="shared" si="649"/>
        <v>0.39124212936462505</v>
      </c>
      <c r="K1576" s="2">
        <f t="shared" si="650"/>
        <v>0.57555809959931314</v>
      </c>
      <c r="L1576" s="2">
        <f t="shared" si="651"/>
        <v>1.6599885518030912E-2</v>
      </c>
      <c r="M1576" s="2">
        <f t="shared" si="652"/>
        <v>1.6599885518030842E-2</v>
      </c>
      <c r="N1576" s="1">
        <v>1367</v>
      </c>
      <c r="O1576" s="1">
        <v>2011</v>
      </c>
      <c r="P1576" s="1">
        <v>58</v>
      </c>
      <c r="Q1576" s="1">
        <v>34</v>
      </c>
      <c r="R1576" s="1">
        <v>14</v>
      </c>
      <c r="S1576" s="1">
        <v>9</v>
      </c>
      <c r="T1576" s="1">
        <v>1</v>
      </c>
      <c r="AG1576" s="7">
        <f>IF(Q1576&gt;0,RANK(Q1576,(N1576:P1576,Q1576:AE1576)),0)</f>
        <v>4</v>
      </c>
      <c r="AH1576" s="7">
        <f>IF(R1576&gt;0,RANK(R1576,(N1576:P1576,Q1576:AE1576)),0)</f>
        <v>5</v>
      </c>
      <c r="AI1576" s="7">
        <f>IF(T1576&gt;0,RANK(T1576,(N1576:P1576,Q1576:AE1576)),0)</f>
        <v>7</v>
      </c>
      <c r="AJ1576" s="7">
        <f>IF(S1576&gt;0,RANK(S1576,(N1576:P1576,Q1576:AE1576)),0)</f>
        <v>6</v>
      </c>
      <c r="AK1576" s="2">
        <f t="shared" si="653"/>
        <v>9.7309673726388088E-3</v>
      </c>
      <c r="AL1576" s="2">
        <f t="shared" si="654"/>
        <v>4.0068689181453924E-3</v>
      </c>
      <c r="AM1576" s="2">
        <f t="shared" si="655"/>
        <v>2.8620492272467084E-4</v>
      </c>
      <c r="AN1576" s="2">
        <f t="shared" si="656"/>
        <v>2.5758443045220377E-3</v>
      </c>
      <c r="AP1576" t="s">
        <v>3187</v>
      </c>
      <c r="AQ1576" t="s">
        <v>3270</v>
      </c>
      <c r="AR1576">
        <v>6</v>
      </c>
      <c r="AT1576" s="93" t="s">
        <v>855</v>
      </c>
      <c r="AU1576" s="92" t="s">
        <v>201</v>
      </c>
      <c r="AV1576" s="83" t="str">
        <f t="shared" si="657"/>
        <v>29061</v>
      </c>
      <c r="AX1576" s="7" t="s">
        <v>3753</v>
      </c>
    </row>
    <row r="1577" spans="1:50" hidden="1" outlineLevel="1">
      <c r="A1577" t="s">
        <v>1224</v>
      </c>
      <c r="B1577" t="s">
        <v>3270</v>
      </c>
      <c r="C1577" s="1">
        <f t="shared" si="646"/>
        <v>4049</v>
      </c>
      <c r="D1577" s="7">
        <f>RANK(N1577,(N1577:P1577,Q1577:AE1577))</f>
        <v>2</v>
      </c>
      <c r="E1577" s="7">
        <f>RANK(O1577,(N1577:P1577,Q1577:AE1577))</f>
        <v>1</v>
      </c>
      <c r="F1577" s="7">
        <f>IF(P1577&gt;0,RANK(P1577,(N1577:P1577,Q1577:AE1577)),0)</f>
        <v>3</v>
      </c>
      <c r="G1577" s="1">
        <f t="shared" si="647"/>
        <v>801</v>
      </c>
      <c r="H1577" s="2">
        <f t="shared" si="648"/>
        <v>0.19782662385774266</v>
      </c>
      <c r="I1577" s="2"/>
      <c r="J1577" s="2">
        <f t="shared" si="649"/>
        <v>0.3857742652506792</v>
      </c>
      <c r="K1577" s="2">
        <f t="shared" si="650"/>
        <v>0.58360088910842178</v>
      </c>
      <c r="L1577" s="2">
        <f t="shared" si="651"/>
        <v>1.5559397382069648E-2</v>
      </c>
      <c r="M1577" s="2">
        <f t="shared" si="652"/>
        <v>1.5065448258829309E-2</v>
      </c>
      <c r="N1577" s="1">
        <v>1562</v>
      </c>
      <c r="O1577" s="1">
        <v>2363</v>
      </c>
      <c r="P1577" s="1">
        <v>63</v>
      </c>
      <c r="Q1577" s="1">
        <v>40</v>
      </c>
      <c r="R1577" s="1">
        <v>18</v>
      </c>
      <c r="S1577" s="1">
        <v>2</v>
      </c>
      <c r="T1577" s="1">
        <v>1</v>
      </c>
      <c r="AG1577" s="7">
        <f>IF(Q1577&gt;0,RANK(Q1577,(N1577:P1577,Q1577:AE1577)),0)</f>
        <v>4</v>
      </c>
      <c r="AH1577" s="7">
        <f>IF(R1577&gt;0,RANK(R1577,(N1577:P1577,Q1577:AE1577)),0)</f>
        <v>5</v>
      </c>
      <c r="AI1577" s="7">
        <f>IF(T1577&gt;0,RANK(T1577,(N1577:P1577,Q1577:AE1577)),0)</f>
        <v>7</v>
      </c>
      <c r="AJ1577" s="7">
        <f>IF(S1577&gt;0,RANK(S1577,(N1577:P1577,Q1577:AE1577)),0)</f>
        <v>6</v>
      </c>
      <c r="AK1577" s="2">
        <f t="shared" si="653"/>
        <v>9.8789824648061256E-3</v>
      </c>
      <c r="AL1577" s="2">
        <f t="shared" si="654"/>
        <v>4.4455421091627563E-3</v>
      </c>
      <c r="AM1577" s="2">
        <f t="shared" si="655"/>
        <v>2.4697456162015312E-4</v>
      </c>
      <c r="AN1577" s="2">
        <f t="shared" si="656"/>
        <v>4.9394912324030624E-4</v>
      </c>
      <c r="AP1577" t="s">
        <v>1224</v>
      </c>
      <c r="AQ1577" t="s">
        <v>3270</v>
      </c>
      <c r="AR1577">
        <v>6</v>
      </c>
      <c r="AT1577" s="93" t="s">
        <v>855</v>
      </c>
      <c r="AU1577" s="92" t="s">
        <v>202</v>
      </c>
      <c r="AV1577" s="83" t="str">
        <f t="shared" si="657"/>
        <v>29063</v>
      </c>
      <c r="AX1577" s="7" t="s">
        <v>3753</v>
      </c>
    </row>
    <row r="1578" spans="1:50" hidden="1" outlineLevel="1">
      <c r="A1578" t="s">
        <v>1336</v>
      </c>
      <c r="B1578" t="s">
        <v>3270</v>
      </c>
      <c r="C1578" s="1">
        <f t="shared" ref="C1578:C1609" si="658">SUM(N1578:AE1578)</f>
        <v>5988</v>
      </c>
      <c r="D1578" s="7">
        <f>RANK(N1578,(N1578:P1578,Q1578:AE1578))</f>
        <v>2</v>
      </c>
      <c r="E1578" s="7">
        <f>RANK(O1578,(N1578:P1578,Q1578:AE1578))</f>
        <v>1</v>
      </c>
      <c r="F1578" s="7">
        <f>IF(P1578&gt;0,RANK(P1578,(N1578:P1578,Q1578:AE1578)),0)</f>
        <v>3</v>
      </c>
      <c r="G1578" s="1">
        <f t="shared" ref="G1578:G1609" si="659">IF(D1578=1,N1578,IF(E1578=1,O1578,P1578))-IF(D1578=2,N1578,IF(E1578=2,O1578,P1578))</f>
        <v>2157</v>
      </c>
      <c r="H1578" s="2">
        <f t="shared" ref="H1578:H1609" si="660">G1578/C1578</f>
        <v>0.36022044088176353</v>
      </c>
      <c r="I1578" s="2"/>
      <c r="J1578" s="2">
        <f t="shared" ref="J1578:J1609" si="661">IF($C1578=0,"-",N1578/$C1578)</f>
        <v>0.30711422845691383</v>
      </c>
      <c r="K1578" s="2">
        <f t="shared" ref="K1578:K1609" si="662">IF($C1578=0,"-",O1578/$C1578)</f>
        <v>0.66733466933867736</v>
      </c>
      <c r="L1578" s="2">
        <f t="shared" ref="L1578:L1609" si="663">IF($C1578=0,"-",P1578/$C1578)</f>
        <v>1.1022044088176353E-2</v>
      </c>
      <c r="M1578" s="2">
        <f t="shared" ref="M1578:M1609" si="664">IF(C1578=0,"-",(1-J1578-K1578-L1578))</f>
        <v>1.4529058116232462E-2</v>
      </c>
      <c r="N1578" s="1">
        <v>1839</v>
      </c>
      <c r="O1578" s="1">
        <v>3996</v>
      </c>
      <c r="P1578" s="1">
        <v>66</v>
      </c>
      <c r="Q1578" s="1">
        <v>47</v>
      </c>
      <c r="R1578" s="1">
        <v>17</v>
      </c>
      <c r="S1578" s="1">
        <v>18</v>
      </c>
      <c r="T1578" s="1">
        <v>5</v>
      </c>
      <c r="AG1578" s="7">
        <f>IF(Q1578&gt;0,RANK(Q1578,(N1578:P1578,Q1578:AE1578)),0)</f>
        <v>4</v>
      </c>
      <c r="AH1578" s="7">
        <f>IF(R1578&gt;0,RANK(R1578,(N1578:P1578,Q1578:AE1578)),0)</f>
        <v>6</v>
      </c>
      <c r="AI1578" s="7">
        <f>IF(T1578&gt;0,RANK(T1578,(N1578:P1578,Q1578:AE1578)),0)</f>
        <v>7</v>
      </c>
      <c r="AJ1578" s="7">
        <f>IF(S1578&gt;0,RANK(S1578,(N1578:P1578,Q1578:AE1578)),0)</f>
        <v>5</v>
      </c>
      <c r="AK1578" s="2">
        <f t="shared" ref="AK1578:AK1609" si="665">IF($C1578=0,"-",Q1578/$C1578)</f>
        <v>7.8490313961255848E-3</v>
      </c>
      <c r="AL1578" s="2">
        <f t="shared" ref="AL1578:AL1609" si="666">IF($C1578=0,"-",R1578/$C1578)</f>
        <v>2.8390113560454243E-3</v>
      </c>
      <c r="AM1578" s="2">
        <f t="shared" ref="AM1578:AM1609" si="667">IF($C1578=0,"-",T1578/$C1578)</f>
        <v>8.3500334001336009E-4</v>
      </c>
      <c r="AN1578" s="2">
        <f t="shared" ref="AN1578:AN1609" si="668">IF($C1578=0,"-",S1578/$C1578)</f>
        <v>3.0060120240480962E-3</v>
      </c>
      <c r="AP1578" t="s">
        <v>1336</v>
      </c>
      <c r="AQ1578" t="s">
        <v>3270</v>
      </c>
      <c r="AR1578">
        <v>8</v>
      </c>
      <c r="AT1578" s="93" t="s">
        <v>855</v>
      </c>
      <c r="AU1578" s="92" t="s">
        <v>1482</v>
      </c>
      <c r="AV1578" s="83" t="str">
        <f t="shared" ref="AV1578:AV1609" si="669">AT1578&amp;AU1578</f>
        <v>29065</v>
      </c>
      <c r="AX1578" s="7" t="s">
        <v>3753</v>
      </c>
    </row>
    <row r="1579" spans="1:50" hidden="1" outlineLevel="1">
      <c r="A1579" t="s">
        <v>729</v>
      </c>
      <c r="B1579" t="s">
        <v>3270</v>
      </c>
      <c r="C1579" s="1">
        <f t="shared" si="658"/>
        <v>5281</v>
      </c>
      <c r="D1579" s="7">
        <f>RANK(N1579,(N1579:P1579,Q1579:AE1579))</f>
        <v>2</v>
      </c>
      <c r="E1579" s="7">
        <f>RANK(O1579,(N1579:P1579,Q1579:AE1579))</f>
        <v>1</v>
      </c>
      <c r="F1579" s="7">
        <f>IF(P1579&gt;0,RANK(P1579,(N1579:P1579,Q1579:AE1579)),0)</f>
        <v>3</v>
      </c>
      <c r="G1579" s="1">
        <f t="shared" si="659"/>
        <v>2053</v>
      </c>
      <c r="H1579" s="2">
        <f t="shared" si="660"/>
        <v>0.38875213027835637</v>
      </c>
      <c r="I1579" s="2"/>
      <c r="J1579" s="2">
        <f t="shared" si="661"/>
        <v>0.29274758568452947</v>
      </c>
      <c r="K1579" s="2">
        <f t="shared" si="662"/>
        <v>0.68149971596288583</v>
      </c>
      <c r="L1579" s="2">
        <f t="shared" si="663"/>
        <v>1.0225336110585117E-2</v>
      </c>
      <c r="M1579" s="2">
        <f t="shared" si="664"/>
        <v>1.552736224199964E-2</v>
      </c>
      <c r="N1579" s="1">
        <v>1546</v>
      </c>
      <c r="O1579" s="1">
        <v>3599</v>
      </c>
      <c r="P1579" s="1">
        <v>54</v>
      </c>
      <c r="Q1579" s="1">
        <v>50</v>
      </c>
      <c r="R1579" s="1">
        <v>12</v>
      </c>
      <c r="S1579" s="1">
        <v>18</v>
      </c>
      <c r="T1579" s="1">
        <v>2</v>
      </c>
      <c r="AG1579" s="7">
        <f>IF(Q1579&gt;0,RANK(Q1579,(N1579:P1579,Q1579:AE1579)),0)</f>
        <v>4</v>
      </c>
      <c r="AH1579" s="7">
        <f>IF(R1579&gt;0,RANK(R1579,(N1579:P1579,Q1579:AE1579)),0)</f>
        <v>6</v>
      </c>
      <c r="AI1579" s="7">
        <f>IF(T1579&gt;0,RANK(T1579,(N1579:P1579,Q1579:AE1579)),0)</f>
        <v>7</v>
      </c>
      <c r="AJ1579" s="7">
        <f>IF(S1579&gt;0,RANK(S1579,(N1579:P1579,Q1579:AE1579)),0)</f>
        <v>5</v>
      </c>
      <c r="AK1579" s="2">
        <f t="shared" si="665"/>
        <v>9.4679038060973292E-3</v>
      </c>
      <c r="AL1579" s="2">
        <f t="shared" si="666"/>
        <v>2.2722969134633592E-3</v>
      </c>
      <c r="AM1579" s="2">
        <f t="shared" si="667"/>
        <v>3.7871615224389319E-4</v>
      </c>
      <c r="AN1579" s="2">
        <f t="shared" si="668"/>
        <v>3.4084453701950387E-3</v>
      </c>
      <c r="AP1579" t="s">
        <v>729</v>
      </c>
      <c r="AQ1579" t="s">
        <v>3270</v>
      </c>
      <c r="AR1579">
        <v>7</v>
      </c>
      <c r="AT1579" s="93" t="s">
        <v>855</v>
      </c>
      <c r="AU1579" s="92" t="s">
        <v>1483</v>
      </c>
      <c r="AV1579" s="83" t="str">
        <f t="shared" si="669"/>
        <v>29067</v>
      </c>
      <c r="AX1579" s="7" t="s">
        <v>3753</v>
      </c>
    </row>
    <row r="1580" spans="1:50" hidden="1" outlineLevel="1">
      <c r="A1580" t="s">
        <v>2138</v>
      </c>
      <c r="B1580" t="s">
        <v>3270</v>
      </c>
      <c r="C1580" s="1">
        <f t="shared" si="658"/>
        <v>10525</v>
      </c>
      <c r="D1580" s="7">
        <f>RANK(N1580,(N1580:P1580,Q1580:AE1580))</f>
        <v>2</v>
      </c>
      <c r="E1580" s="7">
        <f>RANK(O1580,(N1580:P1580,Q1580:AE1580))</f>
        <v>1</v>
      </c>
      <c r="F1580" s="7">
        <f>IF(P1580&gt;0,RANK(P1580,(N1580:P1580,Q1580:AE1580)),0)</f>
        <v>3</v>
      </c>
      <c r="G1580" s="1">
        <f t="shared" si="659"/>
        <v>479</v>
      </c>
      <c r="H1580" s="2">
        <f t="shared" si="660"/>
        <v>4.5510688836104513E-2</v>
      </c>
      <c r="I1580" s="2"/>
      <c r="J1580" s="2">
        <f t="shared" si="661"/>
        <v>0.47002375296912113</v>
      </c>
      <c r="K1580" s="2">
        <f t="shared" si="662"/>
        <v>0.51553444180522567</v>
      </c>
      <c r="L1580" s="2">
        <f t="shared" si="663"/>
        <v>7.4109263657957244E-3</v>
      </c>
      <c r="M1580" s="2">
        <f t="shared" si="664"/>
        <v>7.0308788598574682E-3</v>
      </c>
      <c r="N1580" s="1">
        <v>4947</v>
      </c>
      <c r="O1580" s="1">
        <v>5426</v>
      </c>
      <c r="P1580" s="1">
        <v>78</v>
      </c>
      <c r="Q1580" s="1">
        <v>42</v>
      </c>
      <c r="R1580" s="1">
        <v>17</v>
      </c>
      <c r="S1580" s="1">
        <v>15</v>
      </c>
      <c r="T1580" s="1">
        <v>0</v>
      </c>
      <c r="AG1580" s="7">
        <f>IF(Q1580&gt;0,RANK(Q1580,(N1580:P1580,Q1580:AE1580)),0)</f>
        <v>4</v>
      </c>
      <c r="AH1580" s="7">
        <f>IF(R1580&gt;0,RANK(R1580,(N1580:P1580,Q1580:AE1580)),0)</f>
        <v>5</v>
      </c>
      <c r="AI1580" s="7">
        <f>IF(T1580&gt;0,RANK(T1580,(N1580:P1580,Q1580:AE1580)),0)</f>
        <v>0</v>
      </c>
      <c r="AJ1580" s="7">
        <f>IF(S1580&gt;0,RANK(S1580,(N1580:P1580,Q1580:AE1580)),0)</f>
        <v>6</v>
      </c>
      <c r="AK1580" s="2">
        <f t="shared" si="665"/>
        <v>3.990498812351544E-3</v>
      </c>
      <c r="AL1580" s="2">
        <f t="shared" si="666"/>
        <v>1.6152019002375296E-3</v>
      </c>
      <c r="AM1580" s="2">
        <f t="shared" si="667"/>
        <v>0</v>
      </c>
      <c r="AN1580" s="2">
        <f t="shared" si="668"/>
        <v>1.4251781472684087E-3</v>
      </c>
      <c r="AP1580" t="s">
        <v>2138</v>
      </c>
      <c r="AQ1580" t="s">
        <v>3270</v>
      </c>
      <c r="AR1580">
        <v>8</v>
      </c>
      <c r="AT1580" s="93" t="s">
        <v>855</v>
      </c>
      <c r="AU1580" s="92" t="s">
        <v>1484</v>
      </c>
      <c r="AV1580" s="83" t="str">
        <f t="shared" si="669"/>
        <v>29069</v>
      </c>
      <c r="AX1580" s="7" t="s">
        <v>3753</v>
      </c>
    </row>
    <row r="1581" spans="1:50" hidden="1" outlineLevel="1">
      <c r="A1581" t="s">
        <v>2579</v>
      </c>
      <c r="B1581" t="s">
        <v>3270</v>
      </c>
      <c r="C1581" s="1">
        <f t="shared" si="658"/>
        <v>39194</v>
      </c>
      <c r="D1581" s="7">
        <f>RANK(N1581,(N1581:P1581,Q1581:AE1581))</f>
        <v>2</v>
      </c>
      <c r="E1581" s="7">
        <f>RANK(O1581,(N1581:P1581,Q1581:AE1581))</f>
        <v>1</v>
      </c>
      <c r="F1581" s="7">
        <f>IF(P1581&gt;0,RANK(P1581,(N1581:P1581,Q1581:AE1581)),0)</f>
        <v>3</v>
      </c>
      <c r="G1581" s="1">
        <f t="shared" si="659"/>
        <v>5691</v>
      </c>
      <c r="H1581" s="2">
        <f t="shared" si="660"/>
        <v>0.14520079604021024</v>
      </c>
      <c r="I1581" s="2"/>
      <c r="J1581" s="2">
        <f t="shared" si="661"/>
        <v>0.41261417563912844</v>
      </c>
      <c r="K1581" s="2">
        <f t="shared" si="662"/>
        <v>0.55781497167933869</v>
      </c>
      <c r="L1581" s="2">
        <f t="shared" si="663"/>
        <v>1.7094453232637648E-2</v>
      </c>
      <c r="M1581" s="2">
        <f t="shared" si="664"/>
        <v>1.2476399448895274E-2</v>
      </c>
      <c r="N1581" s="1">
        <v>16172</v>
      </c>
      <c r="O1581" s="1">
        <v>21863</v>
      </c>
      <c r="P1581" s="1">
        <v>670</v>
      </c>
      <c r="Q1581" s="1">
        <v>267</v>
      </c>
      <c r="R1581" s="1">
        <v>154</v>
      </c>
      <c r="S1581" s="1">
        <v>52</v>
      </c>
      <c r="T1581" s="1">
        <v>16</v>
      </c>
      <c r="AG1581" s="7">
        <f>IF(Q1581&gt;0,RANK(Q1581,(N1581:P1581,Q1581:AE1581)),0)</f>
        <v>4</v>
      </c>
      <c r="AH1581" s="7">
        <f>IF(R1581&gt;0,RANK(R1581,(N1581:P1581,Q1581:AE1581)),0)</f>
        <v>5</v>
      </c>
      <c r="AI1581" s="7">
        <f>IF(T1581&gt;0,RANK(T1581,(N1581:P1581,Q1581:AE1581)),0)</f>
        <v>7</v>
      </c>
      <c r="AJ1581" s="7">
        <f>IF(S1581&gt;0,RANK(S1581,(N1581:P1581,Q1581:AE1581)),0)</f>
        <v>6</v>
      </c>
      <c r="AK1581" s="2">
        <f t="shared" si="665"/>
        <v>6.812267183752615E-3</v>
      </c>
      <c r="AL1581" s="2">
        <f t="shared" si="666"/>
        <v>3.9291728325764148E-3</v>
      </c>
      <c r="AM1581" s="2">
        <f t="shared" si="667"/>
        <v>4.0822574883910803E-4</v>
      </c>
      <c r="AN1581" s="2">
        <f t="shared" si="668"/>
        <v>1.3267336837271011E-3</v>
      </c>
      <c r="AP1581" t="s">
        <v>2579</v>
      </c>
      <c r="AQ1581" t="s">
        <v>3270</v>
      </c>
      <c r="AR1581">
        <v>9</v>
      </c>
      <c r="AT1581" s="93" t="s">
        <v>855</v>
      </c>
      <c r="AU1581" s="92" t="s">
        <v>661</v>
      </c>
      <c r="AV1581" s="83" t="str">
        <f t="shared" si="669"/>
        <v>29071</v>
      </c>
      <c r="AX1581" s="7" t="s">
        <v>3753</v>
      </c>
    </row>
    <row r="1582" spans="1:50" hidden="1" outlineLevel="1">
      <c r="A1582" t="s">
        <v>2180</v>
      </c>
      <c r="B1582" t="s">
        <v>3270</v>
      </c>
      <c r="C1582" s="1">
        <f t="shared" si="658"/>
        <v>6629</v>
      </c>
      <c r="D1582" s="7">
        <f>RANK(N1582,(N1582:P1582,Q1582:AE1582))</f>
        <v>2</v>
      </c>
      <c r="E1582" s="7">
        <f>RANK(O1582,(N1582:P1582,Q1582:AE1582))</f>
        <v>1</v>
      </c>
      <c r="F1582" s="7">
        <f>IF(P1582&gt;0,RANK(P1582,(N1582:P1582,Q1582:AE1582)),0)</f>
        <v>3</v>
      </c>
      <c r="G1582" s="1">
        <f t="shared" si="659"/>
        <v>1933</v>
      </c>
      <c r="H1582" s="2">
        <f t="shared" si="660"/>
        <v>0.29159752602202443</v>
      </c>
      <c r="I1582" s="2"/>
      <c r="J1582" s="2">
        <f t="shared" si="661"/>
        <v>0.34047367627093078</v>
      </c>
      <c r="K1582" s="2">
        <f t="shared" si="662"/>
        <v>0.63207120229295521</v>
      </c>
      <c r="L1582" s="2">
        <f t="shared" si="663"/>
        <v>1.6593754714134861E-2</v>
      </c>
      <c r="M1582" s="2">
        <f t="shared" si="664"/>
        <v>1.0861366721979088E-2</v>
      </c>
      <c r="N1582" s="1">
        <v>2257</v>
      </c>
      <c r="O1582" s="1">
        <v>4190</v>
      </c>
      <c r="P1582" s="1">
        <v>110</v>
      </c>
      <c r="Q1582" s="1">
        <v>43</v>
      </c>
      <c r="R1582" s="1">
        <v>16</v>
      </c>
      <c r="S1582" s="1">
        <v>9</v>
      </c>
      <c r="T1582" s="1">
        <v>4</v>
      </c>
      <c r="AG1582" s="7">
        <f>IF(Q1582&gt;0,RANK(Q1582,(N1582:P1582,Q1582:AE1582)),0)</f>
        <v>4</v>
      </c>
      <c r="AH1582" s="7">
        <f>IF(R1582&gt;0,RANK(R1582,(N1582:P1582,Q1582:AE1582)),0)</f>
        <v>5</v>
      </c>
      <c r="AI1582" s="7">
        <f>IF(T1582&gt;0,RANK(T1582,(N1582:P1582,Q1582:AE1582)),0)</f>
        <v>7</v>
      </c>
      <c r="AJ1582" s="7">
        <f>IF(S1582&gt;0,RANK(S1582,(N1582:P1582,Q1582:AE1582)),0)</f>
        <v>6</v>
      </c>
      <c r="AK1582" s="2">
        <f t="shared" si="665"/>
        <v>6.4866495700709008E-3</v>
      </c>
      <c r="AL1582" s="2">
        <f t="shared" si="666"/>
        <v>2.4136370493287071E-3</v>
      </c>
      <c r="AM1582" s="2">
        <f t="shared" si="667"/>
        <v>6.0340926233217677E-4</v>
      </c>
      <c r="AN1582" s="2">
        <f t="shared" si="668"/>
        <v>1.3576708402473978E-3</v>
      </c>
      <c r="AP1582" t="s">
        <v>2180</v>
      </c>
      <c r="AQ1582" t="s">
        <v>3270</v>
      </c>
      <c r="AR1582">
        <v>9</v>
      </c>
      <c r="AT1582" s="93" t="s">
        <v>855</v>
      </c>
      <c r="AU1582" s="92" t="s">
        <v>662</v>
      </c>
      <c r="AV1582" s="83" t="str">
        <f t="shared" si="669"/>
        <v>29073</v>
      </c>
      <c r="AX1582" s="7" t="s">
        <v>3753</v>
      </c>
    </row>
    <row r="1583" spans="1:50" hidden="1" outlineLevel="1">
      <c r="A1583" t="s">
        <v>1847</v>
      </c>
      <c r="B1583" t="s">
        <v>3270</v>
      </c>
      <c r="C1583" s="1">
        <f t="shared" si="658"/>
        <v>3105</v>
      </c>
      <c r="D1583" s="7">
        <f>RANK(N1583,(N1583:P1583,Q1583:AE1583))</f>
        <v>2</v>
      </c>
      <c r="E1583" s="7">
        <f>RANK(O1583,(N1583:P1583,Q1583:AE1583))</f>
        <v>1</v>
      </c>
      <c r="F1583" s="7">
        <f>IF(P1583&gt;0,RANK(P1583,(N1583:P1583,Q1583:AE1583)),0)</f>
        <v>3</v>
      </c>
      <c r="G1583" s="1">
        <f t="shared" si="659"/>
        <v>500</v>
      </c>
      <c r="H1583" s="2">
        <f t="shared" si="660"/>
        <v>0.1610305958132045</v>
      </c>
      <c r="I1583" s="2"/>
      <c r="J1583" s="2">
        <f t="shared" si="661"/>
        <v>0.40933977455716586</v>
      </c>
      <c r="K1583" s="2">
        <f t="shared" si="662"/>
        <v>0.57037037037037042</v>
      </c>
      <c r="L1583" s="2">
        <f t="shared" si="663"/>
        <v>1.2560386473429951E-2</v>
      </c>
      <c r="M1583" s="2">
        <f t="shared" si="664"/>
        <v>7.7294685990337737E-3</v>
      </c>
      <c r="N1583" s="1">
        <v>1271</v>
      </c>
      <c r="O1583" s="1">
        <v>1771</v>
      </c>
      <c r="P1583" s="1">
        <v>39</v>
      </c>
      <c r="Q1583" s="1">
        <v>14</v>
      </c>
      <c r="R1583" s="1">
        <v>6</v>
      </c>
      <c r="S1583" s="1">
        <v>2</v>
      </c>
      <c r="T1583" s="1">
        <v>2</v>
      </c>
      <c r="AG1583" s="7">
        <f>IF(Q1583&gt;0,RANK(Q1583,(N1583:P1583,Q1583:AE1583)),0)</f>
        <v>4</v>
      </c>
      <c r="AH1583" s="7">
        <f>IF(R1583&gt;0,RANK(R1583,(N1583:P1583,Q1583:AE1583)),0)</f>
        <v>5</v>
      </c>
      <c r="AI1583" s="7">
        <f>IF(T1583&gt;0,RANK(T1583,(N1583:P1583,Q1583:AE1583)),0)</f>
        <v>6</v>
      </c>
      <c r="AJ1583" s="7">
        <f>IF(S1583&gt;0,RANK(S1583,(N1583:P1583,Q1583:AE1583)),0)</f>
        <v>6</v>
      </c>
      <c r="AK1583" s="2">
        <f t="shared" si="665"/>
        <v>4.5088566827697265E-3</v>
      </c>
      <c r="AL1583" s="2">
        <f t="shared" si="666"/>
        <v>1.9323671497584541E-3</v>
      </c>
      <c r="AM1583" s="2">
        <f t="shared" si="667"/>
        <v>6.4412238325281806E-4</v>
      </c>
      <c r="AN1583" s="2">
        <f t="shared" si="668"/>
        <v>6.4412238325281806E-4</v>
      </c>
      <c r="AP1583" t="s">
        <v>1847</v>
      </c>
      <c r="AQ1583" t="s">
        <v>3270</v>
      </c>
      <c r="AR1583">
        <v>6</v>
      </c>
      <c r="AT1583" s="93" t="s">
        <v>855</v>
      </c>
      <c r="AU1583" s="92" t="s">
        <v>663</v>
      </c>
      <c r="AV1583" s="83" t="str">
        <f t="shared" si="669"/>
        <v>29075</v>
      </c>
      <c r="AX1583" s="7" t="s">
        <v>3753</v>
      </c>
    </row>
    <row r="1584" spans="1:50" hidden="1" outlineLevel="1">
      <c r="A1584" t="s">
        <v>1627</v>
      </c>
      <c r="B1584" t="s">
        <v>3270</v>
      </c>
      <c r="C1584" s="1">
        <f t="shared" si="658"/>
        <v>102926</v>
      </c>
      <c r="D1584" s="7">
        <f>RANK(N1584,(N1584:P1584,Q1584:AE1584))</f>
        <v>2</v>
      </c>
      <c r="E1584" s="7">
        <f>RANK(O1584,(N1584:P1584,Q1584:AE1584))</f>
        <v>1</v>
      </c>
      <c r="F1584" s="7">
        <f>IF(P1584&gt;0,RANK(P1584,(N1584:P1584,Q1584:AE1584)),0)</f>
        <v>3</v>
      </c>
      <c r="G1584" s="1">
        <f t="shared" si="659"/>
        <v>18087</v>
      </c>
      <c r="H1584" s="2">
        <f t="shared" si="660"/>
        <v>0.17572819307074986</v>
      </c>
      <c r="I1584" s="2"/>
      <c r="J1584" s="2">
        <f t="shared" si="661"/>
        <v>0.39922857198375533</v>
      </c>
      <c r="K1584" s="2">
        <f t="shared" si="662"/>
        <v>0.57495676505450521</v>
      </c>
      <c r="L1584" s="2">
        <f t="shared" si="663"/>
        <v>1.709966383615413E-2</v>
      </c>
      <c r="M1584" s="2">
        <f t="shared" si="664"/>
        <v>8.7149991255852689E-3</v>
      </c>
      <c r="N1584" s="1">
        <v>41091</v>
      </c>
      <c r="O1584" s="1">
        <v>59178</v>
      </c>
      <c r="P1584" s="1">
        <v>1760</v>
      </c>
      <c r="Q1584" s="1">
        <v>482</v>
      </c>
      <c r="R1584" s="1">
        <v>277</v>
      </c>
      <c r="S1584" s="1">
        <v>93</v>
      </c>
      <c r="T1584" s="1">
        <v>45</v>
      </c>
      <c r="AG1584" s="7">
        <f>IF(Q1584&gt;0,RANK(Q1584,(N1584:P1584,Q1584:AE1584)),0)</f>
        <v>4</v>
      </c>
      <c r="AH1584" s="7">
        <f>IF(R1584&gt;0,RANK(R1584,(N1584:P1584,Q1584:AE1584)),0)</f>
        <v>5</v>
      </c>
      <c r="AI1584" s="7">
        <f>IF(T1584&gt;0,RANK(T1584,(N1584:P1584,Q1584:AE1584)),0)</f>
        <v>7</v>
      </c>
      <c r="AJ1584" s="7">
        <f>IF(S1584&gt;0,RANK(S1584,(N1584:P1584,Q1584:AE1584)),0)</f>
        <v>6</v>
      </c>
      <c r="AK1584" s="2">
        <f t="shared" si="665"/>
        <v>4.6829761187649381E-3</v>
      </c>
      <c r="AL1584" s="2">
        <f t="shared" si="666"/>
        <v>2.6912539105765306E-3</v>
      </c>
      <c r="AM1584" s="2">
        <f t="shared" si="667"/>
        <v>4.3720731399257717E-4</v>
      </c>
      <c r="AN1584" s="2">
        <f t="shared" si="668"/>
        <v>9.0356178225132621E-4</v>
      </c>
      <c r="AP1584" t="s">
        <v>1627</v>
      </c>
      <c r="AQ1584" t="s">
        <v>3270</v>
      </c>
      <c r="AR1584">
        <v>7</v>
      </c>
      <c r="AT1584" s="93" t="s">
        <v>855</v>
      </c>
      <c r="AU1584" s="92" t="s">
        <v>664</v>
      </c>
      <c r="AV1584" s="83" t="str">
        <f t="shared" si="669"/>
        <v>29077</v>
      </c>
      <c r="AX1584" s="7" t="s">
        <v>3753</v>
      </c>
    </row>
    <row r="1585" spans="1:50" hidden="1" outlineLevel="1">
      <c r="A1585" t="s">
        <v>1848</v>
      </c>
      <c r="B1585" t="s">
        <v>3270</v>
      </c>
      <c r="C1585" s="1">
        <f t="shared" si="658"/>
        <v>4708</v>
      </c>
      <c r="D1585" s="7">
        <f>RANK(N1585,(N1585:P1585,Q1585:AE1585))</f>
        <v>2</v>
      </c>
      <c r="E1585" s="7">
        <f>RANK(O1585,(N1585:P1585,Q1585:AE1585))</f>
        <v>1</v>
      </c>
      <c r="F1585" s="7">
        <f>IF(P1585&gt;0,RANK(P1585,(N1585:P1585,Q1585:AE1585)),0)</f>
        <v>3</v>
      </c>
      <c r="G1585" s="1">
        <f t="shared" si="659"/>
        <v>1413</v>
      </c>
      <c r="H1585" s="2">
        <f t="shared" si="660"/>
        <v>0.30012744265080715</v>
      </c>
      <c r="I1585" s="2"/>
      <c r="J1585" s="2">
        <f t="shared" si="661"/>
        <v>0.33198810535259132</v>
      </c>
      <c r="K1585" s="2">
        <f t="shared" si="662"/>
        <v>0.63211554800339842</v>
      </c>
      <c r="L1585" s="2">
        <f t="shared" si="663"/>
        <v>2.1665250637213255E-2</v>
      </c>
      <c r="M1585" s="2">
        <f t="shared" si="664"/>
        <v>1.4231096006797058E-2</v>
      </c>
      <c r="N1585" s="1">
        <v>1563</v>
      </c>
      <c r="O1585" s="1">
        <v>2976</v>
      </c>
      <c r="P1585" s="1">
        <v>102</v>
      </c>
      <c r="Q1585" s="1">
        <v>26</v>
      </c>
      <c r="R1585" s="1">
        <v>19</v>
      </c>
      <c r="S1585" s="1">
        <v>19</v>
      </c>
      <c r="T1585" s="1">
        <v>3</v>
      </c>
      <c r="AG1585" s="7">
        <f>IF(Q1585&gt;0,RANK(Q1585,(N1585:P1585,Q1585:AE1585)),0)</f>
        <v>4</v>
      </c>
      <c r="AH1585" s="7">
        <f>IF(R1585&gt;0,RANK(R1585,(N1585:P1585,Q1585:AE1585)),0)</f>
        <v>5</v>
      </c>
      <c r="AI1585" s="7">
        <f>IF(T1585&gt;0,RANK(T1585,(N1585:P1585,Q1585:AE1585)),0)</f>
        <v>7</v>
      </c>
      <c r="AJ1585" s="7">
        <f>IF(S1585&gt;0,RANK(S1585,(N1585:P1585,Q1585:AE1585)),0)</f>
        <v>5</v>
      </c>
      <c r="AK1585" s="2">
        <f t="shared" si="665"/>
        <v>5.5225148683092605E-3</v>
      </c>
      <c r="AL1585" s="2">
        <f t="shared" si="666"/>
        <v>4.0356839422259986E-3</v>
      </c>
      <c r="AM1585" s="2">
        <f t="shared" si="667"/>
        <v>6.3721325403568395E-4</v>
      </c>
      <c r="AN1585" s="2">
        <f t="shared" si="668"/>
        <v>4.0356839422259986E-3</v>
      </c>
      <c r="AP1585" t="s">
        <v>1848</v>
      </c>
      <c r="AQ1585" t="s">
        <v>3270</v>
      </c>
      <c r="AR1585">
        <v>6</v>
      </c>
      <c r="AT1585" s="93" t="s">
        <v>855</v>
      </c>
      <c r="AU1585" s="92" t="s">
        <v>665</v>
      </c>
      <c r="AV1585" s="83" t="str">
        <f t="shared" si="669"/>
        <v>29079</v>
      </c>
      <c r="AX1585" s="7" t="s">
        <v>3753</v>
      </c>
    </row>
    <row r="1586" spans="1:50" hidden="1" outlineLevel="1">
      <c r="A1586" t="s">
        <v>3190</v>
      </c>
      <c r="B1586" t="s">
        <v>3270</v>
      </c>
      <c r="C1586" s="1">
        <f t="shared" si="658"/>
        <v>3991</v>
      </c>
      <c r="D1586" s="7">
        <f>RANK(N1586,(N1586:P1586,Q1586:AE1586))</f>
        <v>2</v>
      </c>
      <c r="E1586" s="7">
        <f>RANK(O1586,(N1586:P1586,Q1586:AE1586))</f>
        <v>1</v>
      </c>
      <c r="F1586" s="7">
        <f>IF(P1586&gt;0,RANK(P1586,(N1586:P1586,Q1586:AE1586)),0)</f>
        <v>3</v>
      </c>
      <c r="G1586" s="1">
        <f t="shared" si="659"/>
        <v>1224</v>
      </c>
      <c r="H1586" s="2">
        <f t="shared" si="660"/>
        <v>0.30669005261839138</v>
      </c>
      <c r="I1586" s="2"/>
      <c r="J1586" s="2">
        <f t="shared" si="661"/>
        <v>0.3327486845402155</v>
      </c>
      <c r="K1586" s="2">
        <f t="shared" si="662"/>
        <v>0.63943873715860688</v>
      </c>
      <c r="L1586" s="2">
        <f t="shared" si="663"/>
        <v>1.5534953645702832E-2</v>
      </c>
      <c r="M1586" s="2">
        <f t="shared" si="664"/>
        <v>1.2277624655474838E-2</v>
      </c>
      <c r="N1586" s="1">
        <v>1328</v>
      </c>
      <c r="O1586" s="1">
        <v>2552</v>
      </c>
      <c r="P1586" s="1">
        <v>62</v>
      </c>
      <c r="Q1586" s="1">
        <v>24</v>
      </c>
      <c r="R1586" s="1">
        <v>17</v>
      </c>
      <c r="S1586" s="1">
        <v>4</v>
      </c>
      <c r="T1586" s="1">
        <v>4</v>
      </c>
      <c r="AG1586" s="7">
        <f>IF(Q1586&gt;0,RANK(Q1586,(N1586:P1586,Q1586:AE1586)),0)</f>
        <v>4</v>
      </c>
      <c r="AH1586" s="7">
        <f>IF(R1586&gt;0,RANK(R1586,(N1586:P1586,Q1586:AE1586)),0)</f>
        <v>5</v>
      </c>
      <c r="AI1586" s="7">
        <f>IF(T1586&gt;0,RANK(T1586,(N1586:P1586,Q1586:AE1586)),0)</f>
        <v>6</v>
      </c>
      <c r="AJ1586" s="7">
        <f>IF(S1586&gt;0,RANK(S1586,(N1586:P1586,Q1586:AE1586)),0)</f>
        <v>6</v>
      </c>
      <c r="AK1586" s="2">
        <f t="shared" si="665"/>
        <v>6.0135304434978699E-3</v>
      </c>
      <c r="AL1586" s="2">
        <f t="shared" si="666"/>
        <v>4.2595840641443247E-3</v>
      </c>
      <c r="AM1586" s="2">
        <f t="shared" si="667"/>
        <v>1.0022550739163117E-3</v>
      </c>
      <c r="AN1586" s="2">
        <f t="shared" si="668"/>
        <v>1.0022550739163117E-3</v>
      </c>
      <c r="AP1586" t="s">
        <v>3190</v>
      </c>
      <c r="AQ1586" t="s">
        <v>3270</v>
      </c>
      <c r="AR1586">
        <v>6</v>
      </c>
      <c r="AT1586" s="93" t="s">
        <v>855</v>
      </c>
      <c r="AU1586" s="92" t="s">
        <v>666</v>
      </c>
      <c r="AV1586" s="83" t="str">
        <f t="shared" si="669"/>
        <v>29081</v>
      </c>
      <c r="AX1586" s="7" t="s">
        <v>3753</v>
      </c>
    </row>
    <row r="1587" spans="1:50" hidden="1" outlineLevel="1">
      <c r="A1587" t="s">
        <v>2178</v>
      </c>
      <c r="B1587" t="s">
        <v>3270</v>
      </c>
      <c r="C1587" s="1">
        <f t="shared" si="658"/>
        <v>9778</v>
      </c>
      <c r="D1587" s="7">
        <f>RANK(N1587,(N1587:P1587,Q1587:AE1587))</f>
        <v>2</v>
      </c>
      <c r="E1587" s="7">
        <f>RANK(O1587,(N1587:P1587,Q1587:AE1587))</f>
        <v>1</v>
      </c>
      <c r="F1587" s="7">
        <f>IF(P1587&gt;0,RANK(P1587,(N1587:P1587,Q1587:AE1587)),0)</f>
        <v>3</v>
      </c>
      <c r="G1587" s="1">
        <f t="shared" si="659"/>
        <v>661</v>
      </c>
      <c r="H1587" s="2">
        <f t="shared" si="660"/>
        <v>6.7600736346901211E-2</v>
      </c>
      <c r="I1587" s="2"/>
      <c r="J1587" s="2">
        <f t="shared" si="661"/>
        <v>0.45602372673348335</v>
      </c>
      <c r="K1587" s="2">
        <f t="shared" si="662"/>
        <v>0.52362446308038457</v>
      </c>
      <c r="L1587" s="2">
        <f t="shared" si="663"/>
        <v>1.278380036817345E-2</v>
      </c>
      <c r="M1587" s="2">
        <f t="shared" si="664"/>
        <v>7.5680098179586302E-3</v>
      </c>
      <c r="N1587" s="1">
        <v>4459</v>
      </c>
      <c r="O1587" s="1">
        <v>5120</v>
      </c>
      <c r="P1587" s="1">
        <v>125</v>
      </c>
      <c r="Q1587" s="1">
        <v>36</v>
      </c>
      <c r="R1587" s="1">
        <v>26</v>
      </c>
      <c r="S1587" s="1">
        <v>4</v>
      </c>
      <c r="T1587" s="1">
        <v>8</v>
      </c>
      <c r="AG1587" s="7">
        <f>IF(Q1587&gt;0,RANK(Q1587,(N1587:P1587,Q1587:AE1587)),0)</f>
        <v>4</v>
      </c>
      <c r="AH1587" s="7">
        <f>IF(R1587&gt;0,RANK(R1587,(N1587:P1587,Q1587:AE1587)),0)</f>
        <v>5</v>
      </c>
      <c r="AI1587" s="7">
        <f>IF(T1587&gt;0,RANK(T1587,(N1587:P1587,Q1587:AE1587)),0)</f>
        <v>6</v>
      </c>
      <c r="AJ1587" s="7">
        <f>IF(S1587&gt;0,RANK(S1587,(N1587:P1587,Q1587:AE1587)),0)</f>
        <v>7</v>
      </c>
      <c r="AK1587" s="2">
        <f t="shared" si="665"/>
        <v>3.6817345060339538E-3</v>
      </c>
      <c r="AL1587" s="2">
        <f t="shared" si="666"/>
        <v>2.6590304765800776E-3</v>
      </c>
      <c r="AM1587" s="2">
        <f t="shared" si="667"/>
        <v>8.1816322356310087E-4</v>
      </c>
      <c r="AN1587" s="2">
        <f t="shared" si="668"/>
        <v>4.0908161178155044E-4</v>
      </c>
      <c r="AP1587" t="s">
        <v>2178</v>
      </c>
      <c r="AQ1587" t="s">
        <v>3270</v>
      </c>
      <c r="AR1587">
        <v>4</v>
      </c>
      <c r="AT1587" s="93" t="s">
        <v>855</v>
      </c>
      <c r="AU1587" s="92" t="s">
        <v>667</v>
      </c>
      <c r="AV1587" s="83" t="str">
        <f t="shared" si="669"/>
        <v>29083</v>
      </c>
      <c r="AX1587" s="7" t="s">
        <v>3753</v>
      </c>
    </row>
    <row r="1588" spans="1:50" hidden="1" outlineLevel="1">
      <c r="A1588" t="s">
        <v>743</v>
      </c>
      <c r="B1588" t="s">
        <v>3270</v>
      </c>
      <c r="C1588" s="1">
        <f t="shared" si="658"/>
        <v>4238</v>
      </c>
      <c r="D1588" s="7">
        <f>RANK(N1588,(N1588:P1588,Q1588:AE1588))</f>
        <v>2</v>
      </c>
      <c r="E1588" s="7">
        <f>RANK(O1588,(N1588:P1588,Q1588:AE1588))</f>
        <v>1</v>
      </c>
      <c r="F1588" s="7">
        <f>IF(P1588&gt;0,RANK(P1588,(N1588:P1588,Q1588:AE1588)),0)</f>
        <v>3</v>
      </c>
      <c r="G1588" s="1">
        <f t="shared" si="659"/>
        <v>211</v>
      </c>
      <c r="H1588" s="2">
        <f t="shared" si="660"/>
        <v>4.9787635677206232E-2</v>
      </c>
      <c r="I1588" s="2"/>
      <c r="J1588" s="2">
        <f t="shared" si="661"/>
        <v>0.46271826333176025</v>
      </c>
      <c r="K1588" s="2">
        <f t="shared" si="662"/>
        <v>0.51250589900896648</v>
      </c>
      <c r="L1588" s="2">
        <f t="shared" si="663"/>
        <v>1.2741859367626238E-2</v>
      </c>
      <c r="M1588" s="2">
        <f t="shared" si="664"/>
        <v>1.2033978291647032E-2</v>
      </c>
      <c r="N1588" s="1">
        <v>1961</v>
      </c>
      <c r="O1588" s="1">
        <v>2172</v>
      </c>
      <c r="P1588" s="1">
        <v>54</v>
      </c>
      <c r="Q1588" s="1">
        <v>33</v>
      </c>
      <c r="R1588" s="1">
        <v>13</v>
      </c>
      <c r="S1588" s="1">
        <v>4</v>
      </c>
      <c r="T1588" s="1">
        <v>1</v>
      </c>
      <c r="AG1588" s="7">
        <f>IF(Q1588&gt;0,RANK(Q1588,(N1588:P1588,Q1588:AE1588)),0)</f>
        <v>4</v>
      </c>
      <c r="AH1588" s="7">
        <f>IF(R1588&gt;0,RANK(R1588,(N1588:P1588,Q1588:AE1588)),0)</f>
        <v>5</v>
      </c>
      <c r="AI1588" s="7">
        <f>IF(T1588&gt;0,RANK(T1588,(N1588:P1588,Q1588:AE1588)),0)</f>
        <v>7</v>
      </c>
      <c r="AJ1588" s="7">
        <f>IF(S1588&gt;0,RANK(S1588,(N1588:P1588,Q1588:AE1588)),0)</f>
        <v>6</v>
      </c>
      <c r="AK1588" s="2">
        <f t="shared" si="665"/>
        <v>7.7866918357715901E-3</v>
      </c>
      <c r="AL1588" s="2">
        <f t="shared" si="666"/>
        <v>3.0674846625766872E-3</v>
      </c>
      <c r="AM1588" s="2">
        <f t="shared" si="667"/>
        <v>2.3596035865974517E-4</v>
      </c>
      <c r="AN1588" s="2">
        <f t="shared" si="668"/>
        <v>9.4384143463898068E-4</v>
      </c>
      <c r="AP1588" t="s">
        <v>743</v>
      </c>
      <c r="AQ1588" t="s">
        <v>3270</v>
      </c>
      <c r="AR1588">
        <v>4</v>
      </c>
      <c r="AT1588" s="93" t="s">
        <v>855</v>
      </c>
      <c r="AU1588" s="92" t="s">
        <v>668</v>
      </c>
      <c r="AV1588" s="83" t="str">
        <f t="shared" si="669"/>
        <v>29085</v>
      </c>
      <c r="AX1588" s="7" t="s">
        <v>3753</v>
      </c>
    </row>
    <row r="1589" spans="1:50" hidden="1" outlineLevel="1">
      <c r="A1589" t="s">
        <v>744</v>
      </c>
      <c r="B1589" t="s">
        <v>3270</v>
      </c>
      <c r="C1589" s="1">
        <f t="shared" si="658"/>
        <v>2662</v>
      </c>
      <c r="D1589" s="7">
        <f>RANK(N1589,(N1589:P1589,Q1589:AE1589))</f>
        <v>2</v>
      </c>
      <c r="E1589" s="7">
        <f>RANK(O1589,(N1589:P1589,Q1589:AE1589))</f>
        <v>1</v>
      </c>
      <c r="F1589" s="7">
        <f>IF(P1589&gt;0,RANK(P1589,(N1589:P1589,Q1589:AE1589)),0)</f>
        <v>3</v>
      </c>
      <c r="G1589" s="1">
        <f t="shared" si="659"/>
        <v>867</v>
      </c>
      <c r="H1589" s="2">
        <f t="shared" si="660"/>
        <v>0.32569496619083393</v>
      </c>
      <c r="I1589" s="2"/>
      <c r="J1589" s="2">
        <f t="shared" si="661"/>
        <v>0.32719759579263713</v>
      </c>
      <c r="K1589" s="2">
        <f t="shared" si="662"/>
        <v>0.65289256198347112</v>
      </c>
      <c r="L1589" s="2">
        <f t="shared" si="663"/>
        <v>8.6401202103681442E-3</v>
      </c>
      <c r="M1589" s="2">
        <f t="shared" si="664"/>
        <v>1.126972201352355E-2</v>
      </c>
      <c r="N1589" s="1">
        <v>871</v>
      </c>
      <c r="O1589" s="1">
        <v>1738</v>
      </c>
      <c r="P1589" s="1">
        <v>23</v>
      </c>
      <c r="Q1589" s="1">
        <v>22</v>
      </c>
      <c r="R1589" s="1">
        <v>6</v>
      </c>
      <c r="S1589" s="1">
        <v>0</v>
      </c>
      <c r="T1589" s="1">
        <v>2</v>
      </c>
      <c r="AG1589" s="7">
        <f>IF(Q1589&gt;0,RANK(Q1589,(N1589:P1589,Q1589:AE1589)),0)</f>
        <v>4</v>
      </c>
      <c r="AH1589" s="7">
        <f>IF(R1589&gt;0,RANK(R1589,(N1589:P1589,Q1589:AE1589)),0)</f>
        <v>5</v>
      </c>
      <c r="AI1589" s="7">
        <f>IF(T1589&gt;0,RANK(T1589,(N1589:P1589,Q1589:AE1589)),0)</f>
        <v>6</v>
      </c>
      <c r="AJ1589" s="7">
        <f>IF(S1589&gt;0,RANK(S1589,(N1589:P1589,Q1589:AE1589)),0)</f>
        <v>0</v>
      </c>
      <c r="AK1589" s="2">
        <f t="shared" si="665"/>
        <v>8.2644628099173556E-3</v>
      </c>
      <c r="AL1589" s="2">
        <f t="shared" si="666"/>
        <v>2.2539444027047332E-3</v>
      </c>
      <c r="AM1589" s="2">
        <f t="shared" si="667"/>
        <v>7.513148009015778E-4</v>
      </c>
      <c r="AN1589" s="2">
        <f t="shared" si="668"/>
        <v>0</v>
      </c>
      <c r="AP1589" t="s">
        <v>744</v>
      </c>
      <c r="AQ1589" t="s">
        <v>3270</v>
      </c>
      <c r="AR1589">
        <v>6</v>
      </c>
      <c r="AT1589" s="93" t="s">
        <v>855</v>
      </c>
      <c r="AU1589" s="92" t="s">
        <v>91</v>
      </c>
      <c r="AV1589" s="83" t="str">
        <f t="shared" si="669"/>
        <v>29087</v>
      </c>
      <c r="AX1589" s="7" t="s">
        <v>3753</v>
      </c>
    </row>
    <row r="1590" spans="1:50" hidden="1" outlineLevel="1">
      <c r="A1590" t="s">
        <v>1527</v>
      </c>
      <c r="B1590" t="s">
        <v>3270</v>
      </c>
      <c r="C1590" s="1">
        <f t="shared" si="658"/>
        <v>4512</v>
      </c>
      <c r="D1590" s="7">
        <f>RANK(N1590,(N1590:P1590,Q1590:AE1590))</f>
        <v>2</v>
      </c>
      <c r="E1590" s="7">
        <f>RANK(O1590,(N1590:P1590,Q1590:AE1590))</f>
        <v>1</v>
      </c>
      <c r="F1590" s="7">
        <f>IF(P1590&gt;0,RANK(P1590,(N1590:P1590,Q1590:AE1590)),0)</f>
        <v>3</v>
      </c>
      <c r="G1590" s="1">
        <f t="shared" si="659"/>
        <v>470</v>
      </c>
      <c r="H1590" s="2">
        <f t="shared" si="660"/>
        <v>0.10416666666666667</v>
      </c>
      <c r="I1590" s="2"/>
      <c r="J1590" s="2">
        <f t="shared" si="661"/>
        <v>0.43085106382978722</v>
      </c>
      <c r="K1590" s="2">
        <f t="shared" si="662"/>
        <v>0.53501773049645385</v>
      </c>
      <c r="L1590" s="2">
        <f t="shared" si="663"/>
        <v>1.8395390070921985E-2</v>
      </c>
      <c r="M1590" s="2">
        <f t="shared" si="664"/>
        <v>1.5735815602836951E-2</v>
      </c>
      <c r="N1590" s="1">
        <v>1944</v>
      </c>
      <c r="O1590" s="1">
        <v>2414</v>
      </c>
      <c r="P1590" s="1">
        <v>83</v>
      </c>
      <c r="Q1590" s="1">
        <v>44</v>
      </c>
      <c r="R1590" s="1">
        <v>20</v>
      </c>
      <c r="S1590" s="1">
        <v>5</v>
      </c>
      <c r="T1590" s="1">
        <v>2</v>
      </c>
      <c r="AG1590" s="7">
        <f>IF(Q1590&gt;0,RANK(Q1590,(N1590:P1590,Q1590:AE1590)),0)</f>
        <v>4</v>
      </c>
      <c r="AH1590" s="7">
        <f>IF(R1590&gt;0,RANK(R1590,(N1590:P1590,Q1590:AE1590)),0)</f>
        <v>5</v>
      </c>
      <c r="AI1590" s="7">
        <f>IF(T1590&gt;0,RANK(T1590,(N1590:P1590,Q1590:AE1590)),0)</f>
        <v>7</v>
      </c>
      <c r="AJ1590" s="7">
        <f>IF(S1590&gt;0,RANK(S1590,(N1590:P1590,Q1590:AE1590)),0)</f>
        <v>6</v>
      </c>
      <c r="AK1590" s="2">
        <f t="shared" si="665"/>
        <v>9.7517730496453903E-3</v>
      </c>
      <c r="AL1590" s="2">
        <f t="shared" si="666"/>
        <v>4.4326241134751776E-3</v>
      </c>
      <c r="AM1590" s="2">
        <f t="shared" si="667"/>
        <v>4.4326241134751772E-4</v>
      </c>
      <c r="AN1590" s="2">
        <f t="shared" si="668"/>
        <v>1.1081560283687944E-3</v>
      </c>
      <c r="AP1590" t="s">
        <v>1527</v>
      </c>
      <c r="AQ1590" t="s">
        <v>3270</v>
      </c>
      <c r="AR1590">
        <v>6</v>
      </c>
      <c r="AT1590" s="93" t="s">
        <v>855</v>
      </c>
      <c r="AU1590" s="92" t="s">
        <v>92</v>
      </c>
      <c r="AV1590" s="83" t="str">
        <f t="shared" si="669"/>
        <v>29089</v>
      </c>
      <c r="AX1590" s="7" t="s">
        <v>3753</v>
      </c>
    </row>
    <row r="1591" spans="1:50" hidden="1" outlineLevel="1">
      <c r="A1591" t="s">
        <v>3843</v>
      </c>
      <c r="B1591" t="s">
        <v>3270</v>
      </c>
      <c r="C1591" s="1">
        <f t="shared" si="658"/>
        <v>14075</v>
      </c>
      <c r="D1591" s="7">
        <f>RANK(N1591,(N1591:P1591,Q1591:AE1591))</f>
        <v>2</v>
      </c>
      <c r="E1591" s="7">
        <f>RANK(O1591,(N1591:P1591,Q1591:AE1591))</f>
        <v>1</v>
      </c>
      <c r="F1591" s="7">
        <f>IF(P1591&gt;0,RANK(P1591,(N1591:P1591,Q1591:AE1591)),0)</f>
        <v>3</v>
      </c>
      <c r="G1591" s="1">
        <f t="shared" si="659"/>
        <v>4377</v>
      </c>
      <c r="H1591" s="2">
        <f t="shared" si="660"/>
        <v>0.31097690941385436</v>
      </c>
      <c r="I1591" s="2"/>
      <c r="J1591" s="2">
        <f t="shared" si="661"/>
        <v>0.32973357015985788</v>
      </c>
      <c r="K1591" s="2">
        <f t="shared" si="662"/>
        <v>0.6407104795737123</v>
      </c>
      <c r="L1591" s="2">
        <f t="shared" si="663"/>
        <v>1.3996447602131439E-2</v>
      </c>
      <c r="M1591" s="2">
        <f t="shared" si="664"/>
        <v>1.5559502664298437E-2</v>
      </c>
      <c r="N1591" s="1">
        <v>4641</v>
      </c>
      <c r="O1591" s="1">
        <v>9018</v>
      </c>
      <c r="P1591" s="1">
        <v>197</v>
      </c>
      <c r="Q1591" s="1">
        <v>134</v>
      </c>
      <c r="R1591" s="1">
        <v>56</v>
      </c>
      <c r="S1591" s="1">
        <v>21</v>
      </c>
      <c r="T1591" s="1">
        <v>8</v>
      </c>
      <c r="AG1591" s="7">
        <f>IF(Q1591&gt;0,RANK(Q1591,(N1591:P1591,Q1591:AE1591)),0)</f>
        <v>4</v>
      </c>
      <c r="AH1591" s="7">
        <f>IF(R1591&gt;0,RANK(R1591,(N1591:P1591,Q1591:AE1591)),0)</f>
        <v>5</v>
      </c>
      <c r="AI1591" s="7">
        <f>IF(T1591&gt;0,RANK(T1591,(N1591:P1591,Q1591:AE1591)),0)</f>
        <v>7</v>
      </c>
      <c r="AJ1591" s="7">
        <f>IF(S1591&gt;0,RANK(S1591,(N1591:P1591,Q1591:AE1591)),0)</f>
        <v>6</v>
      </c>
      <c r="AK1591" s="2">
        <f t="shared" si="665"/>
        <v>9.520426287744228E-3</v>
      </c>
      <c r="AL1591" s="2">
        <f t="shared" si="666"/>
        <v>3.9786856127886324E-3</v>
      </c>
      <c r="AM1591" s="2">
        <f t="shared" si="667"/>
        <v>5.6838365896980461E-4</v>
      </c>
      <c r="AN1591" s="2">
        <f t="shared" si="668"/>
        <v>1.492007104795737E-3</v>
      </c>
      <c r="AP1591" t="s">
        <v>3843</v>
      </c>
      <c r="AQ1591" t="s">
        <v>3270</v>
      </c>
      <c r="AR1591">
        <v>8</v>
      </c>
      <c r="AT1591" s="93" t="s">
        <v>855</v>
      </c>
      <c r="AU1591" s="92" t="s">
        <v>93</v>
      </c>
      <c r="AV1591" s="83" t="str">
        <f t="shared" si="669"/>
        <v>29091</v>
      </c>
      <c r="AX1591" s="7" t="s">
        <v>3753</v>
      </c>
    </row>
    <row r="1592" spans="1:50" hidden="1" outlineLevel="1">
      <c r="A1592" t="s">
        <v>3844</v>
      </c>
      <c r="B1592" t="s">
        <v>3270</v>
      </c>
      <c r="C1592" s="1">
        <f t="shared" si="658"/>
        <v>4414</v>
      </c>
      <c r="D1592" s="7">
        <f>RANK(N1592,(N1592:P1592,Q1592:AE1592))</f>
        <v>2</v>
      </c>
      <c r="E1592" s="7">
        <f>RANK(O1592,(N1592:P1592,Q1592:AE1592))</f>
        <v>1</v>
      </c>
      <c r="F1592" s="7">
        <f>IF(P1592&gt;0,RANK(P1592,(N1592:P1592,Q1592:AE1592)),0)</f>
        <v>3</v>
      </c>
      <c r="G1592" s="1">
        <f t="shared" si="659"/>
        <v>193</v>
      </c>
      <c r="H1592" s="2">
        <f t="shared" si="660"/>
        <v>4.3724512913457185E-2</v>
      </c>
      <c r="I1592" s="2"/>
      <c r="J1592" s="2">
        <f t="shared" si="661"/>
        <v>0.46307204349796105</v>
      </c>
      <c r="K1592" s="2">
        <f t="shared" si="662"/>
        <v>0.50679655641141819</v>
      </c>
      <c r="L1592" s="2">
        <f t="shared" si="663"/>
        <v>1.4499320344358859E-2</v>
      </c>
      <c r="M1592" s="2">
        <f t="shared" si="664"/>
        <v>1.5632079746261907E-2</v>
      </c>
      <c r="N1592" s="1">
        <v>2044</v>
      </c>
      <c r="O1592" s="1">
        <v>2237</v>
      </c>
      <c r="P1592" s="1">
        <v>64</v>
      </c>
      <c r="Q1592" s="1">
        <v>39</v>
      </c>
      <c r="R1592" s="1">
        <v>20</v>
      </c>
      <c r="S1592" s="1">
        <v>8</v>
      </c>
      <c r="T1592" s="1">
        <v>2</v>
      </c>
      <c r="AG1592" s="7">
        <f>IF(Q1592&gt;0,RANK(Q1592,(N1592:P1592,Q1592:AE1592)),0)</f>
        <v>4</v>
      </c>
      <c r="AH1592" s="7">
        <f>IF(R1592&gt;0,RANK(R1592,(N1592:P1592,Q1592:AE1592)),0)</f>
        <v>5</v>
      </c>
      <c r="AI1592" s="7">
        <f>IF(T1592&gt;0,RANK(T1592,(N1592:P1592,Q1592:AE1592)),0)</f>
        <v>7</v>
      </c>
      <c r="AJ1592" s="7">
        <f>IF(S1592&gt;0,RANK(S1592,(N1592:P1592,Q1592:AE1592)),0)</f>
        <v>6</v>
      </c>
      <c r="AK1592" s="2">
        <f t="shared" si="665"/>
        <v>8.8355233348436785E-3</v>
      </c>
      <c r="AL1592" s="2">
        <f t="shared" si="666"/>
        <v>4.5310376076121428E-3</v>
      </c>
      <c r="AM1592" s="2">
        <f t="shared" si="667"/>
        <v>4.5310376076121433E-4</v>
      </c>
      <c r="AN1592" s="2">
        <f t="shared" si="668"/>
        <v>1.8124150430448573E-3</v>
      </c>
      <c r="AP1592" t="s">
        <v>3844</v>
      </c>
      <c r="AQ1592" t="s">
        <v>3270</v>
      </c>
      <c r="AR1592">
        <v>8</v>
      </c>
      <c r="AT1592" s="93" t="s">
        <v>855</v>
      </c>
      <c r="AU1592" s="92" t="s">
        <v>94</v>
      </c>
      <c r="AV1592" s="83" t="str">
        <f t="shared" si="669"/>
        <v>29093</v>
      </c>
      <c r="AX1592" s="7" t="s">
        <v>3753</v>
      </c>
    </row>
    <row r="1593" spans="1:50" hidden="1" outlineLevel="1">
      <c r="A1593" t="s">
        <v>3023</v>
      </c>
      <c r="B1593" t="s">
        <v>3270</v>
      </c>
      <c r="C1593" s="1">
        <f t="shared" si="658"/>
        <v>272062</v>
      </c>
      <c r="D1593" s="7">
        <f>RANK(N1593,(N1593:P1593,Q1593:AE1593))</f>
        <v>1</v>
      </c>
      <c r="E1593" s="7">
        <f>RANK(O1593,(N1593:P1593,Q1593:AE1593))</f>
        <v>2</v>
      </c>
      <c r="F1593" s="7">
        <f>IF(P1593&gt;0,RANK(P1593,(N1593:P1593,Q1593:AE1593)),0)</f>
        <v>3</v>
      </c>
      <c r="G1593" s="1">
        <f t="shared" si="659"/>
        <v>56001</v>
      </c>
      <c r="H1593" s="2">
        <f t="shared" si="660"/>
        <v>0.20583911020282142</v>
      </c>
      <c r="I1593" s="2"/>
      <c r="J1593" s="2">
        <f t="shared" si="661"/>
        <v>0.58964133175526168</v>
      </c>
      <c r="K1593" s="2">
        <f t="shared" si="662"/>
        <v>0.38380222155244026</v>
      </c>
      <c r="L1593" s="2">
        <f t="shared" si="663"/>
        <v>1.852886474406569E-2</v>
      </c>
      <c r="M1593" s="2">
        <f t="shared" si="664"/>
        <v>8.0275819482323735E-3</v>
      </c>
      <c r="N1593" s="1">
        <v>160419</v>
      </c>
      <c r="O1593" s="1">
        <v>104418</v>
      </c>
      <c r="P1593" s="1">
        <v>5041</v>
      </c>
      <c r="Q1593" s="1">
        <v>821</v>
      </c>
      <c r="R1593" s="1">
        <v>997</v>
      </c>
      <c r="S1593" s="1">
        <v>150</v>
      </c>
      <c r="T1593" s="1">
        <v>216</v>
      </c>
      <c r="AG1593" s="7">
        <f>IF(Q1593&gt;0,RANK(Q1593,(N1593:P1593,Q1593:AE1593)),0)</f>
        <v>5</v>
      </c>
      <c r="AH1593" s="7">
        <f>IF(R1593&gt;0,RANK(R1593,(N1593:P1593,Q1593:AE1593)),0)</f>
        <v>4</v>
      </c>
      <c r="AI1593" s="7">
        <f>IF(T1593&gt;0,RANK(T1593,(N1593:P1593,Q1593:AE1593)),0)</f>
        <v>6</v>
      </c>
      <c r="AJ1593" s="7">
        <f>IF(S1593&gt;0,RANK(S1593,(N1593:P1593,Q1593:AE1593)),0)</f>
        <v>7</v>
      </c>
      <c r="AK1593" s="2">
        <f t="shared" si="665"/>
        <v>3.0176944961075049E-3</v>
      </c>
      <c r="AL1593" s="2">
        <f t="shared" si="666"/>
        <v>3.6646058618991259E-3</v>
      </c>
      <c r="AM1593" s="2">
        <f t="shared" si="667"/>
        <v>7.9393667619880764E-4</v>
      </c>
      <c r="AN1593" s="2">
        <f t="shared" si="668"/>
        <v>5.5134491402694978E-4</v>
      </c>
      <c r="AP1593" t="s">
        <v>3023</v>
      </c>
      <c r="AQ1593" t="s">
        <v>3270</v>
      </c>
      <c r="AT1593" s="93" t="s">
        <v>855</v>
      </c>
      <c r="AU1593" s="92" t="s">
        <v>95</v>
      </c>
      <c r="AV1593" s="83" t="str">
        <f t="shared" si="669"/>
        <v>29095</v>
      </c>
      <c r="AX1593" s="7" t="s">
        <v>3753</v>
      </c>
    </row>
    <row r="1594" spans="1:50" hidden="1" outlineLevel="1">
      <c r="A1594" t="s">
        <v>2865</v>
      </c>
      <c r="B1594" t="s">
        <v>3270</v>
      </c>
      <c r="C1594" s="1">
        <f t="shared" si="658"/>
        <v>37481</v>
      </c>
      <c r="D1594" s="7">
        <f>RANK(N1594,(N1594:P1594,Q1594:AE1594))</f>
        <v>2</v>
      </c>
      <c r="E1594" s="7">
        <f>RANK(O1594,(N1594:P1594,Q1594:AE1594))</f>
        <v>1</v>
      </c>
      <c r="F1594" s="7">
        <f>IF(P1594&gt;0,RANK(P1594,(N1594:P1594,Q1594:AE1594)),0)</f>
        <v>3</v>
      </c>
      <c r="G1594" s="1">
        <f t="shared" si="659"/>
        <v>13162</v>
      </c>
      <c r="H1594" s="2">
        <f t="shared" si="660"/>
        <v>0.35116459005896322</v>
      </c>
      <c r="I1594" s="2"/>
      <c r="J1594" s="2">
        <f t="shared" si="661"/>
        <v>0.31314532696566261</v>
      </c>
      <c r="K1594" s="2">
        <f t="shared" si="662"/>
        <v>0.66430991702462583</v>
      </c>
      <c r="L1594" s="2">
        <f t="shared" si="663"/>
        <v>1.5314425975827753E-2</v>
      </c>
      <c r="M1594" s="2">
        <f t="shared" si="664"/>
        <v>7.2303300338838663E-3</v>
      </c>
      <c r="N1594" s="1">
        <v>11737</v>
      </c>
      <c r="O1594" s="1">
        <v>24899</v>
      </c>
      <c r="P1594" s="1">
        <v>574</v>
      </c>
      <c r="Q1594" s="1">
        <v>115</v>
      </c>
      <c r="R1594" s="1">
        <v>111</v>
      </c>
      <c r="S1594" s="1">
        <v>31</v>
      </c>
      <c r="T1594" s="1">
        <v>14</v>
      </c>
      <c r="AG1594" s="7">
        <f>IF(Q1594&gt;0,RANK(Q1594,(N1594:P1594,Q1594:AE1594)),0)</f>
        <v>4</v>
      </c>
      <c r="AH1594" s="7">
        <f>IF(R1594&gt;0,RANK(R1594,(N1594:P1594,Q1594:AE1594)),0)</f>
        <v>5</v>
      </c>
      <c r="AI1594" s="7">
        <f>IF(T1594&gt;0,RANK(T1594,(N1594:P1594,Q1594:AE1594)),0)</f>
        <v>7</v>
      </c>
      <c r="AJ1594" s="7">
        <f>IF(S1594&gt;0,RANK(S1594,(N1594:P1594,Q1594:AE1594)),0)</f>
        <v>6</v>
      </c>
      <c r="AK1594" s="2">
        <f t="shared" si="665"/>
        <v>3.0682212320909262E-3</v>
      </c>
      <c r="AL1594" s="2">
        <f t="shared" si="666"/>
        <v>2.9615004935834156E-3</v>
      </c>
      <c r="AM1594" s="2">
        <f t="shared" si="667"/>
        <v>3.7352258477628663E-4</v>
      </c>
      <c r="AN1594" s="2">
        <f t="shared" si="668"/>
        <v>8.2708572343320611E-4</v>
      </c>
      <c r="AP1594" t="s">
        <v>2865</v>
      </c>
      <c r="AQ1594" t="s">
        <v>3270</v>
      </c>
      <c r="AR1594">
        <v>7</v>
      </c>
      <c r="AT1594" s="93" t="s">
        <v>855</v>
      </c>
      <c r="AU1594" s="92" t="s">
        <v>96</v>
      </c>
      <c r="AV1594" s="83" t="str">
        <f t="shared" si="669"/>
        <v>29097</v>
      </c>
      <c r="AX1594" s="7" t="s">
        <v>3753</v>
      </c>
    </row>
    <row r="1595" spans="1:50" hidden="1" outlineLevel="1">
      <c r="A1595" t="s">
        <v>3024</v>
      </c>
      <c r="B1595" t="s">
        <v>3270</v>
      </c>
      <c r="C1595" s="1">
        <f t="shared" si="658"/>
        <v>77204</v>
      </c>
      <c r="D1595" s="7">
        <f>RANK(N1595,(N1595:P1595,Q1595:AE1595))</f>
        <v>1</v>
      </c>
      <c r="E1595" s="7">
        <f>RANK(O1595,(N1595:P1595,Q1595:AE1595))</f>
        <v>2</v>
      </c>
      <c r="F1595" s="7">
        <f>IF(P1595&gt;0,RANK(P1595,(N1595:P1595,Q1595:AE1595)),0)</f>
        <v>3</v>
      </c>
      <c r="G1595" s="1">
        <f t="shared" si="659"/>
        <v>1850</v>
      </c>
      <c r="H1595" s="2">
        <f t="shared" si="660"/>
        <v>2.396248899020776E-2</v>
      </c>
      <c r="I1595" s="2"/>
      <c r="J1595" s="2">
        <f t="shared" si="661"/>
        <v>0.50018133775452045</v>
      </c>
      <c r="K1595" s="2">
        <f t="shared" si="662"/>
        <v>0.47621884876431275</v>
      </c>
      <c r="L1595" s="2">
        <f t="shared" si="663"/>
        <v>1.5310087560230039E-2</v>
      </c>
      <c r="M1595" s="2">
        <f t="shared" si="664"/>
        <v>8.2897259209367587E-3</v>
      </c>
      <c r="N1595" s="1">
        <v>38616</v>
      </c>
      <c r="O1595" s="1">
        <v>36766</v>
      </c>
      <c r="P1595" s="1">
        <v>1182</v>
      </c>
      <c r="Q1595" s="1">
        <v>305</v>
      </c>
      <c r="R1595" s="1">
        <v>223</v>
      </c>
      <c r="S1595" s="1">
        <v>90</v>
      </c>
      <c r="T1595" s="1">
        <v>22</v>
      </c>
      <c r="AG1595" s="7">
        <f>IF(Q1595&gt;0,RANK(Q1595,(N1595:P1595,Q1595:AE1595)),0)</f>
        <v>4</v>
      </c>
      <c r="AH1595" s="7">
        <f>IF(R1595&gt;0,RANK(R1595,(N1595:P1595,Q1595:AE1595)),0)</f>
        <v>5</v>
      </c>
      <c r="AI1595" s="7">
        <f>IF(T1595&gt;0,RANK(T1595,(N1595:P1595,Q1595:AE1595)),0)</f>
        <v>7</v>
      </c>
      <c r="AJ1595" s="7">
        <f>IF(S1595&gt;0,RANK(S1595,(N1595:P1595,Q1595:AE1595)),0)</f>
        <v>6</v>
      </c>
      <c r="AK1595" s="2">
        <f t="shared" si="665"/>
        <v>3.9505725091964145E-3</v>
      </c>
      <c r="AL1595" s="2">
        <f t="shared" si="666"/>
        <v>2.8884513755763949E-3</v>
      </c>
      <c r="AM1595" s="2">
        <f t="shared" si="667"/>
        <v>2.8495932853220041E-4</v>
      </c>
      <c r="AN1595" s="2">
        <f t="shared" si="668"/>
        <v>1.165742707631729E-3</v>
      </c>
      <c r="AP1595" t="s">
        <v>3024</v>
      </c>
      <c r="AQ1595" t="s">
        <v>3270</v>
      </c>
      <c r="AR1595">
        <v>3</v>
      </c>
      <c r="AT1595" s="93" t="s">
        <v>855</v>
      </c>
      <c r="AU1595" s="92" t="s">
        <v>310</v>
      </c>
      <c r="AV1595" s="83" t="str">
        <f t="shared" si="669"/>
        <v>29099</v>
      </c>
      <c r="AX1595" s="7" t="s">
        <v>3753</v>
      </c>
    </row>
    <row r="1596" spans="1:50" hidden="1" outlineLevel="1">
      <c r="A1596" t="s">
        <v>2118</v>
      </c>
      <c r="B1596" t="s">
        <v>3270</v>
      </c>
      <c r="C1596" s="1">
        <f t="shared" si="658"/>
        <v>16787</v>
      </c>
      <c r="D1596" s="7">
        <f>RANK(N1596,(N1596:P1596,Q1596:AE1596))</f>
        <v>2</v>
      </c>
      <c r="E1596" s="7">
        <f>RANK(O1596,(N1596:P1596,Q1596:AE1596))</f>
        <v>1</v>
      </c>
      <c r="F1596" s="7">
        <f>IF(P1596&gt;0,RANK(P1596,(N1596:P1596,Q1596:AE1596)),0)</f>
        <v>3</v>
      </c>
      <c r="G1596" s="1">
        <f t="shared" si="659"/>
        <v>2413</v>
      </c>
      <c r="H1596" s="2">
        <f t="shared" si="660"/>
        <v>0.14374218144993151</v>
      </c>
      <c r="I1596" s="2"/>
      <c r="J1596" s="2">
        <f t="shared" si="661"/>
        <v>0.41258116399594924</v>
      </c>
      <c r="K1596" s="2">
        <f t="shared" si="662"/>
        <v>0.55632334544588069</v>
      </c>
      <c r="L1596" s="2">
        <f t="shared" si="663"/>
        <v>1.9121939596116043E-2</v>
      </c>
      <c r="M1596" s="2">
        <f t="shared" si="664"/>
        <v>1.1973550962054026E-2</v>
      </c>
      <c r="N1596" s="1">
        <v>6926</v>
      </c>
      <c r="O1596" s="1">
        <v>9339</v>
      </c>
      <c r="P1596" s="1">
        <v>321</v>
      </c>
      <c r="Q1596" s="1">
        <v>70</v>
      </c>
      <c r="R1596" s="1">
        <v>91</v>
      </c>
      <c r="S1596" s="1">
        <v>31</v>
      </c>
      <c r="T1596" s="1">
        <v>9</v>
      </c>
      <c r="AG1596" s="7">
        <f>IF(Q1596&gt;0,RANK(Q1596,(N1596:P1596,Q1596:AE1596)),0)</f>
        <v>5</v>
      </c>
      <c r="AH1596" s="7">
        <f>IF(R1596&gt;0,RANK(R1596,(N1596:P1596,Q1596:AE1596)),0)</f>
        <v>4</v>
      </c>
      <c r="AI1596" s="7">
        <f>IF(T1596&gt;0,RANK(T1596,(N1596:P1596,Q1596:AE1596)),0)</f>
        <v>7</v>
      </c>
      <c r="AJ1596" s="7">
        <f>IF(S1596&gt;0,RANK(S1596,(N1596:P1596,Q1596:AE1596)),0)</f>
        <v>6</v>
      </c>
      <c r="AK1596" s="2">
        <f t="shared" si="665"/>
        <v>4.1698933698695421E-3</v>
      </c>
      <c r="AL1596" s="2">
        <f t="shared" si="666"/>
        <v>5.4208613808304044E-3</v>
      </c>
      <c r="AM1596" s="2">
        <f t="shared" si="667"/>
        <v>5.3612914755465544E-4</v>
      </c>
      <c r="AN1596" s="2">
        <f t="shared" si="668"/>
        <v>1.8466670637993685E-3</v>
      </c>
      <c r="AP1596" t="s">
        <v>2118</v>
      </c>
      <c r="AQ1596" t="s">
        <v>3270</v>
      </c>
      <c r="AR1596">
        <v>4</v>
      </c>
      <c r="AT1596" s="93" t="s">
        <v>855</v>
      </c>
      <c r="AU1596" s="92" t="s">
        <v>311</v>
      </c>
      <c r="AV1596" s="83" t="str">
        <f t="shared" si="669"/>
        <v>29101</v>
      </c>
      <c r="AX1596" s="7" t="s">
        <v>3753</v>
      </c>
    </row>
    <row r="1597" spans="1:50" hidden="1" outlineLevel="1">
      <c r="A1597" t="s">
        <v>736</v>
      </c>
      <c r="B1597" t="s">
        <v>3270</v>
      </c>
      <c r="C1597" s="1">
        <f t="shared" si="658"/>
        <v>2055</v>
      </c>
      <c r="D1597" s="7">
        <f>RANK(N1597,(N1597:P1597,Q1597:AE1597))</f>
        <v>2</v>
      </c>
      <c r="E1597" s="7">
        <f>RANK(O1597,(N1597:P1597,Q1597:AE1597))</f>
        <v>1</v>
      </c>
      <c r="F1597" s="7">
        <f>IF(P1597&gt;0,RANK(P1597,(N1597:P1597,Q1597:AE1597)),0)</f>
        <v>3</v>
      </c>
      <c r="G1597" s="1">
        <f t="shared" si="659"/>
        <v>439</v>
      </c>
      <c r="H1597" s="2">
        <f t="shared" si="660"/>
        <v>0.21362530413625305</v>
      </c>
      <c r="I1597" s="2"/>
      <c r="J1597" s="2">
        <f t="shared" si="661"/>
        <v>0.38296836982968369</v>
      </c>
      <c r="K1597" s="2">
        <f t="shared" si="662"/>
        <v>0.59659367396593677</v>
      </c>
      <c r="L1597" s="2">
        <f t="shared" si="663"/>
        <v>1.167883211678832E-2</v>
      </c>
      <c r="M1597" s="2">
        <f t="shared" si="664"/>
        <v>8.7591240875911722E-3</v>
      </c>
      <c r="N1597" s="1">
        <v>787</v>
      </c>
      <c r="O1597" s="1">
        <v>1226</v>
      </c>
      <c r="P1597" s="1">
        <v>24</v>
      </c>
      <c r="Q1597" s="1">
        <v>8</v>
      </c>
      <c r="R1597" s="1">
        <v>7</v>
      </c>
      <c r="S1597" s="1">
        <v>2</v>
      </c>
      <c r="T1597" s="1">
        <v>1</v>
      </c>
      <c r="AG1597" s="7">
        <f>IF(Q1597&gt;0,RANK(Q1597,(N1597:P1597,Q1597:AE1597)),0)</f>
        <v>4</v>
      </c>
      <c r="AH1597" s="7">
        <f>IF(R1597&gt;0,RANK(R1597,(N1597:P1597,Q1597:AE1597)),0)</f>
        <v>5</v>
      </c>
      <c r="AI1597" s="7">
        <f>IF(T1597&gt;0,RANK(T1597,(N1597:P1597,Q1597:AE1597)),0)</f>
        <v>7</v>
      </c>
      <c r="AJ1597" s="7">
        <f>IF(S1597&gt;0,RANK(S1597,(N1597:P1597,Q1597:AE1597)),0)</f>
        <v>6</v>
      </c>
      <c r="AK1597" s="2">
        <f t="shared" si="665"/>
        <v>3.8929440389294406E-3</v>
      </c>
      <c r="AL1597" s="2">
        <f t="shared" si="666"/>
        <v>3.4063260340632603E-3</v>
      </c>
      <c r="AM1597" s="2">
        <f t="shared" si="667"/>
        <v>4.8661800486618007E-4</v>
      </c>
      <c r="AN1597" s="2">
        <f t="shared" si="668"/>
        <v>9.7323600973236014E-4</v>
      </c>
      <c r="AP1597" t="s">
        <v>736</v>
      </c>
      <c r="AQ1597" t="s">
        <v>3270</v>
      </c>
      <c r="AR1597">
        <v>9</v>
      </c>
      <c r="AT1597" s="93" t="s">
        <v>855</v>
      </c>
      <c r="AU1597" s="92" t="s">
        <v>312</v>
      </c>
      <c r="AV1597" s="83" t="str">
        <f t="shared" si="669"/>
        <v>29103</v>
      </c>
      <c r="AX1597" s="7" t="s">
        <v>3753</v>
      </c>
    </row>
    <row r="1598" spans="1:50" hidden="1" outlineLevel="1">
      <c r="A1598" t="s">
        <v>921</v>
      </c>
      <c r="B1598" t="s">
        <v>3270</v>
      </c>
      <c r="C1598" s="1">
        <f t="shared" si="658"/>
        <v>13046</v>
      </c>
      <c r="D1598" s="7">
        <f>RANK(N1598,(N1598:P1598,Q1598:AE1598))</f>
        <v>2</v>
      </c>
      <c r="E1598" s="7">
        <f>RANK(O1598,(N1598:P1598,Q1598:AE1598))</f>
        <v>1</v>
      </c>
      <c r="F1598" s="7">
        <f>IF(P1598&gt;0,RANK(P1598,(N1598:P1598,Q1598:AE1598)),0)</f>
        <v>3</v>
      </c>
      <c r="G1598" s="1">
        <f t="shared" si="659"/>
        <v>4373</v>
      </c>
      <c r="H1598" s="2">
        <f t="shared" si="660"/>
        <v>0.33519852828453167</v>
      </c>
      <c r="I1598" s="2"/>
      <c r="J1598" s="2">
        <f t="shared" si="661"/>
        <v>0.32063467729572281</v>
      </c>
      <c r="K1598" s="2">
        <f t="shared" si="662"/>
        <v>0.65583320558025449</v>
      </c>
      <c r="L1598" s="2">
        <f t="shared" si="663"/>
        <v>1.0884562317951863E-2</v>
      </c>
      <c r="M1598" s="2">
        <f t="shared" si="664"/>
        <v>1.2647554806070837E-2</v>
      </c>
      <c r="N1598" s="1">
        <v>4183</v>
      </c>
      <c r="O1598" s="1">
        <v>8556</v>
      </c>
      <c r="P1598" s="1">
        <v>142</v>
      </c>
      <c r="Q1598" s="1">
        <v>106</v>
      </c>
      <c r="R1598" s="1">
        <v>25</v>
      </c>
      <c r="S1598" s="1">
        <v>28</v>
      </c>
      <c r="T1598" s="1">
        <v>6</v>
      </c>
      <c r="AG1598" s="7">
        <f>IF(Q1598&gt;0,RANK(Q1598,(N1598:P1598,Q1598:AE1598)),0)</f>
        <v>4</v>
      </c>
      <c r="AH1598" s="7">
        <f>IF(R1598&gt;0,RANK(R1598,(N1598:P1598,Q1598:AE1598)),0)</f>
        <v>6</v>
      </c>
      <c r="AI1598" s="7">
        <f>IF(T1598&gt;0,RANK(T1598,(N1598:P1598,Q1598:AE1598)),0)</f>
        <v>7</v>
      </c>
      <c r="AJ1598" s="7">
        <f>IF(S1598&gt;0,RANK(S1598,(N1598:P1598,Q1598:AE1598)),0)</f>
        <v>5</v>
      </c>
      <c r="AK1598" s="2">
        <f t="shared" si="665"/>
        <v>8.1250958148091374E-3</v>
      </c>
      <c r="AL1598" s="2">
        <f t="shared" si="666"/>
        <v>1.916296182738004E-3</v>
      </c>
      <c r="AM1598" s="2">
        <f t="shared" si="667"/>
        <v>4.5991108385712098E-4</v>
      </c>
      <c r="AN1598" s="2">
        <f t="shared" si="668"/>
        <v>2.1462517246665647E-3</v>
      </c>
      <c r="AP1598" t="s">
        <v>921</v>
      </c>
      <c r="AQ1598" t="s">
        <v>3270</v>
      </c>
      <c r="AR1598">
        <v>4</v>
      </c>
      <c r="AT1598" s="93" t="s">
        <v>855</v>
      </c>
      <c r="AU1598" s="92" t="s">
        <v>313</v>
      </c>
      <c r="AV1598" s="83" t="str">
        <f t="shared" si="669"/>
        <v>29105</v>
      </c>
      <c r="AX1598" s="7" t="s">
        <v>3753</v>
      </c>
    </row>
    <row r="1599" spans="1:50" hidden="1" outlineLevel="1">
      <c r="A1599" t="s">
        <v>763</v>
      </c>
      <c r="B1599" t="s">
        <v>3270</v>
      </c>
      <c r="C1599" s="1">
        <f t="shared" si="658"/>
        <v>14520</v>
      </c>
      <c r="D1599" s="7">
        <f>RANK(N1599,(N1599:P1599,Q1599:AE1599))</f>
        <v>2</v>
      </c>
      <c r="E1599" s="7">
        <f>RANK(O1599,(N1599:P1599,Q1599:AE1599))</f>
        <v>1</v>
      </c>
      <c r="F1599" s="7">
        <f>IF(P1599&gt;0,RANK(P1599,(N1599:P1599,Q1599:AE1599)),0)</f>
        <v>3</v>
      </c>
      <c r="G1599" s="1">
        <f t="shared" si="659"/>
        <v>1506</v>
      </c>
      <c r="H1599" s="2">
        <f t="shared" si="660"/>
        <v>0.10371900826446281</v>
      </c>
      <c r="I1599" s="2"/>
      <c r="J1599" s="2">
        <f t="shared" si="661"/>
        <v>0.43684573002754823</v>
      </c>
      <c r="K1599" s="2">
        <f t="shared" si="662"/>
        <v>0.54056473829201102</v>
      </c>
      <c r="L1599" s="2">
        <f t="shared" si="663"/>
        <v>1.4118457300275482E-2</v>
      </c>
      <c r="M1599" s="2">
        <f t="shared" si="664"/>
        <v>8.4710743801652728E-3</v>
      </c>
      <c r="N1599" s="1">
        <v>6343</v>
      </c>
      <c r="O1599" s="1">
        <v>7849</v>
      </c>
      <c r="P1599" s="1">
        <v>205</v>
      </c>
      <c r="Q1599" s="1">
        <v>69</v>
      </c>
      <c r="R1599" s="1">
        <v>39</v>
      </c>
      <c r="S1599" s="1">
        <v>9</v>
      </c>
      <c r="T1599" s="1">
        <v>6</v>
      </c>
      <c r="AG1599" s="7">
        <f>IF(Q1599&gt;0,RANK(Q1599,(N1599:P1599,Q1599:AE1599)),0)</f>
        <v>4</v>
      </c>
      <c r="AH1599" s="7">
        <f>IF(R1599&gt;0,RANK(R1599,(N1599:P1599,Q1599:AE1599)),0)</f>
        <v>5</v>
      </c>
      <c r="AI1599" s="7">
        <f>IF(T1599&gt;0,RANK(T1599,(N1599:P1599,Q1599:AE1599)),0)</f>
        <v>7</v>
      </c>
      <c r="AJ1599" s="7">
        <f>IF(S1599&gt;0,RANK(S1599,(N1599:P1599,Q1599:AE1599)),0)</f>
        <v>6</v>
      </c>
      <c r="AK1599" s="2">
        <f t="shared" si="665"/>
        <v>4.752066115702479E-3</v>
      </c>
      <c r="AL1599" s="2">
        <f t="shared" si="666"/>
        <v>2.6859504132231405E-3</v>
      </c>
      <c r="AM1599" s="2">
        <f t="shared" si="667"/>
        <v>4.1322314049586776E-4</v>
      </c>
      <c r="AN1599" s="2">
        <f t="shared" si="668"/>
        <v>6.1983471074380169E-4</v>
      </c>
      <c r="AP1599" t="s">
        <v>763</v>
      </c>
      <c r="AQ1599" t="s">
        <v>3270</v>
      </c>
      <c r="AR1599">
        <v>4</v>
      </c>
      <c r="AT1599" s="93" t="s">
        <v>855</v>
      </c>
      <c r="AU1599" s="92" t="s">
        <v>314</v>
      </c>
      <c r="AV1599" s="83" t="str">
        <f t="shared" si="669"/>
        <v>29107</v>
      </c>
      <c r="AX1599" s="7" t="s">
        <v>3753</v>
      </c>
    </row>
    <row r="1600" spans="1:50" hidden="1" outlineLevel="1">
      <c r="A1600" t="s">
        <v>3054</v>
      </c>
      <c r="B1600" t="s">
        <v>3270</v>
      </c>
      <c r="C1600" s="1">
        <f t="shared" si="658"/>
        <v>12903</v>
      </c>
      <c r="D1600" s="7">
        <f>RANK(N1600,(N1600:P1600,Q1600:AE1600))</f>
        <v>2</v>
      </c>
      <c r="E1600" s="7">
        <f>RANK(O1600,(N1600:P1600,Q1600:AE1600))</f>
        <v>1</v>
      </c>
      <c r="F1600" s="7">
        <f>IF(P1600&gt;0,RANK(P1600,(N1600:P1600,Q1600:AE1600)),0)</f>
        <v>3</v>
      </c>
      <c r="G1600" s="1">
        <f t="shared" si="659"/>
        <v>4070</v>
      </c>
      <c r="H1600" s="2">
        <f t="shared" si="660"/>
        <v>0.3154305200341006</v>
      </c>
      <c r="I1600" s="2"/>
      <c r="J1600" s="2">
        <f t="shared" si="661"/>
        <v>0.32821824381926684</v>
      </c>
      <c r="K1600" s="2">
        <f t="shared" si="662"/>
        <v>0.64364876385336744</v>
      </c>
      <c r="L1600" s="2">
        <f t="shared" si="663"/>
        <v>1.3717740060451058E-2</v>
      </c>
      <c r="M1600" s="2">
        <f t="shared" si="664"/>
        <v>1.44152522669146E-2</v>
      </c>
      <c r="N1600" s="1">
        <v>4235</v>
      </c>
      <c r="O1600" s="1">
        <v>8305</v>
      </c>
      <c r="P1600" s="1">
        <v>177</v>
      </c>
      <c r="Q1600" s="1">
        <v>118</v>
      </c>
      <c r="R1600" s="1">
        <v>37</v>
      </c>
      <c r="S1600" s="1">
        <v>22</v>
      </c>
      <c r="T1600" s="1">
        <v>9</v>
      </c>
      <c r="AG1600" s="7">
        <f>IF(Q1600&gt;0,RANK(Q1600,(N1600:P1600,Q1600:AE1600)),0)</f>
        <v>4</v>
      </c>
      <c r="AH1600" s="7">
        <f>IF(R1600&gt;0,RANK(R1600,(N1600:P1600,Q1600:AE1600)),0)</f>
        <v>5</v>
      </c>
      <c r="AI1600" s="7">
        <f>IF(T1600&gt;0,RANK(T1600,(N1600:P1600,Q1600:AE1600)),0)</f>
        <v>7</v>
      </c>
      <c r="AJ1600" s="7">
        <f>IF(S1600&gt;0,RANK(S1600,(N1600:P1600,Q1600:AE1600)),0)</f>
        <v>6</v>
      </c>
      <c r="AK1600" s="2">
        <f t="shared" si="665"/>
        <v>9.1451600403007049E-3</v>
      </c>
      <c r="AL1600" s="2">
        <f t="shared" si="666"/>
        <v>2.8675501821281871E-3</v>
      </c>
      <c r="AM1600" s="2">
        <f t="shared" si="667"/>
        <v>6.9751220646361309E-4</v>
      </c>
      <c r="AN1600" s="2">
        <f t="shared" si="668"/>
        <v>1.7050298380221654E-3</v>
      </c>
      <c r="AP1600" t="s">
        <v>3054</v>
      </c>
      <c r="AQ1600" t="s">
        <v>3270</v>
      </c>
      <c r="AR1600">
        <v>7</v>
      </c>
      <c r="AT1600" s="93" t="s">
        <v>855</v>
      </c>
      <c r="AU1600" s="92" t="s">
        <v>315</v>
      </c>
      <c r="AV1600" s="83" t="str">
        <f t="shared" si="669"/>
        <v>29109</v>
      </c>
      <c r="AX1600" s="7" t="s">
        <v>3753</v>
      </c>
    </row>
    <row r="1601" spans="1:50" hidden="1" outlineLevel="1">
      <c r="A1601" t="s">
        <v>3216</v>
      </c>
      <c r="B1601" t="s">
        <v>3270</v>
      </c>
      <c r="C1601" s="1">
        <f t="shared" si="658"/>
        <v>4484</v>
      </c>
      <c r="D1601" s="7">
        <f>RANK(N1601,(N1601:P1601,Q1601:AE1601))</f>
        <v>2</v>
      </c>
      <c r="E1601" s="7">
        <f>RANK(O1601,(N1601:P1601,Q1601:AE1601))</f>
        <v>1</v>
      </c>
      <c r="F1601" s="7">
        <f>IF(P1601&gt;0,RANK(P1601,(N1601:P1601,Q1601:AE1601)),0)</f>
        <v>3</v>
      </c>
      <c r="G1601" s="1">
        <f t="shared" si="659"/>
        <v>365</v>
      </c>
      <c r="H1601" s="2">
        <f t="shared" si="660"/>
        <v>8.1400535236396079E-2</v>
      </c>
      <c r="I1601" s="2"/>
      <c r="J1601" s="2">
        <f t="shared" si="661"/>
        <v>0.45115967885816233</v>
      </c>
      <c r="K1601" s="2">
        <f t="shared" si="662"/>
        <v>0.53256021409455845</v>
      </c>
      <c r="L1601" s="2">
        <f t="shared" si="663"/>
        <v>7.5825156110615518E-3</v>
      </c>
      <c r="M1601" s="2">
        <f t="shared" si="664"/>
        <v>8.6975914362176724E-3</v>
      </c>
      <c r="N1601" s="1">
        <v>2023</v>
      </c>
      <c r="O1601" s="1">
        <v>2388</v>
      </c>
      <c r="P1601" s="1">
        <v>34</v>
      </c>
      <c r="Q1601" s="1">
        <v>25</v>
      </c>
      <c r="R1601" s="1">
        <v>7</v>
      </c>
      <c r="S1601" s="1">
        <v>2</v>
      </c>
      <c r="T1601" s="1">
        <v>5</v>
      </c>
      <c r="AG1601" s="7">
        <f>IF(Q1601&gt;0,RANK(Q1601,(N1601:P1601,Q1601:AE1601)),0)</f>
        <v>4</v>
      </c>
      <c r="AH1601" s="7">
        <f>IF(R1601&gt;0,RANK(R1601,(N1601:P1601,Q1601:AE1601)),0)</f>
        <v>5</v>
      </c>
      <c r="AI1601" s="7">
        <f>IF(T1601&gt;0,RANK(T1601,(N1601:P1601,Q1601:AE1601)),0)</f>
        <v>6</v>
      </c>
      <c r="AJ1601" s="7">
        <f>IF(S1601&gt;0,RANK(S1601,(N1601:P1601,Q1601:AE1601)),0)</f>
        <v>7</v>
      </c>
      <c r="AK1601" s="2">
        <f t="shared" si="665"/>
        <v>5.5753791257805527E-3</v>
      </c>
      <c r="AL1601" s="2">
        <f t="shared" si="666"/>
        <v>1.5611061552185548E-3</v>
      </c>
      <c r="AM1601" s="2">
        <f t="shared" si="667"/>
        <v>1.1150758251561106E-3</v>
      </c>
      <c r="AN1601" s="2">
        <f t="shared" si="668"/>
        <v>4.4603033006244426E-4</v>
      </c>
      <c r="AP1601" t="s">
        <v>3216</v>
      </c>
      <c r="AQ1601" t="s">
        <v>3270</v>
      </c>
      <c r="AR1601">
        <v>9</v>
      </c>
      <c r="AT1601" s="93" t="s">
        <v>855</v>
      </c>
      <c r="AU1601" s="92" t="s">
        <v>316</v>
      </c>
      <c r="AV1601" s="83" t="str">
        <f t="shared" si="669"/>
        <v>29111</v>
      </c>
      <c r="AX1601" s="7" t="s">
        <v>3753</v>
      </c>
    </row>
    <row r="1602" spans="1:50" hidden="1" outlineLevel="1">
      <c r="A1602" t="s">
        <v>2054</v>
      </c>
      <c r="B1602" t="s">
        <v>3270</v>
      </c>
      <c r="C1602" s="1">
        <f t="shared" si="658"/>
        <v>15913</v>
      </c>
      <c r="D1602" s="7">
        <f>RANK(N1602,(N1602:P1602,Q1602:AE1602))</f>
        <v>2</v>
      </c>
      <c r="E1602" s="7">
        <f>RANK(O1602,(N1602:P1602,Q1602:AE1602))</f>
        <v>1</v>
      </c>
      <c r="F1602" s="7">
        <f>IF(P1602&gt;0,RANK(P1602,(N1602:P1602,Q1602:AE1602)),0)</f>
        <v>3</v>
      </c>
      <c r="G1602" s="1">
        <f t="shared" si="659"/>
        <v>1588</v>
      </c>
      <c r="H1602" s="2">
        <f t="shared" si="660"/>
        <v>9.9792622384214158E-2</v>
      </c>
      <c r="I1602" s="2"/>
      <c r="J1602" s="2">
        <f t="shared" si="661"/>
        <v>0.43744108590460629</v>
      </c>
      <c r="K1602" s="2">
        <f t="shared" si="662"/>
        <v>0.53723370828882044</v>
      </c>
      <c r="L1602" s="2">
        <f t="shared" si="663"/>
        <v>1.4076541192735499E-2</v>
      </c>
      <c r="M1602" s="2">
        <f t="shared" si="664"/>
        <v>1.1248664613837771E-2</v>
      </c>
      <c r="N1602" s="1">
        <v>6961</v>
      </c>
      <c r="O1602" s="1">
        <v>8549</v>
      </c>
      <c r="P1602" s="1">
        <v>224</v>
      </c>
      <c r="Q1602" s="1">
        <v>89</v>
      </c>
      <c r="R1602" s="1">
        <v>66</v>
      </c>
      <c r="S1602" s="1">
        <v>18</v>
      </c>
      <c r="T1602" s="1">
        <v>6</v>
      </c>
      <c r="AG1602" s="7">
        <f>IF(Q1602&gt;0,RANK(Q1602,(N1602:P1602,Q1602:AE1602)),0)</f>
        <v>4</v>
      </c>
      <c r="AH1602" s="7">
        <f>IF(R1602&gt;0,RANK(R1602,(N1602:P1602,Q1602:AE1602)),0)</f>
        <v>5</v>
      </c>
      <c r="AI1602" s="7">
        <f>IF(T1602&gt;0,RANK(T1602,(N1602:P1602,Q1602:AE1602)),0)</f>
        <v>7</v>
      </c>
      <c r="AJ1602" s="7">
        <f>IF(S1602&gt;0,RANK(S1602,(N1602:P1602,Q1602:AE1602)),0)</f>
        <v>6</v>
      </c>
      <c r="AK1602" s="2">
        <f t="shared" si="665"/>
        <v>5.5929114560422299E-3</v>
      </c>
      <c r="AL1602" s="2">
        <f t="shared" si="666"/>
        <v>4.1475523157167094E-3</v>
      </c>
      <c r="AM1602" s="2">
        <f t="shared" si="667"/>
        <v>3.7705021051970088E-4</v>
      </c>
      <c r="AN1602" s="2">
        <f t="shared" si="668"/>
        <v>1.1311506315591026E-3</v>
      </c>
      <c r="AP1602" t="s">
        <v>2054</v>
      </c>
      <c r="AQ1602" t="s">
        <v>3270</v>
      </c>
      <c r="AR1602">
        <v>9</v>
      </c>
      <c r="AT1602" s="93" t="s">
        <v>855</v>
      </c>
      <c r="AU1602" s="92" t="s">
        <v>317</v>
      </c>
      <c r="AV1602" s="83" t="str">
        <f t="shared" si="669"/>
        <v>29113</v>
      </c>
      <c r="AX1602" s="7" t="s">
        <v>3753</v>
      </c>
    </row>
    <row r="1603" spans="1:50" hidden="1" outlineLevel="1">
      <c r="A1603" t="s">
        <v>3285</v>
      </c>
      <c r="B1603" t="s">
        <v>3270</v>
      </c>
      <c r="C1603" s="1">
        <f t="shared" si="658"/>
        <v>6010</v>
      </c>
      <c r="D1603" s="7">
        <f>RANK(N1603,(N1603:P1603,Q1603:AE1603))</f>
        <v>2</v>
      </c>
      <c r="E1603" s="7">
        <f>RANK(O1603,(N1603:P1603,Q1603:AE1603))</f>
        <v>1</v>
      </c>
      <c r="F1603" s="7">
        <f>IF(P1603&gt;0,RANK(P1603,(N1603:P1603,Q1603:AE1603)),0)</f>
        <v>3</v>
      </c>
      <c r="G1603" s="1">
        <f t="shared" si="659"/>
        <v>600</v>
      </c>
      <c r="H1603" s="2">
        <f t="shared" si="660"/>
        <v>9.9833610648918464E-2</v>
      </c>
      <c r="I1603" s="2"/>
      <c r="J1603" s="2">
        <f t="shared" si="661"/>
        <v>0.44026622296173046</v>
      </c>
      <c r="K1603" s="2">
        <f t="shared" si="662"/>
        <v>0.54009983361064895</v>
      </c>
      <c r="L1603" s="2">
        <f t="shared" si="663"/>
        <v>1.0981697171381031E-2</v>
      </c>
      <c r="M1603" s="2">
        <f t="shared" si="664"/>
        <v>8.6522462562395614E-3</v>
      </c>
      <c r="N1603" s="1">
        <v>2646</v>
      </c>
      <c r="O1603" s="1">
        <v>3246</v>
      </c>
      <c r="P1603" s="1">
        <v>66</v>
      </c>
      <c r="Q1603" s="1">
        <v>29</v>
      </c>
      <c r="R1603" s="1">
        <v>14</v>
      </c>
      <c r="S1603" s="1">
        <v>5</v>
      </c>
      <c r="T1603" s="1">
        <v>4</v>
      </c>
      <c r="AG1603" s="7">
        <f>IF(Q1603&gt;0,RANK(Q1603,(N1603:P1603,Q1603:AE1603)),0)</f>
        <v>4</v>
      </c>
      <c r="AH1603" s="7">
        <f>IF(R1603&gt;0,RANK(R1603,(N1603:P1603,Q1603:AE1603)),0)</f>
        <v>5</v>
      </c>
      <c r="AI1603" s="7">
        <f>IF(T1603&gt;0,RANK(T1603,(N1603:P1603,Q1603:AE1603)),0)</f>
        <v>7</v>
      </c>
      <c r="AJ1603" s="7">
        <f>IF(S1603&gt;0,RANK(S1603,(N1603:P1603,Q1603:AE1603)),0)</f>
        <v>6</v>
      </c>
      <c r="AK1603" s="2">
        <f t="shared" si="665"/>
        <v>4.8252911813643929E-3</v>
      </c>
      <c r="AL1603" s="2">
        <f t="shared" si="666"/>
        <v>2.3294509151414308E-3</v>
      </c>
      <c r="AM1603" s="2">
        <f t="shared" si="667"/>
        <v>6.6555740432612314E-4</v>
      </c>
      <c r="AN1603" s="2">
        <f t="shared" si="668"/>
        <v>8.3194675540765393E-4</v>
      </c>
      <c r="AP1603" t="s">
        <v>3285</v>
      </c>
      <c r="AQ1603" t="s">
        <v>3270</v>
      </c>
      <c r="AR1603">
        <v>6</v>
      </c>
      <c r="AT1603" s="93" t="s">
        <v>855</v>
      </c>
      <c r="AU1603" s="92" t="s">
        <v>318</v>
      </c>
      <c r="AV1603" s="83" t="str">
        <f t="shared" si="669"/>
        <v>29115</v>
      </c>
      <c r="AX1603" s="7" t="s">
        <v>3753</v>
      </c>
    </row>
    <row r="1604" spans="1:50" hidden="1" outlineLevel="1">
      <c r="A1604" t="s">
        <v>2656</v>
      </c>
      <c r="B1604" t="s">
        <v>3270</v>
      </c>
      <c r="C1604" s="1">
        <f t="shared" si="658"/>
        <v>6276</v>
      </c>
      <c r="D1604" s="7">
        <f>RANK(N1604,(N1604:P1604,Q1604:AE1604))</f>
        <v>2</v>
      </c>
      <c r="E1604" s="7">
        <f>RANK(O1604,(N1604:P1604,Q1604:AE1604))</f>
        <v>1</v>
      </c>
      <c r="F1604" s="7">
        <f>IF(P1604&gt;0,RANK(P1604,(N1604:P1604,Q1604:AE1604)),0)</f>
        <v>3</v>
      </c>
      <c r="G1604" s="1">
        <f t="shared" si="659"/>
        <v>1284</v>
      </c>
      <c r="H1604" s="2">
        <f t="shared" si="660"/>
        <v>0.2045889101338432</v>
      </c>
      <c r="I1604" s="2"/>
      <c r="J1604" s="2">
        <f t="shared" si="661"/>
        <v>0.38639260675589548</v>
      </c>
      <c r="K1604" s="2">
        <f t="shared" si="662"/>
        <v>0.59098151688973866</v>
      </c>
      <c r="L1604" s="2">
        <f t="shared" si="663"/>
        <v>1.5615041427660931E-2</v>
      </c>
      <c r="M1604" s="2">
        <f t="shared" si="664"/>
        <v>7.0108349267049286E-3</v>
      </c>
      <c r="N1604" s="1">
        <v>2425</v>
      </c>
      <c r="O1604" s="1">
        <v>3709</v>
      </c>
      <c r="P1604" s="1">
        <v>98</v>
      </c>
      <c r="Q1604" s="1">
        <v>22</v>
      </c>
      <c r="R1604" s="1">
        <v>14</v>
      </c>
      <c r="S1604" s="1">
        <v>5</v>
      </c>
      <c r="T1604" s="1">
        <v>3</v>
      </c>
      <c r="AG1604" s="7">
        <f>IF(Q1604&gt;0,RANK(Q1604,(N1604:P1604,Q1604:AE1604)),0)</f>
        <v>4</v>
      </c>
      <c r="AH1604" s="7">
        <f>IF(R1604&gt;0,RANK(R1604,(N1604:P1604,Q1604:AE1604)),0)</f>
        <v>5</v>
      </c>
      <c r="AI1604" s="7">
        <f>IF(T1604&gt;0,RANK(T1604,(N1604:P1604,Q1604:AE1604)),0)</f>
        <v>7</v>
      </c>
      <c r="AJ1604" s="7">
        <f>IF(S1604&gt;0,RANK(S1604,(N1604:P1604,Q1604:AE1604)),0)</f>
        <v>6</v>
      </c>
      <c r="AK1604" s="2">
        <f t="shared" si="665"/>
        <v>3.5054174633524539E-3</v>
      </c>
      <c r="AL1604" s="2">
        <f t="shared" si="666"/>
        <v>2.2307202039515616E-3</v>
      </c>
      <c r="AM1604" s="2">
        <f t="shared" si="667"/>
        <v>4.7801147227533459E-4</v>
      </c>
      <c r="AN1604" s="2">
        <f t="shared" si="668"/>
        <v>7.9668578712555765E-4</v>
      </c>
      <c r="AP1604" t="s">
        <v>2656</v>
      </c>
      <c r="AQ1604" t="s">
        <v>3270</v>
      </c>
      <c r="AR1604">
        <v>6</v>
      </c>
      <c r="AT1604" s="93" t="s">
        <v>855</v>
      </c>
      <c r="AU1604" s="92" t="s">
        <v>319</v>
      </c>
      <c r="AV1604" s="83" t="str">
        <f t="shared" si="669"/>
        <v>29117</v>
      </c>
      <c r="AX1604" s="7" t="s">
        <v>3753</v>
      </c>
    </row>
    <row r="1605" spans="1:50" hidden="1" outlineLevel="1">
      <c r="A1605" t="s">
        <v>3143</v>
      </c>
      <c r="B1605" t="s">
        <v>3270</v>
      </c>
      <c r="C1605" s="1">
        <f t="shared" si="658"/>
        <v>6529</v>
      </c>
      <c r="D1605" s="7">
        <f>RANK(N1605,(N1605:P1605,Q1605:AE1605))</f>
        <v>2</v>
      </c>
      <c r="E1605" s="7">
        <f>RANK(O1605,(N1605:P1605,Q1605:AE1605))</f>
        <v>1</v>
      </c>
      <c r="F1605" s="7">
        <f>IF(P1605&gt;0,RANK(P1605,(N1605:P1605,Q1605:AE1605)),0)</f>
        <v>3</v>
      </c>
      <c r="G1605" s="1">
        <f t="shared" si="659"/>
        <v>2594</v>
      </c>
      <c r="H1605" s="2">
        <f t="shared" si="660"/>
        <v>0.39730433450758157</v>
      </c>
      <c r="I1605" s="2"/>
      <c r="J1605" s="2">
        <f t="shared" si="661"/>
        <v>0.28580180732118243</v>
      </c>
      <c r="K1605" s="2">
        <f t="shared" si="662"/>
        <v>0.68310614182876395</v>
      </c>
      <c r="L1605" s="2">
        <f t="shared" si="663"/>
        <v>1.6388420891407567E-2</v>
      </c>
      <c r="M1605" s="2">
        <f t="shared" si="664"/>
        <v>1.4703629958646054E-2</v>
      </c>
      <c r="N1605" s="1">
        <v>1866</v>
      </c>
      <c r="O1605" s="1">
        <v>4460</v>
      </c>
      <c r="P1605" s="1">
        <v>107</v>
      </c>
      <c r="Q1605" s="1">
        <v>53</v>
      </c>
      <c r="R1605" s="1">
        <v>24</v>
      </c>
      <c r="S1605" s="1">
        <v>14</v>
      </c>
      <c r="T1605" s="1">
        <v>5</v>
      </c>
      <c r="AG1605" s="7">
        <f>IF(Q1605&gt;0,RANK(Q1605,(N1605:P1605,Q1605:AE1605)),0)</f>
        <v>4</v>
      </c>
      <c r="AH1605" s="7">
        <f>IF(R1605&gt;0,RANK(R1605,(N1605:P1605,Q1605:AE1605)),0)</f>
        <v>5</v>
      </c>
      <c r="AI1605" s="7">
        <f>IF(T1605&gt;0,RANK(T1605,(N1605:P1605,Q1605:AE1605)),0)</f>
        <v>7</v>
      </c>
      <c r="AJ1605" s="7">
        <f>IF(S1605&gt;0,RANK(S1605,(N1605:P1605,Q1605:AE1605)),0)</f>
        <v>6</v>
      </c>
      <c r="AK1605" s="2">
        <f t="shared" si="665"/>
        <v>8.1176290396691685E-3</v>
      </c>
      <c r="AL1605" s="2">
        <f t="shared" si="666"/>
        <v>3.6759074896615101E-3</v>
      </c>
      <c r="AM1605" s="2">
        <f t="shared" si="667"/>
        <v>7.6581406034614797E-4</v>
      </c>
      <c r="AN1605" s="2">
        <f t="shared" si="668"/>
        <v>2.1442793689692144E-3</v>
      </c>
      <c r="AP1605" t="s">
        <v>3143</v>
      </c>
      <c r="AQ1605" t="s">
        <v>3270</v>
      </c>
      <c r="AR1605">
        <v>7</v>
      </c>
      <c r="AT1605" s="93" t="s">
        <v>855</v>
      </c>
      <c r="AU1605" s="92" t="s">
        <v>247</v>
      </c>
      <c r="AV1605" s="83" t="str">
        <f t="shared" si="669"/>
        <v>29119</v>
      </c>
      <c r="AX1605" s="7" t="s">
        <v>3753</v>
      </c>
    </row>
    <row r="1606" spans="1:50" hidden="1" outlineLevel="1">
      <c r="A1606" t="s">
        <v>1919</v>
      </c>
      <c r="B1606" t="s">
        <v>3270</v>
      </c>
      <c r="C1606" s="1">
        <f t="shared" si="658"/>
        <v>7175</v>
      </c>
      <c r="D1606" s="7">
        <f>RANK(N1606,(N1606:P1606,Q1606:AE1606))</f>
        <v>2</v>
      </c>
      <c r="E1606" s="7">
        <f>RANK(O1606,(N1606:P1606,Q1606:AE1606))</f>
        <v>1</v>
      </c>
      <c r="F1606" s="7">
        <f>IF(P1606&gt;0,RANK(P1606,(N1606:P1606,Q1606:AE1606)),0)</f>
        <v>3</v>
      </c>
      <c r="G1606" s="1">
        <f t="shared" si="659"/>
        <v>1415</v>
      </c>
      <c r="H1606" s="2">
        <f t="shared" si="660"/>
        <v>0.19721254355400697</v>
      </c>
      <c r="I1606" s="2"/>
      <c r="J1606" s="2">
        <f t="shared" si="661"/>
        <v>0.39261324041811846</v>
      </c>
      <c r="K1606" s="2">
        <f t="shared" si="662"/>
        <v>0.58982578397212548</v>
      </c>
      <c r="L1606" s="2">
        <f t="shared" si="663"/>
        <v>1.0452961672473868E-2</v>
      </c>
      <c r="M1606" s="2">
        <f t="shared" si="664"/>
        <v>7.1080139372822447E-3</v>
      </c>
      <c r="N1606" s="1">
        <v>2817</v>
      </c>
      <c r="O1606" s="1">
        <v>4232</v>
      </c>
      <c r="P1606" s="1">
        <v>75</v>
      </c>
      <c r="Q1606" s="1">
        <v>33</v>
      </c>
      <c r="R1606" s="1">
        <v>13</v>
      </c>
      <c r="S1606" s="1">
        <v>3</v>
      </c>
      <c r="T1606" s="1">
        <v>2</v>
      </c>
      <c r="AG1606" s="7">
        <f>IF(Q1606&gt;0,RANK(Q1606,(N1606:P1606,Q1606:AE1606)),0)</f>
        <v>4</v>
      </c>
      <c r="AH1606" s="7">
        <f>IF(R1606&gt;0,RANK(R1606,(N1606:P1606,Q1606:AE1606)),0)</f>
        <v>5</v>
      </c>
      <c r="AI1606" s="7">
        <f>IF(T1606&gt;0,RANK(T1606,(N1606:P1606,Q1606:AE1606)),0)</f>
        <v>7</v>
      </c>
      <c r="AJ1606" s="7">
        <f>IF(S1606&gt;0,RANK(S1606,(N1606:P1606,Q1606:AE1606)),0)</f>
        <v>6</v>
      </c>
      <c r="AK1606" s="2">
        <f t="shared" si="665"/>
        <v>4.5993031358885017E-3</v>
      </c>
      <c r="AL1606" s="2">
        <f t="shared" si="666"/>
        <v>1.8118466898954704E-3</v>
      </c>
      <c r="AM1606" s="2">
        <f t="shared" si="667"/>
        <v>2.7874564459930314E-4</v>
      </c>
      <c r="AN1606" s="2">
        <f t="shared" si="668"/>
        <v>4.181184668989547E-4</v>
      </c>
      <c r="AP1606" t="s">
        <v>1919</v>
      </c>
      <c r="AQ1606" t="s">
        <v>3270</v>
      </c>
      <c r="AR1606">
        <v>9</v>
      </c>
      <c r="AT1606" s="93" t="s">
        <v>855</v>
      </c>
      <c r="AU1606" s="92" t="s">
        <v>248</v>
      </c>
      <c r="AV1606" s="83" t="str">
        <f t="shared" si="669"/>
        <v>29121</v>
      </c>
      <c r="AX1606" s="7" t="s">
        <v>3753</v>
      </c>
    </row>
    <row r="1607" spans="1:50" hidden="1" outlineLevel="1">
      <c r="A1607" t="s">
        <v>1920</v>
      </c>
      <c r="B1607" t="s">
        <v>3270</v>
      </c>
      <c r="C1607" s="1">
        <f t="shared" si="658"/>
        <v>4373</v>
      </c>
      <c r="D1607" s="7">
        <f>RANK(N1607,(N1607:P1607,Q1607:AE1607))</f>
        <v>2</v>
      </c>
      <c r="E1607" s="7">
        <f>RANK(O1607,(N1607:P1607,Q1607:AE1607))</f>
        <v>1</v>
      </c>
      <c r="F1607" s="7">
        <f>IF(P1607&gt;0,RANK(P1607,(N1607:P1607,Q1607:AE1607)),0)</f>
        <v>3</v>
      </c>
      <c r="G1607" s="1">
        <f t="shared" si="659"/>
        <v>632</v>
      </c>
      <c r="H1607" s="2">
        <f t="shared" si="660"/>
        <v>0.14452321061056483</v>
      </c>
      <c r="I1607" s="2"/>
      <c r="J1607" s="2">
        <f t="shared" si="661"/>
        <v>0.41801966613308938</v>
      </c>
      <c r="K1607" s="2">
        <f t="shared" si="662"/>
        <v>0.56254287674365422</v>
      </c>
      <c r="L1607" s="2">
        <f t="shared" si="663"/>
        <v>9.6043905785501947E-3</v>
      </c>
      <c r="M1607" s="2">
        <f t="shared" si="664"/>
        <v>9.8330665447062017E-3</v>
      </c>
      <c r="N1607" s="1">
        <v>1828</v>
      </c>
      <c r="O1607" s="1">
        <v>2460</v>
      </c>
      <c r="P1607" s="1">
        <v>42</v>
      </c>
      <c r="Q1607" s="1">
        <v>27</v>
      </c>
      <c r="R1607" s="1">
        <v>9</v>
      </c>
      <c r="S1607" s="1">
        <v>6</v>
      </c>
      <c r="T1607" s="1">
        <v>1</v>
      </c>
      <c r="AG1607" s="7">
        <f>IF(Q1607&gt;0,RANK(Q1607,(N1607:P1607,Q1607:AE1607)),0)</f>
        <v>4</v>
      </c>
      <c r="AH1607" s="7">
        <f>IF(R1607&gt;0,RANK(R1607,(N1607:P1607,Q1607:AE1607)),0)</f>
        <v>5</v>
      </c>
      <c r="AI1607" s="7">
        <f>IF(T1607&gt;0,RANK(T1607,(N1607:P1607,Q1607:AE1607)),0)</f>
        <v>7</v>
      </c>
      <c r="AJ1607" s="7">
        <f>IF(S1607&gt;0,RANK(S1607,(N1607:P1607,Q1607:AE1607)),0)</f>
        <v>6</v>
      </c>
      <c r="AK1607" s="2">
        <f t="shared" si="665"/>
        <v>6.1742510862108392E-3</v>
      </c>
      <c r="AL1607" s="2">
        <f t="shared" si="666"/>
        <v>2.0580836954036132E-3</v>
      </c>
      <c r="AM1607" s="2">
        <f t="shared" si="667"/>
        <v>2.2867596615595701E-4</v>
      </c>
      <c r="AN1607" s="2">
        <f t="shared" si="668"/>
        <v>1.3720557969357421E-3</v>
      </c>
      <c r="AP1607" t="s">
        <v>1920</v>
      </c>
      <c r="AQ1607" t="s">
        <v>3270</v>
      </c>
      <c r="AR1607">
        <v>8</v>
      </c>
      <c r="AT1607" s="93" t="s">
        <v>855</v>
      </c>
      <c r="AU1607" s="92" t="s">
        <v>639</v>
      </c>
      <c r="AV1607" s="83" t="str">
        <f t="shared" si="669"/>
        <v>29123</v>
      </c>
      <c r="AX1607" s="7" t="s">
        <v>3753</v>
      </c>
    </row>
    <row r="1608" spans="1:50" hidden="1" outlineLevel="1">
      <c r="A1608" t="s">
        <v>3094</v>
      </c>
      <c r="B1608" t="s">
        <v>3270</v>
      </c>
      <c r="C1608" s="1">
        <f t="shared" si="658"/>
        <v>3854</v>
      </c>
      <c r="D1608" s="7">
        <f>RANK(N1608,(N1608:P1608,Q1608:AE1608))</f>
        <v>2</v>
      </c>
      <c r="E1608" s="7">
        <f>RANK(O1608,(N1608:P1608,Q1608:AE1608))</f>
        <v>1</v>
      </c>
      <c r="F1608" s="7">
        <f>IF(P1608&gt;0,RANK(P1608,(N1608:P1608,Q1608:AE1608)),0)</f>
        <v>3</v>
      </c>
      <c r="G1608" s="1">
        <f t="shared" si="659"/>
        <v>662</v>
      </c>
      <c r="H1608" s="2">
        <f t="shared" si="660"/>
        <v>0.17176959003632589</v>
      </c>
      <c r="I1608" s="2"/>
      <c r="J1608" s="2">
        <f t="shared" si="661"/>
        <v>0.40321743642968344</v>
      </c>
      <c r="K1608" s="2">
        <f t="shared" si="662"/>
        <v>0.5749870264660093</v>
      </c>
      <c r="L1608" s="2">
        <f t="shared" si="663"/>
        <v>8.3030617540217951E-3</v>
      </c>
      <c r="M1608" s="2">
        <f t="shared" si="664"/>
        <v>1.3492475350285466E-2</v>
      </c>
      <c r="N1608" s="1">
        <v>1554</v>
      </c>
      <c r="O1608" s="1">
        <v>2216</v>
      </c>
      <c r="P1608" s="1">
        <v>32</v>
      </c>
      <c r="Q1608" s="1">
        <v>27</v>
      </c>
      <c r="R1608" s="1">
        <v>16</v>
      </c>
      <c r="S1608" s="1">
        <v>8</v>
      </c>
      <c r="T1608" s="1">
        <v>1</v>
      </c>
      <c r="AG1608" s="7">
        <f>IF(Q1608&gt;0,RANK(Q1608,(N1608:P1608,Q1608:AE1608)),0)</f>
        <v>4</v>
      </c>
      <c r="AH1608" s="7">
        <f>IF(R1608&gt;0,RANK(R1608,(N1608:P1608,Q1608:AE1608)),0)</f>
        <v>5</v>
      </c>
      <c r="AI1608" s="7">
        <f>IF(T1608&gt;0,RANK(T1608,(N1608:P1608,Q1608:AE1608)),0)</f>
        <v>7</v>
      </c>
      <c r="AJ1608" s="7">
        <f>IF(S1608&gt;0,RANK(S1608,(N1608:P1608,Q1608:AE1608)),0)</f>
        <v>6</v>
      </c>
      <c r="AK1608" s="2">
        <f t="shared" si="665"/>
        <v>7.0057083549558896E-3</v>
      </c>
      <c r="AL1608" s="2">
        <f t="shared" si="666"/>
        <v>4.1515308770108976E-3</v>
      </c>
      <c r="AM1608" s="2">
        <f t="shared" si="667"/>
        <v>2.594706798131811E-4</v>
      </c>
      <c r="AN1608" s="2">
        <f t="shared" si="668"/>
        <v>2.0757654385054488E-3</v>
      </c>
      <c r="AP1608" t="s">
        <v>3094</v>
      </c>
      <c r="AQ1608" t="s">
        <v>3270</v>
      </c>
      <c r="AR1608">
        <v>4</v>
      </c>
      <c r="AT1608" s="93" t="s">
        <v>855</v>
      </c>
      <c r="AU1608" s="92" t="s">
        <v>640</v>
      </c>
      <c r="AV1608" s="83" t="str">
        <f t="shared" si="669"/>
        <v>29125</v>
      </c>
      <c r="AX1608" s="7" t="s">
        <v>3753</v>
      </c>
    </row>
    <row r="1609" spans="1:50" hidden="1" outlineLevel="1">
      <c r="A1609" t="s">
        <v>946</v>
      </c>
      <c r="B1609" t="s">
        <v>3270</v>
      </c>
      <c r="C1609" s="1">
        <f t="shared" si="658"/>
        <v>11712</v>
      </c>
      <c r="D1609" s="7">
        <f>RANK(N1609,(N1609:P1609,Q1609:AE1609))</f>
        <v>2</v>
      </c>
      <c r="E1609" s="7">
        <f>RANK(O1609,(N1609:P1609,Q1609:AE1609))</f>
        <v>1</v>
      </c>
      <c r="F1609" s="7">
        <f>IF(P1609&gt;0,RANK(P1609,(N1609:P1609,Q1609:AE1609)),0)</f>
        <v>3</v>
      </c>
      <c r="G1609" s="1">
        <f t="shared" si="659"/>
        <v>1557</v>
      </c>
      <c r="H1609" s="2">
        <f t="shared" si="660"/>
        <v>0.13294057377049182</v>
      </c>
      <c r="I1609" s="2"/>
      <c r="J1609" s="2">
        <f t="shared" si="661"/>
        <v>0.42631489071038253</v>
      </c>
      <c r="K1609" s="2">
        <f t="shared" si="662"/>
        <v>0.55925546448087426</v>
      </c>
      <c r="L1609" s="2">
        <f t="shared" si="663"/>
        <v>7.4282786885245897E-3</v>
      </c>
      <c r="M1609" s="2">
        <f t="shared" si="664"/>
        <v>7.001366120218613E-3</v>
      </c>
      <c r="N1609" s="1">
        <v>4993</v>
      </c>
      <c r="O1609" s="1">
        <v>6550</v>
      </c>
      <c r="P1609" s="1">
        <v>87</v>
      </c>
      <c r="Q1609" s="1">
        <v>42</v>
      </c>
      <c r="R1609" s="1">
        <v>22</v>
      </c>
      <c r="S1609" s="1">
        <v>10</v>
      </c>
      <c r="T1609" s="1">
        <v>8</v>
      </c>
      <c r="AG1609" s="7">
        <f>IF(Q1609&gt;0,RANK(Q1609,(N1609:P1609,Q1609:AE1609)),0)</f>
        <v>4</v>
      </c>
      <c r="AH1609" s="7">
        <f>IF(R1609&gt;0,RANK(R1609,(N1609:P1609,Q1609:AE1609)),0)</f>
        <v>5</v>
      </c>
      <c r="AI1609" s="7">
        <f>IF(T1609&gt;0,RANK(T1609,(N1609:P1609,Q1609:AE1609)),0)</f>
        <v>7</v>
      </c>
      <c r="AJ1609" s="7">
        <f>IF(S1609&gt;0,RANK(S1609,(N1609:P1609,Q1609:AE1609)),0)</f>
        <v>6</v>
      </c>
      <c r="AK1609" s="2">
        <f t="shared" si="665"/>
        <v>3.5860655737704919E-3</v>
      </c>
      <c r="AL1609" s="2">
        <f t="shared" si="666"/>
        <v>1.878415300546448E-3</v>
      </c>
      <c r="AM1609" s="2">
        <f t="shared" si="667"/>
        <v>6.8306010928961749E-4</v>
      </c>
      <c r="AN1609" s="2">
        <f t="shared" si="668"/>
        <v>8.5382513661202183E-4</v>
      </c>
      <c r="AP1609" t="s">
        <v>946</v>
      </c>
      <c r="AQ1609" t="s">
        <v>3270</v>
      </c>
      <c r="AR1609">
        <v>9</v>
      </c>
      <c r="AT1609" s="93" t="s">
        <v>855</v>
      </c>
      <c r="AU1609" s="92" t="s">
        <v>1141</v>
      </c>
      <c r="AV1609" s="83" t="str">
        <f t="shared" si="669"/>
        <v>29127</v>
      </c>
      <c r="AX1609" s="7" t="s">
        <v>3753</v>
      </c>
    </row>
    <row r="1610" spans="1:50" hidden="1" outlineLevel="1">
      <c r="A1610" t="s">
        <v>583</v>
      </c>
      <c r="B1610" t="s">
        <v>3270</v>
      </c>
      <c r="C1610" s="1">
        <f t="shared" ref="C1610:C1641" si="670">SUM(N1610:AE1610)</f>
        <v>1842</v>
      </c>
      <c r="D1610" s="7">
        <f>RANK(N1610,(N1610:P1610,Q1610:AE1610))</f>
        <v>2</v>
      </c>
      <c r="E1610" s="7">
        <f>RANK(O1610,(N1610:P1610,Q1610:AE1610))</f>
        <v>1</v>
      </c>
      <c r="F1610" s="7">
        <f>IF(P1610&gt;0,RANK(P1610,(N1610:P1610,Q1610:AE1610)),0)</f>
        <v>3</v>
      </c>
      <c r="G1610" s="1">
        <f t="shared" ref="G1610:G1641" si="671">IF(D1610=1,N1610,IF(E1610=1,O1610,P1610))-IF(D1610=2,N1610,IF(E1610=2,O1610,P1610))</f>
        <v>695</v>
      </c>
      <c r="H1610" s="2">
        <f t="shared" ref="H1610:H1641" si="672">G1610/C1610</f>
        <v>0.37730727470141151</v>
      </c>
      <c r="I1610" s="2"/>
      <c r="J1610" s="2">
        <f t="shared" ref="J1610:J1641" si="673">IF($C1610=0,"-",N1610/$C1610)</f>
        <v>0.30130293159609123</v>
      </c>
      <c r="K1610" s="2">
        <f t="shared" ref="K1610:K1641" si="674">IF($C1610=0,"-",O1610/$C1610)</f>
        <v>0.67861020629750268</v>
      </c>
      <c r="L1610" s="2">
        <f t="shared" ref="L1610:L1641" si="675">IF($C1610=0,"-",P1610/$C1610)</f>
        <v>1.0857763300760043E-2</v>
      </c>
      <c r="M1610" s="2">
        <f t="shared" ref="M1610:M1641" si="676">IF(C1610=0,"-",(1-J1610-K1610-L1610))</f>
        <v>9.2290988056460462E-3</v>
      </c>
      <c r="N1610" s="1">
        <v>555</v>
      </c>
      <c r="O1610" s="1">
        <v>1250</v>
      </c>
      <c r="P1610" s="1">
        <v>20</v>
      </c>
      <c r="Q1610" s="1">
        <v>10</v>
      </c>
      <c r="R1610" s="1">
        <v>7</v>
      </c>
      <c r="S1610" s="1">
        <v>0</v>
      </c>
      <c r="T1610" s="1">
        <v>0</v>
      </c>
      <c r="AG1610" s="7">
        <f>IF(Q1610&gt;0,RANK(Q1610,(N1610:P1610,Q1610:AE1610)),0)</f>
        <v>4</v>
      </c>
      <c r="AH1610" s="7">
        <f>IF(R1610&gt;0,RANK(R1610,(N1610:P1610,Q1610:AE1610)),0)</f>
        <v>5</v>
      </c>
      <c r="AI1610" s="7">
        <f>IF(T1610&gt;0,RANK(T1610,(N1610:P1610,Q1610:AE1610)),0)</f>
        <v>0</v>
      </c>
      <c r="AJ1610" s="7">
        <f>IF(S1610&gt;0,RANK(S1610,(N1610:P1610,Q1610:AE1610)),0)</f>
        <v>0</v>
      </c>
      <c r="AK1610" s="2">
        <f t="shared" ref="AK1610:AK1641" si="677">IF($C1610=0,"-",Q1610/$C1610)</f>
        <v>5.4288816503800215E-3</v>
      </c>
      <c r="AL1610" s="2">
        <f t="shared" ref="AL1610:AL1641" si="678">IF($C1610=0,"-",R1610/$C1610)</f>
        <v>3.8002171552660152E-3</v>
      </c>
      <c r="AM1610" s="2">
        <f t="shared" ref="AM1610:AM1641" si="679">IF($C1610=0,"-",T1610/$C1610)</f>
        <v>0</v>
      </c>
      <c r="AN1610" s="2">
        <f t="shared" ref="AN1610:AN1641" si="680">IF($C1610=0,"-",S1610/$C1610)</f>
        <v>0</v>
      </c>
      <c r="AP1610" t="s">
        <v>583</v>
      </c>
      <c r="AQ1610" t="s">
        <v>3270</v>
      </c>
      <c r="AR1610">
        <v>6</v>
      </c>
      <c r="AT1610" s="93" t="s">
        <v>855</v>
      </c>
      <c r="AU1610" s="92" t="s">
        <v>1142</v>
      </c>
      <c r="AV1610" s="83" t="str">
        <f t="shared" ref="AV1610:AV1641" si="681">AT1610&amp;AU1610</f>
        <v>29129</v>
      </c>
      <c r="AX1610" s="7" t="s">
        <v>3753</v>
      </c>
    </row>
    <row r="1611" spans="1:50" hidden="1" outlineLevel="1">
      <c r="A1611" t="s">
        <v>896</v>
      </c>
      <c r="B1611" t="s">
        <v>3270</v>
      </c>
      <c r="C1611" s="1">
        <f t="shared" si="670"/>
        <v>9356</v>
      </c>
      <c r="D1611" s="7">
        <f>RANK(N1611,(N1611:P1611,Q1611:AE1611))</f>
        <v>2</v>
      </c>
      <c r="E1611" s="7">
        <f>RANK(O1611,(N1611:P1611,Q1611:AE1611))</f>
        <v>1</v>
      </c>
      <c r="F1611" s="7">
        <f>IF(P1611&gt;0,RANK(P1611,(N1611:P1611,Q1611:AE1611)),0)</f>
        <v>3</v>
      </c>
      <c r="G1611" s="1">
        <f t="shared" si="671"/>
        <v>2728</v>
      </c>
      <c r="H1611" s="2">
        <f t="shared" si="672"/>
        <v>0.29157759726378796</v>
      </c>
      <c r="I1611" s="2"/>
      <c r="J1611" s="2">
        <f t="shared" si="673"/>
        <v>0.34384352287302267</v>
      </c>
      <c r="K1611" s="2">
        <f t="shared" si="674"/>
        <v>0.63542112013681062</v>
      </c>
      <c r="L1611" s="2">
        <f t="shared" si="675"/>
        <v>1.4215476699444207E-2</v>
      </c>
      <c r="M1611" s="2">
        <f t="shared" si="676"/>
        <v>6.5198802907225021E-3</v>
      </c>
      <c r="N1611" s="1">
        <v>3217</v>
      </c>
      <c r="O1611" s="1">
        <v>5945</v>
      </c>
      <c r="P1611" s="1">
        <v>133</v>
      </c>
      <c r="Q1611" s="1">
        <v>35</v>
      </c>
      <c r="R1611" s="1">
        <v>17</v>
      </c>
      <c r="S1611" s="1">
        <v>6</v>
      </c>
      <c r="T1611" s="1">
        <v>3</v>
      </c>
      <c r="AG1611" s="7">
        <f>IF(Q1611&gt;0,RANK(Q1611,(N1611:P1611,Q1611:AE1611)),0)</f>
        <v>4</v>
      </c>
      <c r="AH1611" s="7">
        <f>IF(R1611&gt;0,RANK(R1611,(N1611:P1611,Q1611:AE1611)),0)</f>
        <v>5</v>
      </c>
      <c r="AI1611" s="7">
        <f>IF(T1611&gt;0,RANK(T1611,(N1611:P1611,Q1611:AE1611)),0)</f>
        <v>7</v>
      </c>
      <c r="AJ1611" s="7">
        <f>IF(S1611&gt;0,RANK(S1611,(N1611:P1611,Q1611:AE1611)),0)</f>
        <v>6</v>
      </c>
      <c r="AK1611" s="2">
        <f t="shared" si="677"/>
        <v>3.7409149209063704E-3</v>
      </c>
      <c r="AL1611" s="2">
        <f t="shared" si="678"/>
        <v>1.8170158187259514E-3</v>
      </c>
      <c r="AM1611" s="2">
        <f t="shared" si="679"/>
        <v>3.2064985036340317E-4</v>
      </c>
      <c r="AN1611" s="2">
        <f t="shared" si="680"/>
        <v>6.4129970072680635E-4</v>
      </c>
      <c r="AP1611" t="s">
        <v>896</v>
      </c>
      <c r="AQ1611" t="s">
        <v>3270</v>
      </c>
      <c r="AR1611">
        <v>4</v>
      </c>
      <c r="AT1611" s="93" t="s">
        <v>855</v>
      </c>
      <c r="AU1611" s="92" t="s">
        <v>1143</v>
      </c>
      <c r="AV1611" s="83" t="str">
        <f t="shared" si="681"/>
        <v>29131</v>
      </c>
      <c r="AX1611" s="7" t="s">
        <v>3753</v>
      </c>
    </row>
    <row r="1612" spans="1:50" hidden="1" outlineLevel="1">
      <c r="A1612" t="s">
        <v>4290</v>
      </c>
      <c r="B1612" t="s">
        <v>3270</v>
      </c>
      <c r="C1612" s="1">
        <f t="shared" si="670"/>
        <v>5215</v>
      </c>
      <c r="D1612" s="7">
        <f>RANK(N1612,(N1612:P1612,Q1612:AE1612))</f>
        <v>1</v>
      </c>
      <c r="E1612" s="7">
        <f>RANK(O1612,(N1612:P1612,Q1612:AE1612))</f>
        <v>2</v>
      </c>
      <c r="F1612" s="7">
        <f>IF(P1612&gt;0,RANK(P1612,(N1612:P1612,Q1612:AE1612)),0)</f>
        <v>3</v>
      </c>
      <c r="G1612" s="1">
        <f t="shared" si="671"/>
        <v>361</v>
      </c>
      <c r="H1612" s="2">
        <f t="shared" si="672"/>
        <v>6.9223394055608817E-2</v>
      </c>
      <c r="I1612" s="2"/>
      <c r="J1612" s="2">
        <f t="shared" si="673"/>
        <v>0.5284755512943432</v>
      </c>
      <c r="K1612" s="2">
        <f t="shared" si="674"/>
        <v>0.45925215723873442</v>
      </c>
      <c r="L1612" s="2">
        <f t="shared" si="675"/>
        <v>5.5608820709491854E-3</v>
      </c>
      <c r="M1612" s="2">
        <f t="shared" si="676"/>
        <v>6.711409395973195E-3</v>
      </c>
      <c r="N1612" s="1">
        <v>2756</v>
      </c>
      <c r="O1612" s="1">
        <v>2395</v>
      </c>
      <c r="P1612" s="1">
        <v>29</v>
      </c>
      <c r="Q1612" s="1">
        <v>25</v>
      </c>
      <c r="R1612" s="1">
        <v>8</v>
      </c>
      <c r="S1612" s="1">
        <v>0</v>
      </c>
      <c r="T1612" s="1">
        <v>2</v>
      </c>
      <c r="AG1612" s="7">
        <f>IF(Q1612&gt;0,RANK(Q1612,(N1612:P1612,Q1612:AE1612)),0)</f>
        <v>4</v>
      </c>
      <c r="AH1612" s="7">
        <f>IF(R1612&gt;0,RANK(R1612,(N1612:P1612,Q1612:AE1612)),0)</f>
        <v>5</v>
      </c>
      <c r="AI1612" s="7">
        <f>IF(T1612&gt;0,RANK(T1612,(N1612:P1612,Q1612:AE1612)),0)</f>
        <v>6</v>
      </c>
      <c r="AJ1612" s="7">
        <f>IF(S1612&gt;0,RANK(S1612,(N1612:P1612,Q1612:AE1612)),0)</f>
        <v>0</v>
      </c>
      <c r="AK1612" s="2">
        <f t="shared" si="677"/>
        <v>4.7938638542665392E-3</v>
      </c>
      <c r="AL1612" s="2">
        <f t="shared" si="678"/>
        <v>1.5340364333652923E-3</v>
      </c>
      <c r="AM1612" s="2">
        <f t="shared" si="679"/>
        <v>3.8350910834132309E-4</v>
      </c>
      <c r="AN1612" s="2">
        <f t="shared" si="680"/>
        <v>0</v>
      </c>
      <c r="AP1612" t="s">
        <v>4290</v>
      </c>
      <c r="AQ1612" t="s">
        <v>3270</v>
      </c>
      <c r="AR1612">
        <v>8</v>
      </c>
      <c r="AT1612" s="93" t="s">
        <v>855</v>
      </c>
      <c r="AU1612" s="92" t="s">
        <v>1144</v>
      </c>
      <c r="AV1612" s="83" t="str">
        <f t="shared" si="681"/>
        <v>29133</v>
      </c>
      <c r="AX1612" s="7" t="s">
        <v>3753</v>
      </c>
    </row>
    <row r="1613" spans="1:50" hidden="1" outlineLevel="1">
      <c r="A1613" t="s">
        <v>3331</v>
      </c>
      <c r="B1613" t="s">
        <v>3270</v>
      </c>
      <c r="C1613" s="1">
        <f t="shared" si="670"/>
        <v>6065</v>
      </c>
      <c r="D1613" s="7">
        <f>RANK(N1613,(N1613:P1613,Q1613:AE1613))</f>
        <v>2</v>
      </c>
      <c r="E1613" s="7">
        <f>RANK(O1613,(N1613:P1613,Q1613:AE1613))</f>
        <v>1</v>
      </c>
      <c r="F1613" s="7">
        <f>IF(P1613&gt;0,RANK(P1613,(N1613:P1613,Q1613:AE1613)),0)</f>
        <v>3</v>
      </c>
      <c r="G1613" s="1">
        <f t="shared" si="671"/>
        <v>1588</v>
      </c>
      <c r="H1613" s="2">
        <f t="shared" si="672"/>
        <v>0.26183017312448476</v>
      </c>
      <c r="I1613" s="2"/>
      <c r="J1613" s="2">
        <f t="shared" si="673"/>
        <v>0.35877988458367682</v>
      </c>
      <c r="K1613" s="2">
        <f t="shared" si="674"/>
        <v>0.62061005770816158</v>
      </c>
      <c r="L1613" s="2">
        <f t="shared" si="675"/>
        <v>9.8928276999175595E-3</v>
      </c>
      <c r="M1613" s="2">
        <f t="shared" si="676"/>
        <v>1.071723000824404E-2</v>
      </c>
      <c r="N1613" s="1">
        <v>2176</v>
      </c>
      <c r="O1613" s="1">
        <v>3764</v>
      </c>
      <c r="P1613" s="1">
        <v>60</v>
      </c>
      <c r="Q1613" s="1">
        <v>43</v>
      </c>
      <c r="R1613" s="1">
        <v>17</v>
      </c>
      <c r="S1613" s="1">
        <v>4</v>
      </c>
      <c r="T1613" s="1">
        <v>1</v>
      </c>
      <c r="AG1613" s="7">
        <f>IF(Q1613&gt;0,RANK(Q1613,(N1613:P1613,Q1613:AE1613)),0)</f>
        <v>4</v>
      </c>
      <c r="AH1613" s="7">
        <f>IF(R1613&gt;0,RANK(R1613,(N1613:P1613,Q1613:AE1613)),0)</f>
        <v>5</v>
      </c>
      <c r="AI1613" s="7">
        <f>IF(T1613&gt;0,RANK(T1613,(N1613:P1613,Q1613:AE1613)),0)</f>
        <v>7</v>
      </c>
      <c r="AJ1613" s="7">
        <f>IF(S1613&gt;0,RANK(S1613,(N1613:P1613,Q1613:AE1613)),0)</f>
        <v>6</v>
      </c>
      <c r="AK1613" s="2">
        <f t="shared" si="677"/>
        <v>7.0898598516075844E-3</v>
      </c>
      <c r="AL1613" s="2">
        <f t="shared" si="678"/>
        <v>2.8029678483099752E-3</v>
      </c>
      <c r="AM1613" s="2">
        <f t="shared" si="679"/>
        <v>1.6488046166529267E-4</v>
      </c>
      <c r="AN1613" s="2">
        <f t="shared" si="680"/>
        <v>6.5952184666117069E-4</v>
      </c>
      <c r="AP1613" t="s">
        <v>3331</v>
      </c>
      <c r="AQ1613" t="s">
        <v>3270</v>
      </c>
      <c r="AR1613">
        <v>4</v>
      </c>
      <c r="AT1613" s="93" t="s">
        <v>855</v>
      </c>
      <c r="AU1613" s="92" t="s">
        <v>1146</v>
      </c>
      <c r="AV1613" s="83" t="str">
        <f t="shared" si="681"/>
        <v>29135</v>
      </c>
      <c r="AX1613" s="7" t="s">
        <v>3753</v>
      </c>
    </row>
    <row r="1614" spans="1:50" hidden="1" outlineLevel="1">
      <c r="A1614" t="s">
        <v>2931</v>
      </c>
      <c r="B1614" t="s">
        <v>3270</v>
      </c>
      <c r="C1614" s="1">
        <f t="shared" si="670"/>
        <v>4094</v>
      </c>
      <c r="D1614" s="7">
        <f>RANK(N1614,(N1614:P1614,Q1614:AE1614))</f>
        <v>2</v>
      </c>
      <c r="E1614" s="7">
        <f>RANK(O1614,(N1614:P1614,Q1614:AE1614))</f>
        <v>1</v>
      </c>
      <c r="F1614" s="7">
        <f>IF(P1614&gt;0,RANK(P1614,(N1614:P1614,Q1614:AE1614)),0)</f>
        <v>4</v>
      </c>
      <c r="G1614" s="1">
        <f t="shared" si="671"/>
        <v>315</v>
      </c>
      <c r="H1614" s="2">
        <f t="shared" si="672"/>
        <v>7.6941866145578894E-2</v>
      </c>
      <c r="I1614" s="2"/>
      <c r="J1614" s="2">
        <f t="shared" si="673"/>
        <v>0.45432340009770394</v>
      </c>
      <c r="K1614" s="2">
        <f t="shared" si="674"/>
        <v>0.53126526624328285</v>
      </c>
      <c r="L1614" s="2">
        <f t="shared" si="675"/>
        <v>4.8851978505129456E-3</v>
      </c>
      <c r="M1614" s="2">
        <f t="shared" si="676"/>
        <v>9.5261358085003134E-3</v>
      </c>
      <c r="N1614" s="1">
        <v>1860</v>
      </c>
      <c r="O1614" s="1">
        <v>2175</v>
      </c>
      <c r="P1614" s="1">
        <v>20</v>
      </c>
      <c r="Q1614" s="1">
        <v>24</v>
      </c>
      <c r="R1614" s="1">
        <v>10</v>
      </c>
      <c r="S1614" s="1">
        <v>2</v>
      </c>
      <c r="T1614" s="1">
        <v>3</v>
      </c>
      <c r="AG1614" s="7">
        <f>IF(Q1614&gt;0,RANK(Q1614,(N1614:P1614,Q1614:AE1614)),0)</f>
        <v>3</v>
      </c>
      <c r="AH1614" s="7">
        <f>IF(R1614&gt;0,RANK(R1614,(N1614:P1614,Q1614:AE1614)),0)</f>
        <v>5</v>
      </c>
      <c r="AI1614" s="7">
        <f>IF(T1614&gt;0,RANK(T1614,(N1614:P1614,Q1614:AE1614)),0)</f>
        <v>6</v>
      </c>
      <c r="AJ1614" s="7">
        <f>IF(S1614&gt;0,RANK(S1614,(N1614:P1614,Q1614:AE1614)),0)</f>
        <v>7</v>
      </c>
      <c r="AK1614" s="2">
        <f t="shared" si="677"/>
        <v>5.8622374206155348E-3</v>
      </c>
      <c r="AL1614" s="2">
        <f t="shared" si="678"/>
        <v>2.4425989252564728E-3</v>
      </c>
      <c r="AM1614" s="2">
        <f t="shared" si="679"/>
        <v>7.3277967757694185E-4</v>
      </c>
      <c r="AN1614" s="2">
        <f t="shared" si="680"/>
        <v>4.8851978505129456E-4</v>
      </c>
      <c r="AP1614" t="s">
        <v>2931</v>
      </c>
      <c r="AQ1614" t="s">
        <v>3270</v>
      </c>
      <c r="AR1614">
        <v>9</v>
      </c>
      <c r="AT1614" s="93" t="s">
        <v>855</v>
      </c>
      <c r="AU1614" s="92" t="s">
        <v>1147</v>
      </c>
      <c r="AV1614" s="83" t="str">
        <f t="shared" si="681"/>
        <v>29137</v>
      </c>
      <c r="AX1614" s="7" t="s">
        <v>3753</v>
      </c>
    </row>
    <row r="1615" spans="1:50" hidden="1" outlineLevel="1">
      <c r="A1615" t="s">
        <v>1055</v>
      </c>
      <c r="B1615" t="s">
        <v>3270</v>
      </c>
      <c r="C1615" s="1">
        <f t="shared" si="670"/>
        <v>5303</v>
      </c>
      <c r="D1615" s="7">
        <f>RANK(N1615,(N1615:P1615,Q1615:AE1615))</f>
        <v>2</v>
      </c>
      <c r="E1615" s="7">
        <f>RANK(O1615,(N1615:P1615,Q1615:AE1615))</f>
        <v>1</v>
      </c>
      <c r="F1615" s="7">
        <f>IF(P1615&gt;0,RANK(P1615,(N1615:P1615,Q1615:AE1615)),0)</f>
        <v>3</v>
      </c>
      <c r="G1615" s="1">
        <f t="shared" si="671"/>
        <v>1014</v>
      </c>
      <c r="H1615" s="2">
        <f t="shared" si="672"/>
        <v>0.19121252121440693</v>
      </c>
      <c r="I1615" s="2"/>
      <c r="J1615" s="2">
        <f t="shared" si="673"/>
        <v>0.39449368282104469</v>
      </c>
      <c r="K1615" s="2">
        <f t="shared" si="674"/>
        <v>0.58570620403545159</v>
      </c>
      <c r="L1615" s="2">
        <f t="shared" si="675"/>
        <v>1.3200075429002452E-2</v>
      </c>
      <c r="M1615" s="2">
        <f t="shared" si="676"/>
        <v>6.600037714501265E-3</v>
      </c>
      <c r="N1615" s="1">
        <v>2092</v>
      </c>
      <c r="O1615" s="1">
        <v>3106</v>
      </c>
      <c r="P1615" s="1">
        <v>70</v>
      </c>
      <c r="Q1615" s="1">
        <v>22</v>
      </c>
      <c r="R1615" s="1">
        <v>9</v>
      </c>
      <c r="S1615" s="1">
        <v>3</v>
      </c>
      <c r="T1615" s="1">
        <v>1</v>
      </c>
      <c r="AG1615" s="7">
        <f>IF(Q1615&gt;0,RANK(Q1615,(N1615:P1615,Q1615:AE1615)),0)</f>
        <v>4</v>
      </c>
      <c r="AH1615" s="7">
        <f>IF(R1615&gt;0,RANK(R1615,(N1615:P1615,Q1615:AE1615)),0)</f>
        <v>5</v>
      </c>
      <c r="AI1615" s="7">
        <f>IF(T1615&gt;0,RANK(T1615,(N1615:P1615,Q1615:AE1615)),0)</f>
        <v>7</v>
      </c>
      <c r="AJ1615" s="7">
        <f>IF(S1615&gt;0,RANK(S1615,(N1615:P1615,Q1615:AE1615)),0)</f>
        <v>6</v>
      </c>
      <c r="AK1615" s="2">
        <f t="shared" si="677"/>
        <v>4.1485951348293418E-3</v>
      </c>
      <c r="AL1615" s="2">
        <f t="shared" si="678"/>
        <v>1.6971525551574581E-3</v>
      </c>
      <c r="AM1615" s="2">
        <f t="shared" si="679"/>
        <v>1.8857250612860644E-4</v>
      </c>
      <c r="AN1615" s="2">
        <f t="shared" si="680"/>
        <v>5.6571751838581938E-4</v>
      </c>
      <c r="AP1615" t="s">
        <v>1055</v>
      </c>
      <c r="AQ1615" t="s">
        <v>3270</v>
      </c>
      <c r="AR1615">
        <v>9</v>
      </c>
      <c r="AT1615" s="93" t="s">
        <v>855</v>
      </c>
      <c r="AU1615" s="92" t="s">
        <v>1148</v>
      </c>
      <c r="AV1615" s="83" t="str">
        <f t="shared" si="681"/>
        <v>29139</v>
      </c>
      <c r="AX1615" s="7" t="s">
        <v>3753</v>
      </c>
    </row>
    <row r="1616" spans="1:50" hidden="1" outlineLevel="1">
      <c r="A1616" t="s">
        <v>1056</v>
      </c>
      <c r="B1616" t="s">
        <v>3270</v>
      </c>
      <c r="C1616" s="1">
        <f t="shared" si="670"/>
        <v>7881</v>
      </c>
      <c r="D1616" s="7">
        <f>RANK(N1616,(N1616:P1616,Q1616:AE1616))</f>
        <v>2</v>
      </c>
      <c r="E1616" s="7">
        <f>RANK(O1616,(N1616:P1616,Q1616:AE1616))</f>
        <v>1</v>
      </c>
      <c r="F1616" s="7">
        <f>IF(P1616&gt;0,RANK(P1616,(N1616:P1616,Q1616:AE1616)),0)</f>
        <v>3</v>
      </c>
      <c r="G1616" s="1">
        <f t="shared" si="671"/>
        <v>1225</v>
      </c>
      <c r="H1616" s="2">
        <f t="shared" si="672"/>
        <v>0.15543712726811318</v>
      </c>
      <c r="I1616" s="2"/>
      <c r="J1616" s="2">
        <f t="shared" si="673"/>
        <v>0.4104809034386499</v>
      </c>
      <c r="K1616" s="2">
        <f t="shared" si="674"/>
        <v>0.56591803070676305</v>
      </c>
      <c r="L1616" s="2">
        <f t="shared" si="675"/>
        <v>1.1039208222306814E-2</v>
      </c>
      <c r="M1616" s="2">
        <f t="shared" si="676"/>
        <v>1.2561857632280286E-2</v>
      </c>
      <c r="N1616" s="1">
        <v>3235</v>
      </c>
      <c r="O1616" s="1">
        <v>4460</v>
      </c>
      <c r="P1616" s="1">
        <v>87</v>
      </c>
      <c r="Q1616" s="1">
        <v>57</v>
      </c>
      <c r="R1616" s="1">
        <v>23</v>
      </c>
      <c r="S1616" s="1">
        <v>17</v>
      </c>
      <c r="T1616" s="1">
        <v>2</v>
      </c>
      <c r="AG1616" s="7">
        <f>IF(Q1616&gt;0,RANK(Q1616,(N1616:P1616,Q1616:AE1616)),0)</f>
        <v>4</v>
      </c>
      <c r="AH1616" s="7">
        <f>IF(R1616&gt;0,RANK(R1616,(N1616:P1616,Q1616:AE1616)),0)</f>
        <v>5</v>
      </c>
      <c r="AI1616" s="7">
        <f>IF(T1616&gt;0,RANK(T1616,(N1616:P1616,Q1616:AE1616)),0)</f>
        <v>7</v>
      </c>
      <c r="AJ1616" s="7">
        <f>IF(S1616&gt;0,RANK(S1616,(N1616:P1616,Q1616:AE1616)),0)</f>
        <v>6</v>
      </c>
      <c r="AK1616" s="2">
        <f t="shared" si="677"/>
        <v>7.2325846973734301E-3</v>
      </c>
      <c r="AL1616" s="2">
        <f t="shared" si="678"/>
        <v>2.9184113691155945E-3</v>
      </c>
      <c r="AM1616" s="2">
        <f t="shared" si="679"/>
        <v>2.5377490166222558E-4</v>
      </c>
      <c r="AN1616" s="2">
        <f t="shared" si="680"/>
        <v>2.1570866641289176E-3</v>
      </c>
      <c r="AP1616" t="s">
        <v>1056</v>
      </c>
      <c r="AQ1616" t="s">
        <v>3270</v>
      </c>
      <c r="AR1616">
        <v>4</v>
      </c>
      <c r="AT1616" s="93" t="s">
        <v>855</v>
      </c>
      <c r="AU1616" s="92" t="s">
        <v>1149</v>
      </c>
      <c r="AV1616" s="83" t="str">
        <f t="shared" si="681"/>
        <v>29141</v>
      </c>
      <c r="AX1616" s="7" t="s">
        <v>3753</v>
      </c>
    </row>
    <row r="1617" spans="1:50" hidden="1" outlineLevel="1">
      <c r="A1617" t="s">
        <v>2365</v>
      </c>
      <c r="B1617" t="s">
        <v>3270</v>
      </c>
      <c r="C1617" s="1">
        <f t="shared" si="670"/>
        <v>7266</v>
      </c>
      <c r="D1617" s="7">
        <f>RANK(N1617,(N1617:P1617,Q1617:AE1617))</f>
        <v>1</v>
      </c>
      <c r="E1617" s="7">
        <f>RANK(O1617,(N1617:P1617,Q1617:AE1617))</f>
        <v>2</v>
      </c>
      <c r="F1617" s="7">
        <f>IF(P1617&gt;0,RANK(P1617,(N1617:P1617,Q1617:AE1617)),0)</f>
        <v>3</v>
      </c>
      <c r="G1617" s="1">
        <f t="shared" si="671"/>
        <v>322</v>
      </c>
      <c r="H1617" s="2">
        <f t="shared" si="672"/>
        <v>4.4315992292870907E-2</v>
      </c>
      <c r="I1617" s="2"/>
      <c r="J1617" s="2">
        <f t="shared" si="673"/>
        <v>0.51445086705202314</v>
      </c>
      <c r="K1617" s="2">
        <f t="shared" si="674"/>
        <v>0.47013487475915222</v>
      </c>
      <c r="L1617" s="2">
        <f t="shared" si="675"/>
        <v>6.1932287365813379E-3</v>
      </c>
      <c r="M1617" s="2">
        <f t="shared" si="676"/>
        <v>9.2210294522432987E-3</v>
      </c>
      <c r="N1617" s="1">
        <v>3738</v>
      </c>
      <c r="O1617" s="1">
        <v>3416</v>
      </c>
      <c r="P1617" s="1">
        <v>45</v>
      </c>
      <c r="Q1617" s="1">
        <v>45</v>
      </c>
      <c r="R1617" s="1">
        <v>16</v>
      </c>
      <c r="S1617" s="1">
        <v>6</v>
      </c>
      <c r="T1617" s="1">
        <v>0</v>
      </c>
      <c r="AG1617" s="7">
        <f>IF(Q1617&gt;0,RANK(Q1617,(N1617:P1617,Q1617:AE1617)),0)</f>
        <v>3</v>
      </c>
      <c r="AH1617" s="7">
        <f>IF(R1617&gt;0,RANK(R1617,(N1617:P1617,Q1617:AE1617)),0)</f>
        <v>5</v>
      </c>
      <c r="AI1617" s="7">
        <f>IF(T1617&gt;0,RANK(T1617,(N1617:P1617,Q1617:AE1617)),0)</f>
        <v>0</v>
      </c>
      <c r="AJ1617" s="7">
        <f>IF(S1617&gt;0,RANK(S1617,(N1617:P1617,Q1617:AE1617)),0)</f>
        <v>6</v>
      </c>
      <c r="AK1617" s="2">
        <f t="shared" si="677"/>
        <v>6.1932287365813379E-3</v>
      </c>
      <c r="AL1617" s="2">
        <f t="shared" si="678"/>
        <v>2.202036884117809E-3</v>
      </c>
      <c r="AM1617" s="2">
        <f t="shared" si="679"/>
        <v>0</v>
      </c>
      <c r="AN1617" s="2">
        <f t="shared" si="680"/>
        <v>8.2576383154417832E-4</v>
      </c>
      <c r="AP1617" t="s">
        <v>2365</v>
      </c>
      <c r="AQ1617" t="s">
        <v>3270</v>
      </c>
      <c r="AR1617">
        <v>8</v>
      </c>
      <c r="AT1617" s="93" t="s">
        <v>855</v>
      </c>
      <c r="AU1617" s="92" t="s">
        <v>1150</v>
      </c>
      <c r="AV1617" s="83" t="str">
        <f t="shared" si="681"/>
        <v>29143</v>
      </c>
      <c r="AX1617" s="7" t="s">
        <v>3753</v>
      </c>
    </row>
    <row r="1618" spans="1:50" hidden="1" outlineLevel="1">
      <c r="A1618" t="s">
        <v>1319</v>
      </c>
      <c r="B1618" t="s">
        <v>3270</v>
      </c>
      <c r="C1618" s="1">
        <f t="shared" si="670"/>
        <v>21162</v>
      </c>
      <c r="D1618" s="7">
        <f>RANK(N1618,(N1618:P1618,Q1618:AE1618))</f>
        <v>2</v>
      </c>
      <c r="E1618" s="7">
        <f>RANK(O1618,(N1618:P1618,Q1618:AE1618))</f>
        <v>1</v>
      </c>
      <c r="F1618" s="7">
        <f>IF(P1618&gt;0,RANK(P1618,(N1618:P1618,Q1618:AE1618)),0)</f>
        <v>3</v>
      </c>
      <c r="G1618" s="1">
        <f t="shared" si="671"/>
        <v>7785</v>
      </c>
      <c r="H1618" s="2">
        <f t="shared" si="672"/>
        <v>0.36787638219449958</v>
      </c>
      <c r="I1618" s="2"/>
      <c r="J1618" s="2">
        <f t="shared" si="673"/>
        <v>0.30464984406010776</v>
      </c>
      <c r="K1618" s="2">
        <f t="shared" si="674"/>
        <v>0.67252622625460734</v>
      </c>
      <c r="L1618" s="2">
        <f t="shared" si="675"/>
        <v>1.5404971174747189E-2</v>
      </c>
      <c r="M1618" s="2">
        <f t="shared" si="676"/>
        <v>7.4189585105377161E-3</v>
      </c>
      <c r="N1618" s="1">
        <v>6447</v>
      </c>
      <c r="O1618" s="1">
        <v>14232</v>
      </c>
      <c r="P1618" s="1">
        <v>326</v>
      </c>
      <c r="Q1618" s="1">
        <v>86</v>
      </c>
      <c r="R1618" s="1">
        <v>43</v>
      </c>
      <c r="S1618" s="1">
        <v>22</v>
      </c>
      <c r="T1618" s="1">
        <v>6</v>
      </c>
      <c r="AG1618" s="7">
        <f>IF(Q1618&gt;0,RANK(Q1618,(N1618:P1618,Q1618:AE1618)),0)</f>
        <v>4</v>
      </c>
      <c r="AH1618" s="7">
        <f>IF(R1618&gt;0,RANK(R1618,(N1618:P1618,Q1618:AE1618)),0)</f>
        <v>5</v>
      </c>
      <c r="AI1618" s="7">
        <f>IF(T1618&gt;0,RANK(T1618,(N1618:P1618,Q1618:AE1618)),0)</f>
        <v>7</v>
      </c>
      <c r="AJ1618" s="7">
        <f>IF(S1618&gt;0,RANK(S1618,(N1618:P1618,Q1618:AE1618)),0)</f>
        <v>6</v>
      </c>
      <c r="AK1618" s="2">
        <f t="shared" si="677"/>
        <v>4.0638881013136752E-3</v>
      </c>
      <c r="AL1618" s="2">
        <f t="shared" si="678"/>
        <v>2.0319440506568376E-3</v>
      </c>
      <c r="AM1618" s="2">
        <f t="shared" si="679"/>
        <v>2.8352707683583782E-4</v>
      </c>
      <c r="AN1618" s="2">
        <f t="shared" si="680"/>
        <v>1.0395992817314053E-3</v>
      </c>
      <c r="AP1618" t="s">
        <v>1319</v>
      </c>
      <c r="AQ1618" t="s">
        <v>3270</v>
      </c>
      <c r="AR1618">
        <v>7</v>
      </c>
      <c r="AT1618" s="93" t="s">
        <v>855</v>
      </c>
      <c r="AU1618" s="92" t="s">
        <v>1151</v>
      </c>
      <c r="AV1618" s="83" t="str">
        <f t="shared" si="681"/>
        <v>29145</v>
      </c>
      <c r="AX1618" s="7" t="s">
        <v>3753</v>
      </c>
    </row>
    <row r="1619" spans="1:50" hidden="1" outlineLevel="1">
      <c r="A1619" t="s">
        <v>3930</v>
      </c>
      <c r="B1619" t="s">
        <v>3270</v>
      </c>
      <c r="C1619" s="1">
        <f t="shared" si="670"/>
        <v>9049</v>
      </c>
      <c r="D1619" s="7">
        <f>RANK(N1619,(N1619:P1619,Q1619:AE1619))</f>
        <v>2</v>
      </c>
      <c r="E1619" s="7">
        <f>RANK(O1619,(N1619:P1619,Q1619:AE1619))</f>
        <v>1</v>
      </c>
      <c r="F1619" s="7">
        <f>IF(P1619&gt;0,RANK(P1619,(N1619:P1619,Q1619:AE1619)),0)</f>
        <v>3</v>
      </c>
      <c r="G1619" s="1">
        <f t="shared" si="671"/>
        <v>1608</v>
      </c>
      <c r="H1619" s="2">
        <f t="shared" si="672"/>
        <v>0.17769919328102554</v>
      </c>
      <c r="I1619" s="2"/>
      <c r="J1619" s="2">
        <f t="shared" si="673"/>
        <v>0.39264007072604706</v>
      </c>
      <c r="K1619" s="2">
        <f t="shared" si="674"/>
        <v>0.57033926400707258</v>
      </c>
      <c r="L1619" s="2">
        <f t="shared" si="675"/>
        <v>2.3759531439938114E-2</v>
      </c>
      <c r="M1619" s="2">
        <f t="shared" si="676"/>
        <v>1.326113382694219E-2</v>
      </c>
      <c r="N1619" s="1">
        <v>3553</v>
      </c>
      <c r="O1619" s="1">
        <v>5161</v>
      </c>
      <c r="P1619" s="1">
        <v>215</v>
      </c>
      <c r="Q1619" s="1">
        <v>62</v>
      </c>
      <c r="R1619" s="1">
        <v>45</v>
      </c>
      <c r="S1619" s="1">
        <v>6</v>
      </c>
      <c r="T1619" s="1">
        <v>7</v>
      </c>
      <c r="AG1619" s="7">
        <f>IF(Q1619&gt;0,RANK(Q1619,(N1619:P1619,Q1619:AE1619)),0)</f>
        <v>4</v>
      </c>
      <c r="AH1619" s="7">
        <f>IF(R1619&gt;0,RANK(R1619,(N1619:P1619,Q1619:AE1619)),0)</f>
        <v>5</v>
      </c>
      <c r="AI1619" s="7">
        <f>IF(T1619&gt;0,RANK(T1619,(N1619:P1619,Q1619:AE1619)),0)</f>
        <v>6</v>
      </c>
      <c r="AJ1619" s="7">
        <f>IF(S1619&gt;0,RANK(S1619,(N1619:P1619,Q1619:AE1619)),0)</f>
        <v>7</v>
      </c>
      <c r="AK1619" s="2">
        <f t="shared" si="677"/>
        <v>6.8515858105868055E-3</v>
      </c>
      <c r="AL1619" s="2">
        <f t="shared" si="678"/>
        <v>4.9729251851033263E-3</v>
      </c>
      <c r="AM1619" s="2">
        <f t="shared" si="679"/>
        <v>7.7356613990496191E-4</v>
      </c>
      <c r="AN1619" s="2">
        <f t="shared" si="680"/>
        <v>6.6305669134711018E-4</v>
      </c>
      <c r="AP1619" t="s">
        <v>3930</v>
      </c>
      <c r="AQ1619" t="s">
        <v>3270</v>
      </c>
      <c r="AR1619">
        <v>6</v>
      </c>
      <c r="AT1619" s="93" t="s">
        <v>855</v>
      </c>
      <c r="AU1619" s="92" t="s">
        <v>1152</v>
      </c>
      <c r="AV1619" s="83" t="str">
        <f t="shared" si="681"/>
        <v>29147</v>
      </c>
      <c r="AX1619" s="7" t="s">
        <v>3753</v>
      </c>
    </row>
    <row r="1620" spans="1:50" hidden="1" outlineLevel="1">
      <c r="A1620" t="s">
        <v>3400</v>
      </c>
      <c r="B1620" t="s">
        <v>3270</v>
      </c>
      <c r="C1620" s="1">
        <f t="shared" si="670"/>
        <v>4233</v>
      </c>
      <c r="D1620" s="7">
        <f>RANK(N1620,(N1620:P1620,Q1620:AE1620))</f>
        <v>2</v>
      </c>
      <c r="E1620" s="7">
        <f>RANK(O1620,(N1620:P1620,Q1620:AE1620))</f>
        <v>1</v>
      </c>
      <c r="F1620" s="7">
        <f>IF(P1620&gt;0,RANK(P1620,(N1620:P1620,Q1620:AE1620)),0)</f>
        <v>3</v>
      </c>
      <c r="G1620" s="1">
        <f t="shared" si="671"/>
        <v>953</v>
      </c>
      <c r="H1620" s="2">
        <f t="shared" si="672"/>
        <v>0.22513583746751711</v>
      </c>
      <c r="I1620" s="2"/>
      <c r="J1620" s="2">
        <f t="shared" si="673"/>
        <v>0.37042286794235768</v>
      </c>
      <c r="K1620" s="2">
        <f t="shared" si="674"/>
        <v>0.59555870540987477</v>
      </c>
      <c r="L1620" s="2">
        <f t="shared" si="675"/>
        <v>1.4174344436569808E-2</v>
      </c>
      <c r="M1620" s="2">
        <f t="shared" si="676"/>
        <v>1.9844082211197746E-2</v>
      </c>
      <c r="N1620" s="1">
        <v>1568</v>
      </c>
      <c r="O1620" s="1">
        <v>2521</v>
      </c>
      <c r="P1620" s="1">
        <v>60</v>
      </c>
      <c r="Q1620" s="1">
        <v>51</v>
      </c>
      <c r="R1620" s="1">
        <v>22</v>
      </c>
      <c r="S1620" s="1">
        <v>10</v>
      </c>
      <c r="T1620" s="1">
        <v>1</v>
      </c>
      <c r="AG1620" s="7">
        <f>IF(Q1620&gt;0,RANK(Q1620,(N1620:P1620,Q1620:AE1620)),0)</f>
        <v>4</v>
      </c>
      <c r="AH1620" s="7">
        <f>IF(R1620&gt;0,RANK(R1620,(N1620:P1620,Q1620:AE1620)),0)</f>
        <v>5</v>
      </c>
      <c r="AI1620" s="7">
        <f>IF(T1620&gt;0,RANK(T1620,(N1620:P1620,Q1620:AE1620)),0)</f>
        <v>7</v>
      </c>
      <c r="AJ1620" s="7">
        <f>IF(S1620&gt;0,RANK(S1620,(N1620:P1620,Q1620:AE1620)),0)</f>
        <v>6</v>
      </c>
      <c r="AK1620" s="2">
        <f t="shared" si="677"/>
        <v>1.2048192771084338E-2</v>
      </c>
      <c r="AL1620" s="2">
        <f t="shared" si="678"/>
        <v>5.1972596267422632E-3</v>
      </c>
      <c r="AM1620" s="2">
        <f t="shared" si="679"/>
        <v>2.3623907394283014E-4</v>
      </c>
      <c r="AN1620" s="2">
        <f t="shared" si="680"/>
        <v>2.3623907394283014E-3</v>
      </c>
      <c r="AP1620" t="s">
        <v>3400</v>
      </c>
      <c r="AQ1620" t="s">
        <v>3270</v>
      </c>
      <c r="AR1620">
        <v>8</v>
      </c>
      <c r="AT1620" s="93" t="s">
        <v>855</v>
      </c>
      <c r="AU1620" s="92" t="s">
        <v>1153</v>
      </c>
      <c r="AV1620" s="83" t="str">
        <f t="shared" si="681"/>
        <v>29149</v>
      </c>
      <c r="AX1620" s="7" t="s">
        <v>3753</v>
      </c>
    </row>
    <row r="1621" spans="1:50" hidden="1" outlineLevel="1">
      <c r="A1621" t="s">
        <v>2130</v>
      </c>
      <c r="B1621" t="s">
        <v>3270</v>
      </c>
      <c r="C1621" s="1">
        <f t="shared" si="670"/>
        <v>6178</v>
      </c>
      <c r="D1621" s="7">
        <f>RANK(N1621,(N1621:P1621,Q1621:AE1621))</f>
        <v>2</v>
      </c>
      <c r="E1621" s="7">
        <f>RANK(O1621,(N1621:P1621,Q1621:AE1621))</f>
        <v>1</v>
      </c>
      <c r="F1621" s="7">
        <f>IF(P1621&gt;0,RANK(P1621,(N1621:P1621,Q1621:AE1621)),0)</f>
        <v>3</v>
      </c>
      <c r="G1621" s="1">
        <f t="shared" si="671"/>
        <v>2216</v>
      </c>
      <c r="H1621" s="2">
        <f t="shared" si="672"/>
        <v>0.35869213337649725</v>
      </c>
      <c r="I1621" s="2"/>
      <c r="J1621" s="2">
        <f t="shared" si="673"/>
        <v>0.31369375202330851</v>
      </c>
      <c r="K1621" s="2">
        <f t="shared" si="674"/>
        <v>0.67238588539980582</v>
      </c>
      <c r="L1621" s="2">
        <f t="shared" si="675"/>
        <v>8.0932340563289098E-3</v>
      </c>
      <c r="M1621" s="2">
        <f t="shared" si="676"/>
        <v>5.82712852055676E-3</v>
      </c>
      <c r="N1621" s="1">
        <v>1938</v>
      </c>
      <c r="O1621" s="1">
        <v>4154</v>
      </c>
      <c r="P1621" s="1">
        <v>50</v>
      </c>
      <c r="Q1621" s="1">
        <v>22</v>
      </c>
      <c r="R1621" s="1">
        <v>9</v>
      </c>
      <c r="S1621" s="1">
        <v>3</v>
      </c>
      <c r="T1621" s="1">
        <v>2</v>
      </c>
      <c r="AG1621" s="7">
        <f>IF(Q1621&gt;0,RANK(Q1621,(N1621:P1621,Q1621:AE1621)),0)</f>
        <v>4</v>
      </c>
      <c r="AH1621" s="7">
        <f>IF(R1621&gt;0,RANK(R1621,(N1621:P1621,Q1621:AE1621)),0)</f>
        <v>5</v>
      </c>
      <c r="AI1621" s="7">
        <f>IF(T1621&gt;0,RANK(T1621,(N1621:P1621,Q1621:AE1621)),0)</f>
        <v>7</v>
      </c>
      <c r="AJ1621" s="7">
        <f>IF(S1621&gt;0,RANK(S1621,(N1621:P1621,Q1621:AE1621)),0)</f>
        <v>6</v>
      </c>
      <c r="AK1621" s="2">
        <f t="shared" si="677"/>
        <v>3.56102298478472E-3</v>
      </c>
      <c r="AL1621" s="2">
        <f t="shared" si="678"/>
        <v>1.4567821301392037E-3</v>
      </c>
      <c r="AM1621" s="2">
        <f t="shared" si="679"/>
        <v>3.2372936225315638E-4</v>
      </c>
      <c r="AN1621" s="2">
        <f t="shared" si="680"/>
        <v>4.8559404337973454E-4</v>
      </c>
      <c r="AP1621" t="s">
        <v>2130</v>
      </c>
      <c r="AQ1621" t="s">
        <v>3270</v>
      </c>
      <c r="AR1621">
        <v>4</v>
      </c>
      <c r="AT1621" s="93" t="s">
        <v>855</v>
      </c>
      <c r="AU1621" s="92" t="s">
        <v>1155</v>
      </c>
      <c r="AV1621" s="83" t="str">
        <f t="shared" si="681"/>
        <v>29151</v>
      </c>
      <c r="AX1621" s="7" t="s">
        <v>3753</v>
      </c>
    </row>
    <row r="1622" spans="1:50" hidden="1" outlineLevel="1">
      <c r="A1622" t="s">
        <v>3401</v>
      </c>
      <c r="B1622" t="s">
        <v>3270</v>
      </c>
      <c r="C1622" s="1">
        <f t="shared" si="670"/>
        <v>4292</v>
      </c>
      <c r="D1622" s="7">
        <f>RANK(N1622,(N1622:P1622,Q1622:AE1622))</f>
        <v>2</v>
      </c>
      <c r="E1622" s="7">
        <f>RANK(O1622,(N1622:P1622,Q1622:AE1622))</f>
        <v>1</v>
      </c>
      <c r="F1622" s="7">
        <f>IF(P1622&gt;0,RANK(P1622,(N1622:P1622,Q1622:AE1622)),0)</f>
        <v>3</v>
      </c>
      <c r="G1622" s="1">
        <f t="shared" si="671"/>
        <v>1231</v>
      </c>
      <c r="H1622" s="2">
        <f t="shared" si="672"/>
        <v>0.28681267474370925</v>
      </c>
      <c r="I1622" s="2"/>
      <c r="J1622" s="2">
        <f t="shared" si="673"/>
        <v>0.33364398881640261</v>
      </c>
      <c r="K1622" s="2">
        <f t="shared" si="674"/>
        <v>0.62045666356011187</v>
      </c>
      <c r="L1622" s="2">
        <f t="shared" si="675"/>
        <v>2.749301025163094E-2</v>
      </c>
      <c r="M1622" s="2">
        <f t="shared" si="676"/>
        <v>1.8406337371854525E-2</v>
      </c>
      <c r="N1622" s="1">
        <v>1432</v>
      </c>
      <c r="O1622" s="1">
        <v>2663</v>
      </c>
      <c r="P1622" s="1">
        <v>118</v>
      </c>
      <c r="Q1622" s="1">
        <v>55</v>
      </c>
      <c r="R1622" s="1">
        <v>14</v>
      </c>
      <c r="S1622" s="1">
        <v>10</v>
      </c>
      <c r="T1622" s="1">
        <v>0</v>
      </c>
      <c r="AG1622" s="7">
        <f>IF(Q1622&gt;0,RANK(Q1622,(N1622:P1622,Q1622:AE1622)),0)</f>
        <v>4</v>
      </c>
      <c r="AH1622" s="7">
        <f>IF(R1622&gt;0,RANK(R1622,(N1622:P1622,Q1622:AE1622)),0)</f>
        <v>5</v>
      </c>
      <c r="AI1622" s="7">
        <f>IF(T1622&gt;0,RANK(T1622,(N1622:P1622,Q1622:AE1622)),0)</f>
        <v>0</v>
      </c>
      <c r="AJ1622" s="7">
        <f>IF(S1622&gt;0,RANK(S1622,(N1622:P1622,Q1622:AE1622)),0)</f>
        <v>6</v>
      </c>
      <c r="AK1622" s="2">
        <f t="shared" si="677"/>
        <v>1.2814538676607642E-2</v>
      </c>
      <c r="AL1622" s="2">
        <f t="shared" si="678"/>
        <v>3.2618825722273998E-3</v>
      </c>
      <c r="AM1622" s="2">
        <f t="shared" si="679"/>
        <v>0</v>
      </c>
      <c r="AN1622" s="2">
        <f t="shared" si="680"/>
        <v>2.3299161230195711E-3</v>
      </c>
      <c r="AP1622" t="s">
        <v>3401</v>
      </c>
      <c r="AQ1622" t="s">
        <v>3270</v>
      </c>
      <c r="AR1622">
        <v>7</v>
      </c>
      <c r="AT1622" s="93" t="s">
        <v>855</v>
      </c>
      <c r="AU1622" s="92" t="s">
        <v>1156</v>
      </c>
      <c r="AV1622" s="83" t="str">
        <f t="shared" si="681"/>
        <v>29153</v>
      </c>
      <c r="AX1622" s="7" t="s">
        <v>3753</v>
      </c>
    </row>
    <row r="1623" spans="1:50" hidden="1" outlineLevel="1">
      <c r="A1623" t="s">
        <v>753</v>
      </c>
      <c r="B1623" t="s">
        <v>3270</v>
      </c>
      <c r="C1623" s="1">
        <f t="shared" si="670"/>
        <v>6060</v>
      </c>
      <c r="D1623" s="7">
        <f>RANK(N1623,(N1623:P1623,Q1623:AE1623))</f>
        <v>1</v>
      </c>
      <c r="E1623" s="7">
        <f>RANK(O1623,(N1623:P1623,Q1623:AE1623))</f>
        <v>2</v>
      </c>
      <c r="F1623" s="7">
        <f>IF(P1623&gt;0,RANK(P1623,(N1623:P1623,Q1623:AE1623)),0)</f>
        <v>3</v>
      </c>
      <c r="G1623" s="1">
        <f t="shared" si="671"/>
        <v>495</v>
      </c>
      <c r="H1623" s="2">
        <f t="shared" si="672"/>
        <v>8.1683168316831686E-2</v>
      </c>
      <c r="I1623" s="2"/>
      <c r="J1623" s="2">
        <f t="shared" si="673"/>
        <v>0.53547854785478544</v>
      </c>
      <c r="K1623" s="2">
        <f t="shared" si="674"/>
        <v>0.45379537953795379</v>
      </c>
      <c r="L1623" s="2">
        <f t="shared" si="675"/>
        <v>6.1056105610561053E-3</v>
      </c>
      <c r="M1623" s="2">
        <f t="shared" si="676"/>
        <v>4.6204620462046674E-3</v>
      </c>
      <c r="N1623" s="1">
        <v>3245</v>
      </c>
      <c r="O1623" s="1">
        <v>2750</v>
      </c>
      <c r="P1623" s="1">
        <v>37</v>
      </c>
      <c r="Q1623" s="1">
        <v>16</v>
      </c>
      <c r="R1623" s="1">
        <v>4</v>
      </c>
      <c r="S1623" s="1">
        <v>6</v>
      </c>
      <c r="T1623" s="1">
        <v>2</v>
      </c>
      <c r="AG1623" s="7">
        <f>IF(Q1623&gt;0,RANK(Q1623,(N1623:P1623,Q1623:AE1623)),0)</f>
        <v>4</v>
      </c>
      <c r="AH1623" s="7">
        <f>IF(R1623&gt;0,RANK(R1623,(N1623:P1623,Q1623:AE1623)),0)</f>
        <v>6</v>
      </c>
      <c r="AI1623" s="7">
        <f>IF(T1623&gt;0,RANK(T1623,(N1623:P1623,Q1623:AE1623)),0)</f>
        <v>7</v>
      </c>
      <c r="AJ1623" s="7">
        <f>IF(S1623&gt;0,RANK(S1623,(N1623:P1623,Q1623:AE1623)),0)</f>
        <v>5</v>
      </c>
      <c r="AK1623" s="2">
        <f t="shared" si="677"/>
        <v>2.6402640264026403E-3</v>
      </c>
      <c r="AL1623" s="2">
        <f t="shared" si="678"/>
        <v>6.6006600660066007E-4</v>
      </c>
      <c r="AM1623" s="2">
        <f t="shared" si="679"/>
        <v>3.3003300330033004E-4</v>
      </c>
      <c r="AN1623" s="2">
        <f t="shared" si="680"/>
        <v>9.9009900990099011E-4</v>
      </c>
      <c r="AP1623" t="s">
        <v>753</v>
      </c>
      <c r="AQ1623" t="s">
        <v>3270</v>
      </c>
      <c r="AR1623">
        <v>8</v>
      </c>
      <c r="AT1623" s="93" t="s">
        <v>855</v>
      </c>
      <c r="AU1623" s="92" t="s">
        <v>1157</v>
      </c>
      <c r="AV1623" s="83" t="str">
        <f t="shared" si="681"/>
        <v>29155</v>
      </c>
      <c r="AX1623" s="7" t="s">
        <v>3753</v>
      </c>
    </row>
    <row r="1624" spans="1:50" hidden="1" outlineLevel="1">
      <c r="A1624" t="s">
        <v>2428</v>
      </c>
      <c r="B1624" t="s">
        <v>3270</v>
      </c>
      <c r="C1624" s="1">
        <f t="shared" si="670"/>
        <v>6903</v>
      </c>
      <c r="D1624" s="7">
        <f>RANK(N1624,(N1624:P1624,Q1624:AE1624))</f>
        <v>2</v>
      </c>
      <c r="E1624" s="7">
        <f>RANK(O1624,(N1624:P1624,Q1624:AE1624))</f>
        <v>1</v>
      </c>
      <c r="F1624" s="7">
        <f>IF(P1624&gt;0,RANK(P1624,(N1624:P1624,Q1624:AE1624)),0)</f>
        <v>3</v>
      </c>
      <c r="G1624" s="1">
        <f t="shared" si="671"/>
        <v>2582</v>
      </c>
      <c r="H1624" s="2">
        <f t="shared" si="672"/>
        <v>0.37404027234535708</v>
      </c>
      <c r="I1624" s="2"/>
      <c r="J1624" s="2">
        <f t="shared" si="673"/>
        <v>0.30204259017818341</v>
      </c>
      <c r="K1624" s="2">
        <f t="shared" si="674"/>
        <v>0.67608286252354044</v>
      </c>
      <c r="L1624" s="2">
        <f t="shared" si="675"/>
        <v>1.0140518615094886E-2</v>
      </c>
      <c r="M1624" s="2">
        <f t="shared" si="676"/>
        <v>1.1734028683181318E-2</v>
      </c>
      <c r="N1624" s="1">
        <v>2085</v>
      </c>
      <c r="O1624" s="1">
        <v>4667</v>
      </c>
      <c r="P1624" s="1">
        <v>70</v>
      </c>
      <c r="Q1624" s="1">
        <v>48</v>
      </c>
      <c r="R1624" s="1">
        <v>23</v>
      </c>
      <c r="S1624" s="1">
        <v>7</v>
      </c>
      <c r="T1624" s="1">
        <v>3</v>
      </c>
      <c r="AG1624" s="7">
        <f>IF(Q1624&gt;0,RANK(Q1624,(N1624:P1624,Q1624:AE1624)),0)</f>
        <v>4</v>
      </c>
      <c r="AH1624" s="7">
        <f>IF(R1624&gt;0,RANK(R1624,(N1624:P1624,Q1624:AE1624)),0)</f>
        <v>5</v>
      </c>
      <c r="AI1624" s="7">
        <f>IF(T1624&gt;0,RANK(T1624,(N1624:P1624,Q1624:AE1624)),0)</f>
        <v>7</v>
      </c>
      <c r="AJ1624" s="7">
        <f>IF(S1624&gt;0,RANK(S1624,(N1624:P1624,Q1624:AE1624)),0)</f>
        <v>6</v>
      </c>
      <c r="AK1624" s="2">
        <f t="shared" si="677"/>
        <v>6.9534984789222081E-3</v>
      </c>
      <c r="AL1624" s="2">
        <f t="shared" si="678"/>
        <v>3.3318846878168914E-3</v>
      </c>
      <c r="AM1624" s="2">
        <f t="shared" si="679"/>
        <v>4.3459365493263801E-4</v>
      </c>
      <c r="AN1624" s="2">
        <f t="shared" si="680"/>
        <v>1.0140518615094887E-3</v>
      </c>
      <c r="AP1624" t="s">
        <v>2428</v>
      </c>
      <c r="AQ1624" t="s">
        <v>3270</v>
      </c>
      <c r="AR1624">
        <v>8</v>
      </c>
      <c r="AT1624" s="93" t="s">
        <v>855</v>
      </c>
      <c r="AU1624" s="92" t="s">
        <v>120</v>
      </c>
      <c r="AV1624" s="83" t="str">
        <f t="shared" si="681"/>
        <v>29157</v>
      </c>
      <c r="AX1624" s="7" t="s">
        <v>3753</v>
      </c>
    </row>
    <row r="1625" spans="1:50" hidden="1" outlineLevel="1">
      <c r="A1625" t="s">
        <v>754</v>
      </c>
      <c r="B1625" t="s">
        <v>3270</v>
      </c>
      <c r="C1625" s="1">
        <f t="shared" si="670"/>
        <v>15755</v>
      </c>
      <c r="D1625" s="7">
        <f>RANK(N1625,(N1625:P1625,Q1625:AE1625))</f>
        <v>2</v>
      </c>
      <c r="E1625" s="7">
        <f>RANK(O1625,(N1625:P1625,Q1625:AE1625))</f>
        <v>1</v>
      </c>
      <c r="F1625" s="7">
        <f>IF(P1625&gt;0,RANK(P1625,(N1625:P1625,Q1625:AE1625)),0)</f>
        <v>3</v>
      </c>
      <c r="G1625" s="1">
        <f t="shared" si="671"/>
        <v>3678</v>
      </c>
      <c r="H1625" s="2">
        <f t="shared" si="672"/>
        <v>0.23344969850841002</v>
      </c>
      <c r="I1625" s="2"/>
      <c r="J1625" s="2">
        <f t="shared" si="673"/>
        <v>0.37162805458584575</v>
      </c>
      <c r="K1625" s="2">
        <f t="shared" si="674"/>
        <v>0.60507775309425582</v>
      </c>
      <c r="L1625" s="2">
        <f t="shared" si="675"/>
        <v>1.415423675023802E-2</v>
      </c>
      <c r="M1625" s="2">
        <f t="shared" si="676"/>
        <v>9.1399555696604681E-3</v>
      </c>
      <c r="N1625" s="1">
        <v>5855</v>
      </c>
      <c r="O1625" s="1">
        <v>9533</v>
      </c>
      <c r="P1625" s="1">
        <v>223</v>
      </c>
      <c r="Q1625" s="1">
        <v>62</v>
      </c>
      <c r="R1625" s="1">
        <v>70</v>
      </c>
      <c r="S1625" s="1">
        <v>7</v>
      </c>
      <c r="T1625" s="1">
        <v>5</v>
      </c>
      <c r="AG1625" s="7">
        <f>IF(Q1625&gt;0,RANK(Q1625,(N1625:P1625,Q1625:AE1625)),0)</f>
        <v>5</v>
      </c>
      <c r="AH1625" s="7">
        <f>IF(R1625&gt;0,RANK(R1625,(N1625:P1625,Q1625:AE1625)),0)</f>
        <v>4</v>
      </c>
      <c r="AI1625" s="7">
        <f>IF(T1625&gt;0,RANK(T1625,(N1625:P1625,Q1625:AE1625)),0)</f>
        <v>7</v>
      </c>
      <c r="AJ1625" s="7">
        <f>IF(S1625&gt;0,RANK(S1625,(N1625:P1625,Q1625:AE1625)),0)</f>
        <v>6</v>
      </c>
      <c r="AK1625" s="2">
        <f t="shared" si="677"/>
        <v>3.9352586480482388E-3</v>
      </c>
      <c r="AL1625" s="2">
        <f t="shared" si="678"/>
        <v>4.443033957473818E-3</v>
      </c>
      <c r="AM1625" s="2">
        <f t="shared" si="679"/>
        <v>3.1735956839098697E-4</v>
      </c>
      <c r="AN1625" s="2">
        <f t="shared" si="680"/>
        <v>4.4430339574738181E-4</v>
      </c>
      <c r="AP1625" t="s">
        <v>754</v>
      </c>
      <c r="AQ1625" t="s">
        <v>3270</v>
      </c>
      <c r="AR1625">
        <v>4</v>
      </c>
      <c r="AT1625" s="93" t="s">
        <v>855</v>
      </c>
      <c r="AU1625" s="92" t="s">
        <v>121</v>
      </c>
      <c r="AV1625" s="83" t="str">
        <f t="shared" si="681"/>
        <v>29159</v>
      </c>
      <c r="AX1625" s="7" t="s">
        <v>3753</v>
      </c>
    </row>
    <row r="1626" spans="1:50" hidden="1" outlineLevel="1">
      <c r="A1626" t="s">
        <v>2081</v>
      </c>
      <c r="B1626" t="s">
        <v>3270</v>
      </c>
      <c r="C1626" s="1">
        <f t="shared" si="670"/>
        <v>16146</v>
      </c>
      <c r="D1626" s="7">
        <f>RANK(N1626,(N1626:P1626,Q1626:AE1626))</f>
        <v>2</v>
      </c>
      <c r="E1626" s="7">
        <f>RANK(O1626,(N1626:P1626,Q1626:AE1626))</f>
        <v>1</v>
      </c>
      <c r="F1626" s="7">
        <f>IF(P1626&gt;0,RANK(P1626,(N1626:P1626,Q1626:AE1626)),0)</f>
        <v>3</v>
      </c>
      <c r="G1626" s="1">
        <f t="shared" si="671"/>
        <v>3182</v>
      </c>
      <c r="H1626" s="2">
        <f t="shared" si="672"/>
        <v>0.19707667533754492</v>
      </c>
      <c r="I1626" s="2"/>
      <c r="J1626" s="2">
        <f t="shared" si="673"/>
        <v>0.38783599653164869</v>
      </c>
      <c r="K1626" s="2">
        <f t="shared" si="674"/>
        <v>0.5849126718691936</v>
      </c>
      <c r="L1626" s="2">
        <f t="shared" si="675"/>
        <v>1.5669515669515671E-2</v>
      </c>
      <c r="M1626" s="2">
        <f t="shared" si="676"/>
        <v>1.1581815929642043E-2</v>
      </c>
      <c r="N1626" s="1">
        <v>6262</v>
      </c>
      <c r="O1626" s="1">
        <v>9444</v>
      </c>
      <c r="P1626" s="1">
        <v>253</v>
      </c>
      <c r="Q1626" s="1">
        <v>78</v>
      </c>
      <c r="R1626" s="1">
        <v>76</v>
      </c>
      <c r="S1626" s="1">
        <v>15</v>
      </c>
      <c r="T1626" s="1">
        <v>18</v>
      </c>
      <c r="AG1626" s="7">
        <f>IF(Q1626&gt;0,RANK(Q1626,(N1626:P1626,Q1626:AE1626)),0)</f>
        <v>4</v>
      </c>
      <c r="AH1626" s="7">
        <f>IF(R1626&gt;0,RANK(R1626,(N1626:P1626,Q1626:AE1626)),0)</f>
        <v>5</v>
      </c>
      <c r="AI1626" s="7">
        <f>IF(T1626&gt;0,RANK(T1626,(N1626:P1626,Q1626:AE1626)),0)</f>
        <v>6</v>
      </c>
      <c r="AJ1626" s="7">
        <f>IF(S1626&gt;0,RANK(S1626,(N1626:P1626,Q1626:AE1626)),0)</f>
        <v>7</v>
      </c>
      <c r="AK1626" s="2">
        <f t="shared" si="677"/>
        <v>4.830917874396135E-3</v>
      </c>
      <c r="AL1626" s="2">
        <f t="shared" si="678"/>
        <v>4.7070481853090547E-3</v>
      </c>
      <c r="AM1626" s="2">
        <f t="shared" si="679"/>
        <v>1.1148272017837235E-3</v>
      </c>
      <c r="AN1626" s="2">
        <f t="shared" si="680"/>
        <v>9.2902266815310288E-4</v>
      </c>
      <c r="AP1626" t="s">
        <v>2081</v>
      </c>
      <c r="AQ1626" t="s">
        <v>3270</v>
      </c>
      <c r="AR1626">
        <v>8</v>
      </c>
      <c r="AT1626" s="93" t="s">
        <v>855</v>
      </c>
      <c r="AU1626" s="92" t="s">
        <v>122</v>
      </c>
      <c r="AV1626" s="83" t="str">
        <f t="shared" si="681"/>
        <v>29161</v>
      </c>
      <c r="AX1626" s="7" t="s">
        <v>3753</v>
      </c>
    </row>
    <row r="1627" spans="1:50" hidden="1" outlineLevel="1">
      <c r="A1627" t="s">
        <v>2629</v>
      </c>
      <c r="B1627" t="s">
        <v>3270</v>
      </c>
      <c r="C1627" s="1">
        <f t="shared" si="670"/>
        <v>7351</v>
      </c>
      <c r="D1627" s="7">
        <f>RANK(N1627,(N1627:P1627,Q1627:AE1627))</f>
        <v>2</v>
      </c>
      <c r="E1627" s="7">
        <f>RANK(O1627,(N1627:P1627,Q1627:AE1627))</f>
        <v>1</v>
      </c>
      <c r="F1627" s="7">
        <f>IF(P1627&gt;0,RANK(P1627,(N1627:P1627,Q1627:AE1627)),0)</f>
        <v>3</v>
      </c>
      <c r="G1627" s="1">
        <f t="shared" si="671"/>
        <v>91</v>
      </c>
      <c r="H1627" s="2">
        <f t="shared" si="672"/>
        <v>1.2379268126785472E-2</v>
      </c>
      <c r="I1627" s="2"/>
      <c r="J1627" s="2">
        <f t="shared" si="673"/>
        <v>0.48387974425248265</v>
      </c>
      <c r="K1627" s="2">
        <f t="shared" si="674"/>
        <v>0.49625901237926812</v>
      </c>
      <c r="L1627" s="2">
        <f t="shared" si="675"/>
        <v>1.0746837165011564E-2</v>
      </c>
      <c r="M1627" s="2">
        <f t="shared" si="676"/>
        <v>9.114406203237618E-3</v>
      </c>
      <c r="N1627" s="1">
        <v>3557</v>
      </c>
      <c r="O1627" s="1">
        <v>3648</v>
      </c>
      <c r="P1627" s="1">
        <v>79</v>
      </c>
      <c r="Q1627" s="1">
        <v>35</v>
      </c>
      <c r="R1627" s="1">
        <v>20</v>
      </c>
      <c r="S1627" s="1">
        <v>10</v>
      </c>
      <c r="T1627" s="1">
        <v>2</v>
      </c>
      <c r="AG1627" s="7">
        <f>IF(Q1627&gt;0,RANK(Q1627,(N1627:P1627,Q1627:AE1627)),0)</f>
        <v>4</v>
      </c>
      <c r="AH1627" s="7">
        <f>IF(R1627&gt;0,RANK(R1627,(N1627:P1627,Q1627:AE1627)),0)</f>
        <v>5</v>
      </c>
      <c r="AI1627" s="7">
        <f>IF(T1627&gt;0,RANK(T1627,(N1627:P1627,Q1627:AE1627)),0)</f>
        <v>7</v>
      </c>
      <c r="AJ1627" s="7">
        <f>IF(S1627&gt;0,RANK(S1627,(N1627:P1627,Q1627:AE1627)),0)</f>
        <v>6</v>
      </c>
      <c r="AK1627" s="2">
        <f t="shared" si="677"/>
        <v>4.7612569718405657E-3</v>
      </c>
      <c r="AL1627" s="2">
        <f t="shared" si="678"/>
        <v>2.7207182696231806E-3</v>
      </c>
      <c r="AM1627" s="2">
        <f t="shared" si="679"/>
        <v>2.7207182696231805E-4</v>
      </c>
      <c r="AN1627" s="2">
        <f t="shared" si="680"/>
        <v>1.3603591348115903E-3</v>
      </c>
      <c r="AP1627" t="s">
        <v>2629</v>
      </c>
      <c r="AQ1627" t="s">
        <v>3270</v>
      </c>
      <c r="AR1627">
        <v>9</v>
      </c>
      <c r="AT1627" s="93" t="s">
        <v>855</v>
      </c>
      <c r="AU1627" s="92" t="s">
        <v>123</v>
      </c>
      <c r="AV1627" s="83" t="str">
        <f t="shared" si="681"/>
        <v>29163</v>
      </c>
      <c r="AX1627" s="7" t="s">
        <v>3753</v>
      </c>
    </row>
    <row r="1628" spans="1:50" hidden="1" outlineLevel="1">
      <c r="A1628" t="s">
        <v>2053</v>
      </c>
      <c r="B1628" t="s">
        <v>3270</v>
      </c>
      <c r="C1628" s="1">
        <f t="shared" si="670"/>
        <v>34054</v>
      </c>
      <c r="D1628" s="7">
        <f>RANK(N1628,(N1628:P1628,Q1628:AE1628))</f>
        <v>2</v>
      </c>
      <c r="E1628" s="7">
        <f>RANK(O1628,(N1628:P1628,Q1628:AE1628))</f>
        <v>1</v>
      </c>
      <c r="F1628" s="7">
        <f>IF(P1628&gt;0,RANK(P1628,(N1628:P1628,Q1628:AE1628)),0)</f>
        <v>3</v>
      </c>
      <c r="G1628" s="1">
        <f t="shared" si="671"/>
        <v>2460</v>
      </c>
      <c r="H1628" s="2">
        <f t="shared" si="672"/>
        <v>7.223820990192048E-2</v>
      </c>
      <c r="I1628" s="2"/>
      <c r="J1628" s="2">
        <f t="shared" si="673"/>
        <v>0.45002055558818349</v>
      </c>
      <c r="K1628" s="2">
        <f t="shared" si="674"/>
        <v>0.52225876549010397</v>
      </c>
      <c r="L1628" s="2">
        <f t="shared" si="675"/>
        <v>1.9028601632701005E-2</v>
      </c>
      <c r="M1628" s="2">
        <f t="shared" si="676"/>
        <v>8.6920772890114774E-3</v>
      </c>
      <c r="N1628" s="1">
        <v>15325</v>
      </c>
      <c r="O1628" s="1">
        <v>17785</v>
      </c>
      <c r="P1628" s="1">
        <v>648</v>
      </c>
      <c r="Q1628" s="1">
        <v>117</v>
      </c>
      <c r="R1628" s="1">
        <v>131</v>
      </c>
      <c r="S1628" s="1">
        <v>19</v>
      </c>
      <c r="T1628" s="1">
        <v>29</v>
      </c>
      <c r="AG1628" s="7">
        <f>IF(Q1628&gt;0,RANK(Q1628,(N1628:P1628,Q1628:AE1628)),0)</f>
        <v>5</v>
      </c>
      <c r="AH1628" s="7">
        <f>IF(R1628&gt;0,RANK(R1628,(N1628:P1628,Q1628:AE1628)),0)</f>
        <v>4</v>
      </c>
      <c r="AI1628" s="7">
        <f>IF(T1628&gt;0,RANK(T1628,(N1628:P1628,Q1628:AE1628)),0)</f>
        <v>6</v>
      </c>
      <c r="AJ1628" s="7">
        <f>IF(S1628&gt;0,RANK(S1628,(N1628:P1628,Q1628:AE1628)),0)</f>
        <v>7</v>
      </c>
      <c r="AK1628" s="2">
        <f t="shared" si="677"/>
        <v>3.4357197392376813E-3</v>
      </c>
      <c r="AL1628" s="2">
        <f t="shared" si="678"/>
        <v>3.8468315029071476E-3</v>
      </c>
      <c r="AM1628" s="2">
        <f t="shared" si="679"/>
        <v>8.5158865331532276E-4</v>
      </c>
      <c r="AN1628" s="2">
        <f t="shared" si="680"/>
        <v>5.5793739355141834E-4</v>
      </c>
      <c r="AP1628" t="s">
        <v>2053</v>
      </c>
      <c r="AQ1628" t="s">
        <v>3270</v>
      </c>
      <c r="AR1628">
        <v>6</v>
      </c>
      <c r="AT1628" s="93" t="s">
        <v>855</v>
      </c>
      <c r="AU1628" s="92" t="s">
        <v>124</v>
      </c>
      <c r="AV1628" s="83" t="str">
        <f t="shared" si="681"/>
        <v>29165</v>
      </c>
      <c r="AX1628" s="7" t="s">
        <v>3753</v>
      </c>
    </row>
    <row r="1629" spans="1:50" hidden="1" outlineLevel="1">
      <c r="A1629" t="s">
        <v>1397</v>
      </c>
      <c r="B1629" t="s">
        <v>3270</v>
      </c>
      <c r="C1629" s="1">
        <f t="shared" si="670"/>
        <v>10294</v>
      </c>
      <c r="D1629" s="7">
        <f>RANK(N1629,(N1629:P1629,Q1629:AE1629))</f>
        <v>2</v>
      </c>
      <c r="E1629" s="7">
        <f>RANK(O1629,(N1629:P1629,Q1629:AE1629))</f>
        <v>1</v>
      </c>
      <c r="F1629" s="7">
        <f>IF(P1629&gt;0,RANK(P1629,(N1629:P1629,Q1629:AE1629)),0)</f>
        <v>3</v>
      </c>
      <c r="G1629" s="1">
        <f t="shared" si="671"/>
        <v>2824</v>
      </c>
      <c r="H1629" s="2">
        <f t="shared" si="672"/>
        <v>0.27433456382358656</v>
      </c>
      <c r="I1629" s="2"/>
      <c r="J1629" s="2">
        <f t="shared" si="673"/>
        <v>0.35030114629881487</v>
      </c>
      <c r="K1629" s="2">
        <f t="shared" si="674"/>
        <v>0.62463571012240138</v>
      </c>
      <c r="L1629" s="2">
        <f t="shared" si="675"/>
        <v>1.156013211579561E-2</v>
      </c>
      <c r="M1629" s="2">
        <f t="shared" si="676"/>
        <v>1.3503011462988199E-2</v>
      </c>
      <c r="N1629" s="1">
        <v>3606</v>
      </c>
      <c r="O1629" s="1">
        <v>6430</v>
      </c>
      <c r="P1629" s="1">
        <v>119</v>
      </c>
      <c r="Q1629" s="1">
        <v>85</v>
      </c>
      <c r="R1629" s="1">
        <v>24</v>
      </c>
      <c r="S1629" s="1">
        <v>22</v>
      </c>
      <c r="T1629" s="1">
        <v>8</v>
      </c>
      <c r="AG1629" s="7">
        <f>IF(Q1629&gt;0,RANK(Q1629,(N1629:P1629,Q1629:AE1629)),0)</f>
        <v>4</v>
      </c>
      <c r="AH1629" s="7">
        <f>IF(R1629&gt;0,RANK(R1629,(N1629:P1629,Q1629:AE1629)),0)</f>
        <v>5</v>
      </c>
      <c r="AI1629" s="7">
        <f>IF(T1629&gt;0,RANK(T1629,(N1629:P1629,Q1629:AE1629)),0)</f>
        <v>7</v>
      </c>
      <c r="AJ1629" s="7">
        <f>IF(S1629&gt;0,RANK(S1629,(N1629:P1629,Q1629:AE1629)),0)</f>
        <v>6</v>
      </c>
      <c r="AK1629" s="2">
        <f t="shared" si="677"/>
        <v>8.2572372255682921E-3</v>
      </c>
      <c r="AL1629" s="2">
        <f t="shared" si="678"/>
        <v>2.3314552166310474E-3</v>
      </c>
      <c r="AM1629" s="2">
        <f t="shared" si="679"/>
        <v>7.7715173887701579E-4</v>
      </c>
      <c r="AN1629" s="2">
        <f t="shared" si="680"/>
        <v>2.1371672819117931E-3</v>
      </c>
      <c r="AP1629" t="s">
        <v>1397</v>
      </c>
      <c r="AQ1629" t="s">
        <v>3270</v>
      </c>
      <c r="AR1629">
        <v>7</v>
      </c>
      <c r="AT1629" s="93" t="s">
        <v>855</v>
      </c>
      <c r="AU1629" s="92" t="s">
        <v>125</v>
      </c>
      <c r="AV1629" s="83" t="str">
        <f t="shared" si="681"/>
        <v>29167</v>
      </c>
      <c r="AX1629" s="7" t="s">
        <v>3753</v>
      </c>
    </row>
    <row r="1630" spans="1:50" hidden="1" outlineLevel="1">
      <c r="A1630" t="s">
        <v>722</v>
      </c>
      <c r="B1630" t="s">
        <v>3270</v>
      </c>
      <c r="C1630" s="1">
        <f t="shared" si="670"/>
        <v>10531</v>
      </c>
      <c r="D1630" s="7">
        <f>RANK(N1630,(N1630:P1630,Q1630:AE1630))</f>
        <v>2</v>
      </c>
      <c r="E1630" s="7">
        <f>RANK(O1630,(N1630:P1630,Q1630:AE1630))</f>
        <v>1</v>
      </c>
      <c r="F1630" s="7">
        <f>IF(P1630&gt;0,RANK(P1630,(N1630:P1630,Q1630:AE1630)),0)</f>
        <v>3</v>
      </c>
      <c r="G1630" s="1">
        <f t="shared" si="671"/>
        <v>2731</v>
      </c>
      <c r="H1630" s="2">
        <f t="shared" si="672"/>
        <v>0.25932959832874369</v>
      </c>
      <c r="I1630" s="2"/>
      <c r="J1630" s="2">
        <f t="shared" si="673"/>
        <v>0.36083942645522743</v>
      </c>
      <c r="K1630" s="2">
        <f t="shared" si="674"/>
        <v>0.62016902478397118</v>
      </c>
      <c r="L1630" s="2">
        <f t="shared" si="675"/>
        <v>1.1394929256480866E-2</v>
      </c>
      <c r="M1630" s="2">
        <f t="shared" si="676"/>
        <v>7.5966195043204697E-3</v>
      </c>
      <c r="N1630" s="1">
        <v>3800</v>
      </c>
      <c r="O1630" s="1">
        <v>6531</v>
      </c>
      <c r="P1630" s="1">
        <v>120</v>
      </c>
      <c r="Q1630" s="1">
        <v>44</v>
      </c>
      <c r="R1630" s="1">
        <v>23</v>
      </c>
      <c r="S1630" s="1">
        <v>11</v>
      </c>
      <c r="T1630" s="1">
        <v>2</v>
      </c>
      <c r="AG1630" s="7">
        <f>IF(Q1630&gt;0,RANK(Q1630,(N1630:P1630,Q1630:AE1630)),0)</f>
        <v>4</v>
      </c>
      <c r="AH1630" s="7">
        <f>IF(R1630&gt;0,RANK(R1630,(N1630:P1630,Q1630:AE1630)),0)</f>
        <v>5</v>
      </c>
      <c r="AI1630" s="7">
        <f>IF(T1630&gt;0,RANK(T1630,(N1630:P1630,Q1630:AE1630)),0)</f>
        <v>7</v>
      </c>
      <c r="AJ1630" s="7">
        <f>IF(S1630&gt;0,RANK(S1630,(N1630:P1630,Q1630:AE1630)),0)</f>
        <v>6</v>
      </c>
      <c r="AK1630" s="2">
        <f t="shared" si="677"/>
        <v>4.1781407273763175E-3</v>
      </c>
      <c r="AL1630" s="2">
        <f t="shared" si="678"/>
        <v>2.184028107492166E-3</v>
      </c>
      <c r="AM1630" s="2">
        <f t="shared" si="679"/>
        <v>1.8991548760801443E-4</v>
      </c>
      <c r="AN1630" s="2">
        <f t="shared" si="680"/>
        <v>1.0445351818440794E-3</v>
      </c>
      <c r="AP1630" t="s">
        <v>722</v>
      </c>
      <c r="AQ1630" t="s">
        <v>3270</v>
      </c>
      <c r="AR1630">
        <v>4</v>
      </c>
      <c r="AT1630" s="93" t="s">
        <v>855</v>
      </c>
      <c r="AU1630" s="92" t="s">
        <v>126</v>
      </c>
      <c r="AV1630" s="83" t="str">
        <f t="shared" si="681"/>
        <v>29169</v>
      </c>
      <c r="AX1630" s="7" t="s">
        <v>3753</v>
      </c>
    </row>
    <row r="1631" spans="1:50" hidden="1" outlineLevel="1">
      <c r="A1631" t="s">
        <v>1062</v>
      </c>
      <c r="B1631" t="s">
        <v>3270</v>
      </c>
      <c r="C1631" s="1">
        <f t="shared" si="670"/>
        <v>2334</v>
      </c>
      <c r="D1631" s="7">
        <f>RANK(N1631,(N1631:P1631,Q1631:AE1631))</f>
        <v>2</v>
      </c>
      <c r="E1631" s="7">
        <f>RANK(O1631,(N1631:P1631,Q1631:AE1631))</f>
        <v>1</v>
      </c>
      <c r="F1631" s="7">
        <f>IF(P1631&gt;0,RANK(P1631,(N1631:P1631,Q1631:AE1631)),0)</f>
        <v>3</v>
      </c>
      <c r="G1631" s="1">
        <f t="shared" si="671"/>
        <v>885</v>
      </c>
      <c r="H1631" s="2">
        <f t="shared" si="672"/>
        <v>0.37917737789203088</v>
      </c>
      <c r="I1631" s="2"/>
      <c r="J1631" s="2">
        <f t="shared" si="673"/>
        <v>0.30334190231362468</v>
      </c>
      <c r="K1631" s="2">
        <f t="shared" si="674"/>
        <v>0.68251928020565555</v>
      </c>
      <c r="L1631" s="2">
        <f t="shared" si="675"/>
        <v>8.1405312767780635E-3</v>
      </c>
      <c r="M1631" s="2">
        <f t="shared" si="676"/>
        <v>5.998286203941704E-3</v>
      </c>
      <c r="N1631" s="1">
        <v>708</v>
      </c>
      <c r="O1631" s="1">
        <v>1593</v>
      </c>
      <c r="P1631" s="1">
        <v>19</v>
      </c>
      <c r="Q1631" s="1">
        <v>13</v>
      </c>
      <c r="R1631" s="1">
        <v>1</v>
      </c>
      <c r="S1631" s="1">
        <v>0</v>
      </c>
      <c r="T1631" s="1">
        <v>0</v>
      </c>
      <c r="AG1631" s="7">
        <f>IF(Q1631&gt;0,RANK(Q1631,(N1631:P1631,Q1631:AE1631)),0)</f>
        <v>4</v>
      </c>
      <c r="AH1631" s="7">
        <f>IF(R1631&gt;0,RANK(R1631,(N1631:P1631,Q1631:AE1631)),0)</f>
        <v>5</v>
      </c>
      <c r="AI1631" s="7">
        <f>IF(T1631&gt;0,RANK(T1631,(N1631:P1631,Q1631:AE1631)),0)</f>
        <v>0</v>
      </c>
      <c r="AJ1631" s="7">
        <f>IF(S1631&gt;0,RANK(S1631,(N1631:P1631,Q1631:AE1631)),0)</f>
        <v>0</v>
      </c>
      <c r="AK1631" s="2">
        <f t="shared" si="677"/>
        <v>5.5698371893744643E-3</v>
      </c>
      <c r="AL1631" s="2">
        <f t="shared" si="678"/>
        <v>4.2844901456726652E-4</v>
      </c>
      <c r="AM1631" s="2">
        <f t="shared" si="679"/>
        <v>0</v>
      </c>
      <c r="AN1631" s="2">
        <f t="shared" si="680"/>
        <v>0</v>
      </c>
      <c r="AP1631" t="s">
        <v>1062</v>
      </c>
      <c r="AQ1631" t="s">
        <v>3270</v>
      </c>
      <c r="AR1631">
        <v>6</v>
      </c>
      <c r="AT1631" s="93" t="s">
        <v>855</v>
      </c>
      <c r="AU1631" s="92" t="s">
        <v>127</v>
      </c>
      <c r="AV1631" s="83" t="str">
        <f t="shared" si="681"/>
        <v>29171</v>
      </c>
      <c r="AX1631" s="7" t="s">
        <v>3753</v>
      </c>
    </row>
    <row r="1632" spans="1:50" hidden="1" outlineLevel="1">
      <c r="A1632" t="s">
        <v>3152</v>
      </c>
      <c r="B1632" t="s">
        <v>3270</v>
      </c>
      <c r="C1632" s="1">
        <f t="shared" si="670"/>
        <v>4542</v>
      </c>
      <c r="D1632" s="7">
        <f>RANK(N1632,(N1632:P1632,Q1632:AE1632))</f>
        <v>2</v>
      </c>
      <c r="E1632" s="7">
        <f>RANK(O1632,(N1632:P1632,Q1632:AE1632))</f>
        <v>1</v>
      </c>
      <c r="F1632" s="7">
        <f>IF(P1632&gt;0,RANK(P1632,(N1632:P1632,Q1632:AE1632)),0)</f>
        <v>3</v>
      </c>
      <c r="G1632" s="1">
        <f t="shared" si="671"/>
        <v>413</v>
      </c>
      <c r="H1632" s="2">
        <f t="shared" si="672"/>
        <v>9.0929106120651693E-2</v>
      </c>
      <c r="I1632" s="2"/>
      <c r="J1632" s="2">
        <f t="shared" si="673"/>
        <v>0.44760017613386172</v>
      </c>
      <c r="K1632" s="2">
        <f t="shared" si="674"/>
        <v>0.53852928225451346</v>
      </c>
      <c r="L1632" s="2">
        <f t="shared" si="675"/>
        <v>7.9260237780713338E-3</v>
      </c>
      <c r="M1632" s="2">
        <f t="shared" si="676"/>
        <v>5.9445178335534865E-3</v>
      </c>
      <c r="N1632" s="1">
        <v>2033</v>
      </c>
      <c r="O1632" s="1">
        <v>2446</v>
      </c>
      <c r="P1632" s="1">
        <v>36</v>
      </c>
      <c r="Q1632" s="1">
        <v>11</v>
      </c>
      <c r="R1632" s="1">
        <v>15</v>
      </c>
      <c r="S1632" s="1">
        <v>1</v>
      </c>
      <c r="T1632" s="1">
        <v>0</v>
      </c>
      <c r="AG1632" s="7">
        <f>IF(Q1632&gt;0,RANK(Q1632,(N1632:P1632,Q1632:AE1632)),0)</f>
        <v>5</v>
      </c>
      <c r="AH1632" s="7">
        <f>IF(R1632&gt;0,RANK(R1632,(N1632:P1632,Q1632:AE1632)),0)</f>
        <v>4</v>
      </c>
      <c r="AI1632" s="7">
        <f>IF(T1632&gt;0,RANK(T1632,(N1632:P1632,Q1632:AE1632)),0)</f>
        <v>0</v>
      </c>
      <c r="AJ1632" s="7">
        <f>IF(S1632&gt;0,RANK(S1632,(N1632:P1632,Q1632:AE1632)),0)</f>
        <v>6</v>
      </c>
      <c r="AK1632" s="2">
        <f t="shared" si="677"/>
        <v>2.4218405988551297E-3</v>
      </c>
      <c r="AL1632" s="2">
        <f t="shared" si="678"/>
        <v>3.3025099075297227E-3</v>
      </c>
      <c r="AM1632" s="2">
        <f t="shared" si="679"/>
        <v>0</v>
      </c>
      <c r="AN1632" s="2">
        <f t="shared" si="680"/>
        <v>2.2016732716864817E-4</v>
      </c>
      <c r="AP1632" t="s">
        <v>3152</v>
      </c>
      <c r="AQ1632" t="s">
        <v>3270</v>
      </c>
      <c r="AR1632">
        <v>9</v>
      </c>
      <c r="AT1632" s="93" t="s">
        <v>855</v>
      </c>
      <c r="AU1632" s="92" t="s">
        <v>128</v>
      </c>
      <c r="AV1632" s="83" t="str">
        <f t="shared" si="681"/>
        <v>29173</v>
      </c>
      <c r="AX1632" s="7" t="s">
        <v>3753</v>
      </c>
    </row>
    <row r="1633" spans="1:50" hidden="1" outlineLevel="1">
      <c r="A1633" t="s">
        <v>3015</v>
      </c>
      <c r="B1633" t="s">
        <v>3270</v>
      </c>
      <c r="C1633" s="1">
        <f t="shared" si="670"/>
        <v>9186</v>
      </c>
      <c r="D1633" s="7">
        <f>RANK(N1633,(N1633:P1633,Q1633:AE1633))</f>
        <v>2</v>
      </c>
      <c r="E1633" s="7">
        <f>RANK(O1633,(N1633:P1633,Q1633:AE1633))</f>
        <v>1</v>
      </c>
      <c r="F1633" s="7">
        <f>IF(P1633&gt;0,RANK(P1633,(N1633:P1633,Q1633:AE1633)),0)</f>
        <v>3</v>
      </c>
      <c r="G1633" s="1">
        <f t="shared" si="671"/>
        <v>728</v>
      </c>
      <c r="H1633" s="2">
        <f t="shared" si="672"/>
        <v>7.9251034182451552E-2</v>
      </c>
      <c r="I1633" s="2"/>
      <c r="J1633" s="2">
        <f t="shared" si="673"/>
        <v>0.4480731548007838</v>
      </c>
      <c r="K1633" s="2">
        <f t="shared" si="674"/>
        <v>0.52732418898323541</v>
      </c>
      <c r="L1633" s="2">
        <f t="shared" si="675"/>
        <v>1.2410189418680601E-2</v>
      </c>
      <c r="M1633" s="2">
        <f t="shared" si="676"/>
        <v>1.2192466797300188E-2</v>
      </c>
      <c r="N1633" s="1">
        <v>4116</v>
      </c>
      <c r="O1633" s="1">
        <v>4844</v>
      </c>
      <c r="P1633" s="1">
        <v>114</v>
      </c>
      <c r="Q1633" s="1">
        <v>63</v>
      </c>
      <c r="R1633" s="1">
        <v>26</v>
      </c>
      <c r="S1633" s="1">
        <v>17</v>
      </c>
      <c r="T1633" s="1">
        <v>6</v>
      </c>
      <c r="AG1633" s="7">
        <f>IF(Q1633&gt;0,RANK(Q1633,(N1633:P1633,Q1633:AE1633)),0)</f>
        <v>4</v>
      </c>
      <c r="AH1633" s="7">
        <f>IF(R1633&gt;0,RANK(R1633,(N1633:P1633,Q1633:AE1633)),0)</f>
        <v>5</v>
      </c>
      <c r="AI1633" s="7">
        <f>IF(T1633&gt;0,RANK(T1633,(N1633:P1633,Q1633:AE1633)),0)</f>
        <v>7</v>
      </c>
      <c r="AJ1633" s="7">
        <f>IF(S1633&gt;0,RANK(S1633,(N1633:P1633,Q1633:AE1633)),0)</f>
        <v>6</v>
      </c>
      <c r="AK1633" s="2">
        <f t="shared" si="677"/>
        <v>6.8582625734813843E-3</v>
      </c>
      <c r="AL1633" s="2">
        <f t="shared" si="678"/>
        <v>2.8303940779446984E-3</v>
      </c>
      <c r="AM1633" s="2">
        <f t="shared" si="679"/>
        <v>6.5316786414108428E-4</v>
      </c>
      <c r="AN1633" s="2">
        <f t="shared" si="680"/>
        <v>1.850642281733072E-3</v>
      </c>
      <c r="AP1633" t="s">
        <v>3015</v>
      </c>
      <c r="AQ1633" t="s">
        <v>3270</v>
      </c>
      <c r="AR1633">
        <v>9</v>
      </c>
      <c r="AT1633" s="93" t="s">
        <v>855</v>
      </c>
      <c r="AU1633" s="92" t="s">
        <v>129</v>
      </c>
      <c r="AV1633" s="83" t="str">
        <f t="shared" si="681"/>
        <v>29175</v>
      </c>
      <c r="AX1633" s="7" t="s">
        <v>3753</v>
      </c>
    </row>
    <row r="1634" spans="1:50" hidden="1" outlineLevel="1">
      <c r="A1634" t="s">
        <v>3153</v>
      </c>
      <c r="B1634" t="s">
        <v>3270</v>
      </c>
      <c r="C1634" s="1">
        <f t="shared" si="670"/>
        <v>9747</v>
      </c>
      <c r="D1634" s="7">
        <f>RANK(N1634,(N1634:P1634,Q1634:AE1634))</f>
        <v>1</v>
      </c>
      <c r="E1634" s="7">
        <f>RANK(O1634,(N1634:P1634,Q1634:AE1634))</f>
        <v>2</v>
      </c>
      <c r="F1634" s="7">
        <f>IF(P1634&gt;0,RANK(P1634,(N1634:P1634,Q1634:AE1634)),0)</f>
        <v>3</v>
      </c>
      <c r="G1634" s="1">
        <f t="shared" si="671"/>
        <v>453</v>
      </c>
      <c r="H1634" s="2">
        <f t="shared" si="672"/>
        <v>4.6475838719606033E-2</v>
      </c>
      <c r="I1634" s="2"/>
      <c r="J1634" s="2">
        <f t="shared" si="673"/>
        <v>0.50990048219965123</v>
      </c>
      <c r="K1634" s="2">
        <f t="shared" si="674"/>
        <v>0.46342464348004514</v>
      </c>
      <c r="L1634" s="2">
        <f t="shared" si="675"/>
        <v>1.4876372217092438E-2</v>
      </c>
      <c r="M1634" s="2">
        <f t="shared" si="676"/>
        <v>1.1798502103211194E-2</v>
      </c>
      <c r="N1634" s="1">
        <v>4970</v>
      </c>
      <c r="O1634" s="1">
        <v>4517</v>
      </c>
      <c r="P1634" s="1">
        <v>145</v>
      </c>
      <c r="Q1634" s="1">
        <v>51</v>
      </c>
      <c r="R1634" s="1">
        <v>46</v>
      </c>
      <c r="S1634" s="1">
        <v>13</v>
      </c>
      <c r="T1634" s="1">
        <v>5</v>
      </c>
      <c r="AG1634" s="7">
        <f>IF(Q1634&gt;0,RANK(Q1634,(N1634:P1634,Q1634:AE1634)),0)</f>
        <v>4</v>
      </c>
      <c r="AH1634" s="7">
        <f>IF(R1634&gt;0,RANK(R1634,(N1634:P1634,Q1634:AE1634)),0)</f>
        <v>5</v>
      </c>
      <c r="AI1634" s="7">
        <f>IF(T1634&gt;0,RANK(T1634,(N1634:P1634,Q1634:AE1634)),0)</f>
        <v>7</v>
      </c>
      <c r="AJ1634" s="7">
        <f>IF(S1634&gt;0,RANK(S1634,(N1634:P1634,Q1634:AE1634)),0)</f>
        <v>6</v>
      </c>
      <c r="AK1634" s="2">
        <f t="shared" si="677"/>
        <v>5.2323791935980305E-3</v>
      </c>
      <c r="AL1634" s="2">
        <f t="shared" si="678"/>
        <v>4.7194008412844981E-3</v>
      </c>
      <c r="AM1634" s="2">
        <f t="shared" si="679"/>
        <v>5.1297835231353239E-4</v>
      </c>
      <c r="AN1634" s="2">
        <f t="shared" si="680"/>
        <v>1.3337437160151841E-3</v>
      </c>
      <c r="AP1634" t="s">
        <v>3153</v>
      </c>
      <c r="AQ1634" t="s">
        <v>3270</v>
      </c>
      <c r="AR1634">
        <v>6</v>
      </c>
      <c r="AT1634" s="93" t="s">
        <v>855</v>
      </c>
      <c r="AU1634" s="92" t="s">
        <v>196</v>
      </c>
      <c r="AV1634" s="83" t="str">
        <f t="shared" si="681"/>
        <v>29177</v>
      </c>
      <c r="AX1634" s="7" t="s">
        <v>3753</v>
      </c>
    </row>
    <row r="1635" spans="1:50" hidden="1" outlineLevel="1">
      <c r="A1635" t="s">
        <v>3154</v>
      </c>
      <c r="B1635" t="s">
        <v>3270</v>
      </c>
      <c r="C1635" s="1">
        <f t="shared" si="670"/>
        <v>3131</v>
      </c>
      <c r="D1635" s="7">
        <f>RANK(N1635,(N1635:P1635,Q1635:AE1635))</f>
        <v>2</v>
      </c>
      <c r="E1635" s="7">
        <f>RANK(O1635,(N1635:P1635,Q1635:AE1635))</f>
        <v>1</v>
      </c>
      <c r="F1635" s="7">
        <f>IF(P1635&gt;0,RANK(P1635,(N1635:P1635,Q1635:AE1635)),0)</f>
        <v>3</v>
      </c>
      <c r="G1635" s="1">
        <f t="shared" si="671"/>
        <v>464</v>
      </c>
      <c r="H1635" s="2">
        <f t="shared" si="672"/>
        <v>0.1481954647077611</v>
      </c>
      <c r="I1635" s="2"/>
      <c r="J1635" s="2">
        <f t="shared" si="673"/>
        <v>0.41456403704886619</v>
      </c>
      <c r="K1635" s="2">
        <f t="shared" si="674"/>
        <v>0.56275950175662726</v>
      </c>
      <c r="L1635" s="2">
        <f t="shared" si="675"/>
        <v>1.341424465027148E-2</v>
      </c>
      <c r="M1635" s="2">
        <f t="shared" si="676"/>
        <v>9.2622165442351346E-3</v>
      </c>
      <c r="N1635" s="1">
        <v>1298</v>
      </c>
      <c r="O1635" s="1">
        <v>1762</v>
      </c>
      <c r="P1635" s="1">
        <v>42</v>
      </c>
      <c r="Q1635" s="1">
        <v>17</v>
      </c>
      <c r="R1635" s="1">
        <v>5</v>
      </c>
      <c r="S1635" s="1">
        <v>6</v>
      </c>
      <c r="T1635" s="1">
        <v>1</v>
      </c>
      <c r="AG1635" s="7">
        <f>IF(Q1635&gt;0,RANK(Q1635,(N1635:P1635,Q1635:AE1635)),0)</f>
        <v>4</v>
      </c>
      <c r="AH1635" s="7">
        <f>IF(R1635&gt;0,RANK(R1635,(N1635:P1635,Q1635:AE1635)),0)</f>
        <v>6</v>
      </c>
      <c r="AI1635" s="7">
        <f>IF(T1635&gt;0,RANK(T1635,(N1635:P1635,Q1635:AE1635)),0)</f>
        <v>7</v>
      </c>
      <c r="AJ1635" s="7">
        <f>IF(S1635&gt;0,RANK(S1635,(N1635:P1635,Q1635:AE1635)),0)</f>
        <v>5</v>
      </c>
      <c r="AK1635" s="2">
        <f t="shared" si="677"/>
        <v>5.4295752155860749E-3</v>
      </c>
      <c r="AL1635" s="2">
        <f t="shared" si="678"/>
        <v>1.5969338869370809E-3</v>
      </c>
      <c r="AM1635" s="2">
        <f t="shared" si="679"/>
        <v>3.1938677738741617E-4</v>
      </c>
      <c r="AN1635" s="2">
        <f t="shared" si="680"/>
        <v>1.9163206643244969E-3</v>
      </c>
      <c r="AP1635" t="s">
        <v>3154</v>
      </c>
      <c r="AQ1635" t="s">
        <v>3270</v>
      </c>
      <c r="AR1635">
        <v>8</v>
      </c>
      <c r="AT1635" s="93" t="s">
        <v>855</v>
      </c>
      <c r="AU1635" s="92" t="s">
        <v>206</v>
      </c>
      <c r="AV1635" s="83" t="str">
        <f t="shared" si="681"/>
        <v>29179</v>
      </c>
      <c r="AX1635" s="7" t="s">
        <v>3753</v>
      </c>
    </row>
    <row r="1636" spans="1:50" hidden="1" outlineLevel="1">
      <c r="A1636" t="s">
        <v>3321</v>
      </c>
      <c r="B1636" t="s">
        <v>3270</v>
      </c>
      <c r="C1636" s="1">
        <f t="shared" si="670"/>
        <v>5065</v>
      </c>
      <c r="D1636" s="7">
        <f>RANK(N1636,(N1636:P1636,Q1636:AE1636))</f>
        <v>2</v>
      </c>
      <c r="E1636" s="7">
        <f>RANK(O1636,(N1636:P1636,Q1636:AE1636))</f>
        <v>1</v>
      </c>
      <c r="F1636" s="7">
        <f>IF(P1636&gt;0,RANK(P1636,(N1636:P1636,Q1636:AE1636)),0)</f>
        <v>3</v>
      </c>
      <c r="G1636" s="1">
        <f t="shared" si="671"/>
        <v>1301</v>
      </c>
      <c r="H1636" s="2">
        <f t="shared" si="672"/>
        <v>0.25686080947680157</v>
      </c>
      <c r="I1636" s="2"/>
      <c r="J1636" s="2">
        <f t="shared" si="673"/>
        <v>0.35932872655478776</v>
      </c>
      <c r="K1636" s="2">
        <f t="shared" si="674"/>
        <v>0.61618953603158932</v>
      </c>
      <c r="L1636" s="2">
        <f t="shared" si="675"/>
        <v>1.1451135241855873E-2</v>
      </c>
      <c r="M1636" s="2">
        <f t="shared" si="676"/>
        <v>1.3030602171767044E-2</v>
      </c>
      <c r="N1636" s="1">
        <v>1820</v>
      </c>
      <c r="O1636" s="1">
        <v>3121</v>
      </c>
      <c r="P1636" s="1">
        <v>58</v>
      </c>
      <c r="Q1636" s="1">
        <v>30</v>
      </c>
      <c r="R1636" s="1">
        <v>27</v>
      </c>
      <c r="S1636" s="1">
        <v>5</v>
      </c>
      <c r="T1636" s="1">
        <v>4</v>
      </c>
      <c r="AG1636" s="7">
        <f>IF(Q1636&gt;0,RANK(Q1636,(N1636:P1636,Q1636:AE1636)),0)</f>
        <v>4</v>
      </c>
      <c r="AH1636" s="7">
        <f>IF(R1636&gt;0,RANK(R1636,(N1636:P1636,Q1636:AE1636)),0)</f>
        <v>5</v>
      </c>
      <c r="AI1636" s="7">
        <f>IF(T1636&gt;0,RANK(T1636,(N1636:P1636,Q1636:AE1636)),0)</f>
        <v>7</v>
      </c>
      <c r="AJ1636" s="7">
        <f>IF(S1636&gt;0,RANK(S1636,(N1636:P1636,Q1636:AE1636)),0)</f>
        <v>6</v>
      </c>
      <c r="AK1636" s="2">
        <f t="shared" si="677"/>
        <v>5.9230009871668312E-3</v>
      </c>
      <c r="AL1636" s="2">
        <f t="shared" si="678"/>
        <v>5.3307008884501484E-3</v>
      </c>
      <c r="AM1636" s="2">
        <f t="shared" si="679"/>
        <v>7.8973346495557744E-4</v>
      </c>
      <c r="AN1636" s="2">
        <f t="shared" si="680"/>
        <v>9.871668311944718E-4</v>
      </c>
      <c r="AP1636" t="s">
        <v>3321</v>
      </c>
      <c r="AQ1636" t="s">
        <v>3270</v>
      </c>
      <c r="AR1636">
        <v>8</v>
      </c>
      <c r="AT1636" s="93" t="s">
        <v>855</v>
      </c>
      <c r="AU1636" s="92" t="s">
        <v>207</v>
      </c>
      <c r="AV1636" s="83" t="str">
        <f t="shared" si="681"/>
        <v>29181</v>
      </c>
      <c r="AX1636" s="7" t="s">
        <v>3753</v>
      </c>
    </row>
    <row r="1637" spans="1:50" hidden="1" outlineLevel="1">
      <c r="A1637" t="s">
        <v>3155</v>
      </c>
      <c r="B1637" t="s">
        <v>3270</v>
      </c>
      <c r="C1637" s="1">
        <f t="shared" si="670"/>
        <v>128686</v>
      </c>
      <c r="D1637" s="7">
        <f>RANK(N1637,(N1637:P1637,Q1637:AE1637))</f>
        <v>2</v>
      </c>
      <c r="E1637" s="7">
        <f>RANK(O1637,(N1637:P1637,Q1637:AE1637))</f>
        <v>1</v>
      </c>
      <c r="F1637" s="7">
        <f>IF(P1637&gt;0,RANK(P1637,(N1637:P1637,Q1637:AE1637)),0)</f>
        <v>3</v>
      </c>
      <c r="G1637" s="1">
        <f t="shared" si="671"/>
        <v>18308</v>
      </c>
      <c r="H1637" s="2">
        <f t="shared" si="672"/>
        <v>0.1422687782664781</v>
      </c>
      <c r="I1637" s="2"/>
      <c r="J1637" s="2">
        <f t="shared" si="673"/>
        <v>0.41811852105124103</v>
      </c>
      <c r="K1637" s="2">
        <f t="shared" si="674"/>
        <v>0.56038729931771913</v>
      </c>
      <c r="L1637" s="2">
        <f t="shared" si="675"/>
        <v>1.476462086007802E-2</v>
      </c>
      <c r="M1637" s="2">
        <f t="shared" si="676"/>
        <v>6.7295587709618136E-3</v>
      </c>
      <c r="N1637" s="1">
        <v>53806</v>
      </c>
      <c r="O1637" s="1">
        <v>72114</v>
      </c>
      <c r="P1637" s="1">
        <v>1900</v>
      </c>
      <c r="Q1637" s="1">
        <v>330</v>
      </c>
      <c r="R1637" s="1">
        <v>397</v>
      </c>
      <c r="S1637" s="1">
        <v>95</v>
      </c>
      <c r="T1637" s="1">
        <v>44</v>
      </c>
      <c r="AG1637" s="7">
        <f>IF(Q1637&gt;0,RANK(Q1637,(N1637:P1637,Q1637:AE1637)),0)</f>
        <v>5</v>
      </c>
      <c r="AH1637" s="7">
        <f>IF(R1637&gt;0,RANK(R1637,(N1637:P1637,Q1637:AE1637)),0)</f>
        <v>4</v>
      </c>
      <c r="AI1637" s="7">
        <f>IF(T1637&gt;0,RANK(T1637,(N1637:P1637,Q1637:AE1637)),0)</f>
        <v>7</v>
      </c>
      <c r="AJ1637" s="7">
        <f>IF(S1637&gt;0,RANK(S1637,(N1637:P1637,Q1637:AE1637)),0)</f>
        <v>6</v>
      </c>
      <c r="AK1637" s="2">
        <f t="shared" si="677"/>
        <v>2.5643815178030245E-3</v>
      </c>
      <c r="AL1637" s="2">
        <f t="shared" si="678"/>
        <v>3.0850286744478809E-3</v>
      </c>
      <c r="AM1637" s="2">
        <f t="shared" si="679"/>
        <v>3.4191753570706992E-4</v>
      </c>
      <c r="AN1637" s="2">
        <f t="shared" si="680"/>
        <v>7.38231043003901E-4</v>
      </c>
      <c r="AP1637" t="s">
        <v>3155</v>
      </c>
      <c r="AQ1637" t="s">
        <v>3270</v>
      </c>
      <c r="AT1637" s="93" t="s">
        <v>855</v>
      </c>
      <c r="AU1637" s="92" t="s">
        <v>208</v>
      </c>
      <c r="AV1637" s="83" t="str">
        <f t="shared" si="681"/>
        <v>29183</v>
      </c>
      <c r="AX1637" s="7" t="s">
        <v>3753</v>
      </c>
    </row>
    <row r="1638" spans="1:50" hidden="1" outlineLevel="1">
      <c r="A1638" t="s">
        <v>1893</v>
      </c>
      <c r="B1638" t="s">
        <v>3270</v>
      </c>
      <c r="C1638" s="1">
        <f t="shared" si="670"/>
        <v>4739</v>
      </c>
      <c r="D1638" s="7">
        <f>RANK(N1638,(N1638:P1638,Q1638:AE1638))</f>
        <v>2</v>
      </c>
      <c r="E1638" s="7">
        <f>RANK(O1638,(N1638:P1638,Q1638:AE1638))</f>
        <v>1</v>
      </c>
      <c r="F1638" s="7">
        <f>IF(P1638&gt;0,RANK(P1638,(N1638:P1638,Q1638:AE1638)),0)</f>
        <v>3</v>
      </c>
      <c r="G1638" s="1">
        <f t="shared" si="671"/>
        <v>865</v>
      </c>
      <c r="H1638" s="2">
        <f t="shared" si="672"/>
        <v>0.18252795948512343</v>
      </c>
      <c r="I1638" s="2"/>
      <c r="J1638" s="2">
        <f t="shared" si="673"/>
        <v>0.39375395653091372</v>
      </c>
      <c r="K1638" s="2">
        <f t="shared" si="674"/>
        <v>0.57628191601603718</v>
      </c>
      <c r="L1638" s="2">
        <f t="shared" si="675"/>
        <v>1.6881198565098121E-2</v>
      </c>
      <c r="M1638" s="2">
        <f t="shared" si="676"/>
        <v>1.3082928887950984E-2</v>
      </c>
      <c r="N1638" s="1">
        <v>1866</v>
      </c>
      <c r="O1638" s="1">
        <v>2731</v>
      </c>
      <c r="P1638" s="1">
        <v>80</v>
      </c>
      <c r="Q1638" s="1">
        <v>40</v>
      </c>
      <c r="R1638" s="1">
        <v>15</v>
      </c>
      <c r="S1638" s="1">
        <v>7</v>
      </c>
      <c r="T1638" s="1">
        <v>0</v>
      </c>
      <c r="AG1638" s="7">
        <f>IF(Q1638&gt;0,RANK(Q1638,(N1638:P1638,Q1638:AE1638)),0)</f>
        <v>4</v>
      </c>
      <c r="AH1638" s="7">
        <f>IF(R1638&gt;0,RANK(R1638,(N1638:P1638,Q1638:AE1638)),0)</f>
        <v>5</v>
      </c>
      <c r="AI1638" s="7">
        <f>IF(T1638&gt;0,RANK(T1638,(N1638:P1638,Q1638:AE1638)),0)</f>
        <v>0</v>
      </c>
      <c r="AJ1638" s="7">
        <f>IF(S1638&gt;0,RANK(S1638,(N1638:P1638,Q1638:AE1638)),0)</f>
        <v>6</v>
      </c>
      <c r="AK1638" s="2">
        <f t="shared" si="677"/>
        <v>8.4405992825490606E-3</v>
      </c>
      <c r="AL1638" s="2">
        <f t="shared" si="678"/>
        <v>3.1652247309558977E-3</v>
      </c>
      <c r="AM1638" s="2">
        <f t="shared" si="679"/>
        <v>0</v>
      </c>
      <c r="AN1638" s="2">
        <f t="shared" si="680"/>
        <v>1.4771048744460858E-3</v>
      </c>
      <c r="AP1638" t="s">
        <v>1893</v>
      </c>
      <c r="AQ1638" t="s">
        <v>3270</v>
      </c>
      <c r="AR1638">
        <v>4</v>
      </c>
      <c r="AT1638" s="93" t="s">
        <v>855</v>
      </c>
      <c r="AU1638" s="92" t="s">
        <v>209</v>
      </c>
      <c r="AV1638" s="83" t="str">
        <f t="shared" si="681"/>
        <v>29185</v>
      </c>
      <c r="AX1638" s="7" t="s">
        <v>3753</v>
      </c>
    </row>
    <row r="1639" spans="1:50" hidden="1" outlineLevel="1">
      <c r="A1639" t="s">
        <v>3953</v>
      </c>
      <c r="B1639" t="s">
        <v>3270</v>
      </c>
      <c r="C1639" s="1">
        <f t="shared" si="670"/>
        <v>18841</v>
      </c>
      <c r="D1639" s="7">
        <f>RANK(N1639,(N1639:P1639,Q1639:AE1639))</f>
        <v>2</v>
      </c>
      <c r="E1639" s="7">
        <f>RANK(O1639,(N1639:P1639,Q1639:AE1639))</f>
        <v>1</v>
      </c>
      <c r="F1639" s="7">
        <f>IF(P1639&gt;0,RANK(P1639,(N1639:P1639,Q1639:AE1639)),0)</f>
        <v>3</v>
      </c>
      <c r="G1639" s="1">
        <f t="shared" si="671"/>
        <v>252</v>
      </c>
      <c r="H1639" s="2">
        <f t="shared" si="672"/>
        <v>1.3375086248076004E-2</v>
      </c>
      <c r="I1639" s="2"/>
      <c r="J1639" s="2">
        <f t="shared" si="673"/>
        <v>0.48166233214797516</v>
      </c>
      <c r="K1639" s="2">
        <f t="shared" si="674"/>
        <v>0.49503741839605114</v>
      </c>
      <c r="L1639" s="2">
        <f t="shared" si="675"/>
        <v>1.4065070856111672E-2</v>
      </c>
      <c r="M1639" s="2">
        <f t="shared" si="676"/>
        <v>9.2351785998620265E-3</v>
      </c>
      <c r="N1639" s="1">
        <v>9075</v>
      </c>
      <c r="O1639" s="1">
        <v>9327</v>
      </c>
      <c r="P1639" s="1">
        <v>265</v>
      </c>
      <c r="Q1639" s="1">
        <v>101</v>
      </c>
      <c r="R1639" s="1">
        <v>46</v>
      </c>
      <c r="S1639" s="1">
        <v>21</v>
      </c>
      <c r="T1639" s="1">
        <v>6</v>
      </c>
      <c r="AG1639" s="7">
        <f>IF(Q1639&gt;0,RANK(Q1639,(N1639:P1639,Q1639:AE1639)),0)</f>
        <v>4</v>
      </c>
      <c r="AH1639" s="7">
        <f>IF(R1639&gt;0,RANK(R1639,(N1639:P1639,Q1639:AE1639)),0)</f>
        <v>5</v>
      </c>
      <c r="AI1639" s="7">
        <f>IF(T1639&gt;0,RANK(T1639,(N1639:P1639,Q1639:AE1639)),0)</f>
        <v>7</v>
      </c>
      <c r="AJ1639" s="7">
        <f>IF(S1639&gt;0,RANK(S1639,(N1639:P1639,Q1639:AE1639)),0)</f>
        <v>6</v>
      </c>
      <c r="AK1639" s="2">
        <f t="shared" si="677"/>
        <v>5.3606496470463352E-3</v>
      </c>
      <c r="AL1639" s="2">
        <f t="shared" si="678"/>
        <v>2.4414839976646674E-3</v>
      </c>
      <c r="AM1639" s="2">
        <f t="shared" si="679"/>
        <v>3.184544344780001E-4</v>
      </c>
      <c r="AN1639" s="2">
        <f t="shared" si="680"/>
        <v>1.1145905206730003E-3</v>
      </c>
      <c r="AP1639" t="s">
        <v>3953</v>
      </c>
      <c r="AQ1639" t="s">
        <v>3270</v>
      </c>
      <c r="AR1639">
        <v>8</v>
      </c>
      <c r="AT1639" s="93" t="s">
        <v>855</v>
      </c>
      <c r="AU1639" s="92" t="s">
        <v>210</v>
      </c>
      <c r="AV1639" s="83" t="str">
        <f t="shared" si="681"/>
        <v>29187</v>
      </c>
      <c r="AX1639" s="7" t="s">
        <v>3753</v>
      </c>
    </row>
    <row r="1640" spans="1:50" hidden="1" outlineLevel="1">
      <c r="A1640" t="s">
        <v>731</v>
      </c>
      <c r="B1640" t="s">
        <v>3270</v>
      </c>
      <c r="C1640" s="1">
        <f t="shared" si="670"/>
        <v>7311</v>
      </c>
      <c r="D1640" s="7">
        <f>RANK(N1640,(N1640:P1640,Q1640:AE1640))</f>
        <v>1</v>
      </c>
      <c r="E1640" s="7">
        <f>RANK(O1640,(N1640:P1640,Q1640:AE1640))</f>
        <v>2</v>
      </c>
      <c r="F1640" s="7">
        <f>IF(P1640&gt;0,RANK(P1640,(N1640:P1640,Q1640:AE1640)),0)</f>
        <v>3</v>
      </c>
      <c r="G1640" s="1">
        <f t="shared" si="671"/>
        <v>95</v>
      </c>
      <c r="H1640" s="2">
        <f t="shared" si="672"/>
        <v>1.2994118451648202E-2</v>
      </c>
      <c r="I1640" s="2"/>
      <c r="J1640" s="2">
        <f t="shared" si="673"/>
        <v>0.49240869922035291</v>
      </c>
      <c r="K1640" s="2">
        <f t="shared" si="674"/>
        <v>0.47941458076870469</v>
      </c>
      <c r="L1640" s="2">
        <f t="shared" si="675"/>
        <v>1.7371084666940227E-2</v>
      </c>
      <c r="M1640" s="2">
        <f t="shared" si="676"/>
        <v>1.0805635344002175E-2</v>
      </c>
      <c r="N1640" s="1">
        <v>3600</v>
      </c>
      <c r="O1640" s="1">
        <v>3505</v>
      </c>
      <c r="P1640" s="1">
        <v>127</v>
      </c>
      <c r="Q1640" s="1">
        <v>40</v>
      </c>
      <c r="R1640" s="1">
        <v>20</v>
      </c>
      <c r="S1640" s="1">
        <v>11</v>
      </c>
      <c r="T1640" s="1">
        <v>8</v>
      </c>
      <c r="AG1640" s="7">
        <f>IF(Q1640&gt;0,RANK(Q1640,(N1640:P1640,Q1640:AE1640)),0)</f>
        <v>4</v>
      </c>
      <c r="AH1640" s="7">
        <f>IF(R1640&gt;0,RANK(R1640,(N1640:P1640,Q1640:AE1640)),0)</f>
        <v>5</v>
      </c>
      <c r="AI1640" s="7">
        <f>IF(T1640&gt;0,RANK(T1640,(N1640:P1640,Q1640:AE1640)),0)</f>
        <v>7</v>
      </c>
      <c r="AJ1640" s="7">
        <f>IF(S1640&gt;0,RANK(S1640,(N1640:P1640,Q1640:AE1640)),0)</f>
        <v>6</v>
      </c>
      <c r="AK1640" s="2">
        <f t="shared" si="677"/>
        <v>5.4712077691150317E-3</v>
      </c>
      <c r="AL1640" s="2">
        <f t="shared" si="678"/>
        <v>2.7356038845575159E-3</v>
      </c>
      <c r="AM1640" s="2">
        <f t="shared" si="679"/>
        <v>1.0942415538230065E-3</v>
      </c>
      <c r="AN1640" s="2">
        <f t="shared" si="680"/>
        <v>1.5045821365066339E-3</v>
      </c>
      <c r="AP1640" t="s">
        <v>731</v>
      </c>
      <c r="AQ1640" t="s">
        <v>3270</v>
      </c>
      <c r="AR1640">
        <v>3</v>
      </c>
      <c r="AT1640" s="93" t="s">
        <v>855</v>
      </c>
      <c r="AU1640" s="92" t="s">
        <v>545</v>
      </c>
      <c r="AV1640" s="83" t="str">
        <f t="shared" si="681"/>
        <v>29186</v>
      </c>
      <c r="AX1640" s="7" t="s">
        <v>3753</v>
      </c>
    </row>
    <row r="1641" spans="1:50" hidden="1" outlineLevel="1">
      <c r="A1641" t="s">
        <v>521</v>
      </c>
      <c r="B1641" t="s">
        <v>3270</v>
      </c>
      <c r="C1641" s="1">
        <f t="shared" si="670"/>
        <v>486884</v>
      </c>
      <c r="D1641" s="7">
        <f>RANK(N1641,(N1641:P1641,Q1641:AE1641))</f>
        <v>1</v>
      </c>
      <c r="E1641" s="7">
        <f>RANK(O1641,(N1641:P1641,Q1641:AE1641))</f>
        <v>2</v>
      </c>
      <c r="F1641" s="7">
        <f>IF(P1641&gt;0,RANK(P1641,(N1641:P1641,Q1641:AE1641)),0)</f>
        <v>3</v>
      </c>
      <c r="G1641" s="1">
        <f t="shared" si="671"/>
        <v>25942</v>
      </c>
      <c r="H1641" s="2">
        <f t="shared" si="672"/>
        <v>5.3281685165254972E-2</v>
      </c>
      <c r="I1641" s="2"/>
      <c r="J1641" s="2">
        <f t="shared" si="673"/>
        <v>0.51476532397860686</v>
      </c>
      <c r="K1641" s="2">
        <f t="shared" si="674"/>
        <v>0.46148363881335186</v>
      </c>
      <c r="L1641" s="2">
        <f t="shared" si="675"/>
        <v>1.7404556321423584E-2</v>
      </c>
      <c r="M1641" s="2">
        <f t="shared" si="676"/>
        <v>6.3464808866176975E-3</v>
      </c>
      <c r="N1641" s="1">
        <v>250631</v>
      </c>
      <c r="O1641" s="1">
        <v>224689</v>
      </c>
      <c r="P1641" s="1">
        <v>8474</v>
      </c>
      <c r="Q1641" s="1">
        <v>1160</v>
      </c>
      <c r="R1641" s="1">
        <v>1430</v>
      </c>
      <c r="S1641" s="1">
        <v>329</v>
      </c>
      <c r="T1641" s="1">
        <v>171</v>
      </c>
      <c r="AG1641" s="7">
        <f>IF(Q1641&gt;0,RANK(Q1641,(N1641:P1641,Q1641:AE1641)),0)</f>
        <v>5</v>
      </c>
      <c r="AH1641" s="7">
        <f>IF(R1641&gt;0,RANK(R1641,(N1641:P1641,Q1641:AE1641)),0)</f>
        <v>4</v>
      </c>
      <c r="AI1641" s="7">
        <f>IF(T1641&gt;0,RANK(T1641,(N1641:P1641,Q1641:AE1641)),0)</f>
        <v>7</v>
      </c>
      <c r="AJ1641" s="7">
        <f>IF(S1641&gt;0,RANK(S1641,(N1641:P1641,Q1641:AE1641)),0)</f>
        <v>6</v>
      </c>
      <c r="AK1641" s="2">
        <f t="shared" si="677"/>
        <v>2.3824976791186401E-3</v>
      </c>
      <c r="AL1641" s="2">
        <f t="shared" si="678"/>
        <v>2.9370445527065994E-3</v>
      </c>
      <c r="AM1641" s="2">
        <f t="shared" si="679"/>
        <v>3.5121301993904094E-4</v>
      </c>
      <c r="AN1641" s="2">
        <f t="shared" si="680"/>
        <v>6.7572563485347639E-4</v>
      </c>
      <c r="AP1641" t="s">
        <v>521</v>
      </c>
      <c r="AQ1641" t="s">
        <v>3270</v>
      </c>
      <c r="AT1641" s="93" t="s">
        <v>855</v>
      </c>
      <c r="AU1641" s="92" t="s">
        <v>211</v>
      </c>
      <c r="AV1641" s="83" t="str">
        <f t="shared" si="681"/>
        <v>29189</v>
      </c>
      <c r="AX1641" s="7" t="s">
        <v>3753</v>
      </c>
    </row>
    <row r="1642" spans="1:50" hidden="1" outlineLevel="1">
      <c r="A1642" t="s">
        <v>1538</v>
      </c>
      <c r="B1642" t="s">
        <v>3270</v>
      </c>
      <c r="C1642" s="1">
        <f t="shared" ref="C1642:C1661" si="682">SUM(N1642:AE1642)</f>
        <v>9355</v>
      </c>
      <c r="D1642" s="7">
        <f>RANK(N1642,(N1642:P1642,Q1642:AE1642))</f>
        <v>1</v>
      </c>
      <c r="E1642" s="7">
        <f>RANK(O1642,(N1642:P1642,Q1642:AE1642))</f>
        <v>2</v>
      </c>
      <c r="F1642" s="7">
        <f>IF(P1642&gt;0,RANK(P1642,(N1642:P1642,Q1642:AE1642)),0)</f>
        <v>3</v>
      </c>
      <c r="G1642" s="1">
        <f t="shared" ref="G1642:G1661" si="683">IF(D1642=1,N1642,IF(E1642=1,O1642,P1642))-IF(D1642=2,N1642,IF(E1642=2,O1642,P1642))</f>
        <v>13</v>
      </c>
      <c r="H1642" s="2">
        <f t="shared" ref="H1642:H1661" si="684">G1642/C1642</f>
        <v>1.389631213254944E-3</v>
      </c>
      <c r="I1642" s="2"/>
      <c r="J1642" s="2">
        <f t="shared" ref="J1642:J1661" si="685">IF($C1642=0,"-",N1642/$C1642)</f>
        <v>0.4901122394441475</v>
      </c>
      <c r="K1642" s="2">
        <f t="shared" ref="K1642:K1661" si="686">IF($C1642=0,"-",O1642/$C1642)</f>
        <v>0.48872260823089259</v>
      </c>
      <c r="L1642" s="2">
        <f t="shared" ref="L1642:L1661" si="687">IF($C1642=0,"-",P1642/$C1642)</f>
        <v>1.4003206841261358E-2</v>
      </c>
      <c r="M1642" s="2">
        <f t="shared" ref="M1642:M1661" si="688">IF(C1642=0,"-",(1-J1642-K1642-L1642))</f>
        <v>7.1619454836985546E-3</v>
      </c>
      <c r="N1642" s="1">
        <v>4585</v>
      </c>
      <c r="O1642" s="1">
        <v>4572</v>
      </c>
      <c r="P1642" s="1">
        <v>131</v>
      </c>
      <c r="Q1642" s="1">
        <v>33</v>
      </c>
      <c r="R1642" s="1">
        <v>27</v>
      </c>
      <c r="S1642" s="1">
        <v>1</v>
      </c>
      <c r="T1642" s="1">
        <v>6</v>
      </c>
      <c r="AG1642" s="7">
        <f>IF(Q1642&gt;0,RANK(Q1642,(N1642:P1642,Q1642:AE1642)),0)</f>
        <v>4</v>
      </c>
      <c r="AH1642" s="7">
        <f>IF(R1642&gt;0,RANK(R1642,(N1642:P1642,Q1642:AE1642)),0)</f>
        <v>5</v>
      </c>
      <c r="AI1642" s="7">
        <f>IF(T1642&gt;0,RANK(T1642,(N1642:P1642,Q1642:AE1642)),0)</f>
        <v>6</v>
      </c>
      <c r="AJ1642" s="7">
        <f>IF(S1642&gt;0,RANK(S1642,(N1642:P1642,Q1642:AE1642)),0)</f>
        <v>7</v>
      </c>
      <c r="AK1642" s="2">
        <f t="shared" ref="AK1642:AK1661" si="689">IF($C1642=0,"-",Q1642/$C1642)</f>
        <v>3.5275253874933192E-3</v>
      </c>
      <c r="AL1642" s="2">
        <f t="shared" ref="AL1642:AL1661" si="690">IF($C1642=0,"-",R1642/$C1642)</f>
        <v>2.8861571352218067E-3</v>
      </c>
      <c r="AM1642" s="2">
        <f t="shared" ref="AM1642:AM1661" si="691">IF($C1642=0,"-",T1642/$C1642)</f>
        <v>6.4136825227151251E-4</v>
      </c>
      <c r="AN1642" s="2">
        <f t="shared" ref="AN1642:AN1661" si="692">IF($C1642=0,"-",S1642/$C1642)</f>
        <v>1.0689470871191876E-4</v>
      </c>
      <c r="AP1642" t="s">
        <v>1538</v>
      </c>
      <c r="AQ1642" t="s">
        <v>3270</v>
      </c>
      <c r="AR1642">
        <v>4</v>
      </c>
      <c r="AT1642" s="93" t="s">
        <v>855</v>
      </c>
      <c r="AU1642" s="92" t="s">
        <v>182</v>
      </c>
      <c r="AV1642" s="83" t="str">
        <f t="shared" ref="AV1642:AV1661" si="693">AT1642&amp;AU1642</f>
        <v>29195</v>
      </c>
      <c r="AX1642" s="7" t="s">
        <v>3753</v>
      </c>
    </row>
    <row r="1643" spans="1:50" hidden="1" outlineLevel="1">
      <c r="A1643" t="s">
        <v>2804</v>
      </c>
      <c r="B1643" t="s">
        <v>3270</v>
      </c>
      <c r="C1643" s="1">
        <f t="shared" si="682"/>
        <v>2006</v>
      </c>
      <c r="D1643" s="7">
        <f>RANK(N1643,(N1643:P1643,Q1643:AE1643))</f>
        <v>2</v>
      </c>
      <c r="E1643" s="7">
        <f>RANK(O1643,(N1643:P1643,Q1643:AE1643))</f>
        <v>1</v>
      </c>
      <c r="F1643" s="7">
        <f>IF(P1643&gt;0,RANK(P1643,(N1643:P1643,Q1643:AE1643)),0)</f>
        <v>3</v>
      </c>
      <c r="G1643" s="1">
        <f t="shared" si="683"/>
        <v>351</v>
      </c>
      <c r="H1643" s="2">
        <f t="shared" si="684"/>
        <v>0.17497507477567298</v>
      </c>
      <c r="I1643" s="2"/>
      <c r="J1643" s="2">
        <f t="shared" si="685"/>
        <v>0.40279162512462613</v>
      </c>
      <c r="K1643" s="2">
        <f t="shared" si="686"/>
        <v>0.57776669990029905</v>
      </c>
      <c r="L1643" s="2">
        <f t="shared" si="687"/>
        <v>7.9760717846460612E-3</v>
      </c>
      <c r="M1643" s="2">
        <f t="shared" si="688"/>
        <v>1.1465603190428702E-2</v>
      </c>
      <c r="N1643" s="1">
        <v>808</v>
      </c>
      <c r="O1643" s="1">
        <v>1159</v>
      </c>
      <c r="P1643" s="1">
        <v>16</v>
      </c>
      <c r="Q1643" s="1">
        <v>10</v>
      </c>
      <c r="R1643" s="1">
        <v>8</v>
      </c>
      <c r="S1643" s="1">
        <v>1</v>
      </c>
      <c r="T1643" s="1">
        <v>4</v>
      </c>
      <c r="AG1643" s="7">
        <f>IF(Q1643&gt;0,RANK(Q1643,(N1643:P1643,Q1643:AE1643)),0)</f>
        <v>4</v>
      </c>
      <c r="AH1643" s="7">
        <f>IF(R1643&gt;0,RANK(R1643,(N1643:P1643,Q1643:AE1643)),0)</f>
        <v>5</v>
      </c>
      <c r="AI1643" s="7">
        <f>IF(T1643&gt;0,RANK(T1643,(N1643:P1643,Q1643:AE1643)),0)</f>
        <v>6</v>
      </c>
      <c r="AJ1643" s="7">
        <f>IF(S1643&gt;0,RANK(S1643,(N1643:P1643,Q1643:AE1643)),0)</f>
        <v>7</v>
      </c>
      <c r="AK1643" s="2">
        <f t="shared" si="689"/>
        <v>4.9850448654037887E-3</v>
      </c>
      <c r="AL1643" s="2">
        <f t="shared" si="690"/>
        <v>3.9880358923230306E-3</v>
      </c>
      <c r="AM1643" s="2">
        <f t="shared" si="691"/>
        <v>1.9940179461615153E-3</v>
      </c>
      <c r="AN1643" s="2">
        <f t="shared" si="692"/>
        <v>4.9850448654037882E-4</v>
      </c>
      <c r="AP1643" t="s">
        <v>2804</v>
      </c>
      <c r="AQ1643" t="s">
        <v>3270</v>
      </c>
      <c r="AR1643">
        <v>6</v>
      </c>
      <c r="AT1643" s="93" t="s">
        <v>855</v>
      </c>
      <c r="AU1643" s="92" t="s">
        <v>409</v>
      </c>
      <c r="AV1643" s="83" t="str">
        <f t="shared" si="693"/>
        <v>29197</v>
      </c>
      <c r="AX1643" s="7" t="s">
        <v>3753</v>
      </c>
    </row>
    <row r="1644" spans="1:50" hidden="1" outlineLevel="1">
      <c r="A1644" t="s">
        <v>1081</v>
      </c>
      <c r="B1644" t="s">
        <v>3270</v>
      </c>
      <c r="C1644" s="1">
        <f t="shared" si="682"/>
        <v>2179</v>
      </c>
      <c r="D1644" s="7">
        <f>RANK(N1644,(N1644:P1644,Q1644:AE1644))</f>
        <v>2</v>
      </c>
      <c r="E1644" s="7">
        <f>RANK(O1644,(N1644:P1644,Q1644:AE1644))</f>
        <v>1</v>
      </c>
      <c r="F1644" s="7">
        <f>IF(P1644&gt;0,RANK(P1644,(N1644:P1644,Q1644:AE1644)),0)</f>
        <v>3</v>
      </c>
      <c r="G1644" s="1">
        <f t="shared" si="683"/>
        <v>545</v>
      </c>
      <c r="H1644" s="2">
        <f t="shared" si="684"/>
        <v>0.25011473152822394</v>
      </c>
      <c r="I1644" s="2"/>
      <c r="J1644" s="2">
        <f t="shared" si="685"/>
        <v>0.36255162918770079</v>
      </c>
      <c r="K1644" s="2">
        <f t="shared" si="686"/>
        <v>0.61266636071592473</v>
      </c>
      <c r="L1644" s="2">
        <f t="shared" si="687"/>
        <v>1.698026617714548E-2</v>
      </c>
      <c r="M1644" s="2">
        <f t="shared" si="688"/>
        <v>7.8017439192290053E-3</v>
      </c>
      <c r="N1644" s="1">
        <v>790</v>
      </c>
      <c r="O1644" s="1">
        <v>1335</v>
      </c>
      <c r="P1644" s="1">
        <v>37</v>
      </c>
      <c r="Q1644" s="1">
        <v>5</v>
      </c>
      <c r="R1644" s="1">
        <v>6</v>
      </c>
      <c r="S1644" s="1">
        <v>3</v>
      </c>
      <c r="T1644" s="1">
        <v>3</v>
      </c>
      <c r="V1644" s="1" t="s">
        <v>1235</v>
      </c>
      <c r="AG1644" s="7">
        <f>IF(Q1644&gt;0,RANK(Q1644,(N1644:P1644,Q1644:AE1644)),0)</f>
        <v>5</v>
      </c>
      <c r="AH1644" s="7">
        <f>IF(R1644&gt;0,RANK(R1644,(N1644:P1644,Q1644:AE1644)),0)</f>
        <v>4</v>
      </c>
      <c r="AI1644" s="7">
        <f>IF(T1644&gt;0,RANK(T1644,(N1644:P1644,Q1644:AE1644)),0)</f>
        <v>6</v>
      </c>
      <c r="AJ1644" s="7">
        <f>IF(S1644&gt;0,RANK(S1644,(N1644:P1644,Q1644:AE1644)),0)</f>
        <v>6</v>
      </c>
      <c r="AK1644" s="2">
        <f t="shared" si="689"/>
        <v>2.294630564479119E-3</v>
      </c>
      <c r="AL1644" s="2">
        <f t="shared" si="690"/>
        <v>2.7535566773749425E-3</v>
      </c>
      <c r="AM1644" s="2">
        <f t="shared" si="691"/>
        <v>1.3767783386874712E-3</v>
      </c>
      <c r="AN1644" s="2">
        <f t="shared" si="692"/>
        <v>1.3767783386874712E-3</v>
      </c>
      <c r="AP1644" t="s">
        <v>1081</v>
      </c>
      <c r="AQ1644" t="s">
        <v>3270</v>
      </c>
      <c r="AR1644">
        <v>9</v>
      </c>
      <c r="AT1644" s="93" t="s">
        <v>855</v>
      </c>
      <c r="AU1644" s="92" t="s">
        <v>410</v>
      </c>
      <c r="AV1644" s="83" t="str">
        <f t="shared" si="693"/>
        <v>29199</v>
      </c>
      <c r="AX1644" s="7" t="s">
        <v>3753</v>
      </c>
    </row>
    <row r="1645" spans="1:50" hidden="1" outlineLevel="1">
      <c r="A1645" t="s">
        <v>2060</v>
      </c>
      <c r="B1645" t="s">
        <v>3270</v>
      </c>
      <c r="C1645" s="1">
        <f t="shared" si="682"/>
        <v>15704</v>
      </c>
      <c r="D1645" s="7">
        <f>RANK(N1645,(N1645:P1645,Q1645:AE1645))</f>
        <v>2</v>
      </c>
      <c r="E1645" s="7">
        <f>RANK(O1645,(N1645:P1645,Q1645:AE1645))</f>
        <v>1</v>
      </c>
      <c r="F1645" s="7">
        <f>IF(P1645&gt;0,RANK(P1645,(N1645:P1645,Q1645:AE1645)),0)</f>
        <v>3</v>
      </c>
      <c r="G1645" s="1">
        <f t="shared" si="683"/>
        <v>2547</v>
      </c>
      <c r="H1645" s="2">
        <f t="shared" si="684"/>
        <v>0.16218797758532857</v>
      </c>
      <c r="I1645" s="2"/>
      <c r="J1645" s="2">
        <f t="shared" si="685"/>
        <v>0.41085073866530819</v>
      </c>
      <c r="K1645" s="2">
        <f t="shared" si="686"/>
        <v>0.57303871625063674</v>
      </c>
      <c r="L1645" s="2">
        <f t="shared" si="687"/>
        <v>7.1956189505858383E-3</v>
      </c>
      <c r="M1645" s="2">
        <f t="shared" si="688"/>
        <v>8.914926133469234E-3</v>
      </c>
      <c r="N1645" s="1">
        <v>6452</v>
      </c>
      <c r="O1645" s="1">
        <v>8999</v>
      </c>
      <c r="P1645" s="1">
        <v>113</v>
      </c>
      <c r="Q1645" s="1">
        <v>97</v>
      </c>
      <c r="R1645" s="1">
        <v>28</v>
      </c>
      <c r="S1645" s="1">
        <v>11</v>
      </c>
      <c r="T1645" s="1">
        <v>4</v>
      </c>
      <c r="AG1645" s="7">
        <f>IF(Q1645&gt;0,RANK(Q1645,(N1645:P1645,Q1645:AE1645)),0)</f>
        <v>4</v>
      </c>
      <c r="AH1645" s="7">
        <f>IF(R1645&gt;0,RANK(R1645,(N1645:P1645,Q1645:AE1645)),0)</f>
        <v>5</v>
      </c>
      <c r="AI1645" s="7">
        <f>IF(T1645&gt;0,RANK(T1645,(N1645:P1645,Q1645:AE1645)),0)</f>
        <v>7</v>
      </c>
      <c r="AJ1645" s="7">
        <f>IF(S1645&gt;0,RANK(S1645,(N1645:P1645,Q1645:AE1645)),0)</f>
        <v>6</v>
      </c>
      <c r="AK1645" s="2">
        <f t="shared" si="689"/>
        <v>6.1767702496179321E-3</v>
      </c>
      <c r="AL1645" s="2">
        <f t="shared" si="690"/>
        <v>1.782985226693836E-3</v>
      </c>
      <c r="AM1645" s="2">
        <f t="shared" si="691"/>
        <v>2.5471217524197657E-4</v>
      </c>
      <c r="AN1645" s="2">
        <f t="shared" si="692"/>
        <v>7.0045848191543556E-4</v>
      </c>
      <c r="AP1645" t="s">
        <v>2060</v>
      </c>
      <c r="AQ1645" t="s">
        <v>3270</v>
      </c>
      <c r="AR1645">
        <v>8</v>
      </c>
      <c r="AT1645" s="93" t="s">
        <v>855</v>
      </c>
      <c r="AU1645" s="92" t="s">
        <v>429</v>
      </c>
      <c r="AV1645" s="83" t="str">
        <f t="shared" si="693"/>
        <v>29201</v>
      </c>
      <c r="AX1645" s="7" t="s">
        <v>3753</v>
      </c>
    </row>
    <row r="1646" spans="1:50" hidden="1" outlineLevel="1">
      <c r="A1646" t="s">
        <v>2771</v>
      </c>
      <c r="B1646" t="s">
        <v>3270</v>
      </c>
      <c r="C1646" s="1">
        <f t="shared" si="682"/>
        <v>3781</v>
      </c>
      <c r="D1646" s="7">
        <f>RANK(N1646,(N1646:P1646,Q1646:AE1646))</f>
        <v>2</v>
      </c>
      <c r="E1646" s="7">
        <f>RANK(O1646,(N1646:P1646,Q1646:AE1646))</f>
        <v>1</v>
      </c>
      <c r="F1646" s="7">
        <f>IF(P1646&gt;0,RANK(P1646,(N1646:P1646,Q1646:AE1646)),0)</f>
        <v>3</v>
      </c>
      <c r="G1646" s="1">
        <f t="shared" si="683"/>
        <v>815</v>
      </c>
      <c r="H1646" s="2">
        <f t="shared" si="684"/>
        <v>0.2155514414176144</v>
      </c>
      <c r="I1646" s="2"/>
      <c r="J1646" s="2">
        <f t="shared" si="685"/>
        <v>0.37820682359164243</v>
      </c>
      <c r="K1646" s="2">
        <f t="shared" si="686"/>
        <v>0.59375826500925677</v>
      </c>
      <c r="L1646" s="2">
        <f t="shared" si="687"/>
        <v>1.2695054218460724E-2</v>
      </c>
      <c r="M1646" s="2">
        <f t="shared" si="688"/>
        <v>1.5339857180640024E-2</v>
      </c>
      <c r="N1646" s="1">
        <v>1430</v>
      </c>
      <c r="O1646" s="1">
        <v>2245</v>
      </c>
      <c r="P1646" s="1">
        <v>48</v>
      </c>
      <c r="Q1646" s="1">
        <v>39</v>
      </c>
      <c r="R1646" s="1">
        <v>6</v>
      </c>
      <c r="S1646" s="1">
        <v>7</v>
      </c>
      <c r="T1646" s="1">
        <v>6</v>
      </c>
      <c r="AG1646" s="7">
        <f>IF(Q1646&gt;0,RANK(Q1646,(N1646:P1646,Q1646:AE1646)),0)</f>
        <v>4</v>
      </c>
      <c r="AH1646" s="7">
        <f>IF(R1646&gt;0,RANK(R1646,(N1646:P1646,Q1646:AE1646)),0)</f>
        <v>6</v>
      </c>
      <c r="AI1646" s="7">
        <f>IF(T1646&gt;0,RANK(T1646,(N1646:P1646,Q1646:AE1646)),0)</f>
        <v>6</v>
      </c>
      <c r="AJ1646" s="7">
        <f>IF(S1646&gt;0,RANK(S1646,(N1646:P1646,Q1646:AE1646)),0)</f>
        <v>5</v>
      </c>
      <c r="AK1646" s="2">
        <f t="shared" si="689"/>
        <v>1.0314731552499339E-2</v>
      </c>
      <c r="AL1646" s="2">
        <f t="shared" si="690"/>
        <v>1.5868817773075905E-3</v>
      </c>
      <c r="AM1646" s="2">
        <f t="shared" si="691"/>
        <v>1.5868817773075905E-3</v>
      </c>
      <c r="AN1646" s="2">
        <f t="shared" si="692"/>
        <v>1.8513620735255223E-3</v>
      </c>
      <c r="AP1646" t="s">
        <v>2771</v>
      </c>
      <c r="AQ1646" t="s">
        <v>3270</v>
      </c>
      <c r="AR1646">
        <v>8</v>
      </c>
      <c r="AT1646" s="93" t="s">
        <v>855</v>
      </c>
      <c r="AU1646" s="92" t="s">
        <v>543</v>
      </c>
      <c r="AV1646" s="83" t="str">
        <f t="shared" si="693"/>
        <v>29203</v>
      </c>
      <c r="AX1646" s="7" t="s">
        <v>3753</v>
      </c>
    </row>
    <row r="1647" spans="1:50" hidden="1" outlineLevel="1">
      <c r="A1647" t="s">
        <v>3284</v>
      </c>
      <c r="B1647" t="s">
        <v>3270</v>
      </c>
      <c r="C1647" s="1">
        <f t="shared" si="682"/>
        <v>3257</v>
      </c>
      <c r="D1647" s="7">
        <f>RANK(N1647,(N1647:P1647,Q1647:AE1647))</f>
        <v>2</v>
      </c>
      <c r="E1647" s="7">
        <f>RANK(O1647,(N1647:P1647,Q1647:AE1647))</f>
        <v>1</v>
      </c>
      <c r="F1647" s="7">
        <f>IF(P1647&gt;0,RANK(P1647,(N1647:P1647,Q1647:AE1647)),0)</f>
        <v>3</v>
      </c>
      <c r="G1647" s="1">
        <f t="shared" si="683"/>
        <v>674</v>
      </c>
      <c r="H1647" s="2">
        <f t="shared" si="684"/>
        <v>0.20693890082898372</v>
      </c>
      <c r="I1647" s="2"/>
      <c r="J1647" s="2">
        <f t="shared" si="685"/>
        <v>0.38747313478661344</v>
      </c>
      <c r="K1647" s="2">
        <f t="shared" si="686"/>
        <v>0.59441203561559719</v>
      </c>
      <c r="L1647" s="2">
        <f t="shared" si="687"/>
        <v>1.1360147374884864E-2</v>
      </c>
      <c r="M1647" s="2">
        <f t="shared" si="688"/>
        <v>6.7546822229045643E-3</v>
      </c>
      <c r="N1647" s="1">
        <v>1262</v>
      </c>
      <c r="O1647" s="1">
        <v>1936</v>
      </c>
      <c r="P1647" s="1">
        <v>37</v>
      </c>
      <c r="Q1647" s="1">
        <v>14</v>
      </c>
      <c r="R1647" s="1">
        <v>5</v>
      </c>
      <c r="S1647" s="1">
        <v>3</v>
      </c>
      <c r="T1647" s="1">
        <v>0</v>
      </c>
      <c r="AG1647" s="7">
        <f>IF(Q1647&gt;0,RANK(Q1647,(N1647:P1647,Q1647:AE1647)),0)</f>
        <v>4</v>
      </c>
      <c r="AH1647" s="7">
        <f>IF(R1647&gt;0,RANK(R1647,(N1647:P1647,Q1647:AE1647)),0)</f>
        <v>5</v>
      </c>
      <c r="AI1647" s="7">
        <f>IF(T1647&gt;0,RANK(T1647,(N1647:P1647,Q1647:AE1647)),0)</f>
        <v>0</v>
      </c>
      <c r="AJ1647" s="7">
        <f>IF(S1647&gt;0,RANK(S1647,(N1647:P1647,Q1647:AE1647)),0)</f>
        <v>6</v>
      </c>
      <c r="AK1647" s="2">
        <f t="shared" si="689"/>
        <v>4.2984341418483268E-3</v>
      </c>
      <c r="AL1647" s="2">
        <f t="shared" si="690"/>
        <v>1.5351550506601166E-3</v>
      </c>
      <c r="AM1647" s="2">
        <f t="shared" si="691"/>
        <v>0</v>
      </c>
      <c r="AN1647" s="2">
        <f t="shared" si="692"/>
        <v>9.2109303039606999E-4</v>
      </c>
      <c r="AP1647" t="s">
        <v>3284</v>
      </c>
      <c r="AQ1647" t="s">
        <v>3270</v>
      </c>
      <c r="AR1647">
        <v>9</v>
      </c>
      <c r="AT1647" s="93" t="s">
        <v>855</v>
      </c>
      <c r="AU1647" s="92" t="s">
        <v>457</v>
      </c>
      <c r="AV1647" s="83" t="str">
        <f t="shared" si="693"/>
        <v>29205</v>
      </c>
      <c r="AX1647" s="7" t="s">
        <v>3753</v>
      </c>
    </row>
    <row r="1648" spans="1:50" hidden="1" outlineLevel="1">
      <c r="A1648" t="s">
        <v>335</v>
      </c>
      <c r="B1648" t="s">
        <v>3270</v>
      </c>
      <c r="C1648" s="1">
        <f t="shared" si="682"/>
        <v>12454</v>
      </c>
      <c r="D1648" s="7">
        <f>RANK(N1648,(N1648:P1648,Q1648:AE1648))</f>
        <v>2</v>
      </c>
      <c r="E1648" s="7">
        <f>RANK(O1648,(N1648:P1648,Q1648:AE1648))</f>
        <v>1</v>
      </c>
      <c r="F1648" s="7">
        <f>IF(P1648&gt;0,RANK(P1648,(N1648:P1648,Q1648:AE1648)),0)</f>
        <v>3</v>
      </c>
      <c r="G1648" s="1">
        <f t="shared" si="683"/>
        <v>3251</v>
      </c>
      <c r="H1648" s="2">
        <f t="shared" si="684"/>
        <v>0.26104062951662116</v>
      </c>
      <c r="I1648" s="2"/>
      <c r="J1648" s="2">
        <f t="shared" si="685"/>
        <v>0.35940260157379156</v>
      </c>
      <c r="K1648" s="2">
        <f t="shared" si="686"/>
        <v>0.62044323109041277</v>
      </c>
      <c r="L1648" s="2">
        <f t="shared" si="687"/>
        <v>9.1536855628713658E-3</v>
      </c>
      <c r="M1648" s="2">
        <f t="shared" si="688"/>
        <v>1.1000481772924304E-2</v>
      </c>
      <c r="N1648" s="1">
        <v>4476</v>
      </c>
      <c r="O1648" s="1">
        <v>7727</v>
      </c>
      <c r="P1648" s="1">
        <v>114</v>
      </c>
      <c r="Q1648" s="1">
        <v>86</v>
      </c>
      <c r="R1648" s="1">
        <v>33</v>
      </c>
      <c r="S1648" s="1">
        <v>12</v>
      </c>
      <c r="T1648" s="1">
        <v>6</v>
      </c>
      <c r="AG1648" s="7">
        <f>IF(Q1648&gt;0,RANK(Q1648,(N1648:P1648,Q1648:AE1648)),0)</f>
        <v>4</v>
      </c>
      <c r="AH1648" s="7">
        <f>IF(R1648&gt;0,RANK(R1648,(N1648:P1648,Q1648:AE1648)),0)</f>
        <v>5</v>
      </c>
      <c r="AI1648" s="7">
        <f>IF(T1648&gt;0,RANK(T1648,(N1648:P1648,Q1648:AE1648)),0)</f>
        <v>7</v>
      </c>
      <c r="AJ1648" s="7">
        <f>IF(S1648&gt;0,RANK(S1648,(N1648:P1648,Q1648:AE1648)),0)</f>
        <v>6</v>
      </c>
      <c r="AK1648" s="2">
        <f t="shared" si="689"/>
        <v>6.9054119158503289E-3</v>
      </c>
      <c r="AL1648" s="2">
        <f t="shared" si="690"/>
        <v>2.6497510839890797E-3</v>
      </c>
      <c r="AM1648" s="2">
        <f t="shared" si="691"/>
        <v>4.8177292436165086E-4</v>
      </c>
      <c r="AN1648" s="2">
        <f t="shared" si="692"/>
        <v>9.6354584872330171E-4</v>
      </c>
      <c r="AP1648" t="s">
        <v>335</v>
      </c>
      <c r="AQ1648" t="s">
        <v>3270</v>
      </c>
      <c r="AR1648">
        <v>8</v>
      </c>
      <c r="AT1648" s="93" t="s">
        <v>855</v>
      </c>
      <c r="AU1648" s="92" t="s">
        <v>785</v>
      </c>
      <c r="AV1648" s="83" t="str">
        <f t="shared" si="693"/>
        <v>29207</v>
      </c>
      <c r="AX1648" s="7" t="s">
        <v>3753</v>
      </c>
    </row>
    <row r="1649" spans="1:50" hidden="1" outlineLevel="1">
      <c r="A1649" t="s">
        <v>3442</v>
      </c>
      <c r="B1649" t="s">
        <v>3270</v>
      </c>
      <c r="C1649" s="1">
        <f t="shared" si="682"/>
        <v>12151</v>
      </c>
      <c r="D1649" s="7">
        <f>RANK(N1649,(N1649:P1649,Q1649:AE1649))</f>
        <v>2</v>
      </c>
      <c r="E1649" s="7">
        <f>RANK(O1649,(N1649:P1649,Q1649:AE1649))</f>
        <v>1</v>
      </c>
      <c r="F1649" s="7">
        <f>IF(P1649&gt;0,RANK(P1649,(N1649:P1649,Q1649:AE1649)),0)</f>
        <v>3</v>
      </c>
      <c r="G1649" s="1">
        <f t="shared" si="683"/>
        <v>3738</v>
      </c>
      <c r="H1649" s="2">
        <f t="shared" si="684"/>
        <v>0.3076290017282528</v>
      </c>
      <c r="I1649" s="2"/>
      <c r="J1649" s="2">
        <f t="shared" si="685"/>
        <v>0.33371738951526625</v>
      </c>
      <c r="K1649" s="2">
        <f t="shared" si="686"/>
        <v>0.641346391243519</v>
      </c>
      <c r="L1649" s="2">
        <f t="shared" si="687"/>
        <v>1.4731297835569089E-2</v>
      </c>
      <c r="M1649" s="2">
        <f t="shared" si="688"/>
        <v>1.0204921405645608E-2</v>
      </c>
      <c r="N1649" s="1">
        <v>4055</v>
      </c>
      <c r="O1649" s="1">
        <v>7793</v>
      </c>
      <c r="P1649" s="1">
        <v>179</v>
      </c>
      <c r="Q1649" s="1">
        <v>81</v>
      </c>
      <c r="R1649" s="1">
        <v>27</v>
      </c>
      <c r="S1649" s="1">
        <v>7</v>
      </c>
      <c r="T1649" s="1">
        <v>9</v>
      </c>
      <c r="AG1649" s="7">
        <f>IF(Q1649&gt;0,RANK(Q1649,(N1649:P1649,Q1649:AE1649)),0)</f>
        <v>4</v>
      </c>
      <c r="AH1649" s="7">
        <f>IF(R1649&gt;0,RANK(R1649,(N1649:P1649,Q1649:AE1649)),0)</f>
        <v>5</v>
      </c>
      <c r="AI1649" s="7">
        <f>IF(T1649&gt;0,RANK(T1649,(N1649:P1649,Q1649:AE1649)),0)</f>
        <v>6</v>
      </c>
      <c r="AJ1649" s="7">
        <f>IF(S1649&gt;0,RANK(S1649,(N1649:P1649,Q1649:AE1649)),0)</f>
        <v>7</v>
      </c>
      <c r="AK1649" s="2">
        <f t="shared" si="689"/>
        <v>6.666118014978191E-3</v>
      </c>
      <c r="AL1649" s="2">
        <f t="shared" si="690"/>
        <v>2.2220393383260637E-3</v>
      </c>
      <c r="AM1649" s="2">
        <f t="shared" si="691"/>
        <v>7.4067977944202118E-4</v>
      </c>
      <c r="AN1649" s="2">
        <f t="shared" si="692"/>
        <v>5.7608427289934986E-4</v>
      </c>
      <c r="AP1649" t="s">
        <v>3442</v>
      </c>
      <c r="AQ1649" t="s">
        <v>3270</v>
      </c>
      <c r="AR1649">
        <v>7</v>
      </c>
      <c r="AT1649" s="93" t="s">
        <v>855</v>
      </c>
      <c r="AU1649" s="92" t="s">
        <v>786</v>
      </c>
      <c r="AV1649" s="83" t="str">
        <f t="shared" si="693"/>
        <v>29209</v>
      </c>
      <c r="AX1649" s="7" t="s">
        <v>3753</v>
      </c>
    </row>
    <row r="1650" spans="1:50" hidden="1" outlineLevel="1">
      <c r="A1650" t="s">
        <v>1736</v>
      </c>
      <c r="B1650" t="s">
        <v>3270</v>
      </c>
      <c r="C1650" s="1">
        <f t="shared" si="682"/>
        <v>3064</v>
      </c>
      <c r="D1650" s="7">
        <f>RANK(N1650,(N1650:P1650,Q1650:AE1650))</f>
        <v>2</v>
      </c>
      <c r="E1650" s="7">
        <f>RANK(O1650,(N1650:P1650,Q1650:AE1650))</f>
        <v>1</v>
      </c>
      <c r="F1650" s="7">
        <f>IF(P1650&gt;0,RANK(P1650,(N1650:P1650,Q1650:AE1650)),0)</f>
        <v>3</v>
      </c>
      <c r="G1650" s="1">
        <f t="shared" si="683"/>
        <v>750</v>
      </c>
      <c r="H1650" s="2">
        <f t="shared" si="684"/>
        <v>0.2447780678851175</v>
      </c>
      <c r="I1650" s="2"/>
      <c r="J1650" s="2">
        <f t="shared" si="685"/>
        <v>0.36781984334203655</v>
      </c>
      <c r="K1650" s="2">
        <f t="shared" si="686"/>
        <v>0.61259791122715401</v>
      </c>
      <c r="L1650" s="2">
        <f t="shared" si="687"/>
        <v>8.8120104438642304E-3</v>
      </c>
      <c r="M1650" s="2">
        <f t="shared" si="688"/>
        <v>1.0770234986945211E-2</v>
      </c>
      <c r="N1650" s="1">
        <v>1127</v>
      </c>
      <c r="O1650" s="1">
        <v>1877</v>
      </c>
      <c r="P1650" s="1">
        <v>27</v>
      </c>
      <c r="Q1650" s="1">
        <v>23</v>
      </c>
      <c r="R1650" s="1">
        <v>6</v>
      </c>
      <c r="S1650" s="1">
        <v>4</v>
      </c>
      <c r="T1650" s="1">
        <v>0</v>
      </c>
      <c r="AG1650" s="7">
        <f>IF(Q1650&gt;0,RANK(Q1650,(N1650:P1650,Q1650:AE1650)),0)</f>
        <v>4</v>
      </c>
      <c r="AH1650" s="7">
        <f>IF(R1650&gt;0,RANK(R1650,(N1650:P1650,Q1650:AE1650)),0)</f>
        <v>5</v>
      </c>
      <c r="AI1650" s="7">
        <f>IF(T1650&gt;0,RANK(T1650,(N1650:P1650,Q1650:AE1650)),0)</f>
        <v>0</v>
      </c>
      <c r="AJ1650" s="7">
        <f>IF(S1650&gt;0,RANK(S1650,(N1650:P1650,Q1650:AE1650)),0)</f>
        <v>6</v>
      </c>
      <c r="AK1650" s="2">
        <f t="shared" si="689"/>
        <v>7.5065274151436033E-3</v>
      </c>
      <c r="AL1650" s="2">
        <f t="shared" si="690"/>
        <v>1.9582245430809398E-3</v>
      </c>
      <c r="AM1650" s="2">
        <f t="shared" si="691"/>
        <v>0</v>
      </c>
      <c r="AN1650" s="2">
        <f t="shared" si="692"/>
        <v>1.3054830287206266E-3</v>
      </c>
      <c r="AP1650" t="s">
        <v>1736</v>
      </c>
      <c r="AQ1650" t="s">
        <v>3270</v>
      </c>
      <c r="AR1650">
        <v>6</v>
      </c>
      <c r="AT1650" s="93" t="s">
        <v>855</v>
      </c>
      <c r="AU1650" s="92" t="s">
        <v>787</v>
      </c>
      <c r="AV1650" s="83" t="str">
        <f t="shared" si="693"/>
        <v>29211</v>
      </c>
      <c r="AX1650" s="7" t="s">
        <v>3753</v>
      </c>
    </row>
    <row r="1651" spans="1:50" hidden="1" outlineLevel="1">
      <c r="A1651" t="s">
        <v>336</v>
      </c>
      <c r="B1651" t="s">
        <v>3270</v>
      </c>
      <c r="C1651" s="1">
        <f t="shared" si="682"/>
        <v>15112</v>
      </c>
      <c r="D1651" s="7">
        <f>RANK(N1651,(N1651:P1651,Q1651:AE1651))</f>
        <v>2</v>
      </c>
      <c r="E1651" s="7">
        <f>RANK(O1651,(N1651:P1651,Q1651:AE1651))</f>
        <v>1</v>
      </c>
      <c r="F1651" s="7">
        <f>IF(P1651&gt;0,RANK(P1651,(N1651:P1651,Q1651:AE1651)),0)</f>
        <v>3</v>
      </c>
      <c r="G1651" s="1">
        <f t="shared" si="683"/>
        <v>4555</v>
      </c>
      <c r="H1651" s="2">
        <f t="shared" si="684"/>
        <v>0.30141609317098994</v>
      </c>
      <c r="I1651" s="2"/>
      <c r="J1651" s="2">
        <f t="shared" si="685"/>
        <v>0.33695076760190579</v>
      </c>
      <c r="K1651" s="2">
        <f t="shared" si="686"/>
        <v>0.63836686077289573</v>
      </c>
      <c r="L1651" s="2">
        <f t="shared" si="687"/>
        <v>1.3499205929062997E-2</v>
      </c>
      <c r="M1651" s="2">
        <f t="shared" si="688"/>
        <v>1.1183165696135488E-2</v>
      </c>
      <c r="N1651" s="1">
        <v>5092</v>
      </c>
      <c r="O1651" s="1">
        <v>9647</v>
      </c>
      <c r="P1651" s="1">
        <v>204</v>
      </c>
      <c r="Q1651" s="1">
        <v>109</v>
      </c>
      <c r="R1651" s="1">
        <v>36</v>
      </c>
      <c r="S1651" s="1">
        <v>18</v>
      </c>
      <c r="T1651" s="1">
        <v>6</v>
      </c>
      <c r="AG1651" s="7">
        <f>IF(Q1651&gt;0,RANK(Q1651,(N1651:P1651,Q1651:AE1651)),0)</f>
        <v>4</v>
      </c>
      <c r="AH1651" s="7">
        <f>IF(R1651&gt;0,RANK(R1651,(N1651:P1651,Q1651:AE1651)),0)</f>
        <v>5</v>
      </c>
      <c r="AI1651" s="7">
        <f>IF(T1651&gt;0,RANK(T1651,(N1651:P1651,Q1651:AE1651)),0)</f>
        <v>7</v>
      </c>
      <c r="AJ1651" s="7">
        <f>IF(S1651&gt;0,RANK(S1651,(N1651:P1651,Q1651:AE1651)),0)</f>
        <v>6</v>
      </c>
      <c r="AK1651" s="2">
        <f t="shared" si="689"/>
        <v>7.2128110111169931E-3</v>
      </c>
      <c r="AL1651" s="2">
        <f t="shared" si="690"/>
        <v>2.3822128110111171E-3</v>
      </c>
      <c r="AM1651" s="2">
        <f t="shared" si="691"/>
        <v>3.9703546850185283E-4</v>
      </c>
      <c r="AN1651" s="2">
        <f t="shared" si="692"/>
        <v>1.1911064055055585E-3</v>
      </c>
      <c r="AP1651" t="s">
        <v>336</v>
      </c>
      <c r="AQ1651" t="s">
        <v>3270</v>
      </c>
      <c r="AR1651">
        <v>7</v>
      </c>
      <c r="AT1651" s="93" t="s">
        <v>855</v>
      </c>
      <c r="AU1651" s="92" t="s">
        <v>788</v>
      </c>
      <c r="AV1651" s="83" t="str">
        <f t="shared" si="693"/>
        <v>29213</v>
      </c>
      <c r="AX1651" s="7" t="s">
        <v>3753</v>
      </c>
    </row>
    <row r="1652" spans="1:50" hidden="1" outlineLevel="1">
      <c r="A1652" t="s">
        <v>327</v>
      </c>
      <c r="B1652" t="s">
        <v>3270</v>
      </c>
      <c r="C1652" s="1">
        <f t="shared" si="682"/>
        <v>9932</v>
      </c>
      <c r="D1652" s="7">
        <f>RANK(N1652,(N1652:P1652,Q1652:AE1652))</f>
        <v>2</v>
      </c>
      <c r="E1652" s="7">
        <f>RANK(O1652,(N1652:P1652,Q1652:AE1652))</f>
        <v>1</v>
      </c>
      <c r="F1652" s="7">
        <f>IF(P1652&gt;0,RANK(P1652,(N1652:P1652,Q1652:AE1652)),0)</f>
        <v>3</v>
      </c>
      <c r="G1652" s="1">
        <f t="shared" si="683"/>
        <v>2650</v>
      </c>
      <c r="H1652" s="2">
        <f t="shared" si="684"/>
        <v>0.26681433749496575</v>
      </c>
      <c r="I1652" s="2"/>
      <c r="J1652" s="2">
        <f t="shared" si="685"/>
        <v>0.35098670962545309</v>
      </c>
      <c r="K1652" s="2">
        <f t="shared" si="686"/>
        <v>0.61780104712041883</v>
      </c>
      <c r="L1652" s="2">
        <f t="shared" si="687"/>
        <v>1.3793797825211437E-2</v>
      </c>
      <c r="M1652" s="2">
        <f t="shared" si="688"/>
        <v>1.7418445428916643E-2</v>
      </c>
      <c r="N1652" s="1">
        <v>3486</v>
      </c>
      <c r="O1652" s="1">
        <v>6136</v>
      </c>
      <c r="P1652" s="1">
        <v>137</v>
      </c>
      <c r="Q1652" s="1">
        <v>132</v>
      </c>
      <c r="R1652" s="1">
        <v>34</v>
      </c>
      <c r="S1652" s="1">
        <v>4</v>
      </c>
      <c r="T1652" s="1">
        <v>3</v>
      </c>
      <c r="AG1652" s="7">
        <f>IF(Q1652&gt;0,RANK(Q1652,(N1652:P1652,Q1652:AE1652)),0)</f>
        <v>4</v>
      </c>
      <c r="AH1652" s="7">
        <f>IF(R1652&gt;0,RANK(R1652,(N1652:P1652,Q1652:AE1652)),0)</f>
        <v>5</v>
      </c>
      <c r="AI1652" s="7">
        <f>IF(T1652&gt;0,RANK(T1652,(N1652:P1652,Q1652:AE1652)),0)</f>
        <v>7</v>
      </c>
      <c r="AJ1652" s="7">
        <f>IF(S1652&gt;0,RANK(S1652,(N1652:P1652,Q1652:AE1652)),0)</f>
        <v>6</v>
      </c>
      <c r="AK1652" s="2">
        <f t="shared" si="689"/>
        <v>1.3290374546919049E-2</v>
      </c>
      <c r="AL1652" s="2">
        <f t="shared" si="690"/>
        <v>3.42327829238824E-3</v>
      </c>
      <c r="AM1652" s="2">
        <f t="shared" si="691"/>
        <v>3.0205396697543293E-4</v>
      </c>
      <c r="AN1652" s="2">
        <f t="shared" si="692"/>
        <v>4.0273862263391061E-4</v>
      </c>
      <c r="AP1652" t="s">
        <v>327</v>
      </c>
      <c r="AQ1652" t="s">
        <v>3270</v>
      </c>
      <c r="AR1652">
        <v>8</v>
      </c>
      <c r="AT1652" s="93" t="s">
        <v>855</v>
      </c>
      <c r="AU1652" s="92" t="s">
        <v>789</v>
      </c>
      <c r="AV1652" s="83" t="str">
        <f t="shared" si="693"/>
        <v>29215</v>
      </c>
      <c r="AX1652" s="7" t="s">
        <v>3753</v>
      </c>
    </row>
    <row r="1653" spans="1:50" hidden="1" outlineLevel="1">
      <c r="A1653" t="s">
        <v>1770</v>
      </c>
      <c r="B1653" t="s">
        <v>3270</v>
      </c>
      <c r="C1653" s="1">
        <f t="shared" si="682"/>
        <v>8408</v>
      </c>
      <c r="D1653" s="7">
        <f>RANK(N1653,(N1653:P1653,Q1653:AE1653))</f>
        <v>2</v>
      </c>
      <c r="E1653" s="7">
        <f>RANK(O1653,(N1653:P1653,Q1653:AE1653))</f>
        <v>1</v>
      </c>
      <c r="F1653" s="7">
        <f>IF(P1653&gt;0,RANK(P1653,(N1653:P1653,Q1653:AE1653)),0)</f>
        <v>3</v>
      </c>
      <c r="G1653" s="1">
        <f t="shared" si="683"/>
        <v>1829</v>
      </c>
      <c r="H1653" s="2">
        <f t="shared" si="684"/>
        <v>0.21753092293054235</v>
      </c>
      <c r="I1653" s="2"/>
      <c r="J1653" s="2">
        <f t="shared" si="685"/>
        <v>0.3753568030447193</v>
      </c>
      <c r="K1653" s="2">
        <f t="shared" si="686"/>
        <v>0.59288772597526163</v>
      </c>
      <c r="L1653" s="2">
        <f t="shared" si="687"/>
        <v>1.8553758325404377E-2</v>
      </c>
      <c r="M1653" s="2">
        <f t="shared" si="688"/>
        <v>1.3201712654614697E-2</v>
      </c>
      <c r="N1653" s="1">
        <v>3156</v>
      </c>
      <c r="O1653" s="1">
        <v>4985</v>
      </c>
      <c r="P1653" s="1">
        <v>156</v>
      </c>
      <c r="Q1653" s="1">
        <v>52</v>
      </c>
      <c r="R1653" s="1">
        <v>38</v>
      </c>
      <c r="S1653" s="1">
        <v>15</v>
      </c>
      <c r="T1653" s="1">
        <v>6</v>
      </c>
      <c r="AG1653" s="7">
        <f>IF(Q1653&gt;0,RANK(Q1653,(N1653:P1653,Q1653:AE1653)),0)</f>
        <v>4</v>
      </c>
      <c r="AH1653" s="7">
        <f>IF(R1653&gt;0,RANK(R1653,(N1653:P1653,Q1653:AE1653)),0)</f>
        <v>5</v>
      </c>
      <c r="AI1653" s="7">
        <f>IF(T1653&gt;0,RANK(T1653,(N1653:P1653,Q1653:AE1653)),0)</f>
        <v>7</v>
      </c>
      <c r="AJ1653" s="7">
        <f>IF(S1653&gt;0,RANK(S1653,(N1653:P1653,Q1653:AE1653)),0)</f>
        <v>6</v>
      </c>
      <c r="AK1653" s="2">
        <f t="shared" si="689"/>
        <v>6.1845861084681257E-3</v>
      </c>
      <c r="AL1653" s="2">
        <f t="shared" si="690"/>
        <v>4.5195052331113228E-3</v>
      </c>
      <c r="AM1653" s="2">
        <f t="shared" si="691"/>
        <v>7.1360608943862988E-4</v>
      </c>
      <c r="AN1653" s="2">
        <f t="shared" si="692"/>
        <v>1.7840152235965748E-3</v>
      </c>
      <c r="AP1653" t="s">
        <v>1770</v>
      </c>
      <c r="AQ1653" t="s">
        <v>3270</v>
      </c>
      <c r="AR1653">
        <v>4</v>
      </c>
      <c r="AT1653" s="93" t="s">
        <v>855</v>
      </c>
      <c r="AU1653" s="92" t="s">
        <v>790</v>
      </c>
      <c r="AV1653" s="83" t="str">
        <f t="shared" si="693"/>
        <v>29217</v>
      </c>
      <c r="AX1653" s="7" t="s">
        <v>3753</v>
      </c>
    </row>
    <row r="1654" spans="1:50" hidden="1" outlineLevel="1">
      <c r="A1654" t="s">
        <v>1699</v>
      </c>
      <c r="B1654" t="s">
        <v>3270</v>
      </c>
      <c r="C1654" s="1">
        <f t="shared" si="682"/>
        <v>10740</v>
      </c>
      <c r="D1654" s="7">
        <f>RANK(N1654,(N1654:P1654,Q1654:AE1654))</f>
        <v>2</v>
      </c>
      <c r="E1654" s="7">
        <f>RANK(O1654,(N1654:P1654,Q1654:AE1654))</f>
        <v>1</v>
      </c>
      <c r="F1654" s="7">
        <f>IF(P1654&gt;0,RANK(P1654,(N1654:P1654,Q1654:AE1654)),0)</f>
        <v>3</v>
      </c>
      <c r="G1654" s="1">
        <f t="shared" si="683"/>
        <v>1455</v>
      </c>
      <c r="H1654" s="2">
        <f t="shared" si="684"/>
        <v>0.13547486033519554</v>
      </c>
      <c r="I1654" s="2"/>
      <c r="J1654" s="2">
        <f t="shared" si="685"/>
        <v>0.42122905027932961</v>
      </c>
      <c r="K1654" s="2">
        <f t="shared" si="686"/>
        <v>0.55670391061452518</v>
      </c>
      <c r="L1654" s="2">
        <f t="shared" si="687"/>
        <v>1.3966480446927373E-2</v>
      </c>
      <c r="M1654" s="2">
        <f t="shared" si="688"/>
        <v>8.1005586592177853E-3</v>
      </c>
      <c r="N1654" s="1">
        <v>4524</v>
      </c>
      <c r="O1654" s="1">
        <v>5979</v>
      </c>
      <c r="P1654" s="1">
        <v>150</v>
      </c>
      <c r="Q1654" s="1">
        <v>46</v>
      </c>
      <c r="R1654" s="1">
        <v>30</v>
      </c>
      <c r="S1654" s="1">
        <v>8</v>
      </c>
      <c r="T1654" s="1">
        <v>3</v>
      </c>
      <c r="AG1654" s="7">
        <f>IF(Q1654&gt;0,RANK(Q1654,(N1654:P1654,Q1654:AE1654)),0)</f>
        <v>4</v>
      </c>
      <c r="AH1654" s="7">
        <f>IF(R1654&gt;0,RANK(R1654,(N1654:P1654,Q1654:AE1654)),0)</f>
        <v>5</v>
      </c>
      <c r="AI1654" s="7">
        <f>IF(T1654&gt;0,RANK(T1654,(N1654:P1654,Q1654:AE1654)),0)</f>
        <v>7</v>
      </c>
      <c r="AJ1654" s="7">
        <f>IF(S1654&gt;0,RANK(S1654,(N1654:P1654,Q1654:AE1654)),0)</f>
        <v>6</v>
      </c>
      <c r="AK1654" s="2">
        <f t="shared" si="689"/>
        <v>4.2830540037243946E-3</v>
      </c>
      <c r="AL1654" s="2">
        <f t="shared" si="690"/>
        <v>2.7932960893854749E-3</v>
      </c>
      <c r="AM1654" s="2">
        <f t="shared" si="691"/>
        <v>2.7932960893854746E-4</v>
      </c>
      <c r="AN1654" s="2">
        <f t="shared" si="692"/>
        <v>7.4487895716945994E-4</v>
      </c>
      <c r="AP1654" t="s">
        <v>1699</v>
      </c>
      <c r="AQ1654" t="s">
        <v>3270</v>
      </c>
      <c r="AR1654">
        <v>9</v>
      </c>
      <c r="AT1654" s="93" t="s">
        <v>855</v>
      </c>
      <c r="AU1654" s="92" t="s">
        <v>791</v>
      </c>
      <c r="AV1654" s="83" t="str">
        <f t="shared" si="693"/>
        <v>29219</v>
      </c>
      <c r="AX1654" s="7" t="s">
        <v>3753</v>
      </c>
    </row>
    <row r="1655" spans="1:50" hidden="1" outlineLevel="1">
      <c r="A1655" t="s">
        <v>1982</v>
      </c>
      <c r="B1655" t="s">
        <v>3270</v>
      </c>
      <c r="C1655" s="1">
        <f t="shared" si="682"/>
        <v>8265</v>
      </c>
      <c r="D1655" s="7">
        <f>RANK(N1655,(N1655:P1655,Q1655:AE1655))</f>
        <v>1</v>
      </c>
      <c r="E1655" s="7">
        <f>RANK(O1655,(N1655:P1655,Q1655:AE1655))</f>
        <v>2</v>
      </c>
      <c r="F1655" s="7">
        <f>IF(P1655&gt;0,RANK(P1655,(N1655:P1655,Q1655:AE1655)),0)</f>
        <v>3</v>
      </c>
      <c r="G1655" s="1">
        <f t="shared" si="683"/>
        <v>27</v>
      </c>
      <c r="H1655" s="2">
        <f t="shared" si="684"/>
        <v>3.2667876588021779E-3</v>
      </c>
      <c r="I1655" s="2"/>
      <c r="J1655" s="2">
        <f t="shared" si="685"/>
        <v>0.48965517241379308</v>
      </c>
      <c r="K1655" s="2">
        <f t="shared" si="686"/>
        <v>0.48638838475499091</v>
      </c>
      <c r="L1655" s="2">
        <f t="shared" si="687"/>
        <v>1.1494252873563218E-2</v>
      </c>
      <c r="M1655" s="2">
        <f t="shared" si="688"/>
        <v>1.2462189957652789E-2</v>
      </c>
      <c r="N1655" s="1">
        <v>4047</v>
      </c>
      <c r="O1655" s="1">
        <v>4020</v>
      </c>
      <c r="P1655" s="1">
        <v>95</v>
      </c>
      <c r="Q1655" s="1">
        <v>69</v>
      </c>
      <c r="R1655" s="1">
        <v>17</v>
      </c>
      <c r="S1655" s="1">
        <v>13</v>
      </c>
      <c r="T1655" s="1">
        <v>4</v>
      </c>
      <c r="AG1655" s="7">
        <f>IF(Q1655&gt;0,RANK(Q1655,(N1655:P1655,Q1655:AE1655)),0)</f>
        <v>4</v>
      </c>
      <c r="AH1655" s="7">
        <f>IF(R1655&gt;0,RANK(R1655,(N1655:P1655,Q1655:AE1655)),0)</f>
        <v>5</v>
      </c>
      <c r="AI1655" s="7">
        <f>IF(T1655&gt;0,RANK(T1655,(N1655:P1655,Q1655:AE1655)),0)</f>
        <v>7</v>
      </c>
      <c r="AJ1655" s="7">
        <f>IF(S1655&gt;0,RANK(S1655,(N1655:P1655,Q1655:AE1655)),0)</f>
        <v>6</v>
      </c>
      <c r="AK1655" s="2">
        <f t="shared" si="689"/>
        <v>8.3484573502722315E-3</v>
      </c>
      <c r="AL1655" s="2">
        <f t="shared" si="690"/>
        <v>2.0568663036902601E-3</v>
      </c>
      <c r="AM1655" s="2">
        <f t="shared" si="691"/>
        <v>4.8396854204476707E-4</v>
      </c>
      <c r="AN1655" s="2">
        <f t="shared" si="692"/>
        <v>1.572897761645493E-3</v>
      </c>
      <c r="AP1655" t="s">
        <v>1982</v>
      </c>
      <c r="AQ1655" t="s">
        <v>3270</v>
      </c>
      <c r="AR1655">
        <v>8</v>
      </c>
      <c r="AT1655" s="93" t="s">
        <v>855</v>
      </c>
      <c r="AU1655" s="92" t="s">
        <v>467</v>
      </c>
      <c r="AV1655" s="83" t="str">
        <f t="shared" si="693"/>
        <v>29221</v>
      </c>
      <c r="AX1655" s="7" t="s">
        <v>3753</v>
      </c>
    </row>
    <row r="1656" spans="1:50" hidden="1" outlineLevel="1">
      <c r="A1656" t="s">
        <v>1700</v>
      </c>
      <c r="B1656" t="s">
        <v>3270</v>
      </c>
      <c r="C1656" s="1">
        <f t="shared" si="682"/>
        <v>5848</v>
      </c>
      <c r="D1656" s="7">
        <f>RANK(N1656,(N1656:P1656,Q1656:AE1656))</f>
        <v>2</v>
      </c>
      <c r="E1656" s="7">
        <f>RANK(O1656,(N1656:P1656,Q1656:AE1656))</f>
        <v>1</v>
      </c>
      <c r="F1656" s="7">
        <f>IF(P1656&gt;0,RANK(P1656,(N1656:P1656,Q1656:AE1656)),0)</f>
        <v>3</v>
      </c>
      <c r="G1656" s="1">
        <f t="shared" si="683"/>
        <v>959</v>
      </c>
      <c r="H1656" s="2">
        <f t="shared" si="684"/>
        <v>0.1639876880984952</v>
      </c>
      <c r="I1656" s="2"/>
      <c r="J1656" s="2">
        <f t="shared" si="685"/>
        <v>0.40817373461012313</v>
      </c>
      <c r="K1656" s="2">
        <f t="shared" si="686"/>
        <v>0.57216142270861836</v>
      </c>
      <c r="L1656" s="2">
        <f t="shared" si="687"/>
        <v>9.4049247606019151E-3</v>
      </c>
      <c r="M1656" s="2">
        <f t="shared" si="688"/>
        <v>1.025991792065665E-2</v>
      </c>
      <c r="N1656" s="1">
        <v>2387</v>
      </c>
      <c r="O1656" s="1">
        <v>3346</v>
      </c>
      <c r="P1656" s="1">
        <v>55</v>
      </c>
      <c r="Q1656" s="1">
        <v>39</v>
      </c>
      <c r="R1656" s="1">
        <v>12</v>
      </c>
      <c r="S1656" s="1">
        <v>6</v>
      </c>
      <c r="T1656" s="1">
        <v>3</v>
      </c>
      <c r="AG1656" s="7">
        <f>IF(Q1656&gt;0,RANK(Q1656,(N1656:P1656,Q1656:AE1656)),0)</f>
        <v>4</v>
      </c>
      <c r="AH1656" s="7">
        <f>IF(R1656&gt;0,RANK(R1656,(N1656:P1656,Q1656:AE1656)),0)</f>
        <v>5</v>
      </c>
      <c r="AI1656" s="7">
        <f>IF(T1656&gt;0,RANK(T1656,(N1656:P1656,Q1656:AE1656)),0)</f>
        <v>7</v>
      </c>
      <c r="AJ1656" s="7">
        <f>IF(S1656&gt;0,RANK(S1656,(N1656:P1656,Q1656:AE1656)),0)</f>
        <v>6</v>
      </c>
      <c r="AK1656" s="2">
        <f t="shared" si="689"/>
        <v>6.6689466484268125E-3</v>
      </c>
      <c r="AL1656" s="2">
        <f t="shared" si="690"/>
        <v>2.0519835841313269E-3</v>
      </c>
      <c r="AM1656" s="2">
        <f t="shared" si="691"/>
        <v>5.1299589603283173E-4</v>
      </c>
      <c r="AN1656" s="2">
        <f t="shared" si="692"/>
        <v>1.0259917920656635E-3</v>
      </c>
      <c r="AP1656" t="s">
        <v>1700</v>
      </c>
      <c r="AQ1656" t="s">
        <v>3270</v>
      </c>
      <c r="AR1656">
        <v>8</v>
      </c>
      <c r="AT1656" s="93" t="s">
        <v>855</v>
      </c>
      <c r="AU1656" s="92" t="s">
        <v>468</v>
      </c>
      <c r="AV1656" s="83" t="str">
        <f t="shared" si="693"/>
        <v>29223</v>
      </c>
      <c r="AX1656" s="7" t="s">
        <v>3753</v>
      </c>
    </row>
    <row r="1657" spans="1:50" hidden="1" outlineLevel="1">
      <c r="A1657" t="s">
        <v>1552</v>
      </c>
      <c r="B1657" t="s">
        <v>3270</v>
      </c>
      <c r="C1657" s="1">
        <f t="shared" si="682"/>
        <v>11880</v>
      </c>
      <c r="D1657" s="7">
        <f>RANK(N1657,(N1657:P1657,Q1657:AE1657))</f>
        <v>2</v>
      </c>
      <c r="E1657" s="7">
        <f>RANK(O1657,(N1657:P1657,Q1657:AE1657))</f>
        <v>1</v>
      </c>
      <c r="F1657" s="7">
        <f>IF(P1657&gt;0,RANK(P1657,(N1657:P1657,Q1657:AE1657)),0)</f>
        <v>3</v>
      </c>
      <c r="G1657" s="1">
        <f t="shared" si="683"/>
        <v>3176</v>
      </c>
      <c r="H1657" s="2">
        <f t="shared" si="684"/>
        <v>0.26734006734006732</v>
      </c>
      <c r="I1657" s="2"/>
      <c r="J1657" s="2">
        <f t="shared" si="685"/>
        <v>0.35134680134680135</v>
      </c>
      <c r="K1657" s="2">
        <f t="shared" si="686"/>
        <v>0.61868686868686873</v>
      </c>
      <c r="L1657" s="2">
        <f t="shared" si="687"/>
        <v>1.3552188552188552E-2</v>
      </c>
      <c r="M1657" s="2">
        <f t="shared" si="688"/>
        <v>1.6414141414141423E-2</v>
      </c>
      <c r="N1657" s="1">
        <v>4174</v>
      </c>
      <c r="O1657" s="1">
        <v>7350</v>
      </c>
      <c r="P1657" s="1">
        <v>161</v>
      </c>
      <c r="Q1657" s="1">
        <v>146</v>
      </c>
      <c r="R1657" s="1">
        <v>27</v>
      </c>
      <c r="S1657" s="1">
        <v>18</v>
      </c>
      <c r="T1657" s="1">
        <v>4</v>
      </c>
      <c r="AG1657" s="7">
        <f>IF(Q1657&gt;0,RANK(Q1657,(N1657:P1657,Q1657:AE1657)),0)</f>
        <v>4</v>
      </c>
      <c r="AH1657" s="7">
        <f>IF(R1657&gt;0,RANK(R1657,(N1657:P1657,Q1657:AE1657)),0)</f>
        <v>5</v>
      </c>
      <c r="AI1657" s="7">
        <f>IF(T1657&gt;0,RANK(T1657,(N1657:P1657,Q1657:AE1657)),0)</f>
        <v>7</v>
      </c>
      <c r="AJ1657" s="7">
        <f>IF(S1657&gt;0,RANK(S1657,(N1657:P1657,Q1657:AE1657)),0)</f>
        <v>6</v>
      </c>
      <c r="AK1657" s="2">
        <f t="shared" si="689"/>
        <v>1.2289562289562289E-2</v>
      </c>
      <c r="AL1657" s="2">
        <f t="shared" si="690"/>
        <v>2.2727272727272726E-3</v>
      </c>
      <c r="AM1657" s="2">
        <f t="shared" si="691"/>
        <v>3.3670033670033672E-4</v>
      </c>
      <c r="AN1657" s="2">
        <f t="shared" si="692"/>
        <v>1.5151515151515152E-3</v>
      </c>
      <c r="AP1657" t="s">
        <v>1552</v>
      </c>
      <c r="AQ1657" t="s">
        <v>3270</v>
      </c>
      <c r="AR1657">
        <v>4</v>
      </c>
      <c r="AT1657" s="93" t="s">
        <v>855</v>
      </c>
      <c r="AU1657" s="92" t="s">
        <v>469</v>
      </c>
      <c r="AV1657" s="83" t="str">
        <f t="shared" si="693"/>
        <v>29225</v>
      </c>
      <c r="AX1657" s="7" t="s">
        <v>3753</v>
      </c>
    </row>
    <row r="1658" spans="1:50" hidden="1" outlineLevel="1">
      <c r="A1658" t="s">
        <v>687</v>
      </c>
      <c r="B1658" t="s">
        <v>3270</v>
      </c>
      <c r="C1658" s="1">
        <f t="shared" si="682"/>
        <v>1158</v>
      </c>
      <c r="D1658" s="7">
        <f>RANK(N1658,(N1658:P1658,Q1658:AE1658))</f>
        <v>2</v>
      </c>
      <c r="E1658" s="7">
        <f>RANK(O1658,(N1658:P1658,Q1658:AE1658))</f>
        <v>1</v>
      </c>
      <c r="F1658" s="7">
        <f>IF(P1658&gt;0,RANK(P1658,(N1658:P1658,Q1658:AE1658)),0)</f>
        <v>3</v>
      </c>
      <c r="G1658" s="1">
        <f t="shared" si="683"/>
        <v>182</v>
      </c>
      <c r="H1658" s="2">
        <f t="shared" si="684"/>
        <v>0.15716753022452504</v>
      </c>
      <c r="I1658" s="2"/>
      <c r="J1658" s="2">
        <f t="shared" si="685"/>
        <v>0.40500863557858374</v>
      </c>
      <c r="K1658" s="2">
        <f t="shared" si="686"/>
        <v>0.56217616580310881</v>
      </c>
      <c r="L1658" s="2">
        <f t="shared" si="687"/>
        <v>1.2953367875647668E-2</v>
      </c>
      <c r="M1658" s="2">
        <f t="shared" si="688"/>
        <v>1.9861830742659729E-2</v>
      </c>
      <c r="N1658" s="1">
        <v>469</v>
      </c>
      <c r="O1658" s="1">
        <v>651</v>
      </c>
      <c r="P1658" s="1">
        <v>15</v>
      </c>
      <c r="Q1658" s="1">
        <v>8</v>
      </c>
      <c r="R1658" s="1">
        <v>13</v>
      </c>
      <c r="S1658" s="1">
        <v>1</v>
      </c>
      <c r="T1658" s="1">
        <v>1</v>
      </c>
      <c r="AG1658" s="7">
        <f>IF(Q1658&gt;0,RANK(Q1658,(N1658:P1658,Q1658:AE1658)),0)</f>
        <v>5</v>
      </c>
      <c r="AH1658" s="7">
        <f>IF(R1658&gt;0,RANK(R1658,(N1658:P1658,Q1658:AE1658)),0)</f>
        <v>4</v>
      </c>
      <c r="AI1658" s="7">
        <f>IF(T1658&gt;0,RANK(T1658,(N1658:P1658,Q1658:AE1658)),0)</f>
        <v>6</v>
      </c>
      <c r="AJ1658" s="7">
        <f>IF(S1658&gt;0,RANK(S1658,(N1658:P1658,Q1658:AE1658)),0)</f>
        <v>6</v>
      </c>
      <c r="AK1658" s="2">
        <f t="shared" si="689"/>
        <v>6.9084628670120895E-3</v>
      </c>
      <c r="AL1658" s="2">
        <f t="shared" si="690"/>
        <v>1.1226252158894647E-2</v>
      </c>
      <c r="AM1658" s="2">
        <f t="shared" si="691"/>
        <v>8.6355785837651119E-4</v>
      </c>
      <c r="AN1658" s="2">
        <f t="shared" si="692"/>
        <v>8.6355785837651119E-4</v>
      </c>
      <c r="AP1658" t="s">
        <v>687</v>
      </c>
      <c r="AQ1658" t="s">
        <v>3270</v>
      </c>
      <c r="AR1658">
        <v>6</v>
      </c>
      <c r="AT1658" s="93" t="s">
        <v>855</v>
      </c>
      <c r="AU1658" s="92" t="s">
        <v>470</v>
      </c>
      <c r="AV1658" s="83" t="str">
        <f t="shared" si="693"/>
        <v>29227</v>
      </c>
      <c r="AX1658" s="7" t="s">
        <v>3753</v>
      </c>
    </row>
    <row r="1659" spans="1:50" hidden="1" outlineLevel="1">
      <c r="A1659" t="s">
        <v>420</v>
      </c>
      <c r="B1659" t="s">
        <v>3270</v>
      </c>
      <c r="C1659" s="1">
        <f t="shared" si="682"/>
        <v>7841</v>
      </c>
      <c r="D1659" s="7">
        <f>RANK(N1659,(N1659:P1659,Q1659:AE1659))</f>
        <v>2</v>
      </c>
      <c r="E1659" s="7">
        <f>RANK(O1659,(N1659:P1659,Q1659:AE1659))</f>
        <v>1</v>
      </c>
      <c r="F1659" s="7">
        <f>IF(P1659&gt;0,RANK(P1659,(N1659:P1659,Q1659:AE1659)),0)</f>
        <v>3</v>
      </c>
      <c r="G1659" s="1">
        <f t="shared" si="683"/>
        <v>3141</v>
      </c>
      <c r="H1659" s="2">
        <f t="shared" si="684"/>
        <v>0.40058665986481318</v>
      </c>
      <c r="I1659" s="2"/>
      <c r="J1659" s="2">
        <f t="shared" si="685"/>
        <v>0.28695319474556819</v>
      </c>
      <c r="K1659" s="2">
        <f t="shared" si="686"/>
        <v>0.68753985461038136</v>
      </c>
      <c r="L1659" s="2">
        <f t="shared" si="687"/>
        <v>1.0967988776941717E-2</v>
      </c>
      <c r="M1659" s="2">
        <f t="shared" si="688"/>
        <v>1.4538961867108791E-2</v>
      </c>
      <c r="N1659" s="1">
        <v>2250</v>
      </c>
      <c r="O1659" s="1">
        <v>5391</v>
      </c>
      <c r="P1659" s="1">
        <v>86</v>
      </c>
      <c r="Q1659" s="1">
        <v>72</v>
      </c>
      <c r="R1659" s="1">
        <v>24</v>
      </c>
      <c r="S1659" s="1">
        <v>11</v>
      </c>
      <c r="T1659" s="1">
        <v>7</v>
      </c>
      <c r="AG1659" s="7">
        <f>IF(Q1659&gt;0,RANK(Q1659,(N1659:P1659,Q1659:AE1659)),0)</f>
        <v>4</v>
      </c>
      <c r="AH1659" s="7">
        <f>IF(R1659&gt;0,RANK(R1659,(N1659:P1659,Q1659:AE1659)),0)</f>
        <v>5</v>
      </c>
      <c r="AI1659" s="7">
        <f>IF(T1659&gt;0,RANK(T1659,(N1659:P1659,Q1659:AE1659)),0)</f>
        <v>7</v>
      </c>
      <c r="AJ1659" s="7">
        <f>IF(S1659&gt;0,RANK(S1659,(N1659:P1659,Q1659:AE1659)),0)</f>
        <v>6</v>
      </c>
      <c r="AK1659" s="2">
        <f t="shared" si="689"/>
        <v>9.1825022318581806E-3</v>
      </c>
      <c r="AL1659" s="2">
        <f t="shared" si="690"/>
        <v>3.0608340772860605E-3</v>
      </c>
      <c r="AM1659" s="2">
        <f t="shared" si="691"/>
        <v>8.9274327254176768E-4</v>
      </c>
      <c r="AN1659" s="2">
        <f t="shared" si="692"/>
        <v>1.4028822854227777E-3</v>
      </c>
      <c r="AP1659" t="s">
        <v>420</v>
      </c>
      <c r="AQ1659" t="s">
        <v>3270</v>
      </c>
      <c r="AR1659">
        <v>8</v>
      </c>
      <c r="AT1659" s="93" t="s">
        <v>855</v>
      </c>
      <c r="AU1659" s="92" t="s">
        <v>1332</v>
      </c>
      <c r="AV1659" s="83" t="str">
        <f t="shared" si="693"/>
        <v>29229</v>
      </c>
      <c r="AX1659" s="7" t="s">
        <v>3753</v>
      </c>
    </row>
    <row r="1660" spans="1:50" hidden="1" outlineLevel="1">
      <c r="A1660" t="s">
        <v>521</v>
      </c>
      <c r="B1660" t="s">
        <v>3270</v>
      </c>
      <c r="C1660" s="1">
        <f t="shared" si="682"/>
        <v>124752</v>
      </c>
      <c r="D1660" s="7">
        <f>IF(C1660&gt;0,RANK(N1660,(N1660:P1660,Q1660:AE1660),0))</f>
        <v>1</v>
      </c>
      <c r="E1660" s="7">
        <f>IF(C1660&gt;0,RANK(O1660,(N1660:P1660,Q1660:AE1660)),0)</f>
        <v>2</v>
      </c>
      <c r="F1660" s="7">
        <f>IF(C1660&gt;0,RANK(P1660,(N1660:P1660,Q1660:AE1660)),0)</f>
        <v>3</v>
      </c>
      <c r="G1660" s="1">
        <f t="shared" si="683"/>
        <v>71758</v>
      </c>
      <c r="H1660" s="2">
        <f t="shared" si="684"/>
        <v>0.5752052071309478</v>
      </c>
      <c r="I1660" s="2"/>
      <c r="J1660" s="2">
        <f t="shared" si="685"/>
        <v>0.77399159933307682</v>
      </c>
      <c r="K1660" s="2">
        <f t="shared" si="686"/>
        <v>0.19878639220212901</v>
      </c>
      <c r="L1660" s="2">
        <f t="shared" si="687"/>
        <v>2.0777222008464793E-2</v>
      </c>
      <c r="M1660" s="2">
        <f t="shared" si="688"/>
        <v>6.4447864563293746E-3</v>
      </c>
      <c r="N1660" s="1">
        <v>96557</v>
      </c>
      <c r="O1660" s="1">
        <v>24799</v>
      </c>
      <c r="P1660" s="1">
        <v>2592</v>
      </c>
      <c r="Q1660" s="1">
        <v>314</v>
      </c>
      <c r="R1660" s="1">
        <v>331</v>
      </c>
      <c r="S1660" s="1">
        <v>103</v>
      </c>
      <c r="T1660" s="1">
        <v>56</v>
      </c>
      <c r="AG1660" s="7">
        <f>IF(Q1660&gt;0,RANK(Q1660,(N1660:P1660,Q1660:AE1660)),0)</f>
        <v>5</v>
      </c>
      <c r="AH1660" s="7">
        <f>IF(R1660&gt;0,RANK(R1660,(N1660:P1660,Q1660:AE1660)),0)</f>
        <v>4</v>
      </c>
      <c r="AI1660" s="7">
        <f>IF(T1660&gt;0,RANK(T1660,(N1660:P1660,Q1660:AE1660)),0)</f>
        <v>7</v>
      </c>
      <c r="AJ1660" s="7">
        <f>IF(S1660&gt;0,RANK(S1660,(N1660:P1660,Q1660:AE1660)),0)</f>
        <v>6</v>
      </c>
      <c r="AK1660" s="2">
        <f t="shared" si="689"/>
        <v>2.5169937155316148E-3</v>
      </c>
      <c r="AL1660" s="2">
        <f t="shared" si="690"/>
        <v>2.6532640759266385E-3</v>
      </c>
      <c r="AM1660" s="2">
        <f t="shared" si="691"/>
        <v>4.4889059894831344E-4</v>
      </c>
      <c r="AN1660" s="2">
        <f t="shared" si="692"/>
        <v>8.2563806592279084E-4</v>
      </c>
      <c r="AP1660" t="s">
        <v>521</v>
      </c>
      <c r="AQ1660" t="s">
        <v>3270</v>
      </c>
      <c r="AT1660" s="93" t="s">
        <v>855</v>
      </c>
      <c r="AU1660" s="92" t="s">
        <v>544</v>
      </c>
      <c r="AV1660" s="83" t="str">
        <f t="shared" si="693"/>
        <v>29510</v>
      </c>
      <c r="AX1660" s="7" t="s">
        <v>290</v>
      </c>
    </row>
    <row r="1661" spans="1:50" collapsed="1">
      <c r="A1661" t="s">
        <v>3269</v>
      </c>
      <c r="B1661" t="s">
        <v>1985</v>
      </c>
      <c r="C1661" s="1">
        <f t="shared" si="682"/>
        <v>2359892</v>
      </c>
      <c r="D1661" s="7">
        <f>IF(C1661&gt;0,RANK(N1661,(N1661:P1661,Q1661:AE1661),0))</f>
        <v>2</v>
      </c>
      <c r="E1661" s="7">
        <f>IF(C1661&gt;0,RANK(O1661,(N1661:P1661,Q1661:AE1661)),0)</f>
        <v>1</v>
      </c>
      <c r="F1661" s="7">
        <f>IF(C1661&gt;0,RANK(P1661,(N1661:P1661,Q1661:AE1661)),0)</f>
        <v>3</v>
      </c>
      <c r="G1661" s="1">
        <f t="shared" si="683"/>
        <v>78786</v>
      </c>
      <c r="H1661" s="2">
        <f t="shared" si="684"/>
        <v>3.3385426112720412E-2</v>
      </c>
      <c r="I1661" s="2"/>
      <c r="J1661" s="2">
        <f t="shared" si="685"/>
        <v>0.47084273348102373</v>
      </c>
      <c r="K1661" s="2">
        <f t="shared" si="686"/>
        <v>0.50422815959374412</v>
      </c>
      <c r="L1661" s="2">
        <f t="shared" si="687"/>
        <v>1.6320662131995872E-2</v>
      </c>
      <c r="M1661" s="2">
        <f t="shared" si="688"/>
        <v>8.6084447932363306E-3</v>
      </c>
      <c r="N1661" s="1">
        <f t="shared" ref="N1661:T1661" si="694">SUM(N1546:N1660)</f>
        <v>1111138</v>
      </c>
      <c r="O1661" s="1">
        <f t="shared" si="694"/>
        <v>1189924</v>
      </c>
      <c r="P1661" s="1">
        <f t="shared" si="694"/>
        <v>38515</v>
      </c>
      <c r="Q1661" s="1">
        <f t="shared" si="694"/>
        <v>9818</v>
      </c>
      <c r="R1661" s="1">
        <f t="shared" si="694"/>
        <v>7436</v>
      </c>
      <c r="S1661" s="1">
        <f>SUM(S1546:S1660)</f>
        <v>1957</v>
      </c>
      <c r="T1661" s="1">
        <f t="shared" si="694"/>
        <v>1104</v>
      </c>
      <c r="AG1661" s="7">
        <f>IF(Q1661&gt;0,RANK(Q1661,(N1661:P1661,Q1661:AE1661)),0)</f>
        <v>4</v>
      </c>
      <c r="AH1661" s="7">
        <f>IF(R1661&gt;0,RANK(R1661,(N1661:P1661,Q1661:AE1661)),0)</f>
        <v>5</v>
      </c>
      <c r="AI1661" s="7">
        <f>IF(T1661&gt;0,RANK(T1661,(N1661:P1661,Q1661:AE1661)),0)</f>
        <v>7</v>
      </c>
      <c r="AJ1661" s="7">
        <f>IF(S1661&gt;0,RANK(S1661,(N1661:P1661,Q1661:AE1661)),0)</f>
        <v>6</v>
      </c>
      <c r="AK1661" s="2">
        <f t="shared" si="689"/>
        <v>4.1603598808759041E-3</v>
      </c>
      <c r="AL1661" s="2">
        <f t="shared" si="690"/>
        <v>3.150991655550339E-3</v>
      </c>
      <c r="AM1661" s="2">
        <f t="shared" si="691"/>
        <v>4.6781801879069041E-4</v>
      </c>
      <c r="AN1661" s="2">
        <f t="shared" si="692"/>
        <v>8.29275238019367E-4</v>
      </c>
      <c r="AP1661" t="s">
        <v>3269</v>
      </c>
      <c r="AQ1661" t="s">
        <v>1985</v>
      </c>
      <c r="AV1661" s="83" t="str">
        <f t="shared" si="693"/>
        <v/>
      </c>
      <c r="AX1661" s="7" t="s">
        <v>3288</v>
      </c>
    </row>
    <row r="1662" spans="1:50">
      <c r="C1662" s="1"/>
      <c r="E1662" s="7"/>
      <c r="F1662" s="7"/>
      <c r="I1662" s="2"/>
      <c r="AG1662" s="7"/>
      <c r="AH1662" s="7"/>
      <c r="AI1662" s="7"/>
      <c r="AJ1662" s="7"/>
    </row>
    <row r="1663" spans="1:50" hidden="1" outlineLevel="1">
      <c r="A1663" t="s">
        <v>2952</v>
      </c>
      <c r="B1663" t="s">
        <v>3359</v>
      </c>
      <c r="C1663" s="1">
        <f t="shared" ref="C1663:C1694" si="695">SUM(N1663:AE1663)</f>
        <v>4196</v>
      </c>
      <c r="D1663" s="7">
        <f>RANK(N1663,(N1663:P1663,Q1663:AE1663))</f>
        <v>2</v>
      </c>
      <c r="E1663" s="7">
        <f>RANK(O1663,(N1663:P1663,Q1663:AE1663))</f>
        <v>1</v>
      </c>
      <c r="F1663" s="7">
        <f>IF(P1663&gt;0,RANK(P1663,(N1663:P1663,Q1663:AE1663)),0)</f>
        <v>3</v>
      </c>
      <c r="G1663" s="1">
        <f t="shared" ref="G1663:G1694" si="696">IF(D1663=1,N1663,IF(E1663=1,O1663,P1663))-IF(D1663=2,N1663,IF(E1663=2,O1663,P1663))</f>
        <v>2314</v>
      </c>
      <c r="H1663" s="2">
        <f t="shared" ref="H1663:H1694" si="697">G1663/C1663</f>
        <v>0.5514775977121068</v>
      </c>
      <c r="I1663" s="2"/>
      <c r="J1663" s="2">
        <f t="shared" ref="J1663:J1694" si="698">IF($C1663=0,"-",N1663/$C1663)</f>
        <v>0.19041944709246902</v>
      </c>
      <c r="K1663" s="2">
        <f t="shared" ref="K1663:K1694" si="699">IF($C1663=0,"-",O1663/$C1663)</f>
        <v>0.74189704480457574</v>
      </c>
      <c r="L1663" s="2">
        <f t="shared" ref="L1663:L1694" si="700">IF($C1663=0,"-",P1663/$C1663)</f>
        <v>5.1954242135367014E-2</v>
      </c>
      <c r="M1663" s="2">
        <f t="shared" ref="M1663:M1694" si="701">IF(C1663=0,"-",(1-J1663-K1663-L1663))</f>
        <v>1.5729265967588189E-2</v>
      </c>
      <c r="N1663" s="1">
        <v>799</v>
      </c>
      <c r="O1663" s="1">
        <v>3113</v>
      </c>
      <c r="P1663" s="1">
        <v>218</v>
      </c>
      <c r="Q1663" s="1">
        <v>36</v>
      </c>
      <c r="R1663" s="1">
        <v>15</v>
      </c>
      <c r="S1663" s="1">
        <v>10</v>
      </c>
      <c r="T1663" s="1">
        <v>5</v>
      </c>
      <c r="AG1663" s="7">
        <f>IF(Q1663&gt;0,RANK(Q1663,(N1663:P1663,Q1663:AE1663)),0)</f>
        <v>4</v>
      </c>
      <c r="AH1663" s="7">
        <f>IF(R1663&gt;0,RANK(R1663,(N1663:P1663,Q1663:AE1663)),0)</f>
        <v>5</v>
      </c>
      <c r="AI1663" s="7">
        <f>IF(T1663&gt;0,RANK(T1663,(N1663:P1663,Q1663:AE1663)),0)</f>
        <v>7</v>
      </c>
      <c r="AJ1663" s="7">
        <f>IF(S1663&gt;0,RANK(S1663,(N1663:P1663,Q1663:AE1663)),0)</f>
        <v>6</v>
      </c>
      <c r="AK1663" s="2">
        <f t="shared" ref="AK1663:AK1694" si="702">IF($C1663=0,"-",Q1663/$C1663)</f>
        <v>8.5795996186844616E-3</v>
      </c>
      <c r="AL1663" s="2">
        <f t="shared" ref="AL1663:AL1694" si="703">IF($C1663=0,"-",R1663/$C1663)</f>
        <v>3.5748331744518591E-3</v>
      </c>
      <c r="AM1663" s="2">
        <f t="shared" ref="AM1663:AM1694" si="704">IF($C1663=0,"-",T1663/$C1663)</f>
        <v>1.1916110581506197E-3</v>
      </c>
      <c r="AN1663" s="2">
        <f t="shared" ref="AN1663:AN1694" si="705">IF($C1663=0,"-",S1663/$C1663)</f>
        <v>2.3832221163012394E-3</v>
      </c>
      <c r="AP1663" t="s">
        <v>2952</v>
      </c>
      <c r="AQ1663" t="s">
        <v>3359</v>
      </c>
      <c r="AT1663" s="93" t="s">
        <v>856</v>
      </c>
      <c r="AU1663" s="92" t="s">
        <v>1801</v>
      </c>
      <c r="AV1663" s="83" t="str">
        <f t="shared" ref="AV1663:AV1694" si="706">AT1663&amp;AU1663</f>
        <v>30001</v>
      </c>
      <c r="AX1663" s="7" t="s">
        <v>3753</v>
      </c>
    </row>
    <row r="1664" spans="1:50" hidden="1" outlineLevel="1">
      <c r="A1664" t="s">
        <v>2953</v>
      </c>
      <c r="B1664" t="s">
        <v>3359</v>
      </c>
      <c r="C1664" s="1">
        <f t="shared" si="695"/>
        <v>4161</v>
      </c>
      <c r="D1664" s="7">
        <f>RANK(N1664,(N1664:P1664,Q1664:AE1664))</f>
        <v>1</v>
      </c>
      <c r="E1664" s="7">
        <f>RANK(O1664,(N1664:P1664,Q1664:AE1664))</f>
        <v>2</v>
      </c>
      <c r="F1664" s="7">
        <f>IF(P1664&gt;0,RANK(P1664,(N1664:P1664,Q1664:AE1664)),0)</f>
        <v>3</v>
      </c>
      <c r="G1664" s="1">
        <f t="shared" si="696"/>
        <v>694</v>
      </c>
      <c r="H1664" s="2">
        <f t="shared" si="697"/>
        <v>0.16678683008892092</v>
      </c>
      <c r="I1664" s="2"/>
      <c r="J1664" s="2">
        <f t="shared" si="698"/>
        <v>0.56356645037250663</v>
      </c>
      <c r="K1664" s="2">
        <f t="shared" si="699"/>
        <v>0.39677962028358565</v>
      </c>
      <c r="L1664" s="2">
        <f t="shared" si="700"/>
        <v>2.4273011295361691E-2</v>
      </c>
      <c r="M1664" s="2">
        <f t="shared" si="701"/>
        <v>1.5380918048546022E-2</v>
      </c>
      <c r="N1664" s="1">
        <v>2345</v>
      </c>
      <c r="O1664" s="1">
        <v>1651</v>
      </c>
      <c r="P1664" s="1">
        <v>101</v>
      </c>
      <c r="Q1664" s="1">
        <v>46</v>
      </c>
      <c r="R1664" s="1">
        <v>4</v>
      </c>
      <c r="S1664" s="1">
        <v>4</v>
      </c>
      <c r="T1664" s="1">
        <v>10</v>
      </c>
      <c r="AG1664" s="7">
        <f>IF(Q1664&gt;0,RANK(Q1664,(N1664:P1664,Q1664:AE1664)),0)</f>
        <v>4</v>
      </c>
      <c r="AH1664" s="7">
        <f>IF(R1664&gt;0,RANK(R1664,(N1664:P1664,Q1664:AE1664)),0)</f>
        <v>6</v>
      </c>
      <c r="AI1664" s="7">
        <f>IF(T1664&gt;0,RANK(T1664,(N1664:P1664,Q1664:AE1664)),0)</f>
        <v>5</v>
      </c>
      <c r="AJ1664" s="7">
        <f>IF(S1664&gt;0,RANK(S1664,(N1664:P1664,Q1664:AE1664)),0)</f>
        <v>6</v>
      </c>
      <c r="AK1664" s="2">
        <f t="shared" si="702"/>
        <v>1.1055034847392453E-2</v>
      </c>
      <c r="AL1664" s="2">
        <f t="shared" si="703"/>
        <v>9.6130737803412636E-4</v>
      </c>
      <c r="AM1664" s="2">
        <f t="shared" si="704"/>
        <v>2.4032684450853159E-3</v>
      </c>
      <c r="AN1664" s="2">
        <f t="shared" si="705"/>
        <v>9.6130737803412636E-4</v>
      </c>
      <c r="AP1664" t="s">
        <v>2953</v>
      </c>
      <c r="AQ1664" t="s">
        <v>3359</v>
      </c>
      <c r="AT1664" s="93" t="s">
        <v>856</v>
      </c>
      <c r="AU1664" s="92" t="s">
        <v>1802</v>
      </c>
      <c r="AV1664" s="83" t="str">
        <f t="shared" si="706"/>
        <v>30003</v>
      </c>
      <c r="AX1664" s="7" t="s">
        <v>3753</v>
      </c>
    </row>
    <row r="1665" spans="1:50" hidden="1" outlineLevel="1">
      <c r="A1665" t="s">
        <v>1892</v>
      </c>
      <c r="B1665" t="s">
        <v>3359</v>
      </c>
      <c r="C1665" s="1">
        <f t="shared" si="695"/>
        <v>2759</v>
      </c>
      <c r="D1665" s="7">
        <f>RANK(N1665,(N1665:P1665,Q1665:AE1665))</f>
        <v>2</v>
      </c>
      <c r="E1665" s="7">
        <f>RANK(O1665,(N1665:P1665,Q1665:AE1665))</f>
        <v>1</v>
      </c>
      <c r="F1665" s="7">
        <f>IF(P1665&gt;0,RANK(P1665,(N1665:P1665,Q1665:AE1665)),0)</f>
        <v>3</v>
      </c>
      <c r="G1665" s="1">
        <f t="shared" si="696"/>
        <v>164</v>
      </c>
      <c r="H1665" s="2">
        <f t="shared" si="697"/>
        <v>5.9441826748822035E-2</v>
      </c>
      <c r="I1665" s="2"/>
      <c r="J1665" s="2">
        <f t="shared" si="698"/>
        <v>0.45161290322580644</v>
      </c>
      <c r="K1665" s="2">
        <f t="shared" si="699"/>
        <v>0.51105472997462853</v>
      </c>
      <c r="L1665" s="2">
        <f t="shared" si="700"/>
        <v>2.1022109459949256E-2</v>
      </c>
      <c r="M1665" s="2">
        <f t="shared" si="701"/>
        <v>1.6310257339615719E-2</v>
      </c>
      <c r="N1665" s="1">
        <v>1246</v>
      </c>
      <c r="O1665" s="1">
        <v>1410</v>
      </c>
      <c r="P1665" s="1">
        <v>58</v>
      </c>
      <c r="Q1665" s="1">
        <v>26</v>
      </c>
      <c r="R1665" s="1">
        <v>6</v>
      </c>
      <c r="S1665" s="1">
        <v>4</v>
      </c>
      <c r="T1665" s="1">
        <v>9</v>
      </c>
      <c r="AG1665" s="7">
        <f>IF(Q1665&gt;0,RANK(Q1665,(N1665:P1665,Q1665:AE1665)),0)</f>
        <v>4</v>
      </c>
      <c r="AH1665" s="7">
        <f>IF(R1665&gt;0,RANK(R1665,(N1665:P1665,Q1665:AE1665)),0)</f>
        <v>6</v>
      </c>
      <c r="AI1665" s="7">
        <f>IF(T1665&gt;0,RANK(T1665,(N1665:P1665,Q1665:AE1665)),0)</f>
        <v>5</v>
      </c>
      <c r="AJ1665" s="7">
        <f>IF(S1665&gt;0,RANK(S1665,(N1665:P1665,Q1665:AE1665)),0)</f>
        <v>7</v>
      </c>
      <c r="AK1665" s="2">
        <f t="shared" si="702"/>
        <v>9.423704240666908E-3</v>
      </c>
      <c r="AL1665" s="2">
        <f t="shared" si="703"/>
        <v>2.1747009786154403E-3</v>
      </c>
      <c r="AM1665" s="2">
        <f t="shared" si="704"/>
        <v>3.2620514679231605E-3</v>
      </c>
      <c r="AN1665" s="2">
        <f t="shared" si="705"/>
        <v>1.4498006524102935E-3</v>
      </c>
      <c r="AP1665" t="s">
        <v>1892</v>
      </c>
      <c r="AQ1665" t="s">
        <v>3359</v>
      </c>
      <c r="AT1665" s="93" t="s">
        <v>856</v>
      </c>
      <c r="AU1665" s="92" t="s">
        <v>1803</v>
      </c>
      <c r="AV1665" s="83" t="str">
        <f t="shared" si="706"/>
        <v>30005</v>
      </c>
      <c r="AX1665" s="7" t="s">
        <v>3753</v>
      </c>
    </row>
    <row r="1666" spans="1:50" hidden="1" outlineLevel="1">
      <c r="A1666" t="s">
        <v>2294</v>
      </c>
      <c r="B1666" t="s">
        <v>3359</v>
      </c>
      <c r="C1666" s="1">
        <f t="shared" si="695"/>
        <v>2074</v>
      </c>
      <c r="D1666" s="7">
        <f>RANK(N1666,(N1666:P1666,Q1666:AE1666))</f>
        <v>2</v>
      </c>
      <c r="E1666" s="7">
        <f>RANK(O1666,(N1666:P1666,Q1666:AE1666))</f>
        <v>1</v>
      </c>
      <c r="F1666" s="7">
        <f>IF(P1666&gt;0,RANK(P1666,(N1666:P1666,Q1666:AE1666)),0)</f>
        <v>3</v>
      </c>
      <c r="G1666" s="1">
        <f t="shared" si="696"/>
        <v>1026</v>
      </c>
      <c r="H1666" s="2">
        <f t="shared" si="697"/>
        <v>0.49469623915139826</v>
      </c>
      <c r="I1666" s="2"/>
      <c r="J1666" s="2">
        <f t="shared" si="698"/>
        <v>0.2227579556412729</v>
      </c>
      <c r="K1666" s="2">
        <f t="shared" si="699"/>
        <v>0.71745419479267114</v>
      </c>
      <c r="L1666" s="2">
        <f t="shared" si="700"/>
        <v>3.0376084860173579E-2</v>
      </c>
      <c r="M1666" s="2">
        <f t="shared" si="701"/>
        <v>2.9411764705882405E-2</v>
      </c>
      <c r="N1666" s="1">
        <v>462</v>
      </c>
      <c r="O1666" s="1">
        <v>1488</v>
      </c>
      <c r="P1666" s="1">
        <v>63</v>
      </c>
      <c r="Q1666" s="1">
        <v>49</v>
      </c>
      <c r="R1666" s="1">
        <v>8</v>
      </c>
      <c r="S1666" s="1">
        <v>1</v>
      </c>
      <c r="T1666" s="1">
        <v>3</v>
      </c>
      <c r="AG1666" s="7">
        <f>IF(Q1666&gt;0,RANK(Q1666,(N1666:P1666,Q1666:AE1666)),0)</f>
        <v>4</v>
      </c>
      <c r="AH1666" s="7">
        <f>IF(R1666&gt;0,RANK(R1666,(N1666:P1666,Q1666:AE1666)),0)</f>
        <v>5</v>
      </c>
      <c r="AI1666" s="7">
        <f>IF(T1666&gt;0,RANK(T1666,(N1666:P1666,Q1666:AE1666)),0)</f>
        <v>6</v>
      </c>
      <c r="AJ1666" s="7">
        <f>IF(S1666&gt;0,RANK(S1666,(N1666:P1666,Q1666:AE1666)),0)</f>
        <v>7</v>
      </c>
      <c r="AK1666" s="2">
        <f t="shared" si="702"/>
        <v>2.3625843780135006E-2</v>
      </c>
      <c r="AL1666" s="2">
        <f t="shared" si="703"/>
        <v>3.8572806171648989E-3</v>
      </c>
      <c r="AM1666" s="2">
        <f t="shared" si="704"/>
        <v>1.4464802314368371E-3</v>
      </c>
      <c r="AN1666" s="2">
        <f t="shared" si="705"/>
        <v>4.8216007714561236E-4</v>
      </c>
      <c r="AP1666" t="s">
        <v>2294</v>
      </c>
      <c r="AQ1666" t="s">
        <v>3359</v>
      </c>
      <c r="AT1666" s="93" t="s">
        <v>856</v>
      </c>
      <c r="AU1666" s="92" t="s">
        <v>2150</v>
      </c>
      <c r="AV1666" s="83" t="str">
        <f t="shared" si="706"/>
        <v>30007</v>
      </c>
      <c r="AX1666" s="7" t="s">
        <v>3753</v>
      </c>
    </row>
    <row r="1667" spans="1:50" hidden="1" outlineLevel="1">
      <c r="A1667" t="s">
        <v>1202</v>
      </c>
      <c r="B1667" t="s">
        <v>3359</v>
      </c>
      <c r="C1667" s="1">
        <f t="shared" si="695"/>
        <v>4789</v>
      </c>
      <c r="D1667" s="7">
        <f>RANK(N1667,(N1667:P1667,Q1667:AE1667))</f>
        <v>2</v>
      </c>
      <c r="E1667" s="7">
        <f>RANK(O1667,(N1667:P1667,Q1667:AE1667))</f>
        <v>1</v>
      </c>
      <c r="F1667" s="7">
        <f>IF(P1667&gt;0,RANK(P1667,(N1667:P1667,Q1667:AE1667)),0)</f>
        <v>3</v>
      </c>
      <c r="G1667" s="1">
        <f t="shared" si="696"/>
        <v>1574</v>
      </c>
      <c r="H1667" s="2">
        <f t="shared" si="697"/>
        <v>0.32866986844852786</v>
      </c>
      <c r="I1667" s="2"/>
      <c r="J1667" s="2">
        <f t="shared" si="698"/>
        <v>0.29943620797661308</v>
      </c>
      <c r="K1667" s="2">
        <f t="shared" si="699"/>
        <v>0.62810607642514094</v>
      </c>
      <c r="L1667" s="2">
        <f t="shared" si="700"/>
        <v>4.9488410941741494E-2</v>
      </c>
      <c r="M1667" s="2">
        <f t="shared" si="701"/>
        <v>2.2969304656504493E-2</v>
      </c>
      <c r="N1667" s="1">
        <v>1434</v>
      </c>
      <c r="O1667" s="1">
        <v>3008</v>
      </c>
      <c r="P1667" s="1">
        <v>237</v>
      </c>
      <c r="Q1667" s="1">
        <v>70</v>
      </c>
      <c r="R1667" s="1">
        <v>21</v>
      </c>
      <c r="S1667" s="1">
        <v>6</v>
      </c>
      <c r="T1667" s="1">
        <v>13</v>
      </c>
      <c r="AG1667" s="7">
        <f>IF(Q1667&gt;0,RANK(Q1667,(N1667:P1667,Q1667:AE1667)),0)</f>
        <v>4</v>
      </c>
      <c r="AH1667" s="7">
        <f>IF(R1667&gt;0,RANK(R1667,(N1667:P1667,Q1667:AE1667)),0)</f>
        <v>5</v>
      </c>
      <c r="AI1667" s="7">
        <f>IF(T1667&gt;0,RANK(T1667,(N1667:P1667,Q1667:AE1667)),0)</f>
        <v>6</v>
      </c>
      <c r="AJ1667" s="7">
        <f>IF(S1667&gt;0,RANK(S1667,(N1667:P1667,Q1667:AE1667)),0)</f>
        <v>7</v>
      </c>
      <c r="AK1667" s="2">
        <f t="shared" si="702"/>
        <v>1.4616830235957402E-2</v>
      </c>
      <c r="AL1667" s="2">
        <f t="shared" si="703"/>
        <v>4.3850490707872209E-3</v>
      </c>
      <c r="AM1667" s="2">
        <f t="shared" si="704"/>
        <v>2.7145541866778031E-3</v>
      </c>
      <c r="AN1667" s="2">
        <f t="shared" si="705"/>
        <v>1.2528711630820631E-3</v>
      </c>
      <c r="AP1667" t="s">
        <v>1202</v>
      </c>
      <c r="AQ1667" t="s">
        <v>3359</v>
      </c>
      <c r="AT1667" s="93" t="s">
        <v>856</v>
      </c>
      <c r="AU1667" s="92" t="s">
        <v>2454</v>
      </c>
      <c r="AV1667" s="83" t="str">
        <f t="shared" si="706"/>
        <v>30009</v>
      </c>
      <c r="AX1667" s="7" t="s">
        <v>3753</v>
      </c>
    </row>
    <row r="1668" spans="1:50" hidden="1" outlineLevel="1">
      <c r="A1668" t="s">
        <v>675</v>
      </c>
      <c r="B1668" t="s">
        <v>3359</v>
      </c>
      <c r="C1668" s="1">
        <f t="shared" si="695"/>
        <v>645</v>
      </c>
      <c r="D1668" s="7">
        <f>RANK(N1668,(N1668:P1668,Q1668:AE1668))</f>
        <v>2</v>
      </c>
      <c r="E1668" s="7">
        <f>RANK(O1668,(N1668:P1668,Q1668:AE1668))</f>
        <v>1</v>
      </c>
      <c r="F1668" s="7">
        <f>IF(P1668&gt;0,RANK(P1668,(N1668:P1668,Q1668:AE1668)),0)</f>
        <v>3</v>
      </c>
      <c r="G1668" s="1">
        <f t="shared" si="696"/>
        <v>520</v>
      </c>
      <c r="H1668" s="2">
        <f t="shared" si="697"/>
        <v>0.80620155038759689</v>
      </c>
      <c r="I1668" s="2"/>
      <c r="J1668" s="2">
        <f t="shared" si="698"/>
        <v>8.2170542635658914E-2</v>
      </c>
      <c r="K1668" s="2">
        <f t="shared" si="699"/>
        <v>0.88837209302325582</v>
      </c>
      <c r="L1668" s="2">
        <f t="shared" si="700"/>
        <v>1.5503875968992248E-2</v>
      </c>
      <c r="M1668" s="2">
        <f t="shared" si="701"/>
        <v>1.3953488372093009E-2</v>
      </c>
      <c r="N1668" s="1">
        <v>53</v>
      </c>
      <c r="O1668" s="1">
        <v>573</v>
      </c>
      <c r="P1668" s="1">
        <v>10</v>
      </c>
      <c r="Q1668" s="1">
        <v>7</v>
      </c>
      <c r="R1668" s="1">
        <v>2</v>
      </c>
      <c r="S1668" s="1">
        <v>0</v>
      </c>
      <c r="T1668" s="1">
        <v>0</v>
      </c>
      <c r="AG1668" s="7">
        <f>IF(Q1668&gt;0,RANK(Q1668,(N1668:P1668,Q1668:AE1668)),0)</f>
        <v>4</v>
      </c>
      <c r="AH1668" s="7">
        <f>IF(R1668&gt;0,RANK(R1668,(N1668:P1668,Q1668:AE1668)),0)</f>
        <v>5</v>
      </c>
      <c r="AI1668" s="7">
        <f>IF(T1668&gt;0,RANK(T1668,(N1668:P1668,Q1668:AE1668)),0)</f>
        <v>0</v>
      </c>
      <c r="AJ1668" s="7">
        <f>IF(S1668&gt;0,RANK(S1668,(N1668:P1668,Q1668:AE1668)),0)</f>
        <v>0</v>
      </c>
      <c r="AK1668" s="2">
        <f t="shared" si="702"/>
        <v>1.0852713178294573E-2</v>
      </c>
      <c r="AL1668" s="2">
        <f t="shared" si="703"/>
        <v>3.1007751937984496E-3</v>
      </c>
      <c r="AM1668" s="2">
        <f t="shared" si="704"/>
        <v>0</v>
      </c>
      <c r="AN1668" s="2">
        <f t="shared" si="705"/>
        <v>0</v>
      </c>
      <c r="AP1668" t="s">
        <v>675</v>
      </c>
      <c r="AQ1668" t="s">
        <v>3359</v>
      </c>
      <c r="AT1668" s="93" t="s">
        <v>856</v>
      </c>
      <c r="AU1668" s="92" t="s">
        <v>2455</v>
      </c>
      <c r="AV1668" s="83" t="str">
        <f t="shared" si="706"/>
        <v>30011</v>
      </c>
      <c r="AX1668" s="7" t="s">
        <v>3753</v>
      </c>
    </row>
    <row r="1669" spans="1:50" hidden="1" outlineLevel="1">
      <c r="A1669" t="s">
        <v>2172</v>
      </c>
      <c r="B1669" t="s">
        <v>3359</v>
      </c>
      <c r="C1669" s="1">
        <f t="shared" si="695"/>
        <v>33317</v>
      </c>
      <c r="D1669" s="7">
        <f>RANK(N1669,(N1669:P1669,Q1669:AE1669))</f>
        <v>2</v>
      </c>
      <c r="E1669" s="7">
        <f>RANK(O1669,(N1669:P1669,Q1669:AE1669))</f>
        <v>1</v>
      </c>
      <c r="F1669" s="7">
        <f>IF(P1669&gt;0,RANK(P1669,(N1669:P1669,Q1669:AE1669)),0)</f>
        <v>3</v>
      </c>
      <c r="G1669" s="1">
        <f t="shared" si="696"/>
        <v>5027</v>
      </c>
      <c r="H1669" s="2">
        <f t="shared" si="697"/>
        <v>0.15088393312723233</v>
      </c>
      <c r="I1669" s="2"/>
      <c r="J1669" s="2">
        <f t="shared" si="698"/>
        <v>0.39430320857220036</v>
      </c>
      <c r="K1669" s="2">
        <f t="shared" si="699"/>
        <v>0.54518714169943272</v>
      </c>
      <c r="L1669" s="2">
        <f t="shared" si="700"/>
        <v>3.6077678062250505E-2</v>
      </c>
      <c r="M1669" s="2">
        <f t="shared" si="701"/>
        <v>2.4431971666116416E-2</v>
      </c>
      <c r="N1669" s="1">
        <v>13137</v>
      </c>
      <c r="O1669" s="1">
        <v>18164</v>
      </c>
      <c r="P1669" s="1">
        <v>1202</v>
      </c>
      <c r="Q1669" s="1">
        <v>485</v>
      </c>
      <c r="R1669" s="1">
        <v>144</v>
      </c>
      <c r="S1669" s="1">
        <v>142</v>
      </c>
      <c r="T1669" s="1">
        <v>43</v>
      </c>
      <c r="AG1669" s="7">
        <f>IF(Q1669&gt;0,RANK(Q1669,(N1669:P1669,Q1669:AE1669)),0)</f>
        <v>4</v>
      </c>
      <c r="AH1669" s="7">
        <f>IF(R1669&gt;0,RANK(R1669,(N1669:P1669,Q1669:AE1669)),0)</f>
        <v>5</v>
      </c>
      <c r="AI1669" s="7">
        <f>IF(T1669&gt;0,RANK(T1669,(N1669:P1669,Q1669:AE1669)),0)</f>
        <v>7</v>
      </c>
      <c r="AJ1669" s="7">
        <f>IF(S1669&gt;0,RANK(S1669,(N1669:P1669,Q1669:AE1669)),0)</f>
        <v>6</v>
      </c>
      <c r="AK1669" s="2">
        <f t="shared" si="702"/>
        <v>1.4557132995167633E-2</v>
      </c>
      <c r="AL1669" s="2">
        <f t="shared" si="703"/>
        <v>4.3221178377404927E-3</v>
      </c>
      <c r="AM1669" s="2">
        <f t="shared" si="704"/>
        <v>1.2906324098808416E-3</v>
      </c>
      <c r="AN1669" s="2">
        <f t="shared" si="705"/>
        <v>4.2620884233274302E-3</v>
      </c>
      <c r="AP1669" t="s">
        <v>2172</v>
      </c>
      <c r="AQ1669" t="s">
        <v>3359</v>
      </c>
      <c r="AT1669" s="93" t="s">
        <v>856</v>
      </c>
      <c r="AU1669" s="92" t="s">
        <v>2456</v>
      </c>
      <c r="AV1669" s="83" t="str">
        <f t="shared" si="706"/>
        <v>30013</v>
      </c>
      <c r="AX1669" s="7" t="s">
        <v>3753</v>
      </c>
    </row>
    <row r="1670" spans="1:50" hidden="1" outlineLevel="1">
      <c r="A1670" t="s">
        <v>1366</v>
      </c>
      <c r="B1670" t="s">
        <v>3359</v>
      </c>
      <c r="C1670" s="1">
        <f t="shared" si="695"/>
        <v>2885</v>
      </c>
      <c r="D1670" s="7">
        <f>RANK(N1670,(N1670:P1670,Q1670:AE1670))</f>
        <v>2</v>
      </c>
      <c r="E1670" s="7">
        <f>RANK(O1670,(N1670:P1670,Q1670:AE1670))</f>
        <v>1</v>
      </c>
      <c r="F1670" s="7">
        <f>IF(P1670&gt;0,RANK(P1670,(N1670:P1670,Q1670:AE1670)),0)</f>
        <v>3</v>
      </c>
      <c r="G1670" s="1">
        <f t="shared" si="696"/>
        <v>1353</v>
      </c>
      <c r="H1670" s="2">
        <f t="shared" si="697"/>
        <v>0.46897746967071058</v>
      </c>
      <c r="I1670" s="2"/>
      <c r="J1670" s="2">
        <f t="shared" si="698"/>
        <v>0.23778162911611786</v>
      </c>
      <c r="K1670" s="2">
        <f t="shared" si="699"/>
        <v>0.70675909878682841</v>
      </c>
      <c r="L1670" s="2">
        <f t="shared" si="700"/>
        <v>2.9809358752166379E-2</v>
      </c>
      <c r="M1670" s="2">
        <f t="shared" si="701"/>
        <v>2.5649913344887323E-2</v>
      </c>
      <c r="N1670" s="1">
        <v>686</v>
      </c>
      <c r="O1670" s="1">
        <v>2039</v>
      </c>
      <c r="P1670" s="1">
        <v>86</v>
      </c>
      <c r="Q1670" s="1">
        <v>48</v>
      </c>
      <c r="R1670" s="1">
        <v>10</v>
      </c>
      <c r="S1670" s="1">
        <v>10</v>
      </c>
      <c r="T1670" s="1">
        <v>6</v>
      </c>
      <c r="AG1670" s="7">
        <f>IF(Q1670&gt;0,RANK(Q1670,(N1670:P1670,Q1670:AE1670)),0)</f>
        <v>4</v>
      </c>
      <c r="AH1670" s="7">
        <f>IF(R1670&gt;0,RANK(R1670,(N1670:P1670,Q1670:AE1670)),0)</f>
        <v>5</v>
      </c>
      <c r="AI1670" s="7">
        <f>IF(T1670&gt;0,RANK(T1670,(N1670:P1670,Q1670:AE1670)),0)</f>
        <v>7</v>
      </c>
      <c r="AJ1670" s="7">
        <f>IF(S1670&gt;0,RANK(S1670,(N1670:P1670,Q1670:AE1670)),0)</f>
        <v>5</v>
      </c>
      <c r="AK1670" s="2">
        <f t="shared" si="702"/>
        <v>1.6637781629116118E-2</v>
      </c>
      <c r="AL1670" s="2">
        <f t="shared" si="703"/>
        <v>3.4662045060658577E-3</v>
      </c>
      <c r="AM1670" s="2">
        <f t="shared" si="704"/>
        <v>2.0797227036395147E-3</v>
      </c>
      <c r="AN1670" s="2">
        <f t="shared" si="705"/>
        <v>3.4662045060658577E-3</v>
      </c>
      <c r="AP1670" t="s">
        <v>1366</v>
      </c>
      <c r="AQ1670" t="s">
        <v>3359</v>
      </c>
      <c r="AT1670" s="93" t="s">
        <v>856</v>
      </c>
      <c r="AU1670" s="92" t="s">
        <v>1466</v>
      </c>
      <c r="AV1670" s="83" t="str">
        <f t="shared" si="706"/>
        <v>30015</v>
      </c>
      <c r="AX1670" s="7" t="s">
        <v>3753</v>
      </c>
    </row>
    <row r="1671" spans="1:50" hidden="1" outlineLevel="1">
      <c r="A1671" t="s">
        <v>2967</v>
      </c>
      <c r="B1671" t="s">
        <v>3359</v>
      </c>
      <c r="C1671" s="1">
        <f t="shared" si="695"/>
        <v>4905</v>
      </c>
      <c r="D1671" s="7">
        <f>RANK(N1671,(N1671:P1671,Q1671:AE1671))</f>
        <v>2</v>
      </c>
      <c r="E1671" s="7">
        <f>RANK(O1671,(N1671:P1671,Q1671:AE1671))</f>
        <v>1</v>
      </c>
      <c r="F1671" s="7">
        <f>IF(P1671&gt;0,RANK(P1671,(N1671:P1671,Q1671:AE1671)),0)</f>
        <v>3</v>
      </c>
      <c r="G1671" s="1">
        <f t="shared" si="696"/>
        <v>1655</v>
      </c>
      <c r="H1671" s="2">
        <f t="shared" si="697"/>
        <v>0.33741080530071355</v>
      </c>
      <c r="I1671" s="2"/>
      <c r="J1671" s="2">
        <f t="shared" si="698"/>
        <v>0.30601427115188584</v>
      </c>
      <c r="K1671" s="2">
        <f t="shared" si="699"/>
        <v>0.64342507645259939</v>
      </c>
      <c r="L1671" s="2">
        <f t="shared" si="700"/>
        <v>3.1396534148827725E-2</v>
      </c>
      <c r="M1671" s="2">
        <f t="shared" si="701"/>
        <v>1.9164118246687047E-2</v>
      </c>
      <c r="N1671" s="1">
        <v>1501</v>
      </c>
      <c r="O1671" s="1">
        <v>3156</v>
      </c>
      <c r="P1671" s="1">
        <v>154</v>
      </c>
      <c r="Q1671" s="1">
        <v>72</v>
      </c>
      <c r="R1671" s="1">
        <v>7</v>
      </c>
      <c r="S1671" s="1">
        <v>9</v>
      </c>
      <c r="T1671" s="1">
        <v>6</v>
      </c>
      <c r="AG1671" s="7">
        <f>IF(Q1671&gt;0,RANK(Q1671,(N1671:P1671,Q1671:AE1671)),0)</f>
        <v>4</v>
      </c>
      <c r="AH1671" s="7">
        <f>IF(R1671&gt;0,RANK(R1671,(N1671:P1671,Q1671:AE1671)),0)</f>
        <v>6</v>
      </c>
      <c r="AI1671" s="7">
        <f>IF(T1671&gt;0,RANK(T1671,(N1671:P1671,Q1671:AE1671)),0)</f>
        <v>7</v>
      </c>
      <c r="AJ1671" s="7">
        <f>IF(S1671&gt;0,RANK(S1671,(N1671:P1671,Q1671:AE1671)),0)</f>
        <v>5</v>
      </c>
      <c r="AK1671" s="2">
        <f t="shared" si="702"/>
        <v>1.4678899082568808E-2</v>
      </c>
      <c r="AL1671" s="2">
        <f t="shared" si="703"/>
        <v>1.4271151885830785E-3</v>
      </c>
      <c r="AM1671" s="2">
        <f t="shared" si="704"/>
        <v>1.2232415902140672E-3</v>
      </c>
      <c r="AN1671" s="2">
        <f t="shared" si="705"/>
        <v>1.834862385321101E-3</v>
      </c>
      <c r="AP1671" t="s">
        <v>2967</v>
      </c>
      <c r="AQ1671" t="s">
        <v>3359</v>
      </c>
      <c r="AT1671" s="93" t="s">
        <v>856</v>
      </c>
      <c r="AU1671" s="92" t="s">
        <v>1467</v>
      </c>
      <c r="AV1671" s="83" t="str">
        <f t="shared" si="706"/>
        <v>30017</v>
      </c>
      <c r="AX1671" s="7" t="s">
        <v>3753</v>
      </c>
    </row>
    <row r="1672" spans="1:50" hidden="1" outlineLevel="1">
      <c r="A1672" t="s">
        <v>2491</v>
      </c>
      <c r="B1672" t="s">
        <v>3359</v>
      </c>
      <c r="C1672" s="1">
        <f t="shared" si="695"/>
        <v>1110</v>
      </c>
      <c r="D1672" s="7">
        <f>RANK(N1672,(N1672:P1672,Q1672:AE1672))</f>
        <v>2</v>
      </c>
      <c r="E1672" s="7">
        <f>RANK(O1672,(N1672:P1672,Q1672:AE1672))</f>
        <v>1</v>
      </c>
      <c r="F1672" s="7">
        <f>IF(P1672&gt;0,RANK(P1672,(N1672:P1672,Q1672:AE1672)),0)</f>
        <v>3</v>
      </c>
      <c r="G1672" s="1">
        <f t="shared" si="696"/>
        <v>447</v>
      </c>
      <c r="H1672" s="2">
        <f t="shared" si="697"/>
        <v>0.4027027027027027</v>
      </c>
      <c r="I1672" s="2"/>
      <c r="J1672" s="2">
        <f t="shared" si="698"/>
        <v>0.27297297297297296</v>
      </c>
      <c r="K1672" s="2">
        <f t="shared" si="699"/>
        <v>0.67567567567567566</v>
      </c>
      <c r="L1672" s="2">
        <f t="shared" si="700"/>
        <v>3.5135135135135137E-2</v>
      </c>
      <c r="M1672" s="2">
        <f t="shared" si="701"/>
        <v>1.6216216216216245E-2</v>
      </c>
      <c r="N1672" s="1">
        <v>303</v>
      </c>
      <c r="O1672" s="1">
        <v>750</v>
      </c>
      <c r="P1672" s="1">
        <v>39</v>
      </c>
      <c r="Q1672" s="1">
        <v>9</v>
      </c>
      <c r="R1672" s="1">
        <v>4</v>
      </c>
      <c r="S1672" s="1">
        <v>1</v>
      </c>
      <c r="T1672" s="1">
        <v>4</v>
      </c>
      <c r="AG1672" s="7">
        <f>IF(Q1672&gt;0,RANK(Q1672,(N1672:P1672,Q1672:AE1672)),0)</f>
        <v>4</v>
      </c>
      <c r="AH1672" s="7">
        <f>IF(R1672&gt;0,RANK(R1672,(N1672:P1672,Q1672:AE1672)),0)</f>
        <v>5</v>
      </c>
      <c r="AI1672" s="7">
        <f>IF(T1672&gt;0,RANK(T1672,(N1672:P1672,Q1672:AE1672)),0)</f>
        <v>5</v>
      </c>
      <c r="AJ1672" s="7">
        <f>IF(S1672&gt;0,RANK(S1672,(N1672:P1672,Q1672:AE1672)),0)</f>
        <v>7</v>
      </c>
      <c r="AK1672" s="2">
        <f t="shared" si="702"/>
        <v>8.1081081081081086E-3</v>
      </c>
      <c r="AL1672" s="2">
        <f t="shared" si="703"/>
        <v>3.6036036036036037E-3</v>
      </c>
      <c r="AM1672" s="2">
        <f t="shared" si="704"/>
        <v>3.6036036036036037E-3</v>
      </c>
      <c r="AN1672" s="2">
        <f t="shared" si="705"/>
        <v>9.0090090090090091E-4</v>
      </c>
      <c r="AP1672" t="s">
        <v>2491</v>
      </c>
      <c r="AQ1672" t="s">
        <v>3359</v>
      </c>
      <c r="AT1672" s="93" t="s">
        <v>856</v>
      </c>
      <c r="AU1672" s="92" t="s">
        <v>1468</v>
      </c>
      <c r="AV1672" s="83" t="str">
        <f t="shared" si="706"/>
        <v>30019</v>
      </c>
      <c r="AX1672" s="7" t="s">
        <v>3753</v>
      </c>
    </row>
    <row r="1673" spans="1:50" hidden="1" outlineLevel="1">
      <c r="A1673" t="s">
        <v>2779</v>
      </c>
      <c r="B1673" t="s">
        <v>3359</v>
      </c>
      <c r="C1673" s="1">
        <f t="shared" si="695"/>
        <v>4271</v>
      </c>
      <c r="D1673" s="7">
        <f>RANK(N1673,(N1673:P1673,Q1673:AE1673))</f>
        <v>2</v>
      </c>
      <c r="E1673" s="7">
        <f>RANK(O1673,(N1673:P1673,Q1673:AE1673))</f>
        <v>1</v>
      </c>
      <c r="F1673" s="7">
        <f>IF(P1673&gt;0,RANK(P1673,(N1673:P1673,Q1673:AE1673)),0)</f>
        <v>3</v>
      </c>
      <c r="G1673" s="1">
        <f t="shared" si="696"/>
        <v>1359</v>
      </c>
      <c r="H1673" s="2">
        <f t="shared" si="697"/>
        <v>0.31819246078201824</v>
      </c>
      <c r="I1673" s="2"/>
      <c r="J1673" s="2">
        <f t="shared" si="698"/>
        <v>0.31936314680402716</v>
      </c>
      <c r="K1673" s="2">
        <f t="shared" si="699"/>
        <v>0.63755560758604546</v>
      </c>
      <c r="L1673" s="2">
        <f t="shared" si="700"/>
        <v>2.6925778506204635E-2</v>
      </c>
      <c r="M1673" s="2">
        <f t="shared" si="701"/>
        <v>1.6155467103722686E-2</v>
      </c>
      <c r="N1673" s="1">
        <v>1364</v>
      </c>
      <c r="O1673" s="1">
        <v>2723</v>
      </c>
      <c r="P1673" s="1">
        <v>115</v>
      </c>
      <c r="Q1673" s="1">
        <v>40</v>
      </c>
      <c r="R1673" s="1">
        <v>14</v>
      </c>
      <c r="S1673" s="1">
        <v>10</v>
      </c>
      <c r="T1673" s="1">
        <v>5</v>
      </c>
      <c r="AG1673" s="7">
        <f>IF(Q1673&gt;0,RANK(Q1673,(N1673:P1673,Q1673:AE1673)),0)</f>
        <v>4</v>
      </c>
      <c r="AH1673" s="7">
        <f>IF(R1673&gt;0,RANK(R1673,(N1673:P1673,Q1673:AE1673)),0)</f>
        <v>5</v>
      </c>
      <c r="AI1673" s="7">
        <f>IF(T1673&gt;0,RANK(T1673,(N1673:P1673,Q1673:AE1673)),0)</f>
        <v>7</v>
      </c>
      <c r="AJ1673" s="7">
        <f>IF(S1673&gt;0,RANK(S1673,(N1673:P1673,Q1673:AE1673)),0)</f>
        <v>6</v>
      </c>
      <c r="AK1673" s="2">
        <f t="shared" si="702"/>
        <v>9.3654881760711784E-3</v>
      </c>
      <c r="AL1673" s="2">
        <f t="shared" si="703"/>
        <v>3.2779208616249122E-3</v>
      </c>
      <c r="AM1673" s="2">
        <f t="shared" si="704"/>
        <v>1.1706860220088973E-3</v>
      </c>
      <c r="AN1673" s="2">
        <f t="shared" si="705"/>
        <v>2.3413720440177946E-3</v>
      </c>
      <c r="AP1673" t="s">
        <v>2779</v>
      </c>
      <c r="AQ1673" t="s">
        <v>3359</v>
      </c>
      <c r="AT1673" s="93" t="s">
        <v>856</v>
      </c>
      <c r="AU1673" s="92" t="s">
        <v>458</v>
      </c>
      <c r="AV1673" s="83" t="str">
        <f t="shared" si="706"/>
        <v>30021</v>
      </c>
      <c r="AX1673" s="7" t="s">
        <v>3753</v>
      </c>
    </row>
    <row r="1674" spans="1:50" hidden="1" outlineLevel="1">
      <c r="A1674" t="s">
        <v>2195</v>
      </c>
      <c r="B1674" t="s">
        <v>3359</v>
      </c>
      <c r="C1674" s="1">
        <f t="shared" si="695"/>
        <v>4534</v>
      </c>
      <c r="D1674" s="7">
        <f>RANK(N1674,(N1674:P1674,Q1674:AE1674))</f>
        <v>1</v>
      </c>
      <c r="E1674" s="7">
        <f>RANK(O1674,(N1674:P1674,Q1674:AE1674))</f>
        <v>2</v>
      </c>
      <c r="F1674" s="7">
        <f>IF(P1674&gt;0,RANK(P1674,(N1674:P1674,Q1674:AE1674)),0)</f>
        <v>3</v>
      </c>
      <c r="G1674" s="1">
        <f t="shared" si="696"/>
        <v>1179</v>
      </c>
      <c r="H1674" s="2">
        <f t="shared" si="697"/>
        <v>0.2600352889280988</v>
      </c>
      <c r="I1674" s="2"/>
      <c r="J1674" s="2">
        <f t="shared" si="698"/>
        <v>0.58932509925011023</v>
      </c>
      <c r="K1674" s="2">
        <f t="shared" si="699"/>
        <v>0.32928981032201149</v>
      </c>
      <c r="L1674" s="2">
        <f t="shared" si="700"/>
        <v>5.1168945743273048E-2</v>
      </c>
      <c r="M1674" s="2">
        <f t="shared" si="701"/>
        <v>3.0216144684605234E-2</v>
      </c>
      <c r="N1674" s="1">
        <v>2672</v>
      </c>
      <c r="O1674" s="1">
        <v>1493</v>
      </c>
      <c r="P1674" s="1">
        <v>232</v>
      </c>
      <c r="Q1674" s="1">
        <v>115</v>
      </c>
      <c r="R1674" s="1">
        <v>11</v>
      </c>
      <c r="S1674" s="1">
        <v>3</v>
      </c>
      <c r="T1674" s="1">
        <v>8</v>
      </c>
      <c r="AG1674" s="7">
        <f>IF(Q1674&gt;0,RANK(Q1674,(N1674:P1674,Q1674:AE1674)),0)</f>
        <v>4</v>
      </c>
      <c r="AH1674" s="7">
        <f>IF(R1674&gt;0,RANK(R1674,(N1674:P1674,Q1674:AE1674)),0)</f>
        <v>5</v>
      </c>
      <c r="AI1674" s="7">
        <f>IF(T1674&gt;0,RANK(T1674,(N1674:P1674,Q1674:AE1674)),0)</f>
        <v>6</v>
      </c>
      <c r="AJ1674" s="7">
        <f>IF(S1674&gt;0,RANK(S1674,(N1674:P1674,Q1674:AE1674)),0)</f>
        <v>7</v>
      </c>
      <c r="AK1674" s="2">
        <f t="shared" si="702"/>
        <v>2.5363917071018968E-2</v>
      </c>
      <c r="AL1674" s="2">
        <f t="shared" si="703"/>
        <v>2.4261138067931186E-3</v>
      </c>
      <c r="AM1674" s="2">
        <f t="shared" si="704"/>
        <v>1.7644464049404499E-3</v>
      </c>
      <c r="AN1674" s="2">
        <f t="shared" si="705"/>
        <v>6.6166740185266877E-4</v>
      </c>
      <c r="AP1674" t="s">
        <v>2195</v>
      </c>
      <c r="AQ1674" t="s">
        <v>3359</v>
      </c>
      <c r="AT1674" s="93" t="s">
        <v>856</v>
      </c>
      <c r="AU1674" s="92" t="s">
        <v>459</v>
      </c>
      <c r="AV1674" s="83" t="str">
        <f t="shared" si="706"/>
        <v>30023</v>
      </c>
      <c r="AX1674" s="7" t="s">
        <v>3753</v>
      </c>
    </row>
    <row r="1675" spans="1:50" hidden="1" outlineLevel="1">
      <c r="A1675" t="s">
        <v>2196</v>
      </c>
      <c r="B1675" t="s">
        <v>3359</v>
      </c>
      <c r="C1675" s="1">
        <f t="shared" si="695"/>
        <v>1369</v>
      </c>
      <c r="D1675" s="7">
        <f>RANK(N1675,(N1675:P1675,Q1675:AE1675))</f>
        <v>2</v>
      </c>
      <c r="E1675" s="7">
        <f>RANK(O1675,(N1675:P1675,Q1675:AE1675))</f>
        <v>1</v>
      </c>
      <c r="F1675" s="7">
        <f>IF(P1675&gt;0,RANK(P1675,(N1675:P1675,Q1675:AE1675)),0)</f>
        <v>3</v>
      </c>
      <c r="G1675" s="1">
        <f t="shared" si="696"/>
        <v>805</v>
      </c>
      <c r="H1675" s="2">
        <f t="shared" si="697"/>
        <v>0.58802045288531779</v>
      </c>
      <c r="I1675" s="2"/>
      <c r="J1675" s="2">
        <f t="shared" si="698"/>
        <v>0.18699780861943024</v>
      </c>
      <c r="K1675" s="2">
        <f t="shared" si="699"/>
        <v>0.77501826150474795</v>
      </c>
      <c r="L1675" s="2">
        <f t="shared" si="700"/>
        <v>2.2644265887509132E-2</v>
      </c>
      <c r="M1675" s="2">
        <f t="shared" si="701"/>
        <v>1.5339663988312643E-2</v>
      </c>
      <c r="N1675" s="1">
        <v>256</v>
      </c>
      <c r="O1675" s="1">
        <v>1061</v>
      </c>
      <c r="P1675" s="1">
        <v>31</v>
      </c>
      <c r="Q1675" s="1">
        <v>12</v>
      </c>
      <c r="R1675" s="1">
        <v>2</v>
      </c>
      <c r="S1675" s="1">
        <v>3</v>
      </c>
      <c r="T1675" s="1">
        <v>4</v>
      </c>
      <c r="AG1675" s="7">
        <f>IF(Q1675&gt;0,RANK(Q1675,(N1675:P1675,Q1675:AE1675)),0)</f>
        <v>4</v>
      </c>
      <c r="AH1675" s="7">
        <f>IF(R1675&gt;0,RANK(R1675,(N1675:P1675,Q1675:AE1675)),0)</f>
        <v>7</v>
      </c>
      <c r="AI1675" s="7">
        <f>IF(T1675&gt;0,RANK(T1675,(N1675:P1675,Q1675:AE1675)),0)</f>
        <v>5</v>
      </c>
      <c r="AJ1675" s="7">
        <f>IF(S1675&gt;0,RANK(S1675,(N1675:P1675,Q1675:AE1675)),0)</f>
        <v>6</v>
      </c>
      <c r="AK1675" s="2">
        <f t="shared" si="702"/>
        <v>8.7655222790357923E-3</v>
      </c>
      <c r="AL1675" s="2">
        <f t="shared" si="703"/>
        <v>1.4609203798392988E-3</v>
      </c>
      <c r="AM1675" s="2">
        <f t="shared" si="704"/>
        <v>2.9218407596785976E-3</v>
      </c>
      <c r="AN1675" s="2">
        <f t="shared" si="705"/>
        <v>2.1913805697589481E-3</v>
      </c>
      <c r="AP1675" t="s">
        <v>2196</v>
      </c>
      <c r="AQ1675" t="s">
        <v>3359</v>
      </c>
      <c r="AT1675" s="93" t="s">
        <v>856</v>
      </c>
      <c r="AU1675" s="92" t="s">
        <v>776</v>
      </c>
      <c r="AV1675" s="83" t="str">
        <f t="shared" si="706"/>
        <v>30025</v>
      </c>
      <c r="AX1675" s="7" t="s">
        <v>3753</v>
      </c>
    </row>
    <row r="1676" spans="1:50" hidden="1" outlineLevel="1">
      <c r="A1676" t="s">
        <v>2197</v>
      </c>
      <c r="B1676" t="s">
        <v>3359</v>
      </c>
      <c r="C1676" s="1">
        <f t="shared" si="695"/>
        <v>5994</v>
      </c>
      <c r="D1676" s="7">
        <f>RANK(N1676,(N1676:P1676,Q1676:AE1676))</f>
        <v>2</v>
      </c>
      <c r="E1676" s="7">
        <f>RANK(O1676,(N1676:P1676,Q1676:AE1676))</f>
        <v>1</v>
      </c>
      <c r="F1676" s="7">
        <f>IF(P1676&gt;0,RANK(P1676,(N1676:P1676,Q1676:AE1676)),0)</f>
        <v>3</v>
      </c>
      <c r="G1676" s="1">
        <f t="shared" si="696"/>
        <v>3001</v>
      </c>
      <c r="H1676" s="2">
        <f t="shared" si="697"/>
        <v>0.50066733400066732</v>
      </c>
      <c r="I1676" s="2"/>
      <c r="J1676" s="2">
        <f t="shared" si="698"/>
        <v>0.22555889222555889</v>
      </c>
      <c r="K1676" s="2">
        <f t="shared" si="699"/>
        <v>0.72622622622622623</v>
      </c>
      <c r="L1676" s="2">
        <f t="shared" si="700"/>
        <v>2.7527527527527528E-2</v>
      </c>
      <c r="M1676" s="2">
        <f t="shared" si="701"/>
        <v>2.0687354020687321E-2</v>
      </c>
      <c r="N1676" s="1">
        <v>1352</v>
      </c>
      <c r="O1676" s="1">
        <v>4353</v>
      </c>
      <c r="P1676" s="1">
        <v>165</v>
      </c>
      <c r="Q1676" s="1">
        <v>82</v>
      </c>
      <c r="R1676" s="1">
        <v>20</v>
      </c>
      <c r="S1676" s="1">
        <v>16</v>
      </c>
      <c r="T1676" s="1">
        <v>6</v>
      </c>
      <c r="AG1676" s="7">
        <f>IF(Q1676&gt;0,RANK(Q1676,(N1676:P1676,Q1676:AE1676)),0)</f>
        <v>4</v>
      </c>
      <c r="AH1676" s="7">
        <f>IF(R1676&gt;0,RANK(R1676,(N1676:P1676,Q1676:AE1676)),0)</f>
        <v>5</v>
      </c>
      <c r="AI1676" s="7">
        <f>IF(T1676&gt;0,RANK(T1676,(N1676:P1676,Q1676:AE1676)),0)</f>
        <v>7</v>
      </c>
      <c r="AJ1676" s="7">
        <f>IF(S1676&gt;0,RANK(S1676,(N1676:P1676,Q1676:AE1676)),0)</f>
        <v>6</v>
      </c>
      <c r="AK1676" s="2">
        <f t="shared" si="702"/>
        <v>1.3680347013680347E-2</v>
      </c>
      <c r="AL1676" s="2">
        <f t="shared" si="703"/>
        <v>3.3366700033366698E-3</v>
      </c>
      <c r="AM1676" s="2">
        <f t="shared" si="704"/>
        <v>1.001001001001001E-3</v>
      </c>
      <c r="AN1676" s="2">
        <f t="shared" si="705"/>
        <v>2.6693360026693361E-3</v>
      </c>
      <c r="AP1676" t="s">
        <v>2197</v>
      </c>
      <c r="AQ1676" t="s">
        <v>3359</v>
      </c>
      <c r="AT1676" s="93" t="s">
        <v>856</v>
      </c>
      <c r="AU1676" s="92" t="s">
        <v>777</v>
      </c>
      <c r="AV1676" s="83" t="str">
        <f t="shared" si="706"/>
        <v>30027</v>
      </c>
      <c r="AX1676" s="7" t="s">
        <v>3753</v>
      </c>
    </row>
    <row r="1677" spans="1:50" hidden="1" outlineLevel="1">
      <c r="A1677" t="s">
        <v>794</v>
      </c>
      <c r="B1677" t="s">
        <v>3359</v>
      </c>
      <c r="C1677" s="1">
        <f t="shared" si="695"/>
        <v>33839</v>
      </c>
      <c r="D1677" s="7">
        <f>RANK(N1677,(N1677:P1677,Q1677:AE1677))</f>
        <v>2</v>
      </c>
      <c r="E1677" s="7">
        <f>RANK(O1677,(N1677:P1677,Q1677:AE1677))</f>
        <v>1</v>
      </c>
      <c r="F1677" s="7">
        <f>IF(P1677&gt;0,RANK(P1677,(N1677:P1677,Q1677:AE1677)),0)</f>
        <v>3</v>
      </c>
      <c r="G1677" s="1">
        <f t="shared" si="696"/>
        <v>14190</v>
      </c>
      <c r="H1677" s="2">
        <f t="shared" si="697"/>
        <v>0.41933863293832563</v>
      </c>
      <c r="I1677" s="2"/>
      <c r="J1677" s="2">
        <f t="shared" si="698"/>
        <v>0.24613611513342593</v>
      </c>
      <c r="K1677" s="2">
        <f t="shared" si="699"/>
        <v>0.66547474807175155</v>
      </c>
      <c r="L1677" s="2">
        <f t="shared" si="700"/>
        <v>6.0196814326664502E-2</v>
      </c>
      <c r="M1677" s="2">
        <f t="shared" si="701"/>
        <v>2.8192322468158018E-2</v>
      </c>
      <c r="N1677" s="1">
        <v>8329</v>
      </c>
      <c r="O1677" s="1">
        <v>22519</v>
      </c>
      <c r="P1677" s="1">
        <v>2037</v>
      </c>
      <c r="Q1677" s="1">
        <v>418</v>
      </c>
      <c r="R1677" s="1">
        <v>209</v>
      </c>
      <c r="S1677" s="1">
        <v>258</v>
      </c>
      <c r="T1677" s="1">
        <v>69</v>
      </c>
      <c r="AG1677" s="7">
        <f>IF(Q1677&gt;0,RANK(Q1677,(N1677:P1677,Q1677:AE1677)),0)</f>
        <v>4</v>
      </c>
      <c r="AH1677" s="7">
        <f>IF(R1677&gt;0,RANK(R1677,(N1677:P1677,Q1677:AE1677)),0)</f>
        <v>6</v>
      </c>
      <c r="AI1677" s="7">
        <f>IF(T1677&gt;0,RANK(T1677,(N1677:P1677,Q1677:AE1677)),0)</f>
        <v>7</v>
      </c>
      <c r="AJ1677" s="7">
        <f>IF(S1677&gt;0,RANK(S1677,(N1677:P1677,Q1677:AE1677)),0)</f>
        <v>5</v>
      </c>
      <c r="AK1677" s="2">
        <f t="shared" si="702"/>
        <v>1.2352610892756879E-2</v>
      </c>
      <c r="AL1677" s="2">
        <f t="shared" si="703"/>
        <v>6.1763054463784394E-3</v>
      </c>
      <c r="AM1677" s="2">
        <f t="shared" si="704"/>
        <v>2.0390673483258962E-3</v>
      </c>
      <c r="AN1677" s="2">
        <f t="shared" si="705"/>
        <v>7.6243387806968288E-3</v>
      </c>
      <c r="AP1677" t="s">
        <v>794</v>
      </c>
      <c r="AQ1677" t="s">
        <v>3359</v>
      </c>
      <c r="AT1677" s="93" t="s">
        <v>856</v>
      </c>
      <c r="AU1677" s="92" t="s">
        <v>778</v>
      </c>
      <c r="AV1677" s="83" t="str">
        <f t="shared" si="706"/>
        <v>30029</v>
      </c>
      <c r="AX1677" s="7" t="s">
        <v>3753</v>
      </c>
    </row>
    <row r="1678" spans="1:50" hidden="1" outlineLevel="1">
      <c r="A1678" t="s">
        <v>1884</v>
      </c>
      <c r="B1678" t="s">
        <v>3359</v>
      </c>
      <c r="C1678" s="1">
        <f t="shared" si="695"/>
        <v>32040</v>
      </c>
      <c r="D1678" s="7">
        <f>RANK(N1678,(N1678:P1678,Q1678:AE1678))</f>
        <v>2</v>
      </c>
      <c r="E1678" s="7">
        <f>RANK(O1678,(N1678:P1678,Q1678:AE1678))</f>
        <v>1</v>
      </c>
      <c r="F1678" s="7">
        <f>IF(P1678&gt;0,RANK(P1678,(N1678:P1678,Q1678:AE1678)),0)</f>
        <v>3</v>
      </c>
      <c r="G1678" s="1">
        <f t="shared" si="696"/>
        <v>8824</v>
      </c>
      <c r="H1678" s="2">
        <f t="shared" si="697"/>
        <v>0.27540574282147318</v>
      </c>
      <c r="I1678" s="2"/>
      <c r="J1678" s="2">
        <f t="shared" si="698"/>
        <v>0.31239076154806494</v>
      </c>
      <c r="K1678" s="2">
        <f t="shared" si="699"/>
        <v>0.58779650436953812</v>
      </c>
      <c r="L1678" s="2">
        <f t="shared" si="700"/>
        <v>7.9431960049937578E-2</v>
      </c>
      <c r="M1678" s="2">
        <f t="shared" si="701"/>
        <v>2.0380774032459303E-2</v>
      </c>
      <c r="N1678" s="1">
        <v>10009</v>
      </c>
      <c r="O1678" s="1">
        <v>18833</v>
      </c>
      <c r="P1678" s="1">
        <v>2545</v>
      </c>
      <c r="Q1678" s="1">
        <v>336</v>
      </c>
      <c r="R1678" s="1">
        <v>162</v>
      </c>
      <c r="S1678" s="1">
        <v>89</v>
      </c>
      <c r="T1678" s="1">
        <v>66</v>
      </c>
      <c r="AG1678" s="7">
        <f>IF(Q1678&gt;0,RANK(Q1678,(N1678:P1678,Q1678:AE1678)),0)</f>
        <v>4</v>
      </c>
      <c r="AH1678" s="7">
        <f>IF(R1678&gt;0,RANK(R1678,(N1678:P1678,Q1678:AE1678)),0)</f>
        <v>5</v>
      </c>
      <c r="AI1678" s="7">
        <f>IF(T1678&gt;0,RANK(T1678,(N1678:P1678,Q1678:AE1678)),0)</f>
        <v>7</v>
      </c>
      <c r="AJ1678" s="7">
        <f>IF(S1678&gt;0,RANK(S1678,(N1678:P1678,Q1678:AE1678)),0)</f>
        <v>6</v>
      </c>
      <c r="AK1678" s="2">
        <f t="shared" si="702"/>
        <v>1.0486891385767791E-2</v>
      </c>
      <c r="AL1678" s="2">
        <f t="shared" si="703"/>
        <v>5.0561797752808986E-3</v>
      </c>
      <c r="AM1678" s="2">
        <f t="shared" si="704"/>
        <v>2.0599250936329588E-3</v>
      </c>
      <c r="AN1678" s="2">
        <f t="shared" si="705"/>
        <v>2.7777777777777779E-3</v>
      </c>
      <c r="AP1678" t="s">
        <v>1884</v>
      </c>
      <c r="AQ1678" t="s">
        <v>3359</v>
      </c>
      <c r="AT1678" s="93" t="s">
        <v>856</v>
      </c>
      <c r="AU1678" s="92" t="s">
        <v>779</v>
      </c>
      <c r="AV1678" s="83" t="str">
        <f t="shared" si="706"/>
        <v>30031</v>
      </c>
      <c r="AX1678" s="7" t="s">
        <v>3753</v>
      </c>
    </row>
    <row r="1679" spans="1:50" hidden="1" outlineLevel="1">
      <c r="A1679" t="s">
        <v>3745</v>
      </c>
      <c r="B1679" t="s">
        <v>3359</v>
      </c>
      <c r="C1679" s="1">
        <f t="shared" si="695"/>
        <v>744</v>
      </c>
      <c r="D1679" s="7">
        <f>RANK(N1679,(N1679:P1679,Q1679:AE1679))</f>
        <v>2</v>
      </c>
      <c r="E1679" s="7">
        <f>RANK(O1679,(N1679:P1679,Q1679:AE1679))</f>
        <v>1</v>
      </c>
      <c r="F1679" s="7">
        <f>IF(P1679&gt;0,RANK(P1679,(N1679:P1679,Q1679:AE1679)),0)</f>
        <v>4</v>
      </c>
      <c r="G1679" s="1">
        <f t="shared" si="696"/>
        <v>590</v>
      </c>
      <c r="H1679" s="2">
        <f t="shared" si="697"/>
        <v>0.793010752688172</v>
      </c>
      <c r="I1679" s="2"/>
      <c r="J1679" s="2">
        <f t="shared" si="698"/>
        <v>8.1989247311827954E-2</v>
      </c>
      <c r="K1679" s="2">
        <f t="shared" si="699"/>
        <v>0.875</v>
      </c>
      <c r="L1679" s="2">
        <f t="shared" si="700"/>
        <v>1.6129032258064516E-2</v>
      </c>
      <c r="M1679" s="2">
        <f t="shared" si="701"/>
        <v>2.6881720430107489E-2</v>
      </c>
      <c r="N1679" s="1">
        <v>61</v>
      </c>
      <c r="O1679" s="1">
        <v>651</v>
      </c>
      <c r="P1679" s="1">
        <v>12</v>
      </c>
      <c r="Q1679" s="1">
        <v>17</v>
      </c>
      <c r="R1679" s="1">
        <v>1</v>
      </c>
      <c r="S1679" s="1">
        <v>1</v>
      </c>
      <c r="T1679" s="1">
        <v>1</v>
      </c>
      <c r="AG1679" s="7">
        <f>IF(Q1679&gt;0,RANK(Q1679,(N1679:P1679,Q1679:AE1679)),0)</f>
        <v>3</v>
      </c>
      <c r="AH1679" s="7">
        <f>IF(R1679&gt;0,RANK(R1679,(N1679:P1679,Q1679:AE1679)),0)</f>
        <v>5</v>
      </c>
      <c r="AI1679" s="7">
        <f>IF(T1679&gt;0,RANK(T1679,(N1679:P1679,Q1679:AE1679)),0)</f>
        <v>5</v>
      </c>
      <c r="AJ1679" s="7">
        <f>IF(S1679&gt;0,RANK(S1679,(N1679:P1679,Q1679:AE1679)),0)</f>
        <v>5</v>
      </c>
      <c r="AK1679" s="2">
        <f t="shared" si="702"/>
        <v>2.2849462365591398E-2</v>
      </c>
      <c r="AL1679" s="2">
        <f t="shared" si="703"/>
        <v>1.3440860215053765E-3</v>
      </c>
      <c r="AM1679" s="2">
        <f t="shared" si="704"/>
        <v>1.3440860215053765E-3</v>
      </c>
      <c r="AN1679" s="2">
        <f t="shared" si="705"/>
        <v>1.3440860215053765E-3</v>
      </c>
      <c r="AP1679" t="s">
        <v>3745</v>
      </c>
      <c r="AQ1679" t="s">
        <v>3359</v>
      </c>
      <c r="AT1679" s="93" t="s">
        <v>856</v>
      </c>
      <c r="AU1679" s="92" t="s">
        <v>780</v>
      </c>
      <c r="AV1679" s="83" t="str">
        <f t="shared" si="706"/>
        <v>30033</v>
      </c>
      <c r="AX1679" s="7" t="s">
        <v>3753</v>
      </c>
    </row>
    <row r="1680" spans="1:50" hidden="1" outlineLevel="1">
      <c r="A1680" t="s">
        <v>1085</v>
      </c>
      <c r="B1680" t="s">
        <v>3359</v>
      </c>
      <c r="C1680" s="1">
        <f t="shared" si="695"/>
        <v>4124</v>
      </c>
      <c r="D1680" s="7">
        <f>RANK(N1680,(N1680:P1680,Q1680:AE1680))</f>
        <v>1</v>
      </c>
      <c r="E1680" s="7">
        <f>RANK(O1680,(N1680:P1680,Q1680:AE1680))</f>
        <v>2</v>
      </c>
      <c r="F1680" s="7">
        <f>IF(P1680&gt;0,RANK(P1680,(N1680:P1680,Q1680:AE1680)),0)</f>
        <v>3</v>
      </c>
      <c r="G1680" s="1">
        <f t="shared" si="696"/>
        <v>502</v>
      </c>
      <c r="H1680" s="2">
        <f t="shared" si="697"/>
        <v>0.12172647914645975</v>
      </c>
      <c r="I1680" s="2"/>
      <c r="J1680" s="2">
        <f t="shared" si="698"/>
        <v>0.53612997090203685</v>
      </c>
      <c r="K1680" s="2">
        <f t="shared" si="699"/>
        <v>0.41440349175557711</v>
      </c>
      <c r="L1680" s="2">
        <f t="shared" si="700"/>
        <v>3.3705140640155187E-2</v>
      </c>
      <c r="M1680" s="2">
        <f t="shared" si="701"/>
        <v>1.5761396702230854E-2</v>
      </c>
      <c r="N1680" s="1">
        <v>2211</v>
      </c>
      <c r="O1680" s="1">
        <v>1709</v>
      </c>
      <c r="P1680" s="1">
        <v>139</v>
      </c>
      <c r="Q1680" s="1">
        <v>31</v>
      </c>
      <c r="R1680" s="1">
        <v>13</v>
      </c>
      <c r="S1680" s="1">
        <v>7</v>
      </c>
      <c r="T1680" s="1">
        <v>14</v>
      </c>
      <c r="AG1680" s="7">
        <f>IF(Q1680&gt;0,RANK(Q1680,(N1680:P1680,Q1680:AE1680)),0)</f>
        <v>4</v>
      </c>
      <c r="AH1680" s="7">
        <f>IF(R1680&gt;0,RANK(R1680,(N1680:P1680,Q1680:AE1680)),0)</f>
        <v>6</v>
      </c>
      <c r="AI1680" s="7">
        <f>IF(T1680&gt;0,RANK(T1680,(N1680:P1680,Q1680:AE1680)),0)</f>
        <v>5</v>
      </c>
      <c r="AJ1680" s="7">
        <f>IF(S1680&gt;0,RANK(S1680,(N1680:P1680,Q1680:AE1680)),0)</f>
        <v>7</v>
      </c>
      <c r="AK1680" s="2">
        <f t="shared" si="702"/>
        <v>7.5169738118331716E-3</v>
      </c>
      <c r="AL1680" s="2">
        <f t="shared" si="703"/>
        <v>3.1522793404461687E-3</v>
      </c>
      <c r="AM1680" s="2">
        <f t="shared" si="704"/>
        <v>3.3947623666343357E-3</v>
      </c>
      <c r="AN1680" s="2">
        <f t="shared" si="705"/>
        <v>1.6973811833171678E-3</v>
      </c>
      <c r="AP1680" t="s">
        <v>1085</v>
      </c>
      <c r="AQ1680" t="s">
        <v>3359</v>
      </c>
      <c r="AT1680" s="93" t="s">
        <v>856</v>
      </c>
      <c r="AU1680" s="92" t="s">
        <v>781</v>
      </c>
      <c r="AV1680" s="83" t="str">
        <f t="shared" si="706"/>
        <v>30035</v>
      </c>
      <c r="AX1680" s="7" t="s">
        <v>3753</v>
      </c>
    </row>
    <row r="1681" spans="1:50" hidden="1" outlineLevel="1">
      <c r="A1681" t="s">
        <v>1799</v>
      </c>
      <c r="B1681" t="s">
        <v>3359</v>
      </c>
      <c r="C1681" s="1">
        <f t="shared" si="695"/>
        <v>531</v>
      </c>
      <c r="D1681" s="7">
        <f>RANK(N1681,(N1681:P1681,Q1681:AE1681))</f>
        <v>2</v>
      </c>
      <c r="E1681" s="7">
        <f>RANK(O1681,(N1681:P1681,Q1681:AE1681))</f>
        <v>1</v>
      </c>
      <c r="F1681" s="7">
        <f>IF(P1681&gt;0,RANK(P1681,(N1681:P1681,Q1681:AE1681)),0)</f>
        <v>3</v>
      </c>
      <c r="G1681" s="1">
        <f t="shared" si="696"/>
        <v>317</v>
      </c>
      <c r="H1681" s="2">
        <f t="shared" si="697"/>
        <v>0.59698681732580039</v>
      </c>
      <c r="I1681" s="2"/>
      <c r="J1681" s="2">
        <f t="shared" si="698"/>
        <v>0.16572504708097929</v>
      </c>
      <c r="K1681" s="2">
        <f t="shared" si="699"/>
        <v>0.76271186440677963</v>
      </c>
      <c r="L1681" s="2">
        <f t="shared" si="700"/>
        <v>3.2015065913370999E-2</v>
      </c>
      <c r="M1681" s="2">
        <f t="shared" si="701"/>
        <v>3.9548022598870136E-2</v>
      </c>
      <c r="N1681" s="1">
        <v>88</v>
      </c>
      <c r="O1681" s="1">
        <v>405</v>
      </c>
      <c r="P1681" s="1">
        <v>17</v>
      </c>
      <c r="Q1681" s="1">
        <v>15</v>
      </c>
      <c r="R1681" s="1">
        <v>4</v>
      </c>
      <c r="S1681" s="1">
        <v>1</v>
      </c>
      <c r="T1681" s="1">
        <v>1</v>
      </c>
      <c r="AG1681" s="7">
        <f>IF(Q1681&gt;0,RANK(Q1681,(N1681:P1681,Q1681:AE1681)),0)</f>
        <v>4</v>
      </c>
      <c r="AH1681" s="7">
        <f>IF(R1681&gt;0,RANK(R1681,(N1681:P1681,Q1681:AE1681)),0)</f>
        <v>5</v>
      </c>
      <c r="AI1681" s="7">
        <f>IF(T1681&gt;0,RANK(T1681,(N1681:P1681,Q1681:AE1681)),0)</f>
        <v>6</v>
      </c>
      <c r="AJ1681" s="7">
        <f>IF(S1681&gt;0,RANK(S1681,(N1681:P1681,Q1681:AE1681)),0)</f>
        <v>6</v>
      </c>
      <c r="AK1681" s="2">
        <f t="shared" si="702"/>
        <v>2.8248587570621469E-2</v>
      </c>
      <c r="AL1681" s="2">
        <f t="shared" si="703"/>
        <v>7.5329566854990581E-3</v>
      </c>
      <c r="AM1681" s="2">
        <f t="shared" si="704"/>
        <v>1.8832391713747645E-3</v>
      </c>
      <c r="AN1681" s="2">
        <f t="shared" si="705"/>
        <v>1.8832391713747645E-3</v>
      </c>
      <c r="AP1681" t="s">
        <v>1799</v>
      </c>
      <c r="AQ1681" t="s">
        <v>3359</v>
      </c>
      <c r="AT1681" s="93" t="s">
        <v>856</v>
      </c>
      <c r="AU1681" s="92" t="s">
        <v>782</v>
      </c>
      <c r="AV1681" s="83" t="str">
        <f t="shared" si="706"/>
        <v>30037</v>
      </c>
      <c r="AX1681" s="7" t="s">
        <v>3753</v>
      </c>
    </row>
    <row r="1682" spans="1:50" hidden="1" outlineLevel="1">
      <c r="A1682" t="s">
        <v>1469</v>
      </c>
      <c r="B1682" t="s">
        <v>3359</v>
      </c>
      <c r="C1682" s="1">
        <f t="shared" si="695"/>
        <v>1590</v>
      </c>
      <c r="D1682" s="7">
        <f>RANK(N1682,(N1682:P1682,Q1682:AE1682))</f>
        <v>2</v>
      </c>
      <c r="E1682" s="7">
        <f>RANK(O1682,(N1682:P1682,Q1682:AE1682))</f>
        <v>1</v>
      </c>
      <c r="F1682" s="7">
        <f>IF(P1682&gt;0,RANK(P1682,(N1682:P1682,Q1682:AE1682)),0)</f>
        <v>3</v>
      </c>
      <c r="G1682" s="1">
        <f t="shared" si="696"/>
        <v>886</v>
      </c>
      <c r="H1682" s="2">
        <f t="shared" si="697"/>
        <v>0.55723270440251571</v>
      </c>
      <c r="I1682" s="2"/>
      <c r="J1682" s="2">
        <f t="shared" si="698"/>
        <v>0.18553459119496854</v>
      </c>
      <c r="K1682" s="2">
        <f t="shared" si="699"/>
        <v>0.74276729559748422</v>
      </c>
      <c r="L1682" s="2">
        <f t="shared" si="700"/>
        <v>4.716981132075472E-2</v>
      </c>
      <c r="M1682" s="2">
        <f t="shared" si="701"/>
        <v>2.4528301886792545E-2</v>
      </c>
      <c r="N1682" s="1">
        <v>295</v>
      </c>
      <c r="O1682" s="1">
        <v>1181</v>
      </c>
      <c r="P1682" s="1">
        <v>75</v>
      </c>
      <c r="Q1682" s="1">
        <v>18</v>
      </c>
      <c r="R1682" s="1">
        <v>14</v>
      </c>
      <c r="S1682" s="1">
        <v>4</v>
      </c>
      <c r="T1682" s="1">
        <v>3</v>
      </c>
      <c r="AG1682" s="7">
        <f>IF(Q1682&gt;0,RANK(Q1682,(N1682:P1682,Q1682:AE1682)),0)</f>
        <v>4</v>
      </c>
      <c r="AH1682" s="7">
        <f>IF(R1682&gt;0,RANK(R1682,(N1682:P1682,Q1682:AE1682)),0)</f>
        <v>5</v>
      </c>
      <c r="AI1682" s="7">
        <f>IF(T1682&gt;0,RANK(T1682,(N1682:P1682,Q1682:AE1682)),0)</f>
        <v>7</v>
      </c>
      <c r="AJ1682" s="7">
        <f>IF(S1682&gt;0,RANK(S1682,(N1682:P1682,Q1682:AE1682)),0)</f>
        <v>6</v>
      </c>
      <c r="AK1682" s="2">
        <f t="shared" si="702"/>
        <v>1.1320754716981131E-2</v>
      </c>
      <c r="AL1682" s="2">
        <f t="shared" si="703"/>
        <v>8.8050314465408803E-3</v>
      </c>
      <c r="AM1682" s="2">
        <f t="shared" si="704"/>
        <v>1.8867924528301887E-3</v>
      </c>
      <c r="AN1682" s="2">
        <f t="shared" si="705"/>
        <v>2.5157232704402514E-3</v>
      </c>
      <c r="AP1682" t="s">
        <v>1469</v>
      </c>
      <c r="AQ1682" t="s">
        <v>3359</v>
      </c>
      <c r="AT1682" s="93" t="s">
        <v>856</v>
      </c>
      <c r="AU1682" s="92" t="s">
        <v>1172</v>
      </c>
      <c r="AV1682" s="83" t="str">
        <f t="shared" si="706"/>
        <v>30039</v>
      </c>
      <c r="AX1682" s="7" t="s">
        <v>3753</v>
      </c>
    </row>
    <row r="1683" spans="1:50" hidden="1" outlineLevel="1">
      <c r="A1683" t="s">
        <v>1470</v>
      </c>
      <c r="B1683" t="s">
        <v>3359</v>
      </c>
      <c r="C1683" s="1">
        <f t="shared" si="695"/>
        <v>6558</v>
      </c>
      <c r="D1683" s="7">
        <f>RANK(N1683,(N1683:P1683,Q1683:AE1683))</f>
        <v>2</v>
      </c>
      <c r="E1683" s="7">
        <f>RANK(O1683,(N1683:P1683,Q1683:AE1683))</f>
        <v>1</v>
      </c>
      <c r="F1683" s="7">
        <f>IF(P1683&gt;0,RANK(P1683,(N1683:P1683,Q1683:AE1683)),0)</f>
        <v>3</v>
      </c>
      <c r="G1683" s="1">
        <f t="shared" si="696"/>
        <v>632</v>
      </c>
      <c r="H1683" s="2">
        <f t="shared" si="697"/>
        <v>9.6370844769746875E-2</v>
      </c>
      <c r="I1683" s="2"/>
      <c r="J1683" s="2">
        <f t="shared" si="698"/>
        <v>0.42086001829826164</v>
      </c>
      <c r="K1683" s="2">
        <f t="shared" si="699"/>
        <v>0.51723086306800858</v>
      </c>
      <c r="L1683" s="2">
        <f t="shared" si="700"/>
        <v>4.2390972857578528E-2</v>
      </c>
      <c r="M1683" s="2">
        <f t="shared" si="701"/>
        <v>1.9518145776151304E-2</v>
      </c>
      <c r="N1683" s="1">
        <v>2760</v>
      </c>
      <c r="O1683" s="1">
        <v>3392</v>
      </c>
      <c r="P1683" s="1">
        <v>278</v>
      </c>
      <c r="Q1683" s="1">
        <v>71</v>
      </c>
      <c r="R1683" s="1">
        <v>36</v>
      </c>
      <c r="S1683" s="1">
        <v>8</v>
      </c>
      <c r="T1683" s="1">
        <v>13</v>
      </c>
      <c r="AG1683" s="7">
        <f>IF(Q1683&gt;0,RANK(Q1683,(N1683:P1683,Q1683:AE1683)),0)</f>
        <v>4</v>
      </c>
      <c r="AH1683" s="7">
        <f>IF(R1683&gt;0,RANK(R1683,(N1683:P1683,Q1683:AE1683)),0)</f>
        <v>5</v>
      </c>
      <c r="AI1683" s="7">
        <f>IF(T1683&gt;0,RANK(T1683,(N1683:P1683,Q1683:AE1683)),0)</f>
        <v>6</v>
      </c>
      <c r="AJ1683" s="7">
        <f>IF(S1683&gt;0,RANK(S1683,(N1683:P1683,Q1683:AE1683)),0)</f>
        <v>7</v>
      </c>
      <c r="AK1683" s="2">
        <f t="shared" si="702"/>
        <v>1.0826471485208905E-2</v>
      </c>
      <c r="AL1683" s="2">
        <f t="shared" si="703"/>
        <v>5.4894784995425435E-3</v>
      </c>
      <c r="AM1683" s="2">
        <f t="shared" si="704"/>
        <v>1.982311680390363E-3</v>
      </c>
      <c r="AN1683" s="2">
        <f t="shared" si="705"/>
        <v>1.2198841110094541E-3</v>
      </c>
      <c r="AP1683" t="s">
        <v>1470</v>
      </c>
      <c r="AQ1683" t="s">
        <v>3359</v>
      </c>
      <c r="AT1683" s="93" t="s">
        <v>856</v>
      </c>
      <c r="AU1683" s="92" t="s">
        <v>1173</v>
      </c>
      <c r="AV1683" s="83" t="str">
        <f t="shared" si="706"/>
        <v>30041</v>
      </c>
      <c r="AX1683" s="7" t="s">
        <v>3753</v>
      </c>
    </row>
    <row r="1684" spans="1:50" hidden="1" outlineLevel="1">
      <c r="A1684" t="s">
        <v>3024</v>
      </c>
      <c r="B1684" t="s">
        <v>3359</v>
      </c>
      <c r="C1684" s="1">
        <f t="shared" si="695"/>
        <v>5163</v>
      </c>
      <c r="D1684" s="7">
        <f>RANK(N1684,(N1684:P1684,Q1684:AE1684))</f>
        <v>2</v>
      </c>
      <c r="E1684" s="7">
        <f>RANK(O1684,(N1684:P1684,Q1684:AE1684))</f>
        <v>1</v>
      </c>
      <c r="F1684" s="7">
        <f>IF(P1684&gt;0,RANK(P1684,(N1684:P1684,Q1684:AE1684)),0)</f>
        <v>3</v>
      </c>
      <c r="G1684" s="1">
        <f t="shared" si="696"/>
        <v>1795</v>
      </c>
      <c r="H1684" s="2">
        <f t="shared" si="697"/>
        <v>0.34766608560914197</v>
      </c>
      <c r="I1684" s="2"/>
      <c r="J1684" s="2">
        <f t="shared" si="698"/>
        <v>0.29304667828781716</v>
      </c>
      <c r="K1684" s="2">
        <f t="shared" si="699"/>
        <v>0.64071276389695908</v>
      </c>
      <c r="L1684" s="2">
        <f t="shared" si="700"/>
        <v>3.6606624055781523E-2</v>
      </c>
      <c r="M1684" s="2">
        <f t="shared" si="701"/>
        <v>2.9633933759442233E-2</v>
      </c>
      <c r="N1684" s="1">
        <v>1513</v>
      </c>
      <c r="O1684" s="1">
        <v>3308</v>
      </c>
      <c r="P1684" s="1">
        <v>189</v>
      </c>
      <c r="Q1684" s="1">
        <v>99</v>
      </c>
      <c r="R1684" s="1">
        <v>30</v>
      </c>
      <c r="S1684" s="1">
        <v>13</v>
      </c>
      <c r="T1684" s="1">
        <v>11</v>
      </c>
      <c r="AG1684" s="7">
        <f>IF(Q1684&gt;0,RANK(Q1684,(N1684:P1684,Q1684:AE1684)),0)</f>
        <v>4</v>
      </c>
      <c r="AH1684" s="7">
        <f>IF(R1684&gt;0,RANK(R1684,(N1684:P1684,Q1684:AE1684)),0)</f>
        <v>5</v>
      </c>
      <c r="AI1684" s="7">
        <f>IF(T1684&gt;0,RANK(T1684,(N1684:P1684,Q1684:AE1684)),0)</f>
        <v>7</v>
      </c>
      <c r="AJ1684" s="7">
        <f>IF(S1684&gt;0,RANK(S1684,(N1684:P1684,Q1684:AE1684)),0)</f>
        <v>6</v>
      </c>
      <c r="AK1684" s="2">
        <f t="shared" si="702"/>
        <v>1.9174898314933179E-2</v>
      </c>
      <c r="AL1684" s="2">
        <f t="shared" si="703"/>
        <v>5.810575246949448E-3</v>
      </c>
      <c r="AM1684" s="2">
        <f t="shared" si="704"/>
        <v>2.1305442572147975E-3</v>
      </c>
      <c r="AN1684" s="2">
        <f t="shared" si="705"/>
        <v>2.5179159403447607E-3</v>
      </c>
      <c r="AP1684" t="s">
        <v>3024</v>
      </c>
      <c r="AQ1684" t="s">
        <v>3359</v>
      </c>
      <c r="AT1684" s="93" t="s">
        <v>856</v>
      </c>
      <c r="AU1684" s="92" t="s">
        <v>1174</v>
      </c>
      <c r="AV1684" s="83" t="str">
        <f t="shared" si="706"/>
        <v>30043</v>
      </c>
      <c r="AX1684" s="7" t="s">
        <v>3753</v>
      </c>
    </row>
    <row r="1685" spans="1:50" hidden="1" outlineLevel="1">
      <c r="A1685" t="s">
        <v>1033</v>
      </c>
      <c r="B1685" t="s">
        <v>3359</v>
      </c>
      <c r="C1685" s="1">
        <f t="shared" si="695"/>
        <v>1394</v>
      </c>
      <c r="D1685" s="7">
        <f>RANK(N1685,(N1685:P1685,Q1685:AE1685))</f>
        <v>2</v>
      </c>
      <c r="E1685" s="7">
        <f>RANK(O1685,(N1685:P1685,Q1685:AE1685))</f>
        <v>1</v>
      </c>
      <c r="F1685" s="7">
        <f>IF(P1685&gt;0,RANK(P1685,(N1685:P1685,Q1685:AE1685)),0)</f>
        <v>3</v>
      </c>
      <c r="G1685" s="1">
        <f t="shared" si="696"/>
        <v>779</v>
      </c>
      <c r="H1685" s="2">
        <f t="shared" si="697"/>
        <v>0.55882352941176472</v>
      </c>
      <c r="I1685" s="2"/>
      <c r="J1685" s="2">
        <f t="shared" si="698"/>
        <v>0.19942611190817791</v>
      </c>
      <c r="K1685" s="2">
        <f t="shared" si="699"/>
        <v>0.75824964131994266</v>
      </c>
      <c r="L1685" s="2">
        <f t="shared" si="700"/>
        <v>2.2238163558106171E-2</v>
      </c>
      <c r="M1685" s="2">
        <f t="shared" si="701"/>
        <v>2.0086083213773233E-2</v>
      </c>
      <c r="N1685" s="1">
        <v>278</v>
      </c>
      <c r="O1685" s="1">
        <v>1057</v>
      </c>
      <c r="P1685" s="1">
        <v>31</v>
      </c>
      <c r="Q1685" s="1">
        <v>16</v>
      </c>
      <c r="R1685" s="1">
        <v>7</v>
      </c>
      <c r="S1685" s="1">
        <v>5</v>
      </c>
      <c r="T1685" s="1">
        <v>0</v>
      </c>
      <c r="AG1685" s="7">
        <f>IF(Q1685&gt;0,RANK(Q1685,(N1685:P1685,Q1685:AE1685)),0)</f>
        <v>4</v>
      </c>
      <c r="AH1685" s="7">
        <f>IF(R1685&gt;0,RANK(R1685,(N1685:P1685,Q1685:AE1685)),0)</f>
        <v>5</v>
      </c>
      <c r="AI1685" s="7">
        <f>IF(T1685&gt;0,RANK(T1685,(N1685:P1685,Q1685:AE1685)),0)</f>
        <v>0</v>
      </c>
      <c r="AJ1685" s="7">
        <f>IF(S1685&gt;0,RANK(S1685,(N1685:P1685,Q1685:AE1685)),0)</f>
        <v>6</v>
      </c>
      <c r="AK1685" s="2">
        <f t="shared" si="702"/>
        <v>1.1477761836441894E-2</v>
      </c>
      <c r="AL1685" s="2">
        <f t="shared" si="703"/>
        <v>5.0215208034433282E-3</v>
      </c>
      <c r="AM1685" s="2">
        <f t="shared" si="704"/>
        <v>0</v>
      </c>
      <c r="AN1685" s="2">
        <f t="shared" si="705"/>
        <v>3.5868005738880918E-3</v>
      </c>
      <c r="AP1685" t="s">
        <v>1033</v>
      </c>
      <c r="AQ1685" t="s">
        <v>3359</v>
      </c>
      <c r="AT1685" s="93" t="s">
        <v>856</v>
      </c>
      <c r="AU1685" s="92" t="s">
        <v>130</v>
      </c>
      <c r="AV1685" s="83" t="str">
        <f t="shared" si="706"/>
        <v>30045</v>
      </c>
      <c r="AX1685" s="7" t="s">
        <v>3753</v>
      </c>
    </row>
    <row r="1686" spans="1:50" hidden="1" outlineLevel="1">
      <c r="A1686" t="s">
        <v>2034</v>
      </c>
      <c r="B1686" t="s">
        <v>3359</v>
      </c>
      <c r="C1686" s="1">
        <f t="shared" si="695"/>
        <v>11448</v>
      </c>
      <c r="D1686" s="7">
        <f>RANK(N1686,(N1686:P1686,Q1686:AE1686))</f>
        <v>2</v>
      </c>
      <c r="E1686" s="7">
        <f>RANK(O1686,(N1686:P1686,Q1686:AE1686))</f>
        <v>1</v>
      </c>
      <c r="F1686" s="7">
        <f>IF(P1686&gt;0,RANK(P1686,(N1686:P1686,Q1686:AE1686)),0)</f>
        <v>3</v>
      </c>
      <c r="G1686" s="1">
        <f t="shared" si="696"/>
        <v>2557</v>
      </c>
      <c r="H1686" s="2">
        <f t="shared" si="697"/>
        <v>0.22335779175401818</v>
      </c>
      <c r="I1686" s="2"/>
      <c r="J1686" s="2">
        <f t="shared" si="698"/>
        <v>0.33927323549965061</v>
      </c>
      <c r="K1686" s="2">
        <f t="shared" si="699"/>
        <v>0.56263102725366876</v>
      </c>
      <c r="L1686" s="2">
        <f t="shared" si="700"/>
        <v>6.6561844863731651E-2</v>
      </c>
      <c r="M1686" s="2">
        <f t="shared" si="701"/>
        <v>3.1533892382948986E-2</v>
      </c>
      <c r="N1686" s="1">
        <v>3884</v>
      </c>
      <c r="O1686" s="1">
        <v>6441</v>
      </c>
      <c r="P1686" s="1">
        <v>762</v>
      </c>
      <c r="Q1686" s="1">
        <v>211</v>
      </c>
      <c r="R1686" s="1">
        <v>52</v>
      </c>
      <c r="S1686" s="1">
        <v>80</v>
      </c>
      <c r="T1686" s="1">
        <v>18</v>
      </c>
      <c r="AG1686" s="7">
        <f>IF(Q1686&gt;0,RANK(Q1686,(N1686:P1686,Q1686:AE1686)),0)</f>
        <v>4</v>
      </c>
      <c r="AH1686" s="7">
        <f>IF(R1686&gt;0,RANK(R1686,(N1686:P1686,Q1686:AE1686)),0)</f>
        <v>6</v>
      </c>
      <c r="AI1686" s="7">
        <f>IF(T1686&gt;0,RANK(T1686,(N1686:P1686,Q1686:AE1686)),0)</f>
        <v>7</v>
      </c>
      <c r="AJ1686" s="7">
        <f>IF(S1686&gt;0,RANK(S1686,(N1686:P1686,Q1686:AE1686)),0)</f>
        <v>5</v>
      </c>
      <c r="AK1686" s="2">
        <f t="shared" si="702"/>
        <v>1.8431167016072676E-2</v>
      </c>
      <c r="AL1686" s="2">
        <f t="shared" si="703"/>
        <v>4.5422781271837872E-3</v>
      </c>
      <c r="AM1686" s="2">
        <f t="shared" si="704"/>
        <v>1.5723270440251573E-3</v>
      </c>
      <c r="AN1686" s="2">
        <f t="shared" si="705"/>
        <v>6.9881201956673656E-3</v>
      </c>
      <c r="AP1686" t="s">
        <v>2034</v>
      </c>
      <c r="AQ1686" t="s">
        <v>3359</v>
      </c>
      <c r="AT1686" s="93" t="s">
        <v>856</v>
      </c>
      <c r="AU1686" s="92" t="s">
        <v>131</v>
      </c>
      <c r="AV1686" s="83" t="str">
        <f t="shared" si="706"/>
        <v>30047</v>
      </c>
      <c r="AX1686" s="7" t="s">
        <v>3753</v>
      </c>
    </row>
    <row r="1687" spans="1:50" hidden="1" outlineLevel="1">
      <c r="A1687" t="s">
        <v>399</v>
      </c>
      <c r="B1687" t="s">
        <v>3359</v>
      </c>
      <c r="C1687" s="1">
        <f t="shared" si="695"/>
        <v>27269</v>
      </c>
      <c r="D1687" s="7">
        <f>RANK(N1687,(N1687:P1687,Q1687:AE1687))</f>
        <v>2</v>
      </c>
      <c r="E1687" s="7">
        <f>RANK(O1687,(N1687:P1687,Q1687:AE1687))</f>
        <v>1</v>
      </c>
      <c r="F1687" s="7">
        <f>IF(P1687&gt;0,RANK(P1687,(N1687:P1687,Q1687:AE1687)),0)</f>
        <v>3</v>
      </c>
      <c r="G1687" s="1">
        <f t="shared" si="696"/>
        <v>5109</v>
      </c>
      <c r="H1687" s="2">
        <f t="shared" si="697"/>
        <v>0.18735560526605302</v>
      </c>
      <c r="I1687" s="2"/>
      <c r="J1687" s="2">
        <f t="shared" si="698"/>
        <v>0.36605669441490335</v>
      </c>
      <c r="K1687" s="2">
        <f t="shared" si="699"/>
        <v>0.5534122996809564</v>
      </c>
      <c r="L1687" s="2">
        <f t="shared" si="700"/>
        <v>6.0324911071179731E-2</v>
      </c>
      <c r="M1687" s="2">
        <f t="shared" si="701"/>
        <v>2.0206094832960576E-2</v>
      </c>
      <c r="N1687" s="1">
        <v>9982</v>
      </c>
      <c r="O1687" s="1">
        <v>15091</v>
      </c>
      <c r="P1687" s="1">
        <v>1645</v>
      </c>
      <c r="Q1687" s="1">
        <v>367</v>
      </c>
      <c r="R1687" s="1">
        <v>94</v>
      </c>
      <c r="S1687" s="1">
        <v>45</v>
      </c>
      <c r="T1687" s="1">
        <v>45</v>
      </c>
      <c r="AG1687" s="7">
        <f>IF(Q1687&gt;0,RANK(Q1687,(N1687:P1687,Q1687:AE1687)),0)</f>
        <v>4</v>
      </c>
      <c r="AH1687" s="7">
        <f>IF(R1687&gt;0,RANK(R1687,(N1687:P1687,Q1687:AE1687)),0)</f>
        <v>5</v>
      </c>
      <c r="AI1687" s="7">
        <f>IF(T1687&gt;0,RANK(T1687,(N1687:P1687,Q1687:AE1687)),0)</f>
        <v>6</v>
      </c>
      <c r="AJ1687" s="7">
        <f>IF(S1687&gt;0,RANK(S1687,(N1687:P1687,Q1687:AE1687)),0)</f>
        <v>6</v>
      </c>
      <c r="AK1687" s="2">
        <f t="shared" si="702"/>
        <v>1.3458505995819429E-2</v>
      </c>
      <c r="AL1687" s="2">
        <f t="shared" si="703"/>
        <v>3.4471377754959846E-3</v>
      </c>
      <c r="AM1687" s="2">
        <f t="shared" si="704"/>
        <v>1.6502255308225458E-3</v>
      </c>
      <c r="AN1687" s="2">
        <f t="shared" si="705"/>
        <v>1.6502255308225458E-3</v>
      </c>
      <c r="AP1687" t="s">
        <v>399</v>
      </c>
      <c r="AQ1687" t="s">
        <v>3359</v>
      </c>
      <c r="AT1687" s="93" t="s">
        <v>856</v>
      </c>
      <c r="AU1687" s="92" t="s">
        <v>132</v>
      </c>
      <c r="AV1687" s="83" t="str">
        <f t="shared" si="706"/>
        <v>30049</v>
      </c>
      <c r="AX1687" s="7" t="s">
        <v>3753</v>
      </c>
    </row>
    <row r="1688" spans="1:50" hidden="1" outlineLevel="1">
      <c r="A1688" t="s">
        <v>1281</v>
      </c>
      <c r="B1688" t="s">
        <v>3359</v>
      </c>
      <c r="C1688" s="1">
        <f t="shared" si="695"/>
        <v>1044</v>
      </c>
      <c r="D1688" s="7">
        <f>RANK(N1688,(N1688:P1688,Q1688:AE1688))</f>
        <v>2</v>
      </c>
      <c r="E1688" s="7">
        <f>RANK(O1688,(N1688:P1688,Q1688:AE1688))</f>
        <v>1</v>
      </c>
      <c r="F1688" s="7">
        <f>IF(P1688&gt;0,RANK(P1688,(N1688:P1688,Q1688:AE1688)),0)</f>
        <v>3</v>
      </c>
      <c r="G1688" s="1">
        <f t="shared" si="696"/>
        <v>509</v>
      </c>
      <c r="H1688" s="2">
        <f t="shared" si="697"/>
        <v>0.48754789272030652</v>
      </c>
      <c r="I1688" s="2"/>
      <c r="J1688" s="2">
        <f t="shared" si="698"/>
        <v>0.23275862068965517</v>
      </c>
      <c r="K1688" s="2">
        <f t="shared" si="699"/>
        <v>0.72030651340996166</v>
      </c>
      <c r="L1688" s="2">
        <f t="shared" si="700"/>
        <v>2.2988505747126436E-2</v>
      </c>
      <c r="M1688" s="2">
        <f t="shared" si="701"/>
        <v>2.3946360153256768E-2</v>
      </c>
      <c r="N1688" s="1">
        <v>243</v>
      </c>
      <c r="O1688" s="1">
        <v>752</v>
      </c>
      <c r="P1688" s="1">
        <v>24</v>
      </c>
      <c r="Q1688" s="1">
        <v>20</v>
      </c>
      <c r="R1688" s="1">
        <v>4</v>
      </c>
      <c r="S1688" s="1">
        <v>1</v>
      </c>
      <c r="T1688" s="1">
        <v>0</v>
      </c>
      <c r="AG1688" s="7">
        <f>IF(Q1688&gt;0,RANK(Q1688,(N1688:P1688,Q1688:AE1688)),0)</f>
        <v>4</v>
      </c>
      <c r="AH1688" s="7">
        <f>IF(R1688&gt;0,RANK(R1688,(N1688:P1688,Q1688:AE1688)),0)</f>
        <v>5</v>
      </c>
      <c r="AI1688" s="7">
        <f>IF(T1688&gt;0,RANK(T1688,(N1688:P1688,Q1688:AE1688)),0)</f>
        <v>0</v>
      </c>
      <c r="AJ1688" s="7">
        <f>IF(S1688&gt;0,RANK(S1688,(N1688:P1688,Q1688:AE1688)),0)</f>
        <v>6</v>
      </c>
      <c r="AK1688" s="2">
        <f t="shared" si="702"/>
        <v>1.9157088122605363E-2</v>
      </c>
      <c r="AL1688" s="2">
        <f t="shared" si="703"/>
        <v>3.8314176245210726E-3</v>
      </c>
      <c r="AM1688" s="2">
        <f t="shared" si="704"/>
        <v>0</v>
      </c>
      <c r="AN1688" s="2">
        <f t="shared" si="705"/>
        <v>9.5785440613026815E-4</v>
      </c>
      <c r="AP1688" t="s">
        <v>1281</v>
      </c>
      <c r="AQ1688" t="s">
        <v>3359</v>
      </c>
      <c r="AT1688" s="93" t="s">
        <v>856</v>
      </c>
      <c r="AU1688" s="92" t="s">
        <v>658</v>
      </c>
      <c r="AV1688" s="83" t="str">
        <f t="shared" si="706"/>
        <v>30051</v>
      </c>
      <c r="AX1688" s="7" t="s">
        <v>3753</v>
      </c>
    </row>
    <row r="1689" spans="1:50" hidden="1" outlineLevel="1">
      <c r="A1689" t="s">
        <v>2054</v>
      </c>
      <c r="B1689" t="s">
        <v>3359</v>
      </c>
      <c r="C1689" s="1">
        <f t="shared" si="695"/>
        <v>7846</v>
      </c>
      <c r="D1689" s="7">
        <f>RANK(N1689,(N1689:P1689,Q1689:AE1689))</f>
        <v>2</v>
      </c>
      <c r="E1689" s="7">
        <f>RANK(O1689,(N1689:P1689,Q1689:AE1689))</f>
        <v>1</v>
      </c>
      <c r="F1689" s="7">
        <f>IF(P1689&gt;0,RANK(P1689,(N1689:P1689,Q1689:AE1689)),0)</f>
        <v>3</v>
      </c>
      <c r="G1689" s="1">
        <f t="shared" si="696"/>
        <v>3949</v>
      </c>
      <c r="H1689" s="2">
        <f t="shared" si="697"/>
        <v>0.50331379046647973</v>
      </c>
      <c r="I1689" s="2"/>
      <c r="J1689" s="2">
        <f t="shared" si="698"/>
        <v>0.20762171807290339</v>
      </c>
      <c r="K1689" s="2">
        <f t="shared" si="699"/>
        <v>0.71093550853938314</v>
      </c>
      <c r="L1689" s="2">
        <f t="shared" si="700"/>
        <v>5.1236298750955901E-2</v>
      </c>
      <c r="M1689" s="2">
        <f t="shared" si="701"/>
        <v>3.020647463675754E-2</v>
      </c>
      <c r="N1689" s="1">
        <v>1629</v>
      </c>
      <c r="O1689" s="1">
        <v>5578</v>
      </c>
      <c r="P1689" s="1">
        <v>402</v>
      </c>
      <c r="Q1689" s="1">
        <v>134</v>
      </c>
      <c r="R1689" s="1">
        <v>49</v>
      </c>
      <c r="S1689" s="1">
        <v>32</v>
      </c>
      <c r="T1689" s="1">
        <v>22</v>
      </c>
      <c r="AG1689" s="7">
        <f>IF(Q1689&gt;0,RANK(Q1689,(N1689:P1689,Q1689:AE1689)),0)</f>
        <v>4</v>
      </c>
      <c r="AH1689" s="7">
        <f>IF(R1689&gt;0,RANK(R1689,(N1689:P1689,Q1689:AE1689)),0)</f>
        <v>5</v>
      </c>
      <c r="AI1689" s="7">
        <f>IF(T1689&gt;0,RANK(T1689,(N1689:P1689,Q1689:AE1689)),0)</f>
        <v>7</v>
      </c>
      <c r="AJ1689" s="7">
        <f>IF(S1689&gt;0,RANK(S1689,(N1689:P1689,Q1689:AE1689)),0)</f>
        <v>6</v>
      </c>
      <c r="AK1689" s="2">
        <f t="shared" si="702"/>
        <v>1.7078766250318633E-2</v>
      </c>
      <c r="AL1689" s="2">
        <f t="shared" si="703"/>
        <v>6.2452204945195001E-3</v>
      </c>
      <c r="AM1689" s="2">
        <f t="shared" si="704"/>
        <v>2.8039765485597759E-3</v>
      </c>
      <c r="AN1689" s="2">
        <f t="shared" si="705"/>
        <v>4.078511343359674E-3</v>
      </c>
      <c r="AP1689" t="s">
        <v>2054</v>
      </c>
      <c r="AQ1689" t="s">
        <v>3359</v>
      </c>
      <c r="AT1689" s="93" t="s">
        <v>856</v>
      </c>
      <c r="AU1689" s="92" t="s">
        <v>659</v>
      </c>
      <c r="AV1689" s="83" t="str">
        <f t="shared" si="706"/>
        <v>30053</v>
      </c>
      <c r="AX1689" s="7" t="s">
        <v>3753</v>
      </c>
    </row>
    <row r="1690" spans="1:50" hidden="1" outlineLevel="1">
      <c r="A1690" t="s">
        <v>1685</v>
      </c>
      <c r="B1690" t="s">
        <v>3359</v>
      </c>
      <c r="C1690" s="1">
        <f t="shared" si="695"/>
        <v>1142</v>
      </c>
      <c r="D1690" s="7">
        <f>RANK(N1690,(N1690:P1690,Q1690:AE1690))</f>
        <v>2</v>
      </c>
      <c r="E1690" s="7">
        <f>RANK(O1690,(N1690:P1690,Q1690:AE1690))</f>
        <v>1</v>
      </c>
      <c r="F1690" s="7">
        <f>IF(P1690&gt;0,RANK(P1690,(N1690:P1690,Q1690:AE1690)),0)</f>
        <v>3</v>
      </c>
      <c r="G1690" s="1">
        <f t="shared" si="696"/>
        <v>560</v>
      </c>
      <c r="H1690" s="2">
        <f t="shared" si="697"/>
        <v>0.49036777583187391</v>
      </c>
      <c r="I1690" s="2"/>
      <c r="J1690" s="2">
        <f t="shared" si="698"/>
        <v>0.23380035026269702</v>
      </c>
      <c r="K1690" s="2">
        <f t="shared" si="699"/>
        <v>0.72416812609457093</v>
      </c>
      <c r="L1690" s="2">
        <f t="shared" si="700"/>
        <v>2.9772329246935202E-2</v>
      </c>
      <c r="M1690" s="2">
        <f t="shared" si="701"/>
        <v>1.2259194395796792E-2</v>
      </c>
      <c r="N1690" s="1">
        <v>267</v>
      </c>
      <c r="O1690" s="1">
        <v>827</v>
      </c>
      <c r="P1690" s="1">
        <v>34</v>
      </c>
      <c r="Q1690" s="1">
        <v>11</v>
      </c>
      <c r="R1690" s="1">
        <v>3</v>
      </c>
      <c r="S1690" s="1">
        <v>0</v>
      </c>
      <c r="T1690" s="1">
        <v>0</v>
      </c>
      <c r="AG1690" s="7">
        <f>IF(Q1690&gt;0,RANK(Q1690,(N1690:P1690,Q1690:AE1690)),0)</f>
        <v>4</v>
      </c>
      <c r="AH1690" s="7">
        <f>IF(R1690&gt;0,RANK(R1690,(N1690:P1690,Q1690:AE1690)),0)</f>
        <v>5</v>
      </c>
      <c r="AI1690" s="7">
        <f>IF(T1690&gt;0,RANK(T1690,(N1690:P1690,Q1690:AE1690)),0)</f>
        <v>0</v>
      </c>
      <c r="AJ1690" s="7">
        <f>IF(S1690&gt;0,RANK(S1690,(N1690:P1690,Q1690:AE1690)),0)</f>
        <v>0</v>
      </c>
      <c r="AK1690" s="2">
        <f t="shared" si="702"/>
        <v>9.6322241681260946E-3</v>
      </c>
      <c r="AL1690" s="2">
        <f t="shared" si="703"/>
        <v>2.6269702276707531E-3</v>
      </c>
      <c r="AM1690" s="2">
        <f t="shared" si="704"/>
        <v>0</v>
      </c>
      <c r="AN1690" s="2">
        <f t="shared" si="705"/>
        <v>0</v>
      </c>
      <c r="AP1690" t="s">
        <v>1685</v>
      </c>
      <c r="AQ1690" t="s">
        <v>3359</v>
      </c>
      <c r="AT1690" s="93" t="s">
        <v>856</v>
      </c>
      <c r="AU1690" s="92" t="s">
        <v>660</v>
      </c>
      <c r="AV1690" s="83" t="str">
        <f t="shared" si="706"/>
        <v>30055</v>
      </c>
      <c r="AX1690" s="7" t="s">
        <v>3753</v>
      </c>
    </row>
    <row r="1691" spans="1:50" hidden="1" outlineLevel="1">
      <c r="A1691" t="s">
        <v>1920</v>
      </c>
      <c r="B1691" t="s">
        <v>3359</v>
      </c>
      <c r="C1691" s="1">
        <f t="shared" si="695"/>
        <v>3656</v>
      </c>
      <c r="D1691" s="7">
        <f>RANK(N1691,(N1691:P1691,Q1691:AE1691))</f>
        <v>2</v>
      </c>
      <c r="E1691" s="7">
        <f>RANK(O1691,(N1691:P1691,Q1691:AE1691))</f>
        <v>1</v>
      </c>
      <c r="F1691" s="7">
        <f>IF(P1691&gt;0,RANK(P1691,(N1691:P1691,Q1691:AE1691)),0)</f>
        <v>3</v>
      </c>
      <c r="G1691" s="1">
        <f t="shared" si="696"/>
        <v>1898</v>
      </c>
      <c r="H1691" s="2">
        <f t="shared" si="697"/>
        <v>0.51914660831509851</v>
      </c>
      <c r="I1691" s="2"/>
      <c r="J1691" s="2">
        <f t="shared" si="698"/>
        <v>0.20733041575492342</v>
      </c>
      <c r="K1691" s="2">
        <f t="shared" si="699"/>
        <v>0.7264770240700219</v>
      </c>
      <c r="L1691" s="2">
        <f t="shared" si="700"/>
        <v>4.4037199124726478E-2</v>
      </c>
      <c r="M1691" s="2">
        <f t="shared" si="701"/>
        <v>2.2155361050328226E-2</v>
      </c>
      <c r="N1691" s="1">
        <v>758</v>
      </c>
      <c r="O1691" s="1">
        <v>2656</v>
      </c>
      <c r="P1691" s="1">
        <v>161</v>
      </c>
      <c r="Q1691" s="1">
        <v>63</v>
      </c>
      <c r="R1691" s="1">
        <v>12</v>
      </c>
      <c r="S1691" s="1">
        <v>2</v>
      </c>
      <c r="T1691" s="1">
        <v>4</v>
      </c>
      <c r="AG1691" s="7">
        <f>IF(Q1691&gt;0,RANK(Q1691,(N1691:P1691,Q1691:AE1691)),0)</f>
        <v>4</v>
      </c>
      <c r="AH1691" s="7">
        <f>IF(R1691&gt;0,RANK(R1691,(N1691:P1691,Q1691:AE1691)),0)</f>
        <v>5</v>
      </c>
      <c r="AI1691" s="7">
        <f>IF(T1691&gt;0,RANK(T1691,(N1691:P1691,Q1691:AE1691)),0)</f>
        <v>6</v>
      </c>
      <c r="AJ1691" s="7">
        <f>IF(S1691&gt;0,RANK(S1691,(N1691:P1691,Q1691:AE1691)),0)</f>
        <v>7</v>
      </c>
      <c r="AK1691" s="2">
        <f t="shared" si="702"/>
        <v>1.7231947483588621E-2</v>
      </c>
      <c r="AL1691" s="2">
        <f t="shared" si="703"/>
        <v>3.2822757111597373E-3</v>
      </c>
      <c r="AM1691" s="2">
        <f t="shared" si="704"/>
        <v>1.0940919037199124E-3</v>
      </c>
      <c r="AN1691" s="2">
        <f t="shared" si="705"/>
        <v>5.4704595185995622E-4</v>
      </c>
      <c r="AP1691" t="s">
        <v>1920</v>
      </c>
      <c r="AQ1691" t="s">
        <v>3359</v>
      </c>
      <c r="AT1691" s="93" t="s">
        <v>856</v>
      </c>
      <c r="AU1691" s="92" t="s">
        <v>199</v>
      </c>
      <c r="AV1691" s="83" t="str">
        <f t="shared" si="706"/>
        <v>30057</v>
      </c>
      <c r="AX1691" s="7" t="s">
        <v>3753</v>
      </c>
    </row>
    <row r="1692" spans="1:50" hidden="1" outlineLevel="1">
      <c r="A1692" t="s">
        <v>2217</v>
      </c>
      <c r="B1692" t="s">
        <v>3359</v>
      </c>
      <c r="C1692" s="1">
        <f t="shared" si="695"/>
        <v>935</v>
      </c>
      <c r="D1692" s="7">
        <f>RANK(N1692,(N1692:P1692,Q1692:AE1692))</f>
        <v>2</v>
      </c>
      <c r="E1692" s="7">
        <f>RANK(O1692,(N1692:P1692,Q1692:AE1692))</f>
        <v>1</v>
      </c>
      <c r="F1692" s="7">
        <f>IF(P1692&gt;0,RANK(P1692,(N1692:P1692,Q1692:AE1692)),0)</f>
        <v>3</v>
      </c>
      <c r="G1692" s="1">
        <f t="shared" si="696"/>
        <v>522</v>
      </c>
      <c r="H1692" s="2">
        <f t="shared" si="697"/>
        <v>0.55828877005347599</v>
      </c>
      <c r="I1692" s="2"/>
      <c r="J1692" s="2">
        <f t="shared" si="698"/>
        <v>0.18823529411764706</v>
      </c>
      <c r="K1692" s="2">
        <f t="shared" si="699"/>
        <v>0.74652406417112305</v>
      </c>
      <c r="L1692" s="2">
        <f t="shared" si="700"/>
        <v>2.8877005347593583E-2</v>
      </c>
      <c r="M1692" s="2">
        <f t="shared" si="701"/>
        <v>3.6363636363636313E-2</v>
      </c>
      <c r="N1692" s="1">
        <v>176</v>
      </c>
      <c r="O1692" s="1">
        <v>698</v>
      </c>
      <c r="P1692" s="1">
        <v>27</v>
      </c>
      <c r="Q1692" s="1">
        <v>25</v>
      </c>
      <c r="R1692" s="1">
        <v>5</v>
      </c>
      <c r="S1692" s="1">
        <v>2</v>
      </c>
      <c r="T1692" s="1">
        <v>2</v>
      </c>
      <c r="AG1692" s="7">
        <f>IF(Q1692&gt;0,RANK(Q1692,(N1692:P1692,Q1692:AE1692)),0)</f>
        <v>4</v>
      </c>
      <c r="AH1692" s="7">
        <f>IF(R1692&gt;0,RANK(R1692,(N1692:P1692,Q1692:AE1692)),0)</f>
        <v>5</v>
      </c>
      <c r="AI1692" s="7">
        <f>IF(T1692&gt;0,RANK(T1692,(N1692:P1692,Q1692:AE1692)),0)</f>
        <v>6</v>
      </c>
      <c r="AJ1692" s="7">
        <f>IF(S1692&gt;0,RANK(S1692,(N1692:P1692,Q1692:AE1692)),0)</f>
        <v>6</v>
      </c>
      <c r="AK1692" s="2">
        <f t="shared" si="702"/>
        <v>2.6737967914438502E-2</v>
      </c>
      <c r="AL1692" s="2">
        <f t="shared" si="703"/>
        <v>5.3475935828877002E-3</v>
      </c>
      <c r="AM1692" s="2">
        <f t="shared" si="704"/>
        <v>2.1390374331550803E-3</v>
      </c>
      <c r="AN1692" s="2">
        <f t="shared" si="705"/>
        <v>2.1390374331550803E-3</v>
      </c>
      <c r="AP1692" t="s">
        <v>2217</v>
      </c>
      <c r="AQ1692" t="s">
        <v>3359</v>
      </c>
      <c r="AT1692" s="93" t="s">
        <v>856</v>
      </c>
      <c r="AU1692" s="92" t="s">
        <v>200</v>
      </c>
      <c r="AV1692" s="83" t="str">
        <f t="shared" si="706"/>
        <v>30059</v>
      </c>
      <c r="AX1692" s="7" t="s">
        <v>3753</v>
      </c>
    </row>
    <row r="1693" spans="1:50" hidden="1" outlineLevel="1">
      <c r="A1693" t="s">
        <v>2082</v>
      </c>
      <c r="B1693" t="s">
        <v>3359</v>
      </c>
      <c r="C1693" s="1">
        <f t="shared" si="695"/>
        <v>1639</v>
      </c>
      <c r="D1693" s="7">
        <f>RANK(N1693,(N1693:P1693,Q1693:AE1693))</f>
        <v>2</v>
      </c>
      <c r="E1693" s="7">
        <f>RANK(O1693,(N1693:P1693,Q1693:AE1693))</f>
        <v>1</v>
      </c>
      <c r="F1693" s="7">
        <f>IF(P1693&gt;0,RANK(P1693,(N1693:P1693,Q1693:AE1693)),0)</f>
        <v>3</v>
      </c>
      <c r="G1693" s="1">
        <f t="shared" si="696"/>
        <v>696</v>
      </c>
      <c r="H1693" s="2">
        <f t="shared" si="697"/>
        <v>0.4246491763270287</v>
      </c>
      <c r="I1693" s="2"/>
      <c r="J1693" s="2">
        <f t="shared" si="698"/>
        <v>0.23306894447834045</v>
      </c>
      <c r="K1693" s="2">
        <f t="shared" si="699"/>
        <v>0.65771812080536918</v>
      </c>
      <c r="L1693" s="2">
        <f t="shared" si="700"/>
        <v>7.7486272117144595E-2</v>
      </c>
      <c r="M1693" s="2">
        <f t="shared" si="701"/>
        <v>3.172666259914575E-2</v>
      </c>
      <c r="N1693" s="1">
        <v>382</v>
      </c>
      <c r="O1693" s="1">
        <v>1078</v>
      </c>
      <c r="P1693" s="1">
        <v>127</v>
      </c>
      <c r="Q1693" s="1">
        <v>35</v>
      </c>
      <c r="R1693" s="1">
        <v>9</v>
      </c>
      <c r="S1693" s="1">
        <v>5</v>
      </c>
      <c r="T1693" s="1">
        <v>3</v>
      </c>
      <c r="AG1693" s="7">
        <f>IF(Q1693&gt;0,RANK(Q1693,(N1693:P1693,Q1693:AE1693)),0)</f>
        <v>4</v>
      </c>
      <c r="AH1693" s="7">
        <f>IF(R1693&gt;0,RANK(R1693,(N1693:P1693,Q1693:AE1693)),0)</f>
        <v>5</v>
      </c>
      <c r="AI1693" s="7">
        <f>IF(T1693&gt;0,RANK(T1693,(N1693:P1693,Q1693:AE1693)),0)</f>
        <v>7</v>
      </c>
      <c r="AJ1693" s="7">
        <f>IF(S1693&gt;0,RANK(S1693,(N1693:P1693,Q1693:AE1693)),0)</f>
        <v>6</v>
      </c>
      <c r="AK1693" s="2">
        <f t="shared" si="702"/>
        <v>2.1354484441732765E-2</v>
      </c>
      <c r="AL1693" s="2">
        <f t="shared" si="703"/>
        <v>5.4911531421598537E-3</v>
      </c>
      <c r="AM1693" s="2">
        <f t="shared" si="704"/>
        <v>1.8303843807199512E-3</v>
      </c>
      <c r="AN1693" s="2">
        <f t="shared" si="705"/>
        <v>3.0506406345332522E-3</v>
      </c>
      <c r="AP1693" t="s">
        <v>2082</v>
      </c>
      <c r="AQ1693" t="s">
        <v>3359</v>
      </c>
      <c r="AT1693" s="93" t="s">
        <v>856</v>
      </c>
      <c r="AU1693" s="92" t="s">
        <v>201</v>
      </c>
      <c r="AV1693" s="83" t="str">
        <f t="shared" si="706"/>
        <v>30061</v>
      </c>
      <c r="AX1693" s="7" t="s">
        <v>3753</v>
      </c>
    </row>
    <row r="1694" spans="1:50" hidden="1" outlineLevel="1">
      <c r="A1694" t="s">
        <v>2721</v>
      </c>
      <c r="B1694" t="s">
        <v>3359</v>
      </c>
      <c r="C1694" s="1">
        <f t="shared" si="695"/>
        <v>46576</v>
      </c>
      <c r="D1694" s="7">
        <f>RANK(N1694,(N1694:P1694,Q1694:AE1694))</f>
        <v>2</v>
      </c>
      <c r="E1694" s="7">
        <f>RANK(O1694,(N1694:P1694,Q1694:AE1694))</f>
        <v>1</v>
      </c>
      <c r="F1694" s="7">
        <f>IF(P1694&gt;0,RANK(P1694,(N1694:P1694,Q1694:AE1694)),0)</f>
        <v>3</v>
      </c>
      <c r="G1694" s="1">
        <f t="shared" si="696"/>
        <v>4233</v>
      </c>
      <c r="H1694" s="2">
        <f t="shared" si="697"/>
        <v>9.0883716935760903E-2</v>
      </c>
      <c r="I1694" s="2"/>
      <c r="J1694" s="2">
        <f t="shared" si="698"/>
        <v>0.37016918584678804</v>
      </c>
      <c r="K1694" s="2">
        <f t="shared" si="699"/>
        <v>0.46105290278254896</v>
      </c>
      <c r="L1694" s="2">
        <f t="shared" si="700"/>
        <v>0.15027052559257986</v>
      </c>
      <c r="M1694" s="2">
        <f t="shared" si="701"/>
        <v>1.8507385778083141E-2</v>
      </c>
      <c r="N1694" s="1">
        <v>17241</v>
      </c>
      <c r="O1694" s="1">
        <v>21474</v>
      </c>
      <c r="P1694" s="1">
        <v>6999</v>
      </c>
      <c r="Q1694" s="1">
        <v>456</v>
      </c>
      <c r="R1694" s="1">
        <v>243</v>
      </c>
      <c r="S1694" s="1">
        <v>100</v>
      </c>
      <c r="T1694" s="1">
        <v>63</v>
      </c>
      <c r="AG1694" s="7">
        <f>IF(Q1694&gt;0,RANK(Q1694,(N1694:P1694,Q1694:AE1694)),0)</f>
        <v>4</v>
      </c>
      <c r="AH1694" s="7">
        <f>IF(R1694&gt;0,RANK(R1694,(N1694:P1694,Q1694:AE1694)),0)</f>
        <v>5</v>
      </c>
      <c r="AI1694" s="7">
        <f>IF(T1694&gt;0,RANK(T1694,(N1694:P1694,Q1694:AE1694)),0)</f>
        <v>7</v>
      </c>
      <c r="AJ1694" s="7">
        <f>IF(S1694&gt;0,RANK(S1694,(N1694:P1694,Q1694:AE1694)),0)</f>
        <v>6</v>
      </c>
      <c r="AK1694" s="2">
        <f t="shared" si="702"/>
        <v>9.7904500171762283E-3</v>
      </c>
      <c r="AL1694" s="2">
        <f t="shared" si="703"/>
        <v>5.2172792854689107E-3</v>
      </c>
      <c r="AM1694" s="2">
        <f t="shared" si="704"/>
        <v>1.3526279628993474E-3</v>
      </c>
      <c r="AN1694" s="2">
        <f t="shared" si="705"/>
        <v>2.1470285125386466E-3</v>
      </c>
      <c r="AP1694" t="s">
        <v>2721</v>
      </c>
      <c r="AQ1694" t="s">
        <v>3359</v>
      </c>
      <c r="AT1694" s="93" t="s">
        <v>856</v>
      </c>
      <c r="AU1694" s="92" t="s">
        <v>202</v>
      </c>
      <c r="AV1694" s="83" t="str">
        <f t="shared" si="706"/>
        <v>30063</v>
      </c>
      <c r="AX1694" s="7" t="s">
        <v>3753</v>
      </c>
    </row>
    <row r="1695" spans="1:50" hidden="1" outlineLevel="1">
      <c r="A1695" t="s">
        <v>515</v>
      </c>
      <c r="B1695" t="s">
        <v>3359</v>
      </c>
      <c r="C1695" s="1">
        <f t="shared" ref="C1695:C1719" si="707">SUM(N1695:AE1695)</f>
        <v>2207</v>
      </c>
      <c r="D1695" s="7">
        <f>RANK(N1695,(N1695:P1695,Q1695:AE1695))</f>
        <v>2</v>
      </c>
      <c r="E1695" s="7">
        <f>RANK(O1695,(N1695:P1695,Q1695:AE1695))</f>
        <v>1</v>
      </c>
      <c r="F1695" s="7">
        <f>IF(P1695&gt;0,RANK(P1695,(N1695:P1695,Q1695:AE1695)),0)</f>
        <v>3</v>
      </c>
      <c r="G1695" s="1">
        <f t="shared" ref="G1695:G1719" si="708">IF(D1695=1,N1695,IF(E1695=1,O1695,P1695))-IF(D1695=2,N1695,IF(E1695=2,O1695,P1695))</f>
        <v>1070</v>
      </c>
      <c r="H1695" s="2">
        <f t="shared" ref="H1695:H1719" si="709">G1695/C1695</f>
        <v>0.48482102401449934</v>
      </c>
      <c r="I1695" s="2"/>
      <c r="J1695" s="2">
        <f t="shared" ref="J1695:J1719" si="710">IF($C1695=0,"-",N1695/$C1695)</f>
        <v>0.23198912550974174</v>
      </c>
      <c r="K1695" s="2">
        <f t="shared" ref="K1695:K1719" si="711">IF($C1695=0,"-",O1695/$C1695)</f>
        <v>0.71681014952424105</v>
      </c>
      <c r="L1695" s="2">
        <f t="shared" ref="L1695:L1719" si="712">IF($C1695=0,"-",P1695/$C1695)</f>
        <v>2.401449932034436E-2</v>
      </c>
      <c r="M1695" s="2">
        <f t="shared" ref="M1695:M1719" si="713">IF(C1695=0,"-",(1-J1695-K1695-L1695))</f>
        <v>2.7186225645672881E-2</v>
      </c>
      <c r="N1695" s="1">
        <v>512</v>
      </c>
      <c r="O1695" s="1">
        <v>1582</v>
      </c>
      <c r="P1695" s="1">
        <v>53</v>
      </c>
      <c r="Q1695" s="1">
        <v>35</v>
      </c>
      <c r="R1695" s="1">
        <v>11</v>
      </c>
      <c r="S1695" s="1">
        <v>8</v>
      </c>
      <c r="T1695" s="1">
        <v>6</v>
      </c>
      <c r="AG1695" s="7">
        <f>IF(Q1695&gt;0,RANK(Q1695,(N1695:P1695,Q1695:AE1695)),0)</f>
        <v>4</v>
      </c>
      <c r="AH1695" s="7">
        <f>IF(R1695&gt;0,RANK(R1695,(N1695:P1695,Q1695:AE1695)),0)</f>
        <v>5</v>
      </c>
      <c r="AI1695" s="7">
        <f>IF(T1695&gt;0,RANK(T1695,(N1695:P1695,Q1695:AE1695)),0)</f>
        <v>7</v>
      </c>
      <c r="AJ1695" s="7">
        <f>IF(S1695&gt;0,RANK(S1695,(N1695:P1695,Q1695:AE1695)),0)</f>
        <v>6</v>
      </c>
      <c r="AK1695" s="2">
        <f t="shared" ref="AK1695:AK1719" si="714">IF($C1695=0,"-",Q1695/$C1695)</f>
        <v>1.58586316266425E-2</v>
      </c>
      <c r="AL1695" s="2">
        <f t="shared" ref="AL1695:AL1719" si="715">IF($C1695=0,"-",R1695/$C1695)</f>
        <v>4.9841413683733571E-3</v>
      </c>
      <c r="AM1695" s="2">
        <f t="shared" ref="AM1695:AM1719" si="716">IF($C1695=0,"-",T1695/$C1695)</f>
        <v>2.7186225645672861E-3</v>
      </c>
      <c r="AN1695" s="2">
        <f t="shared" ref="AN1695:AN1719" si="717">IF($C1695=0,"-",S1695/$C1695)</f>
        <v>3.6248300860897147E-3</v>
      </c>
      <c r="AP1695" t="s">
        <v>515</v>
      </c>
      <c r="AQ1695" t="s">
        <v>3359</v>
      </c>
      <c r="AT1695" s="93" t="s">
        <v>856</v>
      </c>
      <c r="AU1695" s="92" t="s">
        <v>1482</v>
      </c>
      <c r="AV1695" s="83" t="str">
        <f t="shared" ref="AV1695:AV1719" si="718">AT1695&amp;AU1695</f>
        <v>30065</v>
      </c>
      <c r="AX1695" s="7" t="s">
        <v>3753</v>
      </c>
    </row>
    <row r="1696" spans="1:50" hidden="1" outlineLevel="1">
      <c r="A1696" t="s">
        <v>3599</v>
      </c>
      <c r="B1696" t="s">
        <v>3359</v>
      </c>
      <c r="C1696" s="1">
        <f t="shared" si="707"/>
        <v>7406</v>
      </c>
      <c r="D1696" s="7">
        <f>RANK(N1696,(N1696:P1696,Q1696:AE1696))</f>
        <v>2</v>
      </c>
      <c r="E1696" s="7">
        <f>RANK(O1696,(N1696:P1696,Q1696:AE1696))</f>
        <v>1</v>
      </c>
      <c r="F1696" s="7">
        <f>IF(P1696&gt;0,RANK(P1696,(N1696:P1696,Q1696:AE1696)),0)</f>
        <v>3</v>
      </c>
      <c r="G1696" s="1">
        <f t="shared" si="708"/>
        <v>2369</v>
      </c>
      <c r="H1696" s="2">
        <f t="shared" si="709"/>
        <v>0.31987577639751552</v>
      </c>
      <c r="I1696" s="2"/>
      <c r="J1696" s="2">
        <f t="shared" si="710"/>
        <v>0.29084526059951393</v>
      </c>
      <c r="K1696" s="2">
        <f t="shared" si="711"/>
        <v>0.6107210369970294</v>
      </c>
      <c r="L1696" s="2">
        <f t="shared" si="712"/>
        <v>6.7242776127464224E-2</v>
      </c>
      <c r="M1696" s="2">
        <f t="shared" si="713"/>
        <v>3.1190926275992389E-2</v>
      </c>
      <c r="N1696" s="1">
        <v>2154</v>
      </c>
      <c r="O1696" s="1">
        <v>4523</v>
      </c>
      <c r="P1696" s="1">
        <v>498</v>
      </c>
      <c r="Q1696" s="1">
        <v>159</v>
      </c>
      <c r="R1696" s="1">
        <v>32</v>
      </c>
      <c r="S1696" s="1">
        <v>29</v>
      </c>
      <c r="T1696" s="1">
        <v>11</v>
      </c>
      <c r="AG1696" s="7">
        <f>IF(Q1696&gt;0,RANK(Q1696,(N1696:P1696,Q1696:AE1696)),0)</f>
        <v>4</v>
      </c>
      <c r="AH1696" s="7">
        <f>IF(R1696&gt;0,RANK(R1696,(N1696:P1696,Q1696:AE1696)),0)</f>
        <v>5</v>
      </c>
      <c r="AI1696" s="7">
        <f>IF(T1696&gt;0,RANK(T1696,(N1696:P1696,Q1696:AE1696)),0)</f>
        <v>7</v>
      </c>
      <c r="AJ1696" s="7">
        <f>IF(S1696&gt;0,RANK(S1696,(N1696:P1696,Q1696:AE1696)),0)</f>
        <v>6</v>
      </c>
      <c r="AK1696" s="2">
        <f t="shared" si="714"/>
        <v>2.1469079125033756E-2</v>
      </c>
      <c r="AL1696" s="2">
        <f t="shared" si="715"/>
        <v>4.3208209559816363E-3</v>
      </c>
      <c r="AM1696" s="2">
        <f t="shared" si="716"/>
        <v>1.4852822036186875E-3</v>
      </c>
      <c r="AN1696" s="2">
        <f t="shared" si="717"/>
        <v>3.9157439913583584E-3</v>
      </c>
      <c r="AP1696" t="s">
        <v>3599</v>
      </c>
      <c r="AQ1696" t="s">
        <v>3359</v>
      </c>
      <c r="AT1696" s="93" t="s">
        <v>856</v>
      </c>
      <c r="AU1696" s="92" t="s">
        <v>1483</v>
      </c>
      <c r="AV1696" s="83" t="str">
        <f t="shared" si="718"/>
        <v>30067</v>
      </c>
      <c r="AX1696" s="7" t="s">
        <v>3753</v>
      </c>
    </row>
    <row r="1697" spans="1:50" hidden="1" outlineLevel="1">
      <c r="A1697" t="s">
        <v>1863</v>
      </c>
      <c r="B1697" t="s">
        <v>3359</v>
      </c>
      <c r="C1697" s="1">
        <f t="shared" si="707"/>
        <v>306</v>
      </c>
      <c r="D1697" s="7">
        <f>RANK(N1697,(N1697:P1697,Q1697:AE1697))</f>
        <v>2</v>
      </c>
      <c r="E1697" s="7">
        <f>RANK(O1697,(N1697:P1697,Q1697:AE1697))</f>
        <v>1</v>
      </c>
      <c r="F1697" s="7">
        <f>IF(P1697&gt;0,RANK(P1697,(N1697:P1697,Q1697:AE1697)),0)</f>
        <v>4</v>
      </c>
      <c r="G1697" s="1">
        <f t="shared" si="708"/>
        <v>218</v>
      </c>
      <c r="H1697" s="2">
        <f t="shared" si="709"/>
        <v>0.71241830065359479</v>
      </c>
      <c r="I1697" s="2"/>
      <c r="J1697" s="2">
        <f t="shared" si="710"/>
        <v>0.11764705882352941</v>
      </c>
      <c r="K1697" s="2">
        <f t="shared" si="711"/>
        <v>0.83006535947712423</v>
      </c>
      <c r="L1697" s="2">
        <f t="shared" si="712"/>
        <v>1.9607843137254902E-2</v>
      </c>
      <c r="M1697" s="2">
        <f t="shared" si="713"/>
        <v>3.2679738562091429E-2</v>
      </c>
      <c r="N1697" s="1">
        <v>36</v>
      </c>
      <c r="O1697" s="1">
        <v>254</v>
      </c>
      <c r="P1697" s="1">
        <v>6</v>
      </c>
      <c r="Q1697" s="1">
        <v>8</v>
      </c>
      <c r="R1697" s="1">
        <v>2</v>
      </c>
      <c r="S1697" s="1">
        <v>0</v>
      </c>
      <c r="T1697" s="1">
        <v>0</v>
      </c>
      <c r="AG1697" s="7">
        <f>IF(Q1697&gt;0,RANK(Q1697,(N1697:P1697,Q1697:AE1697)),0)</f>
        <v>3</v>
      </c>
      <c r="AH1697" s="7">
        <f>IF(R1697&gt;0,RANK(R1697,(N1697:P1697,Q1697:AE1697)),0)</f>
        <v>5</v>
      </c>
      <c r="AI1697" s="7">
        <f>IF(T1697&gt;0,RANK(T1697,(N1697:P1697,Q1697:AE1697)),0)</f>
        <v>0</v>
      </c>
      <c r="AJ1697" s="7">
        <f>IF(S1697&gt;0,RANK(S1697,(N1697:P1697,Q1697:AE1697)),0)</f>
        <v>0</v>
      </c>
      <c r="AK1697" s="2">
        <f t="shared" si="714"/>
        <v>2.6143790849673203E-2</v>
      </c>
      <c r="AL1697" s="2">
        <f t="shared" si="715"/>
        <v>6.5359477124183009E-3</v>
      </c>
      <c r="AM1697" s="2">
        <f t="shared" si="716"/>
        <v>0</v>
      </c>
      <c r="AN1697" s="2">
        <f t="shared" si="717"/>
        <v>0</v>
      </c>
      <c r="AP1697" t="s">
        <v>1863</v>
      </c>
      <c r="AQ1697" t="s">
        <v>3359</v>
      </c>
      <c r="AT1697" s="93" t="s">
        <v>856</v>
      </c>
      <c r="AU1697" s="92" t="s">
        <v>1484</v>
      </c>
      <c r="AV1697" s="83" t="str">
        <f t="shared" si="718"/>
        <v>30069</v>
      </c>
      <c r="AX1697" s="7" t="s">
        <v>3753</v>
      </c>
    </row>
    <row r="1698" spans="1:50" hidden="1" outlineLevel="1">
      <c r="A1698" t="s">
        <v>3580</v>
      </c>
      <c r="B1698" t="s">
        <v>3359</v>
      </c>
      <c r="C1698" s="1">
        <f t="shared" si="707"/>
        <v>2228</v>
      </c>
      <c r="D1698" s="7">
        <f>RANK(N1698,(N1698:P1698,Q1698:AE1698))</f>
        <v>2</v>
      </c>
      <c r="E1698" s="7">
        <f>RANK(O1698,(N1698:P1698,Q1698:AE1698))</f>
        <v>1</v>
      </c>
      <c r="F1698" s="7">
        <f>IF(P1698&gt;0,RANK(P1698,(N1698:P1698,Q1698:AE1698)),0)</f>
        <v>3</v>
      </c>
      <c r="G1698" s="1">
        <f t="shared" si="708"/>
        <v>1304</v>
      </c>
      <c r="H1698" s="2">
        <f t="shared" si="709"/>
        <v>0.58527827648114905</v>
      </c>
      <c r="I1698" s="2"/>
      <c r="J1698" s="2">
        <f t="shared" si="710"/>
        <v>0.18985637342908437</v>
      </c>
      <c r="K1698" s="2">
        <f t="shared" si="711"/>
        <v>0.7751346499102334</v>
      </c>
      <c r="L1698" s="2">
        <f t="shared" si="712"/>
        <v>1.9748653500897665E-2</v>
      </c>
      <c r="M1698" s="2">
        <f t="shared" si="713"/>
        <v>1.5260323159784591E-2</v>
      </c>
      <c r="N1698" s="1">
        <v>423</v>
      </c>
      <c r="O1698" s="1">
        <v>1727</v>
      </c>
      <c r="P1698" s="1">
        <v>44</v>
      </c>
      <c r="Q1698" s="1">
        <v>20</v>
      </c>
      <c r="R1698" s="1">
        <v>7</v>
      </c>
      <c r="S1698" s="1">
        <v>3</v>
      </c>
      <c r="T1698" s="1">
        <v>4</v>
      </c>
      <c r="AG1698" s="7">
        <f>IF(Q1698&gt;0,RANK(Q1698,(N1698:P1698,Q1698:AE1698)),0)</f>
        <v>4</v>
      </c>
      <c r="AH1698" s="7">
        <f>IF(R1698&gt;0,RANK(R1698,(N1698:P1698,Q1698:AE1698)),0)</f>
        <v>5</v>
      </c>
      <c r="AI1698" s="7">
        <f>IF(T1698&gt;0,RANK(T1698,(N1698:P1698,Q1698:AE1698)),0)</f>
        <v>6</v>
      </c>
      <c r="AJ1698" s="7">
        <f>IF(S1698&gt;0,RANK(S1698,(N1698:P1698,Q1698:AE1698)),0)</f>
        <v>7</v>
      </c>
      <c r="AK1698" s="2">
        <f t="shared" si="714"/>
        <v>8.9766606822262122E-3</v>
      </c>
      <c r="AL1698" s="2">
        <f t="shared" si="715"/>
        <v>3.1418312387791743E-3</v>
      </c>
      <c r="AM1698" s="2">
        <f t="shared" si="716"/>
        <v>1.7953321364452424E-3</v>
      </c>
      <c r="AN1698" s="2">
        <f t="shared" si="717"/>
        <v>1.3464991023339318E-3</v>
      </c>
      <c r="AP1698" t="s">
        <v>3580</v>
      </c>
      <c r="AQ1698" t="s">
        <v>3359</v>
      </c>
      <c r="AT1698" s="93" t="s">
        <v>856</v>
      </c>
      <c r="AU1698" s="92" t="s">
        <v>661</v>
      </c>
      <c r="AV1698" s="83" t="str">
        <f t="shared" si="718"/>
        <v>30071</v>
      </c>
      <c r="AX1698" s="7" t="s">
        <v>3753</v>
      </c>
    </row>
    <row r="1699" spans="1:50" hidden="1" outlineLevel="1">
      <c r="A1699" t="s">
        <v>890</v>
      </c>
      <c r="B1699" t="s">
        <v>3359</v>
      </c>
      <c r="C1699" s="1">
        <f t="shared" si="707"/>
        <v>2896</v>
      </c>
      <c r="D1699" s="7">
        <f>RANK(N1699,(N1699:P1699,Q1699:AE1699))</f>
        <v>2</v>
      </c>
      <c r="E1699" s="7">
        <f>RANK(O1699,(N1699:P1699,Q1699:AE1699))</f>
        <v>1</v>
      </c>
      <c r="F1699" s="7">
        <f>IF(P1699&gt;0,RANK(P1699,(N1699:P1699,Q1699:AE1699)),0)</f>
        <v>3</v>
      </c>
      <c r="G1699" s="1">
        <f t="shared" si="708"/>
        <v>1156</v>
      </c>
      <c r="H1699" s="2">
        <f t="shared" si="709"/>
        <v>0.39917127071823205</v>
      </c>
      <c r="I1699" s="2"/>
      <c r="J1699" s="2">
        <f t="shared" si="710"/>
        <v>0.27348066298342544</v>
      </c>
      <c r="K1699" s="2">
        <f t="shared" si="711"/>
        <v>0.67265193370165743</v>
      </c>
      <c r="L1699" s="2">
        <f t="shared" si="712"/>
        <v>3.3149171270718231E-2</v>
      </c>
      <c r="M1699" s="2">
        <f t="shared" si="713"/>
        <v>2.0718232044198898E-2</v>
      </c>
      <c r="N1699" s="1">
        <v>792</v>
      </c>
      <c r="O1699" s="1">
        <v>1948</v>
      </c>
      <c r="P1699" s="1">
        <v>96</v>
      </c>
      <c r="Q1699" s="1">
        <v>45</v>
      </c>
      <c r="R1699" s="1">
        <v>9</v>
      </c>
      <c r="S1699" s="1">
        <v>4</v>
      </c>
      <c r="T1699" s="1">
        <v>2</v>
      </c>
      <c r="AG1699" s="7">
        <f>IF(Q1699&gt;0,RANK(Q1699,(N1699:P1699,Q1699:AE1699)),0)</f>
        <v>4</v>
      </c>
      <c r="AH1699" s="7">
        <f>IF(R1699&gt;0,RANK(R1699,(N1699:P1699,Q1699:AE1699)),0)</f>
        <v>5</v>
      </c>
      <c r="AI1699" s="7">
        <f>IF(T1699&gt;0,RANK(T1699,(N1699:P1699,Q1699:AE1699)),0)</f>
        <v>7</v>
      </c>
      <c r="AJ1699" s="7">
        <f>IF(S1699&gt;0,RANK(S1699,(N1699:P1699,Q1699:AE1699)),0)</f>
        <v>6</v>
      </c>
      <c r="AK1699" s="2">
        <f t="shared" si="714"/>
        <v>1.5538674033149171E-2</v>
      </c>
      <c r="AL1699" s="2">
        <f t="shared" si="715"/>
        <v>3.1077348066298341E-3</v>
      </c>
      <c r="AM1699" s="2">
        <f t="shared" si="716"/>
        <v>6.9060773480662981E-4</v>
      </c>
      <c r="AN1699" s="2">
        <f t="shared" si="717"/>
        <v>1.3812154696132596E-3</v>
      </c>
      <c r="AP1699" t="s">
        <v>890</v>
      </c>
      <c r="AQ1699" t="s">
        <v>3359</v>
      </c>
      <c r="AT1699" s="93" t="s">
        <v>856</v>
      </c>
      <c r="AU1699" s="92" t="s">
        <v>662</v>
      </c>
      <c r="AV1699" s="83" t="str">
        <f t="shared" si="718"/>
        <v>30073</v>
      </c>
      <c r="AX1699" s="7" t="s">
        <v>3753</v>
      </c>
    </row>
    <row r="1700" spans="1:50" hidden="1" outlineLevel="1">
      <c r="A1700" t="s">
        <v>891</v>
      </c>
      <c r="B1700" t="s">
        <v>3359</v>
      </c>
      <c r="C1700" s="1">
        <f t="shared" si="707"/>
        <v>1008</v>
      </c>
      <c r="D1700" s="7">
        <f>RANK(N1700,(N1700:P1700,Q1700:AE1700))</f>
        <v>2</v>
      </c>
      <c r="E1700" s="7">
        <f>RANK(O1700,(N1700:P1700,Q1700:AE1700))</f>
        <v>1</v>
      </c>
      <c r="F1700" s="7">
        <f>IF(P1700&gt;0,RANK(P1700,(N1700:P1700,Q1700:AE1700)),0)</f>
        <v>3</v>
      </c>
      <c r="G1700" s="1">
        <f t="shared" si="708"/>
        <v>745</v>
      </c>
      <c r="H1700" s="2">
        <f t="shared" si="709"/>
        <v>0.73908730158730163</v>
      </c>
      <c r="I1700" s="2"/>
      <c r="J1700" s="2">
        <f t="shared" si="710"/>
        <v>0.11408730158730158</v>
      </c>
      <c r="K1700" s="2">
        <f t="shared" si="711"/>
        <v>0.85317460317460314</v>
      </c>
      <c r="L1700" s="2">
        <f t="shared" si="712"/>
        <v>2.0833333333333332E-2</v>
      </c>
      <c r="M1700" s="2">
        <f t="shared" si="713"/>
        <v>1.1904761904761901E-2</v>
      </c>
      <c r="N1700" s="1">
        <v>115</v>
      </c>
      <c r="O1700" s="1">
        <v>860</v>
      </c>
      <c r="P1700" s="1">
        <v>21</v>
      </c>
      <c r="Q1700" s="1">
        <v>12</v>
      </c>
      <c r="R1700" s="1">
        <v>0</v>
      </c>
      <c r="S1700" s="1">
        <v>0</v>
      </c>
      <c r="T1700" s="1">
        <v>0</v>
      </c>
      <c r="AG1700" s="7">
        <f>IF(Q1700&gt;0,RANK(Q1700,(N1700:P1700,Q1700:AE1700)),0)</f>
        <v>4</v>
      </c>
      <c r="AH1700" s="7">
        <f>IF(R1700&gt;0,RANK(R1700,(N1700:P1700,Q1700:AE1700)),0)</f>
        <v>0</v>
      </c>
      <c r="AI1700" s="7">
        <f>IF(T1700&gt;0,RANK(T1700,(N1700:P1700,Q1700:AE1700)),0)</f>
        <v>0</v>
      </c>
      <c r="AJ1700" s="7">
        <f>IF(S1700&gt;0,RANK(S1700,(N1700:P1700,Q1700:AE1700)),0)</f>
        <v>0</v>
      </c>
      <c r="AK1700" s="2">
        <f t="shared" si="714"/>
        <v>1.1904761904761904E-2</v>
      </c>
      <c r="AL1700" s="2">
        <f t="shared" si="715"/>
        <v>0</v>
      </c>
      <c r="AM1700" s="2">
        <f t="shared" si="716"/>
        <v>0</v>
      </c>
      <c r="AN1700" s="2">
        <f t="shared" si="717"/>
        <v>0</v>
      </c>
      <c r="AP1700" t="s">
        <v>891</v>
      </c>
      <c r="AQ1700" t="s">
        <v>3359</v>
      </c>
      <c r="AT1700" s="93" t="s">
        <v>856</v>
      </c>
      <c r="AU1700" s="92" t="s">
        <v>663</v>
      </c>
      <c r="AV1700" s="83" t="str">
        <f t="shared" si="718"/>
        <v>30075</v>
      </c>
      <c r="AX1700" s="7" t="s">
        <v>3753</v>
      </c>
    </row>
    <row r="1701" spans="1:50" hidden="1" outlineLevel="1">
      <c r="A1701" t="s">
        <v>2426</v>
      </c>
      <c r="B1701" t="s">
        <v>3359</v>
      </c>
      <c r="C1701" s="1">
        <f t="shared" si="707"/>
        <v>2832</v>
      </c>
      <c r="D1701" s="7">
        <f>RANK(N1701,(N1701:P1701,Q1701:AE1701))</f>
        <v>2</v>
      </c>
      <c r="E1701" s="7">
        <f>RANK(O1701,(N1701:P1701,Q1701:AE1701))</f>
        <v>1</v>
      </c>
      <c r="F1701" s="7">
        <f>IF(P1701&gt;0,RANK(P1701,(N1701:P1701,Q1701:AE1701)),0)</f>
        <v>3</v>
      </c>
      <c r="G1701" s="1">
        <f t="shared" si="708"/>
        <v>1333</v>
      </c>
      <c r="H1701" s="2">
        <f t="shared" si="709"/>
        <v>0.47069209039548021</v>
      </c>
      <c r="I1701" s="2"/>
      <c r="J1701" s="2">
        <f t="shared" si="710"/>
        <v>0.22528248587570621</v>
      </c>
      <c r="K1701" s="2">
        <f t="shared" si="711"/>
        <v>0.69597457627118642</v>
      </c>
      <c r="L1701" s="2">
        <f t="shared" si="712"/>
        <v>4.5550847457627115E-2</v>
      </c>
      <c r="M1701" s="2">
        <f t="shared" si="713"/>
        <v>3.319209039548026E-2</v>
      </c>
      <c r="N1701" s="1">
        <v>638</v>
      </c>
      <c r="O1701" s="1">
        <v>1971</v>
      </c>
      <c r="P1701" s="1">
        <v>129</v>
      </c>
      <c r="Q1701" s="1">
        <v>59</v>
      </c>
      <c r="R1701" s="1">
        <v>14</v>
      </c>
      <c r="S1701" s="1">
        <v>10</v>
      </c>
      <c r="T1701" s="1">
        <v>11</v>
      </c>
      <c r="AG1701" s="7">
        <f>IF(Q1701&gt;0,RANK(Q1701,(N1701:P1701,Q1701:AE1701)),0)</f>
        <v>4</v>
      </c>
      <c r="AH1701" s="7">
        <f>IF(R1701&gt;0,RANK(R1701,(N1701:P1701,Q1701:AE1701)),0)</f>
        <v>5</v>
      </c>
      <c r="AI1701" s="7">
        <f>IF(T1701&gt;0,RANK(T1701,(N1701:P1701,Q1701:AE1701)),0)</f>
        <v>6</v>
      </c>
      <c r="AJ1701" s="7">
        <f>IF(S1701&gt;0,RANK(S1701,(N1701:P1701,Q1701:AE1701)),0)</f>
        <v>7</v>
      </c>
      <c r="AK1701" s="2">
        <f t="shared" si="714"/>
        <v>2.0833333333333332E-2</v>
      </c>
      <c r="AL1701" s="2">
        <f t="shared" si="715"/>
        <v>4.9435028248587575E-3</v>
      </c>
      <c r="AM1701" s="2">
        <f t="shared" si="716"/>
        <v>3.8841807909604522E-3</v>
      </c>
      <c r="AN1701" s="2">
        <f t="shared" si="717"/>
        <v>3.5310734463276836E-3</v>
      </c>
      <c r="AP1701" t="s">
        <v>2426</v>
      </c>
      <c r="AQ1701" t="s">
        <v>3359</v>
      </c>
      <c r="AT1701" s="93" t="s">
        <v>856</v>
      </c>
      <c r="AU1701" s="92" t="s">
        <v>664</v>
      </c>
      <c r="AV1701" s="83" t="str">
        <f t="shared" si="718"/>
        <v>30077</v>
      </c>
      <c r="AX1701" s="7" t="s">
        <v>3753</v>
      </c>
    </row>
    <row r="1702" spans="1:50" hidden="1" outlineLevel="1">
      <c r="A1702" t="s">
        <v>1168</v>
      </c>
      <c r="B1702" t="s">
        <v>3359</v>
      </c>
      <c r="C1702" s="1">
        <f t="shared" si="707"/>
        <v>746</v>
      </c>
      <c r="D1702" s="7">
        <f>RANK(N1702,(N1702:P1702,Q1702:AE1702))</f>
        <v>2</v>
      </c>
      <c r="E1702" s="7">
        <f>RANK(O1702,(N1702:P1702,Q1702:AE1702))</f>
        <v>1</v>
      </c>
      <c r="F1702" s="7">
        <f>IF(P1702&gt;0,RANK(P1702,(N1702:P1702,Q1702:AE1702)),0)</f>
        <v>3</v>
      </c>
      <c r="G1702" s="1">
        <f t="shared" si="708"/>
        <v>377</v>
      </c>
      <c r="H1702" s="2">
        <f t="shared" si="709"/>
        <v>0.50536193029490617</v>
      </c>
      <c r="I1702" s="2"/>
      <c r="J1702" s="2">
        <f t="shared" si="710"/>
        <v>0.21983914209115282</v>
      </c>
      <c r="K1702" s="2">
        <f t="shared" si="711"/>
        <v>0.72520107238605902</v>
      </c>
      <c r="L1702" s="2">
        <f t="shared" si="712"/>
        <v>3.2171581769436998E-2</v>
      </c>
      <c r="M1702" s="2">
        <f t="shared" si="713"/>
        <v>2.2788203753351131E-2</v>
      </c>
      <c r="N1702" s="1">
        <v>164</v>
      </c>
      <c r="O1702" s="1">
        <v>541</v>
      </c>
      <c r="P1702" s="1">
        <v>24</v>
      </c>
      <c r="Q1702" s="1">
        <v>12</v>
      </c>
      <c r="R1702" s="1">
        <v>4</v>
      </c>
      <c r="S1702" s="1">
        <v>1</v>
      </c>
      <c r="T1702" s="1">
        <v>0</v>
      </c>
      <c r="AG1702" s="7">
        <f>IF(Q1702&gt;0,RANK(Q1702,(N1702:P1702,Q1702:AE1702)),0)</f>
        <v>4</v>
      </c>
      <c r="AH1702" s="7">
        <f>IF(R1702&gt;0,RANK(R1702,(N1702:P1702,Q1702:AE1702)),0)</f>
        <v>5</v>
      </c>
      <c r="AI1702" s="7">
        <f>IF(T1702&gt;0,RANK(T1702,(N1702:P1702,Q1702:AE1702)),0)</f>
        <v>0</v>
      </c>
      <c r="AJ1702" s="7">
        <f>IF(S1702&gt;0,RANK(S1702,(N1702:P1702,Q1702:AE1702)),0)</f>
        <v>6</v>
      </c>
      <c r="AK1702" s="2">
        <f t="shared" si="714"/>
        <v>1.6085790884718499E-2</v>
      </c>
      <c r="AL1702" s="2">
        <f t="shared" si="715"/>
        <v>5.3619302949061663E-3</v>
      </c>
      <c r="AM1702" s="2">
        <f t="shared" si="716"/>
        <v>0</v>
      </c>
      <c r="AN1702" s="2">
        <f t="shared" si="717"/>
        <v>1.3404825737265416E-3</v>
      </c>
      <c r="AP1702" t="s">
        <v>1168</v>
      </c>
      <c r="AQ1702" t="s">
        <v>3359</v>
      </c>
      <c r="AT1702" s="93" t="s">
        <v>856</v>
      </c>
      <c r="AU1702" s="92" t="s">
        <v>665</v>
      </c>
      <c r="AV1702" s="83" t="str">
        <f t="shared" si="718"/>
        <v>30079</v>
      </c>
      <c r="AX1702" s="7" t="s">
        <v>3753</v>
      </c>
    </row>
    <row r="1703" spans="1:50" hidden="1" outlineLevel="1">
      <c r="A1703" t="s">
        <v>2207</v>
      </c>
      <c r="B1703" t="s">
        <v>3359</v>
      </c>
      <c r="C1703" s="1">
        <f t="shared" si="707"/>
        <v>17238</v>
      </c>
      <c r="D1703" s="7">
        <f>RANK(N1703,(N1703:P1703,Q1703:AE1703))</f>
        <v>2</v>
      </c>
      <c r="E1703" s="7">
        <f>RANK(O1703,(N1703:P1703,Q1703:AE1703))</f>
        <v>1</v>
      </c>
      <c r="F1703" s="7">
        <f>IF(P1703&gt;0,RANK(P1703,(N1703:P1703,Q1703:AE1703)),0)</f>
        <v>3</v>
      </c>
      <c r="G1703" s="1">
        <f t="shared" si="708"/>
        <v>6790</v>
      </c>
      <c r="H1703" s="2">
        <f t="shared" si="709"/>
        <v>0.39389720385195498</v>
      </c>
      <c r="I1703" s="2"/>
      <c r="J1703" s="2">
        <f t="shared" si="710"/>
        <v>0.25820860888734193</v>
      </c>
      <c r="K1703" s="2">
        <f t="shared" si="711"/>
        <v>0.65210581273929691</v>
      </c>
      <c r="L1703" s="2">
        <f t="shared" si="712"/>
        <v>6.543682561782109E-2</v>
      </c>
      <c r="M1703" s="2">
        <f t="shared" si="713"/>
        <v>2.4248752755540129E-2</v>
      </c>
      <c r="N1703" s="1">
        <v>4451</v>
      </c>
      <c r="O1703" s="1">
        <v>11241</v>
      </c>
      <c r="P1703" s="1">
        <v>1128</v>
      </c>
      <c r="Q1703" s="1">
        <v>262</v>
      </c>
      <c r="R1703" s="1">
        <v>71</v>
      </c>
      <c r="S1703" s="1">
        <v>60</v>
      </c>
      <c r="T1703" s="1">
        <v>25</v>
      </c>
      <c r="AG1703" s="7">
        <f>IF(Q1703&gt;0,RANK(Q1703,(N1703:P1703,Q1703:AE1703)),0)</f>
        <v>4</v>
      </c>
      <c r="AH1703" s="7">
        <f>IF(R1703&gt;0,RANK(R1703,(N1703:P1703,Q1703:AE1703)),0)</f>
        <v>5</v>
      </c>
      <c r="AI1703" s="7">
        <f>IF(T1703&gt;0,RANK(T1703,(N1703:P1703,Q1703:AE1703)),0)</f>
        <v>7</v>
      </c>
      <c r="AJ1703" s="7">
        <f>IF(S1703&gt;0,RANK(S1703,(N1703:P1703,Q1703:AE1703)),0)</f>
        <v>6</v>
      </c>
      <c r="AK1703" s="2">
        <f t="shared" si="714"/>
        <v>1.5198978999883978E-2</v>
      </c>
      <c r="AL1703" s="2">
        <f t="shared" si="715"/>
        <v>4.1188072862281006E-3</v>
      </c>
      <c r="AM1703" s="2">
        <f t="shared" si="716"/>
        <v>1.4502842557141201E-3</v>
      </c>
      <c r="AN1703" s="2">
        <f t="shared" si="717"/>
        <v>3.4806822137138879E-3</v>
      </c>
      <c r="AP1703" t="s">
        <v>2207</v>
      </c>
      <c r="AQ1703" t="s">
        <v>3359</v>
      </c>
      <c r="AT1703" s="93" t="s">
        <v>856</v>
      </c>
      <c r="AU1703" s="92" t="s">
        <v>666</v>
      </c>
      <c r="AV1703" s="83" t="str">
        <f t="shared" si="718"/>
        <v>30081</v>
      </c>
      <c r="AX1703" s="7" t="s">
        <v>3753</v>
      </c>
    </row>
    <row r="1704" spans="1:50" hidden="1" outlineLevel="1">
      <c r="A1704" t="s">
        <v>1712</v>
      </c>
      <c r="B1704" t="s">
        <v>3359</v>
      </c>
      <c r="C1704" s="1">
        <f t="shared" si="707"/>
        <v>4033</v>
      </c>
      <c r="D1704" s="7">
        <f>RANK(N1704,(N1704:P1704,Q1704:AE1704))</f>
        <v>2</v>
      </c>
      <c r="E1704" s="7">
        <f>RANK(O1704,(N1704:P1704,Q1704:AE1704))</f>
        <v>1</v>
      </c>
      <c r="F1704" s="7">
        <f>IF(P1704&gt;0,RANK(P1704,(N1704:P1704,Q1704:AE1704)),0)</f>
        <v>3</v>
      </c>
      <c r="G1704" s="1">
        <f t="shared" si="708"/>
        <v>1840</v>
      </c>
      <c r="H1704" s="2">
        <f t="shared" si="709"/>
        <v>0.45623605256632782</v>
      </c>
      <c r="I1704" s="2"/>
      <c r="J1704" s="2">
        <f t="shared" si="710"/>
        <v>0.25241755516984876</v>
      </c>
      <c r="K1704" s="2">
        <f t="shared" si="711"/>
        <v>0.70865360773617658</v>
      </c>
      <c r="L1704" s="2">
        <f t="shared" si="712"/>
        <v>1.9588395735184727E-2</v>
      </c>
      <c r="M1704" s="2">
        <f t="shared" si="713"/>
        <v>1.9340441358789928E-2</v>
      </c>
      <c r="N1704" s="1">
        <v>1018</v>
      </c>
      <c r="O1704" s="1">
        <v>2858</v>
      </c>
      <c r="P1704" s="1">
        <v>79</v>
      </c>
      <c r="Q1704" s="1">
        <v>54</v>
      </c>
      <c r="R1704" s="1">
        <v>11</v>
      </c>
      <c r="S1704" s="1">
        <v>5</v>
      </c>
      <c r="T1704" s="1">
        <v>8</v>
      </c>
      <c r="AG1704" s="7">
        <f>IF(Q1704&gt;0,RANK(Q1704,(N1704:P1704,Q1704:AE1704)),0)</f>
        <v>4</v>
      </c>
      <c r="AH1704" s="7">
        <f>IF(R1704&gt;0,RANK(R1704,(N1704:P1704,Q1704:AE1704)),0)</f>
        <v>5</v>
      </c>
      <c r="AI1704" s="7">
        <f>IF(T1704&gt;0,RANK(T1704,(N1704:P1704,Q1704:AE1704)),0)</f>
        <v>6</v>
      </c>
      <c r="AJ1704" s="7">
        <f>IF(S1704&gt;0,RANK(S1704,(N1704:P1704,Q1704:AE1704)),0)</f>
        <v>7</v>
      </c>
      <c r="AK1704" s="2">
        <f t="shared" si="714"/>
        <v>1.3389536325316143E-2</v>
      </c>
      <c r="AL1704" s="2">
        <f t="shared" si="715"/>
        <v>2.7274981403421772E-3</v>
      </c>
      <c r="AM1704" s="2">
        <f t="shared" si="716"/>
        <v>1.983635011157947E-3</v>
      </c>
      <c r="AN1704" s="2">
        <f t="shared" si="717"/>
        <v>1.2397718819737169E-3</v>
      </c>
      <c r="AP1704" t="s">
        <v>1712</v>
      </c>
      <c r="AQ1704" t="s">
        <v>3359</v>
      </c>
      <c r="AT1704" s="93" t="s">
        <v>856</v>
      </c>
      <c r="AU1704" s="92" t="s">
        <v>667</v>
      </c>
      <c r="AV1704" s="83" t="str">
        <f t="shared" si="718"/>
        <v>30083</v>
      </c>
      <c r="AX1704" s="7" t="s">
        <v>3753</v>
      </c>
    </row>
    <row r="1705" spans="1:50" hidden="1" outlineLevel="1">
      <c r="A1705" t="s">
        <v>2183</v>
      </c>
      <c r="B1705" t="s">
        <v>3359</v>
      </c>
      <c r="C1705" s="1">
        <f t="shared" si="707"/>
        <v>3813</v>
      </c>
      <c r="D1705" s="7">
        <f>RANK(N1705,(N1705:P1705,Q1705:AE1705))</f>
        <v>1</v>
      </c>
      <c r="E1705" s="7">
        <f>RANK(O1705,(N1705:P1705,Q1705:AE1705))</f>
        <v>2</v>
      </c>
      <c r="F1705" s="7">
        <f>IF(P1705&gt;0,RANK(P1705,(N1705:P1705,Q1705:AE1705)),0)</f>
        <v>3</v>
      </c>
      <c r="G1705" s="1">
        <f t="shared" si="708"/>
        <v>454</v>
      </c>
      <c r="H1705" s="2">
        <f t="shared" si="709"/>
        <v>0.11906635195384212</v>
      </c>
      <c r="I1705" s="2"/>
      <c r="J1705" s="2">
        <f t="shared" si="710"/>
        <v>0.53999475478625758</v>
      </c>
      <c r="K1705" s="2">
        <f t="shared" si="711"/>
        <v>0.42092840283241539</v>
      </c>
      <c r="L1705" s="2">
        <f t="shared" si="712"/>
        <v>2.4914765276685024E-2</v>
      </c>
      <c r="M1705" s="2">
        <f t="shared" si="713"/>
        <v>1.4162077104642002E-2</v>
      </c>
      <c r="N1705" s="1">
        <v>2059</v>
      </c>
      <c r="O1705" s="1">
        <v>1605</v>
      </c>
      <c r="P1705" s="1">
        <v>95</v>
      </c>
      <c r="Q1705" s="1">
        <v>44</v>
      </c>
      <c r="R1705" s="1">
        <v>5</v>
      </c>
      <c r="S1705" s="1">
        <v>4</v>
      </c>
      <c r="T1705" s="1">
        <v>1</v>
      </c>
      <c r="AG1705" s="7">
        <f>IF(Q1705&gt;0,RANK(Q1705,(N1705:P1705,Q1705:AE1705)),0)</f>
        <v>4</v>
      </c>
      <c r="AH1705" s="7">
        <f>IF(R1705&gt;0,RANK(R1705,(N1705:P1705,Q1705:AE1705)),0)</f>
        <v>5</v>
      </c>
      <c r="AI1705" s="7">
        <f>IF(T1705&gt;0,RANK(T1705,(N1705:P1705,Q1705:AE1705)),0)</f>
        <v>7</v>
      </c>
      <c r="AJ1705" s="7">
        <f>IF(S1705&gt;0,RANK(S1705,(N1705:P1705,Q1705:AE1705)),0)</f>
        <v>6</v>
      </c>
      <c r="AK1705" s="2">
        <f t="shared" si="714"/>
        <v>1.1539470233412012E-2</v>
      </c>
      <c r="AL1705" s="2">
        <f t="shared" si="715"/>
        <v>1.3113034356150013E-3</v>
      </c>
      <c r="AM1705" s="2">
        <f t="shared" si="716"/>
        <v>2.6226068712300026E-4</v>
      </c>
      <c r="AN1705" s="2">
        <f t="shared" si="717"/>
        <v>1.049042748492001E-3</v>
      </c>
      <c r="AP1705" t="s">
        <v>2183</v>
      </c>
      <c r="AQ1705" t="s">
        <v>3359</v>
      </c>
      <c r="AT1705" s="93" t="s">
        <v>856</v>
      </c>
      <c r="AU1705" s="92" t="s">
        <v>668</v>
      </c>
      <c r="AV1705" s="83" t="str">
        <f t="shared" si="718"/>
        <v>30085</v>
      </c>
      <c r="AX1705" s="7" t="s">
        <v>3753</v>
      </c>
    </row>
    <row r="1706" spans="1:50" hidden="1" outlineLevel="1">
      <c r="A1706" t="s">
        <v>2184</v>
      </c>
      <c r="B1706" t="s">
        <v>3359</v>
      </c>
      <c r="C1706" s="1">
        <f t="shared" si="707"/>
        <v>3423</v>
      </c>
      <c r="D1706" s="7">
        <f>RANK(N1706,(N1706:P1706,Q1706:AE1706))</f>
        <v>2</v>
      </c>
      <c r="E1706" s="7">
        <f>RANK(O1706,(N1706:P1706,Q1706:AE1706))</f>
        <v>1</v>
      </c>
      <c r="F1706" s="7">
        <f>IF(P1706&gt;0,RANK(P1706,(N1706:P1706,Q1706:AE1706)),0)</f>
        <v>3</v>
      </c>
      <c r="G1706" s="1">
        <f t="shared" si="708"/>
        <v>432</v>
      </c>
      <c r="H1706" s="2">
        <f t="shared" si="709"/>
        <v>0.12620508326029797</v>
      </c>
      <c r="I1706" s="2"/>
      <c r="J1706" s="2">
        <f t="shared" si="710"/>
        <v>0.40724510663160968</v>
      </c>
      <c r="K1706" s="2">
        <f t="shared" si="711"/>
        <v>0.53345018989190773</v>
      </c>
      <c r="L1706" s="2">
        <f t="shared" si="712"/>
        <v>3.7978381536663747E-2</v>
      </c>
      <c r="M1706" s="2">
        <f t="shared" si="713"/>
        <v>2.1326321939818899E-2</v>
      </c>
      <c r="N1706" s="1">
        <v>1394</v>
      </c>
      <c r="O1706" s="1">
        <v>1826</v>
      </c>
      <c r="P1706" s="1">
        <v>130</v>
      </c>
      <c r="Q1706" s="1">
        <v>46</v>
      </c>
      <c r="R1706" s="1">
        <v>16</v>
      </c>
      <c r="S1706" s="1">
        <v>6</v>
      </c>
      <c r="T1706" s="1">
        <v>5</v>
      </c>
      <c r="AG1706" s="7">
        <f>IF(Q1706&gt;0,RANK(Q1706,(N1706:P1706,Q1706:AE1706)),0)</f>
        <v>4</v>
      </c>
      <c r="AH1706" s="7">
        <f>IF(R1706&gt;0,RANK(R1706,(N1706:P1706,Q1706:AE1706)),0)</f>
        <v>5</v>
      </c>
      <c r="AI1706" s="7">
        <f>IF(T1706&gt;0,RANK(T1706,(N1706:P1706,Q1706:AE1706)),0)</f>
        <v>7</v>
      </c>
      <c r="AJ1706" s="7">
        <f>IF(S1706&gt;0,RANK(S1706,(N1706:P1706,Q1706:AE1706)),0)</f>
        <v>6</v>
      </c>
      <c r="AK1706" s="2">
        <f t="shared" si="714"/>
        <v>1.3438504236050247E-2</v>
      </c>
      <c r="AL1706" s="2">
        <f t="shared" si="715"/>
        <v>4.6742623429739992E-3</v>
      </c>
      <c r="AM1706" s="2">
        <f t="shared" si="716"/>
        <v>1.4607069821793749E-3</v>
      </c>
      <c r="AN1706" s="2">
        <f t="shared" si="717"/>
        <v>1.7528483786152498E-3</v>
      </c>
      <c r="AP1706" t="s">
        <v>2184</v>
      </c>
      <c r="AQ1706" t="s">
        <v>3359</v>
      </c>
      <c r="AT1706" s="93" t="s">
        <v>856</v>
      </c>
      <c r="AU1706" s="92" t="s">
        <v>91</v>
      </c>
      <c r="AV1706" s="83" t="str">
        <f t="shared" si="718"/>
        <v>30087</v>
      </c>
      <c r="AX1706" s="7" t="s">
        <v>3753</v>
      </c>
    </row>
    <row r="1707" spans="1:50" hidden="1" outlineLevel="1">
      <c r="A1707" t="s">
        <v>2186</v>
      </c>
      <c r="B1707" t="s">
        <v>3359</v>
      </c>
      <c r="C1707" s="1">
        <f t="shared" si="707"/>
        <v>4721</v>
      </c>
      <c r="D1707" s="7">
        <f>RANK(N1707,(N1707:P1707,Q1707:AE1707))</f>
        <v>2</v>
      </c>
      <c r="E1707" s="7">
        <f>RANK(O1707,(N1707:P1707,Q1707:AE1707))</f>
        <v>1</v>
      </c>
      <c r="F1707" s="7">
        <f>IF(P1707&gt;0,RANK(P1707,(N1707:P1707,Q1707:AE1707)),0)</f>
        <v>3</v>
      </c>
      <c r="G1707" s="1">
        <f t="shared" si="708"/>
        <v>1979</v>
      </c>
      <c r="H1707" s="2">
        <f t="shared" si="709"/>
        <v>0.41919084939631435</v>
      </c>
      <c r="I1707" s="2"/>
      <c r="J1707" s="2">
        <f t="shared" si="710"/>
        <v>0.24676975217115019</v>
      </c>
      <c r="K1707" s="2">
        <f t="shared" si="711"/>
        <v>0.66596060156746451</v>
      </c>
      <c r="L1707" s="2">
        <f t="shared" si="712"/>
        <v>6.46049565769964E-2</v>
      </c>
      <c r="M1707" s="2">
        <f t="shared" si="713"/>
        <v>2.2664689684388936E-2</v>
      </c>
      <c r="N1707" s="1">
        <v>1165</v>
      </c>
      <c r="O1707" s="1">
        <v>3144</v>
      </c>
      <c r="P1707" s="1">
        <v>305</v>
      </c>
      <c r="Q1707" s="1">
        <v>63</v>
      </c>
      <c r="R1707" s="1">
        <v>27</v>
      </c>
      <c r="S1707" s="1">
        <v>12</v>
      </c>
      <c r="T1707" s="1">
        <v>5</v>
      </c>
      <c r="AG1707" s="7">
        <f>IF(Q1707&gt;0,RANK(Q1707,(N1707:P1707,Q1707:AE1707)),0)</f>
        <v>4</v>
      </c>
      <c r="AH1707" s="7">
        <f>IF(R1707&gt;0,RANK(R1707,(N1707:P1707,Q1707:AE1707)),0)</f>
        <v>5</v>
      </c>
      <c r="AI1707" s="7">
        <f>IF(T1707&gt;0,RANK(T1707,(N1707:P1707,Q1707:AE1707)),0)</f>
        <v>7</v>
      </c>
      <c r="AJ1707" s="7">
        <f>IF(S1707&gt;0,RANK(S1707,(N1707:P1707,Q1707:AE1707)),0)</f>
        <v>6</v>
      </c>
      <c r="AK1707" s="2">
        <f t="shared" si="714"/>
        <v>1.3344630374920568E-2</v>
      </c>
      <c r="AL1707" s="2">
        <f t="shared" si="715"/>
        <v>5.7191273035373863E-3</v>
      </c>
      <c r="AM1707" s="2">
        <f t="shared" si="716"/>
        <v>1.0590976488032196E-3</v>
      </c>
      <c r="AN1707" s="2">
        <f t="shared" si="717"/>
        <v>2.5418343571277273E-3</v>
      </c>
      <c r="AP1707" t="s">
        <v>2186</v>
      </c>
      <c r="AQ1707" t="s">
        <v>3359</v>
      </c>
      <c r="AT1707" s="93" t="s">
        <v>856</v>
      </c>
      <c r="AU1707" s="92" t="s">
        <v>92</v>
      </c>
      <c r="AV1707" s="83" t="str">
        <f t="shared" si="718"/>
        <v>30089</v>
      </c>
      <c r="AX1707" s="7" t="s">
        <v>3753</v>
      </c>
    </row>
    <row r="1708" spans="1:50" hidden="1" outlineLevel="1">
      <c r="A1708" t="s">
        <v>3362</v>
      </c>
      <c r="B1708" t="s">
        <v>3359</v>
      </c>
      <c r="C1708" s="1">
        <f t="shared" si="707"/>
        <v>1965</v>
      </c>
      <c r="D1708" s="7">
        <f>RANK(N1708,(N1708:P1708,Q1708:AE1708))</f>
        <v>2</v>
      </c>
      <c r="E1708" s="7">
        <f>RANK(O1708,(N1708:P1708,Q1708:AE1708))</f>
        <v>1</v>
      </c>
      <c r="F1708" s="7">
        <f>IF(P1708&gt;0,RANK(P1708,(N1708:P1708,Q1708:AE1708)),0)</f>
        <v>3</v>
      </c>
      <c r="G1708" s="1">
        <f t="shared" si="708"/>
        <v>474</v>
      </c>
      <c r="H1708" s="2">
        <f t="shared" si="709"/>
        <v>0.24122137404580152</v>
      </c>
      <c r="I1708" s="2"/>
      <c r="J1708" s="2">
        <f t="shared" si="710"/>
        <v>0.35725190839694654</v>
      </c>
      <c r="K1708" s="2">
        <f t="shared" si="711"/>
        <v>0.59847328244274811</v>
      </c>
      <c r="L1708" s="2">
        <f t="shared" si="712"/>
        <v>3.1552162849872771E-2</v>
      </c>
      <c r="M1708" s="2">
        <f t="shared" si="713"/>
        <v>1.272264631043258E-2</v>
      </c>
      <c r="N1708" s="1">
        <v>702</v>
      </c>
      <c r="O1708" s="1">
        <v>1176</v>
      </c>
      <c r="P1708" s="1">
        <v>62</v>
      </c>
      <c r="Q1708" s="1">
        <v>17</v>
      </c>
      <c r="R1708" s="1">
        <v>5</v>
      </c>
      <c r="S1708" s="1">
        <v>1</v>
      </c>
      <c r="T1708" s="1">
        <v>2</v>
      </c>
      <c r="AG1708" s="7">
        <f>IF(Q1708&gt;0,RANK(Q1708,(N1708:P1708,Q1708:AE1708)),0)</f>
        <v>4</v>
      </c>
      <c r="AH1708" s="7">
        <f>IF(R1708&gt;0,RANK(R1708,(N1708:P1708,Q1708:AE1708)),0)</f>
        <v>5</v>
      </c>
      <c r="AI1708" s="7">
        <f>IF(T1708&gt;0,RANK(T1708,(N1708:P1708,Q1708:AE1708)),0)</f>
        <v>6</v>
      </c>
      <c r="AJ1708" s="7">
        <f>IF(S1708&gt;0,RANK(S1708,(N1708:P1708,Q1708:AE1708)),0)</f>
        <v>7</v>
      </c>
      <c r="AK1708" s="2">
        <f t="shared" si="714"/>
        <v>8.6513994910941468E-3</v>
      </c>
      <c r="AL1708" s="2">
        <f t="shared" si="715"/>
        <v>2.5445292620865142E-3</v>
      </c>
      <c r="AM1708" s="2">
        <f t="shared" si="716"/>
        <v>1.0178117048346056E-3</v>
      </c>
      <c r="AN1708" s="2">
        <f t="shared" si="717"/>
        <v>5.0890585241730279E-4</v>
      </c>
      <c r="AP1708" t="s">
        <v>3362</v>
      </c>
      <c r="AQ1708" t="s">
        <v>3359</v>
      </c>
      <c r="AT1708" s="93" t="s">
        <v>856</v>
      </c>
      <c r="AU1708" s="92" t="s">
        <v>93</v>
      </c>
      <c r="AV1708" s="83" t="str">
        <f t="shared" si="718"/>
        <v>30091</v>
      </c>
      <c r="AX1708" s="7" t="s">
        <v>3753</v>
      </c>
    </row>
    <row r="1709" spans="1:50" hidden="1" outlineLevel="1">
      <c r="A1709" t="s">
        <v>2325</v>
      </c>
      <c r="B1709" t="s">
        <v>3359</v>
      </c>
      <c r="C1709" s="1">
        <f t="shared" si="707"/>
        <v>16703</v>
      </c>
      <c r="D1709" s="7">
        <f>RANK(N1709,(N1709:P1709,Q1709:AE1709))</f>
        <v>1</v>
      </c>
      <c r="E1709" s="7">
        <f>RANK(O1709,(N1709:P1709,Q1709:AE1709))</f>
        <v>2</v>
      </c>
      <c r="F1709" s="7">
        <f>IF(P1709&gt;0,RANK(P1709,(N1709:P1709,Q1709:AE1709)),0)</f>
        <v>3</v>
      </c>
      <c r="G1709" s="1">
        <f t="shared" si="708"/>
        <v>2668</v>
      </c>
      <c r="H1709" s="2">
        <f t="shared" si="709"/>
        <v>0.15973178470933366</v>
      </c>
      <c r="I1709" s="2"/>
      <c r="J1709" s="2">
        <f t="shared" si="710"/>
        <v>0.53684966772436093</v>
      </c>
      <c r="K1709" s="2">
        <f t="shared" si="711"/>
        <v>0.37711788301502724</v>
      </c>
      <c r="L1709" s="2">
        <f t="shared" si="712"/>
        <v>5.2445668442794705E-2</v>
      </c>
      <c r="M1709" s="2">
        <f t="shared" si="713"/>
        <v>3.3586780817817116E-2</v>
      </c>
      <c r="N1709" s="1">
        <v>8967</v>
      </c>
      <c r="O1709" s="1">
        <v>6299</v>
      </c>
      <c r="P1709" s="1">
        <v>876</v>
      </c>
      <c r="Q1709" s="1">
        <v>443</v>
      </c>
      <c r="R1709" s="1">
        <v>54</v>
      </c>
      <c r="S1709" s="1">
        <v>34</v>
      </c>
      <c r="T1709" s="1">
        <v>30</v>
      </c>
      <c r="AG1709" s="7">
        <f>IF(Q1709&gt;0,RANK(Q1709,(N1709:P1709,Q1709:AE1709)),0)</f>
        <v>4</v>
      </c>
      <c r="AH1709" s="7">
        <f>IF(R1709&gt;0,RANK(R1709,(N1709:P1709,Q1709:AE1709)),0)</f>
        <v>5</v>
      </c>
      <c r="AI1709" s="7">
        <f>IF(T1709&gt;0,RANK(T1709,(N1709:P1709,Q1709:AE1709)),0)</f>
        <v>7</v>
      </c>
      <c r="AJ1709" s="7">
        <f>IF(S1709&gt;0,RANK(S1709,(N1709:P1709,Q1709:AE1709)),0)</f>
        <v>6</v>
      </c>
      <c r="AK1709" s="2">
        <f t="shared" si="714"/>
        <v>2.6522181644016044E-2</v>
      </c>
      <c r="AL1709" s="2">
        <f t="shared" si="715"/>
        <v>3.2329521642818653E-3</v>
      </c>
      <c r="AM1709" s="2">
        <f t="shared" si="716"/>
        <v>1.7960845357121475E-3</v>
      </c>
      <c r="AN1709" s="2">
        <f t="shared" si="717"/>
        <v>2.0355624738071006E-3</v>
      </c>
      <c r="AP1709" t="s">
        <v>2325</v>
      </c>
      <c r="AQ1709" t="s">
        <v>3359</v>
      </c>
      <c r="AT1709" s="93" t="s">
        <v>856</v>
      </c>
      <c r="AU1709" s="92" t="s">
        <v>94</v>
      </c>
      <c r="AV1709" s="83" t="str">
        <f t="shared" si="718"/>
        <v>30093</v>
      </c>
      <c r="AX1709" s="7" t="s">
        <v>3753</v>
      </c>
    </row>
    <row r="1710" spans="1:50" hidden="1" outlineLevel="1">
      <c r="A1710" t="s">
        <v>1265</v>
      </c>
      <c r="B1710" t="s">
        <v>3359</v>
      </c>
      <c r="C1710" s="1">
        <f t="shared" si="707"/>
        <v>3918</v>
      </c>
      <c r="D1710" s="7">
        <f>RANK(N1710,(N1710:P1710,Q1710:AE1710))</f>
        <v>2</v>
      </c>
      <c r="E1710" s="7">
        <f>RANK(O1710,(N1710:P1710,Q1710:AE1710))</f>
        <v>1</v>
      </c>
      <c r="F1710" s="7">
        <f>IF(P1710&gt;0,RANK(P1710,(N1710:P1710,Q1710:AE1710)),0)</f>
        <v>3</v>
      </c>
      <c r="G1710" s="1">
        <f t="shared" si="708"/>
        <v>1840</v>
      </c>
      <c r="H1710" s="2">
        <f t="shared" si="709"/>
        <v>0.46962736089841756</v>
      </c>
      <c r="I1710" s="2"/>
      <c r="J1710" s="2">
        <f t="shared" si="710"/>
        <v>0.23608984175599795</v>
      </c>
      <c r="K1710" s="2">
        <f t="shared" si="711"/>
        <v>0.70571720265441551</v>
      </c>
      <c r="L1710" s="2">
        <f t="shared" si="712"/>
        <v>3.5987748851454823E-2</v>
      </c>
      <c r="M1710" s="2">
        <f t="shared" si="713"/>
        <v>2.2205206738131658E-2</v>
      </c>
      <c r="N1710" s="1">
        <v>925</v>
      </c>
      <c r="O1710" s="1">
        <v>2765</v>
      </c>
      <c r="P1710" s="1">
        <v>141</v>
      </c>
      <c r="Q1710" s="1">
        <v>58</v>
      </c>
      <c r="R1710" s="1">
        <v>19</v>
      </c>
      <c r="S1710" s="1">
        <v>4</v>
      </c>
      <c r="T1710" s="1">
        <v>6</v>
      </c>
      <c r="AG1710" s="7">
        <f>IF(Q1710&gt;0,RANK(Q1710,(N1710:P1710,Q1710:AE1710)),0)</f>
        <v>4</v>
      </c>
      <c r="AH1710" s="7">
        <f>IF(R1710&gt;0,RANK(R1710,(N1710:P1710,Q1710:AE1710)),0)</f>
        <v>5</v>
      </c>
      <c r="AI1710" s="7">
        <f>IF(T1710&gt;0,RANK(T1710,(N1710:P1710,Q1710:AE1710)),0)</f>
        <v>6</v>
      </c>
      <c r="AJ1710" s="7">
        <f>IF(S1710&gt;0,RANK(S1710,(N1710:P1710,Q1710:AE1710)),0)</f>
        <v>7</v>
      </c>
      <c r="AK1710" s="2">
        <f t="shared" si="714"/>
        <v>1.4803471158754467E-2</v>
      </c>
      <c r="AL1710" s="2">
        <f t="shared" si="715"/>
        <v>4.8494129657988766E-3</v>
      </c>
      <c r="AM1710" s="2">
        <f t="shared" si="716"/>
        <v>1.5313935681470138E-3</v>
      </c>
      <c r="AN1710" s="2">
        <f t="shared" si="717"/>
        <v>1.0209290454313426E-3</v>
      </c>
      <c r="AP1710" t="s">
        <v>1265</v>
      </c>
      <c r="AQ1710" t="s">
        <v>3359</v>
      </c>
      <c r="AT1710" s="93" t="s">
        <v>856</v>
      </c>
      <c r="AU1710" s="92" t="s">
        <v>95</v>
      </c>
      <c r="AV1710" s="83" t="str">
        <f t="shared" si="718"/>
        <v>30095</v>
      </c>
      <c r="AX1710" s="7" t="s">
        <v>3753</v>
      </c>
    </row>
    <row r="1711" spans="1:50" hidden="1" outlineLevel="1">
      <c r="A1711" t="s">
        <v>1266</v>
      </c>
      <c r="B1711" t="s">
        <v>3359</v>
      </c>
      <c r="C1711" s="1">
        <f t="shared" si="707"/>
        <v>1846</v>
      </c>
      <c r="D1711" s="7">
        <f>RANK(N1711,(N1711:P1711,Q1711:AE1711))</f>
        <v>2</v>
      </c>
      <c r="E1711" s="7">
        <f>RANK(O1711,(N1711:P1711,Q1711:AE1711))</f>
        <v>1</v>
      </c>
      <c r="F1711" s="7">
        <f>IF(P1711&gt;0,RANK(P1711,(N1711:P1711,Q1711:AE1711)),0)</f>
        <v>3</v>
      </c>
      <c r="G1711" s="1">
        <f t="shared" si="708"/>
        <v>1145</v>
      </c>
      <c r="H1711" s="2">
        <f t="shared" si="709"/>
        <v>0.62026002166847238</v>
      </c>
      <c r="I1711" s="2"/>
      <c r="J1711" s="2">
        <f t="shared" si="710"/>
        <v>0.16522210184182015</v>
      </c>
      <c r="K1711" s="2">
        <f t="shared" si="711"/>
        <v>0.78548212351029256</v>
      </c>
      <c r="L1711" s="2">
        <f t="shared" si="712"/>
        <v>3.1960996749729145E-2</v>
      </c>
      <c r="M1711" s="2">
        <f t="shared" si="713"/>
        <v>1.7334777898158113E-2</v>
      </c>
      <c r="N1711" s="1">
        <v>305</v>
      </c>
      <c r="O1711" s="1">
        <v>1450</v>
      </c>
      <c r="P1711" s="1">
        <v>59</v>
      </c>
      <c r="Q1711" s="1">
        <v>22</v>
      </c>
      <c r="R1711" s="1">
        <v>6</v>
      </c>
      <c r="S1711" s="1">
        <v>4</v>
      </c>
      <c r="T1711" s="1">
        <v>0</v>
      </c>
      <c r="AG1711" s="7">
        <f>IF(Q1711&gt;0,RANK(Q1711,(N1711:P1711,Q1711:AE1711)),0)</f>
        <v>4</v>
      </c>
      <c r="AH1711" s="7">
        <f>IF(R1711&gt;0,RANK(R1711,(N1711:P1711,Q1711:AE1711)),0)</f>
        <v>5</v>
      </c>
      <c r="AI1711" s="7">
        <f>IF(T1711&gt;0,RANK(T1711,(N1711:P1711,Q1711:AE1711)),0)</f>
        <v>0</v>
      </c>
      <c r="AJ1711" s="7">
        <f>IF(S1711&gt;0,RANK(S1711,(N1711:P1711,Q1711:AE1711)),0)</f>
        <v>6</v>
      </c>
      <c r="AK1711" s="2">
        <f t="shared" si="714"/>
        <v>1.1917659804983749E-2</v>
      </c>
      <c r="AL1711" s="2">
        <f t="shared" si="715"/>
        <v>3.2502708559046588E-3</v>
      </c>
      <c r="AM1711" s="2">
        <f t="shared" si="716"/>
        <v>0</v>
      </c>
      <c r="AN1711" s="2">
        <f t="shared" si="717"/>
        <v>2.1668472372697724E-3</v>
      </c>
      <c r="AP1711" t="s">
        <v>1266</v>
      </c>
      <c r="AQ1711" t="s">
        <v>3359</v>
      </c>
      <c r="AT1711" s="93" t="s">
        <v>856</v>
      </c>
      <c r="AU1711" s="92" t="s">
        <v>96</v>
      </c>
      <c r="AV1711" s="83" t="str">
        <f t="shared" si="718"/>
        <v>30097</v>
      </c>
      <c r="AX1711" s="7" t="s">
        <v>3753</v>
      </c>
    </row>
    <row r="1712" spans="1:50" hidden="1" outlineLevel="1">
      <c r="A1712" t="s">
        <v>3428</v>
      </c>
      <c r="B1712" t="s">
        <v>3359</v>
      </c>
      <c r="C1712" s="1">
        <f t="shared" si="707"/>
        <v>3314</v>
      </c>
      <c r="D1712" s="7">
        <f>RANK(N1712,(N1712:P1712,Q1712:AE1712))</f>
        <v>2</v>
      </c>
      <c r="E1712" s="7">
        <f>RANK(O1712,(N1712:P1712,Q1712:AE1712))</f>
        <v>1</v>
      </c>
      <c r="F1712" s="7">
        <f>IF(P1712&gt;0,RANK(P1712,(N1712:P1712,Q1712:AE1712)),0)</f>
        <v>3</v>
      </c>
      <c r="G1712" s="1">
        <f t="shared" si="708"/>
        <v>1447</v>
      </c>
      <c r="H1712" s="2">
        <f t="shared" si="709"/>
        <v>0.43663246831623415</v>
      </c>
      <c r="I1712" s="2"/>
      <c r="J1712" s="2">
        <f t="shared" si="710"/>
        <v>0.25558237779118892</v>
      </c>
      <c r="K1712" s="2">
        <f t="shared" si="711"/>
        <v>0.69221484610742301</v>
      </c>
      <c r="L1712" s="2">
        <f t="shared" si="712"/>
        <v>3.0778515389257695E-2</v>
      </c>
      <c r="M1712" s="2">
        <f t="shared" si="713"/>
        <v>2.1424260712130321E-2</v>
      </c>
      <c r="N1712" s="1">
        <v>847</v>
      </c>
      <c r="O1712" s="1">
        <v>2294</v>
      </c>
      <c r="P1712" s="1">
        <v>102</v>
      </c>
      <c r="Q1712" s="1">
        <v>44</v>
      </c>
      <c r="R1712" s="1">
        <v>13</v>
      </c>
      <c r="S1712" s="1">
        <v>4</v>
      </c>
      <c r="T1712" s="1">
        <v>10</v>
      </c>
      <c r="AG1712" s="7">
        <f>IF(Q1712&gt;0,RANK(Q1712,(N1712:P1712,Q1712:AE1712)),0)</f>
        <v>4</v>
      </c>
      <c r="AH1712" s="7">
        <f>IF(R1712&gt;0,RANK(R1712,(N1712:P1712,Q1712:AE1712)),0)</f>
        <v>5</v>
      </c>
      <c r="AI1712" s="7">
        <f>IF(T1712&gt;0,RANK(T1712,(N1712:P1712,Q1712:AE1712)),0)</f>
        <v>6</v>
      </c>
      <c r="AJ1712" s="7">
        <f>IF(S1712&gt;0,RANK(S1712,(N1712:P1712,Q1712:AE1712)),0)</f>
        <v>7</v>
      </c>
      <c r="AK1712" s="2">
        <f t="shared" si="714"/>
        <v>1.3277006638503319E-2</v>
      </c>
      <c r="AL1712" s="2">
        <f t="shared" si="715"/>
        <v>3.9227519613759809E-3</v>
      </c>
      <c r="AM1712" s="2">
        <f t="shared" si="716"/>
        <v>3.0175015087507543E-3</v>
      </c>
      <c r="AN1712" s="2">
        <f t="shared" si="717"/>
        <v>1.2070006035003018E-3</v>
      </c>
      <c r="AP1712" t="s">
        <v>3428</v>
      </c>
      <c r="AQ1712" t="s">
        <v>3359</v>
      </c>
      <c r="AT1712" s="93" t="s">
        <v>856</v>
      </c>
      <c r="AU1712" s="92" t="s">
        <v>310</v>
      </c>
      <c r="AV1712" s="83" t="str">
        <f t="shared" si="718"/>
        <v>30099</v>
      </c>
      <c r="AX1712" s="7" t="s">
        <v>3753</v>
      </c>
    </row>
    <row r="1713" spans="1:50" hidden="1" outlineLevel="1">
      <c r="A1713" t="s">
        <v>1267</v>
      </c>
      <c r="B1713" t="s">
        <v>3359</v>
      </c>
      <c r="C1713" s="1">
        <f t="shared" si="707"/>
        <v>2378</v>
      </c>
      <c r="D1713" s="7">
        <f>RANK(N1713,(N1713:P1713,Q1713:AE1713))</f>
        <v>2</v>
      </c>
      <c r="E1713" s="7">
        <f>RANK(O1713,(N1713:P1713,Q1713:AE1713))</f>
        <v>1</v>
      </c>
      <c r="F1713" s="7">
        <f>IF(P1713&gt;0,RANK(P1713,(N1713:P1713,Q1713:AE1713)),0)</f>
        <v>3</v>
      </c>
      <c r="G1713" s="1">
        <f t="shared" si="708"/>
        <v>1009</v>
      </c>
      <c r="H1713" s="2">
        <f t="shared" si="709"/>
        <v>0.42430613961312025</v>
      </c>
      <c r="I1713" s="2"/>
      <c r="J1713" s="2">
        <f t="shared" si="710"/>
        <v>0.26492851135407908</v>
      </c>
      <c r="K1713" s="2">
        <f t="shared" si="711"/>
        <v>0.68923465096719938</v>
      </c>
      <c r="L1713" s="2">
        <f t="shared" si="712"/>
        <v>3.2380151387720775E-2</v>
      </c>
      <c r="M1713" s="2">
        <f t="shared" si="713"/>
        <v>1.3456686291000712E-2</v>
      </c>
      <c r="N1713" s="1">
        <v>630</v>
      </c>
      <c r="O1713" s="1">
        <v>1639</v>
      </c>
      <c r="P1713" s="1">
        <v>77</v>
      </c>
      <c r="Q1713" s="1">
        <v>24</v>
      </c>
      <c r="R1713" s="1">
        <v>8</v>
      </c>
      <c r="S1713" s="1">
        <v>0</v>
      </c>
      <c r="T1713" s="1">
        <v>0</v>
      </c>
      <c r="AG1713" s="7">
        <f>IF(Q1713&gt;0,RANK(Q1713,(N1713:P1713,Q1713:AE1713)),0)</f>
        <v>4</v>
      </c>
      <c r="AH1713" s="7">
        <f>IF(R1713&gt;0,RANK(R1713,(N1713:P1713,Q1713:AE1713)),0)</f>
        <v>5</v>
      </c>
      <c r="AI1713" s="7">
        <f>IF(T1713&gt;0,RANK(T1713,(N1713:P1713,Q1713:AE1713)),0)</f>
        <v>0</v>
      </c>
      <c r="AJ1713" s="7">
        <f>IF(S1713&gt;0,RANK(S1713,(N1713:P1713,Q1713:AE1713)),0)</f>
        <v>0</v>
      </c>
      <c r="AK1713" s="2">
        <f t="shared" si="714"/>
        <v>1.0092514718250631E-2</v>
      </c>
      <c r="AL1713" s="2">
        <f t="shared" si="715"/>
        <v>3.3641715727502101E-3</v>
      </c>
      <c r="AM1713" s="2">
        <f t="shared" si="716"/>
        <v>0</v>
      </c>
      <c r="AN1713" s="2">
        <f t="shared" si="717"/>
        <v>0</v>
      </c>
      <c r="AP1713" t="s">
        <v>1267</v>
      </c>
      <c r="AQ1713" t="s">
        <v>3359</v>
      </c>
      <c r="AT1713" s="93" t="s">
        <v>856</v>
      </c>
      <c r="AU1713" s="92" t="s">
        <v>311</v>
      </c>
      <c r="AV1713" s="83" t="str">
        <f t="shared" si="718"/>
        <v>30101</v>
      </c>
      <c r="AX1713" s="7" t="s">
        <v>3753</v>
      </c>
    </row>
    <row r="1714" spans="1:50" hidden="1" outlineLevel="1">
      <c r="A1714" t="s">
        <v>2891</v>
      </c>
      <c r="B1714" t="s">
        <v>3359</v>
      </c>
      <c r="C1714" s="1">
        <f t="shared" si="707"/>
        <v>479</v>
      </c>
      <c r="D1714" s="7">
        <f>RANK(N1714,(N1714:P1714,Q1714:AE1714))</f>
        <v>2</v>
      </c>
      <c r="E1714" s="7">
        <f>RANK(O1714,(N1714:P1714,Q1714:AE1714))</f>
        <v>1</v>
      </c>
      <c r="F1714" s="7">
        <f>IF(P1714&gt;0,RANK(P1714,(N1714:P1714,Q1714:AE1714)),0)</f>
        <v>3</v>
      </c>
      <c r="G1714" s="1">
        <f t="shared" si="708"/>
        <v>238</v>
      </c>
      <c r="H1714" s="2">
        <f t="shared" si="709"/>
        <v>0.49686847599164929</v>
      </c>
      <c r="I1714" s="2"/>
      <c r="J1714" s="2">
        <f t="shared" si="710"/>
        <v>0.22129436325678498</v>
      </c>
      <c r="K1714" s="2">
        <f t="shared" si="711"/>
        <v>0.71816283924843427</v>
      </c>
      <c r="L1714" s="2">
        <f t="shared" si="712"/>
        <v>2.5052192066805846E-2</v>
      </c>
      <c r="M1714" s="2">
        <f t="shared" si="713"/>
        <v>3.5490605427974907E-2</v>
      </c>
      <c r="N1714" s="1">
        <v>106</v>
      </c>
      <c r="O1714" s="1">
        <v>344</v>
      </c>
      <c r="P1714" s="1">
        <v>12</v>
      </c>
      <c r="Q1714" s="1">
        <v>9</v>
      </c>
      <c r="R1714" s="1">
        <v>5</v>
      </c>
      <c r="S1714" s="1">
        <v>2</v>
      </c>
      <c r="T1714" s="1">
        <v>1</v>
      </c>
      <c r="AG1714" s="7">
        <f>IF(Q1714&gt;0,RANK(Q1714,(N1714:P1714,Q1714:AE1714)),0)</f>
        <v>4</v>
      </c>
      <c r="AH1714" s="7">
        <f>IF(R1714&gt;0,RANK(R1714,(N1714:P1714,Q1714:AE1714)),0)</f>
        <v>5</v>
      </c>
      <c r="AI1714" s="7">
        <f>IF(T1714&gt;0,RANK(T1714,(N1714:P1714,Q1714:AE1714)),0)</f>
        <v>7</v>
      </c>
      <c r="AJ1714" s="7">
        <f>IF(S1714&gt;0,RANK(S1714,(N1714:P1714,Q1714:AE1714)),0)</f>
        <v>6</v>
      </c>
      <c r="AK1714" s="2">
        <f t="shared" si="714"/>
        <v>1.8789144050104383E-2</v>
      </c>
      <c r="AL1714" s="2">
        <f t="shared" si="715"/>
        <v>1.0438413361169102E-2</v>
      </c>
      <c r="AM1714" s="2">
        <f t="shared" si="716"/>
        <v>2.0876826722338203E-3</v>
      </c>
      <c r="AN1714" s="2">
        <f t="shared" si="717"/>
        <v>4.1753653444676405E-3</v>
      </c>
      <c r="AP1714" t="s">
        <v>2891</v>
      </c>
      <c r="AQ1714" t="s">
        <v>3359</v>
      </c>
      <c r="AT1714" s="93" t="s">
        <v>856</v>
      </c>
      <c r="AU1714" s="92" t="s">
        <v>312</v>
      </c>
      <c r="AV1714" s="83" t="str">
        <f t="shared" si="718"/>
        <v>30103</v>
      </c>
      <c r="AX1714" s="7" t="s">
        <v>3753</v>
      </c>
    </row>
    <row r="1715" spans="1:50" hidden="1" outlineLevel="1">
      <c r="A1715" t="s">
        <v>1481</v>
      </c>
      <c r="B1715" t="s">
        <v>3359</v>
      </c>
      <c r="C1715" s="1">
        <f t="shared" si="707"/>
        <v>3963</v>
      </c>
      <c r="D1715" s="7">
        <f>RANK(N1715,(N1715:P1715,Q1715:AE1715))</f>
        <v>2</v>
      </c>
      <c r="E1715" s="7">
        <f>RANK(O1715,(N1715:P1715,Q1715:AE1715))</f>
        <v>1</v>
      </c>
      <c r="F1715" s="7">
        <f>IF(P1715&gt;0,RANK(P1715,(N1715:P1715,Q1715:AE1715)),0)</f>
        <v>3</v>
      </c>
      <c r="G1715" s="1">
        <f t="shared" si="708"/>
        <v>1227</v>
      </c>
      <c r="H1715" s="2">
        <f t="shared" si="709"/>
        <v>0.30961392884178651</v>
      </c>
      <c r="I1715" s="2"/>
      <c r="J1715" s="2">
        <f t="shared" si="710"/>
        <v>0.32122129699722435</v>
      </c>
      <c r="K1715" s="2">
        <f t="shared" si="711"/>
        <v>0.63083522583901086</v>
      </c>
      <c r="L1715" s="2">
        <f t="shared" si="712"/>
        <v>2.5990411304567248E-2</v>
      </c>
      <c r="M1715" s="2">
        <f t="shared" si="713"/>
        <v>2.1953065859197544E-2</v>
      </c>
      <c r="N1715" s="1">
        <v>1273</v>
      </c>
      <c r="O1715" s="1">
        <v>2500</v>
      </c>
      <c r="P1715" s="1">
        <v>103</v>
      </c>
      <c r="Q1715" s="1">
        <v>67</v>
      </c>
      <c r="R1715" s="1">
        <v>10</v>
      </c>
      <c r="S1715" s="1">
        <v>7</v>
      </c>
      <c r="T1715" s="1">
        <v>3</v>
      </c>
      <c r="AG1715" s="7">
        <f>IF(Q1715&gt;0,RANK(Q1715,(N1715:P1715,Q1715:AE1715)),0)</f>
        <v>4</v>
      </c>
      <c r="AH1715" s="7">
        <f>IF(R1715&gt;0,RANK(R1715,(N1715:P1715,Q1715:AE1715)),0)</f>
        <v>5</v>
      </c>
      <c r="AI1715" s="7">
        <f>IF(T1715&gt;0,RANK(T1715,(N1715:P1715,Q1715:AE1715)),0)</f>
        <v>7</v>
      </c>
      <c r="AJ1715" s="7">
        <f>IF(S1715&gt;0,RANK(S1715,(N1715:P1715,Q1715:AE1715)),0)</f>
        <v>6</v>
      </c>
      <c r="AK1715" s="2">
        <f t="shared" si="714"/>
        <v>1.6906384052485492E-2</v>
      </c>
      <c r="AL1715" s="2">
        <f t="shared" si="715"/>
        <v>2.5233409033560434E-3</v>
      </c>
      <c r="AM1715" s="2">
        <f t="shared" si="716"/>
        <v>7.5700227100681302E-4</v>
      </c>
      <c r="AN1715" s="2">
        <f t="shared" si="717"/>
        <v>1.7663386323492304E-3</v>
      </c>
      <c r="AP1715" t="s">
        <v>1481</v>
      </c>
      <c r="AQ1715" t="s">
        <v>3359</v>
      </c>
      <c r="AT1715" s="93" t="s">
        <v>856</v>
      </c>
      <c r="AU1715" s="92" t="s">
        <v>313</v>
      </c>
      <c r="AV1715" s="83" t="str">
        <f t="shared" si="718"/>
        <v>30105</v>
      </c>
      <c r="AX1715" s="7" t="s">
        <v>3753</v>
      </c>
    </row>
    <row r="1716" spans="1:50" hidden="1" outlineLevel="1">
      <c r="A1716" t="s">
        <v>2552</v>
      </c>
      <c r="B1716" t="s">
        <v>3359</v>
      </c>
      <c r="C1716" s="1">
        <f t="shared" si="707"/>
        <v>999</v>
      </c>
      <c r="D1716" s="7">
        <f>RANK(N1716,(N1716:P1716,Q1716:AE1716))</f>
        <v>2</v>
      </c>
      <c r="E1716" s="7">
        <f>RANK(O1716,(N1716:P1716,Q1716:AE1716))</f>
        <v>1</v>
      </c>
      <c r="F1716" s="7">
        <f>IF(P1716&gt;0,RANK(P1716,(N1716:P1716,Q1716:AE1716)),0)</f>
        <v>3</v>
      </c>
      <c r="G1716" s="1">
        <f t="shared" si="708"/>
        <v>465</v>
      </c>
      <c r="H1716" s="2">
        <f t="shared" si="709"/>
        <v>0.46546546546546547</v>
      </c>
      <c r="I1716" s="2"/>
      <c r="J1716" s="2">
        <f t="shared" si="710"/>
        <v>0.24324324324324326</v>
      </c>
      <c r="K1716" s="2">
        <f t="shared" si="711"/>
        <v>0.70870870870870872</v>
      </c>
      <c r="L1716" s="2">
        <f t="shared" si="712"/>
        <v>2.1021021021021023E-2</v>
      </c>
      <c r="M1716" s="2">
        <f t="shared" si="713"/>
        <v>2.7027027027027053E-2</v>
      </c>
      <c r="N1716" s="1">
        <v>243</v>
      </c>
      <c r="O1716" s="1">
        <v>708</v>
      </c>
      <c r="P1716" s="1">
        <v>21</v>
      </c>
      <c r="Q1716" s="1">
        <v>19</v>
      </c>
      <c r="R1716" s="1">
        <v>1</v>
      </c>
      <c r="S1716" s="1">
        <v>6</v>
      </c>
      <c r="T1716" s="1">
        <v>1</v>
      </c>
      <c r="AG1716" s="7">
        <f>IF(Q1716&gt;0,RANK(Q1716,(N1716:P1716,Q1716:AE1716)),0)</f>
        <v>4</v>
      </c>
      <c r="AH1716" s="7">
        <f>IF(R1716&gt;0,RANK(R1716,(N1716:P1716,Q1716:AE1716)),0)</f>
        <v>6</v>
      </c>
      <c r="AI1716" s="7">
        <f>IF(T1716&gt;0,RANK(T1716,(N1716:P1716,Q1716:AE1716)),0)</f>
        <v>6</v>
      </c>
      <c r="AJ1716" s="7">
        <f>IF(S1716&gt;0,RANK(S1716,(N1716:P1716,Q1716:AE1716)),0)</f>
        <v>5</v>
      </c>
      <c r="AK1716" s="2">
        <f t="shared" si="714"/>
        <v>1.9019019019019021E-2</v>
      </c>
      <c r="AL1716" s="2">
        <f t="shared" si="715"/>
        <v>1.001001001001001E-3</v>
      </c>
      <c r="AM1716" s="2">
        <f t="shared" si="716"/>
        <v>1.001001001001001E-3</v>
      </c>
      <c r="AN1716" s="2">
        <f t="shared" si="717"/>
        <v>6.006006006006006E-3</v>
      </c>
      <c r="AP1716" t="s">
        <v>2552</v>
      </c>
      <c r="AQ1716" t="s">
        <v>3359</v>
      </c>
      <c r="AT1716" s="93" t="s">
        <v>856</v>
      </c>
      <c r="AU1716" s="92" t="s">
        <v>314</v>
      </c>
      <c r="AV1716" s="83" t="str">
        <f t="shared" si="718"/>
        <v>30107</v>
      </c>
      <c r="AX1716" s="7" t="s">
        <v>3753</v>
      </c>
    </row>
    <row r="1717" spans="1:50" hidden="1" outlineLevel="1">
      <c r="A1717" t="s">
        <v>2780</v>
      </c>
      <c r="B1717" t="s">
        <v>3359</v>
      </c>
      <c r="C1717" s="1">
        <f t="shared" si="707"/>
        <v>518</v>
      </c>
      <c r="D1717" s="7">
        <f>RANK(N1717,(N1717:P1717,Q1717:AE1717))</f>
        <v>2</v>
      </c>
      <c r="E1717" s="7">
        <f>RANK(O1717,(N1717:P1717,Q1717:AE1717))</f>
        <v>1</v>
      </c>
      <c r="F1717" s="7">
        <f>IF(P1717&gt;0,RANK(P1717,(N1717:P1717,Q1717:AE1717)),0)</f>
        <v>3</v>
      </c>
      <c r="G1717" s="1">
        <f t="shared" si="708"/>
        <v>248</v>
      </c>
      <c r="H1717" s="2">
        <f t="shared" si="709"/>
        <v>0.47876447876447875</v>
      </c>
      <c r="I1717" s="2"/>
      <c r="J1717" s="2">
        <f t="shared" si="710"/>
        <v>0.2335907335907336</v>
      </c>
      <c r="K1717" s="2">
        <f t="shared" si="711"/>
        <v>0.71235521235521237</v>
      </c>
      <c r="L1717" s="2">
        <f t="shared" si="712"/>
        <v>3.0888030888030889E-2</v>
      </c>
      <c r="M1717" s="2">
        <f t="shared" si="713"/>
        <v>2.3166023166023168E-2</v>
      </c>
      <c r="N1717" s="1">
        <v>121</v>
      </c>
      <c r="O1717" s="1">
        <v>369</v>
      </c>
      <c r="P1717" s="1">
        <v>16</v>
      </c>
      <c r="Q1717" s="1">
        <v>7</v>
      </c>
      <c r="R1717" s="1">
        <v>2</v>
      </c>
      <c r="S1717" s="1">
        <v>3</v>
      </c>
      <c r="T1717" s="1">
        <v>0</v>
      </c>
      <c r="AG1717" s="7">
        <f>IF(Q1717&gt;0,RANK(Q1717,(N1717:P1717,Q1717:AE1717)),0)</f>
        <v>4</v>
      </c>
      <c r="AH1717" s="7">
        <f>IF(R1717&gt;0,RANK(R1717,(N1717:P1717,Q1717:AE1717)),0)</f>
        <v>6</v>
      </c>
      <c r="AI1717" s="7">
        <f>IF(T1717&gt;0,RANK(T1717,(N1717:P1717,Q1717:AE1717)),0)</f>
        <v>0</v>
      </c>
      <c r="AJ1717" s="7">
        <f>IF(S1717&gt;0,RANK(S1717,(N1717:P1717,Q1717:AE1717)),0)</f>
        <v>5</v>
      </c>
      <c r="AK1717" s="2">
        <f t="shared" si="714"/>
        <v>1.3513513513513514E-2</v>
      </c>
      <c r="AL1717" s="2">
        <f t="shared" si="715"/>
        <v>3.8610038610038611E-3</v>
      </c>
      <c r="AM1717" s="2">
        <f t="shared" si="716"/>
        <v>0</v>
      </c>
      <c r="AN1717" s="2">
        <f t="shared" si="717"/>
        <v>5.7915057915057912E-3</v>
      </c>
      <c r="AP1717" t="s">
        <v>2780</v>
      </c>
      <c r="AQ1717" t="s">
        <v>3359</v>
      </c>
      <c r="AT1717" s="93" t="s">
        <v>856</v>
      </c>
      <c r="AU1717" s="92" t="s">
        <v>315</v>
      </c>
      <c r="AV1717" s="83" t="str">
        <f t="shared" si="718"/>
        <v>30109</v>
      </c>
      <c r="AX1717" s="7" t="s">
        <v>3753</v>
      </c>
    </row>
    <row r="1718" spans="1:50" hidden="1" outlineLevel="1">
      <c r="A1718" t="s">
        <v>2278</v>
      </c>
      <c r="B1718" t="s">
        <v>3359</v>
      </c>
      <c r="C1718" s="1">
        <f t="shared" si="707"/>
        <v>57499</v>
      </c>
      <c r="D1718" s="7">
        <f>RANK(N1718,(N1718:P1718,Q1718:AE1718))</f>
        <v>2</v>
      </c>
      <c r="E1718" s="7">
        <f>RANK(O1718,(N1718:P1718,Q1718:AE1718))</f>
        <v>1</v>
      </c>
      <c r="F1718" s="7">
        <f>IF(P1718&gt;0,RANK(P1718,(N1718:P1718,Q1718:AE1718)),0)</f>
        <v>3</v>
      </c>
      <c r="G1718" s="1">
        <f t="shared" si="708"/>
        <v>13552</v>
      </c>
      <c r="H1718" s="2">
        <f t="shared" si="709"/>
        <v>0.23569105549661734</v>
      </c>
      <c r="I1718" s="2"/>
      <c r="J1718" s="2">
        <f t="shared" si="710"/>
        <v>0.35426703073096921</v>
      </c>
      <c r="K1718" s="2">
        <f t="shared" si="711"/>
        <v>0.58995808622758661</v>
      </c>
      <c r="L1718" s="2">
        <f t="shared" si="712"/>
        <v>3.7304996608636669E-2</v>
      </c>
      <c r="M1718" s="2">
        <f t="shared" si="713"/>
        <v>1.846988643280751E-2</v>
      </c>
      <c r="N1718" s="1">
        <v>20370</v>
      </c>
      <c r="O1718" s="1">
        <v>33922</v>
      </c>
      <c r="P1718" s="1">
        <v>2145</v>
      </c>
      <c r="Q1718" s="1">
        <v>728</v>
      </c>
      <c r="R1718" s="1">
        <v>171</v>
      </c>
      <c r="S1718" s="1">
        <v>76</v>
      </c>
      <c r="T1718" s="1">
        <v>87</v>
      </c>
      <c r="AG1718" s="7">
        <f>IF(Q1718&gt;0,RANK(Q1718,(N1718:P1718,Q1718:AE1718)),0)</f>
        <v>4</v>
      </c>
      <c r="AH1718" s="7">
        <f>IF(R1718&gt;0,RANK(R1718,(N1718:P1718,Q1718:AE1718)),0)</f>
        <v>5</v>
      </c>
      <c r="AI1718" s="7">
        <f>IF(T1718&gt;0,RANK(T1718,(N1718:P1718,Q1718:AE1718)),0)</f>
        <v>6</v>
      </c>
      <c r="AJ1718" s="7">
        <f>IF(S1718&gt;0,RANK(S1718,(N1718:P1718,Q1718:AE1718)),0)</f>
        <v>7</v>
      </c>
      <c r="AK1718" s="2">
        <f t="shared" si="714"/>
        <v>1.266108975808275E-2</v>
      </c>
      <c r="AL1718" s="2">
        <f t="shared" si="715"/>
        <v>2.9739647646046018E-3</v>
      </c>
      <c r="AM1718" s="2">
        <f t="shared" si="716"/>
        <v>1.5130697925181307E-3</v>
      </c>
      <c r="AN1718" s="2">
        <f t="shared" si="717"/>
        <v>1.3217621176020453E-3</v>
      </c>
      <c r="AP1718" t="s">
        <v>2278</v>
      </c>
      <c r="AQ1718" t="s">
        <v>3359</v>
      </c>
      <c r="AT1718" s="93" t="s">
        <v>856</v>
      </c>
      <c r="AU1718" s="92" t="s">
        <v>316</v>
      </c>
      <c r="AV1718" s="83" t="str">
        <f t="shared" si="718"/>
        <v>30111</v>
      </c>
      <c r="AX1718" s="7" t="s">
        <v>3753</v>
      </c>
    </row>
    <row r="1719" spans="1:50" collapsed="1">
      <c r="A1719" t="s">
        <v>328</v>
      </c>
      <c r="B1719" t="s">
        <v>1985</v>
      </c>
      <c r="C1719" s="1">
        <f t="shared" si="707"/>
        <v>410997</v>
      </c>
      <c r="D1719" s="7">
        <f>RANK(N1719,(N1719:P1719,Q1719:AE1719))</f>
        <v>2</v>
      </c>
      <c r="E1719" s="7">
        <f>RANK(O1719,(N1719:P1719,Q1719:AE1719))</f>
        <v>1</v>
      </c>
      <c r="F1719" s="7">
        <f>IF(P1719&gt;0,RANK(P1719,(N1719:P1719,Q1719:AE1719)),0)</f>
        <v>3</v>
      </c>
      <c r="G1719" s="1">
        <f t="shared" si="708"/>
        <v>103052</v>
      </c>
      <c r="H1719" s="2">
        <f t="shared" si="709"/>
        <v>0.25073662338167918</v>
      </c>
      <c r="I1719" s="2"/>
      <c r="J1719" s="2">
        <f t="shared" si="710"/>
        <v>0.33364233802193205</v>
      </c>
      <c r="K1719" s="2">
        <f t="shared" si="711"/>
        <v>0.58437896140361123</v>
      </c>
      <c r="L1719" s="2">
        <f t="shared" si="712"/>
        <v>5.9457854923515255E-2</v>
      </c>
      <c r="M1719" s="2">
        <f t="shared" si="713"/>
        <v>2.2520845650941521E-2</v>
      </c>
      <c r="N1719" s="1">
        <f t="shared" ref="N1719:T1719" si="719">SUM(N1663:N1718)</f>
        <v>137126</v>
      </c>
      <c r="O1719" s="1">
        <f t="shared" si="719"/>
        <v>240178</v>
      </c>
      <c r="P1719" s="1">
        <f t="shared" si="719"/>
        <v>24437</v>
      </c>
      <c r="Q1719" s="1">
        <f t="shared" si="719"/>
        <v>5697</v>
      </c>
      <c r="R1719" s="1">
        <f t="shared" si="719"/>
        <v>1718</v>
      </c>
      <c r="S1719" s="1">
        <f>SUM(S1663:S1718)</f>
        <v>1155</v>
      </c>
      <c r="T1719" s="1">
        <f t="shared" si="719"/>
        <v>675</v>
      </c>
      <c r="U1719" s="3">
        <v>11</v>
      </c>
      <c r="AG1719" s="7">
        <f>IF(Q1719&gt;0,RANK(Q1719,(N1719:P1719,Q1719:AE1719)),0)</f>
        <v>4</v>
      </c>
      <c r="AH1719" s="7">
        <f>IF(R1719&gt;0,RANK(R1719,(N1719:P1719,Q1719:AE1719)),0)</f>
        <v>5</v>
      </c>
      <c r="AI1719" s="7">
        <f>IF(T1719&gt;0,RANK(T1719,(N1719:P1719,Q1719:AE1719)),0)</f>
        <v>7</v>
      </c>
      <c r="AJ1719" s="7">
        <f>IF(S1719&gt;0,RANK(S1719,(N1719:P1719,Q1719:AE1719)),0)</f>
        <v>6</v>
      </c>
      <c r="AK1719" s="2">
        <f t="shared" si="714"/>
        <v>1.3861415046825159E-2</v>
      </c>
      <c r="AL1719" s="2">
        <f t="shared" si="715"/>
        <v>4.1800791733272993E-3</v>
      </c>
      <c r="AM1719" s="2">
        <f t="shared" si="716"/>
        <v>1.6423477543631706E-3</v>
      </c>
      <c r="AN1719" s="2">
        <f t="shared" si="717"/>
        <v>2.8102394907992029E-3</v>
      </c>
      <c r="AP1719" t="s">
        <v>328</v>
      </c>
      <c r="AQ1719" t="s">
        <v>1985</v>
      </c>
      <c r="AV1719" s="83" t="str">
        <f t="shared" si="718"/>
        <v/>
      </c>
      <c r="AX1719" s="7" t="s">
        <v>3288</v>
      </c>
    </row>
    <row r="1720" spans="1:50">
      <c r="C1720" s="1"/>
      <c r="E1720" s="7"/>
      <c r="F1720" s="7"/>
      <c r="I1720" s="2"/>
      <c r="AG1720" s="7"/>
      <c r="AH1720" s="7"/>
      <c r="AI1720" s="7"/>
      <c r="AJ1720" s="7"/>
    </row>
    <row r="1721" spans="1:50" hidden="1" outlineLevel="1">
      <c r="A1721" t="s">
        <v>2823</v>
      </c>
      <c r="B1721" t="s">
        <v>761</v>
      </c>
      <c r="C1721" s="1">
        <f t="shared" ref="C1721:C1752" si="720">SUM(N1721:AE1721)</f>
        <v>12438</v>
      </c>
      <c r="D1721" s="7">
        <f>RANK(N1721,(N1721:P1721,Q1721:AE1721))</f>
        <v>2</v>
      </c>
      <c r="E1721" s="7">
        <f>RANK(O1721,(N1721:P1721,Q1721:AE1721))</f>
        <v>1</v>
      </c>
      <c r="F1721" s="7">
        <f>IF(P1721&gt;0,RANK(P1721,(N1721:P1721,Q1721:AE1721)),0)</f>
        <v>3</v>
      </c>
      <c r="G1721" s="1">
        <f t="shared" ref="G1721:G1752" si="721">IF(D1721=1,N1721,IF(E1721=1,O1721,P1721))-IF(D1721=2,N1721,IF(E1721=2,O1721,P1721))</f>
        <v>4476</v>
      </c>
      <c r="H1721" s="2">
        <f t="shared" ref="H1721:H1752" si="722">G1721/C1721</f>
        <v>0.35986493005306319</v>
      </c>
      <c r="I1721" s="2"/>
      <c r="J1721" s="2">
        <f t="shared" ref="J1721:J1752" si="723">IF($C1721=0,"-",N1721/$C1721)</f>
        <v>0.29634989548158869</v>
      </c>
      <c r="K1721" s="2">
        <f t="shared" ref="K1721:K1752" si="724">IF($C1721=0,"-",O1721/$C1721)</f>
        <v>0.65621482553465182</v>
      </c>
      <c r="L1721" s="2">
        <f t="shared" ref="L1721:L1752" si="725">IF($C1721=0,"-",P1721/$C1721)</f>
        <v>3.7948223187007558E-2</v>
      </c>
      <c r="M1721" s="2">
        <f t="shared" ref="M1721:M1752" si="726">IF(C1721=0,"-",(1-J1721-K1721-L1721))</f>
        <v>9.487055796751985E-3</v>
      </c>
      <c r="N1721" s="1">
        <v>3686</v>
      </c>
      <c r="O1721" s="1">
        <v>8162</v>
      </c>
      <c r="P1721" s="1">
        <v>472</v>
      </c>
      <c r="Q1721" s="1">
        <v>64</v>
      </c>
      <c r="R1721" s="1">
        <v>31</v>
      </c>
      <c r="S1721" s="1">
        <v>15</v>
      </c>
      <c r="T1721" s="1">
        <v>8</v>
      </c>
      <c r="AG1721" s="7">
        <f>IF(Q1721&gt;0,RANK(Q1721,(N1721:P1721,Q1721:AE1721)),0)</f>
        <v>4</v>
      </c>
      <c r="AH1721" s="7">
        <f>IF(R1721&gt;0,RANK(R1721,(N1721:P1721,Q1721:AE1721)),0)</f>
        <v>5</v>
      </c>
      <c r="AI1721" s="7">
        <f>IF(T1721&gt;0,RANK(T1721,(N1721:P1721,Q1721:AE1721)),0)</f>
        <v>7</v>
      </c>
      <c r="AJ1721" s="7">
        <f>IF(S1721&gt;0,RANK(S1721,(N1721:P1721,Q1721:AE1721)),0)</f>
        <v>6</v>
      </c>
      <c r="AK1721" s="2">
        <f t="shared" ref="AK1721:AK1752" si="727">IF($C1721=0,"-",Q1721/$C1721)</f>
        <v>5.1455217880688213E-3</v>
      </c>
      <c r="AL1721" s="2">
        <f t="shared" ref="AL1721:AL1752" si="728">IF($C1721=0,"-",R1721/$C1721)</f>
        <v>2.4923621160958353E-3</v>
      </c>
      <c r="AM1721" s="2">
        <f t="shared" ref="AM1721:AM1752" si="729">IF($C1721=0,"-",T1721/$C1721)</f>
        <v>6.4319022350860266E-4</v>
      </c>
      <c r="AN1721" s="2">
        <f t="shared" ref="AN1721:AN1752" si="730">IF($C1721=0,"-",S1721/$C1721)</f>
        <v>1.20598166907863E-3</v>
      </c>
      <c r="AP1721" t="s">
        <v>2823</v>
      </c>
      <c r="AQ1721" t="s">
        <v>761</v>
      </c>
      <c r="AR1721">
        <v>3</v>
      </c>
      <c r="AT1721" s="93" t="s">
        <v>400</v>
      </c>
      <c r="AU1721" s="92" t="s">
        <v>1801</v>
      </c>
      <c r="AV1721" s="83" t="str">
        <f t="shared" ref="AV1721:AV1752" si="731">AT1721&amp;AU1721</f>
        <v>31001</v>
      </c>
      <c r="AX1721" s="7" t="s">
        <v>3753</v>
      </c>
    </row>
    <row r="1722" spans="1:50" hidden="1" outlineLevel="1">
      <c r="A1722" t="s">
        <v>1280</v>
      </c>
      <c r="B1722" t="s">
        <v>761</v>
      </c>
      <c r="C1722" s="1">
        <f t="shared" si="720"/>
        <v>3368</v>
      </c>
      <c r="D1722" s="7">
        <f>RANK(N1722,(N1722:P1722,Q1722:AE1722))</f>
        <v>2</v>
      </c>
      <c r="E1722" s="7">
        <f>RANK(O1722,(N1722:P1722,Q1722:AE1722))</f>
        <v>1</v>
      </c>
      <c r="F1722" s="7">
        <f>IF(P1722&gt;0,RANK(P1722,(N1722:P1722,Q1722:AE1722)),0)</f>
        <v>3</v>
      </c>
      <c r="G1722" s="1">
        <f t="shared" si="721"/>
        <v>1884</v>
      </c>
      <c r="H1722" s="2">
        <f t="shared" si="722"/>
        <v>0.55938242280285033</v>
      </c>
      <c r="I1722" s="2"/>
      <c r="J1722" s="2">
        <f t="shared" si="723"/>
        <v>0.20130641330166271</v>
      </c>
      <c r="K1722" s="2">
        <f t="shared" si="724"/>
        <v>0.7606888361045131</v>
      </c>
      <c r="L1722" s="2">
        <f t="shared" si="725"/>
        <v>2.4940617577197149E-2</v>
      </c>
      <c r="M1722" s="2">
        <f t="shared" si="726"/>
        <v>1.3064133016627094E-2</v>
      </c>
      <c r="N1722" s="1">
        <v>678</v>
      </c>
      <c r="O1722" s="1">
        <v>2562</v>
      </c>
      <c r="P1722" s="1">
        <v>84</v>
      </c>
      <c r="Q1722" s="1">
        <v>31</v>
      </c>
      <c r="R1722" s="1">
        <v>7</v>
      </c>
      <c r="S1722" s="1">
        <v>1</v>
      </c>
      <c r="T1722" s="1">
        <v>5</v>
      </c>
      <c r="AG1722" s="7">
        <f>IF(Q1722&gt;0,RANK(Q1722,(N1722:P1722,Q1722:AE1722)),0)</f>
        <v>4</v>
      </c>
      <c r="AH1722" s="7">
        <f>IF(R1722&gt;0,RANK(R1722,(N1722:P1722,Q1722:AE1722)),0)</f>
        <v>5</v>
      </c>
      <c r="AI1722" s="7">
        <f>IF(T1722&gt;0,RANK(T1722,(N1722:P1722,Q1722:AE1722)),0)</f>
        <v>6</v>
      </c>
      <c r="AJ1722" s="7">
        <f>IF(S1722&gt;0,RANK(S1722,(N1722:P1722,Q1722:AE1722)),0)</f>
        <v>7</v>
      </c>
      <c r="AK1722" s="2">
        <f t="shared" si="727"/>
        <v>9.2042755344418047E-3</v>
      </c>
      <c r="AL1722" s="2">
        <f t="shared" si="728"/>
        <v>2.0783847980997625E-3</v>
      </c>
      <c r="AM1722" s="2">
        <f t="shared" si="729"/>
        <v>1.4845605700712589E-3</v>
      </c>
      <c r="AN1722" s="2">
        <f t="shared" si="730"/>
        <v>2.9691211401425179E-4</v>
      </c>
      <c r="AP1722" t="s">
        <v>1280</v>
      </c>
      <c r="AQ1722" t="s">
        <v>761</v>
      </c>
      <c r="AR1722">
        <v>3</v>
      </c>
      <c r="AT1722" s="93" t="s">
        <v>400</v>
      </c>
      <c r="AU1722" s="92" t="s">
        <v>1802</v>
      </c>
      <c r="AV1722" s="83" t="str">
        <f t="shared" si="731"/>
        <v>31003</v>
      </c>
      <c r="AX1722" s="7" t="s">
        <v>3753</v>
      </c>
    </row>
    <row r="1723" spans="1:50" hidden="1" outlineLevel="1">
      <c r="A1723" t="s">
        <v>939</v>
      </c>
      <c r="B1723" t="s">
        <v>761</v>
      </c>
      <c r="C1723" s="1">
        <f t="shared" si="720"/>
        <v>272</v>
      </c>
      <c r="D1723" s="7">
        <f>RANK(N1723,(N1723:P1723,Q1723:AE1723))</f>
        <v>2</v>
      </c>
      <c r="E1723" s="7">
        <f>RANK(O1723,(N1723:P1723,Q1723:AE1723))</f>
        <v>1</v>
      </c>
      <c r="F1723" s="7">
        <f>IF(P1723&gt;0,RANK(P1723,(N1723:P1723,Q1723:AE1723)),0)</f>
        <v>3</v>
      </c>
      <c r="G1723" s="1">
        <f t="shared" si="721"/>
        <v>209</v>
      </c>
      <c r="H1723" s="2">
        <f t="shared" si="722"/>
        <v>0.76838235294117652</v>
      </c>
      <c r="I1723" s="2"/>
      <c r="J1723" s="2">
        <f t="shared" si="723"/>
        <v>9.5588235294117641E-2</v>
      </c>
      <c r="K1723" s="2">
        <f t="shared" si="724"/>
        <v>0.86397058823529416</v>
      </c>
      <c r="L1723" s="2">
        <f t="shared" si="725"/>
        <v>2.2058823529411766E-2</v>
      </c>
      <c r="M1723" s="2">
        <f t="shared" si="726"/>
        <v>1.8382352941176437E-2</v>
      </c>
      <c r="N1723" s="1">
        <v>26</v>
      </c>
      <c r="O1723" s="1">
        <v>235</v>
      </c>
      <c r="P1723" s="1">
        <v>6</v>
      </c>
      <c r="Q1723" s="1">
        <v>4</v>
      </c>
      <c r="R1723" s="1">
        <v>1</v>
      </c>
      <c r="S1723" s="1">
        <v>0</v>
      </c>
      <c r="T1723" s="1">
        <v>0</v>
      </c>
      <c r="AG1723" s="7">
        <f>IF(Q1723&gt;0,RANK(Q1723,(N1723:P1723,Q1723:AE1723)),0)</f>
        <v>4</v>
      </c>
      <c r="AH1723" s="7">
        <f>IF(R1723&gt;0,RANK(R1723,(N1723:P1723,Q1723:AE1723)),0)</f>
        <v>5</v>
      </c>
      <c r="AI1723" s="7">
        <f>IF(T1723&gt;0,RANK(T1723,(N1723:P1723,Q1723:AE1723)),0)</f>
        <v>0</v>
      </c>
      <c r="AJ1723" s="7">
        <f>IF(S1723&gt;0,RANK(S1723,(N1723:P1723,Q1723:AE1723)),0)</f>
        <v>0</v>
      </c>
      <c r="AK1723" s="2">
        <f t="shared" si="727"/>
        <v>1.4705882352941176E-2</v>
      </c>
      <c r="AL1723" s="2">
        <f t="shared" si="728"/>
        <v>3.6764705882352941E-3</v>
      </c>
      <c r="AM1723" s="2">
        <f t="shared" si="729"/>
        <v>0</v>
      </c>
      <c r="AN1723" s="2">
        <f t="shared" si="730"/>
        <v>0</v>
      </c>
      <c r="AP1723" t="s">
        <v>939</v>
      </c>
      <c r="AQ1723" t="s">
        <v>761</v>
      </c>
      <c r="AR1723">
        <v>3</v>
      </c>
      <c r="AT1723" s="93" t="s">
        <v>400</v>
      </c>
      <c r="AU1723" s="92" t="s">
        <v>1803</v>
      </c>
      <c r="AV1723" s="83" t="str">
        <f t="shared" si="731"/>
        <v>31005</v>
      </c>
      <c r="AX1723" s="7" t="s">
        <v>3753</v>
      </c>
    </row>
    <row r="1724" spans="1:50" hidden="1" outlineLevel="1">
      <c r="A1724" t="s">
        <v>940</v>
      </c>
      <c r="B1724" t="s">
        <v>761</v>
      </c>
      <c r="C1724" s="1">
        <f t="shared" si="720"/>
        <v>462</v>
      </c>
      <c r="D1724" s="7">
        <f>RANK(N1724,(N1724:P1724,Q1724:AE1724))</f>
        <v>2</v>
      </c>
      <c r="E1724" s="7">
        <f>RANK(O1724,(N1724:P1724,Q1724:AE1724))</f>
        <v>1</v>
      </c>
      <c r="F1724" s="7">
        <f>IF(P1724&gt;0,RANK(P1724,(N1724:P1724,Q1724:AE1724)),0)</f>
        <v>4</v>
      </c>
      <c r="G1724" s="1">
        <f t="shared" si="721"/>
        <v>325</v>
      </c>
      <c r="H1724" s="2">
        <f t="shared" si="722"/>
        <v>0.70346320346320346</v>
      </c>
      <c r="I1724" s="2"/>
      <c r="J1724" s="2">
        <f t="shared" si="723"/>
        <v>0.1406926406926407</v>
      </c>
      <c r="K1724" s="2">
        <f t="shared" si="724"/>
        <v>0.8441558441558441</v>
      </c>
      <c r="L1724" s="2">
        <f t="shared" si="725"/>
        <v>4.329004329004329E-3</v>
      </c>
      <c r="M1724" s="2">
        <f t="shared" si="726"/>
        <v>1.082251082251081E-2</v>
      </c>
      <c r="N1724" s="1">
        <v>65</v>
      </c>
      <c r="O1724" s="1">
        <v>390</v>
      </c>
      <c r="P1724" s="1">
        <v>2</v>
      </c>
      <c r="Q1724" s="1">
        <v>4</v>
      </c>
      <c r="R1724" s="1">
        <v>1</v>
      </c>
      <c r="S1724" s="1">
        <v>0</v>
      </c>
      <c r="T1724" s="1">
        <v>0</v>
      </c>
      <c r="AG1724" s="7">
        <f>IF(Q1724&gt;0,RANK(Q1724,(N1724:P1724,Q1724:AE1724)),0)</f>
        <v>3</v>
      </c>
      <c r="AH1724" s="7">
        <f>IF(R1724&gt;0,RANK(R1724,(N1724:P1724,Q1724:AE1724)),0)</f>
        <v>5</v>
      </c>
      <c r="AI1724" s="7">
        <f>IF(T1724&gt;0,RANK(T1724,(N1724:P1724,Q1724:AE1724)),0)</f>
        <v>0</v>
      </c>
      <c r="AJ1724" s="7">
        <f>IF(S1724&gt;0,RANK(S1724,(N1724:P1724,Q1724:AE1724)),0)</f>
        <v>0</v>
      </c>
      <c r="AK1724" s="2">
        <f t="shared" si="727"/>
        <v>8.658008658008658E-3</v>
      </c>
      <c r="AL1724" s="2">
        <f t="shared" si="728"/>
        <v>2.1645021645021645E-3</v>
      </c>
      <c r="AM1724" s="2">
        <f t="shared" si="729"/>
        <v>0</v>
      </c>
      <c r="AN1724" s="2">
        <f t="shared" si="730"/>
        <v>0</v>
      </c>
      <c r="AP1724" t="s">
        <v>940</v>
      </c>
      <c r="AQ1724" t="s">
        <v>761</v>
      </c>
      <c r="AR1724">
        <v>3</v>
      </c>
      <c r="AT1724" s="93" t="s">
        <v>400</v>
      </c>
      <c r="AU1724" s="92" t="s">
        <v>2150</v>
      </c>
      <c r="AV1724" s="83" t="str">
        <f t="shared" si="731"/>
        <v>31007</v>
      </c>
      <c r="AX1724" s="7" t="s">
        <v>3753</v>
      </c>
    </row>
    <row r="1725" spans="1:50" hidden="1" outlineLevel="1">
      <c r="A1725" t="s">
        <v>1892</v>
      </c>
      <c r="B1725" t="s">
        <v>761</v>
      </c>
      <c r="C1725" s="1">
        <f t="shared" si="720"/>
        <v>349</v>
      </c>
      <c r="D1725" s="7">
        <f>RANK(N1725,(N1725:P1725,Q1725:AE1725))</f>
        <v>2</v>
      </c>
      <c r="E1725" s="7">
        <f>RANK(O1725,(N1725:P1725,Q1725:AE1725))</f>
        <v>1</v>
      </c>
      <c r="F1725" s="7">
        <f>IF(P1725&gt;0,RANK(P1725,(N1725:P1725,Q1725:AE1725)),0)</f>
        <v>3</v>
      </c>
      <c r="G1725" s="1">
        <f t="shared" si="721"/>
        <v>256</v>
      </c>
      <c r="H1725" s="2">
        <f t="shared" si="722"/>
        <v>0.73352435530085958</v>
      </c>
      <c r="I1725" s="2"/>
      <c r="J1725" s="2">
        <f t="shared" si="723"/>
        <v>0.12320916905444126</v>
      </c>
      <c r="K1725" s="2">
        <f t="shared" si="724"/>
        <v>0.85673352435530081</v>
      </c>
      <c r="L1725" s="2">
        <f t="shared" si="725"/>
        <v>1.4326647564469915E-2</v>
      </c>
      <c r="M1725" s="2">
        <f t="shared" si="726"/>
        <v>5.7306590257880357E-3</v>
      </c>
      <c r="N1725" s="1">
        <v>43</v>
      </c>
      <c r="O1725" s="1">
        <v>299</v>
      </c>
      <c r="P1725" s="1">
        <v>5</v>
      </c>
      <c r="Q1725" s="1">
        <v>1</v>
      </c>
      <c r="R1725" s="1">
        <v>1</v>
      </c>
      <c r="S1725" s="1">
        <v>0</v>
      </c>
      <c r="T1725" s="1">
        <v>0</v>
      </c>
      <c r="AG1725" s="7">
        <f>IF(Q1725&gt;0,RANK(Q1725,(N1725:P1725,Q1725:AE1725)),0)</f>
        <v>4</v>
      </c>
      <c r="AH1725" s="7">
        <f>IF(R1725&gt;0,RANK(R1725,(N1725:P1725,Q1725:AE1725)),0)</f>
        <v>4</v>
      </c>
      <c r="AI1725" s="7">
        <f>IF(T1725&gt;0,RANK(T1725,(N1725:P1725,Q1725:AE1725)),0)</f>
        <v>0</v>
      </c>
      <c r="AJ1725" s="7">
        <f>IF(S1725&gt;0,RANK(S1725,(N1725:P1725,Q1725:AE1725)),0)</f>
        <v>0</v>
      </c>
      <c r="AK1725" s="2">
        <f t="shared" si="727"/>
        <v>2.8653295128939827E-3</v>
      </c>
      <c r="AL1725" s="2">
        <f t="shared" si="728"/>
        <v>2.8653295128939827E-3</v>
      </c>
      <c r="AM1725" s="2">
        <f t="shared" si="729"/>
        <v>0</v>
      </c>
      <c r="AN1725" s="2">
        <f t="shared" si="730"/>
        <v>0</v>
      </c>
      <c r="AP1725" t="s">
        <v>1892</v>
      </c>
      <c r="AQ1725" t="s">
        <v>761</v>
      </c>
      <c r="AR1725">
        <v>3</v>
      </c>
      <c r="AT1725" s="93" t="s">
        <v>400</v>
      </c>
      <c r="AU1725" s="92" t="s">
        <v>2454</v>
      </c>
      <c r="AV1725" s="83" t="str">
        <f t="shared" si="731"/>
        <v>31009</v>
      </c>
      <c r="AX1725" s="7" t="s">
        <v>3753</v>
      </c>
    </row>
    <row r="1726" spans="1:50" hidden="1" outlineLevel="1">
      <c r="A1726" t="s">
        <v>1402</v>
      </c>
      <c r="B1726" t="s">
        <v>761</v>
      </c>
      <c r="C1726" s="1">
        <f t="shared" si="720"/>
        <v>2862</v>
      </c>
      <c r="D1726" s="7">
        <f>RANK(N1726,(N1726:P1726,Q1726:AE1726))</f>
        <v>2</v>
      </c>
      <c r="E1726" s="7">
        <f>RANK(O1726,(N1726:P1726,Q1726:AE1726))</f>
        <v>1</v>
      </c>
      <c r="F1726" s="7">
        <f>IF(P1726&gt;0,RANK(P1726,(N1726:P1726,Q1726:AE1726)),0)</f>
        <v>3</v>
      </c>
      <c r="G1726" s="1">
        <f t="shared" si="721"/>
        <v>1621</v>
      </c>
      <c r="H1726" s="2">
        <f t="shared" si="722"/>
        <v>0.56638714185883998</v>
      </c>
      <c r="I1726" s="2"/>
      <c r="J1726" s="2">
        <f t="shared" si="723"/>
        <v>0.20090845562543674</v>
      </c>
      <c r="K1726" s="2">
        <f t="shared" si="724"/>
        <v>0.76729559748427678</v>
      </c>
      <c r="L1726" s="2">
        <f t="shared" si="725"/>
        <v>2.2711390635918937E-2</v>
      </c>
      <c r="M1726" s="2">
        <f t="shared" si="726"/>
        <v>9.0845562543674825E-3</v>
      </c>
      <c r="N1726" s="1">
        <v>575</v>
      </c>
      <c r="O1726" s="1">
        <v>2196</v>
      </c>
      <c r="P1726" s="1">
        <v>65</v>
      </c>
      <c r="Q1726" s="1">
        <v>22</v>
      </c>
      <c r="R1726" s="1">
        <v>4</v>
      </c>
      <c r="S1726" s="1">
        <v>0</v>
      </c>
      <c r="T1726" s="1">
        <v>0</v>
      </c>
      <c r="AG1726" s="7">
        <f>IF(Q1726&gt;0,RANK(Q1726,(N1726:P1726,Q1726:AE1726)),0)</f>
        <v>4</v>
      </c>
      <c r="AH1726" s="7">
        <f>IF(R1726&gt;0,RANK(R1726,(N1726:P1726,Q1726:AE1726)),0)</f>
        <v>5</v>
      </c>
      <c r="AI1726" s="7">
        <f>IF(T1726&gt;0,RANK(T1726,(N1726:P1726,Q1726:AE1726)),0)</f>
        <v>0</v>
      </c>
      <c r="AJ1726" s="7">
        <f>IF(S1726&gt;0,RANK(S1726,(N1726:P1726,Q1726:AE1726)),0)</f>
        <v>0</v>
      </c>
      <c r="AK1726" s="2">
        <f t="shared" si="727"/>
        <v>7.6869322152341019E-3</v>
      </c>
      <c r="AL1726" s="2">
        <f t="shared" si="728"/>
        <v>1.397624039133473E-3</v>
      </c>
      <c r="AM1726" s="2">
        <f t="shared" si="729"/>
        <v>0</v>
      </c>
      <c r="AN1726" s="2">
        <f t="shared" si="730"/>
        <v>0</v>
      </c>
      <c r="AP1726" t="s">
        <v>1402</v>
      </c>
      <c r="AQ1726" t="s">
        <v>761</v>
      </c>
      <c r="AR1726">
        <v>3</v>
      </c>
      <c r="AT1726" s="93" t="s">
        <v>400</v>
      </c>
      <c r="AU1726" s="92" t="s">
        <v>2455</v>
      </c>
      <c r="AV1726" s="83" t="str">
        <f t="shared" si="731"/>
        <v>31011</v>
      </c>
      <c r="AX1726" s="7" t="s">
        <v>3753</v>
      </c>
    </row>
    <row r="1727" spans="1:50" hidden="1" outlineLevel="1">
      <c r="A1727" t="s">
        <v>2922</v>
      </c>
      <c r="B1727" t="s">
        <v>761</v>
      </c>
      <c r="C1727" s="1">
        <f t="shared" si="720"/>
        <v>5089</v>
      </c>
      <c r="D1727" s="7">
        <f>RANK(N1727,(N1727:P1727,Q1727:AE1727))</f>
        <v>2</v>
      </c>
      <c r="E1727" s="7">
        <f>RANK(O1727,(N1727:P1727,Q1727:AE1727))</f>
        <v>1</v>
      </c>
      <c r="F1727" s="7">
        <f>IF(P1727&gt;0,RANK(P1727,(N1727:P1727,Q1727:AE1727)),0)</f>
        <v>3</v>
      </c>
      <c r="G1727" s="1">
        <f t="shared" si="721"/>
        <v>1594</v>
      </c>
      <c r="H1727" s="2">
        <f t="shared" si="722"/>
        <v>0.31322460208292396</v>
      </c>
      <c r="I1727" s="2"/>
      <c r="J1727" s="2">
        <f t="shared" si="723"/>
        <v>0.31715464727844372</v>
      </c>
      <c r="K1727" s="2">
        <f t="shared" si="724"/>
        <v>0.63037924936136769</v>
      </c>
      <c r="L1727" s="2">
        <f t="shared" si="725"/>
        <v>3.9889958734525444E-2</v>
      </c>
      <c r="M1727" s="2">
        <f t="shared" si="726"/>
        <v>1.2576144625663199E-2</v>
      </c>
      <c r="N1727" s="1">
        <v>1614</v>
      </c>
      <c r="O1727" s="1">
        <v>3208</v>
      </c>
      <c r="P1727" s="1">
        <v>203</v>
      </c>
      <c r="Q1727" s="1">
        <v>40</v>
      </c>
      <c r="R1727" s="1">
        <v>12</v>
      </c>
      <c r="S1727" s="1">
        <v>7</v>
      </c>
      <c r="T1727" s="1">
        <v>5</v>
      </c>
      <c r="AG1727" s="7">
        <f>IF(Q1727&gt;0,RANK(Q1727,(N1727:P1727,Q1727:AE1727)),0)</f>
        <v>4</v>
      </c>
      <c r="AH1727" s="7">
        <f>IF(R1727&gt;0,RANK(R1727,(N1727:P1727,Q1727:AE1727)),0)</f>
        <v>5</v>
      </c>
      <c r="AI1727" s="7">
        <f>IF(T1727&gt;0,RANK(T1727,(N1727:P1727,Q1727:AE1727)),0)</f>
        <v>7</v>
      </c>
      <c r="AJ1727" s="7">
        <f>IF(S1727&gt;0,RANK(S1727,(N1727:P1727,Q1727:AE1727)),0)</f>
        <v>6</v>
      </c>
      <c r="AK1727" s="2">
        <f t="shared" si="727"/>
        <v>7.8600903910394978E-3</v>
      </c>
      <c r="AL1727" s="2">
        <f t="shared" si="728"/>
        <v>2.358027117311849E-3</v>
      </c>
      <c r="AM1727" s="2">
        <f t="shared" si="729"/>
        <v>9.8251129887993722E-4</v>
      </c>
      <c r="AN1727" s="2">
        <f t="shared" si="730"/>
        <v>1.375515818431912E-3</v>
      </c>
      <c r="AP1727" t="s">
        <v>2922</v>
      </c>
      <c r="AQ1727" t="s">
        <v>761</v>
      </c>
      <c r="AR1727">
        <v>3</v>
      </c>
      <c r="AT1727" s="93" t="s">
        <v>400</v>
      </c>
      <c r="AU1727" s="92" t="s">
        <v>2456</v>
      </c>
      <c r="AV1727" s="83" t="str">
        <f t="shared" si="731"/>
        <v>31013</v>
      </c>
      <c r="AX1727" s="7" t="s">
        <v>3753</v>
      </c>
    </row>
    <row r="1728" spans="1:50" hidden="1" outlineLevel="1">
      <c r="A1728" t="s">
        <v>3168</v>
      </c>
      <c r="B1728" t="s">
        <v>761</v>
      </c>
      <c r="C1728" s="1">
        <f t="shared" si="720"/>
        <v>1242</v>
      </c>
      <c r="D1728" s="7">
        <f>RANK(N1728,(N1728:P1728,Q1728:AE1728))</f>
        <v>2</v>
      </c>
      <c r="E1728" s="7">
        <f>RANK(O1728,(N1728:P1728,Q1728:AE1728))</f>
        <v>1</v>
      </c>
      <c r="F1728" s="7">
        <f>IF(P1728&gt;0,RANK(P1728,(N1728:P1728,Q1728:AE1728)),0)</f>
        <v>3</v>
      </c>
      <c r="G1728" s="1">
        <f t="shared" si="721"/>
        <v>666</v>
      </c>
      <c r="H1728" s="2">
        <f t="shared" si="722"/>
        <v>0.53623188405797106</v>
      </c>
      <c r="I1728" s="2"/>
      <c r="J1728" s="2">
        <f t="shared" si="723"/>
        <v>0.21336553945249598</v>
      </c>
      <c r="K1728" s="2">
        <f t="shared" si="724"/>
        <v>0.74959742351046699</v>
      </c>
      <c r="L1728" s="2">
        <f t="shared" si="725"/>
        <v>2.0128824476650563E-2</v>
      </c>
      <c r="M1728" s="2">
        <f t="shared" si="726"/>
        <v>1.6908212560386417E-2</v>
      </c>
      <c r="N1728" s="1">
        <v>265</v>
      </c>
      <c r="O1728" s="1">
        <v>931</v>
      </c>
      <c r="P1728" s="1">
        <v>25</v>
      </c>
      <c r="Q1728" s="1">
        <v>10</v>
      </c>
      <c r="R1728" s="1">
        <v>3</v>
      </c>
      <c r="S1728" s="1">
        <v>3</v>
      </c>
      <c r="T1728" s="1">
        <v>5</v>
      </c>
      <c r="AG1728" s="7">
        <f>IF(Q1728&gt;0,RANK(Q1728,(N1728:P1728,Q1728:AE1728)),0)</f>
        <v>4</v>
      </c>
      <c r="AH1728" s="7">
        <f>IF(R1728&gt;0,RANK(R1728,(N1728:P1728,Q1728:AE1728)),0)</f>
        <v>6</v>
      </c>
      <c r="AI1728" s="7">
        <f>IF(T1728&gt;0,RANK(T1728,(N1728:P1728,Q1728:AE1728)),0)</f>
        <v>5</v>
      </c>
      <c r="AJ1728" s="7">
        <f>IF(S1728&gt;0,RANK(S1728,(N1728:P1728,Q1728:AE1728)),0)</f>
        <v>6</v>
      </c>
      <c r="AK1728" s="2">
        <f t="shared" si="727"/>
        <v>8.0515297906602248E-3</v>
      </c>
      <c r="AL1728" s="2">
        <f t="shared" si="728"/>
        <v>2.4154589371980675E-3</v>
      </c>
      <c r="AM1728" s="2">
        <f t="shared" si="729"/>
        <v>4.0257648953301124E-3</v>
      </c>
      <c r="AN1728" s="2">
        <f t="shared" si="730"/>
        <v>2.4154589371980675E-3</v>
      </c>
      <c r="AP1728" t="s">
        <v>3168</v>
      </c>
      <c r="AQ1728" t="s">
        <v>761</v>
      </c>
      <c r="AR1728">
        <v>3</v>
      </c>
      <c r="AT1728" s="93" t="s">
        <v>400</v>
      </c>
      <c r="AU1728" s="92" t="s">
        <v>1466</v>
      </c>
      <c r="AV1728" s="83" t="str">
        <f t="shared" si="731"/>
        <v>31015</v>
      </c>
      <c r="AX1728" s="7" t="s">
        <v>3753</v>
      </c>
    </row>
    <row r="1729" spans="1:50" hidden="1" outlineLevel="1">
      <c r="A1729" t="s">
        <v>3579</v>
      </c>
      <c r="B1729" t="s">
        <v>761</v>
      </c>
      <c r="C1729" s="1">
        <f t="shared" si="720"/>
        <v>1684</v>
      </c>
      <c r="D1729" s="7">
        <f>RANK(N1729,(N1729:P1729,Q1729:AE1729))</f>
        <v>2</v>
      </c>
      <c r="E1729" s="7">
        <f>RANK(O1729,(N1729:P1729,Q1729:AE1729))</f>
        <v>1</v>
      </c>
      <c r="F1729" s="7">
        <f>IF(P1729&gt;0,RANK(P1729,(N1729:P1729,Q1729:AE1729)),0)</f>
        <v>3</v>
      </c>
      <c r="G1729" s="1">
        <f t="shared" si="721"/>
        <v>1125</v>
      </c>
      <c r="H1729" s="2">
        <f t="shared" si="722"/>
        <v>0.66805225653206646</v>
      </c>
      <c r="I1729" s="2"/>
      <c r="J1729" s="2">
        <f t="shared" si="723"/>
        <v>0.14845605700712589</v>
      </c>
      <c r="K1729" s="2">
        <f t="shared" si="724"/>
        <v>0.8165083135391924</v>
      </c>
      <c r="L1729" s="2">
        <f t="shared" si="725"/>
        <v>2.1377672209026127E-2</v>
      </c>
      <c r="M1729" s="2">
        <f t="shared" si="726"/>
        <v>1.3657957244655645E-2</v>
      </c>
      <c r="N1729" s="1">
        <v>250</v>
      </c>
      <c r="O1729" s="1">
        <v>1375</v>
      </c>
      <c r="P1729" s="1">
        <v>36</v>
      </c>
      <c r="Q1729" s="1">
        <v>14</v>
      </c>
      <c r="R1729" s="1">
        <v>4</v>
      </c>
      <c r="S1729" s="1">
        <v>1</v>
      </c>
      <c r="T1729" s="1">
        <v>4</v>
      </c>
      <c r="AG1729" s="7">
        <f>IF(Q1729&gt;0,RANK(Q1729,(N1729:P1729,Q1729:AE1729)),0)</f>
        <v>4</v>
      </c>
      <c r="AH1729" s="7">
        <f>IF(R1729&gt;0,RANK(R1729,(N1729:P1729,Q1729:AE1729)),0)</f>
        <v>5</v>
      </c>
      <c r="AI1729" s="7">
        <f>IF(T1729&gt;0,RANK(T1729,(N1729:P1729,Q1729:AE1729)),0)</f>
        <v>5</v>
      </c>
      <c r="AJ1729" s="7">
        <f>IF(S1729&gt;0,RANK(S1729,(N1729:P1729,Q1729:AE1729)),0)</f>
        <v>7</v>
      </c>
      <c r="AK1729" s="2">
        <f t="shared" si="727"/>
        <v>8.3135391923990498E-3</v>
      </c>
      <c r="AL1729" s="2">
        <f t="shared" si="728"/>
        <v>2.3752969121140144E-3</v>
      </c>
      <c r="AM1729" s="2">
        <f t="shared" si="729"/>
        <v>2.3752969121140144E-3</v>
      </c>
      <c r="AN1729" s="2">
        <f t="shared" si="730"/>
        <v>5.9382422802850359E-4</v>
      </c>
      <c r="AP1729" t="s">
        <v>3579</v>
      </c>
      <c r="AQ1729" t="s">
        <v>761</v>
      </c>
      <c r="AR1729">
        <v>3</v>
      </c>
      <c r="AT1729" s="93" t="s">
        <v>400</v>
      </c>
      <c r="AU1729" s="92" t="s">
        <v>1467</v>
      </c>
      <c r="AV1729" s="83" t="str">
        <f t="shared" si="731"/>
        <v>31017</v>
      </c>
      <c r="AX1729" s="7" t="s">
        <v>3753</v>
      </c>
    </row>
    <row r="1730" spans="1:50" hidden="1" outlineLevel="1">
      <c r="A1730" t="s">
        <v>3658</v>
      </c>
      <c r="B1730" t="s">
        <v>761</v>
      </c>
      <c r="C1730" s="1">
        <f t="shared" si="720"/>
        <v>16461</v>
      </c>
      <c r="D1730" s="7">
        <f>RANK(N1730,(N1730:P1730,Q1730:AE1730))</f>
        <v>2</v>
      </c>
      <c r="E1730" s="7">
        <f>RANK(O1730,(N1730:P1730,Q1730:AE1730))</f>
        <v>1</v>
      </c>
      <c r="F1730" s="7">
        <f>IF(P1730&gt;0,RANK(P1730,(N1730:P1730,Q1730:AE1730)),0)</f>
        <v>3</v>
      </c>
      <c r="G1730" s="1">
        <f t="shared" si="721"/>
        <v>8004</v>
      </c>
      <c r="H1730" s="2">
        <f t="shared" si="722"/>
        <v>0.48624020411882629</v>
      </c>
      <c r="I1730" s="2"/>
      <c r="J1730" s="2">
        <f t="shared" si="723"/>
        <v>0.23856387825770001</v>
      </c>
      <c r="K1730" s="2">
        <f t="shared" si="724"/>
        <v>0.72480408237652638</v>
      </c>
      <c r="L1730" s="2">
        <f t="shared" si="725"/>
        <v>2.9342081283032624E-2</v>
      </c>
      <c r="M1730" s="2">
        <f t="shared" si="726"/>
        <v>7.2899580827410146E-3</v>
      </c>
      <c r="N1730" s="1">
        <v>3927</v>
      </c>
      <c r="O1730" s="1">
        <v>11931</v>
      </c>
      <c r="P1730" s="1">
        <v>483</v>
      </c>
      <c r="Q1730" s="1">
        <v>65</v>
      </c>
      <c r="R1730" s="1">
        <v>42</v>
      </c>
      <c r="S1730" s="1">
        <v>1</v>
      </c>
      <c r="T1730" s="1">
        <v>12</v>
      </c>
      <c r="AG1730" s="7">
        <f>IF(Q1730&gt;0,RANK(Q1730,(N1730:P1730,Q1730:AE1730)),0)</f>
        <v>4</v>
      </c>
      <c r="AH1730" s="7">
        <f>IF(R1730&gt;0,RANK(R1730,(N1730:P1730,Q1730:AE1730)),0)</f>
        <v>5</v>
      </c>
      <c r="AI1730" s="7">
        <f>IF(T1730&gt;0,RANK(T1730,(N1730:P1730,Q1730:AE1730)),0)</f>
        <v>6</v>
      </c>
      <c r="AJ1730" s="7">
        <f>IF(S1730&gt;0,RANK(S1730,(N1730:P1730,Q1730:AE1730)),0)</f>
        <v>7</v>
      </c>
      <c r="AK1730" s="2">
        <f t="shared" si="727"/>
        <v>3.9487272948180545E-3</v>
      </c>
      <c r="AL1730" s="2">
        <f t="shared" si="728"/>
        <v>2.5514853289593585E-3</v>
      </c>
      <c r="AM1730" s="2">
        <f t="shared" si="729"/>
        <v>7.2899580827410246E-4</v>
      </c>
      <c r="AN1730" s="2">
        <f t="shared" si="730"/>
        <v>6.0749650689508538E-5</v>
      </c>
      <c r="AP1730" t="s">
        <v>3658</v>
      </c>
      <c r="AQ1730" t="s">
        <v>761</v>
      </c>
      <c r="AR1730">
        <v>3</v>
      </c>
      <c r="AT1730" s="93" t="s">
        <v>400</v>
      </c>
      <c r="AU1730" s="92" t="s">
        <v>1468</v>
      </c>
      <c r="AV1730" s="83" t="str">
        <f t="shared" si="731"/>
        <v>31019</v>
      </c>
      <c r="AX1730" s="7" t="s">
        <v>3753</v>
      </c>
    </row>
    <row r="1731" spans="1:50" hidden="1" outlineLevel="1">
      <c r="A1731" t="s">
        <v>2517</v>
      </c>
      <c r="B1731" t="s">
        <v>761</v>
      </c>
      <c r="C1731" s="1">
        <f t="shared" si="720"/>
        <v>3392</v>
      </c>
      <c r="D1731" s="7">
        <f>RANK(N1731,(N1731:P1731,Q1731:AE1731))</f>
        <v>2</v>
      </c>
      <c r="E1731" s="7">
        <f>RANK(O1731,(N1731:P1731,Q1731:AE1731))</f>
        <v>1</v>
      </c>
      <c r="F1731" s="7">
        <f>IF(P1731&gt;0,RANK(P1731,(N1731:P1731,Q1731:AE1731)),0)</f>
        <v>3</v>
      </c>
      <c r="G1731" s="1">
        <f t="shared" si="721"/>
        <v>833</v>
      </c>
      <c r="H1731" s="2">
        <f t="shared" si="722"/>
        <v>0.24557783018867924</v>
      </c>
      <c r="I1731" s="2"/>
      <c r="J1731" s="2">
        <f t="shared" si="723"/>
        <v>0.36055424528301888</v>
      </c>
      <c r="K1731" s="2">
        <f t="shared" si="724"/>
        <v>0.60613207547169812</v>
      </c>
      <c r="L1731" s="2">
        <f t="shared" si="725"/>
        <v>2.1521226415094338E-2</v>
      </c>
      <c r="M1731" s="2">
        <f t="shared" si="726"/>
        <v>1.1792452830188718E-2</v>
      </c>
      <c r="N1731" s="1">
        <v>1223</v>
      </c>
      <c r="O1731" s="1">
        <v>2056</v>
      </c>
      <c r="P1731" s="1">
        <v>73</v>
      </c>
      <c r="Q1731" s="1">
        <v>22</v>
      </c>
      <c r="R1731" s="1">
        <v>12</v>
      </c>
      <c r="S1731" s="1">
        <v>5</v>
      </c>
      <c r="T1731" s="1">
        <v>1</v>
      </c>
      <c r="AG1731" s="7">
        <f>IF(Q1731&gt;0,RANK(Q1731,(N1731:P1731,Q1731:AE1731)),0)</f>
        <v>4</v>
      </c>
      <c r="AH1731" s="7">
        <f>IF(R1731&gt;0,RANK(R1731,(N1731:P1731,Q1731:AE1731)),0)</f>
        <v>5</v>
      </c>
      <c r="AI1731" s="7">
        <f>IF(T1731&gt;0,RANK(T1731,(N1731:P1731,Q1731:AE1731)),0)</f>
        <v>7</v>
      </c>
      <c r="AJ1731" s="7">
        <f>IF(S1731&gt;0,RANK(S1731,(N1731:P1731,Q1731:AE1731)),0)</f>
        <v>6</v>
      </c>
      <c r="AK1731" s="2">
        <f t="shared" si="727"/>
        <v>6.4858490566037739E-3</v>
      </c>
      <c r="AL1731" s="2">
        <f t="shared" si="728"/>
        <v>3.5377358490566039E-3</v>
      </c>
      <c r="AM1731" s="2">
        <f t="shared" si="729"/>
        <v>2.9481132075471697E-4</v>
      </c>
      <c r="AN1731" s="2">
        <f t="shared" si="730"/>
        <v>1.474056603773585E-3</v>
      </c>
      <c r="AP1731" t="s">
        <v>2517</v>
      </c>
      <c r="AQ1731" t="s">
        <v>761</v>
      </c>
      <c r="AR1731">
        <v>1</v>
      </c>
      <c r="AT1731" s="93" t="s">
        <v>400</v>
      </c>
      <c r="AU1731" s="92" t="s">
        <v>458</v>
      </c>
      <c r="AV1731" s="83" t="str">
        <f t="shared" si="731"/>
        <v>31021</v>
      </c>
      <c r="AX1731" s="7" t="s">
        <v>3753</v>
      </c>
    </row>
    <row r="1732" spans="1:50" hidden="1" outlineLevel="1">
      <c r="A1732" t="s">
        <v>2963</v>
      </c>
      <c r="B1732" t="s">
        <v>761</v>
      </c>
      <c r="C1732" s="1">
        <f t="shared" si="720"/>
        <v>3828</v>
      </c>
      <c r="D1732" s="7">
        <f>RANK(N1732,(N1732:P1732,Q1732:AE1732))</f>
        <v>2</v>
      </c>
      <c r="E1732" s="7">
        <f>RANK(O1732,(N1732:P1732,Q1732:AE1732))</f>
        <v>1</v>
      </c>
      <c r="F1732" s="7">
        <f>IF(P1732&gt;0,RANK(P1732,(N1732:P1732,Q1732:AE1732)),0)</f>
        <v>3</v>
      </c>
      <c r="G1732" s="1">
        <f t="shared" si="721"/>
        <v>1610</v>
      </c>
      <c r="H1732" s="2">
        <f t="shared" si="722"/>
        <v>0.42058516196447232</v>
      </c>
      <c r="I1732" s="2"/>
      <c r="J1732" s="2">
        <f t="shared" si="723"/>
        <v>0.26854754440961337</v>
      </c>
      <c r="K1732" s="2">
        <f t="shared" si="724"/>
        <v>0.68913270637408564</v>
      </c>
      <c r="L1732" s="2">
        <f t="shared" si="725"/>
        <v>2.8213166144200628E-2</v>
      </c>
      <c r="M1732" s="2">
        <f t="shared" si="726"/>
        <v>1.4106583072100366E-2</v>
      </c>
      <c r="N1732" s="1">
        <v>1028</v>
      </c>
      <c r="O1732" s="1">
        <v>2638</v>
      </c>
      <c r="P1732" s="1">
        <v>108</v>
      </c>
      <c r="Q1732" s="1">
        <v>34</v>
      </c>
      <c r="R1732" s="1">
        <v>11</v>
      </c>
      <c r="S1732" s="1">
        <v>5</v>
      </c>
      <c r="T1732" s="1">
        <v>4</v>
      </c>
      <c r="AG1732" s="7">
        <f>IF(Q1732&gt;0,RANK(Q1732,(N1732:P1732,Q1732:AE1732)),0)</f>
        <v>4</v>
      </c>
      <c r="AH1732" s="7">
        <f>IF(R1732&gt;0,RANK(R1732,(N1732:P1732,Q1732:AE1732)),0)</f>
        <v>5</v>
      </c>
      <c r="AI1732" s="7">
        <f>IF(T1732&gt;0,RANK(T1732,(N1732:P1732,Q1732:AE1732)),0)</f>
        <v>7</v>
      </c>
      <c r="AJ1732" s="7">
        <f>IF(S1732&gt;0,RANK(S1732,(N1732:P1732,Q1732:AE1732)),0)</f>
        <v>6</v>
      </c>
      <c r="AK1732" s="2">
        <f t="shared" si="727"/>
        <v>8.881922675026124E-3</v>
      </c>
      <c r="AL1732" s="2">
        <f t="shared" si="728"/>
        <v>2.8735632183908046E-3</v>
      </c>
      <c r="AM1732" s="2">
        <f t="shared" si="729"/>
        <v>1.0449320794148381E-3</v>
      </c>
      <c r="AN1732" s="2">
        <f t="shared" si="730"/>
        <v>1.3061650992685476E-3</v>
      </c>
      <c r="AP1732" t="s">
        <v>2963</v>
      </c>
      <c r="AQ1732" t="s">
        <v>761</v>
      </c>
      <c r="AR1732">
        <v>1</v>
      </c>
      <c r="AT1732" s="93" t="s">
        <v>400</v>
      </c>
      <c r="AU1732" s="92" t="s">
        <v>459</v>
      </c>
      <c r="AV1732" s="83" t="str">
        <f t="shared" si="731"/>
        <v>31023</v>
      </c>
      <c r="AX1732" s="7" t="s">
        <v>3753</v>
      </c>
    </row>
    <row r="1733" spans="1:50" hidden="1" outlineLevel="1">
      <c r="A1733" t="s">
        <v>1403</v>
      </c>
      <c r="B1733" t="s">
        <v>761</v>
      </c>
      <c r="C1733" s="1">
        <f t="shared" si="720"/>
        <v>10280</v>
      </c>
      <c r="D1733" s="7">
        <f>RANK(N1733,(N1733:P1733,Q1733:AE1733))</f>
        <v>2</v>
      </c>
      <c r="E1733" s="7">
        <f>RANK(O1733,(N1733:P1733,Q1733:AE1733))</f>
        <v>1</v>
      </c>
      <c r="F1733" s="7">
        <f>IF(P1733&gt;0,RANK(P1733,(N1733:P1733,Q1733:AE1733)),0)</f>
        <v>3</v>
      </c>
      <c r="G1733" s="1">
        <f t="shared" si="721"/>
        <v>2488</v>
      </c>
      <c r="H1733" s="2">
        <f t="shared" si="722"/>
        <v>0.24202334630350195</v>
      </c>
      <c r="I1733" s="2"/>
      <c r="J1733" s="2">
        <f t="shared" si="723"/>
        <v>0.35564202334630352</v>
      </c>
      <c r="K1733" s="2">
        <f t="shared" si="724"/>
        <v>0.59766536964980543</v>
      </c>
      <c r="L1733" s="2">
        <f t="shared" si="725"/>
        <v>3.5894941634241243E-2</v>
      </c>
      <c r="M1733" s="2">
        <f t="shared" si="726"/>
        <v>1.0797665369649753E-2</v>
      </c>
      <c r="N1733" s="1">
        <v>3656</v>
      </c>
      <c r="O1733" s="1">
        <v>6144</v>
      </c>
      <c r="P1733" s="1">
        <v>369</v>
      </c>
      <c r="Q1733" s="1">
        <v>55</v>
      </c>
      <c r="R1733" s="1">
        <v>41</v>
      </c>
      <c r="S1733" s="1">
        <v>6</v>
      </c>
      <c r="T1733" s="1">
        <v>9</v>
      </c>
      <c r="AG1733" s="7">
        <f>IF(Q1733&gt;0,RANK(Q1733,(N1733:P1733,Q1733:AE1733)),0)</f>
        <v>4</v>
      </c>
      <c r="AH1733" s="7">
        <f>IF(R1733&gt;0,RANK(R1733,(N1733:P1733,Q1733:AE1733)),0)</f>
        <v>5</v>
      </c>
      <c r="AI1733" s="7">
        <f>IF(T1733&gt;0,RANK(T1733,(N1733:P1733,Q1733:AE1733)),0)</f>
        <v>6</v>
      </c>
      <c r="AJ1733" s="7">
        <f>IF(S1733&gt;0,RANK(S1733,(N1733:P1733,Q1733:AE1733)),0)</f>
        <v>7</v>
      </c>
      <c r="AK1733" s="2">
        <f t="shared" si="727"/>
        <v>5.350194552529183E-3</v>
      </c>
      <c r="AL1733" s="2">
        <f t="shared" si="728"/>
        <v>3.9883268482490269E-3</v>
      </c>
      <c r="AM1733" s="2">
        <f t="shared" si="729"/>
        <v>8.7548638132295723E-4</v>
      </c>
      <c r="AN1733" s="2">
        <f t="shared" si="730"/>
        <v>5.8365758754863812E-4</v>
      </c>
      <c r="AP1733" t="s">
        <v>1403</v>
      </c>
      <c r="AQ1733" t="s">
        <v>761</v>
      </c>
      <c r="AR1733">
        <v>0</v>
      </c>
      <c r="AT1733" s="93" t="s">
        <v>400</v>
      </c>
      <c r="AU1733" s="92" t="s">
        <v>776</v>
      </c>
      <c r="AV1733" s="83" t="str">
        <f t="shared" si="731"/>
        <v>31025</v>
      </c>
      <c r="AX1733" s="7" t="s">
        <v>3753</v>
      </c>
    </row>
    <row r="1734" spans="1:50" hidden="1" outlineLevel="1">
      <c r="A1734" t="s">
        <v>758</v>
      </c>
      <c r="B1734" t="s">
        <v>761</v>
      </c>
      <c r="C1734" s="1">
        <f t="shared" si="720"/>
        <v>4269</v>
      </c>
      <c r="D1734" s="7">
        <f>RANK(N1734,(N1734:P1734,Q1734:AE1734))</f>
        <v>2</v>
      </c>
      <c r="E1734" s="7">
        <f>RANK(O1734,(N1734:P1734,Q1734:AE1734))</f>
        <v>1</v>
      </c>
      <c r="F1734" s="7">
        <f>IF(P1734&gt;0,RANK(P1734,(N1734:P1734,Q1734:AE1734)),0)</f>
        <v>3</v>
      </c>
      <c r="G1734" s="1">
        <f t="shared" si="721"/>
        <v>1927</v>
      </c>
      <c r="H1734" s="2">
        <f t="shared" si="722"/>
        <v>0.45139376903256034</v>
      </c>
      <c r="I1734" s="2"/>
      <c r="J1734" s="2">
        <f t="shared" si="723"/>
        <v>0.24877020379479972</v>
      </c>
      <c r="K1734" s="2">
        <f t="shared" si="724"/>
        <v>0.70016397282736009</v>
      </c>
      <c r="L1734" s="2">
        <f t="shared" si="725"/>
        <v>3.2794565472007493E-2</v>
      </c>
      <c r="M1734" s="2">
        <f t="shared" si="726"/>
        <v>1.8271257905832665E-2</v>
      </c>
      <c r="N1734" s="1">
        <v>1062</v>
      </c>
      <c r="O1734" s="1">
        <v>2989</v>
      </c>
      <c r="P1734" s="1">
        <v>140</v>
      </c>
      <c r="Q1734" s="1">
        <v>62</v>
      </c>
      <c r="R1734" s="1">
        <v>10</v>
      </c>
      <c r="S1734" s="1">
        <v>5</v>
      </c>
      <c r="T1734" s="1">
        <v>1</v>
      </c>
      <c r="AG1734" s="7">
        <f>IF(Q1734&gt;0,RANK(Q1734,(N1734:P1734,Q1734:AE1734)),0)</f>
        <v>4</v>
      </c>
      <c r="AH1734" s="7">
        <f>IF(R1734&gt;0,RANK(R1734,(N1734:P1734,Q1734:AE1734)),0)</f>
        <v>5</v>
      </c>
      <c r="AI1734" s="7">
        <f>IF(T1734&gt;0,RANK(T1734,(N1734:P1734,Q1734:AE1734)),0)</f>
        <v>7</v>
      </c>
      <c r="AJ1734" s="7">
        <f>IF(S1734&gt;0,RANK(S1734,(N1734:P1734,Q1734:AE1734)),0)</f>
        <v>6</v>
      </c>
      <c r="AK1734" s="2">
        <f t="shared" si="727"/>
        <v>1.4523307566174749E-2</v>
      </c>
      <c r="AL1734" s="2">
        <f t="shared" si="728"/>
        <v>2.3424689622862497E-3</v>
      </c>
      <c r="AM1734" s="2">
        <f t="shared" si="729"/>
        <v>2.3424689622862497E-4</v>
      </c>
      <c r="AN1734" s="2">
        <f t="shared" si="730"/>
        <v>1.1712344811431249E-3</v>
      </c>
      <c r="AP1734" t="s">
        <v>758</v>
      </c>
      <c r="AQ1734" t="s">
        <v>761</v>
      </c>
      <c r="AR1734">
        <v>1</v>
      </c>
      <c r="AT1734" s="93" t="s">
        <v>400</v>
      </c>
      <c r="AU1734" s="92" t="s">
        <v>777</v>
      </c>
      <c r="AV1734" s="83" t="str">
        <f t="shared" si="731"/>
        <v>31027</v>
      </c>
      <c r="AX1734" s="7" t="s">
        <v>3753</v>
      </c>
    </row>
    <row r="1735" spans="1:50" hidden="1" outlineLevel="1">
      <c r="A1735" t="s">
        <v>2713</v>
      </c>
      <c r="B1735" t="s">
        <v>761</v>
      </c>
      <c r="C1735" s="1">
        <f t="shared" si="720"/>
        <v>1875</v>
      </c>
      <c r="D1735" s="7">
        <f>RANK(N1735,(N1735:P1735,Q1735:AE1735))</f>
        <v>2</v>
      </c>
      <c r="E1735" s="7">
        <f>RANK(O1735,(N1735:P1735,Q1735:AE1735))</f>
        <v>1</v>
      </c>
      <c r="F1735" s="7">
        <f>IF(P1735&gt;0,RANK(P1735,(N1735:P1735,Q1735:AE1735)),0)</f>
        <v>3</v>
      </c>
      <c r="G1735" s="1">
        <f t="shared" si="721"/>
        <v>1199</v>
      </c>
      <c r="H1735" s="2">
        <f t="shared" si="722"/>
        <v>0.63946666666666663</v>
      </c>
      <c r="I1735" s="2"/>
      <c r="J1735" s="2">
        <f t="shared" si="723"/>
        <v>0.16320000000000001</v>
      </c>
      <c r="K1735" s="2">
        <f t="shared" si="724"/>
        <v>0.80266666666666664</v>
      </c>
      <c r="L1735" s="2">
        <f t="shared" si="725"/>
        <v>2.0266666666666665E-2</v>
      </c>
      <c r="M1735" s="2">
        <f t="shared" si="726"/>
        <v>1.3866666666666683E-2</v>
      </c>
      <c r="N1735" s="1">
        <v>306</v>
      </c>
      <c r="O1735" s="1">
        <v>1505</v>
      </c>
      <c r="P1735" s="1">
        <v>38</v>
      </c>
      <c r="Q1735" s="1">
        <v>15</v>
      </c>
      <c r="R1735" s="1">
        <v>8</v>
      </c>
      <c r="S1735" s="1">
        <v>2</v>
      </c>
      <c r="T1735" s="1">
        <v>1</v>
      </c>
      <c r="AG1735" s="7">
        <f>IF(Q1735&gt;0,RANK(Q1735,(N1735:P1735,Q1735:AE1735)),0)</f>
        <v>4</v>
      </c>
      <c r="AH1735" s="7">
        <f>IF(R1735&gt;0,RANK(R1735,(N1735:P1735,Q1735:AE1735)),0)</f>
        <v>5</v>
      </c>
      <c r="AI1735" s="7">
        <f>IF(T1735&gt;0,RANK(T1735,(N1735:P1735,Q1735:AE1735)),0)</f>
        <v>7</v>
      </c>
      <c r="AJ1735" s="7">
        <f>IF(S1735&gt;0,RANK(S1735,(N1735:P1735,Q1735:AE1735)),0)</f>
        <v>6</v>
      </c>
      <c r="AK1735" s="2">
        <f t="shared" si="727"/>
        <v>8.0000000000000002E-3</v>
      </c>
      <c r="AL1735" s="2">
        <f t="shared" si="728"/>
        <v>4.2666666666666669E-3</v>
      </c>
      <c r="AM1735" s="2">
        <f t="shared" si="729"/>
        <v>5.3333333333333336E-4</v>
      </c>
      <c r="AN1735" s="2">
        <f t="shared" si="730"/>
        <v>1.0666666666666667E-3</v>
      </c>
      <c r="AP1735" t="s">
        <v>2713</v>
      </c>
      <c r="AQ1735" t="s">
        <v>761</v>
      </c>
      <c r="AR1735">
        <v>3</v>
      </c>
      <c r="AT1735" s="93" t="s">
        <v>400</v>
      </c>
      <c r="AU1735" s="92" t="s">
        <v>778</v>
      </c>
      <c r="AV1735" s="83" t="str">
        <f t="shared" si="731"/>
        <v>31029</v>
      </c>
      <c r="AX1735" s="7" t="s">
        <v>3753</v>
      </c>
    </row>
    <row r="1736" spans="1:50" hidden="1" outlineLevel="1">
      <c r="A1736" t="s">
        <v>2518</v>
      </c>
      <c r="B1736" t="s">
        <v>761</v>
      </c>
      <c r="C1736" s="1">
        <f t="shared" si="720"/>
        <v>2847</v>
      </c>
      <c r="D1736" s="7">
        <f>RANK(N1736,(N1736:P1736,Q1736:AE1736))</f>
        <v>2</v>
      </c>
      <c r="E1736" s="7">
        <f>RANK(O1736,(N1736:P1736,Q1736:AE1736))</f>
        <v>1</v>
      </c>
      <c r="F1736" s="7">
        <f>IF(P1736&gt;0,RANK(P1736,(N1736:P1736,Q1736:AE1736)),0)</f>
        <v>3</v>
      </c>
      <c r="G1736" s="1">
        <f t="shared" si="721"/>
        <v>1876</v>
      </c>
      <c r="H1736" s="2">
        <f t="shared" si="722"/>
        <v>0.65893923428169998</v>
      </c>
      <c r="I1736" s="2"/>
      <c r="J1736" s="2">
        <f t="shared" si="723"/>
        <v>0.15665612925886899</v>
      </c>
      <c r="K1736" s="2">
        <f t="shared" si="724"/>
        <v>0.81559536354056905</v>
      </c>
      <c r="L1736" s="2">
        <f t="shared" si="725"/>
        <v>1.7562346329469618E-2</v>
      </c>
      <c r="M1736" s="2">
        <f t="shared" si="726"/>
        <v>1.0186160871092372E-2</v>
      </c>
      <c r="N1736" s="1">
        <v>446</v>
      </c>
      <c r="O1736" s="1">
        <v>2322</v>
      </c>
      <c r="P1736" s="1">
        <v>50</v>
      </c>
      <c r="Q1736" s="1">
        <v>20</v>
      </c>
      <c r="R1736" s="1">
        <v>4</v>
      </c>
      <c r="S1736" s="1">
        <v>4</v>
      </c>
      <c r="T1736" s="1">
        <v>1</v>
      </c>
      <c r="AG1736" s="7">
        <f>IF(Q1736&gt;0,RANK(Q1736,(N1736:P1736,Q1736:AE1736)),0)</f>
        <v>4</v>
      </c>
      <c r="AH1736" s="7">
        <f>IF(R1736&gt;0,RANK(R1736,(N1736:P1736,Q1736:AE1736)),0)</f>
        <v>5</v>
      </c>
      <c r="AI1736" s="7">
        <f>IF(T1736&gt;0,RANK(T1736,(N1736:P1736,Q1736:AE1736)),0)</f>
        <v>7</v>
      </c>
      <c r="AJ1736" s="7">
        <f>IF(S1736&gt;0,RANK(S1736,(N1736:P1736,Q1736:AE1736)),0)</f>
        <v>5</v>
      </c>
      <c r="AK1736" s="2">
        <f t="shared" si="727"/>
        <v>7.0249385317878469E-3</v>
      </c>
      <c r="AL1736" s="2">
        <f t="shared" si="728"/>
        <v>1.4049877063575693E-3</v>
      </c>
      <c r="AM1736" s="2">
        <f t="shared" si="729"/>
        <v>3.5124692658939234E-4</v>
      </c>
      <c r="AN1736" s="2">
        <f t="shared" si="730"/>
        <v>1.4049877063575693E-3</v>
      </c>
      <c r="AP1736" t="s">
        <v>2518</v>
      </c>
      <c r="AQ1736" t="s">
        <v>761</v>
      </c>
      <c r="AR1736">
        <v>3</v>
      </c>
      <c r="AT1736" s="93" t="s">
        <v>400</v>
      </c>
      <c r="AU1736" s="92" t="s">
        <v>779</v>
      </c>
      <c r="AV1736" s="83" t="str">
        <f t="shared" si="731"/>
        <v>31031</v>
      </c>
      <c r="AX1736" s="7" t="s">
        <v>3753</v>
      </c>
    </row>
    <row r="1737" spans="1:50" hidden="1" outlineLevel="1">
      <c r="A1737" t="s">
        <v>949</v>
      </c>
      <c r="B1737" t="s">
        <v>761</v>
      </c>
      <c r="C1737" s="1">
        <f t="shared" si="720"/>
        <v>4186</v>
      </c>
      <c r="D1737" s="7">
        <f>RANK(N1737,(N1737:P1737,Q1737:AE1737))</f>
        <v>2</v>
      </c>
      <c r="E1737" s="7">
        <f>RANK(O1737,(N1737:P1737,Q1737:AE1737))</f>
        <v>1</v>
      </c>
      <c r="F1737" s="7">
        <f>IF(P1737&gt;0,RANK(P1737,(N1737:P1737,Q1737:AE1737)),0)</f>
        <v>3</v>
      </c>
      <c r="G1737" s="1">
        <f t="shared" si="721"/>
        <v>2363</v>
      </c>
      <c r="H1737" s="2">
        <f t="shared" si="722"/>
        <v>0.56450071667462975</v>
      </c>
      <c r="I1737" s="2"/>
      <c r="J1737" s="2">
        <f t="shared" si="723"/>
        <v>0.20162446249402771</v>
      </c>
      <c r="K1737" s="2">
        <f t="shared" si="724"/>
        <v>0.76612517916865741</v>
      </c>
      <c r="L1737" s="2">
        <f t="shared" si="725"/>
        <v>1.8155757286192068E-2</v>
      </c>
      <c r="M1737" s="2">
        <f t="shared" si="726"/>
        <v>1.4094601051122754E-2</v>
      </c>
      <c r="N1737" s="1">
        <v>844</v>
      </c>
      <c r="O1737" s="1">
        <v>3207</v>
      </c>
      <c r="P1737" s="1">
        <v>76</v>
      </c>
      <c r="Q1737" s="1">
        <v>36</v>
      </c>
      <c r="R1737" s="1">
        <v>16</v>
      </c>
      <c r="S1737" s="1">
        <v>4</v>
      </c>
      <c r="T1737" s="1">
        <v>3</v>
      </c>
      <c r="AG1737" s="7">
        <f>IF(Q1737&gt;0,RANK(Q1737,(N1737:P1737,Q1737:AE1737)),0)</f>
        <v>4</v>
      </c>
      <c r="AH1737" s="7">
        <f>IF(R1737&gt;0,RANK(R1737,(N1737:P1737,Q1737:AE1737)),0)</f>
        <v>5</v>
      </c>
      <c r="AI1737" s="7">
        <f>IF(T1737&gt;0,RANK(T1737,(N1737:P1737,Q1737:AE1737)),0)</f>
        <v>7</v>
      </c>
      <c r="AJ1737" s="7">
        <f>IF(S1737&gt;0,RANK(S1737,(N1737:P1737,Q1737:AE1737)),0)</f>
        <v>6</v>
      </c>
      <c r="AK1737" s="2">
        <f t="shared" si="727"/>
        <v>8.600095556617296E-3</v>
      </c>
      <c r="AL1737" s="2">
        <f t="shared" si="728"/>
        <v>3.822264691829909E-3</v>
      </c>
      <c r="AM1737" s="2">
        <f t="shared" si="729"/>
        <v>7.16674629718108E-4</v>
      </c>
      <c r="AN1737" s="2">
        <f t="shared" si="730"/>
        <v>9.5556617295747726E-4</v>
      </c>
      <c r="AP1737" t="s">
        <v>949</v>
      </c>
      <c r="AQ1737" t="s">
        <v>761</v>
      </c>
      <c r="AR1737">
        <v>3</v>
      </c>
      <c r="AT1737" s="93" t="s">
        <v>400</v>
      </c>
      <c r="AU1737" s="92" t="s">
        <v>780</v>
      </c>
      <c r="AV1737" s="83" t="str">
        <f t="shared" si="731"/>
        <v>31033</v>
      </c>
      <c r="AX1737" s="7" t="s">
        <v>3753</v>
      </c>
    </row>
    <row r="1738" spans="1:50" hidden="1" outlineLevel="1">
      <c r="A1738" t="s">
        <v>3531</v>
      </c>
      <c r="B1738" t="s">
        <v>761</v>
      </c>
      <c r="C1738" s="1">
        <f t="shared" si="720"/>
        <v>3215</v>
      </c>
      <c r="D1738" s="7">
        <f>RANK(N1738,(N1738:P1738,Q1738:AE1738))</f>
        <v>2</v>
      </c>
      <c r="E1738" s="7">
        <f>RANK(O1738,(N1738:P1738,Q1738:AE1738))</f>
        <v>1</v>
      </c>
      <c r="F1738" s="7">
        <f>IF(P1738&gt;0,RANK(P1738,(N1738:P1738,Q1738:AE1738)),0)</f>
        <v>3</v>
      </c>
      <c r="G1738" s="1">
        <f t="shared" si="721"/>
        <v>1552</v>
      </c>
      <c r="H1738" s="2">
        <f t="shared" si="722"/>
        <v>0.48273716951788492</v>
      </c>
      <c r="I1738" s="2"/>
      <c r="J1738" s="2">
        <f t="shared" si="723"/>
        <v>0.24074650077760498</v>
      </c>
      <c r="K1738" s="2">
        <f t="shared" si="724"/>
        <v>0.72348367029548988</v>
      </c>
      <c r="L1738" s="2">
        <f t="shared" si="725"/>
        <v>2.6749611197511663E-2</v>
      </c>
      <c r="M1738" s="2">
        <f t="shared" si="726"/>
        <v>9.0202177293935044E-3</v>
      </c>
      <c r="N1738" s="1">
        <v>774</v>
      </c>
      <c r="O1738" s="1">
        <v>2326</v>
      </c>
      <c r="P1738" s="1">
        <v>86</v>
      </c>
      <c r="Q1738" s="1">
        <v>17</v>
      </c>
      <c r="R1738" s="1">
        <v>3</v>
      </c>
      <c r="S1738" s="1">
        <v>8</v>
      </c>
      <c r="T1738" s="1">
        <v>1</v>
      </c>
      <c r="AG1738" s="7">
        <f>IF(Q1738&gt;0,RANK(Q1738,(N1738:P1738,Q1738:AE1738)),0)</f>
        <v>4</v>
      </c>
      <c r="AH1738" s="7">
        <f>IF(R1738&gt;0,RANK(R1738,(N1738:P1738,Q1738:AE1738)),0)</f>
        <v>6</v>
      </c>
      <c r="AI1738" s="7">
        <f>IF(T1738&gt;0,RANK(T1738,(N1738:P1738,Q1738:AE1738)),0)</f>
        <v>7</v>
      </c>
      <c r="AJ1738" s="7">
        <f>IF(S1738&gt;0,RANK(S1738,(N1738:P1738,Q1738:AE1738)),0)</f>
        <v>5</v>
      </c>
      <c r="AK1738" s="2">
        <f t="shared" si="727"/>
        <v>5.2877138413685845E-3</v>
      </c>
      <c r="AL1738" s="2">
        <f t="shared" si="728"/>
        <v>9.3312597200622088E-4</v>
      </c>
      <c r="AM1738" s="2">
        <f t="shared" si="729"/>
        <v>3.1104199066874026E-4</v>
      </c>
      <c r="AN1738" s="2">
        <f t="shared" si="730"/>
        <v>2.4883359253499221E-3</v>
      </c>
      <c r="AP1738" t="s">
        <v>3531</v>
      </c>
      <c r="AQ1738" t="s">
        <v>761</v>
      </c>
      <c r="AR1738">
        <v>3</v>
      </c>
      <c r="AT1738" s="93" t="s">
        <v>400</v>
      </c>
      <c r="AU1738" s="92" t="s">
        <v>781</v>
      </c>
      <c r="AV1738" s="83" t="str">
        <f t="shared" si="731"/>
        <v>31035</v>
      </c>
      <c r="AX1738" s="7" t="s">
        <v>3753</v>
      </c>
    </row>
    <row r="1739" spans="1:50" hidden="1" outlineLevel="1">
      <c r="A1739" t="s">
        <v>1774</v>
      </c>
      <c r="B1739" t="s">
        <v>761</v>
      </c>
      <c r="C1739" s="1">
        <f t="shared" si="720"/>
        <v>3315</v>
      </c>
      <c r="D1739" s="7">
        <f>RANK(N1739,(N1739:P1739,Q1739:AE1739))</f>
        <v>2</v>
      </c>
      <c r="E1739" s="7">
        <f>RANK(O1739,(N1739:P1739,Q1739:AE1739))</f>
        <v>1</v>
      </c>
      <c r="F1739" s="7">
        <f>IF(P1739&gt;0,RANK(P1739,(N1739:P1739,Q1739:AE1739)),0)</f>
        <v>3</v>
      </c>
      <c r="G1739" s="1">
        <f t="shared" si="721"/>
        <v>1475</v>
      </c>
      <c r="H1739" s="2">
        <f t="shared" si="722"/>
        <v>0.44494720965309198</v>
      </c>
      <c r="I1739" s="2"/>
      <c r="J1739" s="2">
        <f t="shared" si="723"/>
        <v>0.26033182503770741</v>
      </c>
      <c r="K1739" s="2">
        <f t="shared" si="724"/>
        <v>0.70527903469079944</v>
      </c>
      <c r="L1739" s="2">
        <f t="shared" si="725"/>
        <v>2.171945701357466E-2</v>
      </c>
      <c r="M1739" s="2">
        <f t="shared" si="726"/>
        <v>1.2669683257918542E-2</v>
      </c>
      <c r="N1739" s="1">
        <v>863</v>
      </c>
      <c r="O1739" s="1">
        <v>2338</v>
      </c>
      <c r="P1739" s="1">
        <v>72</v>
      </c>
      <c r="Q1739" s="1">
        <v>29</v>
      </c>
      <c r="R1739" s="1">
        <v>6</v>
      </c>
      <c r="S1739" s="1">
        <v>4</v>
      </c>
      <c r="T1739" s="1">
        <v>3</v>
      </c>
      <c r="AG1739" s="7">
        <f>IF(Q1739&gt;0,RANK(Q1739,(N1739:P1739,Q1739:AE1739)),0)</f>
        <v>4</v>
      </c>
      <c r="AH1739" s="7">
        <f>IF(R1739&gt;0,RANK(R1739,(N1739:P1739,Q1739:AE1739)),0)</f>
        <v>5</v>
      </c>
      <c r="AI1739" s="7">
        <f>IF(T1739&gt;0,RANK(T1739,(N1739:P1739,Q1739:AE1739)),0)</f>
        <v>7</v>
      </c>
      <c r="AJ1739" s="7">
        <f>IF(S1739&gt;0,RANK(S1739,(N1739:P1739,Q1739:AE1739)),0)</f>
        <v>6</v>
      </c>
      <c r="AK1739" s="2">
        <f t="shared" si="727"/>
        <v>8.7481146304675718E-3</v>
      </c>
      <c r="AL1739" s="2">
        <f t="shared" si="728"/>
        <v>1.8099547511312218E-3</v>
      </c>
      <c r="AM1739" s="2">
        <f t="shared" si="729"/>
        <v>9.049773755656109E-4</v>
      </c>
      <c r="AN1739" s="2">
        <f t="shared" si="730"/>
        <v>1.2066365007541479E-3</v>
      </c>
      <c r="AP1739" t="s">
        <v>1774</v>
      </c>
      <c r="AQ1739" t="s">
        <v>761</v>
      </c>
      <c r="AR1739">
        <v>1</v>
      </c>
      <c r="AT1739" s="93" t="s">
        <v>400</v>
      </c>
      <c r="AU1739" s="92" t="s">
        <v>782</v>
      </c>
      <c r="AV1739" s="83" t="str">
        <f t="shared" si="731"/>
        <v>31037</v>
      </c>
      <c r="AX1739" s="7" t="s">
        <v>3753</v>
      </c>
    </row>
    <row r="1740" spans="1:50" hidden="1" outlineLevel="1">
      <c r="A1740" t="s">
        <v>1086</v>
      </c>
      <c r="B1740" t="s">
        <v>761</v>
      </c>
      <c r="C1740" s="1">
        <f t="shared" si="720"/>
        <v>4215</v>
      </c>
      <c r="D1740" s="7">
        <f>RANK(N1740,(N1740:P1740,Q1740:AE1740))</f>
        <v>2</v>
      </c>
      <c r="E1740" s="7">
        <f>RANK(O1740,(N1740:P1740,Q1740:AE1740))</f>
        <v>1</v>
      </c>
      <c r="F1740" s="7">
        <f>IF(P1740&gt;0,RANK(P1740,(N1740:P1740,Q1740:AE1740)),0)</f>
        <v>3</v>
      </c>
      <c r="G1740" s="1">
        <f t="shared" si="721"/>
        <v>2375</v>
      </c>
      <c r="H1740" s="2">
        <f t="shared" si="722"/>
        <v>0.56346381969157766</v>
      </c>
      <c r="I1740" s="2"/>
      <c r="J1740" s="2">
        <f t="shared" si="723"/>
        <v>0.20332147093712929</v>
      </c>
      <c r="K1740" s="2">
        <f t="shared" si="724"/>
        <v>0.76678529062870704</v>
      </c>
      <c r="L1740" s="2">
        <f t="shared" si="725"/>
        <v>2.1589561091340449E-2</v>
      </c>
      <c r="M1740" s="2">
        <f t="shared" si="726"/>
        <v>8.3036773428232444E-3</v>
      </c>
      <c r="N1740" s="1">
        <v>857</v>
      </c>
      <c r="O1740" s="1">
        <v>3232</v>
      </c>
      <c r="P1740" s="1">
        <v>91</v>
      </c>
      <c r="Q1740" s="1">
        <v>24</v>
      </c>
      <c r="R1740" s="1">
        <v>4</v>
      </c>
      <c r="S1740" s="1">
        <v>5</v>
      </c>
      <c r="T1740" s="1">
        <v>2</v>
      </c>
      <c r="AG1740" s="7">
        <f>IF(Q1740&gt;0,RANK(Q1740,(N1740:P1740,Q1740:AE1740)),0)</f>
        <v>4</v>
      </c>
      <c r="AH1740" s="7">
        <f>IF(R1740&gt;0,RANK(R1740,(N1740:P1740,Q1740:AE1740)),0)</f>
        <v>6</v>
      </c>
      <c r="AI1740" s="7">
        <f>IF(T1740&gt;0,RANK(T1740,(N1740:P1740,Q1740:AE1740)),0)</f>
        <v>7</v>
      </c>
      <c r="AJ1740" s="7">
        <f>IF(S1740&gt;0,RANK(S1740,(N1740:P1740,Q1740:AE1740)),0)</f>
        <v>5</v>
      </c>
      <c r="AK1740" s="2">
        <f t="shared" si="727"/>
        <v>5.6939501779359435E-3</v>
      </c>
      <c r="AL1740" s="2">
        <f t="shared" si="728"/>
        <v>9.4899169632265714E-4</v>
      </c>
      <c r="AM1740" s="2">
        <f t="shared" si="729"/>
        <v>4.7449584816132857E-4</v>
      </c>
      <c r="AN1740" s="2">
        <f t="shared" si="730"/>
        <v>1.1862396204033216E-3</v>
      </c>
      <c r="AP1740" t="s">
        <v>1086</v>
      </c>
      <c r="AQ1740" t="s">
        <v>761</v>
      </c>
      <c r="AR1740">
        <v>1</v>
      </c>
      <c r="AT1740" s="93" t="s">
        <v>400</v>
      </c>
      <c r="AU1740" s="92" t="s">
        <v>1172</v>
      </c>
      <c r="AV1740" s="83" t="str">
        <f t="shared" si="731"/>
        <v>31039</v>
      </c>
      <c r="AX1740" s="7" t="s">
        <v>3753</v>
      </c>
    </row>
    <row r="1741" spans="1:50" hidden="1" outlineLevel="1">
      <c r="A1741" t="s">
        <v>2967</v>
      </c>
      <c r="B1741" t="s">
        <v>761</v>
      </c>
      <c r="C1741" s="1">
        <f t="shared" si="720"/>
        <v>5414</v>
      </c>
      <c r="D1741" s="7">
        <f>RANK(N1741,(N1741:P1741,Q1741:AE1741))</f>
        <v>2</v>
      </c>
      <c r="E1741" s="7">
        <f>RANK(O1741,(N1741:P1741,Q1741:AE1741))</f>
        <v>1</v>
      </c>
      <c r="F1741" s="7">
        <f>IF(P1741&gt;0,RANK(P1741,(N1741:P1741,Q1741:AE1741)),0)</f>
        <v>3</v>
      </c>
      <c r="G1741" s="1">
        <f t="shared" si="721"/>
        <v>3269</v>
      </c>
      <c r="H1741" s="2">
        <f t="shared" si="722"/>
        <v>0.60380495012929447</v>
      </c>
      <c r="I1741" s="2"/>
      <c r="J1741" s="2">
        <f t="shared" si="723"/>
        <v>0.18027336534909494</v>
      </c>
      <c r="K1741" s="2">
        <f t="shared" si="724"/>
        <v>0.78407831547838935</v>
      </c>
      <c r="L1741" s="2">
        <f t="shared" si="725"/>
        <v>2.5858884373845585E-2</v>
      </c>
      <c r="M1741" s="2">
        <f t="shared" si="726"/>
        <v>9.7894347986701782E-3</v>
      </c>
      <c r="N1741" s="1">
        <v>976</v>
      </c>
      <c r="O1741" s="1">
        <v>4245</v>
      </c>
      <c r="P1741" s="1">
        <v>140</v>
      </c>
      <c r="Q1741" s="1">
        <v>32</v>
      </c>
      <c r="R1741" s="1">
        <v>11</v>
      </c>
      <c r="S1741" s="1">
        <v>8</v>
      </c>
      <c r="T1741" s="1">
        <v>2</v>
      </c>
      <c r="AG1741" s="7">
        <f>IF(Q1741&gt;0,RANK(Q1741,(N1741:P1741,Q1741:AE1741)),0)</f>
        <v>4</v>
      </c>
      <c r="AH1741" s="7">
        <f>IF(R1741&gt;0,RANK(R1741,(N1741:P1741,Q1741:AE1741)),0)</f>
        <v>5</v>
      </c>
      <c r="AI1741" s="7">
        <f>IF(T1741&gt;0,RANK(T1741,(N1741:P1741,Q1741:AE1741)),0)</f>
        <v>7</v>
      </c>
      <c r="AJ1741" s="7">
        <f>IF(S1741&gt;0,RANK(S1741,(N1741:P1741,Q1741:AE1741)),0)</f>
        <v>6</v>
      </c>
      <c r="AK1741" s="2">
        <f t="shared" si="727"/>
        <v>5.9106021425932766E-3</v>
      </c>
      <c r="AL1741" s="2">
        <f t="shared" si="728"/>
        <v>2.0317694865164388E-3</v>
      </c>
      <c r="AM1741" s="2">
        <f t="shared" si="729"/>
        <v>3.6941263391207979E-4</v>
      </c>
      <c r="AN1741" s="2">
        <f t="shared" si="730"/>
        <v>1.4776505356483192E-3</v>
      </c>
      <c r="AP1741" t="s">
        <v>2967</v>
      </c>
      <c r="AQ1741" t="s">
        <v>761</v>
      </c>
      <c r="AR1741">
        <v>3</v>
      </c>
      <c r="AT1741" s="93" t="s">
        <v>400</v>
      </c>
      <c r="AU1741" s="92" t="s">
        <v>1173</v>
      </c>
      <c r="AV1741" s="83" t="str">
        <f t="shared" si="731"/>
        <v>31041</v>
      </c>
      <c r="AX1741" s="7" t="s">
        <v>3753</v>
      </c>
    </row>
    <row r="1742" spans="1:50" hidden="1" outlineLevel="1">
      <c r="A1742" t="s">
        <v>1621</v>
      </c>
      <c r="B1742" t="s">
        <v>761</v>
      </c>
      <c r="C1742" s="1">
        <f t="shared" si="720"/>
        <v>6061</v>
      </c>
      <c r="D1742" s="7">
        <f>RANK(N1742,(N1742:P1742,Q1742:AE1742))</f>
        <v>2</v>
      </c>
      <c r="E1742" s="7">
        <f>RANK(O1742,(N1742:P1742,Q1742:AE1742))</f>
        <v>1</v>
      </c>
      <c r="F1742" s="7">
        <f>IF(P1742&gt;0,RANK(P1742,(N1742:P1742,Q1742:AE1742)),0)</f>
        <v>3</v>
      </c>
      <c r="G1742" s="1">
        <f t="shared" si="721"/>
        <v>424</v>
      </c>
      <c r="H1742" s="2">
        <f t="shared" si="722"/>
        <v>6.9955452895561793E-2</v>
      </c>
      <c r="I1742" s="2"/>
      <c r="J1742" s="2">
        <f t="shared" si="723"/>
        <v>0.44464609800362975</v>
      </c>
      <c r="K1742" s="2">
        <f t="shared" si="724"/>
        <v>0.51460155089919157</v>
      </c>
      <c r="L1742" s="2">
        <f t="shared" si="725"/>
        <v>2.3263487873288236E-2</v>
      </c>
      <c r="M1742" s="2">
        <f t="shared" si="726"/>
        <v>1.7488863223890438E-2</v>
      </c>
      <c r="N1742" s="1">
        <v>2695</v>
      </c>
      <c r="O1742" s="1">
        <v>3119</v>
      </c>
      <c r="P1742" s="1">
        <v>141</v>
      </c>
      <c r="Q1742" s="1">
        <v>87</v>
      </c>
      <c r="R1742" s="1">
        <v>9</v>
      </c>
      <c r="S1742" s="1">
        <v>10</v>
      </c>
      <c r="T1742" s="1">
        <v>0</v>
      </c>
      <c r="AG1742" s="7">
        <f>IF(Q1742&gt;0,RANK(Q1742,(N1742:P1742,Q1742:AE1742)),0)</f>
        <v>4</v>
      </c>
      <c r="AH1742" s="7">
        <f>IF(R1742&gt;0,RANK(R1742,(N1742:P1742,Q1742:AE1742)),0)</f>
        <v>6</v>
      </c>
      <c r="AI1742" s="7">
        <f>IF(T1742&gt;0,RANK(T1742,(N1742:P1742,Q1742:AE1742)),0)</f>
        <v>0</v>
      </c>
      <c r="AJ1742" s="7">
        <f>IF(S1742&gt;0,RANK(S1742,(N1742:P1742,Q1742:AE1742)),0)</f>
        <v>5</v>
      </c>
      <c r="AK1742" s="2">
        <f t="shared" si="727"/>
        <v>1.4354066985645933E-2</v>
      </c>
      <c r="AL1742" s="2">
        <f t="shared" si="728"/>
        <v>1.4849034812737172E-3</v>
      </c>
      <c r="AM1742" s="2">
        <f t="shared" si="729"/>
        <v>0</v>
      </c>
      <c r="AN1742" s="2">
        <f t="shared" si="730"/>
        <v>1.6498927569707968E-3</v>
      </c>
      <c r="AP1742" t="s">
        <v>1621</v>
      </c>
      <c r="AQ1742" t="s">
        <v>761</v>
      </c>
      <c r="AR1742">
        <v>1</v>
      </c>
      <c r="AT1742" s="93" t="s">
        <v>400</v>
      </c>
      <c r="AU1742" s="92" t="s">
        <v>1174</v>
      </c>
      <c r="AV1742" s="83" t="str">
        <f t="shared" si="731"/>
        <v>31043</v>
      </c>
      <c r="AX1742" s="7" t="s">
        <v>3753</v>
      </c>
    </row>
    <row r="1743" spans="1:50" hidden="1" outlineLevel="1">
      <c r="A1743" t="s">
        <v>1087</v>
      </c>
      <c r="B1743" t="s">
        <v>761</v>
      </c>
      <c r="C1743" s="1">
        <f t="shared" si="720"/>
        <v>3621</v>
      </c>
      <c r="D1743" s="7">
        <f>RANK(N1743,(N1743:P1743,Q1743:AE1743))</f>
        <v>2</v>
      </c>
      <c r="E1743" s="7">
        <f>RANK(O1743,(N1743:P1743,Q1743:AE1743))</f>
        <v>1</v>
      </c>
      <c r="F1743" s="7">
        <f>IF(P1743&gt;0,RANK(P1743,(N1743:P1743,Q1743:AE1743)),0)</f>
        <v>3</v>
      </c>
      <c r="G1743" s="1">
        <f t="shared" si="721"/>
        <v>1726</v>
      </c>
      <c r="H1743" s="2">
        <f t="shared" si="722"/>
        <v>0.47666390499861916</v>
      </c>
      <c r="I1743" s="2"/>
      <c r="J1743" s="2">
        <f t="shared" si="723"/>
        <v>0.22728528030930681</v>
      </c>
      <c r="K1743" s="2">
        <f t="shared" si="724"/>
        <v>0.70394918530792594</v>
      </c>
      <c r="L1743" s="2">
        <f t="shared" si="725"/>
        <v>5.8547362607014639E-2</v>
      </c>
      <c r="M1743" s="2">
        <f t="shared" si="726"/>
        <v>1.0218171775752585E-2</v>
      </c>
      <c r="N1743" s="1">
        <v>823</v>
      </c>
      <c r="O1743" s="1">
        <v>2549</v>
      </c>
      <c r="P1743" s="1">
        <v>212</v>
      </c>
      <c r="Q1743" s="1">
        <v>22</v>
      </c>
      <c r="R1743" s="1">
        <v>12</v>
      </c>
      <c r="S1743" s="1">
        <v>0</v>
      </c>
      <c r="T1743" s="1">
        <v>3</v>
      </c>
      <c r="AG1743" s="7">
        <f>IF(Q1743&gt;0,RANK(Q1743,(N1743:P1743,Q1743:AE1743)),0)</f>
        <v>4</v>
      </c>
      <c r="AH1743" s="7">
        <f>IF(R1743&gt;0,RANK(R1743,(N1743:P1743,Q1743:AE1743)),0)</f>
        <v>5</v>
      </c>
      <c r="AI1743" s="7">
        <f>IF(T1743&gt;0,RANK(T1743,(N1743:P1743,Q1743:AE1743)),0)</f>
        <v>6</v>
      </c>
      <c r="AJ1743" s="7">
        <f>IF(S1743&gt;0,RANK(S1743,(N1743:P1743,Q1743:AE1743)),0)</f>
        <v>0</v>
      </c>
      <c r="AK1743" s="2">
        <f t="shared" si="727"/>
        <v>6.0756697045015193E-3</v>
      </c>
      <c r="AL1743" s="2">
        <f t="shared" si="728"/>
        <v>3.3140016570008283E-3</v>
      </c>
      <c r="AM1743" s="2">
        <f t="shared" si="729"/>
        <v>8.2850041425020708E-4</v>
      </c>
      <c r="AN1743" s="2">
        <f t="shared" si="730"/>
        <v>0</v>
      </c>
      <c r="AP1743" t="s">
        <v>1087</v>
      </c>
      <c r="AQ1743" t="s">
        <v>761</v>
      </c>
      <c r="AR1743">
        <v>3</v>
      </c>
      <c r="AT1743" s="93" t="s">
        <v>400</v>
      </c>
      <c r="AU1743" s="92" t="s">
        <v>130</v>
      </c>
      <c r="AV1743" s="83" t="str">
        <f t="shared" si="731"/>
        <v>31045</v>
      </c>
      <c r="AX1743" s="7" t="s">
        <v>3753</v>
      </c>
    </row>
    <row r="1744" spans="1:50" hidden="1" outlineLevel="1">
      <c r="A1744" t="s">
        <v>2779</v>
      </c>
      <c r="B1744" t="s">
        <v>761</v>
      </c>
      <c r="C1744" s="1">
        <f t="shared" si="720"/>
        <v>7507</v>
      </c>
      <c r="D1744" s="7">
        <f>RANK(N1744,(N1744:P1744,Q1744:AE1744))</f>
        <v>2</v>
      </c>
      <c r="E1744" s="7">
        <f>RANK(O1744,(N1744:P1744,Q1744:AE1744))</f>
        <v>1</v>
      </c>
      <c r="F1744" s="7">
        <f>IF(P1744&gt;0,RANK(P1744,(N1744:P1744,Q1744:AE1744)),0)</f>
        <v>3</v>
      </c>
      <c r="G1744" s="1">
        <f t="shared" si="721"/>
        <v>3771</v>
      </c>
      <c r="H1744" s="2">
        <f t="shared" si="722"/>
        <v>0.5023311575862528</v>
      </c>
      <c r="I1744" s="2"/>
      <c r="J1744" s="2">
        <f t="shared" si="723"/>
        <v>0.23178366857599575</v>
      </c>
      <c r="K1744" s="2">
        <f t="shared" si="724"/>
        <v>0.73411482616224855</v>
      </c>
      <c r="L1744" s="2">
        <f t="shared" si="725"/>
        <v>1.9048887704808844E-2</v>
      </c>
      <c r="M1744" s="2">
        <f t="shared" si="726"/>
        <v>1.5052617556946861E-2</v>
      </c>
      <c r="N1744" s="1">
        <v>1740</v>
      </c>
      <c r="O1744" s="1">
        <v>5511</v>
      </c>
      <c r="P1744" s="1">
        <v>143</v>
      </c>
      <c r="Q1744" s="1">
        <v>84</v>
      </c>
      <c r="R1744" s="1">
        <v>22</v>
      </c>
      <c r="S1744" s="1">
        <v>3</v>
      </c>
      <c r="T1744" s="1">
        <v>4</v>
      </c>
      <c r="AG1744" s="7">
        <f>IF(Q1744&gt;0,RANK(Q1744,(N1744:P1744,Q1744:AE1744)),0)</f>
        <v>4</v>
      </c>
      <c r="AH1744" s="7">
        <f>IF(R1744&gt;0,RANK(R1744,(N1744:P1744,Q1744:AE1744)),0)</f>
        <v>5</v>
      </c>
      <c r="AI1744" s="7">
        <f>IF(T1744&gt;0,RANK(T1744,(N1744:P1744,Q1744:AE1744)),0)</f>
        <v>6</v>
      </c>
      <c r="AJ1744" s="7">
        <f>IF(S1744&gt;0,RANK(S1744,(N1744:P1744,Q1744:AE1744)),0)</f>
        <v>7</v>
      </c>
      <c r="AK1744" s="2">
        <f t="shared" si="727"/>
        <v>1.1189556414013587E-2</v>
      </c>
      <c r="AL1744" s="2">
        <f t="shared" si="728"/>
        <v>2.93059810843213E-3</v>
      </c>
      <c r="AM1744" s="2">
        <f t="shared" si="729"/>
        <v>5.3283601971493278E-4</v>
      </c>
      <c r="AN1744" s="2">
        <f t="shared" si="730"/>
        <v>3.9962701478619956E-4</v>
      </c>
      <c r="AP1744" t="s">
        <v>2779</v>
      </c>
      <c r="AQ1744" t="s">
        <v>761</v>
      </c>
      <c r="AR1744">
        <v>3</v>
      </c>
      <c r="AT1744" s="93" t="s">
        <v>400</v>
      </c>
      <c r="AU1744" s="92" t="s">
        <v>131</v>
      </c>
      <c r="AV1744" s="83" t="str">
        <f t="shared" si="731"/>
        <v>31047</v>
      </c>
      <c r="AX1744" s="7" t="s">
        <v>3753</v>
      </c>
    </row>
    <row r="1745" spans="1:50" hidden="1" outlineLevel="1">
      <c r="A1745" t="s">
        <v>1374</v>
      </c>
      <c r="B1745" t="s">
        <v>761</v>
      </c>
      <c r="C1745" s="1">
        <f t="shared" si="720"/>
        <v>1033</v>
      </c>
      <c r="D1745" s="7">
        <f>RANK(N1745,(N1745:P1745,Q1745:AE1745))</f>
        <v>2</v>
      </c>
      <c r="E1745" s="7">
        <f>RANK(O1745,(N1745:P1745,Q1745:AE1745))</f>
        <v>1</v>
      </c>
      <c r="F1745" s="7">
        <f>IF(P1745&gt;0,RANK(P1745,(N1745:P1745,Q1745:AE1745)),0)</f>
        <v>3</v>
      </c>
      <c r="G1745" s="1">
        <f t="shared" si="721"/>
        <v>570</v>
      </c>
      <c r="H1745" s="2">
        <f t="shared" si="722"/>
        <v>0.55179090029041622</v>
      </c>
      <c r="I1745" s="2"/>
      <c r="J1745" s="2">
        <f t="shared" si="723"/>
        <v>0.20619554695062922</v>
      </c>
      <c r="K1745" s="2">
        <f t="shared" si="724"/>
        <v>0.75798644724104547</v>
      </c>
      <c r="L1745" s="2">
        <f t="shared" si="725"/>
        <v>2.6137463697967087E-2</v>
      </c>
      <c r="M1745" s="2">
        <f t="shared" si="726"/>
        <v>9.6805421103581951E-3</v>
      </c>
      <c r="N1745" s="1">
        <v>213</v>
      </c>
      <c r="O1745" s="1">
        <v>783</v>
      </c>
      <c r="P1745" s="1">
        <v>27</v>
      </c>
      <c r="Q1745" s="1">
        <v>6</v>
      </c>
      <c r="R1745" s="1">
        <v>4</v>
      </c>
      <c r="S1745" s="1">
        <v>0</v>
      </c>
      <c r="T1745" s="1">
        <v>0</v>
      </c>
      <c r="AG1745" s="7">
        <f>IF(Q1745&gt;0,RANK(Q1745,(N1745:P1745,Q1745:AE1745)),0)</f>
        <v>4</v>
      </c>
      <c r="AH1745" s="7">
        <f>IF(R1745&gt;0,RANK(R1745,(N1745:P1745,Q1745:AE1745)),0)</f>
        <v>5</v>
      </c>
      <c r="AI1745" s="7">
        <f>IF(T1745&gt;0,RANK(T1745,(N1745:P1745,Q1745:AE1745)),0)</f>
        <v>0</v>
      </c>
      <c r="AJ1745" s="7">
        <f>IF(S1745&gt;0,RANK(S1745,(N1745:P1745,Q1745:AE1745)),0)</f>
        <v>0</v>
      </c>
      <c r="AK1745" s="2">
        <f t="shared" si="727"/>
        <v>5.8083252662149082E-3</v>
      </c>
      <c r="AL1745" s="2">
        <f t="shared" si="728"/>
        <v>3.8722168441432721E-3</v>
      </c>
      <c r="AM1745" s="2">
        <f t="shared" si="729"/>
        <v>0</v>
      </c>
      <c r="AN1745" s="2">
        <f t="shared" si="730"/>
        <v>0</v>
      </c>
      <c r="AP1745" t="s">
        <v>1374</v>
      </c>
      <c r="AQ1745" t="s">
        <v>761</v>
      </c>
      <c r="AR1745">
        <v>3</v>
      </c>
      <c r="AT1745" s="93" t="s">
        <v>400</v>
      </c>
      <c r="AU1745" s="92" t="s">
        <v>132</v>
      </c>
      <c r="AV1745" s="83" t="str">
        <f t="shared" si="731"/>
        <v>31049</v>
      </c>
      <c r="AX1745" s="7" t="s">
        <v>3753</v>
      </c>
    </row>
    <row r="1746" spans="1:50" hidden="1" outlineLevel="1">
      <c r="A1746" t="s">
        <v>1375</v>
      </c>
      <c r="B1746" t="s">
        <v>761</v>
      </c>
      <c r="C1746" s="1">
        <f t="shared" si="720"/>
        <v>2792</v>
      </c>
      <c r="D1746" s="7">
        <f>RANK(N1746,(N1746:P1746,Q1746:AE1746))</f>
        <v>2</v>
      </c>
      <c r="E1746" s="7">
        <f>RANK(O1746,(N1746:P1746,Q1746:AE1746))</f>
        <v>1</v>
      </c>
      <c r="F1746" s="7">
        <f>IF(P1746&gt;0,RANK(P1746,(N1746:P1746,Q1746:AE1746)),0)</f>
        <v>4</v>
      </c>
      <c r="G1746" s="1">
        <f t="shared" si="721"/>
        <v>1014</v>
      </c>
      <c r="H1746" s="2">
        <f t="shared" si="722"/>
        <v>0.36318051575931232</v>
      </c>
      <c r="I1746" s="2"/>
      <c r="J1746" s="2">
        <f t="shared" si="723"/>
        <v>0.29369627507163326</v>
      </c>
      <c r="K1746" s="2">
        <f t="shared" si="724"/>
        <v>0.65687679083094552</v>
      </c>
      <c r="L1746" s="2">
        <f t="shared" si="725"/>
        <v>2.148997134670487E-2</v>
      </c>
      <c r="M1746" s="2">
        <f t="shared" si="726"/>
        <v>2.7936962750716401E-2</v>
      </c>
      <c r="N1746" s="1">
        <v>820</v>
      </c>
      <c r="O1746" s="1">
        <v>1834</v>
      </c>
      <c r="P1746" s="1">
        <v>60</v>
      </c>
      <c r="Q1746" s="1">
        <v>65</v>
      </c>
      <c r="R1746" s="1">
        <v>9</v>
      </c>
      <c r="S1746" s="1">
        <v>4</v>
      </c>
      <c r="T1746" s="1">
        <v>0</v>
      </c>
      <c r="AG1746" s="7">
        <f>IF(Q1746&gt;0,RANK(Q1746,(N1746:P1746,Q1746:AE1746)),0)</f>
        <v>3</v>
      </c>
      <c r="AH1746" s="7">
        <f>IF(R1746&gt;0,RANK(R1746,(N1746:P1746,Q1746:AE1746)),0)</f>
        <v>5</v>
      </c>
      <c r="AI1746" s="7">
        <f>IF(T1746&gt;0,RANK(T1746,(N1746:P1746,Q1746:AE1746)),0)</f>
        <v>0</v>
      </c>
      <c r="AJ1746" s="7">
        <f>IF(S1746&gt;0,RANK(S1746,(N1746:P1746,Q1746:AE1746)),0)</f>
        <v>6</v>
      </c>
      <c r="AK1746" s="2">
        <f t="shared" si="727"/>
        <v>2.3280802292263609E-2</v>
      </c>
      <c r="AL1746" s="2">
        <f t="shared" si="728"/>
        <v>3.2234957020057307E-3</v>
      </c>
      <c r="AM1746" s="2">
        <f t="shared" si="729"/>
        <v>0</v>
      </c>
      <c r="AN1746" s="2">
        <f t="shared" si="730"/>
        <v>1.4326647564469914E-3</v>
      </c>
      <c r="AP1746" t="s">
        <v>1375</v>
      </c>
      <c r="AQ1746" t="s">
        <v>761</v>
      </c>
      <c r="AR1746">
        <v>1</v>
      </c>
      <c r="AT1746" s="93" t="s">
        <v>400</v>
      </c>
      <c r="AU1746" s="92" t="s">
        <v>658</v>
      </c>
      <c r="AV1746" s="83" t="str">
        <f t="shared" si="731"/>
        <v>31051</v>
      </c>
      <c r="AX1746" s="7" t="s">
        <v>3753</v>
      </c>
    </row>
    <row r="1747" spans="1:50" hidden="1" outlineLevel="1">
      <c r="A1747" t="s">
        <v>3681</v>
      </c>
      <c r="B1747" t="s">
        <v>761</v>
      </c>
      <c r="C1747" s="1">
        <f t="shared" si="720"/>
        <v>14472</v>
      </c>
      <c r="D1747" s="7">
        <f>RANK(N1747,(N1747:P1747,Q1747:AE1747))</f>
        <v>2</v>
      </c>
      <c r="E1747" s="7">
        <f>RANK(O1747,(N1747:P1747,Q1747:AE1747))</f>
        <v>1</v>
      </c>
      <c r="F1747" s="7">
        <f>IF(P1747&gt;0,RANK(P1747,(N1747:P1747,Q1747:AE1747)),0)</f>
        <v>3</v>
      </c>
      <c r="G1747" s="1">
        <f t="shared" si="721"/>
        <v>3850</v>
      </c>
      <c r="H1747" s="2">
        <f t="shared" si="722"/>
        <v>0.26603095632946377</v>
      </c>
      <c r="I1747" s="2"/>
      <c r="J1747" s="2">
        <f t="shared" si="723"/>
        <v>0.34694582642343835</v>
      </c>
      <c r="K1747" s="2">
        <f t="shared" si="724"/>
        <v>0.61297678275290213</v>
      </c>
      <c r="L1747" s="2">
        <f t="shared" si="725"/>
        <v>3.0610834715312327E-2</v>
      </c>
      <c r="M1747" s="2">
        <f t="shared" si="726"/>
        <v>9.4665561083471378E-3</v>
      </c>
      <c r="N1747" s="1">
        <v>5021</v>
      </c>
      <c r="O1747" s="1">
        <v>8871</v>
      </c>
      <c r="P1747" s="1">
        <v>443</v>
      </c>
      <c r="Q1747" s="1">
        <v>58</v>
      </c>
      <c r="R1747" s="1">
        <v>63</v>
      </c>
      <c r="S1747" s="1">
        <v>10</v>
      </c>
      <c r="T1747" s="1">
        <v>6</v>
      </c>
      <c r="AG1747" s="7">
        <f>IF(Q1747&gt;0,RANK(Q1747,(N1747:P1747,Q1747:AE1747)),0)</f>
        <v>5</v>
      </c>
      <c r="AH1747" s="7">
        <f>IF(R1747&gt;0,RANK(R1747,(N1747:P1747,Q1747:AE1747)),0)</f>
        <v>4</v>
      </c>
      <c r="AI1747" s="7">
        <f>IF(T1747&gt;0,RANK(T1747,(N1747:P1747,Q1747:AE1747)),0)</f>
        <v>7</v>
      </c>
      <c r="AJ1747" s="7">
        <f>IF(S1747&gt;0,RANK(S1747,(N1747:P1747,Q1747:AE1747)),0)</f>
        <v>6</v>
      </c>
      <c r="AK1747" s="2">
        <f t="shared" si="727"/>
        <v>4.007739082365948E-3</v>
      </c>
      <c r="AL1747" s="2">
        <f t="shared" si="728"/>
        <v>4.3532338308457713E-3</v>
      </c>
      <c r="AM1747" s="2">
        <f t="shared" si="729"/>
        <v>4.1459369817578774E-4</v>
      </c>
      <c r="AN1747" s="2">
        <f t="shared" si="730"/>
        <v>6.9098949695964621E-4</v>
      </c>
      <c r="AP1747" t="s">
        <v>3681</v>
      </c>
      <c r="AQ1747" t="s">
        <v>761</v>
      </c>
      <c r="AR1747">
        <v>1</v>
      </c>
      <c r="AT1747" s="93" t="s">
        <v>400</v>
      </c>
      <c r="AU1747" s="92" t="s">
        <v>659</v>
      </c>
      <c r="AV1747" s="83" t="str">
        <f t="shared" si="731"/>
        <v>31053</v>
      </c>
      <c r="AX1747" s="7" t="s">
        <v>3753</v>
      </c>
    </row>
    <row r="1748" spans="1:50" hidden="1" outlineLevel="1">
      <c r="A1748" t="s">
        <v>729</v>
      </c>
      <c r="B1748" t="s">
        <v>761</v>
      </c>
      <c r="C1748" s="1">
        <f t="shared" si="720"/>
        <v>183156</v>
      </c>
      <c r="D1748" s="7">
        <f>RANK(N1748,(N1748:P1748,Q1748:AE1748))</f>
        <v>2</v>
      </c>
      <c r="E1748" s="7">
        <f>RANK(O1748,(N1748:P1748,Q1748:AE1748))</f>
        <v>1</v>
      </c>
      <c r="F1748" s="7">
        <f>IF(P1748&gt;0,RANK(P1748,(N1748:P1748,Q1748:AE1748)),0)</f>
        <v>3</v>
      </c>
      <c r="G1748" s="1">
        <f t="shared" si="721"/>
        <v>27678</v>
      </c>
      <c r="H1748" s="2">
        <f t="shared" si="722"/>
        <v>0.15111708052152265</v>
      </c>
      <c r="I1748" s="2"/>
      <c r="J1748" s="2">
        <f t="shared" si="723"/>
        <v>0.40046190133001375</v>
      </c>
      <c r="K1748" s="2">
        <f t="shared" si="724"/>
        <v>0.55157898185153642</v>
      </c>
      <c r="L1748" s="2">
        <f t="shared" si="725"/>
        <v>3.8813907270305092E-2</v>
      </c>
      <c r="M1748" s="2">
        <f t="shared" si="726"/>
        <v>9.1452095481447948E-3</v>
      </c>
      <c r="N1748" s="1">
        <v>73347</v>
      </c>
      <c r="O1748" s="1">
        <v>101025</v>
      </c>
      <c r="P1748" s="1">
        <v>7109</v>
      </c>
      <c r="Q1748" s="1">
        <v>690</v>
      </c>
      <c r="R1748" s="1">
        <v>749</v>
      </c>
      <c r="S1748" s="1">
        <v>126</v>
      </c>
      <c r="T1748" s="1">
        <v>110</v>
      </c>
      <c r="AG1748" s="7">
        <f>IF(Q1748&gt;0,RANK(Q1748,(N1748:P1748,Q1748:AE1748)),0)</f>
        <v>5</v>
      </c>
      <c r="AH1748" s="7">
        <f>IF(R1748&gt;0,RANK(R1748,(N1748:P1748,Q1748:AE1748)),0)</f>
        <v>4</v>
      </c>
      <c r="AI1748" s="7">
        <f>IF(T1748&gt;0,RANK(T1748,(N1748:P1748,Q1748:AE1748)),0)</f>
        <v>7</v>
      </c>
      <c r="AJ1748" s="7">
        <f>IF(S1748&gt;0,RANK(S1748,(N1748:P1748,Q1748:AE1748)),0)</f>
        <v>6</v>
      </c>
      <c r="AK1748" s="2">
        <f t="shared" si="727"/>
        <v>3.7672803511760466E-3</v>
      </c>
      <c r="AL1748" s="2">
        <f t="shared" si="728"/>
        <v>4.0894101203345782E-3</v>
      </c>
      <c r="AM1748" s="2">
        <f t="shared" si="729"/>
        <v>6.0058092554980452E-4</v>
      </c>
      <c r="AN1748" s="2">
        <f t="shared" si="730"/>
        <v>6.8793815108432151E-4</v>
      </c>
      <c r="AP1748" t="s">
        <v>729</v>
      </c>
      <c r="AQ1748" t="s">
        <v>761</v>
      </c>
      <c r="AR1748">
        <v>2</v>
      </c>
      <c r="AT1748" s="93" t="s">
        <v>400</v>
      </c>
      <c r="AU1748" s="92" t="s">
        <v>660</v>
      </c>
      <c r="AV1748" s="83" t="str">
        <f t="shared" si="731"/>
        <v>31055</v>
      </c>
      <c r="AX1748" s="7" t="s">
        <v>3753</v>
      </c>
    </row>
    <row r="1749" spans="1:50" hidden="1" outlineLevel="1">
      <c r="A1749" t="s">
        <v>1376</v>
      </c>
      <c r="B1749" t="s">
        <v>761</v>
      </c>
      <c r="C1749" s="1">
        <f t="shared" si="720"/>
        <v>1011</v>
      </c>
      <c r="D1749" s="7">
        <f>RANK(N1749,(N1749:P1749,Q1749:AE1749))</f>
        <v>2</v>
      </c>
      <c r="E1749" s="7">
        <f>RANK(O1749,(N1749:P1749,Q1749:AE1749))</f>
        <v>1</v>
      </c>
      <c r="F1749" s="7">
        <f>IF(P1749&gt;0,RANK(P1749,(N1749:P1749,Q1749:AE1749)),0)</f>
        <v>3</v>
      </c>
      <c r="G1749" s="1">
        <f t="shared" si="721"/>
        <v>622</v>
      </c>
      <c r="H1749" s="2">
        <f t="shared" si="722"/>
        <v>0.6152324431256182</v>
      </c>
      <c r="I1749" s="2"/>
      <c r="J1749" s="2">
        <f t="shared" si="723"/>
        <v>0.17705242334322452</v>
      </c>
      <c r="K1749" s="2">
        <f t="shared" si="724"/>
        <v>0.79228486646884277</v>
      </c>
      <c r="L1749" s="2">
        <f t="shared" si="725"/>
        <v>1.8793273986152326E-2</v>
      </c>
      <c r="M1749" s="2">
        <f t="shared" si="726"/>
        <v>1.1869436201780437E-2</v>
      </c>
      <c r="N1749" s="1">
        <v>179</v>
      </c>
      <c r="O1749" s="1">
        <v>801</v>
      </c>
      <c r="P1749" s="1">
        <v>19</v>
      </c>
      <c r="Q1749" s="1">
        <v>6</v>
      </c>
      <c r="R1749" s="1">
        <v>3</v>
      </c>
      <c r="S1749" s="1">
        <v>2</v>
      </c>
      <c r="T1749" s="1">
        <v>1</v>
      </c>
      <c r="AG1749" s="7">
        <f>IF(Q1749&gt;0,RANK(Q1749,(N1749:P1749,Q1749:AE1749)),0)</f>
        <v>4</v>
      </c>
      <c r="AH1749" s="7">
        <f>IF(R1749&gt;0,RANK(R1749,(N1749:P1749,Q1749:AE1749)),0)</f>
        <v>5</v>
      </c>
      <c r="AI1749" s="7">
        <f>IF(T1749&gt;0,RANK(T1749,(N1749:P1749,Q1749:AE1749)),0)</f>
        <v>7</v>
      </c>
      <c r="AJ1749" s="7">
        <f>IF(S1749&gt;0,RANK(S1749,(N1749:P1749,Q1749:AE1749)),0)</f>
        <v>6</v>
      </c>
      <c r="AK1749" s="2">
        <f t="shared" si="727"/>
        <v>5.9347181008902079E-3</v>
      </c>
      <c r="AL1749" s="2">
        <f t="shared" si="728"/>
        <v>2.967359050445104E-3</v>
      </c>
      <c r="AM1749" s="2">
        <f t="shared" si="729"/>
        <v>9.8911968348170125E-4</v>
      </c>
      <c r="AN1749" s="2">
        <f t="shared" si="730"/>
        <v>1.9782393669634025E-3</v>
      </c>
      <c r="AP1749" t="s">
        <v>1376</v>
      </c>
      <c r="AQ1749" t="s">
        <v>761</v>
      </c>
      <c r="AR1749">
        <v>3</v>
      </c>
      <c r="AT1749" s="93" t="s">
        <v>400</v>
      </c>
      <c r="AU1749" s="92" t="s">
        <v>199</v>
      </c>
      <c r="AV1749" s="83" t="str">
        <f t="shared" si="731"/>
        <v>31057</v>
      </c>
      <c r="AX1749" s="7" t="s">
        <v>3753</v>
      </c>
    </row>
    <row r="1750" spans="1:50" hidden="1" outlineLevel="1">
      <c r="A1750" t="s">
        <v>1337</v>
      </c>
      <c r="B1750" t="s">
        <v>761</v>
      </c>
      <c r="C1750" s="1">
        <f t="shared" si="720"/>
        <v>2998</v>
      </c>
      <c r="D1750" s="7">
        <f>RANK(N1750,(N1750:P1750,Q1750:AE1750))</f>
        <v>2</v>
      </c>
      <c r="E1750" s="7">
        <f>RANK(O1750,(N1750:P1750,Q1750:AE1750))</f>
        <v>1</v>
      </c>
      <c r="F1750" s="7">
        <f>IF(P1750&gt;0,RANK(P1750,(N1750:P1750,Q1750:AE1750)),0)</f>
        <v>3</v>
      </c>
      <c r="G1750" s="1">
        <f t="shared" si="721"/>
        <v>1176</v>
      </c>
      <c r="H1750" s="2">
        <f t="shared" si="722"/>
        <v>0.3922615076717812</v>
      </c>
      <c r="I1750" s="2"/>
      <c r="J1750" s="2">
        <f t="shared" si="723"/>
        <v>0.28285523682454972</v>
      </c>
      <c r="K1750" s="2">
        <f t="shared" si="724"/>
        <v>0.67511674449633086</v>
      </c>
      <c r="L1750" s="2">
        <f t="shared" si="725"/>
        <v>3.4356237491661105E-2</v>
      </c>
      <c r="M1750" s="2">
        <f t="shared" si="726"/>
        <v>7.6717811874583222E-3</v>
      </c>
      <c r="N1750" s="1">
        <v>848</v>
      </c>
      <c r="O1750" s="1">
        <v>2024</v>
      </c>
      <c r="P1750" s="1">
        <v>103</v>
      </c>
      <c r="Q1750" s="1">
        <v>14</v>
      </c>
      <c r="R1750" s="1">
        <v>8</v>
      </c>
      <c r="S1750" s="1">
        <v>1</v>
      </c>
      <c r="T1750" s="1">
        <v>0</v>
      </c>
      <c r="AG1750" s="7">
        <f>IF(Q1750&gt;0,RANK(Q1750,(N1750:P1750,Q1750:AE1750)),0)</f>
        <v>4</v>
      </c>
      <c r="AH1750" s="7">
        <f>IF(R1750&gt;0,RANK(R1750,(N1750:P1750,Q1750:AE1750)),0)</f>
        <v>5</v>
      </c>
      <c r="AI1750" s="7">
        <f>IF(T1750&gt;0,RANK(T1750,(N1750:P1750,Q1750:AE1750)),0)</f>
        <v>0</v>
      </c>
      <c r="AJ1750" s="7">
        <f>IF(S1750&gt;0,RANK(S1750,(N1750:P1750,Q1750:AE1750)),0)</f>
        <v>6</v>
      </c>
      <c r="AK1750" s="2">
        <f t="shared" si="727"/>
        <v>4.6697798532354907E-3</v>
      </c>
      <c r="AL1750" s="2">
        <f t="shared" si="728"/>
        <v>2.66844563042028E-3</v>
      </c>
      <c r="AM1750" s="2">
        <f t="shared" si="729"/>
        <v>0</v>
      </c>
      <c r="AN1750" s="2">
        <f t="shared" si="730"/>
        <v>3.33555703802535E-4</v>
      </c>
      <c r="AP1750" t="s">
        <v>1337</v>
      </c>
      <c r="AQ1750" t="s">
        <v>761</v>
      </c>
      <c r="AR1750">
        <v>3</v>
      </c>
      <c r="AT1750" s="93" t="s">
        <v>400</v>
      </c>
      <c r="AU1750" s="92" t="s">
        <v>200</v>
      </c>
      <c r="AV1750" s="83" t="str">
        <f t="shared" si="731"/>
        <v>31059</v>
      </c>
      <c r="AX1750" s="7" t="s">
        <v>3753</v>
      </c>
    </row>
    <row r="1751" spans="1:50" hidden="1" outlineLevel="1">
      <c r="A1751" t="s">
        <v>2579</v>
      </c>
      <c r="B1751" t="s">
        <v>761</v>
      </c>
      <c r="C1751" s="1">
        <f t="shared" si="720"/>
        <v>1668</v>
      </c>
      <c r="D1751" s="7">
        <f>RANK(N1751,(N1751:P1751,Q1751:AE1751))</f>
        <v>2</v>
      </c>
      <c r="E1751" s="7">
        <f>RANK(O1751,(N1751:P1751,Q1751:AE1751))</f>
        <v>1</v>
      </c>
      <c r="F1751" s="7">
        <f>IF(P1751&gt;0,RANK(P1751,(N1751:P1751,Q1751:AE1751)),0)</f>
        <v>3</v>
      </c>
      <c r="G1751" s="1">
        <f t="shared" si="721"/>
        <v>776</v>
      </c>
      <c r="H1751" s="2">
        <f t="shared" si="722"/>
        <v>0.46522781774580335</v>
      </c>
      <c r="I1751" s="2"/>
      <c r="J1751" s="2">
        <f t="shared" si="723"/>
        <v>0.25179856115107913</v>
      </c>
      <c r="K1751" s="2">
        <f t="shared" si="724"/>
        <v>0.71702637889688248</v>
      </c>
      <c r="L1751" s="2">
        <f t="shared" si="725"/>
        <v>2.1582733812949641E-2</v>
      </c>
      <c r="M1751" s="2">
        <f t="shared" si="726"/>
        <v>9.5923261390887561E-3</v>
      </c>
      <c r="N1751" s="1">
        <v>420</v>
      </c>
      <c r="O1751" s="1">
        <v>1196</v>
      </c>
      <c r="P1751" s="1">
        <v>36</v>
      </c>
      <c r="Q1751" s="1">
        <v>9</v>
      </c>
      <c r="R1751" s="1">
        <v>2</v>
      </c>
      <c r="S1751" s="1">
        <v>0</v>
      </c>
      <c r="T1751" s="1">
        <v>5</v>
      </c>
      <c r="AG1751" s="7">
        <f>IF(Q1751&gt;0,RANK(Q1751,(N1751:P1751,Q1751:AE1751)),0)</f>
        <v>4</v>
      </c>
      <c r="AH1751" s="7">
        <f>IF(R1751&gt;0,RANK(R1751,(N1751:P1751,Q1751:AE1751)),0)</f>
        <v>6</v>
      </c>
      <c r="AI1751" s="7">
        <f>IF(T1751&gt;0,RANK(T1751,(N1751:P1751,Q1751:AE1751)),0)</f>
        <v>5</v>
      </c>
      <c r="AJ1751" s="7">
        <f>IF(S1751&gt;0,RANK(S1751,(N1751:P1751,Q1751:AE1751)),0)</f>
        <v>0</v>
      </c>
      <c r="AK1751" s="2">
        <f t="shared" si="727"/>
        <v>5.3956834532374104E-3</v>
      </c>
      <c r="AL1751" s="2">
        <f t="shared" si="728"/>
        <v>1.199040767386091E-3</v>
      </c>
      <c r="AM1751" s="2">
        <f t="shared" si="729"/>
        <v>2.9976019184652278E-3</v>
      </c>
      <c r="AN1751" s="2">
        <f t="shared" si="730"/>
        <v>0</v>
      </c>
      <c r="AP1751" t="s">
        <v>2579</v>
      </c>
      <c r="AQ1751" t="s">
        <v>761</v>
      </c>
      <c r="AR1751">
        <v>3</v>
      </c>
      <c r="AT1751" s="93" t="s">
        <v>400</v>
      </c>
      <c r="AU1751" s="92" t="s">
        <v>201</v>
      </c>
      <c r="AV1751" s="83" t="str">
        <f t="shared" si="731"/>
        <v>31061</v>
      </c>
      <c r="AX1751" s="7" t="s">
        <v>3753</v>
      </c>
    </row>
    <row r="1752" spans="1:50" hidden="1" outlineLevel="1">
      <c r="A1752" t="s">
        <v>1377</v>
      </c>
      <c r="B1752" t="s">
        <v>761</v>
      </c>
      <c r="C1752" s="1">
        <f t="shared" si="720"/>
        <v>1393</v>
      </c>
      <c r="D1752" s="7">
        <f>RANK(N1752,(N1752:P1752,Q1752:AE1752))</f>
        <v>2</v>
      </c>
      <c r="E1752" s="7">
        <f>RANK(O1752,(N1752:P1752,Q1752:AE1752))</f>
        <v>1</v>
      </c>
      <c r="F1752" s="7">
        <f>IF(P1752&gt;0,RANK(P1752,(N1752:P1752,Q1752:AE1752)),0)</f>
        <v>3</v>
      </c>
      <c r="G1752" s="1">
        <f t="shared" si="721"/>
        <v>858</v>
      </c>
      <c r="H1752" s="2">
        <f t="shared" si="722"/>
        <v>0.61593682699210339</v>
      </c>
      <c r="I1752" s="2"/>
      <c r="J1752" s="2">
        <f t="shared" si="723"/>
        <v>0.17516152189519024</v>
      </c>
      <c r="K1752" s="2">
        <f t="shared" si="724"/>
        <v>0.79109834888729358</v>
      </c>
      <c r="L1752" s="2">
        <f t="shared" si="725"/>
        <v>1.9382627422828428E-2</v>
      </c>
      <c r="M1752" s="2">
        <f t="shared" si="726"/>
        <v>1.4357501794687696E-2</v>
      </c>
      <c r="N1752" s="1">
        <v>244</v>
      </c>
      <c r="O1752" s="1">
        <v>1102</v>
      </c>
      <c r="P1752" s="1">
        <v>27</v>
      </c>
      <c r="Q1752" s="1">
        <v>10</v>
      </c>
      <c r="R1752" s="1">
        <v>6</v>
      </c>
      <c r="S1752" s="1">
        <v>2</v>
      </c>
      <c r="T1752" s="1">
        <v>2</v>
      </c>
      <c r="AG1752" s="7">
        <f>IF(Q1752&gt;0,RANK(Q1752,(N1752:P1752,Q1752:AE1752)),0)</f>
        <v>4</v>
      </c>
      <c r="AH1752" s="7">
        <f>IF(R1752&gt;0,RANK(R1752,(N1752:P1752,Q1752:AE1752)),0)</f>
        <v>5</v>
      </c>
      <c r="AI1752" s="7">
        <f>IF(T1752&gt;0,RANK(T1752,(N1752:P1752,Q1752:AE1752)),0)</f>
        <v>6</v>
      </c>
      <c r="AJ1752" s="7">
        <f>IF(S1752&gt;0,RANK(S1752,(N1752:P1752,Q1752:AE1752)),0)</f>
        <v>6</v>
      </c>
      <c r="AK1752" s="2">
        <f t="shared" si="727"/>
        <v>7.1787508973438618E-3</v>
      </c>
      <c r="AL1752" s="2">
        <f t="shared" si="728"/>
        <v>4.3072505384063172E-3</v>
      </c>
      <c r="AM1752" s="2">
        <f t="shared" si="729"/>
        <v>1.4357501794687725E-3</v>
      </c>
      <c r="AN1752" s="2">
        <f t="shared" si="730"/>
        <v>1.4357501794687725E-3</v>
      </c>
      <c r="AP1752" t="s">
        <v>1377</v>
      </c>
      <c r="AQ1752" t="s">
        <v>761</v>
      </c>
      <c r="AR1752">
        <v>3</v>
      </c>
      <c r="AT1752" s="93" t="s">
        <v>400</v>
      </c>
      <c r="AU1752" s="92" t="s">
        <v>202</v>
      </c>
      <c r="AV1752" s="83" t="str">
        <f t="shared" si="731"/>
        <v>31063</v>
      </c>
      <c r="AX1752" s="7" t="s">
        <v>3753</v>
      </c>
    </row>
    <row r="1753" spans="1:50" hidden="1" outlineLevel="1">
      <c r="A1753" t="s">
        <v>1378</v>
      </c>
      <c r="B1753" t="s">
        <v>761</v>
      </c>
      <c r="C1753" s="1">
        <f t="shared" ref="C1753:C1784" si="732">SUM(N1753:AE1753)</f>
        <v>2431</v>
      </c>
      <c r="D1753" s="7">
        <f>RANK(N1753,(N1753:P1753,Q1753:AE1753))</f>
        <v>2</v>
      </c>
      <c r="E1753" s="7">
        <f>RANK(O1753,(N1753:P1753,Q1753:AE1753))</f>
        <v>1</v>
      </c>
      <c r="F1753" s="7">
        <f>IF(P1753&gt;0,RANK(P1753,(N1753:P1753,Q1753:AE1753)),0)</f>
        <v>3</v>
      </c>
      <c r="G1753" s="1">
        <f t="shared" ref="G1753:G1784" si="733">IF(D1753=1,N1753,IF(E1753=1,O1753,P1753))-IF(D1753=2,N1753,IF(E1753=2,O1753,P1753))</f>
        <v>1315</v>
      </c>
      <c r="H1753" s="2">
        <f t="shared" ref="H1753:H1784" si="734">G1753/C1753</f>
        <v>0.54092965857671738</v>
      </c>
      <c r="I1753" s="2"/>
      <c r="J1753" s="2">
        <f t="shared" ref="J1753:J1784" si="735">IF($C1753=0,"-",N1753/$C1753)</f>
        <v>0.21966269025092555</v>
      </c>
      <c r="K1753" s="2">
        <f t="shared" ref="K1753:K1784" si="736">IF($C1753=0,"-",O1753/$C1753)</f>
        <v>0.76059234882764293</v>
      </c>
      <c r="L1753" s="2">
        <f t="shared" ref="L1753:L1784" si="737">IF($C1753=0,"-",P1753/$C1753)</f>
        <v>1.192924722336487E-2</v>
      </c>
      <c r="M1753" s="2">
        <f t="shared" ref="M1753:M1784" si="738">IF(C1753=0,"-",(1-J1753-K1753-L1753))</f>
        <v>7.8157136980666498E-3</v>
      </c>
      <c r="N1753" s="1">
        <v>534</v>
      </c>
      <c r="O1753" s="1">
        <v>1849</v>
      </c>
      <c r="P1753" s="1">
        <v>29</v>
      </c>
      <c r="Q1753" s="1">
        <v>12</v>
      </c>
      <c r="R1753" s="1">
        <v>6</v>
      </c>
      <c r="S1753" s="1">
        <v>0</v>
      </c>
      <c r="T1753" s="1">
        <v>1</v>
      </c>
      <c r="AG1753" s="7">
        <f>IF(Q1753&gt;0,RANK(Q1753,(N1753:P1753,Q1753:AE1753)),0)</f>
        <v>4</v>
      </c>
      <c r="AH1753" s="7">
        <f>IF(R1753&gt;0,RANK(R1753,(N1753:P1753,Q1753:AE1753)),0)</f>
        <v>5</v>
      </c>
      <c r="AI1753" s="7">
        <f>IF(T1753&gt;0,RANK(T1753,(N1753:P1753,Q1753:AE1753)),0)</f>
        <v>6</v>
      </c>
      <c r="AJ1753" s="7">
        <f>IF(S1753&gt;0,RANK(S1753,(N1753:P1753,Q1753:AE1753)),0)</f>
        <v>0</v>
      </c>
      <c r="AK1753" s="2">
        <f t="shared" ref="AK1753:AK1784" si="739">IF($C1753=0,"-",Q1753/$C1753)</f>
        <v>4.9362402303578775E-3</v>
      </c>
      <c r="AL1753" s="2">
        <f t="shared" ref="AL1753:AL1784" si="740">IF($C1753=0,"-",R1753/$C1753)</f>
        <v>2.4681201151789387E-3</v>
      </c>
      <c r="AM1753" s="2">
        <f t="shared" ref="AM1753:AM1784" si="741">IF($C1753=0,"-",T1753/$C1753)</f>
        <v>4.1135335252982314E-4</v>
      </c>
      <c r="AN1753" s="2">
        <f t="shared" ref="AN1753:AN1784" si="742">IF($C1753=0,"-",S1753/$C1753)</f>
        <v>0</v>
      </c>
      <c r="AP1753" t="s">
        <v>1378</v>
      </c>
      <c r="AQ1753" t="s">
        <v>761</v>
      </c>
      <c r="AR1753">
        <v>3</v>
      </c>
      <c r="AT1753" s="93" t="s">
        <v>400</v>
      </c>
      <c r="AU1753" s="92" t="s">
        <v>1482</v>
      </c>
      <c r="AV1753" s="83" t="str">
        <f t="shared" ref="AV1753:AV1784" si="743">AT1753&amp;AU1753</f>
        <v>31065</v>
      </c>
      <c r="AX1753" s="7" t="s">
        <v>3753</v>
      </c>
    </row>
    <row r="1754" spans="1:50" hidden="1" outlineLevel="1">
      <c r="A1754" t="s">
        <v>1379</v>
      </c>
      <c r="B1754" t="s">
        <v>761</v>
      </c>
      <c r="C1754" s="1">
        <f t="shared" si="732"/>
        <v>9506</v>
      </c>
      <c r="D1754" s="7">
        <f>RANK(N1754,(N1754:P1754,Q1754:AE1754))</f>
        <v>2</v>
      </c>
      <c r="E1754" s="7">
        <f>RANK(O1754,(N1754:P1754,Q1754:AE1754))</f>
        <v>1</v>
      </c>
      <c r="F1754" s="7">
        <f>IF(P1754&gt;0,RANK(P1754,(N1754:P1754,Q1754:AE1754)),0)</f>
        <v>3</v>
      </c>
      <c r="G1754" s="1">
        <f t="shared" si="733"/>
        <v>2022</v>
      </c>
      <c r="H1754" s="2">
        <f t="shared" si="734"/>
        <v>0.21270776351777826</v>
      </c>
      <c r="I1754" s="2"/>
      <c r="J1754" s="2">
        <f t="shared" si="735"/>
        <v>0.36987166000420785</v>
      </c>
      <c r="K1754" s="2">
        <f t="shared" si="736"/>
        <v>0.58257942352198611</v>
      </c>
      <c r="L1754" s="2">
        <f t="shared" si="737"/>
        <v>3.7344834841152953E-2</v>
      </c>
      <c r="M1754" s="2">
        <f t="shared" si="738"/>
        <v>1.0204081632653149E-2</v>
      </c>
      <c r="N1754" s="1">
        <v>3516</v>
      </c>
      <c r="O1754" s="1">
        <v>5538</v>
      </c>
      <c r="P1754" s="1">
        <v>355</v>
      </c>
      <c r="Q1754" s="1">
        <v>57</v>
      </c>
      <c r="R1754" s="1">
        <v>33</v>
      </c>
      <c r="S1754" s="1">
        <v>4</v>
      </c>
      <c r="T1754" s="1">
        <v>3</v>
      </c>
      <c r="AG1754" s="7">
        <f>IF(Q1754&gt;0,RANK(Q1754,(N1754:P1754,Q1754:AE1754)),0)</f>
        <v>4</v>
      </c>
      <c r="AH1754" s="7">
        <f>IF(R1754&gt;0,RANK(R1754,(N1754:P1754,Q1754:AE1754)),0)</f>
        <v>5</v>
      </c>
      <c r="AI1754" s="7">
        <f>IF(T1754&gt;0,RANK(T1754,(N1754:P1754,Q1754:AE1754)),0)</f>
        <v>7</v>
      </c>
      <c r="AJ1754" s="7">
        <f>IF(S1754&gt;0,RANK(S1754,(N1754:P1754,Q1754:AE1754)),0)</f>
        <v>6</v>
      </c>
      <c r="AK1754" s="2">
        <f t="shared" si="739"/>
        <v>5.9962129181569531E-3</v>
      </c>
      <c r="AL1754" s="2">
        <f t="shared" si="740"/>
        <v>3.4714916894592889E-3</v>
      </c>
      <c r="AM1754" s="2">
        <f t="shared" si="741"/>
        <v>3.1559015358720809E-4</v>
      </c>
      <c r="AN1754" s="2">
        <f t="shared" si="742"/>
        <v>4.2078687144961075E-4</v>
      </c>
      <c r="AP1754" t="s">
        <v>1379</v>
      </c>
      <c r="AQ1754" t="s">
        <v>761</v>
      </c>
      <c r="AR1754">
        <v>1</v>
      </c>
      <c r="AT1754" s="93" t="s">
        <v>400</v>
      </c>
      <c r="AU1754" s="92" t="s">
        <v>1483</v>
      </c>
      <c r="AV1754" s="83" t="str">
        <f t="shared" si="743"/>
        <v>31067</v>
      </c>
      <c r="AX1754" s="7" t="s">
        <v>3753</v>
      </c>
    </row>
    <row r="1755" spans="1:50" hidden="1" outlineLevel="1">
      <c r="A1755" t="s">
        <v>1683</v>
      </c>
      <c r="B1755" t="s">
        <v>761</v>
      </c>
      <c r="C1755" s="1">
        <f t="shared" si="732"/>
        <v>1219</v>
      </c>
      <c r="D1755" s="7">
        <f>RANK(N1755,(N1755:P1755,Q1755:AE1755))</f>
        <v>2</v>
      </c>
      <c r="E1755" s="7">
        <f>RANK(O1755,(N1755:P1755,Q1755:AE1755))</f>
        <v>1</v>
      </c>
      <c r="F1755" s="7">
        <f>IF(P1755&gt;0,RANK(P1755,(N1755:P1755,Q1755:AE1755)),0)</f>
        <v>3</v>
      </c>
      <c r="G1755" s="1">
        <f t="shared" si="733"/>
        <v>760</v>
      </c>
      <c r="H1755" s="2">
        <f t="shared" si="734"/>
        <v>0.62346185397867104</v>
      </c>
      <c r="I1755" s="2"/>
      <c r="J1755" s="2">
        <f t="shared" si="735"/>
        <v>0.16652994257588188</v>
      </c>
      <c r="K1755" s="2">
        <f t="shared" si="736"/>
        <v>0.78999179655455287</v>
      </c>
      <c r="L1755" s="2">
        <f t="shared" si="737"/>
        <v>3.1173092698933553E-2</v>
      </c>
      <c r="M1755" s="2">
        <f t="shared" si="738"/>
        <v>1.2305168170631636E-2</v>
      </c>
      <c r="N1755" s="1">
        <v>203</v>
      </c>
      <c r="O1755" s="1">
        <v>963</v>
      </c>
      <c r="P1755" s="1">
        <v>38</v>
      </c>
      <c r="Q1755" s="1">
        <v>8</v>
      </c>
      <c r="R1755" s="1">
        <v>4</v>
      </c>
      <c r="S1755" s="1">
        <v>1</v>
      </c>
      <c r="T1755" s="1">
        <v>2</v>
      </c>
      <c r="AG1755" s="7">
        <f>IF(Q1755&gt;0,RANK(Q1755,(N1755:P1755,Q1755:AE1755)),0)</f>
        <v>4</v>
      </c>
      <c r="AH1755" s="7">
        <f>IF(R1755&gt;0,RANK(R1755,(N1755:P1755,Q1755:AE1755)),0)</f>
        <v>5</v>
      </c>
      <c r="AI1755" s="7">
        <f>IF(T1755&gt;0,RANK(T1755,(N1755:P1755,Q1755:AE1755)),0)</f>
        <v>6</v>
      </c>
      <c r="AJ1755" s="7">
        <f>IF(S1755&gt;0,RANK(S1755,(N1755:P1755,Q1755:AE1755)),0)</f>
        <v>7</v>
      </c>
      <c r="AK1755" s="2">
        <f t="shared" si="739"/>
        <v>6.5627563576702219E-3</v>
      </c>
      <c r="AL1755" s="2">
        <f t="shared" si="740"/>
        <v>3.2813781788351109E-3</v>
      </c>
      <c r="AM1755" s="2">
        <f t="shared" si="741"/>
        <v>1.6406890894175555E-3</v>
      </c>
      <c r="AN1755" s="2">
        <f t="shared" si="742"/>
        <v>8.2034454470877774E-4</v>
      </c>
      <c r="AP1755" t="s">
        <v>1683</v>
      </c>
      <c r="AQ1755" t="s">
        <v>761</v>
      </c>
      <c r="AR1755">
        <v>3</v>
      </c>
      <c r="AT1755" s="93" t="s">
        <v>400</v>
      </c>
      <c r="AU1755" s="92" t="s">
        <v>1484</v>
      </c>
      <c r="AV1755" s="83" t="str">
        <f t="shared" si="743"/>
        <v>31069</v>
      </c>
      <c r="AX1755" s="7" t="s">
        <v>3753</v>
      </c>
    </row>
    <row r="1756" spans="1:50" hidden="1" outlineLevel="1">
      <c r="A1756" t="s">
        <v>3745</v>
      </c>
      <c r="B1756" t="s">
        <v>761</v>
      </c>
      <c r="C1756" s="1">
        <f t="shared" si="732"/>
        <v>963</v>
      </c>
      <c r="D1756" s="7">
        <f>RANK(N1756,(N1756:P1756,Q1756:AE1756))</f>
        <v>2</v>
      </c>
      <c r="E1756" s="7">
        <f>RANK(O1756,(N1756:P1756,Q1756:AE1756))</f>
        <v>1</v>
      </c>
      <c r="F1756" s="7">
        <f>IF(P1756&gt;0,RANK(P1756,(N1756:P1756,Q1756:AE1756)),0)</f>
        <v>3</v>
      </c>
      <c r="G1756" s="1">
        <f t="shared" si="733"/>
        <v>516</v>
      </c>
      <c r="H1756" s="2">
        <f t="shared" si="734"/>
        <v>0.53582554517133951</v>
      </c>
      <c r="I1756" s="2"/>
      <c r="J1756" s="2">
        <f t="shared" si="735"/>
        <v>0.20976116303219106</v>
      </c>
      <c r="K1756" s="2">
        <f t="shared" si="736"/>
        <v>0.74558670820353068</v>
      </c>
      <c r="L1756" s="2">
        <f t="shared" si="737"/>
        <v>3.4267912772585667E-2</v>
      </c>
      <c r="M1756" s="2">
        <f t="shared" si="738"/>
        <v>1.0384215991692598E-2</v>
      </c>
      <c r="N1756" s="1">
        <v>202</v>
      </c>
      <c r="O1756" s="1">
        <v>718</v>
      </c>
      <c r="P1756" s="1">
        <v>33</v>
      </c>
      <c r="Q1756" s="1">
        <v>9</v>
      </c>
      <c r="R1756" s="1">
        <v>0</v>
      </c>
      <c r="S1756" s="1">
        <v>1</v>
      </c>
      <c r="T1756" s="1">
        <v>0</v>
      </c>
      <c r="AG1756" s="7">
        <f>IF(Q1756&gt;0,RANK(Q1756,(N1756:P1756,Q1756:AE1756)),0)</f>
        <v>4</v>
      </c>
      <c r="AH1756" s="7">
        <f>IF(R1756&gt;0,RANK(R1756,(N1756:P1756,Q1756:AE1756)),0)</f>
        <v>0</v>
      </c>
      <c r="AI1756" s="7">
        <f>IF(T1756&gt;0,RANK(T1756,(N1756:P1756,Q1756:AE1756)),0)</f>
        <v>0</v>
      </c>
      <c r="AJ1756" s="7">
        <f>IF(S1756&gt;0,RANK(S1756,(N1756:P1756,Q1756:AE1756)),0)</f>
        <v>5</v>
      </c>
      <c r="AK1756" s="2">
        <f t="shared" si="739"/>
        <v>9.3457943925233638E-3</v>
      </c>
      <c r="AL1756" s="2">
        <f t="shared" si="740"/>
        <v>0</v>
      </c>
      <c r="AM1756" s="2">
        <f t="shared" si="741"/>
        <v>0</v>
      </c>
      <c r="AN1756" s="2">
        <f t="shared" si="742"/>
        <v>1.0384215991692627E-3</v>
      </c>
      <c r="AP1756" t="s">
        <v>3745</v>
      </c>
      <c r="AQ1756" t="s">
        <v>761</v>
      </c>
      <c r="AR1756">
        <v>3</v>
      </c>
      <c r="AT1756" s="93" t="s">
        <v>400</v>
      </c>
      <c r="AU1756" s="92" t="s">
        <v>661</v>
      </c>
      <c r="AV1756" s="83" t="str">
        <f t="shared" si="743"/>
        <v>31071</v>
      </c>
      <c r="AX1756" s="7" t="s">
        <v>3753</v>
      </c>
    </row>
    <row r="1757" spans="1:50" hidden="1" outlineLevel="1">
      <c r="A1757" t="s">
        <v>1684</v>
      </c>
      <c r="B1757" t="s">
        <v>761</v>
      </c>
      <c r="C1757" s="1">
        <f t="shared" si="732"/>
        <v>1014</v>
      </c>
      <c r="D1757" s="7">
        <f>RANK(N1757,(N1757:P1757,Q1757:AE1757))</f>
        <v>2</v>
      </c>
      <c r="E1757" s="7">
        <f>RANK(O1757,(N1757:P1757,Q1757:AE1757))</f>
        <v>1</v>
      </c>
      <c r="F1757" s="7">
        <f>IF(P1757&gt;0,RANK(P1757,(N1757:P1757,Q1757:AE1757)),0)</f>
        <v>3</v>
      </c>
      <c r="G1757" s="1">
        <f t="shared" si="733"/>
        <v>529</v>
      </c>
      <c r="H1757" s="2">
        <f t="shared" si="734"/>
        <v>0.52169625246548323</v>
      </c>
      <c r="I1757" s="2"/>
      <c r="J1757" s="2">
        <f t="shared" si="735"/>
        <v>0.22485207100591717</v>
      </c>
      <c r="K1757" s="2">
        <f t="shared" si="736"/>
        <v>0.74654832347140043</v>
      </c>
      <c r="L1757" s="2">
        <f t="shared" si="737"/>
        <v>1.8737672583826429E-2</v>
      </c>
      <c r="M1757" s="2">
        <f t="shared" si="738"/>
        <v>9.8619329388559412E-3</v>
      </c>
      <c r="N1757" s="1">
        <v>228</v>
      </c>
      <c r="O1757" s="1">
        <v>757</v>
      </c>
      <c r="P1757" s="1">
        <v>19</v>
      </c>
      <c r="Q1757" s="1">
        <v>9</v>
      </c>
      <c r="R1757" s="1">
        <v>0</v>
      </c>
      <c r="S1757" s="1">
        <v>0</v>
      </c>
      <c r="T1757" s="1">
        <v>1</v>
      </c>
      <c r="AG1757" s="7">
        <f>IF(Q1757&gt;0,RANK(Q1757,(N1757:P1757,Q1757:AE1757)),0)</f>
        <v>4</v>
      </c>
      <c r="AH1757" s="7">
        <f>IF(R1757&gt;0,RANK(R1757,(N1757:P1757,Q1757:AE1757)),0)</f>
        <v>0</v>
      </c>
      <c r="AI1757" s="7">
        <f>IF(T1757&gt;0,RANK(T1757,(N1757:P1757,Q1757:AE1757)),0)</f>
        <v>5</v>
      </c>
      <c r="AJ1757" s="7">
        <f>IF(S1757&gt;0,RANK(S1757,(N1757:P1757,Q1757:AE1757)),0)</f>
        <v>0</v>
      </c>
      <c r="AK1757" s="2">
        <f t="shared" si="739"/>
        <v>8.8757396449704144E-3</v>
      </c>
      <c r="AL1757" s="2">
        <f t="shared" si="740"/>
        <v>0</v>
      </c>
      <c r="AM1757" s="2">
        <f t="shared" si="741"/>
        <v>9.8619329388560163E-4</v>
      </c>
      <c r="AN1757" s="2">
        <f t="shared" si="742"/>
        <v>0</v>
      </c>
      <c r="AP1757" t="s">
        <v>1684</v>
      </c>
      <c r="AQ1757" t="s">
        <v>761</v>
      </c>
      <c r="AR1757">
        <v>3</v>
      </c>
      <c r="AT1757" s="93" t="s">
        <v>400</v>
      </c>
      <c r="AU1757" s="92" t="s">
        <v>662</v>
      </c>
      <c r="AV1757" s="83" t="str">
        <f t="shared" si="743"/>
        <v>31073</v>
      </c>
      <c r="AX1757" s="7" t="s">
        <v>3753</v>
      </c>
    </row>
    <row r="1758" spans="1:50" hidden="1" outlineLevel="1">
      <c r="A1758" t="s">
        <v>3189</v>
      </c>
      <c r="B1758" t="s">
        <v>761</v>
      </c>
      <c r="C1758" s="1">
        <f t="shared" si="732"/>
        <v>385</v>
      </c>
      <c r="D1758" s="7">
        <f>RANK(N1758,(N1758:P1758,Q1758:AE1758))</f>
        <v>2</v>
      </c>
      <c r="E1758" s="7">
        <f>RANK(O1758,(N1758:P1758,Q1758:AE1758))</f>
        <v>1</v>
      </c>
      <c r="F1758" s="7">
        <f>IF(P1758&gt;0,RANK(P1758,(N1758:P1758,Q1758:AE1758)),0)</f>
        <v>3</v>
      </c>
      <c r="G1758" s="1">
        <f t="shared" si="733"/>
        <v>275</v>
      </c>
      <c r="H1758" s="2">
        <f t="shared" si="734"/>
        <v>0.7142857142857143</v>
      </c>
      <c r="I1758" s="2"/>
      <c r="J1758" s="2">
        <f t="shared" si="735"/>
        <v>0.12727272727272726</v>
      </c>
      <c r="K1758" s="2">
        <f t="shared" si="736"/>
        <v>0.84155844155844151</v>
      </c>
      <c r="L1758" s="2">
        <f t="shared" si="737"/>
        <v>2.5974025974025976E-2</v>
      </c>
      <c r="M1758" s="2">
        <f t="shared" si="738"/>
        <v>5.1948051948053145E-3</v>
      </c>
      <c r="N1758" s="1">
        <v>49</v>
      </c>
      <c r="O1758" s="1">
        <v>324</v>
      </c>
      <c r="P1758" s="1">
        <v>10</v>
      </c>
      <c r="Q1758" s="1">
        <v>2</v>
      </c>
      <c r="R1758" s="1">
        <v>0</v>
      </c>
      <c r="S1758" s="1">
        <v>0</v>
      </c>
      <c r="T1758" s="1">
        <v>0</v>
      </c>
      <c r="AG1758" s="7">
        <f>IF(Q1758&gt;0,RANK(Q1758,(N1758:P1758,Q1758:AE1758)),0)</f>
        <v>4</v>
      </c>
      <c r="AH1758" s="7">
        <f>IF(R1758&gt;0,RANK(R1758,(N1758:P1758,Q1758:AE1758)),0)</f>
        <v>0</v>
      </c>
      <c r="AI1758" s="7">
        <f>IF(T1758&gt;0,RANK(T1758,(N1758:P1758,Q1758:AE1758)),0)</f>
        <v>0</v>
      </c>
      <c r="AJ1758" s="7">
        <f>IF(S1758&gt;0,RANK(S1758,(N1758:P1758,Q1758:AE1758)),0)</f>
        <v>0</v>
      </c>
      <c r="AK1758" s="2">
        <f t="shared" si="739"/>
        <v>5.1948051948051948E-3</v>
      </c>
      <c r="AL1758" s="2">
        <f t="shared" si="740"/>
        <v>0</v>
      </c>
      <c r="AM1758" s="2">
        <f t="shared" si="741"/>
        <v>0</v>
      </c>
      <c r="AN1758" s="2">
        <f t="shared" si="742"/>
        <v>0</v>
      </c>
      <c r="AP1758" t="s">
        <v>3189</v>
      </c>
      <c r="AQ1758" t="s">
        <v>761</v>
      </c>
      <c r="AR1758">
        <v>3</v>
      </c>
      <c r="AT1758" s="93" t="s">
        <v>400</v>
      </c>
      <c r="AU1758" s="92" t="s">
        <v>663</v>
      </c>
      <c r="AV1758" s="83" t="str">
        <f t="shared" si="743"/>
        <v>31075</v>
      </c>
      <c r="AX1758" s="7" t="s">
        <v>3753</v>
      </c>
    </row>
    <row r="1759" spans="1:50" hidden="1" outlineLevel="1">
      <c r="A1759" t="s">
        <v>3156</v>
      </c>
      <c r="B1759" t="s">
        <v>761</v>
      </c>
      <c r="C1759" s="1">
        <f t="shared" si="732"/>
        <v>1310</v>
      </c>
      <c r="D1759" s="7">
        <f>RANK(N1759,(N1759:P1759,Q1759:AE1759))</f>
        <v>2</v>
      </c>
      <c r="E1759" s="7">
        <f>RANK(O1759,(N1759:P1759,Q1759:AE1759))</f>
        <v>1</v>
      </c>
      <c r="F1759" s="7">
        <f>IF(P1759&gt;0,RANK(P1759,(N1759:P1759,Q1759:AE1759)),0)</f>
        <v>3</v>
      </c>
      <c r="G1759" s="1">
        <f t="shared" si="733"/>
        <v>423</v>
      </c>
      <c r="H1759" s="2">
        <f t="shared" si="734"/>
        <v>0.32290076335877865</v>
      </c>
      <c r="I1759" s="2"/>
      <c r="J1759" s="2">
        <f t="shared" si="735"/>
        <v>0.31755725190839695</v>
      </c>
      <c r="K1759" s="2">
        <f t="shared" si="736"/>
        <v>0.64045801526717561</v>
      </c>
      <c r="L1759" s="2">
        <f t="shared" si="737"/>
        <v>2.8244274809160305E-2</v>
      </c>
      <c r="M1759" s="2">
        <f t="shared" si="738"/>
        <v>1.3740458015267191E-2</v>
      </c>
      <c r="N1759" s="1">
        <v>416</v>
      </c>
      <c r="O1759" s="1">
        <v>839</v>
      </c>
      <c r="P1759" s="1">
        <v>37</v>
      </c>
      <c r="Q1759" s="1">
        <v>13</v>
      </c>
      <c r="R1759" s="1">
        <v>4</v>
      </c>
      <c r="S1759" s="1">
        <v>1</v>
      </c>
      <c r="T1759" s="1">
        <v>0</v>
      </c>
      <c r="AG1759" s="7">
        <f>IF(Q1759&gt;0,RANK(Q1759,(N1759:P1759,Q1759:AE1759)),0)</f>
        <v>4</v>
      </c>
      <c r="AH1759" s="7">
        <f>IF(R1759&gt;0,RANK(R1759,(N1759:P1759,Q1759:AE1759)),0)</f>
        <v>5</v>
      </c>
      <c r="AI1759" s="7">
        <f>IF(T1759&gt;0,RANK(T1759,(N1759:P1759,Q1759:AE1759)),0)</f>
        <v>0</v>
      </c>
      <c r="AJ1759" s="7">
        <f>IF(S1759&gt;0,RANK(S1759,(N1759:P1759,Q1759:AE1759)),0)</f>
        <v>6</v>
      </c>
      <c r="AK1759" s="2">
        <f t="shared" si="739"/>
        <v>9.9236641221374048E-3</v>
      </c>
      <c r="AL1759" s="2">
        <f t="shared" si="740"/>
        <v>3.0534351145038168E-3</v>
      </c>
      <c r="AM1759" s="2">
        <f t="shared" si="741"/>
        <v>0</v>
      </c>
      <c r="AN1759" s="2">
        <f t="shared" si="742"/>
        <v>7.6335877862595419E-4</v>
      </c>
      <c r="AP1759" t="s">
        <v>3156</v>
      </c>
      <c r="AQ1759" t="s">
        <v>761</v>
      </c>
      <c r="AR1759">
        <v>3</v>
      </c>
      <c r="AT1759" s="93" t="s">
        <v>400</v>
      </c>
      <c r="AU1759" s="92" t="s">
        <v>664</v>
      </c>
      <c r="AV1759" s="83" t="str">
        <f t="shared" si="743"/>
        <v>31077</v>
      </c>
      <c r="AX1759" s="7" t="s">
        <v>3753</v>
      </c>
    </row>
    <row r="1760" spans="1:50" hidden="1" outlineLevel="1">
      <c r="A1760" t="s">
        <v>2020</v>
      </c>
      <c r="B1760" t="s">
        <v>761</v>
      </c>
      <c r="C1760" s="1">
        <f t="shared" si="732"/>
        <v>18546</v>
      </c>
      <c r="D1760" s="7">
        <f>RANK(N1760,(N1760:P1760,Q1760:AE1760))</f>
        <v>2</v>
      </c>
      <c r="E1760" s="7">
        <f>RANK(O1760,(N1760:P1760,Q1760:AE1760))</f>
        <v>1</v>
      </c>
      <c r="F1760" s="7">
        <f>IF(P1760&gt;0,RANK(P1760,(N1760:P1760,Q1760:AE1760)),0)</f>
        <v>3</v>
      </c>
      <c r="G1760" s="1">
        <f t="shared" si="733"/>
        <v>5851</v>
      </c>
      <c r="H1760" s="2">
        <f t="shared" si="734"/>
        <v>0.31548581904453793</v>
      </c>
      <c r="I1760" s="2"/>
      <c r="J1760" s="2">
        <f t="shared" si="735"/>
        <v>0.32093173730184404</v>
      </c>
      <c r="K1760" s="2">
        <f t="shared" si="736"/>
        <v>0.63641755634638197</v>
      </c>
      <c r="L1760" s="2">
        <f t="shared" si="737"/>
        <v>3.2082389733635287E-2</v>
      </c>
      <c r="M1760" s="2">
        <f t="shared" si="738"/>
        <v>1.0568316618138639E-2</v>
      </c>
      <c r="N1760" s="1">
        <v>5952</v>
      </c>
      <c r="O1760" s="1">
        <v>11803</v>
      </c>
      <c r="P1760" s="1">
        <v>595</v>
      </c>
      <c r="Q1760" s="1">
        <v>116</v>
      </c>
      <c r="R1760" s="1">
        <v>52</v>
      </c>
      <c r="S1760" s="1">
        <v>12</v>
      </c>
      <c r="T1760" s="1">
        <v>16</v>
      </c>
      <c r="AG1760" s="7">
        <f>IF(Q1760&gt;0,RANK(Q1760,(N1760:P1760,Q1760:AE1760)),0)</f>
        <v>4</v>
      </c>
      <c r="AH1760" s="7">
        <f>IF(R1760&gt;0,RANK(R1760,(N1760:P1760,Q1760:AE1760)),0)</f>
        <v>5</v>
      </c>
      <c r="AI1760" s="7">
        <f>IF(T1760&gt;0,RANK(T1760,(N1760:P1760,Q1760:AE1760)),0)</f>
        <v>6</v>
      </c>
      <c r="AJ1760" s="7">
        <f>IF(S1760&gt;0,RANK(S1760,(N1760:P1760,Q1760:AE1760)),0)</f>
        <v>7</v>
      </c>
      <c r="AK1760" s="2">
        <f t="shared" si="739"/>
        <v>6.2547179984902401E-3</v>
      </c>
      <c r="AL1760" s="2">
        <f t="shared" si="740"/>
        <v>2.8038391027714873E-3</v>
      </c>
      <c r="AM1760" s="2">
        <f t="shared" si="741"/>
        <v>8.627197239296883E-4</v>
      </c>
      <c r="AN1760" s="2">
        <f t="shared" si="742"/>
        <v>6.470397929472663E-4</v>
      </c>
      <c r="AP1760" t="s">
        <v>2020</v>
      </c>
      <c r="AQ1760" t="s">
        <v>761</v>
      </c>
      <c r="AR1760">
        <v>3</v>
      </c>
      <c r="AT1760" s="93" t="s">
        <v>400</v>
      </c>
      <c r="AU1760" s="92" t="s">
        <v>665</v>
      </c>
      <c r="AV1760" s="83" t="str">
        <f t="shared" si="743"/>
        <v>31079</v>
      </c>
      <c r="AX1760" s="7" t="s">
        <v>3753</v>
      </c>
    </row>
    <row r="1761" spans="1:50" hidden="1" outlineLevel="1">
      <c r="A1761" t="s">
        <v>3051</v>
      </c>
      <c r="B1761" t="s">
        <v>761</v>
      </c>
      <c r="C1761" s="1">
        <f t="shared" si="732"/>
        <v>4491</v>
      </c>
      <c r="D1761" s="7">
        <f>RANK(N1761,(N1761:P1761,Q1761:AE1761))</f>
        <v>2</v>
      </c>
      <c r="E1761" s="7">
        <f>RANK(O1761,(N1761:P1761,Q1761:AE1761))</f>
        <v>1</v>
      </c>
      <c r="F1761" s="7">
        <f>IF(P1761&gt;0,RANK(P1761,(N1761:P1761,Q1761:AE1761)),0)</f>
        <v>3</v>
      </c>
      <c r="G1761" s="1">
        <f t="shared" si="733"/>
        <v>2185</v>
      </c>
      <c r="H1761" s="2">
        <f t="shared" si="734"/>
        <v>0.48652861278111781</v>
      </c>
      <c r="I1761" s="2"/>
      <c r="J1761" s="2">
        <f t="shared" si="735"/>
        <v>0.23736361612113116</v>
      </c>
      <c r="K1761" s="2">
        <f t="shared" si="736"/>
        <v>0.72389222890224891</v>
      </c>
      <c r="L1761" s="2">
        <f t="shared" si="737"/>
        <v>3.1396125584502339E-2</v>
      </c>
      <c r="M1761" s="2">
        <f t="shared" si="738"/>
        <v>7.3480293921175319E-3</v>
      </c>
      <c r="N1761" s="1">
        <v>1066</v>
      </c>
      <c r="O1761" s="1">
        <v>3251</v>
      </c>
      <c r="P1761" s="1">
        <v>141</v>
      </c>
      <c r="Q1761" s="1">
        <v>21</v>
      </c>
      <c r="R1761" s="1">
        <v>10</v>
      </c>
      <c r="S1761" s="1">
        <v>2</v>
      </c>
      <c r="T1761" s="1">
        <v>0</v>
      </c>
      <c r="AG1761" s="7">
        <f>IF(Q1761&gt;0,RANK(Q1761,(N1761:P1761,Q1761:AE1761)),0)</f>
        <v>4</v>
      </c>
      <c r="AH1761" s="7">
        <f>IF(R1761&gt;0,RANK(R1761,(N1761:P1761,Q1761:AE1761)),0)</f>
        <v>5</v>
      </c>
      <c r="AI1761" s="7">
        <f>IF(T1761&gt;0,RANK(T1761,(N1761:P1761,Q1761:AE1761)),0)</f>
        <v>0</v>
      </c>
      <c r="AJ1761" s="7">
        <f>IF(S1761&gt;0,RANK(S1761,(N1761:P1761,Q1761:AE1761)),0)</f>
        <v>6</v>
      </c>
      <c r="AK1761" s="2">
        <f t="shared" si="739"/>
        <v>4.6760187040748163E-3</v>
      </c>
      <c r="AL1761" s="2">
        <f t="shared" si="740"/>
        <v>2.22667557336896E-3</v>
      </c>
      <c r="AM1761" s="2">
        <f t="shared" si="741"/>
        <v>0</v>
      </c>
      <c r="AN1761" s="2">
        <f t="shared" si="742"/>
        <v>4.4533511467379205E-4</v>
      </c>
      <c r="AP1761" t="s">
        <v>3051</v>
      </c>
      <c r="AQ1761" t="s">
        <v>761</v>
      </c>
      <c r="AR1761">
        <v>3</v>
      </c>
      <c r="AT1761" s="93" t="s">
        <v>400</v>
      </c>
      <c r="AU1761" s="92" t="s">
        <v>666</v>
      </c>
      <c r="AV1761" s="83" t="str">
        <f t="shared" si="743"/>
        <v>31081</v>
      </c>
      <c r="AX1761" s="7" t="s">
        <v>3753</v>
      </c>
    </row>
    <row r="1762" spans="1:50" hidden="1" outlineLevel="1">
      <c r="A1762" t="s">
        <v>1325</v>
      </c>
      <c r="B1762" t="s">
        <v>761</v>
      </c>
      <c r="C1762" s="1">
        <f t="shared" si="732"/>
        <v>1852</v>
      </c>
      <c r="D1762" s="7">
        <f>RANK(N1762,(N1762:P1762,Q1762:AE1762))</f>
        <v>2</v>
      </c>
      <c r="E1762" s="7">
        <f>RANK(O1762,(N1762:P1762,Q1762:AE1762))</f>
        <v>1</v>
      </c>
      <c r="F1762" s="7">
        <f>IF(P1762&gt;0,RANK(P1762,(N1762:P1762,Q1762:AE1762)),0)</f>
        <v>3</v>
      </c>
      <c r="G1762" s="1">
        <f t="shared" si="733"/>
        <v>920</v>
      </c>
      <c r="H1762" s="2">
        <f t="shared" si="734"/>
        <v>0.49676025917926564</v>
      </c>
      <c r="I1762" s="2"/>
      <c r="J1762" s="2">
        <f t="shared" si="735"/>
        <v>0.23650107991360692</v>
      </c>
      <c r="K1762" s="2">
        <f t="shared" si="736"/>
        <v>0.73326133909287261</v>
      </c>
      <c r="L1762" s="2">
        <f t="shared" si="737"/>
        <v>1.9978401727861771E-2</v>
      </c>
      <c r="M1762" s="2">
        <f t="shared" si="738"/>
        <v>1.0259179265658704E-2</v>
      </c>
      <c r="N1762" s="1">
        <v>438</v>
      </c>
      <c r="O1762" s="1">
        <v>1358</v>
      </c>
      <c r="P1762" s="1">
        <v>37</v>
      </c>
      <c r="Q1762" s="1">
        <v>11</v>
      </c>
      <c r="R1762" s="1">
        <v>7</v>
      </c>
      <c r="S1762" s="1">
        <v>1</v>
      </c>
      <c r="T1762" s="1">
        <v>0</v>
      </c>
      <c r="AG1762" s="7">
        <f>IF(Q1762&gt;0,RANK(Q1762,(N1762:P1762,Q1762:AE1762)),0)</f>
        <v>4</v>
      </c>
      <c r="AH1762" s="7">
        <f>IF(R1762&gt;0,RANK(R1762,(N1762:P1762,Q1762:AE1762)),0)</f>
        <v>5</v>
      </c>
      <c r="AI1762" s="7">
        <f>IF(T1762&gt;0,RANK(T1762,(N1762:P1762,Q1762:AE1762)),0)</f>
        <v>0</v>
      </c>
      <c r="AJ1762" s="7">
        <f>IF(S1762&gt;0,RANK(S1762,(N1762:P1762,Q1762:AE1762)),0)</f>
        <v>6</v>
      </c>
      <c r="AK1762" s="2">
        <f t="shared" si="739"/>
        <v>5.9395248380129592E-3</v>
      </c>
      <c r="AL1762" s="2">
        <f t="shared" si="740"/>
        <v>3.7796976241900649E-3</v>
      </c>
      <c r="AM1762" s="2">
        <f t="shared" si="741"/>
        <v>0</v>
      </c>
      <c r="AN1762" s="2">
        <f t="shared" si="742"/>
        <v>5.3995680345572358E-4</v>
      </c>
      <c r="AP1762" t="s">
        <v>1325</v>
      </c>
      <c r="AQ1762" t="s">
        <v>761</v>
      </c>
      <c r="AR1762">
        <v>3</v>
      </c>
      <c r="AT1762" s="93" t="s">
        <v>400</v>
      </c>
      <c r="AU1762" s="92" t="s">
        <v>667</v>
      </c>
      <c r="AV1762" s="83" t="str">
        <f t="shared" si="743"/>
        <v>31083</v>
      </c>
      <c r="AX1762" s="7" t="s">
        <v>3753</v>
      </c>
    </row>
    <row r="1763" spans="1:50" hidden="1" outlineLevel="1">
      <c r="A1763" t="s">
        <v>3480</v>
      </c>
      <c r="B1763" t="s">
        <v>761</v>
      </c>
      <c r="C1763" s="1">
        <f t="shared" si="732"/>
        <v>571</v>
      </c>
      <c r="D1763" s="7">
        <f>RANK(N1763,(N1763:P1763,Q1763:AE1763))</f>
        <v>2</v>
      </c>
      <c r="E1763" s="7">
        <f>RANK(O1763,(N1763:P1763,Q1763:AE1763))</f>
        <v>1</v>
      </c>
      <c r="F1763" s="7">
        <f>IF(P1763&gt;0,RANK(P1763,(N1763:P1763,Q1763:AE1763)),0)</f>
        <v>3</v>
      </c>
      <c r="G1763" s="1">
        <f t="shared" si="733"/>
        <v>420</v>
      </c>
      <c r="H1763" s="2">
        <f t="shared" si="734"/>
        <v>0.73555166374781089</v>
      </c>
      <c r="I1763" s="2"/>
      <c r="J1763" s="2">
        <f t="shared" si="735"/>
        <v>0.11558669001751314</v>
      </c>
      <c r="K1763" s="2">
        <f t="shared" si="736"/>
        <v>0.85113835376532399</v>
      </c>
      <c r="L1763" s="2">
        <f t="shared" si="737"/>
        <v>1.4010507880910683E-2</v>
      </c>
      <c r="M1763" s="2">
        <f t="shared" si="738"/>
        <v>1.9264448336252238E-2</v>
      </c>
      <c r="N1763" s="1">
        <v>66</v>
      </c>
      <c r="O1763" s="1">
        <v>486</v>
      </c>
      <c r="P1763" s="1">
        <v>8</v>
      </c>
      <c r="Q1763" s="1">
        <v>8</v>
      </c>
      <c r="R1763" s="1">
        <v>3</v>
      </c>
      <c r="S1763" s="1">
        <v>0</v>
      </c>
      <c r="T1763" s="1">
        <v>0</v>
      </c>
      <c r="AG1763" s="7">
        <f>IF(Q1763&gt;0,RANK(Q1763,(N1763:P1763,Q1763:AE1763)),0)</f>
        <v>3</v>
      </c>
      <c r="AH1763" s="7">
        <f>IF(R1763&gt;0,RANK(R1763,(N1763:P1763,Q1763:AE1763)),0)</f>
        <v>5</v>
      </c>
      <c r="AI1763" s="7">
        <f>IF(T1763&gt;0,RANK(T1763,(N1763:P1763,Q1763:AE1763)),0)</f>
        <v>0</v>
      </c>
      <c r="AJ1763" s="7">
        <f>IF(S1763&gt;0,RANK(S1763,(N1763:P1763,Q1763:AE1763)),0)</f>
        <v>0</v>
      </c>
      <c r="AK1763" s="2">
        <f t="shared" si="739"/>
        <v>1.4010507880910683E-2</v>
      </c>
      <c r="AL1763" s="2">
        <f t="shared" si="740"/>
        <v>5.2539404553415062E-3</v>
      </c>
      <c r="AM1763" s="2">
        <f t="shared" si="741"/>
        <v>0</v>
      </c>
      <c r="AN1763" s="2">
        <f t="shared" si="742"/>
        <v>0</v>
      </c>
      <c r="AP1763" t="s">
        <v>3480</v>
      </c>
      <c r="AQ1763" t="s">
        <v>761</v>
      </c>
      <c r="AR1763">
        <v>3</v>
      </c>
      <c r="AT1763" s="93" t="s">
        <v>400</v>
      </c>
      <c r="AU1763" s="92" t="s">
        <v>668</v>
      </c>
      <c r="AV1763" s="83" t="str">
        <f t="shared" si="743"/>
        <v>31085</v>
      </c>
      <c r="AX1763" s="7" t="s">
        <v>3753</v>
      </c>
    </row>
    <row r="1764" spans="1:50" hidden="1" outlineLevel="1">
      <c r="A1764" t="s">
        <v>3441</v>
      </c>
      <c r="B1764" t="s">
        <v>761</v>
      </c>
      <c r="C1764" s="1">
        <f t="shared" si="732"/>
        <v>1480</v>
      </c>
      <c r="D1764" s="7">
        <f>RANK(N1764,(N1764:P1764,Q1764:AE1764))</f>
        <v>2</v>
      </c>
      <c r="E1764" s="7">
        <f>RANK(O1764,(N1764:P1764,Q1764:AE1764))</f>
        <v>1</v>
      </c>
      <c r="F1764" s="7">
        <f>IF(P1764&gt;0,RANK(P1764,(N1764:P1764,Q1764:AE1764)),0)</f>
        <v>3</v>
      </c>
      <c r="G1764" s="1">
        <f t="shared" si="733"/>
        <v>814</v>
      </c>
      <c r="H1764" s="2">
        <f t="shared" si="734"/>
        <v>0.55000000000000004</v>
      </c>
      <c r="I1764" s="2"/>
      <c r="J1764" s="2">
        <f t="shared" si="735"/>
        <v>0.21081081081081082</v>
      </c>
      <c r="K1764" s="2">
        <f t="shared" si="736"/>
        <v>0.76081081081081081</v>
      </c>
      <c r="L1764" s="2">
        <f t="shared" si="737"/>
        <v>1.418918918918919E-2</v>
      </c>
      <c r="M1764" s="2">
        <f t="shared" si="738"/>
        <v>1.4189189189189121E-2</v>
      </c>
      <c r="N1764" s="1">
        <v>312</v>
      </c>
      <c r="O1764" s="1">
        <v>1126</v>
      </c>
      <c r="P1764" s="1">
        <v>21</v>
      </c>
      <c r="Q1764" s="1">
        <v>14</v>
      </c>
      <c r="R1764" s="1">
        <v>3</v>
      </c>
      <c r="S1764" s="1">
        <v>3</v>
      </c>
      <c r="T1764" s="1">
        <v>1</v>
      </c>
      <c r="AG1764" s="7">
        <f>IF(Q1764&gt;0,RANK(Q1764,(N1764:P1764,Q1764:AE1764)),0)</f>
        <v>4</v>
      </c>
      <c r="AH1764" s="7">
        <f>IF(R1764&gt;0,RANK(R1764,(N1764:P1764,Q1764:AE1764)),0)</f>
        <v>5</v>
      </c>
      <c r="AI1764" s="7">
        <f>IF(T1764&gt;0,RANK(T1764,(N1764:P1764,Q1764:AE1764)),0)</f>
        <v>7</v>
      </c>
      <c r="AJ1764" s="7">
        <f>IF(S1764&gt;0,RANK(S1764,(N1764:P1764,Q1764:AE1764)),0)</f>
        <v>5</v>
      </c>
      <c r="AK1764" s="2">
        <f t="shared" si="739"/>
        <v>9.45945945945946E-3</v>
      </c>
      <c r="AL1764" s="2">
        <f t="shared" si="740"/>
        <v>2.0270270270270271E-3</v>
      </c>
      <c r="AM1764" s="2">
        <f t="shared" si="741"/>
        <v>6.7567567567567571E-4</v>
      </c>
      <c r="AN1764" s="2">
        <f t="shared" si="742"/>
        <v>2.0270270270270271E-3</v>
      </c>
      <c r="AP1764" t="s">
        <v>3441</v>
      </c>
      <c r="AQ1764" t="s">
        <v>761</v>
      </c>
      <c r="AR1764">
        <v>3</v>
      </c>
      <c r="AT1764" s="93" t="s">
        <v>400</v>
      </c>
      <c r="AU1764" s="92" t="s">
        <v>91</v>
      </c>
      <c r="AV1764" s="83" t="str">
        <f t="shared" si="743"/>
        <v>31087</v>
      </c>
      <c r="AX1764" s="7" t="s">
        <v>3753</v>
      </c>
    </row>
    <row r="1765" spans="1:50" hidden="1" outlineLevel="1">
      <c r="A1765" t="s">
        <v>744</v>
      </c>
      <c r="B1765" t="s">
        <v>761</v>
      </c>
      <c r="C1765" s="1">
        <f t="shared" si="732"/>
        <v>4959</v>
      </c>
      <c r="D1765" s="7">
        <f>RANK(N1765,(N1765:P1765,Q1765:AE1765))</f>
        <v>2</v>
      </c>
      <c r="E1765" s="7">
        <f>RANK(O1765,(N1765:P1765,Q1765:AE1765))</f>
        <v>1</v>
      </c>
      <c r="F1765" s="7">
        <f>IF(P1765&gt;0,RANK(P1765,(N1765:P1765,Q1765:AE1765)),0)</f>
        <v>3</v>
      </c>
      <c r="G1765" s="1">
        <f t="shared" si="733"/>
        <v>3108</v>
      </c>
      <c r="H1765" s="2">
        <f t="shared" si="734"/>
        <v>0.62673926194797336</v>
      </c>
      <c r="I1765" s="2"/>
      <c r="J1765" s="2">
        <f t="shared" si="735"/>
        <v>0.1705989110707804</v>
      </c>
      <c r="K1765" s="2">
        <f t="shared" si="736"/>
        <v>0.79733817301875376</v>
      </c>
      <c r="L1765" s="2">
        <f t="shared" si="737"/>
        <v>1.8753781004234724E-2</v>
      </c>
      <c r="M1765" s="2">
        <f t="shared" si="738"/>
        <v>1.3309134906231115E-2</v>
      </c>
      <c r="N1765" s="1">
        <v>846</v>
      </c>
      <c r="O1765" s="1">
        <v>3954</v>
      </c>
      <c r="P1765" s="1">
        <v>93</v>
      </c>
      <c r="Q1765" s="1">
        <v>48</v>
      </c>
      <c r="R1765" s="1">
        <v>5</v>
      </c>
      <c r="S1765" s="1">
        <v>9</v>
      </c>
      <c r="T1765" s="1">
        <v>4</v>
      </c>
      <c r="AG1765" s="7">
        <f>IF(Q1765&gt;0,RANK(Q1765,(N1765:P1765,Q1765:AE1765)),0)</f>
        <v>4</v>
      </c>
      <c r="AH1765" s="7">
        <f>IF(R1765&gt;0,RANK(R1765,(N1765:P1765,Q1765:AE1765)),0)</f>
        <v>6</v>
      </c>
      <c r="AI1765" s="7">
        <f>IF(T1765&gt;0,RANK(T1765,(N1765:P1765,Q1765:AE1765)),0)</f>
        <v>7</v>
      </c>
      <c r="AJ1765" s="7">
        <f>IF(S1765&gt;0,RANK(S1765,(N1765:P1765,Q1765:AE1765)),0)</f>
        <v>5</v>
      </c>
      <c r="AK1765" s="2">
        <f t="shared" si="739"/>
        <v>9.6793708408953426E-3</v>
      </c>
      <c r="AL1765" s="2">
        <f t="shared" si="740"/>
        <v>1.008267795926598E-3</v>
      </c>
      <c r="AM1765" s="2">
        <f t="shared" si="741"/>
        <v>8.0661423674127848E-4</v>
      </c>
      <c r="AN1765" s="2">
        <f t="shared" si="742"/>
        <v>1.8148820326678765E-3</v>
      </c>
      <c r="AP1765" t="s">
        <v>744</v>
      </c>
      <c r="AQ1765" t="s">
        <v>761</v>
      </c>
      <c r="AR1765">
        <v>3</v>
      </c>
      <c r="AT1765" s="93" t="s">
        <v>400</v>
      </c>
      <c r="AU1765" s="92" t="s">
        <v>92</v>
      </c>
      <c r="AV1765" s="83" t="str">
        <f t="shared" si="743"/>
        <v>31089</v>
      </c>
      <c r="AX1765" s="7" t="s">
        <v>3753</v>
      </c>
    </row>
    <row r="1766" spans="1:50" hidden="1" outlineLevel="1">
      <c r="A1766" t="s">
        <v>2227</v>
      </c>
      <c r="B1766" t="s">
        <v>761</v>
      </c>
      <c r="C1766" s="1">
        <f t="shared" si="732"/>
        <v>409</v>
      </c>
      <c r="D1766" s="7">
        <f>RANK(N1766,(N1766:P1766,Q1766:AE1766))</f>
        <v>2</v>
      </c>
      <c r="E1766" s="7">
        <f>RANK(O1766,(N1766:P1766,Q1766:AE1766))</f>
        <v>1</v>
      </c>
      <c r="F1766" s="7">
        <f>IF(P1766&gt;0,RANK(P1766,(N1766:P1766,Q1766:AE1766)),0)</f>
        <v>3</v>
      </c>
      <c r="G1766" s="1">
        <f t="shared" si="733"/>
        <v>243</v>
      </c>
      <c r="H1766" s="2">
        <f t="shared" si="734"/>
        <v>0.59413202933985332</v>
      </c>
      <c r="I1766" s="2"/>
      <c r="J1766" s="2">
        <f t="shared" si="735"/>
        <v>0.18092909535452323</v>
      </c>
      <c r="K1766" s="2">
        <f t="shared" si="736"/>
        <v>0.77506112469437649</v>
      </c>
      <c r="L1766" s="2">
        <f t="shared" si="737"/>
        <v>3.1784841075794622E-2</v>
      </c>
      <c r="M1766" s="2">
        <f t="shared" si="738"/>
        <v>1.2224938875305603E-2</v>
      </c>
      <c r="N1766" s="1">
        <v>74</v>
      </c>
      <c r="O1766" s="1">
        <v>317</v>
      </c>
      <c r="P1766" s="1">
        <v>13</v>
      </c>
      <c r="Q1766" s="1">
        <v>4</v>
      </c>
      <c r="R1766" s="1">
        <v>1</v>
      </c>
      <c r="S1766" s="1">
        <v>0</v>
      </c>
      <c r="T1766" s="1">
        <v>0</v>
      </c>
      <c r="AG1766" s="7">
        <f>IF(Q1766&gt;0,RANK(Q1766,(N1766:P1766,Q1766:AE1766)),0)</f>
        <v>4</v>
      </c>
      <c r="AH1766" s="7">
        <f>IF(R1766&gt;0,RANK(R1766,(N1766:P1766,Q1766:AE1766)),0)</f>
        <v>5</v>
      </c>
      <c r="AI1766" s="7">
        <f>IF(T1766&gt;0,RANK(T1766,(N1766:P1766,Q1766:AE1766)),0)</f>
        <v>0</v>
      </c>
      <c r="AJ1766" s="7">
        <f>IF(S1766&gt;0,RANK(S1766,(N1766:P1766,Q1766:AE1766)),0)</f>
        <v>0</v>
      </c>
      <c r="AK1766" s="2">
        <f t="shared" si="739"/>
        <v>9.7799511002444987E-3</v>
      </c>
      <c r="AL1766" s="2">
        <f t="shared" si="740"/>
        <v>2.4449877750611247E-3</v>
      </c>
      <c r="AM1766" s="2">
        <f t="shared" si="741"/>
        <v>0</v>
      </c>
      <c r="AN1766" s="2">
        <f t="shared" si="742"/>
        <v>0</v>
      </c>
      <c r="AP1766" t="s">
        <v>2227</v>
      </c>
      <c r="AQ1766" t="s">
        <v>761</v>
      </c>
      <c r="AR1766">
        <v>3</v>
      </c>
      <c r="AT1766" s="93" t="s">
        <v>400</v>
      </c>
      <c r="AU1766" s="92" t="s">
        <v>93</v>
      </c>
      <c r="AV1766" s="83" t="str">
        <f t="shared" si="743"/>
        <v>31091</v>
      </c>
      <c r="AX1766" s="7" t="s">
        <v>3753</v>
      </c>
    </row>
    <row r="1767" spans="1:50" hidden="1" outlineLevel="1">
      <c r="A1767" t="s">
        <v>1527</v>
      </c>
      <c r="B1767" t="s">
        <v>761</v>
      </c>
      <c r="C1767" s="1">
        <f t="shared" si="732"/>
        <v>2827</v>
      </c>
      <c r="D1767" s="7">
        <f>RANK(N1767,(N1767:P1767,Q1767:AE1767))</f>
        <v>2</v>
      </c>
      <c r="E1767" s="7">
        <f>RANK(O1767,(N1767:P1767,Q1767:AE1767))</f>
        <v>1</v>
      </c>
      <c r="F1767" s="7">
        <f>IF(P1767&gt;0,RANK(P1767,(N1767:P1767,Q1767:AE1767)),0)</f>
        <v>3</v>
      </c>
      <c r="G1767" s="1">
        <f t="shared" si="733"/>
        <v>805</v>
      </c>
      <c r="H1767" s="2">
        <f t="shared" si="734"/>
        <v>0.28475415634948709</v>
      </c>
      <c r="I1767" s="2"/>
      <c r="J1767" s="2">
        <f t="shared" si="735"/>
        <v>0.33781393703572693</v>
      </c>
      <c r="K1767" s="2">
        <f t="shared" si="736"/>
        <v>0.62256809338521402</v>
      </c>
      <c r="L1767" s="2">
        <f t="shared" si="737"/>
        <v>2.5114962858153518E-2</v>
      </c>
      <c r="M1767" s="2">
        <f t="shared" si="738"/>
        <v>1.4503006720905535E-2</v>
      </c>
      <c r="N1767" s="1">
        <v>955</v>
      </c>
      <c r="O1767" s="1">
        <v>1760</v>
      </c>
      <c r="P1767" s="1">
        <v>71</v>
      </c>
      <c r="Q1767" s="1">
        <v>21</v>
      </c>
      <c r="R1767" s="1">
        <v>13</v>
      </c>
      <c r="S1767" s="1">
        <v>2</v>
      </c>
      <c r="T1767" s="1">
        <v>5</v>
      </c>
      <c r="AG1767" s="7">
        <f>IF(Q1767&gt;0,RANK(Q1767,(N1767:P1767,Q1767:AE1767)),0)</f>
        <v>4</v>
      </c>
      <c r="AH1767" s="7">
        <f>IF(R1767&gt;0,RANK(R1767,(N1767:P1767,Q1767:AE1767)),0)</f>
        <v>5</v>
      </c>
      <c r="AI1767" s="7">
        <f>IF(T1767&gt;0,RANK(T1767,(N1767:P1767,Q1767:AE1767)),0)</f>
        <v>6</v>
      </c>
      <c r="AJ1767" s="7">
        <f>IF(S1767&gt;0,RANK(S1767,(N1767:P1767,Q1767:AE1767)),0)</f>
        <v>7</v>
      </c>
      <c r="AK1767" s="2">
        <f t="shared" si="739"/>
        <v>7.428369296073576E-3</v>
      </c>
      <c r="AL1767" s="2">
        <f t="shared" si="740"/>
        <v>4.5985143261407851E-3</v>
      </c>
      <c r="AM1767" s="2">
        <f t="shared" si="741"/>
        <v>1.7686593562079944E-3</v>
      </c>
      <c r="AN1767" s="2">
        <f t="shared" si="742"/>
        <v>7.0746374248319773E-4</v>
      </c>
      <c r="AP1767" t="s">
        <v>1527</v>
      </c>
      <c r="AQ1767" t="s">
        <v>761</v>
      </c>
      <c r="AR1767">
        <v>3</v>
      </c>
      <c r="AT1767" s="93" t="s">
        <v>400</v>
      </c>
      <c r="AU1767" s="92" t="s">
        <v>94</v>
      </c>
      <c r="AV1767" s="83" t="str">
        <f t="shared" si="743"/>
        <v>31093</v>
      </c>
      <c r="AX1767" s="7" t="s">
        <v>3753</v>
      </c>
    </row>
    <row r="1768" spans="1:50" hidden="1" outlineLevel="1">
      <c r="A1768" t="s">
        <v>3024</v>
      </c>
      <c r="B1768" t="s">
        <v>761</v>
      </c>
      <c r="C1768" s="1">
        <f t="shared" si="732"/>
        <v>3847</v>
      </c>
      <c r="D1768" s="7">
        <f>RANK(N1768,(N1768:P1768,Q1768:AE1768))</f>
        <v>2</v>
      </c>
      <c r="E1768" s="7">
        <f>RANK(O1768,(N1768:P1768,Q1768:AE1768))</f>
        <v>1</v>
      </c>
      <c r="F1768" s="7">
        <f>IF(P1768&gt;0,RANK(P1768,(N1768:P1768,Q1768:AE1768)),0)</f>
        <v>3</v>
      </c>
      <c r="G1768" s="1">
        <f t="shared" si="733"/>
        <v>990</v>
      </c>
      <c r="H1768" s="2">
        <f t="shared" si="734"/>
        <v>0.25734338445541982</v>
      </c>
      <c r="I1768" s="2"/>
      <c r="J1768" s="2">
        <f t="shared" si="735"/>
        <v>0.35378216792305694</v>
      </c>
      <c r="K1768" s="2">
        <f t="shared" si="736"/>
        <v>0.61112555237847677</v>
      </c>
      <c r="L1768" s="2">
        <f t="shared" si="737"/>
        <v>2.6514166883285676E-2</v>
      </c>
      <c r="M1768" s="2">
        <f t="shared" si="738"/>
        <v>8.5781128151806128E-3</v>
      </c>
      <c r="N1768" s="1">
        <v>1361</v>
      </c>
      <c r="O1768" s="1">
        <v>2351</v>
      </c>
      <c r="P1768" s="1">
        <v>102</v>
      </c>
      <c r="Q1768" s="1">
        <v>15</v>
      </c>
      <c r="R1768" s="1">
        <v>16</v>
      </c>
      <c r="S1768" s="1">
        <v>2</v>
      </c>
      <c r="T1768" s="1">
        <v>0</v>
      </c>
      <c r="AG1768" s="7">
        <f>IF(Q1768&gt;0,RANK(Q1768,(N1768:P1768,Q1768:AE1768)),0)</f>
        <v>5</v>
      </c>
      <c r="AH1768" s="7">
        <f>IF(R1768&gt;0,RANK(R1768,(N1768:P1768,Q1768:AE1768)),0)</f>
        <v>4</v>
      </c>
      <c r="AI1768" s="7">
        <f>IF(T1768&gt;0,RANK(T1768,(N1768:P1768,Q1768:AE1768)),0)</f>
        <v>0</v>
      </c>
      <c r="AJ1768" s="7">
        <f>IF(S1768&gt;0,RANK(S1768,(N1768:P1768,Q1768:AE1768)),0)</f>
        <v>6</v>
      </c>
      <c r="AK1768" s="2">
        <f t="shared" si="739"/>
        <v>3.8991421887184818E-3</v>
      </c>
      <c r="AL1768" s="2">
        <f t="shared" si="740"/>
        <v>4.1590850012997137E-3</v>
      </c>
      <c r="AM1768" s="2">
        <f t="shared" si="741"/>
        <v>0</v>
      </c>
      <c r="AN1768" s="2">
        <f t="shared" si="742"/>
        <v>5.1988562516246421E-4</v>
      </c>
      <c r="AP1768" t="s">
        <v>3024</v>
      </c>
      <c r="AQ1768" t="s">
        <v>761</v>
      </c>
      <c r="AR1768">
        <v>3</v>
      </c>
      <c r="AT1768" s="93" t="s">
        <v>400</v>
      </c>
      <c r="AU1768" s="92" t="s">
        <v>95</v>
      </c>
      <c r="AV1768" s="83" t="str">
        <f t="shared" si="743"/>
        <v>31095</v>
      </c>
      <c r="AX1768" s="7" t="s">
        <v>3753</v>
      </c>
    </row>
    <row r="1769" spans="1:50" hidden="1" outlineLevel="1">
      <c r="A1769" t="s">
        <v>2118</v>
      </c>
      <c r="B1769" t="s">
        <v>761</v>
      </c>
      <c r="C1769" s="1">
        <f t="shared" si="732"/>
        <v>2112</v>
      </c>
      <c r="D1769" s="7">
        <f>RANK(N1769,(N1769:P1769,Q1769:AE1769))</f>
        <v>2</v>
      </c>
      <c r="E1769" s="7">
        <f>RANK(O1769,(N1769:P1769,Q1769:AE1769))</f>
        <v>1</v>
      </c>
      <c r="F1769" s="7">
        <f>IF(P1769&gt;0,RANK(P1769,(N1769:P1769,Q1769:AE1769)),0)</f>
        <v>3</v>
      </c>
      <c r="G1769" s="1">
        <f t="shared" si="733"/>
        <v>416</v>
      </c>
      <c r="H1769" s="2">
        <f t="shared" si="734"/>
        <v>0.19696969696969696</v>
      </c>
      <c r="I1769" s="2"/>
      <c r="J1769" s="2">
        <f t="shared" si="735"/>
        <v>0.37594696969696972</v>
      </c>
      <c r="K1769" s="2">
        <f t="shared" si="736"/>
        <v>0.57291666666666663</v>
      </c>
      <c r="L1769" s="2">
        <f t="shared" si="737"/>
        <v>3.5037878787878785E-2</v>
      </c>
      <c r="M1769" s="2">
        <f t="shared" si="738"/>
        <v>1.6098484848484862E-2</v>
      </c>
      <c r="N1769" s="1">
        <v>794</v>
      </c>
      <c r="O1769" s="1">
        <v>1210</v>
      </c>
      <c r="P1769" s="1">
        <v>74</v>
      </c>
      <c r="Q1769" s="1">
        <v>11</v>
      </c>
      <c r="R1769" s="1">
        <v>11</v>
      </c>
      <c r="S1769" s="1">
        <v>5</v>
      </c>
      <c r="T1769" s="1">
        <v>7</v>
      </c>
      <c r="AG1769" s="7">
        <f>IF(Q1769&gt;0,RANK(Q1769,(N1769:P1769,Q1769:AE1769)),0)</f>
        <v>4</v>
      </c>
      <c r="AH1769" s="7">
        <f>IF(R1769&gt;0,RANK(R1769,(N1769:P1769,Q1769:AE1769)),0)</f>
        <v>4</v>
      </c>
      <c r="AI1769" s="7">
        <f>IF(T1769&gt;0,RANK(T1769,(N1769:P1769,Q1769:AE1769)),0)</f>
        <v>6</v>
      </c>
      <c r="AJ1769" s="7">
        <f>IF(S1769&gt;0,RANK(S1769,(N1769:P1769,Q1769:AE1769)),0)</f>
        <v>7</v>
      </c>
      <c r="AK1769" s="2">
        <f t="shared" si="739"/>
        <v>5.208333333333333E-3</v>
      </c>
      <c r="AL1769" s="2">
        <f t="shared" si="740"/>
        <v>5.208333333333333E-3</v>
      </c>
      <c r="AM1769" s="2">
        <f t="shared" si="741"/>
        <v>3.3143939393939395E-3</v>
      </c>
      <c r="AN1769" s="2">
        <f t="shared" si="742"/>
        <v>2.3674242424242425E-3</v>
      </c>
      <c r="AP1769" t="s">
        <v>2118</v>
      </c>
      <c r="AQ1769" t="s">
        <v>761</v>
      </c>
      <c r="AR1769">
        <v>1</v>
      </c>
      <c r="AT1769" s="93" t="s">
        <v>400</v>
      </c>
      <c r="AU1769" s="92" t="s">
        <v>96</v>
      </c>
      <c r="AV1769" s="83" t="str">
        <f t="shared" si="743"/>
        <v>31097</v>
      </c>
      <c r="AX1769" s="7" t="s">
        <v>3753</v>
      </c>
    </row>
    <row r="1770" spans="1:50" hidden="1" outlineLevel="1">
      <c r="A1770" t="s">
        <v>2228</v>
      </c>
      <c r="B1770" t="s">
        <v>761</v>
      </c>
      <c r="C1770" s="1">
        <f t="shared" si="732"/>
        <v>3122</v>
      </c>
      <c r="D1770" s="7">
        <f>RANK(N1770,(N1770:P1770,Q1770:AE1770))</f>
        <v>2</v>
      </c>
      <c r="E1770" s="7">
        <f>RANK(O1770,(N1770:P1770,Q1770:AE1770))</f>
        <v>1</v>
      </c>
      <c r="F1770" s="7">
        <f>IF(P1770&gt;0,RANK(P1770,(N1770:P1770,Q1770:AE1770)),0)</f>
        <v>3</v>
      </c>
      <c r="G1770" s="1">
        <f t="shared" si="733"/>
        <v>1653</v>
      </c>
      <c r="H1770" s="2">
        <f t="shared" si="734"/>
        <v>0.52946828955797565</v>
      </c>
      <c r="I1770" s="2"/>
      <c r="J1770" s="2">
        <f t="shared" si="735"/>
        <v>0.21780909673286356</v>
      </c>
      <c r="K1770" s="2">
        <f t="shared" si="736"/>
        <v>0.74727738629083917</v>
      </c>
      <c r="L1770" s="2">
        <f t="shared" si="737"/>
        <v>2.4023062139654067E-2</v>
      </c>
      <c r="M1770" s="2">
        <f t="shared" si="738"/>
        <v>1.0890454836643231E-2</v>
      </c>
      <c r="N1770" s="1">
        <v>680</v>
      </c>
      <c r="O1770" s="1">
        <v>2333</v>
      </c>
      <c r="P1770" s="1">
        <v>75</v>
      </c>
      <c r="Q1770" s="1">
        <v>17</v>
      </c>
      <c r="R1770" s="1">
        <v>12</v>
      </c>
      <c r="S1770" s="1">
        <v>2</v>
      </c>
      <c r="T1770" s="1">
        <v>3</v>
      </c>
      <c r="AG1770" s="7">
        <f>IF(Q1770&gt;0,RANK(Q1770,(N1770:P1770,Q1770:AE1770)),0)</f>
        <v>4</v>
      </c>
      <c r="AH1770" s="7">
        <f>IF(R1770&gt;0,RANK(R1770,(N1770:P1770,Q1770:AE1770)),0)</f>
        <v>5</v>
      </c>
      <c r="AI1770" s="7">
        <f>IF(T1770&gt;0,RANK(T1770,(N1770:P1770,Q1770:AE1770)),0)</f>
        <v>6</v>
      </c>
      <c r="AJ1770" s="7">
        <f>IF(S1770&gt;0,RANK(S1770,(N1770:P1770,Q1770:AE1770)),0)</f>
        <v>7</v>
      </c>
      <c r="AK1770" s="2">
        <f t="shared" si="739"/>
        <v>5.4452274183215887E-3</v>
      </c>
      <c r="AL1770" s="2">
        <f t="shared" si="740"/>
        <v>3.8436899423446511E-3</v>
      </c>
      <c r="AM1770" s="2">
        <f t="shared" si="741"/>
        <v>9.6092248558616276E-4</v>
      </c>
      <c r="AN1770" s="2">
        <f t="shared" si="742"/>
        <v>6.406149903907751E-4</v>
      </c>
      <c r="AP1770" t="s">
        <v>2228</v>
      </c>
      <c r="AQ1770" t="s">
        <v>761</v>
      </c>
      <c r="AR1770">
        <v>3</v>
      </c>
      <c r="AT1770" s="93" t="s">
        <v>400</v>
      </c>
      <c r="AU1770" s="92" t="s">
        <v>310</v>
      </c>
      <c r="AV1770" s="83" t="str">
        <f t="shared" si="743"/>
        <v>31099</v>
      </c>
      <c r="AX1770" s="7" t="s">
        <v>3753</v>
      </c>
    </row>
    <row r="1771" spans="1:50" hidden="1" outlineLevel="1">
      <c r="A1771" t="s">
        <v>2684</v>
      </c>
      <c r="B1771" t="s">
        <v>761</v>
      </c>
      <c r="C1771" s="1">
        <f t="shared" si="732"/>
        <v>3849</v>
      </c>
      <c r="D1771" s="7">
        <f>RANK(N1771,(N1771:P1771,Q1771:AE1771))</f>
        <v>2</v>
      </c>
      <c r="E1771" s="7">
        <f>RANK(O1771,(N1771:P1771,Q1771:AE1771))</f>
        <v>1</v>
      </c>
      <c r="F1771" s="7">
        <f>IF(P1771&gt;0,RANK(P1771,(N1771:P1771,Q1771:AE1771)),0)</f>
        <v>3</v>
      </c>
      <c r="G1771" s="1">
        <f t="shared" si="733"/>
        <v>2175</v>
      </c>
      <c r="H1771" s="2">
        <f t="shared" si="734"/>
        <v>0.56508183943881529</v>
      </c>
      <c r="I1771" s="2"/>
      <c r="J1771" s="2">
        <f t="shared" si="735"/>
        <v>0.20213042348661991</v>
      </c>
      <c r="K1771" s="2">
        <f t="shared" si="736"/>
        <v>0.76721226292543521</v>
      </c>
      <c r="L1771" s="2">
        <f t="shared" si="737"/>
        <v>1.9485580670303974E-2</v>
      </c>
      <c r="M1771" s="2">
        <f t="shared" si="738"/>
        <v>1.1171732917640904E-2</v>
      </c>
      <c r="N1771" s="1">
        <v>778</v>
      </c>
      <c r="O1771" s="1">
        <v>2953</v>
      </c>
      <c r="P1771" s="1">
        <v>75</v>
      </c>
      <c r="Q1771" s="1">
        <v>30</v>
      </c>
      <c r="R1771" s="1">
        <v>11</v>
      </c>
      <c r="S1771" s="1">
        <v>0</v>
      </c>
      <c r="T1771" s="1">
        <v>2</v>
      </c>
      <c r="AG1771" s="7">
        <f>IF(Q1771&gt;0,RANK(Q1771,(N1771:P1771,Q1771:AE1771)),0)</f>
        <v>4</v>
      </c>
      <c r="AH1771" s="7">
        <f>IF(R1771&gt;0,RANK(R1771,(N1771:P1771,Q1771:AE1771)),0)</f>
        <v>5</v>
      </c>
      <c r="AI1771" s="7">
        <f>IF(T1771&gt;0,RANK(T1771,(N1771:P1771,Q1771:AE1771)),0)</f>
        <v>6</v>
      </c>
      <c r="AJ1771" s="7">
        <f>IF(S1771&gt;0,RANK(S1771,(N1771:P1771,Q1771:AE1771)),0)</f>
        <v>0</v>
      </c>
      <c r="AK1771" s="2">
        <f t="shared" si="739"/>
        <v>7.7942322681215899E-3</v>
      </c>
      <c r="AL1771" s="2">
        <f t="shared" si="740"/>
        <v>2.8578851649779164E-3</v>
      </c>
      <c r="AM1771" s="2">
        <f t="shared" si="741"/>
        <v>5.1961548454143938E-4</v>
      </c>
      <c r="AN1771" s="2">
        <f t="shared" si="742"/>
        <v>0</v>
      </c>
      <c r="AP1771" t="s">
        <v>2684</v>
      </c>
      <c r="AQ1771" t="s">
        <v>761</v>
      </c>
      <c r="AR1771">
        <v>3</v>
      </c>
      <c r="AT1771" s="93" t="s">
        <v>400</v>
      </c>
      <c r="AU1771" s="92" t="s">
        <v>311</v>
      </c>
      <c r="AV1771" s="83" t="str">
        <f t="shared" si="743"/>
        <v>31101</v>
      </c>
      <c r="AX1771" s="7" t="s">
        <v>3753</v>
      </c>
    </row>
    <row r="1772" spans="1:50" hidden="1" outlineLevel="1">
      <c r="A1772" t="s">
        <v>1738</v>
      </c>
      <c r="B1772" t="s">
        <v>761</v>
      </c>
      <c r="C1772" s="1">
        <f t="shared" si="732"/>
        <v>513</v>
      </c>
      <c r="D1772" s="7">
        <f>RANK(N1772,(N1772:P1772,Q1772:AE1772))</f>
        <v>2</v>
      </c>
      <c r="E1772" s="7">
        <f>RANK(O1772,(N1772:P1772,Q1772:AE1772))</f>
        <v>1</v>
      </c>
      <c r="F1772" s="7">
        <f>IF(P1772&gt;0,RANK(P1772,(N1772:P1772,Q1772:AE1772)),0)</f>
        <v>3</v>
      </c>
      <c r="G1772" s="1">
        <f t="shared" si="733"/>
        <v>344</v>
      </c>
      <c r="H1772" s="2">
        <f t="shared" si="734"/>
        <v>0.67056530214424948</v>
      </c>
      <c r="I1772" s="2"/>
      <c r="J1772" s="2">
        <f t="shared" si="735"/>
        <v>0.15204678362573099</v>
      </c>
      <c r="K1772" s="2">
        <f t="shared" si="736"/>
        <v>0.82261208576998046</v>
      </c>
      <c r="L1772" s="2">
        <f t="shared" si="737"/>
        <v>1.1695906432748537E-2</v>
      </c>
      <c r="M1772" s="2">
        <f t="shared" si="738"/>
        <v>1.3645224171540016E-2</v>
      </c>
      <c r="N1772" s="1">
        <v>78</v>
      </c>
      <c r="O1772" s="1">
        <v>422</v>
      </c>
      <c r="P1772" s="1">
        <v>6</v>
      </c>
      <c r="Q1772" s="1">
        <v>6</v>
      </c>
      <c r="R1772" s="1">
        <v>1</v>
      </c>
      <c r="S1772" s="1">
        <v>0</v>
      </c>
      <c r="T1772" s="1">
        <v>0</v>
      </c>
      <c r="AG1772" s="7">
        <f>IF(Q1772&gt;0,RANK(Q1772,(N1772:P1772,Q1772:AE1772)),0)</f>
        <v>3</v>
      </c>
      <c r="AH1772" s="7">
        <f>IF(R1772&gt;0,RANK(R1772,(N1772:P1772,Q1772:AE1772)),0)</f>
        <v>5</v>
      </c>
      <c r="AI1772" s="7">
        <f>IF(T1772&gt;0,RANK(T1772,(N1772:P1772,Q1772:AE1772)),0)</f>
        <v>0</v>
      </c>
      <c r="AJ1772" s="7">
        <f>IF(S1772&gt;0,RANK(S1772,(N1772:P1772,Q1772:AE1772)),0)</f>
        <v>0</v>
      </c>
      <c r="AK1772" s="2">
        <f t="shared" si="739"/>
        <v>1.1695906432748537E-2</v>
      </c>
      <c r="AL1772" s="2">
        <f t="shared" si="740"/>
        <v>1.9493177387914229E-3</v>
      </c>
      <c r="AM1772" s="2">
        <f t="shared" si="741"/>
        <v>0</v>
      </c>
      <c r="AN1772" s="2">
        <f t="shared" si="742"/>
        <v>0</v>
      </c>
      <c r="AP1772" t="s">
        <v>1738</v>
      </c>
      <c r="AQ1772" t="s">
        <v>761</v>
      </c>
      <c r="AR1772">
        <v>3</v>
      </c>
      <c r="AT1772" s="93" t="s">
        <v>400</v>
      </c>
      <c r="AU1772" s="92" t="s">
        <v>312</v>
      </c>
      <c r="AV1772" s="83" t="str">
        <f t="shared" si="743"/>
        <v>31103</v>
      </c>
      <c r="AX1772" s="7" t="s">
        <v>3753</v>
      </c>
    </row>
    <row r="1773" spans="1:50" hidden="1" outlineLevel="1">
      <c r="A1773" t="s">
        <v>1739</v>
      </c>
      <c r="B1773" t="s">
        <v>761</v>
      </c>
      <c r="C1773" s="1">
        <f t="shared" si="732"/>
        <v>1820</v>
      </c>
      <c r="D1773" s="7">
        <f>RANK(N1773,(N1773:P1773,Q1773:AE1773))</f>
        <v>2</v>
      </c>
      <c r="E1773" s="7">
        <f>RANK(O1773,(N1773:P1773,Q1773:AE1773))</f>
        <v>1</v>
      </c>
      <c r="F1773" s="7">
        <f>IF(P1773&gt;0,RANK(P1773,(N1773:P1773,Q1773:AE1773)),0)</f>
        <v>3</v>
      </c>
      <c r="G1773" s="1">
        <f t="shared" si="733"/>
        <v>1000</v>
      </c>
      <c r="H1773" s="2">
        <f t="shared" si="734"/>
        <v>0.5494505494505495</v>
      </c>
      <c r="I1773" s="2"/>
      <c r="J1773" s="2">
        <f t="shared" si="735"/>
        <v>0.20824175824175825</v>
      </c>
      <c r="K1773" s="2">
        <f t="shared" si="736"/>
        <v>0.75769230769230766</v>
      </c>
      <c r="L1773" s="2">
        <f t="shared" si="737"/>
        <v>2.2527472527472527E-2</v>
      </c>
      <c r="M1773" s="2">
        <f t="shared" si="738"/>
        <v>1.1538461538461529E-2</v>
      </c>
      <c r="N1773" s="1">
        <v>379</v>
      </c>
      <c r="O1773" s="1">
        <v>1379</v>
      </c>
      <c r="P1773" s="1">
        <v>41</v>
      </c>
      <c r="Q1773" s="1">
        <v>11</v>
      </c>
      <c r="R1773" s="1">
        <v>5</v>
      </c>
      <c r="S1773" s="1">
        <v>3</v>
      </c>
      <c r="T1773" s="1">
        <v>2</v>
      </c>
      <c r="AG1773" s="7">
        <f>IF(Q1773&gt;0,RANK(Q1773,(N1773:P1773,Q1773:AE1773)),0)</f>
        <v>4</v>
      </c>
      <c r="AH1773" s="7">
        <f>IF(R1773&gt;0,RANK(R1773,(N1773:P1773,Q1773:AE1773)),0)</f>
        <v>5</v>
      </c>
      <c r="AI1773" s="7">
        <f>IF(T1773&gt;0,RANK(T1773,(N1773:P1773,Q1773:AE1773)),0)</f>
        <v>7</v>
      </c>
      <c r="AJ1773" s="7">
        <f>IF(S1773&gt;0,RANK(S1773,(N1773:P1773,Q1773:AE1773)),0)</f>
        <v>6</v>
      </c>
      <c r="AK1773" s="2">
        <f t="shared" si="739"/>
        <v>6.0439560439560442E-3</v>
      </c>
      <c r="AL1773" s="2">
        <f t="shared" si="740"/>
        <v>2.7472527472527475E-3</v>
      </c>
      <c r="AM1773" s="2">
        <f t="shared" si="741"/>
        <v>1.0989010989010989E-3</v>
      </c>
      <c r="AN1773" s="2">
        <f t="shared" si="742"/>
        <v>1.6483516483516484E-3</v>
      </c>
      <c r="AP1773" t="s">
        <v>1739</v>
      </c>
      <c r="AQ1773" t="s">
        <v>761</v>
      </c>
      <c r="AR1773">
        <v>3</v>
      </c>
      <c r="AT1773" s="93" t="s">
        <v>400</v>
      </c>
      <c r="AU1773" s="92" t="s">
        <v>313</v>
      </c>
      <c r="AV1773" s="83" t="str">
        <f t="shared" si="743"/>
        <v>31105</v>
      </c>
      <c r="AX1773" s="7" t="s">
        <v>3753</v>
      </c>
    </row>
    <row r="1774" spans="1:50" hidden="1" outlineLevel="1">
      <c r="A1774" t="s">
        <v>736</v>
      </c>
      <c r="B1774" t="s">
        <v>761</v>
      </c>
      <c r="C1774" s="1">
        <f t="shared" si="732"/>
        <v>3978</v>
      </c>
      <c r="D1774" s="7">
        <f>RANK(N1774,(N1774:P1774,Q1774:AE1774))</f>
        <v>2</v>
      </c>
      <c r="E1774" s="7">
        <f>RANK(O1774,(N1774:P1774,Q1774:AE1774))</f>
        <v>1</v>
      </c>
      <c r="F1774" s="7">
        <f>IF(P1774&gt;0,RANK(P1774,(N1774:P1774,Q1774:AE1774)),0)</f>
        <v>3</v>
      </c>
      <c r="G1774" s="1">
        <f t="shared" si="733"/>
        <v>1747</v>
      </c>
      <c r="H1774" s="2">
        <f t="shared" si="734"/>
        <v>0.43916540975364504</v>
      </c>
      <c r="I1774" s="2"/>
      <c r="J1774" s="2">
        <f t="shared" si="735"/>
        <v>0.2606837606837607</v>
      </c>
      <c r="K1774" s="2">
        <f t="shared" si="736"/>
        <v>0.69984917043740569</v>
      </c>
      <c r="L1774" s="2">
        <f t="shared" si="737"/>
        <v>2.7652086475615886E-2</v>
      </c>
      <c r="M1774" s="2">
        <f t="shared" si="738"/>
        <v>1.181498240321778E-2</v>
      </c>
      <c r="N1774" s="1">
        <v>1037</v>
      </c>
      <c r="O1774" s="1">
        <v>2784</v>
      </c>
      <c r="P1774" s="1">
        <v>110</v>
      </c>
      <c r="Q1774" s="1">
        <v>36</v>
      </c>
      <c r="R1774" s="1">
        <v>5</v>
      </c>
      <c r="S1774" s="1">
        <v>3</v>
      </c>
      <c r="T1774" s="1">
        <v>3</v>
      </c>
      <c r="AG1774" s="7">
        <f>IF(Q1774&gt;0,RANK(Q1774,(N1774:P1774,Q1774:AE1774)),0)</f>
        <v>4</v>
      </c>
      <c r="AH1774" s="7">
        <f>IF(R1774&gt;0,RANK(R1774,(N1774:P1774,Q1774:AE1774)),0)</f>
        <v>5</v>
      </c>
      <c r="AI1774" s="7">
        <f>IF(T1774&gt;0,RANK(T1774,(N1774:P1774,Q1774:AE1774)),0)</f>
        <v>6</v>
      </c>
      <c r="AJ1774" s="7">
        <f>IF(S1774&gt;0,RANK(S1774,(N1774:P1774,Q1774:AE1774)),0)</f>
        <v>6</v>
      </c>
      <c r="AK1774" s="2">
        <f t="shared" si="739"/>
        <v>9.0497737556561094E-3</v>
      </c>
      <c r="AL1774" s="2">
        <f t="shared" si="740"/>
        <v>1.2569130216189041E-3</v>
      </c>
      <c r="AM1774" s="2">
        <f t="shared" si="741"/>
        <v>7.5414781297134241E-4</v>
      </c>
      <c r="AN1774" s="2">
        <f t="shared" si="742"/>
        <v>7.5414781297134241E-4</v>
      </c>
      <c r="AP1774" t="s">
        <v>736</v>
      </c>
      <c r="AQ1774" t="s">
        <v>761</v>
      </c>
      <c r="AR1774">
        <v>3</v>
      </c>
      <c r="AT1774" s="93" t="s">
        <v>400</v>
      </c>
      <c r="AU1774" s="92" t="s">
        <v>314</v>
      </c>
      <c r="AV1774" s="83" t="str">
        <f t="shared" si="743"/>
        <v>31107</v>
      </c>
      <c r="AX1774" s="7" t="s">
        <v>3753</v>
      </c>
    </row>
    <row r="1775" spans="1:50" hidden="1" outlineLevel="1">
      <c r="A1775" t="s">
        <v>1726</v>
      </c>
      <c r="B1775" t="s">
        <v>761</v>
      </c>
      <c r="C1775" s="1">
        <f t="shared" si="732"/>
        <v>107132</v>
      </c>
      <c r="D1775" s="7">
        <f>RANK(N1775,(N1775:P1775,Q1775:AE1775))</f>
        <v>2</v>
      </c>
      <c r="E1775" s="7">
        <f>RANK(O1775,(N1775:P1775,Q1775:AE1775))</f>
        <v>1</v>
      </c>
      <c r="F1775" s="7">
        <f>IF(P1775&gt;0,RANK(P1775,(N1775:P1775,Q1775:AE1775)),0)</f>
        <v>3</v>
      </c>
      <c r="G1775" s="1">
        <f t="shared" si="733"/>
        <v>10864</v>
      </c>
      <c r="H1775" s="2">
        <f t="shared" si="734"/>
        <v>0.10140760930440951</v>
      </c>
      <c r="I1775" s="2"/>
      <c r="J1775" s="2">
        <f t="shared" si="735"/>
        <v>0.41677556659074788</v>
      </c>
      <c r="K1775" s="2">
        <f t="shared" si="736"/>
        <v>0.51818317589515739</v>
      </c>
      <c r="L1775" s="2">
        <f t="shared" si="737"/>
        <v>5.7704514057424487E-2</v>
      </c>
      <c r="M1775" s="2">
        <f t="shared" si="738"/>
        <v>7.336743456670243E-3</v>
      </c>
      <c r="N1775" s="1">
        <v>44650</v>
      </c>
      <c r="O1775" s="1">
        <v>55514</v>
      </c>
      <c r="P1775" s="1">
        <v>6182</v>
      </c>
      <c r="Q1775" s="1">
        <v>297</v>
      </c>
      <c r="R1775" s="1">
        <v>360</v>
      </c>
      <c r="S1775" s="1">
        <v>49</v>
      </c>
      <c r="T1775" s="1">
        <v>80</v>
      </c>
      <c r="AG1775" s="7">
        <f>IF(Q1775&gt;0,RANK(Q1775,(N1775:P1775,Q1775:AE1775)),0)</f>
        <v>5</v>
      </c>
      <c r="AH1775" s="7">
        <f>IF(R1775&gt;0,RANK(R1775,(N1775:P1775,Q1775:AE1775)),0)</f>
        <v>4</v>
      </c>
      <c r="AI1775" s="7">
        <f>IF(T1775&gt;0,RANK(T1775,(N1775:P1775,Q1775:AE1775)),0)</f>
        <v>6</v>
      </c>
      <c r="AJ1775" s="7">
        <f>IF(S1775&gt;0,RANK(S1775,(N1775:P1775,Q1775:AE1775)),0)</f>
        <v>7</v>
      </c>
      <c r="AK1775" s="2">
        <f t="shared" si="739"/>
        <v>2.7722809244670127E-3</v>
      </c>
      <c r="AL1775" s="2">
        <f t="shared" si="740"/>
        <v>3.3603405145054698E-3</v>
      </c>
      <c r="AM1775" s="2">
        <f t="shared" si="741"/>
        <v>7.4674233655677106E-4</v>
      </c>
      <c r="AN1775" s="2">
        <f t="shared" si="742"/>
        <v>4.5737968114102227E-4</v>
      </c>
      <c r="AP1775" t="s">
        <v>1726</v>
      </c>
      <c r="AQ1775" t="s">
        <v>761</v>
      </c>
      <c r="AR1775">
        <v>1</v>
      </c>
      <c r="AT1775" s="93" t="s">
        <v>400</v>
      </c>
      <c r="AU1775" s="92" t="s">
        <v>315</v>
      </c>
      <c r="AV1775" s="83" t="str">
        <f t="shared" si="743"/>
        <v>31109</v>
      </c>
      <c r="AX1775" s="7" t="s">
        <v>3753</v>
      </c>
    </row>
    <row r="1776" spans="1:50" hidden="1" outlineLevel="1">
      <c r="A1776" t="s">
        <v>2054</v>
      </c>
      <c r="B1776" t="s">
        <v>761</v>
      </c>
      <c r="C1776" s="1">
        <f t="shared" si="732"/>
        <v>15114</v>
      </c>
      <c r="D1776" s="7">
        <f>RANK(N1776,(N1776:P1776,Q1776:AE1776))</f>
        <v>2</v>
      </c>
      <c r="E1776" s="7">
        <f>RANK(O1776,(N1776:P1776,Q1776:AE1776))</f>
        <v>1</v>
      </c>
      <c r="F1776" s="7">
        <f>IF(P1776&gt;0,RANK(P1776,(N1776:P1776,Q1776:AE1776)),0)</f>
        <v>3</v>
      </c>
      <c r="G1776" s="1">
        <f t="shared" si="733"/>
        <v>4015</v>
      </c>
      <c r="H1776" s="2">
        <f t="shared" si="734"/>
        <v>0.26564774381368267</v>
      </c>
      <c r="I1776" s="2"/>
      <c r="J1776" s="2">
        <f t="shared" si="735"/>
        <v>0.3443826915442636</v>
      </c>
      <c r="K1776" s="2">
        <f t="shared" si="736"/>
        <v>0.61003043535794632</v>
      </c>
      <c r="L1776" s="2">
        <f t="shared" si="737"/>
        <v>3.3214238454413125E-2</v>
      </c>
      <c r="M1776" s="2">
        <f t="shared" si="738"/>
        <v>1.2372634643376956E-2</v>
      </c>
      <c r="N1776" s="1">
        <v>5205</v>
      </c>
      <c r="O1776" s="1">
        <v>9220</v>
      </c>
      <c r="P1776" s="1">
        <v>502</v>
      </c>
      <c r="Q1776" s="1">
        <v>126</v>
      </c>
      <c r="R1776" s="1">
        <v>41</v>
      </c>
      <c r="S1776" s="1">
        <v>12</v>
      </c>
      <c r="T1776" s="1">
        <v>8</v>
      </c>
      <c r="AG1776" s="7">
        <f>IF(Q1776&gt;0,RANK(Q1776,(N1776:P1776,Q1776:AE1776)),0)</f>
        <v>4</v>
      </c>
      <c r="AH1776" s="7">
        <f>IF(R1776&gt;0,RANK(R1776,(N1776:P1776,Q1776:AE1776)),0)</f>
        <v>5</v>
      </c>
      <c r="AI1776" s="7">
        <f>IF(T1776&gt;0,RANK(T1776,(N1776:P1776,Q1776:AE1776)),0)</f>
        <v>7</v>
      </c>
      <c r="AJ1776" s="7">
        <f>IF(S1776&gt;0,RANK(S1776,(N1776:P1776,Q1776:AE1776)),0)</f>
        <v>6</v>
      </c>
      <c r="AK1776" s="2">
        <f t="shared" si="739"/>
        <v>8.3366415244144499E-3</v>
      </c>
      <c r="AL1776" s="2">
        <f t="shared" si="740"/>
        <v>2.7127166865158129E-3</v>
      </c>
      <c r="AM1776" s="2">
        <f t="shared" si="741"/>
        <v>5.2931057297869526E-4</v>
      </c>
      <c r="AN1776" s="2">
        <f t="shared" si="742"/>
        <v>7.9396585946804284E-4</v>
      </c>
      <c r="AP1776" t="s">
        <v>2054</v>
      </c>
      <c r="AQ1776" t="s">
        <v>761</v>
      </c>
      <c r="AR1776">
        <v>3</v>
      </c>
      <c r="AT1776" s="93" t="s">
        <v>400</v>
      </c>
      <c r="AU1776" s="92" t="s">
        <v>316</v>
      </c>
      <c r="AV1776" s="83" t="str">
        <f t="shared" si="743"/>
        <v>31111</v>
      </c>
      <c r="AX1776" s="7" t="s">
        <v>3753</v>
      </c>
    </row>
    <row r="1777" spans="1:50" hidden="1" outlineLevel="1">
      <c r="A1777" t="s">
        <v>1024</v>
      </c>
      <c r="B1777" t="s">
        <v>761</v>
      </c>
      <c r="C1777" s="1">
        <f t="shared" si="732"/>
        <v>412</v>
      </c>
      <c r="D1777" s="7">
        <f>RANK(N1777,(N1777:P1777,Q1777:AE1777))</f>
        <v>2</v>
      </c>
      <c r="E1777" s="7">
        <f>RANK(O1777,(N1777:P1777,Q1777:AE1777))</f>
        <v>1</v>
      </c>
      <c r="F1777" s="7">
        <f>IF(P1777&gt;0,RANK(P1777,(N1777:P1777,Q1777:AE1777)),0)</f>
        <v>3</v>
      </c>
      <c r="G1777" s="1">
        <f t="shared" si="733"/>
        <v>276</v>
      </c>
      <c r="H1777" s="2">
        <f t="shared" si="734"/>
        <v>0.66990291262135926</v>
      </c>
      <c r="I1777" s="2"/>
      <c r="J1777" s="2">
        <f t="shared" si="735"/>
        <v>0.14563106796116504</v>
      </c>
      <c r="K1777" s="2">
        <f t="shared" si="736"/>
        <v>0.81553398058252424</v>
      </c>
      <c r="L1777" s="2">
        <f t="shared" si="737"/>
        <v>2.6699029126213591E-2</v>
      </c>
      <c r="M1777" s="2">
        <f t="shared" si="738"/>
        <v>1.2135922330097183E-2</v>
      </c>
      <c r="N1777" s="1">
        <v>60</v>
      </c>
      <c r="O1777" s="1">
        <v>336</v>
      </c>
      <c r="P1777" s="1">
        <v>11</v>
      </c>
      <c r="Q1777" s="1">
        <v>4</v>
      </c>
      <c r="R1777" s="1">
        <v>0</v>
      </c>
      <c r="S1777" s="1">
        <v>1</v>
      </c>
      <c r="T1777" s="1">
        <v>0</v>
      </c>
      <c r="AG1777" s="7">
        <f>IF(Q1777&gt;0,RANK(Q1777,(N1777:P1777,Q1777:AE1777)),0)</f>
        <v>4</v>
      </c>
      <c r="AH1777" s="7">
        <f>IF(R1777&gt;0,RANK(R1777,(N1777:P1777,Q1777:AE1777)),0)</f>
        <v>0</v>
      </c>
      <c r="AI1777" s="7">
        <f>IF(T1777&gt;0,RANK(T1777,(N1777:P1777,Q1777:AE1777)),0)</f>
        <v>0</v>
      </c>
      <c r="AJ1777" s="7">
        <f>IF(S1777&gt;0,RANK(S1777,(N1777:P1777,Q1777:AE1777)),0)</f>
        <v>5</v>
      </c>
      <c r="AK1777" s="2">
        <f t="shared" si="739"/>
        <v>9.7087378640776691E-3</v>
      </c>
      <c r="AL1777" s="2">
        <f t="shared" si="740"/>
        <v>0</v>
      </c>
      <c r="AM1777" s="2">
        <f t="shared" si="741"/>
        <v>0</v>
      </c>
      <c r="AN1777" s="2">
        <f t="shared" si="742"/>
        <v>2.4271844660194173E-3</v>
      </c>
      <c r="AP1777" t="s">
        <v>1024</v>
      </c>
      <c r="AQ1777" t="s">
        <v>761</v>
      </c>
      <c r="AR1777">
        <v>3</v>
      </c>
      <c r="AT1777" s="93" t="s">
        <v>400</v>
      </c>
      <c r="AU1777" s="92" t="s">
        <v>317</v>
      </c>
      <c r="AV1777" s="83" t="str">
        <f t="shared" si="743"/>
        <v>31113</v>
      </c>
      <c r="AX1777" s="7" t="s">
        <v>3753</v>
      </c>
    </row>
    <row r="1778" spans="1:50" hidden="1" outlineLevel="1">
      <c r="A1778" t="s">
        <v>1727</v>
      </c>
      <c r="B1778" t="s">
        <v>761</v>
      </c>
      <c r="C1778" s="1">
        <f t="shared" si="732"/>
        <v>378</v>
      </c>
      <c r="D1778" s="7">
        <f>RANK(N1778,(N1778:P1778,Q1778:AE1778))</f>
        <v>2</v>
      </c>
      <c r="E1778" s="7">
        <f>RANK(O1778,(N1778:P1778,Q1778:AE1778))</f>
        <v>1</v>
      </c>
      <c r="F1778" s="7">
        <f>IF(P1778&gt;0,RANK(P1778,(N1778:P1778,Q1778:AE1778)),0)</f>
        <v>3</v>
      </c>
      <c r="G1778" s="1">
        <f t="shared" si="733"/>
        <v>200</v>
      </c>
      <c r="H1778" s="2">
        <f t="shared" si="734"/>
        <v>0.52910052910052907</v>
      </c>
      <c r="I1778" s="2"/>
      <c r="J1778" s="2">
        <f t="shared" si="735"/>
        <v>0.22222222222222221</v>
      </c>
      <c r="K1778" s="2">
        <f t="shared" si="736"/>
        <v>0.75132275132275128</v>
      </c>
      <c r="L1778" s="2">
        <f t="shared" si="737"/>
        <v>1.8518518518518517E-2</v>
      </c>
      <c r="M1778" s="2">
        <f t="shared" si="738"/>
        <v>7.9365079365079916E-3</v>
      </c>
      <c r="N1778" s="1">
        <v>84</v>
      </c>
      <c r="O1778" s="1">
        <v>284</v>
      </c>
      <c r="P1778" s="1">
        <v>7</v>
      </c>
      <c r="Q1778" s="1">
        <v>3</v>
      </c>
      <c r="R1778" s="1">
        <v>0</v>
      </c>
      <c r="S1778" s="1">
        <v>0</v>
      </c>
      <c r="T1778" s="1">
        <v>0</v>
      </c>
      <c r="AG1778" s="7">
        <f>IF(Q1778&gt;0,RANK(Q1778,(N1778:P1778,Q1778:AE1778)),0)</f>
        <v>4</v>
      </c>
      <c r="AH1778" s="7">
        <f>IF(R1778&gt;0,RANK(R1778,(N1778:P1778,Q1778:AE1778)),0)</f>
        <v>0</v>
      </c>
      <c r="AI1778" s="7">
        <f>IF(T1778&gt;0,RANK(T1778,(N1778:P1778,Q1778:AE1778)),0)</f>
        <v>0</v>
      </c>
      <c r="AJ1778" s="7">
        <f>IF(S1778&gt;0,RANK(S1778,(N1778:P1778,Q1778:AE1778)),0)</f>
        <v>0</v>
      </c>
      <c r="AK1778" s="2">
        <f t="shared" si="739"/>
        <v>7.9365079365079361E-3</v>
      </c>
      <c r="AL1778" s="2">
        <f t="shared" si="740"/>
        <v>0</v>
      </c>
      <c r="AM1778" s="2">
        <f t="shared" si="741"/>
        <v>0</v>
      </c>
      <c r="AN1778" s="2">
        <f t="shared" si="742"/>
        <v>0</v>
      </c>
      <c r="AP1778" t="s">
        <v>1727</v>
      </c>
      <c r="AQ1778" t="s">
        <v>761</v>
      </c>
      <c r="AR1778">
        <v>3</v>
      </c>
      <c r="AT1778" s="93" t="s">
        <v>400</v>
      </c>
      <c r="AU1778" s="92" t="s">
        <v>318</v>
      </c>
      <c r="AV1778" s="83" t="str">
        <f t="shared" si="743"/>
        <v>31115</v>
      </c>
      <c r="AX1778" s="7" t="s">
        <v>3753</v>
      </c>
    </row>
    <row r="1779" spans="1:50" hidden="1" outlineLevel="1">
      <c r="A1779" t="s">
        <v>2220</v>
      </c>
      <c r="B1779" t="s">
        <v>761</v>
      </c>
      <c r="C1779" s="1">
        <f t="shared" si="732"/>
        <v>301</v>
      </c>
      <c r="D1779" s="7">
        <f>RANK(N1779,(N1779:P1779,Q1779:AE1779))</f>
        <v>2</v>
      </c>
      <c r="E1779" s="7">
        <f>RANK(O1779,(N1779:P1779,Q1779:AE1779))</f>
        <v>1</v>
      </c>
      <c r="F1779" s="7">
        <f>IF(P1779&gt;0,RANK(P1779,(N1779:P1779,Q1779:AE1779)),0)</f>
        <v>5</v>
      </c>
      <c r="G1779" s="1">
        <f t="shared" si="733"/>
        <v>196</v>
      </c>
      <c r="H1779" s="2">
        <f t="shared" si="734"/>
        <v>0.65116279069767447</v>
      </c>
      <c r="I1779" s="2"/>
      <c r="J1779" s="2">
        <f t="shared" si="735"/>
        <v>0.15946843853820597</v>
      </c>
      <c r="K1779" s="2">
        <f t="shared" si="736"/>
        <v>0.81063122923588038</v>
      </c>
      <c r="L1779" s="2">
        <f t="shared" si="737"/>
        <v>3.3222591362126247E-3</v>
      </c>
      <c r="M1779" s="2">
        <f t="shared" si="738"/>
        <v>2.6578073089701081E-2</v>
      </c>
      <c r="N1779" s="1">
        <v>48</v>
      </c>
      <c r="O1779" s="1">
        <v>244</v>
      </c>
      <c r="P1779" s="1">
        <v>1</v>
      </c>
      <c r="Q1779" s="1">
        <v>4</v>
      </c>
      <c r="R1779" s="1">
        <v>4</v>
      </c>
      <c r="S1779" s="1">
        <v>0</v>
      </c>
      <c r="T1779" s="1">
        <v>0</v>
      </c>
      <c r="AG1779" s="7">
        <f>IF(Q1779&gt;0,RANK(Q1779,(N1779:P1779,Q1779:AE1779)),0)</f>
        <v>3</v>
      </c>
      <c r="AH1779" s="7">
        <f>IF(R1779&gt;0,RANK(R1779,(N1779:P1779,Q1779:AE1779)),0)</f>
        <v>3</v>
      </c>
      <c r="AI1779" s="7">
        <f>IF(T1779&gt;0,RANK(T1779,(N1779:P1779,Q1779:AE1779)),0)</f>
        <v>0</v>
      </c>
      <c r="AJ1779" s="7">
        <f>IF(S1779&gt;0,RANK(S1779,(N1779:P1779,Q1779:AE1779)),0)</f>
        <v>0</v>
      </c>
      <c r="AK1779" s="2">
        <f t="shared" si="739"/>
        <v>1.3289036544850499E-2</v>
      </c>
      <c r="AL1779" s="2">
        <f t="shared" si="740"/>
        <v>1.3289036544850499E-2</v>
      </c>
      <c r="AM1779" s="2">
        <f t="shared" si="741"/>
        <v>0</v>
      </c>
      <c r="AN1779" s="2">
        <f t="shared" si="742"/>
        <v>0</v>
      </c>
      <c r="AP1779" t="s">
        <v>2220</v>
      </c>
      <c r="AQ1779" t="s">
        <v>761</v>
      </c>
      <c r="AR1779">
        <v>3</v>
      </c>
      <c r="AT1779" s="93" t="s">
        <v>400</v>
      </c>
      <c r="AU1779" s="92" t="s">
        <v>319</v>
      </c>
      <c r="AV1779" s="83" t="str">
        <f t="shared" si="743"/>
        <v>31117</v>
      </c>
      <c r="AX1779" s="7" t="s">
        <v>3753</v>
      </c>
    </row>
    <row r="1780" spans="1:50" hidden="1" outlineLevel="1">
      <c r="A1780" t="s">
        <v>1920</v>
      </c>
      <c r="B1780" t="s">
        <v>761</v>
      </c>
      <c r="C1780" s="1">
        <f t="shared" si="732"/>
        <v>12853</v>
      </c>
      <c r="D1780" s="7">
        <f>RANK(N1780,(N1780:P1780,Q1780:AE1780))</f>
        <v>2</v>
      </c>
      <c r="E1780" s="7">
        <f>RANK(O1780,(N1780:P1780,Q1780:AE1780))</f>
        <v>1</v>
      </c>
      <c r="F1780" s="7">
        <f>IF(P1780&gt;0,RANK(P1780,(N1780:P1780,Q1780:AE1780)),0)</f>
        <v>3</v>
      </c>
      <c r="G1780" s="1">
        <f t="shared" si="733"/>
        <v>6864</v>
      </c>
      <c r="H1780" s="2">
        <f t="shared" si="734"/>
        <v>0.53403874581809696</v>
      </c>
      <c r="I1780" s="2"/>
      <c r="J1780" s="2">
        <f t="shared" si="735"/>
        <v>0.21566949350346223</v>
      </c>
      <c r="K1780" s="2">
        <f t="shared" si="736"/>
        <v>0.74970823932155917</v>
      </c>
      <c r="L1780" s="2">
        <f t="shared" si="737"/>
        <v>2.2562825799424258E-2</v>
      </c>
      <c r="M1780" s="2">
        <f t="shared" si="738"/>
        <v>1.2059441375554369E-2</v>
      </c>
      <c r="N1780" s="1">
        <v>2772</v>
      </c>
      <c r="O1780" s="1">
        <v>9636</v>
      </c>
      <c r="P1780" s="1">
        <v>290</v>
      </c>
      <c r="Q1780" s="1">
        <v>108</v>
      </c>
      <c r="R1780" s="1">
        <v>28</v>
      </c>
      <c r="S1780" s="1">
        <v>8</v>
      </c>
      <c r="T1780" s="1">
        <v>11</v>
      </c>
      <c r="AG1780" s="7">
        <f>IF(Q1780&gt;0,RANK(Q1780,(N1780:P1780,Q1780:AE1780)),0)</f>
        <v>4</v>
      </c>
      <c r="AH1780" s="7">
        <f>IF(R1780&gt;0,RANK(R1780,(N1780:P1780,Q1780:AE1780)),0)</f>
        <v>5</v>
      </c>
      <c r="AI1780" s="7">
        <f>IF(T1780&gt;0,RANK(T1780,(N1780:P1780,Q1780:AE1780)),0)</f>
        <v>6</v>
      </c>
      <c r="AJ1780" s="7">
        <f>IF(S1780&gt;0,RANK(S1780,(N1780:P1780,Q1780:AE1780)),0)</f>
        <v>7</v>
      </c>
      <c r="AK1780" s="2">
        <f t="shared" si="739"/>
        <v>8.4027075390959317E-3</v>
      </c>
      <c r="AL1780" s="2">
        <f t="shared" si="740"/>
        <v>2.1784797323582041E-3</v>
      </c>
      <c r="AM1780" s="2">
        <f t="shared" si="741"/>
        <v>8.5583132342643736E-4</v>
      </c>
      <c r="AN1780" s="2">
        <f t="shared" si="742"/>
        <v>6.2242278067377267E-4</v>
      </c>
      <c r="AP1780" t="s">
        <v>1920</v>
      </c>
      <c r="AQ1780" t="s">
        <v>761</v>
      </c>
      <c r="AR1780">
        <v>1</v>
      </c>
      <c r="AT1780" s="93" t="s">
        <v>400</v>
      </c>
      <c r="AU1780" s="92" t="s">
        <v>247</v>
      </c>
      <c r="AV1780" s="83" t="str">
        <f t="shared" si="743"/>
        <v>31119</v>
      </c>
      <c r="AX1780" s="7" t="s">
        <v>3753</v>
      </c>
    </row>
    <row r="1781" spans="1:50" hidden="1" outlineLevel="1">
      <c r="A1781" t="s">
        <v>1343</v>
      </c>
      <c r="B1781" t="s">
        <v>761</v>
      </c>
      <c r="C1781" s="1">
        <f t="shared" si="732"/>
        <v>3340</v>
      </c>
      <c r="D1781" s="7">
        <f>RANK(N1781,(N1781:P1781,Q1781:AE1781))</f>
        <v>2</v>
      </c>
      <c r="E1781" s="7">
        <f>RANK(O1781,(N1781:P1781,Q1781:AE1781))</f>
        <v>1</v>
      </c>
      <c r="F1781" s="7">
        <f>IF(P1781&gt;0,RANK(P1781,(N1781:P1781,Q1781:AE1781)),0)</f>
        <v>3</v>
      </c>
      <c r="G1781" s="1">
        <f t="shared" si="733"/>
        <v>1532</v>
      </c>
      <c r="H1781" s="2">
        <f t="shared" si="734"/>
        <v>0.45868263473053894</v>
      </c>
      <c r="I1781" s="2"/>
      <c r="J1781" s="2">
        <f t="shared" si="735"/>
        <v>0.25389221556886227</v>
      </c>
      <c r="K1781" s="2">
        <f t="shared" si="736"/>
        <v>0.71257485029940115</v>
      </c>
      <c r="L1781" s="2">
        <f t="shared" si="737"/>
        <v>2.5149700598802394E-2</v>
      </c>
      <c r="M1781" s="2">
        <f t="shared" si="738"/>
        <v>8.3832335329341312E-3</v>
      </c>
      <c r="N1781" s="1">
        <v>848</v>
      </c>
      <c r="O1781" s="1">
        <v>2380</v>
      </c>
      <c r="P1781" s="1">
        <v>84</v>
      </c>
      <c r="Q1781" s="1">
        <v>22</v>
      </c>
      <c r="R1781" s="1">
        <v>3</v>
      </c>
      <c r="S1781" s="1">
        <v>2</v>
      </c>
      <c r="T1781" s="1">
        <v>1</v>
      </c>
      <c r="AG1781" s="7">
        <f>IF(Q1781&gt;0,RANK(Q1781,(N1781:P1781,Q1781:AE1781)),0)</f>
        <v>4</v>
      </c>
      <c r="AH1781" s="7">
        <f>IF(R1781&gt;0,RANK(R1781,(N1781:P1781,Q1781:AE1781)),0)</f>
        <v>5</v>
      </c>
      <c r="AI1781" s="7">
        <f>IF(T1781&gt;0,RANK(T1781,(N1781:P1781,Q1781:AE1781)),0)</f>
        <v>7</v>
      </c>
      <c r="AJ1781" s="7">
        <f>IF(S1781&gt;0,RANK(S1781,(N1781:P1781,Q1781:AE1781)),0)</f>
        <v>6</v>
      </c>
      <c r="AK1781" s="2">
        <f t="shared" si="739"/>
        <v>6.5868263473053889E-3</v>
      </c>
      <c r="AL1781" s="2">
        <f t="shared" si="740"/>
        <v>8.9820359281437125E-4</v>
      </c>
      <c r="AM1781" s="2">
        <f t="shared" si="741"/>
        <v>2.9940119760479042E-4</v>
      </c>
      <c r="AN1781" s="2">
        <f t="shared" si="742"/>
        <v>5.9880239520958083E-4</v>
      </c>
      <c r="AP1781" t="s">
        <v>1343</v>
      </c>
      <c r="AQ1781" t="s">
        <v>761</v>
      </c>
      <c r="AR1781">
        <v>3</v>
      </c>
      <c r="AT1781" s="93" t="s">
        <v>400</v>
      </c>
      <c r="AU1781" s="92" t="s">
        <v>248</v>
      </c>
      <c r="AV1781" s="83" t="str">
        <f t="shared" si="743"/>
        <v>31121</v>
      </c>
      <c r="AX1781" s="7" t="s">
        <v>3753</v>
      </c>
    </row>
    <row r="1782" spans="1:50" hidden="1" outlineLevel="1">
      <c r="A1782" t="s">
        <v>3050</v>
      </c>
      <c r="B1782" t="s">
        <v>761</v>
      </c>
      <c r="C1782" s="1">
        <f t="shared" si="732"/>
        <v>2138</v>
      </c>
      <c r="D1782" s="7">
        <f>RANK(N1782,(N1782:P1782,Q1782:AE1782))</f>
        <v>2</v>
      </c>
      <c r="E1782" s="7">
        <f>RANK(O1782,(N1782:P1782,Q1782:AE1782))</f>
        <v>1</v>
      </c>
      <c r="F1782" s="7">
        <f>IF(P1782&gt;0,RANK(P1782,(N1782:P1782,Q1782:AE1782)),0)</f>
        <v>3</v>
      </c>
      <c r="G1782" s="1">
        <f t="shared" si="733"/>
        <v>1137</v>
      </c>
      <c r="H1782" s="2">
        <f t="shared" si="734"/>
        <v>0.53180542563143129</v>
      </c>
      <c r="I1782" s="2"/>
      <c r="J1782" s="2">
        <f t="shared" si="735"/>
        <v>0.21515434985968196</v>
      </c>
      <c r="K1782" s="2">
        <f t="shared" si="736"/>
        <v>0.74695977549111314</v>
      </c>
      <c r="L1782" s="2">
        <f t="shared" si="737"/>
        <v>2.1515434985968196E-2</v>
      </c>
      <c r="M1782" s="2">
        <f t="shared" si="738"/>
        <v>1.6370439663236702E-2</v>
      </c>
      <c r="N1782" s="1">
        <v>460</v>
      </c>
      <c r="O1782" s="1">
        <v>1597</v>
      </c>
      <c r="P1782" s="1">
        <v>46</v>
      </c>
      <c r="Q1782" s="1">
        <v>26</v>
      </c>
      <c r="R1782" s="1">
        <v>6</v>
      </c>
      <c r="S1782" s="1">
        <v>3</v>
      </c>
      <c r="T1782" s="1">
        <v>0</v>
      </c>
      <c r="AG1782" s="7">
        <f>IF(Q1782&gt;0,RANK(Q1782,(N1782:P1782,Q1782:AE1782)),0)</f>
        <v>4</v>
      </c>
      <c r="AH1782" s="7">
        <f>IF(R1782&gt;0,RANK(R1782,(N1782:P1782,Q1782:AE1782)),0)</f>
        <v>5</v>
      </c>
      <c r="AI1782" s="7">
        <f>IF(T1782&gt;0,RANK(T1782,(N1782:P1782,Q1782:AE1782)),0)</f>
        <v>0</v>
      </c>
      <c r="AJ1782" s="7">
        <f>IF(S1782&gt;0,RANK(S1782,(N1782:P1782,Q1782:AE1782)),0)</f>
        <v>6</v>
      </c>
      <c r="AK1782" s="2">
        <f t="shared" si="739"/>
        <v>1.216089803554724E-2</v>
      </c>
      <c r="AL1782" s="2">
        <f t="shared" si="740"/>
        <v>2.8063610851262861E-3</v>
      </c>
      <c r="AM1782" s="2">
        <f t="shared" si="741"/>
        <v>0</v>
      </c>
      <c r="AN1782" s="2">
        <f t="shared" si="742"/>
        <v>1.403180542563143E-3</v>
      </c>
      <c r="AP1782" t="s">
        <v>3050</v>
      </c>
      <c r="AQ1782" t="s">
        <v>761</v>
      </c>
      <c r="AR1782">
        <v>3</v>
      </c>
      <c r="AT1782" s="93" t="s">
        <v>400</v>
      </c>
      <c r="AU1782" s="92" t="s">
        <v>639</v>
      </c>
      <c r="AV1782" s="83" t="str">
        <f t="shared" si="743"/>
        <v>31123</v>
      </c>
      <c r="AX1782" s="7" t="s">
        <v>3753</v>
      </c>
    </row>
    <row r="1783" spans="1:50" hidden="1" outlineLevel="1">
      <c r="A1783" t="s">
        <v>2037</v>
      </c>
      <c r="B1783" t="s">
        <v>761</v>
      </c>
      <c r="C1783" s="1">
        <f t="shared" si="732"/>
        <v>1665</v>
      </c>
      <c r="D1783" s="7">
        <f>RANK(N1783,(N1783:P1783,Q1783:AE1783))</f>
        <v>2</v>
      </c>
      <c r="E1783" s="7">
        <f>RANK(O1783,(N1783:P1783,Q1783:AE1783))</f>
        <v>1</v>
      </c>
      <c r="F1783" s="7">
        <f>IF(P1783&gt;0,RANK(P1783,(N1783:P1783,Q1783:AE1783)),0)</f>
        <v>3</v>
      </c>
      <c r="G1783" s="1">
        <f t="shared" si="733"/>
        <v>608</v>
      </c>
      <c r="H1783" s="2">
        <f t="shared" si="734"/>
        <v>0.36516516516516517</v>
      </c>
      <c r="I1783" s="2"/>
      <c r="J1783" s="2">
        <f t="shared" si="735"/>
        <v>0.29849849849849852</v>
      </c>
      <c r="K1783" s="2">
        <f t="shared" si="736"/>
        <v>0.66366366366366369</v>
      </c>
      <c r="L1783" s="2">
        <f t="shared" si="737"/>
        <v>2.7627627627627629E-2</v>
      </c>
      <c r="M1783" s="2">
        <f t="shared" si="738"/>
        <v>1.0210210210210156E-2</v>
      </c>
      <c r="N1783" s="1">
        <v>497</v>
      </c>
      <c r="O1783" s="1">
        <v>1105</v>
      </c>
      <c r="P1783" s="1">
        <v>46</v>
      </c>
      <c r="Q1783" s="1">
        <v>11</v>
      </c>
      <c r="R1783" s="1">
        <v>3</v>
      </c>
      <c r="S1783" s="1">
        <v>1</v>
      </c>
      <c r="T1783" s="1">
        <v>2</v>
      </c>
      <c r="AG1783" s="7">
        <f>IF(Q1783&gt;0,RANK(Q1783,(N1783:P1783,Q1783:AE1783)),0)</f>
        <v>4</v>
      </c>
      <c r="AH1783" s="7">
        <f>IF(R1783&gt;0,RANK(R1783,(N1783:P1783,Q1783:AE1783)),0)</f>
        <v>5</v>
      </c>
      <c r="AI1783" s="7">
        <f>IF(T1783&gt;0,RANK(T1783,(N1783:P1783,Q1783:AE1783)),0)</f>
        <v>6</v>
      </c>
      <c r="AJ1783" s="7">
        <f>IF(S1783&gt;0,RANK(S1783,(N1783:P1783,Q1783:AE1783)),0)</f>
        <v>7</v>
      </c>
      <c r="AK1783" s="2">
        <f t="shared" si="739"/>
        <v>6.6066066066066062E-3</v>
      </c>
      <c r="AL1783" s="2">
        <f t="shared" si="740"/>
        <v>1.8018018018018018E-3</v>
      </c>
      <c r="AM1783" s="2">
        <f t="shared" si="741"/>
        <v>1.2012012012012011E-3</v>
      </c>
      <c r="AN1783" s="2">
        <f t="shared" si="742"/>
        <v>6.0060060060060057E-4</v>
      </c>
      <c r="AP1783" t="s">
        <v>2037</v>
      </c>
      <c r="AQ1783" t="s">
        <v>761</v>
      </c>
      <c r="AR1783">
        <v>3</v>
      </c>
      <c r="AT1783" s="93" t="s">
        <v>400</v>
      </c>
      <c r="AU1783" s="92" t="s">
        <v>640</v>
      </c>
      <c r="AV1783" s="83" t="str">
        <f t="shared" si="743"/>
        <v>31125</v>
      </c>
      <c r="AX1783" s="7" t="s">
        <v>3753</v>
      </c>
    </row>
    <row r="1784" spans="1:50" hidden="1" outlineLevel="1">
      <c r="A1784" t="s">
        <v>1902</v>
      </c>
      <c r="B1784" t="s">
        <v>761</v>
      </c>
      <c r="C1784" s="1">
        <f t="shared" si="732"/>
        <v>3369</v>
      </c>
      <c r="D1784" s="7">
        <f>RANK(N1784,(N1784:P1784,Q1784:AE1784))</f>
        <v>2</v>
      </c>
      <c r="E1784" s="7">
        <f>RANK(O1784,(N1784:P1784,Q1784:AE1784))</f>
        <v>1</v>
      </c>
      <c r="F1784" s="7">
        <f>IF(P1784&gt;0,RANK(P1784,(N1784:P1784,Q1784:AE1784)),0)</f>
        <v>3</v>
      </c>
      <c r="G1784" s="1">
        <f t="shared" si="733"/>
        <v>1114</v>
      </c>
      <c r="H1784" s="2">
        <f t="shared" si="734"/>
        <v>0.33066191748293261</v>
      </c>
      <c r="I1784" s="2"/>
      <c r="J1784" s="2">
        <f t="shared" si="735"/>
        <v>0.31552389433066191</v>
      </c>
      <c r="K1784" s="2">
        <f t="shared" si="736"/>
        <v>0.64618581181359458</v>
      </c>
      <c r="L1784" s="2">
        <f t="shared" si="737"/>
        <v>2.7901454437518552E-2</v>
      </c>
      <c r="M1784" s="2">
        <f t="shared" si="738"/>
        <v>1.03888394182249E-2</v>
      </c>
      <c r="N1784" s="1">
        <v>1063</v>
      </c>
      <c r="O1784" s="1">
        <v>2177</v>
      </c>
      <c r="P1784" s="1">
        <v>94</v>
      </c>
      <c r="Q1784" s="1">
        <v>18</v>
      </c>
      <c r="R1784" s="1">
        <v>10</v>
      </c>
      <c r="S1784" s="1">
        <v>3</v>
      </c>
      <c r="T1784" s="1">
        <v>4</v>
      </c>
      <c r="AG1784" s="7">
        <f>IF(Q1784&gt;0,RANK(Q1784,(N1784:P1784,Q1784:AE1784)),0)</f>
        <v>4</v>
      </c>
      <c r="AH1784" s="7">
        <f>IF(R1784&gt;0,RANK(R1784,(N1784:P1784,Q1784:AE1784)),0)</f>
        <v>5</v>
      </c>
      <c r="AI1784" s="7">
        <f>IF(T1784&gt;0,RANK(T1784,(N1784:P1784,Q1784:AE1784)),0)</f>
        <v>6</v>
      </c>
      <c r="AJ1784" s="7">
        <f>IF(S1784&gt;0,RANK(S1784,(N1784:P1784,Q1784:AE1784)),0)</f>
        <v>7</v>
      </c>
      <c r="AK1784" s="2">
        <f t="shared" si="739"/>
        <v>5.3428317008014248E-3</v>
      </c>
      <c r="AL1784" s="2">
        <f t="shared" si="740"/>
        <v>2.9682398337785693E-3</v>
      </c>
      <c r="AM1784" s="2">
        <f t="shared" si="741"/>
        <v>1.1872959335114278E-3</v>
      </c>
      <c r="AN1784" s="2">
        <f t="shared" si="742"/>
        <v>8.9047195013357077E-4</v>
      </c>
      <c r="AP1784" t="s">
        <v>1902</v>
      </c>
      <c r="AQ1784" t="s">
        <v>761</v>
      </c>
      <c r="AR1784">
        <v>1</v>
      </c>
      <c r="AT1784" s="93" t="s">
        <v>400</v>
      </c>
      <c r="AU1784" s="92" t="s">
        <v>1141</v>
      </c>
      <c r="AV1784" s="83" t="str">
        <f t="shared" si="743"/>
        <v>31127</v>
      </c>
      <c r="AX1784" s="7" t="s">
        <v>3753</v>
      </c>
    </row>
    <row r="1785" spans="1:50" hidden="1" outlineLevel="1">
      <c r="A1785" t="s">
        <v>2863</v>
      </c>
      <c r="B1785" t="s">
        <v>761</v>
      </c>
      <c r="C1785" s="1">
        <f t="shared" ref="C1785:C1814" si="744">SUM(N1785:AE1785)</f>
        <v>2443</v>
      </c>
      <c r="D1785" s="7">
        <f>RANK(N1785,(N1785:P1785,Q1785:AE1785))</f>
        <v>2</v>
      </c>
      <c r="E1785" s="7">
        <f>RANK(O1785,(N1785:P1785,Q1785:AE1785))</f>
        <v>1</v>
      </c>
      <c r="F1785" s="7">
        <f>IF(P1785&gt;0,RANK(P1785,(N1785:P1785,Q1785:AE1785)),0)</f>
        <v>3</v>
      </c>
      <c r="G1785" s="1">
        <f t="shared" ref="G1785:G1814" si="745">IF(D1785=1,N1785,IF(E1785=1,O1785,P1785))-IF(D1785=2,N1785,IF(E1785=2,O1785,P1785))</f>
        <v>1057</v>
      </c>
      <c r="H1785" s="2">
        <f t="shared" ref="H1785:H1814" si="746">G1785/C1785</f>
        <v>0.43266475644699143</v>
      </c>
      <c r="I1785" s="2"/>
      <c r="J1785" s="2">
        <f t="shared" ref="J1785:J1814" si="747">IF($C1785=0,"-",N1785/$C1785)</f>
        <v>0.26361031518624639</v>
      </c>
      <c r="K1785" s="2">
        <f t="shared" ref="K1785:K1814" si="748">IF($C1785=0,"-",O1785/$C1785)</f>
        <v>0.69627507163323787</v>
      </c>
      <c r="L1785" s="2">
        <f t="shared" ref="L1785:L1814" si="749">IF($C1785=0,"-",P1785/$C1785)</f>
        <v>2.7015963978714697E-2</v>
      </c>
      <c r="M1785" s="2">
        <f t="shared" ref="M1785:M1814" si="750">IF(C1785=0,"-",(1-J1785-K1785-L1785))</f>
        <v>1.3098649201801094E-2</v>
      </c>
      <c r="N1785" s="1">
        <v>644</v>
      </c>
      <c r="O1785" s="1">
        <v>1701</v>
      </c>
      <c r="P1785" s="1">
        <v>66</v>
      </c>
      <c r="Q1785" s="1">
        <v>21</v>
      </c>
      <c r="R1785" s="1">
        <v>8</v>
      </c>
      <c r="S1785" s="1">
        <v>2</v>
      </c>
      <c r="T1785" s="1">
        <v>1</v>
      </c>
      <c r="AG1785" s="7">
        <f>IF(Q1785&gt;0,RANK(Q1785,(N1785:P1785,Q1785:AE1785)),0)</f>
        <v>4</v>
      </c>
      <c r="AH1785" s="7">
        <f>IF(R1785&gt;0,RANK(R1785,(N1785:P1785,Q1785:AE1785)),0)</f>
        <v>5</v>
      </c>
      <c r="AI1785" s="7">
        <f>IF(T1785&gt;0,RANK(T1785,(N1785:P1785,Q1785:AE1785)),0)</f>
        <v>7</v>
      </c>
      <c r="AJ1785" s="7">
        <f>IF(S1785&gt;0,RANK(S1785,(N1785:P1785,Q1785:AE1785)),0)</f>
        <v>6</v>
      </c>
      <c r="AK1785" s="2">
        <f t="shared" ref="AK1785:AK1814" si="751">IF($C1785=0,"-",Q1785/$C1785)</f>
        <v>8.5959885386819486E-3</v>
      </c>
      <c r="AL1785" s="2">
        <f t="shared" ref="AL1785:AL1814" si="752">IF($C1785=0,"-",R1785/$C1785)</f>
        <v>3.274662300450266E-3</v>
      </c>
      <c r="AM1785" s="2">
        <f t="shared" ref="AM1785:AM1814" si="753">IF($C1785=0,"-",T1785/$C1785)</f>
        <v>4.0933278755628325E-4</v>
      </c>
      <c r="AN1785" s="2">
        <f t="shared" ref="AN1785:AN1814" si="754">IF($C1785=0,"-",S1785/$C1785)</f>
        <v>8.1866557511256651E-4</v>
      </c>
      <c r="AP1785" t="s">
        <v>2863</v>
      </c>
      <c r="AQ1785" t="s">
        <v>761</v>
      </c>
      <c r="AR1785">
        <v>3</v>
      </c>
      <c r="AT1785" s="93" t="s">
        <v>400</v>
      </c>
      <c r="AU1785" s="92" t="s">
        <v>1142</v>
      </c>
      <c r="AV1785" s="83" t="str">
        <f t="shared" ref="AV1785:AV1814" si="755">AT1785&amp;AU1785</f>
        <v>31129</v>
      </c>
      <c r="AX1785" s="7" t="s">
        <v>3753</v>
      </c>
    </row>
    <row r="1786" spans="1:50" hidden="1" outlineLevel="1">
      <c r="A1786" t="s">
        <v>2864</v>
      </c>
      <c r="B1786" t="s">
        <v>761</v>
      </c>
      <c r="C1786" s="1">
        <f t="shared" si="744"/>
        <v>6662</v>
      </c>
      <c r="D1786" s="7">
        <f>RANK(N1786,(N1786:P1786,Q1786:AE1786))</f>
        <v>2</v>
      </c>
      <c r="E1786" s="7">
        <f>RANK(O1786,(N1786:P1786,Q1786:AE1786))</f>
        <v>1</v>
      </c>
      <c r="F1786" s="7">
        <f>IF(P1786&gt;0,RANK(P1786,(N1786:P1786,Q1786:AE1786)),0)</f>
        <v>3</v>
      </c>
      <c r="G1786" s="1">
        <f t="shared" si="745"/>
        <v>1970</v>
      </c>
      <c r="H1786" s="2">
        <f t="shared" si="746"/>
        <v>0.29570699489642749</v>
      </c>
      <c r="I1786" s="2"/>
      <c r="J1786" s="2">
        <f t="shared" si="747"/>
        <v>0.33143200240168119</v>
      </c>
      <c r="K1786" s="2">
        <f t="shared" si="748"/>
        <v>0.62713899729810862</v>
      </c>
      <c r="L1786" s="2">
        <f t="shared" si="749"/>
        <v>3.272290603422396E-2</v>
      </c>
      <c r="M1786" s="2">
        <f t="shared" si="750"/>
        <v>8.7060942659861681E-3</v>
      </c>
      <c r="N1786" s="1">
        <v>2208</v>
      </c>
      <c r="O1786" s="1">
        <v>4178</v>
      </c>
      <c r="P1786" s="1">
        <v>218</v>
      </c>
      <c r="Q1786" s="1">
        <v>35</v>
      </c>
      <c r="R1786" s="1">
        <v>13</v>
      </c>
      <c r="S1786" s="1">
        <v>3</v>
      </c>
      <c r="T1786" s="1">
        <v>7</v>
      </c>
      <c r="AG1786" s="7">
        <f>IF(Q1786&gt;0,RANK(Q1786,(N1786:P1786,Q1786:AE1786)),0)</f>
        <v>4</v>
      </c>
      <c r="AH1786" s="7">
        <f>IF(R1786&gt;0,RANK(R1786,(N1786:P1786,Q1786:AE1786)),0)</f>
        <v>5</v>
      </c>
      <c r="AI1786" s="7">
        <f>IF(T1786&gt;0,RANK(T1786,(N1786:P1786,Q1786:AE1786)),0)</f>
        <v>6</v>
      </c>
      <c r="AJ1786" s="7">
        <f>IF(S1786&gt;0,RANK(S1786,(N1786:P1786,Q1786:AE1786)),0)</f>
        <v>7</v>
      </c>
      <c r="AK1786" s="2">
        <f t="shared" si="751"/>
        <v>5.2536775743020113E-3</v>
      </c>
      <c r="AL1786" s="2">
        <f t="shared" si="752"/>
        <v>1.9513659561693185E-3</v>
      </c>
      <c r="AM1786" s="2">
        <f t="shared" si="753"/>
        <v>1.0507355148604023E-3</v>
      </c>
      <c r="AN1786" s="2">
        <f t="shared" si="754"/>
        <v>4.503152206544581E-4</v>
      </c>
      <c r="AP1786" t="s">
        <v>2864</v>
      </c>
      <c r="AQ1786" t="s">
        <v>761</v>
      </c>
      <c r="AR1786">
        <v>1</v>
      </c>
      <c r="AT1786" s="93" t="s">
        <v>400</v>
      </c>
      <c r="AU1786" s="92" t="s">
        <v>1143</v>
      </c>
      <c r="AV1786" s="83" t="str">
        <f t="shared" si="755"/>
        <v>31131</v>
      </c>
      <c r="AX1786" s="7" t="s">
        <v>3753</v>
      </c>
    </row>
    <row r="1787" spans="1:50" hidden="1" outlineLevel="1">
      <c r="A1787" t="s">
        <v>3053</v>
      </c>
      <c r="B1787" t="s">
        <v>761</v>
      </c>
      <c r="C1787" s="1">
        <f t="shared" si="744"/>
        <v>1519</v>
      </c>
      <c r="D1787" s="7">
        <f>RANK(N1787,(N1787:P1787,Q1787:AE1787))</f>
        <v>2</v>
      </c>
      <c r="E1787" s="7">
        <f>RANK(O1787,(N1787:P1787,Q1787:AE1787))</f>
        <v>1</v>
      </c>
      <c r="F1787" s="7">
        <f>IF(P1787&gt;0,RANK(P1787,(N1787:P1787,Q1787:AE1787)),0)</f>
        <v>3</v>
      </c>
      <c r="G1787" s="1">
        <f t="shared" si="745"/>
        <v>415</v>
      </c>
      <c r="H1787" s="2">
        <f t="shared" si="746"/>
        <v>0.27320605661619485</v>
      </c>
      <c r="I1787" s="2"/>
      <c r="J1787" s="2">
        <f t="shared" si="747"/>
        <v>0.3436471362738644</v>
      </c>
      <c r="K1787" s="2">
        <f t="shared" si="748"/>
        <v>0.61685319289005924</v>
      </c>
      <c r="L1787" s="2">
        <f t="shared" si="749"/>
        <v>2.5016458196181698E-2</v>
      </c>
      <c r="M1787" s="2">
        <f t="shared" si="750"/>
        <v>1.4483212639894608E-2</v>
      </c>
      <c r="N1787" s="1">
        <v>522</v>
      </c>
      <c r="O1787" s="1">
        <v>937</v>
      </c>
      <c r="P1787" s="1">
        <v>38</v>
      </c>
      <c r="Q1787" s="1">
        <v>11</v>
      </c>
      <c r="R1787" s="1">
        <v>8</v>
      </c>
      <c r="S1787" s="1">
        <v>3</v>
      </c>
      <c r="T1787" s="1">
        <v>0</v>
      </c>
      <c r="AG1787" s="7">
        <f>IF(Q1787&gt;0,RANK(Q1787,(N1787:P1787,Q1787:AE1787)),0)</f>
        <v>4</v>
      </c>
      <c r="AH1787" s="7">
        <f>IF(R1787&gt;0,RANK(R1787,(N1787:P1787,Q1787:AE1787)),0)</f>
        <v>5</v>
      </c>
      <c r="AI1787" s="7">
        <f>IF(T1787&gt;0,RANK(T1787,(N1787:P1787,Q1787:AE1787)),0)</f>
        <v>0</v>
      </c>
      <c r="AJ1787" s="7">
        <f>IF(S1787&gt;0,RANK(S1787,(N1787:P1787,Q1787:AE1787)),0)</f>
        <v>6</v>
      </c>
      <c r="AK1787" s="2">
        <f t="shared" si="751"/>
        <v>7.2416063199473336E-3</v>
      </c>
      <c r="AL1787" s="2">
        <f t="shared" si="752"/>
        <v>5.2666227781435152E-3</v>
      </c>
      <c r="AM1787" s="2">
        <f t="shared" si="753"/>
        <v>0</v>
      </c>
      <c r="AN1787" s="2">
        <f t="shared" si="754"/>
        <v>1.9749835418038184E-3</v>
      </c>
      <c r="AP1787" t="s">
        <v>3053</v>
      </c>
      <c r="AQ1787" t="s">
        <v>761</v>
      </c>
      <c r="AR1787">
        <v>1</v>
      </c>
      <c r="AT1787" s="93" t="s">
        <v>400</v>
      </c>
      <c r="AU1787" s="92" t="s">
        <v>1144</v>
      </c>
      <c r="AV1787" s="83" t="str">
        <f t="shared" si="755"/>
        <v>31133</v>
      </c>
      <c r="AX1787" s="7" t="s">
        <v>3753</v>
      </c>
    </row>
    <row r="1788" spans="1:50" hidden="1" outlineLevel="1">
      <c r="A1788" t="s">
        <v>2029</v>
      </c>
      <c r="B1788" t="s">
        <v>761</v>
      </c>
      <c r="C1788" s="1">
        <f t="shared" si="744"/>
        <v>1452</v>
      </c>
      <c r="D1788" s="7">
        <f>RANK(N1788,(N1788:P1788,Q1788:AE1788))</f>
        <v>2</v>
      </c>
      <c r="E1788" s="7">
        <f>RANK(O1788,(N1788:P1788,Q1788:AE1788))</f>
        <v>1</v>
      </c>
      <c r="F1788" s="7">
        <f>IF(P1788&gt;0,RANK(P1788,(N1788:P1788,Q1788:AE1788)),0)</f>
        <v>3</v>
      </c>
      <c r="G1788" s="1">
        <f t="shared" si="745"/>
        <v>927</v>
      </c>
      <c r="H1788" s="2">
        <f t="shared" si="746"/>
        <v>0.63842975206611574</v>
      </c>
      <c r="I1788" s="2"/>
      <c r="J1788" s="2">
        <f t="shared" si="747"/>
        <v>0.16735537190082644</v>
      </c>
      <c r="K1788" s="2">
        <f t="shared" si="748"/>
        <v>0.80578512396694213</v>
      </c>
      <c r="L1788" s="2">
        <f t="shared" si="749"/>
        <v>2.1349862258953169E-2</v>
      </c>
      <c r="M1788" s="2">
        <f t="shared" si="750"/>
        <v>5.5096418732782024E-3</v>
      </c>
      <c r="N1788" s="1">
        <v>243</v>
      </c>
      <c r="O1788" s="1">
        <v>1170</v>
      </c>
      <c r="P1788" s="1">
        <v>31</v>
      </c>
      <c r="Q1788" s="1">
        <v>4</v>
      </c>
      <c r="R1788" s="1">
        <v>4</v>
      </c>
      <c r="S1788" s="1">
        <v>0</v>
      </c>
      <c r="T1788" s="1">
        <v>0</v>
      </c>
      <c r="AG1788" s="7">
        <f>IF(Q1788&gt;0,RANK(Q1788,(N1788:P1788,Q1788:AE1788)),0)</f>
        <v>4</v>
      </c>
      <c r="AH1788" s="7">
        <f>IF(R1788&gt;0,RANK(R1788,(N1788:P1788,Q1788:AE1788)),0)</f>
        <v>4</v>
      </c>
      <c r="AI1788" s="7">
        <f>IF(T1788&gt;0,RANK(T1788,(N1788:P1788,Q1788:AE1788)),0)</f>
        <v>0</v>
      </c>
      <c r="AJ1788" s="7">
        <f>IF(S1788&gt;0,RANK(S1788,(N1788:P1788,Q1788:AE1788)),0)</f>
        <v>0</v>
      </c>
      <c r="AK1788" s="2">
        <f t="shared" si="751"/>
        <v>2.7548209366391185E-3</v>
      </c>
      <c r="AL1788" s="2">
        <f t="shared" si="752"/>
        <v>2.7548209366391185E-3</v>
      </c>
      <c r="AM1788" s="2">
        <f t="shared" si="753"/>
        <v>0</v>
      </c>
      <c r="AN1788" s="2">
        <f t="shared" si="754"/>
        <v>0</v>
      </c>
      <c r="AP1788" t="s">
        <v>2029</v>
      </c>
      <c r="AQ1788" t="s">
        <v>761</v>
      </c>
      <c r="AR1788">
        <v>3</v>
      </c>
      <c r="AT1788" s="93" t="s">
        <v>400</v>
      </c>
      <c r="AU1788" s="92" t="s">
        <v>1146</v>
      </c>
      <c r="AV1788" s="83" t="str">
        <f t="shared" si="755"/>
        <v>31135</v>
      </c>
      <c r="AX1788" s="7" t="s">
        <v>3753</v>
      </c>
    </row>
    <row r="1789" spans="1:50" hidden="1" outlineLevel="1">
      <c r="A1789" t="s">
        <v>2081</v>
      </c>
      <c r="B1789" t="s">
        <v>761</v>
      </c>
      <c r="C1789" s="1">
        <f t="shared" si="744"/>
        <v>4627</v>
      </c>
      <c r="D1789" s="7">
        <f>RANK(N1789,(N1789:P1789,Q1789:AE1789))</f>
        <v>2</v>
      </c>
      <c r="E1789" s="7">
        <f>RANK(O1789,(N1789:P1789,Q1789:AE1789))</f>
        <v>1</v>
      </c>
      <c r="F1789" s="7">
        <f>IF(P1789&gt;0,RANK(P1789,(N1789:P1789,Q1789:AE1789)),0)</f>
        <v>3</v>
      </c>
      <c r="G1789" s="1">
        <f t="shared" si="745"/>
        <v>2641</v>
      </c>
      <c r="H1789" s="2">
        <f t="shared" si="746"/>
        <v>0.57078020315539224</v>
      </c>
      <c r="I1789" s="2"/>
      <c r="J1789" s="2">
        <f t="shared" si="747"/>
        <v>0.20185865571644696</v>
      </c>
      <c r="K1789" s="2">
        <f t="shared" si="748"/>
        <v>0.77263885887183925</v>
      </c>
      <c r="L1789" s="2">
        <f t="shared" si="749"/>
        <v>1.8586557164469417E-2</v>
      </c>
      <c r="M1789" s="2">
        <f t="shared" si="750"/>
        <v>6.9159282472443205E-3</v>
      </c>
      <c r="N1789" s="1">
        <v>934</v>
      </c>
      <c r="O1789" s="1">
        <v>3575</v>
      </c>
      <c r="P1789" s="1">
        <v>86</v>
      </c>
      <c r="Q1789" s="1">
        <v>14</v>
      </c>
      <c r="R1789" s="1">
        <v>15</v>
      </c>
      <c r="S1789" s="1">
        <v>1</v>
      </c>
      <c r="T1789" s="1">
        <v>2</v>
      </c>
      <c r="AG1789" s="7">
        <f>IF(Q1789&gt;0,RANK(Q1789,(N1789:P1789,Q1789:AE1789)),0)</f>
        <v>5</v>
      </c>
      <c r="AH1789" s="7">
        <f>IF(R1789&gt;0,RANK(R1789,(N1789:P1789,Q1789:AE1789)),0)</f>
        <v>4</v>
      </c>
      <c r="AI1789" s="7">
        <f>IF(T1789&gt;0,RANK(T1789,(N1789:P1789,Q1789:AE1789)),0)</f>
        <v>6</v>
      </c>
      <c r="AJ1789" s="7">
        <f>IF(S1789&gt;0,RANK(S1789,(N1789:P1789,Q1789:AE1789)),0)</f>
        <v>7</v>
      </c>
      <c r="AK1789" s="2">
        <f t="shared" si="751"/>
        <v>3.0257186081694403E-3</v>
      </c>
      <c r="AL1789" s="2">
        <f t="shared" si="752"/>
        <v>3.2418413658958289E-3</v>
      </c>
      <c r="AM1789" s="2">
        <f t="shared" si="753"/>
        <v>4.3224551545277719E-4</v>
      </c>
      <c r="AN1789" s="2">
        <f t="shared" si="754"/>
        <v>2.1612275772638859E-4</v>
      </c>
      <c r="AP1789" t="s">
        <v>2081</v>
      </c>
      <c r="AQ1789" t="s">
        <v>761</v>
      </c>
      <c r="AR1789">
        <v>3</v>
      </c>
      <c r="AT1789" s="93" t="s">
        <v>400</v>
      </c>
      <c r="AU1789" s="92" t="s">
        <v>1147</v>
      </c>
      <c r="AV1789" s="83" t="str">
        <f t="shared" si="755"/>
        <v>31137</v>
      </c>
      <c r="AX1789" s="7" t="s">
        <v>3753</v>
      </c>
    </row>
    <row r="1790" spans="1:50" hidden="1" outlineLevel="1">
      <c r="A1790" t="s">
        <v>892</v>
      </c>
      <c r="B1790" t="s">
        <v>761</v>
      </c>
      <c r="C1790" s="1">
        <f t="shared" si="744"/>
        <v>3208</v>
      </c>
      <c r="D1790" s="7">
        <f>RANK(N1790,(N1790:P1790,Q1790:AE1790))</f>
        <v>2</v>
      </c>
      <c r="E1790" s="7">
        <f>RANK(O1790,(N1790:P1790,Q1790:AE1790))</f>
        <v>1</v>
      </c>
      <c r="F1790" s="7">
        <f>IF(P1790&gt;0,RANK(P1790,(N1790:P1790,Q1790:AE1790)),0)</f>
        <v>3</v>
      </c>
      <c r="G1790" s="1">
        <f t="shared" si="745"/>
        <v>1964</v>
      </c>
      <c r="H1790" s="2">
        <f t="shared" si="746"/>
        <v>0.61221945137157108</v>
      </c>
      <c r="I1790" s="2"/>
      <c r="J1790" s="2">
        <f t="shared" si="747"/>
        <v>0.17768079800498754</v>
      </c>
      <c r="K1790" s="2">
        <f t="shared" si="748"/>
        <v>0.78990024937655856</v>
      </c>
      <c r="L1790" s="2">
        <f t="shared" si="749"/>
        <v>1.6209476309226933E-2</v>
      </c>
      <c r="M1790" s="2">
        <f t="shared" si="750"/>
        <v>1.6209476309227023E-2</v>
      </c>
      <c r="N1790" s="1">
        <v>570</v>
      </c>
      <c r="O1790" s="1">
        <v>2534</v>
      </c>
      <c r="P1790" s="1">
        <v>52</v>
      </c>
      <c r="Q1790" s="1">
        <v>43</v>
      </c>
      <c r="R1790" s="1">
        <v>4</v>
      </c>
      <c r="S1790" s="1">
        <v>2</v>
      </c>
      <c r="T1790" s="1">
        <v>3</v>
      </c>
      <c r="AG1790" s="7">
        <f>IF(Q1790&gt;0,RANK(Q1790,(N1790:P1790,Q1790:AE1790)),0)</f>
        <v>4</v>
      </c>
      <c r="AH1790" s="7">
        <f>IF(R1790&gt;0,RANK(R1790,(N1790:P1790,Q1790:AE1790)),0)</f>
        <v>5</v>
      </c>
      <c r="AI1790" s="7">
        <f>IF(T1790&gt;0,RANK(T1790,(N1790:P1790,Q1790:AE1790)),0)</f>
        <v>6</v>
      </c>
      <c r="AJ1790" s="7">
        <f>IF(S1790&gt;0,RANK(S1790,(N1790:P1790,Q1790:AE1790)),0)</f>
        <v>7</v>
      </c>
      <c r="AK1790" s="2">
        <f t="shared" si="751"/>
        <v>1.3403990024937655E-2</v>
      </c>
      <c r="AL1790" s="2">
        <f t="shared" si="752"/>
        <v>1.2468827930174563E-3</v>
      </c>
      <c r="AM1790" s="2">
        <f t="shared" si="753"/>
        <v>9.3516209476309225E-4</v>
      </c>
      <c r="AN1790" s="2">
        <f t="shared" si="754"/>
        <v>6.2344139650872816E-4</v>
      </c>
      <c r="AP1790" t="s">
        <v>892</v>
      </c>
      <c r="AQ1790" t="s">
        <v>761</v>
      </c>
      <c r="AR1790">
        <v>3</v>
      </c>
      <c r="AT1790" s="93" t="s">
        <v>400</v>
      </c>
      <c r="AU1790" s="92" t="s">
        <v>1148</v>
      </c>
      <c r="AV1790" s="83" t="str">
        <f t="shared" si="755"/>
        <v>31139</v>
      </c>
      <c r="AX1790" s="7" t="s">
        <v>3753</v>
      </c>
    </row>
    <row r="1791" spans="1:50" hidden="1" outlineLevel="1">
      <c r="A1791" t="s">
        <v>2053</v>
      </c>
      <c r="B1791" t="s">
        <v>761</v>
      </c>
      <c r="C1791" s="1">
        <f t="shared" si="744"/>
        <v>12859</v>
      </c>
      <c r="D1791" s="7">
        <f>RANK(N1791,(N1791:P1791,Q1791:AE1791))</f>
        <v>2</v>
      </c>
      <c r="E1791" s="7">
        <f>RANK(O1791,(N1791:P1791,Q1791:AE1791))</f>
        <v>1</v>
      </c>
      <c r="F1791" s="7">
        <f>IF(P1791&gt;0,RANK(P1791,(N1791:P1791,Q1791:AE1791)),0)</f>
        <v>3</v>
      </c>
      <c r="G1791" s="1">
        <f t="shared" si="745"/>
        <v>7249</v>
      </c>
      <c r="H1791" s="2">
        <f t="shared" si="746"/>
        <v>0.5637296834901625</v>
      </c>
      <c r="I1791" s="2"/>
      <c r="J1791" s="2">
        <f t="shared" si="747"/>
        <v>0.203126215102263</v>
      </c>
      <c r="K1791" s="2">
        <f t="shared" si="748"/>
        <v>0.76685589859242553</v>
      </c>
      <c r="L1791" s="2">
        <f t="shared" si="749"/>
        <v>2.0685900925421885E-2</v>
      </c>
      <c r="M1791" s="2">
        <f t="shared" si="750"/>
        <v>9.3319853798895513E-3</v>
      </c>
      <c r="N1791" s="1">
        <v>2612</v>
      </c>
      <c r="O1791" s="1">
        <v>9861</v>
      </c>
      <c r="P1791" s="1">
        <v>266</v>
      </c>
      <c r="Q1791" s="1">
        <v>66</v>
      </c>
      <c r="R1791" s="1">
        <v>38</v>
      </c>
      <c r="S1791" s="1">
        <v>9</v>
      </c>
      <c r="T1791" s="1">
        <v>7</v>
      </c>
      <c r="AG1791" s="7">
        <f>IF(Q1791&gt;0,RANK(Q1791,(N1791:P1791,Q1791:AE1791)),0)</f>
        <v>4</v>
      </c>
      <c r="AH1791" s="7">
        <f>IF(R1791&gt;0,RANK(R1791,(N1791:P1791,Q1791:AE1791)),0)</f>
        <v>5</v>
      </c>
      <c r="AI1791" s="7">
        <f>IF(T1791&gt;0,RANK(T1791,(N1791:P1791,Q1791:AE1791)),0)</f>
        <v>7</v>
      </c>
      <c r="AJ1791" s="7">
        <f>IF(S1791&gt;0,RANK(S1791,(N1791:P1791,Q1791:AE1791)),0)</f>
        <v>6</v>
      </c>
      <c r="AK1791" s="2">
        <f t="shared" si="751"/>
        <v>5.1325919589392645E-3</v>
      </c>
      <c r="AL1791" s="2">
        <f t="shared" si="752"/>
        <v>2.9551287036316976E-3</v>
      </c>
      <c r="AM1791" s="2">
        <f t="shared" si="753"/>
        <v>5.4436581382689172E-4</v>
      </c>
      <c r="AN1791" s="2">
        <f t="shared" si="754"/>
        <v>6.9989890349171787E-4</v>
      </c>
      <c r="AP1791" t="s">
        <v>2053</v>
      </c>
      <c r="AQ1791" t="s">
        <v>761</v>
      </c>
      <c r="AR1791">
        <v>3</v>
      </c>
      <c r="AT1791" s="93" t="s">
        <v>400</v>
      </c>
      <c r="AU1791" s="92" t="s">
        <v>1149</v>
      </c>
      <c r="AV1791" s="83" t="str">
        <f t="shared" si="755"/>
        <v>31141</v>
      </c>
      <c r="AX1791" s="7" t="s">
        <v>3753</v>
      </c>
    </row>
    <row r="1792" spans="1:50" hidden="1" outlineLevel="1">
      <c r="A1792" t="s">
        <v>1397</v>
      </c>
      <c r="B1792" t="s">
        <v>761</v>
      </c>
      <c r="C1792" s="1">
        <f t="shared" si="744"/>
        <v>2613</v>
      </c>
      <c r="D1792" s="7">
        <f>RANK(N1792,(N1792:P1792,Q1792:AE1792))</f>
        <v>2</v>
      </c>
      <c r="E1792" s="7">
        <f>RANK(O1792,(N1792:P1792,Q1792:AE1792))</f>
        <v>1</v>
      </c>
      <c r="F1792" s="7">
        <f>IF(P1792&gt;0,RANK(P1792,(N1792:P1792,Q1792:AE1792)),0)</f>
        <v>3</v>
      </c>
      <c r="G1792" s="1">
        <f t="shared" si="745"/>
        <v>1315</v>
      </c>
      <c r="H1792" s="2">
        <f t="shared" si="746"/>
        <v>0.50325296593953306</v>
      </c>
      <c r="I1792" s="2"/>
      <c r="J1792" s="2">
        <f t="shared" si="747"/>
        <v>0.2334481438959051</v>
      </c>
      <c r="K1792" s="2">
        <f t="shared" si="748"/>
        <v>0.73670110983543824</v>
      </c>
      <c r="L1792" s="2">
        <f t="shared" si="749"/>
        <v>1.9900497512437811E-2</v>
      </c>
      <c r="M1792" s="2">
        <f t="shared" si="750"/>
        <v>9.950248756218881E-3</v>
      </c>
      <c r="N1792" s="1">
        <v>610</v>
      </c>
      <c r="O1792" s="1">
        <v>1925</v>
      </c>
      <c r="P1792" s="1">
        <v>52</v>
      </c>
      <c r="Q1792" s="1">
        <v>15</v>
      </c>
      <c r="R1792" s="1">
        <v>8</v>
      </c>
      <c r="S1792" s="1">
        <v>1</v>
      </c>
      <c r="T1792" s="1">
        <v>2</v>
      </c>
      <c r="AG1792" s="7">
        <f>IF(Q1792&gt;0,RANK(Q1792,(N1792:P1792,Q1792:AE1792)),0)</f>
        <v>4</v>
      </c>
      <c r="AH1792" s="7">
        <f>IF(R1792&gt;0,RANK(R1792,(N1792:P1792,Q1792:AE1792)),0)</f>
        <v>5</v>
      </c>
      <c r="AI1792" s="7">
        <f>IF(T1792&gt;0,RANK(T1792,(N1792:P1792,Q1792:AE1792)),0)</f>
        <v>6</v>
      </c>
      <c r="AJ1792" s="7">
        <f>IF(S1792&gt;0,RANK(S1792,(N1792:P1792,Q1792:AE1792)),0)</f>
        <v>7</v>
      </c>
      <c r="AK1792" s="2">
        <f t="shared" si="751"/>
        <v>5.7405281285878304E-3</v>
      </c>
      <c r="AL1792" s="2">
        <f t="shared" si="752"/>
        <v>3.0616150019135095E-3</v>
      </c>
      <c r="AM1792" s="2">
        <f t="shared" si="753"/>
        <v>7.6540375047837736E-4</v>
      </c>
      <c r="AN1792" s="2">
        <f t="shared" si="754"/>
        <v>3.8270187523918868E-4</v>
      </c>
      <c r="AP1792" t="s">
        <v>1397</v>
      </c>
      <c r="AQ1792" t="s">
        <v>761</v>
      </c>
      <c r="AR1792">
        <v>3</v>
      </c>
      <c r="AT1792" s="93" t="s">
        <v>400</v>
      </c>
      <c r="AU1792" s="92" t="s">
        <v>1150</v>
      </c>
      <c r="AV1792" s="83" t="str">
        <f t="shared" si="755"/>
        <v>31143</v>
      </c>
      <c r="AX1792" s="7" t="s">
        <v>3753</v>
      </c>
    </row>
    <row r="1793" spans="1:50" hidden="1" outlineLevel="1">
      <c r="A1793" t="s">
        <v>1679</v>
      </c>
      <c r="B1793" t="s">
        <v>761</v>
      </c>
      <c r="C1793" s="1">
        <f t="shared" si="744"/>
        <v>5025</v>
      </c>
      <c r="D1793" s="7">
        <f>RANK(N1793,(N1793:P1793,Q1793:AE1793))</f>
        <v>2</v>
      </c>
      <c r="E1793" s="7">
        <f>RANK(O1793,(N1793:P1793,Q1793:AE1793))</f>
        <v>1</v>
      </c>
      <c r="F1793" s="7">
        <f>IF(P1793&gt;0,RANK(P1793,(N1793:P1793,Q1793:AE1793)),0)</f>
        <v>3</v>
      </c>
      <c r="G1793" s="1">
        <f t="shared" si="745"/>
        <v>2492</v>
      </c>
      <c r="H1793" s="2">
        <f t="shared" si="746"/>
        <v>0.49592039800995025</v>
      </c>
      <c r="I1793" s="2"/>
      <c r="J1793" s="2">
        <f t="shared" si="747"/>
        <v>0.2364179104477612</v>
      </c>
      <c r="K1793" s="2">
        <f t="shared" si="748"/>
        <v>0.73233830845771142</v>
      </c>
      <c r="L1793" s="2">
        <f t="shared" si="749"/>
        <v>2.0497512437810946E-2</v>
      </c>
      <c r="M1793" s="2">
        <f t="shared" si="750"/>
        <v>1.0746268656716466E-2</v>
      </c>
      <c r="N1793" s="1">
        <v>1188</v>
      </c>
      <c r="O1793" s="1">
        <v>3680</v>
      </c>
      <c r="P1793" s="1">
        <v>103</v>
      </c>
      <c r="Q1793" s="1">
        <v>33</v>
      </c>
      <c r="R1793" s="1">
        <v>15</v>
      </c>
      <c r="S1793" s="1">
        <v>2</v>
      </c>
      <c r="T1793" s="1">
        <v>4</v>
      </c>
      <c r="AG1793" s="7">
        <f>IF(Q1793&gt;0,RANK(Q1793,(N1793:P1793,Q1793:AE1793)),0)</f>
        <v>4</v>
      </c>
      <c r="AH1793" s="7">
        <f>IF(R1793&gt;0,RANK(R1793,(N1793:P1793,Q1793:AE1793)),0)</f>
        <v>5</v>
      </c>
      <c r="AI1793" s="7">
        <f>IF(T1793&gt;0,RANK(T1793,(N1793:P1793,Q1793:AE1793)),0)</f>
        <v>6</v>
      </c>
      <c r="AJ1793" s="7">
        <f>IF(S1793&gt;0,RANK(S1793,(N1793:P1793,Q1793:AE1793)),0)</f>
        <v>7</v>
      </c>
      <c r="AK1793" s="2">
        <f t="shared" si="751"/>
        <v>6.5671641791044772E-3</v>
      </c>
      <c r="AL1793" s="2">
        <f t="shared" si="752"/>
        <v>2.9850746268656717E-3</v>
      </c>
      <c r="AM1793" s="2">
        <f t="shared" si="753"/>
        <v>7.9601990049751241E-4</v>
      </c>
      <c r="AN1793" s="2">
        <f t="shared" si="754"/>
        <v>3.980099502487562E-4</v>
      </c>
      <c r="AP1793" t="s">
        <v>1679</v>
      </c>
      <c r="AQ1793" t="s">
        <v>761</v>
      </c>
      <c r="AR1793">
        <v>3</v>
      </c>
      <c r="AT1793" s="93" t="s">
        <v>400</v>
      </c>
      <c r="AU1793" s="92" t="s">
        <v>1151</v>
      </c>
      <c r="AV1793" s="83" t="str">
        <f t="shared" si="755"/>
        <v>31145</v>
      </c>
      <c r="AX1793" s="7" t="s">
        <v>3753</v>
      </c>
    </row>
    <row r="1794" spans="1:50" hidden="1" outlineLevel="1">
      <c r="A1794" t="s">
        <v>3302</v>
      </c>
      <c r="B1794" t="s">
        <v>761</v>
      </c>
      <c r="C1794" s="1">
        <f t="shared" si="744"/>
        <v>4150</v>
      </c>
      <c r="D1794" s="7">
        <f>RANK(N1794,(N1794:P1794,Q1794:AE1794))</f>
        <v>2</v>
      </c>
      <c r="E1794" s="7">
        <f>RANK(O1794,(N1794:P1794,Q1794:AE1794))</f>
        <v>1</v>
      </c>
      <c r="F1794" s="7">
        <f>IF(P1794&gt;0,RANK(P1794,(N1794:P1794,Q1794:AE1794)),0)</f>
        <v>3</v>
      </c>
      <c r="G1794" s="1">
        <f t="shared" si="745"/>
        <v>1241</v>
      </c>
      <c r="H1794" s="2">
        <f t="shared" si="746"/>
        <v>0.29903614457831323</v>
      </c>
      <c r="I1794" s="2"/>
      <c r="J1794" s="2">
        <f t="shared" si="747"/>
        <v>0.33301204819277108</v>
      </c>
      <c r="K1794" s="2">
        <f t="shared" si="748"/>
        <v>0.63204819277108437</v>
      </c>
      <c r="L1794" s="2">
        <f t="shared" si="749"/>
        <v>0.02</v>
      </c>
      <c r="M1794" s="2">
        <f t="shared" si="750"/>
        <v>1.4939759036144546E-2</v>
      </c>
      <c r="N1794" s="1">
        <v>1382</v>
      </c>
      <c r="O1794" s="1">
        <v>2623</v>
      </c>
      <c r="P1794" s="1">
        <v>83</v>
      </c>
      <c r="Q1794" s="1">
        <v>33</v>
      </c>
      <c r="R1794" s="1">
        <v>16</v>
      </c>
      <c r="S1794" s="1">
        <v>6</v>
      </c>
      <c r="T1794" s="1">
        <v>7</v>
      </c>
      <c r="AG1794" s="7">
        <f>IF(Q1794&gt;0,RANK(Q1794,(N1794:P1794,Q1794:AE1794)),0)</f>
        <v>4</v>
      </c>
      <c r="AH1794" s="7">
        <f>IF(R1794&gt;0,RANK(R1794,(N1794:P1794,Q1794:AE1794)),0)</f>
        <v>5</v>
      </c>
      <c r="AI1794" s="7">
        <f>IF(T1794&gt;0,RANK(T1794,(N1794:P1794,Q1794:AE1794)),0)</f>
        <v>6</v>
      </c>
      <c r="AJ1794" s="7">
        <f>IF(S1794&gt;0,RANK(S1794,(N1794:P1794,Q1794:AE1794)),0)</f>
        <v>7</v>
      </c>
      <c r="AK1794" s="2">
        <f t="shared" si="751"/>
        <v>7.9518072289156624E-3</v>
      </c>
      <c r="AL1794" s="2">
        <f t="shared" si="752"/>
        <v>3.8554216867469878E-3</v>
      </c>
      <c r="AM1794" s="2">
        <f t="shared" si="753"/>
        <v>1.6867469879518072E-3</v>
      </c>
      <c r="AN1794" s="2">
        <f t="shared" si="754"/>
        <v>1.4457831325301205E-3</v>
      </c>
      <c r="AP1794" t="s">
        <v>3302</v>
      </c>
      <c r="AQ1794" t="s">
        <v>761</v>
      </c>
      <c r="AR1794">
        <v>1</v>
      </c>
      <c r="AT1794" s="93" t="s">
        <v>400</v>
      </c>
      <c r="AU1794" s="92" t="s">
        <v>1152</v>
      </c>
      <c r="AV1794" s="83" t="str">
        <f t="shared" si="755"/>
        <v>31147</v>
      </c>
      <c r="AX1794" s="7" t="s">
        <v>3753</v>
      </c>
    </row>
    <row r="1795" spans="1:50" hidden="1" outlineLevel="1">
      <c r="A1795" t="s">
        <v>1788</v>
      </c>
      <c r="B1795" t="s">
        <v>761</v>
      </c>
      <c r="C1795" s="1">
        <f t="shared" si="744"/>
        <v>894</v>
      </c>
      <c r="D1795" s="7">
        <f>RANK(N1795,(N1795:P1795,Q1795:AE1795))</f>
        <v>2</v>
      </c>
      <c r="E1795" s="7">
        <f>RANK(O1795,(N1795:P1795,Q1795:AE1795))</f>
        <v>1</v>
      </c>
      <c r="F1795" s="7">
        <f>IF(P1795&gt;0,RANK(P1795,(N1795:P1795,Q1795:AE1795)),0)</f>
        <v>3</v>
      </c>
      <c r="G1795" s="1">
        <f t="shared" si="745"/>
        <v>584</v>
      </c>
      <c r="H1795" s="2">
        <f t="shared" si="746"/>
        <v>0.65324384787472034</v>
      </c>
      <c r="I1795" s="2"/>
      <c r="J1795" s="2">
        <f t="shared" si="747"/>
        <v>0.15771812080536912</v>
      </c>
      <c r="K1795" s="2">
        <f t="shared" si="748"/>
        <v>0.81096196868008952</v>
      </c>
      <c r="L1795" s="2">
        <f t="shared" si="749"/>
        <v>1.901565995525727E-2</v>
      </c>
      <c r="M1795" s="2">
        <f t="shared" si="750"/>
        <v>1.2304250559284146E-2</v>
      </c>
      <c r="N1795" s="1">
        <v>141</v>
      </c>
      <c r="O1795" s="1">
        <v>725</v>
      </c>
      <c r="P1795" s="1">
        <v>17</v>
      </c>
      <c r="Q1795" s="1">
        <v>9</v>
      </c>
      <c r="R1795" s="1">
        <v>1</v>
      </c>
      <c r="S1795" s="1">
        <v>0</v>
      </c>
      <c r="T1795" s="1">
        <v>1</v>
      </c>
      <c r="AG1795" s="7">
        <f>IF(Q1795&gt;0,RANK(Q1795,(N1795:P1795,Q1795:AE1795)),0)</f>
        <v>4</v>
      </c>
      <c r="AH1795" s="7">
        <f>IF(R1795&gt;0,RANK(R1795,(N1795:P1795,Q1795:AE1795)),0)</f>
        <v>5</v>
      </c>
      <c r="AI1795" s="7">
        <f>IF(T1795&gt;0,RANK(T1795,(N1795:P1795,Q1795:AE1795)),0)</f>
        <v>5</v>
      </c>
      <c r="AJ1795" s="7">
        <f>IF(S1795&gt;0,RANK(S1795,(N1795:P1795,Q1795:AE1795)),0)</f>
        <v>0</v>
      </c>
      <c r="AK1795" s="2">
        <f t="shared" si="751"/>
        <v>1.0067114093959731E-2</v>
      </c>
      <c r="AL1795" s="2">
        <f t="shared" si="752"/>
        <v>1.1185682326621924E-3</v>
      </c>
      <c r="AM1795" s="2">
        <f t="shared" si="753"/>
        <v>1.1185682326621924E-3</v>
      </c>
      <c r="AN1795" s="2">
        <f t="shared" si="754"/>
        <v>0</v>
      </c>
      <c r="AP1795" t="s">
        <v>1788</v>
      </c>
      <c r="AQ1795" t="s">
        <v>761</v>
      </c>
      <c r="AR1795">
        <v>3</v>
      </c>
      <c r="AT1795" s="93" t="s">
        <v>400</v>
      </c>
      <c r="AU1795" s="92" t="s">
        <v>1153</v>
      </c>
      <c r="AV1795" s="83" t="str">
        <f t="shared" si="755"/>
        <v>31149</v>
      </c>
      <c r="AX1795" s="7" t="s">
        <v>3753</v>
      </c>
    </row>
    <row r="1796" spans="1:50" hidden="1" outlineLevel="1">
      <c r="A1796" t="s">
        <v>1538</v>
      </c>
      <c r="B1796" t="s">
        <v>761</v>
      </c>
      <c r="C1796" s="1">
        <f t="shared" si="744"/>
        <v>5145</v>
      </c>
      <c r="D1796" s="7">
        <f>RANK(N1796,(N1796:P1796,Q1796:AE1796))</f>
        <v>2</v>
      </c>
      <c r="E1796" s="7">
        <f>RANK(O1796,(N1796:P1796,Q1796:AE1796))</f>
        <v>1</v>
      </c>
      <c r="F1796" s="7">
        <f>IF(P1796&gt;0,RANK(P1796,(N1796:P1796,Q1796:AE1796)),0)</f>
        <v>3</v>
      </c>
      <c r="G1796" s="1">
        <f t="shared" si="745"/>
        <v>260</v>
      </c>
      <c r="H1796" s="2">
        <f t="shared" si="746"/>
        <v>5.0534499514091349E-2</v>
      </c>
      <c r="I1796" s="2"/>
      <c r="J1796" s="2">
        <f t="shared" si="747"/>
        <v>0.45111758989310008</v>
      </c>
      <c r="K1796" s="2">
        <f t="shared" si="748"/>
        <v>0.50165208940719141</v>
      </c>
      <c r="L1796" s="2">
        <f t="shared" si="749"/>
        <v>3.6345966958211857E-2</v>
      </c>
      <c r="M1796" s="2">
        <f t="shared" si="750"/>
        <v>1.0884353741496593E-2</v>
      </c>
      <c r="N1796" s="1">
        <v>2321</v>
      </c>
      <c r="O1796" s="1">
        <v>2581</v>
      </c>
      <c r="P1796" s="1">
        <v>187</v>
      </c>
      <c r="Q1796" s="1">
        <v>35</v>
      </c>
      <c r="R1796" s="1">
        <v>15</v>
      </c>
      <c r="S1796" s="1">
        <v>2</v>
      </c>
      <c r="T1796" s="1">
        <v>4</v>
      </c>
      <c r="AG1796" s="7">
        <f>IF(Q1796&gt;0,RANK(Q1796,(N1796:P1796,Q1796:AE1796)),0)</f>
        <v>4</v>
      </c>
      <c r="AH1796" s="7">
        <f>IF(R1796&gt;0,RANK(R1796,(N1796:P1796,Q1796:AE1796)),0)</f>
        <v>5</v>
      </c>
      <c r="AI1796" s="7">
        <f>IF(T1796&gt;0,RANK(T1796,(N1796:P1796,Q1796:AE1796)),0)</f>
        <v>6</v>
      </c>
      <c r="AJ1796" s="7">
        <f>IF(S1796&gt;0,RANK(S1796,(N1796:P1796,Q1796:AE1796)),0)</f>
        <v>7</v>
      </c>
      <c r="AK1796" s="2">
        <f t="shared" si="751"/>
        <v>6.8027210884353739E-3</v>
      </c>
      <c r="AL1796" s="2">
        <f t="shared" si="752"/>
        <v>2.9154518950437317E-3</v>
      </c>
      <c r="AM1796" s="2">
        <f t="shared" si="753"/>
        <v>7.774538386783285E-4</v>
      </c>
      <c r="AN1796" s="2">
        <f t="shared" si="754"/>
        <v>3.8872691933916425E-4</v>
      </c>
      <c r="AP1796" t="s">
        <v>1538</v>
      </c>
      <c r="AQ1796" t="s">
        <v>761</v>
      </c>
      <c r="AR1796">
        <v>1</v>
      </c>
      <c r="AT1796" s="93" t="s">
        <v>400</v>
      </c>
      <c r="AU1796" s="92" t="s">
        <v>1155</v>
      </c>
      <c r="AV1796" s="83" t="str">
        <f t="shared" si="755"/>
        <v>31151</v>
      </c>
      <c r="AX1796" s="7" t="s">
        <v>3753</v>
      </c>
    </row>
    <row r="1797" spans="1:50" hidden="1" outlineLevel="1">
      <c r="A1797" t="s">
        <v>1367</v>
      </c>
      <c r="B1797" t="s">
        <v>761</v>
      </c>
      <c r="C1797" s="1">
        <f t="shared" si="744"/>
        <v>45278</v>
      </c>
      <c r="D1797" s="7">
        <f>RANK(N1797,(N1797:P1797,Q1797:AE1797))</f>
        <v>2</v>
      </c>
      <c r="E1797" s="7">
        <f>RANK(O1797,(N1797:P1797,Q1797:AE1797))</f>
        <v>1</v>
      </c>
      <c r="F1797" s="7">
        <f>IF(P1797&gt;0,RANK(P1797,(N1797:P1797,Q1797:AE1797)),0)</f>
        <v>3</v>
      </c>
      <c r="G1797" s="1">
        <f t="shared" si="745"/>
        <v>14342</v>
      </c>
      <c r="H1797" s="2">
        <f t="shared" si="746"/>
        <v>0.31675427359865721</v>
      </c>
      <c r="I1797" s="2"/>
      <c r="J1797" s="2">
        <f t="shared" si="747"/>
        <v>0.3232695790450108</v>
      </c>
      <c r="K1797" s="2">
        <f t="shared" si="748"/>
        <v>0.64002385264366801</v>
      </c>
      <c r="L1797" s="2">
        <f t="shared" si="749"/>
        <v>2.8888201775696808E-2</v>
      </c>
      <c r="M1797" s="2">
        <f t="shared" si="750"/>
        <v>7.8183665356243229E-3</v>
      </c>
      <c r="N1797" s="1">
        <v>14637</v>
      </c>
      <c r="O1797" s="1">
        <v>28979</v>
      </c>
      <c r="P1797" s="1">
        <v>1308</v>
      </c>
      <c r="Q1797" s="1">
        <v>140</v>
      </c>
      <c r="R1797" s="1">
        <v>165</v>
      </c>
      <c r="S1797" s="1">
        <v>19</v>
      </c>
      <c r="T1797" s="1">
        <v>30</v>
      </c>
      <c r="AG1797" s="7">
        <f>IF(Q1797&gt;0,RANK(Q1797,(N1797:P1797,Q1797:AE1797)),0)</f>
        <v>5</v>
      </c>
      <c r="AH1797" s="7">
        <f>IF(R1797&gt;0,RANK(R1797,(N1797:P1797,Q1797:AE1797)),0)</f>
        <v>4</v>
      </c>
      <c r="AI1797" s="7">
        <f>IF(T1797&gt;0,RANK(T1797,(N1797:P1797,Q1797:AE1797)),0)</f>
        <v>6</v>
      </c>
      <c r="AJ1797" s="7">
        <f>IF(S1797&gt;0,RANK(S1797,(N1797:P1797,Q1797:AE1797)),0)</f>
        <v>7</v>
      </c>
      <c r="AK1797" s="2">
        <f t="shared" si="751"/>
        <v>3.0920093643712178E-3</v>
      </c>
      <c r="AL1797" s="2">
        <f t="shared" si="752"/>
        <v>3.6441538937232211E-3</v>
      </c>
      <c r="AM1797" s="2">
        <f t="shared" si="753"/>
        <v>6.6257343522240387E-4</v>
      </c>
      <c r="AN1797" s="2">
        <f t="shared" si="754"/>
        <v>4.1962984230752243E-4</v>
      </c>
      <c r="AP1797" t="s">
        <v>1367</v>
      </c>
      <c r="AQ1797" t="s">
        <v>761</v>
      </c>
      <c r="AR1797">
        <v>2</v>
      </c>
      <c r="AT1797" s="93" t="s">
        <v>400</v>
      </c>
      <c r="AU1797" s="92" t="s">
        <v>1156</v>
      </c>
      <c r="AV1797" s="83" t="str">
        <f t="shared" si="755"/>
        <v>31153</v>
      </c>
      <c r="AX1797" s="7" t="s">
        <v>3753</v>
      </c>
    </row>
    <row r="1798" spans="1:50" hidden="1" outlineLevel="1">
      <c r="A1798" t="s">
        <v>586</v>
      </c>
      <c r="B1798" t="s">
        <v>761</v>
      </c>
      <c r="C1798" s="1">
        <f t="shared" si="744"/>
        <v>8919</v>
      </c>
      <c r="D1798" s="7">
        <f>RANK(N1798,(N1798:P1798,Q1798:AE1798))</f>
        <v>2</v>
      </c>
      <c r="E1798" s="7">
        <f>RANK(O1798,(N1798:P1798,Q1798:AE1798))</f>
        <v>1</v>
      </c>
      <c r="F1798" s="7">
        <f>IF(P1798&gt;0,RANK(P1798,(N1798:P1798,Q1798:AE1798)),0)</f>
        <v>3</v>
      </c>
      <c r="G1798" s="1">
        <f t="shared" si="745"/>
        <v>2836</v>
      </c>
      <c r="H1798" s="2">
        <f t="shared" si="746"/>
        <v>0.3179728669133311</v>
      </c>
      <c r="I1798" s="2"/>
      <c r="J1798" s="2">
        <f t="shared" si="747"/>
        <v>0.31976678999887881</v>
      </c>
      <c r="K1798" s="2">
        <f t="shared" si="748"/>
        <v>0.63773965691220991</v>
      </c>
      <c r="L1798" s="2">
        <f t="shared" si="749"/>
        <v>3.1057293418544681E-2</v>
      </c>
      <c r="M1798" s="2">
        <f t="shared" si="750"/>
        <v>1.1436259670366659E-2</v>
      </c>
      <c r="N1798" s="1">
        <v>2852</v>
      </c>
      <c r="O1798" s="1">
        <v>5688</v>
      </c>
      <c r="P1798" s="1">
        <v>277</v>
      </c>
      <c r="Q1798" s="1">
        <v>68</v>
      </c>
      <c r="R1798" s="1">
        <v>24</v>
      </c>
      <c r="S1798" s="1">
        <v>5</v>
      </c>
      <c r="T1798" s="1">
        <v>5</v>
      </c>
      <c r="AG1798" s="7">
        <f>IF(Q1798&gt;0,RANK(Q1798,(N1798:P1798,Q1798:AE1798)),0)</f>
        <v>4</v>
      </c>
      <c r="AH1798" s="7">
        <f>IF(R1798&gt;0,RANK(R1798,(N1798:P1798,Q1798:AE1798)),0)</f>
        <v>5</v>
      </c>
      <c r="AI1798" s="7">
        <f>IF(T1798&gt;0,RANK(T1798,(N1798:P1798,Q1798:AE1798)),0)</f>
        <v>6</v>
      </c>
      <c r="AJ1798" s="7">
        <f>IF(S1798&gt;0,RANK(S1798,(N1798:P1798,Q1798:AE1798)),0)</f>
        <v>6</v>
      </c>
      <c r="AK1798" s="2">
        <f t="shared" si="751"/>
        <v>7.6241731135777554E-3</v>
      </c>
      <c r="AL1798" s="2">
        <f t="shared" si="752"/>
        <v>2.6908846283215607E-3</v>
      </c>
      <c r="AM1798" s="2">
        <f t="shared" si="753"/>
        <v>5.6060096423365849E-4</v>
      </c>
      <c r="AN1798" s="2">
        <f t="shared" si="754"/>
        <v>5.6060096423365849E-4</v>
      </c>
      <c r="AP1798" t="s">
        <v>586</v>
      </c>
      <c r="AQ1798" t="s">
        <v>761</v>
      </c>
      <c r="AR1798">
        <v>1</v>
      </c>
      <c r="AT1798" s="93" t="s">
        <v>400</v>
      </c>
      <c r="AU1798" s="92" t="s">
        <v>1157</v>
      </c>
      <c r="AV1798" s="83" t="str">
        <f t="shared" si="755"/>
        <v>31155</v>
      </c>
      <c r="AX1798" s="7" t="s">
        <v>3753</v>
      </c>
    </row>
    <row r="1799" spans="1:50" hidden="1" outlineLevel="1">
      <c r="A1799" t="s">
        <v>1528</v>
      </c>
      <c r="B1799" t="s">
        <v>761</v>
      </c>
      <c r="C1799" s="1">
        <f t="shared" si="744"/>
        <v>13839</v>
      </c>
      <c r="D1799" s="7">
        <f>RANK(N1799,(N1799:P1799,Q1799:AE1799))</f>
        <v>2</v>
      </c>
      <c r="E1799" s="7">
        <f>RANK(O1799,(N1799:P1799,Q1799:AE1799))</f>
        <v>1</v>
      </c>
      <c r="F1799" s="7">
        <f>IF(P1799&gt;0,RANK(P1799,(N1799:P1799,Q1799:AE1799)),0)</f>
        <v>3</v>
      </c>
      <c r="G1799" s="1">
        <f t="shared" si="745"/>
        <v>5460</v>
      </c>
      <c r="H1799" s="2">
        <f t="shared" si="746"/>
        <v>0.3945371775417299</v>
      </c>
      <c r="I1799" s="2"/>
      <c r="J1799" s="2">
        <f t="shared" si="747"/>
        <v>0.28448587325673819</v>
      </c>
      <c r="K1799" s="2">
        <f t="shared" si="748"/>
        <v>0.67902305079846814</v>
      </c>
      <c r="L1799" s="2">
        <f t="shared" si="749"/>
        <v>2.8903822530529661E-2</v>
      </c>
      <c r="M1799" s="2">
        <f t="shared" si="750"/>
        <v>7.5872534142640662E-3</v>
      </c>
      <c r="N1799" s="1">
        <v>3937</v>
      </c>
      <c r="O1799" s="1">
        <v>9397</v>
      </c>
      <c r="P1799" s="1">
        <v>400</v>
      </c>
      <c r="Q1799" s="1">
        <v>62</v>
      </c>
      <c r="R1799" s="1">
        <v>29</v>
      </c>
      <c r="S1799" s="1">
        <v>8</v>
      </c>
      <c r="T1799" s="1">
        <v>6</v>
      </c>
      <c r="AG1799" s="7">
        <f>IF(Q1799&gt;0,RANK(Q1799,(N1799:P1799,Q1799:AE1799)),0)</f>
        <v>4</v>
      </c>
      <c r="AH1799" s="7">
        <f>IF(R1799&gt;0,RANK(R1799,(N1799:P1799,Q1799:AE1799)),0)</f>
        <v>5</v>
      </c>
      <c r="AI1799" s="7">
        <f>IF(T1799&gt;0,RANK(T1799,(N1799:P1799,Q1799:AE1799)),0)</f>
        <v>7</v>
      </c>
      <c r="AJ1799" s="7">
        <f>IF(S1799&gt;0,RANK(S1799,(N1799:P1799,Q1799:AE1799)),0)</f>
        <v>6</v>
      </c>
      <c r="AK1799" s="2">
        <f t="shared" si="751"/>
        <v>4.4800924922320977E-3</v>
      </c>
      <c r="AL1799" s="2">
        <f t="shared" si="752"/>
        <v>2.0955271334634007E-3</v>
      </c>
      <c r="AM1799" s="2">
        <f t="shared" si="753"/>
        <v>4.3355733795794494E-4</v>
      </c>
      <c r="AN1799" s="2">
        <f t="shared" si="754"/>
        <v>5.7807645061059329E-4</v>
      </c>
      <c r="AP1799" t="s">
        <v>1528</v>
      </c>
      <c r="AQ1799" t="s">
        <v>761</v>
      </c>
      <c r="AR1799">
        <v>3</v>
      </c>
      <c r="AT1799" s="93" t="s">
        <v>400</v>
      </c>
      <c r="AU1799" s="92" t="s">
        <v>120</v>
      </c>
      <c r="AV1799" s="83" t="str">
        <f t="shared" si="755"/>
        <v>31157</v>
      </c>
      <c r="AX1799" s="7" t="s">
        <v>3753</v>
      </c>
    </row>
    <row r="1800" spans="1:50" hidden="1" outlineLevel="1">
      <c r="A1800" t="s">
        <v>1539</v>
      </c>
      <c r="B1800" t="s">
        <v>761</v>
      </c>
      <c r="C1800" s="1">
        <f t="shared" si="744"/>
        <v>7016</v>
      </c>
      <c r="D1800" s="7">
        <f>RANK(N1800,(N1800:P1800,Q1800:AE1800))</f>
        <v>2</v>
      </c>
      <c r="E1800" s="7">
        <f>RANK(O1800,(N1800:P1800,Q1800:AE1800))</f>
        <v>1</v>
      </c>
      <c r="F1800" s="7">
        <f>IF(P1800&gt;0,RANK(P1800,(N1800:P1800,Q1800:AE1800)),0)</f>
        <v>3</v>
      </c>
      <c r="G1800" s="1">
        <f t="shared" si="745"/>
        <v>2207</v>
      </c>
      <c r="H1800" s="2">
        <f t="shared" si="746"/>
        <v>0.31456670467502851</v>
      </c>
      <c r="I1800" s="2"/>
      <c r="J1800" s="2">
        <f t="shared" si="747"/>
        <v>0.32069555302166475</v>
      </c>
      <c r="K1800" s="2">
        <f t="shared" si="748"/>
        <v>0.63526225769669331</v>
      </c>
      <c r="L1800" s="2">
        <f t="shared" si="749"/>
        <v>3.4920182440136831E-2</v>
      </c>
      <c r="M1800" s="2">
        <f t="shared" si="750"/>
        <v>9.1220068415051106E-3</v>
      </c>
      <c r="N1800" s="1">
        <v>2250</v>
      </c>
      <c r="O1800" s="1">
        <v>4457</v>
      </c>
      <c r="P1800" s="1">
        <v>245</v>
      </c>
      <c r="Q1800" s="1">
        <v>36</v>
      </c>
      <c r="R1800" s="1">
        <v>14</v>
      </c>
      <c r="S1800" s="1">
        <v>6</v>
      </c>
      <c r="T1800" s="1">
        <v>8</v>
      </c>
      <c r="AG1800" s="7">
        <f>IF(Q1800&gt;0,RANK(Q1800,(N1800:P1800,Q1800:AE1800)),0)</f>
        <v>4</v>
      </c>
      <c r="AH1800" s="7">
        <f>IF(R1800&gt;0,RANK(R1800,(N1800:P1800,Q1800:AE1800)),0)</f>
        <v>5</v>
      </c>
      <c r="AI1800" s="7">
        <f>IF(T1800&gt;0,RANK(T1800,(N1800:P1800,Q1800:AE1800)),0)</f>
        <v>6</v>
      </c>
      <c r="AJ1800" s="7">
        <f>IF(S1800&gt;0,RANK(S1800,(N1800:P1800,Q1800:AE1800)),0)</f>
        <v>7</v>
      </c>
      <c r="AK1800" s="2">
        <f t="shared" si="751"/>
        <v>5.1311288483466364E-3</v>
      </c>
      <c r="AL1800" s="2">
        <f t="shared" si="752"/>
        <v>1.9954389965792475E-3</v>
      </c>
      <c r="AM1800" s="2">
        <f t="shared" si="753"/>
        <v>1.1402508551881414E-3</v>
      </c>
      <c r="AN1800" s="2">
        <f t="shared" si="754"/>
        <v>8.5518814139110607E-4</v>
      </c>
      <c r="AP1800" t="s">
        <v>1539</v>
      </c>
      <c r="AQ1800" t="s">
        <v>761</v>
      </c>
      <c r="AR1800">
        <v>1</v>
      </c>
      <c r="AT1800" s="93" t="s">
        <v>400</v>
      </c>
      <c r="AU1800" s="92" t="s">
        <v>121</v>
      </c>
      <c r="AV1800" s="83" t="str">
        <f t="shared" si="755"/>
        <v>31159</v>
      </c>
      <c r="AX1800" s="7" t="s">
        <v>3753</v>
      </c>
    </row>
    <row r="1801" spans="1:50" hidden="1" outlineLevel="1">
      <c r="A1801" t="s">
        <v>3362</v>
      </c>
      <c r="B1801" t="s">
        <v>761</v>
      </c>
      <c r="C1801" s="1">
        <f t="shared" si="744"/>
        <v>2576</v>
      </c>
      <c r="D1801" s="7">
        <f>RANK(N1801,(N1801:P1801,Q1801:AE1801))</f>
        <v>2</v>
      </c>
      <c r="E1801" s="7">
        <f>RANK(O1801,(N1801:P1801,Q1801:AE1801))</f>
        <v>1</v>
      </c>
      <c r="F1801" s="7">
        <f>IF(P1801&gt;0,RANK(P1801,(N1801:P1801,Q1801:AE1801)),0)</f>
        <v>3</v>
      </c>
      <c r="G1801" s="1">
        <f t="shared" si="745"/>
        <v>1713</v>
      </c>
      <c r="H1801" s="2">
        <f t="shared" si="746"/>
        <v>0.66498447204968947</v>
      </c>
      <c r="I1801" s="2"/>
      <c r="J1801" s="2">
        <f t="shared" si="747"/>
        <v>0.15217391304347827</v>
      </c>
      <c r="K1801" s="2">
        <f t="shared" si="748"/>
        <v>0.81715838509316774</v>
      </c>
      <c r="L1801" s="2">
        <f t="shared" si="749"/>
        <v>2.096273291925466E-2</v>
      </c>
      <c r="M1801" s="2">
        <f t="shared" si="750"/>
        <v>9.7049689440993313E-3</v>
      </c>
      <c r="N1801" s="1">
        <v>392</v>
      </c>
      <c r="O1801" s="1">
        <v>2105</v>
      </c>
      <c r="P1801" s="1">
        <v>54</v>
      </c>
      <c r="Q1801" s="1">
        <v>18</v>
      </c>
      <c r="R1801" s="1">
        <v>5</v>
      </c>
      <c r="S1801" s="1">
        <v>1</v>
      </c>
      <c r="T1801" s="1">
        <v>1</v>
      </c>
      <c r="AG1801" s="7">
        <f>IF(Q1801&gt;0,RANK(Q1801,(N1801:P1801,Q1801:AE1801)),0)</f>
        <v>4</v>
      </c>
      <c r="AH1801" s="7">
        <f>IF(R1801&gt;0,RANK(R1801,(N1801:P1801,Q1801:AE1801)),0)</f>
        <v>5</v>
      </c>
      <c r="AI1801" s="7">
        <f>IF(T1801&gt;0,RANK(T1801,(N1801:P1801,Q1801:AE1801)),0)</f>
        <v>6</v>
      </c>
      <c r="AJ1801" s="7">
        <f>IF(S1801&gt;0,RANK(S1801,(N1801:P1801,Q1801:AE1801)),0)</f>
        <v>6</v>
      </c>
      <c r="AK1801" s="2">
        <f t="shared" si="751"/>
        <v>6.987577639751553E-3</v>
      </c>
      <c r="AL1801" s="2">
        <f t="shared" si="752"/>
        <v>1.9409937888198758E-3</v>
      </c>
      <c r="AM1801" s="2">
        <f t="shared" si="753"/>
        <v>3.8819875776397513E-4</v>
      </c>
      <c r="AN1801" s="2">
        <f t="shared" si="754"/>
        <v>3.8819875776397513E-4</v>
      </c>
      <c r="AP1801" t="s">
        <v>3362</v>
      </c>
      <c r="AQ1801" t="s">
        <v>761</v>
      </c>
      <c r="AR1801">
        <v>3</v>
      </c>
      <c r="AT1801" s="93" t="s">
        <v>400</v>
      </c>
      <c r="AU1801" s="92" t="s">
        <v>122</v>
      </c>
      <c r="AV1801" s="83" t="str">
        <f t="shared" si="755"/>
        <v>31161</v>
      </c>
      <c r="AX1801" s="7" t="s">
        <v>3753</v>
      </c>
    </row>
    <row r="1802" spans="1:50" hidden="1" outlineLevel="1">
      <c r="A1802" t="s">
        <v>3363</v>
      </c>
      <c r="B1802" t="s">
        <v>761</v>
      </c>
      <c r="C1802" s="1">
        <f t="shared" si="744"/>
        <v>1705</v>
      </c>
      <c r="D1802" s="7">
        <f>RANK(N1802,(N1802:P1802,Q1802:AE1802))</f>
        <v>2</v>
      </c>
      <c r="E1802" s="7">
        <f>RANK(O1802,(N1802:P1802,Q1802:AE1802))</f>
        <v>1</v>
      </c>
      <c r="F1802" s="7">
        <f>IF(P1802&gt;0,RANK(P1802,(N1802:P1802,Q1802:AE1802)),0)</f>
        <v>3</v>
      </c>
      <c r="G1802" s="1">
        <f t="shared" si="745"/>
        <v>508</v>
      </c>
      <c r="H1802" s="2">
        <f t="shared" si="746"/>
        <v>0.29794721407624636</v>
      </c>
      <c r="I1802" s="2"/>
      <c r="J1802" s="2">
        <f t="shared" si="747"/>
        <v>0.330791788856305</v>
      </c>
      <c r="K1802" s="2">
        <f t="shared" si="748"/>
        <v>0.62873900293255136</v>
      </c>
      <c r="L1802" s="2">
        <f t="shared" si="749"/>
        <v>2.8152492668621701E-2</v>
      </c>
      <c r="M1802" s="2">
        <f t="shared" si="750"/>
        <v>1.2316715542521936E-2</v>
      </c>
      <c r="N1802" s="1">
        <v>564</v>
      </c>
      <c r="O1802" s="1">
        <v>1072</v>
      </c>
      <c r="P1802" s="1">
        <v>48</v>
      </c>
      <c r="Q1802" s="1">
        <v>9</v>
      </c>
      <c r="R1802" s="1">
        <v>7</v>
      </c>
      <c r="S1802" s="1">
        <v>0</v>
      </c>
      <c r="T1802" s="1">
        <v>5</v>
      </c>
      <c r="AG1802" s="7">
        <f>IF(Q1802&gt;0,RANK(Q1802,(N1802:P1802,Q1802:AE1802)),0)</f>
        <v>4</v>
      </c>
      <c r="AH1802" s="7">
        <f>IF(R1802&gt;0,RANK(R1802,(N1802:P1802,Q1802:AE1802)),0)</f>
        <v>5</v>
      </c>
      <c r="AI1802" s="7">
        <f>IF(T1802&gt;0,RANK(T1802,(N1802:P1802,Q1802:AE1802)),0)</f>
        <v>6</v>
      </c>
      <c r="AJ1802" s="7">
        <f>IF(S1802&gt;0,RANK(S1802,(N1802:P1802,Q1802:AE1802)),0)</f>
        <v>0</v>
      </c>
      <c r="AK1802" s="2">
        <f t="shared" si="751"/>
        <v>5.2785923753665689E-3</v>
      </c>
      <c r="AL1802" s="2">
        <f t="shared" si="752"/>
        <v>4.1055718475073314E-3</v>
      </c>
      <c r="AM1802" s="2">
        <f t="shared" si="753"/>
        <v>2.9325513196480938E-3</v>
      </c>
      <c r="AN1802" s="2">
        <f t="shared" si="754"/>
        <v>0</v>
      </c>
      <c r="AP1802" t="s">
        <v>3363</v>
      </c>
      <c r="AQ1802" t="s">
        <v>761</v>
      </c>
      <c r="AR1802">
        <v>3</v>
      </c>
      <c r="AT1802" s="93" t="s">
        <v>400</v>
      </c>
      <c r="AU1802" s="92" t="s">
        <v>123</v>
      </c>
      <c r="AV1802" s="83" t="str">
        <f t="shared" si="755"/>
        <v>31163</v>
      </c>
      <c r="AX1802" s="7" t="s">
        <v>3753</v>
      </c>
    </row>
    <row r="1803" spans="1:50" hidden="1" outlineLevel="1">
      <c r="A1803" t="s">
        <v>1498</v>
      </c>
      <c r="B1803" t="s">
        <v>761</v>
      </c>
      <c r="C1803" s="1">
        <f t="shared" si="744"/>
        <v>752</v>
      </c>
      <c r="D1803" s="7">
        <f>RANK(N1803,(N1803:P1803,Q1803:AE1803))</f>
        <v>2</v>
      </c>
      <c r="E1803" s="7">
        <f>RANK(O1803,(N1803:P1803,Q1803:AE1803))</f>
        <v>1</v>
      </c>
      <c r="F1803" s="7">
        <f>IF(P1803&gt;0,RANK(P1803,(N1803:P1803,Q1803:AE1803)),0)</f>
        <v>3</v>
      </c>
      <c r="G1803" s="1">
        <f t="shared" si="745"/>
        <v>531</v>
      </c>
      <c r="H1803" s="2">
        <f t="shared" si="746"/>
        <v>0.7061170212765957</v>
      </c>
      <c r="I1803" s="2"/>
      <c r="J1803" s="2">
        <f t="shared" si="747"/>
        <v>0.13031914893617022</v>
      </c>
      <c r="K1803" s="2">
        <f t="shared" si="748"/>
        <v>0.83643617021276595</v>
      </c>
      <c r="L1803" s="2">
        <f t="shared" si="749"/>
        <v>2.3936170212765957E-2</v>
      </c>
      <c r="M1803" s="2">
        <f t="shared" si="750"/>
        <v>9.3085106382978441E-3</v>
      </c>
      <c r="N1803" s="1">
        <v>98</v>
      </c>
      <c r="O1803" s="1">
        <v>629</v>
      </c>
      <c r="P1803" s="1">
        <v>18</v>
      </c>
      <c r="Q1803" s="1">
        <v>4</v>
      </c>
      <c r="R1803" s="1">
        <v>0</v>
      </c>
      <c r="S1803" s="1">
        <v>1</v>
      </c>
      <c r="T1803" s="1">
        <v>2</v>
      </c>
      <c r="AG1803" s="7">
        <f>IF(Q1803&gt;0,RANK(Q1803,(N1803:P1803,Q1803:AE1803)),0)</f>
        <v>4</v>
      </c>
      <c r="AH1803" s="7">
        <f>IF(R1803&gt;0,RANK(R1803,(N1803:P1803,Q1803:AE1803)),0)</f>
        <v>0</v>
      </c>
      <c r="AI1803" s="7">
        <f>IF(T1803&gt;0,RANK(T1803,(N1803:P1803,Q1803:AE1803)),0)</f>
        <v>5</v>
      </c>
      <c r="AJ1803" s="7">
        <f>IF(S1803&gt;0,RANK(S1803,(N1803:P1803,Q1803:AE1803)),0)</f>
        <v>6</v>
      </c>
      <c r="AK1803" s="2">
        <f t="shared" si="751"/>
        <v>5.3191489361702126E-3</v>
      </c>
      <c r="AL1803" s="2">
        <f t="shared" si="752"/>
        <v>0</v>
      </c>
      <c r="AM1803" s="2">
        <f t="shared" si="753"/>
        <v>2.6595744680851063E-3</v>
      </c>
      <c r="AN1803" s="2">
        <f t="shared" si="754"/>
        <v>1.3297872340425532E-3</v>
      </c>
      <c r="AP1803" t="s">
        <v>1498</v>
      </c>
      <c r="AQ1803" t="s">
        <v>761</v>
      </c>
      <c r="AR1803">
        <v>3</v>
      </c>
      <c r="AT1803" s="93" t="s">
        <v>400</v>
      </c>
      <c r="AU1803" s="92" t="s">
        <v>124</v>
      </c>
      <c r="AV1803" s="83" t="str">
        <f t="shared" si="755"/>
        <v>31165</v>
      </c>
      <c r="AX1803" s="7" t="s">
        <v>3753</v>
      </c>
    </row>
    <row r="1804" spans="1:50" hidden="1" outlineLevel="1">
      <c r="A1804" t="s">
        <v>3256</v>
      </c>
      <c r="B1804" t="s">
        <v>761</v>
      </c>
      <c r="C1804" s="1">
        <f t="shared" si="744"/>
        <v>2486</v>
      </c>
      <c r="D1804" s="7">
        <f>RANK(N1804,(N1804:P1804,Q1804:AE1804))</f>
        <v>2</v>
      </c>
      <c r="E1804" s="7">
        <f>RANK(O1804,(N1804:P1804,Q1804:AE1804))</f>
        <v>1</v>
      </c>
      <c r="F1804" s="7">
        <f>IF(P1804&gt;0,RANK(P1804,(N1804:P1804,Q1804:AE1804)),0)</f>
        <v>3</v>
      </c>
      <c r="G1804" s="1">
        <f t="shared" si="745"/>
        <v>1395</v>
      </c>
      <c r="H1804" s="2">
        <f t="shared" si="746"/>
        <v>0.56114239742558325</v>
      </c>
      <c r="I1804" s="2"/>
      <c r="J1804" s="2">
        <f t="shared" si="747"/>
        <v>0.20112630732099759</v>
      </c>
      <c r="K1804" s="2">
        <f t="shared" si="748"/>
        <v>0.76226870474658082</v>
      </c>
      <c r="L1804" s="2">
        <f t="shared" si="749"/>
        <v>2.1319388576025743E-2</v>
      </c>
      <c r="M1804" s="2">
        <f t="shared" si="750"/>
        <v>1.5285599356395875E-2</v>
      </c>
      <c r="N1804" s="1">
        <v>500</v>
      </c>
      <c r="O1804" s="1">
        <v>1895</v>
      </c>
      <c r="P1804" s="1">
        <v>53</v>
      </c>
      <c r="Q1804" s="1">
        <v>21</v>
      </c>
      <c r="R1804" s="1">
        <v>8</v>
      </c>
      <c r="S1804" s="1">
        <v>3</v>
      </c>
      <c r="T1804" s="1">
        <v>6</v>
      </c>
      <c r="AG1804" s="7">
        <f>IF(Q1804&gt;0,RANK(Q1804,(N1804:P1804,Q1804:AE1804)),0)</f>
        <v>4</v>
      </c>
      <c r="AH1804" s="7">
        <f>IF(R1804&gt;0,RANK(R1804,(N1804:P1804,Q1804:AE1804)),0)</f>
        <v>5</v>
      </c>
      <c r="AI1804" s="7">
        <f>IF(T1804&gt;0,RANK(T1804,(N1804:P1804,Q1804:AE1804)),0)</f>
        <v>6</v>
      </c>
      <c r="AJ1804" s="7">
        <f>IF(S1804&gt;0,RANK(S1804,(N1804:P1804,Q1804:AE1804)),0)</f>
        <v>7</v>
      </c>
      <c r="AK1804" s="2">
        <f t="shared" si="751"/>
        <v>8.4473049074818979E-3</v>
      </c>
      <c r="AL1804" s="2">
        <f t="shared" si="752"/>
        <v>3.2180209171359612E-3</v>
      </c>
      <c r="AM1804" s="2">
        <f t="shared" si="753"/>
        <v>2.4135156878519709E-3</v>
      </c>
      <c r="AN1804" s="2">
        <f t="shared" si="754"/>
        <v>1.2067578439259854E-3</v>
      </c>
      <c r="AP1804" t="s">
        <v>3256</v>
      </c>
      <c r="AQ1804" t="s">
        <v>761</v>
      </c>
      <c r="AR1804">
        <v>1</v>
      </c>
      <c r="AT1804" s="93" t="s">
        <v>400</v>
      </c>
      <c r="AU1804" s="92" t="s">
        <v>125</v>
      </c>
      <c r="AV1804" s="83" t="str">
        <f t="shared" si="755"/>
        <v>31167</v>
      </c>
      <c r="AX1804" s="7" t="s">
        <v>3753</v>
      </c>
    </row>
    <row r="1805" spans="1:50" hidden="1" outlineLevel="1">
      <c r="A1805" t="s">
        <v>595</v>
      </c>
      <c r="B1805" t="s">
        <v>761</v>
      </c>
      <c r="C1805" s="1">
        <f t="shared" si="744"/>
        <v>3006</v>
      </c>
      <c r="D1805" s="7">
        <f>RANK(N1805,(N1805:P1805,Q1805:AE1805))</f>
        <v>2</v>
      </c>
      <c r="E1805" s="7">
        <f>RANK(O1805,(N1805:P1805,Q1805:AE1805))</f>
        <v>1</v>
      </c>
      <c r="F1805" s="7">
        <f>IF(P1805&gt;0,RANK(P1805,(N1805:P1805,Q1805:AE1805)),0)</f>
        <v>3</v>
      </c>
      <c r="G1805" s="1">
        <f t="shared" si="745"/>
        <v>1275</v>
      </c>
      <c r="H1805" s="2">
        <f t="shared" si="746"/>
        <v>0.42415169660678642</v>
      </c>
      <c r="I1805" s="2"/>
      <c r="J1805" s="2">
        <f t="shared" si="747"/>
        <v>0.27312042581503659</v>
      </c>
      <c r="K1805" s="2">
        <f t="shared" si="748"/>
        <v>0.69727212242182302</v>
      </c>
      <c r="L1805" s="2">
        <f t="shared" si="749"/>
        <v>2.162341982701264E-2</v>
      </c>
      <c r="M1805" s="2">
        <f t="shared" si="750"/>
        <v>7.9840319361277508E-3</v>
      </c>
      <c r="N1805" s="1">
        <v>821</v>
      </c>
      <c r="O1805" s="1">
        <v>2096</v>
      </c>
      <c r="P1805" s="1">
        <v>65</v>
      </c>
      <c r="Q1805" s="1">
        <v>13</v>
      </c>
      <c r="R1805" s="1">
        <v>5</v>
      </c>
      <c r="S1805" s="1">
        <v>2</v>
      </c>
      <c r="T1805" s="1">
        <v>4</v>
      </c>
      <c r="AG1805" s="7">
        <f>IF(Q1805&gt;0,RANK(Q1805,(N1805:P1805,Q1805:AE1805)),0)</f>
        <v>4</v>
      </c>
      <c r="AH1805" s="7">
        <f>IF(R1805&gt;0,RANK(R1805,(N1805:P1805,Q1805:AE1805)),0)</f>
        <v>5</v>
      </c>
      <c r="AI1805" s="7">
        <f>IF(T1805&gt;0,RANK(T1805,(N1805:P1805,Q1805:AE1805)),0)</f>
        <v>6</v>
      </c>
      <c r="AJ1805" s="7">
        <f>IF(S1805&gt;0,RANK(S1805,(N1805:P1805,Q1805:AE1805)),0)</f>
        <v>7</v>
      </c>
      <c r="AK1805" s="2">
        <f t="shared" si="751"/>
        <v>4.3246839654025281E-3</v>
      </c>
      <c r="AL1805" s="2">
        <f t="shared" si="752"/>
        <v>1.66333998669328E-3</v>
      </c>
      <c r="AM1805" s="2">
        <f t="shared" si="753"/>
        <v>1.3306719893546241E-3</v>
      </c>
      <c r="AN1805" s="2">
        <f t="shared" si="754"/>
        <v>6.6533599467731206E-4</v>
      </c>
      <c r="AP1805" t="s">
        <v>595</v>
      </c>
      <c r="AQ1805" t="s">
        <v>761</v>
      </c>
      <c r="AR1805">
        <v>3</v>
      </c>
      <c r="AT1805" s="93" t="s">
        <v>400</v>
      </c>
      <c r="AU1805" s="92" t="s">
        <v>126</v>
      </c>
      <c r="AV1805" s="83" t="str">
        <f t="shared" si="755"/>
        <v>31169</v>
      </c>
      <c r="AX1805" s="7" t="s">
        <v>3753</v>
      </c>
    </row>
    <row r="1806" spans="1:50" hidden="1" outlineLevel="1">
      <c r="A1806" t="s">
        <v>672</v>
      </c>
      <c r="B1806" t="s">
        <v>761</v>
      </c>
      <c r="C1806" s="1">
        <f t="shared" si="744"/>
        <v>395</v>
      </c>
      <c r="D1806" s="7">
        <f>RANK(N1806,(N1806:P1806,Q1806:AE1806))</f>
        <v>2</v>
      </c>
      <c r="E1806" s="7">
        <f>RANK(O1806,(N1806:P1806,Q1806:AE1806))</f>
        <v>1</v>
      </c>
      <c r="F1806" s="7">
        <f>IF(P1806&gt;0,RANK(P1806,(N1806:P1806,Q1806:AE1806)),0)</f>
        <v>3</v>
      </c>
      <c r="G1806" s="1">
        <f t="shared" si="745"/>
        <v>274</v>
      </c>
      <c r="H1806" s="2">
        <f t="shared" si="746"/>
        <v>0.6936708860759494</v>
      </c>
      <c r="I1806" s="2"/>
      <c r="J1806" s="2">
        <f t="shared" si="747"/>
        <v>0.13924050632911392</v>
      </c>
      <c r="K1806" s="2">
        <f t="shared" si="748"/>
        <v>0.83291139240506329</v>
      </c>
      <c r="L1806" s="2">
        <f t="shared" si="749"/>
        <v>2.2784810126582278E-2</v>
      </c>
      <c r="M1806" s="2">
        <f t="shared" si="750"/>
        <v>5.0632911392405437E-3</v>
      </c>
      <c r="N1806" s="1">
        <v>55</v>
      </c>
      <c r="O1806" s="1">
        <v>329</v>
      </c>
      <c r="P1806" s="1">
        <v>9</v>
      </c>
      <c r="Q1806" s="1">
        <v>2</v>
      </c>
      <c r="R1806" s="1">
        <v>0</v>
      </c>
      <c r="S1806" s="1">
        <v>0</v>
      </c>
      <c r="T1806" s="1">
        <v>0</v>
      </c>
      <c r="AG1806" s="7">
        <f>IF(Q1806&gt;0,RANK(Q1806,(N1806:P1806,Q1806:AE1806)),0)</f>
        <v>4</v>
      </c>
      <c r="AH1806" s="7">
        <f>IF(R1806&gt;0,RANK(R1806,(N1806:P1806,Q1806:AE1806)),0)</f>
        <v>0</v>
      </c>
      <c r="AI1806" s="7">
        <f>IF(T1806&gt;0,RANK(T1806,(N1806:P1806,Q1806:AE1806)),0)</f>
        <v>0</v>
      </c>
      <c r="AJ1806" s="7">
        <f>IF(S1806&gt;0,RANK(S1806,(N1806:P1806,Q1806:AE1806)),0)</f>
        <v>0</v>
      </c>
      <c r="AK1806" s="2">
        <f t="shared" si="751"/>
        <v>5.0632911392405064E-3</v>
      </c>
      <c r="AL1806" s="2">
        <f t="shared" si="752"/>
        <v>0</v>
      </c>
      <c r="AM1806" s="2">
        <f t="shared" si="753"/>
        <v>0</v>
      </c>
      <c r="AN1806" s="2">
        <f t="shared" si="754"/>
        <v>0</v>
      </c>
      <c r="AP1806" t="s">
        <v>672</v>
      </c>
      <c r="AQ1806" t="s">
        <v>761</v>
      </c>
      <c r="AR1806">
        <v>3</v>
      </c>
      <c r="AT1806" s="93" t="s">
        <v>400</v>
      </c>
      <c r="AU1806" s="92" t="s">
        <v>127</v>
      </c>
      <c r="AV1806" s="83" t="str">
        <f t="shared" si="755"/>
        <v>31171</v>
      </c>
      <c r="AX1806" s="7" t="s">
        <v>3753</v>
      </c>
    </row>
    <row r="1807" spans="1:50" hidden="1" outlineLevel="1">
      <c r="A1807" t="s">
        <v>1846</v>
      </c>
      <c r="B1807" t="s">
        <v>761</v>
      </c>
      <c r="C1807" s="1">
        <f t="shared" si="744"/>
        <v>2082</v>
      </c>
      <c r="D1807" s="7">
        <f>RANK(N1807,(N1807:P1807,Q1807:AE1807))</f>
        <v>2</v>
      </c>
      <c r="E1807" s="7">
        <f>RANK(O1807,(N1807:P1807,Q1807:AE1807))</f>
        <v>1</v>
      </c>
      <c r="F1807" s="7">
        <f>IF(P1807&gt;0,RANK(P1807,(N1807:P1807,Q1807:AE1807)),0)</f>
        <v>3</v>
      </c>
      <c r="G1807" s="1">
        <f t="shared" si="745"/>
        <v>116</v>
      </c>
      <c r="H1807" s="2">
        <f t="shared" si="746"/>
        <v>5.5715658021133527E-2</v>
      </c>
      <c r="I1807" s="2"/>
      <c r="J1807" s="2">
        <f t="shared" si="747"/>
        <v>0.44380403458213258</v>
      </c>
      <c r="K1807" s="2">
        <f t="shared" si="748"/>
        <v>0.49951969260326606</v>
      </c>
      <c r="L1807" s="2">
        <f t="shared" si="749"/>
        <v>2.6897214217098942E-2</v>
      </c>
      <c r="M1807" s="2">
        <f t="shared" si="750"/>
        <v>2.9779058597502416E-2</v>
      </c>
      <c r="N1807" s="1">
        <v>924</v>
      </c>
      <c r="O1807" s="1">
        <v>1040</v>
      </c>
      <c r="P1807" s="1">
        <v>56</v>
      </c>
      <c r="Q1807" s="1">
        <v>51</v>
      </c>
      <c r="R1807" s="1">
        <v>5</v>
      </c>
      <c r="S1807" s="1">
        <v>3</v>
      </c>
      <c r="T1807" s="1">
        <v>3</v>
      </c>
      <c r="AG1807" s="7">
        <f>IF(Q1807&gt;0,RANK(Q1807,(N1807:P1807,Q1807:AE1807)),0)</f>
        <v>4</v>
      </c>
      <c r="AH1807" s="7">
        <f>IF(R1807&gt;0,RANK(R1807,(N1807:P1807,Q1807:AE1807)),0)</f>
        <v>5</v>
      </c>
      <c r="AI1807" s="7">
        <f>IF(T1807&gt;0,RANK(T1807,(N1807:P1807,Q1807:AE1807)),0)</f>
        <v>6</v>
      </c>
      <c r="AJ1807" s="7">
        <f>IF(S1807&gt;0,RANK(S1807,(N1807:P1807,Q1807:AE1807)),0)</f>
        <v>6</v>
      </c>
      <c r="AK1807" s="2">
        <f t="shared" si="751"/>
        <v>2.4495677233429394E-2</v>
      </c>
      <c r="AL1807" s="2">
        <f t="shared" si="752"/>
        <v>2.4015369836695487E-3</v>
      </c>
      <c r="AM1807" s="2">
        <f t="shared" si="753"/>
        <v>1.440922190201729E-3</v>
      </c>
      <c r="AN1807" s="2">
        <f t="shared" si="754"/>
        <v>1.440922190201729E-3</v>
      </c>
      <c r="AP1807" t="s">
        <v>1846</v>
      </c>
      <c r="AQ1807" t="s">
        <v>761</v>
      </c>
      <c r="AR1807">
        <v>1</v>
      </c>
      <c r="AT1807" s="93" t="s">
        <v>400</v>
      </c>
      <c r="AU1807" s="92" t="s">
        <v>128</v>
      </c>
      <c r="AV1807" s="83" t="str">
        <f t="shared" si="755"/>
        <v>31173</v>
      </c>
      <c r="AX1807" s="7" t="s">
        <v>3753</v>
      </c>
    </row>
    <row r="1808" spans="1:50" hidden="1" outlineLevel="1">
      <c r="A1808" t="s">
        <v>1481</v>
      </c>
      <c r="B1808" t="s">
        <v>761</v>
      </c>
      <c r="C1808" s="1">
        <f t="shared" si="744"/>
        <v>2263</v>
      </c>
      <c r="D1808" s="7">
        <f>RANK(N1808,(N1808:P1808,Q1808:AE1808))</f>
        <v>2</v>
      </c>
      <c r="E1808" s="7">
        <f>RANK(O1808,(N1808:P1808,Q1808:AE1808))</f>
        <v>1</v>
      </c>
      <c r="F1808" s="7">
        <f>IF(P1808&gt;0,RANK(P1808,(N1808:P1808,Q1808:AE1808)),0)</f>
        <v>3</v>
      </c>
      <c r="G1808" s="1">
        <f t="shared" si="745"/>
        <v>1027</v>
      </c>
      <c r="H1808" s="2">
        <f t="shared" si="746"/>
        <v>0.4538223596995139</v>
      </c>
      <c r="I1808" s="2"/>
      <c r="J1808" s="2">
        <f t="shared" si="747"/>
        <v>0.25762262483429077</v>
      </c>
      <c r="K1808" s="2">
        <f t="shared" si="748"/>
        <v>0.71144498453380467</v>
      </c>
      <c r="L1808" s="2">
        <f t="shared" si="749"/>
        <v>1.9885108263367212E-2</v>
      </c>
      <c r="M1808" s="2">
        <f t="shared" si="750"/>
        <v>1.1047282368537348E-2</v>
      </c>
      <c r="N1808" s="1">
        <v>583</v>
      </c>
      <c r="O1808" s="1">
        <v>1610</v>
      </c>
      <c r="P1808" s="1">
        <v>45</v>
      </c>
      <c r="Q1808" s="1">
        <v>18</v>
      </c>
      <c r="R1808" s="1">
        <v>4</v>
      </c>
      <c r="S1808" s="1">
        <v>2</v>
      </c>
      <c r="T1808" s="1">
        <v>1</v>
      </c>
      <c r="AG1808" s="7">
        <f>IF(Q1808&gt;0,RANK(Q1808,(N1808:P1808,Q1808:AE1808)),0)</f>
        <v>4</v>
      </c>
      <c r="AH1808" s="7">
        <f>IF(R1808&gt;0,RANK(R1808,(N1808:P1808,Q1808:AE1808)),0)</f>
        <v>5</v>
      </c>
      <c r="AI1808" s="7">
        <f>IF(T1808&gt;0,RANK(T1808,(N1808:P1808,Q1808:AE1808)),0)</f>
        <v>7</v>
      </c>
      <c r="AJ1808" s="7">
        <f>IF(S1808&gt;0,RANK(S1808,(N1808:P1808,Q1808:AE1808)),0)</f>
        <v>6</v>
      </c>
      <c r="AK1808" s="2">
        <f t="shared" si="751"/>
        <v>7.9540433053468841E-3</v>
      </c>
      <c r="AL1808" s="2">
        <f t="shared" si="752"/>
        <v>1.7675651789659744E-3</v>
      </c>
      <c r="AM1808" s="2">
        <f t="shared" si="753"/>
        <v>4.4189129474149361E-4</v>
      </c>
      <c r="AN1808" s="2">
        <f t="shared" si="754"/>
        <v>8.8378258948298722E-4</v>
      </c>
      <c r="AP1808" t="s">
        <v>1481</v>
      </c>
      <c r="AQ1808" t="s">
        <v>761</v>
      </c>
      <c r="AR1808">
        <v>3</v>
      </c>
      <c r="AT1808" s="93" t="s">
        <v>400</v>
      </c>
      <c r="AU1808" s="92" t="s">
        <v>129</v>
      </c>
      <c r="AV1808" s="83" t="str">
        <f t="shared" si="755"/>
        <v>31175</v>
      </c>
      <c r="AX1808" s="7" t="s">
        <v>3753</v>
      </c>
    </row>
    <row r="1809" spans="1:50" hidden="1" outlineLevel="1">
      <c r="A1809" t="s">
        <v>1982</v>
      </c>
      <c r="B1809" t="s">
        <v>761</v>
      </c>
      <c r="C1809" s="1">
        <f t="shared" si="744"/>
        <v>8626</v>
      </c>
      <c r="D1809" s="7">
        <f>RANK(N1809,(N1809:P1809,Q1809:AE1809))</f>
        <v>2</v>
      </c>
      <c r="E1809" s="7">
        <f>RANK(O1809,(N1809:P1809,Q1809:AE1809))</f>
        <v>1</v>
      </c>
      <c r="F1809" s="7">
        <f>IF(P1809&gt;0,RANK(P1809,(N1809:P1809,Q1809:AE1809)),0)</f>
        <v>3</v>
      </c>
      <c r="G1809" s="1">
        <f t="shared" si="745"/>
        <v>3208</v>
      </c>
      <c r="H1809" s="2">
        <f t="shared" si="746"/>
        <v>0.37189891027127292</v>
      </c>
      <c r="I1809" s="2"/>
      <c r="J1809" s="2">
        <f t="shared" si="747"/>
        <v>0.29561789937398564</v>
      </c>
      <c r="K1809" s="2">
        <f t="shared" si="748"/>
        <v>0.6675168096452585</v>
      </c>
      <c r="L1809" s="2">
        <f t="shared" si="749"/>
        <v>2.7127289589612798E-2</v>
      </c>
      <c r="M1809" s="2">
        <f t="shared" si="750"/>
        <v>9.738001391143062E-3</v>
      </c>
      <c r="N1809" s="1">
        <v>2550</v>
      </c>
      <c r="O1809" s="1">
        <v>5758</v>
      </c>
      <c r="P1809" s="1">
        <v>234</v>
      </c>
      <c r="Q1809" s="1">
        <v>30</v>
      </c>
      <c r="R1809" s="1">
        <v>41</v>
      </c>
      <c r="S1809" s="1">
        <v>5</v>
      </c>
      <c r="T1809" s="1">
        <v>8</v>
      </c>
      <c r="AG1809" s="7">
        <f>IF(Q1809&gt;0,RANK(Q1809,(N1809:P1809,Q1809:AE1809)),0)</f>
        <v>5</v>
      </c>
      <c r="AH1809" s="7">
        <f>IF(R1809&gt;0,RANK(R1809,(N1809:P1809,Q1809:AE1809)),0)</f>
        <v>4</v>
      </c>
      <c r="AI1809" s="7">
        <f>IF(T1809&gt;0,RANK(T1809,(N1809:P1809,Q1809:AE1809)),0)</f>
        <v>6</v>
      </c>
      <c r="AJ1809" s="7">
        <f>IF(S1809&gt;0,RANK(S1809,(N1809:P1809,Q1809:AE1809)),0)</f>
        <v>7</v>
      </c>
      <c r="AK1809" s="2">
        <f t="shared" si="751"/>
        <v>3.4778576396939484E-3</v>
      </c>
      <c r="AL1809" s="2">
        <f t="shared" si="752"/>
        <v>4.7530721075817297E-3</v>
      </c>
      <c r="AM1809" s="2">
        <f t="shared" si="753"/>
        <v>9.2742870391838625E-4</v>
      </c>
      <c r="AN1809" s="2">
        <f t="shared" si="754"/>
        <v>5.7964293994899148E-4</v>
      </c>
      <c r="AP1809" t="s">
        <v>1982</v>
      </c>
      <c r="AQ1809" t="s">
        <v>761</v>
      </c>
      <c r="AR1809">
        <v>1</v>
      </c>
      <c r="AT1809" s="93" t="s">
        <v>400</v>
      </c>
      <c r="AU1809" s="92" t="s">
        <v>196</v>
      </c>
      <c r="AV1809" s="83" t="str">
        <f t="shared" si="755"/>
        <v>31177</v>
      </c>
      <c r="AX1809" s="7" t="s">
        <v>3753</v>
      </c>
    </row>
    <row r="1810" spans="1:50" hidden="1" outlineLevel="1">
      <c r="A1810" t="s">
        <v>1700</v>
      </c>
      <c r="B1810" t="s">
        <v>761</v>
      </c>
      <c r="C1810" s="1">
        <f t="shared" si="744"/>
        <v>3940</v>
      </c>
      <c r="D1810" s="7">
        <f>RANK(N1810,(N1810:P1810,Q1810:AE1810))</f>
        <v>2</v>
      </c>
      <c r="E1810" s="7">
        <f>RANK(O1810,(N1810:P1810,Q1810:AE1810))</f>
        <v>1</v>
      </c>
      <c r="F1810" s="7">
        <f>IF(P1810&gt;0,RANK(P1810,(N1810:P1810,Q1810:AE1810)),0)</f>
        <v>3</v>
      </c>
      <c r="G1810" s="1">
        <f t="shared" si="745"/>
        <v>1773</v>
      </c>
      <c r="H1810" s="2">
        <f t="shared" si="746"/>
        <v>0.45</v>
      </c>
      <c r="I1810" s="2"/>
      <c r="J1810" s="2">
        <f t="shared" si="747"/>
        <v>0.25406091370558376</v>
      </c>
      <c r="K1810" s="2">
        <f t="shared" si="748"/>
        <v>0.70406091370558377</v>
      </c>
      <c r="L1810" s="2">
        <f t="shared" si="749"/>
        <v>3.0203045685279189E-2</v>
      </c>
      <c r="M1810" s="2">
        <f t="shared" si="750"/>
        <v>1.167512690355323E-2</v>
      </c>
      <c r="N1810" s="1">
        <v>1001</v>
      </c>
      <c r="O1810" s="1">
        <v>2774</v>
      </c>
      <c r="P1810" s="1">
        <v>119</v>
      </c>
      <c r="Q1810" s="1">
        <v>33</v>
      </c>
      <c r="R1810" s="1">
        <v>6</v>
      </c>
      <c r="S1810" s="1">
        <v>3</v>
      </c>
      <c r="T1810" s="1">
        <v>4</v>
      </c>
      <c r="AG1810" s="7">
        <f>IF(Q1810&gt;0,RANK(Q1810,(N1810:P1810,Q1810:AE1810)),0)</f>
        <v>4</v>
      </c>
      <c r="AH1810" s="7">
        <f>IF(R1810&gt;0,RANK(R1810,(N1810:P1810,Q1810:AE1810)),0)</f>
        <v>5</v>
      </c>
      <c r="AI1810" s="7">
        <f>IF(T1810&gt;0,RANK(T1810,(N1810:P1810,Q1810:AE1810)),0)</f>
        <v>6</v>
      </c>
      <c r="AJ1810" s="7">
        <f>IF(S1810&gt;0,RANK(S1810,(N1810:P1810,Q1810:AE1810)),0)</f>
        <v>7</v>
      </c>
      <c r="AK1810" s="2">
        <f t="shared" si="751"/>
        <v>8.3756345177664979E-3</v>
      </c>
      <c r="AL1810" s="2">
        <f t="shared" si="752"/>
        <v>1.5228426395939086E-3</v>
      </c>
      <c r="AM1810" s="2">
        <f t="shared" si="753"/>
        <v>1.0152284263959391E-3</v>
      </c>
      <c r="AN1810" s="2">
        <f t="shared" si="754"/>
        <v>7.614213197969543E-4</v>
      </c>
      <c r="AP1810" t="s">
        <v>1700</v>
      </c>
      <c r="AQ1810" t="s">
        <v>761</v>
      </c>
      <c r="AR1810">
        <v>1</v>
      </c>
      <c r="AT1810" s="93" t="s">
        <v>400</v>
      </c>
      <c r="AU1810" s="92" t="s">
        <v>206</v>
      </c>
      <c r="AV1810" s="83" t="str">
        <f t="shared" si="755"/>
        <v>31179</v>
      </c>
      <c r="AX1810" s="7" t="s">
        <v>3753</v>
      </c>
    </row>
    <row r="1811" spans="1:50" hidden="1" outlineLevel="1">
      <c r="A1811" t="s">
        <v>1552</v>
      </c>
      <c r="B1811" t="s">
        <v>761</v>
      </c>
      <c r="C1811" s="1">
        <f t="shared" si="744"/>
        <v>1945</v>
      </c>
      <c r="D1811" s="7">
        <f>RANK(N1811,(N1811:P1811,Q1811:AE1811))</f>
        <v>2</v>
      </c>
      <c r="E1811" s="7">
        <f>RANK(O1811,(N1811:P1811,Q1811:AE1811))</f>
        <v>1</v>
      </c>
      <c r="F1811" s="7">
        <f>IF(P1811&gt;0,RANK(P1811,(N1811:P1811,Q1811:AE1811)),0)</f>
        <v>3</v>
      </c>
      <c r="G1811" s="1">
        <f t="shared" si="745"/>
        <v>718</v>
      </c>
      <c r="H1811" s="2">
        <f t="shared" si="746"/>
        <v>0.36915167095115681</v>
      </c>
      <c r="I1811" s="2"/>
      <c r="J1811" s="2">
        <f t="shared" si="747"/>
        <v>0.30025706940874036</v>
      </c>
      <c r="K1811" s="2">
        <f t="shared" si="748"/>
        <v>0.66940874035989717</v>
      </c>
      <c r="L1811" s="2">
        <f t="shared" si="749"/>
        <v>2.4678663239074552E-2</v>
      </c>
      <c r="M1811" s="2">
        <f t="shared" si="750"/>
        <v>5.6555269922879715E-3</v>
      </c>
      <c r="N1811" s="1">
        <v>584</v>
      </c>
      <c r="O1811" s="1">
        <v>1302</v>
      </c>
      <c r="P1811" s="1">
        <v>48</v>
      </c>
      <c r="Q1811" s="1">
        <v>9</v>
      </c>
      <c r="R1811" s="1">
        <v>1</v>
      </c>
      <c r="S1811" s="1">
        <v>1</v>
      </c>
      <c r="T1811" s="1">
        <v>0</v>
      </c>
      <c r="AG1811" s="7">
        <f>IF(Q1811&gt;0,RANK(Q1811,(N1811:P1811,Q1811:AE1811)),0)</f>
        <v>4</v>
      </c>
      <c r="AH1811" s="7">
        <f>IF(R1811&gt;0,RANK(R1811,(N1811:P1811,Q1811:AE1811)),0)</f>
        <v>5</v>
      </c>
      <c r="AI1811" s="7">
        <f>IF(T1811&gt;0,RANK(T1811,(N1811:P1811,Q1811:AE1811)),0)</f>
        <v>0</v>
      </c>
      <c r="AJ1811" s="7">
        <f>IF(S1811&gt;0,RANK(S1811,(N1811:P1811,Q1811:AE1811)),0)</f>
        <v>5</v>
      </c>
      <c r="AK1811" s="2">
        <f t="shared" si="751"/>
        <v>4.6272493573264782E-3</v>
      </c>
      <c r="AL1811" s="2">
        <f t="shared" si="752"/>
        <v>5.1413881748071976E-4</v>
      </c>
      <c r="AM1811" s="2">
        <f t="shared" si="753"/>
        <v>0</v>
      </c>
      <c r="AN1811" s="2">
        <f t="shared" si="754"/>
        <v>5.1413881748071976E-4</v>
      </c>
      <c r="AP1811" t="s">
        <v>1552</v>
      </c>
      <c r="AQ1811" t="s">
        <v>761</v>
      </c>
      <c r="AR1811">
        <v>3</v>
      </c>
      <c r="AT1811" s="93" t="s">
        <v>400</v>
      </c>
      <c r="AU1811" s="92" t="s">
        <v>207</v>
      </c>
      <c r="AV1811" s="83" t="str">
        <f t="shared" si="755"/>
        <v>31181</v>
      </c>
      <c r="AX1811" s="7" t="s">
        <v>3753</v>
      </c>
    </row>
    <row r="1812" spans="1:50" hidden="1" outlineLevel="1">
      <c r="A1812" t="s">
        <v>1553</v>
      </c>
      <c r="B1812" t="s">
        <v>761</v>
      </c>
      <c r="C1812" s="1">
        <f t="shared" si="744"/>
        <v>453</v>
      </c>
      <c r="D1812" s="7">
        <f>RANK(N1812,(N1812:P1812,Q1812:AE1812))</f>
        <v>2</v>
      </c>
      <c r="E1812" s="7">
        <f>RANK(O1812,(N1812:P1812,Q1812:AE1812))</f>
        <v>1</v>
      </c>
      <c r="F1812" s="7">
        <f>IF(P1812&gt;0,RANK(P1812,(N1812:P1812,Q1812:AE1812)),0)</f>
        <v>3</v>
      </c>
      <c r="G1812" s="1">
        <f t="shared" si="745"/>
        <v>266</v>
      </c>
      <c r="H1812" s="2">
        <f t="shared" si="746"/>
        <v>0.58719646799116998</v>
      </c>
      <c r="I1812" s="2"/>
      <c r="J1812" s="2">
        <f t="shared" si="747"/>
        <v>0.18763796909492272</v>
      </c>
      <c r="K1812" s="2">
        <f t="shared" si="748"/>
        <v>0.77483443708609268</v>
      </c>
      <c r="L1812" s="2">
        <f t="shared" si="749"/>
        <v>2.4282560706401765E-2</v>
      </c>
      <c r="M1812" s="2">
        <f t="shared" si="750"/>
        <v>1.3245033112582863E-2</v>
      </c>
      <c r="N1812" s="1">
        <v>85</v>
      </c>
      <c r="O1812" s="1">
        <v>351</v>
      </c>
      <c r="P1812" s="1">
        <v>11</v>
      </c>
      <c r="Q1812" s="1">
        <v>4</v>
      </c>
      <c r="R1812" s="1">
        <v>2</v>
      </c>
      <c r="S1812" s="1">
        <v>0</v>
      </c>
      <c r="T1812" s="1">
        <v>0</v>
      </c>
      <c r="AG1812" s="7">
        <f>IF(Q1812&gt;0,RANK(Q1812,(N1812:P1812,Q1812:AE1812)),0)</f>
        <v>4</v>
      </c>
      <c r="AH1812" s="7">
        <f>IF(R1812&gt;0,RANK(R1812,(N1812:P1812,Q1812:AE1812)),0)</f>
        <v>5</v>
      </c>
      <c r="AI1812" s="7">
        <f>IF(T1812&gt;0,RANK(T1812,(N1812:P1812,Q1812:AE1812)),0)</f>
        <v>0</v>
      </c>
      <c r="AJ1812" s="7">
        <f>IF(S1812&gt;0,RANK(S1812,(N1812:P1812,Q1812:AE1812)),0)</f>
        <v>0</v>
      </c>
      <c r="AK1812" s="2">
        <f t="shared" si="751"/>
        <v>8.8300220750551876E-3</v>
      </c>
      <c r="AL1812" s="2">
        <f t="shared" si="752"/>
        <v>4.4150110375275938E-3</v>
      </c>
      <c r="AM1812" s="2">
        <f t="shared" si="753"/>
        <v>0</v>
      </c>
      <c r="AN1812" s="2">
        <f t="shared" si="754"/>
        <v>0</v>
      </c>
      <c r="AP1812" t="s">
        <v>1553</v>
      </c>
      <c r="AQ1812" t="s">
        <v>761</v>
      </c>
      <c r="AR1812">
        <v>3</v>
      </c>
      <c r="AT1812" s="93" t="s">
        <v>400</v>
      </c>
      <c r="AU1812" s="92" t="s">
        <v>208</v>
      </c>
      <c r="AV1812" s="83" t="str">
        <f t="shared" si="755"/>
        <v>31183</v>
      </c>
      <c r="AX1812" s="7" t="s">
        <v>3753</v>
      </c>
    </row>
    <row r="1813" spans="1:50" hidden="1" outlineLevel="1">
      <c r="A1813" t="s">
        <v>1896</v>
      </c>
      <c r="B1813" t="s">
        <v>761</v>
      </c>
      <c r="C1813" s="1">
        <f t="shared" si="744"/>
        <v>6460</v>
      </c>
      <c r="D1813" s="7">
        <f>RANK(N1813,(N1813:P1813,Q1813:AE1813))</f>
        <v>2</v>
      </c>
      <c r="E1813" s="7">
        <f>RANK(O1813,(N1813:P1813,Q1813:AE1813))</f>
        <v>1</v>
      </c>
      <c r="F1813" s="7">
        <f>IF(P1813&gt;0,RANK(P1813,(N1813:P1813,Q1813:AE1813)),0)</f>
        <v>3</v>
      </c>
      <c r="G1813" s="1">
        <f t="shared" si="745"/>
        <v>3409</v>
      </c>
      <c r="H1813" s="2">
        <f t="shared" si="746"/>
        <v>0.52770897832817343</v>
      </c>
      <c r="I1813" s="2"/>
      <c r="J1813" s="2">
        <f t="shared" si="747"/>
        <v>0.21780185758513931</v>
      </c>
      <c r="K1813" s="2">
        <f t="shared" si="748"/>
        <v>0.74551083591331269</v>
      </c>
      <c r="L1813" s="2">
        <f t="shared" si="749"/>
        <v>2.4922600619195046E-2</v>
      </c>
      <c r="M1813" s="2">
        <f t="shared" si="750"/>
        <v>1.176470588235301E-2</v>
      </c>
      <c r="N1813" s="1">
        <v>1407</v>
      </c>
      <c r="O1813" s="1">
        <v>4816</v>
      </c>
      <c r="P1813" s="1">
        <v>161</v>
      </c>
      <c r="Q1813" s="1">
        <v>59</v>
      </c>
      <c r="R1813" s="1">
        <v>8</v>
      </c>
      <c r="S1813" s="1">
        <v>6</v>
      </c>
      <c r="T1813" s="1">
        <v>3</v>
      </c>
      <c r="AG1813" s="7">
        <f>IF(Q1813&gt;0,RANK(Q1813,(N1813:P1813,Q1813:AE1813)),0)</f>
        <v>4</v>
      </c>
      <c r="AH1813" s="7">
        <f>IF(R1813&gt;0,RANK(R1813,(N1813:P1813,Q1813:AE1813)),0)</f>
        <v>5</v>
      </c>
      <c r="AI1813" s="7">
        <f>IF(T1813&gt;0,RANK(T1813,(N1813:P1813,Q1813:AE1813)),0)</f>
        <v>7</v>
      </c>
      <c r="AJ1813" s="7">
        <f>IF(S1813&gt;0,RANK(S1813,(N1813:P1813,Q1813:AE1813)),0)</f>
        <v>6</v>
      </c>
      <c r="AK1813" s="2">
        <f t="shared" si="751"/>
        <v>9.1331269349845205E-3</v>
      </c>
      <c r="AL1813" s="2">
        <f t="shared" si="752"/>
        <v>1.238390092879257E-3</v>
      </c>
      <c r="AM1813" s="2">
        <f t="shared" si="753"/>
        <v>4.6439628482972134E-4</v>
      </c>
      <c r="AN1813" s="2">
        <f t="shared" si="754"/>
        <v>9.2879256965944267E-4</v>
      </c>
      <c r="AP1813" t="s">
        <v>1896</v>
      </c>
      <c r="AQ1813" t="s">
        <v>761</v>
      </c>
      <c r="AR1813">
        <v>1</v>
      </c>
      <c r="AT1813" s="93" t="s">
        <v>400</v>
      </c>
      <c r="AU1813" s="92" t="s">
        <v>209</v>
      </c>
      <c r="AV1813" s="83" t="str">
        <f t="shared" si="755"/>
        <v>31185</v>
      </c>
      <c r="AX1813" s="7" t="s">
        <v>3753</v>
      </c>
    </row>
    <row r="1814" spans="1:50" collapsed="1">
      <c r="A1814" t="s">
        <v>760</v>
      </c>
      <c r="B1814" t="s">
        <v>1985</v>
      </c>
      <c r="C1814" s="1">
        <f t="shared" si="744"/>
        <v>697019</v>
      </c>
      <c r="D1814" s="7">
        <f>RANK(N1814,(N1814:P1814,Q1814:AE1814))</f>
        <v>2</v>
      </c>
      <c r="E1814" s="7">
        <f>RANK(O1814,(N1814:P1814,Q1814:AE1814))</f>
        <v>1</v>
      </c>
      <c r="F1814" s="7">
        <f>IF(P1814&gt;0,RANK(P1814,(N1814:P1814,Q1814:AE1814)),0)</f>
        <v>3</v>
      </c>
      <c r="G1814" s="1">
        <f t="shared" si="745"/>
        <v>202082</v>
      </c>
      <c r="H1814" s="2">
        <f t="shared" si="746"/>
        <v>0.28992323021323668</v>
      </c>
      <c r="I1814" s="2"/>
      <c r="J1814" s="2">
        <f t="shared" si="747"/>
        <v>0.33253039013283714</v>
      </c>
      <c r="K1814" s="2">
        <f t="shared" si="748"/>
        <v>0.62245362034607377</v>
      </c>
      <c r="L1814" s="2">
        <f t="shared" si="749"/>
        <v>3.5207074699541908E-2</v>
      </c>
      <c r="M1814" s="2">
        <f t="shared" si="750"/>
        <v>9.8089148215471864E-3</v>
      </c>
      <c r="N1814" s="1">
        <f t="shared" ref="N1814:T1814" si="756">SUM(N1721:N1813)</f>
        <v>231780</v>
      </c>
      <c r="O1814" s="1">
        <f t="shared" si="756"/>
        <v>433862</v>
      </c>
      <c r="P1814" s="1">
        <f t="shared" si="756"/>
        <v>24540</v>
      </c>
      <c r="Q1814" s="1">
        <f t="shared" si="756"/>
        <v>3646</v>
      </c>
      <c r="R1814" s="1">
        <f t="shared" si="756"/>
        <v>2245</v>
      </c>
      <c r="S1814" s="1">
        <f>SUM(S1721:S1813)</f>
        <v>468</v>
      </c>
      <c r="T1814" s="1">
        <f t="shared" si="756"/>
        <v>478</v>
      </c>
      <c r="AG1814" s="7">
        <f>IF(Q1814&gt;0,RANK(Q1814,(N1814:P1814,Q1814:AE1814)),0)</f>
        <v>4</v>
      </c>
      <c r="AH1814" s="7">
        <f>IF(R1814&gt;0,RANK(R1814,(N1814:P1814,Q1814:AE1814)),0)</f>
        <v>5</v>
      </c>
      <c r="AI1814" s="7">
        <f>IF(T1814&gt;0,RANK(T1814,(N1814:P1814,Q1814:AE1814)),0)</f>
        <v>6</v>
      </c>
      <c r="AJ1814" s="7">
        <f>IF(S1814&gt;0,RANK(S1814,(N1814:P1814,Q1814:AE1814)),0)</f>
        <v>7</v>
      </c>
      <c r="AK1814" s="2">
        <f t="shared" si="751"/>
        <v>5.2308473657102601E-3</v>
      </c>
      <c r="AL1814" s="2">
        <f t="shared" si="752"/>
        <v>3.2208591157486381E-3</v>
      </c>
      <c r="AM1814" s="2">
        <f t="shared" si="753"/>
        <v>6.8577757564714881E-4</v>
      </c>
      <c r="AN1814" s="2">
        <f t="shared" si="754"/>
        <v>6.7143076444114145E-4</v>
      </c>
      <c r="AP1814" t="s">
        <v>760</v>
      </c>
      <c r="AQ1814" t="s">
        <v>1985</v>
      </c>
      <c r="AV1814" s="83" t="str">
        <f t="shared" si="755"/>
        <v/>
      </c>
      <c r="AX1814" s="7" t="s">
        <v>3288</v>
      </c>
    </row>
    <row r="1815" spans="1:50">
      <c r="C1815" s="1"/>
      <c r="E1815" s="7"/>
      <c r="F1815" s="7"/>
      <c r="I1815" s="2"/>
      <c r="AG1815" s="7"/>
      <c r="AH1815" s="7"/>
      <c r="AI1815" s="7"/>
      <c r="AJ1815" s="7"/>
    </row>
    <row r="1816" spans="1:50" hidden="1" outlineLevel="1">
      <c r="A1816" t="s">
        <v>2239</v>
      </c>
      <c r="B1816" t="s">
        <v>1236</v>
      </c>
      <c r="C1816" s="1">
        <f t="shared" ref="C1816:C1833" si="757">SUM(N1816:AE1816)</f>
        <v>19452</v>
      </c>
      <c r="D1816" s="7">
        <f>RANK(N1816,(N1816:P1816,Q1816:AE1816))</f>
        <v>2</v>
      </c>
      <c r="E1816" s="7">
        <f>RANK(O1816,(N1816:P1816,Q1816:AE1816))</f>
        <v>1</v>
      </c>
      <c r="F1816" s="7">
        <f>IF(P1816&gt;0,RANK(P1816,(N1816:P1816,Q1816:AE1816)),0)</f>
        <v>3</v>
      </c>
      <c r="G1816" s="1">
        <f t="shared" ref="G1816:G1833" si="758">IF(D1816=1,N1816,IF(E1816=1,O1816,P1816))-IF(D1816=2,N1816,IF(E1816=2,O1816,P1816))</f>
        <v>3730</v>
      </c>
      <c r="H1816" s="2">
        <f t="shared" ref="H1816:H1833" si="759">G1816/C1816</f>
        <v>0.19175406127904585</v>
      </c>
      <c r="I1816" s="2"/>
      <c r="J1816" s="2">
        <f t="shared" ref="J1816:J1833" si="760">IF($C1816=0,"-",N1816/$C1816)</f>
        <v>0.37805881143327164</v>
      </c>
      <c r="K1816" s="2">
        <f t="shared" ref="K1816:K1833" si="761">IF($C1816=0,"-",O1816/$C1816)</f>
        <v>0.56981287271231751</v>
      </c>
      <c r="L1816" s="2">
        <f t="shared" ref="L1816:L1833" si="762">IF($C1816=0,"-",P1816/$C1816)</f>
        <v>3.1102200287888133E-2</v>
      </c>
      <c r="M1816" s="2">
        <f t="shared" ref="M1816:M1833" si="763">IF(C1816=0,"-",(1-J1816-K1816-L1816))</f>
        <v>2.1026115566522667E-2</v>
      </c>
      <c r="N1816" s="1">
        <v>7354</v>
      </c>
      <c r="O1816" s="1">
        <v>11084</v>
      </c>
      <c r="P1816" s="1">
        <v>605</v>
      </c>
      <c r="Q1816" s="1">
        <v>135</v>
      </c>
      <c r="R1816" s="1">
        <v>101</v>
      </c>
      <c r="S1816" s="1">
        <v>24</v>
      </c>
      <c r="T1816" s="1">
        <v>12</v>
      </c>
      <c r="Z1816" s="1">
        <v>137</v>
      </c>
      <c r="AG1816" s="7">
        <f>IF(Q1816&gt;0,RANK(Q1816,(N1816:P1816,Q1816:AE1816)),0)</f>
        <v>5</v>
      </c>
      <c r="AH1816" s="7">
        <f>IF(R1816&gt;0,RANK(R1816,(N1816:P1816,Q1816:AE1816)),0)</f>
        <v>6</v>
      </c>
      <c r="AI1816" s="7">
        <f>IF(T1816&gt;0,RANK(T1816,(N1816:P1816,Q1816:AE1816)),0)</f>
        <v>8</v>
      </c>
      <c r="AJ1816" s="7">
        <f>IF(S1816&gt;0,RANK(S1816,(N1816:P1816,Q1816:AE1816)),0)</f>
        <v>7</v>
      </c>
      <c r="AK1816" s="2">
        <f t="shared" ref="AK1816:AK1833" si="764">IF($C1816=0,"-",Q1816/$C1816)</f>
        <v>6.9401603948180133E-3</v>
      </c>
      <c r="AL1816" s="2">
        <f t="shared" ref="AL1816:AL1833" si="765">IF($C1816=0,"-",R1816/$C1816)</f>
        <v>5.1922681472342178E-3</v>
      </c>
      <c r="AM1816" s="2">
        <f t="shared" ref="AM1816:AM1833" si="766">IF($C1816=0,"-",T1816/$C1816)</f>
        <v>6.1690314620604567E-4</v>
      </c>
      <c r="AN1816" s="2">
        <f t="shared" ref="AN1816:AN1833" si="767">IF($C1816=0,"-",S1816/$C1816)</f>
        <v>1.2338062924120913E-3</v>
      </c>
      <c r="AP1816" t="s">
        <v>2239</v>
      </c>
      <c r="AQ1816" t="s">
        <v>1236</v>
      </c>
      <c r="AR1816">
        <v>2</v>
      </c>
      <c r="AT1816" s="93" t="s">
        <v>401</v>
      </c>
      <c r="AU1816" s="92" t="s">
        <v>544</v>
      </c>
      <c r="AV1816" s="83" t="str">
        <f t="shared" ref="AV1816:AV1833" si="768">AT1816&amp;AU1816</f>
        <v>32510</v>
      </c>
    </row>
    <row r="1817" spans="1:50" hidden="1" outlineLevel="1">
      <c r="A1817" t="s">
        <v>1237</v>
      </c>
      <c r="B1817" t="s">
        <v>1236</v>
      </c>
      <c r="C1817" s="1">
        <f t="shared" si="757"/>
        <v>8823</v>
      </c>
      <c r="D1817" s="7">
        <f>RANK(N1817,(N1817:P1817,Q1817:AE1817))</f>
        <v>2</v>
      </c>
      <c r="E1817" s="7">
        <f>RANK(O1817,(N1817:P1817,Q1817:AE1817))</f>
        <v>1</v>
      </c>
      <c r="F1817" s="7">
        <f>IF(P1817&gt;0,RANK(P1817,(N1817:P1817,Q1817:AE1817)),0)</f>
        <v>3</v>
      </c>
      <c r="G1817" s="1">
        <f t="shared" si="758"/>
        <v>4046</v>
      </c>
      <c r="H1817" s="2">
        <f t="shared" si="759"/>
        <v>0.45857418111753373</v>
      </c>
      <c r="I1817" s="2"/>
      <c r="J1817" s="2">
        <f t="shared" si="760"/>
        <v>0.24832823302731497</v>
      </c>
      <c r="K1817" s="2">
        <f t="shared" si="761"/>
        <v>0.70690241414484867</v>
      </c>
      <c r="L1817" s="2">
        <f t="shared" si="762"/>
        <v>2.1421285277116626E-2</v>
      </c>
      <c r="M1817" s="2">
        <f t="shared" si="763"/>
        <v>2.3348067550719713E-2</v>
      </c>
      <c r="N1817" s="1">
        <v>2191</v>
      </c>
      <c r="O1817" s="1">
        <v>6237</v>
      </c>
      <c r="P1817" s="1">
        <v>189</v>
      </c>
      <c r="Q1817" s="1">
        <v>75</v>
      </c>
      <c r="R1817" s="1">
        <v>33</v>
      </c>
      <c r="S1817" s="1">
        <v>16</v>
      </c>
      <c r="T1817" s="1">
        <v>3</v>
      </c>
      <c r="Z1817" s="1">
        <v>79</v>
      </c>
      <c r="AG1817" s="7">
        <f>IF(Q1817&gt;0,RANK(Q1817,(N1817:P1817,Q1817:AE1817)),0)</f>
        <v>5</v>
      </c>
      <c r="AH1817" s="7">
        <f>IF(R1817&gt;0,RANK(R1817,(N1817:P1817,Q1817:AE1817)),0)</f>
        <v>6</v>
      </c>
      <c r="AI1817" s="7">
        <f>IF(T1817&gt;0,RANK(T1817,(N1817:P1817,Q1817:AE1817)),0)</f>
        <v>8</v>
      </c>
      <c r="AJ1817" s="7">
        <f>IF(S1817&gt;0,RANK(S1817,(N1817:P1817,Q1817:AE1817)),0)</f>
        <v>7</v>
      </c>
      <c r="AK1817" s="2">
        <f t="shared" si="764"/>
        <v>8.5005100306018364E-3</v>
      </c>
      <c r="AL1817" s="2">
        <f t="shared" si="765"/>
        <v>3.7402244134648079E-3</v>
      </c>
      <c r="AM1817" s="2">
        <f t="shared" si="766"/>
        <v>3.4002040122407346E-4</v>
      </c>
      <c r="AN1817" s="2">
        <f t="shared" si="767"/>
        <v>1.813442139861725E-3</v>
      </c>
      <c r="AP1817" t="s">
        <v>1237</v>
      </c>
      <c r="AQ1817" t="s">
        <v>1236</v>
      </c>
      <c r="AR1817">
        <v>2</v>
      </c>
      <c r="AT1817" s="93" t="s">
        <v>401</v>
      </c>
      <c r="AU1817" s="92" t="s">
        <v>1801</v>
      </c>
      <c r="AV1817" s="83" t="str">
        <f t="shared" si="768"/>
        <v>32001</v>
      </c>
      <c r="AX1817" s="7" t="s">
        <v>3753</v>
      </c>
    </row>
    <row r="1818" spans="1:50" hidden="1" outlineLevel="1">
      <c r="A1818" t="s">
        <v>1393</v>
      </c>
      <c r="B1818" t="s">
        <v>1236</v>
      </c>
      <c r="C1818" s="1">
        <f t="shared" si="757"/>
        <v>382198</v>
      </c>
      <c r="D1818" s="7">
        <f>RANK(N1818,(N1818:P1818,Q1818:AE1818))</f>
        <v>1</v>
      </c>
      <c r="E1818" s="7">
        <f>RANK(O1818,(N1818:P1818,Q1818:AE1818))</f>
        <v>2</v>
      </c>
      <c r="F1818" s="7">
        <f>IF(P1818&gt;0,RANK(P1818,(N1818:P1818,Q1818:AE1818)),0)</f>
        <v>3</v>
      </c>
      <c r="G1818" s="1">
        <f t="shared" si="758"/>
        <v>25168</v>
      </c>
      <c r="H1818" s="2">
        <f t="shared" si="759"/>
        <v>6.585068472362493E-2</v>
      </c>
      <c r="I1818" s="2"/>
      <c r="J1818" s="2">
        <f t="shared" si="760"/>
        <v>0.51308484084165795</v>
      </c>
      <c r="K1818" s="2">
        <f t="shared" si="761"/>
        <v>0.44723415611803308</v>
      </c>
      <c r="L1818" s="2">
        <f t="shared" si="762"/>
        <v>2.0779805231843182E-2</v>
      </c>
      <c r="M1818" s="2">
        <f t="shared" si="763"/>
        <v>1.8901197808465789E-2</v>
      </c>
      <c r="N1818" s="1">
        <v>196100</v>
      </c>
      <c r="O1818" s="1">
        <v>170932</v>
      </c>
      <c r="P1818" s="1">
        <v>7942</v>
      </c>
      <c r="Q1818" s="1">
        <v>3045</v>
      </c>
      <c r="R1818" s="1">
        <v>1962</v>
      </c>
      <c r="S1818" s="1">
        <v>353</v>
      </c>
      <c r="T1818" s="1">
        <v>252</v>
      </c>
      <c r="Z1818" s="1">
        <v>1612</v>
      </c>
      <c r="AG1818" s="7">
        <f>IF(Q1818&gt;0,RANK(Q1818,(N1818:P1818,Q1818:AE1818)),0)</f>
        <v>4</v>
      </c>
      <c r="AH1818" s="7">
        <f>IF(R1818&gt;0,RANK(R1818,(N1818:P1818,Q1818:AE1818)),0)</f>
        <v>5</v>
      </c>
      <c r="AI1818" s="7">
        <f>IF(T1818&gt;0,RANK(T1818,(N1818:P1818,Q1818:AE1818)),0)</f>
        <v>8</v>
      </c>
      <c r="AJ1818" s="7">
        <f>IF(S1818&gt;0,RANK(S1818,(N1818:P1818,Q1818:AE1818)),0)</f>
        <v>7</v>
      </c>
      <c r="AK1818" s="2">
        <f t="shared" si="764"/>
        <v>7.967074657638188E-3</v>
      </c>
      <c r="AL1818" s="2">
        <f t="shared" si="765"/>
        <v>5.1334648532959356E-3</v>
      </c>
      <c r="AM1818" s="2">
        <f t="shared" si="766"/>
        <v>6.593441095976431E-4</v>
      </c>
      <c r="AN1818" s="2">
        <f t="shared" si="767"/>
        <v>9.2360504241257148E-4</v>
      </c>
      <c r="AP1818" t="s">
        <v>1393</v>
      </c>
      <c r="AQ1818" t="s">
        <v>1236</v>
      </c>
      <c r="AT1818" s="93" t="s">
        <v>401</v>
      </c>
      <c r="AU1818" s="92" t="s">
        <v>1802</v>
      </c>
      <c r="AV1818" s="83" t="str">
        <f t="shared" si="768"/>
        <v>32003</v>
      </c>
      <c r="AX1818" s="7" t="s">
        <v>3753</v>
      </c>
    </row>
    <row r="1819" spans="1:50" hidden="1" outlineLevel="1">
      <c r="A1819" t="s">
        <v>729</v>
      </c>
      <c r="B1819" t="s">
        <v>1236</v>
      </c>
      <c r="C1819" s="1">
        <f t="shared" si="757"/>
        <v>17974</v>
      </c>
      <c r="D1819" s="7">
        <f>RANK(N1819,(N1819:P1819,Q1819:AE1819))</f>
        <v>2</v>
      </c>
      <c r="E1819" s="7">
        <f>RANK(O1819,(N1819:P1819,Q1819:AE1819))</f>
        <v>1</v>
      </c>
      <c r="F1819" s="7">
        <f>IF(P1819&gt;0,RANK(P1819,(N1819:P1819,Q1819:AE1819)),0)</f>
        <v>3</v>
      </c>
      <c r="G1819" s="1">
        <f t="shared" si="758"/>
        <v>5356</v>
      </c>
      <c r="H1819" s="2">
        <f t="shared" si="759"/>
        <v>0.29798597974852564</v>
      </c>
      <c r="I1819" s="2"/>
      <c r="J1819" s="2">
        <f t="shared" si="760"/>
        <v>0.32474685657060198</v>
      </c>
      <c r="K1819" s="2">
        <f t="shared" si="761"/>
        <v>0.62273283631912768</v>
      </c>
      <c r="L1819" s="2">
        <f t="shared" si="762"/>
        <v>3.2992099699566041E-2</v>
      </c>
      <c r="M1819" s="2">
        <f t="shared" si="763"/>
        <v>1.9528207410704296E-2</v>
      </c>
      <c r="N1819" s="1">
        <v>5837</v>
      </c>
      <c r="O1819" s="1">
        <v>11193</v>
      </c>
      <c r="P1819" s="1">
        <v>593</v>
      </c>
      <c r="Q1819" s="1">
        <v>121</v>
      </c>
      <c r="R1819" s="1">
        <v>83</v>
      </c>
      <c r="S1819" s="1">
        <v>25</v>
      </c>
      <c r="T1819" s="1">
        <v>20</v>
      </c>
      <c r="Z1819" s="1">
        <v>102</v>
      </c>
      <c r="AG1819" s="7">
        <f>IF(Q1819&gt;0,RANK(Q1819,(N1819:P1819,Q1819:AE1819)),0)</f>
        <v>4</v>
      </c>
      <c r="AH1819" s="7">
        <f>IF(R1819&gt;0,RANK(R1819,(N1819:P1819,Q1819:AE1819)),0)</f>
        <v>6</v>
      </c>
      <c r="AI1819" s="7">
        <f>IF(T1819&gt;0,RANK(T1819,(N1819:P1819,Q1819:AE1819)),0)</f>
        <v>8</v>
      </c>
      <c r="AJ1819" s="7">
        <f>IF(S1819&gt;0,RANK(S1819,(N1819:P1819,Q1819:AE1819)),0)</f>
        <v>7</v>
      </c>
      <c r="AK1819" s="2">
        <f t="shared" si="764"/>
        <v>6.7319461444308448E-3</v>
      </c>
      <c r="AL1819" s="2">
        <f t="shared" si="765"/>
        <v>4.617781239568265E-3</v>
      </c>
      <c r="AM1819" s="2">
        <f t="shared" si="766"/>
        <v>1.1127183709803048E-3</v>
      </c>
      <c r="AN1819" s="2">
        <f t="shared" si="767"/>
        <v>1.3908979637253811E-3</v>
      </c>
      <c r="AP1819" t="s">
        <v>729</v>
      </c>
      <c r="AQ1819" t="s">
        <v>1236</v>
      </c>
      <c r="AR1819">
        <v>2</v>
      </c>
      <c r="AT1819" s="93" t="s">
        <v>401</v>
      </c>
      <c r="AU1819" s="92" t="s">
        <v>1803</v>
      </c>
      <c r="AV1819" s="83" t="str">
        <f t="shared" si="768"/>
        <v>32005</v>
      </c>
      <c r="AX1819" s="7" t="s">
        <v>3753</v>
      </c>
    </row>
    <row r="1820" spans="1:50" hidden="1" outlineLevel="1">
      <c r="A1820" t="s">
        <v>2218</v>
      </c>
      <c r="B1820" t="s">
        <v>1236</v>
      </c>
      <c r="C1820" s="1">
        <f t="shared" si="757"/>
        <v>14180</v>
      </c>
      <c r="D1820" s="7">
        <f>RANK(N1820,(N1820:P1820,Q1820:AE1820))</f>
        <v>2</v>
      </c>
      <c r="E1820" s="7">
        <f>RANK(O1820,(N1820:P1820,Q1820:AE1820))</f>
        <v>1</v>
      </c>
      <c r="F1820" s="7">
        <f>IF(P1820&gt;0,RANK(P1820,(N1820:P1820,Q1820:AE1820)),0)</f>
        <v>3</v>
      </c>
      <c r="G1820" s="1">
        <f t="shared" si="758"/>
        <v>8483</v>
      </c>
      <c r="H1820" s="2">
        <f t="shared" si="759"/>
        <v>0.59823695345557126</v>
      </c>
      <c r="I1820" s="2"/>
      <c r="J1820" s="2">
        <f t="shared" si="760"/>
        <v>0.17926657263751763</v>
      </c>
      <c r="K1820" s="2">
        <f t="shared" si="761"/>
        <v>0.77750352609308881</v>
      </c>
      <c r="L1820" s="2">
        <f t="shared" si="762"/>
        <v>1.5585331452750352E-2</v>
      </c>
      <c r="M1820" s="2">
        <f t="shared" si="763"/>
        <v>2.7644569816643171E-2</v>
      </c>
      <c r="N1820" s="1">
        <v>2542</v>
      </c>
      <c r="O1820" s="1">
        <v>11025</v>
      </c>
      <c r="P1820" s="1">
        <v>221</v>
      </c>
      <c r="Q1820" s="1">
        <v>100</v>
      </c>
      <c r="R1820" s="1">
        <v>139</v>
      </c>
      <c r="S1820" s="1">
        <v>25</v>
      </c>
      <c r="T1820" s="1">
        <v>10</v>
      </c>
      <c r="Z1820" s="1">
        <v>118</v>
      </c>
      <c r="AG1820" s="7">
        <f>IF(Q1820&gt;0,RANK(Q1820,(N1820:P1820,Q1820:AE1820)),0)</f>
        <v>6</v>
      </c>
      <c r="AH1820" s="7">
        <f>IF(R1820&gt;0,RANK(R1820,(N1820:P1820,Q1820:AE1820)),0)</f>
        <v>4</v>
      </c>
      <c r="AI1820" s="7">
        <f>IF(T1820&gt;0,RANK(T1820,(N1820:P1820,Q1820:AE1820)),0)</f>
        <v>8</v>
      </c>
      <c r="AJ1820" s="7">
        <f>IF(S1820&gt;0,RANK(S1820,(N1820:P1820,Q1820:AE1820)),0)</f>
        <v>7</v>
      </c>
      <c r="AK1820" s="2">
        <f t="shared" si="764"/>
        <v>7.052186177715092E-3</v>
      </c>
      <c r="AL1820" s="2">
        <f t="shared" si="765"/>
        <v>9.8025387870239768E-3</v>
      </c>
      <c r="AM1820" s="2">
        <f t="shared" si="766"/>
        <v>7.0521861777150916E-4</v>
      </c>
      <c r="AN1820" s="2">
        <f t="shared" si="767"/>
        <v>1.763046544428773E-3</v>
      </c>
      <c r="AP1820" t="s">
        <v>2218</v>
      </c>
      <c r="AQ1820" t="s">
        <v>1236</v>
      </c>
      <c r="AR1820">
        <v>2</v>
      </c>
      <c r="AT1820" s="93" t="s">
        <v>401</v>
      </c>
      <c r="AU1820" s="92" t="s">
        <v>2150</v>
      </c>
      <c r="AV1820" s="83" t="str">
        <f t="shared" si="768"/>
        <v>32007</v>
      </c>
      <c r="AX1820" s="7" t="s">
        <v>3753</v>
      </c>
    </row>
    <row r="1821" spans="1:50" hidden="1" outlineLevel="1">
      <c r="A1821" t="s">
        <v>2313</v>
      </c>
      <c r="B1821" t="s">
        <v>1236</v>
      </c>
      <c r="C1821" s="1">
        <f t="shared" si="757"/>
        <v>491</v>
      </c>
      <c r="D1821" s="7">
        <f>RANK(N1821,(N1821:P1821,Q1821:AE1821))</f>
        <v>2</v>
      </c>
      <c r="E1821" s="7">
        <f>RANK(O1821,(N1821:P1821,Q1821:AE1821))</f>
        <v>1</v>
      </c>
      <c r="F1821" s="7">
        <f>IF(P1821&gt;0,RANK(P1821,(N1821:P1821,Q1821:AE1821)),0)</f>
        <v>3</v>
      </c>
      <c r="G1821" s="1">
        <f t="shared" si="758"/>
        <v>217</v>
      </c>
      <c r="H1821" s="2">
        <f t="shared" si="759"/>
        <v>0.44195519348268841</v>
      </c>
      <c r="I1821" s="2"/>
      <c r="J1821" s="2">
        <f t="shared" si="760"/>
        <v>0.23625254582484725</v>
      </c>
      <c r="K1821" s="2">
        <f t="shared" si="761"/>
        <v>0.67820773930753564</v>
      </c>
      <c r="L1821" s="2">
        <f t="shared" si="762"/>
        <v>2.8513238289205704E-2</v>
      </c>
      <c r="M1821" s="2">
        <f t="shared" si="763"/>
        <v>5.7026476578411429E-2</v>
      </c>
      <c r="N1821" s="1">
        <v>116</v>
      </c>
      <c r="O1821" s="1">
        <v>333</v>
      </c>
      <c r="P1821" s="1">
        <v>14</v>
      </c>
      <c r="Q1821" s="1">
        <v>10</v>
      </c>
      <c r="R1821" s="1">
        <v>11</v>
      </c>
      <c r="S1821" s="1">
        <v>0</v>
      </c>
      <c r="T1821" s="1">
        <v>1</v>
      </c>
      <c r="Z1821" s="1">
        <v>6</v>
      </c>
      <c r="AG1821" s="7">
        <f>IF(Q1821&gt;0,RANK(Q1821,(N1821:P1821,Q1821:AE1821)),0)</f>
        <v>5</v>
      </c>
      <c r="AH1821" s="7">
        <f>IF(R1821&gt;0,RANK(R1821,(N1821:P1821,Q1821:AE1821)),0)</f>
        <v>4</v>
      </c>
      <c r="AI1821" s="7">
        <f>IF(T1821&gt;0,RANK(T1821,(N1821:P1821,Q1821:AE1821)),0)</f>
        <v>7</v>
      </c>
      <c r="AJ1821" s="7">
        <f>IF(S1821&gt;0,RANK(S1821,(N1821:P1821,Q1821:AE1821)),0)</f>
        <v>0</v>
      </c>
      <c r="AK1821" s="2">
        <f t="shared" si="764"/>
        <v>2.0366598778004074E-2</v>
      </c>
      <c r="AL1821" s="2">
        <f t="shared" si="765"/>
        <v>2.2403258655804479E-2</v>
      </c>
      <c r="AM1821" s="2">
        <f t="shared" si="766"/>
        <v>2.0366598778004071E-3</v>
      </c>
      <c r="AN1821" s="2">
        <f t="shared" si="767"/>
        <v>0</v>
      </c>
      <c r="AP1821" t="s">
        <v>2313</v>
      </c>
      <c r="AQ1821" t="s">
        <v>1236</v>
      </c>
      <c r="AR1821">
        <v>2</v>
      </c>
      <c r="AT1821" s="93" t="s">
        <v>401</v>
      </c>
      <c r="AU1821" s="92" t="s">
        <v>2454</v>
      </c>
      <c r="AV1821" s="83" t="str">
        <f t="shared" si="768"/>
        <v>32009</v>
      </c>
      <c r="AX1821" s="7" t="s">
        <v>3753</v>
      </c>
    </row>
    <row r="1822" spans="1:50" hidden="1" outlineLevel="1">
      <c r="A1822" t="s">
        <v>1558</v>
      </c>
      <c r="B1822" t="s">
        <v>1236</v>
      </c>
      <c r="C1822" s="1">
        <f t="shared" si="757"/>
        <v>837</v>
      </c>
      <c r="D1822" s="7">
        <f>RANK(N1822,(N1822:P1822,Q1822:AE1822))</f>
        <v>2</v>
      </c>
      <c r="E1822" s="7">
        <f>RANK(O1822,(N1822:P1822,Q1822:AE1822))</f>
        <v>1</v>
      </c>
      <c r="F1822" s="7">
        <f>IF(P1822&gt;0,RANK(P1822,(N1822:P1822,Q1822:AE1822)),0)</f>
        <v>3</v>
      </c>
      <c r="G1822" s="1">
        <f t="shared" si="758"/>
        <v>482</v>
      </c>
      <c r="H1822" s="2">
        <f t="shared" si="759"/>
        <v>0.57586618876941453</v>
      </c>
      <c r="I1822" s="2"/>
      <c r="J1822" s="2">
        <f t="shared" si="760"/>
        <v>0.17921146953405018</v>
      </c>
      <c r="K1822" s="2">
        <f t="shared" si="761"/>
        <v>0.75507765830346474</v>
      </c>
      <c r="L1822" s="2">
        <f t="shared" si="762"/>
        <v>1.7921146953405017E-2</v>
      </c>
      <c r="M1822" s="2">
        <f t="shared" si="763"/>
        <v>4.7789725209080036E-2</v>
      </c>
      <c r="N1822" s="1">
        <v>150</v>
      </c>
      <c r="O1822" s="1">
        <v>632</v>
      </c>
      <c r="P1822" s="1">
        <v>15</v>
      </c>
      <c r="Q1822" s="1">
        <v>11</v>
      </c>
      <c r="R1822" s="1">
        <v>15</v>
      </c>
      <c r="S1822" s="1">
        <v>2</v>
      </c>
      <c r="T1822" s="1">
        <v>1</v>
      </c>
      <c r="Z1822" s="1">
        <v>11</v>
      </c>
      <c r="AG1822" s="7">
        <f>IF(Q1822&gt;0,RANK(Q1822,(N1822:P1822,Q1822:AE1822)),0)</f>
        <v>5</v>
      </c>
      <c r="AH1822" s="7">
        <f>IF(R1822&gt;0,RANK(R1822,(N1822:P1822,Q1822:AE1822)),0)</f>
        <v>3</v>
      </c>
      <c r="AI1822" s="7">
        <f>IF(T1822&gt;0,RANK(T1822,(N1822:P1822,Q1822:AE1822)),0)</f>
        <v>8</v>
      </c>
      <c r="AJ1822" s="7">
        <f>IF(S1822&gt;0,RANK(S1822,(N1822:P1822,Q1822:AE1822)),0)</f>
        <v>7</v>
      </c>
      <c r="AK1822" s="2">
        <f t="shared" si="764"/>
        <v>1.3142174432497013E-2</v>
      </c>
      <c r="AL1822" s="2">
        <f t="shared" si="765"/>
        <v>1.7921146953405017E-2</v>
      </c>
      <c r="AM1822" s="2">
        <f t="shared" si="766"/>
        <v>1.1947431302270011E-3</v>
      </c>
      <c r="AN1822" s="2">
        <f t="shared" si="767"/>
        <v>2.3894862604540022E-3</v>
      </c>
      <c r="AP1822" t="s">
        <v>1558</v>
      </c>
      <c r="AQ1822" t="s">
        <v>1236</v>
      </c>
      <c r="AR1822">
        <v>2</v>
      </c>
      <c r="AT1822" s="93" t="s">
        <v>401</v>
      </c>
      <c r="AU1822" s="92" t="s">
        <v>2455</v>
      </c>
      <c r="AV1822" s="83" t="str">
        <f t="shared" si="768"/>
        <v>32011</v>
      </c>
      <c r="AX1822" s="7" t="s">
        <v>3753</v>
      </c>
    </row>
    <row r="1823" spans="1:50" hidden="1" outlineLevel="1">
      <c r="A1823" t="s">
        <v>2336</v>
      </c>
      <c r="B1823" t="s">
        <v>1236</v>
      </c>
      <c r="C1823" s="1">
        <f t="shared" si="757"/>
        <v>5030</v>
      </c>
      <c r="D1823" s="7">
        <f>RANK(N1823,(N1823:P1823,Q1823:AE1823))</f>
        <v>2</v>
      </c>
      <c r="E1823" s="7">
        <f>RANK(O1823,(N1823:P1823,Q1823:AE1823))</f>
        <v>1</v>
      </c>
      <c r="F1823" s="7">
        <f>IF(P1823&gt;0,RANK(P1823,(N1823:P1823,Q1823:AE1823)),0)</f>
        <v>3</v>
      </c>
      <c r="G1823" s="1">
        <f t="shared" si="758"/>
        <v>2510</v>
      </c>
      <c r="H1823" s="2">
        <f t="shared" si="759"/>
        <v>0.49900596421471172</v>
      </c>
      <c r="I1823" s="2"/>
      <c r="J1823" s="2">
        <f t="shared" si="760"/>
        <v>0.22425447316103381</v>
      </c>
      <c r="K1823" s="2">
        <f t="shared" si="761"/>
        <v>0.72326043737574552</v>
      </c>
      <c r="L1823" s="2">
        <f t="shared" si="762"/>
        <v>2.7236580516898607E-2</v>
      </c>
      <c r="M1823" s="2">
        <f t="shared" si="763"/>
        <v>2.5248508946322006E-2</v>
      </c>
      <c r="N1823" s="1">
        <v>1128</v>
      </c>
      <c r="O1823" s="1">
        <v>3638</v>
      </c>
      <c r="P1823" s="1">
        <v>137</v>
      </c>
      <c r="Q1823" s="1">
        <v>40</v>
      </c>
      <c r="R1823" s="1">
        <v>30</v>
      </c>
      <c r="S1823" s="1">
        <v>5</v>
      </c>
      <c r="T1823" s="1">
        <v>1</v>
      </c>
      <c r="Z1823" s="1">
        <v>51</v>
      </c>
      <c r="AG1823" s="7">
        <f>IF(Q1823&gt;0,RANK(Q1823,(N1823:P1823,Q1823:AE1823)),0)</f>
        <v>5</v>
      </c>
      <c r="AH1823" s="7">
        <f>IF(R1823&gt;0,RANK(R1823,(N1823:P1823,Q1823:AE1823)),0)</f>
        <v>6</v>
      </c>
      <c r="AI1823" s="7">
        <f>IF(T1823&gt;0,RANK(T1823,(N1823:P1823,Q1823:AE1823)),0)</f>
        <v>8</v>
      </c>
      <c r="AJ1823" s="7">
        <f>IF(S1823&gt;0,RANK(S1823,(N1823:P1823,Q1823:AE1823)),0)</f>
        <v>7</v>
      </c>
      <c r="AK1823" s="2">
        <f t="shared" si="764"/>
        <v>7.9522862823061622E-3</v>
      </c>
      <c r="AL1823" s="2">
        <f t="shared" si="765"/>
        <v>5.9642147117296221E-3</v>
      </c>
      <c r="AM1823" s="2">
        <f t="shared" si="766"/>
        <v>1.9880715705765408E-4</v>
      </c>
      <c r="AN1823" s="2">
        <f t="shared" si="767"/>
        <v>9.9403578528827028E-4</v>
      </c>
      <c r="AP1823" t="s">
        <v>2336</v>
      </c>
      <c r="AQ1823" t="s">
        <v>1236</v>
      </c>
      <c r="AR1823">
        <v>2</v>
      </c>
      <c r="AT1823" s="93" t="s">
        <v>401</v>
      </c>
      <c r="AU1823" s="92" t="s">
        <v>2456</v>
      </c>
      <c r="AV1823" s="83" t="str">
        <f t="shared" si="768"/>
        <v>32013</v>
      </c>
      <c r="AX1823" s="7" t="s">
        <v>3753</v>
      </c>
    </row>
    <row r="1824" spans="1:50" hidden="1" outlineLevel="1">
      <c r="A1824" t="s">
        <v>1230</v>
      </c>
      <c r="B1824" t="s">
        <v>1236</v>
      </c>
      <c r="C1824" s="1">
        <f t="shared" si="757"/>
        <v>2119</v>
      </c>
      <c r="D1824" s="7">
        <f>RANK(N1824,(N1824:P1824,Q1824:AE1824))</f>
        <v>2</v>
      </c>
      <c r="E1824" s="7">
        <f>RANK(O1824,(N1824:P1824,Q1824:AE1824))</f>
        <v>1</v>
      </c>
      <c r="F1824" s="7">
        <f>IF(P1824&gt;0,RANK(P1824,(N1824:P1824,Q1824:AE1824)),0)</f>
        <v>3</v>
      </c>
      <c r="G1824" s="1">
        <f t="shared" si="758"/>
        <v>1224</v>
      </c>
      <c r="H1824" s="2">
        <f t="shared" si="759"/>
        <v>0.57763095799905617</v>
      </c>
      <c r="I1824" s="2"/>
      <c r="J1824" s="2">
        <f t="shared" si="760"/>
        <v>0.18640868334119867</v>
      </c>
      <c r="K1824" s="2">
        <f t="shared" si="761"/>
        <v>0.76403964134025482</v>
      </c>
      <c r="L1824" s="2">
        <f t="shared" si="762"/>
        <v>1.7461066540821142E-2</v>
      </c>
      <c r="M1824" s="2">
        <f t="shared" si="763"/>
        <v>3.2090608777725398E-2</v>
      </c>
      <c r="N1824" s="1">
        <v>395</v>
      </c>
      <c r="O1824" s="1">
        <v>1619</v>
      </c>
      <c r="P1824" s="1">
        <v>37</v>
      </c>
      <c r="Q1824" s="1">
        <v>26</v>
      </c>
      <c r="R1824" s="1">
        <v>12</v>
      </c>
      <c r="S1824" s="1">
        <v>2</v>
      </c>
      <c r="T1824" s="1">
        <v>2</v>
      </c>
      <c r="Z1824" s="1">
        <v>26</v>
      </c>
      <c r="AG1824" s="7">
        <f>IF(Q1824&gt;0,RANK(Q1824,(N1824:P1824,Q1824:AE1824)),0)</f>
        <v>4</v>
      </c>
      <c r="AH1824" s="7">
        <f>IF(R1824&gt;0,RANK(R1824,(N1824:P1824,Q1824:AE1824)),0)</f>
        <v>6</v>
      </c>
      <c r="AI1824" s="7">
        <f>IF(T1824&gt;0,RANK(T1824,(N1824:P1824,Q1824:AE1824)),0)</f>
        <v>7</v>
      </c>
      <c r="AJ1824" s="7">
        <f>IF(S1824&gt;0,RANK(S1824,(N1824:P1824,Q1824:AE1824)),0)</f>
        <v>7</v>
      </c>
      <c r="AK1824" s="2">
        <f t="shared" si="764"/>
        <v>1.2269938650306749E-2</v>
      </c>
      <c r="AL1824" s="2">
        <f t="shared" si="765"/>
        <v>5.6630486078338843E-3</v>
      </c>
      <c r="AM1824" s="2">
        <f t="shared" si="766"/>
        <v>9.4384143463898068E-4</v>
      </c>
      <c r="AN1824" s="2">
        <f t="shared" si="767"/>
        <v>9.4384143463898068E-4</v>
      </c>
      <c r="AP1824" t="s">
        <v>1230</v>
      </c>
      <c r="AQ1824" t="s">
        <v>1236</v>
      </c>
      <c r="AR1824">
        <v>2</v>
      </c>
      <c r="AT1824" s="93" t="s">
        <v>401</v>
      </c>
      <c r="AU1824" s="92" t="s">
        <v>1466</v>
      </c>
      <c r="AV1824" s="83" t="str">
        <f t="shared" si="768"/>
        <v>32015</v>
      </c>
      <c r="AX1824" s="7" t="s">
        <v>3753</v>
      </c>
    </row>
    <row r="1825" spans="1:50" hidden="1" outlineLevel="1">
      <c r="A1825" t="s">
        <v>2054</v>
      </c>
      <c r="B1825" t="s">
        <v>1236</v>
      </c>
      <c r="C1825" s="1">
        <f t="shared" si="757"/>
        <v>1956</v>
      </c>
      <c r="D1825" s="7">
        <f>RANK(N1825,(N1825:P1825,Q1825:AE1825))</f>
        <v>2</v>
      </c>
      <c r="E1825" s="7">
        <f>RANK(O1825,(N1825:P1825,Q1825:AE1825))</f>
        <v>1</v>
      </c>
      <c r="F1825" s="7">
        <f>IF(P1825&gt;0,RANK(P1825,(N1825:P1825,Q1825:AE1825)),0)</f>
        <v>3</v>
      </c>
      <c r="G1825" s="1">
        <f t="shared" si="758"/>
        <v>911</v>
      </c>
      <c r="H1825" s="2">
        <f t="shared" si="759"/>
        <v>0.46574642126789367</v>
      </c>
      <c r="I1825" s="2"/>
      <c r="J1825" s="2">
        <f t="shared" si="760"/>
        <v>0.23568507157464214</v>
      </c>
      <c r="K1825" s="2">
        <f t="shared" si="761"/>
        <v>0.70143149284253581</v>
      </c>
      <c r="L1825" s="2">
        <f t="shared" si="762"/>
        <v>2.0449897750511249E-2</v>
      </c>
      <c r="M1825" s="2">
        <f t="shared" si="763"/>
        <v>4.2433537832310811E-2</v>
      </c>
      <c r="N1825" s="1">
        <v>461</v>
      </c>
      <c r="O1825" s="1">
        <v>1372</v>
      </c>
      <c r="P1825" s="1">
        <v>40</v>
      </c>
      <c r="Q1825" s="1">
        <v>26</v>
      </c>
      <c r="R1825" s="1">
        <v>16</v>
      </c>
      <c r="S1825" s="1">
        <v>11</v>
      </c>
      <c r="T1825" s="1">
        <v>4</v>
      </c>
      <c r="Z1825" s="1">
        <v>26</v>
      </c>
      <c r="AG1825" s="7">
        <f>IF(Q1825&gt;0,RANK(Q1825,(N1825:P1825,Q1825:AE1825)),0)</f>
        <v>4</v>
      </c>
      <c r="AH1825" s="7">
        <f>IF(R1825&gt;0,RANK(R1825,(N1825:P1825,Q1825:AE1825)),0)</f>
        <v>6</v>
      </c>
      <c r="AI1825" s="7">
        <f>IF(T1825&gt;0,RANK(T1825,(N1825:P1825,Q1825:AE1825)),0)</f>
        <v>8</v>
      </c>
      <c r="AJ1825" s="7">
        <f>IF(S1825&gt;0,RANK(S1825,(N1825:P1825,Q1825:AE1825)),0)</f>
        <v>7</v>
      </c>
      <c r="AK1825" s="2">
        <f t="shared" si="764"/>
        <v>1.3292433537832311E-2</v>
      </c>
      <c r="AL1825" s="2">
        <f t="shared" si="765"/>
        <v>8.1799591002044997E-3</v>
      </c>
      <c r="AM1825" s="2">
        <f t="shared" si="766"/>
        <v>2.0449897750511249E-3</v>
      </c>
      <c r="AN1825" s="2">
        <f t="shared" si="767"/>
        <v>5.6237218813905933E-3</v>
      </c>
      <c r="AP1825" t="s">
        <v>2054</v>
      </c>
      <c r="AQ1825" t="s">
        <v>1236</v>
      </c>
      <c r="AR1825">
        <v>2</v>
      </c>
      <c r="AT1825" s="93" t="s">
        <v>401</v>
      </c>
      <c r="AU1825" s="92" t="s">
        <v>1467</v>
      </c>
      <c r="AV1825" s="83" t="str">
        <f t="shared" si="768"/>
        <v>32017</v>
      </c>
      <c r="AX1825" s="7" t="s">
        <v>3753</v>
      </c>
    </row>
    <row r="1826" spans="1:50" hidden="1" outlineLevel="1">
      <c r="A1826" t="s">
        <v>3286</v>
      </c>
      <c r="B1826" t="s">
        <v>1236</v>
      </c>
      <c r="C1826" s="1">
        <f t="shared" si="757"/>
        <v>11992</v>
      </c>
      <c r="D1826" s="7">
        <f>RANK(N1826,(N1826:P1826,Q1826:AE1826))</f>
        <v>2</v>
      </c>
      <c r="E1826" s="7">
        <f>RANK(O1826,(N1826:P1826,Q1826:AE1826))</f>
        <v>1</v>
      </c>
      <c r="F1826" s="7">
        <f>IF(P1826&gt;0,RANK(P1826,(N1826:P1826,Q1826:AE1826)),0)</f>
        <v>3</v>
      </c>
      <c r="G1826" s="1">
        <f t="shared" si="758"/>
        <v>3315</v>
      </c>
      <c r="H1826" s="2">
        <f t="shared" si="759"/>
        <v>0.27643428952635091</v>
      </c>
      <c r="I1826" s="2"/>
      <c r="J1826" s="2">
        <f t="shared" si="760"/>
        <v>0.3298032021347565</v>
      </c>
      <c r="K1826" s="2">
        <f t="shared" si="761"/>
        <v>0.60623749166110741</v>
      </c>
      <c r="L1826" s="2">
        <f t="shared" si="762"/>
        <v>3.1854569713142093E-2</v>
      </c>
      <c r="M1826" s="2">
        <f t="shared" si="763"/>
        <v>3.2104736490993942E-2</v>
      </c>
      <c r="N1826" s="1">
        <v>3955</v>
      </c>
      <c r="O1826" s="1">
        <v>7270</v>
      </c>
      <c r="P1826" s="1">
        <v>382</v>
      </c>
      <c r="Q1826" s="1">
        <v>144</v>
      </c>
      <c r="R1826" s="1">
        <v>79</v>
      </c>
      <c r="S1826" s="1">
        <v>34</v>
      </c>
      <c r="T1826" s="1">
        <v>24</v>
      </c>
      <c r="Z1826" s="1">
        <v>104</v>
      </c>
      <c r="AG1826" s="7">
        <f>IF(Q1826&gt;0,RANK(Q1826,(N1826:P1826,Q1826:AE1826)),0)</f>
        <v>4</v>
      </c>
      <c r="AH1826" s="7">
        <f>IF(R1826&gt;0,RANK(R1826,(N1826:P1826,Q1826:AE1826)),0)</f>
        <v>6</v>
      </c>
      <c r="AI1826" s="7">
        <f>IF(T1826&gt;0,RANK(T1826,(N1826:P1826,Q1826:AE1826)),0)</f>
        <v>8</v>
      </c>
      <c r="AJ1826" s="7">
        <f>IF(S1826&gt;0,RANK(S1826,(N1826:P1826,Q1826:AE1826)),0)</f>
        <v>7</v>
      </c>
      <c r="AK1826" s="2">
        <f t="shared" si="764"/>
        <v>1.200800533689126E-2</v>
      </c>
      <c r="AL1826" s="2">
        <f t="shared" si="765"/>
        <v>6.5877251501000669E-3</v>
      </c>
      <c r="AM1826" s="2">
        <f t="shared" si="766"/>
        <v>2.0013342228152103E-3</v>
      </c>
      <c r="AN1826" s="2">
        <f t="shared" si="767"/>
        <v>2.8352234823215477E-3</v>
      </c>
      <c r="AP1826" t="s">
        <v>3286</v>
      </c>
      <c r="AQ1826" t="s">
        <v>1236</v>
      </c>
      <c r="AR1826">
        <v>2</v>
      </c>
      <c r="AT1826" s="93" t="s">
        <v>401</v>
      </c>
      <c r="AU1826" s="92" t="s">
        <v>1468</v>
      </c>
      <c r="AV1826" s="83" t="str">
        <f t="shared" si="768"/>
        <v>32019</v>
      </c>
      <c r="AX1826" s="7" t="s">
        <v>3753</v>
      </c>
    </row>
    <row r="1827" spans="1:50" hidden="1" outlineLevel="1">
      <c r="A1827" t="s">
        <v>2082</v>
      </c>
      <c r="B1827" t="s">
        <v>1236</v>
      </c>
      <c r="C1827" s="1">
        <f t="shared" si="757"/>
        <v>2293</v>
      </c>
      <c r="D1827" s="7">
        <f>RANK(N1827,(N1827:P1827,Q1827:AE1827))</f>
        <v>2</v>
      </c>
      <c r="E1827" s="7">
        <f>RANK(O1827,(N1827:P1827,Q1827:AE1827))</f>
        <v>1</v>
      </c>
      <c r="F1827" s="7">
        <f>IF(P1827&gt;0,RANK(P1827,(N1827:P1827,Q1827:AE1827)),0)</f>
        <v>3</v>
      </c>
      <c r="G1827" s="1">
        <f t="shared" si="758"/>
        <v>311</v>
      </c>
      <c r="H1827" s="2">
        <f t="shared" si="759"/>
        <v>0.13563017880505887</v>
      </c>
      <c r="I1827" s="2"/>
      <c r="J1827" s="2">
        <f t="shared" si="760"/>
        <v>0.39947666812036631</v>
      </c>
      <c r="K1827" s="2">
        <f t="shared" si="761"/>
        <v>0.53510684692542521</v>
      </c>
      <c r="L1827" s="2">
        <f t="shared" si="762"/>
        <v>3.5324901875272569E-2</v>
      </c>
      <c r="M1827" s="2">
        <f t="shared" si="763"/>
        <v>3.0091583078935918E-2</v>
      </c>
      <c r="N1827" s="1">
        <v>916</v>
      </c>
      <c r="O1827" s="1">
        <v>1227</v>
      </c>
      <c r="P1827" s="1">
        <v>81</v>
      </c>
      <c r="Q1827" s="1">
        <v>25</v>
      </c>
      <c r="R1827" s="1">
        <v>13</v>
      </c>
      <c r="S1827" s="1">
        <v>5</v>
      </c>
      <c r="T1827" s="1">
        <v>3</v>
      </c>
      <c r="Z1827" s="1">
        <v>23</v>
      </c>
      <c r="AG1827" s="7">
        <f>IF(Q1827&gt;0,RANK(Q1827,(N1827:P1827,Q1827:AE1827)),0)</f>
        <v>4</v>
      </c>
      <c r="AH1827" s="7">
        <f>IF(R1827&gt;0,RANK(R1827,(N1827:P1827,Q1827:AE1827)),0)</f>
        <v>6</v>
      </c>
      <c r="AI1827" s="7">
        <f>IF(T1827&gt;0,RANK(T1827,(N1827:P1827,Q1827:AE1827)),0)</f>
        <v>8</v>
      </c>
      <c r="AJ1827" s="7">
        <f>IF(S1827&gt;0,RANK(S1827,(N1827:P1827,Q1827:AE1827)),0)</f>
        <v>7</v>
      </c>
      <c r="AK1827" s="2">
        <f t="shared" si="764"/>
        <v>1.0902747492368076E-2</v>
      </c>
      <c r="AL1827" s="2">
        <f t="shared" si="765"/>
        <v>5.6694286960313998E-3</v>
      </c>
      <c r="AM1827" s="2">
        <f t="shared" si="766"/>
        <v>1.3083296990841692E-3</v>
      </c>
      <c r="AN1827" s="2">
        <f t="shared" si="767"/>
        <v>2.1805494984736152E-3</v>
      </c>
      <c r="AP1827" t="s">
        <v>2082</v>
      </c>
      <c r="AQ1827" t="s">
        <v>1236</v>
      </c>
      <c r="AR1827">
        <v>2</v>
      </c>
      <c r="AT1827" s="93" t="s">
        <v>401</v>
      </c>
      <c r="AU1827" s="92" t="s">
        <v>458</v>
      </c>
      <c r="AV1827" s="83" t="str">
        <f t="shared" si="768"/>
        <v>32021</v>
      </c>
      <c r="AX1827" s="7" t="s">
        <v>3753</v>
      </c>
    </row>
    <row r="1828" spans="1:50" hidden="1" outlineLevel="1">
      <c r="A1828" t="s">
        <v>2818</v>
      </c>
      <c r="B1828" t="s">
        <v>1236</v>
      </c>
      <c r="C1828" s="1">
        <f t="shared" si="757"/>
        <v>12181</v>
      </c>
      <c r="D1828" s="7">
        <f>RANK(N1828,(N1828:P1828,Q1828:AE1828))</f>
        <v>2</v>
      </c>
      <c r="E1828" s="7">
        <f>RANK(O1828,(N1828:P1828,Q1828:AE1828))</f>
        <v>1</v>
      </c>
      <c r="F1828" s="7">
        <f>IF(P1828&gt;0,RANK(P1828,(N1828:P1828,Q1828:AE1828)),0)</f>
        <v>3</v>
      </c>
      <c r="G1828" s="1">
        <f t="shared" si="758"/>
        <v>2379</v>
      </c>
      <c r="H1828" s="2">
        <f t="shared" si="759"/>
        <v>0.19530416221985059</v>
      </c>
      <c r="I1828" s="2"/>
      <c r="J1828" s="2">
        <f t="shared" si="760"/>
        <v>0.3714801740415401</v>
      </c>
      <c r="K1828" s="2">
        <f t="shared" si="761"/>
        <v>0.56678433626139069</v>
      </c>
      <c r="L1828" s="2">
        <f t="shared" si="762"/>
        <v>2.7255561940727362E-2</v>
      </c>
      <c r="M1828" s="2">
        <f t="shared" si="763"/>
        <v>3.4479927756341851E-2</v>
      </c>
      <c r="N1828" s="1">
        <v>4525</v>
      </c>
      <c r="O1828" s="1">
        <v>6904</v>
      </c>
      <c r="P1828" s="1">
        <v>332</v>
      </c>
      <c r="Q1828" s="1">
        <v>214</v>
      </c>
      <c r="R1828" s="1">
        <v>96</v>
      </c>
      <c r="S1828" s="1">
        <v>19</v>
      </c>
      <c r="T1828" s="1">
        <v>9</v>
      </c>
      <c r="Z1828" s="1">
        <v>82</v>
      </c>
      <c r="AG1828" s="7">
        <f>IF(Q1828&gt;0,RANK(Q1828,(N1828:P1828,Q1828:AE1828)),0)</f>
        <v>4</v>
      </c>
      <c r="AH1828" s="7">
        <f>IF(R1828&gt;0,RANK(R1828,(N1828:P1828,Q1828:AE1828)),0)</f>
        <v>5</v>
      </c>
      <c r="AI1828" s="7">
        <f>IF(T1828&gt;0,RANK(T1828,(N1828:P1828,Q1828:AE1828)),0)</f>
        <v>8</v>
      </c>
      <c r="AJ1828" s="7">
        <f>IF(S1828&gt;0,RANK(S1828,(N1828:P1828,Q1828:AE1828)),0)</f>
        <v>7</v>
      </c>
      <c r="AK1828" s="2">
        <f t="shared" si="764"/>
        <v>1.7568344142517036E-2</v>
      </c>
      <c r="AL1828" s="2">
        <f t="shared" si="765"/>
        <v>7.8811263443067069E-3</v>
      </c>
      <c r="AM1828" s="2">
        <f t="shared" si="766"/>
        <v>7.3885559477875377E-4</v>
      </c>
      <c r="AN1828" s="2">
        <f t="shared" si="767"/>
        <v>1.5598062556440358E-3</v>
      </c>
      <c r="AP1828" t="s">
        <v>2818</v>
      </c>
      <c r="AQ1828" t="s">
        <v>1236</v>
      </c>
      <c r="AR1828">
        <v>2</v>
      </c>
      <c r="AT1828" s="93" t="s">
        <v>401</v>
      </c>
      <c r="AU1828" s="92" t="s">
        <v>459</v>
      </c>
      <c r="AV1828" s="83" t="str">
        <f t="shared" si="768"/>
        <v>32023</v>
      </c>
      <c r="AX1828" s="7" t="s">
        <v>3753</v>
      </c>
    </row>
    <row r="1829" spans="1:50" hidden="1" outlineLevel="1">
      <c r="A1829" t="s">
        <v>3025</v>
      </c>
      <c r="B1829" t="s">
        <v>1236</v>
      </c>
      <c r="C1829" s="1">
        <f t="shared" si="757"/>
        <v>1802</v>
      </c>
      <c r="D1829" s="7">
        <f>RANK(N1829,(N1829:P1829,Q1829:AE1829))</f>
        <v>2</v>
      </c>
      <c r="E1829" s="7">
        <f>RANK(O1829,(N1829:P1829,Q1829:AE1829))</f>
        <v>1</v>
      </c>
      <c r="F1829" s="7">
        <f>IF(P1829&gt;0,RANK(P1829,(N1829:P1829,Q1829:AE1829)),0)</f>
        <v>3</v>
      </c>
      <c r="G1829" s="1">
        <f t="shared" si="758"/>
        <v>745</v>
      </c>
      <c r="H1829" s="2">
        <f t="shared" si="759"/>
        <v>0.41342952275249722</v>
      </c>
      <c r="I1829" s="2"/>
      <c r="J1829" s="2">
        <f t="shared" si="760"/>
        <v>0.26415094339622641</v>
      </c>
      <c r="K1829" s="2">
        <f t="shared" si="761"/>
        <v>0.67758046614872369</v>
      </c>
      <c r="L1829" s="2">
        <f t="shared" si="762"/>
        <v>2.5527192008879023E-2</v>
      </c>
      <c r="M1829" s="2">
        <f t="shared" si="763"/>
        <v>3.2741398446170925E-2</v>
      </c>
      <c r="N1829" s="1">
        <v>476</v>
      </c>
      <c r="O1829" s="1">
        <v>1221</v>
      </c>
      <c r="P1829" s="1">
        <v>46</v>
      </c>
      <c r="Q1829" s="1">
        <v>21</v>
      </c>
      <c r="R1829" s="1">
        <v>7</v>
      </c>
      <c r="S1829" s="1">
        <v>1</v>
      </c>
      <c r="T1829" s="1">
        <v>2</v>
      </c>
      <c r="Z1829" s="1">
        <v>28</v>
      </c>
      <c r="AG1829" s="7">
        <f>IF(Q1829&gt;0,RANK(Q1829,(N1829:P1829,Q1829:AE1829)),0)</f>
        <v>5</v>
      </c>
      <c r="AH1829" s="7">
        <f>IF(R1829&gt;0,RANK(R1829,(N1829:P1829,Q1829:AE1829)),0)</f>
        <v>6</v>
      </c>
      <c r="AI1829" s="7">
        <f>IF(T1829&gt;0,RANK(T1829,(N1829:P1829,Q1829:AE1829)),0)</f>
        <v>7</v>
      </c>
      <c r="AJ1829" s="7">
        <f>IF(S1829&gt;0,RANK(S1829,(N1829:P1829,Q1829:AE1829)),0)</f>
        <v>8</v>
      </c>
      <c r="AK1829" s="2">
        <f t="shared" si="764"/>
        <v>1.1653718091009988E-2</v>
      </c>
      <c r="AL1829" s="2">
        <f t="shared" si="765"/>
        <v>3.8845726970033298E-3</v>
      </c>
      <c r="AM1829" s="2">
        <f t="shared" si="766"/>
        <v>1.1098779134295228E-3</v>
      </c>
      <c r="AN1829" s="2">
        <f t="shared" si="767"/>
        <v>5.5493895671476139E-4</v>
      </c>
      <c r="AP1829" t="s">
        <v>3025</v>
      </c>
      <c r="AQ1829" t="s">
        <v>1236</v>
      </c>
      <c r="AR1829">
        <v>2</v>
      </c>
      <c r="AT1829" s="93" t="s">
        <v>401</v>
      </c>
      <c r="AU1829" s="92" t="s">
        <v>777</v>
      </c>
      <c r="AV1829" s="83" t="str">
        <f t="shared" si="768"/>
        <v>32027</v>
      </c>
      <c r="AX1829" s="7" t="s">
        <v>3753</v>
      </c>
    </row>
    <row r="1830" spans="1:50" hidden="1" outlineLevel="1">
      <c r="A1830" t="s">
        <v>2153</v>
      </c>
      <c r="B1830" t="s">
        <v>1236</v>
      </c>
      <c r="C1830" s="1">
        <f t="shared" si="757"/>
        <v>1798</v>
      </c>
      <c r="D1830" s="7">
        <f>RANK(N1830,(N1830:P1830,Q1830:AE1830))</f>
        <v>2</v>
      </c>
      <c r="E1830" s="7">
        <f>RANK(O1830,(N1830:P1830,Q1830:AE1830))</f>
        <v>1</v>
      </c>
      <c r="F1830" s="7">
        <f>IF(P1830&gt;0,RANK(P1830,(N1830:P1830,Q1830:AE1830)),0)</f>
        <v>3</v>
      </c>
      <c r="G1830" s="1">
        <f t="shared" si="758"/>
        <v>348</v>
      </c>
      <c r="H1830" s="2">
        <f t="shared" si="759"/>
        <v>0.19354838709677419</v>
      </c>
      <c r="I1830" s="2"/>
      <c r="J1830" s="2">
        <f t="shared" si="760"/>
        <v>0.37041156840934369</v>
      </c>
      <c r="K1830" s="2">
        <f t="shared" si="761"/>
        <v>0.56395995550611788</v>
      </c>
      <c r="L1830" s="2">
        <f t="shared" si="762"/>
        <v>4.39377085650723E-2</v>
      </c>
      <c r="M1830" s="2">
        <f t="shared" si="763"/>
        <v>2.1690767519466178E-2</v>
      </c>
      <c r="N1830" s="1">
        <v>666</v>
      </c>
      <c r="O1830" s="1">
        <v>1014</v>
      </c>
      <c r="P1830" s="1">
        <v>79</v>
      </c>
      <c r="Q1830" s="1">
        <v>11</v>
      </c>
      <c r="R1830" s="1">
        <v>12</v>
      </c>
      <c r="S1830" s="1">
        <v>2</v>
      </c>
      <c r="T1830" s="1">
        <v>4</v>
      </c>
      <c r="Z1830" s="1">
        <v>10</v>
      </c>
      <c r="AG1830" s="7">
        <f>IF(Q1830&gt;0,RANK(Q1830,(N1830:P1830,Q1830:AE1830)),0)</f>
        <v>5</v>
      </c>
      <c r="AH1830" s="7">
        <f>IF(R1830&gt;0,RANK(R1830,(N1830:P1830,Q1830:AE1830)),0)</f>
        <v>4</v>
      </c>
      <c r="AI1830" s="7">
        <f>IF(T1830&gt;0,RANK(T1830,(N1830:P1830,Q1830:AE1830)),0)</f>
        <v>7</v>
      </c>
      <c r="AJ1830" s="7">
        <f>IF(S1830&gt;0,RANK(S1830,(N1830:P1830,Q1830:AE1830)),0)</f>
        <v>8</v>
      </c>
      <c r="AK1830" s="2">
        <f t="shared" si="764"/>
        <v>6.1179087875417133E-3</v>
      </c>
      <c r="AL1830" s="2">
        <f t="shared" si="765"/>
        <v>6.6740823136818691E-3</v>
      </c>
      <c r="AM1830" s="2">
        <f t="shared" si="766"/>
        <v>2.2246941045606229E-3</v>
      </c>
      <c r="AN1830" s="2">
        <f t="shared" si="767"/>
        <v>1.1123470522803114E-3</v>
      </c>
      <c r="AP1830" t="s">
        <v>2153</v>
      </c>
      <c r="AQ1830" t="s">
        <v>1236</v>
      </c>
      <c r="AR1830">
        <v>2</v>
      </c>
      <c r="AT1830" s="93" t="s">
        <v>401</v>
      </c>
      <c r="AU1830" s="92" t="s">
        <v>778</v>
      </c>
      <c r="AV1830" s="83" t="str">
        <f t="shared" si="768"/>
        <v>32029</v>
      </c>
      <c r="AX1830" s="7" t="s">
        <v>3753</v>
      </c>
    </row>
    <row r="1831" spans="1:50" hidden="1" outlineLevel="1">
      <c r="A1831" t="s">
        <v>2154</v>
      </c>
      <c r="B1831" t="s">
        <v>1236</v>
      </c>
      <c r="C1831" s="1">
        <f t="shared" si="757"/>
        <v>122301</v>
      </c>
      <c r="D1831" s="7">
        <f>RANK(N1831,(N1831:P1831,Q1831:AE1831))</f>
        <v>2</v>
      </c>
      <c r="E1831" s="7">
        <f>RANK(O1831,(N1831:P1831,Q1831:AE1831))</f>
        <v>1</v>
      </c>
      <c r="F1831" s="7">
        <f>IF(P1831&gt;0,RANK(P1831,(N1831:P1831,Q1831:AE1831)),0)</f>
        <v>3</v>
      </c>
      <c r="G1831" s="1">
        <f t="shared" si="758"/>
        <v>11543</v>
      </c>
      <c r="H1831" s="2">
        <f t="shared" si="759"/>
        <v>9.4381893852053533E-2</v>
      </c>
      <c r="I1831" s="2"/>
      <c r="J1831" s="2">
        <f t="shared" si="760"/>
        <v>0.42597362245607151</v>
      </c>
      <c r="K1831" s="2">
        <f t="shared" si="761"/>
        <v>0.52035551630812504</v>
      </c>
      <c r="L1831" s="2">
        <f t="shared" si="762"/>
        <v>3.4415090637034858E-2</v>
      </c>
      <c r="M1831" s="2">
        <f t="shared" si="763"/>
        <v>1.9255770598768589E-2</v>
      </c>
      <c r="N1831" s="1">
        <v>52097</v>
      </c>
      <c r="O1831" s="1">
        <v>63640</v>
      </c>
      <c r="P1831" s="1">
        <v>4209</v>
      </c>
      <c r="Q1831" s="1">
        <v>688</v>
      </c>
      <c r="R1831" s="1">
        <v>690</v>
      </c>
      <c r="S1831" s="1">
        <v>86</v>
      </c>
      <c r="T1831" s="1">
        <v>65</v>
      </c>
      <c r="Z1831" s="1">
        <v>826</v>
      </c>
      <c r="AG1831" s="7">
        <f>IF(Q1831&gt;0,RANK(Q1831,(N1831:P1831,Q1831:AE1831)),0)</f>
        <v>6</v>
      </c>
      <c r="AH1831" s="7">
        <f>IF(R1831&gt;0,RANK(R1831,(N1831:P1831,Q1831:AE1831)),0)</f>
        <v>5</v>
      </c>
      <c r="AI1831" s="7">
        <f>IF(T1831&gt;0,RANK(T1831,(N1831:P1831,Q1831:AE1831)),0)</f>
        <v>8</v>
      </c>
      <c r="AJ1831" s="7">
        <f>IF(S1831&gt;0,RANK(S1831,(N1831:P1831,Q1831:AE1831)),0)</f>
        <v>7</v>
      </c>
      <c r="AK1831" s="2">
        <f t="shared" si="764"/>
        <v>5.6254650411689195E-3</v>
      </c>
      <c r="AL1831" s="2">
        <f t="shared" si="765"/>
        <v>5.641818137218829E-3</v>
      </c>
      <c r="AM1831" s="2">
        <f t="shared" si="766"/>
        <v>5.3147562162206361E-4</v>
      </c>
      <c r="AN1831" s="2">
        <f t="shared" si="767"/>
        <v>7.0318313014611493E-4</v>
      </c>
      <c r="AP1831" t="s">
        <v>2154</v>
      </c>
      <c r="AQ1831" t="s">
        <v>1236</v>
      </c>
      <c r="AR1831">
        <v>2</v>
      </c>
      <c r="AT1831" s="93" t="s">
        <v>401</v>
      </c>
      <c r="AU1831" s="92" t="s">
        <v>779</v>
      </c>
      <c r="AV1831" s="83" t="str">
        <f t="shared" si="768"/>
        <v>32031</v>
      </c>
      <c r="AX1831" s="7" t="s">
        <v>3753</v>
      </c>
    </row>
    <row r="1832" spans="1:50" hidden="1" outlineLevel="1">
      <c r="A1832" t="s">
        <v>745</v>
      </c>
      <c r="B1832" t="s">
        <v>1236</v>
      </c>
      <c r="C1832" s="1">
        <f t="shared" si="757"/>
        <v>3543</v>
      </c>
      <c r="D1832" s="7">
        <f>RANK(N1832,(N1832:P1832,Q1832:AE1832))</f>
        <v>2</v>
      </c>
      <c r="E1832" s="7">
        <f>RANK(O1832,(N1832:P1832,Q1832:AE1832))</f>
        <v>1</v>
      </c>
      <c r="F1832" s="7">
        <f>IF(P1832&gt;0,RANK(P1832,(N1832:P1832,Q1832:AE1832)),0)</f>
        <v>3</v>
      </c>
      <c r="G1832" s="1">
        <f t="shared" si="758"/>
        <v>1165</v>
      </c>
      <c r="H1832" s="2">
        <f t="shared" si="759"/>
        <v>0.32881738639570984</v>
      </c>
      <c r="I1832" s="2"/>
      <c r="J1832" s="2">
        <f t="shared" si="760"/>
        <v>0.30172170476996896</v>
      </c>
      <c r="K1832" s="2">
        <f t="shared" si="761"/>
        <v>0.63053909116567886</v>
      </c>
      <c r="L1832" s="2">
        <f t="shared" si="762"/>
        <v>2.427321478972622E-2</v>
      </c>
      <c r="M1832" s="2">
        <f t="shared" si="763"/>
        <v>4.3465989274625971E-2</v>
      </c>
      <c r="N1832" s="1">
        <v>1069</v>
      </c>
      <c r="O1832" s="1">
        <v>2234</v>
      </c>
      <c r="P1832" s="1">
        <v>86</v>
      </c>
      <c r="Q1832" s="1">
        <v>55</v>
      </c>
      <c r="R1832" s="1">
        <v>12</v>
      </c>
      <c r="S1832" s="1">
        <v>11</v>
      </c>
      <c r="T1832" s="1">
        <v>2</v>
      </c>
      <c r="Z1832" s="1">
        <v>74</v>
      </c>
      <c r="AG1832" s="7">
        <f>IF(Q1832&gt;0,RANK(Q1832,(N1832:P1832,Q1832:AE1832)),0)</f>
        <v>5</v>
      </c>
      <c r="AH1832" s="7">
        <f>IF(R1832&gt;0,RANK(R1832,(N1832:P1832,Q1832:AE1832)),0)</f>
        <v>6</v>
      </c>
      <c r="AI1832" s="7">
        <f>IF(T1832&gt;0,RANK(T1832,(N1832:P1832,Q1832:AE1832)),0)</f>
        <v>8</v>
      </c>
      <c r="AJ1832" s="7">
        <f>IF(S1832&gt;0,RANK(S1832,(N1832:P1832,Q1832:AE1832)),0)</f>
        <v>7</v>
      </c>
      <c r="AK1832" s="2">
        <f t="shared" si="764"/>
        <v>1.5523567598080722E-2</v>
      </c>
      <c r="AL1832" s="2">
        <f t="shared" si="765"/>
        <v>3.3869602032176121E-3</v>
      </c>
      <c r="AM1832" s="2">
        <f t="shared" si="766"/>
        <v>5.6449336720293538E-4</v>
      </c>
      <c r="AN1832" s="2">
        <f t="shared" si="767"/>
        <v>3.1047135196161446E-3</v>
      </c>
      <c r="AP1832" t="s">
        <v>745</v>
      </c>
      <c r="AQ1832" t="s">
        <v>1236</v>
      </c>
      <c r="AR1832">
        <v>2</v>
      </c>
      <c r="AT1832" s="93" t="s">
        <v>401</v>
      </c>
      <c r="AU1832" s="92" t="s">
        <v>780</v>
      </c>
      <c r="AV1832" s="83" t="str">
        <f t="shared" si="768"/>
        <v>32033</v>
      </c>
      <c r="AX1832" s="7" t="s">
        <v>3753</v>
      </c>
    </row>
    <row r="1833" spans="1:50" collapsed="1">
      <c r="A1833" t="s">
        <v>1371</v>
      </c>
      <c r="B1833" t="s">
        <v>1985</v>
      </c>
      <c r="C1833" s="1">
        <f t="shared" si="757"/>
        <v>608970</v>
      </c>
      <c r="D1833" s="7">
        <f>RANK(N1833,(N1833:P1833,Q1833:AE1833))</f>
        <v>2</v>
      </c>
      <c r="E1833" s="7">
        <f>RANK(O1833,(N1833:P1833,Q1833:AE1833))</f>
        <v>1</v>
      </c>
      <c r="F1833" s="7">
        <f>IF(P1833&gt;0,RANK(P1833,(N1833:P1833,Q1833:AE1833)),0)</f>
        <v>3</v>
      </c>
      <c r="G1833" s="1">
        <f t="shared" si="758"/>
        <v>21597</v>
      </c>
      <c r="H1833" s="2">
        <f t="shared" si="759"/>
        <v>3.5464801221735058E-2</v>
      </c>
      <c r="I1833" s="2"/>
      <c r="J1833" s="2">
        <f t="shared" si="760"/>
        <v>0.45975663825804225</v>
      </c>
      <c r="K1833" s="2">
        <f t="shared" si="761"/>
        <v>0.49522143947977731</v>
      </c>
      <c r="L1833" s="2">
        <f t="shared" si="762"/>
        <v>2.4644892195017816E-2</v>
      </c>
      <c r="M1833" s="2">
        <f t="shared" si="763"/>
        <v>2.037703006716262E-2</v>
      </c>
      <c r="N1833" s="1">
        <f t="shared" ref="N1833:T1833" si="769">SUM(N1816:N1832)</f>
        <v>279978</v>
      </c>
      <c r="O1833" s="1">
        <f t="shared" si="769"/>
        <v>301575</v>
      </c>
      <c r="P1833" s="1">
        <f t="shared" si="769"/>
        <v>15008</v>
      </c>
      <c r="Q1833" s="1">
        <f t="shared" si="769"/>
        <v>4747</v>
      </c>
      <c r="R1833" s="1">
        <f t="shared" si="769"/>
        <v>3311</v>
      </c>
      <c r="S1833" s="1">
        <f>SUM(S1816:S1832)</f>
        <v>621</v>
      </c>
      <c r="T1833" s="1">
        <f t="shared" si="769"/>
        <v>415</v>
      </c>
      <c r="Z1833" s="1">
        <f>SUM(Z1816:Z1832)</f>
        <v>3315</v>
      </c>
      <c r="AG1833" s="7">
        <f>IF(Q1833&gt;0,RANK(Q1833,(N1833:P1833,Q1833:AE1833)),0)</f>
        <v>4</v>
      </c>
      <c r="AH1833" s="7">
        <f>IF(R1833&gt;0,RANK(R1833,(N1833:P1833,Q1833:AE1833)),0)</f>
        <v>6</v>
      </c>
      <c r="AI1833" s="7">
        <f>IF(T1833&gt;0,RANK(T1833,(N1833:P1833,Q1833:AE1833)),0)</f>
        <v>8</v>
      </c>
      <c r="AJ1833" s="7">
        <f>IF(S1833&gt;0,RANK(S1833,(N1833:P1833,Q1833:AE1833)),0)</f>
        <v>7</v>
      </c>
      <c r="AK1833" s="2">
        <f t="shared" si="764"/>
        <v>7.795129480926811E-3</v>
      </c>
      <c r="AL1833" s="2">
        <f t="shared" si="765"/>
        <v>5.4370494441433898E-3</v>
      </c>
      <c r="AM1833" s="2">
        <f t="shared" si="766"/>
        <v>6.8147856216233969E-4</v>
      </c>
      <c r="AN1833" s="2">
        <f t="shared" si="767"/>
        <v>1.0197546677176215E-3</v>
      </c>
      <c r="AP1833" t="s">
        <v>1371</v>
      </c>
      <c r="AQ1833" t="s">
        <v>1985</v>
      </c>
      <c r="AV1833" s="83" t="str">
        <f t="shared" si="768"/>
        <v/>
      </c>
      <c r="AX1833" s="7" t="s">
        <v>3288</v>
      </c>
    </row>
    <row r="1834" spans="1:50">
      <c r="C1834" s="1"/>
      <c r="E1834" s="7"/>
      <c r="F1834" s="7"/>
      <c r="I1834" s="2"/>
      <c r="AG1834" s="7"/>
      <c r="AH1834" s="7"/>
      <c r="AI1834" s="7"/>
      <c r="AJ1834" s="7"/>
    </row>
    <row r="1835" spans="1:50" hidden="1" outlineLevel="1">
      <c r="A1835" t="s">
        <v>3293</v>
      </c>
      <c r="B1835" t="s">
        <v>3292</v>
      </c>
      <c r="C1835" s="1">
        <f t="shared" ref="C1835:C1845" si="770">SUM(N1835:AE1835)</f>
        <v>26795</v>
      </c>
      <c r="D1835" s="7">
        <f>RANK(N1835,(N1835:P1835,Q1835:AE1835))</f>
        <v>2</v>
      </c>
      <c r="E1835" s="7">
        <f>RANK(O1835,(N1835:P1835,Q1835:AE1835))</f>
        <v>1</v>
      </c>
      <c r="F1835" s="7">
        <f>IF(P1835&gt;0,RANK(P1835,(N1835:P1835,Q1835:AE1835)),0)</f>
        <v>3</v>
      </c>
      <c r="G1835" s="1">
        <f t="shared" ref="G1835:G1845" si="771">IF(D1835=1,N1835,IF(E1835=1,O1835,P1835))-IF(D1835=2,N1835,IF(E1835=2,O1835,P1835))</f>
        <v>4080</v>
      </c>
      <c r="H1835" s="2">
        <f t="shared" ref="H1835:H1845" si="772">G1835/C1835</f>
        <v>0.15226721403246873</v>
      </c>
      <c r="I1835" s="2"/>
      <c r="J1835" s="2">
        <f t="shared" ref="J1835:J1845" si="773">IF($C1835=0,"-",N1835/$C1835)</f>
        <v>0.4000373203955962</v>
      </c>
      <c r="K1835" s="2">
        <f t="shared" ref="K1835:K1845" si="774">IF($C1835=0,"-",O1835/$C1835)</f>
        <v>0.55230453442806493</v>
      </c>
      <c r="L1835" s="2">
        <f t="shared" ref="L1835:L1845" si="775">IF($C1835=0,"-",P1835/$C1835)</f>
        <v>3.6462026497480871E-2</v>
      </c>
      <c r="M1835" s="2">
        <f t="shared" ref="M1835:M1845" si="776">IF(C1835=0,"-",(1-J1835-K1835-L1835))</f>
        <v>1.1196118678857947E-2</v>
      </c>
      <c r="N1835" s="1">
        <f>SUMIF(Town!$AH$1048:$AH$1306,$A1835,Town!N$1048:N$1306)</f>
        <v>10719</v>
      </c>
      <c r="O1835" s="1">
        <f>SUMIF(Town!$AH$1048:$AH$1306,$A1835,Town!O$1048:O$1306)</f>
        <v>14799</v>
      </c>
      <c r="P1835" s="1">
        <f>SUMIF(Town!$AH$1048:$AH$1306,$A1835,Town!P$1048:P$1306)</f>
        <v>977</v>
      </c>
      <c r="Q1835" s="1">
        <f>SUMIF(Town!$AH$1048:$AH$1306,$A1835,Town!Q$1048:Q$1306)</f>
        <v>124</v>
      </c>
      <c r="R1835" s="1">
        <f>SUMIF(Town!$AH$1048:$AH$1306,$A1835,Town!R$1048:R$1306)</f>
        <v>88</v>
      </c>
      <c r="S1835" s="1">
        <f>SUMIF(Town!$AH$1048:$AH$1306,$A1835,Town!T$1048:T$1306)</f>
        <v>14</v>
      </c>
      <c r="U1835" s="1">
        <v>74</v>
      </c>
      <c r="AG1835" s="7">
        <f>IF(Q1835&gt;0,RANK(Q1835,(N1835:P1835,Q1835:AE1835)),0)</f>
        <v>4</v>
      </c>
      <c r="AH1835" s="7">
        <f>IF(R1835&gt;0,RANK(R1835,(N1835:P1835,Q1835:AE1835)),0)</f>
        <v>5</v>
      </c>
      <c r="AI1835" s="7">
        <f>IF(T1835&gt;0,RANK(T1835,(N1835:P1835,Q1835:AE1835)),0)</f>
        <v>0</v>
      </c>
      <c r="AJ1835" s="7">
        <f>IF(S1835&gt;0,RANK(S1835,(N1835:P1835,Q1835:AE1835)),0)</f>
        <v>7</v>
      </c>
      <c r="AK1835" s="2">
        <f t="shared" ref="AK1835:AK1845" si="777">IF($C1835=0,"-",Q1835/$C1835)</f>
        <v>4.627729053927972E-3</v>
      </c>
      <c r="AL1835" s="2">
        <f t="shared" ref="AL1835:AL1845" si="778">IF($C1835=0,"-",R1835/$C1835)</f>
        <v>3.2841948124650122E-3</v>
      </c>
      <c r="AM1835" s="2">
        <f t="shared" ref="AM1835:AM1845" si="779">IF($C1835=0,"-",T1835/$C1835)</f>
        <v>0</v>
      </c>
      <c r="AN1835" s="2">
        <f t="shared" ref="AN1835:AN1845" si="780">IF($C1835=0,"-",S1835/$C1835)</f>
        <v>5.2248553834670646E-4</v>
      </c>
      <c r="AP1835" t="s">
        <v>3293</v>
      </c>
      <c r="AQ1835" t="s">
        <v>3292</v>
      </c>
      <c r="AT1835" s="93" t="s">
        <v>402</v>
      </c>
      <c r="AU1835" s="92" t="s">
        <v>1801</v>
      </c>
      <c r="AV1835" s="83" t="str">
        <f t="shared" ref="AV1835:AV1868" si="781">AT1835&amp;AU1835</f>
        <v>33001</v>
      </c>
      <c r="AX1835" s="7" t="s">
        <v>3753</v>
      </c>
    </row>
    <row r="1836" spans="1:50" hidden="1" outlineLevel="1">
      <c r="A1836" t="s">
        <v>1520</v>
      </c>
      <c r="B1836" t="s">
        <v>3292</v>
      </c>
      <c r="C1836" s="1">
        <f t="shared" si="770"/>
        <v>23879</v>
      </c>
      <c r="D1836" s="7">
        <f>RANK(N1836,(N1836:P1836,Q1836:AE1836))</f>
        <v>2</v>
      </c>
      <c r="E1836" s="7">
        <f>RANK(O1836,(N1836:P1836,Q1836:AE1836))</f>
        <v>1</v>
      </c>
      <c r="F1836" s="7">
        <f>IF(P1836&gt;0,RANK(P1836,(N1836:P1836,Q1836:AE1836)),0)</f>
        <v>3</v>
      </c>
      <c r="G1836" s="1">
        <f t="shared" si="771"/>
        <v>2745</v>
      </c>
      <c r="H1836" s="2">
        <f t="shared" si="772"/>
        <v>0.11495456258637296</v>
      </c>
      <c r="I1836" s="2"/>
      <c r="J1836" s="2">
        <f t="shared" si="773"/>
        <v>0.41258009129360523</v>
      </c>
      <c r="K1836" s="2">
        <f t="shared" si="774"/>
        <v>0.52753465387997822</v>
      </c>
      <c r="L1836" s="2">
        <f t="shared" si="775"/>
        <v>4.547929142761422E-2</v>
      </c>
      <c r="M1836" s="2">
        <f t="shared" si="776"/>
        <v>1.440596339880227E-2</v>
      </c>
      <c r="N1836" s="1">
        <f>SUMIF(Town!$AH$1048:$AH$1306,$A1836,Town!N$1048:N$1306)</f>
        <v>9852</v>
      </c>
      <c r="O1836" s="1">
        <f>SUMIF(Town!$AH$1048:$AH$1306,$A1836,Town!O$1048:O$1306)</f>
        <v>12597</v>
      </c>
      <c r="P1836" s="1">
        <f>SUMIF(Town!$AH$1048:$AH$1306,$A1836,Town!P$1048:P$1306)</f>
        <v>1086</v>
      </c>
      <c r="Q1836" s="1">
        <f>SUMIF(Town!$AH$1048:$AH$1306,$A1836,Town!Q$1048:Q$1306)</f>
        <v>119</v>
      </c>
      <c r="R1836" s="1">
        <f>SUMIF(Town!$AH$1048:$AH$1306,$A1836,Town!R$1048:R$1306)</f>
        <v>131</v>
      </c>
      <c r="S1836" s="1">
        <f>SUMIF(Town!$AH$1048:$AH$1306,$A1836,Town!T$1048:T$1306)</f>
        <v>17</v>
      </c>
      <c r="U1836" s="1">
        <v>77</v>
      </c>
      <c r="AG1836" s="7">
        <f>IF(Q1836&gt;0,RANK(Q1836,(N1836:P1836,Q1836:AE1836)),0)</f>
        <v>5</v>
      </c>
      <c r="AH1836" s="7">
        <f>IF(R1836&gt;0,RANK(R1836,(N1836:P1836,Q1836:AE1836)),0)</f>
        <v>4</v>
      </c>
      <c r="AI1836" s="7">
        <f>IF(T1836&gt;0,RANK(T1836,(N1836:P1836,Q1836:AE1836)),0)</f>
        <v>0</v>
      </c>
      <c r="AJ1836" s="7">
        <f>IF(S1836&gt;0,RANK(S1836,(N1836:P1836,Q1836:AE1836)),0)</f>
        <v>7</v>
      </c>
      <c r="AK1836" s="2">
        <f t="shared" si="777"/>
        <v>4.9834582687717241E-3</v>
      </c>
      <c r="AL1836" s="2">
        <f t="shared" si="778"/>
        <v>5.4859918757066877E-3</v>
      </c>
      <c r="AM1836" s="2">
        <f t="shared" si="779"/>
        <v>0</v>
      </c>
      <c r="AN1836" s="2">
        <f t="shared" si="780"/>
        <v>7.1192260982453205E-4</v>
      </c>
      <c r="AP1836" t="s">
        <v>1520</v>
      </c>
      <c r="AQ1836" t="s">
        <v>3292</v>
      </c>
      <c r="AT1836" s="93" t="s">
        <v>402</v>
      </c>
      <c r="AU1836" s="92" t="s">
        <v>1802</v>
      </c>
      <c r="AV1836" s="83" t="str">
        <f t="shared" si="781"/>
        <v>33003</v>
      </c>
      <c r="AX1836" s="7" t="s">
        <v>3753</v>
      </c>
    </row>
    <row r="1837" spans="1:50" hidden="1" outlineLevel="1">
      <c r="A1837" t="s">
        <v>3294</v>
      </c>
      <c r="B1837" t="s">
        <v>3292</v>
      </c>
      <c r="C1837" s="1">
        <f t="shared" si="770"/>
        <v>33395</v>
      </c>
      <c r="D1837" s="7">
        <f>RANK(N1837,(N1837:P1837,Q1837:AE1837))</f>
        <v>1</v>
      </c>
      <c r="E1837" s="7">
        <f>RANK(O1837,(N1837:P1837,Q1837:AE1837))</f>
        <v>2</v>
      </c>
      <c r="F1837" s="7">
        <f>IF(P1837&gt;0,RANK(P1837,(N1837:P1837,Q1837:AE1837)),0)</f>
        <v>3</v>
      </c>
      <c r="G1837" s="1">
        <f t="shared" si="771"/>
        <v>3589</v>
      </c>
      <c r="H1837" s="2">
        <f t="shared" si="772"/>
        <v>0.1074711783201078</v>
      </c>
      <c r="I1837" s="2"/>
      <c r="J1837" s="2">
        <f t="shared" si="773"/>
        <v>0.52049708040125764</v>
      </c>
      <c r="K1837" s="2">
        <f t="shared" si="774"/>
        <v>0.41302590208114986</v>
      </c>
      <c r="L1837" s="2">
        <f t="shared" si="775"/>
        <v>5.2403054349453512E-2</v>
      </c>
      <c r="M1837" s="2">
        <f t="shared" si="776"/>
        <v>1.4073963168138984E-2</v>
      </c>
      <c r="N1837" s="1">
        <f>SUMIF(Town!$AH$1048:$AH$1306,$A1837,Town!N$1048:N$1306)</f>
        <v>17382</v>
      </c>
      <c r="O1837" s="1">
        <f>SUMIF(Town!$AH$1048:$AH$1306,$A1837,Town!O$1048:O$1306)</f>
        <v>13793</v>
      </c>
      <c r="P1837" s="1">
        <f>SUMIF(Town!$AH$1048:$AH$1306,$A1837,Town!P$1048:P$1306)</f>
        <v>1750</v>
      </c>
      <c r="Q1837" s="1">
        <f>SUMIF(Town!$AH$1048:$AH$1306,$A1837,Town!Q$1048:Q$1306)</f>
        <v>186</v>
      </c>
      <c r="R1837" s="1">
        <f>SUMIF(Town!$AH$1048:$AH$1306,$A1837,Town!R$1048:R$1306)</f>
        <v>152</v>
      </c>
      <c r="S1837" s="1">
        <f>SUMIF(Town!$AH$1048:$AH$1306,$A1837,Town!T$1048:T$1306)</f>
        <v>45</v>
      </c>
      <c r="U1837" s="1">
        <v>87</v>
      </c>
      <c r="AG1837" s="7">
        <f>IF(Q1837&gt;0,RANK(Q1837,(N1837:P1837,Q1837:AE1837)),0)</f>
        <v>4</v>
      </c>
      <c r="AH1837" s="7">
        <f>IF(R1837&gt;0,RANK(R1837,(N1837:P1837,Q1837:AE1837)),0)</f>
        <v>5</v>
      </c>
      <c r="AI1837" s="7">
        <f>IF(T1837&gt;0,RANK(T1837,(N1837:P1837,Q1837:AE1837)),0)</f>
        <v>0</v>
      </c>
      <c r="AJ1837" s="7">
        <f>IF(S1837&gt;0,RANK(S1837,(N1837:P1837,Q1837:AE1837)),0)</f>
        <v>7</v>
      </c>
      <c r="AK1837" s="2">
        <f t="shared" si="777"/>
        <v>5.5696960622847735E-3</v>
      </c>
      <c r="AL1837" s="2">
        <f t="shared" si="778"/>
        <v>4.5515795777811051E-3</v>
      </c>
      <c r="AM1837" s="2">
        <f t="shared" si="779"/>
        <v>0</v>
      </c>
      <c r="AN1837" s="2">
        <f t="shared" si="780"/>
        <v>1.3475071118430903E-3</v>
      </c>
      <c r="AP1837" t="s">
        <v>3294</v>
      </c>
      <c r="AQ1837" t="s">
        <v>3292</v>
      </c>
      <c r="AT1837" s="93" t="s">
        <v>402</v>
      </c>
      <c r="AU1837" s="92" t="s">
        <v>1803</v>
      </c>
      <c r="AV1837" s="83" t="str">
        <f t="shared" si="781"/>
        <v>33005</v>
      </c>
      <c r="AX1837" s="7" t="s">
        <v>3753</v>
      </c>
    </row>
    <row r="1838" spans="1:50" hidden="1" outlineLevel="1">
      <c r="A1838" t="s">
        <v>823</v>
      </c>
      <c r="B1838" t="s">
        <v>3292</v>
      </c>
      <c r="C1838" s="1">
        <f t="shared" si="770"/>
        <v>14600</v>
      </c>
      <c r="D1838" s="7">
        <f>RANK(N1838,(N1838:P1838,Q1838:AE1838))</f>
        <v>2</v>
      </c>
      <c r="E1838" s="7">
        <f>RANK(O1838,(N1838:P1838,Q1838:AE1838))</f>
        <v>1</v>
      </c>
      <c r="F1838" s="7">
        <f>IF(P1838&gt;0,RANK(P1838,(N1838:P1838,Q1838:AE1838)),0)</f>
        <v>3</v>
      </c>
      <c r="G1838" s="1">
        <f t="shared" si="771"/>
        <v>759</v>
      </c>
      <c r="H1838" s="2">
        <f t="shared" si="772"/>
        <v>5.1986301369863014E-2</v>
      </c>
      <c r="I1838" s="2"/>
      <c r="J1838" s="2">
        <f t="shared" si="773"/>
        <v>0.45</v>
      </c>
      <c r="K1838" s="2">
        <f t="shared" si="774"/>
        <v>0.501986301369863</v>
      </c>
      <c r="L1838" s="2">
        <f t="shared" si="775"/>
        <v>3.1712328767123286E-2</v>
      </c>
      <c r="M1838" s="2">
        <f t="shared" si="776"/>
        <v>1.6301369863013761E-2</v>
      </c>
      <c r="N1838" s="1">
        <f>SUMIF(Town!$AH$1048:$AH$1306,$A1838,Town!N$1048:N$1306)</f>
        <v>6570</v>
      </c>
      <c r="O1838" s="1">
        <f>SUMIF(Town!$AH$1048:$AH$1306,$A1838,Town!O$1048:O$1306)</f>
        <v>7329</v>
      </c>
      <c r="P1838" s="1">
        <f>SUMIF(Town!$AH$1048:$AH$1306,$A1838,Town!P$1048:P$1306)</f>
        <v>463</v>
      </c>
      <c r="Q1838" s="1">
        <f>SUMIF(Town!$AH$1048:$AH$1306,$A1838,Town!Q$1048:Q$1306)</f>
        <v>133</v>
      </c>
      <c r="R1838" s="1">
        <f>SUMIF(Town!$AH$1048:$AH$1306,$A1838,Town!R$1048:R$1306)</f>
        <v>69</v>
      </c>
      <c r="S1838" s="1">
        <f>SUMIF(Town!$AH$1048:$AH$1306,$A1838,Town!T$1048:T$1306)</f>
        <v>11</v>
      </c>
      <c r="U1838" s="1">
        <v>25</v>
      </c>
      <c r="AG1838" s="7">
        <f>IF(Q1838&gt;0,RANK(Q1838,(N1838:P1838,Q1838:AE1838)),0)</f>
        <v>4</v>
      </c>
      <c r="AH1838" s="7">
        <f>IF(R1838&gt;0,RANK(R1838,(N1838:P1838,Q1838:AE1838)),0)</f>
        <v>5</v>
      </c>
      <c r="AI1838" s="7">
        <f>IF(T1838&gt;0,RANK(T1838,(N1838:P1838,Q1838:AE1838)),0)</f>
        <v>0</v>
      </c>
      <c r="AJ1838" s="7">
        <f>IF(S1838&gt;0,RANK(S1838,(N1838:P1838,Q1838:AE1838)),0)</f>
        <v>7</v>
      </c>
      <c r="AK1838" s="2">
        <f t="shared" si="777"/>
        <v>9.1095890410958901E-3</v>
      </c>
      <c r="AL1838" s="2">
        <f t="shared" si="778"/>
        <v>4.726027397260274E-3</v>
      </c>
      <c r="AM1838" s="2">
        <f t="shared" si="779"/>
        <v>0</v>
      </c>
      <c r="AN1838" s="2">
        <f t="shared" si="780"/>
        <v>7.534246575342466E-4</v>
      </c>
      <c r="AP1838" t="s">
        <v>823</v>
      </c>
      <c r="AQ1838" t="s">
        <v>3292</v>
      </c>
      <c r="AT1838" s="93" t="s">
        <v>402</v>
      </c>
      <c r="AU1838" s="92" t="s">
        <v>2150</v>
      </c>
      <c r="AV1838" s="83" t="str">
        <f t="shared" si="781"/>
        <v>33007</v>
      </c>
      <c r="AX1838" s="7" t="s">
        <v>3753</v>
      </c>
    </row>
    <row r="1839" spans="1:50" hidden="1" outlineLevel="1">
      <c r="A1839" t="s">
        <v>824</v>
      </c>
      <c r="B1839" t="s">
        <v>3292</v>
      </c>
      <c r="C1839" s="1">
        <f t="shared" si="770"/>
        <v>38733</v>
      </c>
      <c r="D1839" s="7">
        <f>RANK(N1839,(N1839:P1839,Q1839:AE1839))</f>
        <v>1</v>
      </c>
      <c r="E1839" s="7">
        <f>RANK(O1839,(N1839:P1839,Q1839:AE1839))</f>
        <v>2</v>
      </c>
      <c r="F1839" s="7">
        <f>IF(P1839&gt;0,RANK(P1839,(N1839:P1839,Q1839:AE1839)),0)</f>
        <v>3</v>
      </c>
      <c r="G1839" s="1">
        <f t="shared" si="771"/>
        <v>234</v>
      </c>
      <c r="H1839" s="2">
        <f t="shared" si="772"/>
        <v>6.0413600805514674E-3</v>
      </c>
      <c r="I1839" s="2"/>
      <c r="J1839" s="2">
        <f t="shared" si="773"/>
        <v>0.4731366018640436</v>
      </c>
      <c r="K1839" s="2">
        <f t="shared" si="774"/>
        <v>0.4670952417834921</v>
      </c>
      <c r="L1839" s="2">
        <f t="shared" si="775"/>
        <v>4.6033098391552424E-2</v>
      </c>
      <c r="M1839" s="2">
        <f t="shared" si="776"/>
        <v>1.3735057960911873E-2</v>
      </c>
      <c r="N1839" s="1">
        <f>SUMIF(Town!$AH$1048:$AH$1306,$A1839,Town!N$1048:N$1306)</f>
        <v>18326</v>
      </c>
      <c r="O1839" s="1">
        <f>SUMIF(Town!$AH$1048:$AH$1306,$A1839,Town!O$1048:O$1306)</f>
        <v>18092</v>
      </c>
      <c r="P1839" s="1">
        <f>SUMIF(Town!$AH$1048:$AH$1306,$A1839,Town!P$1048:P$1306)</f>
        <v>1783</v>
      </c>
      <c r="Q1839" s="1">
        <f>SUMIF(Town!$AH$1048:$AH$1306,$A1839,Town!Q$1048:Q$1306)</f>
        <v>210</v>
      </c>
      <c r="R1839" s="1">
        <f>SUMIF(Town!$AH$1048:$AH$1306,$A1839,Town!R$1048:R$1306)</f>
        <v>209</v>
      </c>
      <c r="S1839" s="1">
        <f>SUMIF(Town!$AH$1048:$AH$1306,$A1839,Town!T$1048:T$1306)</f>
        <v>32</v>
      </c>
      <c r="U1839" s="1">
        <v>81</v>
      </c>
      <c r="AG1839" s="7">
        <f>IF(Q1839&gt;0,RANK(Q1839,(N1839:P1839,Q1839:AE1839)),0)</f>
        <v>4</v>
      </c>
      <c r="AH1839" s="7">
        <f>IF(R1839&gt;0,RANK(R1839,(N1839:P1839,Q1839:AE1839)),0)</f>
        <v>5</v>
      </c>
      <c r="AI1839" s="7">
        <f>IF(T1839&gt;0,RANK(T1839,(N1839:P1839,Q1839:AE1839)),0)</f>
        <v>0</v>
      </c>
      <c r="AJ1839" s="7">
        <f>IF(S1839&gt;0,RANK(S1839,(N1839:P1839,Q1839:AE1839)),0)</f>
        <v>7</v>
      </c>
      <c r="AK1839" s="2">
        <f t="shared" si="777"/>
        <v>5.4217334056231121E-3</v>
      </c>
      <c r="AL1839" s="2">
        <f t="shared" si="778"/>
        <v>5.3959156275010974E-3</v>
      </c>
      <c r="AM1839" s="2">
        <f t="shared" si="779"/>
        <v>0</v>
      </c>
      <c r="AN1839" s="2">
        <f t="shared" si="780"/>
        <v>8.2616889990447424E-4</v>
      </c>
      <c r="AP1839" t="s">
        <v>824</v>
      </c>
      <c r="AQ1839" t="s">
        <v>3292</v>
      </c>
      <c r="AT1839" s="93" t="s">
        <v>402</v>
      </c>
      <c r="AU1839" s="92" t="s">
        <v>2454</v>
      </c>
      <c r="AV1839" s="83" t="str">
        <f t="shared" si="781"/>
        <v>33009</v>
      </c>
      <c r="AX1839" s="7" t="s">
        <v>3753</v>
      </c>
    </row>
    <row r="1840" spans="1:50" hidden="1" outlineLevel="1">
      <c r="A1840" t="s">
        <v>1315</v>
      </c>
      <c r="B1840" t="s">
        <v>3292</v>
      </c>
      <c r="C1840" s="1">
        <f t="shared" si="770"/>
        <v>165761</v>
      </c>
      <c r="D1840" s="7">
        <f>RANK(N1840,(N1840:P1840,Q1840:AE1840))</f>
        <v>2</v>
      </c>
      <c r="E1840" s="7">
        <f>RANK(O1840,(N1840:P1840,Q1840:AE1840))</f>
        <v>1</v>
      </c>
      <c r="F1840" s="7">
        <f>IF(P1840&gt;0,RANK(P1840,(N1840:P1840,Q1840:AE1840)),0)</f>
        <v>3</v>
      </c>
      <c r="G1840" s="1">
        <f t="shared" si="771"/>
        <v>3024</v>
      </c>
      <c r="H1840" s="2">
        <f t="shared" si="772"/>
        <v>1.8243133185731265E-2</v>
      </c>
      <c r="I1840" s="2"/>
      <c r="J1840" s="2">
        <f t="shared" si="773"/>
        <v>0.46829471347301233</v>
      </c>
      <c r="K1840" s="2">
        <f t="shared" si="774"/>
        <v>0.48653784665874361</v>
      </c>
      <c r="L1840" s="2">
        <f t="shared" si="775"/>
        <v>3.2969154384927694E-2</v>
      </c>
      <c r="M1840" s="2">
        <f t="shared" si="776"/>
        <v>1.2198285483316369E-2</v>
      </c>
      <c r="N1840" s="1">
        <f>SUMIF(Town!$AH$1048:$AH$1306,$A1840,Town!N$1048:N$1306)</f>
        <v>77625</v>
      </c>
      <c r="O1840" s="1">
        <f>SUMIF(Town!$AH$1048:$AH$1306,$A1840,Town!O$1048:O$1306)</f>
        <v>80649</v>
      </c>
      <c r="P1840" s="1">
        <f>SUMIF(Town!$AH$1048:$AH$1306,$A1840,Town!P$1048:P$1306)</f>
        <v>5465</v>
      </c>
      <c r="Q1840" s="1">
        <f>SUMIF(Town!$AH$1048:$AH$1306,$A1840,Town!Q$1048:Q$1306)</f>
        <v>755</v>
      </c>
      <c r="R1840" s="1">
        <f>SUMIF(Town!$AH$1048:$AH$1306,$A1840,Town!R$1048:R$1306)</f>
        <v>811</v>
      </c>
      <c r="S1840" s="1">
        <f>SUMIF(Town!$AH$1048:$AH$1306,$A1840,Town!T$1048:T$1306)</f>
        <v>62</v>
      </c>
      <c r="U1840" s="1">
        <v>394</v>
      </c>
      <c r="AG1840" s="7">
        <f>IF(Q1840&gt;0,RANK(Q1840,(N1840:P1840,Q1840:AE1840)),0)</f>
        <v>5</v>
      </c>
      <c r="AH1840" s="7">
        <f>IF(R1840&gt;0,RANK(R1840,(N1840:P1840,Q1840:AE1840)),0)</f>
        <v>4</v>
      </c>
      <c r="AI1840" s="7">
        <f>IF(T1840&gt;0,RANK(T1840,(N1840:P1840,Q1840:AE1840)),0)</f>
        <v>0</v>
      </c>
      <c r="AJ1840" s="7">
        <f>IF(S1840&gt;0,RANK(S1840,(N1840:P1840,Q1840:AE1840)),0)</f>
        <v>7</v>
      </c>
      <c r="AK1840" s="2">
        <f t="shared" si="777"/>
        <v>4.5547505142946769E-3</v>
      </c>
      <c r="AL1840" s="2">
        <f t="shared" si="778"/>
        <v>4.8925863140304414E-3</v>
      </c>
      <c r="AM1840" s="2">
        <f t="shared" si="779"/>
        <v>0</v>
      </c>
      <c r="AN1840" s="2">
        <f t="shared" si="780"/>
        <v>3.7403249256459599E-4</v>
      </c>
      <c r="AP1840" t="s">
        <v>1315</v>
      </c>
      <c r="AQ1840" t="s">
        <v>3292</v>
      </c>
      <c r="AT1840" s="93" t="s">
        <v>402</v>
      </c>
      <c r="AU1840" s="92" t="s">
        <v>2455</v>
      </c>
      <c r="AV1840" s="83" t="str">
        <f t="shared" si="781"/>
        <v>33011</v>
      </c>
      <c r="AX1840" s="7" t="s">
        <v>3753</v>
      </c>
    </row>
    <row r="1841" spans="1:50" hidden="1" outlineLevel="1">
      <c r="A1841" t="s">
        <v>1998</v>
      </c>
      <c r="B1841" t="s">
        <v>3292</v>
      </c>
      <c r="C1841" s="1">
        <f t="shared" si="770"/>
        <v>63684</v>
      </c>
      <c r="D1841" s="7">
        <f>RANK(N1841,(N1841:P1841,Q1841:AE1841))</f>
        <v>1</v>
      </c>
      <c r="E1841" s="7">
        <f>RANK(O1841,(N1841:P1841,Q1841:AE1841))</f>
        <v>2</v>
      </c>
      <c r="F1841" s="7">
        <f>IF(P1841&gt;0,RANK(P1841,(N1841:P1841,Q1841:AE1841)),0)</f>
        <v>3</v>
      </c>
      <c r="G1841" s="1">
        <f t="shared" si="771"/>
        <v>594</v>
      </c>
      <c r="H1841" s="2">
        <f t="shared" si="772"/>
        <v>9.3273035613340872E-3</v>
      </c>
      <c r="I1841" s="2"/>
      <c r="J1841" s="2">
        <f t="shared" si="773"/>
        <v>0.48084291187739464</v>
      </c>
      <c r="K1841" s="2">
        <f t="shared" si="774"/>
        <v>0.47151560831606054</v>
      </c>
      <c r="L1841" s="2">
        <f t="shared" si="775"/>
        <v>3.6791030714151123E-2</v>
      </c>
      <c r="M1841" s="2">
        <f t="shared" si="776"/>
        <v>1.0850449092393639E-2</v>
      </c>
      <c r="N1841" s="1">
        <f>SUMIF(Town!$AH$1048:$AH$1306,$A1841,Town!N$1048:N$1306)</f>
        <v>30622</v>
      </c>
      <c r="O1841" s="1">
        <f>SUMIF(Town!$AH$1048:$AH$1306,$A1841,Town!O$1048:O$1306)</f>
        <v>30028</v>
      </c>
      <c r="P1841" s="1">
        <f>SUMIF(Town!$AH$1048:$AH$1306,$A1841,Town!P$1048:P$1306)</f>
        <v>2343</v>
      </c>
      <c r="Q1841" s="1">
        <f>SUMIF(Town!$AH$1048:$AH$1306,$A1841,Town!Q$1048:Q$1306)</f>
        <v>230</v>
      </c>
      <c r="R1841" s="1">
        <f>SUMIF(Town!$AH$1048:$AH$1306,$A1841,Town!R$1048:R$1306)</f>
        <v>286</v>
      </c>
      <c r="S1841" s="1">
        <f>SUMIF(Town!$AH$1048:$AH$1306,$A1841,Town!T$1048:T$1306)</f>
        <v>32</v>
      </c>
      <c r="U1841" s="1">
        <v>143</v>
      </c>
      <c r="AG1841" s="7">
        <f>IF(Q1841&gt;0,RANK(Q1841,(N1841:P1841,Q1841:AE1841)),0)</f>
        <v>5</v>
      </c>
      <c r="AH1841" s="7">
        <f>IF(R1841&gt;0,RANK(R1841,(N1841:P1841,Q1841:AE1841)),0)</f>
        <v>4</v>
      </c>
      <c r="AI1841" s="7">
        <f>IF(T1841&gt;0,RANK(T1841,(N1841:P1841,Q1841:AE1841)),0)</f>
        <v>0</v>
      </c>
      <c r="AJ1841" s="7">
        <f>IF(S1841&gt;0,RANK(S1841,(N1841:P1841,Q1841:AE1841)),0)</f>
        <v>7</v>
      </c>
      <c r="AK1841" s="2">
        <f t="shared" si="777"/>
        <v>3.6115821870485523E-3</v>
      </c>
      <c r="AL1841" s="2">
        <f t="shared" si="778"/>
        <v>4.4909239369386343E-3</v>
      </c>
      <c r="AM1841" s="2">
        <f t="shared" si="779"/>
        <v>0</v>
      </c>
      <c r="AN1841" s="2">
        <f t="shared" si="780"/>
        <v>5.0248099993718983E-4</v>
      </c>
      <c r="AP1841" t="s">
        <v>1998</v>
      </c>
      <c r="AQ1841" t="s">
        <v>3292</v>
      </c>
      <c r="AT1841" s="93" t="s">
        <v>402</v>
      </c>
      <c r="AU1841" s="92" t="s">
        <v>2456</v>
      </c>
      <c r="AV1841" s="83" t="str">
        <f t="shared" si="781"/>
        <v>33013</v>
      </c>
      <c r="AX1841" s="7" t="s">
        <v>3753</v>
      </c>
    </row>
    <row r="1842" spans="1:50" hidden="1" outlineLevel="1">
      <c r="A1842" t="s">
        <v>3022</v>
      </c>
      <c r="B1842" t="s">
        <v>3292</v>
      </c>
      <c r="C1842" s="1">
        <f t="shared" si="770"/>
        <v>134173</v>
      </c>
      <c r="D1842" s="7">
        <f>RANK(N1842,(N1842:P1842,Q1842:AE1842))</f>
        <v>2</v>
      </c>
      <c r="E1842" s="7">
        <f>RANK(O1842,(N1842:P1842,Q1842:AE1842))</f>
        <v>1</v>
      </c>
      <c r="F1842" s="7">
        <f>IF(P1842&gt;0,RANK(P1842,(N1842:P1842,Q1842:AE1842)),0)</f>
        <v>3</v>
      </c>
      <c r="G1842" s="1">
        <f t="shared" si="771"/>
        <v>4232</v>
      </c>
      <c r="H1842" s="2">
        <f t="shared" si="772"/>
        <v>3.1541368233549222E-2</v>
      </c>
      <c r="I1842" s="2"/>
      <c r="J1842" s="2">
        <f t="shared" si="773"/>
        <v>0.45931744836889687</v>
      </c>
      <c r="K1842" s="2">
        <f t="shared" si="774"/>
        <v>0.49085881660244607</v>
      </c>
      <c r="L1842" s="2">
        <f t="shared" si="775"/>
        <v>3.8852824338726867E-2</v>
      </c>
      <c r="M1842" s="2">
        <f t="shared" si="776"/>
        <v>1.097091068993019E-2</v>
      </c>
      <c r="N1842" s="1">
        <f>SUMIF(Town!$AH$1048:$AH$1306,$A1842,Town!N$1048:N$1306)</f>
        <v>61628</v>
      </c>
      <c r="O1842" s="1">
        <f>SUMIF(Town!$AH$1048:$AH$1306,$A1842,Town!O$1048:O$1306)</f>
        <v>65860</v>
      </c>
      <c r="P1842" s="1">
        <f>SUMIF(Town!$AH$1048:$AH$1306,$A1842,Town!P$1048:P$1306)</f>
        <v>5213</v>
      </c>
      <c r="Q1842" s="1">
        <f>SUMIF(Town!$AH$1048:$AH$1306,$A1842,Town!Q$1048:Q$1306)</f>
        <v>534</v>
      </c>
      <c r="R1842" s="1">
        <f>SUMIF(Town!$AH$1048:$AH$1306,$A1842,Town!R$1048:R$1306)</f>
        <v>626</v>
      </c>
      <c r="S1842" s="1">
        <f>SUMIF(Town!$AH$1048:$AH$1306,$A1842,Town!T$1048:T$1306)</f>
        <v>55</v>
      </c>
      <c r="U1842" s="1">
        <v>257</v>
      </c>
      <c r="AG1842" s="7">
        <f>IF(Q1842&gt;0,RANK(Q1842,(N1842:P1842,Q1842:AE1842)),0)</f>
        <v>5</v>
      </c>
      <c r="AH1842" s="7">
        <f>IF(R1842&gt;0,RANK(R1842,(N1842:P1842,Q1842:AE1842)),0)</f>
        <v>4</v>
      </c>
      <c r="AI1842" s="7">
        <f>IF(T1842&gt;0,RANK(T1842,(N1842:P1842,Q1842:AE1842)),0)</f>
        <v>0</v>
      </c>
      <c r="AJ1842" s="7">
        <f>IF(S1842&gt;0,RANK(S1842,(N1842:P1842,Q1842:AE1842)),0)</f>
        <v>7</v>
      </c>
      <c r="AK1842" s="2">
        <f t="shared" si="777"/>
        <v>3.9799363508306439E-3</v>
      </c>
      <c r="AL1842" s="2">
        <f t="shared" si="778"/>
        <v>4.6656182689512795E-3</v>
      </c>
      <c r="AM1842" s="2">
        <f t="shared" si="779"/>
        <v>0</v>
      </c>
      <c r="AN1842" s="2">
        <f t="shared" si="780"/>
        <v>4.0991853800690156E-4</v>
      </c>
      <c r="AP1842" t="s">
        <v>3022</v>
      </c>
      <c r="AQ1842" t="s">
        <v>3292</v>
      </c>
      <c r="AT1842" s="93" t="s">
        <v>402</v>
      </c>
      <c r="AU1842" s="92" t="s">
        <v>1466</v>
      </c>
      <c r="AV1842" s="83" t="str">
        <f t="shared" si="781"/>
        <v>33015</v>
      </c>
      <c r="AX1842" s="7" t="s">
        <v>3753</v>
      </c>
    </row>
    <row r="1843" spans="1:50" hidden="1" outlineLevel="1">
      <c r="A1843" t="s">
        <v>617</v>
      </c>
      <c r="B1843" t="s">
        <v>3292</v>
      </c>
      <c r="C1843" s="1">
        <f t="shared" si="770"/>
        <v>49393</v>
      </c>
      <c r="D1843" s="7">
        <f>RANK(N1843,(N1843:P1843,Q1843:AE1843))</f>
        <v>1</v>
      </c>
      <c r="E1843" s="7">
        <f>RANK(O1843,(N1843:P1843,Q1843:AE1843))</f>
        <v>2</v>
      </c>
      <c r="F1843" s="7">
        <f>IF(P1843&gt;0,RANK(P1843,(N1843:P1843,Q1843:AE1843)),0)</f>
        <v>3</v>
      </c>
      <c r="G1843" s="1">
        <f t="shared" si="771"/>
        <v>4292</v>
      </c>
      <c r="H1843" s="2">
        <f t="shared" si="772"/>
        <v>8.6894904136213633E-2</v>
      </c>
      <c r="I1843" s="2"/>
      <c r="J1843" s="2">
        <f t="shared" si="773"/>
        <v>0.51424290891421864</v>
      </c>
      <c r="K1843" s="2">
        <f t="shared" si="774"/>
        <v>0.427348004778005</v>
      </c>
      <c r="L1843" s="2">
        <f t="shared" si="775"/>
        <v>4.6018666612677908E-2</v>
      </c>
      <c r="M1843" s="2">
        <f t="shared" si="776"/>
        <v>1.2390419695098451E-2</v>
      </c>
      <c r="N1843" s="1">
        <f>SUMIF(Town!$AH$1048:$AH$1306,$A1843,Town!N$1048:N$1306)</f>
        <v>25400</v>
      </c>
      <c r="O1843" s="1">
        <f>SUMIF(Town!$AH$1048:$AH$1306,$A1843,Town!O$1048:O$1306)</f>
        <v>21108</v>
      </c>
      <c r="P1843" s="1">
        <f>SUMIF(Town!$AH$1048:$AH$1306,$A1843,Town!P$1048:P$1306)</f>
        <v>2273</v>
      </c>
      <c r="Q1843" s="1">
        <f>SUMIF(Town!$AH$1048:$AH$1306,$A1843,Town!Q$1048:Q$1306)</f>
        <v>210</v>
      </c>
      <c r="R1843" s="1">
        <f>SUMIF(Town!$AH$1048:$AH$1306,$A1843,Town!R$1048:R$1306)</f>
        <v>286</v>
      </c>
      <c r="S1843" s="1">
        <f>SUMIF(Town!$AH$1048:$AH$1306,$A1843,Town!T$1048:T$1306)</f>
        <v>36</v>
      </c>
      <c r="U1843" s="1">
        <v>80</v>
      </c>
      <c r="AG1843" s="7">
        <f>IF(Q1843&gt;0,RANK(Q1843,(N1843:P1843,Q1843:AE1843)),0)</f>
        <v>5</v>
      </c>
      <c r="AH1843" s="7">
        <f>IF(R1843&gt;0,RANK(R1843,(N1843:P1843,Q1843:AE1843)),0)</f>
        <v>4</v>
      </c>
      <c r="AI1843" s="7">
        <f>IF(T1843&gt;0,RANK(T1843,(N1843:P1843,Q1843:AE1843)),0)</f>
        <v>0</v>
      </c>
      <c r="AJ1843" s="7">
        <f>IF(S1843&gt;0,RANK(S1843,(N1843:P1843,Q1843:AE1843)),0)</f>
        <v>7</v>
      </c>
      <c r="AK1843" s="2">
        <f t="shared" si="777"/>
        <v>4.2516146012592879E-3</v>
      </c>
      <c r="AL1843" s="2">
        <f t="shared" si="778"/>
        <v>5.7902941712388396E-3</v>
      </c>
      <c r="AM1843" s="2">
        <f t="shared" si="779"/>
        <v>0</v>
      </c>
      <c r="AN1843" s="2">
        <f t="shared" si="780"/>
        <v>7.28848217358735E-4</v>
      </c>
      <c r="AP1843" t="s">
        <v>617</v>
      </c>
      <c r="AQ1843" t="s">
        <v>3292</v>
      </c>
      <c r="AT1843" s="93" t="s">
        <v>402</v>
      </c>
      <c r="AU1843" s="92" t="s">
        <v>1467</v>
      </c>
      <c r="AV1843" s="83" t="str">
        <f t="shared" si="781"/>
        <v>33017</v>
      </c>
      <c r="AX1843" s="7" t="s">
        <v>3753</v>
      </c>
    </row>
    <row r="1844" spans="1:50" hidden="1" outlineLevel="1">
      <c r="A1844" t="s">
        <v>1736</v>
      </c>
      <c r="B1844" t="s">
        <v>3292</v>
      </c>
      <c r="C1844" s="1">
        <f t="shared" si="770"/>
        <v>18668</v>
      </c>
      <c r="D1844" s="7">
        <f>RANK(N1844,(N1844:P1844,Q1844:AE1844))</f>
        <v>2</v>
      </c>
      <c r="E1844" s="7">
        <f>RANK(O1844,(N1844:P1844,Q1844:AE1844))</f>
        <v>1</v>
      </c>
      <c r="F1844" s="7">
        <f>IF(P1844&gt;0,RANK(P1844,(N1844:P1844,Q1844:AE1844)),0)</f>
        <v>3</v>
      </c>
      <c r="G1844" s="1">
        <f t="shared" si="771"/>
        <v>1080</v>
      </c>
      <c r="H1844" s="2">
        <f t="shared" si="772"/>
        <v>5.7853010499250054E-2</v>
      </c>
      <c r="I1844" s="2"/>
      <c r="J1844" s="2">
        <f t="shared" si="773"/>
        <v>0.44053996143132634</v>
      </c>
      <c r="K1844" s="2">
        <f t="shared" si="774"/>
        <v>0.49839297193057641</v>
      </c>
      <c r="L1844" s="2">
        <f t="shared" si="775"/>
        <v>4.5264623955431751E-2</v>
      </c>
      <c r="M1844" s="2">
        <f t="shared" si="776"/>
        <v>1.5802442682665493E-2</v>
      </c>
      <c r="N1844" s="1">
        <f>SUMIF(Town!$AH$1048:$AH$1306,$A1844,Town!N$1048:N$1306)</f>
        <v>8224</v>
      </c>
      <c r="O1844" s="1">
        <f>SUMIF(Town!$AH$1048:$AH$1306,$A1844,Town!O$1048:O$1306)</f>
        <v>9304</v>
      </c>
      <c r="P1844" s="1">
        <f>SUMIF(Town!$AH$1048:$AH$1306,$A1844,Town!P$1048:P$1306)</f>
        <v>845</v>
      </c>
      <c r="Q1844" s="1">
        <f>SUMIF(Town!$AH$1048:$AH$1306,$A1844,Town!Q$1048:Q$1306)</f>
        <v>114</v>
      </c>
      <c r="R1844" s="1">
        <f>SUMIF(Town!$AH$1048:$AH$1306,$A1844,Town!R$1048:R$1306)</f>
        <v>99</v>
      </c>
      <c r="S1844" s="1">
        <f>SUMIF(Town!$AH$1048:$AH$1306,$A1844,Town!T$1048:T$1306)</f>
        <v>24</v>
      </c>
      <c r="U1844" s="1">
        <v>58</v>
      </c>
      <c r="AG1844" s="7">
        <f>IF(Q1844&gt;0,RANK(Q1844,(N1844:P1844,Q1844:AE1844)),0)</f>
        <v>4</v>
      </c>
      <c r="AH1844" s="7">
        <f>IF(R1844&gt;0,RANK(R1844,(N1844:P1844,Q1844:AE1844)),0)</f>
        <v>5</v>
      </c>
      <c r="AI1844" s="7">
        <f>IF(T1844&gt;0,RANK(T1844,(N1844:P1844,Q1844:AE1844)),0)</f>
        <v>0</v>
      </c>
      <c r="AJ1844" s="7">
        <f>IF(S1844&gt;0,RANK(S1844,(N1844:P1844,Q1844:AE1844)),0)</f>
        <v>7</v>
      </c>
      <c r="AK1844" s="2">
        <f t="shared" si="777"/>
        <v>6.1067066638097276E-3</v>
      </c>
      <c r="AL1844" s="2">
        <f t="shared" si="778"/>
        <v>5.3031926290979213E-3</v>
      </c>
      <c r="AM1844" s="2">
        <f t="shared" si="779"/>
        <v>0</v>
      </c>
      <c r="AN1844" s="2">
        <f t="shared" si="780"/>
        <v>1.2856224555388902E-3</v>
      </c>
      <c r="AP1844" t="s">
        <v>1736</v>
      </c>
      <c r="AQ1844" t="s">
        <v>3292</v>
      </c>
      <c r="AT1844" s="93" t="s">
        <v>402</v>
      </c>
      <c r="AU1844" s="92" t="s">
        <v>1468</v>
      </c>
      <c r="AV1844" s="83" t="str">
        <f t="shared" si="781"/>
        <v>33019</v>
      </c>
      <c r="AX1844" s="7" t="s">
        <v>3753</v>
      </c>
    </row>
    <row r="1845" spans="1:50" collapsed="1">
      <c r="A1845" t="s">
        <v>2479</v>
      </c>
      <c r="B1845" t="s">
        <v>1985</v>
      </c>
      <c r="C1845" s="1">
        <f t="shared" si="770"/>
        <v>569081</v>
      </c>
      <c r="D1845" s="7">
        <f>RANK(N1845,(N1845:P1845,Q1845:AE1845))</f>
        <v>2</v>
      </c>
      <c r="E1845" s="7">
        <f>RANK(O1845,(N1845:P1845,Q1845:AE1845))</f>
        <v>1</v>
      </c>
      <c r="F1845" s="7">
        <f>IF(P1845&gt;0,RANK(P1845,(N1845:P1845,Q1845:AE1845)),0)</f>
        <v>3</v>
      </c>
      <c r="G1845" s="1">
        <f t="shared" si="771"/>
        <v>7211</v>
      </c>
      <c r="H1845" s="2">
        <f t="shared" si="772"/>
        <v>1.2671306896557783E-2</v>
      </c>
      <c r="I1845" s="2"/>
      <c r="J1845" s="2">
        <f t="shared" si="773"/>
        <v>0.46803179160787306</v>
      </c>
      <c r="K1845" s="2">
        <f t="shared" si="774"/>
        <v>0.48070309850443083</v>
      </c>
      <c r="L1845" s="2">
        <f t="shared" si="775"/>
        <v>3.9006749478545232E-2</v>
      </c>
      <c r="M1845" s="2">
        <f t="shared" si="776"/>
        <v>1.2258360409150827E-2</v>
      </c>
      <c r="N1845" s="1">
        <f t="shared" ref="N1845:S1845" si="782">SUM(N1835:N1844)</f>
        <v>266348</v>
      </c>
      <c r="O1845" s="1">
        <f t="shared" si="782"/>
        <v>273559</v>
      </c>
      <c r="P1845" s="1">
        <f t="shared" si="782"/>
        <v>22198</v>
      </c>
      <c r="Q1845" s="1">
        <f t="shared" si="782"/>
        <v>2615</v>
      </c>
      <c r="R1845" s="1">
        <f t="shared" si="782"/>
        <v>2757</v>
      </c>
      <c r="S1845" s="1">
        <f t="shared" si="782"/>
        <v>328</v>
      </c>
      <c r="T1845" s="117">
        <v>55</v>
      </c>
      <c r="U1845" s="117">
        <v>1221</v>
      </c>
      <c r="AG1845" s="7">
        <f>IF(Q1845&gt;0,RANK(Q1845,(N1845:P1845,Q1845:AE1845)),0)</f>
        <v>5</v>
      </c>
      <c r="AH1845" s="7">
        <f>IF(R1845&gt;0,RANK(R1845,(N1845:P1845,Q1845:AE1845)),0)</f>
        <v>4</v>
      </c>
      <c r="AI1845" s="7">
        <f>IF(T1845&gt;0,RANK(T1845,(N1845:P1845,Q1845:AE1845)),0)</f>
        <v>8</v>
      </c>
      <c r="AJ1845" s="7">
        <f>IF(S1845&gt;0,RANK(S1845,(N1845:P1845,Q1845:AE1845)),0)</f>
        <v>7</v>
      </c>
      <c r="AK1845" s="2">
        <f t="shared" si="777"/>
        <v>4.5951279343362369E-3</v>
      </c>
      <c r="AL1845" s="2">
        <f t="shared" si="778"/>
        <v>4.844653045875719E-3</v>
      </c>
      <c r="AM1845" s="2">
        <f t="shared" si="779"/>
        <v>9.6647050244165597E-5</v>
      </c>
      <c r="AN1845" s="2">
        <f t="shared" si="780"/>
        <v>5.763678632742966E-4</v>
      </c>
      <c r="AP1845" t="s">
        <v>2479</v>
      </c>
      <c r="AQ1845" t="s">
        <v>1985</v>
      </c>
      <c r="AV1845" s="83" t="str">
        <f t="shared" si="781"/>
        <v/>
      </c>
      <c r="AX1845" s="7" t="s">
        <v>3288</v>
      </c>
    </row>
    <row r="1846" spans="1:50">
      <c r="A1846" s="1"/>
      <c r="C1846" s="1"/>
      <c r="E1846" s="7"/>
      <c r="F1846" s="7"/>
      <c r="I1846" s="2"/>
      <c r="N1846" s="72"/>
      <c r="O1846" s="72"/>
      <c r="P1846" s="72"/>
      <c r="Q1846" s="72"/>
      <c r="R1846" s="72"/>
      <c r="S1846" s="72"/>
      <c r="T1846" s="72"/>
      <c r="U1846" s="72"/>
      <c r="AG1846" s="7"/>
      <c r="AH1846" s="7"/>
      <c r="AI1846" s="7"/>
      <c r="AJ1846" s="7"/>
      <c r="AV1846" s="83" t="str">
        <f t="shared" si="781"/>
        <v/>
      </c>
    </row>
    <row r="1847" spans="1:50" hidden="1" outlineLevel="1">
      <c r="A1847" t="s">
        <v>3043</v>
      </c>
      <c r="B1847" t="s">
        <v>2012</v>
      </c>
      <c r="C1847" s="1">
        <f t="shared" ref="C1847:C1868" si="783">SUM(N1847:AE1847)</f>
        <v>91102</v>
      </c>
      <c r="D1847" s="7">
        <f>RANK(N1847,(N1847:P1847,Q1847:AE1847))</f>
        <v>1</v>
      </c>
      <c r="E1847" s="7">
        <f>RANK(O1847,(N1847:P1847,Q1847:AE1847))</f>
        <v>2</v>
      </c>
      <c r="F1847" s="7">
        <f>IF(P1847&gt;0,RANK(P1847,(N1847:P1847,Q1847:AE1847)),0)</f>
        <v>3</v>
      </c>
      <c r="G1847" s="1">
        <f t="shared" ref="G1847:G1868" si="784">IF(D1847=1,N1847,IF(E1847=1,O1847,P1847))-IF(D1847=2,N1847,IF(E1847=2,O1847,P1847))</f>
        <v>17287</v>
      </c>
      <c r="H1847" s="2">
        <f t="shared" ref="H1847:H1868" si="785">G1847/C1847</f>
        <v>0.18975434128778731</v>
      </c>
      <c r="I1847" s="2"/>
      <c r="J1847" s="2">
        <f t="shared" ref="J1847:J1868" si="786">IF($C1847=0,"-",N1847/$C1847)</f>
        <v>0.58044828873131216</v>
      </c>
      <c r="K1847" s="2">
        <f t="shared" ref="K1847:K1868" si="787">IF($C1847=0,"-",O1847/$C1847)</f>
        <v>0.39069394744352481</v>
      </c>
      <c r="L1847" s="2">
        <f t="shared" ref="L1847:L1868" si="788">IF($C1847=0,"-",P1847/$C1847)</f>
        <v>2.4017035849926455E-2</v>
      </c>
      <c r="M1847" s="2">
        <f t="shared" ref="M1847:M1868" si="789">IF(C1847=0,"-",(1-J1847-K1847-L1847))</f>
        <v>4.8407279752365751E-3</v>
      </c>
      <c r="N1847" s="1">
        <v>52880</v>
      </c>
      <c r="O1847" s="1">
        <v>35593</v>
      </c>
      <c r="P1847" s="1">
        <v>2188</v>
      </c>
      <c r="Q1847" s="1">
        <v>171</v>
      </c>
      <c r="R1847" s="1">
        <v>158</v>
      </c>
      <c r="S1847" s="1">
        <v>20</v>
      </c>
      <c r="T1847" s="1">
        <v>39</v>
      </c>
      <c r="V1847" s="1">
        <v>17</v>
      </c>
      <c r="X1847" s="1">
        <v>36</v>
      </c>
      <c r="AG1847" s="7">
        <f>IF(Q1847&gt;0,RANK(Q1847,(N1847:P1847,Q1847:AE1847)),0)</f>
        <v>4</v>
      </c>
      <c r="AH1847" s="7">
        <f>IF(R1847&gt;0,RANK(R1847,(N1847:P1847,Q1847:AE1847)),0)</f>
        <v>5</v>
      </c>
      <c r="AI1847" s="7">
        <f>IF(T1847&gt;0,RANK(T1847,(N1847:P1847,Q1847:AE1847)),0)</f>
        <v>6</v>
      </c>
      <c r="AJ1847" s="7">
        <f>IF(S1847&gt;0,RANK(S1847,(N1847:P1847,Q1847:AE1847)),0)</f>
        <v>8</v>
      </c>
      <c r="AK1847" s="2">
        <f t="shared" ref="AK1847:AK1868" si="790">IF($C1847=0,"-",Q1847/$C1847)</f>
        <v>1.8770169699896819E-3</v>
      </c>
      <c r="AL1847" s="2">
        <f t="shared" ref="AL1847:AL1868" si="791">IF($C1847=0,"-",R1847/$C1847)</f>
        <v>1.7343197734407587E-3</v>
      </c>
      <c r="AM1847" s="2">
        <f t="shared" ref="AM1847:AM1868" si="792">IF($C1847=0,"-",T1847/$C1847)</f>
        <v>4.2809158964676958E-4</v>
      </c>
      <c r="AN1847" s="2">
        <f t="shared" ref="AN1847:AN1868" si="793">IF($C1847=0,"-",S1847/$C1847)</f>
        <v>2.1953414853680489E-4</v>
      </c>
      <c r="AP1847" t="s">
        <v>3043</v>
      </c>
      <c r="AQ1847" t="s">
        <v>2012</v>
      </c>
      <c r="AT1847" s="93" t="s">
        <v>815</v>
      </c>
      <c r="AU1847" s="92" t="s">
        <v>1801</v>
      </c>
      <c r="AV1847" s="83" t="str">
        <f t="shared" si="781"/>
        <v>34001</v>
      </c>
      <c r="AX1847" s="7" t="s">
        <v>3753</v>
      </c>
    </row>
    <row r="1848" spans="1:50" hidden="1" outlineLevel="1">
      <c r="A1848" t="s">
        <v>3291</v>
      </c>
      <c r="B1848" t="s">
        <v>2012</v>
      </c>
      <c r="C1848" s="1">
        <f t="shared" si="783"/>
        <v>366721</v>
      </c>
      <c r="D1848" s="7">
        <f>RANK(N1848,(N1848:P1848,Q1848:AE1848))</f>
        <v>1</v>
      </c>
      <c r="E1848" s="7">
        <f>RANK(O1848,(N1848:P1848,Q1848:AE1848))</f>
        <v>2</v>
      </c>
      <c r="F1848" s="7">
        <f>IF(P1848&gt;0,RANK(P1848,(N1848:P1848,Q1848:AE1848)),0)</f>
        <v>3</v>
      </c>
      <c r="G1848" s="1">
        <f t="shared" si="784"/>
        <v>49951</v>
      </c>
      <c r="H1848" s="2">
        <f t="shared" si="785"/>
        <v>0.13620981618178396</v>
      </c>
      <c r="I1848" s="2"/>
      <c r="J1848" s="2">
        <f t="shared" si="786"/>
        <v>0.55268719271598843</v>
      </c>
      <c r="K1848" s="2">
        <f t="shared" si="787"/>
        <v>0.41647737653420447</v>
      </c>
      <c r="L1848" s="2">
        <f t="shared" si="788"/>
        <v>2.6417903528840728E-2</v>
      </c>
      <c r="M1848" s="2">
        <f t="shared" si="789"/>
        <v>4.4175272209663746E-3</v>
      </c>
      <c r="N1848" s="1">
        <v>202682</v>
      </c>
      <c r="O1848" s="1">
        <v>152731</v>
      </c>
      <c r="P1848" s="1">
        <v>9688</v>
      </c>
      <c r="Q1848" s="1">
        <v>755</v>
      </c>
      <c r="R1848" s="1">
        <v>434</v>
      </c>
      <c r="S1848" s="1">
        <v>148</v>
      </c>
      <c r="T1848" s="1">
        <v>176</v>
      </c>
      <c r="V1848" s="1">
        <v>67</v>
      </c>
      <c r="X1848" s="1">
        <v>40</v>
      </c>
      <c r="AG1848" s="7">
        <f>IF(Q1848&gt;0,RANK(Q1848,(N1848:P1848,Q1848:AE1848)),0)</f>
        <v>4</v>
      </c>
      <c r="AH1848" s="7">
        <f>IF(R1848&gt;0,RANK(R1848,(N1848:P1848,Q1848:AE1848)),0)</f>
        <v>5</v>
      </c>
      <c r="AI1848" s="7">
        <f>IF(T1848&gt;0,RANK(T1848,(N1848:P1848,Q1848:AE1848)),0)</f>
        <v>6</v>
      </c>
      <c r="AJ1848" s="7">
        <f>IF(S1848&gt;0,RANK(S1848,(N1848:P1848,Q1848:AE1848)),0)</f>
        <v>7</v>
      </c>
      <c r="AK1848" s="2">
        <f t="shared" si="790"/>
        <v>2.0587858344627116E-3</v>
      </c>
      <c r="AL1848" s="2">
        <f t="shared" si="791"/>
        <v>1.1834609962341944E-3</v>
      </c>
      <c r="AM1848" s="2">
        <f t="shared" si="792"/>
        <v>4.7992888326547976E-4</v>
      </c>
      <c r="AN1848" s="2">
        <f t="shared" si="793"/>
        <v>4.0357656092778979E-4</v>
      </c>
      <c r="AP1848" t="s">
        <v>3291</v>
      </c>
      <c r="AQ1848" t="s">
        <v>2012</v>
      </c>
      <c r="AT1848" s="93" t="s">
        <v>815</v>
      </c>
      <c r="AU1848" s="92" t="s">
        <v>1802</v>
      </c>
      <c r="AV1848" s="83" t="str">
        <f t="shared" si="781"/>
        <v>34003</v>
      </c>
      <c r="AX1848" s="7" t="s">
        <v>3753</v>
      </c>
    </row>
    <row r="1849" spans="1:50" hidden="1" outlineLevel="1">
      <c r="A1849" t="s">
        <v>2716</v>
      </c>
      <c r="B1849" t="s">
        <v>2012</v>
      </c>
      <c r="C1849" s="1">
        <f t="shared" si="783"/>
        <v>177541</v>
      </c>
      <c r="D1849" s="7">
        <f>RANK(N1849,(N1849:P1849,Q1849:AE1849))</f>
        <v>1</v>
      </c>
      <c r="E1849" s="7">
        <f>RANK(O1849,(N1849:P1849,Q1849:AE1849))</f>
        <v>2</v>
      </c>
      <c r="F1849" s="7">
        <f>IF(P1849&gt;0,RANK(P1849,(N1849:P1849,Q1849:AE1849)),0)</f>
        <v>3</v>
      </c>
      <c r="G1849" s="1">
        <f t="shared" si="784"/>
        <v>27252</v>
      </c>
      <c r="H1849" s="2">
        <f t="shared" si="785"/>
        <v>0.15349693873527806</v>
      </c>
      <c r="I1849" s="2"/>
      <c r="J1849" s="2">
        <f t="shared" si="786"/>
        <v>0.560467722948502</v>
      </c>
      <c r="K1849" s="2">
        <f t="shared" si="787"/>
        <v>0.40697078421322397</v>
      </c>
      <c r="L1849" s="2">
        <f t="shared" si="788"/>
        <v>2.7565463752034742E-2</v>
      </c>
      <c r="M1849" s="2">
        <f t="shared" si="789"/>
        <v>4.9960290862392891E-3</v>
      </c>
      <c r="N1849" s="1">
        <v>99506</v>
      </c>
      <c r="O1849" s="1">
        <v>72254</v>
      </c>
      <c r="P1849" s="1">
        <v>4894</v>
      </c>
      <c r="Q1849" s="1">
        <v>278</v>
      </c>
      <c r="R1849" s="1">
        <v>463</v>
      </c>
      <c r="S1849" s="1">
        <v>64</v>
      </c>
      <c r="T1849" s="1">
        <v>62</v>
      </c>
      <c r="V1849" s="1">
        <v>7</v>
      </c>
      <c r="X1849" s="1">
        <v>13</v>
      </c>
      <c r="AG1849" s="7">
        <f>IF(Q1849&gt;0,RANK(Q1849,(N1849:P1849,Q1849:AE1849)),0)</f>
        <v>5</v>
      </c>
      <c r="AH1849" s="7">
        <f>IF(R1849&gt;0,RANK(R1849,(N1849:P1849,Q1849:AE1849)),0)</f>
        <v>4</v>
      </c>
      <c r="AI1849" s="7">
        <f>IF(T1849&gt;0,RANK(T1849,(N1849:P1849,Q1849:AE1849)),0)</f>
        <v>7</v>
      </c>
      <c r="AJ1849" s="7">
        <f>IF(S1849&gt;0,RANK(S1849,(N1849:P1849,Q1849:AE1849)),0)</f>
        <v>6</v>
      </c>
      <c r="AK1849" s="2">
        <f t="shared" si="790"/>
        <v>1.5658354971527704E-3</v>
      </c>
      <c r="AL1849" s="2">
        <f t="shared" si="791"/>
        <v>2.607848327991844E-3</v>
      </c>
      <c r="AM1849" s="2">
        <f t="shared" si="792"/>
        <v>3.4921511087579769E-4</v>
      </c>
      <c r="AN1849" s="2">
        <f t="shared" si="793"/>
        <v>3.6048011445243634E-4</v>
      </c>
      <c r="AP1849" t="s">
        <v>2716</v>
      </c>
      <c r="AQ1849" t="s">
        <v>2012</v>
      </c>
      <c r="AT1849" s="93" t="s">
        <v>815</v>
      </c>
      <c r="AU1849" s="92" t="s">
        <v>1803</v>
      </c>
      <c r="AV1849" s="83" t="str">
        <f t="shared" si="781"/>
        <v>34005</v>
      </c>
      <c r="AX1849" s="7" t="s">
        <v>3753</v>
      </c>
    </row>
    <row r="1850" spans="1:50" hidden="1" outlineLevel="1">
      <c r="A1850" t="s">
        <v>1518</v>
      </c>
      <c r="B1850" t="s">
        <v>2012</v>
      </c>
      <c r="C1850" s="1">
        <f t="shared" si="783"/>
        <v>196861</v>
      </c>
      <c r="D1850" s="7">
        <f>RANK(N1850,(N1850:P1850,Q1850:AE1850))</f>
        <v>1</v>
      </c>
      <c r="E1850" s="7">
        <f>RANK(O1850,(N1850:P1850,Q1850:AE1850))</f>
        <v>2</v>
      </c>
      <c r="F1850" s="7">
        <f>IF(P1850&gt;0,RANK(P1850,(N1850:P1850,Q1850:AE1850)),0)</f>
        <v>3</v>
      </c>
      <c r="G1850" s="1">
        <f t="shared" si="784"/>
        <v>64702</v>
      </c>
      <c r="H1850" s="2">
        <f t="shared" si="785"/>
        <v>0.32866845134384159</v>
      </c>
      <c r="I1850" s="2"/>
      <c r="J1850" s="2">
        <f t="shared" si="786"/>
        <v>0.64596847521855527</v>
      </c>
      <c r="K1850" s="2">
        <f t="shared" si="787"/>
        <v>0.31730002387471362</v>
      </c>
      <c r="L1850" s="2">
        <f t="shared" si="788"/>
        <v>3.1108243887819326E-2</v>
      </c>
      <c r="M1850" s="2">
        <f t="shared" si="789"/>
        <v>5.6232570189117814E-3</v>
      </c>
      <c r="N1850" s="1">
        <v>127166</v>
      </c>
      <c r="O1850" s="1">
        <v>62464</v>
      </c>
      <c r="P1850" s="1">
        <v>6124</v>
      </c>
      <c r="Q1850" s="1">
        <v>353</v>
      </c>
      <c r="R1850" s="1">
        <v>550</v>
      </c>
      <c r="S1850" s="1">
        <v>48</v>
      </c>
      <c r="T1850" s="1">
        <v>103</v>
      </c>
      <c r="V1850" s="1">
        <v>22</v>
      </c>
      <c r="X1850" s="1">
        <v>31</v>
      </c>
      <c r="AG1850" s="7">
        <f>IF(Q1850&gt;0,RANK(Q1850,(N1850:P1850,Q1850:AE1850)),0)</f>
        <v>5</v>
      </c>
      <c r="AH1850" s="7">
        <f>IF(R1850&gt;0,RANK(R1850,(N1850:P1850,Q1850:AE1850)),0)</f>
        <v>4</v>
      </c>
      <c r="AI1850" s="7">
        <f>IF(T1850&gt;0,RANK(T1850,(N1850:P1850,Q1850:AE1850)),0)</f>
        <v>6</v>
      </c>
      <c r="AJ1850" s="7">
        <f>IF(S1850&gt;0,RANK(S1850,(N1850:P1850,Q1850:AE1850)),0)</f>
        <v>7</v>
      </c>
      <c r="AK1850" s="2">
        <f t="shared" si="790"/>
        <v>1.7931433854343928E-3</v>
      </c>
      <c r="AL1850" s="2">
        <f t="shared" si="791"/>
        <v>2.7938494673906971E-3</v>
      </c>
      <c r="AM1850" s="2">
        <f t="shared" si="792"/>
        <v>5.2321180934771232E-4</v>
      </c>
      <c r="AN1850" s="2">
        <f t="shared" si="793"/>
        <v>2.4382686260864266E-4</v>
      </c>
      <c r="AP1850" t="s">
        <v>1518</v>
      </c>
      <c r="AQ1850" t="s">
        <v>2012</v>
      </c>
      <c r="AT1850" s="93" t="s">
        <v>815</v>
      </c>
      <c r="AU1850" s="92" t="s">
        <v>2150</v>
      </c>
      <c r="AV1850" s="83" t="str">
        <f t="shared" si="781"/>
        <v>34007</v>
      </c>
      <c r="AX1850" s="7" t="s">
        <v>3753</v>
      </c>
    </row>
    <row r="1851" spans="1:50" hidden="1" outlineLevel="1">
      <c r="A1851" t="s">
        <v>490</v>
      </c>
      <c r="B1851" t="s">
        <v>2012</v>
      </c>
      <c r="C1851" s="1">
        <f t="shared" si="783"/>
        <v>47594</v>
      </c>
      <c r="D1851" s="7">
        <f>RANK(N1851,(N1851:P1851,Q1851:AE1851))</f>
        <v>2</v>
      </c>
      <c r="E1851" s="7">
        <f>RANK(O1851,(N1851:P1851,Q1851:AE1851))</f>
        <v>1</v>
      </c>
      <c r="F1851" s="7">
        <f>IF(P1851&gt;0,RANK(P1851,(N1851:P1851,Q1851:AE1851)),0)</f>
        <v>3</v>
      </c>
      <c r="G1851" s="1">
        <f t="shared" si="784"/>
        <v>1605</v>
      </c>
      <c r="H1851" s="2">
        <f t="shared" si="785"/>
        <v>3.3722738160272304E-2</v>
      </c>
      <c r="I1851" s="2"/>
      <c r="J1851" s="2">
        <f t="shared" si="786"/>
        <v>0.46621422868428791</v>
      </c>
      <c r="K1851" s="2">
        <f t="shared" si="787"/>
        <v>0.49993696684456024</v>
      </c>
      <c r="L1851" s="2">
        <f t="shared" si="788"/>
        <v>2.7125267890910618E-2</v>
      </c>
      <c r="M1851" s="2">
        <f t="shared" si="789"/>
        <v>6.7235365802412878E-3</v>
      </c>
      <c r="N1851" s="1">
        <v>22189</v>
      </c>
      <c r="O1851" s="1">
        <v>23794</v>
      </c>
      <c r="P1851" s="1">
        <v>1291</v>
      </c>
      <c r="Q1851" s="1">
        <v>187</v>
      </c>
      <c r="R1851" s="1">
        <v>82</v>
      </c>
      <c r="S1851" s="1">
        <v>12</v>
      </c>
      <c r="T1851" s="1">
        <v>22</v>
      </c>
      <c r="V1851" s="1">
        <v>12</v>
      </c>
      <c r="X1851" s="1">
        <v>5</v>
      </c>
      <c r="AG1851" s="7">
        <f>IF(Q1851&gt;0,RANK(Q1851,(N1851:P1851,Q1851:AE1851)),0)</f>
        <v>4</v>
      </c>
      <c r="AH1851" s="7">
        <f>IF(R1851&gt;0,RANK(R1851,(N1851:P1851,Q1851:AE1851)),0)</f>
        <v>5</v>
      </c>
      <c r="AI1851" s="7">
        <f>IF(T1851&gt;0,RANK(T1851,(N1851:P1851,Q1851:AE1851)),0)</f>
        <v>6</v>
      </c>
      <c r="AJ1851" s="7">
        <f>IF(S1851&gt;0,RANK(S1851,(N1851:P1851,Q1851:AE1851)),0)</f>
        <v>7</v>
      </c>
      <c r="AK1851" s="2">
        <f t="shared" si="790"/>
        <v>3.929066689078455E-3</v>
      </c>
      <c r="AL1851" s="2">
        <f t="shared" si="791"/>
        <v>1.7229062486868092E-3</v>
      </c>
      <c r="AM1851" s="2">
        <f t="shared" si="792"/>
        <v>4.6224313989158295E-4</v>
      </c>
      <c r="AN1851" s="2">
        <f t="shared" si="793"/>
        <v>2.5213262175904525E-4</v>
      </c>
      <c r="AP1851" t="s">
        <v>490</v>
      </c>
      <c r="AQ1851" t="s">
        <v>2012</v>
      </c>
      <c r="AT1851" s="93" t="s">
        <v>815</v>
      </c>
      <c r="AU1851" s="92" t="s">
        <v>2454</v>
      </c>
      <c r="AV1851" s="83" t="str">
        <f t="shared" si="781"/>
        <v>34009</v>
      </c>
      <c r="AX1851" s="7" t="s">
        <v>3753</v>
      </c>
    </row>
    <row r="1852" spans="1:50" hidden="1" outlineLevel="1">
      <c r="A1852" t="s">
        <v>2622</v>
      </c>
      <c r="B1852" t="s">
        <v>2012</v>
      </c>
      <c r="C1852" s="1">
        <f t="shared" si="783"/>
        <v>48684</v>
      </c>
      <c r="D1852" s="7">
        <f>RANK(N1852,(N1852:P1852,Q1852:AE1852))</f>
        <v>1</v>
      </c>
      <c r="E1852" s="7">
        <f>RANK(O1852,(N1852:P1852,Q1852:AE1852))</f>
        <v>2</v>
      </c>
      <c r="F1852" s="7">
        <f>IF(P1852&gt;0,RANK(P1852,(N1852:P1852,Q1852:AE1852)),0)</f>
        <v>3</v>
      </c>
      <c r="G1852" s="1">
        <f t="shared" si="784"/>
        <v>9306</v>
      </c>
      <c r="H1852" s="2">
        <f t="shared" si="785"/>
        <v>0.19115109686960807</v>
      </c>
      <c r="I1852" s="2"/>
      <c r="J1852" s="2">
        <f t="shared" si="786"/>
        <v>0.57899926053734285</v>
      </c>
      <c r="K1852" s="2">
        <f t="shared" si="787"/>
        <v>0.38784816366773478</v>
      </c>
      <c r="L1852" s="2">
        <f t="shared" si="788"/>
        <v>2.0622791882343276E-2</v>
      </c>
      <c r="M1852" s="2">
        <f t="shared" si="789"/>
        <v>1.2529783912579091E-2</v>
      </c>
      <c r="N1852" s="1">
        <v>28188</v>
      </c>
      <c r="O1852" s="1">
        <v>18882</v>
      </c>
      <c r="P1852" s="1">
        <v>1004</v>
      </c>
      <c r="Q1852" s="1">
        <v>111</v>
      </c>
      <c r="R1852" s="1">
        <v>130</v>
      </c>
      <c r="S1852" s="1">
        <v>25</v>
      </c>
      <c r="T1852" s="1">
        <v>52</v>
      </c>
      <c r="V1852" s="1">
        <v>274</v>
      </c>
      <c r="X1852" s="1">
        <v>18</v>
      </c>
      <c r="AG1852" s="7">
        <f>IF(Q1852&gt;0,RANK(Q1852,(N1852:P1852,Q1852:AE1852)),0)</f>
        <v>6</v>
      </c>
      <c r="AH1852" s="7">
        <f>IF(R1852&gt;0,RANK(R1852,(N1852:P1852,Q1852:AE1852)),0)</f>
        <v>5</v>
      </c>
      <c r="AI1852" s="7">
        <f>IF(T1852&gt;0,RANK(T1852,(N1852:P1852,Q1852:AE1852)),0)</f>
        <v>7</v>
      </c>
      <c r="AJ1852" s="7">
        <f>IF(S1852&gt;0,RANK(S1852,(N1852:P1852,Q1852:AE1852)),0)</f>
        <v>8</v>
      </c>
      <c r="AK1852" s="2">
        <f t="shared" si="790"/>
        <v>2.2800098595020953E-3</v>
      </c>
      <c r="AL1852" s="2">
        <f t="shared" si="791"/>
        <v>2.6702818174348863E-3</v>
      </c>
      <c r="AM1852" s="2">
        <f t="shared" si="792"/>
        <v>1.0681127269739545E-3</v>
      </c>
      <c r="AN1852" s="2">
        <f t="shared" si="793"/>
        <v>5.135157341220935E-4</v>
      </c>
      <c r="AP1852" t="s">
        <v>2622</v>
      </c>
      <c r="AQ1852" t="s">
        <v>2012</v>
      </c>
      <c r="AT1852" s="93" t="s">
        <v>815</v>
      </c>
      <c r="AU1852" s="92" t="s">
        <v>2455</v>
      </c>
      <c r="AV1852" s="83" t="str">
        <f t="shared" si="781"/>
        <v>34011</v>
      </c>
      <c r="AX1852" s="7" t="s">
        <v>3753</v>
      </c>
    </row>
    <row r="1853" spans="1:50" hidden="1" outlineLevel="1">
      <c r="A1853" t="s">
        <v>2430</v>
      </c>
      <c r="B1853" t="s">
        <v>2012</v>
      </c>
      <c r="C1853" s="1">
        <f t="shared" si="783"/>
        <v>259573</v>
      </c>
      <c r="D1853" s="7">
        <f>RANK(N1853,(N1853:P1853,Q1853:AE1853))</f>
        <v>1</v>
      </c>
      <c r="E1853" s="7">
        <f>RANK(O1853,(N1853:P1853,Q1853:AE1853))</f>
        <v>2</v>
      </c>
      <c r="F1853" s="7">
        <f>IF(P1853&gt;0,RANK(P1853,(N1853:P1853,Q1853:AE1853)),0)</f>
        <v>3</v>
      </c>
      <c r="G1853" s="1">
        <f t="shared" si="784"/>
        <v>118663</v>
      </c>
      <c r="H1853" s="2">
        <f t="shared" si="785"/>
        <v>0.45714692976542243</v>
      </c>
      <c r="I1853" s="2"/>
      <c r="J1853" s="2">
        <f t="shared" si="786"/>
        <v>0.71465445173419428</v>
      </c>
      <c r="K1853" s="2">
        <f t="shared" si="787"/>
        <v>0.2575075219687718</v>
      </c>
      <c r="L1853" s="2">
        <f t="shared" si="788"/>
        <v>2.1731844221086167E-2</v>
      </c>
      <c r="M1853" s="2">
        <f t="shared" si="789"/>
        <v>6.1061820759477463E-3</v>
      </c>
      <c r="N1853" s="1">
        <v>185505</v>
      </c>
      <c r="O1853" s="1">
        <v>66842</v>
      </c>
      <c r="P1853" s="1">
        <v>5641</v>
      </c>
      <c r="Q1853" s="1">
        <v>391</v>
      </c>
      <c r="R1853" s="1">
        <v>286</v>
      </c>
      <c r="S1853" s="1">
        <v>155</v>
      </c>
      <c r="T1853" s="1">
        <v>87</v>
      </c>
      <c r="V1853" s="1">
        <v>55</v>
      </c>
      <c r="X1853" s="1">
        <v>611</v>
      </c>
      <c r="AG1853" s="7">
        <f>IF(Q1853&gt;0,RANK(Q1853,(N1853:P1853,Q1853:AE1853)),0)</f>
        <v>5</v>
      </c>
      <c r="AH1853" s="7">
        <f>IF(R1853&gt;0,RANK(R1853,(N1853:P1853,Q1853:AE1853)),0)</f>
        <v>6</v>
      </c>
      <c r="AI1853" s="7">
        <f>IF(T1853&gt;0,RANK(T1853,(N1853:P1853,Q1853:AE1853)),0)</f>
        <v>8</v>
      </c>
      <c r="AJ1853" s="7">
        <f>IF(S1853&gt;0,RANK(S1853,(N1853:P1853,Q1853:AE1853)),0)</f>
        <v>7</v>
      </c>
      <c r="AK1853" s="2">
        <f t="shared" si="790"/>
        <v>1.5063199947606262E-3</v>
      </c>
      <c r="AL1853" s="2">
        <f t="shared" si="791"/>
        <v>1.1018095102341152E-3</v>
      </c>
      <c r="AM1853" s="2">
        <f t="shared" si="792"/>
        <v>3.3516583003625187E-4</v>
      </c>
      <c r="AN1853" s="2">
        <f t="shared" si="793"/>
        <v>5.9713452477723028E-4</v>
      </c>
      <c r="AP1853" t="s">
        <v>2430</v>
      </c>
      <c r="AQ1853" t="s">
        <v>2012</v>
      </c>
      <c r="AT1853" s="93" t="s">
        <v>815</v>
      </c>
      <c r="AU1853" s="92" t="s">
        <v>2456</v>
      </c>
      <c r="AV1853" s="83" t="str">
        <f t="shared" si="781"/>
        <v>34013</v>
      </c>
      <c r="AX1853" s="7" t="s">
        <v>3753</v>
      </c>
    </row>
    <row r="1854" spans="1:50" hidden="1" outlineLevel="1">
      <c r="A1854" t="s">
        <v>2959</v>
      </c>
      <c r="B1854" t="s">
        <v>2012</v>
      </c>
      <c r="C1854" s="1">
        <f t="shared" si="783"/>
        <v>107298</v>
      </c>
      <c r="D1854" s="7">
        <f>RANK(N1854,(N1854:P1854,Q1854:AE1854))</f>
        <v>1</v>
      </c>
      <c r="E1854" s="7">
        <f>RANK(O1854,(N1854:P1854,Q1854:AE1854))</f>
        <v>2</v>
      </c>
      <c r="F1854" s="7">
        <f>IF(P1854&gt;0,RANK(P1854,(N1854:P1854,Q1854:AE1854)),0)</f>
        <v>3</v>
      </c>
      <c r="G1854" s="1">
        <f t="shared" si="784"/>
        <v>18780</v>
      </c>
      <c r="H1854" s="2">
        <f t="shared" si="785"/>
        <v>0.17502656153889168</v>
      </c>
      <c r="I1854" s="2"/>
      <c r="J1854" s="2">
        <f t="shared" si="786"/>
        <v>0.56939551529385446</v>
      </c>
      <c r="K1854" s="2">
        <f t="shared" si="787"/>
        <v>0.39436895375496284</v>
      </c>
      <c r="L1854" s="2">
        <f t="shared" si="788"/>
        <v>2.9786202911517456E-2</v>
      </c>
      <c r="M1854" s="2">
        <f t="shared" si="789"/>
        <v>6.4493280396652475E-3</v>
      </c>
      <c r="N1854" s="1">
        <v>61095</v>
      </c>
      <c r="O1854" s="1">
        <v>42315</v>
      </c>
      <c r="P1854" s="1">
        <v>3196</v>
      </c>
      <c r="Q1854" s="1">
        <v>236</v>
      </c>
      <c r="R1854" s="1">
        <v>320</v>
      </c>
      <c r="S1854" s="1">
        <v>25</v>
      </c>
      <c r="T1854" s="1">
        <v>70</v>
      </c>
      <c r="V1854" s="1">
        <v>10</v>
      </c>
      <c r="X1854" s="1">
        <v>31</v>
      </c>
      <c r="AG1854" s="7">
        <f>IF(Q1854&gt;0,RANK(Q1854,(N1854:P1854,Q1854:AE1854)),0)</f>
        <v>5</v>
      </c>
      <c r="AH1854" s="7">
        <f>IF(R1854&gt;0,RANK(R1854,(N1854:P1854,Q1854:AE1854)),0)</f>
        <v>4</v>
      </c>
      <c r="AI1854" s="7">
        <f>IF(T1854&gt;0,RANK(T1854,(N1854:P1854,Q1854:AE1854)),0)</f>
        <v>6</v>
      </c>
      <c r="AJ1854" s="7">
        <f>IF(S1854&gt;0,RANK(S1854,(N1854:P1854,Q1854:AE1854)),0)</f>
        <v>8</v>
      </c>
      <c r="AK1854" s="2">
        <f t="shared" si="790"/>
        <v>2.199481816995657E-3</v>
      </c>
      <c r="AL1854" s="2">
        <f t="shared" si="791"/>
        <v>2.982348226434789E-3</v>
      </c>
      <c r="AM1854" s="2">
        <f t="shared" si="792"/>
        <v>6.5238867453261016E-4</v>
      </c>
      <c r="AN1854" s="2">
        <f t="shared" si="793"/>
        <v>2.3299595519021791E-4</v>
      </c>
      <c r="AP1854" t="s">
        <v>2959</v>
      </c>
      <c r="AQ1854" t="s">
        <v>2012</v>
      </c>
      <c r="AT1854" s="93" t="s">
        <v>815</v>
      </c>
      <c r="AU1854" s="92" t="s">
        <v>1466</v>
      </c>
      <c r="AV1854" s="83" t="str">
        <f t="shared" si="781"/>
        <v>34015</v>
      </c>
      <c r="AX1854" s="7" t="s">
        <v>3753</v>
      </c>
    </row>
    <row r="1855" spans="1:50" hidden="1" outlineLevel="1">
      <c r="A1855" t="s">
        <v>2960</v>
      </c>
      <c r="B1855" t="s">
        <v>2012</v>
      </c>
      <c r="C1855" s="1">
        <f t="shared" si="783"/>
        <v>167361</v>
      </c>
      <c r="D1855" s="7">
        <f>RANK(N1855,(N1855:P1855,Q1855:AE1855))</f>
        <v>1</v>
      </c>
      <c r="E1855" s="7">
        <f>RANK(O1855,(N1855:P1855,Q1855:AE1855))</f>
        <v>2</v>
      </c>
      <c r="F1855" s="7">
        <f>IF(P1855&gt;0,RANK(P1855,(N1855:P1855,Q1855:AE1855)),0)</f>
        <v>3</v>
      </c>
      <c r="G1855" s="1">
        <f t="shared" si="784"/>
        <v>74402</v>
      </c>
      <c r="H1855" s="2">
        <f t="shared" si="785"/>
        <v>0.44455996319333657</v>
      </c>
      <c r="I1855" s="2"/>
      <c r="J1855" s="2">
        <f t="shared" si="786"/>
        <v>0.70629358094179651</v>
      </c>
      <c r="K1855" s="2">
        <f t="shared" si="787"/>
        <v>0.26173361774845993</v>
      </c>
      <c r="L1855" s="2">
        <f t="shared" si="788"/>
        <v>2.6505577763039179E-2</v>
      </c>
      <c r="M1855" s="2">
        <f t="shared" si="789"/>
        <v>5.4672235467043799E-3</v>
      </c>
      <c r="N1855" s="1">
        <v>118206</v>
      </c>
      <c r="O1855" s="1">
        <v>43804</v>
      </c>
      <c r="P1855" s="1">
        <v>4436</v>
      </c>
      <c r="Q1855" s="1">
        <v>274</v>
      </c>
      <c r="R1855" s="1">
        <v>253</v>
      </c>
      <c r="S1855" s="1">
        <v>179</v>
      </c>
      <c r="T1855" s="1">
        <v>94</v>
      </c>
      <c r="V1855" s="1">
        <v>79</v>
      </c>
      <c r="X1855" s="1">
        <v>36</v>
      </c>
      <c r="AG1855" s="7">
        <f>IF(Q1855&gt;0,RANK(Q1855,(N1855:P1855,Q1855:AE1855)),0)</f>
        <v>4</v>
      </c>
      <c r="AH1855" s="7">
        <f>IF(R1855&gt;0,RANK(R1855,(N1855:P1855,Q1855:AE1855)),0)</f>
        <v>5</v>
      </c>
      <c r="AI1855" s="7">
        <f>IF(T1855&gt;0,RANK(T1855,(N1855:P1855,Q1855:AE1855)),0)</f>
        <v>7</v>
      </c>
      <c r="AJ1855" s="7">
        <f>IF(S1855&gt;0,RANK(S1855,(N1855:P1855,Q1855:AE1855)),0)</f>
        <v>6</v>
      </c>
      <c r="AK1855" s="2">
        <f t="shared" si="790"/>
        <v>1.6371795101606705E-3</v>
      </c>
      <c r="AL1855" s="2">
        <f t="shared" si="791"/>
        <v>1.511702248433028E-3</v>
      </c>
      <c r="AM1855" s="2">
        <f t="shared" si="792"/>
        <v>5.6166012392373376E-4</v>
      </c>
      <c r="AN1855" s="2">
        <f t="shared" si="793"/>
        <v>1.0695442785356205E-3</v>
      </c>
      <c r="AP1855" t="s">
        <v>2960</v>
      </c>
      <c r="AQ1855" t="s">
        <v>2012</v>
      </c>
      <c r="AT1855" s="93" t="s">
        <v>815</v>
      </c>
      <c r="AU1855" s="92" t="s">
        <v>1467</v>
      </c>
      <c r="AV1855" s="83" t="str">
        <f t="shared" si="781"/>
        <v>34017</v>
      </c>
      <c r="AX1855" s="7" t="s">
        <v>3753</v>
      </c>
    </row>
    <row r="1856" spans="1:50" hidden="1" outlineLevel="1">
      <c r="A1856" t="s">
        <v>1897</v>
      </c>
      <c r="B1856" t="s">
        <v>2012</v>
      </c>
      <c r="C1856" s="1">
        <f t="shared" si="783"/>
        <v>56455</v>
      </c>
      <c r="D1856" s="7">
        <f>RANK(N1856,(N1856:P1856,Q1856:AE1856))</f>
        <v>2</v>
      </c>
      <c r="E1856" s="7">
        <f>RANK(O1856,(N1856:P1856,Q1856:AE1856))</f>
        <v>1</v>
      </c>
      <c r="F1856" s="7">
        <f>IF(P1856&gt;0,RANK(P1856,(N1856:P1856,Q1856:AE1856)),0)</f>
        <v>3</v>
      </c>
      <c r="G1856" s="1">
        <f t="shared" si="784"/>
        <v>10823</v>
      </c>
      <c r="H1856" s="2">
        <f t="shared" si="785"/>
        <v>0.19171021167301391</v>
      </c>
      <c r="I1856" s="2"/>
      <c r="J1856" s="2">
        <f t="shared" si="786"/>
        <v>0.37883269860951202</v>
      </c>
      <c r="K1856" s="2">
        <f t="shared" si="787"/>
        <v>0.57054291028252591</v>
      </c>
      <c r="L1856" s="2">
        <f t="shared" si="788"/>
        <v>4.3556815162518824E-2</v>
      </c>
      <c r="M1856" s="2">
        <f t="shared" si="789"/>
        <v>7.0675759454431955E-3</v>
      </c>
      <c r="N1856" s="1">
        <v>21387</v>
      </c>
      <c r="O1856" s="1">
        <v>32210</v>
      </c>
      <c r="P1856" s="1">
        <v>2459</v>
      </c>
      <c r="Q1856" s="1">
        <v>154</v>
      </c>
      <c r="R1856" s="1">
        <v>181</v>
      </c>
      <c r="S1856" s="1">
        <v>9</v>
      </c>
      <c r="T1856" s="1">
        <v>48</v>
      </c>
      <c r="V1856" s="1">
        <v>3</v>
      </c>
      <c r="X1856" s="1">
        <v>4</v>
      </c>
      <c r="AG1856" s="7">
        <f>IF(Q1856&gt;0,RANK(Q1856,(N1856:P1856,Q1856:AE1856)),0)</f>
        <v>5</v>
      </c>
      <c r="AH1856" s="7">
        <f>IF(R1856&gt;0,RANK(R1856,(N1856:P1856,Q1856:AE1856)),0)</f>
        <v>4</v>
      </c>
      <c r="AI1856" s="7">
        <f>IF(T1856&gt;0,RANK(T1856,(N1856:P1856,Q1856:AE1856)),0)</f>
        <v>6</v>
      </c>
      <c r="AJ1856" s="7">
        <f>IF(S1856&gt;0,RANK(S1856,(N1856:P1856,Q1856:AE1856)),0)</f>
        <v>7</v>
      </c>
      <c r="AK1856" s="2">
        <f t="shared" si="790"/>
        <v>2.7278363298202106E-3</v>
      </c>
      <c r="AL1856" s="2">
        <f t="shared" si="791"/>
        <v>3.206093348684793E-3</v>
      </c>
      <c r="AM1856" s="2">
        <f t="shared" si="792"/>
        <v>8.5023470020370205E-4</v>
      </c>
      <c r="AN1856" s="2">
        <f t="shared" si="793"/>
        <v>1.5941900628819414E-4</v>
      </c>
      <c r="AP1856" t="s">
        <v>1897</v>
      </c>
      <c r="AQ1856" t="s">
        <v>2012</v>
      </c>
      <c r="AT1856" s="93" t="s">
        <v>815</v>
      </c>
      <c r="AU1856" s="92" t="s">
        <v>1468</v>
      </c>
      <c r="AV1856" s="83" t="str">
        <f t="shared" si="781"/>
        <v>34019</v>
      </c>
      <c r="AX1856" s="7" t="s">
        <v>3753</v>
      </c>
    </row>
    <row r="1857" spans="1:50" hidden="1" outlineLevel="1">
      <c r="A1857" t="s">
        <v>583</v>
      </c>
      <c r="B1857" t="s">
        <v>2012</v>
      </c>
      <c r="C1857" s="1">
        <f t="shared" si="783"/>
        <v>135559</v>
      </c>
      <c r="D1857" s="7">
        <f>RANK(N1857,(N1857:P1857,Q1857:AE1857))</f>
        <v>1</v>
      </c>
      <c r="E1857" s="7">
        <f>RANK(O1857,(N1857:P1857,Q1857:AE1857))</f>
        <v>2</v>
      </c>
      <c r="F1857" s="7">
        <f>IF(P1857&gt;0,RANK(P1857,(N1857:P1857,Q1857:AE1857)),0)</f>
        <v>3</v>
      </c>
      <c r="G1857" s="1">
        <f t="shared" si="784"/>
        <v>36586</v>
      </c>
      <c r="H1857" s="2">
        <f t="shared" si="785"/>
        <v>0.26988986345428928</v>
      </c>
      <c r="I1857" s="2"/>
      <c r="J1857" s="2">
        <f t="shared" si="786"/>
        <v>0.61416800064916388</v>
      </c>
      <c r="K1857" s="2">
        <f t="shared" si="787"/>
        <v>0.34427813719487455</v>
      </c>
      <c r="L1857" s="2">
        <f t="shared" si="788"/>
        <v>3.3645866375526523E-2</v>
      </c>
      <c r="M1857" s="2">
        <f t="shared" si="789"/>
        <v>7.9079957804350509E-3</v>
      </c>
      <c r="N1857" s="1">
        <v>83256</v>
      </c>
      <c r="O1857" s="1">
        <v>46670</v>
      </c>
      <c r="P1857" s="1">
        <v>4561</v>
      </c>
      <c r="Q1857" s="1">
        <v>274</v>
      </c>
      <c r="R1857" s="1">
        <v>581</v>
      </c>
      <c r="S1857" s="1">
        <v>63</v>
      </c>
      <c r="T1857" s="1">
        <v>101</v>
      </c>
      <c r="V1857" s="1">
        <v>25</v>
      </c>
      <c r="X1857" s="1">
        <v>28</v>
      </c>
      <c r="AG1857" s="7">
        <f>IF(Q1857&gt;0,RANK(Q1857,(N1857:P1857,Q1857:AE1857)),0)</f>
        <v>5</v>
      </c>
      <c r="AH1857" s="7">
        <f>IF(R1857&gt;0,RANK(R1857,(N1857:P1857,Q1857:AE1857)),0)</f>
        <v>4</v>
      </c>
      <c r="AI1857" s="7">
        <f>IF(T1857&gt;0,RANK(T1857,(N1857:P1857,Q1857:AE1857)),0)</f>
        <v>6</v>
      </c>
      <c r="AJ1857" s="7">
        <f>IF(S1857&gt;0,RANK(S1857,(N1857:P1857,Q1857:AE1857)),0)</f>
        <v>7</v>
      </c>
      <c r="AK1857" s="2">
        <f t="shared" si="790"/>
        <v>2.0212601155216547E-3</v>
      </c>
      <c r="AL1857" s="2">
        <f t="shared" si="791"/>
        <v>4.2859566683141658E-3</v>
      </c>
      <c r="AM1857" s="2">
        <f t="shared" si="792"/>
        <v>7.450630352835297E-4</v>
      </c>
      <c r="AN1857" s="2">
        <f t="shared" si="793"/>
        <v>4.64742289335271E-4</v>
      </c>
      <c r="AP1857" t="s">
        <v>583</v>
      </c>
      <c r="AQ1857" t="s">
        <v>2012</v>
      </c>
      <c r="AT1857" s="93" t="s">
        <v>815</v>
      </c>
      <c r="AU1857" s="92" t="s">
        <v>458</v>
      </c>
      <c r="AV1857" s="83" t="str">
        <f t="shared" si="781"/>
        <v>34021</v>
      </c>
      <c r="AX1857" s="7" t="s">
        <v>3753</v>
      </c>
    </row>
    <row r="1858" spans="1:50" hidden="1" outlineLevel="1">
      <c r="A1858" t="s">
        <v>1850</v>
      </c>
      <c r="B1858" t="s">
        <v>2012</v>
      </c>
      <c r="C1858" s="1">
        <f t="shared" si="783"/>
        <v>258849</v>
      </c>
      <c r="D1858" s="7">
        <f>RANK(N1858,(N1858:P1858,Q1858:AE1858))</f>
        <v>1</v>
      </c>
      <c r="E1858" s="7">
        <f>RANK(O1858,(N1858:P1858,Q1858:AE1858))</f>
        <v>2</v>
      </c>
      <c r="F1858" s="7">
        <f>IF(P1858&gt;0,RANK(P1858,(N1858:P1858,Q1858:AE1858)),0)</f>
        <v>3</v>
      </c>
      <c r="G1858" s="1">
        <f t="shared" si="784"/>
        <v>61453</v>
      </c>
      <c r="H1858" s="2">
        <f t="shared" si="785"/>
        <v>0.23740868228194817</v>
      </c>
      <c r="I1858" s="2"/>
      <c r="J1858" s="2">
        <f t="shared" si="786"/>
        <v>0.59879698202426901</v>
      </c>
      <c r="K1858" s="2">
        <f t="shared" si="787"/>
        <v>0.36138829974232084</v>
      </c>
      <c r="L1858" s="2">
        <f t="shared" si="788"/>
        <v>3.4514330748814943E-2</v>
      </c>
      <c r="M1858" s="2">
        <f t="shared" si="789"/>
        <v>5.3003874845952079E-3</v>
      </c>
      <c r="N1858" s="1">
        <v>154998</v>
      </c>
      <c r="O1858" s="1">
        <v>93545</v>
      </c>
      <c r="P1858" s="1">
        <v>8934</v>
      </c>
      <c r="Q1858" s="1">
        <v>622</v>
      </c>
      <c r="R1858" s="1">
        <v>449</v>
      </c>
      <c r="S1858" s="1">
        <v>39</v>
      </c>
      <c r="T1858" s="1">
        <v>112</v>
      </c>
      <c r="V1858" s="1">
        <v>36</v>
      </c>
      <c r="X1858" s="1">
        <v>114</v>
      </c>
      <c r="AG1858" s="7">
        <f>IF(Q1858&gt;0,RANK(Q1858,(N1858:P1858,Q1858:AE1858)),0)</f>
        <v>4</v>
      </c>
      <c r="AH1858" s="7">
        <f>IF(R1858&gt;0,RANK(R1858,(N1858:P1858,Q1858:AE1858)),0)</f>
        <v>5</v>
      </c>
      <c r="AI1858" s="7">
        <f>IF(T1858&gt;0,RANK(T1858,(N1858:P1858,Q1858:AE1858)),0)</f>
        <v>7</v>
      </c>
      <c r="AJ1858" s="7">
        <f>IF(S1858&gt;0,RANK(S1858,(N1858:P1858,Q1858:AE1858)),0)</f>
        <v>8</v>
      </c>
      <c r="AK1858" s="2">
        <f t="shared" si="790"/>
        <v>2.4029453465147636E-3</v>
      </c>
      <c r="AL1858" s="2">
        <f t="shared" si="791"/>
        <v>1.7346020266641941E-3</v>
      </c>
      <c r="AM1858" s="2">
        <f t="shared" si="792"/>
        <v>4.3268469262002169E-4</v>
      </c>
      <c r="AN1858" s="2">
        <f t="shared" si="793"/>
        <v>1.5066699118018614E-4</v>
      </c>
      <c r="AP1858" t="s">
        <v>1850</v>
      </c>
      <c r="AQ1858" t="s">
        <v>2012</v>
      </c>
      <c r="AT1858" s="93" t="s">
        <v>815</v>
      </c>
      <c r="AU1858" s="92" t="s">
        <v>459</v>
      </c>
      <c r="AV1858" s="83" t="str">
        <f t="shared" si="781"/>
        <v>34023</v>
      </c>
      <c r="AX1858" s="7" t="s">
        <v>3753</v>
      </c>
    </row>
    <row r="1859" spans="1:50" hidden="1" outlineLevel="1">
      <c r="A1859" t="s">
        <v>2482</v>
      </c>
      <c r="B1859" t="s">
        <v>2012</v>
      </c>
      <c r="C1859" s="1">
        <f t="shared" si="783"/>
        <v>262141</v>
      </c>
      <c r="D1859" s="7">
        <f>RANK(N1859,(N1859:P1859,Q1859:AE1859))</f>
        <v>1</v>
      </c>
      <c r="E1859" s="7">
        <f>RANK(O1859,(N1859:P1859,Q1859:AE1859))</f>
        <v>2</v>
      </c>
      <c r="F1859" s="7">
        <f>IF(P1859&gt;0,RANK(P1859,(N1859:P1859,Q1859:AE1859)),0)</f>
        <v>3</v>
      </c>
      <c r="G1859" s="1">
        <f t="shared" si="784"/>
        <v>12185</v>
      </c>
      <c r="H1859" s="2">
        <f t="shared" si="785"/>
        <v>4.6482618132989498E-2</v>
      </c>
      <c r="I1859" s="2"/>
      <c r="J1859" s="2">
        <f t="shared" si="786"/>
        <v>0.50154687744381843</v>
      </c>
      <c r="K1859" s="2">
        <f t="shared" si="787"/>
        <v>0.45506425931082889</v>
      </c>
      <c r="L1859" s="2">
        <f t="shared" si="788"/>
        <v>3.4557738011222965E-2</v>
      </c>
      <c r="M1859" s="2">
        <f t="shared" si="789"/>
        <v>8.8311252341297178E-3</v>
      </c>
      <c r="N1859" s="1">
        <v>131476</v>
      </c>
      <c r="O1859" s="1">
        <v>119291</v>
      </c>
      <c r="P1859" s="1">
        <v>9059</v>
      </c>
      <c r="Q1859" s="1">
        <v>678</v>
      </c>
      <c r="R1859" s="1">
        <v>488</v>
      </c>
      <c r="S1859" s="1">
        <v>282</v>
      </c>
      <c r="T1859" s="1">
        <v>144</v>
      </c>
      <c r="V1859" s="1">
        <v>53</v>
      </c>
      <c r="X1859" s="1">
        <v>670</v>
      </c>
      <c r="AG1859" s="7">
        <f>IF(Q1859&gt;0,RANK(Q1859,(N1859:P1859,Q1859:AE1859)),0)</f>
        <v>4</v>
      </c>
      <c r="AH1859" s="7">
        <f>IF(R1859&gt;0,RANK(R1859,(N1859:P1859,Q1859:AE1859)),0)</f>
        <v>6</v>
      </c>
      <c r="AI1859" s="7">
        <f>IF(T1859&gt;0,RANK(T1859,(N1859:P1859,Q1859:AE1859)),0)</f>
        <v>8</v>
      </c>
      <c r="AJ1859" s="7">
        <f>IF(S1859&gt;0,RANK(S1859,(N1859:P1859,Q1859:AE1859)),0)</f>
        <v>7</v>
      </c>
      <c r="AK1859" s="2">
        <f t="shared" si="790"/>
        <v>2.5863943450280574E-3</v>
      </c>
      <c r="AL1859" s="2">
        <f t="shared" si="791"/>
        <v>1.8615935698727021E-3</v>
      </c>
      <c r="AM1859" s="2">
        <f t="shared" si="792"/>
        <v>5.4932269274932197E-4</v>
      </c>
      <c r="AN1859" s="2">
        <f t="shared" si="793"/>
        <v>1.075756939967422E-3</v>
      </c>
      <c r="AP1859" t="s">
        <v>2482</v>
      </c>
      <c r="AQ1859" t="s">
        <v>2012</v>
      </c>
      <c r="AT1859" s="93" t="s">
        <v>815</v>
      </c>
      <c r="AU1859" s="92" t="s">
        <v>776</v>
      </c>
      <c r="AV1859" s="83" t="str">
        <f t="shared" si="781"/>
        <v>34025</v>
      </c>
      <c r="AX1859" s="7" t="s">
        <v>3753</v>
      </c>
    </row>
    <row r="1860" spans="1:50" hidden="1" outlineLevel="1">
      <c r="A1860" t="s">
        <v>2133</v>
      </c>
      <c r="B1860" t="s">
        <v>2012</v>
      </c>
      <c r="C1860" s="1">
        <f t="shared" si="783"/>
        <v>206508</v>
      </c>
      <c r="D1860" s="7">
        <f>RANK(N1860,(N1860:P1860,Q1860:AE1860))</f>
        <v>2</v>
      </c>
      <c r="E1860" s="7">
        <f>RANK(O1860,(N1860:P1860,Q1860:AE1860))</f>
        <v>1</v>
      </c>
      <c r="F1860" s="7">
        <f>IF(P1860&gt;0,RANK(P1860,(N1860:P1860,Q1860:AE1860)),0)</f>
        <v>3</v>
      </c>
      <c r="G1860" s="1">
        <f t="shared" si="784"/>
        <v>23027</v>
      </c>
      <c r="H1860" s="2">
        <f t="shared" si="785"/>
        <v>0.11150657601642551</v>
      </c>
      <c r="I1860" s="2"/>
      <c r="J1860" s="2">
        <f t="shared" si="786"/>
        <v>0.42632246692622078</v>
      </c>
      <c r="K1860" s="2">
        <f t="shared" si="787"/>
        <v>0.53782904294264633</v>
      </c>
      <c r="L1860" s="2">
        <f t="shared" si="788"/>
        <v>3.0667092800278923E-2</v>
      </c>
      <c r="M1860" s="2">
        <f t="shared" si="789"/>
        <v>5.18139733085397E-3</v>
      </c>
      <c r="N1860" s="1">
        <v>88039</v>
      </c>
      <c r="O1860" s="1">
        <v>111066</v>
      </c>
      <c r="P1860" s="1">
        <v>6333</v>
      </c>
      <c r="Q1860" s="1">
        <v>473</v>
      </c>
      <c r="R1860" s="1">
        <v>448</v>
      </c>
      <c r="S1860" s="1">
        <v>23</v>
      </c>
      <c r="T1860" s="1">
        <v>88</v>
      </c>
      <c r="V1860" s="1">
        <v>18</v>
      </c>
      <c r="X1860" s="1">
        <v>20</v>
      </c>
      <c r="AG1860" s="7">
        <f>IF(Q1860&gt;0,RANK(Q1860,(N1860:P1860,Q1860:AE1860)),0)</f>
        <v>4</v>
      </c>
      <c r="AH1860" s="7">
        <f>IF(R1860&gt;0,RANK(R1860,(N1860:P1860,Q1860:AE1860)),0)</f>
        <v>5</v>
      </c>
      <c r="AI1860" s="7">
        <f>IF(T1860&gt;0,RANK(T1860,(N1860:P1860,Q1860:AE1860)),0)</f>
        <v>6</v>
      </c>
      <c r="AJ1860" s="7">
        <f>IF(S1860&gt;0,RANK(S1860,(N1860:P1860,Q1860:AE1860)),0)</f>
        <v>7</v>
      </c>
      <c r="AK1860" s="2">
        <f t="shared" si="790"/>
        <v>2.2904681658821933E-3</v>
      </c>
      <c r="AL1860" s="2">
        <f t="shared" si="791"/>
        <v>2.1694074805818659E-3</v>
      </c>
      <c r="AM1860" s="2">
        <f t="shared" si="792"/>
        <v>4.2613361225715224E-4</v>
      </c>
      <c r="AN1860" s="2">
        <f t="shared" si="793"/>
        <v>1.1137583047630116E-4</v>
      </c>
      <c r="AP1860" t="s">
        <v>2133</v>
      </c>
      <c r="AQ1860" t="s">
        <v>2012</v>
      </c>
      <c r="AT1860" s="93" t="s">
        <v>815</v>
      </c>
      <c r="AU1860" s="92" t="s">
        <v>777</v>
      </c>
      <c r="AV1860" s="83" t="str">
        <f t="shared" si="781"/>
        <v>34027</v>
      </c>
      <c r="AX1860" s="7" t="s">
        <v>3753</v>
      </c>
    </row>
    <row r="1861" spans="1:50" hidden="1" outlineLevel="1">
      <c r="A1861" t="s">
        <v>2944</v>
      </c>
      <c r="B1861" t="s">
        <v>2012</v>
      </c>
      <c r="C1861" s="1">
        <f t="shared" si="783"/>
        <v>216393</v>
      </c>
      <c r="D1861" s="7">
        <f>RANK(N1861,(N1861:P1861,Q1861:AE1861))</f>
        <v>2</v>
      </c>
      <c r="E1861" s="7">
        <f>RANK(O1861,(N1861:P1861,Q1861:AE1861))</f>
        <v>1</v>
      </c>
      <c r="F1861" s="7">
        <f>IF(P1861&gt;0,RANK(P1861,(N1861:P1861,Q1861:AE1861)),0)</f>
        <v>3</v>
      </c>
      <c r="G1861" s="1">
        <f t="shared" si="784"/>
        <v>3580</v>
      </c>
      <c r="H1861" s="2">
        <f t="shared" si="785"/>
        <v>1.6543973233884644E-2</v>
      </c>
      <c r="I1861" s="2"/>
      <c r="J1861" s="2">
        <f t="shared" si="786"/>
        <v>0.47184520756216697</v>
      </c>
      <c r="K1861" s="2">
        <f t="shared" si="787"/>
        <v>0.48838918079605165</v>
      </c>
      <c r="L1861" s="2">
        <f t="shared" si="788"/>
        <v>3.3984463453069186E-2</v>
      </c>
      <c r="M1861" s="2">
        <f t="shared" si="789"/>
        <v>5.7811481887121985E-3</v>
      </c>
      <c r="N1861" s="1">
        <v>102104</v>
      </c>
      <c r="O1861" s="1">
        <v>105684</v>
      </c>
      <c r="P1861" s="1">
        <v>7354</v>
      </c>
      <c r="Q1861" s="1">
        <v>604</v>
      </c>
      <c r="R1861" s="1">
        <v>387</v>
      </c>
      <c r="S1861" s="1">
        <v>64</v>
      </c>
      <c r="T1861" s="1">
        <v>102</v>
      </c>
      <c r="V1861" s="1">
        <v>76</v>
      </c>
      <c r="X1861" s="1">
        <v>18</v>
      </c>
      <c r="AG1861" s="7">
        <f>IF(Q1861&gt;0,RANK(Q1861,(N1861:P1861,Q1861:AE1861)),0)</f>
        <v>4</v>
      </c>
      <c r="AH1861" s="7">
        <f>IF(R1861&gt;0,RANK(R1861,(N1861:P1861,Q1861:AE1861)),0)</f>
        <v>5</v>
      </c>
      <c r="AI1861" s="7">
        <f>IF(T1861&gt;0,RANK(T1861,(N1861:P1861,Q1861:AE1861)),0)</f>
        <v>6</v>
      </c>
      <c r="AJ1861" s="7">
        <f>IF(S1861&gt;0,RANK(S1861,(N1861:P1861,Q1861:AE1861)),0)</f>
        <v>8</v>
      </c>
      <c r="AK1861" s="2">
        <f t="shared" si="790"/>
        <v>2.79121783052132E-3</v>
      </c>
      <c r="AL1861" s="2">
        <f t="shared" si="791"/>
        <v>1.7884127490260776E-3</v>
      </c>
      <c r="AM1861" s="2">
        <f t="shared" si="792"/>
        <v>4.7136460051850108E-4</v>
      </c>
      <c r="AN1861" s="2">
        <f t="shared" si="793"/>
        <v>2.9575818071749085E-4</v>
      </c>
      <c r="AP1861" t="s">
        <v>2944</v>
      </c>
      <c r="AQ1861" t="s">
        <v>2012</v>
      </c>
      <c r="AT1861" s="93" t="s">
        <v>815</v>
      </c>
      <c r="AU1861" s="92" t="s">
        <v>778</v>
      </c>
      <c r="AV1861" s="83" t="str">
        <f t="shared" si="781"/>
        <v>34029</v>
      </c>
      <c r="AX1861" s="7" t="s">
        <v>3753</v>
      </c>
    </row>
    <row r="1862" spans="1:50" hidden="1" outlineLevel="1">
      <c r="A1862" t="s">
        <v>2508</v>
      </c>
      <c r="B1862" t="s">
        <v>2012</v>
      </c>
      <c r="C1862" s="1">
        <f t="shared" si="783"/>
        <v>156573</v>
      </c>
      <c r="D1862" s="7">
        <f>RANK(N1862,(N1862:P1862,Q1862:AE1862))</f>
        <v>1</v>
      </c>
      <c r="E1862" s="7">
        <f>RANK(O1862,(N1862:P1862,Q1862:AE1862))</f>
        <v>2</v>
      </c>
      <c r="F1862" s="7">
        <f>IF(P1862&gt;0,RANK(P1862,(N1862:P1862,Q1862:AE1862)),0)</f>
        <v>3</v>
      </c>
      <c r="G1862" s="1">
        <f t="shared" si="784"/>
        <v>29281</v>
      </c>
      <c r="H1862" s="2">
        <f t="shared" si="785"/>
        <v>0.18701180918804647</v>
      </c>
      <c r="I1862" s="2"/>
      <c r="J1862" s="2">
        <f t="shared" si="786"/>
        <v>0.57688107144910039</v>
      </c>
      <c r="K1862" s="2">
        <f t="shared" si="787"/>
        <v>0.38986926226105395</v>
      </c>
      <c r="L1862" s="2">
        <f t="shared" si="788"/>
        <v>2.3963263142431964E-2</v>
      </c>
      <c r="M1862" s="2">
        <f t="shared" si="789"/>
        <v>9.2864031474136945E-3</v>
      </c>
      <c r="N1862" s="1">
        <v>90324</v>
      </c>
      <c r="O1862" s="1">
        <v>61043</v>
      </c>
      <c r="P1862" s="1">
        <v>3752</v>
      </c>
      <c r="Q1862" s="1">
        <v>402</v>
      </c>
      <c r="R1862" s="1">
        <v>199</v>
      </c>
      <c r="S1862" s="1">
        <v>103</v>
      </c>
      <c r="T1862" s="1">
        <v>656</v>
      </c>
      <c r="V1862" s="1">
        <v>42</v>
      </c>
      <c r="X1862" s="1">
        <v>52</v>
      </c>
      <c r="AG1862" s="7">
        <f>IF(Q1862&gt;0,RANK(Q1862,(N1862:P1862,Q1862:AE1862)),0)</f>
        <v>5</v>
      </c>
      <c r="AH1862" s="7">
        <f>IF(R1862&gt;0,RANK(R1862,(N1862:P1862,Q1862:AE1862)),0)</f>
        <v>6</v>
      </c>
      <c r="AI1862" s="7">
        <f>IF(T1862&gt;0,RANK(T1862,(N1862:P1862,Q1862:AE1862)),0)</f>
        <v>4</v>
      </c>
      <c r="AJ1862" s="7">
        <f>IF(S1862&gt;0,RANK(S1862,(N1862:P1862,Q1862:AE1862)),0)</f>
        <v>7</v>
      </c>
      <c r="AK1862" s="2">
        <f t="shared" si="790"/>
        <v>2.5674924795462818E-3</v>
      </c>
      <c r="AL1862" s="2">
        <f t="shared" si="791"/>
        <v>1.2709726453475375E-3</v>
      </c>
      <c r="AM1862" s="2">
        <f t="shared" si="792"/>
        <v>4.1897389715979125E-3</v>
      </c>
      <c r="AN1862" s="2">
        <f t="shared" si="793"/>
        <v>6.5784011291857469E-4</v>
      </c>
      <c r="AP1862" t="s">
        <v>2508</v>
      </c>
      <c r="AQ1862" t="s">
        <v>2012</v>
      </c>
      <c r="AT1862" s="93" t="s">
        <v>815</v>
      </c>
      <c r="AU1862" s="92" t="s">
        <v>779</v>
      </c>
      <c r="AV1862" s="83" t="str">
        <f t="shared" si="781"/>
        <v>34031</v>
      </c>
      <c r="AX1862" s="7" t="s">
        <v>3753</v>
      </c>
    </row>
    <row r="1863" spans="1:50" hidden="1" outlineLevel="1">
      <c r="A1863" t="s">
        <v>3485</v>
      </c>
      <c r="B1863" t="s">
        <v>2012</v>
      </c>
      <c r="C1863" s="1">
        <f t="shared" si="783"/>
        <v>26972</v>
      </c>
      <c r="D1863" s="7">
        <f>RANK(N1863,(N1863:P1863,Q1863:AE1863))</f>
        <v>1</v>
      </c>
      <c r="E1863" s="7">
        <f>RANK(O1863,(N1863:P1863,Q1863:AE1863))</f>
        <v>2</v>
      </c>
      <c r="F1863" s="7">
        <f>IF(P1863&gt;0,RANK(P1863,(N1863:P1863,Q1863:AE1863)),0)</f>
        <v>3</v>
      </c>
      <c r="G1863" s="1">
        <f t="shared" si="784"/>
        <v>1461</v>
      </c>
      <c r="H1863" s="2">
        <f t="shared" si="785"/>
        <v>5.4167284591428146E-2</v>
      </c>
      <c r="I1863" s="2"/>
      <c r="J1863" s="2">
        <f t="shared" si="786"/>
        <v>0.50860151267981613</v>
      </c>
      <c r="K1863" s="2">
        <f t="shared" si="787"/>
        <v>0.45443422808838796</v>
      </c>
      <c r="L1863" s="2">
        <f t="shared" si="788"/>
        <v>2.6471896781847842E-2</v>
      </c>
      <c r="M1863" s="2">
        <f t="shared" si="789"/>
        <v>1.0492362449948073E-2</v>
      </c>
      <c r="N1863" s="1">
        <v>13718</v>
      </c>
      <c r="O1863" s="1">
        <v>12257</v>
      </c>
      <c r="P1863" s="1">
        <v>714</v>
      </c>
      <c r="Q1863" s="1">
        <v>75</v>
      </c>
      <c r="R1863" s="1">
        <v>109</v>
      </c>
      <c r="S1863" s="1">
        <v>20</v>
      </c>
      <c r="T1863" s="1">
        <v>26</v>
      </c>
      <c r="V1863" s="1">
        <v>7</v>
      </c>
      <c r="X1863" s="1">
        <v>46</v>
      </c>
      <c r="AG1863" s="7">
        <f>IF(Q1863&gt;0,RANK(Q1863,(N1863:P1863,Q1863:AE1863)),0)</f>
        <v>5</v>
      </c>
      <c r="AH1863" s="7">
        <f>IF(R1863&gt;0,RANK(R1863,(N1863:P1863,Q1863:AE1863)),0)</f>
        <v>4</v>
      </c>
      <c r="AI1863" s="7">
        <f>IF(T1863&gt;0,RANK(T1863,(N1863:P1863,Q1863:AE1863)),0)</f>
        <v>7</v>
      </c>
      <c r="AJ1863" s="7">
        <f>IF(S1863&gt;0,RANK(S1863,(N1863:P1863,Q1863:AE1863)),0)</f>
        <v>8</v>
      </c>
      <c r="AK1863" s="2">
        <f t="shared" si="790"/>
        <v>2.7806614266646895E-3</v>
      </c>
      <c r="AL1863" s="2">
        <f t="shared" si="791"/>
        <v>4.0412279400860148E-3</v>
      </c>
      <c r="AM1863" s="2">
        <f t="shared" si="792"/>
        <v>9.6396262791042565E-4</v>
      </c>
      <c r="AN1863" s="2">
        <f t="shared" si="793"/>
        <v>7.4150971377725053E-4</v>
      </c>
      <c r="AP1863" t="s">
        <v>3485</v>
      </c>
      <c r="AQ1863" t="s">
        <v>2012</v>
      </c>
      <c r="AT1863" s="93" t="s">
        <v>815</v>
      </c>
      <c r="AU1863" s="92" t="s">
        <v>780</v>
      </c>
      <c r="AV1863" s="83" t="str">
        <f t="shared" si="781"/>
        <v>34033</v>
      </c>
      <c r="AX1863" s="7" t="s">
        <v>3753</v>
      </c>
    </row>
    <row r="1864" spans="1:50" hidden="1" outlineLevel="1">
      <c r="A1864" t="s">
        <v>1928</v>
      </c>
      <c r="B1864" t="s">
        <v>2012</v>
      </c>
      <c r="C1864" s="1">
        <f t="shared" si="783"/>
        <v>120377</v>
      </c>
      <c r="D1864" s="7">
        <f>RANK(N1864,(N1864:P1864,Q1864:AE1864))</f>
        <v>2</v>
      </c>
      <c r="E1864" s="7">
        <f>RANK(O1864,(N1864:P1864,Q1864:AE1864))</f>
        <v>1</v>
      </c>
      <c r="F1864" s="7">
        <f>IF(P1864&gt;0,RANK(P1864,(N1864:P1864,Q1864:AE1864)),0)</f>
        <v>3</v>
      </c>
      <c r="G1864" s="1">
        <f t="shared" si="784"/>
        <v>3493</v>
      </c>
      <c r="H1864" s="2">
        <f t="shared" si="785"/>
        <v>2.9017171054271165E-2</v>
      </c>
      <c r="I1864" s="2"/>
      <c r="J1864" s="2">
        <f t="shared" si="786"/>
        <v>0.46713242562948071</v>
      </c>
      <c r="K1864" s="2">
        <f t="shared" si="787"/>
        <v>0.49614959668375186</v>
      </c>
      <c r="L1864" s="2">
        <f t="shared" si="788"/>
        <v>3.1368118494396767E-2</v>
      </c>
      <c r="M1864" s="2">
        <f t="shared" si="789"/>
        <v>5.349859192370722E-3</v>
      </c>
      <c r="N1864" s="1">
        <v>56232</v>
      </c>
      <c r="O1864" s="1">
        <v>59725</v>
      </c>
      <c r="P1864" s="1">
        <v>3776</v>
      </c>
      <c r="Q1864" s="1">
        <v>231</v>
      </c>
      <c r="R1864" s="1">
        <v>306</v>
      </c>
      <c r="S1864" s="1">
        <v>43</v>
      </c>
      <c r="T1864" s="1">
        <v>49</v>
      </c>
      <c r="V1864" s="1">
        <v>5</v>
      </c>
      <c r="X1864" s="1">
        <v>10</v>
      </c>
      <c r="AG1864" s="7">
        <f>IF(Q1864&gt;0,RANK(Q1864,(N1864:P1864,Q1864:AE1864)),0)</f>
        <v>5</v>
      </c>
      <c r="AH1864" s="7">
        <f>IF(R1864&gt;0,RANK(R1864,(N1864:P1864,Q1864:AE1864)),0)</f>
        <v>4</v>
      </c>
      <c r="AI1864" s="7">
        <f>IF(T1864&gt;0,RANK(T1864,(N1864:P1864,Q1864:AE1864)),0)</f>
        <v>6</v>
      </c>
      <c r="AJ1864" s="7">
        <f>IF(S1864&gt;0,RANK(S1864,(N1864:P1864,Q1864:AE1864)),0)</f>
        <v>7</v>
      </c>
      <c r="AK1864" s="2">
        <f t="shared" si="790"/>
        <v>1.9189712320459888E-3</v>
      </c>
      <c r="AL1864" s="2">
        <f t="shared" si="791"/>
        <v>2.5420138398531281E-3</v>
      </c>
      <c r="AM1864" s="2">
        <f t="shared" si="792"/>
        <v>4.0705450376733097E-4</v>
      </c>
      <c r="AN1864" s="2">
        <f t="shared" si="793"/>
        <v>3.5721109514275985E-4</v>
      </c>
      <c r="AP1864" t="s">
        <v>1928</v>
      </c>
      <c r="AQ1864" t="s">
        <v>2012</v>
      </c>
      <c r="AT1864" s="93" t="s">
        <v>815</v>
      </c>
      <c r="AU1864" s="92" t="s">
        <v>781</v>
      </c>
      <c r="AV1864" s="83" t="str">
        <f t="shared" si="781"/>
        <v>34035</v>
      </c>
      <c r="AX1864" s="7" t="s">
        <v>3753</v>
      </c>
    </row>
    <row r="1865" spans="1:50" hidden="1" outlineLevel="1">
      <c r="A1865" t="s">
        <v>1875</v>
      </c>
      <c r="B1865" t="s">
        <v>2012</v>
      </c>
      <c r="C1865" s="1">
        <f t="shared" si="783"/>
        <v>57490</v>
      </c>
      <c r="D1865" s="7">
        <f>RANK(N1865,(N1865:P1865,Q1865:AE1865))</f>
        <v>2</v>
      </c>
      <c r="E1865" s="7">
        <f>RANK(O1865,(N1865:P1865,Q1865:AE1865))</f>
        <v>1</v>
      </c>
      <c r="F1865" s="7">
        <f>IF(P1865&gt;0,RANK(P1865,(N1865:P1865,Q1865:AE1865)),0)</f>
        <v>3</v>
      </c>
      <c r="G1865" s="1">
        <f t="shared" si="784"/>
        <v>11924</v>
      </c>
      <c r="H1865" s="2">
        <f t="shared" si="785"/>
        <v>0.20740998434510349</v>
      </c>
      <c r="I1865" s="2"/>
      <c r="J1865" s="2">
        <f t="shared" si="786"/>
        <v>0.37142111671595063</v>
      </c>
      <c r="K1865" s="2">
        <f t="shared" si="787"/>
        <v>0.57883110106105407</v>
      </c>
      <c r="L1865" s="2">
        <f t="shared" si="788"/>
        <v>4.1728996347190815E-2</v>
      </c>
      <c r="M1865" s="2">
        <f t="shared" si="789"/>
        <v>8.0187858758044364E-3</v>
      </c>
      <c r="N1865" s="1">
        <v>21353</v>
      </c>
      <c r="O1865" s="1">
        <v>33277</v>
      </c>
      <c r="P1865" s="1">
        <v>2399</v>
      </c>
      <c r="Q1865" s="1">
        <v>184</v>
      </c>
      <c r="R1865" s="1">
        <v>151</v>
      </c>
      <c r="S1865" s="1">
        <v>21</v>
      </c>
      <c r="T1865" s="1">
        <v>88</v>
      </c>
      <c r="V1865" s="1">
        <v>7</v>
      </c>
      <c r="X1865" s="1">
        <v>10</v>
      </c>
      <c r="AG1865" s="7">
        <f>IF(Q1865&gt;0,RANK(Q1865,(N1865:P1865,Q1865:AE1865)),0)</f>
        <v>4</v>
      </c>
      <c r="AH1865" s="7">
        <f>IF(R1865&gt;0,RANK(R1865,(N1865:P1865,Q1865:AE1865)),0)</f>
        <v>5</v>
      </c>
      <c r="AI1865" s="7">
        <f>IF(T1865&gt;0,RANK(T1865,(N1865:P1865,Q1865:AE1865)),0)</f>
        <v>6</v>
      </c>
      <c r="AJ1865" s="7">
        <f>IF(S1865&gt;0,RANK(S1865,(N1865:P1865,Q1865:AE1865)),0)</f>
        <v>7</v>
      </c>
      <c r="AK1865" s="2">
        <f t="shared" si="790"/>
        <v>3.2005566185423552E-3</v>
      </c>
      <c r="AL1865" s="2">
        <f t="shared" si="791"/>
        <v>2.6265437467385632E-3</v>
      </c>
      <c r="AM1865" s="2">
        <f t="shared" si="792"/>
        <v>1.5307009914767786E-3</v>
      </c>
      <c r="AN1865" s="2">
        <f t="shared" si="793"/>
        <v>3.6528091842059489E-4</v>
      </c>
      <c r="AP1865" t="s">
        <v>1875</v>
      </c>
      <c r="AQ1865" t="s">
        <v>2012</v>
      </c>
      <c r="AT1865" s="93" t="s">
        <v>815</v>
      </c>
      <c r="AU1865" s="92" t="s">
        <v>782</v>
      </c>
      <c r="AV1865" s="83" t="str">
        <f t="shared" si="781"/>
        <v>34037</v>
      </c>
      <c r="AX1865" s="7" t="s">
        <v>3753</v>
      </c>
    </row>
    <row r="1866" spans="1:50" hidden="1" outlineLevel="1">
      <c r="A1866" t="s">
        <v>518</v>
      </c>
      <c r="B1866" t="s">
        <v>2012</v>
      </c>
      <c r="C1866" s="1">
        <f t="shared" si="783"/>
        <v>186373</v>
      </c>
      <c r="D1866" s="7">
        <f>RANK(N1866,(N1866:P1866,Q1866:AE1866))</f>
        <v>1</v>
      </c>
      <c r="E1866" s="7">
        <f>RANK(O1866,(N1866:P1866,Q1866:AE1866))</f>
        <v>2</v>
      </c>
      <c r="F1866" s="7">
        <f>IF(P1866&gt;0,RANK(P1866,(N1866:P1866,Q1866:AE1866)),0)</f>
        <v>3</v>
      </c>
      <c r="G1866" s="1">
        <f t="shared" si="784"/>
        <v>43449</v>
      </c>
      <c r="H1866" s="2">
        <f t="shared" si="785"/>
        <v>0.23312926228584613</v>
      </c>
      <c r="I1866" s="2"/>
      <c r="J1866" s="2">
        <f t="shared" si="786"/>
        <v>0.60096151266546116</v>
      </c>
      <c r="K1866" s="2">
        <f t="shared" si="787"/>
        <v>0.36783225037961509</v>
      </c>
      <c r="L1866" s="2">
        <f t="shared" si="788"/>
        <v>2.6532813229384083E-2</v>
      </c>
      <c r="M1866" s="2">
        <f t="shared" si="789"/>
        <v>4.673423725539666E-3</v>
      </c>
      <c r="N1866" s="1">
        <v>112003</v>
      </c>
      <c r="O1866" s="1">
        <v>68554</v>
      </c>
      <c r="P1866" s="1">
        <v>4945</v>
      </c>
      <c r="Q1866" s="1">
        <v>387</v>
      </c>
      <c r="R1866" s="1">
        <v>252</v>
      </c>
      <c r="S1866" s="1">
        <v>48</v>
      </c>
      <c r="T1866" s="1">
        <v>79</v>
      </c>
      <c r="V1866" s="1">
        <v>24</v>
      </c>
      <c r="X1866" s="1">
        <v>81</v>
      </c>
      <c r="AG1866" s="7">
        <f>IF(Q1866&gt;0,RANK(Q1866,(N1866:P1866,Q1866:AE1866)),0)</f>
        <v>4</v>
      </c>
      <c r="AH1866" s="7">
        <f>IF(R1866&gt;0,RANK(R1866,(N1866:P1866,Q1866:AE1866)),0)</f>
        <v>5</v>
      </c>
      <c r="AI1866" s="7">
        <f>IF(T1866&gt;0,RANK(T1866,(N1866:P1866,Q1866:AE1866)),0)</f>
        <v>7</v>
      </c>
      <c r="AJ1866" s="7">
        <f>IF(S1866&gt;0,RANK(S1866,(N1866:P1866,Q1866:AE1866)),0)</f>
        <v>8</v>
      </c>
      <c r="AK1866" s="2">
        <f t="shared" si="790"/>
        <v>2.0764810353431024E-3</v>
      </c>
      <c r="AL1866" s="2">
        <f t="shared" si="791"/>
        <v>1.3521271858048108E-3</v>
      </c>
      <c r="AM1866" s="2">
        <f t="shared" si="792"/>
        <v>4.2388114158166688E-4</v>
      </c>
      <c r="AN1866" s="2">
        <f t="shared" si="793"/>
        <v>2.5754803539139253E-4</v>
      </c>
      <c r="AP1866" t="s">
        <v>518</v>
      </c>
      <c r="AQ1866" t="s">
        <v>2012</v>
      </c>
      <c r="AT1866" s="93" t="s">
        <v>815</v>
      </c>
      <c r="AU1866" s="92" t="s">
        <v>1172</v>
      </c>
      <c r="AV1866" s="83" t="str">
        <f t="shared" si="781"/>
        <v>34039</v>
      </c>
      <c r="AX1866" s="7" t="s">
        <v>3753</v>
      </c>
    </row>
    <row r="1867" spans="1:50" hidden="1" outlineLevel="1">
      <c r="A1867" t="s">
        <v>1699</v>
      </c>
      <c r="B1867" t="s">
        <v>2012</v>
      </c>
      <c r="C1867" s="1">
        <f t="shared" si="783"/>
        <v>40801</v>
      </c>
      <c r="D1867" s="7">
        <f>RANK(N1867,(N1867:P1867,Q1867:AE1867))</f>
        <v>2</v>
      </c>
      <c r="E1867" s="7">
        <f>RANK(O1867,(N1867:P1867,Q1867:AE1867))</f>
        <v>1</v>
      </c>
      <c r="F1867" s="7">
        <f>IF(P1867&gt;0,RANK(P1867,(N1867:P1867,Q1867:AE1867)),0)</f>
        <v>3</v>
      </c>
      <c r="G1867" s="1">
        <f t="shared" si="784"/>
        <v>5629</v>
      </c>
      <c r="H1867" s="2">
        <f t="shared" si="785"/>
        <v>0.13796230484546948</v>
      </c>
      <c r="I1867" s="2"/>
      <c r="J1867" s="2">
        <f t="shared" si="786"/>
        <v>0.40545574863361195</v>
      </c>
      <c r="K1867" s="2">
        <f t="shared" si="787"/>
        <v>0.54341805347908134</v>
      </c>
      <c r="L1867" s="2">
        <f t="shared" si="788"/>
        <v>4.4263620989681625E-2</v>
      </c>
      <c r="M1867" s="2">
        <f t="shared" si="789"/>
        <v>6.8625768976251431E-3</v>
      </c>
      <c r="N1867" s="1">
        <v>16543</v>
      </c>
      <c r="O1867" s="1">
        <v>22172</v>
      </c>
      <c r="P1867" s="1">
        <v>1806</v>
      </c>
      <c r="Q1867" s="1">
        <v>149</v>
      </c>
      <c r="R1867" s="1">
        <v>85</v>
      </c>
      <c r="S1867" s="1">
        <v>18</v>
      </c>
      <c r="T1867" s="1">
        <v>17</v>
      </c>
      <c r="V1867" s="1">
        <v>5</v>
      </c>
      <c r="X1867" s="1">
        <v>6</v>
      </c>
      <c r="AG1867" s="7">
        <f>IF(Q1867&gt;0,RANK(Q1867,(N1867:P1867,Q1867:AE1867)),0)</f>
        <v>4</v>
      </c>
      <c r="AH1867" s="7">
        <f>IF(R1867&gt;0,RANK(R1867,(N1867:P1867,Q1867:AE1867)),0)</f>
        <v>5</v>
      </c>
      <c r="AI1867" s="7">
        <f>IF(T1867&gt;0,RANK(T1867,(N1867:P1867,Q1867:AE1867)),0)</f>
        <v>7</v>
      </c>
      <c r="AJ1867" s="7">
        <f>IF(S1867&gt;0,RANK(S1867,(N1867:P1867,Q1867:AE1867)),0)</f>
        <v>6</v>
      </c>
      <c r="AK1867" s="2">
        <f t="shared" si="790"/>
        <v>3.6518712776647633E-3</v>
      </c>
      <c r="AL1867" s="2">
        <f t="shared" si="791"/>
        <v>2.0832822724933214E-3</v>
      </c>
      <c r="AM1867" s="2">
        <f t="shared" si="792"/>
        <v>4.1665645449866424E-4</v>
      </c>
      <c r="AN1867" s="2">
        <f t="shared" si="793"/>
        <v>4.4116565770446802E-4</v>
      </c>
      <c r="AP1867" t="s">
        <v>1699</v>
      </c>
      <c r="AQ1867" t="s">
        <v>2012</v>
      </c>
      <c r="AT1867" s="93" t="s">
        <v>815</v>
      </c>
      <c r="AU1867" s="92" t="s">
        <v>1173</v>
      </c>
      <c r="AV1867" s="83" t="str">
        <f t="shared" si="781"/>
        <v>34041</v>
      </c>
      <c r="AX1867" s="7" t="s">
        <v>3753</v>
      </c>
    </row>
    <row r="1868" spans="1:50" collapsed="1">
      <c r="A1868" t="s">
        <v>1971</v>
      </c>
      <c r="B1868" t="s">
        <v>1985</v>
      </c>
      <c r="C1868" s="1">
        <f t="shared" si="783"/>
        <v>3187226</v>
      </c>
      <c r="D1868" s="7">
        <f>RANK(N1868,(N1868:P1868,Q1868:AE1868))</f>
        <v>1</v>
      </c>
      <c r="E1868" s="7">
        <f>RANK(O1868,(N1868:P1868,Q1868:AE1868))</f>
        <v>2</v>
      </c>
      <c r="F1868" s="7">
        <f>IF(P1868&gt;0,RANK(P1868,(N1868:P1868,Q1868:AE1868)),0)</f>
        <v>3</v>
      </c>
      <c r="G1868" s="1">
        <f t="shared" si="784"/>
        <v>504677</v>
      </c>
      <c r="H1868" s="2">
        <f t="shared" si="785"/>
        <v>0.15834365056007951</v>
      </c>
      <c r="I1868" s="2"/>
      <c r="J1868" s="2">
        <f t="shared" si="786"/>
        <v>0.56125608915087921</v>
      </c>
      <c r="K1868" s="2">
        <f t="shared" si="787"/>
        <v>0.40291243859079967</v>
      </c>
      <c r="L1868" s="2">
        <f t="shared" si="788"/>
        <v>2.9666550159919629E-2</v>
      </c>
      <c r="M1868" s="2">
        <f t="shared" si="789"/>
        <v>6.1649220984014881E-3</v>
      </c>
      <c r="N1868" s="1">
        <f t="shared" ref="N1868:T1868" si="794">SUM(N1847:N1867)</f>
        <v>1788850</v>
      </c>
      <c r="O1868" s="1">
        <f t="shared" si="794"/>
        <v>1284173</v>
      </c>
      <c r="P1868" s="1">
        <f t="shared" si="794"/>
        <v>94554</v>
      </c>
      <c r="Q1868" s="1">
        <f t="shared" si="794"/>
        <v>6989</v>
      </c>
      <c r="R1868" s="1">
        <f t="shared" si="794"/>
        <v>6312</v>
      </c>
      <c r="S1868" s="1">
        <f>SUM(S1847:S1867)</f>
        <v>1409</v>
      </c>
      <c r="T1868" s="1">
        <f t="shared" si="794"/>
        <v>2215</v>
      </c>
      <c r="V1868" s="1">
        <f>SUM(V1847:V1867)</f>
        <v>844</v>
      </c>
      <c r="X1868" s="1">
        <f>SUM(X1847:X1867)</f>
        <v>1880</v>
      </c>
      <c r="AG1868" s="7">
        <f>IF(Q1868&gt;0,RANK(Q1868,(N1868:P1868,Q1868:AE1868)),0)</f>
        <v>4</v>
      </c>
      <c r="AH1868" s="7">
        <f>IF(R1868&gt;0,RANK(R1868,(N1868:P1868,Q1868:AE1868)),0)</f>
        <v>5</v>
      </c>
      <c r="AI1868" s="7">
        <f>IF(T1868&gt;0,RANK(T1868,(N1868:P1868,Q1868:AE1868)),0)</f>
        <v>6</v>
      </c>
      <c r="AJ1868" s="7">
        <f>IF(S1868&gt;0,RANK(S1868,(N1868:P1868,Q1868:AE1868)),0)</f>
        <v>8</v>
      </c>
      <c r="AK1868" s="2">
        <f t="shared" si="790"/>
        <v>2.1928159471590655E-3</v>
      </c>
      <c r="AL1868" s="2">
        <f t="shared" si="791"/>
        <v>1.9804055313303796E-3</v>
      </c>
      <c r="AM1868" s="2">
        <f t="shared" si="792"/>
        <v>6.9496170023713414E-4</v>
      </c>
      <c r="AN1868" s="2">
        <f t="shared" si="793"/>
        <v>4.4207721699057425E-4</v>
      </c>
      <c r="AP1868" t="s">
        <v>1971</v>
      </c>
      <c r="AQ1868" t="s">
        <v>1985</v>
      </c>
      <c r="AV1868" s="83" t="str">
        <f t="shared" si="781"/>
        <v/>
      </c>
      <c r="AX1868" s="7" t="s">
        <v>3288</v>
      </c>
    </row>
    <row r="1869" spans="1:50">
      <c r="C1869" s="1"/>
      <c r="E1869" s="7"/>
      <c r="F1869" s="7"/>
      <c r="I1869" s="2"/>
      <c r="AG1869" s="7"/>
      <c r="AH1869" s="7"/>
      <c r="AI1869" s="7"/>
      <c r="AJ1869" s="7"/>
    </row>
    <row r="1870" spans="1:50" hidden="1" outlineLevel="1">
      <c r="A1870" t="s">
        <v>1703</v>
      </c>
      <c r="B1870" t="s">
        <v>2946</v>
      </c>
      <c r="C1870" s="1">
        <f t="shared" ref="C1870:C1903" si="795">SUM(N1870:AE1870)</f>
        <v>204319</v>
      </c>
      <c r="D1870" s="7">
        <f>RANK(N1870,(N1870:P1870,Q1870:AE1870))</f>
        <v>1</v>
      </c>
      <c r="E1870" s="7">
        <f>RANK(O1870,(N1870:P1870,Q1870:AE1870))</f>
        <v>2</v>
      </c>
      <c r="F1870" s="7">
        <f>IF(P1870&gt;0,RANK(P1870,(N1870:P1870,Q1870:AE1870)),0)</f>
        <v>3</v>
      </c>
      <c r="G1870" s="1">
        <f t="shared" ref="G1870:G1903" si="796">IF(D1870=1,N1870,IF(E1870=1,O1870,P1870))-IF(D1870=2,N1870,IF(E1870=2,O1870,P1870))</f>
        <v>4212</v>
      </c>
      <c r="H1870" s="2">
        <f t="shared" ref="H1870:H1903" si="797">G1870/C1870</f>
        <v>2.0614822899485609E-2</v>
      </c>
      <c r="I1870" s="2"/>
      <c r="J1870" s="2">
        <f t="shared" ref="J1870:J1903" si="798">IF($C1870=0,"-",N1870/$C1870)</f>
        <v>0.48679271139737373</v>
      </c>
      <c r="K1870" s="2">
        <f t="shared" ref="K1870:K1903" si="799">IF($C1870=0,"-",O1870/$C1870)</f>
        <v>0.4661778884978881</v>
      </c>
      <c r="L1870" s="2">
        <f t="shared" ref="L1870:L1903" si="800">IF($C1870=0,"-",P1870/$C1870)</f>
        <v>4.049549968431717E-2</v>
      </c>
      <c r="M1870" s="2">
        <f t="shared" ref="M1870:M1903" si="801">IF(C1870=0,"-",(1-J1870-K1870-L1870))</f>
        <v>6.5339004204209364E-3</v>
      </c>
      <c r="N1870" s="1">
        <v>99461</v>
      </c>
      <c r="O1870" s="1">
        <v>95249</v>
      </c>
      <c r="P1870" s="1">
        <v>8274</v>
      </c>
      <c r="Q1870" s="1">
        <v>397</v>
      </c>
      <c r="R1870" s="1">
        <v>713</v>
      </c>
      <c r="S1870" s="1">
        <v>106</v>
      </c>
      <c r="T1870" s="1">
        <v>119</v>
      </c>
      <c r="AG1870" s="7">
        <f>IF(Q1870&gt;0,RANK(Q1870,(N1870:P1870,Q1870:AE1870)),0)</f>
        <v>5</v>
      </c>
      <c r="AH1870" s="7">
        <f>IF(R1870&gt;0,RANK(R1870,(N1870:P1870,Q1870:AE1870)),0)</f>
        <v>4</v>
      </c>
      <c r="AI1870" s="7">
        <f>IF(T1870&gt;0,RANK(T1870,(N1870:P1870,Q1870:AE1870)),0)</f>
        <v>6</v>
      </c>
      <c r="AJ1870" s="7">
        <f>IF(S1870&gt;0,RANK(S1870,(N1870:P1870,Q1870:AE1870)),0)</f>
        <v>7</v>
      </c>
      <c r="AK1870" s="2">
        <f t="shared" ref="AK1870:AK1903" si="802">IF($C1870=0,"-",Q1870/$C1870)</f>
        <v>1.943040050117708E-3</v>
      </c>
      <c r="AL1870" s="2">
        <f t="shared" ref="AL1870:AL1903" si="803">IF($C1870=0,"-",R1870/$C1870)</f>
        <v>3.4896411983222314E-3</v>
      </c>
      <c r="AM1870" s="2">
        <f t="shared" ref="AM1870:AM1903" si="804">IF($C1870=0,"-",T1870/$C1870)</f>
        <v>5.8242258429220975E-4</v>
      </c>
      <c r="AN1870" s="2">
        <f t="shared" ref="AN1870:AN1903" si="805">IF($C1870=0,"-",S1870/$C1870)</f>
        <v>5.1879658768885914E-4</v>
      </c>
      <c r="AP1870" t="s">
        <v>1703</v>
      </c>
      <c r="AQ1870" t="s">
        <v>2946</v>
      </c>
      <c r="AT1870" s="93" t="s">
        <v>816</v>
      </c>
      <c r="AU1870" s="92" t="s">
        <v>1801</v>
      </c>
      <c r="AV1870" s="83" t="str">
        <f t="shared" ref="AV1870:AV1903" si="806">AT1870&amp;AU1870</f>
        <v>35001</v>
      </c>
      <c r="AX1870" s="7" t="s">
        <v>3753</v>
      </c>
    </row>
    <row r="1871" spans="1:50" hidden="1" outlineLevel="1">
      <c r="A1871" t="s">
        <v>2080</v>
      </c>
      <c r="B1871" t="s">
        <v>2946</v>
      </c>
      <c r="C1871" s="1">
        <f t="shared" si="795"/>
        <v>1711</v>
      </c>
      <c r="D1871" s="7">
        <f>RANK(N1871,(N1871:P1871,Q1871:AE1871))</f>
        <v>2</v>
      </c>
      <c r="E1871" s="7">
        <f>RANK(O1871,(N1871:P1871,Q1871:AE1871))</f>
        <v>1</v>
      </c>
      <c r="F1871" s="7">
        <f>IF(P1871&gt;0,RANK(P1871,(N1871:P1871,Q1871:AE1871)),0)</f>
        <v>3</v>
      </c>
      <c r="G1871" s="1">
        <f t="shared" si="796"/>
        <v>920</v>
      </c>
      <c r="H1871" s="2">
        <f t="shared" si="797"/>
        <v>0.53769725306838101</v>
      </c>
      <c r="I1871" s="2"/>
      <c r="J1871" s="2">
        <f t="shared" si="798"/>
        <v>0.20631209818819404</v>
      </c>
      <c r="K1871" s="2">
        <f t="shared" si="799"/>
        <v>0.74400935125657508</v>
      </c>
      <c r="L1871" s="2">
        <f t="shared" si="800"/>
        <v>3.331385154880187E-2</v>
      </c>
      <c r="M1871" s="2">
        <f t="shared" si="801"/>
        <v>1.6364699006428979E-2</v>
      </c>
      <c r="N1871" s="1">
        <v>353</v>
      </c>
      <c r="O1871" s="1">
        <v>1273</v>
      </c>
      <c r="P1871" s="1">
        <v>57</v>
      </c>
      <c r="Q1871" s="1">
        <v>11</v>
      </c>
      <c r="R1871" s="1">
        <v>14</v>
      </c>
      <c r="S1871" s="1">
        <v>3</v>
      </c>
      <c r="T1871" s="1">
        <v>0</v>
      </c>
      <c r="AG1871" s="7">
        <f>IF(Q1871&gt;0,RANK(Q1871,(N1871:P1871,Q1871:AE1871)),0)</f>
        <v>5</v>
      </c>
      <c r="AH1871" s="7">
        <f>IF(R1871&gt;0,RANK(R1871,(N1871:P1871,Q1871:AE1871)),0)</f>
        <v>4</v>
      </c>
      <c r="AI1871" s="7">
        <f>IF(T1871&gt;0,RANK(T1871,(N1871:P1871,Q1871:AE1871)),0)</f>
        <v>0</v>
      </c>
      <c r="AJ1871" s="7">
        <f>IF(S1871&gt;0,RANK(S1871,(N1871:P1871,Q1871:AE1871)),0)</f>
        <v>6</v>
      </c>
      <c r="AK1871" s="2">
        <f t="shared" si="802"/>
        <v>6.4289888953828174E-3</v>
      </c>
      <c r="AL1871" s="2">
        <f t="shared" si="803"/>
        <v>8.1823495032144946E-3</v>
      </c>
      <c r="AM1871" s="2">
        <f t="shared" si="804"/>
        <v>0</v>
      </c>
      <c r="AN1871" s="2">
        <f t="shared" si="805"/>
        <v>1.7533606078316774E-3</v>
      </c>
      <c r="AP1871" t="s">
        <v>2080</v>
      </c>
      <c r="AQ1871" t="s">
        <v>2946</v>
      </c>
      <c r="AR1871">
        <v>2</v>
      </c>
      <c r="AT1871" s="93" t="s">
        <v>816</v>
      </c>
      <c r="AU1871" s="92" t="s">
        <v>1802</v>
      </c>
      <c r="AV1871" s="83" t="str">
        <f t="shared" si="806"/>
        <v>35003</v>
      </c>
      <c r="AX1871" s="7" t="s">
        <v>3753</v>
      </c>
    </row>
    <row r="1872" spans="1:50" hidden="1" outlineLevel="1">
      <c r="A1872" t="s">
        <v>2816</v>
      </c>
      <c r="B1872" t="s">
        <v>2946</v>
      </c>
      <c r="C1872" s="1">
        <f t="shared" si="795"/>
        <v>18149</v>
      </c>
      <c r="D1872" s="7">
        <f>RANK(N1872,(N1872:P1872,Q1872:AE1872))</f>
        <v>2</v>
      </c>
      <c r="E1872" s="7">
        <f>RANK(O1872,(N1872:P1872,Q1872:AE1872))</f>
        <v>1</v>
      </c>
      <c r="F1872" s="7">
        <f>IF(P1872&gt;0,RANK(P1872,(N1872:P1872,Q1872:AE1872)),0)</f>
        <v>3</v>
      </c>
      <c r="G1872" s="1">
        <f t="shared" si="796"/>
        <v>5038</v>
      </c>
      <c r="H1872" s="2">
        <f t="shared" si="797"/>
        <v>0.27759105184858668</v>
      </c>
      <c r="I1872" s="2"/>
      <c r="J1872" s="2">
        <f t="shared" si="798"/>
        <v>0.34933054162763788</v>
      </c>
      <c r="K1872" s="2">
        <f t="shared" si="799"/>
        <v>0.62692159347622456</v>
      </c>
      <c r="L1872" s="2">
        <f t="shared" si="800"/>
        <v>1.6915532536227892E-2</v>
      </c>
      <c r="M1872" s="2">
        <f t="shared" si="801"/>
        <v>6.832332359909668E-3</v>
      </c>
      <c r="N1872" s="1">
        <v>6340</v>
      </c>
      <c r="O1872" s="1">
        <v>11378</v>
      </c>
      <c r="P1872" s="1">
        <v>307</v>
      </c>
      <c r="Q1872" s="1">
        <v>51</v>
      </c>
      <c r="R1872" s="1">
        <v>56</v>
      </c>
      <c r="S1872" s="1">
        <v>9</v>
      </c>
      <c r="T1872" s="1">
        <v>8</v>
      </c>
      <c r="AG1872" s="7">
        <f>IF(Q1872&gt;0,RANK(Q1872,(N1872:P1872,Q1872:AE1872)),0)</f>
        <v>5</v>
      </c>
      <c r="AH1872" s="7">
        <f>IF(R1872&gt;0,RANK(R1872,(N1872:P1872,Q1872:AE1872)),0)</f>
        <v>4</v>
      </c>
      <c r="AI1872" s="7">
        <f>IF(T1872&gt;0,RANK(T1872,(N1872:P1872,Q1872:AE1872)),0)</f>
        <v>7</v>
      </c>
      <c r="AJ1872" s="7">
        <f>IF(S1872&gt;0,RANK(S1872,(N1872:P1872,Q1872:AE1872)),0)</f>
        <v>6</v>
      </c>
      <c r="AK1872" s="2">
        <f t="shared" si="802"/>
        <v>2.8100721802854153E-3</v>
      </c>
      <c r="AL1872" s="2">
        <f t="shared" si="803"/>
        <v>3.0855694528624166E-3</v>
      </c>
      <c r="AM1872" s="2">
        <f t="shared" si="804"/>
        <v>4.4079563612320236E-4</v>
      </c>
      <c r="AN1872" s="2">
        <f t="shared" si="805"/>
        <v>4.9589509063860263E-4</v>
      </c>
      <c r="AP1872" t="s">
        <v>2816</v>
      </c>
      <c r="AQ1872" t="s">
        <v>2946</v>
      </c>
      <c r="AR1872">
        <v>2</v>
      </c>
      <c r="AT1872" s="93" t="s">
        <v>816</v>
      </c>
      <c r="AU1872" s="92" t="s">
        <v>1803</v>
      </c>
      <c r="AV1872" s="83" t="str">
        <f t="shared" si="806"/>
        <v>35005</v>
      </c>
      <c r="AX1872" s="7" t="s">
        <v>3753</v>
      </c>
    </row>
    <row r="1873" spans="1:50" hidden="1" outlineLevel="1">
      <c r="A1873" t="s">
        <v>2240</v>
      </c>
      <c r="B1873" t="s">
        <v>2946</v>
      </c>
      <c r="C1873" s="1">
        <f t="shared" si="795"/>
        <v>7088</v>
      </c>
      <c r="D1873" s="7">
        <f>RANK(N1873,(N1873:P1873,Q1873:AE1873))</f>
        <v>1</v>
      </c>
      <c r="E1873" s="7">
        <f>RANK(O1873,(N1873:P1873,Q1873:AE1873))</f>
        <v>2</v>
      </c>
      <c r="F1873" s="7">
        <f>IF(P1873&gt;0,RANK(P1873,(N1873:P1873,Q1873:AE1873)),0)</f>
        <v>3</v>
      </c>
      <c r="G1873" s="1">
        <f t="shared" si="796"/>
        <v>1375</v>
      </c>
      <c r="H1873" s="2">
        <f t="shared" si="797"/>
        <v>0.19398984198645597</v>
      </c>
      <c r="I1873" s="2"/>
      <c r="J1873" s="2">
        <f t="shared" si="798"/>
        <v>0.58225169300225732</v>
      </c>
      <c r="K1873" s="2">
        <f t="shared" si="799"/>
        <v>0.38826185101580135</v>
      </c>
      <c r="L1873" s="2">
        <f t="shared" si="800"/>
        <v>2.3137697516930022E-2</v>
      </c>
      <c r="M1873" s="2">
        <f t="shared" si="801"/>
        <v>6.3487584650113067E-3</v>
      </c>
      <c r="N1873" s="1">
        <v>4127</v>
      </c>
      <c r="O1873" s="1">
        <v>2752</v>
      </c>
      <c r="P1873" s="1">
        <v>164</v>
      </c>
      <c r="Q1873" s="1">
        <v>29</v>
      </c>
      <c r="R1873" s="1">
        <v>8</v>
      </c>
      <c r="S1873" s="1">
        <v>5</v>
      </c>
      <c r="T1873" s="1">
        <v>3</v>
      </c>
      <c r="AG1873" s="7">
        <f>IF(Q1873&gt;0,RANK(Q1873,(N1873:P1873,Q1873:AE1873)),0)</f>
        <v>4</v>
      </c>
      <c r="AH1873" s="7">
        <f>IF(R1873&gt;0,RANK(R1873,(N1873:P1873,Q1873:AE1873)),0)</f>
        <v>5</v>
      </c>
      <c r="AI1873" s="7">
        <f>IF(T1873&gt;0,RANK(T1873,(N1873:P1873,Q1873:AE1873)),0)</f>
        <v>7</v>
      </c>
      <c r="AJ1873" s="7">
        <f>IF(S1873&gt;0,RANK(S1873,(N1873:P1873,Q1873:AE1873)),0)</f>
        <v>6</v>
      </c>
      <c r="AK1873" s="2">
        <f t="shared" si="802"/>
        <v>4.0914221218961624E-3</v>
      </c>
      <c r="AL1873" s="2">
        <f t="shared" si="803"/>
        <v>1.128668171557562E-3</v>
      </c>
      <c r="AM1873" s="2">
        <f t="shared" si="804"/>
        <v>4.2325056433408577E-4</v>
      </c>
      <c r="AN1873" s="2">
        <f t="shared" si="805"/>
        <v>7.0541760722347632E-4</v>
      </c>
      <c r="AP1873" t="s">
        <v>2240</v>
      </c>
      <c r="AQ1873" t="s">
        <v>2946</v>
      </c>
      <c r="AT1873" s="93" t="s">
        <v>816</v>
      </c>
      <c r="AU1873" s="92" t="s">
        <v>546</v>
      </c>
      <c r="AV1873" s="83" t="str">
        <f t="shared" si="806"/>
        <v>35006</v>
      </c>
      <c r="AX1873" s="7" t="s">
        <v>3753</v>
      </c>
    </row>
    <row r="1874" spans="1:50" hidden="1" outlineLevel="1">
      <c r="A1874" t="s">
        <v>1774</v>
      </c>
      <c r="B1874" t="s">
        <v>2946</v>
      </c>
      <c r="C1874" s="1">
        <f t="shared" si="795"/>
        <v>5461</v>
      </c>
      <c r="D1874" s="7">
        <f>RANK(N1874,(N1874:P1874,Q1874:AE1874))</f>
        <v>1</v>
      </c>
      <c r="E1874" s="7">
        <f>RANK(O1874,(N1874:P1874,Q1874:AE1874))</f>
        <v>2</v>
      </c>
      <c r="F1874" s="7">
        <f>IF(P1874&gt;0,RANK(P1874,(N1874:P1874,Q1874:AE1874)),0)</f>
        <v>3</v>
      </c>
      <c r="G1874" s="1">
        <f t="shared" si="796"/>
        <v>53</v>
      </c>
      <c r="H1874" s="2">
        <f t="shared" si="797"/>
        <v>9.7051822010620764E-3</v>
      </c>
      <c r="I1874" s="2"/>
      <c r="J1874" s="2">
        <f t="shared" si="798"/>
        <v>0.48580845998901301</v>
      </c>
      <c r="K1874" s="2">
        <f t="shared" si="799"/>
        <v>0.47610327778795092</v>
      </c>
      <c r="L1874" s="2">
        <f t="shared" si="800"/>
        <v>2.9848013184398461E-2</v>
      </c>
      <c r="M1874" s="2">
        <f t="shared" si="801"/>
        <v>8.240249038637612E-3</v>
      </c>
      <c r="N1874" s="1">
        <v>2653</v>
      </c>
      <c r="O1874" s="1">
        <v>2600</v>
      </c>
      <c r="P1874" s="1">
        <v>163</v>
      </c>
      <c r="Q1874" s="1">
        <v>20</v>
      </c>
      <c r="R1874" s="1">
        <v>20</v>
      </c>
      <c r="S1874" s="1">
        <v>2</v>
      </c>
      <c r="T1874" s="1">
        <v>3</v>
      </c>
      <c r="AG1874" s="7">
        <f>IF(Q1874&gt;0,RANK(Q1874,(N1874:P1874,Q1874:AE1874)),0)</f>
        <v>4</v>
      </c>
      <c r="AH1874" s="7">
        <f>IF(R1874&gt;0,RANK(R1874,(N1874:P1874,Q1874:AE1874)),0)</f>
        <v>4</v>
      </c>
      <c r="AI1874" s="7">
        <f>IF(T1874&gt;0,RANK(T1874,(N1874:P1874,Q1874:AE1874)),0)</f>
        <v>6</v>
      </c>
      <c r="AJ1874" s="7">
        <f>IF(S1874&gt;0,RANK(S1874,(N1874:P1874,Q1874:AE1874)),0)</f>
        <v>7</v>
      </c>
      <c r="AK1874" s="2">
        <f t="shared" si="802"/>
        <v>3.6623329060611609E-3</v>
      </c>
      <c r="AL1874" s="2">
        <f t="shared" si="803"/>
        <v>3.6623329060611609E-3</v>
      </c>
      <c r="AM1874" s="2">
        <f t="shared" si="804"/>
        <v>5.4934993590917414E-4</v>
      </c>
      <c r="AN1874" s="2">
        <f t="shared" si="805"/>
        <v>3.6623329060611609E-4</v>
      </c>
      <c r="AP1874" t="s">
        <v>1774</v>
      </c>
      <c r="AQ1874" t="s">
        <v>2946</v>
      </c>
      <c r="AR1874">
        <v>3</v>
      </c>
      <c r="AT1874" s="93" t="s">
        <v>816</v>
      </c>
      <c r="AU1874" s="92" t="s">
        <v>2150</v>
      </c>
      <c r="AV1874" s="83" t="str">
        <f t="shared" si="806"/>
        <v>35007</v>
      </c>
      <c r="AX1874" s="7" t="s">
        <v>3753</v>
      </c>
    </row>
    <row r="1875" spans="1:50" hidden="1" outlineLevel="1">
      <c r="A1875" t="s">
        <v>1640</v>
      </c>
      <c r="B1875" t="s">
        <v>2946</v>
      </c>
      <c r="C1875" s="1">
        <f t="shared" si="795"/>
        <v>11969</v>
      </c>
      <c r="D1875" s="7">
        <f>RANK(N1875,(N1875:P1875,Q1875:AE1875))</f>
        <v>2</v>
      </c>
      <c r="E1875" s="7">
        <f>RANK(O1875,(N1875:P1875,Q1875:AE1875))</f>
        <v>1</v>
      </c>
      <c r="F1875" s="7">
        <f>IF(P1875&gt;0,RANK(P1875,(N1875:P1875,Q1875:AE1875)),0)</f>
        <v>3</v>
      </c>
      <c r="G1875" s="1">
        <f t="shared" si="796"/>
        <v>4830</v>
      </c>
      <c r="H1875" s="2">
        <f t="shared" si="797"/>
        <v>0.40354248475227672</v>
      </c>
      <c r="I1875" s="2"/>
      <c r="J1875" s="2">
        <f t="shared" si="798"/>
        <v>0.28999916450831315</v>
      </c>
      <c r="K1875" s="2">
        <f t="shared" si="799"/>
        <v>0.69354164926058981</v>
      </c>
      <c r="L1875" s="2">
        <f t="shared" si="800"/>
        <v>1.2281727796808422E-2</v>
      </c>
      <c r="M1875" s="2">
        <f t="shared" si="801"/>
        <v>4.1774584342886781E-3</v>
      </c>
      <c r="N1875" s="1">
        <v>3471</v>
      </c>
      <c r="O1875" s="1">
        <v>8301</v>
      </c>
      <c r="P1875" s="1">
        <v>147</v>
      </c>
      <c r="Q1875" s="1">
        <v>23</v>
      </c>
      <c r="R1875" s="1">
        <v>19</v>
      </c>
      <c r="S1875" s="1">
        <v>4</v>
      </c>
      <c r="T1875" s="1">
        <v>4</v>
      </c>
      <c r="AG1875" s="7">
        <f>IF(Q1875&gt;0,RANK(Q1875,(N1875:P1875,Q1875:AE1875)),0)</f>
        <v>4</v>
      </c>
      <c r="AH1875" s="7">
        <f>IF(R1875&gt;0,RANK(R1875,(N1875:P1875,Q1875:AE1875)),0)</f>
        <v>5</v>
      </c>
      <c r="AI1875" s="7">
        <f>IF(T1875&gt;0,RANK(T1875,(N1875:P1875,Q1875:AE1875)),0)</f>
        <v>6</v>
      </c>
      <c r="AJ1875" s="7">
        <f>IF(S1875&gt;0,RANK(S1875,(N1875:P1875,Q1875:AE1875)),0)</f>
        <v>6</v>
      </c>
      <c r="AK1875" s="2">
        <f t="shared" si="802"/>
        <v>1.9216308797727463E-3</v>
      </c>
      <c r="AL1875" s="2">
        <f t="shared" si="803"/>
        <v>1.5874342050296599E-3</v>
      </c>
      <c r="AM1875" s="2">
        <f t="shared" si="804"/>
        <v>3.3419667474308631E-4</v>
      </c>
      <c r="AN1875" s="2">
        <f t="shared" si="805"/>
        <v>3.3419667474308631E-4</v>
      </c>
      <c r="AP1875" t="s">
        <v>1640</v>
      </c>
      <c r="AQ1875" t="s">
        <v>2946</v>
      </c>
      <c r="AR1875">
        <v>3</v>
      </c>
      <c r="AT1875" s="93" t="s">
        <v>816</v>
      </c>
      <c r="AU1875" s="92" t="s">
        <v>2454</v>
      </c>
      <c r="AV1875" s="83" t="str">
        <f t="shared" si="806"/>
        <v>35009</v>
      </c>
      <c r="AX1875" s="7" t="s">
        <v>3753</v>
      </c>
    </row>
    <row r="1876" spans="1:50" hidden="1" outlineLevel="1">
      <c r="A1876" t="s">
        <v>527</v>
      </c>
      <c r="B1876" t="s">
        <v>2946</v>
      </c>
      <c r="C1876" s="1">
        <f t="shared" si="795"/>
        <v>982</v>
      </c>
      <c r="D1876" s="7">
        <f>RANK(N1876,(N1876:P1876,Q1876:AE1876))</f>
        <v>2</v>
      </c>
      <c r="E1876" s="7">
        <f>RANK(O1876,(N1876:P1876,Q1876:AE1876))</f>
        <v>1</v>
      </c>
      <c r="F1876" s="7">
        <f>IF(P1876&gt;0,RANK(P1876,(N1876:P1876,Q1876:AE1876)),0)</f>
        <v>3</v>
      </c>
      <c r="G1876" s="1">
        <f t="shared" si="796"/>
        <v>263</v>
      </c>
      <c r="H1876" s="2">
        <f t="shared" si="797"/>
        <v>0.26782077393075354</v>
      </c>
      <c r="I1876" s="2"/>
      <c r="J1876" s="2">
        <f t="shared" si="798"/>
        <v>0.35539714867617106</v>
      </c>
      <c r="K1876" s="2">
        <f t="shared" si="799"/>
        <v>0.62321792260692466</v>
      </c>
      <c r="L1876" s="2">
        <f t="shared" si="800"/>
        <v>1.2219959266802444E-2</v>
      </c>
      <c r="M1876" s="2">
        <f t="shared" si="801"/>
        <v>9.1649694501017842E-3</v>
      </c>
      <c r="N1876" s="1">
        <v>349</v>
      </c>
      <c r="O1876" s="1">
        <v>612</v>
      </c>
      <c r="P1876" s="1">
        <v>12</v>
      </c>
      <c r="Q1876" s="1">
        <v>7</v>
      </c>
      <c r="R1876" s="1">
        <v>0</v>
      </c>
      <c r="S1876" s="1">
        <v>2</v>
      </c>
      <c r="T1876" s="1">
        <v>0</v>
      </c>
      <c r="AG1876" s="7">
        <f>IF(Q1876&gt;0,RANK(Q1876,(N1876:P1876,Q1876:AE1876)),0)</f>
        <v>4</v>
      </c>
      <c r="AH1876" s="7">
        <f>IF(R1876&gt;0,RANK(R1876,(N1876:P1876,Q1876:AE1876)),0)</f>
        <v>0</v>
      </c>
      <c r="AI1876" s="7">
        <f>IF(T1876&gt;0,RANK(T1876,(N1876:P1876,Q1876:AE1876)),0)</f>
        <v>0</v>
      </c>
      <c r="AJ1876" s="7">
        <f>IF(S1876&gt;0,RANK(S1876,(N1876:P1876,Q1876:AE1876)),0)</f>
        <v>5</v>
      </c>
      <c r="AK1876" s="2">
        <f t="shared" si="802"/>
        <v>7.1283095723014261E-3</v>
      </c>
      <c r="AL1876" s="2">
        <f t="shared" si="803"/>
        <v>0</v>
      </c>
      <c r="AM1876" s="2">
        <f t="shared" si="804"/>
        <v>0</v>
      </c>
      <c r="AN1876" s="2">
        <f t="shared" si="805"/>
        <v>2.0366598778004071E-3</v>
      </c>
      <c r="AP1876" t="s">
        <v>527</v>
      </c>
      <c r="AQ1876" t="s">
        <v>2946</v>
      </c>
      <c r="AR1876">
        <v>2</v>
      </c>
      <c r="AT1876" s="93" t="s">
        <v>816</v>
      </c>
      <c r="AU1876" s="92" t="s">
        <v>2455</v>
      </c>
      <c r="AV1876" s="83" t="str">
        <f t="shared" si="806"/>
        <v>35011</v>
      </c>
      <c r="AX1876" s="7" t="s">
        <v>3753</v>
      </c>
    </row>
    <row r="1877" spans="1:50" hidden="1" outlineLevel="1">
      <c r="A1877" t="s">
        <v>3920</v>
      </c>
      <c r="B1877" t="s">
        <v>2946</v>
      </c>
      <c r="C1877" s="1">
        <f t="shared" si="795"/>
        <v>46653</v>
      </c>
      <c r="D1877" s="7">
        <f>RANK(N1877,(N1877:P1877,Q1877:AE1877))</f>
        <v>1</v>
      </c>
      <c r="E1877" s="7">
        <f>RANK(O1877,(N1877:P1877,Q1877:AE1877))</f>
        <v>2</v>
      </c>
      <c r="F1877" s="7">
        <f>IF(P1877&gt;0,RANK(P1877,(N1877:P1877,Q1877:AE1877)),0)</f>
        <v>3</v>
      </c>
      <c r="G1877" s="1">
        <f t="shared" si="796"/>
        <v>2649</v>
      </c>
      <c r="H1877" s="2">
        <f t="shared" si="797"/>
        <v>5.6780914410648836E-2</v>
      </c>
      <c r="I1877" s="2"/>
      <c r="J1877" s="2">
        <f t="shared" si="798"/>
        <v>0.51255010395901657</v>
      </c>
      <c r="K1877" s="2">
        <f t="shared" si="799"/>
        <v>0.45576918954836776</v>
      </c>
      <c r="L1877" s="2">
        <f t="shared" si="800"/>
        <v>2.4821554883930293E-2</v>
      </c>
      <c r="M1877" s="2">
        <f t="shared" si="801"/>
        <v>6.8591516086853807E-3</v>
      </c>
      <c r="N1877" s="1">
        <v>23912</v>
      </c>
      <c r="O1877" s="1">
        <v>21263</v>
      </c>
      <c r="P1877" s="1">
        <v>1158</v>
      </c>
      <c r="Q1877" s="1">
        <v>117</v>
      </c>
      <c r="R1877" s="1">
        <v>155</v>
      </c>
      <c r="S1877" s="1">
        <v>21</v>
      </c>
      <c r="T1877" s="1">
        <v>27</v>
      </c>
      <c r="AG1877" s="7">
        <f>IF(Q1877&gt;0,RANK(Q1877,(N1877:P1877,Q1877:AE1877)),0)</f>
        <v>5</v>
      </c>
      <c r="AH1877" s="7">
        <f>IF(R1877&gt;0,RANK(R1877,(N1877:P1877,Q1877:AE1877)),0)</f>
        <v>4</v>
      </c>
      <c r="AI1877" s="7">
        <f>IF(T1877&gt;0,RANK(T1877,(N1877:P1877,Q1877:AE1877)),0)</f>
        <v>6</v>
      </c>
      <c r="AJ1877" s="7">
        <f>IF(S1877&gt;0,RANK(S1877,(N1877:P1877,Q1877:AE1877)),0)</f>
        <v>7</v>
      </c>
      <c r="AK1877" s="2">
        <f t="shared" si="802"/>
        <v>2.5078773069255995E-3</v>
      </c>
      <c r="AL1877" s="2">
        <f t="shared" si="803"/>
        <v>3.3224015604569911E-3</v>
      </c>
      <c r="AM1877" s="2">
        <f t="shared" si="804"/>
        <v>5.7874091698283071E-4</v>
      </c>
      <c r="AN1877" s="2">
        <f t="shared" si="805"/>
        <v>4.501318243199794E-4</v>
      </c>
      <c r="AP1877" t="s">
        <v>3920</v>
      </c>
      <c r="AQ1877" t="s">
        <v>2946</v>
      </c>
      <c r="AR1877">
        <v>2</v>
      </c>
      <c r="AT1877" s="93" t="s">
        <v>816</v>
      </c>
      <c r="AU1877" s="92" t="s">
        <v>2456</v>
      </c>
      <c r="AV1877" s="83" t="str">
        <f t="shared" si="806"/>
        <v>35013</v>
      </c>
      <c r="AX1877" s="7" t="s">
        <v>3753</v>
      </c>
    </row>
    <row r="1878" spans="1:50" hidden="1" outlineLevel="1">
      <c r="A1878" t="s">
        <v>3921</v>
      </c>
      <c r="B1878" t="s">
        <v>2946</v>
      </c>
      <c r="C1878" s="1">
        <f t="shared" si="795"/>
        <v>17787</v>
      </c>
      <c r="D1878" s="7">
        <f>RANK(N1878,(N1878:P1878,Q1878:AE1878))</f>
        <v>2</v>
      </c>
      <c r="E1878" s="7">
        <f>RANK(O1878,(N1878:P1878,Q1878:AE1878))</f>
        <v>1</v>
      </c>
      <c r="F1878" s="7">
        <f>IF(P1878&gt;0,RANK(P1878,(N1878:P1878,Q1878:AE1878)),0)</f>
        <v>3</v>
      </c>
      <c r="G1878" s="1">
        <f t="shared" si="796"/>
        <v>3227</v>
      </c>
      <c r="H1878" s="2">
        <f t="shared" si="797"/>
        <v>0.18142463597009051</v>
      </c>
      <c r="I1878" s="2"/>
      <c r="J1878" s="2">
        <f t="shared" si="798"/>
        <v>0.39961769831899702</v>
      </c>
      <c r="K1878" s="2">
        <f t="shared" si="799"/>
        <v>0.58104233428908758</v>
      </c>
      <c r="L1878" s="2">
        <f t="shared" si="800"/>
        <v>1.4392533873053354E-2</v>
      </c>
      <c r="M1878" s="2">
        <f t="shared" si="801"/>
        <v>4.9474335188621037E-3</v>
      </c>
      <c r="N1878" s="1">
        <v>7108</v>
      </c>
      <c r="O1878" s="1">
        <v>10335</v>
      </c>
      <c r="P1878" s="1">
        <v>256</v>
      </c>
      <c r="Q1878" s="1">
        <v>37</v>
      </c>
      <c r="R1878" s="1">
        <v>36</v>
      </c>
      <c r="S1878" s="1">
        <v>8</v>
      </c>
      <c r="T1878" s="1">
        <v>7</v>
      </c>
      <c r="AG1878" s="7">
        <f>IF(Q1878&gt;0,RANK(Q1878,(N1878:P1878,Q1878:AE1878)),0)</f>
        <v>4</v>
      </c>
      <c r="AH1878" s="7">
        <f>IF(R1878&gt;0,RANK(R1878,(N1878:P1878,Q1878:AE1878)),0)</f>
        <v>5</v>
      </c>
      <c r="AI1878" s="7">
        <f>IF(T1878&gt;0,RANK(T1878,(N1878:P1878,Q1878:AE1878)),0)</f>
        <v>7</v>
      </c>
      <c r="AJ1878" s="7">
        <f>IF(S1878&gt;0,RANK(S1878,(N1878:P1878,Q1878:AE1878)),0)</f>
        <v>6</v>
      </c>
      <c r="AK1878" s="2">
        <f t="shared" si="802"/>
        <v>2.0801709113397425E-3</v>
      </c>
      <c r="AL1878" s="2">
        <f t="shared" si="803"/>
        <v>2.0239500758981277E-3</v>
      </c>
      <c r="AM1878" s="2">
        <f t="shared" si="804"/>
        <v>3.9354584809130262E-4</v>
      </c>
      <c r="AN1878" s="2">
        <f t="shared" si="805"/>
        <v>4.4976668353291732E-4</v>
      </c>
      <c r="AP1878" t="s">
        <v>3921</v>
      </c>
      <c r="AQ1878" t="s">
        <v>2946</v>
      </c>
      <c r="AR1878">
        <v>2</v>
      </c>
      <c r="AT1878" s="93" t="s">
        <v>816</v>
      </c>
      <c r="AU1878" s="92" t="s">
        <v>1466</v>
      </c>
      <c r="AV1878" s="83" t="str">
        <f t="shared" si="806"/>
        <v>35015</v>
      </c>
      <c r="AX1878" s="7" t="s">
        <v>3753</v>
      </c>
    </row>
    <row r="1879" spans="1:50" hidden="1" outlineLevel="1">
      <c r="A1879" t="s">
        <v>3189</v>
      </c>
      <c r="B1879" t="s">
        <v>2946</v>
      </c>
      <c r="C1879" s="1">
        <f t="shared" si="795"/>
        <v>11241</v>
      </c>
      <c r="D1879" s="7">
        <f>RANK(N1879,(N1879:P1879,Q1879:AE1879))</f>
        <v>1</v>
      </c>
      <c r="E1879" s="7">
        <f>RANK(O1879,(N1879:P1879,Q1879:AE1879))</f>
        <v>2</v>
      </c>
      <c r="F1879" s="7">
        <f>IF(P1879&gt;0,RANK(P1879,(N1879:P1879,Q1879:AE1879)),0)</f>
        <v>3</v>
      </c>
      <c r="G1879" s="1">
        <f t="shared" si="796"/>
        <v>712</v>
      </c>
      <c r="H1879" s="2">
        <f t="shared" si="797"/>
        <v>6.3339560537318748E-2</v>
      </c>
      <c r="I1879" s="2"/>
      <c r="J1879" s="2">
        <f t="shared" si="798"/>
        <v>0.50467040298905796</v>
      </c>
      <c r="K1879" s="2">
        <f t="shared" si="799"/>
        <v>0.44133084245173915</v>
      </c>
      <c r="L1879" s="2">
        <f t="shared" si="800"/>
        <v>4.7148830175251309E-2</v>
      </c>
      <c r="M1879" s="2">
        <f t="shared" si="801"/>
        <v>6.8499243839515792E-3</v>
      </c>
      <c r="N1879" s="1">
        <v>5673</v>
      </c>
      <c r="O1879" s="1">
        <v>4961</v>
      </c>
      <c r="P1879" s="1">
        <v>530</v>
      </c>
      <c r="Q1879" s="1">
        <v>32</v>
      </c>
      <c r="R1879" s="1">
        <v>32</v>
      </c>
      <c r="S1879" s="1">
        <v>7</v>
      </c>
      <c r="T1879" s="1">
        <v>6</v>
      </c>
      <c r="AG1879" s="7">
        <f>IF(Q1879&gt;0,RANK(Q1879,(N1879:P1879,Q1879:AE1879)),0)</f>
        <v>4</v>
      </c>
      <c r="AH1879" s="7">
        <f>IF(R1879&gt;0,RANK(R1879,(N1879:P1879,Q1879:AE1879)),0)</f>
        <v>4</v>
      </c>
      <c r="AI1879" s="7">
        <f>IF(T1879&gt;0,RANK(T1879,(N1879:P1879,Q1879:AE1879)),0)</f>
        <v>7</v>
      </c>
      <c r="AJ1879" s="7">
        <f>IF(S1879&gt;0,RANK(S1879,(N1879:P1879,Q1879:AE1879)),0)</f>
        <v>6</v>
      </c>
      <c r="AK1879" s="2">
        <f t="shared" si="802"/>
        <v>2.8467218219019662E-3</v>
      </c>
      <c r="AL1879" s="2">
        <f t="shared" si="803"/>
        <v>2.8467218219019662E-3</v>
      </c>
      <c r="AM1879" s="2">
        <f t="shared" si="804"/>
        <v>5.3376034160661863E-4</v>
      </c>
      <c r="AN1879" s="2">
        <f t="shared" si="805"/>
        <v>6.2272039854105508E-4</v>
      </c>
      <c r="AP1879" t="s">
        <v>3189</v>
      </c>
      <c r="AQ1879" t="s">
        <v>2946</v>
      </c>
      <c r="AR1879">
        <v>2</v>
      </c>
      <c r="AT1879" s="93" t="s">
        <v>816</v>
      </c>
      <c r="AU1879" s="92" t="s">
        <v>1467</v>
      </c>
      <c r="AV1879" s="83" t="str">
        <f t="shared" si="806"/>
        <v>35017</v>
      </c>
      <c r="AX1879" s="7" t="s">
        <v>3753</v>
      </c>
    </row>
    <row r="1880" spans="1:50" hidden="1" outlineLevel="1">
      <c r="A1880" t="s">
        <v>2389</v>
      </c>
      <c r="B1880" t="s">
        <v>2946</v>
      </c>
      <c r="C1880" s="1">
        <f t="shared" si="795"/>
        <v>1651</v>
      </c>
      <c r="D1880" s="7">
        <f>RANK(N1880,(N1880:P1880,Q1880:AE1880))</f>
        <v>1</v>
      </c>
      <c r="E1880" s="7">
        <f>RANK(O1880,(N1880:P1880,Q1880:AE1880))</f>
        <v>2</v>
      </c>
      <c r="F1880" s="7">
        <f>IF(P1880&gt;0,RANK(P1880,(N1880:P1880,Q1880:AE1880)),0)</f>
        <v>3</v>
      </c>
      <c r="G1880" s="1">
        <f t="shared" si="796"/>
        <v>528</v>
      </c>
      <c r="H1880" s="2">
        <f t="shared" si="797"/>
        <v>0.31980617807389461</v>
      </c>
      <c r="I1880" s="2"/>
      <c r="J1880" s="2">
        <f t="shared" si="798"/>
        <v>0.65172622652937617</v>
      </c>
      <c r="K1880" s="2">
        <f t="shared" si="799"/>
        <v>0.33192004845548151</v>
      </c>
      <c r="L1880" s="2">
        <f t="shared" si="800"/>
        <v>1.4536644457904301E-2</v>
      </c>
      <c r="M1880" s="2">
        <f t="shared" si="801"/>
        <v>1.8170805572380166E-3</v>
      </c>
      <c r="N1880" s="1">
        <v>1076</v>
      </c>
      <c r="O1880" s="1">
        <v>548</v>
      </c>
      <c r="P1880" s="1">
        <v>24</v>
      </c>
      <c r="Q1880" s="1">
        <v>2</v>
      </c>
      <c r="R1880" s="1">
        <v>1</v>
      </c>
      <c r="S1880" s="1">
        <v>0</v>
      </c>
      <c r="T1880" s="1">
        <v>0</v>
      </c>
      <c r="AG1880" s="7">
        <f>IF(Q1880&gt;0,RANK(Q1880,(N1880:P1880,Q1880:AE1880)),0)</f>
        <v>4</v>
      </c>
      <c r="AH1880" s="7">
        <f>IF(R1880&gt;0,RANK(R1880,(N1880:P1880,Q1880:AE1880)),0)</f>
        <v>5</v>
      </c>
      <c r="AI1880" s="7">
        <f>IF(T1880&gt;0,RANK(T1880,(N1880:P1880,Q1880:AE1880)),0)</f>
        <v>0</v>
      </c>
      <c r="AJ1880" s="7">
        <f>IF(S1880&gt;0,RANK(S1880,(N1880:P1880,Q1880:AE1880)),0)</f>
        <v>0</v>
      </c>
      <c r="AK1880" s="2">
        <f t="shared" si="802"/>
        <v>1.2113870381586917E-3</v>
      </c>
      <c r="AL1880" s="2">
        <f t="shared" si="803"/>
        <v>6.0569351907934583E-4</v>
      </c>
      <c r="AM1880" s="2">
        <f t="shared" si="804"/>
        <v>0</v>
      </c>
      <c r="AN1880" s="2">
        <f t="shared" si="805"/>
        <v>0</v>
      </c>
      <c r="AP1880" t="s">
        <v>2389</v>
      </c>
      <c r="AQ1880" t="s">
        <v>2946</v>
      </c>
      <c r="AR1880">
        <v>2</v>
      </c>
      <c r="AT1880" s="93" t="s">
        <v>816</v>
      </c>
      <c r="AU1880" s="92" t="s">
        <v>1468</v>
      </c>
      <c r="AV1880" s="83" t="str">
        <f t="shared" si="806"/>
        <v>35019</v>
      </c>
      <c r="AX1880" s="7" t="s">
        <v>3753</v>
      </c>
    </row>
    <row r="1881" spans="1:50" hidden="1" outlineLevel="1">
      <c r="A1881" t="s">
        <v>2390</v>
      </c>
      <c r="B1881" t="s">
        <v>2946</v>
      </c>
      <c r="C1881" s="1">
        <f t="shared" si="795"/>
        <v>593</v>
      </c>
      <c r="D1881" s="7">
        <f>RANK(N1881,(N1881:P1881,Q1881:AE1881))</f>
        <v>2</v>
      </c>
      <c r="E1881" s="7">
        <f>RANK(O1881,(N1881:P1881,Q1881:AE1881))</f>
        <v>1</v>
      </c>
      <c r="F1881" s="7">
        <f>IF(P1881&gt;0,RANK(P1881,(N1881:P1881,Q1881:AE1881)),0)</f>
        <v>3</v>
      </c>
      <c r="G1881" s="1">
        <f t="shared" si="796"/>
        <v>152</v>
      </c>
      <c r="H1881" s="2">
        <f t="shared" si="797"/>
        <v>0.25632377740303541</v>
      </c>
      <c r="I1881" s="2"/>
      <c r="J1881" s="2">
        <f t="shared" si="798"/>
        <v>0.36087689713322091</v>
      </c>
      <c r="K1881" s="2">
        <f t="shared" si="799"/>
        <v>0.61720067453625638</v>
      </c>
      <c r="L1881" s="2">
        <f t="shared" si="800"/>
        <v>1.5177065767284991E-2</v>
      </c>
      <c r="M1881" s="2">
        <f t="shared" si="801"/>
        <v>6.7453625632377234E-3</v>
      </c>
      <c r="N1881" s="1">
        <v>214</v>
      </c>
      <c r="O1881" s="1">
        <v>366</v>
      </c>
      <c r="P1881" s="1">
        <v>9</v>
      </c>
      <c r="Q1881" s="1">
        <v>3</v>
      </c>
      <c r="R1881" s="1">
        <v>0</v>
      </c>
      <c r="S1881" s="1">
        <v>1</v>
      </c>
      <c r="T1881" s="1">
        <v>0</v>
      </c>
      <c r="AG1881" s="7">
        <f>IF(Q1881&gt;0,RANK(Q1881,(N1881:P1881,Q1881:AE1881)),0)</f>
        <v>4</v>
      </c>
      <c r="AH1881" s="7">
        <f>IF(R1881&gt;0,RANK(R1881,(N1881:P1881,Q1881:AE1881)),0)</f>
        <v>0</v>
      </c>
      <c r="AI1881" s="7">
        <f>IF(T1881&gt;0,RANK(T1881,(N1881:P1881,Q1881:AE1881)),0)</f>
        <v>0</v>
      </c>
      <c r="AJ1881" s="7">
        <f>IF(S1881&gt;0,RANK(S1881,(N1881:P1881,Q1881:AE1881)),0)</f>
        <v>5</v>
      </c>
      <c r="AK1881" s="2">
        <f t="shared" si="802"/>
        <v>5.0590219224283303E-3</v>
      </c>
      <c r="AL1881" s="2">
        <f t="shared" si="803"/>
        <v>0</v>
      </c>
      <c r="AM1881" s="2">
        <f t="shared" si="804"/>
        <v>0</v>
      </c>
      <c r="AN1881" s="2">
        <f t="shared" si="805"/>
        <v>1.6863406408094434E-3</v>
      </c>
      <c r="AP1881" t="s">
        <v>2390</v>
      </c>
      <c r="AQ1881" t="s">
        <v>2946</v>
      </c>
      <c r="AR1881">
        <v>3</v>
      </c>
      <c r="AT1881" s="93" t="s">
        <v>816</v>
      </c>
      <c r="AU1881" s="92" t="s">
        <v>458</v>
      </c>
      <c r="AV1881" s="83" t="str">
        <f t="shared" si="806"/>
        <v>35021</v>
      </c>
      <c r="AX1881" s="7" t="s">
        <v>3753</v>
      </c>
    </row>
    <row r="1882" spans="1:50" hidden="1" outlineLevel="1">
      <c r="A1882" t="s">
        <v>2391</v>
      </c>
      <c r="B1882" t="s">
        <v>2946</v>
      </c>
      <c r="C1882" s="1">
        <f t="shared" si="795"/>
        <v>1834</v>
      </c>
      <c r="D1882" s="7">
        <f>RANK(N1882,(N1882:P1882,Q1882:AE1882))</f>
        <v>2</v>
      </c>
      <c r="E1882" s="7">
        <f>RANK(O1882,(N1882:P1882,Q1882:AE1882))</f>
        <v>1</v>
      </c>
      <c r="F1882" s="7">
        <f>IF(P1882&gt;0,RANK(P1882,(N1882:P1882,Q1882:AE1882)),0)</f>
        <v>3</v>
      </c>
      <c r="G1882" s="1">
        <f t="shared" si="796"/>
        <v>115</v>
      </c>
      <c r="H1882" s="2">
        <f t="shared" si="797"/>
        <v>6.2704471101417664E-2</v>
      </c>
      <c r="I1882" s="2"/>
      <c r="J1882" s="2">
        <f t="shared" si="798"/>
        <v>0.4574700109051254</v>
      </c>
      <c r="K1882" s="2">
        <f t="shared" si="799"/>
        <v>0.52017448200654304</v>
      </c>
      <c r="L1882" s="2">
        <f t="shared" si="800"/>
        <v>1.5267175572519083E-2</v>
      </c>
      <c r="M1882" s="2">
        <f t="shared" si="801"/>
        <v>7.0883315158124776E-3</v>
      </c>
      <c r="N1882" s="1">
        <v>839</v>
      </c>
      <c r="O1882" s="1">
        <v>954</v>
      </c>
      <c r="P1882" s="1">
        <v>28</v>
      </c>
      <c r="Q1882" s="1">
        <v>5</v>
      </c>
      <c r="R1882" s="1">
        <v>6</v>
      </c>
      <c r="S1882" s="1">
        <v>1</v>
      </c>
      <c r="T1882" s="1">
        <v>1</v>
      </c>
      <c r="AG1882" s="7">
        <f>IF(Q1882&gt;0,RANK(Q1882,(N1882:P1882,Q1882:AE1882)),0)</f>
        <v>5</v>
      </c>
      <c r="AH1882" s="7">
        <f>IF(R1882&gt;0,RANK(R1882,(N1882:P1882,Q1882:AE1882)),0)</f>
        <v>4</v>
      </c>
      <c r="AI1882" s="7">
        <f>IF(T1882&gt;0,RANK(T1882,(N1882:P1882,Q1882:AE1882)),0)</f>
        <v>6</v>
      </c>
      <c r="AJ1882" s="7">
        <f>IF(S1882&gt;0,RANK(S1882,(N1882:P1882,Q1882:AE1882)),0)</f>
        <v>6</v>
      </c>
      <c r="AK1882" s="2">
        <f t="shared" si="802"/>
        <v>2.7262813522355507E-3</v>
      </c>
      <c r="AL1882" s="2">
        <f t="shared" si="803"/>
        <v>3.2715376226826608E-3</v>
      </c>
      <c r="AM1882" s="2">
        <f t="shared" si="804"/>
        <v>5.4525627044711017E-4</v>
      </c>
      <c r="AN1882" s="2">
        <f t="shared" si="805"/>
        <v>5.4525627044711017E-4</v>
      </c>
      <c r="AP1882" t="s">
        <v>2391</v>
      </c>
      <c r="AQ1882" t="s">
        <v>2946</v>
      </c>
      <c r="AR1882">
        <v>2</v>
      </c>
      <c r="AT1882" s="93" t="s">
        <v>816</v>
      </c>
      <c r="AU1882" s="92" t="s">
        <v>459</v>
      </c>
      <c r="AV1882" s="83" t="str">
        <f t="shared" si="806"/>
        <v>35023</v>
      </c>
      <c r="AX1882" s="7" t="s">
        <v>3753</v>
      </c>
    </row>
    <row r="1883" spans="1:50" hidden="1" outlineLevel="1">
      <c r="A1883" t="s">
        <v>1417</v>
      </c>
      <c r="B1883" t="s">
        <v>2946</v>
      </c>
      <c r="C1883" s="1">
        <f t="shared" si="795"/>
        <v>14256</v>
      </c>
      <c r="D1883" s="7">
        <f>RANK(N1883,(N1883:P1883,Q1883:AE1883))</f>
        <v>2</v>
      </c>
      <c r="E1883" s="7">
        <f>RANK(O1883,(N1883:P1883,Q1883:AE1883))</f>
        <v>1</v>
      </c>
      <c r="F1883" s="7">
        <f>IF(P1883&gt;0,RANK(P1883,(N1883:P1883,Q1883:AE1883)),0)</f>
        <v>3</v>
      </c>
      <c r="G1883" s="1">
        <f t="shared" si="796"/>
        <v>6302</v>
      </c>
      <c r="H1883" s="2">
        <f t="shared" si="797"/>
        <v>0.44205948372615039</v>
      </c>
      <c r="I1883" s="2"/>
      <c r="J1883" s="2">
        <f t="shared" si="798"/>
        <v>0.27041245791245794</v>
      </c>
      <c r="K1883" s="2">
        <f t="shared" si="799"/>
        <v>0.71247194163860827</v>
      </c>
      <c r="L1883" s="2">
        <f t="shared" si="800"/>
        <v>1.1854657687991021E-2</v>
      </c>
      <c r="M1883" s="2">
        <f t="shared" si="801"/>
        <v>5.2609427609427665E-3</v>
      </c>
      <c r="N1883" s="1">
        <v>3855</v>
      </c>
      <c r="O1883" s="1">
        <v>10157</v>
      </c>
      <c r="P1883" s="1">
        <v>169</v>
      </c>
      <c r="Q1883" s="1">
        <v>37</v>
      </c>
      <c r="R1883" s="1">
        <v>22</v>
      </c>
      <c r="S1883" s="1">
        <v>10</v>
      </c>
      <c r="T1883" s="1">
        <v>6</v>
      </c>
      <c r="AG1883" s="7">
        <f>IF(Q1883&gt;0,RANK(Q1883,(N1883:P1883,Q1883:AE1883)),0)</f>
        <v>4</v>
      </c>
      <c r="AH1883" s="7">
        <f>IF(R1883&gt;0,RANK(R1883,(N1883:P1883,Q1883:AE1883)),0)</f>
        <v>5</v>
      </c>
      <c r="AI1883" s="7">
        <f>IF(T1883&gt;0,RANK(T1883,(N1883:P1883,Q1883:AE1883)),0)</f>
        <v>7</v>
      </c>
      <c r="AJ1883" s="7">
        <f>IF(S1883&gt;0,RANK(S1883,(N1883:P1883,Q1883:AE1883)),0)</f>
        <v>6</v>
      </c>
      <c r="AK1883" s="2">
        <f t="shared" si="802"/>
        <v>2.595398428731762E-3</v>
      </c>
      <c r="AL1883" s="2">
        <f t="shared" si="803"/>
        <v>1.5432098765432098E-3</v>
      </c>
      <c r="AM1883" s="2">
        <f t="shared" si="804"/>
        <v>4.2087542087542086E-4</v>
      </c>
      <c r="AN1883" s="2">
        <f t="shared" si="805"/>
        <v>7.0145903479236808E-4</v>
      </c>
      <c r="AP1883" t="s">
        <v>1417</v>
      </c>
      <c r="AQ1883" t="s">
        <v>2946</v>
      </c>
      <c r="AR1883">
        <v>2</v>
      </c>
      <c r="AT1883" s="93" t="s">
        <v>816</v>
      </c>
      <c r="AU1883" s="92" t="s">
        <v>776</v>
      </c>
      <c r="AV1883" s="83" t="str">
        <f t="shared" si="806"/>
        <v>35025</v>
      </c>
      <c r="AX1883" s="7" t="s">
        <v>3753</v>
      </c>
    </row>
    <row r="1884" spans="1:50" hidden="1" outlineLevel="1">
      <c r="A1884" t="s">
        <v>2054</v>
      </c>
      <c r="B1884" t="s">
        <v>2946</v>
      </c>
      <c r="C1884" s="1">
        <f t="shared" si="795"/>
        <v>6772</v>
      </c>
      <c r="D1884" s="7">
        <f>RANK(N1884,(N1884:P1884,Q1884:AE1884))</f>
        <v>2</v>
      </c>
      <c r="E1884" s="7">
        <f>RANK(O1884,(N1884:P1884,Q1884:AE1884))</f>
        <v>1</v>
      </c>
      <c r="F1884" s="7">
        <f>IF(P1884&gt;0,RANK(P1884,(N1884:P1884,Q1884:AE1884)),0)</f>
        <v>3</v>
      </c>
      <c r="G1884" s="1">
        <f t="shared" si="796"/>
        <v>2431</v>
      </c>
      <c r="H1884" s="2">
        <f t="shared" si="797"/>
        <v>0.35897814530419375</v>
      </c>
      <c r="I1884" s="2"/>
      <c r="J1884" s="2">
        <f t="shared" si="798"/>
        <v>0.29932073242764323</v>
      </c>
      <c r="K1884" s="2">
        <f t="shared" si="799"/>
        <v>0.65829887773183693</v>
      </c>
      <c r="L1884" s="2">
        <f t="shared" si="800"/>
        <v>2.4808033077377438E-2</v>
      </c>
      <c r="M1884" s="2">
        <f t="shared" si="801"/>
        <v>1.7572356763142401E-2</v>
      </c>
      <c r="N1884" s="1">
        <v>2027</v>
      </c>
      <c r="O1884" s="1">
        <v>4458</v>
      </c>
      <c r="P1884" s="1">
        <v>168</v>
      </c>
      <c r="Q1884" s="1">
        <v>22</v>
      </c>
      <c r="R1884" s="1">
        <v>82</v>
      </c>
      <c r="S1884" s="1">
        <v>7</v>
      </c>
      <c r="T1884" s="1">
        <v>8</v>
      </c>
      <c r="AG1884" s="7">
        <f>IF(Q1884&gt;0,RANK(Q1884,(N1884:P1884,Q1884:AE1884)),0)</f>
        <v>5</v>
      </c>
      <c r="AH1884" s="7">
        <f>IF(R1884&gt;0,RANK(R1884,(N1884:P1884,Q1884:AE1884)),0)</f>
        <v>4</v>
      </c>
      <c r="AI1884" s="7">
        <f>IF(T1884&gt;0,RANK(T1884,(N1884:P1884,Q1884:AE1884)),0)</f>
        <v>6</v>
      </c>
      <c r="AJ1884" s="7">
        <f>IF(S1884&gt;0,RANK(S1884,(N1884:P1884,Q1884:AE1884)),0)</f>
        <v>7</v>
      </c>
      <c r="AK1884" s="2">
        <f t="shared" si="802"/>
        <v>3.2486709982279976E-3</v>
      </c>
      <c r="AL1884" s="2">
        <f t="shared" si="803"/>
        <v>1.2108682811577082E-2</v>
      </c>
      <c r="AM1884" s="2">
        <f t="shared" si="804"/>
        <v>1.1813349084465446E-3</v>
      </c>
      <c r="AN1884" s="2">
        <f t="shared" si="805"/>
        <v>1.0336680448907265E-3</v>
      </c>
      <c r="AP1884" t="s">
        <v>2054</v>
      </c>
      <c r="AQ1884" t="s">
        <v>2946</v>
      </c>
      <c r="AR1884">
        <v>2</v>
      </c>
      <c r="AT1884" s="93" t="s">
        <v>816</v>
      </c>
      <c r="AU1884" s="92" t="s">
        <v>777</v>
      </c>
      <c r="AV1884" s="83" t="str">
        <f t="shared" si="806"/>
        <v>35027</v>
      </c>
      <c r="AX1884" s="7" t="s">
        <v>3753</v>
      </c>
    </row>
    <row r="1885" spans="1:50" hidden="1" outlineLevel="1">
      <c r="A1885" t="s">
        <v>1418</v>
      </c>
      <c r="B1885" t="s">
        <v>2946</v>
      </c>
      <c r="C1885" s="1">
        <f t="shared" si="795"/>
        <v>10218</v>
      </c>
      <c r="D1885" s="7">
        <f>RANK(N1885,(N1885:P1885,Q1885:AE1885))</f>
        <v>2</v>
      </c>
      <c r="E1885" s="7">
        <f>RANK(O1885,(N1885:P1885,Q1885:AE1885))</f>
        <v>1</v>
      </c>
      <c r="F1885" s="7">
        <f>IF(P1885&gt;0,RANK(P1885,(N1885:P1885,Q1885:AE1885)),0)</f>
        <v>3</v>
      </c>
      <c r="G1885" s="1">
        <f t="shared" si="796"/>
        <v>1474</v>
      </c>
      <c r="H1885" s="2">
        <f t="shared" si="797"/>
        <v>0.14425523585828928</v>
      </c>
      <c r="I1885" s="2"/>
      <c r="J1885" s="2">
        <f t="shared" si="798"/>
        <v>0.40604815032295949</v>
      </c>
      <c r="K1885" s="2">
        <f t="shared" si="799"/>
        <v>0.55030338618124874</v>
      </c>
      <c r="L1885" s="2">
        <f t="shared" si="800"/>
        <v>3.2198081816402428E-2</v>
      </c>
      <c r="M1885" s="2">
        <f t="shared" si="801"/>
        <v>1.1450381679389339E-2</v>
      </c>
      <c r="N1885" s="1">
        <v>4149</v>
      </c>
      <c r="O1885" s="1">
        <v>5623</v>
      </c>
      <c r="P1885" s="1">
        <v>329</v>
      </c>
      <c r="Q1885" s="1">
        <v>8</v>
      </c>
      <c r="R1885" s="1">
        <v>88</v>
      </c>
      <c r="S1885" s="1">
        <v>12</v>
      </c>
      <c r="T1885" s="1">
        <v>9</v>
      </c>
      <c r="AG1885" s="7">
        <f>IF(Q1885&gt;0,RANK(Q1885,(N1885:P1885,Q1885:AE1885)),0)</f>
        <v>7</v>
      </c>
      <c r="AH1885" s="7">
        <f>IF(R1885&gt;0,RANK(R1885,(N1885:P1885,Q1885:AE1885)),0)</f>
        <v>4</v>
      </c>
      <c r="AI1885" s="7">
        <f>IF(T1885&gt;0,RANK(T1885,(N1885:P1885,Q1885:AE1885)),0)</f>
        <v>6</v>
      </c>
      <c r="AJ1885" s="7">
        <f>IF(S1885&gt;0,RANK(S1885,(N1885:P1885,Q1885:AE1885)),0)</f>
        <v>5</v>
      </c>
      <c r="AK1885" s="2">
        <f t="shared" si="802"/>
        <v>7.8293208064200432E-4</v>
      </c>
      <c r="AL1885" s="2">
        <f t="shared" si="803"/>
        <v>8.6122528870620479E-3</v>
      </c>
      <c r="AM1885" s="2">
        <f t="shared" si="804"/>
        <v>8.8079859072225488E-4</v>
      </c>
      <c r="AN1885" s="2">
        <f t="shared" si="805"/>
        <v>1.1743981209630064E-3</v>
      </c>
      <c r="AP1885" t="s">
        <v>1418</v>
      </c>
      <c r="AQ1885" t="s">
        <v>2946</v>
      </c>
      <c r="AR1885">
        <v>3</v>
      </c>
      <c r="AT1885" s="93" t="s">
        <v>816</v>
      </c>
      <c r="AU1885" s="92" t="s">
        <v>547</v>
      </c>
      <c r="AV1885" s="83" t="str">
        <f t="shared" si="806"/>
        <v>35028</v>
      </c>
      <c r="AX1885" s="7" t="s">
        <v>3753</v>
      </c>
    </row>
    <row r="1886" spans="1:50" hidden="1" outlineLevel="1">
      <c r="A1886" t="s">
        <v>2725</v>
      </c>
      <c r="B1886" t="s">
        <v>2946</v>
      </c>
      <c r="C1886" s="1">
        <f t="shared" si="795"/>
        <v>6612</v>
      </c>
      <c r="D1886" s="7">
        <f>RANK(N1886,(N1886:P1886,Q1886:AE1886))</f>
        <v>2</v>
      </c>
      <c r="E1886" s="7">
        <f>RANK(O1886,(N1886:P1886,Q1886:AE1886))</f>
        <v>1</v>
      </c>
      <c r="F1886" s="7">
        <f>IF(P1886&gt;0,RANK(P1886,(N1886:P1886,Q1886:AE1886)),0)</f>
        <v>3</v>
      </c>
      <c r="G1886" s="1">
        <f t="shared" si="796"/>
        <v>420</v>
      </c>
      <c r="H1886" s="2">
        <f t="shared" si="797"/>
        <v>6.3520871143375679E-2</v>
      </c>
      <c r="I1886" s="2"/>
      <c r="J1886" s="2">
        <f t="shared" si="798"/>
        <v>0.44993950393224441</v>
      </c>
      <c r="K1886" s="2">
        <f t="shared" si="799"/>
        <v>0.51346037507562003</v>
      </c>
      <c r="L1886" s="2">
        <f t="shared" si="800"/>
        <v>2.8130671506352088E-2</v>
      </c>
      <c r="M1886" s="2">
        <f t="shared" si="801"/>
        <v>8.4694494857834104E-3</v>
      </c>
      <c r="N1886" s="1">
        <v>2975</v>
      </c>
      <c r="O1886" s="1">
        <v>3395</v>
      </c>
      <c r="P1886" s="1">
        <v>186</v>
      </c>
      <c r="Q1886" s="1">
        <v>29</v>
      </c>
      <c r="R1886" s="1">
        <v>20</v>
      </c>
      <c r="S1886" s="1">
        <v>6</v>
      </c>
      <c r="T1886" s="1">
        <v>1</v>
      </c>
      <c r="AG1886" s="7">
        <f>IF(Q1886&gt;0,RANK(Q1886,(N1886:P1886,Q1886:AE1886)),0)</f>
        <v>4</v>
      </c>
      <c r="AH1886" s="7">
        <f>IF(R1886&gt;0,RANK(R1886,(N1886:P1886,Q1886:AE1886)),0)</f>
        <v>5</v>
      </c>
      <c r="AI1886" s="7">
        <f>IF(T1886&gt;0,RANK(T1886,(N1886:P1886,Q1886:AE1886)),0)</f>
        <v>7</v>
      </c>
      <c r="AJ1886" s="7">
        <f>IF(S1886&gt;0,RANK(S1886,(N1886:P1886,Q1886:AE1886)),0)</f>
        <v>6</v>
      </c>
      <c r="AK1886" s="2">
        <f t="shared" si="802"/>
        <v>4.3859649122807015E-3</v>
      </c>
      <c r="AL1886" s="2">
        <f t="shared" si="803"/>
        <v>3.0248033877797943E-3</v>
      </c>
      <c r="AM1886" s="2">
        <f t="shared" si="804"/>
        <v>1.5124016938898973E-4</v>
      </c>
      <c r="AN1886" s="2">
        <f t="shared" si="805"/>
        <v>9.0744101633393826E-4</v>
      </c>
      <c r="AP1886" t="s">
        <v>2725</v>
      </c>
      <c r="AQ1886" t="s">
        <v>2946</v>
      </c>
      <c r="AR1886">
        <v>2</v>
      </c>
      <c r="AT1886" s="93" t="s">
        <v>816</v>
      </c>
      <c r="AU1886" s="92" t="s">
        <v>778</v>
      </c>
      <c r="AV1886" s="83" t="str">
        <f t="shared" si="806"/>
        <v>35029</v>
      </c>
      <c r="AX1886" s="7" t="s">
        <v>3753</v>
      </c>
    </row>
    <row r="1887" spans="1:50" hidden="1" outlineLevel="1">
      <c r="A1887" t="s">
        <v>2523</v>
      </c>
      <c r="B1887" t="s">
        <v>2946</v>
      </c>
      <c r="C1887" s="1">
        <f t="shared" si="795"/>
        <v>15879</v>
      </c>
      <c r="D1887" s="7">
        <f>RANK(N1887,(N1887:P1887,Q1887:AE1887))</f>
        <v>1</v>
      </c>
      <c r="E1887" s="7">
        <f>RANK(O1887,(N1887:P1887,Q1887:AE1887))</f>
        <v>2</v>
      </c>
      <c r="F1887" s="7">
        <f>IF(P1887&gt;0,RANK(P1887,(N1887:P1887,Q1887:AE1887)),0)</f>
        <v>3</v>
      </c>
      <c r="G1887" s="1">
        <f t="shared" si="796"/>
        <v>5211</v>
      </c>
      <c r="H1887" s="2">
        <f t="shared" si="797"/>
        <v>0.32816928018137165</v>
      </c>
      <c r="I1887" s="2"/>
      <c r="J1887" s="2">
        <f t="shared" si="798"/>
        <v>0.64745890799168715</v>
      </c>
      <c r="K1887" s="2">
        <f t="shared" si="799"/>
        <v>0.3192896278103155</v>
      </c>
      <c r="L1887" s="2">
        <f t="shared" si="800"/>
        <v>2.4686693116695007E-2</v>
      </c>
      <c r="M1887" s="2">
        <f t="shared" si="801"/>
        <v>8.5647710813023421E-3</v>
      </c>
      <c r="N1887" s="1">
        <v>10281</v>
      </c>
      <c r="O1887" s="1">
        <v>5070</v>
      </c>
      <c r="P1887" s="1">
        <v>392</v>
      </c>
      <c r="Q1887" s="1">
        <v>46</v>
      </c>
      <c r="R1887" s="1">
        <v>55</v>
      </c>
      <c r="S1887" s="1">
        <v>15</v>
      </c>
      <c r="T1887" s="1">
        <v>20</v>
      </c>
      <c r="AG1887" s="7">
        <f>IF(Q1887&gt;0,RANK(Q1887,(N1887:P1887,Q1887:AE1887)),0)</f>
        <v>5</v>
      </c>
      <c r="AH1887" s="7">
        <f>IF(R1887&gt;0,RANK(R1887,(N1887:P1887,Q1887:AE1887)),0)</f>
        <v>4</v>
      </c>
      <c r="AI1887" s="7">
        <f>IF(T1887&gt;0,RANK(T1887,(N1887:P1887,Q1887:AE1887)),0)</f>
        <v>6</v>
      </c>
      <c r="AJ1887" s="7">
        <f>IF(S1887&gt;0,RANK(S1887,(N1887:P1887,Q1887:AE1887)),0)</f>
        <v>7</v>
      </c>
      <c r="AK1887" s="2">
        <f t="shared" si="802"/>
        <v>2.8969078657346179E-3</v>
      </c>
      <c r="AL1887" s="2">
        <f t="shared" si="803"/>
        <v>3.463694187291391E-3</v>
      </c>
      <c r="AM1887" s="2">
        <f t="shared" si="804"/>
        <v>1.2595251590150514E-3</v>
      </c>
      <c r="AN1887" s="2">
        <f t="shared" si="805"/>
        <v>9.4464386926128849E-4</v>
      </c>
      <c r="AP1887" t="s">
        <v>2523</v>
      </c>
      <c r="AQ1887" t="s">
        <v>2946</v>
      </c>
      <c r="AR1887">
        <v>3</v>
      </c>
      <c r="AT1887" s="93" t="s">
        <v>816</v>
      </c>
      <c r="AU1887" s="92" t="s">
        <v>779</v>
      </c>
      <c r="AV1887" s="83" t="str">
        <f t="shared" si="806"/>
        <v>35031</v>
      </c>
      <c r="AX1887" s="7" t="s">
        <v>3753</v>
      </c>
    </row>
    <row r="1888" spans="1:50" hidden="1" outlineLevel="1">
      <c r="A1888" t="s">
        <v>2524</v>
      </c>
      <c r="B1888" t="s">
        <v>2946</v>
      </c>
      <c r="C1888" s="1">
        <f t="shared" si="795"/>
        <v>2191</v>
      </c>
      <c r="D1888" s="7">
        <f>RANK(N1888,(N1888:P1888,Q1888:AE1888))</f>
        <v>1</v>
      </c>
      <c r="E1888" s="7">
        <f>RANK(O1888,(N1888:P1888,Q1888:AE1888))</f>
        <v>2</v>
      </c>
      <c r="F1888" s="7">
        <f>IF(P1888&gt;0,RANK(P1888,(N1888:P1888,Q1888:AE1888)),0)</f>
        <v>3</v>
      </c>
      <c r="G1888" s="1">
        <f t="shared" si="796"/>
        <v>788</v>
      </c>
      <c r="H1888" s="2">
        <f t="shared" si="797"/>
        <v>0.35965312642628938</v>
      </c>
      <c r="I1888" s="2"/>
      <c r="J1888" s="2">
        <f t="shared" si="798"/>
        <v>0.66453674121405748</v>
      </c>
      <c r="K1888" s="2">
        <f t="shared" si="799"/>
        <v>0.30488361478776815</v>
      </c>
      <c r="L1888" s="2">
        <f t="shared" si="800"/>
        <v>2.2364217252396165E-2</v>
      </c>
      <c r="M1888" s="2">
        <f t="shared" si="801"/>
        <v>8.215426745778201E-3</v>
      </c>
      <c r="N1888" s="1">
        <v>1456</v>
      </c>
      <c r="O1888" s="1">
        <v>668</v>
      </c>
      <c r="P1888" s="1">
        <v>49</v>
      </c>
      <c r="Q1888" s="1">
        <v>6</v>
      </c>
      <c r="R1888" s="1">
        <v>8</v>
      </c>
      <c r="S1888" s="1">
        <v>2</v>
      </c>
      <c r="T1888" s="1">
        <v>2</v>
      </c>
      <c r="AG1888" s="7">
        <f>IF(Q1888&gt;0,RANK(Q1888,(N1888:P1888,Q1888:AE1888)),0)</f>
        <v>5</v>
      </c>
      <c r="AH1888" s="7">
        <f>IF(R1888&gt;0,RANK(R1888,(N1888:P1888,Q1888:AE1888)),0)</f>
        <v>4</v>
      </c>
      <c r="AI1888" s="7">
        <f>IF(T1888&gt;0,RANK(T1888,(N1888:P1888,Q1888:AE1888)),0)</f>
        <v>6</v>
      </c>
      <c r="AJ1888" s="7">
        <f>IF(S1888&gt;0,RANK(S1888,(N1888:P1888,Q1888:AE1888)),0)</f>
        <v>6</v>
      </c>
      <c r="AK1888" s="2">
        <f t="shared" si="802"/>
        <v>2.7384755819260614E-3</v>
      </c>
      <c r="AL1888" s="2">
        <f t="shared" si="803"/>
        <v>3.6513007759014149E-3</v>
      </c>
      <c r="AM1888" s="2">
        <f t="shared" si="804"/>
        <v>9.1282519397535371E-4</v>
      </c>
      <c r="AN1888" s="2">
        <f t="shared" si="805"/>
        <v>9.1282519397535371E-4</v>
      </c>
      <c r="AP1888" t="s">
        <v>2524</v>
      </c>
      <c r="AQ1888" t="s">
        <v>2946</v>
      </c>
      <c r="AR1888">
        <v>3</v>
      </c>
      <c r="AT1888" s="93" t="s">
        <v>816</v>
      </c>
      <c r="AU1888" s="92" t="s">
        <v>780</v>
      </c>
      <c r="AV1888" s="83" t="str">
        <f t="shared" si="806"/>
        <v>35033</v>
      </c>
      <c r="AX1888" s="7" t="s">
        <v>3753</v>
      </c>
    </row>
    <row r="1889" spans="1:50" hidden="1" outlineLevel="1">
      <c r="A1889" t="s">
        <v>3320</v>
      </c>
      <c r="B1889" t="s">
        <v>2946</v>
      </c>
      <c r="C1889" s="1">
        <f t="shared" si="795"/>
        <v>16204</v>
      </c>
      <c r="D1889" s="7">
        <f>RANK(N1889,(N1889:P1889,Q1889:AE1889))</f>
        <v>2</v>
      </c>
      <c r="E1889" s="7">
        <f>RANK(O1889,(N1889:P1889,Q1889:AE1889))</f>
        <v>1</v>
      </c>
      <c r="F1889" s="7">
        <f>IF(P1889&gt;0,RANK(P1889,(N1889:P1889,Q1889:AE1889)),0)</f>
        <v>3</v>
      </c>
      <c r="G1889" s="1">
        <f t="shared" si="796"/>
        <v>4793</v>
      </c>
      <c r="H1889" s="2">
        <f t="shared" si="797"/>
        <v>0.29579116267588251</v>
      </c>
      <c r="I1889" s="2"/>
      <c r="J1889" s="2">
        <f t="shared" si="798"/>
        <v>0.33726240434460625</v>
      </c>
      <c r="K1889" s="2">
        <f t="shared" si="799"/>
        <v>0.63305356702048876</v>
      </c>
      <c r="L1889" s="2">
        <f t="shared" si="800"/>
        <v>2.0859047148852134E-2</v>
      </c>
      <c r="M1889" s="2">
        <f t="shared" si="801"/>
        <v>8.8249814860529123E-3</v>
      </c>
      <c r="N1889" s="1">
        <v>5465</v>
      </c>
      <c r="O1889" s="1">
        <v>10258</v>
      </c>
      <c r="P1889" s="1">
        <v>338</v>
      </c>
      <c r="Q1889" s="1">
        <v>53</v>
      </c>
      <c r="R1889" s="1">
        <v>64</v>
      </c>
      <c r="S1889" s="1">
        <v>16</v>
      </c>
      <c r="T1889" s="1">
        <v>10</v>
      </c>
      <c r="AG1889" s="7">
        <f>IF(Q1889&gt;0,RANK(Q1889,(N1889:P1889,Q1889:AE1889)),0)</f>
        <v>5</v>
      </c>
      <c r="AH1889" s="7">
        <f>IF(R1889&gt;0,RANK(R1889,(N1889:P1889,Q1889:AE1889)),0)</f>
        <v>4</v>
      </c>
      <c r="AI1889" s="7">
        <f>IF(T1889&gt;0,RANK(T1889,(N1889:P1889,Q1889:AE1889)),0)</f>
        <v>7</v>
      </c>
      <c r="AJ1889" s="7">
        <f>IF(S1889&gt;0,RANK(S1889,(N1889:P1889,Q1889:AE1889)),0)</f>
        <v>6</v>
      </c>
      <c r="AK1889" s="2">
        <f t="shared" si="802"/>
        <v>3.2707973339916071E-3</v>
      </c>
      <c r="AL1889" s="2">
        <f t="shared" si="803"/>
        <v>3.9496420636879782E-3</v>
      </c>
      <c r="AM1889" s="2">
        <f t="shared" si="804"/>
        <v>6.171315724512466E-4</v>
      </c>
      <c r="AN1889" s="2">
        <f t="shared" si="805"/>
        <v>9.8741051592199456E-4</v>
      </c>
      <c r="AP1889" t="s">
        <v>3320</v>
      </c>
      <c r="AQ1889" t="s">
        <v>2946</v>
      </c>
      <c r="AR1889">
        <v>2</v>
      </c>
      <c r="AT1889" s="93" t="s">
        <v>816</v>
      </c>
      <c r="AU1889" s="92" t="s">
        <v>781</v>
      </c>
      <c r="AV1889" s="83" t="str">
        <f t="shared" si="806"/>
        <v>35035</v>
      </c>
      <c r="AX1889" s="7" t="s">
        <v>3753</v>
      </c>
    </row>
    <row r="1890" spans="1:50" hidden="1" outlineLevel="1">
      <c r="A1890" t="s">
        <v>2525</v>
      </c>
      <c r="B1890" t="s">
        <v>2946</v>
      </c>
      <c r="C1890" s="1">
        <f t="shared" si="795"/>
        <v>3844</v>
      </c>
      <c r="D1890" s="7">
        <f>RANK(N1890,(N1890:P1890,Q1890:AE1890))</f>
        <v>2</v>
      </c>
      <c r="E1890" s="7">
        <f>RANK(O1890,(N1890:P1890,Q1890:AE1890))</f>
        <v>1</v>
      </c>
      <c r="F1890" s="7">
        <f>IF(P1890&gt;0,RANK(P1890,(N1890:P1890,Q1890:AE1890)),0)</f>
        <v>3</v>
      </c>
      <c r="G1890" s="1">
        <f t="shared" si="796"/>
        <v>821</v>
      </c>
      <c r="H1890" s="2">
        <f t="shared" si="797"/>
        <v>0.21357960457856401</v>
      </c>
      <c r="I1890" s="2"/>
      <c r="J1890" s="2">
        <f t="shared" si="798"/>
        <v>0.38267429760665972</v>
      </c>
      <c r="K1890" s="2">
        <f t="shared" si="799"/>
        <v>0.59625390218522367</v>
      </c>
      <c r="L1890" s="2">
        <f t="shared" si="800"/>
        <v>1.3267429760665974E-2</v>
      </c>
      <c r="M1890" s="2">
        <f t="shared" si="801"/>
        <v>7.8043704474506353E-3</v>
      </c>
      <c r="N1890" s="1">
        <v>1471</v>
      </c>
      <c r="O1890" s="1">
        <v>2292</v>
      </c>
      <c r="P1890" s="1">
        <v>51</v>
      </c>
      <c r="Q1890" s="1">
        <v>17</v>
      </c>
      <c r="R1890" s="1">
        <v>8</v>
      </c>
      <c r="S1890" s="1">
        <v>1</v>
      </c>
      <c r="T1890" s="1">
        <v>4</v>
      </c>
      <c r="AG1890" s="7">
        <f>IF(Q1890&gt;0,RANK(Q1890,(N1890:P1890,Q1890:AE1890)),0)</f>
        <v>4</v>
      </c>
      <c r="AH1890" s="7">
        <f>IF(R1890&gt;0,RANK(R1890,(N1890:P1890,Q1890:AE1890)),0)</f>
        <v>5</v>
      </c>
      <c r="AI1890" s="7">
        <f>IF(T1890&gt;0,RANK(T1890,(N1890:P1890,Q1890:AE1890)),0)</f>
        <v>6</v>
      </c>
      <c r="AJ1890" s="7">
        <f>IF(S1890&gt;0,RANK(S1890,(N1890:P1890,Q1890:AE1890)),0)</f>
        <v>7</v>
      </c>
      <c r="AK1890" s="2">
        <f t="shared" si="802"/>
        <v>4.4224765868886573E-3</v>
      </c>
      <c r="AL1890" s="2">
        <f t="shared" si="803"/>
        <v>2.0811654526534861E-3</v>
      </c>
      <c r="AM1890" s="2">
        <f t="shared" si="804"/>
        <v>1.0405827263267431E-3</v>
      </c>
      <c r="AN1890" s="2">
        <f t="shared" si="805"/>
        <v>2.6014568158168577E-4</v>
      </c>
      <c r="AP1890" t="s">
        <v>2525</v>
      </c>
      <c r="AQ1890" t="s">
        <v>2946</v>
      </c>
      <c r="AR1890">
        <v>3</v>
      </c>
      <c r="AT1890" s="93" t="s">
        <v>816</v>
      </c>
      <c r="AU1890" s="92" t="s">
        <v>782</v>
      </c>
      <c r="AV1890" s="83" t="str">
        <f t="shared" si="806"/>
        <v>35037</v>
      </c>
      <c r="AX1890" s="7" t="s">
        <v>3753</v>
      </c>
    </row>
    <row r="1891" spans="1:50" hidden="1" outlineLevel="1">
      <c r="A1891" t="s">
        <v>3276</v>
      </c>
      <c r="B1891" t="s">
        <v>2946</v>
      </c>
      <c r="C1891" s="1">
        <f t="shared" si="795"/>
        <v>12097</v>
      </c>
      <c r="D1891" s="7">
        <f>RANK(N1891,(N1891:P1891,Q1891:AE1891))</f>
        <v>1</v>
      </c>
      <c r="E1891" s="7">
        <f>RANK(O1891,(N1891:P1891,Q1891:AE1891))</f>
        <v>2</v>
      </c>
      <c r="F1891" s="7">
        <f>IF(P1891&gt;0,RANK(P1891,(N1891:P1891,Q1891:AE1891)),0)</f>
        <v>3</v>
      </c>
      <c r="G1891" s="1">
        <f t="shared" si="796"/>
        <v>4674</v>
      </c>
      <c r="H1891" s="2">
        <f t="shared" si="797"/>
        <v>0.38637678763329752</v>
      </c>
      <c r="I1891" s="2"/>
      <c r="J1891" s="2">
        <f t="shared" si="798"/>
        <v>0.67529139456063492</v>
      </c>
      <c r="K1891" s="2">
        <f t="shared" si="799"/>
        <v>0.28891460692733734</v>
      </c>
      <c r="L1891" s="2">
        <f t="shared" si="800"/>
        <v>3.1164751591303629E-2</v>
      </c>
      <c r="M1891" s="2">
        <f t="shared" si="801"/>
        <v>4.6292469207241185E-3</v>
      </c>
      <c r="N1891" s="1">
        <v>8169</v>
      </c>
      <c r="O1891" s="1">
        <v>3495</v>
      </c>
      <c r="P1891" s="1">
        <v>377</v>
      </c>
      <c r="Q1891" s="1">
        <v>20</v>
      </c>
      <c r="R1891" s="1">
        <v>23</v>
      </c>
      <c r="S1891" s="1">
        <v>6</v>
      </c>
      <c r="T1891" s="1">
        <v>7</v>
      </c>
      <c r="AG1891" s="7">
        <f>IF(Q1891&gt;0,RANK(Q1891,(N1891:P1891,Q1891:AE1891)),0)</f>
        <v>5</v>
      </c>
      <c r="AH1891" s="7">
        <f>IF(R1891&gt;0,RANK(R1891,(N1891:P1891,Q1891:AE1891)),0)</f>
        <v>4</v>
      </c>
      <c r="AI1891" s="7">
        <f>IF(T1891&gt;0,RANK(T1891,(N1891:P1891,Q1891:AE1891)),0)</f>
        <v>6</v>
      </c>
      <c r="AJ1891" s="7">
        <f>IF(S1891&gt;0,RANK(S1891,(N1891:P1891,Q1891:AE1891)),0)</f>
        <v>7</v>
      </c>
      <c r="AK1891" s="2">
        <f t="shared" si="802"/>
        <v>1.6533024716871951E-3</v>
      </c>
      <c r="AL1891" s="2">
        <f t="shared" si="803"/>
        <v>1.9012978424402744E-3</v>
      </c>
      <c r="AM1891" s="2">
        <f t="shared" si="804"/>
        <v>5.7865586509051829E-4</v>
      </c>
      <c r="AN1891" s="2">
        <f t="shared" si="805"/>
        <v>4.9599074150615853E-4</v>
      </c>
      <c r="AP1891" t="s">
        <v>3276</v>
      </c>
      <c r="AQ1891" t="s">
        <v>2946</v>
      </c>
      <c r="AR1891">
        <v>3</v>
      </c>
      <c r="AT1891" s="93" t="s">
        <v>816</v>
      </c>
      <c r="AU1891" s="92" t="s">
        <v>1172</v>
      </c>
      <c r="AV1891" s="83" t="str">
        <f t="shared" si="806"/>
        <v>35039</v>
      </c>
      <c r="AX1891" s="7" t="s">
        <v>3753</v>
      </c>
    </row>
    <row r="1892" spans="1:50" hidden="1" outlineLevel="1">
      <c r="A1892" t="s">
        <v>2183</v>
      </c>
      <c r="B1892" t="s">
        <v>2946</v>
      </c>
      <c r="C1892" s="1">
        <f t="shared" si="795"/>
        <v>5651</v>
      </c>
      <c r="D1892" s="7">
        <f>RANK(N1892,(N1892:P1892,Q1892:AE1892))</f>
        <v>2</v>
      </c>
      <c r="E1892" s="7">
        <f>RANK(O1892,(N1892:P1892,Q1892:AE1892))</f>
        <v>1</v>
      </c>
      <c r="F1892" s="7">
        <f>IF(P1892&gt;0,RANK(P1892,(N1892:P1892,Q1892:AE1892)),0)</f>
        <v>3</v>
      </c>
      <c r="G1892" s="1">
        <f t="shared" si="796"/>
        <v>2000</v>
      </c>
      <c r="H1892" s="2">
        <f t="shared" si="797"/>
        <v>0.35391966023712618</v>
      </c>
      <c r="I1892" s="2"/>
      <c r="J1892" s="2">
        <f t="shared" si="798"/>
        <v>0.31180322066890814</v>
      </c>
      <c r="K1892" s="2">
        <f t="shared" si="799"/>
        <v>0.66572288090603438</v>
      </c>
      <c r="L1892" s="2">
        <f t="shared" si="800"/>
        <v>1.7342063351619183E-2</v>
      </c>
      <c r="M1892" s="2">
        <f t="shared" si="801"/>
        <v>5.1318350734383539E-3</v>
      </c>
      <c r="N1892" s="1">
        <v>1762</v>
      </c>
      <c r="O1892" s="1">
        <v>3762</v>
      </c>
      <c r="P1892" s="1">
        <v>98</v>
      </c>
      <c r="Q1892" s="1">
        <v>10</v>
      </c>
      <c r="R1892" s="1">
        <v>15</v>
      </c>
      <c r="S1892" s="1">
        <v>2</v>
      </c>
      <c r="T1892" s="1">
        <v>2</v>
      </c>
      <c r="AG1892" s="7">
        <f>IF(Q1892&gt;0,RANK(Q1892,(N1892:P1892,Q1892:AE1892)),0)</f>
        <v>5</v>
      </c>
      <c r="AH1892" s="7">
        <f>IF(R1892&gt;0,RANK(R1892,(N1892:P1892,Q1892:AE1892)),0)</f>
        <v>4</v>
      </c>
      <c r="AI1892" s="7">
        <f>IF(T1892&gt;0,RANK(T1892,(N1892:P1892,Q1892:AE1892)),0)</f>
        <v>6</v>
      </c>
      <c r="AJ1892" s="7">
        <f>IF(S1892&gt;0,RANK(S1892,(N1892:P1892,Q1892:AE1892)),0)</f>
        <v>6</v>
      </c>
      <c r="AK1892" s="2">
        <f t="shared" si="802"/>
        <v>1.769598301185631E-3</v>
      </c>
      <c r="AL1892" s="2">
        <f t="shared" si="803"/>
        <v>2.6543974517784464E-3</v>
      </c>
      <c r="AM1892" s="2">
        <f t="shared" si="804"/>
        <v>3.5391966023712616E-4</v>
      </c>
      <c r="AN1892" s="2">
        <f t="shared" si="805"/>
        <v>3.5391966023712616E-4</v>
      </c>
      <c r="AP1892" t="s">
        <v>2183</v>
      </c>
      <c r="AQ1892" t="s">
        <v>2946</v>
      </c>
      <c r="AR1892">
        <v>3</v>
      </c>
      <c r="AT1892" s="93" t="s">
        <v>816</v>
      </c>
      <c r="AU1892" s="92" t="s">
        <v>1173</v>
      </c>
      <c r="AV1892" s="83" t="str">
        <f t="shared" si="806"/>
        <v>35041</v>
      </c>
      <c r="AX1892" s="7" t="s">
        <v>3753</v>
      </c>
    </row>
    <row r="1893" spans="1:50" hidden="1" outlineLevel="1">
      <c r="A1893" t="s">
        <v>3277</v>
      </c>
      <c r="B1893" t="s">
        <v>2946</v>
      </c>
      <c r="C1893" s="1">
        <f t="shared" si="795"/>
        <v>31755</v>
      </c>
      <c r="D1893" s="7">
        <f>RANK(N1893,(N1893:P1893,Q1893:AE1893))</f>
        <v>2</v>
      </c>
      <c r="E1893" s="7">
        <f>RANK(O1893,(N1893:P1893,Q1893:AE1893))</f>
        <v>1</v>
      </c>
      <c r="F1893" s="7">
        <f>IF(P1893&gt;0,RANK(P1893,(N1893:P1893,Q1893:AE1893)),0)</f>
        <v>3</v>
      </c>
      <c r="G1893" s="1">
        <f t="shared" si="796"/>
        <v>524</v>
      </c>
      <c r="H1893" s="2">
        <f t="shared" si="797"/>
        <v>1.6501338371909934E-2</v>
      </c>
      <c r="I1893" s="2"/>
      <c r="J1893" s="2">
        <f t="shared" si="798"/>
        <v>0.46918595496772164</v>
      </c>
      <c r="K1893" s="2">
        <f t="shared" si="799"/>
        <v>0.48568729333963157</v>
      </c>
      <c r="L1893" s="2">
        <f t="shared" si="800"/>
        <v>3.8135726657219336E-2</v>
      </c>
      <c r="M1893" s="2">
        <f t="shared" si="801"/>
        <v>6.9910250354274575E-3</v>
      </c>
      <c r="N1893" s="1">
        <v>14899</v>
      </c>
      <c r="O1893" s="1">
        <v>15423</v>
      </c>
      <c r="P1893" s="1">
        <v>1211</v>
      </c>
      <c r="Q1893" s="1">
        <v>76</v>
      </c>
      <c r="R1893" s="1">
        <v>115</v>
      </c>
      <c r="S1893" s="1">
        <v>11</v>
      </c>
      <c r="T1893" s="1">
        <v>20</v>
      </c>
      <c r="AG1893" s="7">
        <f>IF(Q1893&gt;0,RANK(Q1893,(N1893:P1893,Q1893:AE1893)),0)</f>
        <v>5</v>
      </c>
      <c r="AH1893" s="7">
        <f>IF(R1893&gt;0,RANK(R1893,(N1893:P1893,Q1893:AE1893)),0)</f>
        <v>4</v>
      </c>
      <c r="AI1893" s="7">
        <f>IF(T1893&gt;0,RANK(T1893,(N1893:P1893,Q1893:AE1893)),0)</f>
        <v>6</v>
      </c>
      <c r="AJ1893" s="7">
        <f>IF(S1893&gt;0,RANK(S1893,(N1893:P1893,Q1893:AE1893)),0)</f>
        <v>7</v>
      </c>
      <c r="AK1893" s="2">
        <f t="shared" si="802"/>
        <v>2.3933238860022045E-3</v>
      </c>
      <c r="AL1893" s="2">
        <f t="shared" si="803"/>
        <v>3.6214769327664936E-3</v>
      </c>
      <c r="AM1893" s="2">
        <f t="shared" si="804"/>
        <v>6.2982207526373799E-4</v>
      </c>
      <c r="AN1893" s="2">
        <f t="shared" si="805"/>
        <v>3.4640214139505592E-4</v>
      </c>
      <c r="AP1893" t="s">
        <v>3277</v>
      </c>
      <c r="AQ1893" t="s">
        <v>2946</v>
      </c>
      <c r="AT1893" s="93" t="s">
        <v>816</v>
      </c>
      <c r="AU1893" s="92" t="s">
        <v>1174</v>
      </c>
      <c r="AV1893" s="83" t="str">
        <f t="shared" si="806"/>
        <v>35043</v>
      </c>
      <c r="AX1893" s="7" t="s">
        <v>3753</v>
      </c>
    </row>
    <row r="1894" spans="1:50" hidden="1" outlineLevel="1">
      <c r="A1894" t="s">
        <v>3675</v>
      </c>
      <c r="B1894" t="s">
        <v>2946</v>
      </c>
      <c r="C1894" s="1">
        <f t="shared" si="795"/>
        <v>34657</v>
      </c>
      <c r="D1894" s="7">
        <f>RANK(N1894,(N1894:P1894,Q1894:AE1894))</f>
        <v>2</v>
      </c>
      <c r="E1894" s="7">
        <f>RANK(O1894,(N1894:P1894,Q1894:AE1894))</f>
        <v>1</v>
      </c>
      <c r="F1894" s="7">
        <f>IF(P1894&gt;0,RANK(P1894,(N1894:P1894,Q1894:AE1894)),0)</f>
        <v>3</v>
      </c>
      <c r="G1894" s="1">
        <f t="shared" si="796"/>
        <v>9454</v>
      </c>
      <c r="H1894" s="2">
        <f t="shared" si="797"/>
        <v>0.27278760423579651</v>
      </c>
      <c r="I1894" s="2"/>
      <c r="J1894" s="2">
        <f t="shared" si="798"/>
        <v>0.34567331275067087</v>
      </c>
      <c r="K1894" s="2">
        <f t="shared" si="799"/>
        <v>0.61846091698646743</v>
      </c>
      <c r="L1894" s="2">
        <f t="shared" si="800"/>
        <v>2.6632426349655191E-2</v>
      </c>
      <c r="M1894" s="2">
        <f t="shared" si="801"/>
        <v>9.2333439132065605E-3</v>
      </c>
      <c r="N1894" s="1">
        <v>11980</v>
      </c>
      <c r="O1894" s="1">
        <v>21434</v>
      </c>
      <c r="P1894" s="1">
        <v>923</v>
      </c>
      <c r="Q1894" s="1">
        <v>117</v>
      </c>
      <c r="R1894" s="1">
        <v>154</v>
      </c>
      <c r="S1894" s="1">
        <v>27</v>
      </c>
      <c r="T1894" s="1">
        <v>22</v>
      </c>
      <c r="AG1894" s="7">
        <f>IF(Q1894&gt;0,RANK(Q1894,(N1894:P1894,Q1894:AE1894)),0)</f>
        <v>5</v>
      </c>
      <c r="AH1894" s="7">
        <f>IF(R1894&gt;0,RANK(R1894,(N1894:P1894,Q1894:AE1894)),0)</f>
        <v>4</v>
      </c>
      <c r="AI1894" s="7">
        <f>IF(T1894&gt;0,RANK(T1894,(N1894:P1894,Q1894:AE1894)),0)</f>
        <v>7</v>
      </c>
      <c r="AJ1894" s="7">
        <f>IF(S1894&gt;0,RANK(S1894,(N1894:P1894,Q1894:AE1894)),0)</f>
        <v>6</v>
      </c>
      <c r="AK1894" s="2">
        <f t="shared" si="802"/>
        <v>3.375941368266151E-3</v>
      </c>
      <c r="AL1894" s="2">
        <f t="shared" si="803"/>
        <v>4.4435467582306602E-3</v>
      </c>
      <c r="AM1894" s="2">
        <f t="shared" si="804"/>
        <v>6.3479239403295147E-4</v>
      </c>
      <c r="AN1894" s="2">
        <f t="shared" si="805"/>
        <v>7.7906339267680414E-4</v>
      </c>
      <c r="AP1894" t="s">
        <v>3675</v>
      </c>
      <c r="AQ1894" t="s">
        <v>2946</v>
      </c>
      <c r="AR1894">
        <v>3</v>
      </c>
      <c r="AT1894" s="93" t="s">
        <v>816</v>
      </c>
      <c r="AU1894" s="92" t="s">
        <v>130</v>
      </c>
      <c r="AV1894" s="83" t="str">
        <f t="shared" si="806"/>
        <v>35045</v>
      </c>
      <c r="AX1894" s="7" t="s">
        <v>3753</v>
      </c>
    </row>
    <row r="1895" spans="1:50" hidden="1" outlineLevel="1">
      <c r="A1895" t="s">
        <v>2838</v>
      </c>
      <c r="B1895" t="s">
        <v>2946</v>
      </c>
      <c r="C1895" s="1">
        <f t="shared" si="795"/>
        <v>9161</v>
      </c>
      <c r="D1895" s="7">
        <f>RANK(N1895,(N1895:P1895,Q1895:AE1895))</f>
        <v>1</v>
      </c>
      <c r="E1895" s="7">
        <f>RANK(O1895,(N1895:P1895,Q1895:AE1895))</f>
        <v>2</v>
      </c>
      <c r="F1895" s="7">
        <f>IF(P1895&gt;0,RANK(P1895,(N1895:P1895,Q1895:AE1895)),0)</f>
        <v>3</v>
      </c>
      <c r="G1895" s="1">
        <f t="shared" si="796"/>
        <v>4325</v>
      </c>
      <c r="H1895" s="2">
        <f t="shared" si="797"/>
        <v>0.47211003165593274</v>
      </c>
      <c r="I1895" s="2"/>
      <c r="J1895" s="2">
        <f t="shared" si="798"/>
        <v>0.71389586289706364</v>
      </c>
      <c r="K1895" s="2">
        <f t="shared" si="799"/>
        <v>0.24178583124113087</v>
      </c>
      <c r="L1895" s="2">
        <f t="shared" si="800"/>
        <v>3.7550485754830255E-2</v>
      </c>
      <c r="M1895" s="2">
        <f t="shared" si="801"/>
        <v>6.767820106975235E-3</v>
      </c>
      <c r="N1895" s="1">
        <v>6540</v>
      </c>
      <c r="O1895" s="1">
        <v>2215</v>
      </c>
      <c r="P1895" s="1">
        <v>344</v>
      </c>
      <c r="Q1895" s="1">
        <v>16</v>
      </c>
      <c r="R1895" s="1">
        <v>27</v>
      </c>
      <c r="S1895" s="1">
        <v>8</v>
      </c>
      <c r="T1895" s="1">
        <v>11</v>
      </c>
      <c r="AG1895" s="7">
        <f>IF(Q1895&gt;0,RANK(Q1895,(N1895:P1895,Q1895:AE1895)),0)</f>
        <v>5</v>
      </c>
      <c r="AH1895" s="7">
        <f>IF(R1895&gt;0,RANK(R1895,(N1895:P1895,Q1895:AE1895)),0)</f>
        <v>4</v>
      </c>
      <c r="AI1895" s="7">
        <f>IF(T1895&gt;0,RANK(T1895,(N1895:P1895,Q1895:AE1895)),0)</f>
        <v>6</v>
      </c>
      <c r="AJ1895" s="7">
        <f>IF(S1895&gt;0,RANK(S1895,(N1895:P1895,Q1895:AE1895)),0)</f>
        <v>7</v>
      </c>
      <c r="AK1895" s="2">
        <f t="shared" si="802"/>
        <v>1.7465342211548957E-3</v>
      </c>
      <c r="AL1895" s="2">
        <f t="shared" si="803"/>
        <v>2.9472764981988866E-3</v>
      </c>
      <c r="AM1895" s="2">
        <f t="shared" si="804"/>
        <v>1.2007422770439909E-3</v>
      </c>
      <c r="AN1895" s="2">
        <f t="shared" si="805"/>
        <v>8.7326711057744786E-4</v>
      </c>
      <c r="AP1895" t="s">
        <v>2838</v>
      </c>
      <c r="AQ1895" t="s">
        <v>2946</v>
      </c>
      <c r="AR1895">
        <v>3</v>
      </c>
      <c r="AT1895" s="93" t="s">
        <v>816</v>
      </c>
      <c r="AU1895" s="92" t="s">
        <v>131</v>
      </c>
      <c r="AV1895" s="83" t="str">
        <f t="shared" si="806"/>
        <v>35047</v>
      </c>
      <c r="AX1895" s="7" t="s">
        <v>3753</v>
      </c>
    </row>
    <row r="1896" spans="1:50" hidden="1" outlineLevel="1">
      <c r="A1896" t="s">
        <v>2949</v>
      </c>
      <c r="B1896" t="s">
        <v>2946</v>
      </c>
      <c r="C1896" s="1">
        <f t="shared" si="795"/>
        <v>49471</v>
      </c>
      <c r="D1896" s="7">
        <f>RANK(N1896,(N1896:P1896,Q1896:AE1896))</f>
        <v>1</v>
      </c>
      <c r="E1896" s="7">
        <f>RANK(O1896,(N1896:P1896,Q1896:AE1896))</f>
        <v>2</v>
      </c>
      <c r="F1896" s="7">
        <f>IF(P1896&gt;0,RANK(P1896,(N1896:P1896,Q1896:AE1896)),0)</f>
        <v>3</v>
      </c>
      <c r="G1896" s="1">
        <f t="shared" si="796"/>
        <v>18043</v>
      </c>
      <c r="H1896" s="2">
        <f t="shared" si="797"/>
        <v>0.36471872410098843</v>
      </c>
      <c r="I1896" s="2"/>
      <c r="J1896" s="2">
        <f t="shared" si="798"/>
        <v>0.64718724100988456</v>
      </c>
      <c r="K1896" s="2">
        <f t="shared" si="799"/>
        <v>0.28246851690889613</v>
      </c>
      <c r="L1896" s="2">
        <f t="shared" si="800"/>
        <v>6.4987568474459786E-2</v>
      </c>
      <c r="M1896" s="2">
        <f t="shared" si="801"/>
        <v>5.3566736067595239E-3</v>
      </c>
      <c r="N1896" s="1">
        <v>32017</v>
      </c>
      <c r="O1896" s="1">
        <v>13974</v>
      </c>
      <c r="P1896" s="1">
        <v>3215</v>
      </c>
      <c r="Q1896" s="1">
        <v>65</v>
      </c>
      <c r="R1896" s="1">
        <v>147</v>
      </c>
      <c r="S1896" s="1">
        <v>16</v>
      </c>
      <c r="T1896" s="1">
        <v>37</v>
      </c>
      <c r="AG1896" s="7">
        <f>IF(Q1896&gt;0,RANK(Q1896,(N1896:P1896,Q1896:AE1896)),0)</f>
        <v>5</v>
      </c>
      <c r="AH1896" s="7">
        <f>IF(R1896&gt;0,RANK(R1896,(N1896:P1896,Q1896:AE1896)),0)</f>
        <v>4</v>
      </c>
      <c r="AI1896" s="7">
        <f>IF(T1896&gt;0,RANK(T1896,(N1896:P1896,Q1896:AE1896)),0)</f>
        <v>6</v>
      </c>
      <c r="AJ1896" s="7">
        <f>IF(S1896&gt;0,RANK(S1896,(N1896:P1896,Q1896:AE1896)),0)</f>
        <v>7</v>
      </c>
      <c r="AK1896" s="2">
        <f t="shared" si="802"/>
        <v>1.3139010733561076E-3</v>
      </c>
      <c r="AL1896" s="2">
        <f t="shared" si="803"/>
        <v>2.971437812051505E-3</v>
      </c>
      <c r="AM1896" s="2">
        <f t="shared" si="804"/>
        <v>7.4791291867963051E-4</v>
      </c>
      <c r="AN1896" s="2">
        <f t="shared" si="805"/>
        <v>3.2342180267227262E-4</v>
      </c>
      <c r="AP1896" t="s">
        <v>2949</v>
      </c>
      <c r="AQ1896" t="s">
        <v>2946</v>
      </c>
      <c r="AT1896" s="93" t="s">
        <v>816</v>
      </c>
      <c r="AU1896" s="92" t="s">
        <v>132</v>
      </c>
      <c r="AV1896" s="83" t="str">
        <f t="shared" si="806"/>
        <v>35049</v>
      </c>
      <c r="AX1896" s="7" t="s">
        <v>3753</v>
      </c>
    </row>
    <row r="1897" spans="1:50" hidden="1" outlineLevel="1">
      <c r="A1897" t="s">
        <v>1775</v>
      </c>
      <c r="B1897" t="s">
        <v>2946</v>
      </c>
      <c r="C1897" s="1">
        <f t="shared" si="795"/>
        <v>4586</v>
      </c>
      <c r="D1897" s="7">
        <f>RANK(N1897,(N1897:P1897,Q1897:AE1897))</f>
        <v>2</v>
      </c>
      <c r="E1897" s="7">
        <f>RANK(O1897,(N1897:P1897,Q1897:AE1897))</f>
        <v>1</v>
      </c>
      <c r="F1897" s="7">
        <f>IF(P1897&gt;0,RANK(P1897,(N1897:P1897,Q1897:AE1897)),0)</f>
        <v>3</v>
      </c>
      <c r="G1897" s="1">
        <f t="shared" si="796"/>
        <v>1032</v>
      </c>
      <c r="H1897" s="2">
        <f t="shared" si="797"/>
        <v>0.22503270824247709</v>
      </c>
      <c r="I1897" s="2"/>
      <c r="J1897" s="2">
        <f t="shared" si="798"/>
        <v>0.36829481029219363</v>
      </c>
      <c r="K1897" s="2">
        <f t="shared" si="799"/>
        <v>0.59332751853467069</v>
      </c>
      <c r="L1897" s="2">
        <f t="shared" si="800"/>
        <v>2.8783253379851721E-2</v>
      </c>
      <c r="M1897" s="2">
        <f t="shared" si="801"/>
        <v>9.5944177932838978E-3</v>
      </c>
      <c r="N1897" s="1">
        <v>1689</v>
      </c>
      <c r="O1897" s="1">
        <v>2721</v>
      </c>
      <c r="P1897" s="1">
        <v>132</v>
      </c>
      <c r="Q1897" s="1">
        <v>19</v>
      </c>
      <c r="R1897" s="1">
        <v>18</v>
      </c>
      <c r="S1897" s="1">
        <v>4</v>
      </c>
      <c r="T1897" s="1">
        <v>3</v>
      </c>
      <c r="AG1897" s="7">
        <f>IF(Q1897&gt;0,RANK(Q1897,(N1897:P1897,Q1897:AE1897)),0)</f>
        <v>4</v>
      </c>
      <c r="AH1897" s="7">
        <f>IF(R1897&gt;0,RANK(R1897,(N1897:P1897,Q1897:AE1897)),0)</f>
        <v>5</v>
      </c>
      <c r="AI1897" s="7">
        <f>IF(T1897&gt;0,RANK(T1897,(N1897:P1897,Q1897:AE1897)),0)</f>
        <v>7</v>
      </c>
      <c r="AJ1897" s="7">
        <f>IF(S1897&gt;0,RANK(S1897,(N1897:P1897,Q1897:AE1897)),0)</f>
        <v>6</v>
      </c>
      <c r="AK1897" s="2">
        <f t="shared" si="802"/>
        <v>4.1430440470998694E-3</v>
      </c>
      <c r="AL1897" s="2">
        <f t="shared" si="803"/>
        <v>3.9249890972525075E-3</v>
      </c>
      <c r="AM1897" s="2">
        <f t="shared" si="804"/>
        <v>6.5416484954208462E-4</v>
      </c>
      <c r="AN1897" s="2">
        <f t="shared" si="805"/>
        <v>8.7221979938944616E-4</v>
      </c>
      <c r="AP1897" t="s">
        <v>1775</v>
      </c>
      <c r="AQ1897" t="s">
        <v>2946</v>
      </c>
      <c r="AR1897">
        <v>2</v>
      </c>
      <c r="AT1897" s="93" t="s">
        <v>816</v>
      </c>
      <c r="AU1897" s="92" t="s">
        <v>658</v>
      </c>
      <c r="AV1897" s="83" t="str">
        <f t="shared" si="806"/>
        <v>35051</v>
      </c>
      <c r="AX1897" s="7" t="s">
        <v>3753</v>
      </c>
    </row>
    <row r="1898" spans="1:50" hidden="1" outlineLevel="1">
      <c r="A1898" t="s">
        <v>2950</v>
      </c>
      <c r="B1898" t="s">
        <v>2946</v>
      </c>
      <c r="C1898" s="1">
        <f t="shared" si="795"/>
        <v>6826</v>
      </c>
      <c r="D1898" s="7">
        <f>RANK(N1898,(N1898:P1898,Q1898:AE1898))</f>
        <v>1</v>
      </c>
      <c r="E1898" s="7">
        <f>RANK(O1898,(N1898:P1898,Q1898:AE1898))</f>
        <v>2</v>
      </c>
      <c r="F1898" s="7">
        <f>IF(P1898&gt;0,RANK(P1898,(N1898:P1898,Q1898:AE1898)),0)</f>
        <v>3</v>
      </c>
      <c r="G1898" s="1">
        <f t="shared" si="796"/>
        <v>121</v>
      </c>
      <c r="H1898" s="2">
        <f t="shared" si="797"/>
        <v>1.7726340462935832E-2</v>
      </c>
      <c r="I1898" s="2"/>
      <c r="J1898" s="2">
        <f t="shared" si="798"/>
        <v>0.48256665690008788</v>
      </c>
      <c r="K1898" s="2">
        <f t="shared" si="799"/>
        <v>0.46484031643715207</v>
      </c>
      <c r="L1898" s="2">
        <f t="shared" si="800"/>
        <v>4.0873132141810722E-2</v>
      </c>
      <c r="M1898" s="2">
        <f t="shared" si="801"/>
        <v>1.1719894520949278E-2</v>
      </c>
      <c r="N1898" s="1">
        <v>3294</v>
      </c>
      <c r="O1898" s="1">
        <v>3173</v>
      </c>
      <c r="P1898" s="1">
        <v>279</v>
      </c>
      <c r="Q1898" s="1">
        <v>23</v>
      </c>
      <c r="R1898" s="1">
        <v>53</v>
      </c>
      <c r="S1898" s="1">
        <v>2</v>
      </c>
      <c r="T1898" s="1">
        <v>2</v>
      </c>
      <c r="AG1898" s="7">
        <f>IF(Q1898&gt;0,RANK(Q1898,(N1898:P1898,Q1898:AE1898)),0)</f>
        <v>5</v>
      </c>
      <c r="AH1898" s="7">
        <f>IF(R1898&gt;0,RANK(R1898,(N1898:P1898,Q1898:AE1898)),0)</f>
        <v>4</v>
      </c>
      <c r="AI1898" s="7">
        <f>IF(T1898&gt;0,RANK(T1898,(N1898:P1898,Q1898:AE1898)),0)</f>
        <v>6</v>
      </c>
      <c r="AJ1898" s="7">
        <f>IF(S1898&gt;0,RANK(S1898,(N1898:P1898,Q1898:AE1898)),0)</f>
        <v>6</v>
      </c>
      <c r="AK1898" s="2">
        <f t="shared" si="802"/>
        <v>3.3694696747729271E-3</v>
      </c>
      <c r="AL1898" s="2">
        <f t="shared" si="803"/>
        <v>7.7644301201289191E-3</v>
      </c>
      <c r="AM1898" s="2">
        <f t="shared" si="804"/>
        <v>2.9299736302373279E-4</v>
      </c>
      <c r="AN1898" s="2">
        <f t="shared" si="805"/>
        <v>2.9299736302373279E-4</v>
      </c>
      <c r="AP1898" t="s">
        <v>2950</v>
      </c>
      <c r="AQ1898" t="s">
        <v>2946</v>
      </c>
      <c r="AR1898">
        <v>2</v>
      </c>
      <c r="AT1898" s="93" t="s">
        <v>816</v>
      </c>
      <c r="AU1898" s="92" t="s">
        <v>659</v>
      </c>
      <c r="AV1898" s="83" t="str">
        <f t="shared" si="806"/>
        <v>35053</v>
      </c>
      <c r="AX1898" s="7" t="s">
        <v>3753</v>
      </c>
    </row>
    <row r="1899" spans="1:50" hidden="1" outlineLevel="1">
      <c r="A1899" t="s">
        <v>2951</v>
      </c>
      <c r="B1899" t="s">
        <v>2946</v>
      </c>
      <c r="C1899" s="1">
        <f t="shared" si="795"/>
        <v>10895</v>
      </c>
      <c r="D1899" s="7">
        <f>RANK(N1899,(N1899:P1899,Q1899:AE1899))</f>
        <v>1</v>
      </c>
      <c r="E1899" s="7">
        <f>RANK(O1899,(N1899:P1899,Q1899:AE1899))</f>
        <v>2</v>
      </c>
      <c r="F1899" s="7">
        <f>IF(P1899&gt;0,RANK(P1899,(N1899:P1899,Q1899:AE1899)),0)</f>
        <v>3</v>
      </c>
      <c r="G1899" s="1">
        <f t="shared" si="796"/>
        <v>4295</v>
      </c>
      <c r="H1899" s="2">
        <f t="shared" si="797"/>
        <v>0.39421753097751261</v>
      </c>
      <c r="I1899" s="2"/>
      <c r="J1899" s="2">
        <f t="shared" si="798"/>
        <v>0.64607618173474068</v>
      </c>
      <c r="K1899" s="2">
        <f t="shared" si="799"/>
        <v>0.25185865075722808</v>
      </c>
      <c r="L1899" s="2">
        <f t="shared" si="800"/>
        <v>9.7659476824231303E-2</v>
      </c>
      <c r="M1899" s="2">
        <f t="shared" si="801"/>
        <v>4.4056906837999371E-3</v>
      </c>
      <c r="N1899" s="1">
        <v>7039</v>
      </c>
      <c r="O1899" s="1">
        <v>2744</v>
      </c>
      <c r="P1899" s="1">
        <v>1064</v>
      </c>
      <c r="Q1899" s="1">
        <v>12</v>
      </c>
      <c r="R1899" s="1">
        <v>29</v>
      </c>
      <c r="S1899" s="1">
        <v>3</v>
      </c>
      <c r="T1899" s="1">
        <v>4</v>
      </c>
      <c r="AG1899" s="7">
        <f>IF(Q1899&gt;0,RANK(Q1899,(N1899:P1899,Q1899:AE1899)),0)</f>
        <v>5</v>
      </c>
      <c r="AH1899" s="7">
        <f>IF(R1899&gt;0,RANK(R1899,(N1899:P1899,Q1899:AE1899)),0)</f>
        <v>4</v>
      </c>
      <c r="AI1899" s="7">
        <f>IF(T1899&gt;0,RANK(T1899,(N1899:P1899,Q1899:AE1899)),0)</f>
        <v>6</v>
      </c>
      <c r="AJ1899" s="7">
        <f>IF(S1899&gt;0,RANK(S1899,(N1899:P1899,Q1899:AE1899)),0)</f>
        <v>7</v>
      </c>
      <c r="AK1899" s="2">
        <f t="shared" si="802"/>
        <v>1.1014226709499771E-3</v>
      </c>
      <c r="AL1899" s="2">
        <f t="shared" si="803"/>
        <v>2.6617714547957777E-3</v>
      </c>
      <c r="AM1899" s="2">
        <f t="shared" si="804"/>
        <v>3.67140890316659E-4</v>
      </c>
      <c r="AN1899" s="2">
        <f t="shared" si="805"/>
        <v>2.7535566773749428E-4</v>
      </c>
      <c r="AP1899" t="s">
        <v>2951</v>
      </c>
      <c r="AQ1899" t="s">
        <v>2946</v>
      </c>
      <c r="AR1899">
        <v>3</v>
      </c>
      <c r="AT1899" s="93" t="s">
        <v>816</v>
      </c>
      <c r="AU1899" s="92" t="s">
        <v>660</v>
      </c>
      <c r="AV1899" s="83" t="str">
        <f t="shared" si="806"/>
        <v>35055</v>
      </c>
      <c r="AX1899" s="7" t="s">
        <v>3753</v>
      </c>
    </row>
    <row r="1900" spans="1:50" hidden="1" outlineLevel="1">
      <c r="A1900" t="s">
        <v>1511</v>
      </c>
      <c r="B1900" t="s">
        <v>2946</v>
      </c>
      <c r="C1900" s="1">
        <f t="shared" si="795"/>
        <v>4960</v>
      </c>
      <c r="D1900" s="7">
        <f>RANK(N1900,(N1900:P1900,Q1900:AE1900))</f>
        <v>2</v>
      </c>
      <c r="E1900" s="7">
        <f>RANK(O1900,(N1900:P1900,Q1900:AE1900))</f>
        <v>1</v>
      </c>
      <c r="F1900" s="7">
        <f>IF(P1900&gt;0,RANK(P1900,(N1900:P1900,Q1900:AE1900)),0)</f>
        <v>3</v>
      </c>
      <c r="G1900" s="1">
        <f t="shared" si="796"/>
        <v>1023</v>
      </c>
      <c r="H1900" s="2">
        <f t="shared" si="797"/>
        <v>0.20624999999999999</v>
      </c>
      <c r="I1900" s="2"/>
      <c r="J1900" s="2">
        <f t="shared" si="798"/>
        <v>0.37661290322580643</v>
      </c>
      <c r="K1900" s="2">
        <f t="shared" si="799"/>
        <v>0.58286290322580647</v>
      </c>
      <c r="L1900" s="2">
        <f t="shared" si="800"/>
        <v>3.2862903225806449E-2</v>
      </c>
      <c r="M1900" s="2">
        <f t="shared" si="801"/>
        <v>7.6612903225806508E-3</v>
      </c>
      <c r="N1900" s="1">
        <v>1868</v>
      </c>
      <c r="O1900" s="1">
        <v>2891</v>
      </c>
      <c r="P1900" s="1">
        <v>163</v>
      </c>
      <c r="Q1900" s="1">
        <v>20</v>
      </c>
      <c r="R1900" s="1">
        <v>8</v>
      </c>
      <c r="S1900" s="1">
        <v>8</v>
      </c>
      <c r="T1900" s="1">
        <v>2</v>
      </c>
      <c r="AG1900" s="7">
        <f>IF(Q1900&gt;0,RANK(Q1900,(N1900:P1900,Q1900:AE1900)),0)</f>
        <v>4</v>
      </c>
      <c r="AH1900" s="7">
        <f>IF(R1900&gt;0,RANK(R1900,(N1900:P1900,Q1900:AE1900)),0)</f>
        <v>5</v>
      </c>
      <c r="AI1900" s="7">
        <f>IF(T1900&gt;0,RANK(T1900,(N1900:P1900,Q1900:AE1900)),0)</f>
        <v>7</v>
      </c>
      <c r="AJ1900" s="7">
        <f>IF(S1900&gt;0,RANK(S1900,(N1900:P1900,Q1900:AE1900)),0)</f>
        <v>5</v>
      </c>
      <c r="AK1900" s="2">
        <f t="shared" si="802"/>
        <v>4.0322580645161289E-3</v>
      </c>
      <c r="AL1900" s="2">
        <f t="shared" si="803"/>
        <v>1.6129032258064516E-3</v>
      </c>
      <c r="AM1900" s="2">
        <f t="shared" si="804"/>
        <v>4.032258064516129E-4</v>
      </c>
      <c r="AN1900" s="2">
        <f t="shared" si="805"/>
        <v>1.6129032258064516E-3</v>
      </c>
      <c r="AP1900" t="s">
        <v>1511</v>
      </c>
      <c r="AQ1900" t="s">
        <v>2946</v>
      </c>
      <c r="AR1900">
        <v>1</v>
      </c>
      <c r="AT1900" s="93" t="s">
        <v>816</v>
      </c>
      <c r="AU1900" s="92" t="s">
        <v>199</v>
      </c>
      <c r="AV1900" s="83" t="str">
        <f t="shared" si="806"/>
        <v>35057</v>
      </c>
      <c r="AX1900" s="7" t="s">
        <v>3753</v>
      </c>
    </row>
    <row r="1901" spans="1:50" hidden="1" outlineLevel="1">
      <c r="A1901" t="s">
        <v>518</v>
      </c>
      <c r="B1901" t="s">
        <v>2946</v>
      </c>
      <c r="C1901" s="1">
        <f t="shared" si="795"/>
        <v>1755</v>
      </c>
      <c r="D1901" s="7">
        <f>RANK(N1901,(N1901:P1901,Q1901:AE1901))</f>
        <v>2</v>
      </c>
      <c r="E1901" s="7">
        <f>RANK(O1901,(N1901:P1901,Q1901:AE1901))</f>
        <v>1</v>
      </c>
      <c r="F1901" s="7">
        <f>IF(P1901&gt;0,RANK(P1901,(N1901:P1901,Q1901:AE1901)),0)</f>
        <v>3</v>
      </c>
      <c r="G1901" s="1">
        <f t="shared" si="796"/>
        <v>817</v>
      </c>
      <c r="H1901" s="2">
        <f t="shared" si="797"/>
        <v>0.46552706552706552</v>
      </c>
      <c r="I1901" s="2"/>
      <c r="J1901" s="2">
        <f t="shared" si="798"/>
        <v>0.25754985754985754</v>
      </c>
      <c r="K1901" s="2">
        <f t="shared" si="799"/>
        <v>0.72307692307692306</v>
      </c>
      <c r="L1901" s="2">
        <f t="shared" si="800"/>
        <v>1.0826210826210826E-2</v>
      </c>
      <c r="M1901" s="2">
        <f t="shared" si="801"/>
        <v>8.5470085470085149E-3</v>
      </c>
      <c r="N1901" s="1">
        <v>452</v>
      </c>
      <c r="O1901" s="1">
        <v>1269</v>
      </c>
      <c r="P1901" s="1">
        <v>19</v>
      </c>
      <c r="Q1901" s="1">
        <v>7</v>
      </c>
      <c r="R1901" s="1">
        <v>4</v>
      </c>
      <c r="S1901" s="1">
        <v>3</v>
      </c>
      <c r="T1901" s="1">
        <v>1</v>
      </c>
      <c r="AG1901" s="7">
        <f>IF(Q1901&gt;0,RANK(Q1901,(N1901:P1901,Q1901:AE1901)),0)</f>
        <v>4</v>
      </c>
      <c r="AH1901" s="7">
        <f>IF(R1901&gt;0,RANK(R1901,(N1901:P1901,Q1901:AE1901)),0)</f>
        <v>5</v>
      </c>
      <c r="AI1901" s="7">
        <f>IF(T1901&gt;0,RANK(T1901,(N1901:P1901,Q1901:AE1901)),0)</f>
        <v>7</v>
      </c>
      <c r="AJ1901" s="7">
        <f>IF(S1901&gt;0,RANK(S1901,(N1901:P1901,Q1901:AE1901)),0)</f>
        <v>6</v>
      </c>
      <c r="AK1901" s="2">
        <f t="shared" si="802"/>
        <v>3.9886039886039889E-3</v>
      </c>
      <c r="AL1901" s="2">
        <f t="shared" si="803"/>
        <v>2.2792022792022791E-3</v>
      </c>
      <c r="AM1901" s="2">
        <f t="shared" si="804"/>
        <v>5.6980056980056976E-4</v>
      </c>
      <c r="AN1901" s="2">
        <f t="shared" si="805"/>
        <v>1.7094017094017094E-3</v>
      </c>
      <c r="AP1901" t="s">
        <v>518</v>
      </c>
      <c r="AQ1901" t="s">
        <v>2946</v>
      </c>
      <c r="AR1901">
        <v>3</v>
      </c>
      <c r="AT1901" s="93" t="s">
        <v>816</v>
      </c>
      <c r="AU1901" s="92" t="s">
        <v>200</v>
      </c>
      <c r="AV1901" s="83" t="str">
        <f t="shared" si="806"/>
        <v>35059</v>
      </c>
      <c r="AX1901" s="7" t="s">
        <v>3753</v>
      </c>
    </row>
    <row r="1902" spans="1:50" hidden="1" outlineLevel="1">
      <c r="A1902" t="s">
        <v>1512</v>
      </c>
      <c r="B1902" t="s">
        <v>2946</v>
      </c>
      <c r="C1902" s="1">
        <f t="shared" si="795"/>
        <v>21377</v>
      </c>
      <c r="D1902" s="7">
        <f>RANK(N1902,(N1902:P1902,Q1902:AE1902))</f>
        <v>2</v>
      </c>
      <c r="E1902" s="7">
        <f>RANK(O1902,(N1902:P1902,Q1902:AE1902))</f>
        <v>1</v>
      </c>
      <c r="F1902" s="7">
        <f>IF(P1902&gt;0,RANK(P1902,(N1902:P1902,Q1902:AE1902)),0)</f>
        <v>3</v>
      </c>
      <c r="G1902" s="1">
        <f t="shared" si="796"/>
        <v>984</v>
      </c>
      <c r="H1902" s="2">
        <f t="shared" si="797"/>
        <v>4.6030780745661228E-2</v>
      </c>
      <c r="I1902" s="2"/>
      <c r="J1902" s="2">
        <f t="shared" si="798"/>
        <v>0.45932544323338165</v>
      </c>
      <c r="K1902" s="2">
        <f t="shared" si="799"/>
        <v>0.5053562239790429</v>
      </c>
      <c r="L1902" s="2">
        <f t="shared" si="800"/>
        <v>2.8769237966038266E-2</v>
      </c>
      <c r="M1902" s="2">
        <f t="shared" si="801"/>
        <v>6.5490948215371908E-3</v>
      </c>
      <c r="N1902" s="1">
        <v>9819</v>
      </c>
      <c r="O1902" s="1">
        <v>10803</v>
      </c>
      <c r="P1902" s="1">
        <v>615</v>
      </c>
      <c r="Q1902" s="1">
        <v>55</v>
      </c>
      <c r="R1902" s="1">
        <v>58</v>
      </c>
      <c r="S1902" s="1">
        <v>15</v>
      </c>
      <c r="T1902" s="1">
        <v>12</v>
      </c>
      <c r="AG1902" s="7">
        <f>IF(Q1902&gt;0,RANK(Q1902,(N1902:P1902,Q1902:AE1902)),0)</f>
        <v>5</v>
      </c>
      <c r="AH1902" s="7">
        <f>IF(R1902&gt;0,RANK(R1902,(N1902:P1902,Q1902:AE1902)),0)</f>
        <v>4</v>
      </c>
      <c r="AI1902" s="7">
        <f>IF(T1902&gt;0,RANK(T1902,(N1902:P1902,Q1902:AE1902)),0)</f>
        <v>7</v>
      </c>
      <c r="AJ1902" s="7">
        <f>IF(S1902&gt;0,RANK(S1902,(N1902:P1902,Q1902:AE1902)),0)</f>
        <v>6</v>
      </c>
      <c r="AK1902" s="2">
        <f t="shared" si="802"/>
        <v>2.5728586798896011E-3</v>
      </c>
      <c r="AL1902" s="2">
        <f t="shared" si="803"/>
        <v>2.7131964260653976E-3</v>
      </c>
      <c r="AM1902" s="2">
        <f t="shared" si="804"/>
        <v>5.613509847031857E-4</v>
      </c>
      <c r="AN1902" s="2">
        <f t="shared" si="805"/>
        <v>7.0168873087898213E-4</v>
      </c>
      <c r="AP1902" t="s">
        <v>1512</v>
      </c>
      <c r="AQ1902" t="s">
        <v>2946</v>
      </c>
      <c r="AT1902" s="93" t="s">
        <v>816</v>
      </c>
      <c r="AU1902" s="92" t="s">
        <v>201</v>
      </c>
      <c r="AV1902" s="83" t="str">
        <f t="shared" si="806"/>
        <v>35061</v>
      </c>
      <c r="AX1902" s="7" t="s">
        <v>3753</v>
      </c>
    </row>
    <row r="1903" spans="1:50" collapsed="1">
      <c r="A1903" t="s">
        <v>2945</v>
      </c>
      <c r="B1903" t="s">
        <v>1985</v>
      </c>
      <c r="C1903" s="1">
        <f t="shared" si="795"/>
        <v>598605</v>
      </c>
      <c r="D1903" s="7">
        <f>RANK(N1903,(N1903:P1903,Q1903:AE1903))</f>
        <v>1</v>
      </c>
      <c r="E1903" s="7">
        <f>RANK(O1903,(N1903:P1903,Q1903:AE1903))</f>
        <v>2</v>
      </c>
      <c r="F1903" s="7">
        <f>IF(P1903&gt;0,RANK(P1903,(N1903:P1903,Q1903:AE1903)),0)</f>
        <v>3</v>
      </c>
      <c r="G1903" s="1">
        <f t="shared" si="796"/>
        <v>366</v>
      </c>
      <c r="H1903" s="2">
        <f t="shared" si="797"/>
        <v>6.1142155511564389E-4</v>
      </c>
      <c r="I1903" s="2"/>
      <c r="J1903" s="2">
        <f t="shared" si="798"/>
        <v>0.47908554054844177</v>
      </c>
      <c r="K1903" s="2">
        <f t="shared" si="799"/>
        <v>0.47847411899332615</v>
      </c>
      <c r="L1903" s="2">
        <f t="shared" si="800"/>
        <v>3.5500872862739202E-2</v>
      </c>
      <c r="M1903" s="2">
        <f t="shared" si="801"/>
        <v>6.9394675954928819E-3</v>
      </c>
      <c r="N1903" s="1">
        <f t="shared" ref="N1903:T1903" si="807">SUM(N1870:N1902)</f>
        <v>286783</v>
      </c>
      <c r="O1903" s="1">
        <f t="shared" si="807"/>
        <v>286417</v>
      </c>
      <c r="P1903" s="1">
        <f t="shared" si="807"/>
        <v>21251</v>
      </c>
      <c r="Q1903" s="1">
        <f t="shared" si="807"/>
        <v>1392</v>
      </c>
      <c r="R1903" s="1">
        <f t="shared" si="807"/>
        <v>2058</v>
      </c>
      <c r="S1903" s="1">
        <f>SUM(S1870:S1902)</f>
        <v>343</v>
      </c>
      <c r="T1903" s="1">
        <f t="shared" si="807"/>
        <v>361</v>
      </c>
      <c r="AG1903" s="7">
        <f>IF(Q1903&gt;0,RANK(Q1903,(N1903:P1903,Q1903:AE1903)),0)</f>
        <v>5</v>
      </c>
      <c r="AH1903" s="7">
        <f>IF(R1903&gt;0,RANK(R1903,(N1903:P1903,Q1903:AE1903)),0)</f>
        <v>4</v>
      </c>
      <c r="AI1903" s="7">
        <f>IF(T1903&gt;0,RANK(T1903,(N1903:P1903,Q1903:AE1903)),0)</f>
        <v>6</v>
      </c>
      <c r="AJ1903" s="7">
        <f>IF(S1903&gt;0,RANK(S1903,(N1903:P1903,Q1903:AE1903)),0)</f>
        <v>7</v>
      </c>
      <c r="AK1903" s="2">
        <f t="shared" si="802"/>
        <v>2.3254065702758915E-3</v>
      </c>
      <c r="AL1903" s="2">
        <f t="shared" si="803"/>
        <v>3.4379933345027188E-3</v>
      </c>
      <c r="AM1903" s="2">
        <f t="shared" si="804"/>
        <v>6.0306880163045744E-4</v>
      </c>
      <c r="AN1903" s="2">
        <f t="shared" si="805"/>
        <v>5.7299888908378643E-4</v>
      </c>
      <c r="AP1903" t="s">
        <v>2945</v>
      </c>
      <c r="AQ1903" t="s">
        <v>1985</v>
      </c>
      <c r="AV1903" s="83" t="str">
        <f t="shared" si="806"/>
        <v/>
      </c>
      <c r="AX1903" s="7" t="s">
        <v>3288</v>
      </c>
    </row>
    <row r="1904" spans="1:50">
      <c r="C1904" s="1"/>
      <c r="E1904" s="7"/>
      <c r="F1904" s="7"/>
      <c r="I1904" s="2"/>
      <c r="AG1904" s="7"/>
      <c r="AH1904" s="7"/>
      <c r="AI1904" s="7"/>
      <c r="AJ1904" s="7"/>
    </row>
    <row r="1905" spans="1:50" hidden="1" outlineLevel="1">
      <c r="A1905" t="s">
        <v>339</v>
      </c>
      <c r="B1905" t="s">
        <v>398</v>
      </c>
      <c r="C1905" s="1">
        <f t="shared" ref="C1905:C1936" si="808">SUM(N1905:AE1905)</f>
        <v>142033</v>
      </c>
      <c r="D1905" s="7">
        <f>RANK(N1905,(N1905:P1905,Q1905:AE1905))</f>
        <v>1</v>
      </c>
      <c r="E1905" s="7">
        <f>RANK(O1905,(N1905:P1905,Q1905:AE1905))</f>
        <v>2</v>
      </c>
      <c r="F1905" s="7">
        <f>IF(P1905&gt;0,RANK(P1905,(N1905:P1905,Q1905:AE1905)),0)</f>
        <v>3</v>
      </c>
      <c r="G1905" s="1">
        <f t="shared" ref="G1905:G1936" si="809">IF(D1905=1,N1905,IF(E1905=1,O1905,P1905))-IF(D1905=2,N1905,IF(E1905=2,O1905,P1905))</f>
        <v>38020</v>
      </c>
      <c r="H1905" s="2">
        <f t="shared" ref="H1905:H1936" si="810">G1905/C1905</f>
        <v>0.26768427055684241</v>
      </c>
      <c r="I1905" s="2"/>
      <c r="J1905" s="2">
        <f t="shared" ref="J1905:J1936" si="811">IF($C1905=0,"-",N1905/$C1905)</f>
        <v>0.60298662986770679</v>
      </c>
      <c r="K1905" s="2">
        <f t="shared" ref="K1905:K1936" si="812">IF($C1905=0,"-",O1905/$C1905)</f>
        <v>0.33530235931086438</v>
      </c>
      <c r="L1905" s="2">
        <f t="shared" ref="L1905:L1936" si="813">IF($C1905=0,"-",P1905/$C1905)</f>
        <v>5.0776932121408408E-2</v>
      </c>
      <c r="M1905" s="2">
        <f t="shared" ref="M1905:M1936" si="814">IF(C1905=0,"-",(1-J1905-K1905-L1905))</f>
        <v>1.0934078700020416E-2</v>
      </c>
      <c r="N1905" s="117">
        <v>85644</v>
      </c>
      <c r="O1905" s="1">
        <v>47624</v>
      </c>
      <c r="P1905" s="117">
        <v>7212</v>
      </c>
      <c r="Q1905" s="1">
        <v>559</v>
      </c>
      <c r="R1905" s="1">
        <v>221</v>
      </c>
      <c r="S1905" s="1">
        <v>36</v>
      </c>
      <c r="T1905" s="1">
        <v>695</v>
      </c>
      <c r="U1905" s="1">
        <v>7</v>
      </c>
      <c r="V1905" s="1">
        <v>35</v>
      </c>
      <c r="X1905" s="1">
        <v>0</v>
      </c>
      <c r="AG1905" s="7">
        <f>IF(Q1905&gt;0,RANK(Q1905,(N1905:P1905,Q1905:AE1905)),0)</f>
        <v>5</v>
      </c>
      <c r="AH1905" s="7">
        <f>IF(R1905&gt;0,RANK(R1905,(N1905:P1905,Q1905:AE1905)),0)</f>
        <v>6</v>
      </c>
      <c r="AI1905" s="7">
        <f>IF(T1905&gt;0,RANK(T1905,(N1905:P1905,Q1905:AE1905)),0)</f>
        <v>4</v>
      </c>
      <c r="AJ1905" s="7">
        <f>IF(S1905&gt;0,RANK(S1905,(N1905:P1905,Q1905:AE1905)),0)</f>
        <v>7</v>
      </c>
      <c r="AK1905" s="2">
        <f t="shared" ref="AK1905:AK1936" si="815">IF($C1905=0,"-",Q1905/$C1905)</f>
        <v>3.9357050826216442E-3</v>
      </c>
      <c r="AL1905" s="2">
        <f t="shared" ref="AL1905:AL1936" si="816">IF($C1905=0,"-",R1905/$C1905)</f>
        <v>1.5559764280132081E-3</v>
      </c>
      <c r="AM1905" s="2">
        <f t="shared" ref="AM1905:AM1936" si="817">IF($C1905=0,"-",T1905/$C1905)</f>
        <v>4.8932290383220797E-3</v>
      </c>
      <c r="AN1905" s="2">
        <f t="shared" ref="AN1905:AN1936" si="818">IF($C1905=0,"-",S1905/$C1905)</f>
        <v>2.5346222356776243E-4</v>
      </c>
      <c r="AP1905" t="s">
        <v>339</v>
      </c>
      <c r="AQ1905" t="s">
        <v>398</v>
      </c>
      <c r="AT1905" s="93" t="s">
        <v>817</v>
      </c>
      <c r="AU1905" s="92" t="s">
        <v>1801</v>
      </c>
      <c r="AV1905" s="83" t="str">
        <f t="shared" ref="AV1905:AV1936" si="819">AT1905&amp;AU1905</f>
        <v>36001</v>
      </c>
      <c r="AX1905" s="7" t="s">
        <v>3753</v>
      </c>
    </row>
    <row r="1906" spans="1:50" hidden="1" outlineLevel="1">
      <c r="A1906" t="s">
        <v>3102</v>
      </c>
      <c r="B1906" t="s">
        <v>398</v>
      </c>
      <c r="C1906" s="1">
        <f t="shared" si="808"/>
        <v>18690</v>
      </c>
      <c r="D1906" s="7">
        <f>RANK(N1906,(N1906:P1906,Q1906:AE1906))</f>
        <v>2</v>
      </c>
      <c r="E1906" s="7">
        <f>RANK(O1906,(N1906:P1906,Q1906:AE1906))</f>
        <v>1</v>
      </c>
      <c r="F1906" s="7">
        <f>IF(P1906&gt;0,RANK(P1906,(N1906:P1906,Q1906:AE1906)),0)</f>
        <v>3</v>
      </c>
      <c r="G1906" s="1">
        <f t="shared" si="809"/>
        <v>5100</v>
      </c>
      <c r="H1906" s="2">
        <f t="shared" si="810"/>
        <v>0.27287319422150885</v>
      </c>
      <c r="I1906" s="2"/>
      <c r="J1906" s="2">
        <f t="shared" si="811"/>
        <v>0.33900481540930977</v>
      </c>
      <c r="K1906" s="2">
        <f t="shared" si="812"/>
        <v>0.61187800963081862</v>
      </c>
      <c r="L1906" s="2">
        <f t="shared" si="813"/>
        <v>3.5152487961476728E-2</v>
      </c>
      <c r="M1906" s="2">
        <f t="shared" si="814"/>
        <v>1.396468699839494E-2</v>
      </c>
      <c r="N1906" s="1">
        <v>6336</v>
      </c>
      <c r="O1906" s="1">
        <v>11436</v>
      </c>
      <c r="P1906" s="1">
        <v>657</v>
      </c>
      <c r="Q1906" s="1">
        <v>147</v>
      </c>
      <c r="R1906" s="1">
        <v>20</v>
      </c>
      <c r="S1906" s="1">
        <v>9</v>
      </c>
      <c r="T1906" s="1">
        <v>76</v>
      </c>
      <c r="U1906" s="1">
        <v>1</v>
      </c>
      <c r="V1906" s="1">
        <v>8</v>
      </c>
      <c r="X1906" s="1">
        <v>0</v>
      </c>
      <c r="AG1906" s="7">
        <f>IF(Q1906&gt;0,RANK(Q1906,(N1906:P1906,Q1906:AE1906)),0)</f>
        <v>4</v>
      </c>
      <c r="AH1906" s="7">
        <f>IF(R1906&gt;0,RANK(R1906,(N1906:P1906,Q1906:AE1906)),0)</f>
        <v>6</v>
      </c>
      <c r="AI1906" s="7">
        <f>IF(T1906&gt;0,RANK(T1906,(N1906:P1906,Q1906:AE1906)),0)</f>
        <v>5</v>
      </c>
      <c r="AJ1906" s="7">
        <f>IF(S1906&gt;0,RANK(S1906,(N1906:P1906,Q1906:AE1906)),0)</f>
        <v>7</v>
      </c>
      <c r="AK1906" s="2">
        <f t="shared" si="815"/>
        <v>7.8651685393258432E-3</v>
      </c>
      <c r="AL1906" s="2">
        <f t="shared" si="816"/>
        <v>1.0700909577314071E-3</v>
      </c>
      <c r="AM1906" s="2">
        <f t="shared" si="817"/>
        <v>4.0663456393793471E-3</v>
      </c>
      <c r="AN1906" s="2">
        <f t="shared" si="818"/>
        <v>4.8154093097913322E-4</v>
      </c>
      <c r="AP1906" t="s">
        <v>3102</v>
      </c>
      <c r="AQ1906" t="s">
        <v>398</v>
      </c>
      <c r="AT1906" s="93" t="s">
        <v>817</v>
      </c>
      <c r="AU1906" s="92" t="s">
        <v>1802</v>
      </c>
      <c r="AV1906" s="83" t="str">
        <f t="shared" si="819"/>
        <v>36003</v>
      </c>
      <c r="AX1906" s="7" t="s">
        <v>3753</v>
      </c>
    </row>
    <row r="1907" spans="1:50" hidden="1" outlineLevel="1">
      <c r="A1907" t="s">
        <v>3060</v>
      </c>
      <c r="B1907" t="s">
        <v>398</v>
      </c>
      <c r="C1907" s="1">
        <f t="shared" si="808"/>
        <v>87084</v>
      </c>
      <c r="D1907" s="7">
        <f>RANK(N1907,(N1907:P1907,Q1907:AE1907))</f>
        <v>1</v>
      </c>
      <c r="E1907" s="7">
        <f>RANK(O1907,(N1907:P1907,Q1907:AE1907))</f>
        <v>2</v>
      </c>
      <c r="F1907" s="7">
        <f>IF(P1907&gt;0,RANK(P1907,(N1907:P1907,Q1907:AE1907)),0)</f>
        <v>3</v>
      </c>
      <c r="G1907" s="1">
        <f t="shared" si="809"/>
        <v>8435</v>
      </c>
      <c r="H1907" s="2">
        <f t="shared" si="810"/>
        <v>9.6860502503330115E-2</v>
      </c>
      <c r="I1907" s="2"/>
      <c r="J1907" s="2">
        <f t="shared" si="811"/>
        <v>0.52111754168389146</v>
      </c>
      <c r="K1907" s="2">
        <f t="shared" si="812"/>
        <v>0.42425703918056129</v>
      </c>
      <c r="L1907" s="2">
        <f t="shared" si="813"/>
        <v>4.3934591888291762E-2</v>
      </c>
      <c r="M1907" s="2">
        <f t="shared" si="814"/>
        <v>1.0690827247255487E-2</v>
      </c>
      <c r="N1907" s="1">
        <v>45381</v>
      </c>
      <c r="O1907" s="1">
        <v>36946</v>
      </c>
      <c r="P1907" s="1">
        <v>3826</v>
      </c>
      <c r="Q1907" s="1">
        <v>388</v>
      </c>
      <c r="R1907" s="1">
        <v>129</v>
      </c>
      <c r="S1907" s="1">
        <v>30</v>
      </c>
      <c r="T1907" s="1">
        <v>351</v>
      </c>
      <c r="U1907" s="1">
        <v>21</v>
      </c>
      <c r="V1907" s="1">
        <v>12</v>
      </c>
      <c r="X1907" s="1">
        <v>0</v>
      </c>
      <c r="AG1907" s="7">
        <f>IF(Q1907&gt;0,RANK(Q1907,(N1907:P1907,Q1907:AE1907)),0)</f>
        <v>4</v>
      </c>
      <c r="AH1907" s="7">
        <f>IF(R1907&gt;0,RANK(R1907,(N1907:P1907,Q1907:AE1907)),0)</f>
        <v>6</v>
      </c>
      <c r="AI1907" s="7">
        <f>IF(T1907&gt;0,RANK(T1907,(N1907:P1907,Q1907:AE1907)),0)</f>
        <v>5</v>
      </c>
      <c r="AJ1907" s="7">
        <f>IF(S1907&gt;0,RANK(S1907,(N1907:P1907,Q1907:AE1907)),0)</f>
        <v>7</v>
      </c>
      <c r="AK1907" s="2">
        <f t="shared" si="815"/>
        <v>4.4554682834963945E-3</v>
      </c>
      <c r="AL1907" s="2">
        <f t="shared" si="816"/>
        <v>1.4813283726057599E-3</v>
      </c>
      <c r="AM1907" s="2">
        <f t="shared" si="817"/>
        <v>4.0305911533691612E-3</v>
      </c>
      <c r="AN1907" s="2">
        <f t="shared" si="818"/>
        <v>3.4449497037343253E-4</v>
      </c>
      <c r="AP1907" t="s">
        <v>3060</v>
      </c>
      <c r="AQ1907" t="s">
        <v>398</v>
      </c>
      <c r="AT1907" s="93" t="s">
        <v>817</v>
      </c>
      <c r="AU1907" s="92" t="s">
        <v>2150</v>
      </c>
      <c r="AV1907" s="83" t="str">
        <f t="shared" si="819"/>
        <v>36007</v>
      </c>
      <c r="AX1907" s="7" t="s">
        <v>3753</v>
      </c>
    </row>
    <row r="1908" spans="1:50" hidden="1" outlineLevel="1">
      <c r="A1908" t="s">
        <v>2539</v>
      </c>
      <c r="B1908" t="s">
        <v>398</v>
      </c>
      <c r="C1908" s="1">
        <f t="shared" si="808"/>
        <v>33733</v>
      </c>
      <c r="D1908" s="7">
        <f>RANK(N1908,(N1908:P1908,Q1908:AE1908))</f>
        <v>2</v>
      </c>
      <c r="E1908" s="7">
        <f>RANK(O1908,(N1908:P1908,Q1908:AE1908))</f>
        <v>1</v>
      </c>
      <c r="F1908" s="7">
        <f>IF(P1908&gt;0,RANK(P1908,(N1908:P1908,Q1908:AE1908)),0)</f>
        <v>3</v>
      </c>
      <c r="G1908" s="1">
        <f t="shared" si="809"/>
        <v>4566</v>
      </c>
      <c r="H1908" s="2">
        <f t="shared" si="810"/>
        <v>0.13535706874573861</v>
      </c>
      <c r="I1908" s="2"/>
      <c r="J1908" s="2">
        <f t="shared" si="811"/>
        <v>0.40956926451842407</v>
      </c>
      <c r="K1908" s="2">
        <f t="shared" si="812"/>
        <v>0.54492633326416273</v>
      </c>
      <c r="L1908" s="2">
        <f t="shared" si="813"/>
        <v>3.2431150505439779E-2</v>
      </c>
      <c r="M1908" s="2">
        <f t="shared" si="814"/>
        <v>1.3073251711973363E-2</v>
      </c>
      <c r="N1908" s="117">
        <v>13816</v>
      </c>
      <c r="O1908" s="1">
        <v>18382</v>
      </c>
      <c r="P1908" s="1">
        <v>1094</v>
      </c>
      <c r="Q1908" s="117">
        <v>255</v>
      </c>
      <c r="R1908" s="117">
        <v>44</v>
      </c>
      <c r="S1908" s="1">
        <v>10</v>
      </c>
      <c r="T1908" s="1">
        <v>126</v>
      </c>
      <c r="U1908" s="1">
        <v>0</v>
      </c>
      <c r="V1908" s="117">
        <v>6</v>
      </c>
      <c r="X1908" s="1">
        <v>0</v>
      </c>
      <c r="AG1908" s="7">
        <f>IF(Q1908&gt;0,RANK(Q1908,(N1908:P1908,Q1908:AE1908)),0)</f>
        <v>4</v>
      </c>
      <c r="AH1908" s="7">
        <f>IF(R1908&gt;0,RANK(R1908,(N1908:P1908,Q1908:AE1908)),0)</f>
        <v>6</v>
      </c>
      <c r="AI1908" s="7">
        <f>IF(T1908&gt;0,RANK(T1908,(N1908:P1908,Q1908:AE1908)),0)</f>
        <v>5</v>
      </c>
      <c r="AJ1908" s="7">
        <f>IF(S1908&gt;0,RANK(S1908,(N1908:P1908,Q1908:AE1908)),0)</f>
        <v>7</v>
      </c>
      <c r="AK1908" s="2">
        <f t="shared" si="815"/>
        <v>7.5593632348145735E-3</v>
      </c>
      <c r="AL1908" s="2">
        <f t="shared" si="816"/>
        <v>1.3043607150268284E-3</v>
      </c>
      <c r="AM1908" s="2">
        <f t="shared" si="817"/>
        <v>3.735214774849554E-3</v>
      </c>
      <c r="AN1908" s="2">
        <f t="shared" si="818"/>
        <v>2.9644561705155189E-4</v>
      </c>
      <c r="AP1908" t="s">
        <v>2539</v>
      </c>
      <c r="AQ1908" t="s">
        <v>398</v>
      </c>
      <c r="AT1908" s="93" t="s">
        <v>817</v>
      </c>
      <c r="AU1908" s="92" t="s">
        <v>2454</v>
      </c>
      <c r="AV1908" s="83" t="str">
        <f t="shared" si="819"/>
        <v>36009</v>
      </c>
      <c r="AX1908" s="7" t="s">
        <v>3753</v>
      </c>
    </row>
    <row r="1909" spans="1:50" hidden="1" outlineLevel="1">
      <c r="A1909" t="s">
        <v>2326</v>
      </c>
      <c r="B1909" t="s">
        <v>398</v>
      </c>
      <c r="C1909" s="1">
        <f t="shared" si="808"/>
        <v>33978</v>
      </c>
      <c r="D1909" s="7">
        <f>RANK(N1909,(N1909:P1909,Q1909:AE1909))</f>
        <v>1</v>
      </c>
      <c r="E1909" s="7">
        <f>RANK(O1909,(N1909:P1909,Q1909:AE1909))</f>
        <v>2</v>
      </c>
      <c r="F1909" s="7">
        <f>IF(P1909&gt;0,RANK(P1909,(N1909:P1909,Q1909:AE1909)),0)</f>
        <v>3</v>
      </c>
      <c r="G1909" s="1">
        <f t="shared" si="809"/>
        <v>2043</v>
      </c>
      <c r="H1909" s="2">
        <f t="shared" si="810"/>
        <v>6.012714109129437E-2</v>
      </c>
      <c r="I1909" s="2"/>
      <c r="J1909" s="2">
        <f t="shared" si="811"/>
        <v>0.50123609394313973</v>
      </c>
      <c r="K1909" s="2">
        <f t="shared" si="812"/>
        <v>0.44110895285184532</v>
      </c>
      <c r="L1909" s="2">
        <f t="shared" si="813"/>
        <v>4.2615810230148918E-2</v>
      </c>
      <c r="M1909" s="2">
        <f t="shared" si="814"/>
        <v>1.503914297486604E-2</v>
      </c>
      <c r="N1909" s="1">
        <v>17031</v>
      </c>
      <c r="O1909" s="1">
        <v>14988</v>
      </c>
      <c r="P1909" s="1">
        <v>1448</v>
      </c>
      <c r="Q1909" s="1">
        <v>309</v>
      </c>
      <c r="R1909" s="1">
        <v>58</v>
      </c>
      <c r="S1909" s="1">
        <v>19</v>
      </c>
      <c r="T1909" s="1">
        <v>107</v>
      </c>
      <c r="U1909" s="1">
        <v>0</v>
      </c>
      <c r="V1909" s="1">
        <v>18</v>
      </c>
      <c r="X1909" s="1">
        <v>0</v>
      </c>
      <c r="AG1909" s="7">
        <f>IF(Q1909&gt;0,RANK(Q1909,(N1909:P1909,Q1909:AE1909)),0)</f>
        <v>4</v>
      </c>
      <c r="AH1909" s="7">
        <f>IF(R1909&gt;0,RANK(R1909,(N1909:P1909,Q1909:AE1909)),0)</f>
        <v>6</v>
      </c>
      <c r="AI1909" s="7">
        <f>IF(T1909&gt;0,RANK(T1909,(N1909:P1909,Q1909:AE1909)),0)</f>
        <v>5</v>
      </c>
      <c r="AJ1909" s="7">
        <f>IF(S1909&gt;0,RANK(S1909,(N1909:P1909,Q1909:AE1909)),0)</f>
        <v>7</v>
      </c>
      <c r="AK1909" s="2">
        <f t="shared" si="815"/>
        <v>9.0941197245276353E-3</v>
      </c>
      <c r="AL1909" s="2">
        <f t="shared" si="816"/>
        <v>1.7069868738595561E-3</v>
      </c>
      <c r="AM1909" s="2">
        <f t="shared" si="817"/>
        <v>3.1490964741891811E-3</v>
      </c>
      <c r="AN1909" s="2">
        <f t="shared" si="818"/>
        <v>5.5918535522985456E-4</v>
      </c>
      <c r="AP1909" t="s">
        <v>2326</v>
      </c>
      <c r="AQ1909" t="s">
        <v>398</v>
      </c>
      <c r="AT1909" s="93" t="s">
        <v>817</v>
      </c>
      <c r="AU1909" s="92" t="s">
        <v>2455</v>
      </c>
      <c r="AV1909" s="83" t="str">
        <f t="shared" si="819"/>
        <v>36011</v>
      </c>
      <c r="AX1909" s="7" t="s">
        <v>3753</v>
      </c>
    </row>
    <row r="1910" spans="1:50" hidden="1" outlineLevel="1">
      <c r="A1910" t="s">
        <v>2714</v>
      </c>
      <c r="B1910" t="s">
        <v>398</v>
      </c>
      <c r="C1910" s="1">
        <f t="shared" si="808"/>
        <v>58722</v>
      </c>
      <c r="D1910" s="7">
        <f>RANK(N1910,(N1910:P1910,Q1910:AE1910))</f>
        <v>2</v>
      </c>
      <c r="E1910" s="7">
        <f>RANK(O1910,(N1910:P1910,Q1910:AE1910))</f>
        <v>1</v>
      </c>
      <c r="F1910" s="7">
        <f>IF(P1910&gt;0,RANK(P1910,(N1910:P1910,Q1910:AE1910)),0)</f>
        <v>3</v>
      </c>
      <c r="G1910" s="1">
        <f t="shared" si="809"/>
        <v>2048</v>
      </c>
      <c r="H1910" s="2">
        <f t="shared" si="810"/>
        <v>3.487619631483941E-2</v>
      </c>
      <c r="I1910" s="2"/>
      <c r="J1910" s="2">
        <f t="shared" si="811"/>
        <v>0.46006607404379962</v>
      </c>
      <c r="K1910" s="2">
        <f t="shared" si="812"/>
        <v>0.49494227035863902</v>
      </c>
      <c r="L1910" s="2">
        <f t="shared" si="813"/>
        <v>3.2151493477742585E-2</v>
      </c>
      <c r="M1910" s="2">
        <f t="shared" si="814"/>
        <v>1.2840162119818768E-2</v>
      </c>
      <c r="N1910" s="1">
        <v>27016</v>
      </c>
      <c r="O1910" s="1">
        <v>29064</v>
      </c>
      <c r="P1910" s="1">
        <v>1888</v>
      </c>
      <c r="Q1910" s="1">
        <v>344</v>
      </c>
      <c r="R1910" s="1">
        <v>70</v>
      </c>
      <c r="S1910" s="1">
        <v>24</v>
      </c>
      <c r="T1910" s="1">
        <v>299</v>
      </c>
      <c r="U1910" s="1">
        <v>2</v>
      </c>
      <c r="V1910" s="1">
        <v>15</v>
      </c>
      <c r="X1910" s="1">
        <v>0</v>
      </c>
      <c r="AG1910" s="7">
        <f>IF(Q1910&gt;0,RANK(Q1910,(N1910:P1910,Q1910:AE1910)),0)</f>
        <v>4</v>
      </c>
      <c r="AH1910" s="7">
        <f>IF(R1910&gt;0,RANK(R1910,(N1910:P1910,Q1910:AE1910)),0)</f>
        <v>6</v>
      </c>
      <c r="AI1910" s="7">
        <f>IF(T1910&gt;0,RANK(T1910,(N1910:P1910,Q1910:AE1910)),0)</f>
        <v>5</v>
      </c>
      <c r="AJ1910" s="7">
        <f>IF(S1910&gt;0,RANK(S1910,(N1910:P1910,Q1910:AE1910)),0)</f>
        <v>7</v>
      </c>
      <c r="AK1910" s="2">
        <f t="shared" si="815"/>
        <v>5.8581110997581827E-3</v>
      </c>
      <c r="AL1910" s="2">
        <f t="shared" si="816"/>
        <v>1.1920574912298628E-3</v>
      </c>
      <c r="AM1910" s="2">
        <f t="shared" si="817"/>
        <v>5.0917884268246996E-3</v>
      </c>
      <c r="AN1910" s="2">
        <f t="shared" si="818"/>
        <v>4.0870542556452436E-4</v>
      </c>
      <c r="AP1910" t="s">
        <v>2714</v>
      </c>
      <c r="AQ1910" t="s">
        <v>398</v>
      </c>
      <c r="AT1910" s="93" t="s">
        <v>817</v>
      </c>
      <c r="AU1910" s="92" t="s">
        <v>2456</v>
      </c>
      <c r="AV1910" s="83" t="str">
        <f t="shared" si="819"/>
        <v>36013</v>
      </c>
      <c r="AX1910" s="7" t="s">
        <v>3753</v>
      </c>
    </row>
    <row r="1911" spans="1:50" hidden="1" outlineLevel="1">
      <c r="A1911" t="s">
        <v>618</v>
      </c>
      <c r="B1911" t="s">
        <v>398</v>
      </c>
      <c r="C1911" s="1">
        <f t="shared" si="808"/>
        <v>37710</v>
      </c>
      <c r="D1911" s="7">
        <f>RANK(N1911,(N1911:P1911,Q1911:AE1911))</f>
        <v>2</v>
      </c>
      <c r="E1911" s="7">
        <f>RANK(O1911,(N1911:P1911,Q1911:AE1911))</f>
        <v>1</v>
      </c>
      <c r="F1911" s="7">
        <f>IF(P1911&gt;0,RANK(P1911,(N1911:P1911,Q1911:AE1911)),0)</f>
        <v>3</v>
      </c>
      <c r="G1911" s="1">
        <f t="shared" si="809"/>
        <v>1355</v>
      </c>
      <c r="H1911" s="2">
        <f t="shared" si="810"/>
        <v>3.5932113497745957E-2</v>
      </c>
      <c r="I1911" s="2"/>
      <c r="J1911" s="2">
        <f t="shared" si="811"/>
        <v>0.46205250596658709</v>
      </c>
      <c r="K1911" s="2">
        <f t="shared" si="812"/>
        <v>0.49798461946433309</v>
      </c>
      <c r="L1911" s="2">
        <f t="shared" si="813"/>
        <v>3.1689207106868206E-2</v>
      </c>
      <c r="M1911" s="2">
        <f t="shared" si="814"/>
        <v>8.2736674622116146E-3</v>
      </c>
      <c r="N1911" s="1">
        <v>17424</v>
      </c>
      <c r="O1911" s="1">
        <v>18779</v>
      </c>
      <c r="P1911" s="1">
        <v>1195</v>
      </c>
      <c r="Q1911" s="1">
        <v>156</v>
      </c>
      <c r="R1911" s="1">
        <v>31</v>
      </c>
      <c r="S1911" s="1">
        <v>5</v>
      </c>
      <c r="T1911" s="1">
        <v>112</v>
      </c>
      <c r="U1911" s="1">
        <v>0</v>
      </c>
      <c r="V1911" s="1">
        <v>8</v>
      </c>
      <c r="X1911" s="1">
        <v>0</v>
      </c>
      <c r="AG1911" s="7">
        <f>IF(Q1911&gt;0,RANK(Q1911,(N1911:P1911,Q1911:AE1911)),0)</f>
        <v>4</v>
      </c>
      <c r="AH1911" s="7">
        <f>IF(R1911&gt;0,RANK(R1911,(N1911:P1911,Q1911:AE1911)),0)</f>
        <v>6</v>
      </c>
      <c r="AI1911" s="7">
        <f>IF(T1911&gt;0,RANK(T1911,(N1911:P1911,Q1911:AE1911)),0)</f>
        <v>5</v>
      </c>
      <c r="AJ1911" s="7">
        <f>IF(S1911&gt;0,RANK(S1911,(N1911:P1911,Q1911:AE1911)),0)</f>
        <v>8</v>
      </c>
      <c r="AK1911" s="2">
        <f t="shared" si="815"/>
        <v>4.1368337311058073E-3</v>
      </c>
      <c r="AL1911" s="2">
        <f t="shared" si="816"/>
        <v>8.2206311323256432E-4</v>
      </c>
      <c r="AM1911" s="2">
        <f t="shared" si="817"/>
        <v>2.9700344736144258E-3</v>
      </c>
      <c r="AN1911" s="2">
        <f t="shared" si="818"/>
        <v>1.3259082471492973E-4</v>
      </c>
      <c r="AP1911" t="s">
        <v>618</v>
      </c>
      <c r="AQ1911" t="s">
        <v>398</v>
      </c>
      <c r="AT1911" s="93" t="s">
        <v>817</v>
      </c>
      <c r="AU1911" s="92" t="s">
        <v>1466</v>
      </c>
      <c r="AV1911" s="83" t="str">
        <f t="shared" si="819"/>
        <v>36015</v>
      </c>
      <c r="AX1911" s="7" t="s">
        <v>3753</v>
      </c>
    </row>
    <row r="1912" spans="1:50" hidden="1" outlineLevel="1">
      <c r="A1912" t="s">
        <v>2487</v>
      </c>
      <c r="B1912" t="s">
        <v>398</v>
      </c>
      <c r="C1912" s="1">
        <f t="shared" si="808"/>
        <v>20250</v>
      </c>
      <c r="D1912" s="7">
        <f>RANK(N1912,(N1912:P1912,Q1912:AE1912))</f>
        <v>2</v>
      </c>
      <c r="E1912" s="7">
        <f>RANK(O1912,(N1912:P1912,Q1912:AE1912))</f>
        <v>1</v>
      </c>
      <c r="F1912" s="7">
        <f>IF(P1912&gt;0,RANK(P1912,(N1912:P1912,Q1912:AE1912)),0)</f>
        <v>3</v>
      </c>
      <c r="G1912" s="1">
        <f t="shared" si="809"/>
        <v>921</v>
      </c>
      <c r="H1912" s="2">
        <f t="shared" si="810"/>
        <v>4.5481481481481484E-2</v>
      </c>
      <c r="I1912" s="2"/>
      <c r="J1912" s="2">
        <f t="shared" si="811"/>
        <v>0.44997530864197532</v>
      </c>
      <c r="K1912" s="2">
        <f t="shared" si="812"/>
        <v>0.49545679012345678</v>
      </c>
      <c r="L1912" s="2">
        <f t="shared" si="813"/>
        <v>4.291358024691358E-2</v>
      </c>
      <c r="M1912" s="2">
        <f t="shared" si="814"/>
        <v>1.1654320987654315E-2</v>
      </c>
      <c r="N1912" s="1">
        <v>9112</v>
      </c>
      <c r="O1912" s="1">
        <v>10033</v>
      </c>
      <c r="P1912" s="1">
        <v>869</v>
      </c>
      <c r="Q1912" s="1">
        <v>116</v>
      </c>
      <c r="R1912" s="1">
        <v>35</v>
      </c>
      <c r="S1912" s="1">
        <v>5</v>
      </c>
      <c r="T1912" s="1">
        <v>77</v>
      </c>
      <c r="U1912" s="1">
        <v>0</v>
      </c>
      <c r="V1912" s="1">
        <v>3</v>
      </c>
      <c r="X1912" s="1">
        <v>0</v>
      </c>
      <c r="AG1912" s="7">
        <f>IF(Q1912&gt;0,RANK(Q1912,(N1912:P1912,Q1912:AE1912)),0)</f>
        <v>4</v>
      </c>
      <c r="AH1912" s="7">
        <f>IF(R1912&gt;0,RANK(R1912,(N1912:P1912,Q1912:AE1912)),0)</f>
        <v>6</v>
      </c>
      <c r="AI1912" s="7">
        <f>IF(T1912&gt;0,RANK(T1912,(N1912:P1912,Q1912:AE1912)),0)</f>
        <v>5</v>
      </c>
      <c r="AJ1912" s="7">
        <f>IF(S1912&gt;0,RANK(S1912,(N1912:P1912,Q1912:AE1912)),0)</f>
        <v>7</v>
      </c>
      <c r="AK1912" s="2">
        <f t="shared" si="815"/>
        <v>5.7283950617283948E-3</v>
      </c>
      <c r="AL1912" s="2">
        <f t="shared" si="816"/>
        <v>1.7283950617283952E-3</v>
      </c>
      <c r="AM1912" s="2">
        <f t="shared" si="817"/>
        <v>3.8024691358024693E-3</v>
      </c>
      <c r="AN1912" s="2">
        <f t="shared" si="818"/>
        <v>2.4691358024691359E-4</v>
      </c>
      <c r="AP1912" t="s">
        <v>2487</v>
      </c>
      <c r="AQ1912" t="s">
        <v>398</v>
      </c>
      <c r="AT1912" s="93" t="s">
        <v>817</v>
      </c>
      <c r="AU1912" s="92" t="s">
        <v>1467</v>
      </c>
      <c r="AV1912" s="83" t="str">
        <f t="shared" si="819"/>
        <v>36017</v>
      </c>
      <c r="AX1912" s="7" t="s">
        <v>3753</v>
      </c>
    </row>
    <row r="1913" spans="1:50" hidden="1" outlineLevel="1">
      <c r="A1913" t="s">
        <v>2222</v>
      </c>
      <c r="B1913" t="s">
        <v>398</v>
      </c>
      <c r="C1913" s="1">
        <f t="shared" si="808"/>
        <v>30559</v>
      </c>
      <c r="D1913" s="7">
        <f>RANK(N1913,(N1913:P1913,Q1913:AE1913))</f>
        <v>1</v>
      </c>
      <c r="E1913" s="7">
        <f>RANK(O1913,(N1913:P1913,Q1913:AE1913))</f>
        <v>2</v>
      </c>
      <c r="F1913" s="7">
        <f>IF(P1913&gt;0,RANK(P1913,(N1913:P1913,Q1913:AE1913)),0)</f>
        <v>3</v>
      </c>
      <c r="G1913" s="1">
        <f t="shared" si="809"/>
        <v>2268</v>
      </c>
      <c r="H1913" s="2">
        <f t="shared" si="810"/>
        <v>7.4217088255505742E-2</v>
      </c>
      <c r="I1913" s="2"/>
      <c r="J1913" s="2">
        <f t="shared" si="811"/>
        <v>0.50858994077031316</v>
      </c>
      <c r="K1913" s="2">
        <f t="shared" si="812"/>
        <v>0.43437285251480739</v>
      </c>
      <c r="L1913" s="2">
        <f t="shared" si="813"/>
        <v>3.9431918583723288E-2</v>
      </c>
      <c r="M1913" s="2">
        <f t="shared" si="814"/>
        <v>1.7605288131156152E-2</v>
      </c>
      <c r="N1913" s="1">
        <v>15542</v>
      </c>
      <c r="O1913" s="1">
        <v>13274</v>
      </c>
      <c r="P1913" s="1">
        <v>1205</v>
      </c>
      <c r="Q1913" s="1">
        <v>275</v>
      </c>
      <c r="R1913" s="1">
        <v>29</v>
      </c>
      <c r="S1913" s="1">
        <v>8</v>
      </c>
      <c r="T1913" s="1">
        <v>211</v>
      </c>
      <c r="U1913" s="1">
        <v>4</v>
      </c>
      <c r="V1913" s="1">
        <v>11</v>
      </c>
      <c r="X1913" s="1">
        <v>0</v>
      </c>
      <c r="AG1913" s="7">
        <f>IF(Q1913&gt;0,RANK(Q1913,(N1913:P1913,Q1913:AE1913)),0)</f>
        <v>4</v>
      </c>
      <c r="AH1913" s="7">
        <f>IF(R1913&gt;0,RANK(R1913,(N1913:P1913,Q1913:AE1913)),0)</f>
        <v>6</v>
      </c>
      <c r="AI1913" s="7">
        <f>IF(T1913&gt;0,RANK(T1913,(N1913:P1913,Q1913:AE1913)),0)</f>
        <v>5</v>
      </c>
      <c r="AJ1913" s="7">
        <f>IF(S1913&gt;0,RANK(S1913,(N1913:P1913,Q1913:AE1913)),0)</f>
        <v>8</v>
      </c>
      <c r="AK1913" s="2">
        <f t="shared" si="815"/>
        <v>8.9989855688995066E-3</v>
      </c>
      <c r="AL1913" s="2">
        <f t="shared" si="816"/>
        <v>9.489839327203115E-4</v>
      </c>
      <c r="AM1913" s="2">
        <f t="shared" si="817"/>
        <v>6.904676200137439E-3</v>
      </c>
      <c r="AN1913" s="2">
        <f t="shared" si="818"/>
        <v>2.6178867109525835E-4</v>
      </c>
      <c r="AP1913" t="s">
        <v>2222</v>
      </c>
      <c r="AQ1913" t="s">
        <v>398</v>
      </c>
      <c r="AT1913" s="93" t="s">
        <v>817</v>
      </c>
      <c r="AU1913" s="92" t="s">
        <v>1468</v>
      </c>
      <c r="AV1913" s="83" t="str">
        <f t="shared" si="819"/>
        <v>36019</v>
      </c>
      <c r="AX1913" s="7" t="s">
        <v>3753</v>
      </c>
    </row>
    <row r="1914" spans="1:50" hidden="1" outlineLevel="1">
      <c r="A1914" t="s">
        <v>3058</v>
      </c>
      <c r="B1914" t="s">
        <v>398</v>
      </c>
      <c r="C1914" s="1">
        <f t="shared" si="808"/>
        <v>28698</v>
      </c>
      <c r="D1914" s="7">
        <f>RANK(N1914,(N1914:P1914,Q1914:AE1914))</f>
        <v>1</v>
      </c>
      <c r="E1914" s="7">
        <f>RANK(O1914,(N1914:P1914,Q1914:AE1914))</f>
        <v>2</v>
      </c>
      <c r="F1914" s="7">
        <f>IF(P1914&gt;0,RANK(P1914,(N1914:P1914,Q1914:AE1914)),0)</f>
        <v>3</v>
      </c>
      <c r="G1914" s="1">
        <f t="shared" si="809"/>
        <v>336</v>
      </c>
      <c r="H1914" s="2">
        <f t="shared" si="810"/>
        <v>1.1708132970938742E-2</v>
      </c>
      <c r="I1914" s="2"/>
      <c r="J1914" s="2">
        <f t="shared" si="811"/>
        <v>0.47003275489581153</v>
      </c>
      <c r="K1914" s="2">
        <f t="shared" si="812"/>
        <v>0.45832462192487283</v>
      </c>
      <c r="L1914" s="2">
        <f t="shared" si="813"/>
        <v>5.9481496968429859E-2</v>
      </c>
      <c r="M1914" s="2">
        <f t="shared" si="814"/>
        <v>1.2161126210885775E-2</v>
      </c>
      <c r="N1914" s="1">
        <v>13489</v>
      </c>
      <c r="O1914" s="1">
        <v>13153</v>
      </c>
      <c r="P1914" s="1">
        <v>1707</v>
      </c>
      <c r="Q1914" s="117">
        <v>97</v>
      </c>
      <c r="R1914" s="1">
        <v>38</v>
      </c>
      <c r="S1914" s="1">
        <v>6</v>
      </c>
      <c r="T1914" s="1">
        <v>196</v>
      </c>
      <c r="U1914" s="1">
        <v>7</v>
      </c>
      <c r="V1914" s="117">
        <v>5</v>
      </c>
      <c r="X1914" s="1">
        <v>0</v>
      </c>
      <c r="AG1914" s="7">
        <f>IF(Q1914&gt;0,RANK(Q1914,(N1914:P1914,Q1914:AE1914)),0)</f>
        <v>5</v>
      </c>
      <c r="AH1914" s="7">
        <f>IF(R1914&gt;0,RANK(R1914,(N1914:P1914,Q1914:AE1914)),0)</f>
        <v>6</v>
      </c>
      <c r="AI1914" s="7">
        <f>IF(T1914&gt;0,RANK(T1914,(N1914:P1914,Q1914:AE1914)),0)</f>
        <v>4</v>
      </c>
      <c r="AJ1914" s="7">
        <f>IF(S1914&gt;0,RANK(S1914,(N1914:P1914,Q1914:AE1914)),0)</f>
        <v>8</v>
      </c>
      <c r="AK1914" s="2">
        <f t="shared" si="815"/>
        <v>3.3800264826817201E-3</v>
      </c>
      <c r="AL1914" s="2">
        <f t="shared" si="816"/>
        <v>1.3241340859990243E-3</v>
      </c>
      <c r="AM1914" s="2">
        <f t="shared" si="817"/>
        <v>6.829744233047599E-3</v>
      </c>
      <c r="AN1914" s="2">
        <f t="shared" si="818"/>
        <v>2.0907380305247751E-4</v>
      </c>
      <c r="AP1914" t="s">
        <v>3058</v>
      </c>
      <c r="AQ1914" t="s">
        <v>398</v>
      </c>
      <c r="AT1914" s="93" t="s">
        <v>817</v>
      </c>
      <c r="AU1914" s="92" t="s">
        <v>458</v>
      </c>
      <c r="AV1914" s="83" t="str">
        <f t="shared" si="819"/>
        <v>36021</v>
      </c>
      <c r="AX1914" s="7" t="s">
        <v>3753</v>
      </c>
    </row>
    <row r="1915" spans="1:50" hidden="1" outlineLevel="1">
      <c r="A1915" t="s">
        <v>2488</v>
      </c>
      <c r="B1915" t="s">
        <v>398</v>
      </c>
      <c r="C1915" s="1">
        <f t="shared" si="808"/>
        <v>20726</v>
      </c>
      <c r="D1915" s="7">
        <f>RANK(N1915,(N1915:P1915,Q1915:AE1915))</f>
        <v>2</v>
      </c>
      <c r="E1915" s="7">
        <f>RANK(O1915,(N1915:P1915,Q1915:AE1915))</f>
        <v>1</v>
      </c>
      <c r="F1915" s="7">
        <f>IF(P1915&gt;0,RANK(P1915,(N1915:P1915,Q1915:AE1915)),0)</f>
        <v>3</v>
      </c>
      <c r="G1915" s="1">
        <f t="shared" si="809"/>
        <v>166</v>
      </c>
      <c r="H1915" s="2">
        <f t="shared" si="810"/>
        <v>8.0092637267200617E-3</v>
      </c>
      <c r="I1915" s="2"/>
      <c r="J1915" s="2">
        <f t="shared" si="811"/>
        <v>0.46757695647978387</v>
      </c>
      <c r="K1915" s="2">
        <f t="shared" si="812"/>
        <v>0.47558622020650393</v>
      </c>
      <c r="L1915" s="2">
        <f t="shared" si="813"/>
        <v>4.5498407796969988E-2</v>
      </c>
      <c r="M1915" s="2">
        <f t="shared" si="814"/>
        <v>1.1338415516742271E-2</v>
      </c>
      <c r="N1915" s="1">
        <v>9691</v>
      </c>
      <c r="O1915" s="1">
        <v>9857</v>
      </c>
      <c r="P1915" s="1">
        <v>943</v>
      </c>
      <c r="Q1915" s="1">
        <v>121</v>
      </c>
      <c r="R1915" s="1">
        <v>28</v>
      </c>
      <c r="S1915" s="1">
        <v>6</v>
      </c>
      <c r="T1915" s="1">
        <v>76</v>
      </c>
      <c r="U1915" s="1">
        <v>3</v>
      </c>
      <c r="V1915" s="1">
        <v>1</v>
      </c>
      <c r="X1915" s="1">
        <v>0</v>
      </c>
      <c r="AG1915" s="7">
        <f>IF(Q1915&gt;0,RANK(Q1915,(N1915:P1915,Q1915:AE1915)),0)</f>
        <v>4</v>
      </c>
      <c r="AH1915" s="7">
        <f>IF(R1915&gt;0,RANK(R1915,(N1915:P1915,Q1915:AE1915)),0)</f>
        <v>6</v>
      </c>
      <c r="AI1915" s="7">
        <f>IF(T1915&gt;0,RANK(T1915,(N1915:P1915,Q1915:AE1915)),0)</f>
        <v>5</v>
      </c>
      <c r="AJ1915" s="7">
        <f>IF(S1915&gt;0,RANK(S1915,(N1915:P1915,Q1915:AE1915)),0)</f>
        <v>7</v>
      </c>
      <c r="AK1915" s="2">
        <f t="shared" si="815"/>
        <v>5.8380777767055875E-3</v>
      </c>
      <c r="AL1915" s="2">
        <f t="shared" si="816"/>
        <v>1.3509601466756731E-3</v>
      </c>
      <c r="AM1915" s="2">
        <f t="shared" si="817"/>
        <v>3.6668918266911125E-3</v>
      </c>
      <c r="AN1915" s="2">
        <f t="shared" si="818"/>
        <v>2.8949146000192995E-4</v>
      </c>
      <c r="AP1915" t="s">
        <v>2488</v>
      </c>
      <c r="AQ1915" t="s">
        <v>398</v>
      </c>
      <c r="AT1915" s="93" t="s">
        <v>817</v>
      </c>
      <c r="AU1915" s="92" t="s">
        <v>459</v>
      </c>
      <c r="AV1915" s="83" t="str">
        <f t="shared" si="819"/>
        <v>36023</v>
      </c>
      <c r="AX1915" s="7" t="s">
        <v>3753</v>
      </c>
    </row>
    <row r="1916" spans="1:50" hidden="1" outlineLevel="1">
      <c r="A1916" t="s">
        <v>3007</v>
      </c>
      <c r="B1916" t="s">
        <v>398</v>
      </c>
      <c r="C1916" s="1">
        <f t="shared" si="808"/>
        <v>20176</v>
      </c>
      <c r="D1916" s="7">
        <f>RANK(N1916,(N1916:P1916,Q1916:AE1916))</f>
        <v>2</v>
      </c>
      <c r="E1916" s="7">
        <f>RANK(O1916,(N1916:P1916,Q1916:AE1916))</f>
        <v>1</v>
      </c>
      <c r="F1916" s="7">
        <f>IF(P1916&gt;0,RANK(P1916,(N1916:P1916,Q1916:AE1916)),0)</f>
        <v>3</v>
      </c>
      <c r="G1916" s="1">
        <f t="shared" si="809"/>
        <v>2212</v>
      </c>
      <c r="H1916" s="2">
        <f t="shared" si="810"/>
        <v>0.10963521015067407</v>
      </c>
      <c r="I1916" s="2"/>
      <c r="J1916" s="2">
        <f t="shared" si="811"/>
        <v>0.41881443298969073</v>
      </c>
      <c r="K1916" s="2">
        <f t="shared" si="812"/>
        <v>0.5284496431403648</v>
      </c>
      <c r="L1916" s="2">
        <f t="shared" si="813"/>
        <v>4.1286677240285487E-2</v>
      </c>
      <c r="M1916" s="2">
        <f t="shared" si="814"/>
        <v>1.1449246629658925E-2</v>
      </c>
      <c r="N1916" s="1">
        <v>8450</v>
      </c>
      <c r="O1916" s="1">
        <v>10662</v>
      </c>
      <c r="P1916" s="1">
        <v>833</v>
      </c>
      <c r="Q1916" s="1">
        <v>117</v>
      </c>
      <c r="R1916" s="1">
        <v>21</v>
      </c>
      <c r="S1916" s="1">
        <v>3</v>
      </c>
      <c r="T1916" s="1">
        <v>80</v>
      </c>
      <c r="U1916" s="1">
        <v>1</v>
      </c>
      <c r="V1916" s="1">
        <v>9</v>
      </c>
      <c r="X1916" s="1">
        <v>0</v>
      </c>
      <c r="AG1916" s="7">
        <f>IF(Q1916&gt;0,RANK(Q1916,(N1916:P1916,Q1916:AE1916)),0)</f>
        <v>4</v>
      </c>
      <c r="AH1916" s="7">
        <f>IF(R1916&gt;0,RANK(R1916,(N1916:P1916,Q1916:AE1916)),0)</f>
        <v>6</v>
      </c>
      <c r="AI1916" s="7">
        <f>IF(T1916&gt;0,RANK(T1916,(N1916:P1916,Q1916:AE1916)),0)</f>
        <v>5</v>
      </c>
      <c r="AJ1916" s="7">
        <f>IF(S1916&gt;0,RANK(S1916,(N1916:P1916,Q1916:AE1916)),0)</f>
        <v>8</v>
      </c>
      <c r="AK1916" s="2">
        <f t="shared" si="815"/>
        <v>5.7989690721649487E-3</v>
      </c>
      <c r="AL1916" s="2">
        <f t="shared" si="816"/>
        <v>1.0408406026962728E-3</v>
      </c>
      <c r="AM1916" s="2">
        <f t="shared" si="817"/>
        <v>3.9651070578905628E-3</v>
      </c>
      <c r="AN1916" s="2">
        <f t="shared" si="818"/>
        <v>1.486915146708961E-4</v>
      </c>
      <c r="AP1916" t="s">
        <v>3007</v>
      </c>
      <c r="AQ1916" t="s">
        <v>398</v>
      </c>
      <c r="AT1916" s="93" t="s">
        <v>817</v>
      </c>
      <c r="AU1916" s="92" t="s">
        <v>776</v>
      </c>
      <c r="AV1916" s="83" t="str">
        <f t="shared" si="819"/>
        <v>36025</v>
      </c>
      <c r="AX1916" s="7" t="s">
        <v>3753</v>
      </c>
    </row>
    <row r="1917" spans="1:50" hidden="1" outlineLevel="1">
      <c r="A1917" t="s">
        <v>1106</v>
      </c>
      <c r="B1917" t="s">
        <v>398</v>
      </c>
      <c r="C1917" s="1">
        <f t="shared" si="808"/>
        <v>111771</v>
      </c>
      <c r="D1917" s="7">
        <f>RANK(N1917,(N1917:P1917,Q1917:AE1917))</f>
        <v>2</v>
      </c>
      <c r="E1917" s="7">
        <f>RANK(O1917,(N1917:P1917,Q1917:AE1917))</f>
        <v>1</v>
      </c>
      <c r="F1917" s="7">
        <f>IF(P1917&gt;0,RANK(P1917,(N1917:P1917,Q1917:AE1917)),0)</f>
        <v>3</v>
      </c>
      <c r="G1917" s="1">
        <f t="shared" si="809"/>
        <v>279</v>
      </c>
      <c r="H1917" s="2">
        <f t="shared" si="810"/>
        <v>2.4961752153957644E-3</v>
      </c>
      <c r="I1917" s="2"/>
      <c r="J1917" s="2">
        <f t="shared" si="811"/>
        <v>0.46872623489098247</v>
      </c>
      <c r="K1917" s="2">
        <f t="shared" si="812"/>
        <v>0.47122241010637822</v>
      </c>
      <c r="L1917" s="2">
        <f t="shared" si="813"/>
        <v>4.9681938964489893E-2</v>
      </c>
      <c r="M1917" s="2">
        <f t="shared" si="814"/>
        <v>1.0369416038149469E-2</v>
      </c>
      <c r="N1917" s="1">
        <v>52390</v>
      </c>
      <c r="O1917" s="1">
        <v>52669</v>
      </c>
      <c r="P1917" s="1">
        <v>5553</v>
      </c>
      <c r="Q1917" s="1">
        <v>613</v>
      </c>
      <c r="R1917" s="1">
        <v>169</v>
      </c>
      <c r="S1917" s="1">
        <v>25</v>
      </c>
      <c r="T1917" s="1">
        <v>320</v>
      </c>
      <c r="U1917" s="1">
        <v>9</v>
      </c>
      <c r="V1917" s="1">
        <v>23</v>
      </c>
      <c r="X1917" s="1">
        <v>0</v>
      </c>
      <c r="AG1917" s="7">
        <f>IF(Q1917&gt;0,RANK(Q1917,(N1917:P1917,Q1917:AE1917)),0)</f>
        <v>4</v>
      </c>
      <c r="AH1917" s="7">
        <f>IF(R1917&gt;0,RANK(R1917,(N1917:P1917,Q1917:AE1917)),0)</f>
        <v>6</v>
      </c>
      <c r="AI1917" s="7">
        <f>IF(T1917&gt;0,RANK(T1917,(N1917:P1917,Q1917:AE1917)),0)</f>
        <v>5</v>
      </c>
      <c r="AJ1917" s="7">
        <f>IF(S1917&gt;0,RANK(S1917,(N1917:P1917,Q1917:AE1917)),0)</f>
        <v>7</v>
      </c>
      <c r="AK1917" s="2">
        <f t="shared" si="815"/>
        <v>5.4844279822136334E-3</v>
      </c>
      <c r="AL1917" s="2">
        <f t="shared" si="816"/>
        <v>1.5120201125515564E-3</v>
      </c>
      <c r="AM1917" s="2">
        <f t="shared" si="817"/>
        <v>2.862996662819515E-3</v>
      </c>
      <c r="AN1917" s="2">
        <f t="shared" si="818"/>
        <v>2.236716142827746E-4</v>
      </c>
      <c r="AP1917" t="s">
        <v>1106</v>
      </c>
      <c r="AQ1917" t="s">
        <v>398</v>
      </c>
      <c r="AT1917" s="93" t="s">
        <v>817</v>
      </c>
      <c r="AU1917" s="92" t="s">
        <v>777</v>
      </c>
      <c r="AV1917" s="83" t="str">
        <f t="shared" si="819"/>
        <v>36027</v>
      </c>
      <c r="AX1917" s="7" t="s">
        <v>3753</v>
      </c>
    </row>
    <row r="1918" spans="1:50" hidden="1" outlineLevel="1">
      <c r="A1918" t="s">
        <v>1740</v>
      </c>
      <c r="B1918" t="s">
        <v>398</v>
      </c>
      <c r="C1918" s="1">
        <f t="shared" si="808"/>
        <v>424654</v>
      </c>
      <c r="D1918" s="7">
        <f>RANK(N1918,(N1918:P1918,Q1918:AE1918))</f>
        <v>1</v>
      </c>
      <c r="E1918" s="7">
        <f>RANK(O1918,(N1918:P1918,Q1918:AE1918))</f>
        <v>2</v>
      </c>
      <c r="F1918" s="7">
        <f>IF(P1918&gt;0,RANK(P1918,(N1918:P1918,Q1918:AE1918)),0)</f>
        <v>3</v>
      </c>
      <c r="G1918" s="1">
        <f t="shared" si="809"/>
        <v>80000</v>
      </c>
      <c r="H1918" s="2">
        <f t="shared" si="810"/>
        <v>0.18838866465404777</v>
      </c>
      <c r="I1918" s="2"/>
      <c r="J1918" s="2">
        <f t="shared" si="811"/>
        <v>0.5655804490243822</v>
      </c>
      <c r="K1918" s="2">
        <f t="shared" si="812"/>
        <v>0.37719178437033446</v>
      </c>
      <c r="L1918" s="2">
        <f t="shared" si="813"/>
        <v>4.2778356026317896E-2</v>
      </c>
      <c r="M1918" s="2">
        <f t="shared" si="814"/>
        <v>1.4449410578965441E-2</v>
      </c>
      <c r="N1918" s="1">
        <v>240176</v>
      </c>
      <c r="O1918" s="1">
        <v>160176</v>
      </c>
      <c r="P1918" s="1">
        <v>18166</v>
      </c>
      <c r="Q1918" s="1">
        <v>3358</v>
      </c>
      <c r="R1918" s="1">
        <v>547</v>
      </c>
      <c r="S1918" s="1">
        <v>130</v>
      </c>
      <c r="T1918" s="1">
        <v>1989</v>
      </c>
      <c r="U1918" s="1">
        <v>0</v>
      </c>
      <c r="V1918" s="1">
        <v>112</v>
      </c>
      <c r="X1918" s="1">
        <v>0</v>
      </c>
      <c r="AG1918" s="7">
        <f>IF(Q1918&gt;0,RANK(Q1918,(N1918:P1918,Q1918:AE1918)),0)</f>
        <v>4</v>
      </c>
      <c r="AH1918" s="7">
        <f>IF(R1918&gt;0,RANK(R1918,(N1918:P1918,Q1918:AE1918)),0)</f>
        <v>6</v>
      </c>
      <c r="AI1918" s="7">
        <f>IF(T1918&gt;0,RANK(T1918,(N1918:P1918,Q1918:AE1918)),0)</f>
        <v>5</v>
      </c>
      <c r="AJ1918" s="7">
        <f>IF(S1918&gt;0,RANK(S1918,(N1918:P1918,Q1918:AE1918)),0)</f>
        <v>7</v>
      </c>
      <c r="AK1918" s="2">
        <f t="shared" si="815"/>
        <v>7.9076141988536543E-3</v>
      </c>
      <c r="AL1918" s="2">
        <f t="shared" si="816"/>
        <v>1.2881074945720516E-3</v>
      </c>
      <c r="AM1918" s="2">
        <f t="shared" si="817"/>
        <v>4.6838131749612627E-3</v>
      </c>
      <c r="AN1918" s="2">
        <f t="shared" si="818"/>
        <v>3.0613158006282765E-4</v>
      </c>
      <c r="AP1918" t="s">
        <v>1740</v>
      </c>
      <c r="AQ1918" t="s">
        <v>398</v>
      </c>
      <c r="AT1918" s="93" t="s">
        <v>817</v>
      </c>
      <c r="AU1918" s="92" t="s">
        <v>778</v>
      </c>
      <c r="AV1918" s="83" t="str">
        <f t="shared" si="819"/>
        <v>36029</v>
      </c>
      <c r="AX1918" s="7" t="s">
        <v>3753</v>
      </c>
    </row>
    <row r="1919" spans="1:50" hidden="1" outlineLevel="1">
      <c r="A1919" t="s">
        <v>2430</v>
      </c>
      <c r="B1919" t="s">
        <v>398</v>
      </c>
      <c r="C1919" s="1">
        <f t="shared" si="808"/>
        <v>17938</v>
      </c>
      <c r="D1919" s="7">
        <f>RANK(N1919,(N1919:P1919,Q1919:AE1919))</f>
        <v>2</v>
      </c>
      <c r="E1919" s="7">
        <f>RANK(O1919,(N1919:P1919,Q1919:AE1919))</f>
        <v>1</v>
      </c>
      <c r="F1919" s="7">
        <f>IF(P1919&gt;0,RANK(P1919,(N1919:P1919,Q1919:AE1919)),0)</f>
        <v>3</v>
      </c>
      <c r="G1919" s="1">
        <f t="shared" si="809"/>
        <v>895</v>
      </c>
      <c r="H1919" s="2">
        <f t="shared" si="810"/>
        <v>4.989407960753707E-2</v>
      </c>
      <c r="I1919" s="2"/>
      <c r="J1919" s="2">
        <f t="shared" si="811"/>
        <v>0.44191102687033113</v>
      </c>
      <c r="K1919" s="2">
        <f t="shared" si="812"/>
        <v>0.49180510647786824</v>
      </c>
      <c r="L1919" s="2">
        <f t="shared" si="813"/>
        <v>4.7273943583454117E-2</v>
      </c>
      <c r="M1919" s="2">
        <f t="shared" si="814"/>
        <v>1.9009923068346521E-2</v>
      </c>
      <c r="N1919" s="1">
        <v>7927</v>
      </c>
      <c r="O1919" s="1">
        <v>8822</v>
      </c>
      <c r="P1919" s="1">
        <v>848</v>
      </c>
      <c r="Q1919" s="1">
        <v>197</v>
      </c>
      <c r="R1919" s="1">
        <v>18</v>
      </c>
      <c r="S1919" s="1">
        <v>3</v>
      </c>
      <c r="T1919" s="1">
        <v>114</v>
      </c>
      <c r="U1919" s="1">
        <v>6</v>
      </c>
      <c r="V1919" s="1">
        <v>3</v>
      </c>
      <c r="X1919" s="1">
        <v>0</v>
      </c>
      <c r="AG1919" s="7">
        <f>IF(Q1919&gt;0,RANK(Q1919,(N1919:P1919,Q1919:AE1919)),0)</f>
        <v>4</v>
      </c>
      <c r="AH1919" s="7">
        <f>IF(R1919&gt;0,RANK(R1919,(N1919:P1919,Q1919:AE1919)),0)</f>
        <v>6</v>
      </c>
      <c r="AI1919" s="7">
        <f>IF(T1919&gt;0,RANK(T1919,(N1919:P1919,Q1919:AE1919)),0)</f>
        <v>5</v>
      </c>
      <c r="AJ1919" s="7">
        <f>IF(S1919&gt;0,RANK(S1919,(N1919:P1919,Q1919:AE1919)),0)</f>
        <v>8</v>
      </c>
      <c r="AK1919" s="2">
        <f t="shared" si="815"/>
        <v>1.0982272271156205E-2</v>
      </c>
      <c r="AL1919" s="2">
        <f t="shared" si="816"/>
        <v>1.0034563496487902E-3</v>
      </c>
      <c r="AM1919" s="2">
        <f t="shared" si="817"/>
        <v>6.3552235477756722E-3</v>
      </c>
      <c r="AN1919" s="2">
        <f t="shared" si="818"/>
        <v>1.6724272494146505E-4</v>
      </c>
      <c r="AP1919" t="s">
        <v>2430</v>
      </c>
      <c r="AQ1919" t="s">
        <v>398</v>
      </c>
      <c r="AT1919" s="93" t="s">
        <v>817</v>
      </c>
      <c r="AU1919" s="92" t="s">
        <v>779</v>
      </c>
      <c r="AV1919" s="83" t="str">
        <f t="shared" si="819"/>
        <v>36031</v>
      </c>
      <c r="AX1919" s="7" t="s">
        <v>3753</v>
      </c>
    </row>
    <row r="1920" spans="1:50" hidden="1" outlineLevel="1">
      <c r="A1920" t="s">
        <v>2579</v>
      </c>
      <c r="B1920" t="s">
        <v>398</v>
      </c>
      <c r="C1920" s="1">
        <f t="shared" si="808"/>
        <v>17451</v>
      </c>
      <c r="D1920" s="7">
        <f>RANK(N1920,(N1920:P1920,Q1920:AE1920))</f>
        <v>1</v>
      </c>
      <c r="E1920" s="7">
        <f>RANK(O1920,(N1920:P1920,Q1920:AE1920))</f>
        <v>2</v>
      </c>
      <c r="F1920" s="7">
        <f>IF(P1920&gt;0,RANK(P1920,(N1920:P1920,Q1920:AE1920)),0)</f>
        <v>3</v>
      </c>
      <c r="G1920" s="1">
        <f t="shared" si="809"/>
        <v>1227</v>
      </c>
      <c r="H1920" s="2">
        <f t="shared" si="810"/>
        <v>7.0311156953756226E-2</v>
      </c>
      <c r="I1920" s="2"/>
      <c r="J1920" s="2">
        <f t="shared" si="811"/>
        <v>0.50828032777491261</v>
      </c>
      <c r="K1920" s="2">
        <f t="shared" si="812"/>
        <v>0.43796917082115638</v>
      </c>
      <c r="L1920" s="2">
        <f t="shared" si="813"/>
        <v>3.7705575611712797E-2</v>
      </c>
      <c r="M1920" s="2">
        <f t="shared" si="814"/>
        <v>1.6044925792218209E-2</v>
      </c>
      <c r="N1920" s="1">
        <v>8870</v>
      </c>
      <c r="O1920" s="1">
        <v>7643</v>
      </c>
      <c r="P1920" s="1">
        <v>658</v>
      </c>
      <c r="Q1920" s="1">
        <v>155</v>
      </c>
      <c r="R1920" s="1">
        <v>16</v>
      </c>
      <c r="S1920" s="1">
        <v>7</v>
      </c>
      <c r="T1920" s="1">
        <v>95</v>
      </c>
      <c r="U1920" s="1">
        <v>4</v>
      </c>
      <c r="V1920" s="1">
        <v>3</v>
      </c>
      <c r="X1920" s="1">
        <v>0</v>
      </c>
      <c r="AG1920" s="7">
        <f>IF(Q1920&gt;0,RANK(Q1920,(N1920:P1920,Q1920:AE1920)),0)</f>
        <v>4</v>
      </c>
      <c r="AH1920" s="7">
        <f>IF(R1920&gt;0,RANK(R1920,(N1920:P1920,Q1920:AE1920)),0)</f>
        <v>6</v>
      </c>
      <c r="AI1920" s="7">
        <f>IF(T1920&gt;0,RANK(T1920,(N1920:P1920,Q1920:AE1920)),0)</f>
        <v>5</v>
      </c>
      <c r="AJ1920" s="7">
        <f>IF(S1920&gt;0,RANK(S1920,(N1920:P1920,Q1920:AE1920)),0)</f>
        <v>7</v>
      </c>
      <c r="AK1920" s="2">
        <f t="shared" si="815"/>
        <v>8.8820124921207954E-3</v>
      </c>
      <c r="AL1920" s="2">
        <f t="shared" si="816"/>
        <v>9.168529024124692E-4</v>
      </c>
      <c r="AM1920" s="2">
        <f t="shared" si="817"/>
        <v>5.4438141080740358E-3</v>
      </c>
      <c r="AN1920" s="2">
        <f t="shared" si="818"/>
        <v>4.0112314480545525E-4</v>
      </c>
      <c r="AP1920" t="s">
        <v>2579</v>
      </c>
      <c r="AQ1920" t="s">
        <v>398</v>
      </c>
      <c r="AT1920" s="93" t="s">
        <v>817</v>
      </c>
      <c r="AU1920" s="92" t="s">
        <v>780</v>
      </c>
      <c r="AV1920" s="83" t="str">
        <f t="shared" si="819"/>
        <v>36033</v>
      </c>
      <c r="AX1920" s="7" t="s">
        <v>3753</v>
      </c>
    </row>
    <row r="1921" spans="1:50" hidden="1" outlineLevel="1">
      <c r="A1921" t="s">
        <v>4049</v>
      </c>
      <c r="B1921" t="s">
        <v>398</v>
      </c>
      <c r="C1921" s="1">
        <f t="shared" si="808"/>
        <v>21675</v>
      </c>
      <c r="D1921" s="7">
        <f>RANK(N1921,(N1921:P1921,Q1921:AE1921))</f>
        <v>2</v>
      </c>
      <c r="E1921" s="7">
        <f>RANK(O1921,(N1921:P1921,Q1921:AE1921))</f>
        <v>1</v>
      </c>
      <c r="F1921" s="7">
        <f>IF(P1921&gt;0,RANK(P1921,(N1921:P1921,Q1921:AE1921)),0)</f>
        <v>3</v>
      </c>
      <c r="G1921" s="1">
        <f t="shared" si="809"/>
        <v>2120</v>
      </c>
      <c r="H1921" s="2">
        <f t="shared" si="810"/>
        <v>9.7808535178777398E-2</v>
      </c>
      <c r="I1921" s="2"/>
      <c r="J1921" s="2">
        <f t="shared" si="811"/>
        <v>0.42971164936562861</v>
      </c>
      <c r="K1921" s="2">
        <f t="shared" si="812"/>
        <v>0.52752018454440597</v>
      </c>
      <c r="L1921" s="2">
        <f t="shared" si="813"/>
        <v>3.0818915801614763E-2</v>
      </c>
      <c r="M1921" s="2">
        <f t="shared" si="814"/>
        <v>1.1949250288350713E-2</v>
      </c>
      <c r="N1921" s="1">
        <v>9314</v>
      </c>
      <c r="O1921" s="1">
        <v>11434</v>
      </c>
      <c r="P1921" s="1">
        <v>668</v>
      </c>
      <c r="Q1921" s="1">
        <v>107</v>
      </c>
      <c r="R1921" s="1">
        <v>17</v>
      </c>
      <c r="S1921" s="1">
        <v>16</v>
      </c>
      <c r="T1921" s="1">
        <v>112</v>
      </c>
      <c r="U1921" s="1">
        <v>4</v>
      </c>
      <c r="V1921" s="1">
        <v>3</v>
      </c>
      <c r="X1921" s="1">
        <v>0</v>
      </c>
      <c r="AG1921" s="7">
        <f>IF(Q1921&gt;0,RANK(Q1921,(N1921:P1921,Q1921:AE1921)),0)</f>
        <v>5</v>
      </c>
      <c r="AH1921" s="7">
        <f>IF(R1921&gt;0,RANK(R1921,(N1921:P1921,Q1921:AE1921)),0)</f>
        <v>6</v>
      </c>
      <c r="AI1921" s="7">
        <f>IF(T1921&gt;0,RANK(T1921,(N1921:P1921,Q1921:AE1921)),0)</f>
        <v>4</v>
      </c>
      <c r="AJ1921" s="7">
        <f>IF(S1921&gt;0,RANK(S1921,(N1921:P1921,Q1921:AE1921)),0)</f>
        <v>7</v>
      </c>
      <c r="AK1921" s="2">
        <f t="shared" si="815"/>
        <v>4.9365628604382929E-3</v>
      </c>
      <c r="AL1921" s="2">
        <f t="shared" si="816"/>
        <v>7.8431372549019605E-4</v>
      </c>
      <c r="AM1921" s="2">
        <f t="shared" si="817"/>
        <v>5.1672433679354098E-3</v>
      </c>
      <c r="AN1921" s="2">
        <f t="shared" si="818"/>
        <v>7.3817762399077281E-4</v>
      </c>
      <c r="AP1921" t="s">
        <v>4049</v>
      </c>
      <c r="AQ1921" t="s">
        <v>398</v>
      </c>
      <c r="AT1921" s="93" t="s">
        <v>817</v>
      </c>
      <c r="AU1921" s="92" t="s">
        <v>781</v>
      </c>
      <c r="AV1921" s="83" t="str">
        <f t="shared" si="819"/>
        <v>36035</v>
      </c>
      <c r="AX1921" s="7" t="s">
        <v>3753</v>
      </c>
    </row>
    <row r="1922" spans="1:50" hidden="1" outlineLevel="1">
      <c r="A1922" t="s">
        <v>914</v>
      </c>
      <c r="B1922" t="s">
        <v>398</v>
      </c>
      <c r="C1922" s="1">
        <f t="shared" si="808"/>
        <v>26074</v>
      </c>
      <c r="D1922" s="7">
        <f>RANK(N1922,(N1922:P1922,Q1922:AE1922))</f>
        <v>2</v>
      </c>
      <c r="E1922" s="7">
        <f>RANK(O1922,(N1922:P1922,Q1922:AE1922))</f>
        <v>1</v>
      </c>
      <c r="F1922" s="7">
        <f>IF(P1922&gt;0,RANK(P1922,(N1922:P1922,Q1922:AE1922)),0)</f>
        <v>3</v>
      </c>
      <c r="G1922" s="1">
        <f t="shared" si="809"/>
        <v>4268</v>
      </c>
      <c r="H1922" s="2">
        <f t="shared" si="810"/>
        <v>0.16368796502262792</v>
      </c>
      <c r="I1922" s="2"/>
      <c r="J1922" s="2">
        <f t="shared" si="811"/>
        <v>0.39084912173045944</v>
      </c>
      <c r="K1922" s="2">
        <f t="shared" si="812"/>
        <v>0.55453708675308733</v>
      </c>
      <c r="L1922" s="2">
        <f t="shared" si="813"/>
        <v>3.5437600675001915E-2</v>
      </c>
      <c r="M1922" s="2">
        <f t="shared" si="814"/>
        <v>1.9176190841451266E-2</v>
      </c>
      <c r="N1922" s="1">
        <v>10191</v>
      </c>
      <c r="O1922" s="1">
        <v>14459</v>
      </c>
      <c r="P1922" s="1">
        <v>924</v>
      </c>
      <c r="Q1922" s="1">
        <v>242</v>
      </c>
      <c r="R1922" s="1">
        <v>35</v>
      </c>
      <c r="S1922" s="1">
        <v>14</v>
      </c>
      <c r="T1922" s="1">
        <v>199</v>
      </c>
      <c r="U1922" s="1">
        <v>5</v>
      </c>
      <c r="V1922" s="1">
        <v>5</v>
      </c>
      <c r="X1922" s="1">
        <v>0</v>
      </c>
      <c r="AG1922" s="7">
        <f>IF(Q1922&gt;0,RANK(Q1922,(N1922:P1922,Q1922:AE1922)),0)</f>
        <v>4</v>
      </c>
      <c r="AH1922" s="7">
        <f>IF(R1922&gt;0,RANK(R1922,(N1922:P1922,Q1922:AE1922)),0)</f>
        <v>6</v>
      </c>
      <c r="AI1922" s="7">
        <f>IF(T1922&gt;0,RANK(T1922,(N1922:P1922,Q1922:AE1922)),0)</f>
        <v>5</v>
      </c>
      <c r="AJ1922" s="7">
        <f>IF(S1922&gt;0,RANK(S1922,(N1922:P1922,Q1922:AE1922)),0)</f>
        <v>7</v>
      </c>
      <c r="AK1922" s="2">
        <f t="shared" si="815"/>
        <v>9.2812763672624077E-3</v>
      </c>
      <c r="AL1922" s="2">
        <f t="shared" si="816"/>
        <v>1.3423333589015877E-3</v>
      </c>
      <c r="AM1922" s="2">
        <f t="shared" si="817"/>
        <v>7.6321239548975996E-3</v>
      </c>
      <c r="AN1922" s="2">
        <f t="shared" si="818"/>
        <v>5.3693334356063509E-4</v>
      </c>
      <c r="AP1922" t="s">
        <v>914</v>
      </c>
      <c r="AQ1922" t="s">
        <v>398</v>
      </c>
      <c r="AT1922" s="93" t="s">
        <v>817</v>
      </c>
      <c r="AU1922" s="92" t="s">
        <v>782</v>
      </c>
      <c r="AV1922" s="83" t="str">
        <f t="shared" si="819"/>
        <v>36037</v>
      </c>
      <c r="AX1922" s="7" t="s">
        <v>3753</v>
      </c>
    </row>
    <row r="1923" spans="1:50" hidden="1" outlineLevel="1">
      <c r="A1923" t="s">
        <v>1627</v>
      </c>
      <c r="B1923" t="s">
        <v>398</v>
      </c>
      <c r="C1923" s="1">
        <f t="shared" si="808"/>
        <v>21095</v>
      </c>
      <c r="D1923" s="7">
        <f>RANK(N1923,(N1923:P1923,Q1923:AE1923))</f>
        <v>2</v>
      </c>
      <c r="E1923" s="7">
        <f>RANK(O1923,(N1923:P1923,Q1923:AE1923))</f>
        <v>1</v>
      </c>
      <c r="F1923" s="7">
        <f>IF(P1923&gt;0,RANK(P1923,(N1923:P1923,Q1923:AE1923)),0)</f>
        <v>3</v>
      </c>
      <c r="G1923" s="1">
        <f t="shared" si="809"/>
        <v>2852</v>
      </c>
      <c r="H1923" s="2">
        <f t="shared" si="810"/>
        <v>0.13519791419767718</v>
      </c>
      <c r="I1923" s="2"/>
      <c r="J1923" s="2">
        <f t="shared" si="811"/>
        <v>0.40199099312633324</v>
      </c>
      <c r="K1923" s="2">
        <f t="shared" si="812"/>
        <v>0.53718890732401048</v>
      </c>
      <c r="L1923" s="2">
        <f t="shared" si="813"/>
        <v>4.3801848779331597E-2</v>
      </c>
      <c r="M1923" s="2">
        <f t="shared" si="814"/>
        <v>1.7018250770324685E-2</v>
      </c>
      <c r="N1923" s="1">
        <v>8480</v>
      </c>
      <c r="O1923" s="1">
        <v>11332</v>
      </c>
      <c r="P1923" s="1">
        <v>924</v>
      </c>
      <c r="Q1923" s="1">
        <v>168</v>
      </c>
      <c r="R1923" s="1">
        <v>39</v>
      </c>
      <c r="S1923" s="1">
        <v>11</v>
      </c>
      <c r="T1923" s="1">
        <v>134</v>
      </c>
      <c r="U1923" s="1">
        <v>1</v>
      </c>
      <c r="V1923" s="1">
        <v>6</v>
      </c>
      <c r="X1923" s="1">
        <v>0</v>
      </c>
      <c r="AG1923" s="7">
        <f>IF(Q1923&gt;0,RANK(Q1923,(N1923:P1923,Q1923:AE1923)),0)</f>
        <v>4</v>
      </c>
      <c r="AH1923" s="7">
        <f>IF(R1923&gt;0,RANK(R1923,(N1923:P1923,Q1923:AE1923)),0)</f>
        <v>6</v>
      </c>
      <c r="AI1923" s="7">
        <f>IF(T1923&gt;0,RANK(T1923,(N1923:P1923,Q1923:AE1923)),0)</f>
        <v>5</v>
      </c>
      <c r="AJ1923" s="7">
        <f>IF(S1923&gt;0,RANK(S1923,(N1923:P1923,Q1923:AE1923)),0)</f>
        <v>7</v>
      </c>
      <c r="AK1923" s="2">
        <f t="shared" si="815"/>
        <v>7.9639725053330165E-3</v>
      </c>
      <c r="AL1923" s="2">
        <f t="shared" si="816"/>
        <v>1.8487793315951648E-3</v>
      </c>
      <c r="AM1923" s="2">
        <f t="shared" si="817"/>
        <v>6.3522161649680019E-3</v>
      </c>
      <c r="AN1923" s="2">
        <f t="shared" si="818"/>
        <v>5.2145058070632853E-4</v>
      </c>
      <c r="AP1923" t="s">
        <v>1627</v>
      </c>
      <c r="AQ1923" t="s">
        <v>398</v>
      </c>
      <c r="AT1923" s="93" t="s">
        <v>817</v>
      </c>
      <c r="AU1923" s="92" t="s">
        <v>1172</v>
      </c>
      <c r="AV1923" s="83" t="str">
        <f t="shared" si="819"/>
        <v>36039</v>
      </c>
      <c r="AX1923" s="7" t="s">
        <v>3753</v>
      </c>
    </row>
    <row r="1924" spans="1:50" hidden="1" outlineLevel="1">
      <c r="A1924" t="s">
        <v>3051</v>
      </c>
      <c r="B1924" t="s">
        <v>398</v>
      </c>
      <c r="C1924" s="1">
        <f t="shared" si="808"/>
        <v>3682</v>
      </c>
      <c r="D1924" s="7">
        <f>RANK(N1924,(N1924:P1924,Q1924:AE1924))</f>
        <v>2</v>
      </c>
      <c r="E1924" s="7">
        <f>RANK(O1924,(N1924:P1924,Q1924:AE1924))</f>
        <v>1</v>
      </c>
      <c r="F1924" s="7">
        <f>IF(P1924&gt;0,RANK(P1924,(N1924:P1924,Q1924:AE1924)),0)</f>
        <v>3</v>
      </c>
      <c r="G1924" s="1">
        <f t="shared" si="809"/>
        <v>1274</v>
      </c>
      <c r="H1924" s="2">
        <f t="shared" si="810"/>
        <v>0.34600760456273766</v>
      </c>
      <c r="I1924" s="2"/>
      <c r="J1924" s="2">
        <f t="shared" si="811"/>
        <v>0.30255296034763718</v>
      </c>
      <c r="K1924" s="2">
        <f t="shared" si="812"/>
        <v>0.64856056491037484</v>
      </c>
      <c r="L1924" s="2">
        <f t="shared" si="813"/>
        <v>3.6121673003802278E-2</v>
      </c>
      <c r="M1924" s="2">
        <f t="shared" si="814"/>
        <v>1.2764801738185762E-2</v>
      </c>
      <c r="N1924" s="1">
        <v>1114</v>
      </c>
      <c r="O1924" s="1">
        <v>2388</v>
      </c>
      <c r="P1924" s="1">
        <v>133</v>
      </c>
      <c r="Q1924" s="1">
        <v>28</v>
      </c>
      <c r="R1924" s="1">
        <v>7</v>
      </c>
      <c r="S1924" s="1">
        <v>1</v>
      </c>
      <c r="T1924" s="1">
        <v>10</v>
      </c>
      <c r="U1924" s="1">
        <v>0</v>
      </c>
      <c r="V1924" s="1">
        <v>1</v>
      </c>
      <c r="X1924" s="1">
        <v>0</v>
      </c>
      <c r="AG1924" s="7">
        <f>IF(Q1924&gt;0,RANK(Q1924,(N1924:P1924,Q1924:AE1924)),0)</f>
        <v>4</v>
      </c>
      <c r="AH1924" s="7">
        <f>IF(R1924&gt;0,RANK(R1924,(N1924:P1924,Q1924:AE1924)),0)</f>
        <v>6</v>
      </c>
      <c r="AI1924" s="7">
        <f>IF(T1924&gt;0,RANK(T1924,(N1924:P1924,Q1924:AE1924)),0)</f>
        <v>5</v>
      </c>
      <c r="AJ1924" s="7">
        <f>IF(S1924&gt;0,RANK(S1924,(N1924:P1924,Q1924:AE1924)),0)</f>
        <v>7</v>
      </c>
      <c r="AK1924" s="2">
        <f t="shared" si="815"/>
        <v>7.6045627376425855E-3</v>
      </c>
      <c r="AL1924" s="2">
        <f t="shared" si="816"/>
        <v>1.9011406844106464E-3</v>
      </c>
      <c r="AM1924" s="2">
        <f t="shared" si="817"/>
        <v>2.7159152634437804E-3</v>
      </c>
      <c r="AN1924" s="2">
        <f t="shared" si="818"/>
        <v>2.7159152634437803E-4</v>
      </c>
      <c r="AP1924" t="s">
        <v>3051</v>
      </c>
      <c r="AQ1924" t="s">
        <v>398</v>
      </c>
      <c r="AT1924" s="93" t="s">
        <v>817</v>
      </c>
      <c r="AU1924" s="92" t="s">
        <v>1173</v>
      </c>
      <c r="AV1924" s="83" t="str">
        <f t="shared" si="819"/>
        <v>36041</v>
      </c>
      <c r="AX1924" s="7" t="s">
        <v>3753</v>
      </c>
    </row>
    <row r="1925" spans="1:50" hidden="1" outlineLevel="1">
      <c r="A1925" t="s">
        <v>674</v>
      </c>
      <c r="B1925" t="s">
        <v>398</v>
      </c>
      <c r="C1925" s="1">
        <f t="shared" si="808"/>
        <v>27705</v>
      </c>
      <c r="D1925" s="7">
        <f>RANK(N1925,(N1925:P1925,Q1925:AE1925))</f>
        <v>2</v>
      </c>
      <c r="E1925" s="7">
        <f>RANK(O1925,(N1925:P1925,Q1925:AE1925))</f>
        <v>1</v>
      </c>
      <c r="F1925" s="7">
        <f>IF(P1925&gt;0,RANK(P1925,(N1925:P1925,Q1925:AE1925)),0)</f>
        <v>3</v>
      </c>
      <c r="G1925" s="1">
        <f t="shared" si="809"/>
        <v>1923</v>
      </c>
      <c r="H1925" s="2">
        <f t="shared" si="810"/>
        <v>6.9409853817000544E-2</v>
      </c>
      <c r="I1925" s="2"/>
      <c r="J1925" s="2">
        <f t="shared" si="811"/>
        <v>0.44121999639054321</v>
      </c>
      <c r="K1925" s="2">
        <f t="shared" si="812"/>
        <v>0.51062985020754381</v>
      </c>
      <c r="L1925" s="2">
        <f t="shared" si="813"/>
        <v>3.4975636166756904E-2</v>
      </c>
      <c r="M1925" s="2">
        <f t="shared" si="814"/>
        <v>1.3174517235156072E-2</v>
      </c>
      <c r="N1925" s="1">
        <v>12224</v>
      </c>
      <c r="O1925" s="1">
        <v>14147</v>
      </c>
      <c r="P1925" s="1">
        <v>969</v>
      </c>
      <c r="Q1925" s="1">
        <v>194</v>
      </c>
      <c r="R1925" s="1">
        <v>36</v>
      </c>
      <c r="S1925" s="1">
        <v>17</v>
      </c>
      <c r="T1925" s="1">
        <v>111</v>
      </c>
      <c r="U1925" s="1">
        <v>0</v>
      </c>
      <c r="V1925" s="1">
        <v>7</v>
      </c>
      <c r="X1925" s="1">
        <v>0</v>
      </c>
      <c r="AG1925" s="7">
        <f>IF(Q1925&gt;0,RANK(Q1925,(N1925:P1925,Q1925:AE1925)),0)</f>
        <v>4</v>
      </c>
      <c r="AH1925" s="7">
        <f>IF(R1925&gt;0,RANK(R1925,(N1925:P1925,Q1925:AE1925)),0)</f>
        <v>6</v>
      </c>
      <c r="AI1925" s="7">
        <f>IF(T1925&gt;0,RANK(T1925,(N1925:P1925,Q1925:AE1925)),0)</f>
        <v>5</v>
      </c>
      <c r="AJ1925" s="7">
        <f>IF(S1925&gt;0,RANK(S1925,(N1925:P1925,Q1925:AE1925)),0)</f>
        <v>7</v>
      </c>
      <c r="AK1925" s="2">
        <f t="shared" si="815"/>
        <v>7.0023461469048906E-3</v>
      </c>
      <c r="AL1925" s="2">
        <f t="shared" si="816"/>
        <v>1.2994044396318354E-3</v>
      </c>
      <c r="AM1925" s="2">
        <f t="shared" si="817"/>
        <v>4.0064970221981595E-3</v>
      </c>
      <c r="AN1925" s="2">
        <f t="shared" si="818"/>
        <v>6.1360765204836675E-4</v>
      </c>
      <c r="AP1925" t="s">
        <v>674</v>
      </c>
      <c r="AQ1925" t="s">
        <v>398</v>
      </c>
      <c r="AT1925" s="93" t="s">
        <v>817</v>
      </c>
      <c r="AU1925" s="92" t="s">
        <v>1174</v>
      </c>
      <c r="AV1925" s="83" t="str">
        <f t="shared" si="819"/>
        <v>36043</v>
      </c>
      <c r="AX1925" s="7" t="s">
        <v>3753</v>
      </c>
    </row>
    <row r="1926" spans="1:50" hidden="1" outlineLevel="1">
      <c r="A1926" t="s">
        <v>3024</v>
      </c>
      <c r="B1926" t="s">
        <v>398</v>
      </c>
      <c r="C1926" s="1">
        <f t="shared" si="808"/>
        <v>36423</v>
      </c>
      <c r="D1926" s="7">
        <f>RANK(N1926,(N1926:P1926,Q1926:AE1926))</f>
        <v>2</v>
      </c>
      <c r="E1926" s="7">
        <f>RANK(O1926,(N1926:P1926,Q1926:AE1926))</f>
        <v>1</v>
      </c>
      <c r="F1926" s="7">
        <f>IF(P1926&gt;0,RANK(P1926,(N1926:P1926,Q1926:AE1926)),0)</f>
        <v>3</v>
      </c>
      <c r="G1926" s="1">
        <f t="shared" si="809"/>
        <v>1393</v>
      </c>
      <c r="H1926" s="2">
        <f t="shared" si="810"/>
        <v>3.8245064931499324E-2</v>
      </c>
      <c r="I1926" s="2"/>
      <c r="J1926" s="2">
        <f t="shared" si="811"/>
        <v>0.46121955906981854</v>
      </c>
      <c r="K1926" s="2">
        <f t="shared" si="812"/>
        <v>0.49946462400131786</v>
      </c>
      <c r="L1926" s="2">
        <f t="shared" si="813"/>
        <v>2.8251379622765836E-2</v>
      </c>
      <c r="M1926" s="2">
        <f t="shared" si="814"/>
        <v>1.1064437306097821E-2</v>
      </c>
      <c r="N1926" s="1">
        <v>16799</v>
      </c>
      <c r="O1926" s="1">
        <v>18192</v>
      </c>
      <c r="P1926" s="1">
        <v>1029</v>
      </c>
      <c r="Q1926" s="1">
        <v>163</v>
      </c>
      <c r="R1926" s="1">
        <v>41</v>
      </c>
      <c r="S1926" s="1">
        <v>10</v>
      </c>
      <c r="T1926" s="1">
        <v>180</v>
      </c>
      <c r="U1926" s="1">
        <v>5</v>
      </c>
      <c r="V1926" s="1">
        <v>4</v>
      </c>
      <c r="X1926" s="1">
        <v>0</v>
      </c>
      <c r="AG1926" s="7">
        <f>IF(Q1926&gt;0,RANK(Q1926,(N1926:P1926,Q1926:AE1926)),0)</f>
        <v>5</v>
      </c>
      <c r="AH1926" s="7">
        <f>IF(R1926&gt;0,RANK(R1926,(N1926:P1926,Q1926:AE1926)),0)</f>
        <v>6</v>
      </c>
      <c r="AI1926" s="7">
        <f>IF(T1926&gt;0,RANK(T1926,(N1926:P1926,Q1926:AE1926)),0)</f>
        <v>4</v>
      </c>
      <c r="AJ1926" s="7">
        <f>IF(S1926&gt;0,RANK(S1926,(N1926:P1926,Q1926:AE1926)),0)</f>
        <v>7</v>
      </c>
      <c r="AK1926" s="2">
        <f t="shared" si="815"/>
        <v>4.4751942453943932E-3</v>
      </c>
      <c r="AL1926" s="2">
        <f t="shared" si="816"/>
        <v>1.1256623562034978E-3</v>
      </c>
      <c r="AM1926" s="2">
        <f t="shared" si="817"/>
        <v>4.9419322955275517E-3</v>
      </c>
      <c r="AN1926" s="2">
        <f t="shared" si="818"/>
        <v>2.7455179419597509E-4</v>
      </c>
      <c r="AP1926" t="s">
        <v>3024</v>
      </c>
      <c r="AQ1926" t="s">
        <v>398</v>
      </c>
      <c r="AT1926" s="93" t="s">
        <v>817</v>
      </c>
      <c r="AU1926" s="92" t="s">
        <v>130</v>
      </c>
      <c r="AV1926" s="83" t="str">
        <f t="shared" si="819"/>
        <v>36045</v>
      </c>
      <c r="AX1926" s="7" t="s">
        <v>3753</v>
      </c>
    </row>
    <row r="1927" spans="1:50" hidden="1" outlineLevel="1">
      <c r="A1927" t="s">
        <v>3216</v>
      </c>
      <c r="B1927" t="s">
        <v>398</v>
      </c>
      <c r="C1927" s="1">
        <f t="shared" si="808"/>
        <v>10932</v>
      </c>
      <c r="D1927" s="7">
        <f>RANK(N1927,(N1927:P1927,Q1927:AE1927))</f>
        <v>2</v>
      </c>
      <c r="E1927" s="7">
        <f>RANK(O1927,(N1927:P1927,Q1927:AE1927))</f>
        <v>1</v>
      </c>
      <c r="F1927" s="7">
        <f>IF(P1927&gt;0,RANK(P1927,(N1927:P1927,Q1927:AE1927)),0)</f>
        <v>3</v>
      </c>
      <c r="G1927" s="1">
        <f t="shared" si="809"/>
        <v>1770</v>
      </c>
      <c r="H1927" s="2">
        <f t="shared" si="810"/>
        <v>0.16190998902305159</v>
      </c>
      <c r="I1927" s="2"/>
      <c r="J1927" s="2">
        <f t="shared" si="811"/>
        <v>0.3963593121112331</v>
      </c>
      <c r="K1927" s="2">
        <f t="shared" si="812"/>
        <v>0.55826930113428463</v>
      </c>
      <c r="L1927" s="2">
        <f t="shared" si="813"/>
        <v>2.9637760702524697E-2</v>
      </c>
      <c r="M1927" s="2">
        <f t="shared" si="814"/>
        <v>1.5733626051957571E-2</v>
      </c>
      <c r="N1927" s="1">
        <v>4333</v>
      </c>
      <c r="O1927" s="1">
        <v>6103</v>
      </c>
      <c r="P1927" s="1">
        <v>324</v>
      </c>
      <c r="Q1927" s="1">
        <v>80</v>
      </c>
      <c r="R1927" s="1">
        <v>14</v>
      </c>
      <c r="S1927" s="1">
        <v>3</v>
      </c>
      <c r="T1927" s="1">
        <v>59</v>
      </c>
      <c r="U1927" s="1">
        <v>9</v>
      </c>
      <c r="V1927" s="1">
        <v>7</v>
      </c>
      <c r="X1927" s="1">
        <v>0</v>
      </c>
      <c r="AG1927" s="7">
        <f>IF(Q1927&gt;0,RANK(Q1927,(N1927:P1927,Q1927:AE1927)),0)</f>
        <v>4</v>
      </c>
      <c r="AH1927" s="7">
        <f>IF(R1927&gt;0,RANK(R1927,(N1927:P1927,Q1927:AE1927)),0)</f>
        <v>6</v>
      </c>
      <c r="AI1927" s="7">
        <f>IF(T1927&gt;0,RANK(T1927,(N1927:P1927,Q1927:AE1927)),0)</f>
        <v>5</v>
      </c>
      <c r="AJ1927" s="7">
        <f>IF(S1927&gt;0,RANK(S1927,(N1927:P1927,Q1927:AE1927)),0)</f>
        <v>9</v>
      </c>
      <c r="AK1927" s="2">
        <f t="shared" si="815"/>
        <v>7.3179656055616538E-3</v>
      </c>
      <c r="AL1927" s="2">
        <f t="shared" si="816"/>
        <v>1.2806439809732895E-3</v>
      </c>
      <c r="AM1927" s="2">
        <f t="shared" si="817"/>
        <v>5.3969996341017195E-3</v>
      </c>
      <c r="AN1927" s="2">
        <f t="shared" si="818"/>
        <v>2.7442371020856203E-4</v>
      </c>
      <c r="AP1927" t="s">
        <v>3216</v>
      </c>
      <c r="AQ1927" t="s">
        <v>398</v>
      </c>
      <c r="AT1927" s="93" t="s">
        <v>817</v>
      </c>
      <c r="AU1927" s="92" t="s">
        <v>132</v>
      </c>
      <c r="AV1927" s="83" t="str">
        <f t="shared" si="819"/>
        <v>36049</v>
      </c>
      <c r="AX1927" s="7" t="s">
        <v>3753</v>
      </c>
    </row>
    <row r="1928" spans="1:50" hidden="1" outlineLevel="1">
      <c r="A1928" t="s">
        <v>2656</v>
      </c>
      <c r="B1928" t="s">
        <v>398</v>
      </c>
      <c r="C1928" s="1">
        <f t="shared" si="808"/>
        <v>27223</v>
      </c>
      <c r="D1928" s="7">
        <f>RANK(N1928,(N1928:P1928,Q1928:AE1928))</f>
        <v>2</v>
      </c>
      <c r="E1928" s="7">
        <f>RANK(O1928,(N1928:P1928,Q1928:AE1928))</f>
        <v>1</v>
      </c>
      <c r="F1928" s="7">
        <f>IF(P1928&gt;0,RANK(P1928,(N1928:P1928,Q1928:AE1928)),0)</f>
        <v>3</v>
      </c>
      <c r="G1928" s="1">
        <f t="shared" si="809"/>
        <v>4768</v>
      </c>
      <c r="H1928" s="2">
        <f t="shared" si="810"/>
        <v>0.1751460162362708</v>
      </c>
      <c r="I1928" s="2"/>
      <c r="J1928" s="2">
        <f t="shared" si="811"/>
        <v>0.38482165815670571</v>
      </c>
      <c r="K1928" s="2">
        <f t="shared" si="812"/>
        <v>0.55996767439297657</v>
      </c>
      <c r="L1928" s="2">
        <f t="shared" si="813"/>
        <v>3.8680527495132795E-2</v>
      </c>
      <c r="M1928" s="2">
        <f t="shared" si="814"/>
        <v>1.6530139955184979E-2</v>
      </c>
      <c r="N1928" s="1">
        <v>10476</v>
      </c>
      <c r="O1928" s="1">
        <v>15244</v>
      </c>
      <c r="P1928" s="1">
        <v>1053</v>
      </c>
      <c r="Q1928" s="117">
        <v>208</v>
      </c>
      <c r="R1928" s="1">
        <v>36</v>
      </c>
      <c r="S1928" s="1">
        <v>18</v>
      </c>
      <c r="T1928" s="1">
        <v>182</v>
      </c>
      <c r="U1928" s="1">
        <v>0</v>
      </c>
      <c r="V1928" s="117">
        <v>6</v>
      </c>
      <c r="X1928" s="1">
        <v>0</v>
      </c>
      <c r="AG1928" s="7">
        <f>IF(Q1928&gt;0,RANK(Q1928,(N1928:P1928,Q1928:AE1928)),0)</f>
        <v>4</v>
      </c>
      <c r="AH1928" s="7">
        <f>IF(R1928&gt;0,RANK(R1928,(N1928:P1928,Q1928:AE1928)),0)</f>
        <v>6</v>
      </c>
      <c r="AI1928" s="7">
        <f>IF(T1928&gt;0,RANK(T1928,(N1928:P1928,Q1928:AE1928)),0)</f>
        <v>5</v>
      </c>
      <c r="AJ1928" s="7">
        <f>IF(S1928&gt;0,RANK(S1928,(N1928:P1928,Q1928:AE1928)),0)</f>
        <v>7</v>
      </c>
      <c r="AK1928" s="2">
        <f t="shared" si="815"/>
        <v>7.640598023729934E-3</v>
      </c>
      <c r="AL1928" s="2">
        <f t="shared" si="816"/>
        <v>1.3224111964147962E-3</v>
      </c>
      <c r="AM1928" s="2">
        <f t="shared" si="817"/>
        <v>6.6855232707636924E-3</v>
      </c>
      <c r="AN1928" s="2">
        <f t="shared" si="818"/>
        <v>6.6120559820739811E-4</v>
      </c>
      <c r="AP1928" t="s">
        <v>2656</v>
      </c>
      <c r="AQ1928" t="s">
        <v>398</v>
      </c>
      <c r="AT1928" s="93" t="s">
        <v>817</v>
      </c>
      <c r="AU1928" s="92" t="s">
        <v>658</v>
      </c>
      <c r="AV1928" s="83" t="str">
        <f t="shared" si="819"/>
        <v>36051</v>
      </c>
      <c r="AX1928" s="7" t="s">
        <v>3753</v>
      </c>
    </row>
    <row r="1929" spans="1:50" hidden="1" outlineLevel="1">
      <c r="A1929" t="s">
        <v>1920</v>
      </c>
      <c r="B1929" t="s">
        <v>398</v>
      </c>
      <c r="C1929" s="1">
        <f t="shared" si="808"/>
        <v>28366</v>
      </c>
      <c r="D1929" s="7">
        <f>RANK(N1929,(N1929:P1929,Q1929:AE1929))</f>
        <v>2</v>
      </c>
      <c r="E1929" s="7">
        <f>RANK(O1929,(N1929:P1929,Q1929:AE1929))</f>
        <v>1</v>
      </c>
      <c r="F1929" s="7">
        <f>IF(P1929&gt;0,RANK(P1929,(N1929:P1929,Q1929:AE1929)),0)</f>
        <v>3</v>
      </c>
      <c r="G1929" s="1">
        <f t="shared" si="809"/>
        <v>2862</v>
      </c>
      <c r="H1929" s="2">
        <f t="shared" si="810"/>
        <v>0.10089543820066277</v>
      </c>
      <c r="I1929" s="2"/>
      <c r="J1929" s="2">
        <f t="shared" si="811"/>
        <v>0.42364097863639566</v>
      </c>
      <c r="K1929" s="2">
        <f t="shared" si="812"/>
        <v>0.52453641683705843</v>
      </c>
      <c r="L1929" s="2">
        <f t="shared" si="813"/>
        <v>3.84967919340055E-2</v>
      </c>
      <c r="M1929" s="2">
        <f t="shared" si="814"/>
        <v>1.3325812592540356E-2</v>
      </c>
      <c r="N1929" s="1">
        <v>12017</v>
      </c>
      <c r="O1929" s="1">
        <v>14879</v>
      </c>
      <c r="P1929" s="1">
        <v>1092</v>
      </c>
      <c r="Q1929" s="1">
        <v>214</v>
      </c>
      <c r="R1929" s="1">
        <v>44</v>
      </c>
      <c r="S1929" s="1">
        <v>14</v>
      </c>
      <c r="T1929" s="1">
        <v>103</v>
      </c>
      <c r="U1929" s="1">
        <v>0</v>
      </c>
      <c r="V1929" s="1">
        <v>3</v>
      </c>
      <c r="X1929" s="1">
        <v>0</v>
      </c>
      <c r="AG1929" s="7">
        <f>IF(Q1929&gt;0,RANK(Q1929,(N1929:P1929,Q1929:AE1929)),0)</f>
        <v>4</v>
      </c>
      <c r="AH1929" s="7">
        <f>IF(R1929&gt;0,RANK(R1929,(N1929:P1929,Q1929:AE1929)),0)</f>
        <v>6</v>
      </c>
      <c r="AI1929" s="7">
        <f>IF(T1929&gt;0,RANK(T1929,(N1929:P1929,Q1929:AE1929)),0)</f>
        <v>5</v>
      </c>
      <c r="AJ1929" s="7">
        <f>IF(S1929&gt;0,RANK(S1929,(N1929:P1929,Q1929:AE1929)),0)</f>
        <v>7</v>
      </c>
      <c r="AK1929" s="2">
        <f t="shared" si="815"/>
        <v>7.5442431079461329E-3</v>
      </c>
      <c r="AL1929" s="2">
        <f t="shared" si="816"/>
        <v>1.551152788549672E-3</v>
      </c>
      <c r="AM1929" s="2">
        <f t="shared" si="817"/>
        <v>3.6311076641049145E-3</v>
      </c>
      <c r="AN1929" s="2">
        <f t="shared" si="818"/>
        <v>4.9354861453853205E-4</v>
      </c>
      <c r="AP1929" t="s">
        <v>1920</v>
      </c>
      <c r="AQ1929" t="s">
        <v>398</v>
      </c>
      <c r="AT1929" s="93" t="s">
        <v>817</v>
      </c>
      <c r="AU1929" s="92" t="s">
        <v>659</v>
      </c>
      <c r="AV1929" s="83" t="str">
        <f t="shared" si="819"/>
        <v>36053</v>
      </c>
      <c r="AX1929" s="7" t="s">
        <v>3753</v>
      </c>
    </row>
    <row r="1930" spans="1:50" hidden="1" outlineLevel="1">
      <c r="A1930" t="s">
        <v>2931</v>
      </c>
      <c r="B1930" t="s">
        <v>398</v>
      </c>
      <c r="C1930" s="1">
        <f t="shared" si="808"/>
        <v>317825</v>
      </c>
      <c r="D1930" s="7">
        <f>RANK(N1930,(N1930:P1930,Q1930:AE1930))</f>
        <v>1</v>
      </c>
      <c r="E1930" s="7">
        <f>RANK(O1930,(N1930:P1930,Q1930:AE1930))</f>
        <v>2</v>
      </c>
      <c r="F1930" s="7">
        <f>IF(P1930&gt;0,RANK(P1930,(N1930:P1930,Q1930:AE1930)),0)</f>
        <v>3</v>
      </c>
      <c r="G1930" s="1">
        <f t="shared" si="809"/>
        <v>20477</v>
      </c>
      <c r="H1930" s="2">
        <f t="shared" si="810"/>
        <v>6.4428537717297257E-2</v>
      </c>
      <c r="I1930" s="2"/>
      <c r="J1930" s="2">
        <f t="shared" si="811"/>
        <v>0.50890584441123254</v>
      </c>
      <c r="K1930" s="2">
        <f t="shared" si="812"/>
        <v>0.44447730669393531</v>
      </c>
      <c r="L1930" s="2">
        <f t="shared" si="813"/>
        <v>3.6246361991662077E-2</v>
      </c>
      <c r="M1930" s="2">
        <f t="shared" si="814"/>
        <v>1.0370486903170065E-2</v>
      </c>
      <c r="N1930" s="1">
        <v>161743</v>
      </c>
      <c r="O1930" s="1">
        <v>141266</v>
      </c>
      <c r="P1930" s="1">
        <v>11520</v>
      </c>
      <c r="Q1930" s="1">
        <v>1728</v>
      </c>
      <c r="R1930" s="1">
        <v>510</v>
      </c>
      <c r="S1930" s="1">
        <v>72</v>
      </c>
      <c r="T1930" s="1">
        <v>882</v>
      </c>
      <c r="U1930" s="1">
        <v>63</v>
      </c>
      <c r="V1930" s="1">
        <v>41</v>
      </c>
      <c r="X1930" s="1">
        <v>0</v>
      </c>
      <c r="AG1930" s="7">
        <f>IF(Q1930&gt;0,RANK(Q1930,(N1930:P1930,Q1930:AE1930)),0)</f>
        <v>4</v>
      </c>
      <c r="AH1930" s="7">
        <f>IF(R1930&gt;0,RANK(R1930,(N1930:P1930,Q1930:AE1930)),0)</f>
        <v>6</v>
      </c>
      <c r="AI1930" s="7">
        <f>IF(T1930&gt;0,RANK(T1930,(N1930:P1930,Q1930:AE1930)),0)</f>
        <v>5</v>
      </c>
      <c r="AJ1930" s="7">
        <f>IF(S1930&gt;0,RANK(S1930,(N1930:P1930,Q1930:AE1930)),0)</f>
        <v>7</v>
      </c>
      <c r="AK1930" s="2">
        <f t="shared" si="815"/>
        <v>5.4369542987493117E-3</v>
      </c>
      <c r="AL1930" s="2">
        <f t="shared" si="816"/>
        <v>1.6046566506725398E-3</v>
      </c>
      <c r="AM1930" s="2">
        <f t="shared" si="817"/>
        <v>2.7751120899866277E-3</v>
      </c>
      <c r="AN1930" s="2">
        <f t="shared" si="818"/>
        <v>2.26539762447888E-4</v>
      </c>
      <c r="AP1930" t="s">
        <v>2931</v>
      </c>
      <c r="AQ1930" t="s">
        <v>398</v>
      </c>
      <c r="AT1930" s="93" t="s">
        <v>817</v>
      </c>
      <c r="AU1930" s="92" t="s">
        <v>660</v>
      </c>
      <c r="AV1930" s="83" t="str">
        <f t="shared" si="819"/>
        <v>36055</v>
      </c>
      <c r="AX1930" s="7" t="s">
        <v>3753</v>
      </c>
    </row>
    <row r="1931" spans="1:50" hidden="1" outlineLevel="1">
      <c r="A1931" t="s">
        <v>1055</v>
      </c>
      <c r="B1931" t="s">
        <v>398</v>
      </c>
      <c r="C1931" s="1">
        <f t="shared" si="808"/>
        <v>20809</v>
      </c>
      <c r="D1931" s="7">
        <f>RANK(N1931,(N1931:P1931,Q1931:AE1931))</f>
        <v>1</v>
      </c>
      <c r="E1931" s="7">
        <f>RANK(O1931,(N1931:P1931,Q1931:AE1931))</f>
        <v>2</v>
      </c>
      <c r="F1931" s="7">
        <f>IF(P1931&gt;0,RANK(P1931,(N1931:P1931,Q1931:AE1931)),0)</f>
        <v>3</v>
      </c>
      <c r="G1931" s="1">
        <f t="shared" si="809"/>
        <v>484</v>
      </c>
      <c r="H1931" s="2">
        <f t="shared" si="810"/>
        <v>2.3259166706713442E-2</v>
      </c>
      <c r="I1931" s="2"/>
      <c r="J1931" s="2">
        <f t="shared" si="811"/>
        <v>0.49252727185352491</v>
      </c>
      <c r="K1931" s="2">
        <f t="shared" si="812"/>
        <v>0.4692681051468115</v>
      </c>
      <c r="L1931" s="2">
        <f t="shared" si="813"/>
        <v>2.3403335095391418E-2</v>
      </c>
      <c r="M1931" s="2">
        <f t="shared" si="814"/>
        <v>1.4801287904272122E-2</v>
      </c>
      <c r="N1931" s="1">
        <v>10249</v>
      </c>
      <c r="O1931" s="1">
        <v>9765</v>
      </c>
      <c r="P1931" s="1">
        <v>487</v>
      </c>
      <c r="Q1931" s="1">
        <v>139</v>
      </c>
      <c r="R1931" s="1">
        <v>11</v>
      </c>
      <c r="S1931" s="1">
        <v>8</v>
      </c>
      <c r="T1931" s="1">
        <v>146</v>
      </c>
      <c r="U1931" s="1">
        <v>0</v>
      </c>
      <c r="V1931" s="1">
        <v>4</v>
      </c>
      <c r="X1931" s="1">
        <v>0</v>
      </c>
      <c r="AG1931" s="7">
        <f>IF(Q1931&gt;0,RANK(Q1931,(N1931:P1931,Q1931:AE1931)),0)</f>
        <v>5</v>
      </c>
      <c r="AH1931" s="7">
        <f>IF(R1931&gt;0,RANK(R1931,(N1931:P1931,Q1931:AE1931)),0)</f>
        <v>6</v>
      </c>
      <c r="AI1931" s="7">
        <f>IF(T1931&gt;0,RANK(T1931,(N1931:P1931,Q1931:AE1931)),0)</f>
        <v>4</v>
      </c>
      <c r="AJ1931" s="7">
        <f>IF(S1931&gt;0,RANK(S1931,(N1931:P1931,Q1931:AE1931)),0)</f>
        <v>7</v>
      </c>
      <c r="AK1931" s="2">
        <f t="shared" si="815"/>
        <v>6.6798020087462159E-3</v>
      </c>
      <c r="AL1931" s="2">
        <f t="shared" si="816"/>
        <v>5.2861742515257818E-4</v>
      </c>
      <c r="AM1931" s="2">
        <f t="shared" si="817"/>
        <v>7.0161949156614927E-3</v>
      </c>
      <c r="AN1931" s="2">
        <f t="shared" si="818"/>
        <v>3.8444903647460234E-4</v>
      </c>
      <c r="AP1931" t="s">
        <v>1055</v>
      </c>
      <c r="AQ1931" t="s">
        <v>398</v>
      </c>
      <c r="AT1931" s="93" t="s">
        <v>817</v>
      </c>
      <c r="AU1931" s="92" t="s">
        <v>199</v>
      </c>
      <c r="AV1931" s="83" t="str">
        <f t="shared" si="819"/>
        <v>36057</v>
      </c>
      <c r="AX1931" s="7" t="s">
        <v>3753</v>
      </c>
    </row>
    <row r="1932" spans="1:50" hidden="1" outlineLevel="1">
      <c r="A1932" t="s">
        <v>2176</v>
      </c>
      <c r="B1932" t="s">
        <v>398</v>
      </c>
      <c r="C1932" s="1">
        <f t="shared" si="808"/>
        <v>590439</v>
      </c>
      <c r="D1932" s="7">
        <f>RANK(N1932,(N1932:P1932,Q1932:AE1932))</f>
        <v>1</v>
      </c>
      <c r="E1932" s="7">
        <f>RANK(O1932,(N1932:P1932,Q1932:AE1932))</f>
        <v>2</v>
      </c>
      <c r="F1932" s="7">
        <f>IF(P1932&gt;0,RANK(P1932,(N1932:P1932,Q1932:AE1932)),0)</f>
        <v>3</v>
      </c>
      <c r="G1932" s="1">
        <f t="shared" si="809"/>
        <v>115166</v>
      </c>
      <c r="H1932" s="2">
        <f t="shared" si="810"/>
        <v>0.19505147864555017</v>
      </c>
      <c r="I1932" s="2"/>
      <c r="J1932" s="2">
        <f t="shared" si="811"/>
        <v>0.57961279658017173</v>
      </c>
      <c r="K1932" s="2">
        <f t="shared" si="812"/>
        <v>0.3845613179346215</v>
      </c>
      <c r="L1932" s="2">
        <f t="shared" si="813"/>
        <v>2.504577102799781E-2</v>
      </c>
      <c r="M1932" s="2">
        <f t="shared" si="814"/>
        <v>1.0780114457208955E-2</v>
      </c>
      <c r="N1932" s="156">
        <v>342226</v>
      </c>
      <c r="O1932" s="156">
        <v>227060</v>
      </c>
      <c r="P1932" s="156">
        <v>14788</v>
      </c>
      <c r="Q1932" s="156">
        <v>2810</v>
      </c>
      <c r="R1932" s="156">
        <v>525</v>
      </c>
      <c r="S1932" s="1">
        <v>59</v>
      </c>
      <c r="T1932" s="1">
        <v>2884</v>
      </c>
      <c r="U1932" s="1">
        <v>0</v>
      </c>
      <c r="V1932" s="1">
        <v>87</v>
      </c>
      <c r="X1932" s="1">
        <v>0</v>
      </c>
      <c r="AG1932" s="7">
        <f>IF(Q1932&gt;0,RANK(Q1932,(N1932:P1932,Q1932:AE1932)),0)</f>
        <v>5</v>
      </c>
      <c r="AH1932" s="7">
        <f>IF(R1932&gt;0,RANK(R1932,(N1932:P1932,Q1932:AE1932)),0)</f>
        <v>6</v>
      </c>
      <c r="AI1932" s="7">
        <f>IF(T1932&gt;0,RANK(T1932,(N1932:P1932,Q1932:AE1932)),0)</f>
        <v>4</v>
      </c>
      <c r="AJ1932" s="7">
        <f>IF(S1932&gt;0,RANK(S1932,(N1932:P1932,Q1932:AE1932)),0)</f>
        <v>8</v>
      </c>
      <c r="AK1932" s="2">
        <f t="shared" si="815"/>
        <v>4.7591707187363977E-3</v>
      </c>
      <c r="AL1932" s="2">
        <f t="shared" si="816"/>
        <v>8.8916890652548355E-4</v>
      </c>
      <c r="AM1932" s="2">
        <f t="shared" si="817"/>
        <v>4.8845011931799897E-3</v>
      </c>
      <c r="AN1932" s="2">
        <f t="shared" si="818"/>
        <v>9.9925648542863865E-5</v>
      </c>
      <c r="AP1932" t="s">
        <v>2176</v>
      </c>
      <c r="AQ1932" t="s">
        <v>398</v>
      </c>
      <c r="AT1932" s="93" t="s">
        <v>817</v>
      </c>
      <c r="AU1932" s="92" t="s">
        <v>200</v>
      </c>
      <c r="AV1932" s="83" t="str">
        <f t="shared" si="819"/>
        <v>36059</v>
      </c>
      <c r="AX1932" s="7" t="s">
        <v>3753</v>
      </c>
    </row>
    <row r="1933" spans="1:50" hidden="1" outlineLevel="1">
      <c r="A1933" t="s">
        <v>2383</v>
      </c>
      <c r="B1933" t="s">
        <v>398</v>
      </c>
      <c r="C1933" s="1">
        <f t="shared" si="808"/>
        <v>93270</v>
      </c>
      <c r="D1933" s="7">
        <f>RANK(N1933,(N1933:P1933,Q1933:AE1933))</f>
        <v>1</v>
      </c>
      <c r="E1933" s="7">
        <f>RANK(O1933,(N1933:P1933,Q1933:AE1933))</f>
        <v>2</v>
      </c>
      <c r="F1933" s="7">
        <f>IF(P1933&gt;0,RANK(P1933,(N1933:P1933,Q1933:AE1933)),0)</f>
        <v>3</v>
      </c>
      <c r="G1933" s="1">
        <f t="shared" si="809"/>
        <v>6829</v>
      </c>
      <c r="H1933" s="2">
        <f t="shared" si="810"/>
        <v>7.3217540473892992E-2</v>
      </c>
      <c r="I1933" s="2"/>
      <c r="J1933" s="2">
        <f t="shared" si="811"/>
        <v>0.51228690897394658</v>
      </c>
      <c r="K1933" s="2">
        <f t="shared" si="812"/>
        <v>0.43906936850005363</v>
      </c>
      <c r="L1933" s="2">
        <f t="shared" si="813"/>
        <v>3.4920124370108288E-2</v>
      </c>
      <c r="M1933" s="2">
        <f t="shared" si="814"/>
        <v>1.3723598155891512E-2</v>
      </c>
      <c r="N1933" s="1">
        <v>47781</v>
      </c>
      <c r="O1933" s="1">
        <v>40952</v>
      </c>
      <c r="P1933" s="1">
        <v>3257</v>
      </c>
      <c r="Q1933" s="1">
        <v>770</v>
      </c>
      <c r="R1933" s="1">
        <v>101</v>
      </c>
      <c r="S1933" s="1">
        <v>34</v>
      </c>
      <c r="T1933" s="1">
        <v>344</v>
      </c>
      <c r="U1933" s="1">
        <v>13</v>
      </c>
      <c r="V1933" s="1">
        <v>18</v>
      </c>
      <c r="X1933" s="1">
        <v>0</v>
      </c>
      <c r="AG1933" s="7">
        <f>IF(Q1933&gt;0,RANK(Q1933,(N1933:P1933,Q1933:AE1933)),0)</f>
        <v>4</v>
      </c>
      <c r="AH1933" s="7">
        <f>IF(R1933&gt;0,RANK(R1933,(N1933:P1933,Q1933:AE1933)),0)</f>
        <v>6</v>
      </c>
      <c r="AI1933" s="7">
        <f>IF(T1933&gt;0,RANK(T1933,(N1933:P1933,Q1933:AE1933)),0)</f>
        <v>5</v>
      </c>
      <c r="AJ1933" s="7">
        <f>IF(S1933&gt;0,RANK(S1933,(N1933:P1933,Q1933:AE1933)),0)</f>
        <v>7</v>
      </c>
      <c r="AK1933" s="2">
        <f t="shared" si="815"/>
        <v>8.2556020156534793E-3</v>
      </c>
      <c r="AL1933" s="2">
        <f t="shared" si="816"/>
        <v>1.0828776669883134E-3</v>
      </c>
      <c r="AM1933" s="2">
        <f t="shared" si="817"/>
        <v>3.6882170043958402E-3</v>
      </c>
      <c r="AN1933" s="2">
        <f t="shared" si="818"/>
        <v>3.6453307601586792E-4</v>
      </c>
      <c r="AP1933" t="s">
        <v>2383</v>
      </c>
      <c r="AQ1933" t="s">
        <v>398</v>
      </c>
      <c r="AT1933" s="93" t="s">
        <v>817</v>
      </c>
      <c r="AU1933" s="92" t="s">
        <v>202</v>
      </c>
      <c r="AV1933" s="83" t="str">
        <f t="shared" si="819"/>
        <v>36063</v>
      </c>
      <c r="AX1933" s="7" t="s">
        <v>3753</v>
      </c>
    </row>
    <row r="1934" spans="1:50" hidden="1" outlineLevel="1">
      <c r="A1934" t="s">
        <v>3219</v>
      </c>
      <c r="B1934" t="s">
        <v>398</v>
      </c>
      <c r="C1934" s="1">
        <f t="shared" si="808"/>
        <v>96010</v>
      </c>
      <c r="D1934" s="7">
        <f>RANK(N1934,(N1934:P1934,Q1934:AE1934))</f>
        <v>2</v>
      </c>
      <c r="E1934" s="7">
        <f>RANK(O1934,(N1934:P1934,Q1934:AE1934))</f>
        <v>1</v>
      </c>
      <c r="F1934" s="7">
        <f>IF(P1934&gt;0,RANK(P1934,(N1934:P1934,Q1934:AE1934)),0)</f>
        <v>3</v>
      </c>
      <c r="G1934" s="1">
        <f t="shared" si="809"/>
        <v>3670</v>
      </c>
      <c r="H1934" s="2">
        <f t="shared" si="810"/>
        <v>3.8225184876575356E-2</v>
      </c>
      <c r="I1934" s="2"/>
      <c r="J1934" s="2">
        <f t="shared" si="811"/>
        <v>0.45758775127590878</v>
      </c>
      <c r="K1934" s="2">
        <f t="shared" si="812"/>
        <v>0.49581293615248412</v>
      </c>
      <c r="L1934" s="2">
        <f t="shared" si="813"/>
        <v>3.2913238204353712E-2</v>
      </c>
      <c r="M1934" s="2">
        <f t="shared" si="814"/>
        <v>1.3686074367253387E-2</v>
      </c>
      <c r="N1934" s="1">
        <v>43933</v>
      </c>
      <c r="O1934" s="1">
        <v>47603</v>
      </c>
      <c r="P1934" s="1">
        <v>3160</v>
      </c>
      <c r="Q1934" s="1">
        <v>736</v>
      </c>
      <c r="R1934" s="1">
        <v>83</v>
      </c>
      <c r="S1934" s="1">
        <v>42</v>
      </c>
      <c r="T1934" s="1">
        <v>425</v>
      </c>
      <c r="U1934" s="1">
        <v>14</v>
      </c>
      <c r="V1934" s="1">
        <v>14</v>
      </c>
      <c r="X1934" s="1">
        <v>0</v>
      </c>
      <c r="AG1934" s="7">
        <f>IF(Q1934&gt;0,RANK(Q1934,(N1934:P1934,Q1934:AE1934)),0)</f>
        <v>4</v>
      </c>
      <c r="AH1934" s="7">
        <f>IF(R1934&gt;0,RANK(R1934,(N1934:P1934,Q1934:AE1934)),0)</f>
        <v>6</v>
      </c>
      <c r="AI1934" s="7">
        <f>IF(T1934&gt;0,RANK(T1934,(N1934:P1934,Q1934:AE1934)),0)</f>
        <v>5</v>
      </c>
      <c r="AJ1934" s="7">
        <f>IF(S1934&gt;0,RANK(S1934,(N1934:P1934,Q1934:AE1934)),0)</f>
        <v>7</v>
      </c>
      <c r="AK1934" s="2">
        <f t="shared" si="815"/>
        <v>7.6658681387355484E-3</v>
      </c>
      <c r="AL1934" s="2">
        <f t="shared" si="816"/>
        <v>8.6449328194979688E-4</v>
      </c>
      <c r="AM1934" s="2">
        <f t="shared" si="817"/>
        <v>4.42662222685137E-3</v>
      </c>
      <c r="AN1934" s="2">
        <f t="shared" si="818"/>
        <v>4.374544318300177E-4</v>
      </c>
      <c r="AP1934" t="s">
        <v>3219</v>
      </c>
      <c r="AQ1934" t="s">
        <v>398</v>
      </c>
      <c r="AT1934" s="93" t="s">
        <v>817</v>
      </c>
      <c r="AU1934" s="92" t="s">
        <v>1482</v>
      </c>
      <c r="AV1934" s="83" t="str">
        <f t="shared" si="819"/>
        <v>36065</v>
      </c>
      <c r="AX1934" s="7" t="s">
        <v>3753</v>
      </c>
    </row>
    <row r="1935" spans="1:50" hidden="1" outlineLevel="1">
      <c r="A1935" t="s">
        <v>3405</v>
      </c>
      <c r="B1935" t="s">
        <v>398</v>
      </c>
      <c r="C1935" s="1">
        <f t="shared" si="808"/>
        <v>203643</v>
      </c>
      <c r="D1935" s="7">
        <f>RANK(N1935,(N1935:P1935,Q1935:AE1935))</f>
        <v>1</v>
      </c>
      <c r="E1935" s="7">
        <f>RANK(O1935,(N1935:P1935,Q1935:AE1935))</f>
        <v>2</v>
      </c>
      <c r="F1935" s="7">
        <f>IF(P1935&gt;0,RANK(P1935,(N1935:P1935,Q1935:AE1935)),0)</f>
        <v>3</v>
      </c>
      <c r="G1935" s="1">
        <f t="shared" si="809"/>
        <v>26218</v>
      </c>
      <c r="H1935" s="2">
        <f t="shared" si="810"/>
        <v>0.12874491143815403</v>
      </c>
      <c r="I1935" s="2"/>
      <c r="J1935" s="2">
        <f t="shared" si="811"/>
        <v>0.53965027032601165</v>
      </c>
      <c r="K1935" s="2">
        <f t="shared" si="812"/>
        <v>0.41090535888785767</v>
      </c>
      <c r="L1935" s="2">
        <f t="shared" si="813"/>
        <v>3.7663951130164061E-2</v>
      </c>
      <c r="M1935" s="2">
        <f t="shared" si="814"/>
        <v>1.1780419655966615E-2</v>
      </c>
      <c r="N1935" s="1">
        <v>109896</v>
      </c>
      <c r="O1935" s="1">
        <v>83678</v>
      </c>
      <c r="P1935" s="1">
        <v>7670</v>
      </c>
      <c r="Q1935" s="1">
        <v>1179</v>
      </c>
      <c r="R1935" s="1">
        <v>263</v>
      </c>
      <c r="S1935" s="1">
        <v>51</v>
      </c>
      <c r="T1935" s="1">
        <v>857</v>
      </c>
      <c r="U1935" s="1">
        <v>14</v>
      </c>
      <c r="V1935" s="1">
        <v>35</v>
      </c>
      <c r="X1935" s="1">
        <v>0</v>
      </c>
      <c r="AG1935" s="7">
        <f>IF(Q1935&gt;0,RANK(Q1935,(N1935:P1935,Q1935:AE1935)),0)</f>
        <v>4</v>
      </c>
      <c r="AH1935" s="7">
        <f>IF(R1935&gt;0,RANK(R1935,(N1935:P1935,Q1935:AE1935)),0)</f>
        <v>6</v>
      </c>
      <c r="AI1935" s="7">
        <f>IF(T1935&gt;0,RANK(T1935,(N1935:P1935,Q1935:AE1935)),0)</f>
        <v>5</v>
      </c>
      <c r="AJ1935" s="7">
        <f>IF(S1935&gt;0,RANK(S1935,(N1935:P1935,Q1935:AE1935)),0)</f>
        <v>7</v>
      </c>
      <c r="AK1935" s="2">
        <f t="shared" si="815"/>
        <v>5.789543465770982E-3</v>
      </c>
      <c r="AL1935" s="2">
        <f t="shared" si="816"/>
        <v>1.2914757688700324E-3</v>
      </c>
      <c r="AM1935" s="2">
        <f t="shared" si="817"/>
        <v>4.2083449958996875E-3</v>
      </c>
      <c r="AN1935" s="2">
        <f t="shared" si="818"/>
        <v>2.5043826696719256E-4</v>
      </c>
      <c r="AP1935" t="s">
        <v>3405</v>
      </c>
      <c r="AQ1935" t="s">
        <v>398</v>
      </c>
      <c r="AT1935" s="93" t="s">
        <v>817</v>
      </c>
      <c r="AU1935" s="92" t="s">
        <v>1483</v>
      </c>
      <c r="AV1935" s="83" t="str">
        <f t="shared" si="819"/>
        <v>36067</v>
      </c>
      <c r="AX1935" s="7" t="s">
        <v>3753</v>
      </c>
    </row>
    <row r="1936" spans="1:50" hidden="1" outlineLevel="1">
      <c r="A1936" t="s">
        <v>2065</v>
      </c>
      <c r="B1936" t="s">
        <v>398</v>
      </c>
      <c r="C1936" s="1">
        <f t="shared" si="808"/>
        <v>45949</v>
      </c>
      <c r="D1936" s="7">
        <f>RANK(N1936,(N1936:P1936,Q1936:AE1936))</f>
        <v>2</v>
      </c>
      <c r="E1936" s="7">
        <f>RANK(O1936,(N1936:P1936,Q1936:AE1936))</f>
        <v>1</v>
      </c>
      <c r="F1936" s="7">
        <f>IF(P1936&gt;0,RANK(P1936,(N1936:P1936,Q1936:AE1936)),0)</f>
        <v>3</v>
      </c>
      <c r="G1936" s="1">
        <f t="shared" si="809"/>
        <v>4124</v>
      </c>
      <c r="H1936" s="2">
        <f t="shared" si="810"/>
        <v>8.9751681211778275E-2</v>
      </c>
      <c r="I1936" s="2"/>
      <c r="J1936" s="2">
        <f t="shared" si="811"/>
        <v>0.43006376634964855</v>
      </c>
      <c r="K1936" s="2">
        <f t="shared" si="812"/>
        <v>0.51981544756142684</v>
      </c>
      <c r="L1936" s="2">
        <f t="shared" si="813"/>
        <v>3.9021523863413787E-2</v>
      </c>
      <c r="M1936" s="2">
        <f t="shared" si="814"/>
        <v>1.1099262225510886E-2</v>
      </c>
      <c r="N1936" s="1">
        <v>19761</v>
      </c>
      <c r="O1936" s="1">
        <v>23885</v>
      </c>
      <c r="P1936" s="1">
        <v>1793</v>
      </c>
      <c r="Q1936" s="1">
        <v>250</v>
      </c>
      <c r="R1936" s="1">
        <v>72</v>
      </c>
      <c r="S1936" s="1">
        <v>17</v>
      </c>
      <c r="T1936" s="1">
        <v>155</v>
      </c>
      <c r="U1936" s="1">
        <v>1</v>
      </c>
      <c r="V1936" s="1">
        <v>15</v>
      </c>
      <c r="X1936" s="1">
        <v>0</v>
      </c>
      <c r="AG1936" s="7">
        <f>IF(Q1936&gt;0,RANK(Q1936,(N1936:P1936,Q1936:AE1936)),0)</f>
        <v>4</v>
      </c>
      <c r="AH1936" s="7">
        <f>IF(R1936&gt;0,RANK(R1936,(N1936:P1936,Q1936:AE1936)),0)</f>
        <v>6</v>
      </c>
      <c r="AI1936" s="7">
        <f>IF(T1936&gt;0,RANK(T1936,(N1936:P1936,Q1936:AE1936)),0)</f>
        <v>5</v>
      </c>
      <c r="AJ1936" s="7">
        <f>IF(S1936&gt;0,RANK(S1936,(N1936:P1936,Q1936:AE1936)),0)</f>
        <v>7</v>
      </c>
      <c r="AK1936" s="2">
        <f t="shared" si="815"/>
        <v>5.4408148164269083E-3</v>
      </c>
      <c r="AL1936" s="2">
        <f t="shared" si="816"/>
        <v>1.5669546671309496E-3</v>
      </c>
      <c r="AM1936" s="2">
        <f t="shared" si="817"/>
        <v>3.3733051861846832E-3</v>
      </c>
      <c r="AN1936" s="2">
        <f t="shared" si="818"/>
        <v>3.6997540751702976E-4</v>
      </c>
      <c r="AP1936" t="s">
        <v>2065</v>
      </c>
      <c r="AQ1936" t="s">
        <v>398</v>
      </c>
      <c r="AT1936" s="93" t="s">
        <v>817</v>
      </c>
      <c r="AU1936" s="92" t="s">
        <v>1484</v>
      </c>
      <c r="AV1936" s="83" t="str">
        <f t="shared" si="819"/>
        <v>36069</v>
      </c>
      <c r="AX1936" s="7" t="s">
        <v>3753</v>
      </c>
    </row>
    <row r="1937" spans="1:50" hidden="1" outlineLevel="1">
      <c r="A1937" t="s">
        <v>1372</v>
      </c>
      <c r="B1937" t="s">
        <v>398</v>
      </c>
      <c r="C1937" s="1">
        <f t="shared" ref="C1937:C1967" si="820">SUM(N1937:AE1937)</f>
        <v>126557</v>
      </c>
      <c r="D1937" s="7">
        <f>RANK(N1937,(N1937:P1937,Q1937:AE1937))</f>
        <v>2</v>
      </c>
      <c r="E1937" s="7">
        <f>RANK(O1937,(N1937:P1937,Q1937:AE1937))</f>
        <v>1</v>
      </c>
      <c r="F1937" s="7">
        <f>IF(P1937&gt;0,RANK(P1937,(N1937:P1937,Q1937:AE1937)),0)</f>
        <v>3</v>
      </c>
      <c r="G1937" s="1">
        <f t="shared" ref="G1937:G1967" si="821">IF(D1937=1,N1937,IF(E1937=1,O1937,P1937))-IF(D1937=2,N1937,IF(E1937=2,O1937,P1937))</f>
        <v>4682</v>
      </c>
      <c r="H1937" s="2">
        <f t="shared" ref="H1937:H1967" si="822">G1937/C1937</f>
        <v>3.6995187939031428E-2</v>
      </c>
      <c r="I1937" s="2"/>
      <c r="J1937" s="2">
        <f t="shared" ref="J1937:J1967" si="823">IF($C1937=0,"-",N1937/$C1937)</f>
        <v>0.45963478906737676</v>
      </c>
      <c r="K1937" s="2">
        <f t="shared" ref="K1937:K1967" si="824">IF($C1937=0,"-",O1937/$C1937)</f>
        <v>0.49662997700640815</v>
      </c>
      <c r="L1937" s="2">
        <f t="shared" ref="L1937:L1967" si="825">IF($C1937=0,"-",P1937/$C1937)</f>
        <v>3.3123414745924763E-2</v>
      </c>
      <c r="M1937" s="2">
        <f t="shared" ref="M1937:M1967" si="826">IF(C1937=0,"-",(1-J1937-K1937-L1937))</f>
        <v>1.0611819180290326E-2</v>
      </c>
      <c r="N1937" s="1">
        <v>58170</v>
      </c>
      <c r="O1937" s="1">
        <v>62852</v>
      </c>
      <c r="P1937" s="1">
        <v>4192</v>
      </c>
      <c r="Q1937" s="1">
        <v>647</v>
      </c>
      <c r="R1937" s="1">
        <v>161</v>
      </c>
      <c r="S1937" s="1">
        <v>33</v>
      </c>
      <c r="T1937" s="1">
        <v>469</v>
      </c>
      <c r="U1937" s="1">
        <v>8</v>
      </c>
      <c r="V1937" s="1">
        <v>25</v>
      </c>
      <c r="X1937" s="1">
        <v>0</v>
      </c>
      <c r="AG1937" s="7">
        <f>IF(Q1937&gt;0,RANK(Q1937,(N1937:P1937,Q1937:AE1937)),0)</f>
        <v>4</v>
      </c>
      <c r="AH1937" s="7">
        <f>IF(R1937&gt;0,RANK(R1937,(N1937:P1937,Q1937:AE1937)),0)</f>
        <v>6</v>
      </c>
      <c r="AI1937" s="7">
        <f>IF(T1937&gt;0,RANK(T1937,(N1937:P1937,Q1937:AE1937)),0)</f>
        <v>5</v>
      </c>
      <c r="AJ1937" s="7">
        <f>IF(S1937&gt;0,RANK(S1937,(N1937:P1937,Q1937:AE1937)),0)</f>
        <v>7</v>
      </c>
      <c r="AK1937" s="2">
        <f t="shared" ref="AK1937:AK1967" si="827">IF($C1937=0,"-",Q1937/$C1937)</f>
        <v>5.1123209304898189E-3</v>
      </c>
      <c r="AL1937" s="2">
        <f t="shared" ref="AL1937:AL1967" si="828">IF($C1937=0,"-",R1937/$C1937)</f>
        <v>1.272154049163618E-3</v>
      </c>
      <c r="AM1937" s="2">
        <f t="shared" ref="AM1937:AM1967" si="829">IF($C1937=0,"-",T1937/$C1937)</f>
        <v>3.7058400562592349E-3</v>
      </c>
      <c r="AN1937" s="2">
        <f t="shared" ref="AN1937:AN1967" si="830">IF($C1937=0,"-",S1937/$C1937)</f>
        <v>2.6075207218881612E-4</v>
      </c>
      <c r="AP1937" t="s">
        <v>1372</v>
      </c>
      <c r="AQ1937" t="s">
        <v>398</v>
      </c>
      <c r="AT1937" s="93" t="s">
        <v>817</v>
      </c>
      <c r="AU1937" s="92" t="s">
        <v>661</v>
      </c>
      <c r="AV1937" s="83" t="str">
        <f t="shared" ref="AV1937:AV1967" si="831">AT1937&amp;AU1937</f>
        <v>36071</v>
      </c>
      <c r="AX1937" s="7" t="s">
        <v>3753</v>
      </c>
    </row>
    <row r="1938" spans="1:50" hidden="1" outlineLevel="1">
      <c r="A1938" t="s">
        <v>1368</v>
      </c>
      <c r="B1938" t="s">
        <v>398</v>
      </c>
      <c r="C1938" s="1">
        <f t="shared" si="820"/>
        <v>15844</v>
      </c>
      <c r="D1938" s="7">
        <f>RANK(N1938,(N1938:P1938,Q1938:AE1938))</f>
        <v>2</v>
      </c>
      <c r="E1938" s="7">
        <f>RANK(O1938,(N1938:P1938,Q1938:AE1938))</f>
        <v>1</v>
      </c>
      <c r="F1938" s="7">
        <f>IF(P1938&gt;0,RANK(P1938,(N1938:P1938,Q1938:AE1938)),0)</f>
        <v>3</v>
      </c>
      <c r="G1938" s="1">
        <f t="shared" si="821"/>
        <v>3211</v>
      </c>
      <c r="H1938" s="2">
        <f t="shared" si="822"/>
        <v>0.20266346882100481</v>
      </c>
      <c r="I1938" s="2"/>
      <c r="J1938" s="2">
        <f t="shared" si="823"/>
        <v>0.37812421105781369</v>
      </c>
      <c r="K1938" s="2">
        <f t="shared" si="824"/>
        <v>0.58078767987881852</v>
      </c>
      <c r="L1938" s="2">
        <f t="shared" si="825"/>
        <v>2.991668770512497E-2</v>
      </c>
      <c r="M1938" s="2">
        <f t="shared" si="826"/>
        <v>1.1171421358242825E-2</v>
      </c>
      <c r="N1938" s="1">
        <v>5991</v>
      </c>
      <c r="O1938" s="1">
        <v>9202</v>
      </c>
      <c r="P1938" s="1">
        <v>474</v>
      </c>
      <c r="Q1938" s="1">
        <v>105</v>
      </c>
      <c r="R1938" s="1">
        <v>24</v>
      </c>
      <c r="S1938" s="1">
        <v>8</v>
      </c>
      <c r="T1938" s="1">
        <v>38</v>
      </c>
      <c r="U1938" s="1">
        <v>1</v>
      </c>
      <c r="V1938" s="1">
        <v>1</v>
      </c>
      <c r="X1938" s="1">
        <v>0</v>
      </c>
      <c r="AG1938" s="7">
        <f>IF(Q1938&gt;0,RANK(Q1938,(N1938:P1938,Q1938:AE1938)),0)</f>
        <v>4</v>
      </c>
      <c r="AH1938" s="7">
        <f>IF(R1938&gt;0,RANK(R1938,(N1938:P1938,Q1938:AE1938)),0)</f>
        <v>6</v>
      </c>
      <c r="AI1938" s="7">
        <f>IF(T1938&gt;0,RANK(T1938,(N1938:P1938,Q1938:AE1938)),0)</f>
        <v>5</v>
      </c>
      <c r="AJ1938" s="7">
        <f>IF(S1938&gt;0,RANK(S1938,(N1938:P1938,Q1938:AE1938)),0)</f>
        <v>7</v>
      </c>
      <c r="AK1938" s="2">
        <f t="shared" si="827"/>
        <v>6.6271143650593282E-3</v>
      </c>
      <c r="AL1938" s="2">
        <f t="shared" si="828"/>
        <v>1.5147689977278464E-3</v>
      </c>
      <c r="AM1938" s="2">
        <f t="shared" si="829"/>
        <v>2.3983842464024236E-3</v>
      </c>
      <c r="AN1938" s="2">
        <f t="shared" si="830"/>
        <v>5.0492299924261551E-4</v>
      </c>
      <c r="AP1938" t="s">
        <v>1368</v>
      </c>
      <c r="AQ1938" t="s">
        <v>398</v>
      </c>
      <c r="AT1938" s="93" t="s">
        <v>817</v>
      </c>
      <c r="AU1938" s="92" t="s">
        <v>662</v>
      </c>
      <c r="AV1938" s="83" t="str">
        <f t="shared" si="831"/>
        <v>36073</v>
      </c>
      <c r="AX1938" s="7" t="s">
        <v>3753</v>
      </c>
    </row>
    <row r="1939" spans="1:50" hidden="1" outlineLevel="1">
      <c r="A1939" t="s">
        <v>2073</v>
      </c>
      <c r="B1939" t="s">
        <v>398</v>
      </c>
      <c r="C1939" s="1">
        <f t="shared" si="820"/>
        <v>48479</v>
      </c>
      <c r="D1939" s="7">
        <f>RANK(N1939,(N1939:P1939,Q1939:AE1939))</f>
        <v>2</v>
      </c>
      <c r="E1939" s="7">
        <f>RANK(O1939,(N1939:P1939,Q1939:AE1939))</f>
        <v>1</v>
      </c>
      <c r="F1939" s="7">
        <f>IF(P1939&gt;0,RANK(P1939,(N1939:P1939,Q1939:AE1939)),0)</f>
        <v>3</v>
      </c>
      <c r="G1939" s="1">
        <f t="shared" si="821"/>
        <v>392</v>
      </c>
      <c r="H1939" s="2">
        <f t="shared" si="822"/>
        <v>8.0859753707791006E-3</v>
      </c>
      <c r="I1939" s="2"/>
      <c r="J1939" s="2">
        <f t="shared" si="823"/>
        <v>0.47148249757627014</v>
      </c>
      <c r="K1939" s="2">
        <f t="shared" si="824"/>
        <v>0.47956847294704924</v>
      </c>
      <c r="L1939" s="2">
        <f t="shared" si="825"/>
        <v>3.5046102436106355E-2</v>
      </c>
      <c r="M1939" s="2">
        <f t="shared" si="826"/>
        <v>1.3902927040574262E-2</v>
      </c>
      <c r="N1939" s="1">
        <v>22857</v>
      </c>
      <c r="O1939" s="1">
        <v>23249</v>
      </c>
      <c r="P1939" s="1">
        <v>1699</v>
      </c>
      <c r="Q1939" s="1">
        <v>374</v>
      </c>
      <c r="R1939" s="1">
        <v>64</v>
      </c>
      <c r="S1939" s="1">
        <v>26</v>
      </c>
      <c r="T1939" s="1">
        <v>197</v>
      </c>
      <c r="U1939" s="1">
        <v>6</v>
      </c>
      <c r="V1939" s="1">
        <v>7</v>
      </c>
      <c r="X1939" s="1">
        <v>0</v>
      </c>
      <c r="AG1939" s="7">
        <f>IF(Q1939&gt;0,RANK(Q1939,(N1939:P1939,Q1939:AE1939)),0)</f>
        <v>4</v>
      </c>
      <c r="AH1939" s="7">
        <f>IF(R1939&gt;0,RANK(R1939,(N1939:P1939,Q1939:AE1939)),0)</f>
        <v>6</v>
      </c>
      <c r="AI1939" s="7">
        <f>IF(T1939&gt;0,RANK(T1939,(N1939:P1939,Q1939:AE1939)),0)</f>
        <v>5</v>
      </c>
      <c r="AJ1939" s="7">
        <f>IF(S1939&gt;0,RANK(S1939,(N1939:P1939,Q1939:AE1939)),0)</f>
        <v>7</v>
      </c>
      <c r="AK1939" s="2">
        <f t="shared" si="827"/>
        <v>7.7146805833453657E-3</v>
      </c>
      <c r="AL1939" s="2">
        <f t="shared" si="828"/>
        <v>1.3201592442088326E-3</v>
      </c>
      <c r="AM1939" s="2">
        <f t="shared" si="829"/>
        <v>4.0636151735803129E-3</v>
      </c>
      <c r="AN1939" s="2">
        <f t="shared" si="830"/>
        <v>5.3631469295983825E-4</v>
      </c>
      <c r="AP1939" t="s">
        <v>2073</v>
      </c>
      <c r="AQ1939" t="s">
        <v>398</v>
      </c>
      <c r="AT1939" s="93" t="s">
        <v>817</v>
      </c>
      <c r="AU1939" s="92" t="s">
        <v>663</v>
      </c>
      <c r="AV1939" s="83" t="str">
        <f t="shared" si="831"/>
        <v>36075</v>
      </c>
      <c r="AX1939" s="7" t="s">
        <v>3753</v>
      </c>
    </row>
    <row r="1940" spans="1:50" hidden="1" outlineLevel="1">
      <c r="A1940" t="s">
        <v>2074</v>
      </c>
      <c r="B1940" t="s">
        <v>398</v>
      </c>
      <c r="C1940" s="1">
        <f t="shared" si="820"/>
        <v>25358</v>
      </c>
      <c r="D1940" s="7">
        <f>RANK(N1940,(N1940:P1940,Q1940:AE1940))</f>
        <v>2</v>
      </c>
      <c r="E1940" s="7">
        <f>RANK(O1940,(N1940:P1940,Q1940:AE1940))</f>
        <v>1</v>
      </c>
      <c r="F1940" s="7">
        <f>IF(P1940&gt;0,RANK(P1940,(N1940:P1940,Q1940:AE1940)),0)</f>
        <v>3</v>
      </c>
      <c r="G1940" s="1">
        <f t="shared" si="821"/>
        <v>759</v>
      </c>
      <c r="H1940" s="2">
        <f t="shared" si="822"/>
        <v>2.993138260115151E-2</v>
      </c>
      <c r="I1940" s="2"/>
      <c r="J1940" s="2">
        <f t="shared" si="823"/>
        <v>0.45192838551936271</v>
      </c>
      <c r="K1940" s="2">
        <f t="shared" si="824"/>
        <v>0.48185976812051423</v>
      </c>
      <c r="L1940" s="2">
        <f t="shared" si="825"/>
        <v>5.5958671819544129E-2</v>
      </c>
      <c r="M1940" s="2">
        <f t="shared" si="826"/>
        <v>1.0253174540578877E-2</v>
      </c>
      <c r="N1940" s="1">
        <v>11460</v>
      </c>
      <c r="O1940" s="1">
        <v>12219</v>
      </c>
      <c r="P1940" s="1">
        <v>1419</v>
      </c>
      <c r="Q1940" s="1">
        <v>102</v>
      </c>
      <c r="R1940" s="1">
        <v>32</v>
      </c>
      <c r="S1940" s="1">
        <v>2</v>
      </c>
      <c r="T1940" s="1">
        <v>120</v>
      </c>
      <c r="U1940" s="1">
        <v>0</v>
      </c>
      <c r="V1940" s="1">
        <v>4</v>
      </c>
      <c r="X1940" s="1">
        <v>0</v>
      </c>
      <c r="AG1940" s="7">
        <f>IF(Q1940&gt;0,RANK(Q1940,(N1940:P1940,Q1940:AE1940)),0)</f>
        <v>5</v>
      </c>
      <c r="AH1940" s="7">
        <f>IF(R1940&gt;0,RANK(R1940,(N1940:P1940,Q1940:AE1940)),0)</f>
        <v>6</v>
      </c>
      <c r="AI1940" s="7">
        <f>IF(T1940&gt;0,RANK(T1940,(N1940:P1940,Q1940:AE1940)),0)</f>
        <v>4</v>
      </c>
      <c r="AJ1940" s="7">
        <f>IF(S1940&gt;0,RANK(S1940,(N1940:P1940,Q1940:AE1940)),0)</f>
        <v>8</v>
      </c>
      <c r="AK1940" s="2">
        <f t="shared" si="827"/>
        <v>4.0223992428424955E-3</v>
      </c>
      <c r="AL1940" s="2">
        <f t="shared" si="828"/>
        <v>1.2619291742250965E-3</v>
      </c>
      <c r="AM1940" s="2">
        <f t="shared" si="829"/>
        <v>4.7322344033441125E-3</v>
      </c>
      <c r="AN1940" s="2">
        <f t="shared" si="830"/>
        <v>7.8870573389068534E-5</v>
      </c>
      <c r="AP1940" t="s">
        <v>2074</v>
      </c>
      <c r="AQ1940" t="s">
        <v>398</v>
      </c>
      <c r="AT1940" s="93" t="s">
        <v>817</v>
      </c>
      <c r="AU1940" s="92" t="s">
        <v>664</v>
      </c>
      <c r="AV1940" s="83" t="str">
        <f t="shared" si="831"/>
        <v>36077</v>
      </c>
      <c r="AX1940" s="7" t="s">
        <v>3753</v>
      </c>
    </row>
    <row r="1941" spans="1:50" hidden="1" outlineLevel="1">
      <c r="A1941" t="s">
        <v>1062</v>
      </c>
      <c r="B1941" t="s">
        <v>398</v>
      </c>
      <c r="C1941" s="1">
        <f t="shared" si="820"/>
        <v>42554</v>
      </c>
      <c r="D1941" s="7">
        <f>RANK(N1941,(N1941:P1941,Q1941:AE1941))</f>
        <v>2</v>
      </c>
      <c r="E1941" s="7">
        <f>RANK(O1941,(N1941:P1941,Q1941:AE1941))</f>
        <v>1</v>
      </c>
      <c r="F1941" s="7">
        <f>IF(P1941&gt;0,RANK(P1941,(N1941:P1941,Q1941:AE1941)),0)</f>
        <v>3</v>
      </c>
      <c r="G1941" s="1">
        <f t="shared" si="821"/>
        <v>3328</v>
      </c>
      <c r="H1941" s="2">
        <f t="shared" si="822"/>
        <v>7.8206514076232553E-2</v>
      </c>
      <c r="I1941" s="2"/>
      <c r="J1941" s="2">
        <f t="shared" si="823"/>
        <v>0.43532922874465385</v>
      </c>
      <c r="K1941" s="2">
        <f t="shared" si="824"/>
        <v>0.51353574282088643</v>
      </c>
      <c r="L1941" s="2">
        <f t="shared" si="825"/>
        <v>4.0654227569676175E-2</v>
      </c>
      <c r="M1941" s="2">
        <f t="shared" si="826"/>
        <v>1.0480800864783542E-2</v>
      </c>
      <c r="N1941" s="1">
        <v>18525</v>
      </c>
      <c r="O1941" s="1">
        <v>21853</v>
      </c>
      <c r="P1941" s="1">
        <v>1730</v>
      </c>
      <c r="Q1941" s="1">
        <v>264</v>
      </c>
      <c r="R1941" s="1">
        <v>57</v>
      </c>
      <c r="S1941" s="1">
        <v>5</v>
      </c>
      <c r="T1941" s="1">
        <v>109</v>
      </c>
      <c r="U1941" s="1">
        <v>7</v>
      </c>
      <c r="V1941" s="1">
        <v>4</v>
      </c>
      <c r="X1941" s="1">
        <v>0</v>
      </c>
      <c r="AG1941" s="7">
        <f>IF(Q1941&gt;0,RANK(Q1941,(N1941:P1941,Q1941:AE1941)),0)</f>
        <v>4</v>
      </c>
      <c r="AH1941" s="7">
        <f>IF(R1941&gt;0,RANK(R1941,(N1941:P1941,Q1941:AE1941)),0)</f>
        <v>6</v>
      </c>
      <c r="AI1941" s="7">
        <f>IF(T1941&gt;0,RANK(T1941,(N1941:P1941,Q1941:AE1941)),0)</f>
        <v>5</v>
      </c>
      <c r="AJ1941" s="7">
        <f>IF(S1941&gt;0,RANK(S1941,(N1941:P1941,Q1941:AE1941)),0)</f>
        <v>8</v>
      </c>
      <c r="AK1941" s="2">
        <f t="shared" si="827"/>
        <v>6.2038821262396012E-3</v>
      </c>
      <c r="AL1941" s="2">
        <f t="shared" si="828"/>
        <v>1.3394745499835502E-3</v>
      </c>
      <c r="AM1941" s="2">
        <f t="shared" si="829"/>
        <v>2.5614513324246839E-3</v>
      </c>
      <c r="AN1941" s="2">
        <f t="shared" si="830"/>
        <v>1.174977675424167E-4</v>
      </c>
      <c r="AP1941" t="s">
        <v>1062</v>
      </c>
      <c r="AQ1941" t="s">
        <v>398</v>
      </c>
      <c r="AT1941" s="93" t="s">
        <v>817</v>
      </c>
      <c r="AU1941" s="92" t="s">
        <v>665</v>
      </c>
      <c r="AV1941" s="83" t="str">
        <f t="shared" si="831"/>
        <v>36079</v>
      </c>
      <c r="AX1941" s="7" t="s">
        <v>3753</v>
      </c>
    </row>
    <row r="1942" spans="1:50" hidden="1" outlineLevel="1">
      <c r="A1942" t="s">
        <v>2943</v>
      </c>
      <c r="B1942" t="s">
        <v>398</v>
      </c>
      <c r="C1942" s="1">
        <f t="shared" si="820"/>
        <v>68436</v>
      </c>
      <c r="D1942" s="7">
        <f>RANK(N1942,(N1942:P1942,Q1942:AE1942))</f>
        <v>1</v>
      </c>
      <c r="E1942" s="7">
        <f>RANK(O1942,(N1942:P1942,Q1942:AE1942))</f>
        <v>2</v>
      </c>
      <c r="F1942" s="7">
        <f>IF(P1942&gt;0,RANK(P1942,(N1942:P1942,Q1942:AE1942)),0)</f>
        <v>3</v>
      </c>
      <c r="G1942" s="1">
        <f t="shared" si="821"/>
        <v>5246</v>
      </c>
      <c r="H1942" s="2">
        <f t="shared" si="822"/>
        <v>7.6655561400432518E-2</v>
      </c>
      <c r="I1942" s="2"/>
      <c r="J1942" s="2">
        <f t="shared" si="823"/>
        <v>0.50862119352387636</v>
      </c>
      <c r="K1942" s="2">
        <f t="shared" si="824"/>
        <v>0.4319656321234438</v>
      </c>
      <c r="L1942" s="2">
        <f t="shared" si="825"/>
        <v>4.8088725232333859E-2</v>
      </c>
      <c r="M1942" s="2">
        <f t="shared" si="826"/>
        <v>1.1324449120345983E-2</v>
      </c>
      <c r="N1942" s="1">
        <v>34808</v>
      </c>
      <c r="O1942" s="1">
        <v>29562</v>
      </c>
      <c r="P1942" s="1">
        <v>3291</v>
      </c>
      <c r="Q1942" s="1">
        <v>337</v>
      </c>
      <c r="R1942" s="1">
        <v>111</v>
      </c>
      <c r="S1942" s="1">
        <v>18</v>
      </c>
      <c r="T1942" s="1">
        <v>285</v>
      </c>
      <c r="U1942" s="1">
        <v>0</v>
      </c>
      <c r="V1942" s="1">
        <v>24</v>
      </c>
      <c r="X1942" s="1">
        <v>0</v>
      </c>
      <c r="AG1942" s="7">
        <f>IF(Q1942&gt;0,RANK(Q1942,(N1942:P1942,Q1942:AE1942)),0)</f>
        <v>4</v>
      </c>
      <c r="AH1942" s="7">
        <f>IF(R1942&gt;0,RANK(R1942,(N1942:P1942,Q1942:AE1942)),0)</f>
        <v>6</v>
      </c>
      <c r="AI1942" s="7">
        <f>IF(T1942&gt;0,RANK(T1942,(N1942:P1942,Q1942:AE1942)),0)</f>
        <v>5</v>
      </c>
      <c r="AJ1942" s="7">
        <f>IF(S1942&gt;0,RANK(S1942,(N1942:P1942,Q1942:AE1942)),0)</f>
        <v>8</v>
      </c>
      <c r="AK1942" s="2">
        <f t="shared" si="827"/>
        <v>4.9243088432988488E-3</v>
      </c>
      <c r="AL1942" s="2">
        <f t="shared" si="828"/>
        <v>1.6219533578818166E-3</v>
      </c>
      <c r="AM1942" s="2">
        <f t="shared" si="829"/>
        <v>4.1644748378046638E-3</v>
      </c>
      <c r="AN1942" s="2">
        <f t="shared" si="830"/>
        <v>2.6301946344029457E-4</v>
      </c>
      <c r="AP1942" t="s">
        <v>2943</v>
      </c>
      <c r="AQ1942" t="s">
        <v>398</v>
      </c>
      <c r="AT1942" s="93" t="s">
        <v>817</v>
      </c>
      <c r="AU1942" s="92" t="s">
        <v>667</v>
      </c>
      <c r="AV1942" s="83" t="str">
        <f t="shared" si="831"/>
        <v>36083</v>
      </c>
      <c r="AX1942" s="7" t="s">
        <v>3753</v>
      </c>
    </row>
    <row r="1943" spans="1:50" hidden="1" outlineLevel="1">
      <c r="A1943" t="s">
        <v>1044</v>
      </c>
      <c r="B1943" t="s">
        <v>398</v>
      </c>
      <c r="C1943" s="1">
        <f t="shared" si="820"/>
        <v>122590</v>
      </c>
      <c r="D1943" s="7">
        <f>RANK(N1943,(N1943:P1943,Q1943:AE1943))</f>
        <v>1</v>
      </c>
      <c r="E1943" s="7">
        <f>RANK(O1943,(N1943:P1943,Q1943:AE1943))</f>
        <v>2</v>
      </c>
      <c r="F1943" s="7">
        <f>IF(P1943&gt;0,RANK(P1943,(N1943:P1943,Q1943:AE1943)),0)</f>
        <v>3</v>
      </c>
      <c r="G1943" s="1">
        <f t="shared" si="821"/>
        <v>21089</v>
      </c>
      <c r="H1943" s="2">
        <f t="shared" si="822"/>
        <v>0.17202871359817276</v>
      </c>
      <c r="I1943" s="2"/>
      <c r="J1943" s="2">
        <f t="shared" si="823"/>
        <v>0.56717513663430952</v>
      </c>
      <c r="K1943" s="2">
        <f t="shared" si="824"/>
        <v>0.39514642303613673</v>
      </c>
      <c r="L1943" s="2">
        <f t="shared" si="825"/>
        <v>2.8566767273023902E-2</v>
      </c>
      <c r="M1943" s="2">
        <f t="shared" si="826"/>
        <v>9.1116730565298509E-3</v>
      </c>
      <c r="N1943" s="1">
        <v>69530</v>
      </c>
      <c r="O1943" s="1">
        <v>48441</v>
      </c>
      <c r="P1943" s="1">
        <v>3502</v>
      </c>
      <c r="Q1943" s="1">
        <v>472</v>
      </c>
      <c r="R1943" s="1">
        <v>133</v>
      </c>
      <c r="S1943" s="1">
        <v>33</v>
      </c>
      <c r="T1943" s="1">
        <v>461</v>
      </c>
      <c r="U1943" s="1">
        <v>10</v>
      </c>
      <c r="V1943" s="1">
        <v>8</v>
      </c>
      <c r="X1943" s="1">
        <v>0</v>
      </c>
      <c r="AG1943" s="7">
        <f>IF(Q1943&gt;0,RANK(Q1943,(N1943:P1943,Q1943:AE1943)),0)</f>
        <v>4</v>
      </c>
      <c r="AH1943" s="7">
        <f>IF(R1943&gt;0,RANK(R1943,(N1943:P1943,Q1943:AE1943)),0)</f>
        <v>6</v>
      </c>
      <c r="AI1943" s="7">
        <f>IF(T1943&gt;0,RANK(T1943,(N1943:P1943,Q1943:AE1943)),0)</f>
        <v>5</v>
      </c>
      <c r="AJ1943" s="7">
        <f>IF(S1943&gt;0,RANK(S1943,(N1943:P1943,Q1943:AE1943)),0)</f>
        <v>7</v>
      </c>
      <c r="AK1943" s="2">
        <f t="shared" si="827"/>
        <v>3.8502324822579331E-3</v>
      </c>
      <c r="AL1943" s="2">
        <f t="shared" si="828"/>
        <v>1.0849172036870871E-3</v>
      </c>
      <c r="AM1943" s="2">
        <f t="shared" si="829"/>
        <v>3.7605024879680234E-3</v>
      </c>
      <c r="AN1943" s="2">
        <f t="shared" si="830"/>
        <v>2.6918998286972834E-4</v>
      </c>
      <c r="AP1943" t="s">
        <v>1044</v>
      </c>
      <c r="AQ1943" t="s">
        <v>398</v>
      </c>
      <c r="AT1943" s="93" t="s">
        <v>817</v>
      </c>
      <c r="AU1943" s="92" t="s">
        <v>91</v>
      </c>
      <c r="AV1943" s="83" t="str">
        <f t="shared" si="831"/>
        <v>36087</v>
      </c>
      <c r="AX1943" s="7" t="s">
        <v>3753</v>
      </c>
    </row>
    <row r="1944" spans="1:50" hidden="1" outlineLevel="1">
      <c r="A1944" t="s">
        <v>1107</v>
      </c>
      <c r="B1944" t="s">
        <v>398</v>
      </c>
      <c r="C1944" s="1">
        <f t="shared" si="820"/>
        <v>39786</v>
      </c>
      <c r="D1944" s="7">
        <f>RANK(N1944,(N1944:P1944,Q1944:AE1944))</f>
        <v>1</v>
      </c>
      <c r="E1944" s="7">
        <f>RANK(O1944,(N1944:P1944,Q1944:AE1944))</f>
        <v>2</v>
      </c>
      <c r="F1944" s="7">
        <f>IF(P1944&gt;0,RANK(P1944,(N1944:P1944,Q1944:AE1944)),0)</f>
        <v>3</v>
      </c>
      <c r="G1944" s="1">
        <f t="shared" si="821"/>
        <v>4937</v>
      </c>
      <c r="H1944" s="2">
        <f t="shared" si="822"/>
        <v>0.12408887548383854</v>
      </c>
      <c r="I1944" s="2"/>
      <c r="J1944" s="2">
        <f t="shared" si="823"/>
        <v>0.53752576283114661</v>
      </c>
      <c r="K1944" s="2">
        <f t="shared" si="824"/>
        <v>0.4134368873473081</v>
      </c>
      <c r="L1944" s="2">
        <f t="shared" si="825"/>
        <v>3.7400090484089883E-2</v>
      </c>
      <c r="M1944" s="2">
        <f t="shared" si="826"/>
        <v>1.1637259337455401E-2</v>
      </c>
      <c r="N1944" s="1">
        <v>21386</v>
      </c>
      <c r="O1944" s="1">
        <v>16449</v>
      </c>
      <c r="P1944" s="1">
        <v>1488</v>
      </c>
      <c r="Q1944" s="1">
        <v>209</v>
      </c>
      <c r="R1944" s="1">
        <v>55</v>
      </c>
      <c r="S1944" s="1">
        <v>22</v>
      </c>
      <c r="T1944" s="1">
        <v>157</v>
      </c>
      <c r="U1944" s="1">
        <v>7</v>
      </c>
      <c r="V1944" s="1">
        <v>13</v>
      </c>
      <c r="X1944" s="1">
        <v>0</v>
      </c>
      <c r="AG1944" s="7">
        <f>IF(Q1944&gt;0,RANK(Q1944,(N1944:P1944,Q1944:AE1944)),0)</f>
        <v>4</v>
      </c>
      <c r="AH1944" s="7">
        <f>IF(R1944&gt;0,RANK(R1944,(N1944:P1944,Q1944:AE1944)),0)</f>
        <v>6</v>
      </c>
      <c r="AI1944" s="7">
        <f>IF(T1944&gt;0,RANK(T1944,(N1944:P1944,Q1944:AE1944)),0)</f>
        <v>5</v>
      </c>
      <c r="AJ1944" s="7">
        <f>IF(S1944&gt;0,RANK(S1944,(N1944:P1944,Q1944:AE1944)),0)</f>
        <v>7</v>
      </c>
      <c r="AK1944" s="2">
        <f t="shared" si="827"/>
        <v>5.2531041069723014E-3</v>
      </c>
      <c r="AL1944" s="2">
        <f t="shared" si="828"/>
        <v>1.3823958176242899E-3</v>
      </c>
      <c r="AM1944" s="2">
        <f t="shared" si="829"/>
        <v>3.9461116975820637E-3</v>
      </c>
      <c r="AN1944" s="2">
        <f t="shared" si="830"/>
        <v>5.5295832704971596E-4</v>
      </c>
      <c r="AP1944" t="s">
        <v>1107</v>
      </c>
      <c r="AQ1944" t="s">
        <v>398</v>
      </c>
      <c r="AT1944" s="93" t="s">
        <v>817</v>
      </c>
      <c r="AU1944" s="92" t="s">
        <v>92</v>
      </c>
      <c r="AV1944" s="83" t="str">
        <f t="shared" si="831"/>
        <v>36089</v>
      </c>
      <c r="AX1944" s="7" t="s">
        <v>3753</v>
      </c>
    </row>
    <row r="1945" spans="1:50" hidden="1" outlineLevel="1">
      <c r="A1945" t="s">
        <v>1489</v>
      </c>
      <c r="B1945" t="s">
        <v>398</v>
      </c>
      <c r="C1945" s="1">
        <f t="shared" si="820"/>
        <v>95057</v>
      </c>
      <c r="D1945" s="7">
        <f>RANK(N1945,(N1945:P1945,Q1945:AE1945))</f>
        <v>2</v>
      </c>
      <c r="E1945" s="7">
        <f>RANK(O1945,(N1945:P1945,Q1945:AE1945))</f>
        <v>1</v>
      </c>
      <c r="F1945" s="7">
        <f>IF(P1945&gt;0,RANK(P1945,(N1945:P1945,Q1945:AE1945)),0)</f>
        <v>3</v>
      </c>
      <c r="G1945" s="1">
        <f t="shared" si="821"/>
        <v>3264</v>
      </c>
      <c r="H1945" s="2">
        <f t="shared" si="822"/>
        <v>3.4337292361425249E-2</v>
      </c>
      <c r="I1945" s="2"/>
      <c r="J1945" s="2">
        <f t="shared" si="823"/>
        <v>0.45613684420926393</v>
      </c>
      <c r="K1945" s="2">
        <f t="shared" si="824"/>
        <v>0.49047413657068917</v>
      </c>
      <c r="L1945" s="2">
        <f t="shared" si="825"/>
        <v>4.3647495713098457E-2</v>
      </c>
      <c r="M1945" s="2">
        <f t="shared" si="826"/>
        <v>9.7415235069484504E-3</v>
      </c>
      <c r="N1945" s="1">
        <v>43359</v>
      </c>
      <c r="O1945" s="1">
        <v>46623</v>
      </c>
      <c r="P1945" s="1">
        <v>4149</v>
      </c>
      <c r="Q1945" s="1">
        <v>376</v>
      </c>
      <c r="R1945" s="1">
        <v>131</v>
      </c>
      <c r="S1945" s="1">
        <v>24</v>
      </c>
      <c r="T1945" s="1">
        <v>377</v>
      </c>
      <c r="U1945" s="1">
        <v>0</v>
      </c>
      <c r="V1945" s="1">
        <v>18</v>
      </c>
      <c r="X1945" s="1">
        <v>0</v>
      </c>
      <c r="AG1945" s="7">
        <f>IF(Q1945&gt;0,RANK(Q1945,(N1945:P1945,Q1945:AE1945)),0)</f>
        <v>5</v>
      </c>
      <c r="AH1945" s="7">
        <f>IF(R1945&gt;0,RANK(R1945,(N1945:P1945,Q1945:AE1945)),0)</f>
        <v>6</v>
      </c>
      <c r="AI1945" s="7">
        <f>IF(T1945&gt;0,RANK(T1945,(N1945:P1945,Q1945:AE1945)),0)</f>
        <v>4</v>
      </c>
      <c r="AJ1945" s="7">
        <f>IF(S1945&gt;0,RANK(S1945,(N1945:P1945,Q1945:AE1945)),0)</f>
        <v>7</v>
      </c>
      <c r="AK1945" s="2">
        <f t="shared" si="827"/>
        <v>3.955521423987713E-3</v>
      </c>
      <c r="AL1945" s="2">
        <f t="shared" si="828"/>
        <v>1.3781204961233785E-3</v>
      </c>
      <c r="AM1945" s="2">
        <f t="shared" si="829"/>
        <v>3.9660414277749136E-3</v>
      </c>
      <c r="AN1945" s="2">
        <f t="shared" si="830"/>
        <v>2.5248009089283272E-4</v>
      </c>
      <c r="AP1945" t="s">
        <v>1489</v>
      </c>
      <c r="AQ1945" t="s">
        <v>398</v>
      </c>
      <c r="AT1945" s="93" t="s">
        <v>817</v>
      </c>
      <c r="AU1945" s="92" t="s">
        <v>93</v>
      </c>
      <c r="AV1945" s="83" t="str">
        <f t="shared" si="831"/>
        <v>36091</v>
      </c>
      <c r="AX1945" s="7" t="s">
        <v>3753</v>
      </c>
    </row>
    <row r="1946" spans="1:50" hidden="1" outlineLevel="1">
      <c r="A1946" t="s">
        <v>1485</v>
      </c>
      <c r="B1946" t="s">
        <v>398</v>
      </c>
      <c r="C1946" s="1">
        <f t="shared" si="820"/>
        <v>66954</v>
      </c>
      <c r="D1946" s="7">
        <f>RANK(N1946,(N1946:P1946,Q1946:AE1946))</f>
        <v>1</v>
      </c>
      <c r="E1946" s="7">
        <f>RANK(O1946,(N1946:P1946,Q1946:AE1946))</f>
        <v>2</v>
      </c>
      <c r="F1946" s="7">
        <f>IF(P1946&gt;0,RANK(P1946,(N1946:P1946,Q1946:AE1946)),0)</f>
        <v>3</v>
      </c>
      <c r="G1946" s="1">
        <f t="shared" si="821"/>
        <v>7573</v>
      </c>
      <c r="H1946" s="2">
        <f t="shared" si="822"/>
        <v>0.11310750664635422</v>
      </c>
      <c r="I1946" s="2"/>
      <c r="J1946" s="2">
        <f t="shared" si="823"/>
        <v>0.53072258565582342</v>
      </c>
      <c r="K1946" s="2">
        <f t="shared" si="824"/>
        <v>0.4176150790094692</v>
      </c>
      <c r="L1946" s="2">
        <f t="shared" si="825"/>
        <v>4.1072975475699734E-2</v>
      </c>
      <c r="M1946" s="2">
        <f t="shared" si="826"/>
        <v>1.0589359859007642E-2</v>
      </c>
      <c r="N1946" s="1">
        <v>35534</v>
      </c>
      <c r="O1946" s="1">
        <v>27961</v>
      </c>
      <c r="P1946" s="1">
        <v>2750</v>
      </c>
      <c r="Q1946" s="1">
        <v>308</v>
      </c>
      <c r="R1946" s="1">
        <v>108</v>
      </c>
      <c r="S1946" s="1">
        <v>21</v>
      </c>
      <c r="T1946" s="1">
        <v>250</v>
      </c>
      <c r="U1946" s="1">
        <v>8</v>
      </c>
      <c r="V1946" s="1">
        <v>14</v>
      </c>
      <c r="X1946" s="1">
        <v>0</v>
      </c>
      <c r="AG1946" s="7">
        <f>IF(Q1946&gt;0,RANK(Q1946,(N1946:P1946,Q1946:AE1946)),0)</f>
        <v>4</v>
      </c>
      <c r="AH1946" s="7">
        <f>IF(R1946&gt;0,RANK(R1946,(N1946:P1946,Q1946:AE1946)),0)</f>
        <v>6</v>
      </c>
      <c r="AI1946" s="7">
        <f>IF(T1946&gt;0,RANK(T1946,(N1946:P1946,Q1946:AE1946)),0)</f>
        <v>5</v>
      </c>
      <c r="AJ1946" s="7">
        <f>IF(S1946&gt;0,RANK(S1946,(N1946:P1946,Q1946:AE1946)),0)</f>
        <v>7</v>
      </c>
      <c r="AK1946" s="2">
        <f t="shared" si="827"/>
        <v>4.6001732532783704E-3</v>
      </c>
      <c r="AL1946" s="2">
        <f t="shared" si="828"/>
        <v>1.6130477641365713E-3</v>
      </c>
      <c r="AM1946" s="2">
        <f t="shared" si="829"/>
        <v>3.7339068614272485E-3</v>
      </c>
      <c r="AN1946" s="2">
        <f t="shared" si="830"/>
        <v>3.1364817635988885E-4</v>
      </c>
      <c r="AP1946" t="s">
        <v>1485</v>
      </c>
      <c r="AQ1946" t="s">
        <v>398</v>
      </c>
      <c r="AT1946" s="93" t="s">
        <v>817</v>
      </c>
      <c r="AU1946" s="92" t="s">
        <v>94</v>
      </c>
      <c r="AV1946" s="83" t="str">
        <f t="shared" si="831"/>
        <v>36093</v>
      </c>
      <c r="AX1946" s="7" t="s">
        <v>3753</v>
      </c>
    </row>
    <row r="1947" spans="1:50" hidden="1" outlineLevel="1">
      <c r="A1947" t="s">
        <v>2576</v>
      </c>
      <c r="B1947" t="s">
        <v>398</v>
      </c>
      <c r="C1947" s="1">
        <f t="shared" si="820"/>
        <v>13554</v>
      </c>
      <c r="D1947" s="7">
        <f>RANK(N1947,(N1947:P1947,Q1947:AE1947))</f>
        <v>2</v>
      </c>
      <c r="E1947" s="7">
        <f>RANK(O1947,(N1947:P1947,Q1947:AE1947))</f>
        <v>1</v>
      </c>
      <c r="F1947" s="7">
        <f>IF(P1947&gt;0,RANK(P1947,(N1947:P1947,Q1947:AE1947)),0)</f>
        <v>3</v>
      </c>
      <c r="G1947" s="1">
        <f t="shared" si="821"/>
        <v>2069</v>
      </c>
      <c r="H1947" s="2">
        <f t="shared" si="822"/>
        <v>0.15264866460085583</v>
      </c>
      <c r="I1947" s="2"/>
      <c r="J1947" s="2">
        <f t="shared" si="823"/>
        <v>0.39766858491958096</v>
      </c>
      <c r="K1947" s="2">
        <f t="shared" si="824"/>
        <v>0.55031724952043681</v>
      </c>
      <c r="L1947" s="2">
        <f t="shared" si="825"/>
        <v>4.0652205990851412E-2</v>
      </c>
      <c r="M1947" s="2">
        <f t="shared" si="826"/>
        <v>1.1361959569130872E-2</v>
      </c>
      <c r="N1947" s="1">
        <v>5390</v>
      </c>
      <c r="O1947" s="1">
        <v>7459</v>
      </c>
      <c r="P1947" s="1">
        <v>551</v>
      </c>
      <c r="Q1947" s="1">
        <v>66</v>
      </c>
      <c r="R1947" s="1">
        <v>26</v>
      </c>
      <c r="S1947" s="1">
        <v>6</v>
      </c>
      <c r="T1947" s="1">
        <v>47</v>
      </c>
      <c r="U1947" s="1">
        <v>6</v>
      </c>
      <c r="V1947" s="1">
        <v>3</v>
      </c>
      <c r="X1947" s="1">
        <v>0</v>
      </c>
      <c r="AG1947" s="7">
        <f>IF(Q1947&gt;0,RANK(Q1947,(N1947:P1947,Q1947:AE1947)),0)</f>
        <v>4</v>
      </c>
      <c r="AH1947" s="7">
        <f>IF(R1947&gt;0,RANK(R1947,(N1947:P1947,Q1947:AE1947)),0)</f>
        <v>6</v>
      </c>
      <c r="AI1947" s="7">
        <f>IF(T1947&gt;0,RANK(T1947,(N1947:P1947,Q1947:AE1947)),0)</f>
        <v>5</v>
      </c>
      <c r="AJ1947" s="7">
        <f>IF(S1947&gt;0,RANK(S1947,(N1947:P1947,Q1947:AE1947)),0)</f>
        <v>7</v>
      </c>
      <c r="AK1947" s="2">
        <f t="shared" si="827"/>
        <v>4.8694112439132357E-3</v>
      </c>
      <c r="AL1947" s="2">
        <f t="shared" si="828"/>
        <v>1.9182529142688506E-3</v>
      </c>
      <c r="AM1947" s="2">
        <f t="shared" si="829"/>
        <v>3.4676110373321528E-3</v>
      </c>
      <c r="AN1947" s="2">
        <f t="shared" si="830"/>
        <v>4.4267374944665782E-4</v>
      </c>
      <c r="AP1947" t="s">
        <v>2576</v>
      </c>
      <c r="AQ1947" t="s">
        <v>398</v>
      </c>
      <c r="AT1947" s="93" t="s">
        <v>817</v>
      </c>
      <c r="AU1947" s="92" t="s">
        <v>95</v>
      </c>
      <c r="AV1947" s="83" t="str">
        <f t="shared" si="831"/>
        <v>36095</v>
      </c>
      <c r="AX1947" s="7" t="s">
        <v>3753</v>
      </c>
    </row>
    <row r="1948" spans="1:50" hidden="1" outlineLevel="1">
      <c r="A1948" t="s">
        <v>2804</v>
      </c>
      <c r="B1948" t="s">
        <v>398</v>
      </c>
      <c r="C1948" s="1">
        <f t="shared" si="820"/>
        <v>8153</v>
      </c>
      <c r="D1948" s="7">
        <f>RANK(N1948,(N1948:P1948,Q1948:AE1948))</f>
        <v>2</v>
      </c>
      <c r="E1948" s="7">
        <f>RANK(O1948,(N1948:P1948,Q1948:AE1948))</f>
        <v>1</v>
      </c>
      <c r="F1948" s="7">
        <f>IF(P1948&gt;0,RANK(P1948,(N1948:P1948,Q1948:AE1948)),0)</f>
        <v>3</v>
      </c>
      <c r="G1948" s="1">
        <f t="shared" si="821"/>
        <v>1080</v>
      </c>
      <c r="H1948" s="2">
        <f t="shared" si="822"/>
        <v>0.13246657672022569</v>
      </c>
      <c r="I1948" s="2"/>
      <c r="J1948" s="2">
        <f t="shared" si="823"/>
        <v>0.40488163866061572</v>
      </c>
      <c r="K1948" s="2">
        <f t="shared" si="824"/>
        <v>0.53734821538084143</v>
      </c>
      <c r="L1948" s="2">
        <f t="shared" si="825"/>
        <v>4.5259413712743772E-2</v>
      </c>
      <c r="M1948" s="2">
        <f t="shared" si="826"/>
        <v>1.2510732245799024E-2</v>
      </c>
      <c r="N1948" s="1">
        <v>3301</v>
      </c>
      <c r="O1948" s="1">
        <v>4381</v>
      </c>
      <c r="P1948" s="1">
        <v>369</v>
      </c>
      <c r="Q1948" s="1">
        <v>46</v>
      </c>
      <c r="R1948" s="1">
        <v>8</v>
      </c>
      <c r="S1948" s="1">
        <v>2</v>
      </c>
      <c r="T1948" s="1">
        <v>45</v>
      </c>
      <c r="U1948" s="1">
        <v>0</v>
      </c>
      <c r="V1948" s="1">
        <v>1</v>
      </c>
      <c r="X1948" s="1">
        <v>0</v>
      </c>
      <c r="AG1948" s="7">
        <f>IF(Q1948&gt;0,RANK(Q1948,(N1948:P1948,Q1948:AE1948)),0)</f>
        <v>4</v>
      </c>
      <c r="AH1948" s="7">
        <f>IF(R1948&gt;0,RANK(R1948,(N1948:P1948,Q1948:AE1948)),0)</f>
        <v>6</v>
      </c>
      <c r="AI1948" s="7">
        <f>IF(T1948&gt;0,RANK(T1948,(N1948:P1948,Q1948:AE1948)),0)</f>
        <v>5</v>
      </c>
      <c r="AJ1948" s="7">
        <f>IF(S1948&gt;0,RANK(S1948,(N1948:P1948,Q1948:AE1948)),0)</f>
        <v>7</v>
      </c>
      <c r="AK1948" s="2">
        <f t="shared" si="827"/>
        <v>5.6420949343799825E-3</v>
      </c>
      <c r="AL1948" s="2">
        <f t="shared" si="828"/>
        <v>9.8123390163130128E-4</v>
      </c>
      <c r="AM1948" s="2">
        <f t="shared" si="829"/>
        <v>5.5194406966760706E-3</v>
      </c>
      <c r="AN1948" s="2">
        <f t="shared" si="830"/>
        <v>2.4530847540782532E-4</v>
      </c>
      <c r="AP1948" t="s">
        <v>2804</v>
      </c>
      <c r="AQ1948" t="s">
        <v>398</v>
      </c>
      <c r="AT1948" s="93" t="s">
        <v>817</v>
      </c>
      <c r="AU1948" s="92" t="s">
        <v>96</v>
      </c>
      <c r="AV1948" s="83" t="str">
        <f t="shared" si="831"/>
        <v>36097</v>
      </c>
      <c r="AX1948" s="7" t="s">
        <v>3753</v>
      </c>
    </row>
    <row r="1949" spans="1:50" hidden="1" outlineLevel="1">
      <c r="A1949" t="s">
        <v>2577</v>
      </c>
      <c r="B1949" t="s">
        <v>398</v>
      </c>
      <c r="C1949" s="1">
        <f t="shared" si="820"/>
        <v>14338</v>
      </c>
      <c r="D1949" s="7">
        <f>RANK(N1949,(N1949:P1949,Q1949:AE1949))</f>
        <v>1</v>
      </c>
      <c r="E1949" s="7">
        <f>RANK(O1949,(N1949:P1949,Q1949:AE1949))</f>
        <v>2</v>
      </c>
      <c r="F1949" s="7">
        <f>IF(P1949&gt;0,RANK(P1949,(N1949:P1949,Q1949:AE1949)),0)</f>
        <v>3</v>
      </c>
      <c r="G1949" s="1">
        <f t="shared" si="821"/>
        <v>107</v>
      </c>
      <c r="H1949" s="2">
        <f t="shared" si="822"/>
        <v>7.462686567164179E-3</v>
      </c>
      <c r="I1949" s="2"/>
      <c r="J1949" s="2">
        <f t="shared" si="823"/>
        <v>0.47712372715859952</v>
      </c>
      <c r="K1949" s="2">
        <f t="shared" si="824"/>
        <v>0.46966104059143532</v>
      </c>
      <c r="L1949" s="2">
        <f t="shared" si="825"/>
        <v>3.9057051192634959E-2</v>
      </c>
      <c r="M1949" s="2">
        <f t="shared" si="826"/>
        <v>1.4158181057330202E-2</v>
      </c>
      <c r="N1949" s="1">
        <v>6841</v>
      </c>
      <c r="O1949" s="1">
        <v>6734</v>
      </c>
      <c r="P1949" s="1">
        <v>560</v>
      </c>
      <c r="Q1949" s="1">
        <v>114</v>
      </c>
      <c r="R1949" s="1">
        <v>22</v>
      </c>
      <c r="S1949" s="1">
        <v>5</v>
      </c>
      <c r="T1949" s="1">
        <v>55</v>
      </c>
      <c r="U1949" s="1">
        <v>5</v>
      </c>
      <c r="V1949" s="1">
        <v>2</v>
      </c>
      <c r="X1949" s="1">
        <v>0</v>
      </c>
      <c r="AG1949" s="7">
        <f>IF(Q1949&gt;0,RANK(Q1949,(N1949:P1949,Q1949:AE1949)),0)</f>
        <v>4</v>
      </c>
      <c r="AH1949" s="7">
        <f>IF(R1949&gt;0,RANK(R1949,(N1949:P1949,Q1949:AE1949)),0)</f>
        <v>6</v>
      </c>
      <c r="AI1949" s="7">
        <f>IF(T1949&gt;0,RANK(T1949,(N1949:P1949,Q1949:AE1949)),0)</f>
        <v>5</v>
      </c>
      <c r="AJ1949" s="7">
        <f>IF(S1949&gt;0,RANK(S1949,(N1949:P1949,Q1949:AE1949)),0)</f>
        <v>7</v>
      </c>
      <c r="AK1949" s="2">
        <f t="shared" si="827"/>
        <v>7.9508997070721153E-3</v>
      </c>
      <c r="AL1949" s="2">
        <f t="shared" si="828"/>
        <v>1.5343841539963733E-3</v>
      </c>
      <c r="AM1949" s="2">
        <f t="shared" si="829"/>
        <v>3.835960384990933E-3</v>
      </c>
      <c r="AN1949" s="2">
        <f t="shared" si="830"/>
        <v>3.4872367136281213E-4</v>
      </c>
      <c r="AP1949" t="s">
        <v>2577</v>
      </c>
      <c r="AQ1949" t="s">
        <v>398</v>
      </c>
      <c r="AT1949" s="93" t="s">
        <v>817</v>
      </c>
      <c r="AU1949" s="92" t="s">
        <v>310</v>
      </c>
      <c r="AV1949" s="83" t="str">
        <f t="shared" si="831"/>
        <v>36099</v>
      </c>
      <c r="AX1949" s="7" t="s">
        <v>3753</v>
      </c>
    </row>
    <row r="1950" spans="1:50" hidden="1" outlineLevel="1">
      <c r="A1950" t="s">
        <v>1735</v>
      </c>
      <c r="B1950" t="s">
        <v>398</v>
      </c>
      <c r="C1950" s="1">
        <f t="shared" si="820"/>
        <v>40563</v>
      </c>
      <c r="D1950" s="7">
        <f>RANK(N1950,(N1950:P1950,Q1950:AE1950))</f>
        <v>2</v>
      </c>
      <c r="E1950" s="7">
        <f>RANK(O1950,(N1950:P1950,Q1950:AE1950))</f>
        <v>1</v>
      </c>
      <c r="F1950" s="7">
        <f>IF(P1950&gt;0,RANK(P1950,(N1950:P1950,Q1950:AE1950)),0)</f>
        <v>3</v>
      </c>
      <c r="G1950" s="1">
        <f t="shared" si="821"/>
        <v>9600</v>
      </c>
      <c r="H1950" s="2">
        <f t="shared" si="822"/>
        <v>0.23666888543746764</v>
      </c>
      <c r="I1950" s="2"/>
      <c r="J1950" s="2">
        <f t="shared" si="823"/>
        <v>0.3599339299361487</v>
      </c>
      <c r="K1950" s="2">
        <f t="shared" si="824"/>
        <v>0.59660281537361637</v>
      </c>
      <c r="L1950" s="2">
        <f t="shared" si="825"/>
        <v>3.0766955106870792E-2</v>
      </c>
      <c r="M1950" s="2">
        <f t="shared" si="826"/>
        <v>1.2696299583364139E-2</v>
      </c>
      <c r="N1950" s="1">
        <v>14600</v>
      </c>
      <c r="O1950" s="1">
        <v>24200</v>
      </c>
      <c r="P1950" s="1">
        <v>1248</v>
      </c>
      <c r="Q1950" s="1">
        <v>249</v>
      </c>
      <c r="R1950" s="1">
        <v>34</v>
      </c>
      <c r="S1950" s="1">
        <v>7</v>
      </c>
      <c r="T1950" s="1">
        <v>212</v>
      </c>
      <c r="U1950" s="1">
        <v>0</v>
      </c>
      <c r="V1950" s="1">
        <v>13</v>
      </c>
      <c r="X1950" s="1">
        <v>0</v>
      </c>
      <c r="AG1950" s="7">
        <f>IF(Q1950&gt;0,RANK(Q1950,(N1950:P1950,Q1950:AE1950)),0)</f>
        <v>4</v>
      </c>
      <c r="AH1950" s="7">
        <f>IF(R1950&gt;0,RANK(R1950,(N1950:P1950,Q1950:AE1950)),0)</f>
        <v>6</v>
      </c>
      <c r="AI1950" s="7">
        <f>IF(T1950&gt;0,RANK(T1950,(N1950:P1950,Q1950:AE1950)),0)</f>
        <v>5</v>
      </c>
      <c r="AJ1950" s="7">
        <f>IF(S1950&gt;0,RANK(S1950,(N1950:P1950,Q1950:AE1950)),0)</f>
        <v>8</v>
      </c>
      <c r="AK1950" s="2">
        <f t="shared" si="827"/>
        <v>6.138599216034317E-3</v>
      </c>
      <c r="AL1950" s="2">
        <f t="shared" si="828"/>
        <v>8.3820230259103125E-4</v>
      </c>
      <c r="AM1950" s="2">
        <f t="shared" si="829"/>
        <v>5.226437886744077E-3</v>
      </c>
      <c r="AN1950" s="2">
        <f t="shared" si="830"/>
        <v>1.7257106229815348E-4</v>
      </c>
      <c r="AP1950" t="s">
        <v>1735</v>
      </c>
      <c r="AQ1950" t="s">
        <v>398</v>
      </c>
      <c r="AT1950" s="93" t="s">
        <v>817</v>
      </c>
      <c r="AU1950" s="92" t="s">
        <v>311</v>
      </c>
      <c r="AV1950" s="83" t="str">
        <f t="shared" si="831"/>
        <v>36101</v>
      </c>
      <c r="AX1950" s="7" t="s">
        <v>3753</v>
      </c>
    </row>
    <row r="1951" spans="1:50" hidden="1" outlineLevel="1">
      <c r="A1951" t="s">
        <v>2942</v>
      </c>
      <c r="B1951" t="s">
        <v>398</v>
      </c>
      <c r="C1951" s="1">
        <f t="shared" si="820"/>
        <v>573944</v>
      </c>
      <c r="D1951" s="7">
        <f>RANK(N1951,(N1951:P1951,Q1951:AE1951))</f>
        <v>1</v>
      </c>
      <c r="E1951" s="7">
        <f>RANK(O1951,(N1951:P1951,Q1951:AE1951))</f>
        <v>2</v>
      </c>
      <c r="F1951" s="7">
        <f>IF(P1951&gt;0,RANK(P1951,(N1951:P1951,Q1951:AE1951)),0)</f>
        <v>3</v>
      </c>
      <c r="G1951" s="1">
        <f t="shared" si="821"/>
        <v>65314</v>
      </c>
      <c r="H1951" s="2">
        <f t="shared" si="822"/>
        <v>0.11379855874440711</v>
      </c>
      <c r="I1951" s="2"/>
      <c r="J1951" s="2">
        <f t="shared" si="823"/>
        <v>0.53368621328910137</v>
      </c>
      <c r="K1951" s="2">
        <f t="shared" si="824"/>
        <v>0.41988765454469423</v>
      </c>
      <c r="L1951" s="2">
        <f t="shared" si="825"/>
        <v>3.1588447653429601E-2</v>
      </c>
      <c r="M1951" s="2">
        <f t="shared" si="826"/>
        <v>1.4837684512774792E-2</v>
      </c>
      <c r="N1951" s="1">
        <v>306306</v>
      </c>
      <c r="O1951" s="1">
        <v>240992</v>
      </c>
      <c r="P1951" s="1">
        <v>18130</v>
      </c>
      <c r="Q1951" s="1">
        <v>3155</v>
      </c>
      <c r="R1951" s="1">
        <v>513</v>
      </c>
      <c r="S1951" s="1">
        <v>73</v>
      </c>
      <c r="T1951" s="1">
        <v>4616</v>
      </c>
      <c r="U1951" s="1">
        <v>78</v>
      </c>
      <c r="V1951" s="1">
        <v>81</v>
      </c>
      <c r="X1951" s="1">
        <v>0</v>
      </c>
      <c r="AG1951" s="7">
        <f>IF(Q1951&gt;0,RANK(Q1951,(N1951:P1951,Q1951:AE1951)),0)</f>
        <v>5</v>
      </c>
      <c r="AH1951" s="7">
        <f>IF(R1951&gt;0,RANK(R1951,(N1951:P1951,Q1951:AE1951)),0)</f>
        <v>6</v>
      </c>
      <c r="AI1951" s="7">
        <f>IF(T1951&gt;0,RANK(T1951,(N1951:P1951,Q1951:AE1951)),0)</f>
        <v>4</v>
      </c>
      <c r="AJ1951" s="7">
        <f>IF(S1951&gt;0,RANK(S1951,(N1951:P1951,Q1951:AE1951)),0)</f>
        <v>9</v>
      </c>
      <c r="AK1951" s="2">
        <f t="shared" si="827"/>
        <v>5.4970519771963813E-3</v>
      </c>
      <c r="AL1951" s="2">
        <f t="shared" si="828"/>
        <v>8.9381542450134505E-4</v>
      </c>
      <c r="AM1951" s="2">
        <f t="shared" si="829"/>
        <v>8.0425964902499196E-3</v>
      </c>
      <c r="AN1951" s="2">
        <f t="shared" si="830"/>
        <v>1.2719010913956762E-4</v>
      </c>
      <c r="AP1951" t="s">
        <v>2942</v>
      </c>
      <c r="AQ1951" t="s">
        <v>398</v>
      </c>
      <c r="AT1951" s="93" t="s">
        <v>817</v>
      </c>
      <c r="AU1951" s="92" t="s">
        <v>312</v>
      </c>
      <c r="AV1951" s="83" t="str">
        <f t="shared" si="831"/>
        <v>36103</v>
      </c>
      <c r="AX1951" s="7" t="s">
        <v>3753</v>
      </c>
    </row>
    <row r="1952" spans="1:50" hidden="1" outlineLevel="1">
      <c r="A1952" t="s">
        <v>1736</v>
      </c>
      <c r="B1952" t="s">
        <v>398</v>
      </c>
      <c r="C1952" s="1">
        <f t="shared" si="820"/>
        <v>28528</v>
      </c>
      <c r="D1952" s="7">
        <f>RANK(N1952,(N1952:P1952,Q1952:AE1952))</f>
        <v>1</v>
      </c>
      <c r="E1952" s="7">
        <f>RANK(O1952,(N1952:P1952,Q1952:AE1952))</f>
        <v>2</v>
      </c>
      <c r="F1952" s="7">
        <f>IF(P1952&gt;0,RANK(P1952,(N1952:P1952,Q1952:AE1952)),0)</f>
        <v>3</v>
      </c>
      <c r="G1952" s="1">
        <f t="shared" si="821"/>
        <v>1645</v>
      </c>
      <c r="H1952" s="2">
        <f t="shared" si="822"/>
        <v>5.7662647223780145E-2</v>
      </c>
      <c r="I1952" s="2"/>
      <c r="J1952" s="2">
        <f t="shared" si="823"/>
        <v>0.50294447560291644</v>
      </c>
      <c r="K1952" s="2">
        <f t="shared" si="824"/>
        <v>0.44528182837913627</v>
      </c>
      <c r="L1952" s="2">
        <f t="shared" si="825"/>
        <v>4.0521592821088054E-2</v>
      </c>
      <c r="M1952" s="2">
        <f t="shared" si="826"/>
        <v>1.1252103196859237E-2</v>
      </c>
      <c r="N1952" s="1">
        <v>14348</v>
      </c>
      <c r="O1952" s="1">
        <v>12703</v>
      </c>
      <c r="P1952" s="1">
        <v>1156</v>
      </c>
      <c r="Q1952" s="1">
        <v>159</v>
      </c>
      <c r="R1952" s="1">
        <v>30</v>
      </c>
      <c r="S1952" s="1">
        <v>5</v>
      </c>
      <c r="T1952" s="1">
        <v>114</v>
      </c>
      <c r="U1952" s="1">
        <v>4</v>
      </c>
      <c r="V1952" s="1">
        <v>9</v>
      </c>
      <c r="X1952" s="1">
        <v>0</v>
      </c>
      <c r="AG1952" s="7">
        <f>IF(Q1952&gt;0,RANK(Q1952,(N1952:P1952,Q1952:AE1952)),0)</f>
        <v>4</v>
      </c>
      <c r="AH1952" s="7">
        <f>IF(R1952&gt;0,RANK(R1952,(N1952:P1952,Q1952:AE1952)),0)</f>
        <v>6</v>
      </c>
      <c r="AI1952" s="7">
        <f>IF(T1952&gt;0,RANK(T1952,(N1952:P1952,Q1952:AE1952)),0)</f>
        <v>5</v>
      </c>
      <c r="AJ1952" s="7">
        <f>IF(S1952&gt;0,RANK(S1952,(N1952:P1952,Q1952:AE1952)),0)</f>
        <v>8</v>
      </c>
      <c r="AK1952" s="2">
        <f t="shared" si="827"/>
        <v>5.5734716769489621E-3</v>
      </c>
      <c r="AL1952" s="2">
        <f t="shared" si="828"/>
        <v>1.0515984296130118E-3</v>
      </c>
      <c r="AM1952" s="2">
        <f t="shared" si="829"/>
        <v>3.9960740325294449E-3</v>
      </c>
      <c r="AN1952" s="2">
        <f t="shared" si="830"/>
        <v>1.7526640493550197E-4</v>
      </c>
      <c r="AP1952" t="s">
        <v>1736</v>
      </c>
      <c r="AQ1952" t="s">
        <v>398</v>
      </c>
      <c r="AT1952" s="93" t="s">
        <v>817</v>
      </c>
      <c r="AU1952" s="92" t="s">
        <v>313</v>
      </c>
      <c r="AV1952" s="83" t="str">
        <f t="shared" si="831"/>
        <v>36105</v>
      </c>
      <c r="AX1952" s="7" t="s">
        <v>3753</v>
      </c>
    </row>
    <row r="1953" spans="1:50" hidden="1" outlineLevel="1">
      <c r="A1953" t="s">
        <v>2578</v>
      </c>
      <c r="B1953" t="s">
        <v>398</v>
      </c>
      <c r="C1953" s="1">
        <f t="shared" si="820"/>
        <v>22457</v>
      </c>
      <c r="D1953" s="7">
        <f>RANK(N1953,(N1953:P1953,Q1953:AE1953))</f>
        <v>2</v>
      </c>
      <c r="E1953" s="7">
        <f>RANK(O1953,(N1953:P1953,Q1953:AE1953))</f>
        <v>1</v>
      </c>
      <c r="F1953" s="7">
        <f>IF(P1953&gt;0,RANK(P1953,(N1953:P1953,Q1953:AE1953)),0)</f>
        <v>3</v>
      </c>
      <c r="G1953" s="1">
        <f t="shared" si="821"/>
        <v>3069</v>
      </c>
      <c r="H1953" s="2">
        <f t="shared" si="822"/>
        <v>0.13666117468940642</v>
      </c>
      <c r="I1953" s="2"/>
      <c r="J1953" s="2">
        <f t="shared" si="823"/>
        <v>0.40833593089014564</v>
      </c>
      <c r="K1953" s="2">
        <f t="shared" si="824"/>
        <v>0.54499710557955205</v>
      </c>
      <c r="L1953" s="2">
        <f t="shared" si="825"/>
        <v>3.7671995368927284E-2</v>
      </c>
      <c r="M1953" s="2">
        <f t="shared" si="826"/>
        <v>8.9949681613750235E-3</v>
      </c>
      <c r="N1953" s="1">
        <v>9170</v>
      </c>
      <c r="O1953" s="1">
        <v>12239</v>
      </c>
      <c r="P1953" s="1">
        <v>846</v>
      </c>
      <c r="Q1953" s="1">
        <v>97</v>
      </c>
      <c r="R1953" s="1">
        <v>31</v>
      </c>
      <c r="S1953" s="1">
        <v>5</v>
      </c>
      <c r="T1953" s="1">
        <v>64</v>
      </c>
      <c r="U1953" s="1">
        <v>3</v>
      </c>
      <c r="V1953" s="1">
        <v>2</v>
      </c>
      <c r="X1953" s="1">
        <v>0</v>
      </c>
      <c r="AG1953" s="7">
        <f>IF(Q1953&gt;0,RANK(Q1953,(N1953:P1953,Q1953:AE1953)),0)</f>
        <v>4</v>
      </c>
      <c r="AH1953" s="7">
        <f>IF(R1953&gt;0,RANK(R1953,(N1953:P1953,Q1953:AE1953)),0)</f>
        <v>6</v>
      </c>
      <c r="AI1953" s="7">
        <f>IF(T1953&gt;0,RANK(T1953,(N1953:P1953,Q1953:AE1953)),0)</f>
        <v>5</v>
      </c>
      <c r="AJ1953" s="7">
        <f>IF(S1953&gt;0,RANK(S1953,(N1953:P1953,Q1953:AE1953)),0)</f>
        <v>7</v>
      </c>
      <c r="AK1953" s="2">
        <f t="shared" si="827"/>
        <v>4.3193658992741685E-3</v>
      </c>
      <c r="AL1953" s="2">
        <f t="shared" si="828"/>
        <v>1.3804159059536002E-3</v>
      </c>
      <c r="AM1953" s="2">
        <f t="shared" si="829"/>
        <v>2.8498909026138841E-3</v>
      </c>
      <c r="AN1953" s="2">
        <f t="shared" si="830"/>
        <v>2.2264772676670972E-4</v>
      </c>
      <c r="AP1953" t="s">
        <v>2578</v>
      </c>
      <c r="AQ1953" t="s">
        <v>398</v>
      </c>
      <c r="AT1953" s="93" t="s">
        <v>817</v>
      </c>
      <c r="AU1953" s="92" t="s">
        <v>314</v>
      </c>
      <c r="AV1953" s="83" t="str">
        <f t="shared" si="831"/>
        <v>36107</v>
      </c>
      <c r="AX1953" s="7" t="s">
        <v>3753</v>
      </c>
    </row>
    <row r="1954" spans="1:50" hidden="1" outlineLevel="1">
      <c r="A1954" t="s">
        <v>4089</v>
      </c>
      <c r="B1954" t="s">
        <v>398</v>
      </c>
      <c r="C1954" s="1">
        <f t="shared" si="820"/>
        <v>40060</v>
      </c>
      <c r="D1954" s="7">
        <f>RANK(N1954,(N1954:P1954,Q1954:AE1954))</f>
        <v>1</v>
      </c>
      <c r="E1954" s="7">
        <f>RANK(O1954,(N1954:P1954,Q1954:AE1954))</f>
        <v>2</v>
      </c>
      <c r="F1954" s="7">
        <f>IF(P1954&gt;0,RANK(P1954,(N1954:P1954,Q1954:AE1954)),0)</f>
        <v>3</v>
      </c>
      <c r="G1954" s="1">
        <f t="shared" si="821"/>
        <v>8456</v>
      </c>
      <c r="H1954" s="2">
        <f t="shared" si="822"/>
        <v>0.2110833749375936</v>
      </c>
      <c r="I1954" s="2"/>
      <c r="J1954" s="2">
        <f t="shared" si="823"/>
        <v>0.54435846230654017</v>
      </c>
      <c r="K1954" s="2">
        <f t="shared" si="824"/>
        <v>0.33327508736894657</v>
      </c>
      <c r="L1954" s="2">
        <f t="shared" si="825"/>
        <v>0.11352970544183724</v>
      </c>
      <c r="M1954" s="2">
        <f t="shared" si="826"/>
        <v>8.8367448826760231E-3</v>
      </c>
      <c r="N1954" s="1">
        <v>21807</v>
      </c>
      <c r="O1954" s="1">
        <v>13351</v>
      </c>
      <c r="P1954" s="1">
        <v>4548</v>
      </c>
      <c r="Q1954" s="1">
        <v>113</v>
      </c>
      <c r="R1954" s="1">
        <v>119</v>
      </c>
      <c r="S1954" s="1">
        <v>14</v>
      </c>
      <c r="T1954" s="1">
        <v>90</v>
      </c>
      <c r="U1954" s="1">
        <v>0</v>
      </c>
      <c r="V1954" s="1">
        <v>16</v>
      </c>
      <c r="X1954" s="1">
        <v>2</v>
      </c>
      <c r="AG1954" s="7">
        <f>IF(Q1954&gt;0,RANK(Q1954,(N1954:P1954,Q1954:AE1954)),0)</f>
        <v>5</v>
      </c>
      <c r="AH1954" s="7">
        <f>IF(R1954&gt;0,RANK(R1954,(N1954:P1954,Q1954:AE1954)),0)</f>
        <v>4</v>
      </c>
      <c r="AI1954" s="7">
        <f>IF(T1954&gt;0,RANK(T1954,(N1954:P1954,Q1954:AE1954)),0)</f>
        <v>6</v>
      </c>
      <c r="AJ1954" s="7">
        <f>IF(S1954&gt;0,RANK(S1954,(N1954:P1954,Q1954:AE1954)),0)</f>
        <v>8</v>
      </c>
      <c r="AK1954" s="2">
        <f t="shared" si="827"/>
        <v>2.8207688467299053E-3</v>
      </c>
      <c r="AL1954" s="2">
        <f t="shared" si="828"/>
        <v>2.9705441837244136E-3</v>
      </c>
      <c r="AM1954" s="2">
        <f t="shared" si="829"/>
        <v>2.2466300549176237E-3</v>
      </c>
      <c r="AN1954" s="2">
        <f t="shared" si="830"/>
        <v>3.4947578632051925E-4</v>
      </c>
      <c r="AP1954" t="s">
        <v>4089</v>
      </c>
      <c r="AQ1954" t="s">
        <v>398</v>
      </c>
      <c r="AT1954" s="93" t="s">
        <v>817</v>
      </c>
      <c r="AU1954" s="92" t="s">
        <v>315</v>
      </c>
      <c r="AV1954" s="83" t="str">
        <f t="shared" si="831"/>
        <v>36109</v>
      </c>
      <c r="AX1954" s="7" t="s">
        <v>3753</v>
      </c>
    </row>
    <row r="1955" spans="1:50" hidden="1" outlineLevel="1">
      <c r="A1955" t="s">
        <v>3458</v>
      </c>
      <c r="B1955" t="s">
        <v>398</v>
      </c>
      <c r="C1955" s="1">
        <f t="shared" si="820"/>
        <v>78237</v>
      </c>
      <c r="D1955" s="7">
        <f>RANK(N1955,(N1955:P1955,Q1955:AE1955))</f>
        <v>1</v>
      </c>
      <c r="E1955" s="7">
        <f>RANK(O1955,(N1955:P1955,Q1955:AE1955))</f>
        <v>2</v>
      </c>
      <c r="F1955" s="7">
        <f>IF(P1955&gt;0,RANK(P1955,(N1955:P1955,Q1955:AE1955)),0)</f>
        <v>3</v>
      </c>
      <c r="G1955" s="1">
        <f t="shared" si="821"/>
        <v>4715</v>
      </c>
      <c r="H1955" s="2">
        <f t="shared" si="822"/>
        <v>6.0265603231207741E-2</v>
      </c>
      <c r="I1955" s="2"/>
      <c r="J1955" s="2">
        <f t="shared" si="823"/>
        <v>0.48777432672520676</v>
      </c>
      <c r="K1955" s="2">
        <f t="shared" si="824"/>
        <v>0.42750872349399899</v>
      </c>
      <c r="L1955" s="2">
        <f t="shared" si="825"/>
        <v>7.3264567915436424E-2</v>
      </c>
      <c r="M1955" s="2">
        <f t="shared" si="826"/>
        <v>1.1452381865357769E-2</v>
      </c>
      <c r="N1955" s="1">
        <v>38162</v>
      </c>
      <c r="O1955" s="1">
        <v>33447</v>
      </c>
      <c r="P1955" s="1">
        <v>5732</v>
      </c>
      <c r="Q1955" s="1">
        <v>362</v>
      </c>
      <c r="R1955" s="1">
        <v>132</v>
      </c>
      <c r="S1955" s="1">
        <v>28</v>
      </c>
      <c r="T1955" s="1">
        <v>340</v>
      </c>
      <c r="U1955" s="1">
        <v>12</v>
      </c>
      <c r="V1955" s="1">
        <v>22</v>
      </c>
      <c r="X1955" s="1">
        <v>0</v>
      </c>
      <c r="AG1955" s="7">
        <f>IF(Q1955&gt;0,RANK(Q1955,(N1955:P1955,Q1955:AE1955)),0)</f>
        <v>4</v>
      </c>
      <c r="AH1955" s="7">
        <f>IF(R1955&gt;0,RANK(R1955,(N1955:P1955,Q1955:AE1955)),0)</f>
        <v>6</v>
      </c>
      <c r="AI1955" s="7">
        <f>IF(T1955&gt;0,RANK(T1955,(N1955:P1955,Q1955:AE1955)),0)</f>
        <v>5</v>
      </c>
      <c r="AJ1955" s="7">
        <f>IF(S1955&gt;0,RANK(S1955,(N1955:P1955,Q1955:AE1955)),0)</f>
        <v>7</v>
      </c>
      <c r="AK1955" s="2">
        <f t="shared" si="827"/>
        <v>4.6269667804235848E-3</v>
      </c>
      <c r="AL1955" s="2">
        <f t="shared" si="828"/>
        <v>1.6871812569500364E-3</v>
      </c>
      <c r="AM1955" s="2">
        <f t="shared" si="829"/>
        <v>4.3457699042652453E-3</v>
      </c>
      <c r="AN1955" s="2">
        <f t="shared" si="830"/>
        <v>3.5788693329243197E-4</v>
      </c>
      <c r="AP1955" t="s">
        <v>3458</v>
      </c>
      <c r="AQ1955" t="s">
        <v>398</v>
      </c>
      <c r="AT1955" s="93" t="s">
        <v>817</v>
      </c>
      <c r="AU1955" s="92" t="s">
        <v>316</v>
      </c>
      <c r="AV1955" s="83" t="str">
        <f t="shared" si="831"/>
        <v>36111</v>
      </c>
      <c r="AX1955" s="7" t="s">
        <v>3753</v>
      </c>
    </row>
    <row r="1956" spans="1:50" hidden="1" outlineLevel="1">
      <c r="A1956" t="s">
        <v>1699</v>
      </c>
      <c r="B1956" t="s">
        <v>398</v>
      </c>
      <c r="C1956" s="1">
        <f t="shared" si="820"/>
        <v>28621</v>
      </c>
      <c r="D1956" s="7">
        <f>RANK(N1956,(N1956:P1956,Q1956:AE1956))</f>
        <v>2</v>
      </c>
      <c r="E1956" s="7">
        <f>RANK(O1956,(N1956:P1956,Q1956:AE1956))</f>
        <v>1</v>
      </c>
      <c r="F1956" s="7">
        <f>IF(P1956&gt;0,RANK(P1956,(N1956:P1956,Q1956:AE1956)),0)</f>
        <v>3</v>
      </c>
      <c r="G1956" s="1">
        <f t="shared" si="821"/>
        <v>2800</v>
      </c>
      <c r="H1956" s="2">
        <f t="shared" si="822"/>
        <v>9.7830264491107932E-2</v>
      </c>
      <c r="I1956" s="2"/>
      <c r="J1956" s="2">
        <f t="shared" si="823"/>
        <v>0.42601586247859963</v>
      </c>
      <c r="K1956" s="2">
        <f t="shared" si="824"/>
        <v>0.52384612696970756</v>
      </c>
      <c r="L1956" s="2">
        <f t="shared" si="825"/>
        <v>4.1123650466440724E-2</v>
      </c>
      <c r="M1956" s="2">
        <f t="shared" si="826"/>
        <v>9.0143600852520336E-3</v>
      </c>
      <c r="N1956" s="1">
        <v>12193</v>
      </c>
      <c r="O1956" s="1">
        <v>14993</v>
      </c>
      <c r="P1956" s="1">
        <v>1177</v>
      </c>
      <c r="Q1956" s="1">
        <v>106</v>
      </c>
      <c r="R1956" s="1">
        <v>18</v>
      </c>
      <c r="S1956" s="1">
        <v>7</v>
      </c>
      <c r="T1956" s="1">
        <v>125</v>
      </c>
      <c r="U1956" s="1">
        <v>0</v>
      </c>
      <c r="V1956" s="1">
        <v>2</v>
      </c>
      <c r="X1956" s="1">
        <v>0</v>
      </c>
      <c r="AG1956" s="7">
        <f>IF(Q1956&gt;0,RANK(Q1956,(N1956:P1956,Q1956:AE1956)),0)</f>
        <v>5</v>
      </c>
      <c r="AH1956" s="7">
        <f>IF(R1956&gt;0,RANK(R1956,(N1956:P1956,Q1956:AE1956)),0)</f>
        <v>6</v>
      </c>
      <c r="AI1956" s="7">
        <f>IF(T1956&gt;0,RANK(T1956,(N1956:P1956,Q1956:AE1956)),0)</f>
        <v>4</v>
      </c>
      <c r="AJ1956" s="7">
        <f>IF(S1956&gt;0,RANK(S1956,(N1956:P1956,Q1956:AE1956)),0)</f>
        <v>7</v>
      </c>
      <c r="AK1956" s="2">
        <f t="shared" si="827"/>
        <v>3.7035742985919431E-3</v>
      </c>
      <c r="AL1956" s="2">
        <f t="shared" si="828"/>
        <v>6.2890884315712243E-4</v>
      </c>
      <c r="AM1956" s="2">
        <f t="shared" si="829"/>
        <v>4.3674225219244613E-3</v>
      </c>
      <c r="AN1956" s="2">
        <f t="shared" si="830"/>
        <v>2.4457566122776983E-4</v>
      </c>
      <c r="AP1956" t="s">
        <v>1699</v>
      </c>
      <c r="AQ1956" t="s">
        <v>398</v>
      </c>
      <c r="AT1956" s="93" t="s">
        <v>817</v>
      </c>
      <c r="AU1956" s="92" t="s">
        <v>317</v>
      </c>
      <c r="AV1956" s="83" t="str">
        <f t="shared" si="831"/>
        <v>36113</v>
      </c>
      <c r="AX1956" s="7" t="s">
        <v>3753</v>
      </c>
    </row>
    <row r="1957" spans="1:50" hidden="1" outlineLevel="1">
      <c r="A1957" t="s">
        <v>1982</v>
      </c>
      <c r="B1957" t="s">
        <v>398</v>
      </c>
      <c r="C1957" s="1">
        <f t="shared" si="820"/>
        <v>23555</v>
      </c>
      <c r="D1957" s="7">
        <f>RANK(N1957,(N1957:P1957,Q1957:AE1957))</f>
        <v>2</v>
      </c>
      <c r="E1957" s="7">
        <f>RANK(O1957,(N1957:P1957,Q1957:AE1957))</f>
        <v>1</v>
      </c>
      <c r="F1957" s="7">
        <f>IF(P1957&gt;0,RANK(P1957,(N1957:P1957,Q1957:AE1957)),0)</f>
        <v>3</v>
      </c>
      <c r="G1957" s="1">
        <f t="shared" si="821"/>
        <v>2955</v>
      </c>
      <c r="H1957" s="2">
        <f t="shared" si="822"/>
        <v>0.12545107195924432</v>
      </c>
      <c r="I1957" s="2"/>
      <c r="J1957" s="2">
        <f t="shared" si="823"/>
        <v>0.4092973890893653</v>
      </c>
      <c r="K1957" s="2">
        <f t="shared" si="824"/>
        <v>0.53474846104860962</v>
      </c>
      <c r="L1957" s="2">
        <f t="shared" si="825"/>
        <v>4.2326469963914246E-2</v>
      </c>
      <c r="M1957" s="2">
        <f t="shared" si="826"/>
        <v>1.3627679898110825E-2</v>
      </c>
      <c r="N1957" s="1">
        <v>9641</v>
      </c>
      <c r="O1957" s="1">
        <v>12596</v>
      </c>
      <c r="P1957" s="1">
        <v>997</v>
      </c>
      <c r="Q1957" s="1">
        <v>128</v>
      </c>
      <c r="R1957" s="1">
        <v>37</v>
      </c>
      <c r="S1957" s="1">
        <v>9</v>
      </c>
      <c r="T1957" s="1">
        <v>142</v>
      </c>
      <c r="U1957" s="1">
        <v>0</v>
      </c>
      <c r="V1957" s="1">
        <v>5</v>
      </c>
      <c r="X1957" s="1">
        <v>0</v>
      </c>
      <c r="AG1957" s="7">
        <f>IF(Q1957&gt;0,RANK(Q1957,(N1957:P1957,Q1957:AE1957)),0)</f>
        <v>5</v>
      </c>
      <c r="AH1957" s="7">
        <f>IF(R1957&gt;0,RANK(R1957,(N1957:P1957,Q1957:AE1957)),0)</f>
        <v>6</v>
      </c>
      <c r="AI1957" s="7">
        <f>IF(T1957&gt;0,RANK(T1957,(N1957:P1957,Q1957:AE1957)),0)</f>
        <v>4</v>
      </c>
      <c r="AJ1957" s="7">
        <f>IF(S1957&gt;0,RANK(S1957,(N1957:P1957,Q1957:AE1957)),0)</f>
        <v>7</v>
      </c>
      <c r="AK1957" s="2">
        <f t="shared" si="827"/>
        <v>5.4340904266610059E-3</v>
      </c>
      <c r="AL1957" s="2">
        <f t="shared" si="828"/>
        <v>1.5707917639566971E-3</v>
      </c>
      <c r="AM1957" s="2">
        <f t="shared" si="829"/>
        <v>6.028444067077054E-3</v>
      </c>
      <c r="AN1957" s="2">
        <f t="shared" si="830"/>
        <v>3.8208448312460199E-4</v>
      </c>
      <c r="AP1957" t="s">
        <v>1982</v>
      </c>
      <c r="AQ1957" t="s">
        <v>398</v>
      </c>
      <c r="AT1957" s="93" t="s">
        <v>817</v>
      </c>
      <c r="AU1957" s="92" t="s">
        <v>318</v>
      </c>
      <c r="AV1957" s="83" t="str">
        <f t="shared" si="831"/>
        <v>36115</v>
      </c>
      <c r="AX1957" s="7" t="s">
        <v>3753</v>
      </c>
    </row>
    <row r="1958" spans="1:50" hidden="1" outlineLevel="1">
      <c r="A1958" t="s">
        <v>1700</v>
      </c>
      <c r="B1958" t="s">
        <v>398</v>
      </c>
      <c r="C1958" s="1">
        <f t="shared" si="820"/>
        <v>38329</v>
      </c>
      <c r="D1958" s="7">
        <f>RANK(N1958,(N1958:P1958,Q1958:AE1958))</f>
        <v>2</v>
      </c>
      <c r="E1958" s="7">
        <f>RANK(O1958,(N1958:P1958,Q1958:AE1958))</f>
        <v>1</v>
      </c>
      <c r="F1958" s="7">
        <f>IF(P1958&gt;0,RANK(P1958,(N1958:P1958,Q1958:AE1958)),0)</f>
        <v>3</v>
      </c>
      <c r="G1958" s="1">
        <f t="shared" si="821"/>
        <v>6724</v>
      </c>
      <c r="H1958" s="2">
        <f t="shared" si="822"/>
        <v>0.17542852670301859</v>
      </c>
      <c r="I1958" s="2"/>
      <c r="J1958" s="2">
        <f t="shared" si="823"/>
        <v>0.390748519397845</v>
      </c>
      <c r="K1958" s="2">
        <f t="shared" si="824"/>
        <v>0.56617704610086361</v>
      </c>
      <c r="L1958" s="2">
        <f t="shared" si="825"/>
        <v>3.1360066790158889E-2</v>
      </c>
      <c r="M1958" s="2">
        <f t="shared" si="826"/>
        <v>1.1714367711132448E-2</v>
      </c>
      <c r="N1958" s="1">
        <v>14977</v>
      </c>
      <c r="O1958" s="1">
        <v>21701</v>
      </c>
      <c r="P1958" s="1">
        <v>1202</v>
      </c>
      <c r="Q1958" s="1">
        <v>240</v>
      </c>
      <c r="R1958" s="1">
        <v>61</v>
      </c>
      <c r="S1958" s="1">
        <v>4</v>
      </c>
      <c r="T1958" s="1">
        <v>136</v>
      </c>
      <c r="U1958" s="1">
        <v>0</v>
      </c>
      <c r="V1958" s="1">
        <v>8</v>
      </c>
      <c r="X1958" s="1">
        <v>0</v>
      </c>
      <c r="AG1958" s="7">
        <f>IF(Q1958&gt;0,RANK(Q1958,(N1958:P1958,Q1958:AE1958)),0)</f>
        <v>4</v>
      </c>
      <c r="AH1958" s="7">
        <f>IF(R1958&gt;0,RANK(R1958,(N1958:P1958,Q1958:AE1958)),0)</f>
        <v>6</v>
      </c>
      <c r="AI1958" s="7">
        <f>IF(T1958&gt;0,RANK(T1958,(N1958:P1958,Q1958:AE1958)),0)</f>
        <v>5</v>
      </c>
      <c r="AJ1958" s="7">
        <f>IF(S1958&gt;0,RANK(S1958,(N1958:P1958,Q1958:AE1958)),0)</f>
        <v>8</v>
      </c>
      <c r="AK1958" s="2">
        <f t="shared" si="827"/>
        <v>6.2615773957056019E-3</v>
      </c>
      <c r="AL1958" s="2">
        <f t="shared" si="828"/>
        <v>1.5914842547418405E-3</v>
      </c>
      <c r="AM1958" s="2">
        <f t="shared" si="829"/>
        <v>3.5482271908998408E-3</v>
      </c>
      <c r="AN1958" s="2">
        <f t="shared" si="830"/>
        <v>1.0435962326176003E-4</v>
      </c>
      <c r="AP1958" t="s">
        <v>1700</v>
      </c>
      <c r="AQ1958" t="s">
        <v>398</v>
      </c>
      <c r="AT1958" s="93" t="s">
        <v>817</v>
      </c>
      <c r="AU1958" s="92" t="s">
        <v>319</v>
      </c>
      <c r="AV1958" s="83" t="str">
        <f t="shared" si="831"/>
        <v>36117</v>
      </c>
      <c r="AX1958" s="7" t="s">
        <v>3753</v>
      </c>
    </row>
    <row r="1959" spans="1:50" hidden="1" outlineLevel="1">
      <c r="A1959" t="s">
        <v>1869</v>
      </c>
      <c r="B1959" t="s">
        <v>398</v>
      </c>
      <c r="C1959" s="1">
        <f t="shared" si="820"/>
        <v>371813</v>
      </c>
      <c r="D1959" s="7">
        <f>RANK(N1959,(N1959:P1959,Q1959:AE1959))</f>
        <v>1</v>
      </c>
      <c r="E1959" s="7">
        <f>RANK(O1959,(N1959:P1959,Q1959:AE1959))</f>
        <v>2</v>
      </c>
      <c r="F1959" s="7">
        <f>IF(P1959&gt;0,RANK(P1959,(N1959:P1959,Q1959:AE1959)),0)</f>
        <v>3</v>
      </c>
      <c r="G1959" s="1">
        <f t="shared" si="821"/>
        <v>78732</v>
      </c>
      <c r="H1959" s="2">
        <f t="shared" si="822"/>
        <v>0.21175160631822987</v>
      </c>
      <c r="I1959" s="2"/>
      <c r="J1959" s="2">
        <f t="shared" si="823"/>
        <v>0.58634313485542466</v>
      </c>
      <c r="K1959" s="2">
        <f t="shared" si="824"/>
        <v>0.3745915285371948</v>
      </c>
      <c r="L1959" s="2">
        <f t="shared" si="825"/>
        <v>3.1187720709066117E-2</v>
      </c>
      <c r="M1959" s="2">
        <f t="shared" si="826"/>
        <v>7.8776158983144239E-3</v>
      </c>
      <c r="N1959" s="1">
        <v>218010</v>
      </c>
      <c r="O1959" s="1">
        <v>139278</v>
      </c>
      <c r="P1959" s="1">
        <v>11596</v>
      </c>
      <c r="Q1959" s="1">
        <v>1384</v>
      </c>
      <c r="R1959" s="1">
        <v>452</v>
      </c>
      <c r="S1959" s="1">
        <v>51</v>
      </c>
      <c r="T1959" s="1">
        <v>926</v>
      </c>
      <c r="U1959" s="1">
        <v>38</v>
      </c>
      <c r="V1959" s="1">
        <v>78</v>
      </c>
      <c r="X1959" s="1">
        <v>0</v>
      </c>
      <c r="AG1959" s="7">
        <f>IF(Q1959&gt;0,RANK(Q1959,(N1959:P1959,Q1959:AE1959)),0)</f>
        <v>4</v>
      </c>
      <c r="AH1959" s="7">
        <f>IF(R1959&gt;0,RANK(R1959,(N1959:P1959,Q1959:AE1959)),0)</f>
        <v>6</v>
      </c>
      <c r="AI1959" s="7">
        <f>IF(T1959&gt;0,RANK(T1959,(N1959:P1959,Q1959:AE1959)),0)</f>
        <v>5</v>
      </c>
      <c r="AJ1959" s="7">
        <f>IF(S1959&gt;0,RANK(S1959,(N1959:P1959,Q1959:AE1959)),0)</f>
        <v>8</v>
      </c>
      <c r="AK1959" s="2">
        <f t="shared" si="827"/>
        <v>3.7223012643452487E-3</v>
      </c>
      <c r="AL1959" s="2">
        <f t="shared" si="828"/>
        <v>1.2156648637890552E-3</v>
      </c>
      <c r="AM1959" s="2">
        <f t="shared" si="829"/>
        <v>2.4904992563466043E-3</v>
      </c>
      <c r="AN1959" s="2">
        <f t="shared" si="830"/>
        <v>1.3716572578150845E-4</v>
      </c>
      <c r="AP1959" t="s">
        <v>1869</v>
      </c>
      <c r="AQ1959" t="s">
        <v>398</v>
      </c>
      <c r="AT1959" s="93" t="s">
        <v>817</v>
      </c>
      <c r="AU1959" s="92" t="s">
        <v>247</v>
      </c>
      <c r="AV1959" s="83" t="str">
        <f t="shared" si="831"/>
        <v>36119</v>
      </c>
      <c r="AX1959" s="7" t="s">
        <v>3753</v>
      </c>
    </row>
    <row r="1960" spans="1:50" hidden="1" outlineLevel="1">
      <c r="A1960" t="s">
        <v>2188</v>
      </c>
      <c r="B1960" t="s">
        <v>398</v>
      </c>
      <c r="C1960" s="1">
        <f t="shared" si="820"/>
        <v>17633</v>
      </c>
      <c r="D1960" s="7">
        <f>RANK(N1960,(N1960:P1960,Q1960:AE1960))</f>
        <v>2</v>
      </c>
      <c r="E1960" s="7">
        <f>RANK(O1960,(N1960:P1960,Q1960:AE1960))</f>
        <v>1</v>
      </c>
      <c r="F1960" s="7">
        <f>IF(P1960&gt;0,RANK(P1960,(N1960:P1960,Q1960:AE1960)),0)</f>
        <v>3</v>
      </c>
      <c r="G1960" s="1">
        <f t="shared" si="821"/>
        <v>4810</v>
      </c>
      <c r="H1960" s="2">
        <f t="shared" si="822"/>
        <v>0.27278398457437758</v>
      </c>
      <c r="I1960" s="2"/>
      <c r="J1960" s="2">
        <f t="shared" si="823"/>
        <v>0.34021437078205635</v>
      </c>
      <c r="K1960" s="2">
        <f t="shared" si="824"/>
        <v>0.61299835535643399</v>
      </c>
      <c r="L1960" s="2">
        <f t="shared" si="825"/>
        <v>3.1078092213463391E-2</v>
      </c>
      <c r="M1960" s="2">
        <f t="shared" si="826"/>
        <v>1.5709181648046213E-2</v>
      </c>
      <c r="N1960" s="117">
        <v>5999</v>
      </c>
      <c r="O1960" s="1">
        <v>10809</v>
      </c>
      <c r="P1960" s="1">
        <v>548</v>
      </c>
      <c r="Q1960" s="117">
        <v>180</v>
      </c>
      <c r="R1960" s="117">
        <v>18</v>
      </c>
      <c r="S1960" s="1">
        <v>3</v>
      </c>
      <c r="T1960" s="1">
        <v>67</v>
      </c>
      <c r="U1960" s="1">
        <v>6</v>
      </c>
      <c r="V1960" s="117">
        <v>3</v>
      </c>
      <c r="X1960" s="1">
        <v>0</v>
      </c>
      <c r="AG1960" s="7">
        <f>IF(Q1960&gt;0,RANK(Q1960,(N1960:P1960,Q1960:AE1960)),0)</f>
        <v>4</v>
      </c>
      <c r="AH1960" s="7">
        <f>IF(R1960&gt;0,RANK(R1960,(N1960:P1960,Q1960:AE1960)),0)</f>
        <v>6</v>
      </c>
      <c r="AI1960" s="7">
        <f>IF(T1960&gt;0,RANK(T1960,(N1960:P1960,Q1960:AE1960)),0)</f>
        <v>5</v>
      </c>
      <c r="AJ1960" s="7">
        <f>IF(S1960&gt;0,RANK(S1960,(N1960:P1960,Q1960:AE1960)),0)</f>
        <v>8</v>
      </c>
      <c r="AK1960" s="2">
        <f t="shared" si="827"/>
        <v>1.0208132478874837E-2</v>
      </c>
      <c r="AL1960" s="2">
        <f t="shared" si="828"/>
        <v>1.0208132478874837E-3</v>
      </c>
      <c r="AM1960" s="2">
        <f t="shared" si="829"/>
        <v>3.7996937560256338E-3</v>
      </c>
      <c r="AN1960" s="2">
        <f t="shared" si="830"/>
        <v>1.7013554131458061E-4</v>
      </c>
      <c r="AP1960" t="s">
        <v>2188</v>
      </c>
      <c r="AQ1960" t="s">
        <v>398</v>
      </c>
      <c r="AT1960" s="93" t="s">
        <v>817</v>
      </c>
      <c r="AU1960" s="92" t="s">
        <v>248</v>
      </c>
      <c r="AV1960" s="83" t="str">
        <f t="shared" si="831"/>
        <v>36121</v>
      </c>
      <c r="AX1960" s="7" t="s">
        <v>3753</v>
      </c>
    </row>
    <row r="1961" spans="1:50" hidden="1" outlineLevel="1">
      <c r="A1961" t="s">
        <v>2134</v>
      </c>
      <c r="B1961" t="s">
        <v>398</v>
      </c>
      <c r="C1961" s="1">
        <f t="shared" si="820"/>
        <v>10059</v>
      </c>
      <c r="D1961" s="7">
        <f>RANK(N1961,(N1961:P1961,Q1961:AE1961))</f>
        <v>2</v>
      </c>
      <c r="E1961" s="7">
        <f>RANK(O1961,(N1961:P1961,Q1961:AE1961))</f>
        <v>1</v>
      </c>
      <c r="F1961" s="7">
        <f>IF(P1961&gt;0,RANK(P1961,(N1961:P1961,Q1961:AE1961)),0)</f>
        <v>3</v>
      </c>
      <c r="G1961" s="1">
        <f t="shared" si="821"/>
        <v>1603</v>
      </c>
      <c r="H1961" s="2">
        <f t="shared" si="822"/>
        <v>0.15935977731384829</v>
      </c>
      <c r="I1961" s="2"/>
      <c r="J1961" s="2">
        <f t="shared" si="823"/>
        <v>0.39387613082811412</v>
      </c>
      <c r="K1961" s="2">
        <f t="shared" si="824"/>
        <v>0.55323590814196244</v>
      </c>
      <c r="L1961" s="2">
        <f t="shared" si="825"/>
        <v>3.837359578486927E-2</v>
      </c>
      <c r="M1961" s="2">
        <f t="shared" si="826"/>
        <v>1.4514365245054166E-2</v>
      </c>
      <c r="N1961" s="1">
        <v>3962</v>
      </c>
      <c r="O1961" s="1">
        <v>5565</v>
      </c>
      <c r="P1961" s="1">
        <v>386</v>
      </c>
      <c r="Q1961" s="1">
        <v>72</v>
      </c>
      <c r="R1961" s="1">
        <v>11</v>
      </c>
      <c r="S1961" s="1">
        <v>3</v>
      </c>
      <c r="T1961" s="1">
        <v>51</v>
      </c>
      <c r="U1961" s="1">
        <v>7</v>
      </c>
      <c r="V1961" s="1">
        <v>2</v>
      </c>
      <c r="X1961" s="1">
        <v>0</v>
      </c>
      <c r="AG1961" s="7">
        <f>IF(Q1961&gt;0,RANK(Q1961,(N1961:P1961,Q1961:AE1961)),0)</f>
        <v>4</v>
      </c>
      <c r="AH1961" s="7">
        <f>IF(R1961&gt;0,RANK(R1961,(N1961:P1961,Q1961:AE1961)),0)</f>
        <v>6</v>
      </c>
      <c r="AI1961" s="7">
        <f>IF(T1961&gt;0,RANK(T1961,(N1961:P1961,Q1961:AE1961)),0)</f>
        <v>5</v>
      </c>
      <c r="AJ1961" s="7">
        <f>IF(S1961&gt;0,RANK(S1961,(N1961:P1961,Q1961:AE1961)),0)</f>
        <v>8</v>
      </c>
      <c r="AK1961" s="2">
        <f t="shared" si="827"/>
        <v>7.1577691619445277E-3</v>
      </c>
      <c r="AL1961" s="2">
        <f t="shared" si="828"/>
        <v>1.0935480664081916E-3</v>
      </c>
      <c r="AM1961" s="2">
        <f t="shared" si="829"/>
        <v>5.0700864897107066E-3</v>
      </c>
      <c r="AN1961" s="2">
        <f t="shared" si="830"/>
        <v>2.9824038174768865E-4</v>
      </c>
      <c r="AP1961" t="s">
        <v>2134</v>
      </c>
      <c r="AQ1961" t="s">
        <v>398</v>
      </c>
      <c r="AT1961" s="93" t="s">
        <v>817</v>
      </c>
      <c r="AU1961" s="92" t="s">
        <v>639</v>
      </c>
      <c r="AV1961" s="83" t="str">
        <f t="shared" si="831"/>
        <v>36123</v>
      </c>
      <c r="AX1961" s="7" t="s">
        <v>3753</v>
      </c>
    </row>
    <row r="1962" spans="1:50" hidden="1" outlineLevel="1">
      <c r="A1962" t="s">
        <v>2175</v>
      </c>
      <c r="B1962" t="s">
        <v>398</v>
      </c>
      <c r="C1962" s="1">
        <f t="shared" si="820"/>
        <v>308063</v>
      </c>
      <c r="D1962" s="7">
        <f>RANK(N1962,(N1962:P1962,Q1962:AE1962))</f>
        <v>1</v>
      </c>
      <c r="E1962" s="7">
        <f>RANK(O1962,(N1962:P1962,Q1962:AE1962))</f>
        <v>2</v>
      </c>
      <c r="F1962" s="7">
        <f>IF(P1962&gt;0,RANK(P1962,(N1962:P1962,Q1962:AE1962)),0)</f>
        <v>3</v>
      </c>
      <c r="G1962" s="1">
        <f t="shared" si="821"/>
        <v>229556</v>
      </c>
      <c r="H1962" s="2">
        <f t="shared" si="822"/>
        <v>0.74515926937022625</v>
      </c>
      <c r="I1962" s="2"/>
      <c r="J1962" s="2">
        <f t="shared" si="823"/>
        <v>0.8628137751044429</v>
      </c>
      <c r="K1962" s="2">
        <f t="shared" si="824"/>
        <v>0.11765450573421671</v>
      </c>
      <c r="L1962" s="2">
        <f t="shared" si="825"/>
        <v>1.384457075338486E-2</v>
      </c>
      <c r="M1962" s="2">
        <f t="shared" si="826"/>
        <v>5.6871484079555282E-3</v>
      </c>
      <c r="N1962" s="1">
        <v>265801</v>
      </c>
      <c r="O1962" s="1">
        <v>36245</v>
      </c>
      <c r="P1962" s="1">
        <v>4265</v>
      </c>
      <c r="Q1962" s="1">
        <v>921</v>
      </c>
      <c r="R1962" s="1">
        <v>117</v>
      </c>
      <c r="S1962" s="1">
        <v>54</v>
      </c>
      <c r="T1962" s="1">
        <v>536</v>
      </c>
      <c r="U1962" s="1">
        <v>15</v>
      </c>
      <c r="V1962" s="1">
        <v>109</v>
      </c>
      <c r="X1962" s="1">
        <v>0</v>
      </c>
      <c r="AG1962" s="7">
        <f>IF(Q1962&gt;0,RANK(Q1962,(N1962:P1962,Q1962:AE1962)),0)</f>
        <v>4</v>
      </c>
      <c r="AH1962" s="7">
        <f>IF(R1962&gt;0,RANK(R1962,(N1962:P1962,Q1962:AE1962)),0)</f>
        <v>6</v>
      </c>
      <c r="AI1962" s="7">
        <f>IF(T1962&gt;0,RANK(T1962,(N1962:P1962,Q1962:AE1962)),0)</f>
        <v>5</v>
      </c>
      <c r="AJ1962" s="7">
        <f>IF(S1962&gt;0,RANK(S1962,(N1962:P1962,Q1962:AE1962)),0)</f>
        <v>8</v>
      </c>
      <c r="AK1962" s="2">
        <f t="shared" si="827"/>
        <v>2.9896482213053821E-3</v>
      </c>
      <c r="AL1962" s="2">
        <f t="shared" si="828"/>
        <v>3.7979244505182379E-4</v>
      </c>
      <c r="AM1962" s="2">
        <f t="shared" si="829"/>
        <v>1.7399038508357056E-3</v>
      </c>
      <c r="AN1962" s="2">
        <f t="shared" si="830"/>
        <v>1.7528882079314946E-4</v>
      </c>
      <c r="AP1962" t="s">
        <v>2175</v>
      </c>
      <c r="AQ1962" t="s">
        <v>398</v>
      </c>
      <c r="AT1962" s="93" t="s">
        <v>817</v>
      </c>
      <c r="AU1962" s="92" t="s">
        <v>1803</v>
      </c>
      <c r="AV1962" s="83" t="str">
        <f t="shared" si="831"/>
        <v>36005</v>
      </c>
      <c r="AX1962" s="7" t="s">
        <v>3753</v>
      </c>
    </row>
    <row r="1963" spans="1:50" hidden="1" outlineLevel="1">
      <c r="A1963" t="s">
        <v>2033</v>
      </c>
      <c r="B1963" t="s">
        <v>398</v>
      </c>
      <c r="C1963" s="1">
        <f t="shared" si="820"/>
        <v>617237</v>
      </c>
      <c r="D1963" s="7">
        <f>RANK(N1963,(N1963:P1963,Q1963:AE1963))</f>
        <v>1</v>
      </c>
      <c r="E1963" s="7">
        <f>RANK(O1963,(N1963:P1963,Q1963:AE1963))</f>
        <v>2</v>
      </c>
      <c r="F1963" s="7">
        <f>IF(P1963&gt;0,RANK(P1963,(N1963:P1963,Q1963:AE1963)),0)</f>
        <v>3</v>
      </c>
      <c r="G1963" s="1">
        <f t="shared" si="821"/>
        <v>400904</v>
      </c>
      <c r="H1963" s="2">
        <f t="shared" si="822"/>
        <v>0.64951388202586691</v>
      </c>
      <c r="I1963" s="2"/>
      <c r="J1963" s="2">
        <f t="shared" si="823"/>
        <v>0.80603236682182045</v>
      </c>
      <c r="K1963" s="2">
        <f t="shared" si="824"/>
        <v>0.15651848479595359</v>
      </c>
      <c r="L1963" s="2">
        <f t="shared" si="825"/>
        <v>3.2496431678593472E-2</v>
      </c>
      <c r="M1963" s="2">
        <f t="shared" si="826"/>
        <v>4.9527167036324884E-3</v>
      </c>
      <c r="N1963" s="117">
        <f>472399+7736+17378</f>
        <v>497513</v>
      </c>
      <c r="O1963" s="117">
        <f>90366+6243</f>
        <v>96609</v>
      </c>
      <c r="P1963" s="117">
        <v>20058</v>
      </c>
      <c r="Q1963" s="117">
        <f>983+416</f>
        <v>1399</v>
      </c>
      <c r="R1963" s="117">
        <v>420</v>
      </c>
      <c r="S1963" s="117">
        <v>142</v>
      </c>
      <c r="T1963" s="117">
        <v>897</v>
      </c>
      <c r="U1963" s="72">
        <v>54</v>
      </c>
      <c r="V1963" s="72">
        <v>145</v>
      </c>
      <c r="X1963" s="1">
        <v>0</v>
      </c>
      <c r="AG1963" s="7">
        <f>IF(Q1963&gt;0,RANK(Q1963,(N1963:P1963,Q1963:AE1963)),0)</f>
        <v>4</v>
      </c>
      <c r="AH1963" s="7">
        <f>IF(R1963&gt;0,RANK(R1963,(N1963:P1963,Q1963:AE1963)),0)</f>
        <v>6</v>
      </c>
      <c r="AI1963" s="7">
        <f>IF(T1963&gt;0,RANK(T1963,(N1963:P1963,Q1963:AE1963)),0)</f>
        <v>5</v>
      </c>
      <c r="AJ1963" s="7">
        <f>IF(S1963&gt;0,RANK(S1963,(N1963:P1963,Q1963:AE1963)),0)</f>
        <v>8</v>
      </c>
      <c r="AK1963" s="2">
        <f t="shared" si="827"/>
        <v>2.2665523939750859E-3</v>
      </c>
      <c r="AL1963" s="2">
        <f t="shared" si="828"/>
        <v>6.804517551604975E-4</v>
      </c>
      <c r="AM1963" s="2">
        <f t="shared" si="829"/>
        <v>1.4532505342356339E-3</v>
      </c>
      <c r="AN1963" s="2">
        <f t="shared" si="830"/>
        <v>2.3005749817331107E-4</v>
      </c>
      <c r="AP1963" t="s">
        <v>2033</v>
      </c>
      <c r="AQ1963" t="s">
        <v>398</v>
      </c>
      <c r="AT1963" s="93" t="s">
        <v>817</v>
      </c>
      <c r="AU1963" s="92" t="s">
        <v>131</v>
      </c>
      <c r="AV1963" s="83" t="str">
        <f t="shared" si="831"/>
        <v>36047</v>
      </c>
      <c r="AX1963" s="7" t="s">
        <v>3753</v>
      </c>
    </row>
    <row r="1964" spans="1:50" hidden="1" outlineLevel="1">
      <c r="A1964" t="s">
        <v>397</v>
      </c>
      <c r="B1964" t="s">
        <v>398</v>
      </c>
      <c r="C1964" s="1">
        <f t="shared" si="820"/>
        <v>571006</v>
      </c>
      <c r="D1964" s="7">
        <f>RANK(N1964,(N1964:P1964,Q1964:AE1964))</f>
        <v>1</v>
      </c>
      <c r="E1964" s="7">
        <f>RANK(O1964,(N1964:P1964,Q1964:AE1964))</f>
        <v>2</v>
      </c>
      <c r="F1964" s="7">
        <f>IF(P1964&gt;0,RANK(P1964,(N1964:P1964,Q1964:AE1964)),0)</f>
        <v>3</v>
      </c>
      <c r="G1964" s="1">
        <f t="shared" si="821"/>
        <v>372410</v>
      </c>
      <c r="H1964" s="2">
        <f t="shared" si="822"/>
        <v>0.65219980175339665</v>
      </c>
      <c r="I1964" s="2"/>
      <c r="J1964" s="2">
        <f t="shared" si="823"/>
        <v>0.79600389488026391</v>
      </c>
      <c r="K1964" s="2">
        <f t="shared" si="824"/>
        <v>0.14380409312686732</v>
      </c>
      <c r="L1964" s="2">
        <f t="shared" si="825"/>
        <v>5.4591370318350423E-2</v>
      </c>
      <c r="M1964" s="2">
        <f t="shared" si="826"/>
        <v>5.6006416745183543E-3</v>
      </c>
      <c r="N1964" s="117">
        <f>13916+432815+7792</f>
        <v>454523</v>
      </c>
      <c r="O1964" s="117">
        <f>79487+2626</f>
        <v>82113</v>
      </c>
      <c r="P1964" s="117">
        <v>31172</v>
      </c>
      <c r="Q1964" s="117">
        <f>756+253</f>
        <v>1009</v>
      </c>
      <c r="R1964" s="117">
        <v>1004</v>
      </c>
      <c r="S1964" s="117">
        <v>76</v>
      </c>
      <c r="T1964" s="117">
        <v>861</v>
      </c>
      <c r="U1964" s="72">
        <v>74</v>
      </c>
      <c r="V1964" s="117">
        <v>174</v>
      </c>
      <c r="X1964" s="1">
        <v>0</v>
      </c>
      <c r="AG1964" s="7">
        <f>IF(Q1964&gt;0,RANK(Q1964,(N1964:P1964,Q1964:AE1964)),0)</f>
        <v>4</v>
      </c>
      <c r="AH1964" s="7">
        <f>IF(R1964&gt;0,RANK(R1964,(N1964:P1964,Q1964:AE1964)),0)</f>
        <v>5</v>
      </c>
      <c r="AI1964" s="7">
        <f>IF(T1964&gt;0,RANK(T1964,(N1964:P1964,Q1964:AE1964)),0)</f>
        <v>6</v>
      </c>
      <c r="AJ1964" s="7">
        <f>IF(S1964&gt;0,RANK(S1964,(N1964:P1964,Q1964:AE1964)),0)</f>
        <v>8</v>
      </c>
      <c r="AK1964" s="2">
        <f t="shared" si="827"/>
        <v>1.7670567384580897E-3</v>
      </c>
      <c r="AL1964" s="2">
        <f t="shared" si="828"/>
        <v>1.7583002630445215E-3</v>
      </c>
      <c r="AM1964" s="2">
        <f t="shared" si="829"/>
        <v>1.5078650662164671E-3</v>
      </c>
      <c r="AN1964" s="2">
        <f t="shared" si="830"/>
        <v>1.3309842628623868E-4</v>
      </c>
      <c r="AP1964" t="s">
        <v>397</v>
      </c>
      <c r="AQ1964" t="s">
        <v>398</v>
      </c>
      <c r="AT1964" s="93" t="s">
        <v>817</v>
      </c>
      <c r="AU1964" s="92" t="s">
        <v>201</v>
      </c>
      <c r="AV1964" s="83" t="str">
        <f t="shared" si="831"/>
        <v>36061</v>
      </c>
      <c r="AX1964" s="7" t="s">
        <v>3753</v>
      </c>
    </row>
    <row r="1965" spans="1:50" hidden="1" outlineLevel="1">
      <c r="A1965" t="s">
        <v>1837</v>
      </c>
      <c r="B1965" t="s">
        <v>398</v>
      </c>
      <c r="C1965" s="1">
        <f t="shared" si="820"/>
        <v>555991</v>
      </c>
      <c r="D1965" s="7">
        <f>RANK(N1965,(N1965:P1965,Q1965:AE1965))</f>
        <v>1</v>
      </c>
      <c r="E1965" s="7">
        <f>RANK(O1965,(N1965:P1965,Q1965:AE1965))</f>
        <v>2</v>
      </c>
      <c r="F1965" s="7">
        <f>IF(P1965&gt;0,RANK(P1965,(N1965:P1965,Q1965:AE1965)),0)</f>
        <v>3</v>
      </c>
      <c r="G1965" s="1">
        <f t="shared" si="821"/>
        <v>294915</v>
      </c>
      <c r="H1965" s="2">
        <f t="shared" si="822"/>
        <v>0.53043124798782715</v>
      </c>
      <c r="I1965" s="2"/>
      <c r="J1965" s="2">
        <f t="shared" si="823"/>
        <v>0.74995278700554502</v>
      </c>
      <c r="K1965" s="2">
        <f t="shared" si="824"/>
        <v>0.21952153901771793</v>
      </c>
      <c r="L1965" s="2">
        <f t="shared" si="825"/>
        <v>2.4676658435118553E-2</v>
      </c>
      <c r="M1965" s="2">
        <f t="shared" si="826"/>
        <v>5.8490155416185026E-3</v>
      </c>
      <c r="N1965" s="1">
        <v>416967</v>
      </c>
      <c r="O1965" s="1">
        <v>122052</v>
      </c>
      <c r="P1965" s="1">
        <v>13720</v>
      </c>
      <c r="Q1965" s="1">
        <v>1889</v>
      </c>
      <c r="R1965" s="1">
        <v>385</v>
      </c>
      <c r="S1965" s="1">
        <v>87</v>
      </c>
      <c r="T1965" s="1">
        <v>721</v>
      </c>
      <c r="U1965" s="1">
        <v>61</v>
      </c>
      <c r="V1965" s="1">
        <v>109</v>
      </c>
      <c r="X1965" s="1">
        <v>0</v>
      </c>
      <c r="AG1965" s="7">
        <f>IF(Q1965&gt;0,RANK(Q1965,(N1965:P1965,Q1965:AE1965)),0)</f>
        <v>4</v>
      </c>
      <c r="AH1965" s="7">
        <f>IF(R1965&gt;0,RANK(R1965,(N1965:P1965,Q1965:AE1965)),0)</f>
        <v>6</v>
      </c>
      <c r="AI1965" s="7">
        <f>IF(T1965&gt;0,RANK(T1965,(N1965:P1965,Q1965:AE1965)),0)</f>
        <v>5</v>
      </c>
      <c r="AJ1965" s="7">
        <f>IF(S1965&gt;0,RANK(S1965,(N1965:P1965,Q1965:AE1965)),0)</f>
        <v>8</v>
      </c>
      <c r="AK1965" s="2">
        <f t="shared" si="827"/>
        <v>3.3975370104911769E-3</v>
      </c>
      <c r="AL1965" s="2">
        <f t="shared" si="828"/>
        <v>6.9245725200587781E-4</v>
      </c>
      <c r="AM1965" s="2">
        <f t="shared" si="829"/>
        <v>1.2967835810291893E-3</v>
      </c>
      <c r="AN1965" s="2">
        <f t="shared" si="830"/>
        <v>1.5647735305067889E-4</v>
      </c>
      <c r="AP1965" t="s">
        <v>1837</v>
      </c>
      <c r="AQ1965" t="s">
        <v>398</v>
      </c>
      <c r="AT1965" s="93" t="s">
        <v>817</v>
      </c>
      <c r="AU1965" s="92" t="s">
        <v>666</v>
      </c>
      <c r="AV1965" s="83" t="str">
        <f t="shared" si="831"/>
        <v>36081</v>
      </c>
      <c r="AX1965" s="7" t="s">
        <v>3753</v>
      </c>
    </row>
    <row r="1966" spans="1:50" hidden="1" outlineLevel="1">
      <c r="A1966" t="s">
        <v>3151</v>
      </c>
      <c r="B1966" t="s">
        <v>398</v>
      </c>
      <c r="C1966" s="1">
        <f t="shared" si="820"/>
        <v>142129</v>
      </c>
      <c r="D1966" s="7">
        <f>RANK(N1966,(N1966:P1966,Q1966:AE1966))</f>
        <v>1</v>
      </c>
      <c r="E1966" s="7">
        <f>RANK(O1966,(N1966:P1966,Q1966:AE1966))</f>
        <v>2</v>
      </c>
      <c r="F1966" s="7">
        <f>IF(P1966&gt;0,RANK(P1966,(N1966:P1966,Q1966:AE1966)),0)</f>
        <v>3</v>
      </c>
      <c r="G1966" s="1">
        <f t="shared" si="821"/>
        <v>9925</v>
      </c>
      <c r="H1966" s="2">
        <f t="shared" si="822"/>
        <v>6.9830928241245635E-2</v>
      </c>
      <c r="I1966" s="2"/>
      <c r="J1966" s="2">
        <f t="shared" si="823"/>
        <v>0.51944360404984202</v>
      </c>
      <c r="K1966" s="2">
        <f t="shared" si="824"/>
        <v>0.44961267580859643</v>
      </c>
      <c r="L1966" s="2">
        <f t="shared" si="825"/>
        <v>2.4977309345735211E-2</v>
      </c>
      <c r="M1966" s="2">
        <f t="shared" si="826"/>
        <v>5.9664107958263372E-3</v>
      </c>
      <c r="N1966" s="1">
        <v>73828</v>
      </c>
      <c r="O1966" s="1">
        <v>63903</v>
      </c>
      <c r="P1966" s="1">
        <v>3550</v>
      </c>
      <c r="Q1966" s="1">
        <v>553</v>
      </c>
      <c r="R1966" s="1">
        <v>96</v>
      </c>
      <c r="S1966" s="1">
        <v>17</v>
      </c>
      <c r="T1966" s="1">
        <v>154</v>
      </c>
      <c r="U1966" s="1">
        <v>8</v>
      </c>
      <c r="V1966" s="1">
        <v>20</v>
      </c>
      <c r="X1966" s="1">
        <v>0</v>
      </c>
      <c r="AG1966" s="7">
        <f>IF(Q1966&gt;0,RANK(Q1966,(N1966:P1966,Q1966:AE1966)),0)</f>
        <v>4</v>
      </c>
      <c r="AH1966" s="7">
        <f>IF(R1966&gt;0,RANK(R1966,(N1966:P1966,Q1966:AE1966)),0)</f>
        <v>6</v>
      </c>
      <c r="AI1966" s="7">
        <f>IF(T1966&gt;0,RANK(T1966,(N1966:P1966,Q1966:AE1966)),0)</f>
        <v>5</v>
      </c>
      <c r="AJ1966" s="7">
        <f>IF(S1966&gt;0,RANK(S1966,(N1966:P1966,Q1966:AE1966)),0)</f>
        <v>8</v>
      </c>
      <c r="AK1966" s="2">
        <f t="shared" si="827"/>
        <v>3.8908315685046682E-3</v>
      </c>
      <c r="AL1966" s="2">
        <f t="shared" si="828"/>
        <v>6.754427316029804E-4</v>
      </c>
      <c r="AM1966" s="2">
        <f t="shared" si="829"/>
        <v>1.0835227152797811E-3</v>
      </c>
      <c r="AN1966" s="2">
        <f t="shared" si="830"/>
        <v>1.1960965038802778E-4</v>
      </c>
      <c r="AP1966" t="s">
        <v>3151</v>
      </c>
      <c r="AQ1966" t="s">
        <v>398</v>
      </c>
      <c r="AT1966" s="93" t="s">
        <v>817</v>
      </c>
      <c r="AU1966" s="92" t="s">
        <v>668</v>
      </c>
      <c r="AV1966" s="83" t="str">
        <f t="shared" si="831"/>
        <v>36085</v>
      </c>
      <c r="AX1966" s="7" t="s">
        <v>3753</v>
      </c>
    </row>
    <row r="1967" spans="1:50" collapsed="1">
      <c r="A1967" t="s">
        <v>397</v>
      </c>
      <c r="B1967" t="s">
        <v>1985</v>
      </c>
      <c r="C1967" s="1">
        <f t="shared" si="820"/>
        <v>6831178</v>
      </c>
      <c r="D1967" s="7">
        <f>RANK(N1967,(N1967:P1967,Q1967:AE1967))</f>
        <v>1</v>
      </c>
      <c r="E1967" s="7">
        <f>RANK(O1967,(N1967:P1967,Q1967:AE1967))</f>
        <v>2</v>
      </c>
      <c r="F1967" s="7">
        <f>IF(P1967&gt;0,RANK(P1967,(N1967:P1967,Q1967:AE1967)),0)</f>
        <v>3</v>
      </c>
      <c r="G1967" s="1">
        <f t="shared" si="821"/>
        <v>1708115</v>
      </c>
      <c r="H1967" s="2">
        <f t="shared" si="822"/>
        <v>0.25004691723740768</v>
      </c>
      <c r="I1967" s="2"/>
      <c r="J1967" s="2">
        <f t="shared" si="823"/>
        <v>0.60220814038222981</v>
      </c>
      <c r="K1967" s="2">
        <f t="shared" si="824"/>
        <v>0.35216122314482218</v>
      </c>
      <c r="L1967" s="2">
        <f t="shared" si="825"/>
        <v>3.5776845516249177E-2</v>
      </c>
      <c r="M1967" s="2">
        <f t="shared" si="826"/>
        <v>9.8537909566988394E-3</v>
      </c>
      <c r="N1967" s="1">
        <f>SUM(N1905:N1966)</f>
        <v>4113791</v>
      </c>
      <c r="O1967" s="1">
        <f t="shared" ref="O1967:T1967" si="832">SUM(O1905:O1966)</f>
        <v>2405676</v>
      </c>
      <c r="P1967" s="1">
        <f t="shared" si="832"/>
        <v>244398</v>
      </c>
      <c r="Q1967" s="1">
        <f t="shared" si="832"/>
        <v>31659</v>
      </c>
      <c r="R1967" s="1">
        <f t="shared" si="832"/>
        <v>7718</v>
      </c>
      <c r="S1967" s="1">
        <f>SUM(S1905:S1966)</f>
        <v>1503</v>
      </c>
      <c r="T1967" s="1">
        <f t="shared" si="832"/>
        <v>24369</v>
      </c>
      <c r="U1967" s="1">
        <f>SUM(U1905:U1966)</f>
        <v>612</v>
      </c>
      <c r="V1967" s="1">
        <f>SUM(V1905:V1966)</f>
        <v>1450</v>
      </c>
      <c r="X1967" s="1">
        <f>SUM(X1905:X1966)</f>
        <v>2</v>
      </c>
      <c r="AG1967" s="7">
        <f>IF(Q1967&gt;0,RANK(Q1967,(N1967:P1967,Q1967:AE1967)),0)</f>
        <v>4</v>
      </c>
      <c r="AH1967" s="7">
        <f>IF(R1967&gt;0,RANK(R1967,(N1967:P1967,Q1967:AE1967)),0)</f>
        <v>6</v>
      </c>
      <c r="AI1967" s="7">
        <f>IF(T1967&gt;0,RANK(T1967,(N1967:P1967,Q1967:AE1967)),0)</f>
        <v>5</v>
      </c>
      <c r="AJ1967" s="7">
        <f>IF(S1967&gt;0,RANK(S1967,(N1967:P1967,Q1967:AE1967)),0)</f>
        <v>7</v>
      </c>
      <c r="AK1967" s="2">
        <f t="shared" si="827"/>
        <v>4.6344861750052483E-3</v>
      </c>
      <c r="AL1967" s="2">
        <f t="shared" si="828"/>
        <v>1.1298197763255475E-3</v>
      </c>
      <c r="AM1967" s="2">
        <f t="shared" si="829"/>
        <v>3.5673203069807287E-3</v>
      </c>
      <c r="AN1967" s="2">
        <f t="shared" si="830"/>
        <v>2.2002061723468486E-4</v>
      </c>
      <c r="AP1967" t="s">
        <v>397</v>
      </c>
      <c r="AQ1967" t="s">
        <v>1985</v>
      </c>
      <c r="AV1967" s="83" t="str">
        <f t="shared" si="831"/>
        <v/>
      </c>
      <c r="AX1967" s="7" t="s">
        <v>3288</v>
      </c>
    </row>
    <row r="1968" spans="1:50" s="1" customFormat="1">
      <c r="A1968"/>
      <c r="B1968"/>
      <c r="D1968" s="7"/>
      <c r="E1968" s="7"/>
      <c r="F1968" s="7"/>
      <c r="H1968" s="2"/>
      <c r="J1968" s="2"/>
      <c r="K1968" s="2"/>
      <c r="L1968" s="2"/>
      <c r="M1968" s="2"/>
      <c r="AG1968" s="7"/>
      <c r="AH1968" s="7"/>
      <c r="AI1968" s="7"/>
      <c r="AJ1968" s="7"/>
      <c r="AK1968" s="2"/>
      <c r="AL1968" s="2"/>
      <c r="AM1968" s="2"/>
      <c r="AN1968" s="2"/>
      <c r="AO1968" s="2"/>
      <c r="AP1968"/>
      <c r="AQ1968"/>
      <c r="AT1968" s="93"/>
      <c r="AU1968" s="10"/>
      <c r="AV1968" s="83"/>
      <c r="AX1968" s="7"/>
    </row>
    <row r="1969" spans="1:50" ht="13" hidden="1" customHeight="1" outlineLevel="1">
      <c r="A1969" t="s">
        <v>2811</v>
      </c>
      <c r="B1969" t="s">
        <v>2624</v>
      </c>
      <c r="C1969" s="1">
        <f t="shared" ref="C1969:C2000" si="833">SUM(N1969:AE1969)</f>
        <v>47091</v>
      </c>
      <c r="D1969" s="7">
        <f>RANK(N1969,(N1969:P1969,Q1969:AE1969))</f>
        <v>2</v>
      </c>
      <c r="E1969" s="7">
        <f>RANK(O1969,(N1969:P1969,Q1969:AE1969))</f>
        <v>1</v>
      </c>
      <c r="F1969" s="7">
        <f>IF(P1969&gt;0,RANK(P1969,(N1969:P1969,Q1969:AE1969)),0)</f>
        <v>0</v>
      </c>
      <c r="G1969" s="1">
        <f t="shared" ref="G1969:G2000" si="834">IF(D1969=1,N1969,IF(E1969=1,O1969,P1969))-IF(D1969=2,N1969,IF(E1969=2,O1969,P1969))</f>
        <v>11846</v>
      </c>
      <c r="H1969" s="2">
        <f t="shared" ref="H1969:H2000" si="835">G1969/C1969</f>
        <v>0.25155549892760826</v>
      </c>
      <c r="I1969" s="2"/>
      <c r="J1969" s="2">
        <f t="shared" ref="J1969:J2000" si="836">IF($C1969=0,"-",N1969/$C1969)</f>
        <v>0.37075024951689284</v>
      </c>
      <c r="K1969" s="2">
        <f t="shared" ref="K1969:K2000" si="837">IF($C1969=0,"-",O1969/$C1969)</f>
        <v>0.62230574844450104</v>
      </c>
      <c r="L1969" s="2">
        <f t="shared" ref="L1969:L2000" si="838">IF($C1969=0,"-",P1969/$C1969)</f>
        <v>0</v>
      </c>
      <c r="M1969" s="2">
        <f t="shared" ref="M1969:M2000" si="839">IF(C1969=0,"-",(1-J1969-K1969-L1969))</f>
        <v>6.944002038606123E-3</v>
      </c>
      <c r="N1969" s="1">
        <v>17459</v>
      </c>
      <c r="O1969" s="1">
        <v>29305</v>
      </c>
      <c r="Q1969" s="1">
        <v>170</v>
      </c>
      <c r="R1969" s="1">
        <v>157</v>
      </c>
      <c r="X1969" s="1">
        <v>0</v>
      </c>
      <c r="AG1969" s="7">
        <f>IF(Q1969&gt;0,RANK(Q1969,(N1969:P1969,Q1969:AE1969)),0)</f>
        <v>3</v>
      </c>
      <c r="AH1969" s="7">
        <f>IF(R1969&gt;0,RANK(R1969,(N1969:P1969,Q1969:AE1969)),0)</f>
        <v>4</v>
      </c>
      <c r="AI1969" s="7">
        <f>IF(T1969&gt;0,RANK(T1969,(N1969:P1969,Q1969:AE1969)),0)</f>
        <v>0</v>
      </c>
      <c r="AJ1969" s="7">
        <f>IF(S1969&gt;0,RANK(S1969,(N1969:P1969,Q1969:AE1969)),0)</f>
        <v>0</v>
      </c>
      <c r="AK1969" s="2">
        <f t="shared" ref="AK1969:AK2000" si="840">IF($C1969=0,"-",Q1969/$C1969)</f>
        <v>3.6100316408655582E-3</v>
      </c>
      <c r="AL1969" s="2">
        <f t="shared" ref="AL1969:AL2000" si="841">IF($C1969=0,"-",R1969/$C1969)</f>
        <v>3.3339703977405448E-3</v>
      </c>
      <c r="AM1969" s="2">
        <f t="shared" ref="AM1969:AM2000" si="842">IF($C1969=0,"-",T1969/$C1969)</f>
        <v>0</v>
      </c>
      <c r="AN1969" s="2">
        <f t="shared" ref="AN1969:AN2000" si="843">IF($C1969=0,"-",S1969/$C1969)</f>
        <v>0</v>
      </c>
      <c r="AP1969" t="s">
        <v>2811</v>
      </c>
      <c r="AQ1969" t="s">
        <v>2624</v>
      </c>
      <c r="AT1969" s="93" t="s">
        <v>818</v>
      </c>
      <c r="AU1969" s="92" t="s">
        <v>1801</v>
      </c>
      <c r="AV1969" s="83" t="str">
        <f t="shared" ref="AV1969:AV2000" si="844">AT1969&amp;AU1969</f>
        <v>37001</v>
      </c>
      <c r="AX1969" s="7" t="s">
        <v>3753</v>
      </c>
    </row>
    <row r="1970" spans="1:50" ht="13" hidden="1" customHeight="1" outlineLevel="1">
      <c r="A1970" t="s">
        <v>2812</v>
      </c>
      <c r="B1970" t="s">
        <v>2624</v>
      </c>
      <c r="C1970" s="1">
        <f t="shared" si="833"/>
        <v>13492</v>
      </c>
      <c r="D1970" s="7">
        <f>RANK(N1970,(N1970:P1970,Q1970:AE1970))</f>
        <v>2</v>
      </c>
      <c r="E1970" s="7">
        <f>RANK(O1970,(N1970:P1970,Q1970:AE1970))</f>
        <v>1</v>
      </c>
      <c r="F1970" s="7">
        <f>IF(P1970&gt;0,RANK(P1970,(N1970:P1970,Q1970:AE1970)),0)</f>
        <v>0</v>
      </c>
      <c r="G1970" s="1">
        <f t="shared" si="834"/>
        <v>5076</v>
      </c>
      <c r="H1970" s="2">
        <f t="shared" si="835"/>
        <v>0.37622294693151498</v>
      </c>
      <c r="I1970" s="2"/>
      <c r="J1970" s="2">
        <f t="shared" si="836"/>
        <v>0.30877557070856804</v>
      </c>
      <c r="K1970" s="2">
        <f t="shared" si="837"/>
        <v>0.68499851764008302</v>
      </c>
      <c r="L1970" s="2">
        <f t="shared" si="838"/>
        <v>0</v>
      </c>
      <c r="M1970" s="2">
        <f t="shared" si="839"/>
        <v>6.2259116513490032E-3</v>
      </c>
      <c r="N1970" s="1">
        <v>4166</v>
      </c>
      <c r="O1970" s="1">
        <v>9242</v>
      </c>
      <c r="Q1970" s="1">
        <v>43</v>
      </c>
      <c r="R1970" s="1">
        <v>36</v>
      </c>
      <c r="X1970" s="1">
        <v>5</v>
      </c>
      <c r="AG1970" s="7">
        <f>IF(Q1970&gt;0,RANK(Q1970,(N1970:P1970,Q1970:AE1970)),0)</f>
        <v>3</v>
      </c>
      <c r="AH1970" s="7">
        <f>IF(R1970&gt;0,RANK(R1970,(N1970:P1970,Q1970:AE1970)),0)</f>
        <v>4</v>
      </c>
      <c r="AI1970" s="7">
        <f>IF(T1970&gt;0,RANK(T1970,(N1970:P1970,Q1970:AE1970)),0)</f>
        <v>0</v>
      </c>
      <c r="AJ1970" s="7">
        <f>IF(S1970&gt;0,RANK(S1970,(N1970:P1970,Q1970:AE1970)),0)</f>
        <v>0</v>
      </c>
      <c r="AK1970" s="2">
        <f t="shared" si="840"/>
        <v>3.1870738215238662E-3</v>
      </c>
      <c r="AL1970" s="2">
        <f t="shared" si="841"/>
        <v>2.6682478505781204E-3</v>
      </c>
      <c r="AM1970" s="2">
        <f t="shared" si="842"/>
        <v>0</v>
      </c>
      <c r="AN1970" s="2">
        <f t="shared" si="843"/>
        <v>0</v>
      </c>
      <c r="AP1970" t="s">
        <v>2812</v>
      </c>
      <c r="AQ1970" t="s">
        <v>2624</v>
      </c>
      <c r="AR1970">
        <v>10</v>
      </c>
      <c r="AT1970" s="93" t="s">
        <v>818</v>
      </c>
      <c r="AU1970" s="92" t="s">
        <v>1802</v>
      </c>
      <c r="AV1970" s="83" t="str">
        <f t="shared" si="844"/>
        <v>37003</v>
      </c>
      <c r="AX1970" s="7" t="s">
        <v>3753</v>
      </c>
    </row>
    <row r="1971" spans="1:50" ht="13" hidden="1" customHeight="1" outlineLevel="1">
      <c r="A1971" t="s">
        <v>3059</v>
      </c>
      <c r="B1971" t="s">
        <v>2624</v>
      </c>
      <c r="C1971" s="1">
        <f t="shared" si="833"/>
        <v>4313</v>
      </c>
      <c r="D1971" s="7">
        <f>RANK(N1971,(N1971:P1971,Q1971:AE1971))</f>
        <v>2</v>
      </c>
      <c r="E1971" s="7">
        <f>RANK(O1971,(N1971:P1971,Q1971:AE1971))</f>
        <v>1</v>
      </c>
      <c r="F1971" s="7">
        <f>IF(P1971&gt;0,RANK(P1971,(N1971:P1971,Q1971:AE1971)),0)</f>
        <v>0</v>
      </c>
      <c r="G1971" s="1">
        <f t="shared" si="834"/>
        <v>816</v>
      </c>
      <c r="H1971" s="2">
        <f t="shared" si="835"/>
        <v>0.1891954555993508</v>
      </c>
      <c r="I1971" s="2"/>
      <c r="J1971" s="2">
        <f t="shared" si="836"/>
        <v>0.3976350568050081</v>
      </c>
      <c r="K1971" s="2">
        <f t="shared" si="837"/>
        <v>0.58683051240435891</v>
      </c>
      <c r="L1971" s="2">
        <f t="shared" si="838"/>
        <v>0</v>
      </c>
      <c r="M1971" s="2">
        <f t="shared" si="839"/>
        <v>1.5534430790632991E-2</v>
      </c>
      <c r="N1971" s="1">
        <v>1715</v>
      </c>
      <c r="O1971" s="1">
        <v>2531</v>
      </c>
      <c r="Q1971" s="1">
        <v>51</v>
      </c>
      <c r="R1971" s="1">
        <v>16</v>
      </c>
      <c r="X1971" s="1">
        <v>0</v>
      </c>
      <c r="AG1971" s="7">
        <f>IF(Q1971&gt;0,RANK(Q1971,(N1971:P1971,Q1971:AE1971)),0)</f>
        <v>3</v>
      </c>
      <c r="AH1971" s="7">
        <f>IF(R1971&gt;0,RANK(R1971,(N1971:P1971,Q1971:AE1971)),0)</f>
        <v>4</v>
      </c>
      <c r="AI1971" s="7">
        <f>IF(T1971&gt;0,RANK(T1971,(N1971:P1971,Q1971:AE1971)),0)</f>
        <v>0</v>
      </c>
      <c r="AJ1971" s="7">
        <f>IF(S1971&gt;0,RANK(S1971,(N1971:P1971,Q1971:AE1971)),0)</f>
        <v>0</v>
      </c>
      <c r="AK1971" s="2">
        <f t="shared" si="840"/>
        <v>1.1824715974959425E-2</v>
      </c>
      <c r="AL1971" s="2">
        <f t="shared" si="841"/>
        <v>3.709714815673545E-3</v>
      </c>
      <c r="AM1971" s="2">
        <f t="shared" si="842"/>
        <v>0</v>
      </c>
      <c r="AN1971" s="2">
        <f t="shared" si="843"/>
        <v>0</v>
      </c>
      <c r="AP1971" t="s">
        <v>3059</v>
      </c>
      <c r="AQ1971" t="s">
        <v>2624</v>
      </c>
      <c r="AR1971">
        <v>5</v>
      </c>
      <c r="AT1971" s="93" t="s">
        <v>818</v>
      </c>
      <c r="AU1971" s="92" t="s">
        <v>1803</v>
      </c>
      <c r="AV1971" s="83" t="str">
        <f t="shared" si="844"/>
        <v>37005</v>
      </c>
      <c r="AX1971" s="7" t="s">
        <v>3753</v>
      </c>
    </row>
    <row r="1972" spans="1:50" ht="13" hidden="1" customHeight="1" outlineLevel="1">
      <c r="A1972" t="s">
        <v>2808</v>
      </c>
      <c r="B1972" t="s">
        <v>2624</v>
      </c>
      <c r="C1972" s="1">
        <f t="shared" si="833"/>
        <v>7985</v>
      </c>
      <c r="D1972" s="7">
        <f>RANK(N1972,(N1972:P1972,Q1972:AE1972))</f>
        <v>1</v>
      </c>
      <c r="E1972" s="7">
        <f>RANK(O1972,(N1972:P1972,Q1972:AE1972))</f>
        <v>2</v>
      </c>
      <c r="F1972" s="7">
        <f>IF(P1972&gt;0,RANK(P1972,(N1972:P1972,Q1972:AE1972)),0)</f>
        <v>0</v>
      </c>
      <c r="G1972" s="1">
        <f t="shared" si="834"/>
        <v>1631</v>
      </c>
      <c r="H1972" s="2">
        <f t="shared" si="835"/>
        <v>0.20425798371947401</v>
      </c>
      <c r="I1972" s="2"/>
      <c r="J1972" s="2">
        <f t="shared" si="836"/>
        <v>0.60012523481527869</v>
      </c>
      <c r="K1972" s="2">
        <f t="shared" si="837"/>
        <v>0.39586725109580462</v>
      </c>
      <c r="L1972" s="2">
        <f t="shared" si="838"/>
        <v>0</v>
      </c>
      <c r="M1972" s="2">
        <f t="shared" si="839"/>
        <v>4.0075140889166971E-3</v>
      </c>
      <c r="N1972" s="1">
        <v>4792</v>
      </c>
      <c r="O1972" s="1">
        <v>3161</v>
      </c>
      <c r="Q1972" s="1">
        <v>18</v>
      </c>
      <c r="R1972" s="1">
        <v>14</v>
      </c>
      <c r="X1972" s="1">
        <v>0</v>
      </c>
      <c r="AG1972" s="7">
        <f>IF(Q1972&gt;0,RANK(Q1972,(N1972:P1972,Q1972:AE1972)),0)</f>
        <v>3</v>
      </c>
      <c r="AH1972" s="7">
        <f>IF(R1972&gt;0,RANK(R1972,(N1972:P1972,Q1972:AE1972)),0)</f>
        <v>4</v>
      </c>
      <c r="AI1972" s="7">
        <f>IF(T1972&gt;0,RANK(T1972,(N1972:P1972,Q1972:AE1972)),0)</f>
        <v>0</v>
      </c>
      <c r="AJ1972" s="7">
        <f>IF(S1972&gt;0,RANK(S1972,(N1972:P1972,Q1972:AE1972)),0)</f>
        <v>0</v>
      </c>
      <c r="AK1972" s="2">
        <f t="shared" si="840"/>
        <v>2.2542266750156543E-3</v>
      </c>
      <c r="AL1972" s="2">
        <f t="shared" si="841"/>
        <v>1.7532874139010645E-3</v>
      </c>
      <c r="AM1972" s="2">
        <f t="shared" si="842"/>
        <v>0</v>
      </c>
      <c r="AN1972" s="2">
        <f t="shared" si="843"/>
        <v>0</v>
      </c>
      <c r="AP1972" t="s">
        <v>2808</v>
      </c>
      <c r="AQ1972" t="s">
        <v>2624</v>
      </c>
      <c r="AR1972">
        <v>8</v>
      </c>
      <c r="AT1972" s="93" t="s">
        <v>818</v>
      </c>
      <c r="AU1972" s="92" t="s">
        <v>2150</v>
      </c>
      <c r="AV1972" s="83" t="str">
        <f t="shared" si="844"/>
        <v>37007</v>
      </c>
      <c r="AX1972" s="7" t="s">
        <v>3753</v>
      </c>
    </row>
    <row r="1973" spans="1:50" ht="13" hidden="1" customHeight="1" outlineLevel="1">
      <c r="A1973" t="s">
        <v>2809</v>
      </c>
      <c r="B1973" t="s">
        <v>2624</v>
      </c>
      <c r="C1973" s="1">
        <f t="shared" si="833"/>
        <v>10316</v>
      </c>
      <c r="D1973" s="7">
        <f>RANK(N1973,(N1973:P1973,Q1973:AE1973))</f>
        <v>2</v>
      </c>
      <c r="E1973" s="7">
        <f>RANK(O1973,(N1973:P1973,Q1973:AE1973))</f>
        <v>1</v>
      </c>
      <c r="F1973" s="7">
        <f>IF(P1973&gt;0,RANK(P1973,(N1973:P1973,Q1973:AE1973)),0)</f>
        <v>0</v>
      </c>
      <c r="G1973" s="1">
        <f t="shared" si="834"/>
        <v>2215</v>
      </c>
      <c r="H1973" s="2">
        <f t="shared" si="835"/>
        <v>0.21471500581620784</v>
      </c>
      <c r="I1973" s="2"/>
      <c r="J1973" s="2">
        <f t="shared" si="836"/>
        <v>0.38881349360217138</v>
      </c>
      <c r="K1973" s="2">
        <f t="shared" si="837"/>
        <v>0.60352849941837927</v>
      </c>
      <c r="L1973" s="2">
        <f t="shared" si="838"/>
        <v>0</v>
      </c>
      <c r="M1973" s="2">
        <f t="shared" si="839"/>
        <v>7.6580069794492944E-3</v>
      </c>
      <c r="N1973" s="1">
        <v>4011</v>
      </c>
      <c r="O1973" s="1">
        <v>6226</v>
      </c>
      <c r="Q1973" s="1">
        <v>37</v>
      </c>
      <c r="R1973" s="1">
        <v>42</v>
      </c>
      <c r="X1973" s="1">
        <v>0</v>
      </c>
      <c r="AG1973" s="7">
        <f>IF(Q1973&gt;0,RANK(Q1973,(N1973:P1973,Q1973:AE1973)),0)</f>
        <v>4</v>
      </c>
      <c r="AH1973" s="7">
        <f>IF(R1973&gt;0,RANK(R1973,(N1973:P1973,Q1973:AE1973)),0)</f>
        <v>3</v>
      </c>
      <c r="AI1973" s="7">
        <f>IF(T1973&gt;0,RANK(T1973,(N1973:P1973,Q1973:AE1973)),0)</f>
        <v>0</v>
      </c>
      <c r="AJ1973" s="7">
        <f>IF(S1973&gt;0,RANK(S1973,(N1973:P1973,Q1973:AE1973)),0)</f>
        <v>0</v>
      </c>
      <c r="AK1973" s="2">
        <f t="shared" si="840"/>
        <v>3.5866614967041488E-3</v>
      </c>
      <c r="AL1973" s="2">
        <f t="shared" si="841"/>
        <v>4.0713454827452497E-3</v>
      </c>
      <c r="AM1973" s="2">
        <f t="shared" si="842"/>
        <v>0</v>
      </c>
      <c r="AN1973" s="2">
        <f t="shared" si="843"/>
        <v>0</v>
      </c>
      <c r="AP1973" t="s">
        <v>2809</v>
      </c>
      <c r="AQ1973" t="s">
        <v>2624</v>
      </c>
      <c r="AR1973">
        <v>5</v>
      </c>
      <c r="AT1973" s="93" t="s">
        <v>818</v>
      </c>
      <c r="AU1973" s="92" t="s">
        <v>2454</v>
      </c>
      <c r="AV1973" s="83" t="str">
        <f t="shared" si="844"/>
        <v>37009</v>
      </c>
      <c r="AX1973" s="7" t="s">
        <v>3753</v>
      </c>
    </row>
    <row r="1974" spans="1:50" ht="13" hidden="1" customHeight="1" outlineLevel="1">
      <c r="A1974" t="s">
        <v>2810</v>
      </c>
      <c r="B1974" t="s">
        <v>2624</v>
      </c>
      <c r="C1974" s="1">
        <f t="shared" si="833"/>
        <v>6694</v>
      </c>
      <c r="D1974" s="7">
        <f>RANK(N1974,(N1974:P1974,Q1974:AE1974))</f>
        <v>2</v>
      </c>
      <c r="E1974" s="7">
        <f>RANK(O1974,(N1974:P1974,Q1974:AE1974))</f>
        <v>1</v>
      </c>
      <c r="F1974" s="7">
        <f>IF(P1974&gt;0,RANK(P1974,(N1974:P1974,Q1974:AE1974)),0)</f>
        <v>0</v>
      </c>
      <c r="G1974" s="1">
        <f t="shared" si="834"/>
        <v>3270</v>
      </c>
      <c r="H1974" s="2">
        <f t="shared" si="835"/>
        <v>0.48849716163728713</v>
      </c>
      <c r="I1974" s="2"/>
      <c r="J1974" s="2">
        <f t="shared" si="836"/>
        <v>0.25186734389005078</v>
      </c>
      <c r="K1974" s="2">
        <f t="shared" si="837"/>
        <v>0.7403645055273379</v>
      </c>
      <c r="L1974" s="2">
        <f t="shared" si="838"/>
        <v>0</v>
      </c>
      <c r="M1974" s="2">
        <f t="shared" si="839"/>
        <v>7.7681505826113773E-3</v>
      </c>
      <c r="N1974" s="1">
        <v>1686</v>
      </c>
      <c r="O1974" s="1">
        <v>4956</v>
      </c>
      <c r="Q1974" s="1">
        <v>28</v>
      </c>
      <c r="R1974" s="1">
        <v>24</v>
      </c>
      <c r="X1974" s="1">
        <v>0</v>
      </c>
      <c r="AG1974" s="7">
        <f>IF(Q1974&gt;0,RANK(Q1974,(N1974:P1974,Q1974:AE1974)),0)</f>
        <v>3</v>
      </c>
      <c r="AH1974" s="7">
        <f>IF(R1974&gt;0,RANK(R1974,(N1974:P1974,Q1974:AE1974)),0)</f>
        <v>4</v>
      </c>
      <c r="AI1974" s="7">
        <f>IF(T1974&gt;0,RANK(T1974,(N1974:P1974,Q1974:AE1974)),0)</f>
        <v>0</v>
      </c>
      <c r="AJ1974" s="7">
        <f>IF(S1974&gt;0,RANK(S1974,(N1974:P1974,Q1974:AE1974)),0)</f>
        <v>0</v>
      </c>
      <c r="AK1974" s="2">
        <f t="shared" si="840"/>
        <v>4.1828503137137738E-3</v>
      </c>
      <c r="AL1974" s="2">
        <f t="shared" si="841"/>
        <v>3.5853002688975202E-3</v>
      </c>
      <c r="AM1974" s="2">
        <f t="shared" si="842"/>
        <v>0</v>
      </c>
      <c r="AN1974" s="2">
        <f t="shared" si="843"/>
        <v>0</v>
      </c>
      <c r="AP1974" t="s">
        <v>2810</v>
      </c>
      <c r="AQ1974" t="s">
        <v>2624</v>
      </c>
      <c r="AR1974">
        <v>10</v>
      </c>
      <c r="AT1974" s="93" t="s">
        <v>818</v>
      </c>
      <c r="AU1974" s="92" t="s">
        <v>2455</v>
      </c>
      <c r="AV1974" s="83" t="str">
        <f t="shared" si="844"/>
        <v>37011</v>
      </c>
      <c r="AX1974" s="7" t="s">
        <v>3753</v>
      </c>
    </row>
    <row r="1975" spans="1:50" ht="13" hidden="1" customHeight="1" outlineLevel="1">
      <c r="A1975" t="s">
        <v>1811</v>
      </c>
      <c r="B1975" t="s">
        <v>2624</v>
      </c>
      <c r="C1975" s="1">
        <f t="shared" si="833"/>
        <v>17313</v>
      </c>
      <c r="D1975" s="7">
        <f>RANK(N1975,(N1975:P1975,Q1975:AE1975))</f>
        <v>2</v>
      </c>
      <c r="E1975" s="7">
        <f>RANK(O1975,(N1975:P1975,Q1975:AE1975))</f>
        <v>1</v>
      </c>
      <c r="F1975" s="7">
        <f>IF(P1975&gt;0,RANK(P1975,(N1975:P1975,Q1975:AE1975)),0)</f>
        <v>0</v>
      </c>
      <c r="G1975" s="1">
        <f t="shared" si="834"/>
        <v>3897</v>
      </c>
      <c r="H1975" s="2">
        <f t="shared" si="835"/>
        <v>0.22509097210188875</v>
      </c>
      <c r="I1975" s="2"/>
      <c r="J1975" s="2">
        <f t="shared" si="836"/>
        <v>0.38318026916190145</v>
      </c>
      <c r="K1975" s="2">
        <f t="shared" si="837"/>
        <v>0.60827124126379017</v>
      </c>
      <c r="L1975" s="2">
        <f t="shared" si="838"/>
        <v>0</v>
      </c>
      <c r="M1975" s="2">
        <f t="shared" si="839"/>
        <v>8.5484895743083156E-3</v>
      </c>
      <c r="N1975" s="1">
        <v>6634</v>
      </c>
      <c r="O1975" s="1">
        <v>10531</v>
      </c>
      <c r="Q1975" s="1">
        <v>40</v>
      </c>
      <c r="R1975" s="1">
        <v>63</v>
      </c>
      <c r="X1975" s="1">
        <v>45</v>
      </c>
      <c r="AG1975" s="7">
        <f>IF(Q1975&gt;0,RANK(Q1975,(N1975:P1975,Q1975:AE1975)),0)</f>
        <v>5</v>
      </c>
      <c r="AH1975" s="7">
        <f>IF(R1975&gt;0,RANK(R1975,(N1975:P1975,Q1975:AE1975)),0)</f>
        <v>3</v>
      </c>
      <c r="AI1975" s="7">
        <f>IF(T1975&gt;0,RANK(T1975,(N1975:P1975,Q1975:AE1975)),0)</f>
        <v>0</v>
      </c>
      <c r="AJ1975" s="7">
        <f>IF(S1975&gt;0,RANK(S1975,(N1975:P1975,Q1975:AE1975)),0)</f>
        <v>0</v>
      </c>
      <c r="AK1975" s="2">
        <f t="shared" si="840"/>
        <v>2.310402587650898E-3</v>
      </c>
      <c r="AL1975" s="2">
        <f t="shared" si="841"/>
        <v>3.6388840755501644E-3</v>
      </c>
      <c r="AM1975" s="2">
        <f t="shared" si="842"/>
        <v>0</v>
      </c>
      <c r="AN1975" s="2">
        <f t="shared" si="843"/>
        <v>0</v>
      </c>
      <c r="AP1975" t="s">
        <v>1811</v>
      </c>
      <c r="AQ1975" t="s">
        <v>2624</v>
      </c>
      <c r="AT1975" s="93" t="s">
        <v>818</v>
      </c>
      <c r="AU1975" s="92" t="s">
        <v>2456</v>
      </c>
      <c r="AV1975" s="83" t="str">
        <f t="shared" si="844"/>
        <v>37013</v>
      </c>
      <c r="AX1975" s="7" t="s">
        <v>3753</v>
      </c>
    </row>
    <row r="1976" spans="1:50" ht="13" hidden="1" customHeight="1" outlineLevel="1">
      <c r="A1976" t="s">
        <v>3069</v>
      </c>
      <c r="B1976" t="s">
        <v>2624</v>
      </c>
      <c r="C1976" s="1">
        <f t="shared" si="833"/>
        <v>7176</v>
      </c>
      <c r="D1976" s="7">
        <f>RANK(N1976,(N1976:P1976,Q1976:AE1976))</f>
        <v>1</v>
      </c>
      <c r="E1976" s="7">
        <f>RANK(O1976,(N1976:P1976,Q1976:AE1976))</f>
        <v>2</v>
      </c>
      <c r="F1976" s="7">
        <f>IF(P1976&gt;0,RANK(P1976,(N1976:P1976,Q1976:AE1976)),0)</f>
        <v>0</v>
      </c>
      <c r="G1976" s="1">
        <f t="shared" si="834"/>
        <v>2172</v>
      </c>
      <c r="H1976" s="2">
        <f t="shared" si="835"/>
        <v>0.30267558528428096</v>
      </c>
      <c r="I1976" s="2"/>
      <c r="J1976" s="2">
        <f t="shared" si="836"/>
        <v>0.649386845039019</v>
      </c>
      <c r="K1976" s="2">
        <f t="shared" si="837"/>
        <v>0.34671125975473799</v>
      </c>
      <c r="L1976" s="2">
        <f t="shared" si="838"/>
        <v>0</v>
      </c>
      <c r="M1976" s="2">
        <f t="shared" si="839"/>
        <v>3.9018952062430112E-3</v>
      </c>
      <c r="N1976" s="1">
        <v>4660</v>
      </c>
      <c r="O1976" s="1">
        <v>2488</v>
      </c>
      <c r="Q1976" s="1">
        <v>17</v>
      </c>
      <c r="R1976" s="1">
        <v>11</v>
      </c>
      <c r="X1976" s="1">
        <v>0</v>
      </c>
      <c r="AG1976" s="7">
        <f>IF(Q1976&gt;0,RANK(Q1976,(N1976:P1976,Q1976:AE1976)),0)</f>
        <v>3</v>
      </c>
      <c r="AH1976" s="7">
        <f>IF(R1976&gt;0,RANK(R1976,(N1976:P1976,Q1976:AE1976)),0)</f>
        <v>4</v>
      </c>
      <c r="AI1976" s="7">
        <f>IF(T1976&gt;0,RANK(T1976,(N1976:P1976,Q1976:AE1976)),0)</f>
        <v>0</v>
      </c>
      <c r="AJ1976" s="7">
        <f>IF(S1976&gt;0,RANK(S1976,(N1976:P1976,Q1976:AE1976)),0)</f>
        <v>0</v>
      </c>
      <c r="AK1976" s="2">
        <f t="shared" si="840"/>
        <v>2.3690078037904125E-3</v>
      </c>
      <c r="AL1976" s="2">
        <f t="shared" si="841"/>
        <v>1.5328874024526198E-3</v>
      </c>
      <c r="AM1976" s="2">
        <f t="shared" si="842"/>
        <v>0</v>
      </c>
      <c r="AN1976" s="2">
        <f t="shared" si="843"/>
        <v>0</v>
      </c>
      <c r="AP1976" t="s">
        <v>3069</v>
      </c>
      <c r="AQ1976" t="s">
        <v>2624</v>
      </c>
      <c r="AR1976">
        <v>1</v>
      </c>
      <c r="AT1976" s="93" t="s">
        <v>818</v>
      </c>
      <c r="AU1976" s="92" t="s">
        <v>1466</v>
      </c>
      <c r="AV1976" s="83" t="str">
        <f t="shared" si="844"/>
        <v>37015</v>
      </c>
      <c r="AX1976" s="7" t="s">
        <v>3753</v>
      </c>
    </row>
    <row r="1977" spans="1:50" ht="13" hidden="1" customHeight="1" outlineLevel="1">
      <c r="A1977" t="s">
        <v>3070</v>
      </c>
      <c r="B1977" t="s">
        <v>2624</v>
      </c>
      <c r="C1977" s="1">
        <f t="shared" si="833"/>
        <v>10908</v>
      </c>
      <c r="D1977" s="7">
        <f>RANK(N1977,(N1977:P1977,Q1977:AE1977))</f>
        <v>1</v>
      </c>
      <c r="E1977" s="7">
        <f>RANK(O1977,(N1977:P1977,Q1977:AE1977))</f>
        <v>2</v>
      </c>
      <c r="F1977" s="7">
        <f>IF(P1977&gt;0,RANK(P1977,(N1977:P1977,Q1977:AE1977)),0)</f>
        <v>0</v>
      </c>
      <c r="G1977" s="1">
        <f t="shared" si="834"/>
        <v>912</v>
      </c>
      <c r="H1977" s="2">
        <f t="shared" si="835"/>
        <v>8.3608360836083612E-2</v>
      </c>
      <c r="I1977" s="2"/>
      <c r="J1977" s="2">
        <f t="shared" si="836"/>
        <v>0.53987898789878985</v>
      </c>
      <c r="K1977" s="2">
        <f t="shared" si="837"/>
        <v>0.45627062706270627</v>
      </c>
      <c r="L1977" s="2">
        <f t="shared" si="838"/>
        <v>0</v>
      </c>
      <c r="M1977" s="2">
        <f t="shared" si="839"/>
        <v>3.8503850385038785E-3</v>
      </c>
      <c r="N1977" s="1">
        <v>5889</v>
      </c>
      <c r="O1977" s="1">
        <v>4977</v>
      </c>
      <c r="Q1977" s="1">
        <v>24</v>
      </c>
      <c r="R1977" s="1">
        <v>18</v>
      </c>
      <c r="X1977" s="1">
        <v>0</v>
      </c>
      <c r="AG1977" s="7">
        <f>IF(Q1977&gt;0,RANK(Q1977,(N1977:P1977,Q1977:AE1977)),0)</f>
        <v>3</v>
      </c>
      <c r="AH1977" s="7">
        <f>IF(R1977&gt;0,RANK(R1977,(N1977:P1977,Q1977:AE1977)),0)</f>
        <v>4</v>
      </c>
      <c r="AI1977" s="7">
        <f>IF(T1977&gt;0,RANK(T1977,(N1977:P1977,Q1977:AE1977)),0)</f>
        <v>0</v>
      </c>
      <c r="AJ1977" s="7">
        <f>IF(S1977&gt;0,RANK(S1977,(N1977:P1977,Q1977:AE1977)),0)</f>
        <v>0</v>
      </c>
      <c r="AK1977" s="2">
        <f t="shared" si="840"/>
        <v>2.2002200220022001E-3</v>
      </c>
      <c r="AL1977" s="2">
        <f t="shared" si="841"/>
        <v>1.6501650165016502E-3</v>
      </c>
      <c r="AM1977" s="2">
        <f t="shared" si="842"/>
        <v>0</v>
      </c>
      <c r="AN1977" s="2">
        <f t="shared" si="843"/>
        <v>0</v>
      </c>
      <c r="AP1977" t="s">
        <v>3070</v>
      </c>
      <c r="AQ1977" t="s">
        <v>2624</v>
      </c>
      <c r="AR1977">
        <v>7</v>
      </c>
      <c r="AT1977" s="93" t="s">
        <v>818</v>
      </c>
      <c r="AU1977" s="92" t="s">
        <v>1467</v>
      </c>
      <c r="AV1977" s="83" t="str">
        <f t="shared" si="844"/>
        <v>37017</v>
      </c>
      <c r="AX1977" s="7" t="s">
        <v>3753</v>
      </c>
    </row>
    <row r="1978" spans="1:50" ht="13" hidden="1" customHeight="1" outlineLevel="1">
      <c r="A1978" t="s">
        <v>1787</v>
      </c>
      <c r="B1978" t="s">
        <v>2624</v>
      </c>
      <c r="C1978" s="1">
        <f t="shared" si="833"/>
        <v>28839</v>
      </c>
      <c r="D1978" s="7">
        <f>RANK(N1978,(N1978:P1978,Q1978:AE1978))</f>
        <v>2</v>
      </c>
      <c r="E1978" s="7">
        <f>RANK(O1978,(N1978:P1978,Q1978:AE1978))</f>
        <v>1</v>
      </c>
      <c r="F1978" s="7">
        <f>IF(P1978&gt;0,RANK(P1978,(N1978:P1978,Q1978:AE1978)),0)</f>
        <v>0</v>
      </c>
      <c r="G1978" s="1">
        <f t="shared" si="834"/>
        <v>2309</v>
      </c>
      <c r="H1978" s="2">
        <f t="shared" si="835"/>
        <v>8.0065189500329412E-2</v>
      </c>
      <c r="I1978" s="2"/>
      <c r="J1978" s="2">
        <f t="shared" si="836"/>
        <v>0.45487014112833318</v>
      </c>
      <c r="K1978" s="2">
        <f t="shared" si="837"/>
        <v>0.53493533062866261</v>
      </c>
      <c r="L1978" s="2">
        <f t="shared" si="838"/>
        <v>0</v>
      </c>
      <c r="M1978" s="2">
        <f t="shared" si="839"/>
        <v>1.0194528243004264E-2</v>
      </c>
      <c r="N1978" s="1">
        <v>13118</v>
      </c>
      <c r="O1978" s="1">
        <v>15427</v>
      </c>
      <c r="Q1978" s="1">
        <v>158</v>
      </c>
      <c r="R1978" s="1">
        <v>136</v>
      </c>
      <c r="X1978" s="1">
        <v>0</v>
      </c>
      <c r="AG1978" s="7">
        <f>IF(Q1978&gt;0,RANK(Q1978,(N1978:P1978,Q1978:AE1978)),0)</f>
        <v>3</v>
      </c>
      <c r="AH1978" s="7">
        <f>IF(R1978&gt;0,RANK(R1978,(N1978:P1978,Q1978:AE1978)),0)</f>
        <v>4</v>
      </c>
      <c r="AI1978" s="7">
        <f>IF(T1978&gt;0,RANK(T1978,(N1978:P1978,Q1978:AE1978)),0)</f>
        <v>0</v>
      </c>
      <c r="AJ1978" s="7">
        <f>IF(S1978&gt;0,RANK(S1978,(N1978:P1978,Q1978:AE1978)),0)</f>
        <v>0</v>
      </c>
      <c r="AK1978" s="2">
        <f t="shared" si="840"/>
        <v>5.4786920489614758E-3</v>
      </c>
      <c r="AL1978" s="2">
        <f t="shared" si="841"/>
        <v>4.7158361940427889E-3</v>
      </c>
      <c r="AM1978" s="2">
        <f t="shared" si="842"/>
        <v>0</v>
      </c>
      <c r="AN1978" s="2">
        <f t="shared" si="843"/>
        <v>0</v>
      </c>
      <c r="AP1978" t="s">
        <v>1787</v>
      </c>
      <c r="AQ1978" t="s">
        <v>2624</v>
      </c>
      <c r="AR1978">
        <v>7</v>
      </c>
      <c r="AT1978" s="93" t="s">
        <v>818</v>
      </c>
      <c r="AU1978" s="92" t="s">
        <v>1468</v>
      </c>
      <c r="AV1978" s="83" t="str">
        <f t="shared" si="844"/>
        <v>37019</v>
      </c>
      <c r="AX1978" s="7" t="s">
        <v>3753</v>
      </c>
    </row>
    <row r="1979" spans="1:50" ht="13" hidden="1" customHeight="1" outlineLevel="1">
      <c r="A1979" t="s">
        <v>1442</v>
      </c>
      <c r="B1979" t="s">
        <v>2624</v>
      </c>
      <c r="C1979" s="1">
        <f t="shared" si="833"/>
        <v>85476</v>
      </c>
      <c r="D1979" s="7">
        <f>RANK(N1979,(N1979:P1979,Q1979:AE1979))</f>
        <v>2</v>
      </c>
      <c r="E1979" s="7">
        <f>RANK(O1979,(N1979:P1979,Q1979:AE1979))</f>
        <v>1</v>
      </c>
      <c r="F1979" s="7">
        <f>IF(P1979&gt;0,RANK(P1979,(N1979:P1979,Q1979:AE1979)),0)</f>
        <v>0</v>
      </c>
      <c r="G1979" s="1">
        <f t="shared" si="834"/>
        <v>7556</v>
      </c>
      <c r="H1979" s="2">
        <f t="shared" si="835"/>
        <v>8.8399082783471389E-2</v>
      </c>
      <c r="I1979" s="2"/>
      <c r="J1979" s="2">
        <f t="shared" si="836"/>
        <v>0.45094529458561466</v>
      </c>
      <c r="K1979" s="2">
        <f t="shared" si="837"/>
        <v>0.53934437736908603</v>
      </c>
      <c r="L1979" s="2">
        <f t="shared" si="838"/>
        <v>0</v>
      </c>
      <c r="M1979" s="2">
        <f t="shared" si="839"/>
        <v>9.7103280452992546E-3</v>
      </c>
      <c r="N1979" s="1">
        <v>38545</v>
      </c>
      <c r="O1979" s="1">
        <v>46101</v>
      </c>
      <c r="Q1979" s="1">
        <v>359</v>
      </c>
      <c r="R1979" s="1">
        <v>471</v>
      </c>
      <c r="X1979" s="1">
        <v>0</v>
      </c>
      <c r="AG1979" s="7">
        <f>IF(Q1979&gt;0,RANK(Q1979,(N1979:P1979,Q1979:AE1979)),0)</f>
        <v>4</v>
      </c>
      <c r="AH1979" s="7">
        <f>IF(R1979&gt;0,RANK(R1979,(N1979:P1979,Q1979:AE1979)),0)</f>
        <v>3</v>
      </c>
      <c r="AI1979" s="7">
        <f>IF(T1979&gt;0,RANK(T1979,(N1979:P1979,Q1979:AE1979)),0)</f>
        <v>0</v>
      </c>
      <c r="AJ1979" s="7">
        <f>IF(S1979&gt;0,RANK(S1979,(N1979:P1979,Q1979:AE1979)),0)</f>
        <v>0</v>
      </c>
      <c r="AK1979" s="2">
        <f t="shared" si="840"/>
        <v>4.2000093593523328E-3</v>
      </c>
      <c r="AL1979" s="2">
        <f t="shared" si="841"/>
        <v>5.5103186859469322E-3</v>
      </c>
      <c r="AM1979" s="2">
        <f t="shared" si="842"/>
        <v>0</v>
      </c>
      <c r="AN1979" s="2">
        <f t="shared" si="843"/>
        <v>0</v>
      </c>
      <c r="AP1979" t="s">
        <v>1442</v>
      </c>
      <c r="AQ1979" t="s">
        <v>2624</v>
      </c>
      <c r="AR1979">
        <v>11</v>
      </c>
      <c r="AT1979" s="93" t="s">
        <v>818</v>
      </c>
      <c r="AU1979" s="92" t="s">
        <v>458</v>
      </c>
      <c r="AV1979" s="83" t="str">
        <f t="shared" si="844"/>
        <v>37021</v>
      </c>
      <c r="AX1979" s="7" t="s">
        <v>3753</v>
      </c>
    </row>
    <row r="1980" spans="1:50" ht="13" hidden="1" customHeight="1" outlineLevel="1">
      <c r="A1980" t="s">
        <v>3734</v>
      </c>
      <c r="B1980" t="s">
        <v>2624</v>
      </c>
      <c r="C1980" s="1">
        <f t="shared" si="833"/>
        <v>30658</v>
      </c>
      <c r="D1980" s="7">
        <f>RANK(N1980,(N1980:P1980,Q1980:AE1980))</f>
        <v>2</v>
      </c>
      <c r="E1980" s="7">
        <f>RANK(O1980,(N1980:P1980,Q1980:AE1980))</f>
        <v>1</v>
      </c>
      <c r="F1980" s="7">
        <f>IF(P1980&gt;0,RANK(P1980,(N1980:P1980,Q1980:AE1980)),0)</f>
        <v>0</v>
      </c>
      <c r="G1980" s="1">
        <f t="shared" si="834"/>
        <v>6542</v>
      </c>
      <c r="H1980" s="2">
        <f t="shared" si="835"/>
        <v>0.21338639180638005</v>
      </c>
      <c r="I1980" s="2"/>
      <c r="J1980" s="2">
        <f t="shared" si="836"/>
        <v>0.38893600365320635</v>
      </c>
      <c r="K1980" s="2">
        <f t="shared" si="837"/>
        <v>0.60232239545958643</v>
      </c>
      <c r="L1980" s="2">
        <f t="shared" si="838"/>
        <v>0</v>
      </c>
      <c r="M1980" s="2">
        <f t="shared" si="839"/>
        <v>8.7416008872072126E-3</v>
      </c>
      <c r="N1980" s="1">
        <v>11924</v>
      </c>
      <c r="O1980" s="1">
        <v>18466</v>
      </c>
      <c r="Q1980" s="1">
        <v>143</v>
      </c>
      <c r="R1980" s="1">
        <v>125</v>
      </c>
      <c r="X1980" s="1">
        <v>0</v>
      </c>
      <c r="AG1980" s="7">
        <f>IF(Q1980&gt;0,RANK(Q1980,(N1980:P1980,Q1980:AE1980)),0)</f>
        <v>3</v>
      </c>
      <c r="AH1980" s="7">
        <f>IF(R1980&gt;0,RANK(R1980,(N1980:P1980,Q1980:AE1980)),0)</f>
        <v>4</v>
      </c>
      <c r="AI1980" s="7">
        <f>IF(T1980&gt;0,RANK(T1980,(N1980:P1980,Q1980:AE1980)),0)</f>
        <v>0</v>
      </c>
      <c r="AJ1980" s="7">
        <f>IF(S1980&gt;0,RANK(S1980,(N1980:P1980,Q1980:AE1980)),0)</f>
        <v>0</v>
      </c>
      <c r="AK1980" s="2">
        <f t="shared" si="840"/>
        <v>4.6643616674277516E-3</v>
      </c>
      <c r="AL1980" s="2">
        <f t="shared" si="841"/>
        <v>4.0772392197795026E-3</v>
      </c>
      <c r="AM1980" s="2">
        <f t="shared" si="842"/>
        <v>0</v>
      </c>
      <c r="AN1980" s="2">
        <f t="shared" si="843"/>
        <v>0</v>
      </c>
      <c r="AP1980" t="s">
        <v>3734</v>
      </c>
      <c r="AQ1980" t="s">
        <v>2624</v>
      </c>
      <c r="AR1980">
        <v>10</v>
      </c>
      <c r="AT1980" s="93" t="s">
        <v>818</v>
      </c>
      <c r="AU1980" s="92" t="s">
        <v>459</v>
      </c>
      <c r="AV1980" s="83" t="str">
        <f t="shared" si="844"/>
        <v>37023</v>
      </c>
      <c r="AX1980" s="7" t="s">
        <v>3753</v>
      </c>
    </row>
    <row r="1981" spans="1:50" ht="13" hidden="1" customHeight="1" outlineLevel="1">
      <c r="A1981" t="s">
        <v>3324</v>
      </c>
      <c r="B1981" t="s">
        <v>2624</v>
      </c>
      <c r="C1981" s="1">
        <f t="shared" si="833"/>
        <v>49381</v>
      </c>
      <c r="D1981" s="7">
        <f>RANK(N1981,(N1981:P1981,Q1981:AE1981))</f>
        <v>2</v>
      </c>
      <c r="E1981" s="7">
        <f>RANK(O1981,(N1981:P1981,Q1981:AE1981))</f>
        <v>1</v>
      </c>
      <c r="F1981" s="7">
        <f>IF(P1981&gt;0,RANK(P1981,(N1981:P1981,Q1981:AE1981)),0)</f>
        <v>0</v>
      </c>
      <c r="G1981" s="1">
        <f t="shared" si="834"/>
        <v>16420</v>
      </c>
      <c r="H1981" s="2">
        <f t="shared" si="835"/>
        <v>0.33251655495028454</v>
      </c>
      <c r="I1981" s="2"/>
      <c r="J1981" s="2">
        <f t="shared" si="836"/>
        <v>0.32976245924545877</v>
      </c>
      <c r="K1981" s="2">
        <f t="shared" si="837"/>
        <v>0.66227901419574331</v>
      </c>
      <c r="L1981" s="2">
        <f t="shared" si="838"/>
        <v>0</v>
      </c>
      <c r="M1981" s="2">
        <f t="shared" si="839"/>
        <v>7.9585265587979181E-3</v>
      </c>
      <c r="N1981" s="1">
        <v>16284</v>
      </c>
      <c r="O1981" s="1">
        <v>32704</v>
      </c>
      <c r="Q1981" s="1">
        <v>151</v>
      </c>
      <c r="R1981" s="1">
        <v>242</v>
      </c>
      <c r="X1981" s="72">
        <v>0</v>
      </c>
      <c r="AG1981" s="7">
        <f>IF(Q1981&gt;0,RANK(Q1981,(N1981:P1981,Q1981:AE1981)),0)</f>
        <v>4</v>
      </c>
      <c r="AH1981" s="7">
        <f>IF(R1981&gt;0,RANK(R1981,(N1981:P1981,Q1981:AE1981)),0)</f>
        <v>3</v>
      </c>
      <c r="AI1981" s="7">
        <f>IF(T1981&gt;0,RANK(T1981,(N1981:P1981,Q1981:AE1981)),0)</f>
        <v>0</v>
      </c>
      <c r="AJ1981" s="7">
        <f>IF(S1981&gt;0,RANK(S1981,(N1981:P1981,Q1981:AE1981)),0)</f>
        <v>0</v>
      </c>
      <c r="AK1981" s="2">
        <f t="shared" si="840"/>
        <v>3.0578562605050527E-3</v>
      </c>
      <c r="AL1981" s="2">
        <f t="shared" si="841"/>
        <v>4.9006702982928654E-3</v>
      </c>
      <c r="AM1981" s="2">
        <f t="shared" si="842"/>
        <v>0</v>
      </c>
      <c r="AN1981" s="2">
        <f t="shared" si="843"/>
        <v>0</v>
      </c>
      <c r="AP1981" t="s">
        <v>3324</v>
      </c>
      <c r="AQ1981" t="s">
        <v>2624</v>
      </c>
      <c r="AR1981">
        <v>8</v>
      </c>
      <c r="AT1981" s="93" t="s">
        <v>818</v>
      </c>
      <c r="AU1981" s="92" t="s">
        <v>776</v>
      </c>
      <c r="AV1981" s="83" t="str">
        <f t="shared" si="844"/>
        <v>37025</v>
      </c>
      <c r="AX1981" s="7" t="s">
        <v>3753</v>
      </c>
    </row>
    <row r="1982" spans="1:50" ht="13" hidden="1" customHeight="1" outlineLevel="1">
      <c r="A1982" t="s">
        <v>1872</v>
      </c>
      <c r="B1982" t="s">
        <v>2624</v>
      </c>
      <c r="C1982" s="1">
        <f t="shared" si="833"/>
        <v>26115</v>
      </c>
      <c r="D1982" s="7">
        <f>RANK(N1982,(N1982:P1982,Q1982:AE1982))</f>
        <v>2</v>
      </c>
      <c r="E1982" s="7">
        <f>RANK(O1982,(N1982:P1982,Q1982:AE1982))</f>
        <v>1</v>
      </c>
      <c r="F1982" s="7">
        <f>IF(P1982&gt;0,RANK(P1982,(N1982:P1982,Q1982:AE1982)),0)</f>
        <v>0</v>
      </c>
      <c r="G1982" s="1">
        <f t="shared" si="834"/>
        <v>8749</v>
      </c>
      <c r="H1982" s="2">
        <f t="shared" si="835"/>
        <v>0.33501818878039441</v>
      </c>
      <c r="I1982" s="2"/>
      <c r="J1982" s="2">
        <f t="shared" si="836"/>
        <v>0.32885314953092093</v>
      </c>
      <c r="K1982" s="2">
        <f t="shared" si="837"/>
        <v>0.66387133831131528</v>
      </c>
      <c r="L1982" s="2">
        <f t="shared" si="838"/>
        <v>0</v>
      </c>
      <c r="M1982" s="2">
        <f t="shared" si="839"/>
        <v>7.275512157763786E-3</v>
      </c>
      <c r="N1982" s="1">
        <v>8588</v>
      </c>
      <c r="O1982" s="1">
        <v>17337</v>
      </c>
      <c r="Q1982" s="1">
        <v>95</v>
      </c>
      <c r="R1982" s="1">
        <v>95</v>
      </c>
      <c r="X1982" s="1">
        <v>0</v>
      </c>
      <c r="AG1982" s="7">
        <f>IF(Q1982&gt;0,RANK(Q1982,(N1982:P1982,Q1982:AE1982)),0)</f>
        <v>3</v>
      </c>
      <c r="AH1982" s="7">
        <f>IF(R1982&gt;0,RANK(R1982,(N1982:P1982,Q1982:AE1982)),0)</f>
        <v>3</v>
      </c>
      <c r="AI1982" s="7">
        <f>IF(T1982&gt;0,RANK(T1982,(N1982:P1982,Q1982:AE1982)),0)</f>
        <v>0</v>
      </c>
      <c r="AJ1982" s="7">
        <f>IF(S1982&gt;0,RANK(S1982,(N1982:P1982,Q1982:AE1982)),0)</f>
        <v>0</v>
      </c>
      <c r="AK1982" s="2">
        <f t="shared" si="840"/>
        <v>3.6377560788818687E-3</v>
      </c>
      <c r="AL1982" s="2">
        <f t="shared" si="841"/>
        <v>3.6377560788818687E-3</v>
      </c>
      <c r="AM1982" s="2">
        <f t="shared" si="842"/>
        <v>0</v>
      </c>
      <c r="AN1982" s="2">
        <f t="shared" si="843"/>
        <v>0</v>
      </c>
      <c r="AP1982" t="s">
        <v>1872</v>
      </c>
      <c r="AQ1982" t="s">
        <v>2624</v>
      </c>
      <c r="AR1982">
        <v>10</v>
      </c>
      <c r="AT1982" s="93" t="s">
        <v>818</v>
      </c>
      <c r="AU1982" s="92" t="s">
        <v>777</v>
      </c>
      <c r="AV1982" s="83" t="str">
        <f t="shared" si="844"/>
        <v>37027</v>
      </c>
      <c r="AX1982" s="7" t="s">
        <v>3753</v>
      </c>
    </row>
    <row r="1983" spans="1:50" ht="13" hidden="1" customHeight="1" outlineLevel="1">
      <c r="A1983" t="s">
        <v>1518</v>
      </c>
      <c r="B1983" t="s">
        <v>2624</v>
      </c>
      <c r="C1983" s="1">
        <f t="shared" si="833"/>
        <v>2831</v>
      </c>
      <c r="D1983" s="7">
        <f>RANK(N1983,(N1983:P1983,Q1983:AE1983))</f>
        <v>2</v>
      </c>
      <c r="E1983" s="7">
        <f>RANK(O1983,(N1983:P1983,Q1983:AE1983))</f>
        <v>1</v>
      </c>
      <c r="F1983" s="7">
        <f>IF(P1983&gt;0,RANK(P1983,(N1983:P1983,Q1983:AE1983)),0)</f>
        <v>0</v>
      </c>
      <c r="G1983" s="1">
        <f t="shared" si="834"/>
        <v>441</v>
      </c>
      <c r="H1983" s="2">
        <f t="shared" si="835"/>
        <v>0.15577534440127164</v>
      </c>
      <c r="I1983" s="2"/>
      <c r="J1983" s="2">
        <f t="shared" si="836"/>
        <v>0.41928647121158602</v>
      </c>
      <c r="K1983" s="2">
        <f t="shared" si="837"/>
        <v>0.57506181561285763</v>
      </c>
      <c r="L1983" s="2">
        <f t="shared" si="838"/>
        <v>0</v>
      </c>
      <c r="M1983" s="2">
        <f t="shared" si="839"/>
        <v>5.6517131755563499E-3</v>
      </c>
      <c r="N1983" s="1">
        <v>1187</v>
      </c>
      <c r="O1983" s="1">
        <v>1628</v>
      </c>
      <c r="Q1983" s="1">
        <v>7</v>
      </c>
      <c r="R1983" s="1">
        <v>9</v>
      </c>
      <c r="X1983" s="1">
        <v>0</v>
      </c>
      <c r="AG1983" s="7">
        <f>IF(Q1983&gt;0,RANK(Q1983,(N1983:P1983,Q1983:AE1983)),0)</f>
        <v>4</v>
      </c>
      <c r="AH1983" s="7">
        <f>IF(R1983&gt;0,RANK(R1983,(N1983:P1983,Q1983:AE1983)),0)</f>
        <v>3</v>
      </c>
      <c r="AI1983" s="7">
        <f>IF(T1983&gt;0,RANK(T1983,(N1983:P1983,Q1983:AE1983)),0)</f>
        <v>0</v>
      </c>
      <c r="AJ1983" s="7">
        <f>IF(S1983&gt;0,RANK(S1983,(N1983:P1983,Q1983:AE1983)),0)</f>
        <v>0</v>
      </c>
      <c r="AK1983" s="2">
        <f t="shared" si="840"/>
        <v>2.4726245143058992E-3</v>
      </c>
      <c r="AL1983" s="2">
        <f t="shared" si="841"/>
        <v>3.1790886612504416E-3</v>
      </c>
      <c r="AM1983" s="2">
        <f t="shared" si="842"/>
        <v>0</v>
      </c>
      <c r="AN1983" s="2">
        <f t="shared" si="843"/>
        <v>0</v>
      </c>
      <c r="AP1983" t="s">
        <v>1518</v>
      </c>
      <c r="AQ1983" t="s">
        <v>2624</v>
      </c>
      <c r="AR1983">
        <v>3</v>
      </c>
      <c r="AT1983" s="93" t="s">
        <v>818</v>
      </c>
      <c r="AU1983" s="92" t="s">
        <v>778</v>
      </c>
      <c r="AV1983" s="83" t="str">
        <f t="shared" si="844"/>
        <v>37029</v>
      </c>
      <c r="AX1983" s="7" t="s">
        <v>3753</v>
      </c>
    </row>
    <row r="1984" spans="1:50" ht="13" hidden="1" customHeight="1" outlineLevel="1">
      <c r="A1984" t="s">
        <v>1543</v>
      </c>
      <c r="B1984" t="s">
        <v>2624</v>
      </c>
      <c r="C1984" s="1">
        <f t="shared" si="833"/>
        <v>26461</v>
      </c>
      <c r="D1984" s="7">
        <f>RANK(N1984,(N1984:P1984,Q1984:AE1984))</f>
        <v>2</v>
      </c>
      <c r="E1984" s="7">
        <f>RANK(O1984,(N1984:P1984,Q1984:AE1984))</f>
        <v>1</v>
      </c>
      <c r="F1984" s="7">
        <f>IF(P1984&gt;0,RANK(P1984,(N1984:P1984,Q1984:AE1984)),0)</f>
        <v>0</v>
      </c>
      <c r="G1984" s="1">
        <f t="shared" si="834"/>
        <v>8542</v>
      </c>
      <c r="H1984" s="2">
        <f t="shared" si="835"/>
        <v>0.32281470843883453</v>
      </c>
      <c r="I1984" s="2"/>
      <c r="J1984" s="2">
        <f t="shared" si="836"/>
        <v>0.33403877404482069</v>
      </c>
      <c r="K1984" s="2">
        <f t="shared" si="837"/>
        <v>0.65685348248365516</v>
      </c>
      <c r="L1984" s="2">
        <f t="shared" si="838"/>
        <v>0</v>
      </c>
      <c r="M1984" s="2">
        <f t="shared" si="839"/>
        <v>9.107743471524099E-3</v>
      </c>
      <c r="N1984" s="1">
        <v>8839</v>
      </c>
      <c r="O1984" s="1">
        <v>17381</v>
      </c>
      <c r="Q1984" s="1">
        <v>132</v>
      </c>
      <c r="R1984" s="1">
        <v>106</v>
      </c>
      <c r="X1984" s="72">
        <v>3</v>
      </c>
      <c r="AG1984" s="7">
        <f>IF(Q1984&gt;0,RANK(Q1984,(N1984:P1984,Q1984:AE1984)),0)</f>
        <v>3</v>
      </c>
      <c r="AH1984" s="7">
        <f>IF(R1984&gt;0,RANK(R1984,(N1984:P1984,Q1984:AE1984)),0)</f>
        <v>4</v>
      </c>
      <c r="AI1984" s="7">
        <f>IF(T1984&gt;0,RANK(T1984,(N1984:P1984,Q1984:AE1984)),0)</f>
        <v>0</v>
      </c>
      <c r="AJ1984" s="7">
        <f>IF(S1984&gt;0,RANK(S1984,(N1984:P1984,Q1984:AE1984)),0)</f>
        <v>0</v>
      </c>
      <c r="AK1984" s="2">
        <f t="shared" si="840"/>
        <v>4.9884736026605189E-3</v>
      </c>
      <c r="AL1984" s="2">
        <f t="shared" si="841"/>
        <v>4.0058954688031445E-3</v>
      </c>
      <c r="AM1984" s="2">
        <f t="shared" si="842"/>
        <v>0</v>
      </c>
      <c r="AN1984" s="2">
        <f t="shared" si="843"/>
        <v>0</v>
      </c>
      <c r="AP1984" t="s">
        <v>1543</v>
      </c>
      <c r="AQ1984" t="s">
        <v>2624</v>
      </c>
      <c r="AR1984">
        <v>3</v>
      </c>
      <c r="AT1984" s="93" t="s">
        <v>818</v>
      </c>
      <c r="AU1984" s="92" t="s">
        <v>779</v>
      </c>
      <c r="AV1984" s="83" t="str">
        <f t="shared" si="844"/>
        <v>37031</v>
      </c>
      <c r="AX1984" s="7" t="s">
        <v>3753</v>
      </c>
    </row>
    <row r="1985" spans="1:50" ht="13" hidden="1" customHeight="1" outlineLevel="1">
      <c r="A1985" t="s">
        <v>1813</v>
      </c>
      <c r="B1985" t="s">
        <v>2624</v>
      </c>
      <c r="C1985" s="1">
        <f t="shared" si="833"/>
        <v>8422</v>
      </c>
      <c r="D1985" s="7">
        <f>RANK(N1985,(N1985:P1985,Q1985:AE1985))</f>
        <v>2</v>
      </c>
      <c r="E1985" s="7">
        <f>RANK(O1985,(N1985:P1985,Q1985:AE1985))</f>
        <v>1</v>
      </c>
      <c r="F1985" s="7">
        <f>IF(P1985&gt;0,RANK(P1985,(N1985:P1985,Q1985:AE1985)),0)</f>
        <v>0</v>
      </c>
      <c r="G1985" s="1">
        <f t="shared" si="834"/>
        <v>179</v>
      </c>
      <c r="H1985" s="2">
        <f t="shared" si="835"/>
        <v>2.1253858940869154E-2</v>
      </c>
      <c r="I1985" s="2"/>
      <c r="J1985" s="2">
        <f t="shared" si="836"/>
        <v>0.48575160294466874</v>
      </c>
      <c r="K1985" s="2">
        <f t="shared" si="837"/>
        <v>0.50700546188553786</v>
      </c>
      <c r="L1985" s="2">
        <f t="shared" si="838"/>
        <v>0</v>
      </c>
      <c r="M1985" s="2">
        <f t="shared" si="839"/>
        <v>7.242935169793463E-3</v>
      </c>
      <c r="N1985" s="1">
        <v>4091</v>
      </c>
      <c r="O1985" s="1">
        <v>4270</v>
      </c>
      <c r="Q1985" s="1">
        <v>35</v>
      </c>
      <c r="R1985" s="1">
        <v>26</v>
      </c>
      <c r="X1985" s="1">
        <v>0</v>
      </c>
      <c r="AG1985" s="7">
        <f>IF(Q1985&gt;0,RANK(Q1985,(N1985:P1985,Q1985:AE1985)),0)</f>
        <v>3</v>
      </c>
      <c r="AH1985" s="7">
        <f>IF(R1985&gt;0,RANK(R1985,(N1985:P1985,Q1985:AE1985)),0)</f>
        <v>4</v>
      </c>
      <c r="AI1985" s="7">
        <f>IF(T1985&gt;0,RANK(T1985,(N1985:P1985,Q1985:AE1985)),0)</f>
        <v>0</v>
      </c>
      <c r="AJ1985" s="7">
        <f>IF(S1985&gt;0,RANK(S1985,(N1985:P1985,Q1985:AE1985)),0)</f>
        <v>0</v>
      </c>
      <c r="AK1985" s="2">
        <f t="shared" si="840"/>
        <v>4.1557824744716219E-3</v>
      </c>
      <c r="AL1985" s="2">
        <f t="shared" si="841"/>
        <v>3.0871526953217764E-3</v>
      </c>
      <c r="AM1985" s="2">
        <f t="shared" si="842"/>
        <v>0</v>
      </c>
      <c r="AN1985" s="2">
        <f t="shared" si="843"/>
        <v>0</v>
      </c>
      <c r="AP1985" t="s">
        <v>1813</v>
      </c>
      <c r="AQ1985" t="s">
        <v>2624</v>
      </c>
      <c r="AR1985">
        <v>5</v>
      </c>
      <c r="AT1985" s="93" t="s">
        <v>818</v>
      </c>
      <c r="AU1985" s="92" t="s">
        <v>780</v>
      </c>
      <c r="AV1985" s="83" t="str">
        <f t="shared" si="844"/>
        <v>37033</v>
      </c>
      <c r="AX1985" s="7" t="s">
        <v>3753</v>
      </c>
    </row>
    <row r="1986" spans="1:50" ht="13" hidden="1" customHeight="1" outlineLevel="1">
      <c r="A1986" t="s">
        <v>69</v>
      </c>
      <c r="B1986" t="s">
        <v>2624</v>
      </c>
      <c r="C1986" s="1">
        <f t="shared" si="833"/>
        <v>50841</v>
      </c>
      <c r="D1986" s="7">
        <f>RANK(N1986,(N1986:P1986,Q1986:AE1986))</f>
        <v>2</v>
      </c>
      <c r="E1986" s="7">
        <f>RANK(O1986,(N1986:P1986,Q1986:AE1986))</f>
        <v>1</v>
      </c>
      <c r="F1986" s="7">
        <f>IF(P1986&gt;0,RANK(P1986,(N1986:P1986,Q1986:AE1986)),0)</f>
        <v>0</v>
      </c>
      <c r="G1986" s="1">
        <f t="shared" si="834"/>
        <v>17998</v>
      </c>
      <c r="H1986" s="2">
        <f t="shared" si="835"/>
        <v>0.35400562538109004</v>
      </c>
      <c r="I1986" s="2"/>
      <c r="J1986" s="2">
        <f t="shared" si="836"/>
        <v>0.31954524891327868</v>
      </c>
      <c r="K1986" s="2">
        <f t="shared" si="837"/>
        <v>0.67355087429436877</v>
      </c>
      <c r="L1986" s="2">
        <f t="shared" si="838"/>
        <v>0</v>
      </c>
      <c r="M1986" s="2">
        <f t="shared" si="839"/>
        <v>6.9038767923526034E-3</v>
      </c>
      <c r="N1986" s="1">
        <v>16246</v>
      </c>
      <c r="O1986" s="1">
        <v>34244</v>
      </c>
      <c r="Q1986" s="1">
        <v>141</v>
      </c>
      <c r="R1986" s="1">
        <v>209</v>
      </c>
      <c r="X1986" s="1">
        <v>1</v>
      </c>
      <c r="AG1986" s="7">
        <f>IF(Q1986&gt;0,RANK(Q1986,(N1986:P1986,Q1986:AE1986)),0)</f>
        <v>4</v>
      </c>
      <c r="AH1986" s="7">
        <f>IF(R1986&gt;0,RANK(R1986,(N1986:P1986,Q1986:AE1986)),0)</f>
        <v>3</v>
      </c>
      <c r="AI1986" s="7">
        <f>IF(T1986&gt;0,RANK(T1986,(N1986:P1986,Q1986:AE1986)),0)</f>
        <v>0</v>
      </c>
      <c r="AJ1986" s="7">
        <f>IF(S1986&gt;0,RANK(S1986,(N1986:P1986,Q1986:AE1986)),0)</f>
        <v>0</v>
      </c>
      <c r="AK1986" s="2">
        <f t="shared" si="840"/>
        <v>2.7733522157313978E-3</v>
      </c>
      <c r="AL1986" s="2">
        <f t="shared" si="841"/>
        <v>4.1108554119706538E-3</v>
      </c>
      <c r="AM1986" s="2">
        <f t="shared" si="842"/>
        <v>0</v>
      </c>
      <c r="AN1986" s="2">
        <f t="shared" si="843"/>
        <v>0</v>
      </c>
      <c r="AP1986" t="s">
        <v>69</v>
      </c>
      <c r="AQ1986" t="s">
        <v>2624</v>
      </c>
      <c r="AR1986">
        <v>10</v>
      </c>
      <c r="AT1986" s="93" t="s">
        <v>818</v>
      </c>
      <c r="AU1986" s="92" t="s">
        <v>781</v>
      </c>
      <c r="AV1986" s="83" t="str">
        <f t="shared" si="844"/>
        <v>37035</v>
      </c>
      <c r="AX1986" s="7" t="s">
        <v>3753</v>
      </c>
    </row>
    <row r="1987" spans="1:50" ht="13" hidden="1" customHeight="1" outlineLevel="1">
      <c r="A1987" t="s">
        <v>1176</v>
      </c>
      <c r="B1987" t="s">
        <v>2624</v>
      </c>
      <c r="C1987" s="1">
        <f t="shared" si="833"/>
        <v>20931</v>
      </c>
      <c r="D1987" s="7">
        <f>RANK(N1987,(N1987:P1987,Q1987:AE1987))</f>
        <v>1</v>
      </c>
      <c r="E1987" s="7">
        <f>RANK(O1987,(N1987:P1987,Q1987:AE1987))</f>
        <v>2</v>
      </c>
      <c r="F1987" s="7">
        <f>IF(P1987&gt;0,RANK(P1987,(N1987:P1987,Q1987:AE1987)),0)</f>
        <v>0</v>
      </c>
      <c r="G1987" s="1">
        <f t="shared" si="834"/>
        <v>213</v>
      </c>
      <c r="H1987" s="2">
        <f t="shared" si="835"/>
        <v>1.0176293535903684E-2</v>
      </c>
      <c r="I1987" s="2"/>
      <c r="J1987" s="2">
        <f t="shared" si="836"/>
        <v>0.49978500788304431</v>
      </c>
      <c r="K1987" s="2">
        <f t="shared" si="837"/>
        <v>0.48960871434714059</v>
      </c>
      <c r="L1987" s="2">
        <f t="shared" si="838"/>
        <v>0</v>
      </c>
      <c r="M1987" s="2">
        <f t="shared" si="839"/>
        <v>1.0606277769815042E-2</v>
      </c>
      <c r="N1987" s="1">
        <v>10461</v>
      </c>
      <c r="O1987" s="1">
        <v>10248</v>
      </c>
      <c r="Q1987" s="1">
        <v>58</v>
      </c>
      <c r="R1987" s="1">
        <v>148</v>
      </c>
      <c r="X1987" s="1">
        <v>16</v>
      </c>
      <c r="AG1987" s="7">
        <f>IF(Q1987&gt;0,RANK(Q1987,(N1987:P1987,Q1987:AE1987)),0)</f>
        <v>4</v>
      </c>
      <c r="AH1987" s="7">
        <f>IF(R1987&gt;0,RANK(R1987,(N1987:P1987,Q1987:AE1987)),0)</f>
        <v>3</v>
      </c>
      <c r="AI1987" s="7">
        <f>IF(T1987&gt;0,RANK(T1987,(N1987:P1987,Q1987:AE1987)),0)</f>
        <v>0</v>
      </c>
      <c r="AJ1987" s="7">
        <f>IF(S1987&gt;0,RANK(S1987,(N1987:P1987,Q1987:AE1987)),0)</f>
        <v>0</v>
      </c>
      <c r="AK1987" s="2">
        <f t="shared" si="840"/>
        <v>2.7710095074291721E-3</v>
      </c>
      <c r="AL1987" s="2">
        <f t="shared" si="841"/>
        <v>7.0708518465434043E-3</v>
      </c>
      <c r="AM1987" s="2">
        <f t="shared" si="842"/>
        <v>0</v>
      </c>
      <c r="AN1987" s="2">
        <f t="shared" si="843"/>
        <v>0</v>
      </c>
      <c r="AP1987" t="s">
        <v>1176</v>
      </c>
      <c r="AQ1987" t="s">
        <v>2624</v>
      </c>
      <c r="AT1987" s="93" t="s">
        <v>818</v>
      </c>
      <c r="AU1987" s="92" t="s">
        <v>782</v>
      </c>
      <c r="AV1987" s="83" t="str">
        <f t="shared" si="844"/>
        <v>37037</v>
      </c>
      <c r="AX1987" s="7" t="s">
        <v>3753</v>
      </c>
    </row>
    <row r="1988" spans="1:50" ht="13" hidden="1" customHeight="1" outlineLevel="1">
      <c r="A1988" t="s">
        <v>2144</v>
      </c>
      <c r="B1988" t="s">
        <v>2624</v>
      </c>
      <c r="C1988" s="1">
        <f t="shared" si="833"/>
        <v>9674</v>
      </c>
      <c r="D1988" s="7">
        <f>RANK(N1988,(N1988:P1988,Q1988:AE1988))</f>
        <v>2</v>
      </c>
      <c r="E1988" s="7">
        <f>RANK(O1988,(N1988:P1988,Q1988:AE1988))</f>
        <v>1</v>
      </c>
      <c r="F1988" s="7">
        <f>IF(P1988&gt;0,RANK(P1988,(N1988:P1988,Q1988:AE1988)),0)</f>
        <v>0</v>
      </c>
      <c r="G1988" s="1">
        <f t="shared" si="834"/>
        <v>3066</v>
      </c>
      <c r="H1988" s="2">
        <f t="shared" si="835"/>
        <v>0.31693198263386396</v>
      </c>
      <c r="I1988" s="2"/>
      <c r="J1988" s="2">
        <f t="shared" si="836"/>
        <v>0.33481496795534421</v>
      </c>
      <c r="K1988" s="2">
        <f t="shared" si="837"/>
        <v>0.65174695058920817</v>
      </c>
      <c r="L1988" s="2">
        <f t="shared" si="838"/>
        <v>0</v>
      </c>
      <c r="M1988" s="2">
        <f t="shared" si="839"/>
        <v>1.3438081455447559E-2</v>
      </c>
      <c r="N1988" s="1">
        <v>3239</v>
      </c>
      <c r="O1988" s="1">
        <v>6305</v>
      </c>
      <c r="Q1988" s="1">
        <v>78</v>
      </c>
      <c r="R1988" s="1">
        <v>52</v>
      </c>
      <c r="X1988" s="1">
        <v>0</v>
      </c>
      <c r="AG1988" s="7">
        <f>IF(Q1988&gt;0,RANK(Q1988,(N1988:P1988,Q1988:AE1988)),0)</f>
        <v>3</v>
      </c>
      <c r="AH1988" s="7">
        <f>IF(R1988&gt;0,RANK(R1988,(N1988:P1988,Q1988:AE1988)),0)</f>
        <v>4</v>
      </c>
      <c r="AI1988" s="7">
        <f>IF(T1988&gt;0,RANK(T1988,(N1988:P1988,Q1988:AE1988)),0)</f>
        <v>0</v>
      </c>
      <c r="AJ1988" s="7">
        <f>IF(S1988&gt;0,RANK(S1988,(N1988:P1988,Q1988:AE1988)),0)</f>
        <v>0</v>
      </c>
      <c r="AK1988" s="2">
        <f t="shared" si="840"/>
        <v>8.0628488732685556E-3</v>
      </c>
      <c r="AL1988" s="2">
        <f t="shared" si="841"/>
        <v>5.3752325821790365E-3</v>
      </c>
      <c r="AM1988" s="2">
        <f t="shared" si="842"/>
        <v>0</v>
      </c>
      <c r="AN1988" s="2">
        <f t="shared" si="843"/>
        <v>0</v>
      </c>
      <c r="AP1988" t="s">
        <v>2144</v>
      </c>
      <c r="AQ1988" t="s">
        <v>2624</v>
      </c>
      <c r="AR1988">
        <v>11</v>
      </c>
      <c r="AT1988" s="93" t="s">
        <v>818</v>
      </c>
      <c r="AU1988" s="92" t="s">
        <v>1172</v>
      </c>
      <c r="AV1988" s="83" t="str">
        <f t="shared" si="844"/>
        <v>37039</v>
      </c>
      <c r="AX1988" s="7" t="s">
        <v>3753</v>
      </c>
    </row>
    <row r="1989" spans="1:50" ht="13" hidden="1" customHeight="1" outlineLevel="1">
      <c r="A1989" t="s">
        <v>2833</v>
      </c>
      <c r="B1989" t="s">
        <v>2624</v>
      </c>
      <c r="C1989" s="1">
        <f t="shared" si="833"/>
        <v>4890</v>
      </c>
      <c r="D1989" s="7">
        <f>RANK(N1989,(N1989:P1989,Q1989:AE1989))</f>
        <v>1</v>
      </c>
      <c r="E1989" s="7">
        <f>RANK(O1989,(N1989:P1989,Q1989:AE1989))</f>
        <v>2</v>
      </c>
      <c r="F1989" s="7">
        <f>IF(P1989&gt;0,RANK(P1989,(N1989:P1989,Q1989:AE1989)),0)</f>
        <v>0</v>
      </c>
      <c r="G1989" s="1">
        <f t="shared" si="834"/>
        <v>15</v>
      </c>
      <c r="H1989" s="2">
        <f t="shared" si="835"/>
        <v>3.0674846625766872E-3</v>
      </c>
      <c r="I1989" s="2"/>
      <c r="J1989" s="2">
        <f t="shared" si="836"/>
        <v>0.49693251533742333</v>
      </c>
      <c r="K1989" s="2">
        <f t="shared" si="837"/>
        <v>0.49386503067484661</v>
      </c>
      <c r="L1989" s="2">
        <f t="shared" si="838"/>
        <v>0</v>
      </c>
      <c r="M1989" s="2">
        <f t="shared" si="839"/>
        <v>9.2024539877300637E-3</v>
      </c>
      <c r="N1989" s="1">
        <v>2430</v>
      </c>
      <c r="O1989" s="1">
        <v>2415</v>
      </c>
      <c r="Q1989" s="1">
        <v>17</v>
      </c>
      <c r="R1989" s="1">
        <v>28</v>
      </c>
      <c r="X1989" s="1">
        <v>0</v>
      </c>
      <c r="AG1989" s="7">
        <f>IF(Q1989&gt;0,RANK(Q1989,(N1989:P1989,Q1989:AE1989)),0)</f>
        <v>4</v>
      </c>
      <c r="AH1989" s="7">
        <f>IF(R1989&gt;0,RANK(R1989,(N1989:P1989,Q1989:AE1989)),0)</f>
        <v>3</v>
      </c>
      <c r="AI1989" s="7">
        <f>IF(T1989&gt;0,RANK(T1989,(N1989:P1989,Q1989:AE1989)),0)</f>
        <v>0</v>
      </c>
      <c r="AJ1989" s="7">
        <f>IF(S1989&gt;0,RANK(S1989,(N1989:P1989,Q1989:AE1989)),0)</f>
        <v>0</v>
      </c>
      <c r="AK1989" s="2">
        <f t="shared" si="840"/>
        <v>3.4764826175869121E-3</v>
      </c>
      <c r="AL1989" s="2">
        <f t="shared" si="841"/>
        <v>5.7259713701431495E-3</v>
      </c>
      <c r="AM1989" s="2">
        <f t="shared" si="842"/>
        <v>0</v>
      </c>
      <c r="AN1989" s="2">
        <f t="shared" si="843"/>
        <v>0</v>
      </c>
      <c r="AP1989" t="s">
        <v>2833</v>
      </c>
      <c r="AQ1989" t="s">
        <v>2624</v>
      </c>
      <c r="AR1989">
        <v>3</v>
      </c>
      <c r="AT1989" s="93" t="s">
        <v>818</v>
      </c>
      <c r="AU1989" s="92" t="s">
        <v>1173</v>
      </c>
      <c r="AV1989" s="83" t="str">
        <f t="shared" si="844"/>
        <v>37041</v>
      </c>
      <c r="AX1989" s="7" t="s">
        <v>3753</v>
      </c>
    </row>
    <row r="1990" spans="1:50" ht="13" hidden="1" customHeight="1" outlineLevel="1">
      <c r="A1990" t="s">
        <v>3531</v>
      </c>
      <c r="B1990" t="s">
        <v>2624</v>
      </c>
      <c r="C1990" s="1">
        <f t="shared" si="833"/>
        <v>3852</v>
      </c>
      <c r="D1990" s="7">
        <f>RANK(N1990,(N1990:P1990,Q1990:AE1990))</f>
        <v>2</v>
      </c>
      <c r="E1990" s="7">
        <f>RANK(O1990,(N1990:P1990,Q1990:AE1990))</f>
        <v>1</v>
      </c>
      <c r="F1990" s="7">
        <f>IF(P1990&gt;0,RANK(P1990,(N1990:P1990,Q1990:AE1990)),0)</f>
        <v>0</v>
      </c>
      <c r="G1990" s="1">
        <f t="shared" si="834"/>
        <v>1055</v>
      </c>
      <c r="H1990" s="2">
        <f t="shared" si="835"/>
        <v>0.27388369678089303</v>
      </c>
      <c r="I1990" s="2"/>
      <c r="J1990" s="2">
        <f t="shared" si="836"/>
        <v>0.35332294911734163</v>
      </c>
      <c r="K1990" s="2">
        <f t="shared" si="837"/>
        <v>0.62720664589823472</v>
      </c>
      <c r="L1990" s="2">
        <f t="shared" si="838"/>
        <v>0</v>
      </c>
      <c r="M1990" s="2">
        <f t="shared" si="839"/>
        <v>1.947040498442365E-2</v>
      </c>
      <c r="N1990" s="1">
        <v>1361</v>
      </c>
      <c r="O1990" s="1">
        <v>2416</v>
      </c>
      <c r="Q1990" s="1">
        <v>25</v>
      </c>
      <c r="R1990" s="1">
        <v>30</v>
      </c>
      <c r="X1990" s="1">
        <v>20</v>
      </c>
      <c r="AG1990" s="7">
        <f>IF(Q1990&gt;0,RANK(Q1990,(N1990:P1990,Q1990:AE1990)),0)</f>
        <v>4</v>
      </c>
      <c r="AH1990" s="7">
        <f>IF(R1990&gt;0,RANK(R1990,(N1990:P1990,Q1990:AE1990)),0)</f>
        <v>3</v>
      </c>
      <c r="AI1990" s="7">
        <f>IF(T1990&gt;0,RANK(T1990,(N1990:P1990,Q1990:AE1990)),0)</f>
        <v>0</v>
      </c>
      <c r="AJ1990" s="7">
        <f>IF(S1990&gt;0,RANK(S1990,(N1990:P1990,Q1990:AE1990)),0)</f>
        <v>0</v>
      </c>
      <c r="AK1990" s="2">
        <f t="shared" si="840"/>
        <v>6.4901349948078921E-3</v>
      </c>
      <c r="AL1990" s="2">
        <f t="shared" si="841"/>
        <v>7.7881619937694704E-3</v>
      </c>
      <c r="AM1990" s="2">
        <f t="shared" si="842"/>
        <v>0</v>
      </c>
      <c r="AN1990" s="2">
        <f t="shared" si="843"/>
        <v>0</v>
      </c>
      <c r="AP1990" t="s">
        <v>3531</v>
      </c>
      <c r="AQ1990" t="s">
        <v>2624</v>
      </c>
      <c r="AR1990">
        <v>11</v>
      </c>
      <c r="AT1990" s="93" t="s">
        <v>818</v>
      </c>
      <c r="AU1990" s="92" t="s">
        <v>1174</v>
      </c>
      <c r="AV1990" s="83" t="str">
        <f t="shared" si="844"/>
        <v>37043</v>
      </c>
      <c r="AX1990" s="7" t="s">
        <v>3753</v>
      </c>
    </row>
    <row r="1991" spans="1:50" ht="13" hidden="1" customHeight="1" outlineLevel="1">
      <c r="A1991" t="s">
        <v>4465</v>
      </c>
      <c r="B1991" t="s">
        <v>2624</v>
      </c>
      <c r="C1991" s="1">
        <f t="shared" si="833"/>
        <v>32746</v>
      </c>
      <c r="D1991" s="7">
        <f>RANK(N1991,(N1991:P1991,Q1991:AE1991))</f>
        <v>2</v>
      </c>
      <c r="E1991" s="7">
        <f>RANK(O1991,(N1991:P1991,Q1991:AE1991))</f>
        <v>1</v>
      </c>
      <c r="F1991" s="7">
        <f>IF(P1991&gt;0,RANK(P1991,(N1991:P1991,Q1991:AE1991)),0)</f>
        <v>0</v>
      </c>
      <c r="G1991" s="1">
        <f t="shared" si="834"/>
        <v>5609</v>
      </c>
      <c r="H1991" s="2">
        <f t="shared" si="835"/>
        <v>0.17128809625603128</v>
      </c>
      <c r="I1991" s="2"/>
      <c r="J1991" s="2">
        <f t="shared" si="836"/>
        <v>0.41088987967996093</v>
      </c>
      <c r="K1991" s="2">
        <f t="shared" si="837"/>
        <v>0.58217797593599219</v>
      </c>
      <c r="L1991" s="2">
        <f t="shared" si="838"/>
        <v>0</v>
      </c>
      <c r="M1991" s="2">
        <f t="shared" si="839"/>
        <v>6.9321443840468788E-3</v>
      </c>
      <c r="N1991" s="1">
        <v>13455</v>
      </c>
      <c r="O1991" s="1">
        <v>19064</v>
      </c>
      <c r="Q1991" s="1">
        <v>104</v>
      </c>
      <c r="R1991" s="1">
        <v>109</v>
      </c>
      <c r="X1991" s="1">
        <v>14</v>
      </c>
      <c r="AG1991" s="7">
        <f>IF(Q1991&gt;0,RANK(Q1991,(N1991:P1991,Q1991:AE1991)),0)</f>
        <v>4</v>
      </c>
      <c r="AH1991" s="7">
        <f>IF(R1991&gt;0,RANK(R1991,(N1991:P1991,Q1991:AE1991)),0)</f>
        <v>3</v>
      </c>
      <c r="AI1991" s="7">
        <f>IF(T1991&gt;0,RANK(T1991,(N1991:P1991,Q1991:AE1991)),0)</f>
        <v>0</v>
      </c>
      <c r="AJ1991" s="7">
        <f>IF(S1991&gt;0,RANK(S1991,(N1991:P1991,Q1991:AE1991)),0)</f>
        <v>0</v>
      </c>
      <c r="AK1991" s="2">
        <f t="shared" si="840"/>
        <v>3.1759604226470409E-3</v>
      </c>
      <c r="AL1991" s="2">
        <f t="shared" si="841"/>
        <v>3.328650827581995E-3</v>
      </c>
      <c r="AM1991" s="2">
        <f t="shared" si="842"/>
        <v>0</v>
      </c>
      <c r="AN1991" s="2">
        <f t="shared" si="843"/>
        <v>0</v>
      </c>
      <c r="AP1991" t="s">
        <v>4465</v>
      </c>
      <c r="AQ1991" t="s">
        <v>2624</v>
      </c>
      <c r="AR1991">
        <v>9</v>
      </c>
      <c r="AT1991" s="93" t="s">
        <v>818</v>
      </c>
      <c r="AU1991" s="92" t="s">
        <v>130</v>
      </c>
      <c r="AV1991" s="83" t="str">
        <f t="shared" si="844"/>
        <v>37045</v>
      </c>
      <c r="AX1991" s="7" t="s">
        <v>3753</v>
      </c>
    </row>
    <row r="1992" spans="1:50" ht="13" hidden="1" customHeight="1" outlineLevel="1">
      <c r="A1992" t="s">
        <v>3074</v>
      </c>
      <c r="B1992" t="s">
        <v>2624</v>
      </c>
      <c r="C1992" s="1">
        <f t="shared" si="833"/>
        <v>18425</v>
      </c>
      <c r="D1992" s="7">
        <f>RANK(N1992,(N1992:P1992,Q1992:AE1992))</f>
        <v>1</v>
      </c>
      <c r="E1992" s="7">
        <f>RANK(O1992,(N1992:P1992,Q1992:AE1992))</f>
        <v>2</v>
      </c>
      <c r="F1992" s="7">
        <f>IF(P1992&gt;0,RANK(P1992,(N1992:P1992,Q1992:AE1992)),0)</f>
        <v>0</v>
      </c>
      <c r="G1992" s="1">
        <f t="shared" si="834"/>
        <v>1644</v>
      </c>
      <c r="H1992" s="2">
        <f t="shared" si="835"/>
        <v>8.9226594301221165E-2</v>
      </c>
      <c r="I1992" s="2"/>
      <c r="J1992" s="2">
        <f t="shared" si="836"/>
        <v>0.54198100407055627</v>
      </c>
      <c r="K1992" s="2">
        <f t="shared" si="837"/>
        <v>0.45275440976933512</v>
      </c>
      <c r="L1992" s="2">
        <f t="shared" si="838"/>
        <v>0</v>
      </c>
      <c r="M1992" s="2">
        <f t="shared" si="839"/>
        <v>5.2645861601086086E-3</v>
      </c>
      <c r="N1992" s="1">
        <v>9986</v>
      </c>
      <c r="O1992" s="1">
        <v>8342</v>
      </c>
      <c r="Q1992" s="1">
        <v>49</v>
      </c>
      <c r="R1992" s="1">
        <v>48</v>
      </c>
      <c r="X1992" s="1">
        <v>0</v>
      </c>
      <c r="AG1992" s="7">
        <f>IF(Q1992&gt;0,RANK(Q1992,(N1992:P1992,Q1992:AE1992)),0)</f>
        <v>3</v>
      </c>
      <c r="AH1992" s="7">
        <f>IF(R1992&gt;0,RANK(R1992,(N1992:P1992,Q1992:AE1992)),0)</f>
        <v>4</v>
      </c>
      <c r="AI1992" s="7">
        <f>IF(T1992&gt;0,RANK(T1992,(N1992:P1992,Q1992:AE1992)),0)</f>
        <v>0</v>
      </c>
      <c r="AJ1992" s="7">
        <f>IF(S1992&gt;0,RANK(S1992,(N1992:P1992,Q1992:AE1992)),0)</f>
        <v>0</v>
      </c>
      <c r="AK1992" s="2">
        <f t="shared" si="840"/>
        <v>2.6594301221166891E-3</v>
      </c>
      <c r="AL1992" s="2">
        <f t="shared" si="841"/>
        <v>2.6051560379918588E-3</v>
      </c>
      <c r="AM1992" s="2">
        <f t="shared" si="842"/>
        <v>0</v>
      </c>
      <c r="AN1992" s="2">
        <f t="shared" si="843"/>
        <v>0</v>
      </c>
      <c r="AP1992" t="s">
        <v>3074</v>
      </c>
      <c r="AQ1992" t="s">
        <v>2624</v>
      </c>
      <c r="AR1992">
        <v>7</v>
      </c>
      <c r="AT1992" s="93" t="s">
        <v>818</v>
      </c>
      <c r="AU1992" s="92" t="s">
        <v>131</v>
      </c>
      <c r="AV1992" s="83" t="str">
        <f t="shared" si="844"/>
        <v>37047</v>
      </c>
      <c r="AX1992" s="7" t="s">
        <v>3753</v>
      </c>
    </row>
    <row r="1993" spans="1:50" ht="13" hidden="1" customHeight="1" outlineLevel="1">
      <c r="A1993" t="s">
        <v>3071</v>
      </c>
      <c r="B1993" t="s">
        <v>2624</v>
      </c>
      <c r="C1993" s="1">
        <f t="shared" si="833"/>
        <v>31985</v>
      </c>
      <c r="D1993" s="7">
        <f>RANK(N1993,(N1993:P1993,Q1993:AE1993))</f>
        <v>2</v>
      </c>
      <c r="E1993" s="7">
        <f>RANK(O1993,(N1993:P1993,Q1993:AE1993))</f>
        <v>1</v>
      </c>
      <c r="F1993" s="7">
        <f>IF(P1993&gt;0,RANK(P1993,(N1993:P1993,Q1993:AE1993)),0)</f>
        <v>0</v>
      </c>
      <c r="G1993" s="1">
        <f t="shared" si="834"/>
        <v>7281</v>
      </c>
      <c r="H1993" s="2">
        <f t="shared" si="835"/>
        <v>0.2276379552915429</v>
      </c>
      <c r="I1993" s="2"/>
      <c r="J1993" s="2">
        <f t="shared" si="836"/>
        <v>0.38183523526653118</v>
      </c>
      <c r="K1993" s="2">
        <f t="shared" si="837"/>
        <v>0.60947319055807414</v>
      </c>
      <c r="L1993" s="2">
        <f t="shared" si="838"/>
        <v>0</v>
      </c>
      <c r="M1993" s="2">
        <f t="shared" si="839"/>
        <v>8.6915741753946785E-3</v>
      </c>
      <c r="N1993" s="1">
        <v>12213</v>
      </c>
      <c r="O1993" s="1">
        <v>19494</v>
      </c>
      <c r="Q1993" s="1">
        <v>165</v>
      </c>
      <c r="R1993" s="1">
        <v>113</v>
      </c>
      <c r="X1993" s="1">
        <v>0</v>
      </c>
      <c r="AG1993" s="7">
        <f>IF(Q1993&gt;0,RANK(Q1993,(N1993:P1993,Q1993:AE1993)),0)</f>
        <v>3</v>
      </c>
      <c r="AH1993" s="7">
        <f>IF(R1993&gt;0,RANK(R1993,(N1993:P1993,Q1993:AE1993)),0)</f>
        <v>4</v>
      </c>
      <c r="AI1993" s="7">
        <f>IF(T1993&gt;0,RANK(T1993,(N1993:P1993,Q1993:AE1993)),0)</f>
        <v>0</v>
      </c>
      <c r="AJ1993" s="7">
        <f>IF(S1993&gt;0,RANK(S1993,(N1993:P1993,Q1993:AE1993)),0)</f>
        <v>0</v>
      </c>
      <c r="AK1993" s="2">
        <f t="shared" si="840"/>
        <v>5.1586681256839146E-3</v>
      </c>
      <c r="AL1993" s="2">
        <f t="shared" si="841"/>
        <v>3.532906049710802E-3</v>
      </c>
      <c r="AM1993" s="2">
        <f t="shared" si="842"/>
        <v>0</v>
      </c>
      <c r="AN1993" s="2">
        <f t="shared" si="843"/>
        <v>0</v>
      </c>
      <c r="AP1993" t="s">
        <v>3071</v>
      </c>
      <c r="AQ1993" t="s">
        <v>2624</v>
      </c>
      <c r="AT1993" s="93" t="s">
        <v>818</v>
      </c>
      <c r="AU1993" s="92" t="s">
        <v>132</v>
      </c>
      <c r="AV1993" s="83" t="str">
        <f t="shared" si="844"/>
        <v>37049</v>
      </c>
      <c r="AX1993" s="7" t="s">
        <v>3753</v>
      </c>
    </row>
    <row r="1994" spans="1:50" ht="13" hidden="1" customHeight="1" outlineLevel="1">
      <c r="A1994" t="s">
        <v>2622</v>
      </c>
      <c r="B1994" t="s">
        <v>2624</v>
      </c>
      <c r="C1994" s="1">
        <f t="shared" si="833"/>
        <v>77151</v>
      </c>
      <c r="D1994" s="7">
        <f>RANK(N1994,(N1994:P1994,Q1994:AE1994))</f>
        <v>1</v>
      </c>
      <c r="E1994" s="7">
        <f>RANK(O1994,(N1994:P1994,Q1994:AE1994))</f>
        <v>2</v>
      </c>
      <c r="F1994" s="7">
        <f>IF(P1994&gt;0,RANK(P1994,(N1994:P1994,Q1994:AE1994)),0)</f>
        <v>0</v>
      </c>
      <c r="G1994" s="1">
        <f t="shared" si="834"/>
        <v>497</v>
      </c>
      <c r="H1994" s="2">
        <f t="shared" si="835"/>
        <v>6.4419126129278944E-3</v>
      </c>
      <c r="I1994" s="2"/>
      <c r="J1994" s="2">
        <f t="shared" si="836"/>
        <v>0.50065456053712853</v>
      </c>
      <c r="K1994" s="2">
        <f t="shared" si="837"/>
        <v>0.49421264792420061</v>
      </c>
      <c r="L1994" s="2">
        <f t="shared" si="838"/>
        <v>0</v>
      </c>
      <c r="M1994" s="2">
        <f t="shared" si="839"/>
        <v>5.1327915386708556E-3</v>
      </c>
      <c r="N1994" s="1">
        <v>38626</v>
      </c>
      <c r="O1994" s="1">
        <v>38129</v>
      </c>
      <c r="Q1994" s="1">
        <v>159</v>
      </c>
      <c r="R1994" s="1">
        <v>237</v>
      </c>
      <c r="X1994" s="1">
        <v>0</v>
      </c>
      <c r="AG1994" s="7">
        <f>IF(Q1994&gt;0,RANK(Q1994,(N1994:P1994,Q1994:AE1994)),0)</f>
        <v>4</v>
      </c>
      <c r="AH1994" s="7">
        <f>IF(R1994&gt;0,RANK(R1994,(N1994:P1994,Q1994:AE1994)),0)</f>
        <v>3</v>
      </c>
      <c r="AI1994" s="7">
        <f>IF(T1994&gt;0,RANK(T1994,(N1994:P1994,Q1994:AE1994)),0)</f>
        <v>0</v>
      </c>
      <c r="AJ1994" s="7">
        <f>IF(S1994&gt;0,RANK(S1994,(N1994:P1994,Q1994:AE1994)),0)</f>
        <v>0</v>
      </c>
      <c r="AK1994" s="2">
        <f t="shared" si="840"/>
        <v>2.0608935723451412E-3</v>
      </c>
      <c r="AL1994" s="2">
        <f t="shared" si="841"/>
        <v>3.0718979663257769E-3</v>
      </c>
      <c r="AM1994" s="2">
        <f t="shared" si="842"/>
        <v>0</v>
      </c>
      <c r="AN1994" s="2">
        <f t="shared" si="843"/>
        <v>0</v>
      </c>
      <c r="AP1994" t="s">
        <v>2622</v>
      </c>
      <c r="AQ1994" t="s">
        <v>2624</v>
      </c>
      <c r="AT1994" s="93" t="s">
        <v>818</v>
      </c>
      <c r="AU1994" s="92" t="s">
        <v>658</v>
      </c>
      <c r="AV1994" s="83" t="str">
        <f t="shared" si="844"/>
        <v>37051</v>
      </c>
      <c r="AX1994" s="7" t="s">
        <v>3753</v>
      </c>
    </row>
    <row r="1995" spans="1:50" ht="13" hidden="1" customHeight="1" outlineLevel="1">
      <c r="A1995" t="s">
        <v>2022</v>
      </c>
      <c r="B1995" t="s">
        <v>2624</v>
      </c>
      <c r="C1995" s="1">
        <f t="shared" si="833"/>
        <v>6739</v>
      </c>
      <c r="D1995" s="7">
        <f>RANK(N1995,(N1995:P1995,Q1995:AE1995))</f>
        <v>2</v>
      </c>
      <c r="E1995" s="7">
        <f>RANK(O1995,(N1995:P1995,Q1995:AE1995))</f>
        <v>1</v>
      </c>
      <c r="F1995" s="7">
        <f>IF(P1995&gt;0,RANK(P1995,(N1995:P1995,Q1995:AE1995)),0)</f>
        <v>0</v>
      </c>
      <c r="G1995" s="1">
        <f t="shared" si="834"/>
        <v>1500</v>
      </c>
      <c r="H1995" s="2">
        <f t="shared" si="835"/>
        <v>0.22258495325715982</v>
      </c>
      <c r="I1995" s="2"/>
      <c r="J1995" s="2">
        <f t="shared" si="836"/>
        <v>0.3850719691348865</v>
      </c>
      <c r="K1995" s="2">
        <f t="shared" si="837"/>
        <v>0.60765692239204627</v>
      </c>
      <c r="L1995" s="2">
        <f t="shared" si="838"/>
        <v>0</v>
      </c>
      <c r="M1995" s="2">
        <f t="shared" si="839"/>
        <v>7.2711084730672226E-3</v>
      </c>
      <c r="N1995" s="1">
        <v>2595</v>
      </c>
      <c r="O1995" s="1">
        <v>4095</v>
      </c>
      <c r="Q1995" s="1">
        <v>18</v>
      </c>
      <c r="R1995" s="1">
        <v>31</v>
      </c>
      <c r="X1995" s="1">
        <v>0</v>
      </c>
      <c r="AG1995" s="7">
        <f>IF(Q1995&gt;0,RANK(Q1995,(N1995:P1995,Q1995:AE1995)),0)</f>
        <v>4</v>
      </c>
      <c r="AH1995" s="7">
        <f>IF(R1995&gt;0,RANK(R1995,(N1995:P1995,Q1995:AE1995)),0)</f>
        <v>3</v>
      </c>
      <c r="AI1995" s="7">
        <f>IF(T1995&gt;0,RANK(T1995,(N1995:P1995,Q1995:AE1995)),0)</f>
        <v>0</v>
      </c>
      <c r="AJ1995" s="7">
        <f>IF(S1995&gt;0,RANK(S1995,(N1995:P1995,Q1995:AE1995)),0)</f>
        <v>0</v>
      </c>
      <c r="AK1995" s="2">
        <f t="shared" si="840"/>
        <v>2.671019439085918E-3</v>
      </c>
      <c r="AL1995" s="2">
        <f t="shared" si="841"/>
        <v>4.6000890339813029E-3</v>
      </c>
      <c r="AM1995" s="2">
        <f t="shared" si="842"/>
        <v>0</v>
      </c>
      <c r="AN1995" s="2">
        <f t="shared" si="843"/>
        <v>0</v>
      </c>
      <c r="AP1995" t="s">
        <v>2022</v>
      </c>
      <c r="AQ1995" t="s">
        <v>2624</v>
      </c>
      <c r="AR1995">
        <v>3</v>
      </c>
      <c r="AT1995" s="93" t="s">
        <v>818</v>
      </c>
      <c r="AU1995" s="92" t="s">
        <v>659</v>
      </c>
      <c r="AV1995" s="83" t="str">
        <f t="shared" si="844"/>
        <v>37053</v>
      </c>
      <c r="AX1995" s="7" t="s">
        <v>3753</v>
      </c>
    </row>
    <row r="1996" spans="1:50" ht="13" hidden="1" customHeight="1" outlineLevel="1">
      <c r="A1996" t="s">
        <v>2707</v>
      </c>
      <c r="B1996" t="s">
        <v>2624</v>
      </c>
      <c r="C1996" s="1">
        <f t="shared" si="833"/>
        <v>13002</v>
      </c>
      <c r="D1996" s="7">
        <f>RANK(N1996,(N1996:P1996,Q1996:AE1996))</f>
        <v>2</v>
      </c>
      <c r="E1996" s="7">
        <f>RANK(O1996,(N1996:P1996,Q1996:AE1996))</f>
        <v>1</v>
      </c>
      <c r="F1996" s="7">
        <f>IF(P1996&gt;0,RANK(P1996,(N1996:P1996,Q1996:AE1996)),0)</f>
        <v>0</v>
      </c>
      <c r="G1996" s="1">
        <f t="shared" si="834"/>
        <v>1712</v>
      </c>
      <c r="H1996" s="2">
        <f t="shared" si="835"/>
        <v>0.13167205045377633</v>
      </c>
      <c r="I1996" s="2"/>
      <c r="J1996" s="2">
        <f t="shared" si="836"/>
        <v>0.42985694508537148</v>
      </c>
      <c r="K1996" s="2">
        <f t="shared" si="837"/>
        <v>0.56152899553914781</v>
      </c>
      <c r="L1996" s="2">
        <f t="shared" si="838"/>
        <v>0</v>
      </c>
      <c r="M1996" s="2">
        <f t="shared" si="839"/>
        <v>8.6140593754806538E-3</v>
      </c>
      <c r="N1996" s="1">
        <v>5589</v>
      </c>
      <c r="O1996" s="1">
        <v>7301</v>
      </c>
      <c r="Q1996" s="1">
        <v>33</v>
      </c>
      <c r="R1996" s="1">
        <v>79</v>
      </c>
      <c r="X1996" s="1">
        <v>0</v>
      </c>
      <c r="AG1996" s="7">
        <f>IF(Q1996&gt;0,RANK(Q1996,(N1996:P1996,Q1996:AE1996)),0)</f>
        <v>4</v>
      </c>
      <c r="AH1996" s="7">
        <f>IF(R1996&gt;0,RANK(R1996,(N1996:P1996,Q1996:AE1996)),0)</f>
        <v>3</v>
      </c>
      <c r="AI1996" s="7">
        <f>IF(T1996&gt;0,RANK(T1996,(N1996:P1996,Q1996:AE1996)),0)</f>
        <v>0</v>
      </c>
      <c r="AJ1996" s="7">
        <f>IF(S1996&gt;0,RANK(S1996,(N1996:P1996,Q1996:AE1996)),0)</f>
        <v>0</v>
      </c>
      <c r="AK1996" s="2">
        <f t="shared" si="840"/>
        <v>2.5380710659898475E-3</v>
      </c>
      <c r="AL1996" s="2">
        <f t="shared" si="841"/>
        <v>6.0759883094908479E-3</v>
      </c>
      <c r="AM1996" s="2">
        <f t="shared" si="842"/>
        <v>0</v>
      </c>
      <c r="AN1996" s="2">
        <f t="shared" si="843"/>
        <v>0</v>
      </c>
      <c r="AP1996" t="s">
        <v>2707</v>
      </c>
      <c r="AQ1996" t="s">
        <v>2624</v>
      </c>
      <c r="AR1996">
        <v>3</v>
      </c>
      <c r="AT1996" s="93" t="s">
        <v>818</v>
      </c>
      <c r="AU1996" s="92" t="s">
        <v>660</v>
      </c>
      <c r="AV1996" s="83" t="str">
        <f t="shared" si="844"/>
        <v>37055</v>
      </c>
      <c r="AX1996" s="7" t="s">
        <v>3753</v>
      </c>
    </row>
    <row r="1997" spans="1:50" ht="13" hidden="1" customHeight="1" outlineLevel="1">
      <c r="A1997" t="s">
        <v>1639</v>
      </c>
      <c r="B1997" t="s">
        <v>2624</v>
      </c>
      <c r="C1997" s="1">
        <f t="shared" si="833"/>
        <v>52047</v>
      </c>
      <c r="D1997" s="7">
        <f>RANK(N1997,(N1997:P1997,Q1997:AE1997))</f>
        <v>2</v>
      </c>
      <c r="E1997" s="7">
        <f>RANK(O1997,(N1997:P1997,Q1997:AE1997))</f>
        <v>1</v>
      </c>
      <c r="F1997" s="7">
        <f>IF(P1997&gt;0,RANK(P1997,(N1997:P1997,Q1997:AE1997)),0)</f>
        <v>0</v>
      </c>
      <c r="G1997" s="1">
        <f t="shared" si="834"/>
        <v>19188</v>
      </c>
      <c r="H1997" s="2">
        <f t="shared" si="835"/>
        <v>0.3686667819470863</v>
      </c>
      <c r="I1997" s="2"/>
      <c r="J1997" s="2">
        <f t="shared" si="836"/>
        <v>0.31123791957269392</v>
      </c>
      <c r="K1997" s="2">
        <f t="shared" si="837"/>
        <v>0.67990470151978022</v>
      </c>
      <c r="L1997" s="2">
        <f t="shared" si="838"/>
        <v>0</v>
      </c>
      <c r="M1997" s="2">
        <f t="shared" si="839"/>
        <v>8.8573789075258036E-3</v>
      </c>
      <c r="N1997" s="1">
        <v>16199</v>
      </c>
      <c r="O1997" s="1">
        <v>35387</v>
      </c>
      <c r="Q1997" s="1">
        <v>288</v>
      </c>
      <c r="R1997" s="1">
        <v>173</v>
      </c>
      <c r="X1997" s="1">
        <v>0</v>
      </c>
      <c r="AG1997" s="7">
        <f>IF(Q1997&gt;0,RANK(Q1997,(N1997:P1997,Q1997:AE1997)),0)</f>
        <v>3</v>
      </c>
      <c r="AH1997" s="7">
        <f>IF(R1997&gt;0,RANK(R1997,(N1997:P1997,Q1997:AE1997)),0)</f>
        <v>4</v>
      </c>
      <c r="AI1997" s="7">
        <f>IF(T1997&gt;0,RANK(T1997,(N1997:P1997,Q1997:AE1997)),0)</f>
        <v>0</v>
      </c>
      <c r="AJ1997" s="7">
        <f>IF(S1997&gt;0,RANK(S1997,(N1997:P1997,Q1997:AE1997)),0)</f>
        <v>0</v>
      </c>
      <c r="AK1997" s="2">
        <f t="shared" si="840"/>
        <v>5.5334601417949165E-3</v>
      </c>
      <c r="AL1997" s="2">
        <f t="shared" si="841"/>
        <v>3.3239187657309738E-3</v>
      </c>
      <c r="AM1997" s="2">
        <f t="shared" si="842"/>
        <v>0</v>
      </c>
      <c r="AN1997" s="2">
        <f t="shared" si="843"/>
        <v>0</v>
      </c>
      <c r="AP1997" t="s">
        <v>1639</v>
      </c>
      <c r="AQ1997" t="s">
        <v>2624</v>
      </c>
      <c r="AT1997" s="93" t="s">
        <v>818</v>
      </c>
      <c r="AU1997" s="92" t="s">
        <v>199</v>
      </c>
      <c r="AV1997" s="83" t="str">
        <f t="shared" si="844"/>
        <v>37057</v>
      </c>
      <c r="AX1997" s="7" t="s">
        <v>3753</v>
      </c>
    </row>
    <row r="1998" spans="1:50" ht="13" hidden="1" customHeight="1" outlineLevel="1">
      <c r="A1998" t="s">
        <v>2708</v>
      </c>
      <c r="B1998" t="s">
        <v>2624</v>
      </c>
      <c r="C1998" s="1">
        <f t="shared" si="833"/>
        <v>13998</v>
      </c>
      <c r="D1998" s="7">
        <f>RANK(N1998,(N1998:P1998,Q1998:AE1998))</f>
        <v>2</v>
      </c>
      <c r="E1998" s="7">
        <f>RANK(O1998,(N1998:P1998,Q1998:AE1998))</f>
        <v>1</v>
      </c>
      <c r="F1998" s="7">
        <f>IF(P1998&gt;0,RANK(P1998,(N1998:P1998,Q1998:AE1998)),0)</f>
        <v>0</v>
      </c>
      <c r="G1998" s="1">
        <f t="shared" si="834"/>
        <v>6533</v>
      </c>
      <c r="H1998" s="2">
        <f t="shared" si="835"/>
        <v>0.46670952993284753</v>
      </c>
      <c r="I1998" s="2"/>
      <c r="J1998" s="2">
        <f t="shared" si="836"/>
        <v>0.26082297471067295</v>
      </c>
      <c r="K1998" s="2">
        <f t="shared" si="837"/>
        <v>0.72753250464352048</v>
      </c>
      <c r="L1998" s="2">
        <f t="shared" si="838"/>
        <v>0</v>
      </c>
      <c r="M1998" s="2">
        <f t="shared" si="839"/>
        <v>1.1644520645806566E-2</v>
      </c>
      <c r="N1998" s="1">
        <v>3651</v>
      </c>
      <c r="O1998" s="1">
        <v>10184</v>
      </c>
      <c r="Q1998" s="1">
        <v>96</v>
      </c>
      <c r="R1998" s="1">
        <v>67</v>
      </c>
      <c r="X1998" s="1">
        <v>0</v>
      </c>
      <c r="AG1998" s="7">
        <f>IF(Q1998&gt;0,RANK(Q1998,(N1998:P1998,Q1998:AE1998)),0)</f>
        <v>3</v>
      </c>
      <c r="AH1998" s="7">
        <f>IF(R1998&gt;0,RANK(R1998,(N1998:P1998,Q1998:AE1998)),0)</f>
        <v>4</v>
      </c>
      <c r="AI1998" s="7">
        <f>IF(T1998&gt;0,RANK(T1998,(N1998:P1998,Q1998:AE1998)),0)</f>
        <v>0</v>
      </c>
      <c r="AJ1998" s="7">
        <f>IF(S1998&gt;0,RANK(S1998,(N1998:P1998,Q1998:AE1998)),0)</f>
        <v>0</v>
      </c>
      <c r="AK1998" s="2">
        <f t="shared" si="840"/>
        <v>6.8581225889412772E-3</v>
      </c>
      <c r="AL1998" s="2">
        <f t="shared" si="841"/>
        <v>4.7863980568652667E-3</v>
      </c>
      <c r="AM1998" s="2">
        <f t="shared" si="842"/>
        <v>0</v>
      </c>
      <c r="AN1998" s="2">
        <f t="shared" si="843"/>
        <v>0</v>
      </c>
      <c r="AP1998" t="s">
        <v>2708</v>
      </c>
      <c r="AQ1998" t="s">
        <v>2624</v>
      </c>
      <c r="AR1998">
        <v>5</v>
      </c>
      <c r="AT1998" s="93" t="s">
        <v>818</v>
      </c>
      <c r="AU1998" s="92" t="s">
        <v>200</v>
      </c>
      <c r="AV1998" s="83" t="str">
        <f t="shared" si="844"/>
        <v>37059</v>
      </c>
      <c r="AX1998" s="7" t="s">
        <v>3753</v>
      </c>
    </row>
    <row r="1999" spans="1:50" ht="13" hidden="1" customHeight="1" outlineLevel="1">
      <c r="A1999" t="s">
        <v>2709</v>
      </c>
      <c r="B1999" t="s">
        <v>2624</v>
      </c>
      <c r="C1999" s="1">
        <f t="shared" si="833"/>
        <v>14390</v>
      </c>
      <c r="D1999" s="7">
        <f>RANK(N1999,(N1999:P1999,Q1999:AE1999))</f>
        <v>2</v>
      </c>
      <c r="E1999" s="7">
        <f>RANK(O1999,(N1999:P1999,Q1999:AE1999))</f>
        <v>1</v>
      </c>
      <c r="F1999" s="7">
        <f>IF(P1999&gt;0,RANK(P1999,(N1999:P1999,Q1999:AE1999)),0)</f>
        <v>0</v>
      </c>
      <c r="G1999" s="1">
        <f t="shared" si="834"/>
        <v>1365</v>
      </c>
      <c r="H1999" s="2">
        <f t="shared" si="835"/>
        <v>9.4857539958304385E-2</v>
      </c>
      <c r="I1999" s="2"/>
      <c r="J1999" s="2">
        <f t="shared" si="836"/>
        <v>0.44996525364836693</v>
      </c>
      <c r="K1999" s="2">
        <f t="shared" si="837"/>
        <v>0.5448227936066713</v>
      </c>
      <c r="L1999" s="2">
        <f t="shared" si="838"/>
        <v>0</v>
      </c>
      <c r="M1999" s="2">
        <f t="shared" si="839"/>
        <v>5.2119527449617786E-3</v>
      </c>
      <c r="N1999" s="1">
        <v>6475</v>
      </c>
      <c r="O1999" s="1">
        <v>7840</v>
      </c>
      <c r="Q1999" s="1">
        <v>32</v>
      </c>
      <c r="R1999" s="1">
        <v>36</v>
      </c>
      <c r="X1999" s="1">
        <v>7</v>
      </c>
      <c r="AG1999" s="7">
        <f>IF(Q1999&gt;0,RANK(Q1999,(N1999:P1999,Q1999:AE1999)),0)</f>
        <v>4</v>
      </c>
      <c r="AH1999" s="7">
        <f>IF(R1999&gt;0,RANK(R1999,(N1999:P1999,Q1999:AE1999)),0)</f>
        <v>3</v>
      </c>
      <c r="AI1999" s="7">
        <f>IF(T1999&gt;0,RANK(T1999,(N1999:P1999,Q1999:AE1999)),0)</f>
        <v>0</v>
      </c>
      <c r="AJ1999" s="7">
        <f>IF(S1999&gt;0,RANK(S1999,(N1999:P1999,Q1999:AE1999)),0)</f>
        <v>0</v>
      </c>
      <c r="AK1999" s="2">
        <f t="shared" si="840"/>
        <v>2.2237665045170257E-3</v>
      </c>
      <c r="AL1999" s="2">
        <f t="shared" si="841"/>
        <v>2.5017373175816541E-3</v>
      </c>
      <c r="AM1999" s="2">
        <f t="shared" si="842"/>
        <v>0</v>
      </c>
      <c r="AN1999" s="2">
        <f t="shared" si="843"/>
        <v>0</v>
      </c>
      <c r="AP1999" t="s">
        <v>2709</v>
      </c>
      <c r="AQ1999" t="s">
        <v>2624</v>
      </c>
      <c r="AR1999">
        <v>7</v>
      </c>
      <c r="AT1999" s="93" t="s">
        <v>818</v>
      </c>
      <c r="AU1999" s="92" t="s">
        <v>201</v>
      </c>
      <c r="AV1999" s="83" t="str">
        <f t="shared" si="844"/>
        <v>37061</v>
      </c>
      <c r="AX1999" s="7" t="s">
        <v>3753</v>
      </c>
    </row>
    <row r="2000" spans="1:50" ht="13" hidden="1" customHeight="1" outlineLevel="1">
      <c r="A2000" t="s">
        <v>2710</v>
      </c>
      <c r="B2000" t="s">
        <v>2624</v>
      </c>
      <c r="C2000" s="1">
        <f t="shared" si="833"/>
        <v>84604</v>
      </c>
      <c r="D2000" s="7">
        <f>RANK(N2000,(N2000:P2000,Q2000:AE2000))</f>
        <v>1</v>
      </c>
      <c r="E2000" s="7">
        <f>RANK(O2000,(N2000:P2000,Q2000:AE2000))</f>
        <v>2</v>
      </c>
      <c r="F2000" s="7">
        <f>IF(P2000&gt;0,RANK(P2000,(N2000:P2000,Q2000:AE2000)),0)</f>
        <v>0</v>
      </c>
      <c r="G2000" s="1">
        <f t="shared" si="834"/>
        <v>23757</v>
      </c>
      <c r="H2000" s="2">
        <f t="shared" si="835"/>
        <v>0.28080232613115219</v>
      </c>
      <c r="I2000" s="2"/>
      <c r="J2000" s="2">
        <f t="shared" si="836"/>
        <v>0.63716845539218003</v>
      </c>
      <c r="K2000" s="2">
        <f t="shared" si="837"/>
        <v>0.35636612926102784</v>
      </c>
      <c r="L2000" s="2">
        <f t="shared" si="838"/>
        <v>0</v>
      </c>
      <c r="M2000" s="2">
        <f t="shared" si="839"/>
        <v>6.4654153467921249E-3</v>
      </c>
      <c r="N2000" s="1">
        <v>53907</v>
      </c>
      <c r="O2000" s="1">
        <v>30150</v>
      </c>
      <c r="Q2000" s="1">
        <v>103</v>
      </c>
      <c r="R2000" s="1">
        <v>433</v>
      </c>
      <c r="X2000" s="72">
        <v>11</v>
      </c>
      <c r="AG2000" s="7">
        <f>IF(Q2000&gt;0,RANK(Q2000,(N2000:P2000,Q2000:AE2000)),0)</f>
        <v>4</v>
      </c>
      <c r="AH2000" s="7">
        <f>IF(R2000&gt;0,RANK(R2000,(N2000:P2000,Q2000:AE2000)),0)</f>
        <v>3</v>
      </c>
      <c r="AI2000" s="7">
        <f>IF(T2000&gt;0,RANK(T2000,(N2000:P2000,Q2000:AE2000)),0)</f>
        <v>0</v>
      </c>
      <c r="AJ2000" s="7">
        <f>IF(S2000&gt;0,RANK(S2000,(N2000:P2000,Q2000:AE2000)),0)</f>
        <v>0</v>
      </c>
      <c r="AK2000" s="2">
        <f t="shared" si="840"/>
        <v>1.2174365278237436E-3</v>
      </c>
      <c r="AL2000" s="2">
        <f t="shared" si="841"/>
        <v>5.1179613257056403E-3</v>
      </c>
      <c r="AM2000" s="2">
        <f t="shared" si="842"/>
        <v>0</v>
      </c>
      <c r="AN2000" s="2">
        <f t="shared" si="843"/>
        <v>0</v>
      </c>
      <c r="AP2000" t="s">
        <v>2710</v>
      </c>
      <c r="AQ2000" t="s">
        <v>2624</v>
      </c>
      <c r="AR2000">
        <v>4</v>
      </c>
      <c r="AT2000" s="93" t="s">
        <v>818</v>
      </c>
      <c r="AU2000" s="92" t="s">
        <v>202</v>
      </c>
      <c r="AV2000" s="83" t="str">
        <f t="shared" si="844"/>
        <v>37063</v>
      </c>
      <c r="AX2000" s="7" t="s">
        <v>3753</v>
      </c>
    </row>
    <row r="2001" spans="1:50" ht="13" hidden="1" customHeight="1" outlineLevel="1">
      <c r="A2001" t="s">
        <v>2690</v>
      </c>
      <c r="B2001" t="s">
        <v>2624</v>
      </c>
      <c r="C2001" s="1">
        <f t="shared" ref="C2001:C2032" si="845">SUM(N2001:AE2001)</f>
        <v>18202</v>
      </c>
      <c r="D2001" s="7">
        <f>RANK(N2001,(N2001:P2001,Q2001:AE2001))</f>
        <v>1</v>
      </c>
      <c r="E2001" s="7">
        <f>RANK(O2001,(N2001:P2001,Q2001:AE2001))</f>
        <v>2</v>
      </c>
      <c r="F2001" s="7">
        <f>IF(P2001&gt;0,RANK(P2001,(N2001:P2001,Q2001:AE2001)),0)</f>
        <v>0</v>
      </c>
      <c r="G2001" s="1">
        <f t="shared" ref="G2001:G2032" si="846">IF(D2001=1,N2001,IF(E2001=1,O2001,P2001))-IF(D2001=2,N2001,IF(E2001=2,O2001,P2001))</f>
        <v>4479</v>
      </c>
      <c r="H2001" s="2">
        <f t="shared" ref="H2001:H2032" si="847">G2001/C2001</f>
        <v>0.24607186023513899</v>
      </c>
      <c r="I2001" s="2"/>
      <c r="J2001" s="2">
        <f t="shared" ref="J2001:J2032" si="848">IF($C2001=0,"-",N2001/$C2001)</f>
        <v>0.6216349851664652</v>
      </c>
      <c r="K2001" s="2">
        <f t="shared" ref="K2001:K2032" si="849">IF($C2001=0,"-",O2001/$C2001)</f>
        <v>0.37556312493132621</v>
      </c>
      <c r="L2001" s="2">
        <f t="shared" ref="L2001:L2032" si="850">IF($C2001=0,"-",P2001/$C2001)</f>
        <v>0</v>
      </c>
      <c r="M2001" s="2">
        <f t="shared" ref="M2001:M2032" si="851">IF(C2001=0,"-",(1-J2001-K2001-L2001))</f>
        <v>2.8018899022085875E-3</v>
      </c>
      <c r="N2001" s="1">
        <v>11315</v>
      </c>
      <c r="O2001" s="1">
        <v>6836</v>
      </c>
      <c r="Q2001" s="1">
        <v>21</v>
      </c>
      <c r="R2001" s="1">
        <v>30</v>
      </c>
      <c r="X2001" s="1">
        <v>0</v>
      </c>
      <c r="AG2001" s="7">
        <f>IF(Q2001&gt;0,RANK(Q2001,(N2001:P2001,Q2001:AE2001)),0)</f>
        <v>4</v>
      </c>
      <c r="AH2001" s="7">
        <f>IF(R2001&gt;0,RANK(R2001,(N2001:P2001,Q2001:AE2001)),0)</f>
        <v>3</v>
      </c>
      <c r="AI2001" s="7">
        <f>IF(T2001&gt;0,RANK(T2001,(N2001:P2001,Q2001:AE2001)),0)</f>
        <v>0</v>
      </c>
      <c r="AJ2001" s="7">
        <f>IF(S2001&gt;0,RANK(S2001,(N2001:P2001,Q2001:AE2001)),0)</f>
        <v>0</v>
      </c>
      <c r="AK2001" s="2">
        <f t="shared" ref="AK2001:AK2032" si="852">IF($C2001=0,"-",Q2001/$C2001)</f>
        <v>1.1537193714976377E-3</v>
      </c>
      <c r="AL2001" s="2">
        <f t="shared" ref="AL2001:AL2032" si="853">IF($C2001=0,"-",R2001/$C2001)</f>
        <v>1.6481705307109108E-3</v>
      </c>
      <c r="AM2001" s="2">
        <f t="shared" ref="AM2001:AM2032" si="854">IF($C2001=0,"-",T2001/$C2001)</f>
        <v>0</v>
      </c>
      <c r="AN2001" s="2">
        <f t="shared" ref="AN2001:AN2032" si="855">IF($C2001=0,"-",S2001/$C2001)</f>
        <v>0</v>
      </c>
      <c r="AP2001" t="s">
        <v>2690</v>
      </c>
      <c r="AQ2001" t="s">
        <v>2624</v>
      </c>
      <c r="AR2001">
        <v>1</v>
      </c>
      <c r="AT2001" s="93" t="s">
        <v>818</v>
      </c>
      <c r="AU2001" s="92" t="s">
        <v>1482</v>
      </c>
      <c r="AV2001" s="83" t="str">
        <f t="shared" ref="AV2001:AV2032" si="856">AT2001&amp;AU2001</f>
        <v>37065</v>
      </c>
      <c r="AX2001" s="7" t="s">
        <v>3753</v>
      </c>
    </row>
    <row r="2002" spans="1:50" ht="13" hidden="1" customHeight="1" outlineLevel="1">
      <c r="A2002" t="s">
        <v>2371</v>
      </c>
      <c r="B2002" t="s">
        <v>2624</v>
      </c>
      <c r="C2002" s="1">
        <f t="shared" si="845"/>
        <v>120942</v>
      </c>
      <c r="D2002" s="7">
        <f>RANK(N2002,(N2002:P2002,Q2002:AE2002))</f>
        <v>2</v>
      </c>
      <c r="E2002" s="7">
        <f>RANK(O2002,(N2002:P2002,Q2002:AE2002))</f>
        <v>1</v>
      </c>
      <c r="F2002" s="7">
        <f>IF(P2002&gt;0,RANK(P2002,(N2002:P2002,Q2002:AE2002)),0)</f>
        <v>0</v>
      </c>
      <c r="G2002" s="1">
        <f t="shared" si="846"/>
        <v>15243</v>
      </c>
      <c r="H2002" s="2">
        <f t="shared" si="847"/>
        <v>0.12603562038001687</v>
      </c>
      <c r="I2002" s="2"/>
      <c r="J2002" s="2">
        <f t="shared" si="848"/>
        <v>0.43373683253129597</v>
      </c>
      <c r="K2002" s="2">
        <f t="shared" si="849"/>
        <v>0.55977245291131283</v>
      </c>
      <c r="L2002" s="2">
        <f t="shared" si="850"/>
        <v>0</v>
      </c>
      <c r="M2002" s="2">
        <f t="shared" si="851"/>
        <v>6.4907145573911418E-3</v>
      </c>
      <c r="N2002" s="1">
        <v>52457</v>
      </c>
      <c r="O2002" s="1">
        <v>67700</v>
      </c>
      <c r="Q2002" s="1">
        <v>343</v>
      </c>
      <c r="R2002" s="1">
        <v>442</v>
      </c>
      <c r="X2002" s="1">
        <v>0</v>
      </c>
      <c r="AG2002" s="7">
        <f>IF(Q2002&gt;0,RANK(Q2002,(N2002:P2002,Q2002:AE2002)),0)</f>
        <v>4</v>
      </c>
      <c r="AH2002" s="7">
        <f>IF(R2002&gt;0,RANK(R2002,(N2002:P2002,Q2002:AE2002)),0)</f>
        <v>3</v>
      </c>
      <c r="AI2002" s="7">
        <f>IF(T2002&gt;0,RANK(T2002,(N2002:P2002,Q2002:AE2002)),0)</f>
        <v>0</v>
      </c>
      <c r="AJ2002" s="7">
        <f>IF(S2002&gt;0,RANK(S2002,(N2002:P2002,Q2002:AE2002)),0)</f>
        <v>0</v>
      </c>
      <c r="AK2002" s="2">
        <f t="shared" si="852"/>
        <v>2.8360701824014815E-3</v>
      </c>
      <c r="AL2002" s="2">
        <f t="shared" si="853"/>
        <v>3.6546443749896646E-3</v>
      </c>
      <c r="AM2002" s="2">
        <f t="shared" si="854"/>
        <v>0</v>
      </c>
      <c r="AN2002" s="2">
        <f t="shared" si="855"/>
        <v>0</v>
      </c>
      <c r="AP2002" t="s">
        <v>2371</v>
      </c>
      <c r="AQ2002" t="s">
        <v>2624</v>
      </c>
      <c r="AT2002" s="93" t="s">
        <v>818</v>
      </c>
      <c r="AU2002" s="92" t="s">
        <v>1483</v>
      </c>
      <c r="AV2002" s="83" t="str">
        <f t="shared" si="856"/>
        <v>37067</v>
      </c>
      <c r="AX2002" s="7" t="s">
        <v>3753</v>
      </c>
    </row>
    <row r="2003" spans="1:50" ht="13" hidden="1" customHeight="1" outlineLevel="1">
      <c r="A2003" t="s">
        <v>2579</v>
      </c>
      <c r="B2003" t="s">
        <v>2624</v>
      </c>
      <c r="C2003" s="1">
        <f t="shared" si="845"/>
        <v>16051</v>
      </c>
      <c r="D2003" s="7">
        <f>RANK(N2003,(N2003:P2003,Q2003:AE2003))</f>
        <v>2</v>
      </c>
      <c r="E2003" s="7">
        <f>RANK(O2003,(N2003:P2003,Q2003:AE2003))</f>
        <v>1</v>
      </c>
      <c r="F2003" s="7">
        <f>IF(P2003&gt;0,RANK(P2003,(N2003:P2003,Q2003:AE2003)),0)</f>
        <v>0</v>
      </c>
      <c r="G2003" s="1">
        <f t="shared" si="846"/>
        <v>1047</v>
      </c>
      <c r="H2003" s="2">
        <f t="shared" si="847"/>
        <v>6.5229580711482146E-2</v>
      </c>
      <c r="I2003" s="2"/>
      <c r="J2003" s="2">
        <f t="shared" si="848"/>
        <v>0.46439474176063794</v>
      </c>
      <c r="K2003" s="2">
        <f t="shared" si="849"/>
        <v>0.5296243224721201</v>
      </c>
      <c r="L2003" s="2">
        <f t="shared" si="850"/>
        <v>0</v>
      </c>
      <c r="M2003" s="2">
        <f t="shared" si="851"/>
        <v>5.9809357672419017E-3</v>
      </c>
      <c r="N2003" s="1">
        <v>7454</v>
      </c>
      <c r="O2003" s="1">
        <v>8501</v>
      </c>
      <c r="Q2003" s="1">
        <v>34</v>
      </c>
      <c r="R2003" s="1">
        <v>62</v>
      </c>
      <c r="X2003" s="1">
        <v>0</v>
      </c>
      <c r="AG2003" s="7">
        <f>IF(Q2003&gt;0,RANK(Q2003,(N2003:P2003,Q2003:AE2003)),0)</f>
        <v>4</v>
      </c>
      <c r="AH2003" s="7">
        <f>IF(R2003&gt;0,RANK(R2003,(N2003:P2003,Q2003:AE2003)),0)</f>
        <v>3</v>
      </c>
      <c r="AI2003" s="7">
        <f>IF(T2003&gt;0,RANK(T2003,(N2003:P2003,Q2003:AE2003)),0)</f>
        <v>0</v>
      </c>
      <c r="AJ2003" s="7">
        <f>IF(S2003&gt;0,RANK(S2003,(N2003:P2003,Q2003:AE2003)),0)</f>
        <v>0</v>
      </c>
      <c r="AK2003" s="2">
        <f t="shared" si="852"/>
        <v>2.118248084231512E-3</v>
      </c>
      <c r="AL2003" s="2">
        <f t="shared" si="853"/>
        <v>3.8626876830104044E-3</v>
      </c>
      <c r="AM2003" s="2">
        <f t="shared" si="854"/>
        <v>0</v>
      </c>
      <c r="AN2003" s="2">
        <f t="shared" si="855"/>
        <v>0</v>
      </c>
      <c r="AP2003" t="s">
        <v>2579</v>
      </c>
      <c r="AQ2003" t="s">
        <v>2624</v>
      </c>
      <c r="AR2003">
        <v>2</v>
      </c>
      <c r="AT2003" s="93" t="s">
        <v>818</v>
      </c>
      <c r="AU2003" s="92" t="s">
        <v>1484</v>
      </c>
      <c r="AV2003" s="83" t="str">
        <f t="shared" si="856"/>
        <v>37069</v>
      </c>
      <c r="AX2003" s="7" t="s">
        <v>3753</v>
      </c>
    </row>
    <row r="2004" spans="1:50" ht="13" hidden="1" customHeight="1" outlineLevel="1">
      <c r="A2004" t="s">
        <v>2986</v>
      </c>
      <c r="B2004" t="s">
        <v>2624</v>
      </c>
      <c r="C2004" s="1">
        <f t="shared" si="845"/>
        <v>59179</v>
      </c>
      <c r="D2004" s="7">
        <f>RANK(N2004,(N2004:P2004,Q2004:AE2004))</f>
        <v>2</v>
      </c>
      <c r="E2004" s="7">
        <f>RANK(O2004,(N2004:P2004,Q2004:AE2004))</f>
        <v>1</v>
      </c>
      <c r="F2004" s="7">
        <f>IF(P2004&gt;0,RANK(P2004,(N2004:P2004,Q2004:AE2004)),0)</f>
        <v>0</v>
      </c>
      <c r="G2004" s="1">
        <f t="shared" si="846"/>
        <v>20172</v>
      </c>
      <c r="H2004" s="2">
        <f t="shared" si="847"/>
        <v>0.3408641578938475</v>
      </c>
      <c r="I2004" s="2"/>
      <c r="J2004" s="2">
        <f t="shared" si="848"/>
        <v>0.32580814140151065</v>
      </c>
      <c r="K2004" s="2">
        <f t="shared" si="849"/>
        <v>0.66667229929535821</v>
      </c>
      <c r="L2004" s="2">
        <f t="shared" si="850"/>
        <v>0</v>
      </c>
      <c r="M2004" s="2">
        <f t="shared" si="851"/>
        <v>7.5195593031311958E-3</v>
      </c>
      <c r="N2004" s="1">
        <v>19281</v>
      </c>
      <c r="O2004" s="1">
        <v>39453</v>
      </c>
      <c r="Q2004" s="1">
        <v>192</v>
      </c>
      <c r="R2004" s="1">
        <v>253</v>
      </c>
      <c r="X2004" s="1">
        <v>0</v>
      </c>
      <c r="AG2004" s="7">
        <f>IF(Q2004&gt;0,RANK(Q2004,(N2004:P2004,Q2004:AE2004)),0)</f>
        <v>4</v>
      </c>
      <c r="AH2004" s="7">
        <f>IF(R2004&gt;0,RANK(R2004,(N2004:P2004,Q2004:AE2004)),0)</f>
        <v>3</v>
      </c>
      <c r="AI2004" s="7">
        <f>IF(T2004&gt;0,RANK(T2004,(N2004:P2004,Q2004:AE2004)),0)</f>
        <v>0</v>
      </c>
      <c r="AJ2004" s="7">
        <f>IF(S2004&gt;0,RANK(S2004,(N2004:P2004,Q2004:AE2004)),0)</f>
        <v>0</v>
      </c>
      <c r="AK2004" s="2">
        <f t="shared" si="852"/>
        <v>3.2443941262948004E-3</v>
      </c>
      <c r="AL2004" s="2">
        <f t="shared" si="853"/>
        <v>4.275165176836378E-3</v>
      </c>
      <c r="AM2004" s="2">
        <f t="shared" si="854"/>
        <v>0</v>
      </c>
      <c r="AN2004" s="2">
        <f t="shared" si="855"/>
        <v>0</v>
      </c>
      <c r="AP2004" t="s">
        <v>2986</v>
      </c>
      <c r="AQ2004" t="s">
        <v>2624</v>
      </c>
      <c r="AR2004">
        <v>9</v>
      </c>
      <c r="AT2004" s="93" t="s">
        <v>818</v>
      </c>
      <c r="AU2004" s="92" t="s">
        <v>661</v>
      </c>
      <c r="AV2004" s="83" t="str">
        <f t="shared" si="856"/>
        <v>37071</v>
      </c>
      <c r="AX2004" s="7" t="s">
        <v>3753</v>
      </c>
    </row>
    <row r="2005" spans="1:50" ht="13" hidden="1" customHeight="1" outlineLevel="1">
      <c r="A2005" t="s">
        <v>2987</v>
      </c>
      <c r="B2005" t="s">
        <v>2624</v>
      </c>
      <c r="C2005" s="1">
        <f t="shared" si="845"/>
        <v>3446</v>
      </c>
      <c r="D2005" s="7">
        <f>RANK(N2005,(N2005:P2005,Q2005:AE2005))</f>
        <v>1</v>
      </c>
      <c r="E2005" s="7">
        <f>RANK(O2005,(N2005:P2005,Q2005:AE2005))</f>
        <v>2</v>
      </c>
      <c r="F2005" s="7">
        <f>IF(P2005&gt;0,RANK(P2005,(N2005:P2005,Q2005:AE2005)),0)</f>
        <v>0</v>
      </c>
      <c r="G2005" s="1">
        <f t="shared" si="846"/>
        <v>464</v>
      </c>
      <c r="H2005" s="2">
        <f t="shared" si="847"/>
        <v>0.134648868253047</v>
      </c>
      <c r="I2005" s="2"/>
      <c r="J2005" s="2">
        <f t="shared" si="848"/>
        <v>0.56413232733604179</v>
      </c>
      <c r="K2005" s="2">
        <f t="shared" si="849"/>
        <v>0.42948345908299479</v>
      </c>
      <c r="L2005" s="2">
        <f t="shared" si="850"/>
        <v>0</v>
      </c>
      <c r="M2005" s="2">
        <f t="shared" si="851"/>
        <v>6.384213580963416E-3</v>
      </c>
      <c r="N2005" s="1">
        <v>1944</v>
      </c>
      <c r="O2005" s="1">
        <v>1480</v>
      </c>
      <c r="Q2005" s="1">
        <v>7</v>
      </c>
      <c r="R2005" s="1">
        <v>5</v>
      </c>
      <c r="X2005" s="1">
        <v>10</v>
      </c>
      <c r="AG2005" s="7">
        <f>IF(Q2005&gt;0,RANK(Q2005,(N2005:P2005,Q2005:AE2005)),0)</f>
        <v>4</v>
      </c>
      <c r="AH2005" s="7">
        <f>IF(R2005&gt;0,RANK(R2005,(N2005:P2005,Q2005:AE2005)),0)</f>
        <v>5</v>
      </c>
      <c r="AI2005" s="7">
        <f>IF(T2005&gt;0,RANK(T2005,(N2005:P2005,Q2005:AE2005)),0)</f>
        <v>0</v>
      </c>
      <c r="AJ2005" s="7">
        <f>IF(S2005&gt;0,RANK(S2005,(N2005:P2005,Q2005:AE2005)),0)</f>
        <v>0</v>
      </c>
      <c r="AK2005" s="2">
        <f t="shared" si="852"/>
        <v>2.0313406848520023E-3</v>
      </c>
      <c r="AL2005" s="2">
        <f t="shared" si="853"/>
        <v>1.4509576320371445E-3</v>
      </c>
      <c r="AM2005" s="2">
        <f t="shared" si="854"/>
        <v>0</v>
      </c>
      <c r="AN2005" s="2">
        <f t="shared" si="855"/>
        <v>0</v>
      </c>
      <c r="AP2005" t="s">
        <v>2987</v>
      </c>
      <c r="AQ2005" t="s">
        <v>2624</v>
      </c>
      <c r="AR2005">
        <v>1</v>
      </c>
      <c r="AT2005" s="93" t="s">
        <v>818</v>
      </c>
      <c r="AU2005" s="92" t="s">
        <v>662</v>
      </c>
      <c r="AV2005" s="83" t="str">
        <f t="shared" si="856"/>
        <v>37073</v>
      </c>
      <c r="AX2005" s="7" t="s">
        <v>3753</v>
      </c>
    </row>
    <row r="2006" spans="1:50" ht="13" hidden="1" customHeight="1" outlineLevel="1">
      <c r="A2006" t="s">
        <v>2965</v>
      </c>
      <c r="B2006" t="s">
        <v>2624</v>
      </c>
      <c r="C2006" s="1">
        <f t="shared" si="845"/>
        <v>3361</v>
      </c>
      <c r="D2006" s="7">
        <f>RANK(N2006,(N2006:P2006,Q2006:AE2006))</f>
        <v>2</v>
      </c>
      <c r="E2006" s="7">
        <f>RANK(O2006,(N2006:P2006,Q2006:AE2006))</f>
        <v>1</v>
      </c>
      <c r="F2006" s="7">
        <f>IF(P2006&gt;0,RANK(P2006,(N2006:P2006,Q2006:AE2006)),0)</f>
        <v>0</v>
      </c>
      <c r="G2006" s="1">
        <f t="shared" si="846"/>
        <v>1298</v>
      </c>
      <c r="H2006" s="2">
        <f t="shared" si="847"/>
        <v>0.38619458494495684</v>
      </c>
      <c r="I2006" s="2"/>
      <c r="J2006" s="2">
        <f t="shared" si="848"/>
        <v>0.29931567985718538</v>
      </c>
      <c r="K2006" s="2">
        <f t="shared" si="849"/>
        <v>0.68551026480214217</v>
      </c>
      <c r="L2006" s="2">
        <f t="shared" si="850"/>
        <v>0</v>
      </c>
      <c r="M2006" s="2">
        <f t="shared" si="851"/>
        <v>1.5174055340672399E-2</v>
      </c>
      <c r="N2006" s="1">
        <v>1006</v>
      </c>
      <c r="O2006" s="1">
        <v>2304</v>
      </c>
      <c r="Q2006" s="1">
        <v>26</v>
      </c>
      <c r="R2006" s="1">
        <v>21</v>
      </c>
      <c r="X2006" s="1">
        <v>4</v>
      </c>
      <c r="AG2006" s="7">
        <f>IF(Q2006&gt;0,RANK(Q2006,(N2006:P2006,Q2006:AE2006)),0)</f>
        <v>3</v>
      </c>
      <c r="AH2006" s="7">
        <f>IF(R2006&gt;0,RANK(R2006,(N2006:P2006,Q2006:AE2006)),0)</f>
        <v>4</v>
      </c>
      <c r="AI2006" s="7">
        <f>IF(T2006&gt;0,RANK(T2006,(N2006:P2006,Q2006:AE2006)),0)</f>
        <v>0</v>
      </c>
      <c r="AJ2006" s="7">
        <f>IF(S2006&gt;0,RANK(S2006,(N2006:P2006,Q2006:AE2006)),0)</f>
        <v>0</v>
      </c>
      <c r="AK2006" s="2">
        <f t="shared" si="852"/>
        <v>7.7357929187741739E-3</v>
      </c>
      <c r="AL2006" s="2">
        <f t="shared" si="853"/>
        <v>6.2481404343945257E-3</v>
      </c>
      <c r="AM2006" s="2">
        <f t="shared" si="854"/>
        <v>0</v>
      </c>
      <c r="AN2006" s="2">
        <f t="shared" si="855"/>
        <v>0</v>
      </c>
      <c r="AP2006" t="s">
        <v>2965</v>
      </c>
      <c r="AQ2006" t="s">
        <v>2624</v>
      </c>
      <c r="AR2006">
        <v>11</v>
      </c>
      <c r="AT2006" s="93" t="s">
        <v>818</v>
      </c>
      <c r="AU2006" s="92" t="s">
        <v>663</v>
      </c>
      <c r="AV2006" s="83" t="str">
        <f t="shared" si="856"/>
        <v>37075</v>
      </c>
      <c r="AX2006" s="7" t="s">
        <v>3753</v>
      </c>
    </row>
    <row r="2007" spans="1:50" ht="13" hidden="1" customHeight="1" outlineLevel="1">
      <c r="A2007" t="s">
        <v>2844</v>
      </c>
      <c r="B2007" t="s">
        <v>2624</v>
      </c>
      <c r="C2007" s="1">
        <f t="shared" si="845"/>
        <v>15194</v>
      </c>
      <c r="D2007" s="7">
        <f>RANK(N2007,(N2007:P2007,Q2007:AE2007))</f>
        <v>1</v>
      </c>
      <c r="E2007" s="7">
        <f>RANK(O2007,(N2007:P2007,Q2007:AE2007))</f>
        <v>2</v>
      </c>
      <c r="F2007" s="7">
        <f>IF(P2007&gt;0,RANK(P2007,(N2007:P2007,Q2007:AE2007)),0)</f>
        <v>0</v>
      </c>
      <c r="G2007" s="1">
        <f t="shared" si="846"/>
        <v>369</v>
      </c>
      <c r="H2007" s="2">
        <f t="shared" si="847"/>
        <v>2.4285902329867052E-2</v>
      </c>
      <c r="I2007" s="2"/>
      <c r="J2007" s="2">
        <f t="shared" si="848"/>
        <v>0.50895090167171253</v>
      </c>
      <c r="K2007" s="2">
        <f t="shared" si="849"/>
        <v>0.48466499934184548</v>
      </c>
      <c r="L2007" s="2">
        <f t="shared" si="850"/>
        <v>0</v>
      </c>
      <c r="M2007" s="2">
        <f t="shared" si="851"/>
        <v>6.3840989864419884E-3</v>
      </c>
      <c r="N2007" s="1">
        <v>7733</v>
      </c>
      <c r="O2007" s="1">
        <v>7364</v>
      </c>
      <c r="Q2007" s="1">
        <v>27</v>
      </c>
      <c r="R2007" s="1">
        <v>70</v>
      </c>
      <c r="X2007" s="1">
        <v>0</v>
      </c>
      <c r="AG2007" s="7">
        <f>IF(Q2007&gt;0,RANK(Q2007,(N2007:P2007,Q2007:AE2007)),0)</f>
        <v>4</v>
      </c>
      <c r="AH2007" s="7">
        <f>IF(R2007&gt;0,RANK(R2007,(N2007:P2007,Q2007:AE2007)),0)</f>
        <v>3</v>
      </c>
      <c r="AI2007" s="7">
        <f>IF(T2007&gt;0,RANK(T2007,(N2007:P2007,Q2007:AE2007)),0)</f>
        <v>0</v>
      </c>
      <c r="AJ2007" s="7">
        <f>IF(S2007&gt;0,RANK(S2007,(N2007:P2007,Q2007:AE2007)),0)</f>
        <v>0</v>
      </c>
      <c r="AK2007" s="2">
        <f t="shared" si="852"/>
        <v>1.7770172436488087E-3</v>
      </c>
      <c r="AL2007" s="2">
        <f t="shared" si="853"/>
        <v>4.6070817427932079E-3</v>
      </c>
      <c r="AM2007" s="2">
        <f t="shared" si="854"/>
        <v>0</v>
      </c>
      <c r="AN2007" s="2">
        <f t="shared" si="855"/>
        <v>0</v>
      </c>
      <c r="AP2007" t="s">
        <v>2844</v>
      </c>
      <c r="AQ2007" t="s">
        <v>2624</v>
      </c>
      <c r="AT2007" s="93" t="s">
        <v>818</v>
      </c>
      <c r="AU2007" s="92" t="s">
        <v>664</v>
      </c>
      <c r="AV2007" s="83" t="str">
        <f t="shared" si="856"/>
        <v>37077</v>
      </c>
      <c r="AX2007" s="7" t="s">
        <v>3753</v>
      </c>
    </row>
    <row r="2008" spans="1:50" ht="13" hidden="1" customHeight="1" outlineLevel="1">
      <c r="A2008" t="s">
        <v>1627</v>
      </c>
      <c r="B2008" t="s">
        <v>2624</v>
      </c>
      <c r="C2008" s="1">
        <f t="shared" si="845"/>
        <v>5870</v>
      </c>
      <c r="D2008" s="7">
        <f>RANK(N2008,(N2008:P2008,Q2008:AE2008))</f>
        <v>2</v>
      </c>
      <c r="E2008" s="7">
        <f>RANK(O2008,(N2008:P2008,Q2008:AE2008))</f>
        <v>1</v>
      </c>
      <c r="F2008" s="7">
        <f>IF(P2008&gt;0,RANK(P2008,(N2008:P2008,Q2008:AE2008)),0)</f>
        <v>0</v>
      </c>
      <c r="G2008" s="1">
        <f t="shared" si="846"/>
        <v>875</v>
      </c>
      <c r="H2008" s="2">
        <f t="shared" si="847"/>
        <v>0.14906303236797275</v>
      </c>
      <c r="I2008" s="2"/>
      <c r="J2008" s="2">
        <f t="shared" si="848"/>
        <v>0.42214650766609879</v>
      </c>
      <c r="K2008" s="2">
        <f t="shared" si="849"/>
        <v>0.57120954003407154</v>
      </c>
      <c r="L2008" s="2">
        <f t="shared" si="850"/>
        <v>0</v>
      </c>
      <c r="M2008" s="2">
        <f t="shared" si="851"/>
        <v>6.6439522998296141E-3</v>
      </c>
      <c r="N2008" s="1">
        <v>2478</v>
      </c>
      <c r="O2008" s="1">
        <v>3353</v>
      </c>
      <c r="Q2008" s="1">
        <v>30</v>
      </c>
      <c r="R2008" s="1">
        <v>8</v>
      </c>
      <c r="X2008" s="1">
        <v>1</v>
      </c>
      <c r="AG2008" s="7">
        <f>IF(Q2008&gt;0,RANK(Q2008,(N2008:P2008,Q2008:AE2008)),0)</f>
        <v>3</v>
      </c>
      <c r="AH2008" s="7">
        <f>IF(R2008&gt;0,RANK(R2008,(N2008:P2008,Q2008:AE2008)),0)</f>
        <v>4</v>
      </c>
      <c r="AI2008" s="7">
        <f>IF(T2008&gt;0,RANK(T2008,(N2008:P2008,Q2008:AE2008)),0)</f>
        <v>0</v>
      </c>
      <c r="AJ2008" s="7">
        <f>IF(S2008&gt;0,RANK(S2008,(N2008:P2008,Q2008:AE2008)),0)</f>
        <v>0</v>
      </c>
      <c r="AK2008" s="2">
        <f t="shared" si="852"/>
        <v>5.1107325383304937E-3</v>
      </c>
      <c r="AL2008" s="2">
        <f t="shared" si="853"/>
        <v>1.362862010221465E-3</v>
      </c>
      <c r="AM2008" s="2">
        <f t="shared" si="854"/>
        <v>0</v>
      </c>
      <c r="AN2008" s="2">
        <f t="shared" si="855"/>
        <v>0</v>
      </c>
      <c r="AP2008" t="s">
        <v>1627</v>
      </c>
      <c r="AQ2008" t="s">
        <v>2624</v>
      </c>
      <c r="AR2008">
        <v>1</v>
      </c>
      <c r="AT2008" s="93" t="s">
        <v>818</v>
      </c>
      <c r="AU2008" s="92" t="s">
        <v>665</v>
      </c>
      <c r="AV2008" s="83" t="str">
        <f t="shared" si="856"/>
        <v>37079</v>
      </c>
      <c r="AX2008" s="7" t="s">
        <v>3753</v>
      </c>
    </row>
    <row r="2009" spans="1:50" ht="13" hidden="1" customHeight="1" outlineLevel="1">
      <c r="A2009" t="s">
        <v>2845</v>
      </c>
      <c r="B2009" t="s">
        <v>2624</v>
      </c>
      <c r="C2009" s="1">
        <f t="shared" si="845"/>
        <v>166264</v>
      </c>
      <c r="D2009" s="7">
        <f>RANK(N2009,(N2009:P2009,Q2009:AE2009))</f>
        <v>2</v>
      </c>
      <c r="E2009" s="7">
        <f>RANK(O2009,(N2009:P2009,Q2009:AE2009))</f>
        <v>1</v>
      </c>
      <c r="F2009" s="7">
        <f>IF(P2009&gt;0,RANK(P2009,(N2009:P2009,Q2009:AE2009)),0)</f>
        <v>0</v>
      </c>
      <c r="G2009" s="1">
        <f t="shared" si="846"/>
        <v>3607</v>
      </c>
      <c r="H2009" s="2">
        <f t="shared" si="847"/>
        <v>2.1694413703507675E-2</v>
      </c>
      <c r="I2009" s="2"/>
      <c r="J2009" s="2">
        <f t="shared" si="848"/>
        <v>0.48589592455372177</v>
      </c>
      <c r="K2009" s="2">
        <f t="shared" si="849"/>
        <v>0.50759033825722943</v>
      </c>
      <c r="L2009" s="2">
        <f t="shared" si="850"/>
        <v>0</v>
      </c>
      <c r="M2009" s="2">
        <f t="shared" si="851"/>
        <v>6.5137371890487961E-3</v>
      </c>
      <c r="N2009" s="1">
        <v>80787</v>
      </c>
      <c r="O2009" s="1">
        <v>84394</v>
      </c>
      <c r="Q2009" s="1">
        <v>485</v>
      </c>
      <c r="R2009" s="1">
        <v>569</v>
      </c>
      <c r="X2009" s="1">
        <v>29</v>
      </c>
      <c r="AG2009" s="7">
        <f>IF(Q2009&gt;0,RANK(Q2009,(N2009:P2009,Q2009:AE2009)),0)</f>
        <v>4</v>
      </c>
      <c r="AH2009" s="7">
        <f>IF(R2009&gt;0,RANK(R2009,(N2009:P2009,Q2009:AE2009)),0)</f>
        <v>3</v>
      </c>
      <c r="AI2009" s="7">
        <f>IF(T2009&gt;0,RANK(T2009,(N2009:P2009,Q2009:AE2009)),0)</f>
        <v>0</v>
      </c>
      <c r="AJ2009" s="7">
        <f>IF(S2009&gt;0,RANK(S2009,(N2009:P2009,Q2009:AE2009)),0)</f>
        <v>0</v>
      </c>
      <c r="AK2009" s="2">
        <f t="shared" si="852"/>
        <v>2.9170475869701199E-3</v>
      </c>
      <c r="AL2009" s="2">
        <f t="shared" si="853"/>
        <v>3.4222681999711304E-3</v>
      </c>
      <c r="AM2009" s="2">
        <f t="shared" si="854"/>
        <v>0</v>
      </c>
      <c r="AN2009" s="2">
        <f t="shared" si="855"/>
        <v>0</v>
      </c>
      <c r="AP2009" t="s">
        <v>2845</v>
      </c>
      <c r="AQ2009" t="s">
        <v>2624</v>
      </c>
      <c r="AT2009" s="93" t="s">
        <v>818</v>
      </c>
      <c r="AU2009" s="92" t="s">
        <v>666</v>
      </c>
      <c r="AV2009" s="83" t="str">
        <f t="shared" si="856"/>
        <v>37081</v>
      </c>
      <c r="AX2009" s="7" t="s">
        <v>3753</v>
      </c>
    </row>
    <row r="2010" spans="1:50" ht="13" hidden="1" customHeight="1" outlineLevel="1">
      <c r="A2010" t="s">
        <v>1391</v>
      </c>
      <c r="B2010" t="s">
        <v>2624</v>
      </c>
      <c r="C2010" s="1">
        <f t="shared" si="845"/>
        <v>16970</v>
      </c>
      <c r="D2010" s="7">
        <f>RANK(N2010,(N2010:P2010,Q2010:AE2010))</f>
        <v>1</v>
      </c>
      <c r="E2010" s="7">
        <f>RANK(O2010,(N2010:P2010,Q2010:AE2010))</f>
        <v>2</v>
      </c>
      <c r="F2010" s="7">
        <f>IF(P2010&gt;0,RANK(P2010,(N2010:P2010,Q2010:AE2010)),0)</f>
        <v>0</v>
      </c>
      <c r="G2010" s="1">
        <f t="shared" si="846"/>
        <v>3524</v>
      </c>
      <c r="H2010" s="2">
        <f t="shared" si="847"/>
        <v>0.20766057748968769</v>
      </c>
      <c r="I2010" s="2"/>
      <c r="J2010" s="2">
        <f t="shared" si="848"/>
        <v>0.60235710076605775</v>
      </c>
      <c r="K2010" s="2">
        <f t="shared" si="849"/>
        <v>0.39469652327637006</v>
      </c>
      <c r="L2010" s="2">
        <f t="shared" si="850"/>
        <v>0</v>
      </c>
      <c r="M2010" s="2">
        <f t="shared" si="851"/>
        <v>2.9463759575721893E-3</v>
      </c>
      <c r="N2010" s="1">
        <v>10222</v>
      </c>
      <c r="O2010" s="1">
        <v>6698</v>
      </c>
      <c r="Q2010" s="1">
        <v>25</v>
      </c>
      <c r="R2010" s="1">
        <v>25</v>
      </c>
      <c r="X2010" s="1">
        <v>0</v>
      </c>
      <c r="AG2010" s="7">
        <f>IF(Q2010&gt;0,RANK(Q2010,(N2010:P2010,Q2010:AE2010)),0)</f>
        <v>3</v>
      </c>
      <c r="AH2010" s="7">
        <f>IF(R2010&gt;0,RANK(R2010,(N2010:P2010,Q2010:AE2010)),0)</f>
        <v>3</v>
      </c>
      <c r="AI2010" s="7">
        <f>IF(T2010&gt;0,RANK(T2010,(N2010:P2010,Q2010:AE2010)),0)</f>
        <v>0</v>
      </c>
      <c r="AJ2010" s="7">
        <f>IF(S2010&gt;0,RANK(S2010,(N2010:P2010,Q2010:AE2010)),0)</f>
        <v>0</v>
      </c>
      <c r="AK2010" s="2">
        <f t="shared" si="852"/>
        <v>1.4731879787860931E-3</v>
      </c>
      <c r="AL2010" s="2">
        <f t="shared" si="853"/>
        <v>1.4731879787860931E-3</v>
      </c>
      <c r="AM2010" s="2">
        <f t="shared" si="854"/>
        <v>0</v>
      </c>
      <c r="AN2010" s="2">
        <f t="shared" si="855"/>
        <v>0</v>
      </c>
      <c r="AP2010" t="s">
        <v>1391</v>
      </c>
      <c r="AQ2010" t="s">
        <v>2624</v>
      </c>
      <c r="AR2010">
        <v>1</v>
      </c>
      <c r="AT2010" s="93" t="s">
        <v>818</v>
      </c>
      <c r="AU2010" s="92" t="s">
        <v>667</v>
      </c>
      <c r="AV2010" s="83" t="str">
        <f t="shared" si="856"/>
        <v>37083</v>
      </c>
      <c r="AX2010" s="7" t="s">
        <v>3753</v>
      </c>
    </row>
    <row r="2011" spans="1:50" ht="13" hidden="1" customHeight="1" outlineLevel="1">
      <c r="A2011" t="s">
        <v>1105</v>
      </c>
      <c r="B2011" t="s">
        <v>2624</v>
      </c>
      <c r="C2011" s="1">
        <f t="shared" si="845"/>
        <v>24167</v>
      </c>
      <c r="D2011" s="7">
        <f>RANK(N2011,(N2011:P2011,Q2011:AE2011))</f>
        <v>2</v>
      </c>
      <c r="E2011" s="7">
        <f>RANK(O2011,(N2011:P2011,Q2011:AE2011))</f>
        <v>1</v>
      </c>
      <c r="F2011" s="7">
        <f>IF(P2011&gt;0,RANK(P2011,(N2011:P2011,Q2011:AE2011)),0)</f>
        <v>0</v>
      </c>
      <c r="G2011" s="1">
        <f t="shared" si="846"/>
        <v>5607</v>
      </c>
      <c r="H2011" s="2">
        <f t="shared" si="847"/>
        <v>0.23201059295733853</v>
      </c>
      <c r="I2011" s="2"/>
      <c r="J2011" s="2">
        <f t="shared" si="848"/>
        <v>0.3788223610708818</v>
      </c>
      <c r="K2011" s="2">
        <f t="shared" si="849"/>
        <v>0.61083295402822035</v>
      </c>
      <c r="L2011" s="2">
        <f t="shared" si="850"/>
        <v>0</v>
      </c>
      <c r="M2011" s="2">
        <f t="shared" si="851"/>
        <v>1.0344684900897794E-2</v>
      </c>
      <c r="N2011" s="1">
        <v>9155</v>
      </c>
      <c r="O2011" s="1">
        <v>14762</v>
      </c>
      <c r="Q2011" s="1">
        <v>74</v>
      </c>
      <c r="R2011" s="1">
        <v>72</v>
      </c>
      <c r="X2011" s="1">
        <v>104</v>
      </c>
      <c r="AG2011" s="7">
        <f>IF(Q2011&gt;0,RANK(Q2011,(N2011:P2011,Q2011:AE2011)),0)</f>
        <v>4</v>
      </c>
      <c r="AH2011" s="7">
        <f>IF(R2011&gt;0,RANK(R2011,(N2011:P2011,Q2011:AE2011)),0)</f>
        <v>5</v>
      </c>
      <c r="AI2011" s="7">
        <f>IF(T2011&gt;0,RANK(T2011,(N2011:P2011,Q2011:AE2011)),0)</f>
        <v>0</v>
      </c>
      <c r="AJ2011" s="7">
        <f>IF(S2011&gt;0,RANK(S2011,(N2011:P2011,Q2011:AE2011)),0)</f>
        <v>0</v>
      </c>
      <c r="AK2011" s="2">
        <f t="shared" si="852"/>
        <v>3.0620267306657838E-3</v>
      </c>
      <c r="AL2011" s="2">
        <f t="shared" si="853"/>
        <v>2.9792692514586006E-3</v>
      </c>
      <c r="AM2011" s="2">
        <f t="shared" si="854"/>
        <v>0</v>
      </c>
      <c r="AN2011" s="2">
        <f t="shared" si="855"/>
        <v>0</v>
      </c>
      <c r="AP2011" t="s">
        <v>1105</v>
      </c>
      <c r="AQ2011" t="s">
        <v>2624</v>
      </c>
      <c r="AR2011">
        <v>2</v>
      </c>
      <c r="AT2011" s="93" t="s">
        <v>818</v>
      </c>
      <c r="AU2011" s="92" t="s">
        <v>668</v>
      </c>
      <c r="AV2011" s="83" t="str">
        <f t="shared" si="856"/>
        <v>37085</v>
      </c>
      <c r="AX2011" s="7" t="s">
        <v>3753</v>
      </c>
    </row>
    <row r="2012" spans="1:50" ht="13" hidden="1" customHeight="1" outlineLevel="1">
      <c r="A2012" t="s">
        <v>1495</v>
      </c>
      <c r="B2012" t="s">
        <v>2624</v>
      </c>
      <c r="C2012" s="1">
        <f t="shared" si="845"/>
        <v>22273</v>
      </c>
      <c r="D2012" s="7">
        <f>RANK(N2012,(N2012:P2012,Q2012:AE2012))</f>
        <v>2</v>
      </c>
      <c r="E2012" s="7">
        <f>RANK(O2012,(N2012:P2012,Q2012:AE2012))</f>
        <v>1</v>
      </c>
      <c r="F2012" s="7">
        <f>IF(P2012&gt;0,RANK(P2012,(N2012:P2012,Q2012:AE2012)),0)</f>
        <v>0</v>
      </c>
      <c r="G2012" s="1">
        <f t="shared" si="846"/>
        <v>2325</v>
      </c>
      <c r="H2012" s="2">
        <f t="shared" si="847"/>
        <v>0.10438647690028285</v>
      </c>
      <c r="I2012" s="2"/>
      <c r="J2012" s="2">
        <f t="shared" si="848"/>
        <v>0.43968033044493332</v>
      </c>
      <c r="K2012" s="2">
        <f t="shared" si="849"/>
        <v>0.54406680734521617</v>
      </c>
      <c r="L2012" s="2">
        <f t="shared" si="850"/>
        <v>0</v>
      </c>
      <c r="M2012" s="2">
        <f t="shared" si="851"/>
        <v>1.625286220985056E-2</v>
      </c>
      <c r="N2012" s="1">
        <v>9793</v>
      </c>
      <c r="O2012" s="1">
        <v>12118</v>
      </c>
      <c r="Q2012" s="1">
        <v>104</v>
      </c>
      <c r="R2012" s="72">
        <v>107</v>
      </c>
      <c r="X2012" s="1">
        <v>151</v>
      </c>
      <c r="AG2012" s="7">
        <f>IF(Q2012&gt;0,RANK(Q2012,(N2012:P2012,Q2012:AE2012)),0)</f>
        <v>5</v>
      </c>
      <c r="AH2012" s="7">
        <f>IF(R2012&gt;0,RANK(R2012,(N2012:P2012,Q2012:AE2012)),0)</f>
        <v>4</v>
      </c>
      <c r="AI2012" s="7">
        <f>IF(T2012&gt;0,RANK(T2012,(N2012:P2012,Q2012:AE2012)),0)</f>
        <v>0</v>
      </c>
      <c r="AJ2012" s="7">
        <f>IF(S2012&gt;0,RANK(S2012,(N2012:P2012,Q2012:AE2012)),0)</f>
        <v>0</v>
      </c>
      <c r="AK2012" s="2">
        <f t="shared" si="852"/>
        <v>4.6693305796255552E-3</v>
      </c>
      <c r="AL2012" s="2">
        <f t="shared" si="853"/>
        <v>4.8040228078839852E-3</v>
      </c>
      <c r="AM2012" s="2">
        <f t="shared" si="854"/>
        <v>0</v>
      </c>
      <c r="AN2012" s="2">
        <f t="shared" si="855"/>
        <v>0</v>
      </c>
      <c r="AP2012" t="s">
        <v>1495</v>
      </c>
      <c r="AQ2012" t="s">
        <v>2624</v>
      </c>
      <c r="AR2012">
        <v>11</v>
      </c>
      <c r="AT2012" s="93" t="s">
        <v>818</v>
      </c>
      <c r="AU2012" s="92" t="s">
        <v>91</v>
      </c>
      <c r="AV2012" s="83" t="str">
        <f t="shared" si="856"/>
        <v>37087</v>
      </c>
      <c r="AX2012" s="7" t="s">
        <v>3753</v>
      </c>
    </row>
    <row r="2013" spans="1:50" ht="13" hidden="1" customHeight="1" outlineLevel="1">
      <c r="A2013" t="s">
        <v>670</v>
      </c>
      <c r="B2013" t="s">
        <v>2624</v>
      </c>
      <c r="C2013" s="1">
        <f t="shared" si="845"/>
        <v>38607</v>
      </c>
      <c r="D2013" s="7">
        <f>RANK(N2013,(N2013:P2013,Q2013:AE2013))</f>
        <v>2</v>
      </c>
      <c r="E2013" s="7">
        <f>RANK(O2013,(N2013:P2013,Q2013:AE2013))</f>
        <v>1</v>
      </c>
      <c r="F2013" s="7">
        <f>IF(P2013&gt;0,RANK(P2013,(N2013:P2013,Q2013:AE2013)),0)</f>
        <v>0</v>
      </c>
      <c r="G2013" s="1">
        <f t="shared" si="846"/>
        <v>13126</v>
      </c>
      <c r="H2013" s="2">
        <f t="shared" si="847"/>
        <v>0.33999015722537362</v>
      </c>
      <c r="I2013" s="2"/>
      <c r="J2013" s="2">
        <f t="shared" si="848"/>
        <v>0.32538140751677158</v>
      </c>
      <c r="K2013" s="2">
        <f t="shared" si="849"/>
        <v>0.66537156474214521</v>
      </c>
      <c r="L2013" s="2">
        <f t="shared" si="850"/>
        <v>0</v>
      </c>
      <c r="M2013" s="2">
        <f t="shared" si="851"/>
        <v>9.2470277410832136E-3</v>
      </c>
      <c r="N2013" s="1">
        <v>12562</v>
      </c>
      <c r="O2013" s="1">
        <v>25688</v>
      </c>
      <c r="Q2013" s="1">
        <v>174</v>
      </c>
      <c r="R2013" s="1">
        <v>183</v>
      </c>
      <c r="X2013" s="1">
        <v>0</v>
      </c>
      <c r="AG2013" s="7">
        <f>IF(Q2013&gt;0,RANK(Q2013,(N2013:P2013,Q2013:AE2013)),0)</f>
        <v>4</v>
      </c>
      <c r="AH2013" s="7">
        <f>IF(R2013&gt;0,RANK(R2013,(N2013:P2013,Q2013:AE2013)),0)</f>
        <v>3</v>
      </c>
      <c r="AI2013" s="7">
        <f>IF(T2013&gt;0,RANK(T2013,(N2013:P2013,Q2013:AE2013)),0)</f>
        <v>0</v>
      </c>
      <c r="AJ2013" s="7">
        <f>IF(S2013&gt;0,RANK(S2013,(N2013:P2013,Q2013:AE2013)),0)</f>
        <v>0</v>
      </c>
      <c r="AK2013" s="2">
        <f t="shared" si="852"/>
        <v>4.5069546973346801E-3</v>
      </c>
      <c r="AL2013" s="2">
        <f t="shared" si="853"/>
        <v>4.740073043748543E-3</v>
      </c>
      <c r="AM2013" s="2">
        <f t="shared" si="854"/>
        <v>0</v>
      </c>
      <c r="AN2013" s="2">
        <f t="shared" si="855"/>
        <v>0</v>
      </c>
      <c r="AP2013" t="s">
        <v>670</v>
      </c>
      <c r="AQ2013" t="s">
        <v>2624</v>
      </c>
      <c r="AR2013">
        <v>11</v>
      </c>
      <c r="AT2013" s="93" t="s">
        <v>818</v>
      </c>
      <c r="AU2013" s="92" t="s">
        <v>92</v>
      </c>
      <c r="AV2013" s="83" t="str">
        <f t="shared" si="856"/>
        <v>37089</v>
      </c>
      <c r="AX2013" s="7" t="s">
        <v>3753</v>
      </c>
    </row>
    <row r="2014" spans="1:50" ht="13" hidden="1" customHeight="1" outlineLevel="1">
      <c r="A2014" t="s">
        <v>3600</v>
      </c>
      <c r="B2014" t="s">
        <v>2624</v>
      </c>
      <c r="C2014" s="1">
        <f t="shared" si="845"/>
        <v>7897</v>
      </c>
      <c r="D2014" s="7">
        <f>RANK(N2014,(N2014:P2014,Q2014:AE2014))</f>
        <v>1</v>
      </c>
      <c r="E2014" s="7">
        <f>RANK(O2014,(N2014:P2014,Q2014:AE2014))</f>
        <v>2</v>
      </c>
      <c r="F2014" s="7">
        <f>IF(P2014&gt;0,RANK(P2014,(N2014:P2014,Q2014:AE2014)),0)</f>
        <v>0</v>
      </c>
      <c r="G2014" s="1">
        <f t="shared" si="846"/>
        <v>3102</v>
      </c>
      <c r="H2014" s="2">
        <f t="shared" si="847"/>
        <v>0.39280739521337216</v>
      </c>
      <c r="I2014" s="2"/>
      <c r="J2014" s="2">
        <f t="shared" si="848"/>
        <v>0.69444092693427883</v>
      </c>
      <c r="K2014" s="2">
        <f t="shared" si="849"/>
        <v>0.30163353172090668</v>
      </c>
      <c r="L2014" s="2">
        <f t="shared" si="850"/>
        <v>0</v>
      </c>
      <c r="M2014" s="2">
        <f t="shared" si="851"/>
        <v>3.9255413448144871E-3</v>
      </c>
      <c r="N2014" s="1">
        <v>5484</v>
      </c>
      <c r="O2014" s="1">
        <v>2382</v>
      </c>
      <c r="Q2014" s="1">
        <v>14</v>
      </c>
      <c r="R2014" s="1">
        <v>17</v>
      </c>
      <c r="X2014" s="1">
        <v>0</v>
      </c>
      <c r="AG2014" s="7">
        <f>IF(Q2014&gt;0,RANK(Q2014,(N2014:P2014,Q2014:AE2014)),0)</f>
        <v>4</v>
      </c>
      <c r="AH2014" s="7">
        <f>IF(R2014&gt;0,RANK(R2014,(N2014:P2014,Q2014:AE2014)),0)</f>
        <v>3</v>
      </c>
      <c r="AI2014" s="7">
        <f>IF(T2014&gt;0,RANK(T2014,(N2014:P2014,Q2014:AE2014)),0)</f>
        <v>0</v>
      </c>
      <c r="AJ2014" s="7">
        <f>IF(S2014&gt;0,RANK(S2014,(N2014:P2014,Q2014:AE2014)),0)</f>
        <v>0</v>
      </c>
      <c r="AK2014" s="2">
        <f t="shared" si="852"/>
        <v>1.7728251234646068E-3</v>
      </c>
      <c r="AL2014" s="2">
        <f t="shared" si="853"/>
        <v>2.1527162213498797E-3</v>
      </c>
      <c r="AM2014" s="2">
        <f t="shared" si="854"/>
        <v>0</v>
      </c>
      <c r="AN2014" s="2">
        <f t="shared" si="855"/>
        <v>0</v>
      </c>
      <c r="AP2014" t="s">
        <v>3600</v>
      </c>
      <c r="AQ2014" t="s">
        <v>2624</v>
      </c>
      <c r="AR2014">
        <v>1</v>
      </c>
      <c r="AT2014" s="93" t="s">
        <v>818</v>
      </c>
      <c r="AU2014" s="92" t="s">
        <v>93</v>
      </c>
      <c r="AV2014" s="83" t="str">
        <f t="shared" si="856"/>
        <v>37091</v>
      </c>
      <c r="AX2014" s="7" t="s">
        <v>3753</v>
      </c>
    </row>
    <row r="2015" spans="1:50" ht="13" hidden="1" customHeight="1" outlineLevel="1">
      <c r="A2015" t="s">
        <v>2662</v>
      </c>
      <c r="B2015" t="s">
        <v>2624</v>
      </c>
      <c r="C2015" s="1">
        <f t="shared" si="845"/>
        <v>8582</v>
      </c>
      <c r="D2015" s="7">
        <f>RANK(N2015,(N2015:P2015,Q2015:AE2015))</f>
        <v>1</v>
      </c>
      <c r="E2015" s="7">
        <f>RANK(O2015,(N2015:P2015,Q2015:AE2015))</f>
        <v>2</v>
      </c>
      <c r="F2015" s="7">
        <f>IF(P2015&gt;0,RANK(P2015,(N2015:P2015,Q2015:AE2015)),0)</f>
        <v>0</v>
      </c>
      <c r="G2015" s="1">
        <f t="shared" si="846"/>
        <v>1578</v>
      </c>
      <c r="H2015" s="2">
        <f t="shared" si="847"/>
        <v>0.18387322302493592</v>
      </c>
      <c r="I2015" s="2"/>
      <c r="J2015" s="2">
        <f t="shared" si="848"/>
        <v>0.58459566534607321</v>
      </c>
      <c r="K2015" s="2">
        <f t="shared" si="849"/>
        <v>0.40072244232113724</v>
      </c>
      <c r="L2015" s="2">
        <f t="shared" si="850"/>
        <v>0</v>
      </c>
      <c r="M2015" s="2">
        <f t="shared" si="851"/>
        <v>1.4681892332789548E-2</v>
      </c>
      <c r="N2015" s="1">
        <v>5017</v>
      </c>
      <c r="O2015" s="1">
        <v>3439</v>
      </c>
      <c r="Q2015" s="1">
        <v>35</v>
      </c>
      <c r="R2015" s="1">
        <v>91</v>
      </c>
      <c r="X2015" s="1">
        <v>0</v>
      </c>
      <c r="AG2015" s="7">
        <f>IF(Q2015&gt;0,RANK(Q2015,(N2015:P2015,Q2015:AE2015)),0)</f>
        <v>4</v>
      </c>
      <c r="AH2015" s="7">
        <f>IF(R2015&gt;0,RANK(R2015,(N2015:P2015,Q2015:AE2015)),0)</f>
        <v>3</v>
      </c>
      <c r="AI2015" s="7">
        <f>IF(T2015&gt;0,RANK(T2015,(N2015:P2015,Q2015:AE2015)),0)</f>
        <v>0</v>
      </c>
      <c r="AJ2015" s="7">
        <f>IF(S2015&gt;0,RANK(S2015,(N2015:P2015,Q2015:AE2015)),0)</f>
        <v>0</v>
      </c>
      <c r="AK2015" s="2">
        <f t="shared" si="852"/>
        <v>4.0783034257748773E-3</v>
      </c>
      <c r="AL2015" s="2">
        <f t="shared" si="853"/>
        <v>1.0603588907014683E-2</v>
      </c>
      <c r="AM2015" s="2">
        <f t="shared" si="854"/>
        <v>0</v>
      </c>
      <c r="AN2015" s="2">
        <f t="shared" si="855"/>
        <v>0</v>
      </c>
      <c r="AP2015" t="s">
        <v>2662</v>
      </c>
      <c r="AQ2015" t="s">
        <v>2624</v>
      </c>
      <c r="AR2015">
        <v>8</v>
      </c>
      <c r="AT2015" s="93" t="s">
        <v>818</v>
      </c>
      <c r="AU2015" s="92" t="s">
        <v>94</v>
      </c>
      <c r="AV2015" s="83" t="str">
        <f t="shared" si="856"/>
        <v>37093</v>
      </c>
      <c r="AX2015" s="7" t="s">
        <v>3753</v>
      </c>
    </row>
    <row r="2016" spans="1:50" ht="13" hidden="1" customHeight="1" outlineLevel="1">
      <c r="A2016" t="s">
        <v>3300</v>
      </c>
      <c r="B2016" t="s">
        <v>2624</v>
      </c>
      <c r="C2016" s="1">
        <f t="shared" si="845"/>
        <v>2237</v>
      </c>
      <c r="D2016" s="7">
        <f>RANK(N2016,(N2016:P2016,Q2016:AE2016))</f>
        <v>2</v>
      </c>
      <c r="E2016" s="7">
        <f>RANK(O2016,(N2016:P2016,Q2016:AE2016))</f>
        <v>1</v>
      </c>
      <c r="F2016" s="7">
        <f>IF(P2016&gt;0,RANK(P2016,(N2016:P2016,Q2016:AE2016)),0)</f>
        <v>0</v>
      </c>
      <c r="G2016" s="1">
        <f t="shared" si="846"/>
        <v>44</v>
      </c>
      <c r="H2016" s="2">
        <f t="shared" si="847"/>
        <v>1.9669199821189094E-2</v>
      </c>
      <c r="I2016" s="2"/>
      <c r="J2016" s="2">
        <f t="shared" si="848"/>
        <v>0.48636566830576666</v>
      </c>
      <c r="K2016" s="2">
        <f t="shared" si="849"/>
        <v>0.50603486812695575</v>
      </c>
      <c r="L2016" s="2">
        <f t="shared" si="850"/>
        <v>0</v>
      </c>
      <c r="M2016" s="2">
        <f t="shared" si="851"/>
        <v>7.5994635672775868E-3</v>
      </c>
      <c r="N2016" s="1">
        <v>1088</v>
      </c>
      <c r="O2016" s="1">
        <v>1132</v>
      </c>
      <c r="Q2016" s="1">
        <v>7</v>
      </c>
      <c r="R2016" s="1">
        <v>10</v>
      </c>
      <c r="X2016" s="1">
        <v>0</v>
      </c>
      <c r="AG2016" s="7">
        <f>IF(Q2016&gt;0,RANK(Q2016,(N2016:P2016,Q2016:AE2016)),0)</f>
        <v>4</v>
      </c>
      <c r="AH2016" s="7">
        <f>IF(R2016&gt;0,RANK(R2016,(N2016:P2016,Q2016:AE2016)),0)</f>
        <v>3</v>
      </c>
      <c r="AI2016" s="7">
        <f>IF(T2016&gt;0,RANK(T2016,(N2016:P2016,Q2016:AE2016)),0)</f>
        <v>0</v>
      </c>
      <c r="AJ2016" s="7">
        <f>IF(S2016&gt;0,RANK(S2016,(N2016:P2016,Q2016:AE2016)),0)</f>
        <v>0</v>
      </c>
      <c r="AK2016" s="2">
        <f t="shared" si="852"/>
        <v>3.1291908806437194E-3</v>
      </c>
      <c r="AL2016" s="2">
        <f t="shared" si="853"/>
        <v>4.4702726866338843E-3</v>
      </c>
      <c r="AM2016" s="2">
        <f t="shared" si="854"/>
        <v>0</v>
      </c>
      <c r="AN2016" s="2">
        <f t="shared" si="855"/>
        <v>0</v>
      </c>
      <c r="AP2016" t="s">
        <v>3300</v>
      </c>
      <c r="AQ2016" t="s">
        <v>2624</v>
      </c>
      <c r="AR2016">
        <v>3</v>
      </c>
      <c r="AT2016" s="93" t="s">
        <v>818</v>
      </c>
      <c r="AU2016" s="92" t="s">
        <v>95</v>
      </c>
      <c r="AV2016" s="83" t="str">
        <f t="shared" si="856"/>
        <v>37095</v>
      </c>
      <c r="AX2016" s="7" t="s">
        <v>3753</v>
      </c>
    </row>
    <row r="2017" spans="1:50" ht="13" hidden="1" customHeight="1" outlineLevel="1">
      <c r="A2017" t="s">
        <v>2663</v>
      </c>
      <c r="B2017" t="s">
        <v>2624</v>
      </c>
      <c r="C2017" s="1">
        <f t="shared" si="845"/>
        <v>45586</v>
      </c>
      <c r="D2017" s="7">
        <f>RANK(N2017,(N2017:P2017,Q2017:AE2017))</f>
        <v>2</v>
      </c>
      <c r="E2017" s="7">
        <f>RANK(O2017,(N2017:P2017,Q2017:AE2017))</f>
        <v>1</v>
      </c>
      <c r="F2017" s="7">
        <f>IF(P2017&gt;0,RANK(P2017,(N2017:P2017,Q2017:AE2017)),0)</f>
        <v>0</v>
      </c>
      <c r="G2017" s="1">
        <f t="shared" si="846"/>
        <v>14419</v>
      </c>
      <c r="H2017" s="2">
        <f t="shared" si="847"/>
        <v>0.31630325099811346</v>
      </c>
      <c r="I2017" s="2"/>
      <c r="J2017" s="2">
        <f t="shared" si="848"/>
        <v>0.33856885886017635</v>
      </c>
      <c r="K2017" s="2">
        <f t="shared" si="849"/>
        <v>0.65487210985828981</v>
      </c>
      <c r="L2017" s="2">
        <f t="shared" si="850"/>
        <v>0</v>
      </c>
      <c r="M2017" s="2">
        <f t="shared" si="851"/>
        <v>6.5590312815339002E-3</v>
      </c>
      <c r="N2017" s="1">
        <v>15434</v>
      </c>
      <c r="O2017" s="1">
        <v>29853</v>
      </c>
      <c r="Q2017" s="1">
        <v>136</v>
      </c>
      <c r="R2017" s="1">
        <v>163</v>
      </c>
      <c r="X2017" s="1">
        <v>0</v>
      </c>
      <c r="AG2017" s="7">
        <f>IF(Q2017&gt;0,RANK(Q2017,(N2017:P2017,Q2017:AE2017)),0)</f>
        <v>4</v>
      </c>
      <c r="AH2017" s="7">
        <f>IF(R2017&gt;0,RANK(R2017,(N2017:P2017,Q2017:AE2017)),0)</f>
        <v>3</v>
      </c>
      <c r="AI2017" s="7">
        <f>IF(T2017&gt;0,RANK(T2017,(N2017:P2017,Q2017:AE2017)),0)</f>
        <v>0</v>
      </c>
      <c r="AJ2017" s="7">
        <f>IF(S2017&gt;0,RANK(S2017,(N2017:P2017,Q2017:AE2017)),0)</f>
        <v>0</v>
      </c>
      <c r="AK2017" s="2">
        <f t="shared" si="852"/>
        <v>2.9833720879217304E-3</v>
      </c>
      <c r="AL2017" s="2">
        <f t="shared" si="853"/>
        <v>3.575659193612074E-3</v>
      </c>
      <c r="AM2017" s="2">
        <f t="shared" si="854"/>
        <v>0</v>
      </c>
      <c r="AN2017" s="2">
        <f t="shared" si="855"/>
        <v>0</v>
      </c>
      <c r="AP2017" t="s">
        <v>2663</v>
      </c>
      <c r="AQ2017" t="s">
        <v>2624</v>
      </c>
      <c r="AT2017" s="93" t="s">
        <v>818</v>
      </c>
      <c r="AU2017" s="92" t="s">
        <v>96</v>
      </c>
      <c r="AV2017" s="83" t="str">
        <f t="shared" si="856"/>
        <v>37097</v>
      </c>
      <c r="AX2017" s="7" t="s">
        <v>3753</v>
      </c>
    </row>
    <row r="2018" spans="1:50" ht="13" hidden="1" customHeight="1" outlineLevel="1">
      <c r="A2018" t="s">
        <v>3023</v>
      </c>
      <c r="B2018" t="s">
        <v>2624</v>
      </c>
      <c r="C2018" s="1">
        <f t="shared" si="845"/>
        <v>12121</v>
      </c>
      <c r="D2018" s="7">
        <f>RANK(N2018,(N2018:P2018,Q2018:AE2018))</f>
        <v>2</v>
      </c>
      <c r="E2018" s="7">
        <f>RANK(O2018,(N2018:P2018,Q2018:AE2018))</f>
        <v>1</v>
      </c>
      <c r="F2018" s="7">
        <f>IF(P2018&gt;0,RANK(P2018,(N2018:P2018,Q2018:AE2018)),0)</f>
        <v>0</v>
      </c>
      <c r="G2018" s="1">
        <f t="shared" si="846"/>
        <v>515</v>
      </c>
      <c r="H2018" s="2">
        <f t="shared" si="847"/>
        <v>4.2488243544262026E-2</v>
      </c>
      <c r="I2018" s="2"/>
      <c r="J2018" s="2">
        <f t="shared" si="848"/>
        <v>0.47207326128207244</v>
      </c>
      <c r="K2018" s="2">
        <f t="shared" si="849"/>
        <v>0.51456150482633445</v>
      </c>
      <c r="L2018" s="2">
        <f t="shared" si="850"/>
        <v>0</v>
      </c>
      <c r="M2018" s="2">
        <f t="shared" si="851"/>
        <v>1.3365233891593165E-2</v>
      </c>
      <c r="N2018" s="1">
        <v>5722</v>
      </c>
      <c r="O2018" s="1">
        <v>6237</v>
      </c>
      <c r="Q2018" s="1">
        <v>74</v>
      </c>
      <c r="R2018" s="1">
        <v>88</v>
      </c>
      <c r="X2018" s="1">
        <v>0</v>
      </c>
      <c r="AG2018" s="7">
        <f>IF(Q2018&gt;0,RANK(Q2018,(N2018:P2018,Q2018:AE2018)),0)</f>
        <v>4</v>
      </c>
      <c r="AH2018" s="7">
        <f>IF(R2018&gt;0,RANK(R2018,(N2018:P2018,Q2018:AE2018)),0)</f>
        <v>3</v>
      </c>
      <c r="AI2018" s="7">
        <f>IF(T2018&gt;0,RANK(T2018,(N2018:P2018,Q2018:AE2018)),0)</f>
        <v>0</v>
      </c>
      <c r="AJ2018" s="7">
        <f>IF(S2018&gt;0,RANK(S2018,(N2018:P2018,Q2018:AE2018)),0)</f>
        <v>0</v>
      </c>
      <c r="AK2018" s="2">
        <f t="shared" si="852"/>
        <v>6.1051068393696891E-3</v>
      </c>
      <c r="AL2018" s="2">
        <f t="shared" si="853"/>
        <v>7.2601270522234139E-3</v>
      </c>
      <c r="AM2018" s="2">
        <f t="shared" si="854"/>
        <v>0</v>
      </c>
      <c r="AN2018" s="2">
        <f t="shared" si="855"/>
        <v>0</v>
      </c>
      <c r="AP2018" t="s">
        <v>3023</v>
      </c>
      <c r="AQ2018" t="s">
        <v>2624</v>
      </c>
      <c r="AR2018">
        <v>11</v>
      </c>
      <c r="AT2018" s="93" t="s">
        <v>818</v>
      </c>
      <c r="AU2018" s="92" t="s">
        <v>310</v>
      </c>
      <c r="AV2018" s="83" t="str">
        <f t="shared" si="856"/>
        <v>37099</v>
      </c>
      <c r="AX2018" s="7" t="s">
        <v>3753</v>
      </c>
    </row>
    <row r="2019" spans="1:50" ht="13" hidden="1" customHeight="1" outlineLevel="1">
      <c r="A2019" t="s">
        <v>3322</v>
      </c>
      <c r="B2019" t="s">
        <v>2624</v>
      </c>
      <c r="C2019" s="1">
        <f t="shared" si="845"/>
        <v>41155</v>
      </c>
      <c r="D2019" s="7">
        <f>RANK(N2019,(N2019:P2019,Q2019:AE2019))</f>
        <v>2</v>
      </c>
      <c r="E2019" s="7">
        <f>RANK(O2019,(N2019:P2019,Q2019:AE2019))</f>
        <v>1</v>
      </c>
      <c r="F2019" s="7">
        <f>IF(P2019&gt;0,RANK(P2019,(N2019:P2019,Q2019:AE2019)),0)</f>
        <v>0</v>
      </c>
      <c r="G2019" s="1">
        <f t="shared" si="846"/>
        <v>13508</v>
      </c>
      <c r="H2019" s="2">
        <f t="shared" si="847"/>
        <v>0.32822257319888226</v>
      </c>
      <c r="I2019" s="2"/>
      <c r="J2019" s="2">
        <f t="shared" si="848"/>
        <v>0.33298505649374316</v>
      </c>
      <c r="K2019" s="2">
        <f t="shared" si="849"/>
        <v>0.66120762969262548</v>
      </c>
      <c r="L2019" s="2">
        <f t="shared" si="850"/>
        <v>0</v>
      </c>
      <c r="M2019" s="2">
        <f t="shared" si="851"/>
        <v>5.8073138136314206E-3</v>
      </c>
      <c r="N2019" s="1">
        <v>13704</v>
      </c>
      <c r="O2019" s="1">
        <v>27212</v>
      </c>
      <c r="Q2019" s="1">
        <v>82</v>
      </c>
      <c r="R2019" s="1">
        <v>157</v>
      </c>
      <c r="X2019" s="1">
        <v>0</v>
      </c>
      <c r="AG2019" s="7">
        <f>IF(Q2019&gt;0,RANK(Q2019,(N2019:P2019,Q2019:AE2019)),0)</f>
        <v>4</v>
      </c>
      <c r="AH2019" s="7">
        <f>IF(R2019&gt;0,RANK(R2019,(N2019:P2019,Q2019:AE2019)),0)</f>
        <v>3</v>
      </c>
      <c r="AI2019" s="7">
        <f>IF(T2019&gt;0,RANK(T2019,(N2019:P2019,Q2019:AE2019)),0)</f>
        <v>0</v>
      </c>
      <c r="AJ2019" s="7">
        <f>IF(S2019&gt;0,RANK(S2019,(N2019:P2019,Q2019:AE2019)),0)</f>
        <v>0</v>
      </c>
      <c r="AK2019" s="2">
        <f t="shared" si="852"/>
        <v>1.9924675009111892E-3</v>
      </c>
      <c r="AL2019" s="2">
        <f t="shared" si="853"/>
        <v>3.8148463127202041E-3</v>
      </c>
      <c r="AM2019" s="2">
        <f t="shared" si="854"/>
        <v>0</v>
      </c>
      <c r="AN2019" s="2">
        <f t="shared" si="855"/>
        <v>0</v>
      </c>
      <c r="AP2019" t="s">
        <v>3322</v>
      </c>
      <c r="AQ2019" t="s">
        <v>2624</v>
      </c>
      <c r="AR2019">
        <v>2</v>
      </c>
      <c r="AT2019" s="93" t="s">
        <v>818</v>
      </c>
      <c r="AU2019" s="92" t="s">
        <v>311</v>
      </c>
      <c r="AV2019" s="83" t="str">
        <f t="shared" si="856"/>
        <v>37101</v>
      </c>
      <c r="AX2019" s="7" t="s">
        <v>3753</v>
      </c>
    </row>
    <row r="2020" spans="1:50" ht="13" hidden="1" customHeight="1" outlineLevel="1">
      <c r="A2020" t="s">
        <v>1563</v>
      </c>
      <c r="B2020" t="s">
        <v>2624</v>
      </c>
      <c r="C2020" s="1">
        <f t="shared" si="845"/>
        <v>3964</v>
      </c>
      <c r="D2020" s="7">
        <f>RANK(N2020,(N2020:P2020,Q2020:AE2020))</f>
        <v>2</v>
      </c>
      <c r="E2020" s="7">
        <f>RANK(O2020,(N2020:P2020,Q2020:AE2020))</f>
        <v>1</v>
      </c>
      <c r="F2020" s="7">
        <f>IF(P2020&gt;0,RANK(P2020,(N2020:P2020,Q2020:AE2020)),0)</f>
        <v>0</v>
      </c>
      <c r="G2020" s="1">
        <f t="shared" si="846"/>
        <v>292</v>
      </c>
      <c r="H2020" s="2">
        <f t="shared" si="847"/>
        <v>7.3662966700302729E-2</v>
      </c>
      <c r="I2020" s="2"/>
      <c r="J2020" s="2">
        <f t="shared" si="848"/>
        <v>0.45963673057517657</v>
      </c>
      <c r="K2020" s="2">
        <f t="shared" si="849"/>
        <v>0.53329969727547932</v>
      </c>
      <c r="L2020" s="2">
        <f t="shared" si="850"/>
        <v>0</v>
      </c>
      <c r="M2020" s="2">
        <f t="shared" si="851"/>
        <v>7.0635721493441661E-3</v>
      </c>
      <c r="N2020" s="1">
        <v>1822</v>
      </c>
      <c r="O2020" s="1">
        <v>2114</v>
      </c>
      <c r="Q2020" s="1">
        <v>15</v>
      </c>
      <c r="R2020" s="1">
        <v>13</v>
      </c>
      <c r="X2020" s="1">
        <v>0</v>
      </c>
      <c r="AG2020" s="7">
        <f>IF(Q2020&gt;0,RANK(Q2020,(N2020:P2020,Q2020:AE2020)),0)</f>
        <v>3</v>
      </c>
      <c r="AH2020" s="7">
        <f>IF(R2020&gt;0,RANK(R2020,(N2020:P2020,Q2020:AE2020)),0)</f>
        <v>4</v>
      </c>
      <c r="AI2020" s="7">
        <f>IF(T2020&gt;0,RANK(T2020,(N2020:P2020,Q2020:AE2020)),0)</f>
        <v>0</v>
      </c>
      <c r="AJ2020" s="7">
        <f>IF(S2020&gt;0,RANK(S2020,(N2020:P2020,Q2020:AE2020)),0)</f>
        <v>0</v>
      </c>
      <c r="AK2020" s="2">
        <f t="shared" si="852"/>
        <v>3.7840565085771947E-3</v>
      </c>
      <c r="AL2020" s="2">
        <f t="shared" si="853"/>
        <v>3.279515640766902E-3</v>
      </c>
      <c r="AM2020" s="2">
        <f t="shared" si="854"/>
        <v>0</v>
      </c>
      <c r="AN2020" s="2">
        <f t="shared" si="855"/>
        <v>0</v>
      </c>
      <c r="AP2020" t="s">
        <v>1563</v>
      </c>
      <c r="AQ2020" t="s">
        <v>2624</v>
      </c>
      <c r="AT2020" s="93" t="s">
        <v>818</v>
      </c>
      <c r="AU2020" s="92" t="s">
        <v>312</v>
      </c>
      <c r="AV2020" s="83" t="str">
        <f t="shared" si="856"/>
        <v>37103</v>
      </c>
      <c r="AX2020" s="7" t="s">
        <v>3753</v>
      </c>
    </row>
    <row r="2021" spans="1:50" ht="13" hidden="1" customHeight="1" outlineLevel="1">
      <c r="A2021" t="s">
        <v>3055</v>
      </c>
      <c r="B2021" t="s">
        <v>2624</v>
      </c>
      <c r="C2021" s="1">
        <f t="shared" si="845"/>
        <v>16283</v>
      </c>
      <c r="D2021" s="7">
        <f>RANK(N2021,(N2021:P2021,Q2021:AE2021))</f>
        <v>2</v>
      </c>
      <c r="E2021" s="7">
        <f>RANK(O2021,(N2021:P2021,Q2021:AE2021))</f>
        <v>1</v>
      </c>
      <c r="F2021" s="7">
        <f>IF(P2021&gt;0,RANK(P2021,(N2021:P2021,Q2021:AE2021)),0)</f>
        <v>0</v>
      </c>
      <c r="G2021" s="1">
        <f t="shared" si="846"/>
        <v>2621</v>
      </c>
      <c r="H2021" s="2">
        <f t="shared" si="847"/>
        <v>0.16096542406190506</v>
      </c>
      <c r="I2021" s="2"/>
      <c r="J2021" s="2">
        <f t="shared" si="848"/>
        <v>0.41669225572683166</v>
      </c>
      <c r="K2021" s="2">
        <f t="shared" si="849"/>
        <v>0.57765767978873672</v>
      </c>
      <c r="L2021" s="2">
        <f t="shared" si="850"/>
        <v>0</v>
      </c>
      <c r="M2021" s="2">
        <f t="shared" si="851"/>
        <v>5.6500644844316161E-3</v>
      </c>
      <c r="N2021" s="1">
        <v>6785</v>
      </c>
      <c r="O2021" s="1">
        <v>9406</v>
      </c>
      <c r="Q2021" s="1">
        <v>41</v>
      </c>
      <c r="R2021" s="1">
        <v>51</v>
      </c>
      <c r="X2021" s="1">
        <v>0</v>
      </c>
      <c r="AG2021" s="7">
        <f>IF(Q2021&gt;0,RANK(Q2021,(N2021:P2021,Q2021:AE2021)),0)</f>
        <v>4</v>
      </c>
      <c r="AH2021" s="7">
        <f>IF(R2021&gt;0,RANK(R2021,(N2021:P2021,Q2021:AE2021)),0)</f>
        <v>3</v>
      </c>
      <c r="AI2021" s="7">
        <f>IF(T2021&gt;0,RANK(T2021,(N2021:P2021,Q2021:AE2021)),0)</f>
        <v>0</v>
      </c>
      <c r="AJ2021" s="7">
        <f>IF(S2021&gt;0,RANK(S2021,(N2021:P2021,Q2021:AE2021)),0)</f>
        <v>0</v>
      </c>
      <c r="AK2021" s="2">
        <f t="shared" si="852"/>
        <v>2.5179635202358286E-3</v>
      </c>
      <c r="AL2021" s="2">
        <f t="shared" si="853"/>
        <v>3.1321009641957871E-3</v>
      </c>
      <c r="AM2021" s="2">
        <f t="shared" si="854"/>
        <v>0</v>
      </c>
      <c r="AN2021" s="2">
        <f t="shared" si="855"/>
        <v>0</v>
      </c>
      <c r="AP2021" t="s">
        <v>3055</v>
      </c>
      <c r="AQ2021" t="s">
        <v>2624</v>
      </c>
      <c r="AR2021">
        <v>2</v>
      </c>
      <c r="AT2021" s="93" t="s">
        <v>818</v>
      </c>
      <c r="AU2021" s="92" t="s">
        <v>313</v>
      </c>
      <c r="AV2021" s="83" t="str">
        <f t="shared" si="856"/>
        <v>37105</v>
      </c>
      <c r="AX2021" s="7" t="s">
        <v>3753</v>
      </c>
    </row>
    <row r="2022" spans="1:50" ht="13" hidden="1" customHeight="1" outlineLevel="1">
      <c r="A2022" t="s">
        <v>2874</v>
      </c>
      <c r="B2022" t="s">
        <v>2624</v>
      </c>
      <c r="C2022" s="1">
        <f t="shared" si="845"/>
        <v>21163</v>
      </c>
      <c r="D2022" s="7">
        <f>RANK(N2022,(N2022:P2022,Q2022:AE2022))</f>
        <v>2</v>
      </c>
      <c r="E2022" s="7">
        <f>RANK(O2022,(N2022:P2022,Q2022:AE2022))</f>
        <v>1</v>
      </c>
      <c r="F2022" s="7">
        <f>IF(P2022&gt;0,RANK(P2022,(N2022:P2022,Q2022:AE2022)),0)</f>
        <v>0</v>
      </c>
      <c r="G2022" s="1">
        <f t="shared" si="846"/>
        <v>1985</v>
      </c>
      <c r="H2022" s="2">
        <f t="shared" si="847"/>
        <v>9.3795775646174931E-2</v>
      </c>
      <c r="I2022" s="2"/>
      <c r="J2022" s="2">
        <f t="shared" si="848"/>
        <v>0.45017247082171713</v>
      </c>
      <c r="K2022" s="2">
        <f t="shared" si="849"/>
        <v>0.5439682464678921</v>
      </c>
      <c r="L2022" s="2">
        <f t="shared" si="850"/>
        <v>0</v>
      </c>
      <c r="M2022" s="2">
        <f t="shared" si="851"/>
        <v>5.8592827103907119E-3</v>
      </c>
      <c r="N2022" s="1">
        <v>9527</v>
      </c>
      <c r="O2022" s="1">
        <v>11512</v>
      </c>
      <c r="Q2022" s="1">
        <v>53</v>
      </c>
      <c r="R2022" s="1">
        <v>43</v>
      </c>
      <c r="X2022" s="1">
        <v>28</v>
      </c>
      <c r="AG2022" s="7">
        <f>IF(Q2022&gt;0,RANK(Q2022,(N2022:P2022,Q2022:AE2022)),0)</f>
        <v>3</v>
      </c>
      <c r="AH2022" s="7">
        <f>IF(R2022&gt;0,RANK(R2022,(N2022:P2022,Q2022:AE2022)),0)</f>
        <v>4</v>
      </c>
      <c r="AI2022" s="7">
        <f>IF(T2022&gt;0,RANK(T2022,(N2022:P2022,Q2022:AE2022)),0)</f>
        <v>0</v>
      </c>
      <c r="AJ2022" s="7">
        <f>IF(S2022&gt;0,RANK(S2022,(N2022:P2022,Q2022:AE2022)),0)</f>
        <v>0</v>
      </c>
      <c r="AK2022" s="2">
        <f t="shared" si="852"/>
        <v>2.5043708358928316E-3</v>
      </c>
      <c r="AL2022" s="2">
        <f t="shared" si="853"/>
        <v>2.0318480366677692E-3</v>
      </c>
      <c r="AM2022" s="2">
        <f t="shared" si="854"/>
        <v>0</v>
      </c>
      <c r="AN2022" s="2">
        <f t="shared" si="855"/>
        <v>0</v>
      </c>
      <c r="AP2022" t="s">
        <v>2874</v>
      </c>
      <c r="AQ2022" t="s">
        <v>2624</v>
      </c>
      <c r="AT2022" s="93" t="s">
        <v>818</v>
      </c>
      <c r="AU2022" s="92" t="s">
        <v>314</v>
      </c>
      <c r="AV2022" s="83" t="str">
        <f t="shared" si="856"/>
        <v>37107</v>
      </c>
      <c r="AX2022" s="7" t="s">
        <v>3753</v>
      </c>
    </row>
    <row r="2023" spans="1:50" ht="13" hidden="1" customHeight="1" outlineLevel="1">
      <c r="A2023" t="s">
        <v>2054</v>
      </c>
      <c r="B2023" t="s">
        <v>2624</v>
      </c>
      <c r="C2023" s="1">
        <f t="shared" si="845"/>
        <v>24529</v>
      </c>
      <c r="D2023" s="7">
        <f>RANK(N2023,(N2023:P2023,Q2023:AE2023))</f>
        <v>2</v>
      </c>
      <c r="E2023" s="7">
        <f>RANK(O2023,(N2023:P2023,Q2023:AE2023))</f>
        <v>1</v>
      </c>
      <c r="F2023" s="7">
        <f>IF(P2023&gt;0,RANK(P2023,(N2023:P2023,Q2023:AE2023)),0)</f>
        <v>0</v>
      </c>
      <c r="G2023" s="1">
        <f t="shared" si="846"/>
        <v>7539</v>
      </c>
      <c r="H2023" s="2">
        <f t="shared" si="847"/>
        <v>0.30735048310163482</v>
      </c>
      <c r="I2023" s="2"/>
      <c r="J2023" s="2">
        <f t="shared" si="848"/>
        <v>0.34294100860206289</v>
      </c>
      <c r="K2023" s="2">
        <f t="shared" si="849"/>
        <v>0.65029149170369771</v>
      </c>
      <c r="L2023" s="2">
        <f t="shared" si="850"/>
        <v>0</v>
      </c>
      <c r="M2023" s="2">
        <f t="shared" si="851"/>
        <v>6.7674996942393983E-3</v>
      </c>
      <c r="N2023" s="1">
        <v>8412</v>
      </c>
      <c r="O2023" s="1">
        <v>15951</v>
      </c>
      <c r="Q2023" s="1">
        <v>76</v>
      </c>
      <c r="R2023" s="1">
        <v>90</v>
      </c>
      <c r="X2023" s="1">
        <v>0</v>
      </c>
      <c r="AG2023" s="7">
        <f>IF(Q2023&gt;0,RANK(Q2023,(N2023:P2023,Q2023:AE2023)),0)</f>
        <v>4</v>
      </c>
      <c r="AH2023" s="7">
        <f>IF(R2023&gt;0,RANK(R2023,(N2023:P2023,Q2023:AE2023)),0)</f>
        <v>3</v>
      </c>
      <c r="AI2023" s="7">
        <f>IF(T2023&gt;0,RANK(T2023,(N2023:P2023,Q2023:AE2023)),0)</f>
        <v>0</v>
      </c>
      <c r="AJ2023" s="7">
        <f>IF(S2023&gt;0,RANK(S2023,(N2023:P2023,Q2023:AE2023)),0)</f>
        <v>0</v>
      </c>
      <c r="AK2023" s="2">
        <f t="shared" si="852"/>
        <v>3.0983733539891559E-3</v>
      </c>
      <c r="AL2023" s="2">
        <f t="shared" si="853"/>
        <v>3.6691263402503158E-3</v>
      </c>
      <c r="AM2023" s="2">
        <f t="shared" si="854"/>
        <v>0</v>
      </c>
      <c r="AN2023" s="2">
        <f t="shared" si="855"/>
        <v>0</v>
      </c>
      <c r="AP2023" t="s">
        <v>2054</v>
      </c>
      <c r="AQ2023" t="s">
        <v>2624</v>
      </c>
      <c r="AR2023">
        <v>10</v>
      </c>
      <c r="AT2023" s="93" t="s">
        <v>818</v>
      </c>
      <c r="AU2023" s="92" t="s">
        <v>315</v>
      </c>
      <c r="AV2023" s="83" t="str">
        <f t="shared" si="856"/>
        <v>37109</v>
      </c>
      <c r="AX2023" s="7" t="s">
        <v>3753</v>
      </c>
    </row>
    <row r="2024" spans="1:50" ht="13" hidden="1" customHeight="1" outlineLevel="1">
      <c r="A2024" t="s">
        <v>691</v>
      </c>
      <c r="B2024" t="s">
        <v>2624</v>
      </c>
      <c r="C2024" s="1">
        <f t="shared" si="845"/>
        <v>14011</v>
      </c>
      <c r="D2024" s="7">
        <f>RANK(N2024,(N2024:P2024,Q2024:AE2024))</f>
        <v>2</v>
      </c>
      <c r="E2024" s="7">
        <f>RANK(O2024,(N2024:P2024,Q2024:AE2024))</f>
        <v>1</v>
      </c>
      <c r="F2024" s="7">
        <f>IF(P2024&gt;0,RANK(P2024,(N2024:P2024,Q2024:AE2024)),0)</f>
        <v>0</v>
      </c>
      <c r="G2024" s="1">
        <f t="shared" si="846"/>
        <v>4362</v>
      </c>
      <c r="H2024" s="2">
        <f t="shared" si="847"/>
        <v>0.31132681464563555</v>
      </c>
      <c r="I2024" s="2"/>
      <c r="J2024" s="2">
        <f t="shared" si="848"/>
        <v>0.33880522446649064</v>
      </c>
      <c r="K2024" s="2">
        <f t="shared" si="849"/>
        <v>0.65013203911212614</v>
      </c>
      <c r="L2024" s="2">
        <f t="shared" si="850"/>
        <v>0</v>
      </c>
      <c r="M2024" s="2">
        <f t="shared" si="851"/>
        <v>1.1062736421383224E-2</v>
      </c>
      <c r="N2024" s="1">
        <v>4747</v>
      </c>
      <c r="O2024" s="1">
        <v>9109</v>
      </c>
      <c r="Q2024" s="1">
        <v>57</v>
      </c>
      <c r="R2024" s="1">
        <v>39</v>
      </c>
      <c r="X2024" s="1">
        <v>59</v>
      </c>
      <c r="AG2024" s="7">
        <f>IF(Q2024&gt;0,RANK(Q2024,(N2024:P2024,Q2024:AE2024)),0)</f>
        <v>4</v>
      </c>
      <c r="AH2024" s="7">
        <f>IF(R2024&gt;0,RANK(R2024,(N2024:P2024,Q2024:AE2024)),0)</f>
        <v>5</v>
      </c>
      <c r="AI2024" s="7">
        <f>IF(T2024&gt;0,RANK(T2024,(N2024:P2024,Q2024:AE2024)),0)</f>
        <v>0</v>
      </c>
      <c r="AJ2024" s="7">
        <f>IF(S2024&gt;0,RANK(S2024,(N2024:P2024,Q2024:AE2024)),0)</f>
        <v>0</v>
      </c>
      <c r="AK2024" s="2">
        <f t="shared" si="852"/>
        <v>4.0682321033473703E-3</v>
      </c>
      <c r="AL2024" s="2">
        <f t="shared" si="853"/>
        <v>2.783527228606095E-3</v>
      </c>
      <c r="AM2024" s="2">
        <f t="shared" si="854"/>
        <v>0</v>
      </c>
      <c r="AN2024" s="2">
        <f t="shared" si="855"/>
        <v>0</v>
      </c>
      <c r="AP2024" t="s">
        <v>691</v>
      </c>
      <c r="AQ2024" t="s">
        <v>2624</v>
      </c>
      <c r="AR2024">
        <v>11</v>
      </c>
      <c r="AT2024" s="93" t="s">
        <v>818</v>
      </c>
      <c r="AU2024" s="92" t="s">
        <v>316</v>
      </c>
      <c r="AV2024" s="83" t="str">
        <f t="shared" si="856"/>
        <v>37111</v>
      </c>
      <c r="AX2024" s="7" t="s">
        <v>3753</v>
      </c>
    </row>
    <row r="2025" spans="1:50" ht="13" hidden="1" customHeight="1" outlineLevel="1">
      <c r="A2025" t="s">
        <v>1919</v>
      </c>
      <c r="B2025" t="s">
        <v>2624</v>
      </c>
      <c r="C2025" s="1">
        <f t="shared" si="845"/>
        <v>13234</v>
      </c>
      <c r="D2025" s="7">
        <f>RANK(N2025,(N2025:P2025,Q2025:AE2025))</f>
        <v>2</v>
      </c>
      <c r="E2025" s="7">
        <f>RANK(O2025,(N2025:P2025,Q2025:AE2025))</f>
        <v>1</v>
      </c>
      <c r="F2025" s="7">
        <f>IF(P2025&gt;0,RANK(P2025,(N2025:P2025,Q2025:AE2025)),0)</f>
        <v>0</v>
      </c>
      <c r="G2025" s="1">
        <f t="shared" si="846"/>
        <v>3723</v>
      </c>
      <c r="H2025" s="2">
        <f t="shared" si="847"/>
        <v>0.28132084025993653</v>
      </c>
      <c r="I2025" s="2"/>
      <c r="J2025" s="2">
        <f t="shared" si="848"/>
        <v>0.35386126643494031</v>
      </c>
      <c r="K2025" s="2">
        <f t="shared" si="849"/>
        <v>0.63518210669487685</v>
      </c>
      <c r="L2025" s="2">
        <f t="shared" si="850"/>
        <v>0</v>
      </c>
      <c r="M2025" s="2">
        <f t="shared" si="851"/>
        <v>1.095662687018284E-2</v>
      </c>
      <c r="N2025" s="1">
        <v>4683</v>
      </c>
      <c r="O2025" s="1">
        <v>8406</v>
      </c>
      <c r="Q2025" s="1">
        <v>72</v>
      </c>
      <c r="R2025" s="1">
        <v>73</v>
      </c>
      <c r="X2025" s="1">
        <v>0</v>
      </c>
      <c r="AG2025" s="7">
        <f>IF(Q2025&gt;0,RANK(Q2025,(N2025:P2025,Q2025:AE2025)),0)</f>
        <v>4</v>
      </c>
      <c r="AH2025" s="7">
        <f>IF(R2025&gt;0,RANK(R2025,(N2025:P2025,Q2025:AE2025)),0)</f>
        <v>3</v>
      </c>
      <c r="AI2025" s="7">
        <f>IF(T2025&gt;0,RANK(T2025,(N2025:P2025,Q2025:AE2025)),0)</f>
        <v>0</v>
      </c>
      <c r="AJ2025" s="7">
        <f>IF(S2025&gt;0,RANK(S2025,(N2025:P2025,Q2025:AE2025)),0)</f>
        <v>0</v>
      </c>
      <c r="AK2025" s="2">
        <f t="shared" si="852"/>
        <v>5.4405319631252837E-3</v>
      </c>
      <c r="AL2025" s="2">
        <f t="shared" si="853"/>
        <v>5.5160949070575793E-3</v>
      </c>
      <c r="AM2025" s="2">
        <f t="shared" si="854"/>
        <v>0</v>
      </c>
      <c r="AN2025" s="2">
        <f t="shared" si="855"/>
        <v>0</v>
      </c>
      <c r="AP2025" t="s">
        <v>1919</v>
      </c>
      <c r="AQ2025" t="s">
        <v>2624</v>
      </c>
      <c r="AR2025">
        <v>11</v>
      </c>
      <c r="AT2025" s="93" t="s">
        <v>818</v>
      </c>
      <c r="AU2025" s="92" t="s">
        <v>317</v>
      </c>
      <c r="AV2025" s="83" t="str">
        <f t="shared" si="856"/>
        <v>37113</v>
      </c>
      <c r="AX2025" s="7" t="s">
        <v>3753</v>
      </c>
    </row>
    <row r="2026" spans="1:50" ht="13" hidden="1" customHeight="1" outlineLevel="1">
      <c r="A2026" t="s">
        <v>1920</v>
      </c>
      <c r="B2026" t="s">
        <v>2624</v>
      </c>
      <c r="C2026" s="1">
        <f t="shared" si="845"/>
        <v>8325</v>
      </c>
      <c r="D2026" s="7">
        <f>RANK(N2026,(N2026:P2026,Q2026:AE2026))</f>
        <v>2</v>
      </c>
      <c r="E2026" s="7">
        <f>RANK(O2026,(N2026:P2026,Q2026:AE2026))</f>
        <v>1</v>
      </c>
      <c r="F2026" s="7">
        <f>IF(P2026&gt;0,RANK(P2026,(N2026:P2026,Q2026:AE2026)),0)</f>
        <v>0</v>
      </c>
      <c r="G2026" s="1">
        <f t="shared" si="846"/>
        <v>1171</v>
      </c>
      <c r="H2026" s="2">
        <f t="shared" si="847"/>
        <v>0.14066066066066066</v>
      </c>
      <c r="I2026" s="2"/>
      <c r="J2026" s="2">
        <f t="shared" si="848"/>
        <v>0.42102102102102101</v>
      </c>
      <c r="K2026" s="2">
        <f t="shared" si="849"/>
        <v>0.56168168168168164</v>
      </c>
      <c r="L2026" s="2">
        <f t="shared" si="850"/>
        <v>0</v>
      </c>
      <c r="M2026" s="2">
        <f t="shared" si="851"/>
        <v>1.7297297297297343E-2</v>
      </c>
      <c r="N2026" s="1">
        <v>3505</v>
      </c>
      <c r="O2026" s="1">
        <v>4676</v>
      </c>
      <c r="Q2026" s="1">
        <v>55</v>
      </c>
      <c r="R2026" s="1">
        <v>40</v>
      </c>
      <c r="X2026" s="1">
        <v>49</v>
      </c>
      <c r="AG2026" s="7">
        <f>IF(Q2026&gt;0,RANK(Q2026,(N2026:P2026,Q2026:AE2026)),0)</f>
        <v>3</v>
      </c>
      <c r="AH2026" s="7">
        <f>IF(R2026&gt;0,RANK(R2026,(N2026:P2026,Q2026:AE2026)),0)</f>
        <v>5</v>
      </c>
      <c r="AI2026" s="7">
        <f>IF(T2026&gt;0,RANK(T2026,(N2026:P2026,Q2026:AE2026)),0)</f>
        <v>0</v>
      </c>
      <c r="AJ2026" s="7">
        <f>IF(S2026&gt;0,RANK(S2026,(N2026:P2026,Q2026:AE2026)),0)</f>
        <v>0</v>
      </c>
      <c r="AK2026" s="2">
        <f t="shared" si="852"/>
        <v>6.6066066066066062E-3</v>
      </c>
      <c r="AL2026" s="2">
        <f t="shared" si="853"/>
        <v>4.8048048048048046E-3</v>
      </c>
      <c r="AM2026" s="2">
        <f t="shared" si="854"/>
        <v>0</v>
      </c>
      <c r="AN2026" s="2">
        <f t="shared" si="855"/>
        <v>0</v>
      </c>
      <c r="AP2026" t="s">
        <v>1920</v>
      </c>
      <c r="AQ2026" t="s">
        <v>2624</v>
      </c>
      <c r="AR2026">
        <v>11</v>
      </c>
      <c r="AT2026" s="93" t="s">
        <v>818</v>
      </c>
      <c r="AU2026" s="92" t="s">
        <v>318</v>
      </c>
      <c r="AV2026" s="83" t="str">
        <f t="shared" si="856"/>
        <v>37115</v>
      </c>
      <c r="AX2026" s="7" t="s">
        <v>3753</v>
      </c>
    </row>
    <row r="2027" spans="1:50" ht="13" hidden="1" customHeight="1" outlineLevel="1">
      <c r="A2027" t="s">
        <v>2199</v>
      </c>
      <c r="B2027" t="s">
        <v>2624</v>
      </c>
      <c r="C2027" s="1">
        <f t="shared" si="845"/>
        <v>9366</v>
      </c>
      <c r="D2027" s="7">
        <f>RANK(N2027,(N2027:P2027,Q2027:AE2027))</f>
        <v>1</v>
      </c>
      <c r="E2027" s="7">
        <f>RANK(O2027,(N2027:P2027,Q2027:AE2027))</f>
        <v>2</v>
      </c>
      <c r="F2027" s="7">
        <f>IF(P2027&gt;0,RANK(P2027,(N2027:P2027,Q2027:AE2027)),0)</f>
        <v>0</v>
      </c>
      <c r="G2027" s="1">
        <f t="shared" si="846"/>
        <v>509</v>
      </c>
      <c r="H2027" s="2">
        <f t="shared" si="847"/>
        <v>5.4345505018150761E-2</v>
      </c>
      <c r="I2027" s="2"/>
      <c r="J2027" s="2">
        <f t="shared" si="848"/>
        <v>0.52626521460602183</v>
      </c>
      <c r="K2027" s="2">
        <f t="shared" si="849"/>
        <v>0.47191970958787105</v>
      </c>
      <c r="L2027" s="2">
        <f t="shared" si="850"/>
        <v>0</v>
      </c>
      <c r="M2027" s="2">
        <f t="shared" si="851"/>
        <v>1.8150758061071248E-3</v>
      </c>
      <c r="N2027" s="1">
        <v>4929</v>
      </c>
      <c r="O2027" s="1">
        <v>4420</v>
      </c>
      <c r="Q2027" s="1">
        <v>13</v>
      </c>
      <c r="R2027" s="1">
        <v>4</v>
      </c>
      <c r="X2027" s="1">
        <v>0</v>
      </c>
      <c r="AG2027" s="7">
        <f>IF(Q2027&gt;0,RANK(Q2027,(N2027:P2027,Q2027:AE2027)),0)</f>
        <v>3</v>
      </c>
      <c r="AH2027" s="7">
        <f>IF(R2027&gt;0,RANK(R2027,(N2027:P2027,Q2027:AE2027)),0)</f>
        <v>4</v>
      </c>
      <c r="AI2027" s="7">
        <f>IF(T2027&gt;0,RANK(T2027,(N2027:P2027,Q2027:AE2027)),0)</f>
        <v>0</v>
      </c>
      <c r="AJ2027" s="7">
        <f>IF(S2027&gt;0,RANK(S2027,(N2027:P2027,Q2027:AE2027)),0)</f>
        <v>0</v>
      </c>
      <c r="AK2027" s="2">
        <f t="shared" si="852"/>
        <v>1.3879991458466796E-3</v>
      </c>
      <c r="AL2027" s="2">
        <f t="shared" si="853"/>
        <v>4.2707666026051675E-4</v>
      </c>
      <c r="AM2027" s="2">
        <f t="shared" si="854"/>
        <v>0</v>
      </c>
      <c r="AN2027" s="2">
        <f t="shared" si="855"/>
        <v>0</v>
      </c>
      <c r="AP2027" t="s">
        <v>2199</v>
      </c>
      <c r="AQ2027" t="s">
        <v>2624</v>
      </c>
      <c r="AR2027">
        <v>1</v>
      </c>
      <c r="AT2027" s="93" t="s">
        <v>818</v>
      </c>
      <c r="AU2027" s="92" t="s">
        <v>319</v>
      </c>
      <c r="AV2027" s="83" t="str">
        <f t="shared" si="856"/>
        <v>37117</v>
      </c>
      <c r="AX2027" s="7" t="s">
        <v>3753</v>
      </c>
    </row>
    <row r="2028" spans="1:50" ht="13" hidden="1" customHeight="1" outlineLevel="1">
      <c r="A2028" t="s">
        <v>3098</v>
      </c>
      <c r="B2028" t="s">
        <v>2624</v>
      </c>
      <c r="C2028" s="1">
        <f t="shared" si="845"/>
        <v>263036</v>
      </c>
      <c r="D2028" s="7">
        <f>RANK(N2028,(N2028:P2028,Q2028:AE2028))</f>
        <v>2</v>
      </c>
      <c r="E2028" s="7">
        <f>RANK(O2028,(N2028:P2028,Q2028:AE2028))</f>
        <v>1</v>
      </c>
      <c r="F2028" s="7">
        <f>IF(P2028&gt;0,RANK(P2028,(N2028:P2028,Q2028:AE2028)),0)</f>
        <v>0</v>
      </c>
      <c r="G2028" s="1">
        <f t="shared" si="846"/>
        <v>7157</v>
      </c>
      <c r="H2028" s="2">
        <f t="shared" si="847"/>
        <v>2.7209203302969935E-2</v>
      </c>
      <c r="I2028" s="2"/>
      <c r="J2028" s="2">
        <f t="shared" si="848"/>
        <v>0.48248528718502409</v>
      </c>
      <c r="K2028" s="2">
        <f t="shared" si="849"/>
        <v>0.50969449048799409</v>
      </c>
      <c r="L2028" s="2">
        <f t="shared" si="850"/>
        <v>0</v>
      </c>
      <c r="M2028" s="2">
        <f t="shared" si="851"/>
        <v>7.8202223269818738E-3</v>
      </c>
      <c r="N2028" s="1">
        <v>126911</v>
      </c>
      <c r="O2028" s="1">
        <v>134068</v>
      </c>
      <c r="Q2028" s="1">
        <v>487</v>
      </c>
      <c r="R2028" s="1">
        <v>1291</v>
      </c>
      <c r="X2028" s="1">
        <v>279</v>
      </c>
      <c r="AG2028" s="7">
        <f>IF(Q2028&gt;0,RANK(Q2028,(N2028:P2028,Q2028:AE2028)),0)</f>
        <v>4</v>
      </c>
      <c r="AH2028" s="7">
        <f>IF(R2028&gt;0,RANK(R2028,(N2028:P2028,Q2028:AE2028)),0)</f>
        <v>3</v>
      </c>
      <c r="AI2028" s="7">
        <f>IF(T2028&gt;0,RANK(T2028,(N2028:P2028,Q2028:AE2028)),0)</f>
        <v>0</v>
      </c>
      <c r="AJ2028" s="7">
        <f>IF(S2028&gt;0,RANK(S2028,(N2028:P2028,Q2028:AE2028)),0)</f>
        <v>0</v>
      </c>
      <c r="AK2028" s="2">
        <f t="shared" si="852"/>
        <v>1.8514575951580773E-3</v>
      </c>
      <c r="AL2028" s="2">
        <f t="shared" si="853"/>
        <v>4.9080734196079627E-3</v>
      </c>
      <c r="AM2028" s="2">
        <f t="shared" si="854"/>
        <v>0</v>
      </c>
      <c r="AN2028" s="2">
        <f t="shared" si="855"/>
        <v>0</v>
      </c>
      <c r="AP2028" t="s">
        <v>3098</v>
      </c>
      <c r="AQ2028" t="s">
        <v>2624</v>
      </c>
      <c r="AT2028" s="93" t="s">
        <v>818</v>
      </c>
      <c r="AU2028" s="92" t="s">
        <v>247</v>
      </c>
      <c r="AV2028" s="83" t="str">
        <f t="shared" si="856"/>
        <v>37119</v>
      </c>
      <c r="AX2028" s="7" t="s">
        <v>3753</v>
      </c>
    </row>
    <row r="2029" spans="1:50" ht="13" hidden="1" customHeight="1" outlineLevel="1">
      <c r="A2029" t="s">
        <v>2287</v>
      </c>
      <c r="B2029" t="s">
        <v>2624</v>
      </c>
      <c r="C2029" s="1">
        <f t="shared" si="845"/>
        <v>6600</v>
      </c>
      <c r="D2029" s="7">
        <f>RANK(N2029,(N2029:P2029,Q2029:AE2029))</f>
        <v>2</v>
      </c>
      <c r="E2029" s="7">
        <f>RANK(O2029,(N2029:P2029,Q2029:AE2029))</f>
        <v>1</v>
      </c>
      <c r="F2029" s="7">
        <f>IF(P2029&gt;0,RANK(P2029,(N2029:P2029,Q2029:AE2029)),0)</f>
        <v>0</v>
      </c>
      <c r="G2029" s="1">
        <f t="shared" si="846"/>
        <v>3449</v>
      </c>
      <c r="H2029" s="2">
        <f t="shared" si="847"/>
        <v>0.52257575757575758</v>
      </c>
      <c r="I2029" s="2"/>
      <c r="J2029" s="2">
        <f t="shared" si="848"/>
        <v>0.23257575757575757</v>
      </c>
      <c r="K2029" s="2">
        <f t="shared" si="849"/>
        <v>0.75515151515151513</v>
      </c>
      <c r="L2029" s="2">
        <f t="shared" si="850"/>
        <v>0</v>
      </c>
      <c r="M2029" s="2">
        <f t="shared" si="851"/>
        <v>1.2272727272727324E-2</v>
      </c>
      <c r="N2029" s="1">
        <v>1535</v>
      </c>
      <c r="O2029" s="1">
        <v>4984</v>
      </c>
      <c r="Q2029" s="1">
        <v>55</v>
      </c>
      <c r="R2029" s="1">
        <v>26</v>
      </c>
      <c r="X2029" s="1">
        <v>0</v>
      </c>
      <c r="AG2029" s="7">
        <f>IF(Q2029&gt;0,RANK(Q2029,(N2029:P2029,Q2029:AE2029)),0)</f>
        <v>3</v>
      </c>
      <c r="AH2029" s="7">
        <f>IF(R2029&gt;0,RANK(R2029,(N2029:P2029,Q2029:AE2029)),0)</f>
        <v>4</v>
      </c>
      <c r="AI2029" s="7">
        <f>IF(T2029&gt;0,RANK(T2029,(N2029:P2029,Q2029:AE2029)),0)</f>
        <v>0</v>
      </c>
      <c r="AJ2029" s="7">
        <f>IF(S2029&gt;0,RANK(S2029,(N2029:P2029,Q2029:AE2029)),0)</f>
        <v>0</v>
      </c>
      <c r="AK2029" s="2">
        <f t="shared" si="852"/>
        <v>8.3333333333333332E-3</v>
      </c>
      <c r="AL2029" s="2">
        <f t="shared" si="853"/>
        <v>3.9393939393939396E-3</v>
      </c>
      <c r="AM2029" s="2">
        <f t="shared" si="854"/>
        <v>0</v>
      </c>
      <c r="AN2029" s="2">
        <f t="shared" si="855"/>
        <v>0</v>
      </c>
      <c r="AP2029" t="s">
        <v>2287</v>
      </c>
      <c r="AQ2029" t="s">
        <v>2624</v>
      </c>
      <c r="AR2029">
        <v>10</v>
      </c>
      <c r="AT2029" s="93" t="s">
        <v>818</v>
      </c>
      <c r="AU2029" s="92" t="s">
        <v>248</v>
      </c>
      <c r="AV2029" s="83" t="str">
        <f t="shared" si="856"/>
        <v>37121</v>
      </c>
      <c r="AX2029" s="7" t="s">
        <v>3753</v>
      </c>
    </row>
    <row r="2030" spans="1:50" ht="13" hidden="1" customHeight="1" outlineLevel="1">
      <c r="A2030" t="s">
        <v>1055</v>
      </c>
      <c r="B2030" t="s">
        <v>2624</v>
      </c>
      <c r="C2030" s="1">
        <f t="shared" si="845"/>
        <v>8974</v>
      </c>
      <c r="D2030" s="7">
        <f>RANK(N2030,(N2030:P2030,Q2030:AE2030))</f>
        <v>2</v>
      </c>
      <c r="E2030" s="7">
        <f>RANK(O2030,(N2030:P2030,Q2030:AE2030))</f>
        <v>1</v>
      </c>
      <c r="F2030" s="7">
        <f>IF(P2030&gt;0,RANK(P2030,(N2030:P2030,Q2030:AE2030)),0)</f>
        <v>0</v>
      </c>
      <c r="G2030" s="1">
        <f t="shared" si="846"/>
        <v>967</v>
      </c>
      <c r="H2030" s="2">
        <f t="shared" si="847"/>
        <v>0.1077557388009806</v>
      </c>
      <c r="I2030" s="2"/>
      <c r="J2030" s="2">
        <f t="shared" si="848"/>
        <v>0.4433920213951415</v>
      </c>
      <c r="K2030" s="2">
        <f t="shared" si="849"/>
        <v>0.55114776019612211</v>
      </c>
      <c r="L2030" s="2">
        <f t="shared" si="850"/>
        <v>0</v>
      </c>
      <c r="M2030" s="2">
        <f t="shared" si="851"/>
        <v>5.4602184087364503E-3</v>
      </c>
      <c r="N2030" s="1">
        <v>3979</v>
      </c>
      <c r="O2030" s="1">
        <v>4946</v>
      </c>
      <c r="Q2030" s="1">
        <v>20</v>
      </c>
      <c r="R2030" s="1">
        <v>19</v>
      </c>
      <c r="X2030" s="1">
        <v>10</v>
      </c>
      <c r="AG2030" s="7">
        <f>IF(Q2030&gt;0,RANK(Q2030,(N2030:P2030,Q2030:AE2030)),0)</f>
        <v>3</v>
      </c>
      <c r="AH2030" s="7">
        <f>IF(R2030&gt;0,RANK(R2030,(N2030:P2030,Q2030:AE2030)),0)</f>
        <v>4</v>
      </c>
      <c r="AI2030" s="7">
        <f>IF(T2030&gt;0,RANK(T2030,(N2030:P2030,Q2030:AE2030)),0)</f>
        <v>0</v>
      </c>
      <c r="AJ2030" s="7">
        <f>IF(S2030&gt;0,RANK(S2030,(N2030:P2030,Q2030:AE2030)),0)</f>
        <v>0</v>
      </c>
      <c r="AK2030" s="2">
        <f t="shared" si="852"/>
        <v>2.2286605749944283E-3</v>
      </c>
      <c r="AL2030" s="2">
        <f t="shared" si="853"/>
        <v>2.1172275462447068E-3</v>
      </c>
      <c r="AM2030" s="2">
        <f t="shared" si="854"/>
        <v>0</v>
      </c>
      <c r="AN2030" s="2">
        <f t="shared" si="855"/>
        <v>0</v>
      </c>
      <c r="AP2030" t="s">
        <v>1055</v>
      </c>
      <c r="AQ2030" t="s">
        <v>2624</v>
      </c>
      <c r="AR2030">
        <v>8</v>
      </c>
      <c r="AT2030" s="93" t="s">
        <v>818</v>
      </c>
      <c r="AU2030" s="92" t="s">
        <v>639</v>
      </c>
      <c r="AV2030" s="83" t="str">
        <f t="shared" si="856"/>
        <v>37123</v>
      </c>
      <c r="AX2030" s="7" t="s">
        <v>3753</v>
      </c>
    </row>
    <row r="2031" spans="1:50" ht="13" hidden="1" customHeight="1" outlineLevel="1">
      <c r="A2031" t="s">
        <v>1967</v>
      </c>
      <c r="B2031" t="s">
        <v>2624</v>
      </c>
      <c r="C2031" s="1">
        <f t="shared" si="845"/>
        <v>31301</v>
      </c>
      <c r="D2031" s="7">
        <f>RANK(N2031,(N2031:P2031,Q2031:AE2031))</f>
        <v>2</v>
      </c>
      <c r="E2031" s="7">
        <f>RANK(O2031,(N2031:P2031,Q2031:AE2031))</f>
        <v>1</v>
      </c>
      <c r="F2031" s="7">
        <f>IF(P2031&gt;0,RANK(P2031,(N2031:P2031,Q2031:AE2031)),0)</f>
        <v>0</v>
      </c>
      <c r="G2031" s="1">
        <f t="shared" si="846"/>
        <v>8650</v>
      </c>
      <c r="H2031" s="2">
        <f t="shared" si="847"/>
        <v>0.27634899843455479</v>
      </c>
      <c r="I2031" s="2"/>
      <c r="J2031" s="2">
        <f t="shared" si="848"/>
        <v>0.35883837577074212</v>
      </c>
      <c r="K2031" s="2">
        <f t="shared" si="849"/>
        <v>0.63518737420529692</v>
      </c>
      <c r="L2031" s="2">
        <f t="shared" si="850"/>
        <v>0</v>
      </c>
      <c r="M2031" s="2">
        <f t="shared" si="851"/>
        <v>5.9742500239610141E-3</v>
      </c>
      <c r="N2031" s="1">
        <v>11232</v>
      </c>
      <c r="O2031" s="1">
        <v>19882</v>
      </c>
      <c r="Q2031" s="1">
        <v>81</v>
      </c>
      <c r="R2031" s="1">
        <v>106</v>
      </c>
      <c r="X2031" s="1">
        <v>0</v>
      </c>
      <c r="AG2031" s="7">
        <f>IF(Q2031&gt;0,RANK(Q2031,(N2031:P2031,Q2031:AE2031)),0)</f>
        <v>4</v>
      </c>
      <c r="AH2031" s="7">
        <f>IF(R2031&gt;0,RANK(R2031,(N2031:P2031,Q2031:AE2031)),0)</f>
        <v>3</v>
      </c>
      <c r="AI2031" s="7">
        <f>IF(T2031&gt;0,RANK(T2031,(N2031:P2031,Q2031:AE2031)),0)</f>
        <v>0</v>
      </c>
      <c r="AJ2031" s="7">
        <f>IF(S2031&gt;0,RANK(S2031,(N2031:P2031,Q2031:AE2031)),0)</f>
        <v>0</v>
      </c>
      <c r="AK2031" s="2">
        <f t="shared" si="852"/>
        <v>2.5877767483466984E-3</v>
      </c>
      <c r="AL2031" s="2">
        <f t="shared" si="853"/>
        <v>3.3864732756141978E-3</v>
      </c>
      <c r="AM2031" s="2">
        <f t="shared" si="854"/>
        <v>0</v>
      </c>
      <c r="AN2031" s="2">
        <f t="shared" si="855"/>
        <v>0</v>
      </c>
      <c r="AP2031" t="s">
        <v>1967</v>
      </c>
      <c r="AQ2031" t="s">
        <v>2624</v>
      </c>
      <c r="AR2031">
        <v>6</v>
      </c>
      <c r="AT2031" s="93" t="s">
        <v>818</v>
      </c>
      <c r="AU2031" s="92" t="s">
        <v>640</v>
      </c>
      <c r="AV2031" s="83" t="str">
        <f t="shared" si="856"/>
        <v>37125</v>
      </c>
      <c r="AX2031" s="7" t="s">
        <v>3753</v>
      </c>
    </row>
    <row r="2032" spans="1:50" ht="13" hidden="1" customHeight="1" outlineLevel="1">
      <c r="A2032" t="s">
        <v>2875</v>
      </c>
      <c r="B2032" t="s">
        <v>2624</v>
      </c>
      <c r="C2032" s="1">
        <f t="shared" si="845"/>
        <v>30513</v>
      </c>
      <c r="D2032" s="7">
        <f>RANK(N2032,(N2032:P2032,Q2032:AE2032))</f>
        <v>2</v>
      </c>
      <c r="E2032" s="7">
        <f>RANK(O2032,(N2032:P2032,Q2032:AE2032))</f>
        <v>1</v>
      </c>
      <c r="F2032" s="7">
        <f>IF(P2032&gt;0,RANK(P2032,(N2032:P2032,Q2032:AE2032)),0)</f>
        <v>0</v>
      </c>
      <c r="G2032" s="1">
        <f t="shared" si="846"/>
        <v>5619</v>
      </c>
      <c r="H2032" s="2">
        <f t="shared" si="847"/>
        <v>0.18415101759905614</v>
      </c>
      <c r="I2032" s="2"/>
      <c r="J2032" s="2">
        <f t="shared" si="848"/>
        <v>0.40559761413168161</v>
      </c>
      <c r="K2032" s="2">
        <f t="shared" si="849"/>
        <v>0.58974863173073777</v>
      </c>
      <c r="L2032" s="2">
        <f t="shared" si="850"/>
        <v>0</v>
      </c>
      <c r="M2032" s="2">
        <f t="shared" si="851"/>
        <v>4.6537541375806235E-3</v>
      </c>
      <c r="N2032" s="1">
        <v>12376</v>
      </c>
      <c r="O2032" s="1">
        <v>17995</v>
      </c>
      <c r="Q2032" s="1">
        <v>69</v>
      </c>
      <c r="R2032" s="1">
        <v>73</v>
      </c>
      <c r="X2032" s="1">
        <v>0</v>
      </c>
      <c r="AG2032" s="7">
        <f>IF(Q2032&gt;0,RANK(Q2032,(N2032:P2032,Q2032:AE2032)),0)</f>
        <v>4</v>
      </c>
      <c r="AH2032" s="7">
        <f>IF(R2032&gt;0,RANK(R2032,(N2032:P2032,Q2032:AE2032)),0)</f>
        <v>3</v>
      </c>
      <c r="AI2032" s="7">
        <f>IF(T2032&gt;0,RANK(T2032,(N2032:P2032,Q2032:AE2032)),0)</f>
        <v>0</v>
      </c>
      <c r="AJ2032" s="7">
        <f>IF(S2032&gt;0,RANK(S2032,(N2032:P2032,Q2032:AE2032)),0)</f>
        <v>0</v>
      </c>
      <c r="AK2032" s="2">
        <f t="shared" si="852"/>
        <v>2.2613312358666796E-3</v>
      </c>
      <c r="AL2032" s="2">
        <f t="shared" si="853"/>
        <v>2.3924229017140237E-3</v>
      </c>
      <c r="AM2032" s="2">
        <f t="shared" si="854"/>
        <v>0</v>
      </c>
      <c r="AN2032" s="2">
        <f t="shared" si="855"/>
        <v>0</v>
      </c>
      <c r="AP2032" t="s">
        <v>2875</v>
      </c>
      <c r="AQ2032" t="s">
        <v>2624</v>
      </c>
      <c r="AR2032">
        <v>2</v>
      </c>
      <c r="AT2032" s="93" t="s">
        <v>818</v>
      </c>
      <c r="AU2032" s="92" t="s">
        <v>1141</v>
      </c>
      <c r="AV2032" s="83" t="str">
        <f t="shared" si="856"/>
        <v>37127</v>
      </c>
      <c r="AX2032" s="7" t="s">
        <v>3753</v>
      </c>
    </row>
    <row r="2033" spans="1:50" ht="13" hidden="1" customHeight="1" outlineLevel="1">
      <c r="A2033" t="s">
        <v>3358</v>
      </c>
      <c r="B2033" t="s">
        <v>2624</v>
      </c>
      <c r="C2033" s="1">
        <f t="shared" ref="C2033:C2069" si="857">SUM(N2033:AE2033)</f>
        <v>66319</v>
      </c>
      <c r="D2033" s="7">
        <f>RANK(N2033,(N2033:P2033,Q2033:AE2033))</f>
        <v>2</v>
      </c>
      <c r="E2033" s="7">
        <f>RANK(O2033,(N2033:P2033,Q2033:AE2033))</f>
        <v>1</v>
      </c>
      <c r="F2033" s="7">
        <f>IF(P2033&gt;0,RANK(P2033,(N2033:P2033,Q2033:AE2033)),0)</f>
        <v>0</v>
      </c>
      <c r="G2033" s="1">
        <f t="shared" ref="G2033:G2069" si="858">IF(D2033=1,N2033,IF(E2033=1,O2033,P2033))-IF(D2033=2,N2033,IF(E2033=2,O2033,P2033))</f>
        <v>7211</v>
      </c>
      <c r="H2033" s="2">
        <f t="shared" ref="H2033:H2064" si="859">G2033/C2033</f>
        <v>0.10873203757595862</v>
      </c>
      <c r="I2033" s="2"/>
      <c r="J2033" s="2">
        <f t="shared" ref="J2033:J2069" si="860">IF($C2033=0,"-",N2033/$C2033)</f>
        <v>0.44168337882054914</v>
      </c>
      <c r="K2033" s="2">
        <f t="shared" ref="K2033:K2069" si="861">IF($C2033=0,"-",O2033/$C2033)</f>
        <v>0.55041541639650782</v>
      </c>
      <c r="L2033" s="2">
        <f t="shared" ref="L2033:L2069" si="862">IF($C2033=0,"-",P2033/$C2033)</f>
        <v>0</v>
      </c>
      <c r="M2033" s="2">
        <f t="shared" ref="M2033:M2064" si="863">IF(C2033=0,"-",(1-J2033-K2033-L2033))</f>
        <v>7.9012047829429832E-3</v>
      </c>
      <c r="N2033" s="1">
        <v>29292</v>
      </c>
      <c r="O2033" s="1">
        <v>36503</v>
      </c>
      <c r="Q2033" s="1">
        <v>147</v>
      </c>
      <c r="R2033" s="1">
        <v>377</v>
      </c>
      <c r="X2033" s="1">
        <v>0</v>
      </c>
      <c r="AG2033" s="7">
        <f>IF(Q2033&gt;0,RANK(Q2033,(N2033:P2033,Q2033:AE2033)),0)</f>
        <v>4</v>
      </c>
      <c r="AH2033" s="7">
        <f>IF(R2033&gt;0,RANK(R2033,(N2033:P2033,Q2033:AE2033)),0)</f>
        <v>3</v>
      </c>
      <c r="AI2033" s="7">
        <f>IF(T2033&gt;0,RANK(T2033,(N2033:P2033,Q2033:AE2033)),0)</f>
        <v>0</v>
      </c>
      <c r="AJ2033" s="7">
        <f>IF(S2033&gt;0,RANK(S2033,(N2033:P2033,Q2033:AE2033)),0)</f>
        <v>0</v>
      </c>
      <c r="AK2033" s="2">
        <f t="shared" ref="AK2033:AK2069" si="864">IF($C2033=0,"-",Q2033/$C2033)</f>
        <v>2.2165593570469999E-3</v>
      </c>
      <c r="AL2033" s="2">
        <f t="shared" ref="AL2033:AL2069" si="865">IF($C2033=0,"-",R2033/$C2033)</f>
        <v>5.6846454258960479E-3</v>
      </c>
      <c r="AM2033" s="2">
        <f t="shared" ref="AM2033:AM2069" si="866">IF($C2033=0,"-",T2033/$C2033)</f>
        <v>0</v>
      </c>
      <c r="AN2033" s="2">
        <f t="shared" ref="AN2033:AN2069" si="867">IF($C2033=0,"-",S2033/$C2033)</f>
        <v>0</v>
      </c>
      <c r="AP2033" t="s">
        <v>3358</v>
      </c>
      <c r="AQ2033" t="s">
        <v>2624</v>
      </c>
      <c r="AR2033">
        <v>7</v>
      </c>
      <c r="AT2033" s="93" t="s">
        <v>818</v>
      </c>
      <c r="AU2033" s="92" t="s">
        <v>1142</v>
      </c>
      <c r="AV2033" s="83" t="str">
        <f t="shared" ref="AV2033:AV2064" si="868">AT2033&amp;AU2033</f>
        <v>37129</v>
      </c>
      <c r="AX2033" s="7" t="s">
        <v>3753</v>
      </c>
    </row>
    <row r="2034" spans="1:50" ht="13" hidden="1" customHeight="1" outlineLevel="1">
      <c r="A2034" t="s">
        <v>3265</v>
      </c>
      <c r="B2034" t="s">
        <v>2624</v>
      </c>
      <c r="C2034" s="1">
        <f t="shared" si="857"/>
        <v>8200</v>
      </c>
      <c r="D2034" s="7">
        <f>RANK(N2034,(N2034:P2034,Q2034:AE2034))</f>
        <v>1</v>
      </c>
      <c r="E2034" s="7">
        <f>RANK(O2034,(N2034:P2034,Q2034:AE2034))</f>
        <v>2</v>
      </c>
      <c r="F2034" s="7">
        <f>IF(P2034&gt;0,RANK(P2034,(N2034:P2034,Q2034:AE2034)),0)</f>
        <v>0</v>
      </c>
      <c r="G2034" s="1">
        <f t="shared" si="858"/>
        <v>2846</v>
      </c>
      <c r="H2034" s="2">
        <f t="shared" si="859"/>
        <v>0.34707317073170729</v>
      </c>
      <c r="I2034" s="2"/>
      <c r="J2034" s="2">
        <f t="shared" si="860"/>
        <v>0.67231707317073175</v>
      </c>
      <c r="K2034" s="2">
        <f t="shared" si="861"/>
        <v>0.3252439024390244</v>
      </c>
      <c r="L2034" s="2">
        <f t="shared" si="862"/>
        <v>0</v>
      </c>
      <c r="M2034" s="2">
        <f t="shared" si="863"/>
        <v>2.4390243902438491E-3</v>
      </c>
      <c r="N2034" s="1">
        <v>5513</v>
      </c>
      <c r="O2034" s="1">
        <v>2667</v>
      </c>
      <c r="Q2034" s="1">
        <v>11</v>
      </c>
      <c r="R2034" s="1">
        <v>9</v>
      </c>
      <c r="X2034" s="1">
        <v>0</v>
      </c>
      <c r="AG2034" s="7">
        <f>IF(Q2034&gt;0,RANK(Q2034,(N2034:P2034,Q2034:AE2034)),0)</f>
        <v>3</v>
      </c>
      <c r="AH2034" s="7">
        <f>IF(R2034&gt;0,RANK(R2034,(N2034:P2034,Q2034:AE2034)),0)</f>
        <v>4</v>
      </c>
      <c r="AI2034" s="7">
        <f>IF(T2034&gt;0,RANK(T2034,(N2034:P2034,Q2034:AE2034)),0)</f>
        <v>0</v>
      </c>
      <c r="AJ2034" s="7">
        <f>IF(S2034&gt;0,RANK(S2034,(N2034:P2034,Q2034:AE2034)),0)</f>
        <v>0</v>
      </c>
      <c r="AK2034" s="2">
        <f t="shared" si="864"/>
        <v>1.3414634146341464E-3</v>
      </c>
      <c r="AL2034" s="2">
        <f t="shared" si="865"/>
        <v>1.0975609756097562E-3</v>
      </c>
      <c r="AM2034" s="2">
        <f t="shared" si="866"/>
        <v>0</v>
      </c>
      <c r="AN2034" s="2">
        <f t="shared" si="867"/>
        <v>0</v>
      </c>
      <c r="AP2034" t="s">
        <v>3265</v>
      </c>
      <c r="AQ2034" t="s">
        <v>2624</v>
      </c>
      <c r="AR2034">
        <v>1</v>
      </c>
      <c r="AT2034" s="93" t="s">
        <v>818</v>
      </c>
      <c r="AU2034" s="92" t="s">
        <v>1143</v>
      </c>
      <c r="AV2034" s="83" t="str">
        <f t="shared" si="868"/>
        <v>37131</v>
      </c>
      <c r="AX2034" s="7" t="s">
        <v>3753</v>
      </c>
    </row>
    <row r="2035" spans="1:50" ht="13" hidden="1" customHeight="1" outlineLevel="1">
      <c r="A2035" t="s">
        <v>3713</v>
      </c>
      <c r="B2035" t="s">
        <v>2624</v>
      </c>
      <c r="C2035" s="1">
        <f t="shared" si="857"/>
        <v>30215</v>
      </c>
      <c r="D2035" s="7">
        <f>RANK(N2035,(N2035:P2035,Q2035:AE2035))</f>
        <v>2</v>
      </c>
      <c r="E2035" s="7">
        <f>RANK(O2035,(N2035:P2035,Q2035:AE2035))</f>
        <v>1</v>
      </c>
      <c r="F2035" s="7">
        <f>IF(P2035&gt;0,RANK(P2035,(N2035:P2035,Q2035:AE2035)),0)</f>
        <v>0</v>
      </c>
      <c r="G2035" s="1">
        <f t="shared" si="858"/>
        <v>9388</v>
      </c>
      <c r="H2035" s="2">
        <f t="shared" si="859"/>
        <v>0.3107066026807877</v>
      </c>
      <c r="I2035" s="2"/>
      <c r="J2035" s="2">
        <f t="shared" si="860"/>
        <v>0.33986430580837335</v>
      </c>
      <c r="K2035" s="2">
        <f t="shared" si="861"/>
        <v>0.65057090848916099</v>
      </c>
      <c r="L2035" s="2">
        <f t="shared" si="862"/>
        <v>0</v>
      </c>
      <c r="M2035" s="2">
        <f t="shared" si="863"/>
        <v>9.5647857024656613E-3</v>
      </c>
      <c r="N2035" s="1">
        <v>10269</v>
      </c>
      <c r="O2035" s="1">
        <v>19657</v>
      </c>
      <c r="Q2035" s="1">
        <v>122</v>
      </c>
      <c r="R2035" s="1">
        <v>167</v>
      </c>
      <c r="X2035" s="1">
        <v>0</v>
      </c>
      <c r="AG2035" s="7">
        <f>IF(Q2035&gt;0,RANK(Q2035,(N2035:P2035,Q2035:AE2035)),0)</f>
        <v>4</v>
      </c>
      <c r="AH2035" s="7">
        <f>IF(R2035&gt;0,RANK(R2035,(N2035:P2035,Q2035:AE2035)),0)</f>
        <v>3</v>
      </c>
      <c r="AI2035" s="7">
        <f>IF(T2035&gt;0,RANK(T2035,(N2035:P2035,Q2035:AE2035)),0)</f>
        <v>0</v>
      </c>
      <c r="AJ2035" s="7">
        <f>IF(S2035&gt;0,RANK(S2035,(N2035:P2035,Q2035:AE2035)),0)</f>
        <v>0</v>
      </c>
      <c r="AK2035" s="2">
        <f t="shared" si="864"/>
        <v>4.0377296045010754E-3</v>
      </c>
      <c r="AL2035" s="2">
        <f t="shared" si="865"/>
        <v>5.5270560979645868E-3</v>
      </c>
      <c r="AM2035" s="2">
        <f t="shared" si="866"/>
        <v>0</v>
      </c>
      <c r="AN2035" s="2">
        <f t="shared" si="867"/>
        <v>0</v>
      </c>
      <c r="AP2035" t="s">
        <v>3713</v>
      </c>
      <c r="AQ2035" t="s">
        <v>2624</v>
      </c>
      <c r="AR2035">
        <v>3</v>
      </c>
      <c r="AT2035" s="93" t="s">
        <v>818</v>
      </c>
      <c r="AU2035" s="92" t="s">
        <v>1144</v>
      </c>
      <c r="AV2035" s="83" t="str">
        <f t="shared" si="868"/>
        <v>37133</v>
      </c>
      <c r="AX2035" s="7" t="s">
        <v>3753</v>
      </c>
    </row>
    <row r="2036" spans="1:50" ht="13" hidden="1" customHeight="1" outlineLevel="1">
      <c r="A2036" t="s">
        <v>1372</v>
      </c>
      <c r="B2036" t="s">
        <v>2624</v>
      </c>
      <c r="C2036" s="1">
        <f t="shared" si="857"/>
        <v>49344</v>
      </c>
      <c r="D2036" s="7">
        <f>RANK(N2036,(N2036:P2036,Q2036:AE2036))</f>
        <v>1</v>
      </c>
      <c r="E2036" s="7">
        <f>RANK(O2036,(N2036:P2036,Q2036:AE2036))</f>
        <v>2</v>
      </c>
      <c r="F2036" s="7">
        <f>IF(P2036&gt;0,RANK(P2036,(N2036:P2036,Q2036:AE2036)),0)</f>
        <v>0</v>
      </c>
      <c r="G2036" s="1">
        <f t="shared" si="858"/>
        <v>12991</v>
      </c>
      <c r="H2036" s="2">
        <f t="shared" si="859"/>
        <v>0.26327415693904022</v>
      </c>
      <c r="I2036" s="2"/>
      <c r="J2036" s="2">
        <f t="shared" si="860"/>
        <v>0.62664153696498059</v>
      </c>
      <c r="K2036" s="2">
        <f t="shared" si="861"/>
        <v>0.36336738002594032</v>
      </c>
      <c r="L2036" s="2">
        <f t="shared" si="862"/>
        <v>0</v>
      </c>
      <c r="M2036" s="2">
        <f t="shared" si="863"/>
        <v>9.9910830090790825E-3</v>
      </c>
      <c r="N2036" s="1">
        <v>30921</v>
      </c>
      <c r="O2036" s="1">
        <v>17930</v>
      </c>
      <c r="Q2036" s="1">
        <v>75</v>
      </c>
      <c r="R2036" s="1">
        <v>392</v>
      </c>
      <c r="X2036" s="1">
        <v>26</v>
      </c>
      <c r="AG2036" s="7">
        <f>IF(Q2036&gt;0,RANK(Q2036,(N2036:P2036,Q2036:AE2036)),0)</f>
        <v>4</v>
      </c>
      <c r="AH2036" s="7">
        <f>IF(R2036&gt;0,RANK(R2036,(N2036:P2036,Q2036:AE2036)),0)</f>
        <v>3</v>
      </c>
      <c r="AI2036" s="7">
        <f>IF(T2036&gt;0,RANK(T2036,(N2036:P2036,Q2036:AE2036)),0)</f>
        <v>0</v>
      </c>
      <c r="AJ2036" s="7">
        <f>IF(S2036&gt;0,RANK(S2036,(N2036:P2036,Q2036:AE2036)),0)</f>
        <v>0</v>
      </c>
      <c r="AK2036" s="2">
        <f t="shared" si="864"/>
        <v>1.5199416342412452E-3</v>
      </c>
      <c r="AL2036" s="2">
        <f t="shared" si="865"/>
        <v>7.9442282749675741E-3</v>
      </c>
      <c r="AM2036" s="2">
        <f t="shared" si="866"/>
        <v>0</v>
      </c>
      <c r="AN2036" s="2">
        <f t="shared" si="867"/>
        <v>0</v>
      </c>
      <c r="AP2036" t="s">
        <v>1372</v>
      </c>
      <c r="AQ2036" t="s">
        <v>2624</v>
      </c>
      <c r="AR2036">
        <v>4</v>
      </c>
      <c r="AT2036" s="93" t="s">
        <v>818</v>
      </c>
      <c r="AU2036" s="92" t="s">
        <v>1146</v>
      </c>
      <c r="AV2036" s="83" t="str">
        <f t="shared" si="868"/>
        <v>37135</v>
      </c>
      <c r="AX2036" s="7" t="s">
        <v>3753</v>
      </c>
    </row>
    <row r="2037" spans="1:50" ht="13" hidden="1" customHeight="1" outlineLevel="1">
      <c r="A2037" t="s">
        <v>3714</v>
      </c>
      <c r="B2037" t="s">
        <v>2624</v>
      </c>
      <c r="C2037" s="1">
        <f t="shared" si="857"/>
        <v>5242</v>
      </c>
      <c r="D2037" s="7">
        <f>RANK(N2037,(N2037:P2037,Q2037:AE2037))</f>
        <v>2</v>
      </c>
      <c r="E2037" s="7">
        <f>RANK(O2037,(N2037:P2037,Q2037:AE2037))</f>
        <v>1</v>
      </c>
      <c r="F2037" s="7">
        <f>IF(P2037&gt;0,RANK(P2037,(N2037:P2037,Q2037:AE2037)),0)</f>
        <v>0</v>
      </c>
      <c r="G2037" s="1">
        <f t="shared" si="858"/>
        <v>811</v>
      </c>
      <c r="H2037" s="2">
        <f t="shared" si="859"/>
        <v>0.15471194200686761</v>
      </c>
      <c r="I2037" s="2"/>
      <c r="J2037" s="2">
        <f t="shared" si="860"/>
        <v>0.41739793971766503</v>
      </c>
      <c r="K2037" s="2">
        <f t="shared" si="861"/>
        <v>0.57210988172453259</v>
      </c>
      <c r="L2037" s="2">
        <f t="shared" si="862"/>
        <v>0</v>
      </c>
      <c r="M2037" s="2">
        <f t="shared" si="863"/>
        <v>1.0492178557802379E-2</v>
      </c>
      <c r="N2037" s="1">
        <v>2188</v>
      </c>
      <c r="O2037" s="1">
        <v>2999</v>
      </c>
      <c r="Q2037" s="1">
        <v>19</v>
      </c>
      <c r="R2037" s="1">
        <v>36</v>
      </c>
      <c r="X2037" s="1">
        <v>0</v>
      </c>
      <c r="AG2037" s="7">
        <f>IF(Q2037&gt;0,RANK(Q2037,(N2037:P2037,Q2037:AE2037)),0)</f>
        <v>4</v>
      </c>
      <c r="AH2037" s="7">
        <f>IF(R2037&gt;0,RANK(R2037,(N2037:P2037,Q2037:AE2037)),0)</f>
        <v>3</v>
      </c>
      <c r="AI2037" s="7">
        <f>IF(T2037&gt;0,RANK(T2037,(N2037:P2037,Q2037:AE2037)),0)</f>
        <v>0</v>
      </c>
      <c r="AJ2037" s="7">
        <f>IF(S2037&gt;0,RANK(S2037,(N2037:P2037,Q2037:AE2037)),0)</f>
        <v>0</v>
      </c>
      <c r="AK2037" s="2">
        <f t="shared" si="864"/>
        <v>3.6245707745135446E-3</v>
      </c>
      <c r="AL2037" s="2">
        <f t="shared" si="865"/>
        <v>6.8676077832888214E-3</v>
      </c>
      <c r="AM2037" s="2">
        <f t="shared" si="866"/>
        <v>0</v>
      </c>
      <c r="AN2037" s="2">
        <f t="shared" si="867"/>
        <v>0</v>
      </c>
      <c r="AP2037" t="s">
        <v>3714</v>
      </c>
      <c r="AQ2037" t="s">
        <v>2624</v>
      </c>
      <c r="AR2037">
        <v>3</v>
      </c>
      <c r="AT2037" s="93" t="s">
        <v>818</v>
      </c>
      <c r="AU2037" s="92" t="s">
        <v>1147</v>
      </c>
      <c r="AV2037" s="83" t="str">
        <f t="shared" si="868"/>
        <v>37137</v>
      </c>
      <c r="AX2037" s="7" t="s">
        <v>3753</v>
      </c>
    </row>
    <row r="2038" spans="1:50" ht="13" hidden="1" customHeight="1" outlineLevel="1">
      <c r="A2038" t="s">
        <v>3715</v>
      </c>
      <c r="B2038" t="s">
        <v>2624</v>
      </c>
      <c r="C2038" s="1">
        <f t="shared" si="857"/>
        <v>10903</v>
      </c>
      <c r="D2038" s="7">
        <f>RANK(N2038,(N2038:P2038,Q2038:AE2038))</f>
        <v>1</v>
      </c>
      <c r="E2038" s="7">
        <f>RANK(O2038,(N2038:P2038,Q2038:AE2038))</f>
        <v>2</v>
      </c>
      <c r="F2038" s="7">
        <f>IF(P2038&gt;0,RANK(P2038,(N2038:P2038,Q2038:AE2038)),0)</f>
        <v>0</v>
      </c>
      <c r="G2038" s="1">
        <f t="shared" si="858"/>
        <v>931</v>
      </c>
      <c r="H2038" s="2">
        <f t="shared" si="859"/>
        <v>8.5389342382830413E-2</v>
      </c>
      <c r="I2038" s="2"/>
      <c r="J2038" s="2">
        <f t="shared" si="860"/>
        <v>0.53875080253141339</v>
      </c>
      <c r="K2038" s="2">
        <f t="shared" si="861"/>
        <v>0.45336146014858297</v>
      </c>
      <c r="L2038" s="2">
        <f t="shared" si="862"/>
        <v>0</v>
      </c>
      <c r="M2038" s="2">
        <f t="shared" si="863"/>
        <v>7.8877373200036405E-3</v>
      </c>
      <c r="N2038" s="1">
        <v>5874</v>
      </c>
      <c r="O2038" s="1">
        <v>4943</v>
      </c>
      <c r="Q2038" s="1">
        <v>48</v>
      </c>
      <c r="R2038" s="1">
        <v>38</v>
      </c>
      <c r="X2038" s="1">
        <v>0</v>
      </c>
      <c r="AG2038" s="7">
        <f>IF(Q2038&gt;0,RANK(Q2038,(N2038:P2038,Q2038:AE2038)),0)</f>
        <v>3</v>
      </c>
      <c r="AH2038" s="7">
        <f>IF(R2038&gt;0,RANK(R2038,(N2038:P2038,Q2038:AE2038)),0)</f>
        <v>4</v>
      </c>
      <c r="AI2038" s="7">
        <f>IF(T2038&gt;0,RANK(T2038,(N2038:P2038,Q2038:AE2038)),0)</f>
        <v>0</v>
      </c>
      <c r="AJ2038" s="7">
        <f>IF(S2038&gt;0,RANK(S2038,(N2038:P2038,Q2038:AE2038)),0)</f>
        <v>0</v>
      </c>
      <c r="AK2038" s="2">
        <f t="shared" si="864"/>
        <v>4.4024580390718149E-3</v>
      </c>
      <c r="AL2038" s="2">
        <f t="shared" si="865"/>
        <v>3.4852792809318537E-3</v>
      </c>
      <c r="AM2038" s="2">
        <f t="shared" si="866"/>
        <v>0</v>
      </c>
      <c r="AN2038" s="2">
        <f t="shared" si="867"/>
        <v>0</v>
      </c>
      <c r="AP2038" t="s">
        <v>3715</v>
      </c>
      <c r="AQ2038" t="s">
        <v>2624</v>
      </c>
      <c r="AR2038">
        <v>3</v>
      </c>
      <c r="AT2038" s="93" t="s">
        <v>818</v>
      </c>
      <c r="AU2038" s="92" t="s">
        <v>1148</v>
      </c>
      <c r="AV2038" s="83" t="str">
        <f t="shared" si="868"/>
        <v>37139</v>
      </c>
      <c r="AX2038" s="7" t="s">
        <v>3753</v>
      </c>
    </row>
    <row r="2039" spans="1:50" ht="13" hidden="1" customHeight="1" outlineLevel="1">
      <c r="A2039" t="s">
        <v>3716</v>
      </c>
      <c r="B2039" t="s">
        <v>2624</v>
      </c>
      <c r="C2039" s="1">
        <f t="shared" si="857"/>
        <v>14154</v>
      </c>
      <c r="D2039" s="7">
        <f>RANK(N2039,(N2039:P2039,Q2039:AE2039))</f>
        <v>2</v>
      </c>
      <c r="E2039" s="7">
        <f>RANK(O2039,(N2039:P2039,Q2039:AE2039))</f>
        <v>1</v>
      </c>
      <c r="F2039" s="7">
        <f>IF(P2039&gt;0,RANK(P2039,(N2039:P2039,Q2039:AE2039)),0)</f>
        <v>0</v>
      </c>
      <c r="G2039" s="1">
        <f t="shared" si="858"/>
        <v>1246</v>
      </c>
      <c r="H2039" s="2">
        <f t="shared" si="859"/>
        <v>8.803165182987141E-2</v>
      </c>
      <c r="I2039" s="2"/>
      <c r="J2039" s="2">
        <f t="shared" si="860"/>
        <v>0.4532287692525081</v>
      </c>
      <c r="K2039" s="2">
        <f t="shared" si="861"/>
        <v>0.54126042108237959</v>
      </c>
      <c r="L2039" s="2">
        <f t="shared" si="862"/>
        <v>0</v>
      </c>
      <c r="M2039" s="2">
        <f t="shared" si="863"/>
        <v>5.510809665112304E-3</v>
      </c>
      <c r="N2039" s="1">
        <v>6415</v>
      </c>
      <c r="O2039" s="1">
        <v>7661</v>
      </c>
      <c r="Q2039" s="1">
        <v>41</v>
      </c>
      <c r="R2039" s="1">
        <v>37</v>
      </c>
      <c r="X2039" s="1">
        <v>0</v>
      </c>
      <c r="AG2039" s="7">
        <f>IF(Q2039&gt;0,RANK(Q2039,(N2039:P2039,Q2039:AE2039)),0)</f>
        <v>3</v>
      </c>
      <c r="AH2039" s="7">
        <f>IF(R2039&gt;0,RANK(R2039,(N2039:P2039,Q2039:AE2039)),0)</f>
        <v>4</v>
      </c>
      <c r="AI2039" s="7">
        <f>IF(T2039&gt;0,RANK(T2039,(N2039:P2039,Q2039:AE2039)),0)</f>
        <v>0</v>
      </c>
      <c r="AJ2039" s="7">
        <f>IF(S2039&gt;0,RANK(S2039,(N2039:P2039,Q2039:AE2039)),0)</f>
        <v>0</v>
      </c>
      <c r="AK2039" s="2">
        <f t="shared" si="864"/>
        <v>2.8967076444821253E-3</v>
      </c>
      <c r="AL2039" s="2">
        <f t="shared" si="865"/>
        <v>2.6141020206302107E-3</v>
      </c>
      <c r="AM2039" s="2">
        <f t="shared" si="866"/>
        <v>0</v>
      </c>
      <c r="AN2039" s="2">
        <f t="shared" si="867"/>
        <v>0</v>
      </c>
      <c r="AP2039" t="s">
        <v>3716</v>
      </c>
      <c r="AQ2039" t="s">
        <v>2624</v>
      </c>
      <c r="AR2039">
        <v>7</v>
      </c>
      <c r="AT2039" s="93" t="s">
        <v>818</v>
      </c>
      <c r="AU2039" s="92" t="s">
        <v>1149</v>
      </c>
      <c r="AV2039" s="83" t="str">
        <f t="shared" si="868"/>
        <v>37141</v>
      </c>
      <c r="AX2039" s="7" t="s">
        <v>3753</v>
      </c>
    </row>
    <row r="2040" spans="1:50" ht="13" hidden="1" customHeight="1" outlineLevel="1">
      <c r="A2040" t="s">
        <v>1028</v>
      </c>
      <c r="B2040" t="s">
        <v>2624</v>
      </c>
      <c r="C2040" s="1">
        <f t="shared" si="857"/>
        <v>4306</v>
      </c>
      <c r="D2040" s="7">
        <f>RANK(N2040,(N2040:P2040,Q2040:AE2040))</f>
        <v>2</v>
      </c>
      <c r="E2040" s="7">
        <f>RANK(O2040,(N2040:P2040,Q2040:AE2040))</f>
        <v>1</v>
      </c>
      <c r="F2040" s="7">
        <f>IF(P2040&gt;0,RANK(P2040,(N2040:P2040,Q2040:AE2040)),0)</f>
        <v>0</v>
      </c>
      <c r="G2040" s="1">
        <f t="shared" si="858"/>
        <v>197</v>
      </c>
      <c r="H2040" s="2">
        <f t="shared" si="859"/>
        <v>4.5750116117045984E-2</v>
      </c>
      <c r="I2040" s="2"/>
      <c r="J2040" s="2">
        <f t="shared" si="860"/>
        <v>0.47213190896423596</v>
      </c>
      <c r="K2040" s="2">
        <f t="shared" si="861"/>
        <v>0.51788202508128189</v>
      </c>
      <c r="L2040" s="2">
        <f t="shared" si="862"/>
        <v>0</v>
      </c>
      <c r="M2040" s="2">
        <f t="shared" si="863"/>
        <v>9.9860659544821484E-3</v>
      </c>
      <c r="N2040" s="1">
        <v>2033</v>
      </c>
      <c r="O2040" s="1">
        <v>2230</v>
      </c>
      <c r="Q2040" s="1">
        <v>20</v>
      </c>
      <c r="R2040" s="1">
        <v>23</v>
      </c>
      <c r="X2040" s="1">
        <v>0</v>
      </c>
      <c r="AG2040" s="7">
        <f>IF(Q2040&gt;0,RANK(Q2040,(N2040:P2040,Q2040:AE2040)),0)</f>
        <v>4</v>
      </c>
      <c r="AH2040" s="7">
        <f>IF(R2040&gt;0,RANK(R2040,(N2040:P2040,Q2040:AE2040)),0)</f>
        <v>3</v>
      </c>
      <c r="AI2040" s="7">
        <f>IF(T2040&gt;0,RANK(T2040,(N2040:P2040,Q2040:AE2040)),0)</f>
        <v>0</v>
      </c>
      <c r="AJ2040" s="7">
        <f>IF(S2040&gt;0,RANK(S2040,(N2040:P2040,Q2040:AE2040)),0)</f>
        <v>0</v>
      </c>
      <c r="AK2040" s="2">
        <f t="shared" si="864"/>
        <v>4.6446818392940088E-3</v>
      </c>
      <c r="AL2040" s="2">
        <f t="shared" si="865"/>
        <v>5.3413841151881093E-3</v>
      </c>
      <c r="AM2040" s="2">
        <f t="shared" si="866"/>
        <v>0</v>
      </c>
      <c r="AN2040" s="2">
        <f t="shared" si="867"/>
        <v>0</v>
      </c>
      <c r="AP2040" t="s">
        <v>1028</v>
      </c>
      <c r="AQ2040" t="s">
        <v>2624</v>
      </c>
      <c r="AR2040">
        <v>3</v>
      </c>
      <c r="AT2040" s="93" t="s">
        <v>818</v>
      </c>
      <c r="AU2040" s="92" t="s">
        <v>1150</v>
      </c>
      <c r="AV2040" s="83" t="str">
        <f t="shared" si="868"/>
        <v>37143</v>
      </c>
      <c r="AX2040" s="7" t="s">
        <v>3753</v>
      </c>
    </row>
    <row r="2041" spans="1:50" ht="13" hidden="1" customHeight="1" outlineLevel="1">
      <c r="A2041" t="s">
        <v>3163</v>
      </c>
      <c r="B2041" t="s">
        <v>2624</v>
      </c>
      <c r="C2041" s="1">
        <f t="shared" si="857"/>
        <v>11833</v>
      </c>
      <c r="D2041" s="7">
        <f>RANK(N2041,(N2041:P2041,Q2041:AE2041))</f>
        <v>2</v>
      </c>
      <c r="E2041" s="7">
        <f>RANK(O2041,(N2041:P2041,Q2041:AE2041))</f>
        <v>1</v>
      </c>
      <c r="F2041" s="7">
        <f>IF(P2041&gt;0,RANK(P2041,(N2041:P2041,Q2041:AE2041)),0)</f>
        <v>0</v>
      </c>
      <c r="G2041" s="1">
        <f t="shared" si="858"/>
        <v>1680</v>
      </c>
      <c r="H2041" s="2">
        <f t="shared" si="859"/>
        <v>0.14197583030507901</v>
      </c>
      <c r="I2041" s="2"/>
      <c r="J2041" s="2">
        <f t="shared" si="860"/>
        <v>0.42609650976083835</v>
      </c>
      <c r="K2041" s="2">
        <f t="shared" si="861"/>
        <v>0.56807234006591734</v>
      </c>
      <c r="L2041" s="2">
        <f t="shared" si="862"/>
        <v>0</v>
      </c>
      <c r="M2041" s="2">
        <f t="shared" si="863"/>
        <v>5.8311501732443149E-3</v>
      </c>
      <c r="N2041" s="1">
        <v>5042</v>
      </c>
      <c r="O2041" s="1">
        <v>6722</v>
      </c>
      <c r="Q2041" s="1">
        <v>26</v>
      </c>
      <c r="R2041" s="1">
        <v>43</v>
      </c>
      <c r="X2041" s="1">
        <v>0</v>
      </c>
      <c r="AG2041" s="7">
        <f>IF(Q2041&gt;0,RANK(Q2041,(N2041:P2041,Q2041:AE2041)),0)</f>
        <v>4</v>
      </c>
      <c r="AH2041" s="7">
        <f>IF(R2041&gt;0,RANK(R2041,(N2041:P2041,Q2041:AE2041)),0)</f>
        <v>3</v>
      </c>
      <c r="AI2041" s="7">
        <f>IF(T2041&gt;0,RANK(T2041,(N2041:P2041,Q2041:AE2041)),0)</f>
        <v>0</v>
      </c>
      <c r="AJ2041" s="7">
        <f>IF(S2041&gt;0,RANK(S2041,(N2041:P2041,Q2041:AE2041)),0)</f>
        <v>0</v>
      </c>
      <c r="AK2041" s="2">
        <f t="shared" si="864"/>
        <v>2.1972449928166992E-3</v>
      </c>
      <c r="AL2041" s="2">
        <f t="shared" si="865"/>
        <v>3.6339051804276175E-3</v>
      </c>
      <c r="AM2041" s="2">
        <f t="shared" si="866"/>
        <v>0</v>
      </c>
      <c r="AN2041" s="2">
        <f t="shared" si="867"/>
        <v>0</v>
      </c>
      <c r="AP2041" t="s">
        <v>3163</v>
      </c>
      <c r="AQ2041" t="s">
        <v>2624</v>
      </c>
      <c r="AT2041" s="93" t="s">
        <v>818</v>
      </c>
      <c r="AU2041" s="92" t="s">
        <v>1151</v>
      </c>
      <c r="AV2041" s="83" t="str">
        <f t="shared" si="868"/>
        <v>37145</v>
      </c>
      <c r="AX2041" s="7" t="s">
        <v>3753</v>
      </c>
    </row>
    <row r="2042" spans="1:50" ht="13" hidden="1" customHeight="1" outlineLevel="1">
      <c r="A2042" t="s">
        <v>1389</v>
      </c>
      <c r="B2042" t="s">
        <v>2624</v>
      </c>
      <c r="C2042" s="1">
        <f t="shared" si="857"/>
        <v>43075</v>
      </c>
      <c r="D2042" s="7">
        <f>RANK(N2042,(N2042:P2042,Q2042:AE2042))</f>
        <v>2</v>
      </c>
      <c r="E2042" s="7">
        <f>RANK(O2042,(N2042:P2042,Q2042:AE2042))</f>
        <v>1</v>
      </c>
      <c r="F2042" s="7">
        <f>IF(P2042&gt;0,RANK(P2042,(N2042:P2042,Q2042:AE2042)),0)</f>
        <v>0</v>
      </c>
      <c r="G2042" s="1">
        <f t="shared" si="858"/>
        <v>3507</v>
      </c>
      <c r="H2042" s="2">
        <f t="shared" si="859"/>
        <v>8.1416134648868252E-2</v>
      </c>
      <c r="I2042" s="2"/>
      <c r="J2042" s="2">
        <f t="shared" si="860"/>
        <v>0.45699361578641906</v>
      </c>
      <c r="K2042" s="2">
        <f t="shared" si="861"/>
        <v>0.53840975043528727</v>
      </c>
      <c r="L2042" s="2">
        <f t="shared" si="862"/>
        <v>0</v>
      </c>
      <c r="M2042" s="2">
        <f t="shared" si="863"/>
        <v>4.5966337782936684E-3</v>
      </c>
      <c r="N2042" s="1">
        <v>19685</v>
      </c>
      <c r="O2042" s="1">
        <v>23192</v>
      </c>
      <c r="Q2042" s="1">
        <v>81</v>
      </c>
      <c r="R2042" s="1">
        <v>115</v>
      </c>
      <c r="X2042" s="1">
        <v>2</v>
      </c>
      <c r="AG2042" s="7">
        <f>IF(Q2042&gt;0,RANK(Q2042,(N2042:P2042,Q2042:AE2042)),0)</f>
        <v>4</v>
      </c>
      <c r="AH2042" s="7">
        <f>IF(R2042&gt;0,RANK(R2042,(N2042:P2042,Q2042:AE2042)),0)</f>
        <v>3</v>
      </c>
      <c r="AI2042" s="7">
        <f>IF(T2042&gt;0,RANK(T2042,(N2042:P2042,Q2042:AE2042)),0)</f>
        <v>0</v>
      </c>
      <c r="AJ2042" s="7">
        <f>IF(S2042&gt;0,RANK(S2042,(N2042:P2042,Q2042:AE2042)),0)</f>
        <v>0</v>
      </c>
      <c r="AK2042" s="2">
        <f t="shared" si="864"/>
        <v>1.8804410911201393E-3</v>
      </c>
      <c r="AL2042" s="2">
        <f t="shared" si="865"/>
        <v>2.6697620429483458E-3</v>
      </c>
      <c r="AM2042" s="2">
        <f t="shared" si="866"/>
        <v>0</v>
      </c>
      <c r="AN2042" s="2">
        <f t="shared" si="867"/>
        <v>0</v>
      </c>
      <c r="AP2042" t="s">
        <v>1389</v>
      </c>
      <c r="AQ2042" t="s">
        <v>2624</v>
      </c>
      <c r="AT2042" s="93" t="s">
        <v>818</v>
      </c>
      <c r="AU2042" s="92" t="s">
        <v>1152</v>
      </c>
      <c r="AV2042" s="83" t="str">
        <f t="shared" si="868"/>
        <v>37147</v>
      </c>
      <c r="AX2042" s="7" t="s">
        <v>3753</v>
      </c>
    </row>
    <row r="2043" spans="1:50" ht="13" hidden="1" customHeight="1" outlineLevel="1">
      <c r="A2043" t="s">
        <v>1397</v>
      </c>
      <c r="B2043" t="s">
        <v>2624</v>
      </c>
      <c r="C2043" s="1">
        <f t="shared" si="857"/>
        <v>8303</v>
      </c>
      <c r="D2043" s="7">
        <f>RANK(N2043,(N2043:P2043,Q2043:AE2043))</f>
        <v>2</v>
      </c>
      <c r="E2043" s="7">
        <f>RANK(O2043,(N2043:P2043,Q2043:AE2043))</f>
        <v>1</v>
      </c>
      <c r="F2043" s="7">
        <f>IF(P2043&gt;0,RANK(P2043,(N2043:P2043,Q2043:AE2043)),0)</f>
        <v>0</v>
      </c>
      <c r="G2043" s="1">
        <f t="shared" si="858"/>
        <v>1960</v>
      </c>
      <c r="H2043" s="2">
        <f t="shared" si="859"/>
        <v>0.2360592556907142</v>
      </c>
      <c r="I2043" s="2"/>
      <c r="J2043" s="2">
        <f t="shared" si="860"/>
        <v>0.37504516439841024</v>
      </c>
      <c r="K2043" s="2">
        <f t="shared" si="861"/>
        <v>0.61110442008912447</v>
      </c>
      <c r="L2043" s="2">
        <f t="shared" si="862"/>
        <v>0</v>
      </c>
      <c r="M2043" s="2">
        <f t="shared" si="863"/>
        <v>1.3850415512465242E-2</v>
      </c>
      <c r="N2043" s="1">
        <v>3114</v>
      </c>
      <c r="O2043" s="1">
        <v>5074</v>
      </c>
      <c r="Q2043" s="1">
        <v>53</v>
      </c>
      <c r="R2043" s="1">
        <v>62</v>
      </c>
      <c r="X2043" s="1">
        <v>0</v>
      </c>
      <c r="AG2043" s="7">
        <f>IF(Q2043&gt;0,RANK(Q2043,(N2043:P2043,Q2043:AE2043)),0)</f>
        <v>4</v>
      </c>
      <c r="AH2043" s="7">
        <f>IF(R2043&gt;0,RANK(R2043,(N2043:P2043,Q2043:AE2043)),0)</f>
        <v>3</v>
      </c>
      <c r="AI2043" s="7">
        <f>IF(T2043&gt;0,RANK(T2043,(N2043:P2043,Q2043:AE2043)),0)</f>
        <v>0</v>
      </c>
      <c r="AJ2043" s="7">
        <f>IF(S2043&gt;0,RANK(S2043,(N2043:P2043,Q2043:AE2043)),0)</f>
        <v>0</v>
      </c>
      <c r="AK2043" s="2">
        <f t="shared" si="864"/>
        <v>6.3832349753101284E-3</v>
      </c>
      <c r="AL2043" s="2">
        <f t="shared" si="865"/>
        <v>7.4671805371552451E-3</v>
      </c>
      <c r="AM2043" s="2">
        <f t="shared" si="866"/>
        <v>0</v>
      </c>
      <c r="AN2043" s="2">
        <f t="shared" si="867"/>
        <v>0</v>
      </c>
      <c r="AP2043" t="s">
        <v>1397</v>
      </c>
      <c r="AQ2043" t="s">
        <v>2624</v>
      </c>
      <c r="AR2043">
        <v>11</v>
      </c>
      <c r="AT2043" s="93" t="s">
        <v>818</v>
      </c>
      <c r="AU2043" s="92" t="s">
        <v>1153</v>
      </c>
      <c r="AV2043" s="83" t="str">
        <f t="shared" si="868"/>
        <v>37149</v>
      </c>
      <c r="AX2043" s="7" t="s">
        <v>3753</v>
      </c>
    </row>
    <row r="2044" spans="1:50" ht="13" hidden="1" customHeight="1" outlineLevel="1">
      <c r="A2044" t="s">
        <v>3015</v>
      </c>
      <c r="B2044" t="s">
        <v>2624</v>
      </c>
      <c r="C2044" s="1">
        <f t="shared" si="857"/>
        <v>42696</v>
      </c>
      <c r="D2044" s="7">
        <f>RANK(N2044,(N2044:P2044,Q2044:AE2044))</f>
        <v>2</v>
      </c>
      <c r="E2044" s="7">
        <f>RANK(O2044,(N2044:P2044,Q2044:AE2044))</f>
        <v>1</v>
      </c>
      <c r="F2044" s="7">
        <f>IF(P2044&gt;0,RANK(P2044,(N2044:P2044,Q2044:AE2044)),0)</f>
        <v>0</v>
      </c>
      <c r="G2044" s="1">
        <f t="shared" si="858"/>
        <v>19593</v>
      </c>
      <c r="H2044" s="2">
        <f t="shared" si="859"/>
        <v>0.45889544688026984</v>
      </c>
      <c r="I2044" s="2"/>
      <c r="J2044" s="2">
        <f t="shared" si="860"/>
        <v>0.26620760727000187</v>
      </c>
      <c r="K2044" s="2">
        <f t="shared" si="861"/>
        <v>0.72510305415027165</v>
      </c>
      <c r="L2044" s="2">
        <f t="shared" si="862"/>
        <v>0</v>
      </c>
      <c r="M2044" s="2">
        <f t="shared" si="863"/>
        <v>8.6893385797264244E-3</v>
      </c>
      <c r="N2044" s="1">
        <v>11366</v>
      </c>
      <c r="O2044" s="1">
        <v>30959</v>
      </c>
      <c r="Q2044" s="1">
        <v>222</v>
      </c>
      <c r="R2044" s="1">
        <v>149</v>
      </c>
      <c r="X2044" s="1">
        <v>0</v>
      </c>
      <c r="AG2044" s="7">
        <f>IF(Q2044&gt;0,RANK(Q2044,(N2044:P2044,Q2044:AE2044)),0)</f>
        <v>3</v>
      </c>
      <c r="AH2044" s="7">
        <f>IF(R2044&gt;0,RANK(R2044,(N2044:P2044,Q2044:AE2044)),0)</f>
        <v>4</v>
      </c>
      <c r="AI2044" s="7">
        <f>IF(T2044&gt;0,RANK(T2044,(N2044:P2044,Q2044:AE2044)),0)</f>
        <v>0</v>
      </c>
      <c r="AJ2044" s="7">
        <f>IF(S2044&gt;0,RANK(S2044,(N2044:P2044,Q2044:AE2044)),0)</f>
        <v>0</v>
      </c>
      <c r="AK2044" s="2">
        <f t="shared" si="864"/>
        <v>5.1995503091624507E-3</v>
      </c>
      <c r="AL2044" s="2">
        <f t="shared" si="865"/>
        <v>3.4897882705639872E-3</v>
      </c>
      <c r="AM2044" s="2">
        <f t="shared" si="866"/>
        <v>0</v>
      </c>
      <c r="AN2044" s="2">
        <f t="shared" si="867"/>
        <v>0</v>
      </c>
      <c r="AP2044" t="s">
        <v>3015</v>
      </c>
      <c r="AQ2044" t="s">
        <v>2624</v>
      </c>
      <c r="AR2044">
        <v>6</v>
      </c>
      <c r="AT2044" s="93" t="s">
        <v>818</v>
      </c>
      <c r="AU2044" s="92" t="s">
        <v>1155</v>
      </c>
      <c r="AV2044" s="83" t="str">
        <f t="shared" si="868"/>
        <v>37151</v>
      </c>
      <c r="AX2044" s="7" t="s">
        <v>3753</v>
      </c>
    </row>
    <row r="2045" spans="1:50" ht="13" hidden="1" customHeight="1" outlineLevel="1">
      <c r="A2045" t="s">
        <v>3151</v>
      </c>
      <c r="B2045" t="s">
        <v>2624</v>
      </c>
      <c r="C2045" s="1">
        <f t="shared" si="857"/>
        <v>14269</v>
      </c>
      <c r="D2045" s="7">
        <f>RANK(N2045,(N2045:P2045,Q2045:AE2045))</f>
        <v>1</v>
      </c>
      <c r="E2045" s="7">
        <f>RANK(O2045,(N2045:P2045,Q2045:AE2045))</f>
        <v>2</v>
      </c>
      <c r="F2045" s="7">
        <f>IF(P2045&gt;0,RANK(P2045,(N2045:P2045,Q2045:AE2045)),0)</f>
        <v>0</v>
      </c>
      <c r="G2045" s="1">
        <f t="shared" si="858"/>
        <v>1672</v>
      </c>
      <c r="H2045" s="2">
        <f t="shared" si="859"/>
        <v>0.11717709720372836</v>
      </c>
      <c r="I2045" s="2"/>
      <c r="J2045" s="2">
        <f t="shared" si="860"/>
        <v>0.55610063774616303</v>
      </c>
      <c r="K2045" s="2">
        <f t="shared" si="861"/>
        <v>0.43892354054243465</v>
      </c>
      <c r="L2045" s="2">
        <f t="shared" si="862"/>
        <v>0</v>
      </c>
      <c r="M2045" s="2">
        <f t="shared" si="863"/>
        <v>4.9758217114023173E-3</v>
      </c>
      <c r="N2045" s="1">
        <v>7935</v>
      </c>
      <c r="O2045" s="1">
        <v>6263</v>
      </c>
      <c r="Q2045" s="1">
        <v>41</v>
      </c>
      <c r="R2045" s="1">
        <v>30</v>
      </c>
      <c r="X2045" s="1">
        <v>0</v>
      </c>
      <c r="AG2045" s="7">
        <f>IF(Q2045&gt;0,RANK(Q2045,(N2045:P2045,Q2045:AE2045)),0)</f>
        <v>3</v>
      </c>
      <c r="AH2045" s="7">
        <f>IF(R2045&gt;0,RANK(R2045,(N2045:P2045,Q2045:AE2045)),0)</f>
        <v>4</v>
      </c>
      <c r="AI2045" s="7">
        <f>IF(T2045&gt;0,RANK(T2045,(N2045:P2045,Q2045:AE2045)),0)</f>
        <v>0</v>
      </c>
      <c r="AJ2045" s="7">
        <f>IF(S2045&gt;0,RANK(S2045,(N2045:P2045,Q2045:AE2045)),0)</f>
        <v>0</v>
      </c>
      <c r="AK2045" s="2">
        <f t="shared" si="864"/>
        <v>2.8733618333450137E-3</v>
      </c>
      <c r="AL2045" s="2">
        <f t="shared" si="865"/>
        <v>2.102459878057327E-3</v>
      </c>
      <c r="AM2045" s="2">
        <f t="shared" si="866"/>
        <v>0</v>
      </c>
      <c r="AN2045" s="2">
        <f t="shared" si="867"/>
        <v>0</v>
      </c>
      <c r="AP2045" t="s">
        <v>3151</v>
      </c>
      <c r="AQ2045" t="s">
        <v>2624</v>
      </c>
      <c r="AR2045">
        <v>8</v>
      </c>
      <c r="AT2045" s="93" t="s">
        <v>818</v>
      </c>
      <c r="AU2045" s="92" t="s">
        <v>1156</v>
      </c>
      <c r="AV2045" s="83" t="str">
        <f t="shared" si="868"/>
        <v>37153</v>
      </c>
      <c r="AX2045" s="7" t="s">
        <v>3753</v>
      </c>
    </row>
    <row r="2046" spans="1:50" ht="13" hidden="1" customHeight="1" outlineLevel="1">
      <c r="A2046" t="s">
        <v>724</v>
      </c>
      <c r="B2046" t="s">
        <v>2624</v>
      </c>
      <c r="C2046" s="1">
        <f t="shared" si="857"/>
        <v>29747</v>
      </c>
      <c r="D2046" s="7">
        <f>RANK(N2046,(N2046:P2046,Q2046:AE2046))</f>
        <v>1</v>
      </c>
      <c r="E2046" s="7">
        <f>RANK(O2046,(N2046:P2046,Q2046:AE2046))</f>
        <v>2</v>
      </c>
      <c r="F2046" s="7">
        <f>IF(P2046&gt;0,RANK(P2046,(N2046:P2046,Q2046:AE2046)),0)</f>
        <v>0</v>
      </c>
      <c r="G2046" s="1">
        <f t="shared" si="858"/>
        <v>6113</v>
      </c>
      <c r="H2046" s="2">
        <f t="shared" si="859"/>
        <v>0.20549971425689986</v>
      </c>
      <c r="I2046" s="2"/>
      <c r="J2046" s="2">
        <f t="shared" si="860"/>
        <v>0.5995226409385821</v>
      </c>
      <c r="K2046" s="2">
        <f t="shared" si="861"/>
        <v>0.39402292668168221</v>
      </c>
      <c r="L2046" s="2">
        <f t="shared" si="862"/>
        <v>0</v>
      </c>
      <c r="M2046" s="2">
        <f t="shared" si="863"/>
        <v>6.4544323797356973E-3</v>
      </c>
      <c r="N2046" s="1">
        <v>17834</v>
      </c>
      <c r="O2046" s="1">
        <v>11721</v>
      </c>
      <c r="Q2046" s="1">
        <v>81</v>
      </c>
      <c r="R2046" s="1">
        <v>52</v>
      </c>
      <c r="X2046" s="1">
        <v>59</v>
      </c>
      <c r="AG2046" s="7">
        <f>IF(Q2046&gt;0,RANK(Q2046,(N2046:P2046,Q2046:AE2046)),0)</f>
        <v>3</v>
      </c>
      <c r="AH2046" s="7">
        <f>IF(R2046&gt;0,RANK(R2046,(N2046:P2046,Q2046:AE2046)),0)</f>
        <v>5</v>
      </c>
      <c r="AI2046" s="7">
        <f>IF(T2046&gt;0,RANK(T2046,(N2046:P2046,Q2046:AE2046)),0)</f>
        <v>0</v>
      </c>
      <c r="AJ2046" s="7">
        <f>IF(S2046&gt;0,RANK(S2046,(N2046:P2046,Q2046:AE2046)),0)</f>
        <v>0</v>
      </c>
      <c r="AK2046" s="2">
        <f t="shared" si="864"/>
        <v>2.7229636602010285E-3</v>
      </c>
      <c r="AL2046" s="2">
        <f t="shared" si="865"/>
        <v>1.7480754361784382E-3</v>
      </c>
      <c r="AM2046" s="2">
        <f t="shared" si="866"/>
        <v>0</v>
      </c>
      <c r="AN2046" s="2">
        <f t="shared" si="867"/>
        <v>0</v>
      </c>
      <c r="AP2046" t="s">
        <v>724</v>
      </c>
      <c r="AQ2046" t="s">
        <v>2624</v>
      </c>
      <c r="AT2046" s="93" t="s">
        <v>818</v>
      </c>
      <c r="AU2046" s="92" t="s">
        <v>1157</v>
      </c>
      <c r="AV2046" s="83" t="str">
        <f t="shared" si="868"/>
        <v>37155</v>
      </c>
      <c r="AX2046" s="7" t="s">
        <v>3753</v>
      </c>
    </row>
    <row r="2047" spans="1:50" ht="13" hidden="1" customHeight="1" outlineLevel="1">
      <c r="A2047" t="s">
        <v>3022</v>
      </c>
      <c r="B2047" t="s">
        <v>2624</v>
      </c>
      <c r="C2047" s="1">
        <f t="shared" si="857"/>
        <v>32528</v>
      </c>
      <c r="D2047" s="7">
        <f>RANK(N2047,(N2047:P2047,Q2047:AE2047))</f>
        <v>2</v>
      </c>
      <c r="E2047" s="7">
        <f>RANK(O2047,(N2047:P2047,Q2047:AE2047))</f>
        <v>1</v>
      </c>
      <c r="F2047" s="7">
        <f>IF(P2047&gt;0,RANK(P2047,(N2047:P2047,Q2047:AE2047)),0)</f>
        <v>0</v>
      </c>
      <c r="G2047" s="1">
        <f t="shared" si="858"/>
        <v>5719</v>
      </c>
      <c r="H2047" s="2">
        <f t="shared" si="859"/>
        <v>0.17581775700934579</v>
      </c>
      <c r="I2047" s="2"/>
      <c r="J2047" s="2">
        <f t="shared" si="860"/>
        <v>0.40764879488440731</v>
      </c>
      <c r="K2047" s="2">
        <f t="shared" si="861"/>
        <v>0.58346655189375307</v>
      </c>
      <c r="L2047" s="2">
        <f t="shared" si="862"/>
        <v>0</v>
      </c>
      <c r="M2047" s="2">
        <f t="shared" si="863"/>
        <v>8.8846532218396224E-3</v>
      </c>
      <c r="N2047" s="1">
        <v>13260</v>
      </c>
      <c r="O2047" s="1">
        <v>18979</v>
      </c>
      <c r="Q2047" s="1">
        <v>127</v>
      </c>
      <c r="R2047" s="1">
        <v>75</v>
      </c>
      <c r="X2047" s="1">
        <v>87</v>
      </c>
      <c r="AG2047" s="7">
        <f>IF(Q2047&gt;0,RANK(Q2047,(N2047:P2047,Q2047:AE2047)),0)</f>
        <v>3</v>
      </c>
      <c r="AH2047" s="7">
        <f>IF(R2047&gt;0,RANK(R2047,(N2047:P2047,Q2047:AE2047)),0)</f>
        <v>5</v>
      </c>
      <c r="AI2047" s="7">
        <f>IF(T2047&gt;0,RANK(T2047,(N2047:P2047,Q2047:AE2047)),0)</f>
        <v>0</v>
      </c>
      <c r="AJ2047" s="7">
        <f>IF(S2047&gt;0,RANK(S2047,(N2047:P2047,Q2047:AE2047)),0)</f>
        <v>0</v>
      </c>
      <c r="AK2047" s="2">
        <f t="shared" si="864"/>
        <v>3.9043285784554843E-3</v>
      </c>
      <c r="AL2047" s="2">
        <f t="shared" si="865"/>
        <v>2.3057058534185931E-3</v>
      </c>
      <c r="AM2047" s="2">
        <f t="shared" si="866"/>
        <v>0</v>
      </c>
      <c r="AN2047" s="2">
        <f t="shared" si="867"/>
        <v>0</v>
      </c>
      <c r="AP2047" t="s">
        <v>3022</v>
      </c>
      <c r="AQ2047" t="s">
        <v>2624</v>
      </c>
      <c r="AR2047">
        <v>5</v>
      </c>
      <c r="AT2047" s="93" t="s">
        <v>818</v>
      </c>
      <c r="AU2047" s="92" t="s">
        <v>120</v>
      </c>
      <c r="AV2047" s="83" t="str">
        <f t="shared" si="868"/>
        <v>37157</v>
      </c>
      <c r="AX2047" s="7" t="s">
        <v>3753</v>
      </c>
    </row>
    <row r="2048" spans="1:50" ht="13" hidden="1" customHeight="1" outlineLevel="1">
      <c r="A2048" t="s">
        <v>917</v>
      </c>
      <c r="B2048" t="s">
        <v>2624</v>
      </c>
      <c r="C2048" s="1">
        <f t="shared" si="857"/>
        <v>44133</v>
      </c>
      <c r="D2048" s="7">
        <f>RANK(N2048,(N2048:P2048,Q2048:AE2048))</f>
        <v>2</v>
      </c>
      <c r="E2048" s="7">
        <f>RANK(O2048,(N2048:P2048,Q2048:AE2048))</f>
        <v>1</v>
      </c>
      <c r="F2048" s="7">
        <f>IF(P2048&gt;0,RANK(P2048,(N2048:P2048,Q2048:AE2048)),0)</f>
        <v>0</v>
      </c>
      <c r="G2048" s="1">
        <f t="shared" si="858"/>
        <v>14031</v>
      </c>
      <c r="H2048" s="2">
        <f t="shared" si="859"/>
        <v>0.31792536197403304</v>
      </c>
      <c r="I2048" s="2"/>
      <c r="J2048" s="2">
        <f t="shared" si="860"/>
        <v>0.33741191398726578</v>
      </c>
      <c r="K2048" s="2">
        <f t="shared" si="861"/>
        <v>0.65533727596129876</v>
      </c>
      <c r="L2048" s="2">
        <f t="shared" si="862"/>
        <v>0</v>
      </c>
      <c r="M2048" s="2">
        <f t="shared" si="863"/>
        <v>7.2508100514354634E-3</v>
      </c>
      <c r="N2048" s="1">
        <v>14891</v>
      </c>
      <c r="O2048" s="1">
        <v>28922</v>
      </c>
      <c r="Q2048" s="1">
        <v>174</v>
      </c>
      <c r="R2048" s="1">
        <v>146</v>
      </c>
      <c r="X2048" s="1">
        <v>0</v>
      </c>
      <c r="AG2048" s="7">
        <f>IF(Q2048&gt;0,RANK(Q2048,(N2048:P2048,Q2048:AE2048)),0)</f>
        <v>3</v>
      </c>
      <c r="AH2048" s="7">
        <f>IF(R2048&gt;0,RANK(R2048,(N2048:P2048,Q2048:AE2048)),0)</f>
        <v>4</v>
      </c>
      <c r="AI2048" s="7">
        <f>IF(T2048&gt;0,RANK(T2048,(N2048:P2048,Q2048:AE2048)),0)</f>
        <v>0</v>
      </c>
      <c r="AJ2048" s="7">
        <f>IF(S2048&gt;0,RANK(S2048,(N2048:P2048,Q2048:AE2048)),0)</f>
        <v>0</v>
      </c>
      <c r="AK2048" s="2">
        <f t="shared" si="864"/>
        <v>3.9426279654680169E-3</v>
      </c>
      <c r="AL2048" s="2">
        <f t="shared" si="865"/>
        <v>3.3081820859674166E-3</v>
      </c>
      <c r="AM2048" s="2">
        <f t="shared" si="866"/>
        <v>0</v>
      </c>
      <c r="AN2048" s="2">
        <f t="shared" si="867"/>
        <v>0</v>
      </c>
      <c r="AP2048" t="s">
        <v>917</v>
      </c>
      <c r="AQ2048" t="s">
        <v>2624</v>
      </c>
      <c r="AT2048" s="93" t="s">
        <v>818</v>
      </c>
      <c r="AU2048" s="92" t="s">
        <v>121</v>
      </c>
      <c r="AV2048" s="83" t="str">
        <f t="shared" si="868"/>
        <v>37159</v>
      </c>
      <c r="AX2048" s="7" t="s">
        <v>3753</v>
      </c>
    </row>
    <row r="2049" spans="1:50" ht="13" hidden="1" customHeight="1" outlineLevel="1">
      <c r="A2049" t="s">
        <v>825</v>
      </c>
      <c r="B2049" t="s">
        <v>2624</v>
      </c>
      <c r="C2049" s="1">
        <f t="shared" si="857"/>
        <v>21716</v>
      </c>
      <c r="D2049" s="7">
        <f>RANK(N2049,(N2049:P2049,Q2049:AE2049))</f>
        <v>2</v>
      </c>
      <c r="E2049" s="7">
        <f>RANK(O2049,(N2049:P2049,Q2049:AE2049))</f>
        <v>1</v>
      </c>
      <c r="F2049" s="7">
        <f>IF(P2049&gt;0,RANK(P2049,(N2049:P2049,Q2049:AE2049)),0)</f>
        <v>0</v>
      </c>
      <c r="G2049" s="1">
        <f t="shared" si="858"/>
        <v>6058</v>
      </c>
      <c r="H2049" s="2">
        <f t="shared" si="859"/>
        <v>0.27896481856695526</v>
      </c>
      <c r="I2049" s="2"/>
      <c r="J2049" s="2">
        <f t="shared" si="860"/>
        <v>0.35443912322711363</v>
      </c>
      <c r="K2049" s="2">
        <f t="shared" si="861"/>
        <v>0.63340394179406889</v>
      </c>
      <c r="L2049" s="2">
        <f t="shared" si="862"/>
        <v>0</v>
      </c>
      <c r="M2049" s="2">
        <f t="shared" si="863"/>
        <v>1.2156934978817535E-2</v>
      </c>
      <c r="N2049" s="1">
        <v>7697</v>
      </c>
      <c r="O2049" s="1">
        <v>13755</v>
      </c>
      <c r="Q2049" s="1">
        <v>171</v>
      </c>
      <c r="R2049" s="1">
        <v>93</v>
      </c>
      <c r="X2049" s="1">
        <v>0</v>
      </c>
      <c r="AG2049" s="7">
        <f>IF(Q2049&gt;0,RANK(Q2049,(N2049:P2049,Q2049:AE2049)),0)</f>
        <v>3</v>
      </c>
      <c r="AH2049" s="7">
        <f>IF(R2049&gt;0,RANK(R2049,(N2049:P2049,Q2049:AE2049)),0)</f>
        <v>4</v>
      </c>
      <c r="AI2049" s="7">
        <f>IF(T2049&gt;0,RANK(T2049,(N2049:P2049,Q2049:AE2049)),0)</f>
        <v>0</v>
      </c>
      <c r="AJ2049" s="7">
        <f>IF(S2049&gt;0,RANK(S2049,(N2049:P2049,Q2049:AE2049)),0)</f>
        <v>0</v>
      </c>
      <c r="AK2049" s="2">
        <f t="shared" si="864"/>
        <v>7.8743783385522188E-3</v>
      </c>
      <c r="AL2049" s="2">
        <f t="shared" si="865"/>
        <v>4.2825566402652426E-3</v>
      </c>
      <c r="AM2049" s="2">
        <f t="shared" si="866"/>
        <v>0</v>
      </c>
      <c r="AN2049" s="2">
        <f t="shared" si="867"/>
        <v>0</v>
      </c>
      <c r="AP2049" t="s">
        <v>825</v>
      </c>
      <c r="AQ2049" t="s">
        <v>2624</v>
      </c>
      <c r="AR2049">
        <v>11</v>
      </c>
      <c r="AT2049" s="93" t="s">
        <v>818</v>
      </c>
      <c r="AU2049" s="92" t="s">
        <v>122</v>
      </c>
      <c r="AV2049" s="83" t="str">
        <f t="shared" si="868"/>
        <v>37161</v>
      </c>
      <c r="AX2049" s="7" t="s">
        <v>3753</v>
      </c>
    </row>
    <row r="2050" spans="1:50" ht="13" hidden="1" customHeight="1" outlineLevel="1">
      <c r="A2050" t="s">
        <v>725</v>
      </c>
      <c r="B2050" t="s">
        <v>2624</v>
      </c>
      <c r="C2050" s="1">
        <f t="shared" si="857"/>
        <v>19239</v>
      </c>
      <c r="D2050" s="7">
        <f>RANK(N2050,(N2050:P2050,Q2050:AE2050))</f>
        <v>2</v>
      </c>
      <c r="E2050" s="7">
        <f>RANK(O2050,(N2050:P2050,Q2050:AE2050))</f>
        <v>1</v>
      </c>
      <c r="F2050" s="7">
        <f>IF(P2050&gt;0,RANK(P2050,(N2050:P2050,Q2050:AE2050)),0)</f>
        <v>0</v>
      </c>
      <c r="G2050" s="1">
        <f t="shared" si="858"/>
        <v>1642</v>
      </c>
      <c r="H2050" s="2">
        <f t="shared" si="859"/>
        <v>8.5347471282291185E-2</v>
      </c>
      <c r="I2050" s="2"/>
      <c r="J2050" s="2">
        <f t="shared" si="860"/>
        <v>0.4557409428764489</v>
      </c>
      <c r="K2050" s="2">
        <f t="shared" si="861"/>
        <v>0.54108841415874009</v>
      </c>
      <c r="L2050" s="2">
        <f t="shared" si="862"/>
        <v>0</v>
      </c>
      <c r="M2050" s="2">
        <f t="shared" si="863"/>
        <v>3.1706429648109546E-3</v>
      </c>
      <c r="N2050" s="1">
        <v>8768</v>
      </c>
      <c r="O2050" s="1">
        <v>10410</v>
      </c>
      <c r="Q2050" s="1">
        <v>28</v>
      </c>
      <c r="R2050" s="1">
        <v>33</v>
      </c>
      <c r="X2050" s="1">
        <v>0</v>
      </c>
      <c r="AG2050" s="7">
        <f>IF(Q2050&gt;0,RANK(Q2050,(N2050:P2050,Q2050:AE2050)),0)</f>
        <v>4</v>
      </c>
      <c r="AH2050" s="7">
        <f>IF(R2050&gt;0,RANK(R2050,(N2050:P2050,Q2050:AE2050)),0)</f>
        <v>3</v>
      </c>
      <c r="AI2050" s="7">
        <f>IF(T2050&gt;0,RANK(T2050,(N2050:P2050,Q2050:AE2050)),0)</f>
        <v>0</v>
      </c>
      <c r="AJ2050" s="7">
        <f>IF(S2050&gt;0,RANK(S2050,(N2050:P2050,Q2050:AE2050)),0)</f>
        <v>0</v>
      </c>
      <c r="AK2050" s="2">
        <f t="shared" si="864"/>
        <v>1.4553770986017985E-3</v>
      </c>
      <c r="AL2050" s="2">
        <f t="shared" si="865"/>
        <v>1.7152658662092624E-3</v>
      </c>
      <c r="AM2050" s="2">
        <f t="shared" si="866"/>
        <v>0</v>
      </c>
      <c r="AN2050" s="2">
        <f t="shared" si="867"/>
        <v>0</v>
      </c>
      <c r="AP2050" t="s">
        <v>725</v>
      </c>
      <c r="AQ2050" t="s">
        <v>2624</v>
      </c>
      <c r="AT2050" s="93" t="s">
        <v>818</v>
      </c>
      <c r="AU2050" s="92" t="s">
        <v>123</v>
      </c>
      <c r="AV2050" s="83" t="str">
        <f t="shared" si="868"/>
        <v>37163</v>
      </c>
      <c r="AX2050" s="7" t="s">
        <v>3753</v>
      </c>
    </row>
    <row r="2051" spans="1:50" ht="13" hidden="1" customHeight="1" outlineLevel="1">
      <c r="A2051" t="s">
        <v>1081</v>
      </c>
      <c r="B2051" t="s">
        <v>2624</v>
      </c>
      <c r="C2051" s="1">
        <f t="shared" si="857"/>
        <v>9403</v>
      </c>
      <c r="D2051" s="7">
        <f>RANK(N2051,(N2051:P2051,Q2051:AE2051))</f>
        <v>1</v>
      </c>
      <c r="E2051" s="7">
        <f>RANK(O2051,(N2051:P2051,Q2051:AE2051))</f>
        <v>2</v>
      </c>
      <c r="F2051" s="7">
        <f>IF(P2051&gt;0,RANK(P2051,(N2051:P2051,Q2051:AE2051)),0)</f>
        <v>0</v>
      </c>
      <c r="G2051" s="1">
        <f t="shared" si="858"/>
        <v>1887</v>
      </c>
      <c r="H2051" s="2">
        <f t="shared" si="859"/>
        <v>0.20068063384026374</v>
      </c>
      <c r="I2051" s="2"/>
      <c r="J2051" s="2">
        <f t="shared" si="860"/>
        <v>0.59842603424439011</v>
      </c>
      <c r="K2051" s="2">
        <f t="shared" si="861"/>
        <v>0.39774540040412637</v>
      </c>
      <c r="L2051" s="2">
        <f t="shared" si="862"/>
        <v>0</v>
      </c>
      <c r="M2051" s="2">
        <f t="shared" si="863"/>
        <v>3.828565351483515E-3</v>
      </c>
      <c r="N2051" s="1">
        <v>5627</v>
      </c>
      <c r="O2051" s="1">
        <v>3740</v>
      </c>
      <c r="Q2051" s="1">
        <v>25</v>
      </c>
      <c r="R2051" s="1">
        <v>11</v>
      </c>
      <c r="X2051" s="1">
        <v>0</v>
      </c>
      <c r="AG2051" s="7">
        <f>IF(Q2051&gt;0,RANK(Q2051,(N2051:P2051,Q2051:AE2051)),0)</f>
        <v>3</v>
      </c>
      <c r="AH2051" s="7">
        <f>IF(R2051&gt;0,RANK(R2051,(N2051:P2051,Q2051:AE2051)),0)</f>
        <v>4</v>
      </c>
      <c r="AI2051" s="7">
        <f>IF(T2051&gt;0,RANK(T2051,(N2051:P2051,Q2051:AE2051)),0)</f>
        <v>0</v>
      </c>
      <c r="AJ2051" s="7">
        <f>IF(S2051&gt;0,RANK(S2051,(N2051:P2051,Q2051:AE2051)),0)</f>
        <v>0</v>
      </c>
      <c r="AK2051" s="2">
        <f t="shared" si="864"/>
        <v>2.6587259385302564E-3</v>
      </c>
      <c r="AL2051" s="2">
        <f t="shared" si="865"/>
        <v>1.1698394129533128E-3</v>
      </c>
      <c r="AM2051" s="2">
        <f t="shared" si="866"/>
        <v>0</v>
      </c>
      <c r="AN2051" s="2">
        <f t="shared" si="867"/>
        <v>0</v>
      </c>
      <c r="AP2051" t="s">
        <v>1081</v>
      </c>
      <c r="AQ2051" t="s">
        <v>2624</v>
      </c>
      <c r="AR2051">
        <v>8</v>
      </c>
      <c r="AT2051" s="93" t="s">
        <v>818</v>
      </c>
      <c r="AU2051" s="92" t="s">
        <v>124</v>
      </c>
      <c r="AV2051" s="83" t="str">
        <f t="shared" si="868"/>
        <v>37165</v>
      </c>
      <c r="AX2051" s="7" t="s">
        <v>3753</v>
      </c>
    </row>
    <row r="2052" spans="1:50" ht="13" hidden="1" customHeight="1" outlineLevel="1">
      <c r="A2052" t="s">
        <v>4863</v>
      </c>
      <c r="B2052" t="s">
        <v>2624</v>
      </c>
      <c r="C2052" s="1">
        <f t="shared" si="857"/>
        <v>22818</v>
      </c>
      <c r="D2052" s="7">
        <f>RANK(N2052,(N2052:P2052,Q2052:AE2052))</f>
        <v>2</v>
      </c>
      <c r="E2052" s="7">
        <f>RANK(O2052,(N2052:P2052,Q2052:AE2052))</f>
        <v>1</v>
      </c>
      <c r="F2052" s="7">
        <f>IF(P2052&gt;0,RANK(P2052,(N2052:P2052,Q2052:AE2052)),0)</f>
        <v>0</v>
      </c>
      <c r="G2052" s="1">
        <f t="shared" si="858"/>
        <v>8482</v>
      </c>
      <c r="H2052" s="2">
        <f t="shared" si="859"/>
        <v>0.3717240774826891</v>
      </c>
      <c r="I2052" s="2"/>
      <c r="J2052" s="2">
        <f t="shared" si="860"/>
        <v>0.30966780611797706</v>
      </c>
      <c r="K2052" s="2">
        <f t="shared" si="861"/>
        <v>0.68139188360066616</v>
      </c>
      <c r="L2052" s="2">
        <f t="shared" si="862"/>
        <v>0</v>
      </c>
      <c r="M2052" s="2">
        <f t="shared" si="863"/>
        <v>8.9403102813567781E-3</v>
      </c>
      <c r="N2052" s="1">
        <v>7066</v>
      </c>
      <c r="O2052" s="1">
        <v>15548</v>
      </c>
      <c r="Q2052" s="1">
        <v>135</v>
      </c>
      <c r="R2052" s="1">
        <v>69</v>
      </c>
      <c r="X2052" s="1">
        <v>0</v>
      </c>
      <c r="AG2052" s="7">
        <f>IF(Q2052&gt;0,RANK(Q2052,(N2052:P2052,Q2052:AE2052)),0)</f>
        <v>3</v>
      </c>
      <c r="AH2052" s="7">
        <f>IF(R2052&gt;0,RANK(R2052,(N2052:P2052,Q2052:AE2052)),0)</f>
        <v>4</v>
      </c>
      <c r="AI2052" s="7">
        <f>IF(T2052&gt;0,RANK(T2052,(N2052:P2052,Q2052:AE2052)),0)</f>
        <v>0</v>
      </c>
      <c r="AJ2052" s="7">
        <f>IF(S2052&gt;0,RANK(S2052,(N2052:P2052,Q2052:AE2052)),0)</f>
        <v>0</v>
      </c>
      <c r="AK2052" s="2">
        <f t="shared" si="864"/>
        <v>5.9163818038390744E-3</v>
      </c>
      <c r="AL2052" s="2">
        <f t="shared" si="865"/>
        <v>3.0239284775177492E-3</v>
      </c>
      <c r="AM2052" s="2">
        <f t="shared" si="866"/>
        <v>0</v>
      </c>
      <c r="AN2052" s="2">
        <f t="shared" si="867"/>
        <v>0</v>
      </c>
      <c r="AP2052" t="s">
        <v>4863</v>
      </c>
      <c r="AQ2052" t="s">
        <v>2624</v>
      </c>
      <c r="AR2052">
        <v>8</v>
      </c>
      <c r="AT2052" s="93" t="s">
        <v>818</v>
      </c>
      <c r="AU2052" s="92" t="s">
        <v>125</v>
      </c>
      <c r="AV2052" s="83" t="str">
        <f t="shared" si="868"/>
        <v>37167</v>
      </c>
      <c r="AX2052" s="7" t="s">
        <v>3753</v>
      </c>
    </row>
    <row r="2053" spans="1:50" ht="13" hidden="1" customHeight="1" outlineLevel="1">
      <c r="A2053" t="s">
        <v>4864</v>
      </c>
      <c r="B2053" t="s">
        <v>2624</v>
      </c>
      <c r="C2053" s="1">
        <f t="shared" si="857"/>
        <v>17182</v>
      </c>
      <c r="D2053" s="7">
        <f>RANK(N2053,(N2053:P2053,Q2053:AE2053))</f>
        <v>2</v>
      </c>
      <c r="E2053" s="7">
        <f>RANK(O2053,(N2053:P2053,Q2053:AE2053))</f>
        <v>1</v>
      </c>
      <c r="F2053" s="7">
        <f>IF(P2053&gt;0,RANK(P2053,(N2053:P2053,Q2053:AE2053)),0)</f>
        <v>0</v>
      </c>
      <c r="G2053" s="1">
        <f t="shared" si="858"/>
        <v>6998</v>
      </c>
      <c r="H2053" s="2">
        <f t="shared" si="859"/>
        <v>0.4072866953788849</v>
      </c>
      <c r="I2053" s="2"/>
      <c r="J2053" s="2">
        <f t="shared" si="860"/>
        <v>0.29274822488650915</v>
      </c>
      <c r="K2053" s="2">
        <f t="shared" si="861"/>
        <v>0.70003492026539405</v>
      </c>
      <c r="L2053" s="2">
        <f t="shared" si="862"/>
        <v>0</v>
      </c>
      <c r="M2053" s="2">
        <f t="shared" si="863"/>
        <v>7.2168548480967543E-3</v>
      </c>
      <c r="N2053" s="1">
        <v>5030</v>
      </c>
      <c r="O2053" s="1">
        <v>12028</v>
      </c>
      <c r="Q2053" s="1">
        <v>68</v>
      </c>
      <c r="R2053" s="1">
        <v>56</v>
      </c>
      <c r="X2053" s="1">
        <v>0</v>
      </c>
      <c r="AG2053" s="7">
        <f>IF(Q2053&gt;0,RANK(Q2053,(N2053:P2053,Q2053:AE2053)),0)</f>
        <v>3</v>
      </c>
      <c r="AH2053" s="7">
        <f>IF(R2053&gt;0,RANK(R2053,(N2053:P2053,Q2053:AE2053)),0)</f>
        <v>4</v>
      </c>
      <c r="AI2053" s="7">
        <f>IF(T2053&gt;0,RANK(T2053,(N2053:P2053,Q2053:AE2053)),0)</f>
        <v>0</v>
      </c>
      <c r="AJ2053" s="7">
        <f>IF(S2053&gt;0,RANK(S2053,(N2053:P2053,Q2053:AE2053)),0)</f>
        <v>0</v>
      </c>
      <c r="AK2053" s="2">
        <f t="shared" si="864"/>
        <v>3.9576300779885923E-3</v>
      </c>
      <c r="AL2053" s="2">
        <f t="shared" si="865"/>
        <v>3.259224770108253E-3</v>
      </c>
      <c r="AM2053" s="2">
        <f t="shared" si="866"/>
        <v>0</v>
      </c>
      <c r="AN2053" s="2">
        <f t="shared" si="867"/>
        <v>0</v>
      </c>
      <c r="AP2053" t="s">
        <v>4864</v>
      </c>
      <c r="AQ2053" t="s">
        <v>2624</v>
      </c>
      <c r="AR2053">
        <v>5</v>
      </c>
      <c r="AT2053" s="93" t="s">
        <v>818</v>
      </c>
      <c r="AU2053" s="92" t="s">
        <v>126</v>
      </c>
      <c r="AV2053" s="83" t="str">
        <f t="shared" si="868"/>
        <v>37169</v>
      </c>
      <c r="AX2053" s="7" t="s">
        <v>3753</v>
      </c>
    </row>
    <row r="2054" spans="1:50" ht="13" hidden="1" customHeight="1" outlineLevel="1">
      <c r="A2054" t="s">
        <v>2856</v>
      </c>
      <c r="B2054" t="s">
        <v>2624</v>
      </c>
      <c r="C2054" s="1">
        <f t="shared" si="857"/>
        <v>23358</v>
      </c>
      <c r="D2054" s="7">
        <f>RANK(N2054,(N2054:P2054,Q2054:AE2054))</f>
        <v>2</v>
      </c>
      <c r="E2054" s="7">
        <f>RANK(O2054,(N2054:P2054,Q2054:AE2054))</f>
        <v>1</v>
      </c>
      <c r="F2054" s="7">
        <f>IF(P2054&gt;0,RANK(P2054,(N2054:P2054,Q2054:AE2054)),0)</f>
        <v>0</v>
      </c>
      <c r="G2054" s="1">
        <f t="shared" si="858"/>
        <v>7644</v>
      </c>
      <c r="H2054" s="2">
        <f t="shared" si="859"/>
        <v>0.32725404572309275</v>
      </c>
      <c r="I2054" s="2"/>
      <c r="J2054" s="2">
        <f t="shared" si="860"/>
        <v>0.33209178868053774</v>
      </c>
      <c r="K2054" s="2">
        <f t="shared" si="861"/>
        <v>0.65934583440363048</v>
      </c>
      <c r="L2054" s="2">
        <f t="shared" si="862"/>
        <v>0</v>
      </c>
      <c r="M2054" s="2">
        <f t="shared" si="863"/>
        <v>8.5623769158318375E-3</v>
      </c>
      <c r="N2054" s="1">
        <v>7757</v>
      </c>
      <c r="O2054" s="1">
        <v>15401</v>
      </c>
      <c r="Q2054" s="1">
        <v>115</v>
      </c>
      <c r="R2054" s="1">
        <v>85</v>
      </c>
      <c r="X2054" s="1">
        <v>0</v>
      </c>
      <c r="AG2054" s="7">
        <f>IF(Q2054&gt;0,RANK(Q2054,(N2054:P2054,Q2054:AE2054)),0)</f>
        <v>3</v>
      </c>
      <c r="AH2054" s="7">
        <f>IF(R2054&gt;0,RANK(R2054,(N2054:P2054,Q2054:AE2054)),0)</f>
        <v>4</v>
      </c>
      <c r="AI2054" s="7">
        <f>IF(T2054&gt;0,RANK(T2054,(N2054:P2054,Q2054:AE2054)),0)</f>
        <v>0</v>
      </c>
      <c r="AJ2054" s="7">
        <f>IF(S2054&gt;0,RANK(S2054,(N2054:P2054,Q2054:AE2054)),0)</f>
        <v>0</v>
      </c>
      <c r="AK2054" s="2">
        <f t="shared" si="864"/>
        <v>4.9233667266033055E-3</v>
      </c>
      <c r="AL2054" s="2">
        <f t="shared" si="865"/>
        <v>3.6390101892285298E-3</v>
      </c>
      <c r="AM2054" s="2">
        <f t="shared" si="866"/>
        <v>0</v>
      </c>
      <c r="AN2054" s="2">
        <f t="shared" si="867"/>
        <v>0</v>
      </c>
      <c r="AP2054" t="s">
        <v>2856</v>
      </c>
      <c r="AQ2054" t="s">
        <v>2624</v>
      </c>
      <c r="AR2054">
        <v>5</v>
      </c>
      <c r="AT2054" s="93" t="s">
        <v>818</v>
      </c>
      <c r="AU2054" s="92" t="s">
        <v>127</v>
      </c>
      <c r="AV2054" s="83" t="str">
        <f t="shared" si="868"/>
        <v>37171</v>
      </c>
      <c r="AX2054" s="7" t="s">
        <v>3753</v>
      </c>
    </row>
    <row r="2055" spans="1:50" ht="13" hidden="1" customHeight="1" outlineLevel="1">
      <c r="A2055" t="s">
        <v>3762</v>
      </c>
      <c r="B2055" t="s">
        <v>2624</v>
      </c>
      <c r="C2055" s="1">
        <f t="shared" si="857"/>
        <v>4370</v>
      </c>
      <c r="D2055" s="7">
        <f>RANK(N2055,(N2055:P2055,Q2055:AE2055))</f>
        <v>2</v>
      </c>
      <c r="E2055" s="7">
        <f>RANK(O2055,(N2055:P2055,Q2055:AE2055))</f>
        <v>1</v>
      </c>
      <c r="F2055" s="7">
        <f>IF(P2055&gt;0,RANK(P2055,(N2055:P2055,Q2055:AE2055)),0)</f>
        <v>0</v>
      </c>
      <c r="G2055" s="1">
        <f t="shared" si="858"/>
        <v>127</v>
      </c>
      <c r="H2055" s="2">
        <f t="shared" si="859"/>
        <v>2.9061784897025173E-2</v>
      </c>
      <c r="I2055" s="2"/>
      <c r="J2055" s="2">
        <f t="shared" si="860"/>
        <v>0.47986270022883293</v>
      </c>
      <c r="K2055" s="2">
        <f t="shared" si="861"/>
        <v>0.50892448512585808</v>
      </c>
      <c r="L2055" s="2">
        <f t="shared" si="862"/>
        <v>0</v>
      </c>
      <c r="M2055" s="2">
        <f t="shared" si="863"/>
        <v>1.1212814645308988E-2</v>
      </c>
      <c r="N2055" s="1">
        <v>2097</v>
      </c>
      <c r="O2055" s="1">
        <v>2224</v>
      </c>
      <c r="Q2055" s="1">
        <v>25</v>
      </c>
      <c r="R2055" s="1">
        <v>22</v>
      </c>
      <c r="X2055" s="1">
        <v>2</v>
      </c>
      <c r="AG2055" s="7">
        <f>IF(Q2055&gt;0,RANK(Q2055,(N2055:P2055,Q2055:AE2055)),0)</f>
        <v>3</v>
      </c>
      <c r="AH2055" s="7">
        <f>IF(R2055&gt;0,RANK(R2055,(N2055:P2055,Q2055:AE2055)),0)</f>
        <v>4</v>
      </c>
      <c r="AI2055" s="7">
        <f>IF(T2055&gt;0,RANK(T2055,(N2055:P2055,Q2055:AE2055)),0)</f>
        <v>0</v>
      </c>
      <c r="AJ2055" s="7">
        <f>IF(S2055&gt;0,RANK(S2055,(N2055:P2055,Q2055:AE2055)),0)</f>
        <v>0</v>
      </c>
      <c r="AK2055" s="2">
        <f t="shared" si="864"/>
        <v>5.7208237986270021E-3</v>
      </c>
      <c r="AL2055" s="2">
        <f t="shared" si="865"/>
        <v>5.0343249427917619E-3</v>
      </c>
      <c r="AM2055" s="2">
        <f t="shared" si="866"/>
        <v>0</v>
      </c>
      <c r="AN2055" s="2">
        <f t="shared" si="867"/>
        <v>0</v>
      </c>
      <c r="AP2055" t="s">
        <v>3762</v>
      </c>
      <c r="AQ2055" t="s">
        <v>2624</v>
      </c>
      <c r="AR2055">
        <v>11</v>
      </c>
      <c r="AT2055" s="93" t="s">
        <v>818</v>
      </c>
      <c r="AU2055" s="92" t="s">
        <v>128</v>
      </c>
      <c r="AV2055" s="83" t="str">
        <f t="shared" si="868"/>
        <v>37173</v>
      </c>
      <c r="AX2055" s="7" t="s">
        <v>3753</v>
      </c>
    </row>
    <row r="2056" spans="1:50" ht="13" hidden="1" customHeight="1" outlineLevel="1">
      <c r="A2056" t="s">
        <v>3629</v>
      </c>
      <c r="B2056" t="s">
        <v>2624</v>
      </c>
      <c r="C2056" s="1">
        <f t="shared" si="857"/>
        <v>14225</v>
      </c>
      <c r="D2056" s="7">
        <f>RANK(N2056,(N2056:P2056,Q2056:AE2056))</f>
        <v>2</v>
      </c>
      <c r="E2056" s="7">
        <f>RANK(O2056,(N2056:P2056,Q2056:AE2056))</f>
        <v>1</v>
      </c>
      <c r="F2056" s="7">
        <f>IF(P2056&gt;0,RANK(P2056,(N2056:P2056,Q2056:AE2056)),0)</f>
        <v>0</v>
      </c>
      <c r="G2056" s="1">
        <f t="shared" si="858"/>
        <v>3967</v>
      </c>
      <c r="H2056" s="2">
        <f t="shared" si="859"/>
        <v>0.27887521968365553</v>
      </c>
      <c r="I2056" s="2"/>
      <c r="J2056" s="2">
        <f t="shared" si="860"/>
        <v>0.35458699472759225</v>
      </c>
      <c r="K2056" s="2">
        <f t="shared" si="861"/>
        <v>0.63346221441124784</v>
      </c>
      <c r="L2056" s="2">
        <f t="shared" si="862"/>
        <v>0</v>
      </c>
      <c r="M2056" s="2">
        <f t="shared" si="863"/>
        <v>1.195079086115991E-2</v>
      </c>
      <c r="N2056" s="1">
        <v>5044</v>
      </c>
      <c r="O2056" s="1">
        <v>9011</v>
      </c>
      <c r="Q2056" s="1">
        <v>79</v>
      </c>
      <c r="R2056" s="1">
        <v>91</v>
      </c>
      <c r="X2056" s="1">
        <v>0</v>
      </c>
      <c r="AG2056" s="7">
        <f>IF(Q2056&gt;0,RANK(Q2056,(N2056:P2056,Q2056:AE2056)),0)</f>
        <v>4</v>
      </c>
      <c r="AH2056" s="7">
        <f>IF(R2056&gt;0,RANK(R2056,(N2056:P2056,Q2056:AE2056)),0)</f>
        <v>3</v>
      </c>
      <c r="AI2056" s="7">
        <f>IF(T2056&gt;0,RANK(T2056,(N2056:P2056,Q2056:AE2056)),0)</f>
        <v>0</v>
      </c>
      <c r="AJ2056" s="7">
        <f>IF(S2056&gt;0,RANK(S2056,(N2056:P2056,Q2056:AE2056)),0)</f>
        <v>0</v>
      </c>
      <c r="AK2056" s="2">
        <f t="shared" si="864"/>
        <v>5.5536028119507908E-3</v>
      </c>
      <c r="AL2056" s="2">
        <f t="shared" si="865"/>
        <v>6.3971880492091392E-3</v>
      </c>
      <c r="AM2056" s="2">
        <f t="shared" si="866"/>
        <v>0</v>
      </c>
      <c r="AN2056" s="2">
        <f t="shared" si="867"/>
        <v>0</v>
      </c>
      <c r="AP2056" t="s">
        <v>3629</v>
      </c>
      <c r="AQ2056" t="s">
        <v>2624</v>
      </c>
      <c r="AR2056">
        <v>11</v>
      </c>
      <c r="AT2056" s="93" t="s">
        <v>818</v>
      </c>
      <c r="AU2056" s="92" t="s">
        <v>129</v>
      </c>
      <c r="AV2056" s="83" t="str">
        <f t="shared" si="868"/>
        <v>37175</v>
      </c>
      <c r="AX2056" s="7" t="s">
        <v>3753</v>
      </c>
    </row>
    <row r="2057" spans="1:50" ht="13" hidden="1" customHeight="1" outlineLevel="1">
      <c r="A2057" t="s">
        <v>3630</v>
      </c>
      <c r="B2057" t="s">
        <v>2624</v>
      </c>
      <c r="C2057" s="1">
        <f t="shared" si="857"/>
        <v>1566</v>
      </c>
      <c r="D2057" s="7">
        <f>RANK(N2057,(N2057:P2057,Q2057:AE2057))</f>
        <v>1</v>
      </c>
      <c r="E2057" s="7">
        <f>RANK(O2057,(N2057:P2057,Q2057:AE2057))</f>
        <v>2</v>
      </c>
      <c r="F2057" s="7">
        <f>IF(P2057&gt;0,RANK(P2057,(N2057:P2057,Q2057:AE2057)),0)</f>
        <v>0</v>
      </c>
      <c r="G2057" s="1">
        <f t="shared" si="858"/>
        <v>143</v>
      </c>
      <c r="H2057" s="2">
        <f t="shared" si="859"/>
        <v>9.1315453384418904E-2</v>
      </c>
      <c r="I2057" s="2"/>
      <c r="J2057" s="2">
        <f t="shared" si="860"/>
        <v>0.54214559386973182</v>
      </c>
      <c r="K2057" s="2">
        <f t="shared" si="861"/>
        <v>0.45083014048531289</v>
      </c>
      <c r="L2057" s="2">
        <f t="shared" si="862"/>
        <v>0</v>
      </c>
      <c r="M2057" s="2">
        <f t="shared" si="863"/>
        <v>7.0242656449552854E-3</v>
      </c>
      <c r="N2057" s="1">
        <v>849</v>
      </c>
      <c r="O2057" s="1">
        <v>706</v>
      </c>
      <c r="Q2057" s="1">
        <v>6</v>
      </c>
      <c r="R2057" s="1">
        <v>5</v>
      </c>
      <c r="X2057" s="1">
        <v>0</v>
      </c>
      <c r="AG2057" s="7">
        <f>IF(Q2057&gt;0,RANK(Q2057,(N2057:P2057,Q2057:AE2057)),0)</f>
        <v>3</v>
      </c>
      <c r="AH2057" s="7">
        <f>IF(R2057&gt;0,RANK(R2057,(N2057:P2057,Q2057:AE2057)),0)</f>
        <v>4</v>
      </c>
      <c r="AI2057" s="7">
        <f>IF(T2057&gt;0,RANK(T2057,(N2057:P2057,Q2057:AE2057)),0)</f>
        <v>0</v>
      </c>
      <c r="AJ2057" s="7">
        <f>IF(S2057&gt;0,RANK(S2057,(N2057:P2057,Q2057:AE2057)),0)</f>
        <v>0</v>
      </c>
      <c r="AK2057" s="2">
        <f t="shared" si="864"/>
        <v>3.8314176245210726E-3</v>
      </c>
      <c r="AL2057" s="2">
        <f t="shared" si="865"/>
        <v>3.1928480204342275E-3</v>
      </c>
      <c r="AM2057" s="2">
        <f t="shared" si="866"/>
        <v>0</v>
      </c>
      <c r="AN2057" s="2">
        <f t="shared" si="867"/>
        <v>0</v>
      </c>
      <c r="AP2057" t="s">
        <v>3630</v>
      </c>
      <c r="AQ2057" t="s">
        <v>2624</v>
      </c>
      <c r="AR2057">
        <v>3</v>
      </c>
      <c r="AT2057" s="93" t="s">
        <v>818</v>
      </c>
      <c r="AU2057" s="92" t="s">
        <v>196</v>
      </c>
      <c r="AV2057" s="83" t="str">
        <f t="shared" si="868"/>
        <v>37177</v>
      </c>
      <c r="AX2057" s="7" t="s">
        <v>3753</v>
      </c>
    </row>
    <row r="2058" spans="1:50" ht="13" hidden="1" customHeight="1" outlineLevel="1">
      <c r="A2058" t="s">
        <v>518</v>
      </c>
      <c r="B2058" t="s">
        <v>2624</v>
      </c>
      <c r="C2058" s="1">
        <f t="shared" si="857"/>
        <v>47161</v>
      </c>
      <c r="D2058" s="7">
        <f>RANK(N2058,(N2058:P2058,Q2058:AE2058))</f>
        <v>2</v>
      </c>
      <c r="E2058" s="7">
        <f>RANK(O2058,(N2058:P2058,Q2058:AE2058))</f>
        <v>1</v>
      </c>
      <c r="F2058" s="7">
        <f>IF(P2058&gt;0,RANK(P2058,(N2058:P2058,Q2058:AE2058)),0)</f>
        <v>0</v>
      </c>
      <c r="G2058" s="1">
        <f t="shared" si="858"/>
        <v>16986</v>
      </c>
      <c r="H2058" s="2">
        <f t="shared" si="859"/>
        <v>0.36017047984563516</v>
      </c>
      <c r="I2058" s="2"/>
      <c r="J2058" s="2">
        <f t="shared" si="860"/>
        <v>0.31572697779945291</v>
      </c>
      <c r="K2058" s="2">
        <f t="shared" si="861"/>
        <v>0.67589745764508813</v>
      </c>
      <c r="L2058" s="2">
        <f t="shared" si="862"/>
        <v>0</v>
      </c>
      <c r="M2058" s="2">
        <f t="shared" si="863"/>
        <v>8.3755645554589586E-3</v>
      </c>
      <c r="N2058" s="1">
        <v>14890</v>
      </c>
      <c r="O2058" s="1">
        <v>31876</v>
      </c>
      <c r="Q2058" s="1">
        <v>146</v>
      </c>
      <c r="R2058" s="1">
        <v>247</v>
      </c>
      <c r="X2058" s="72">
        <v>2</v>
      </c>
      <c r="AG2058" s="7">
        <f>IF(Q2058&gt;0,RANK(Q2058,(N2058:P2058,Q2058:AE2058)),0)</f>
        <v>4</v>
      </c>
      <c r="AH2058" s="7">
        <f>IF(R2058&gt;0,RANK(R2058,(N2058:P2058,Q2058:AE2058)),0)</f>
        <v>3</v>
      </c>
      <c r="AI2058" s="7">
        <f>IF(T2058&gt;0,RANK(T2058,(N2058:P2058,Q2058:AE2058)),0)</f>
        <v>0</v>
      </c>
      <c r="AJ2058" s="7">
        <f>IF(S2058&gt;0,RANK(S2058,(N2058:P2058,Q2058:AE2058)),0)</f>
        <v>0</v>
      </c>
      <c r="AK2058" s="2">
        <f t="shared" si="864"/>
        <v>3.0957782913848307E-3</v>
      </c>
      <c r="AL2058" s="2">
        <f t="shared" si="865"/>
        <v>5.2373783422743365E-3</v>
      </c>
      <c r="AM2058" s="2">
        <f t="shared" si="866"/>
        <v>0</v>
      </c>
      <c r="AN2058" s="2">
        <f t="shared" si="867"/>
        <v>0</v>
      </c>
      <c r="AP2058" t="s">
        <v>518</v>
      </c>
      <c r="AQ2058" t="s">
        <v>2624</v>
      </c>
      <c r="AR2058">
        <v>8</v>
      </c>
      <c r="AT2058" s="93" t="s">
        <v>818</v>
      </c>
      <c r="AU2058" s="92" t="s">
        <v>206</v>
      </c>
      <c r="AV2058" s="83" t="str">
        <f t="shared" si="868"/>
        <v>37179</v>
      </c>
      <c r="AX2058" s="7" t="s">
        <v>3753</v>
      </c>
    </row>
    <row r="2059" spans="1:50" ht="13" hidden="1" customHeight="1" outlineLevel="1">
      <c r="A2059" t="s">
        <v>3625</v>
      </c>
      <c r="B2059" t="s">
        <v>2624</v>
      </c>
      <c r="C2059" s="1">
        <f t="shared" si="857"/>
        <v>12701</v>
      </c>
      <c r="D2059" s="7">
        <f>RANK(N2059,(N2059:P2059,Q2059:AE2059))</f>
        <v>1</v>
      </c>
      <c r="E2059" s="7">
        <f>RANK(O2059,(N2059:P2059,Q2059:AE2059))</f>
        <v>2</v>
      </c>
      <c r="F2059" s="7">
        <f>IF(P2059&gt;0,RANK(P2059,(N2059:P2059,Q2059:AE2059)),0)</f>
        <v>0</v>
      </c>
      <c r="G2059" s="1">
        <f t="shared" si="858"/>
        <v>1528</v>
      </c>
      <c r="H2059" s="2">
        <f t="shared" si="859"/>
        <v>0.12030548775686954</v>
      </c>
      <c r="I2059" s="2"/>
      <c r="J2059" s="2">
        <f t="shared" si="860"/>
        <v>0.55838122982442329</v>
      </c>
      <c r="K2059" s="2">
        <f t="shared" si="861"/>
        <v>0.43807574206755373</v>
      </c>
      <c r="L2059" s="2">
        <f t="shared" si="862"/>
        <v>0</v>
      </c>
      <c r="M2059" s="2">
        <f t="shared" si="863"/>
        <v>3.5430281080229831E-3</v>
      </c>
      <c r="N2059" s="1">
        <v>7092</v>
      </c>
      <c r="O2059" s="1">
        <v>5564</v>
      </c>
      <c r="Q2059" s="1">
        <v>13</v>
      </c>
      <c r="R2059" s="1">
        <v>32</v>
      </c>
      <c r="X2059" s="1">
        <v>0</v>
      </c>
      <c r="AG2059" s="7">
        <f>IF(Q2059&gt;0,RANK(Q2059,(N2059:P2059,Q2059:AE2059)),0)</f>
        <v>4</v>
      </c>
      <c r="AH2059" s="7">
        <f>IF(R2059&gt;0,RANK(R2059,(N2059:P2059,Q2059:AE2059)),0)</f>
        <v>3</v>
      </c>
      <c r="AI2059" s="7">
        <f>IF(T2059&gt;0,RANK(T2059,(N2059:P2059,Q2059:AE2059)),0)</f>
        <v>0</v>
      </c>
      <c r="AJ2059" s="7">
        <f>IF(S2059&gt;0,RANK(S2059,(N2059:P2059,Q2059:AE2059)),0)</f>
        <v>0</v>
      </c>
      <c r="AK2059" s="2">
        <f t="shared" si="864"/>
        <v>1.0235414534288639E-3</v>
      </c>
      <c r="AL2059" s="2">
        <f t="shared" si="865"/>
        <v>2.5194866545941263E-3</v>
      </c>
      <c r="AM2059" s="2">
        <f t="shared" si="866"/>
        <v>0</v>
      </c>
      <c r="AN2059" s="2">
        <f t="shared" si="867"/>
        <v>0</v>
      </c>
      <c r="AP2059" t="s">
        <v>3625</v>
      </c>
      <c r="AQ2059" t="s">
        <v>2624</v>
      </c>
      <c r="AR2059">
        <v>1</v>
      </c>
      <c r="AT2059" s="93" t="s">
        <v>818</v>
      </c>
      <c r="AU2059" s="92" t="s">
        <v>207</v>
      </c>
      <c r="AV2059" s="83" t="str">
        <f t="shared" si="868"/>
        <v>37181</v>
      </c>
      <c r="AX2059" s="7" t="s">
        <v>3753</v>
      </c>
    </row>
    <row r="2060" spans="1:50" ht="13" hidden="1" customHeight="1" outlineLevel="1">
      <c r="A2060" t="s">
        <v>3000</v>
      </c>
      <c r="B2060" t="s">
        <v>2624</v>
      </c>
      <c r="C2060" s="1">
        <f t="shared" si="857"/>
        <v>268220</v>
      </c>
      <c r="D2060" s="7">
        <f>RANK(N2060,(N2060:P2060,Q2060:AE2060))</f>
        <v>2</v>
      </c>
      <c r="E2060" s="7">
        <f>RANK(O2060,(N2060:P2060,Q2060:AE2060))</f>
        <v>1</v>
      </c>
      <c r="F2060" s="7">
        <f>IF(P2060&gt;0,RANK(P2060,(N2060:P2060,Q2060:AE2060)),0)</f>
        <v>0</v>
      </c>
      <c r="G2060" s="1">
        <f t="shared" si="858"/>
        <v>19028</v>
      </c>
      <c r="H2060" s="2">
        <f t="shared" si="859"/>
        <v>7.0941764223398707E-2</v>
      </c>
      <c r="I2060" s="2"/>
      <c r="J2060" s="2">
        <f t="shared" si="860"/>
        <v>0.46031615837745132</v>
      </c>
      <c r="K2060" s="2">
        <f t="shared" si="861"/>
        <v>0.53125792260085003</v>
      </c>
      <c r="L2060" s="2">
        <f t="shared" si="862"/>
        <v>0</v>
      </c>
      <c r="M2060" s="2">
        <f t="shared" si="863"/>
        <v>8.4259190216986468E-3</v>
      </c>
      <c r="N2060" s="1">
        <v>123466</v>
      </c>
      <c r="O2060" s="1">
        <v>142494</v>
      </c>
      <c r="Q2060" s="1">
        <v>497</v>
      </c>
      <c r="R2060" s="1">
        <v>1754</v>
      </c>
      <c r="X2060" s="72">
        <v>9</v>
      </c>
      <c r="AG2060" s="7">
        <f>IF(Q2060&gt;0,RANK(Q2060,(N2060:P2060,Q2060:AE2060)),0)</f>
        <v>4</v>
      </c>
      <c r="AH2060" s="7">
        <f>IF(R2060&gt;0,RANK(R2060,(N2060:P2060,Q2060:AE2060)),0)</f>
        <v>3</v>
      </c>
      <c r="AI2060" s="7">
        <f>IF(T2060&gt;0,RANK(T2060,(N2060:P2060,Q2060:AE2060)),0)</f>
        <v>0</v>
      </c>
      <c r="AJ2060" s="7">
        <f>IF(S2060&gt;0,RANK(S2060,(N2060:P2060,Q2060:AE2060)),0)</f>
        <v>0</v>
      </c>
      <c r="AK2060" s="2">
        <f t="shared" si="864"/>
        <v>1.8529565282231005E-3</v>
      </c>
      <c r="AL2060" s="2">
        <f t="shared" si="865"/>
        <v>6.5394079486988292E-3</v>
      </c>
      <c r="AM2060" s="2">
        <f t="shared" si="866"/>
        <v>0</v>
      </c>
      <c r="AN2060" s="2">
        <f t="shared" si="867"/>
        <v>0</v>
      </c>
      <c r="AP2060" t="s">
        <v>3000</v>
      </c>
      <c r="AQ2060" t="s">
        <v>2624</v>
      </c>
      <c r="AT2060" s="93" t="s">
        <v>818</v>
      </c>
      <c r="AU2060" s="92" t="s">
        <v>208</v>
      </c>
      <c r="AV2060" s="83" t="str">
        <f t="shared" si="868"/>
        <v>37183</v>
      </c>
      <c r="AX2060" s="7" t="s">
        <v>3753</v>
      </c>
    </row>
    <row r="2061" spans="1:50" ht="13" hidden="1" customHeight="1" outlineLevel="1">
      <c r="A2061" t="s">
        <v>1699</v>
      </c>
      <c r="B2061" t="s">
        <v>2624</v>
      </c>
      <c r="C2061" s="1">
        <f t="shared" si="857"/>
        <v>6795</v>
      </c>
      <c r="D2061" s="7">
        <f>RANK(N2061,(N2061:P2061,Q2061:AE2061))</f>
        <v>1</v>
      </c>
      <c r="E2061" s="7">
        <f>RANK(O2061,(N2061:P2061,Q2061:AE2061))</f>
        <v>2</v>
      </c>
      <c r="F2061" s="7">
        <f>IF(P2061&gt;0,RANK(P2061,(N2061:P2061,Q2061:AE2061)),0)</f>
        <v>0</v>
      </c>
      <c r="G2061" s="1">
        <f t="shared" si="858"/>
        <v>2374</v>
      </c>
      <c r="H2061" s="2">
        <f t="shared" si="859"/>
        <v>0.34937454010301694</v>
      </c>
      <c r="I2061" s="2"/>
      <c r="J2061" s="2">
        <f t="shared" si="860"/>
        <v>0.67343635025754234</v>
      </c>
      <c r="K2061" s="2">
        <f t="shared" si="861"/>
        <v>0.3240618101545254</v>
      </c>
      <c r="L2061" s="2">
        <f t="shared" si="862"/>
        <v>0</v>
      </c>
      <c r="M2061" s="2">
        <f t="shared" si="863"/>
        <v>2.5018395879322641E-3</v>
      </c>
      <c r="N2061" s="1">
        <v>4576</v>
      </c>
      <c r="O2061" s="1">
        <v>2202</v>
      </c>
      <c r="Q2061" s="1">
        <v>8</v>
      </c>
      <c r="R2061" s="1">
        <v>7</v>
      </c>
      <c r="X2061" s="1">
        <v>2</v>
      </c>
      <c r="AG2061" s="7">
        <f>IF(Q2061&gt;0,RANK(Q2061,(N2061:P2061,Q2061:AE2061)),0)</f>
        <v>3</v>
      </c>
      <c r="AH2061" s="7">
        <f>IF(R2061&gt;0,RANK(R2061,(N2061:P2061,Q2061:AE2061)),0)</f>
        <v>4</v>
      </c>
      <c r="AI2061" s="7">
        <f>IF(T2061&gt;0,RANK(T2061,(N2061:P2061,Q2061:AE2061)),0)</f>
        <v>0</v>
      </c>
      <c r="AJ2061" s="7">
        <f>IF(S2061&gt;0,RANK(S2061,(N2061:P2061,Q2061:AE2061)),0)</f>
        <v>0</v>
      </c>
      <c r="AK2061" s="2">
        <f t="shared" si="864"/>
        <v>1.177336276674025E-3</v>
      </c>
      <c r="AL2061" s="2">
        <f t="shared" si="865"/>
        <v>1.0301692420897719E-3</v>
      </c>
      <c r="AM2061" s="2">
        <f t="shared" si="866"/>
        <v>0</v>
      </c>
      <c r="AN2061" s="2">
        <f t="shared" si="867"/>
        <v>0</v>
      </c>
      <c r="AP2061" t="s">
        <v>1699</v>
      </c>
      <c r="AQ2061" t="s">
        <v>2624</v>
      </c>
      <c r="AR2061">
        <v>1</v>
      </c>
      <c r="AT2061" s="93" t="s">
        <v>818</v>
      </c>
      <c r="AU2061" s="92" t="s">
        <v>209</v>
      </c>
      <c r="AV2061" s="83" t="str">
        <f t="shared" si="868"/>
        <v>37185</v>
      </c>
      <c r="AX2061" s="7" t="s">
        <v>3753</v>
      </c>
    </row>
    <row r="2062" spans="1:50" ht="13" hidden="1" customHeight="1" outlineLevel="1">
      <c r="A2062" t="s">
        <v>1982</v>
      </c>
      <c r="B2062" t="s">
        <v>2624</v>
      </c>
      <c r="C2062" s="1">
        <f t="shared" si="857"/>
        <v>4890</v>
      </c>
      <c r="D2062" s="7">
        <f>RANK(N2062,(N2062:P2062,Q2062:AE2062))</f>
        <v>1</v>
      </c>
      <c r="E2062" s="7">
        <f>RANK(O2062,(N2062:P2062,Q2062:AE2062))</f>
        <v>2</v>
      </c>
      <c r="F2062" s="7">
        <f>IF(P2062&gt;0,RANK(P2062,(N2062:P2062,Q2062:AE2062)),0)</f>
        <v>0</v>
      </c>
      <c r="G2062" s="1">
        <f t="shared" si="858"/>
        <v>535</v>
      </c>
      <c r="H2062" s="2">
        <f t="shared" si="859"/>
        <v>0.10940695296523517</v>
      </c>
      <c r="I2062" s="2"/>
      <c r="J2062" s="2">
        <f t="shared" si="860"/>
        <v>0.55296523517382412</v>
      </c>
      <c r="K2062" s="2">
        <f t="shared" si="861"/>
        <v>0.44355828220858895</v>
      </c>
      <c r="L2062" s="2">
        <f t="shared" si="862"/>
        <v>0</v>
      </c>
      <c r="M2062" s="2">
        <f t="shared" si="863"/>
        <v>3.476482617586929E-3</v>
      </c>
      <c r="N2062" s="1">
        <v>2704</v>
      </c>
      <c r="O2062" s="1">
        <v>2169</v>
      </c>
      <c r="Q2062" s="1">
        <v>10</v>
      </c>
      <c r="R2062" s="1">
        <v>7</v>
      </c>
      <c r="X2062" s="1">
        <v>0</v>
      </c>
      <c r="AG2062" s="7">
        <f>IF(Q2062&gt;0,RANK(Q2062,(N2062:P2062,Q2062:AE2062)),0)</f>
        <v>3</v>
      </c>
      <c r="AH2062" s="7">
        <f>IF(R2062&gt;0,RANK(R2062,(N2062:P2062,Q2062:AE2062)),0)</f>
        <v>4</v>
      </c>
      <c r="AI2062" s="7">
        <f>IF(T2062&gt;0,RANK(T2062,(N2062:P2062,Q2062:AE2062)),0)</f>
        <v>0</v>
      </c>
      <c r="AJ2062" s="7">
        <f>IF(S2062&gt;0,RANK(S2062,(N2062:P2062,Q2062:AE2062)),0)</f>
        <v>0</v>
      </c>
      <c r="AK2062" s="2">
        <f t="shared" si="864"/>
        <v>2.0449897750511249E-3</v>
      </c>
      <c r="AL2062" s="2">
        <f t="shared" si="865"/>
        <v>1.4314928425357874E-3</v>
      </c>
      <c r="AM2062" s="2">
        <f t="shared" si="866"/>
        <v>0</v>
      </c>
      <c r="AN2062" s="2">
        <f t="shared" si="867"/>
        <v>0</v>
      </c>
      <c r="AP2062" t="s">
        <v>1982</v>
      </c>
      <c r="AQ2062" t="s">
        <v>2624</v>
      </c>
      <c r="AT2062" s="93" t="s">
        <v>818</v>
      </c>
      <c r="AU2062" s="92" t="s">
        <v>210</v>
      </c>
      <c r="AV2062" s="83" t="str">
        <f t="shared" si="868"/>
        <v>37187</v>
      </c>
      <c r="AX2062" s="7" t="s">
        <v>3753</v>
      </c>
    </row>
    <row r="2063" spans="1:50" ht="13" hidden="1" customHeight="1" outlineLevel="1">
      <c r="A2063" t="s">
        <v>3001</v>
      </c>
      <c r="B2063" t="s">
        <v>2624</v>
      </c>
      <c r="C2063" s="1">
        <f t="shared" si="857"/>
        <v>18723</v>
      </c>
      <c r="D2063" s="7">
        <f>RANK(N2063,(N2063:P2063,Q2063:AE2063))</f>
        <v>2</v>
      </c>
      <c r="E2063" s="7">
        <f>RANK(O2063,(N2063:P2063,Q2063:AE2063))</f>
        <v>1</v>
      </c>
      <c r="F2063" s="7">
        <f>IF(P2063&gt;0,RANK(P2063,(N2063:P2063,Q2063:AE2063)),0)</f>
        <v>0</v>
      </c>
      <c r="G2063" s="1">
        <f t="shared" si="858"/>
        <v>2479</v>
      </c>
      <c r="H2063" s="2">
        <f t="shared" si="859"/>
        <v>0.13240399508625755</v>
      </c>
      <c r="I2063" s="2"/>
      <c r="J2063" s="2">
        <f t="shared" si="860"/>
        <v>0.42509213267104629</v>
      </c>
      <c r="K2063" s="2">
        <f t="shared" si="861"/>
        <v>0.55749612775730384</v>
      </c>
      <c r="L2063" s="2">
        <f t="shared" si="862"/>
        <v>0</v>
      </c>
      <c r="M2063" s="2">
        <f t="shared" si="863"/>
        <v>1.7411739571649876E-2</v>
      </c>
      <c r="N2063" s="1">
        <v>7959</v>
      </c>
      <c r="O2063" s="1">
        <v>10438</v>
      </c>
      <c r="Q2063" s="1">
        <v>57</v>
      </c>
      <c r="R2063" s="1">
        <v>151</v>
      </c>
      <c r="X2063" s="1">
        <v>118</v>
      </c>
      <c r="AG2063" s="7">
        <f>IF(Q2063&gt;0,RANK(Q2063,(N2063:P2063,Q2063:AE2063)),0)</f>
        <v>5</v>
      </c>
      <c r="AH2063" s="7">
        <f>IF(R2063&gt;0,RANK(R2063,(N2063:P2063,Q2063:AE2063)),0)</f>
        <v>3</v>
      </c>
      <c r="AI2063" s="7">
        <f>IF(T2063&gt;0,RANK(T2063,(N2063:P2063,Q2063:AE2063)),0)</f>
        <v>0</v>
      </c>
      <c r="AJ2063" s="7">
        <f>IF(S2063&gt;0,RANK(S2063,(N2063:P2063,Q2063:AE2063)),0)</f>
        <v>0</v>
      </c>
      <c r="AK2063" s="2">
        <f t="shared" si="864"/>
        <v>3.0443839128344815E-3</v>
      </c>
      <c r="AL2063" s="2">
        <f t="shared" si="865"/>
        <v>8.0649468568071356E-3</v>
      </c>
      <c r="AM2063" s="2">
        <f t="shared" si="866"/>
        <v>0</v>
      </c>
      <c r="AN2063" s="2">
        <f t="shared" si="867"/>
        <v>0</v>
      </c>
      <c r="AP2063" t="s">
        <v>3001</v>
      </c>
      <c r="AQ2063" t="s">
        <v>2624</v>
      </c>
      <c r="AR2063">
        <v>10</v>
      </c>
      <c r="AT2063" s="93" t="s">
        <v>818</v>
      </c>
      <c r="AU2063" s="92" t="s">
        <v>211</v>
      </c>
      <c r="AV2063" s="83" t="str">
        <f t="shared" si="868"/>
        <v>37189</v>
      </c>
      <c r="AX2063" s="7" t="s">
        <v>3753</v>
      </c>
    </row>
    <row r="2064" spans="1:50" ht="13" hidden="1" customHeight="1" outlineLevel="1">
      <c r="A2064" t="s">
        <v>1700</v>
      </c>
      <c r="B2064" t="s">
        <v>2624</v>
      </c>
      <c r="C2064" s="1">
        <f t="shared" si="857"/>
        <v>33884</v>
      </c>
      <c r="D2064" s="7">
        <f>RANK(N2064,(N2064:P2064,Q2064:AE2064))</f>
        <v>2</v>
      </c>
      <c r="E2064" s="7">
        <f>RANK(O2064,(N2064:P2064,Q2064:AE2064))</f>
        <v>1</v>
      </c>
      <c r="F2064" s="7">
        <f>IF(P2064&gt;0,RANK(P2064,(N2064:P2064,Q2064:AE2064)),0)</f>
        <v>0</v>
      </c>
      <c r="G2064" s="1">
        <f t="shared" si="858"/>
        <v>7753</v>
      </c>
      <c r="H2064" s="2">
        <f t="shared" si="859"/>
        <v>0.22881005784441033</v>
      </c>
      <c r="I2064" s="2"/>
      <c r="J2064" s="2">
        <f t="shared" si="860"/>
        <v>0.38380946759532525</v>
      </c>
      <c r="K2064" s="2">
        <f t="shared" si="861"/>
        <v>0.61261952543973552</v>
      </c>
      <c r="L2064" s="2">
        <f t="shared" si="862"/>
        <v>0</v>
      </c>
      <c r="M2064" s="2">
        <f t="shared" si="863"/>
        <v>3.5710069649392828E-3</v>
      </c>
      <c r="N2064" s="1">
        <v>13005</v>
      </c>
      <c r="O2064" s="1">
        <v>20758</v>
      </c>
      <c r="Q2064" s="1">
        <v>56</v>
      </c>
      <c r="R2064" s="1">
        <v>65</v>
      </c>
      <c r="X2064" s="1">
        <v>0</v>
      </c>
      <c r="AG2064" s="7">
        <f>IF(Q2064&gt;0,RANK(Q2064,(N2064:P2064,Q2064:AE2064)),0)</f>
        <v>4</v>
      </c>
      <c r="AH2064" s="7">
        <f>IF(R2064&gt;0,RANK(R2064,(N2064:P2064,Q2064:AE2064)),0)</f>
        <v>3</v>
      </c>
      <c r="AI2064" s="7">
        <f>IF(T2064&gt;0,RANK(T2064,(N2064:P2064,Q2064:AE2064)),0)</f>
        <v>0</v>
      </c>
      <c r="AJ2064" s="7">
        <f>IF(S2064&gt;0,RANK(S2064,(N2064:P2064,Q2064:AE2064)),0)</f>
        <v>0</v>
      </c>
      <c r="AK2064" s="2">
        <f t="shared" si="864"/>
        <v>1.6526974383189706E-3</v>
      </c>
      <c r="AL2064" s="2">
        <f t="shared" si="865"/>
        <v>1.9183095266202337E-3</v>
      </c>
      <c r="AM2064" s="2">
        <f t="shared" si="866"/>
        <v>0</v>
      </c>
      <c r="AN2064" s="2">
        <f t="shared" si="867"/>
        <v>0</v>
      </c>
      <c r="AP2064" t="s">
        <v>1700</v>
      </c>
      <c r="AQ2064" t="s">
        <v>2624</v>
      </c>
      <c r="AT2064" s="93" t="s">
        <v>818</v>
      </c>
      <c r="AU2064" s="92" t="s">
        <v>212</v>
      </c>
      <c r="AV2064" s="83" t="str">
        <f t="shared" si="868"/>
        <v>37191</v>
      </c>
      <c r="AX2064" s="7" t="s">
        <v>3753</v>
      </c>
    </row>
    <row r="2065" spans="1:50" ht="13" hidden="1" customHeight="1" outlineLevel="1">
      <c r="A2065" t="s">
        <v>1331</v>
      </c>
      <c r="B2065" t="s">
        <v>2624</v>
      </c>
      <c r="C2065" s="1">
        <f t="shared" si="857"/>
        <v>24323</v>
      </c>
      <c r="D2065" s="7">
        <f>RANK(N2065,(N2065:P2065,Q2065:AE2065))</f>
        <v>2</v>
      </c>
      <c r="E2065" s="7">
        <f>RANK(O2065,(N2065:P2065,Q2065:AE2065))</f>
        <v>1</v>
      </c>
      <c r="F2065" s="7">
        <f>IF(P2065&gt;0,RANK(P2065,(N2065:P2065,Q2065:AE2065)),0)</f>
        <v>0</v>
      </c>
      <c r="G2065" s="1">
        <f t="shared" si="858"/>
        <v>9600</v>
      </c>
      <c r="H2065" s="2">
        <f>G2065/C2065</f>
        <v>0.39468815524400774</v>
      </c>
      <c r="I2065" s="2"/>
      <c r="J2065" s="2">
        <f t="shared" si="860"/>
        <v>0.29708506352012498</v>
      </c>
      <c r="K2065" s="2">
        <f t="shared" si="861"/>
        <v>0.69177321876413267</v>
      </c>
      <c r="L2065" s="2">
        <f t="shared" si="862"/>
        <v>0</v>
      </c>
      <c r="M2065" s="2">
        <f>IF(C2065=0,"-",(1-J2065-K2065-L2065))</f>
        <v>1.114171771574235E-2</v>
      </c>
      <c r="N2065" s="1">
        <v>7226</v>
      </c>
      <c r="O2065" s="1">
        <v>16826</v>
      </c>
      <c r="Q2065" s="1">
        <v>120</v>
      </c>
      <c r="R2065" s="1">
        <v>79</v>
      </c>
      <c r="X2065" s="1">
        <v>72</v>
      </c>
      <c r="AG2065" s="7">
        <f>IF(Q2065&gt;0,RANK(Q2065,(N2065:P2065,Q2065:AE2065)),0)</f>
        <v>3</v>
      </c>
      <c r="AH2065" s="7">
        <f>IF(R2065&gt;0,RANK(R2065,(N2065:P2065,Q2065:AE2065)),0)</f>
        <v>4</v>
      </c>
      <c r="AI2065" s="7">
        <f>IF(T2065&gt;0,RANK(T2065,(N2065:P2065,Q2065:AE2065)),0)</f>
        <v>0</v>
      </c>
      <c r="AJ2065" s="7">
        <f>IF(S2065&gt;0,RANK(S2065,(N2065:P2065,Q2065:AE2065)),0)</f>
        <v>0</v>
      </c>
      <c r="AK2065" s="2">
        <f t="shared" si="864"/>
        <v>4.9336019405500963E-3</v>
      </c>
      <c r="AL2065" s="2">
        <f t="shared" si="865"/>
        <v>3.2479546108621468E-3</v>
      </c>
      <c r="AM2065" s="2">
        <f t="shared" si="866"/>
        <v>0</v>
      </c>
      <c r="AN2065" s="2">
        <f t="shared" si="867"/>
        <v>0</v>
      </c>
      <c r="AP2065" t="s">
        <v>1331</v>
      </c>
      <c r="AQ2065" t="s">
        <v>2624</v>
      </c>
      <c r="AR2065">
        <v>10</v>
      </c>
      <c r="AT2065" s="93" t="s">
        <v>818</v>
      </c>
      <c r="AU2065" s="92" t="s">
        <v>213</v>
      </c>
      <c r="AV2065" s="83" t="str">
        <f>AT2065&amp;AU2065</f>
        <v>37193</v>
      </c>
      <c r="AX2065" s="7" t="s">
        <v>3753</v>
      </c>
    </row>
    <row r="2066" spans="1:50" ht="13" hidden="1" customHeight="1" outlineLevel="1">
      <c r="A2066" t="s">
        <v>1912</v>
      </c>
      <c r="B2066" t="s">
        <v>2624</v>
      </c>
      <c r="C2066" s="1">
        <f t="shared" si="857"/>
        <v>24826</v>
      </c>
      <c r="D2066" s="7">
        <f>RANK(N2066,(N2066:P2066,Q2066:AE2066))</f>
        <v>2</v>
      </c>
      <c r="E2066" s="7">
        <f>RANK(O2066,(N2066:P2066,Q2066:AE2066))</f>
        <v>1</v>
      </c>
      <c r="F2066" s="7">
        <f>IF(P2066&gt;0,RANK(P2066,(N2066:P2066,Q2066:AE2066)),0)</f>
        <v>0</v>
      </c>
      <c r="G2066" s="1">
        <f t="shared" si="858"/>
        <v>2200</v>
      </c>
      <c r="H2066" s="2">
        <f>G2066/C2066</f>
        <v>8.8616772738258284E-2</v>
      </c>
      <c r="I2066" s="2"/>
      <c r="J2066" s="2">
        <f t="shared" si="860"/>
        <v>0.45379843712237172</v>
      </c>
      <c r="K2066" s="2">
        <f t="shared" si="861"/>
        <v>0.54241520986062997</v>
      </c>
      <c r="L2066" s="2">
        <f t="shared" si="862"/>
        <v>0</v>
      </c>
      <c r="M2066" s="2">
        <f>IF(C2066=0,"-",(1-J2066-K2066-L2066))</f>
        <v>3.7863530169982562E-3</v>
      </c>
      <c r="N2066" s="1">
        <v>11266</v>
      </c>
      <c r="O2066" s="1">
        <v>13466</v>
      </c>
      <c r="Q2066" s="1">
        <v>43</v>
      </c>
      <c r="R2066" s="1">
        <v>51</v>
      </c>
      <c r="X2066" s="1">
        <v>0</v>
      </c>
      <c r="AG2066" s="7">
        <f>IF(Q2066&gt;0,RANK(Q2066,(N2066:P2066,Q2066:AE2066)),0)</f>
        <v>4</v>
      </c>
      <c r="AH2066" s="7">
        <f>IF(R2066&gt;0,RANK(R2066,(N2066:P2066,Q2066:AE2066)),0)</f>
        <v>3</v>
      </c>
      <c r="AI2066" s="7">
        <f>IF(T2066&gt;0,RANK(T2066,(N2066:P2066,Q2066:AE2066)),0)</f>
        <v>0</v>
      </c>
      <c r="AJ2066" s="7">
        <f>IF(S2066&gt;0,RANK(S2066,(N2066:P2066,Q2066:AE2066)),0)</f>
        <v>0</v>
      </c>
      <c r="AK2066" s="2">
        <f t="shared" si="864"/>
        <v>1.7320551035205026E-3</v>
      </c>
      <c r="AL2066" s="2">
        <f t="shared" si="865"/>
        <v>2.0542979134778056E-3</v>
      </c>
      <c r="AM2066" s="2">
        <f t="shared" si="866"/>
        <v>0</v>
      </c>
      <c r="AN2066" s="2">
        <f t="shared" si="867"/>
        <v>0</v>
      </c>
      <c r="AP2066" t="s">
        <v>1912</v>
      </c>
      <c r="AQ2066" t="s">
        <v>2624</v>
      </c>
      <c r="AT2066" s="93" t="s">
        <v>818</v>
      </c>
      <c r="AU2066" s="92" t="s">
        <v>182</v>
      </c>
      <c r="AV2066" s="83" t="str">
        <f>AT2066&amp;AU2066</f>
        <v>37195</v>
      </c>
      <c r="AX2066" s="7" t="s">
        <v>3753</v>
      </c>
    </row>
    <row r="2067" spans="1:50" ht="13" hidden="1" customHeight="1" outlineLevel="1">
      <c r="A2067" t="s">
        <v>4464</v>
      </c>
      <c r="B2067" t="s">
        <v>2624</v>
      </c>
      <c r="C2067" s="1">
        <f t="shared" si="857"/>
        <v>13682</v>
      </c>
      <c r="D2067" s="7">
        <f>RANK(N2067,(N2067:P2067,Q2067:AE2067))</f>
        <v>2</v>
      </c>
      <c r="E2067" s="7">
        <f>RANK(O2067,(N2067:P2067,Q2067:AE2067))</f>
        <v>1</v>
      </c>
      <c r="F2067" s="7">
        <f>IF(P2067&gt;0,RANK(P2067,(N2067:P2067,Q2067:AE2067)),0)</f>
        <v>0</v>
      </c>
      <c r="G2067" s="1">
        <f t="shared" si="858"/>
        <v>7308</v>
      </c>
      <c r="H2067" s="2">
        <f>G2067/C2067</f>
        <v>0.53413243677824884</v>
      </c>
      <c r="I2067" s="2"/>
      <c r="J2067" s="2">
        <f t="shared" si="860"/>
        <v>0.22854845782780295</v>
      </c>
      <c r="K2067" s="2">
        <f t="shared" si="861"/>
        <v>0.76268089460605171</v>
      </c>
      <c r="L2067" s="2">
        <f t="shared" si="862"/>
        <v>0</v>
      </c>
      <c r="M2067" s="2">
        <f>IF(C2067=0,"-",(1-J2067-K2067-L2067))</f>
        <v>8.7706475661453176E-3</v>
      </c>
      <c r="N2067" s="1">
        <v>3127</v>
      </c>
      <c r="O2067" s="1">
        <v>10435</v>
      </c>
      <c r="Q2067" s="1">
        <v>67</v>
      </c>
      <c r="R2067" s="1">
        <v>53</v>
      </c>
      <c r="X2067" s="1">
        <v>0</v>
      </c>
      <c r="AG2067" s="7">
        <f>IF(Q2067&gt;0,RANK(Q2067,(N2067:P2067,Q2067:AE2067)),0)</f>
        <v>3</v>
      </c>
      <c r="AH2067" s="7">
        <f>IF(R2067&gt;0,RANK(R2067,(N2067:P2067,Q2067:AE2067)),0)</f>
        <v>4</v>
      </c>
      <c r="AI2067" s="7">
        <f>IF(T2067&gt;0,RANK(T2067,(N2067:P2067,Q2067:AE2067)),0)</f>
        <v>0</v>
      </c>
      <c r="AJ2067" s="7">
        <f>IF(S2067&gt;0,RANK(S2067,(N2067:P2067,Q2067:AE2067)),0)</f>
        <v>0</v>
      </c>
      <c r="AK2067" s="2">
        <f t="shared" si="864"/>
        <v>4.8969448910977931E-3</v>
      </c>
      <c r="AL2067" s="2">
        <f t="shared" si="865"/>
        <v>3.8737026750475076E-3</v>
      </c>
      <c r="AM2067" s="2">
        <f t="shared" si="866"/>
        <v>0</v>
      </c>
      <c r="AN2067" s="2">
        <f t="shared" si="867"/>
        <v>0</v>
      </c>
      <c r="AP2067" t="s">
        <v>4464</v>
      </c>
      <c r="AQ2067" t="s">
        <v>2624</v>
      </c>
      <c r="AR2067">
        <v>10</v>
      </c>
      <c r="AT2067" s="93" t="s">
        <v>818</v>
      </c>
      <c r="AU2067" s="92" t="s">
        <v>409</v>
      </c>
      <c r="AV2067" s="83" t="str">
        <f>AT2067&amp;AU2067</f>
        <v>37197</v>
      </c>
      <c r="AX2067" s="7" t="s">
        <v>3753</v>
      </c>
    </row>
    <row r="2068" spans="1:50" ht="13" hidden="1" customHeight="1" outlineLevel="1">
      <c r="A2068" t="s">
        <v>3444</v>
      </c>
      <c r="B2068" t="s">
        <v>2624</v>
      </c>
      <c r="C2068" s="1">
        <f t="shared" si="857"/>
        <v>8764</v>
      </c>
      <c r="D2068" s="7">
        <f>RANK(N2068,(N2068:P2068,Q2068:AE2068))</f>
        <v>2</v>
      </c>
      <c r="E2068" s="7">
        <f>RANK(O2068,(N2068:P2068,Q2068:AE2068))</f>
        <v>1</v>
      </c>
      <c r="F2068" s="7">
        <f>IF(P2068&gt;0,RANK(P2068,(N2068:P2068,Q2068:AE2068)),0)</f>
        <v>0</v>
      </c>
      <c r="G2068" s="1">
        <f t="shared" si="858"/>
        <v>1256</v>
      </c>
      <c r="H2068" s="2">
        <f>G2068/C2068</f>
        <v>0.14331355545413055</v>
      </c>
      <c r="I2068" s="2"/>
      <c r="J2068" s="2">
        <f t="shared" si="860"/>
        <v>0.42377909630305799</v>
      </c>
      <c r="K2068" s="2">
        <f t="shared" si="861"/>
        <v>0.56709265175718848</v>
      </c>
      <c r="L2068" s="2">
        <f t="shared" si="862"/>
        <v>0</v>
      </c>
      <c r="M2068" s="2">
        <f>IF(C2068=0,"-",(1-J2068-K2068-L2068))</f>
        <v>9.1282519397535289E-3</v>
      </c>
      <c r="N2068" s="1">
        <v>3714</v>
      </c>
      <c r="O2068" s="1">
        <v>4970</v>
      </c>
      <c r="Q2068" s="1">
        <v>59</v>
      </c>
      <c r="R2068" s="1">
        <v>20</v>
      </c>
      <c r="X2068" s="1">
        <v>1</v>
      </c>
      <c r="AG2068" s="7">
        <f>IF(Q2068&gt;0,RANK(Q2068,(N2068:P2068,Q2068:AE2068)),0)</f>
        <v>3</v>
      </c>
      <c r="AH2068" s="7">
        <f>IF(R2068&gt;0,RANK(R2068,(N2068:P2068,Q2068:AE2068)),0)</f>
        <v>4</v>
      </c>
      <c r="AI2068" s="7">
        <f>IF(T2068&gt;0,RANK(T2068,(N2068:P2068,Q2068:AE2068)),0)</f>
        <v>0</v>
      </c>
      <c r="AJ2068" s="7">
        <f>IF(S2068&gt;0,RANK(S2068,(N2068:P2068,Q2068:AE2068)),0)</f>
        <v>0</v>
      </c>
      <c r="AK2068" s="2">
        <f t="shared" si="864"/>
        <v>6.7320858055682333E-3</v>
      </c>
      <c r="AL2068" s="2">
        <f t="shared" si="865"/>
        <v>2.2820629849383844E-3</v>
      </c>
      <c r="AM2068" s="2">
        <f t="shared" si="866"/>
        <v>0</v>
      </c>
      <c r="AN2068" s="2">
        <f t="shared" si="867"/>
        <v>0</v>
      </c>
      <c r="AP2068" t="s">
        <v>3444</v>
      </c>
      <c r="AQ2068" t="s">
        <v>2624</v>
      </c>
      <c r="AR2068">
        <v>11</v>
      </c>
      <c r="AT2068" s="93" t="s">
        <v>818</v>
      </c>
      <c r="AU2068" s="92" t="s">
        <v>410</v>
      </c>
      <c r="AV2068" s="83" t="str">
        <f>AT2068&amp;AU2068</f>
        <v>37199</v>
      </c>
      <c r="AX2068" s="7" t="s">
        <v>3753</v>
      </c>
    </row>
    <row r="2069" spans="1:50" collapsed="1">
      <c r="A2069" t="s">
        <v>3209</v>
      </c>
      <c r="B2069" t="s">
        <v>1985</v>
      </c>
      <c r="C2069" s="1">
        <f t="shared" si="857"/>
        <v>2911262</v>
      </c>
      <c r="D2069" s="7">
        <f>RANK(N2069,(N2069:P2069,Q2069:AE2069))</f>
        <v>2</v>
      </c>
      <c r="E2069" s="7">
        <f>RANK(O2069,(N2069:P2069,Q2069:AE2069))</f>
        <v>1</v>
      </c>
      <c r="F2069" s="7">
        <f>IF(P2069&gt;0,RANK(P2069,(N2069:P2069,Q2069:AE2069)),0)</f>
        <v>0</v>
      </c>
      <c r="G2069" s="1">
        <f t="shared" si="858"/>
        <v>373471</v>
      </c>
      <c r="H2069" s="2">
        <f>G2069/C2069</f>
        <v>0.12828491561391589</v>
      </c>
      <c r="I2069" s="2"/>
      <c r="J2069" s="2">
        <f t="shared" si="860"/>
        <v>0.43200921112562179</v>
      </c>
      <c r="K2069" s="2">
        <f t="shared" si="861"/>
        <v>0.56029412673953771</v>
      </c>
      <c r="L2069" s="2">
        <f t="shared" si="862"/>
        <v>0</v>
      </c>
      <c r="M2069" s="2">
        <f>IF(C2069=0,"-",(1-J2069-K2069-L2069))</f>
        <v>7.6966621348405484E-3</v>
      </c>
      <c r="N2069" s="1">
        <f>SUM(N1969:N2068)</f>
        <v>1257692</v>
      </c>
      <c r="O2069" s="1">
        <f>SUM(O1969:O2068)</f>
        <v>1631163</v>
      </c>
      <c r="Q2069" s="1">
        <f>SUM(Q1969:Q2068)</f>
        <v>8874</v>
      </c>
      <c r="R2069" s="1">
        <f>SUM(R1969:R2068)</f>
        <v>12307</v>
      </c>
      <c r="S2069" s="72"/>
      <c r="T2069" s="72"/>
      <c r="U2069" s="72"/>
      <c r="X2069" s="1">
        <f>SUM(X1969:X2068)</f>
        <v>1226</v>
      </c>
      <c r="AG2069" s="7">
        <f>IF(Q2069&gt;0,RANK(Q2069,(N2069:P2069,Q2069:AE2069)),0)</f>
        <v>4</v>
      </c>
      <c r="AH2069" s="7">
        <f>IF(R2069&gt;0,RANK(R2069,(N2069:P2069,Q2069:AE2069)),0)</f>
        <v>3</v>
      </c>
      <c r="AI2069" s="7">
        <f>IF(T2069&gt;0,RANK(T2069,(N2069:P2069,Q2069:AE2069)),0)</f>
        <v>0</v>
      </c>
      <c r="AJ2069" s="7">
        <f>IF(S2069&gt;0,RANK(S2069,(N2069:P2069,Q2069:AE2069)),0)</f>
        <v>0</v>
      </c>
      <c r="AK2069" s="2">
        <f t="shared" si="864"/>
        <v>3.0481626181360524E-3</v>
      </c>
      <c r="AL2069" s="2">
        <f t="shared" si="865"/>
        <v>4.2273763062204636E-3</v>
      </c>
      <c r="AM2069" s="2">
        <f t="shared" si="866"/>
        <v>0</v>
      </c>
      <c r="AN2069" s="2">
        <f t="shared" si="867"/>
        <v>0</v>
      </c>
      <c r="AP2069" t="s">
        <v>3209</v>
      </c>
      <c r="AQ2069" t="s">
        <v>1985</v>
      </c>
      <c r="AV2069" s="83" t="str">
        <f>AT2069&amp;AU2069</f>
        <v/>
      </c>
      <c r="AX2069" s="7" t="s">
        <v>3288</v>
      </c>
    </row>
    <row r="2070" spans="1:50">
      <c r="C2070" s="1"/>
      <c r="E2070" s="7"/>
      <c r="F2070" s="7"/>
      <c r="I2070" s="2"/>
      <c r="AG2070" s="7"/>
      <c r="AH2070" s="7"/>
      <c r="AI2070" s="7"/>
      <c r="AJ2070" s="7"/>
    </row>
    <row r="2071" spans="1:50" hidden="1" outlineLevel="1">
      <c r="A2071" t="s">
        <v>2823</v>
      </c>
      <c r="B2071" t="s">
        <v>1474</v>
      </c>
      <c r="C2071" s="1">
        <f t="shared" ref="C2071:C2102" si="869">SUM(N2071:AE2071)</f>
        <v>1160</v>
      </c>
      <c r="D2071" s="7">
        <f>RANK(N2071,(N2071:P2071,Q2071:AE2071))</f>
        <v>2</v>
      </c>
      <c r="E2071" s="7">
        <f>RANK(O2071,(N2071:P2071,Q2071:AE2071))</f>
        <v>1</v>
      </c>
      <c r="F2071" s="7">
        <f>IF(P2071&gt;0,RANK(P2071,(N2071:P2071,Q2071:AE2071)),0)</f>
        <v>3</v>
      </c>
      <c r="G2071" s="1">
        <f t="shared" ref="G2071:G2102" si="870">IF(D2071=1,N2071,IF(E2071=1,O2071,P2071))-IF(D2071=2,N2071,IF(E2071=2,O2071,P2071))</f>
        <v>540</v>
      </c>
      <c r="H2071" s="2">
        <f t="shared" ref="H2071:H2102" si="871">G2071/C2071</f>
        <v>0.46551724137931033</v>
      </c>
      <c r="I2071" s="2"/>
      <c r="J2071" s="2">
        <f t="shared" ref="J2071:J2102" si="872">IF($C2071=0,"-",N2071/$C2071)</f>
        <v>0.24655172413793103</v>
      </c>
      <c r="K2071" s="2">
        <f t="shared" ref="K2071:K2102" si="873">IF($C2071=0,"-",O2071/$C2071)</f>
        <v>0.71206896551724141</v>
      </c>
      <c r="L2071" s="2">
        <f t="shared" ref="L2071:L2102" si="874">IF($C2071=0,"-",P2071/$C2071)</f>
        <v>1.9827586206896553E-2</v>
      </c>
      <c r="M2071" s="2">
        <f t="shared" ref="M2071:M2102" si="875">IF(C2071=0,"-",(1-J2071-K2071-L2071))</f>
        <v>2.1551724137931005E-2</v>
      </c>
      <c r="N2071" s="1">
        <v>286</v>
      </c>
      <c r="O2071" s="1">
        <v>826</v>
      </c>
      <c r="P2071" s="1">
        <v>23</v>
      </c>
      <c r="Q2071" s="1">
        <v>21</v>
      </c>
      <c r="R2071" s="1">
        <v>0</v>
      </c>
      <c r="S2071" s="1">
        <v>3</v>
      </c>
      <c r="T2071" s="1">
        <v>1</v>
      </c>
      <c r="AG2071" s="7">
        <f>IF(Q2071&gt;0,RANK(Q2071,(N2071:P2071,Q2071:AE2071)),0)</f>
        <v>4</v>
      </c>
      <c r="AH2071" s="7">
        <f>IF(R2071&gt;0,RANK(R2071,(N2071:P2071,Q2071:AE2071)),0)</f>
        <v>0</v>
      </c>
      <c r="AI2071" s="7">
        <f>IF(T2071&gt;0,RANK(T2071,(N2071:P2071,Q2071:AE2071)),0)</f>
        <v>6</v>
      </c>
      <c r="AJ2071" s="7">
        <f>IF(S2071&gt;0,RANK(S2071,(N2071:P2071,Q2071:AE2071)),0)</f>
        <v>5</v>
      </c>
      <c r="AK2071" s="2">
        <f t="shared" ref="AK2071:AK2102" si="876">IF($C2071=0,"-",Q2071/$C2071)</f>
        <v>1.810344827586207E-2</v>
      </c>
      <c r="AL2071" s="2">
        <f t="shared" ref="AL2071:AL2102" si="877">IF($C2071=0,"-",R2071/$C2071)</f>
        <v>0</v>
      </c>
      <c r="AM2071" s="2">
        <f t="shared" ref="AM2071:AM2102" si="878">IF($C2071=0,"-",T2071/$C2071)</f>
        <v>8.6206896551724137E-4</v>
      </c>
      <c r="AN2071" s="2">
        <f t="shared" ref="AN2071:AN2102" si="879">IF($C2071=0,"-",S2071/$C2071)</f>
        <v>2.5862068965517241E-3</v>
      </c>
      <c r="AP2071" t="s">
        <v>2823</v>
      </c>
      <c r="AQ2071" t="s">
        <v>1474</v>
      </c>
      <c r="AT2071" s="93" t="s">
        <v>819</v>
      </c>
      <c r="AU2071" s="92" t="s">
        <v>1801</v>
      </c>
      <c r="AV2071" s="83" t="str">
        <f t="shared" ref="AV2071:AV2102" si="880">AT2071&amp;AU2071</f>
        <v>38001</v>
      </c>
      <c r="AX2071" s="7" t="s">
        <v>3753</v>
      </c>
    </row>
    <row r="2072" spans="1:50" hidden="1" outlineLevel="1">
      <c r="A2072" t="s">
        <v>1490</v>
      </c>
      <c r="B2072" t="s">
        <v>1474</v>
      </c>
      <c r="C2072" s="1">
        <f t="shared" si="869"/>
        <v>5748</v>
      </c>
      <c r="D2072" s="7">
        <f>RANK(N2072,(N2072:P2072,Q2072:AE2072))</f>
        <v>2</v>
      </c>
      <c r="E2072" s="7">
        <f>RANK(O2072,(N2072:P2072,Q2072:AE2072))</f>
        <v>1</v>
      </c>
      <c r="F2072" s="7">
        <f>IF(P2072&gt;0,RANK(P2072,(N2072:P2072,Q2072:AE2072)),0)</f>
        <v>4</v>
      </c>
      <c r="G2072" s="1">
        <f t="shared" si="870"/>
        <v>1519</v>
      </c>
      <c r="H2072" s="2">
        <f t="shared" si="871"/>
        <v>0.26426583159359779</v>
      </c>
      <c r="I2072" s="2"/>
      <c r="J2072" s="2">
        <f t="shared" si="872"/>
        <v>0.33629088378566457</v>
      </c>
      <c r="K2072" s="2">
        <f t="shared" si="873"/>
        <v>0.60055671537926236</v>
      </c>
      <c r="L2072" s="2">
        <f t="shared" si="874"/>
        <v>2.7835768963117607E-2</v>
      </c>
      <c r="M2072" s="2">
        <f t="shared" si="875"/>
        <v>3.5316631871955398E-2</v>
      </c>
      <c r="N2072" s="1">
        <v>1933</v>
      </c>
      <c r="O2072" s="1">
        <v>3452</v>
      </c>
      <c r="P2072" s="1">
        <v>160</v>
      </c>
      <c r="Q2072" s="1">
        <v>181</v>
      </c>
      <c r="R2072" s="1">
        <v>11</v>
      </c>
      <c r="S2072" s="1">
        <v>7</v>
      </c>
      <c r="T2072" s="1">
        <v>4</v>
      </c>
      <c r="AG2072" s="7">
        <f>IF(Q2072&gt;0,RANK(Q2072,(N2072:P2072,Q2072:AE2072)),0)</f>
        <v>3</v>
      </c>
      <c r="AH2072" s="7">
        <f>IF(R2072&gt;0,RANK(R2072,(N2072:P2072,Q2072:AE2072)),0)</f>
        <v>5</v>
      </c>
      <c r="AI2072" s="7">
        <f>IF(T2072&gt;0,RANK(T2072,(N2072:P2072,Q2072:AE2072)),0)</f>
        <v>7</v>
      </c>
      <c r="AJ2072" s="7">
        <f>IF(S2072&gt;0,RANK(S2072,(N2072:P2072,Q2072:AE2072)),0)</f>
        <v>6</v>
      </c>
      <c r="AK2072" s="2">
        <f t="shared" si="876"/>
        <v>3.1489213639526795E-2</v>
      </c>
      <c r="AL2072" s="2">
        <f t="shared" si="877"/>
        <v>1.9137091162143354E-3</v>
      </c>
      <c r="AM2072" s="2">
        <f t="shared" si="878"/>
        <v>6.9589422407794019E-4</v>
      </c>
      <c r="AN2072" s="2">
        <f t="shared" si="879"/>
        <v>1.2178148921363954E-3</v>
      </c>
      <c r="AP2072" t="s">
        <v>1490</v>
      </c>
      <c r="AQ2072" t="s">
        <v>1474</v>
      </c>
      <c r="AT2072" s="93" t="s">
        <v>819</v>
      </c>
      <c r="AU2072" s="92" t="s">
        <v>1802</v>
      </c>
      <c r="AV2072" s="83" t="str">
        <f t="shared" si="880"/>
        <v>38003</v>
      </c>
      <c r="AX2072" s="7" t="s">
        <v>3753</v>
      </c>
    </row>
    <row r="2073" spans="1:50" hidden="1" outlineLevel="1">
      <c r="A2073" t="s">
        <v>2591</v>
      </c>
      <c r="B2073" t="s">
        <v>1474</v>
      </c>
      <c r="C2073" s="1">
        <f t="shared" si="869"/>
        <v>2154</v>
      </c>
      <c r="D2073" s="7">
        <f>RANK(N2073,(N2073:P2073,Q2073:AE2073))</f>
        <v>2</v>
      </c>
      <c r="E2073" s="7">
        <f>RANK(O2073,(N2073:P2073,Q2073:AE2073))</f>
        <v>1</v>
      </c>
      <c r="F2073" s="7">
        <f>IF(P2073&gt;0,RANK(P2073,(N2073:P2073,Q2073:AE2073)),0)</f>
        <v>4</v>
      </c>
      <c r="G2073" s="1">
        <f t="shared" si="870"/>
        <v>103</v>
      </c>
      <c r="H2073" s="2">
        <f t="shared" si="871"/>
        <v>4.7818012999071492E-2</v>
      </c>
      <c r="I2073" s="2"/>
      <c r="J2073" s="2">
        <f t="shared" si="872"/>
        <v>0.44196843082636955</v>
      </c>
      <c r="K2073" s="2">
        <f t="shared" si="873"/>
        <v>0.48978644382544106</v>
      </c>
      <c r="L2073" s="2">
        <f t="shared" si="874"/>
        <v>2.3212627669452181E-2</v>
      </c>
      <c r="M2073" s="2">
        <f t="shared" si="875"/>
        <v>4.5032497678737148E-2</v>
      </c>
      <c r="N2073" s="1">
        <v>952</v>
      </c>
      <c r="O2073" s="1">
        <v>1055</v>
      </c>
      <c r="P2073" s="1">
        <v>50</v>
      </c>
      <c r="Q2073" s="1">
        <v>90</v>
      </c>
      <c r="R2073" s="1">
        <v>3</v>
      </c>
      <c r="S2073" s="1">
        <v>1</v>
      </c>
      <c r="T2073" s="1">
        <v>3</v>
      </c>
      <c r="AG2073" s="7">
        <f>IF(Q2073&gt;0,RANK(Q2073,(N2073:P2073,Q2073:AE2073)),0)</f>
        <v>3</v>
      </c>
      <c r="AH2073" s="7">
        <f>IF(R2073&gt;0,RANK(R2073,(N2073:P2073,Q2073:AE2073)),0)</f>
        <v>5</v>
      </c>
      <c r="AI2073" s="7">
        <f>IF(T2073&gt;0,RANK(T2073,(N2073:P2073,Q2073:AE2073)),0)</f>
        <v>5</v>
      </c>
      <c r="AJ2073" s="7">
        <f>IF(S2073&gt;0,RANK(S2073,(N2073:P2073,Q2073:AE2073)),0)</f>
        <v>7</v>
      </c>
      <c r="AK2073" s="2">
        <f t="shared" si="876"/>
        <v>4.1782729805013928E-2</v>
      </c>
      <c r="AL2073" s="2">
        <f t="shared" si="877"/>
        <v>1.3927576601671309E-3</v>
      </c>
      <c r="AM2073" s="2">
        <f t="shared" si="878"/>
        <v>1.3927576601671309E-3</v>
      </c>
      <c r="AN2073" s="2">
        <f t="shared" si="879"/>
        <v>4.6425255338904364E-4</v>
      </c>
      <c r="AP2073" t="s">
        <v>2591</v>
      </c>
      <c r="AQ2073" t="s">
        <v>1474</v>
      </c>
      <c r="AT2073" s="93" t="s">
        <v>819</v>
      </c>
      <c r="AU2073" s="92" t="s">
        <v>1803</v>
      </c>
      <c r="AV2073" s="83" t="str">
        <f t="shared" si="880"/>
        <v>38005</v>
      </c>
      <c r="AX2073" s="7" t="s">
        <v>3753</v>
      </c>
    </row>
    <row r="2074" spans="1:50" hidden="1" outlineLevel="1">
      <c r="A2074" t="s">
        <v>1613</v>
      </c>
      <c r="B2074" t="s">
        <v>1474</v>
      </c>
      <c r="C2074" s="1">
        <f t="shared" si="869"/>
        <v>525</v>
      </c>
      <c r="D2074" s="7">
        <f>RANK(N2074,(N2074:P2074,Q2074:AE2074))</f>
        <v>2</v>
      </c>
      <c r="E2074" s="7">
        <f>RANK(O2074,(N2074:P2074,Q2074:AE2074))</f>
        <v>1</v>
      </c>
      <c r="F2074" s="7">
        <f>IF(P2074&gt;0,RANK(P2074,(N2074:P2074,Q2074:AE2074)),0)</f>
        <v>4</v>
      </c>
      <c r="G2074" s="1">
        <f t="shared" si="870"/>
        <v>312</v>
      </c>
      <c r="H2074" s="2">
        <f t="shared" si="871"/>
        <v>0.59428571428571431</v>
      </c>
      <c r="I2074" s="2"/>
      <c r="J2074" s="2">
        <f t="shared" si="872"/>
        <v>0.15619047619047619</v>
      </c>
      <c r="K2074" s="2">
        <f t="shared" si="873"/>
        <v>0.75047619047619052</v>
      </c>
      <c r="L2074" s="2">
        <f t="shared" si="874"/>
        <v>2.8571428571428571E-2</v>
      </c>
      <c r="M2074" s="2">
        <f t="shared" si="875"/>
        <v>6.4761904761904701E-2</v>
      </c>
      <c r="N2074" s="1">
        <v>82</v>
      </c>
      <c r="O2074" s="1">
        <v>394</v>
      </c>
      <c r="P2074" s="1">
        <v>15</v>
      </c>
      <c r="Q2074" s="1">
        <v>32</v>
      </c>
      <c r="R2074" s="1">
        <v>1</v>
      </c>
      <c r="S2074" s="1">
        <v>1</v>
      </c>
      <c r="T2074" s="1">
        <v>0</v>
      </c>
      <c r="AG2074" s="7">
        <f>IF(Q2074&gt;0,RANK(Q2074,(N2074:P2074,Q2074:AE2074)),0)</f>
        <v>3</v>
      </c>
      <c r="AH2074" s="7">
        <f>IF(R2074&gt;0,RANK(R2074,(N2074:P2074,Q2074:AE2074)),0)</f>
        <v>5</v>
      </c>
      <c r="AI2074" s="7">
        <f>IF(T2074&gt;0,RANK(T2074,(N2074:P2074,Q2074:AE2074)),0)</f>
        <v>0</v>
      </c>
      <c r="AJ2074" s="7">
        <f>IF(S2074&gt;0,RANK(S2074,(N2074:P2074,Q2074:AE2074)),0)</f>
        <v>5</v>
      </c>
      <c r="AK2074" s="2">
        <f t="shared" si="876"/>
        <v>6.0952380952380952E-2</v>
      </c>
      <c r="AL2074" s="2">
        <f t="shared" si="877"/>
        <v>1.9047619047619048E-3</v>
      </c>
      <c r="AM2074" s="2">
        <f t="shared" si="878"/>
        <v>0</v>
      </c>
      <c r="AN2074" s="2">
        <f t="shared" si="879"/>
        <v>1.9047619047619048E-3</v>
      </c>
      <c r="AP2074" t="s">
        <v>1613</v>
      </c>
      <c r="AQ2074" t="s">
        <v>1474</v>
      </c>
      <c r="AT2074" s="93" t="s">
        <v>819</v>
      </c>
      <c r="AU2074" s="92" t="s">
        <v>2150</v>
      </c>
      <c r="AV2074" s="83" t="str">
        <f t="shared" si="880"/>
        <v>38007</v>
      </c>
      <c r="AX2074" s="7" t="s">
        <v>3753</v>
      </c>
    </row>
    <row r="2075" spans="1:50" hidden="1" outlineLevel="1">
      <c r="A2075" t="s">
        <v>1614</v>
      </c>
      <c r="B2075" t="s">
        <v>1474</v>
      </c>
      <c r="C2075" s="1">
        <f t="shared" si="869"/>
        <v>3690</v>
      </c>
      <c r="D2075" s="7">
        <f>RANK(N2075,(N2075:P2075,Q2075:AE2075))</f>
        <v>2</v>
      </c>
      <c r="E2075" s="7">
        <f>RANK(O2075,(N2075:P2075,Q2075:AE2075))</f>
        <v>1</v>
      </c>
      <c r="F2075" s="7">
        <f>IF(P2075&gt;0,RANK(P2075,(N2075:P2075,Q2075:AE2075)),0)</f>
        <v>3</v>
      </c>
      <c r="G2075" s="1">
        <f t="shared" si="870"/>
        <v>1176</v>
      </c>
      <c r="H2075" s="2">
        <f t="shared" si="871"/>
        <v>0.31869918699186994</v>
      </c>
      <c r="I2075" s="2"/>
      <c r="J2075" s="2">
        <f t="shared" si="872"/>
        <v>0.3178861788617886</v>
      </c>
      <c r="K2075" s="2">
        <f t="shared" si="873"/>
        <v>0.63658536585365855</v>
      </c>
      <c r="L2075" s="2">
        <f t="shared" si="874"/>
        <v>2.5745257452574527E-2</v>
      </c>
      <c r="M2075" s="2">
        <f t="shared" si="875"/>
        <v>1.9783197831978322E-2</v>
      </c>
      <c r="N2075" s="1">
        <v>1173</v>
      </c>
      <c r="O2075" s="1">
        <v>2349</v>
      </c>
      <c r="P2075" s="1">
        <v>95</v>
      </c>
      <c r="Q2075" s="1">
        <v>67</v>
      </c>
      <c r="R2075" s="1">
        <v>3</v>
      </c>
      <c r="S2075" s="1">
        <v>1</v>
      </c>
      <c r="T2075" s="1">
        <v>2</v>
      </c>
      <c r="AG2075" s="7">
        <f>IF(Q2075&gt;0,RANK(Q2075,(N2075:P2075,Q2075:AE2075)),0)</f>
        <v>4</v>
      </c>
      <c r="AH2075" s="7">
        <f>IF(R2075&gt;0,RANK(R2075,(N2075:P2075,Q2075:AE2075)),0)</f>
        <v>5</v>
      </c>
      <c r="AI2075" s="7">
        <f>IF(T2075&gt;0,RANK(T2075,(N2075:P2075,Q2075:AE2075)),0)</f>
        <v>6</v>
      </c>
      <c r="AJ2075" s="7">
        <f>IF(S2075&gt;0,RANK(S2075,(N2075:P2075,Q2075:AE2075)),0)</f>
        <v>7</v>
      </c>
      <c r="AK2075" s="2">
        <f t="shared" si="876"/>
        <v>1.8157181571815718E-2</v>
      </c>
      <c r="AL2075" s="2">
        <f t="shared" si="877"/>
        <v>8.1300813008130081E-4</v>
      </c>
      <c r="AM2075" s="2">
        <f t="shared" si="878"/>
        <v>5.4200542005420054E-4</v>
      </c>
      <c r="AN2075" s="2">
        <f t="shared" si="879"/>
        <v>2.7100271002710027E-4</v>
      </c>
      <c r="AP2075" t="s">
        <v>1614</v>
      </c>
      <c r="AQ2075" t="s">
        <v>1474</v>
      </c>
      <c r="AT2075" s="93" t="s">
        <v>819</v>
      </c>
      <c r="AU2075" s="92" t="s">
        <v>2454</v>
      </c>
      <c r="AV2075" s="83" t="str">
        <f t="shared" si="880"/>
        <v>38009</v>
      </c>
      <c r="AX2075" s="7" t="s">
        <v>3753</v>
      </c>
    </row>
    <row r="2076" spans="1:50" hidden="1" outlineLevel="1">
      <c r="A2076" t="s">
        <v>876</v>
      </c>
      <c r="B2076" t="s">
        <v>1474</v>
      </c>
      <c r="C2076" s="1">
        <f t="shared" si="869"/>
        <v>1471</v>
      </c>
      <c r="D2076" s="7">
        <f>RANK(N2076,(N2076:P2076,Q2076:AE2076))</f>
        <v>2</v>
      </c>
      <c r="E2076" s="7">
        <f>RANK(O2076,(N2076:P2076,Q2076:AE2076))</f>
        <v>1</v>
      </c>
      <c r="F2076" s="7">
        <f>IF(P2076&gt;0,RANK(P2076,(N2076:P2076,Q2076:AE2076)),0)</f>
        <v>3</v>
      </c>
      <c r="G2076" s="1">
        <f t="shared" si="870"/>
        <v>750</v>
      </c>
      <c r="H2076" s="2">
        <f t="shared" si="871"/>
        <v>0.50985723997280763</v>
      </c>
      <c r="I2076" s="2"/>
      <c r="J2076" s="2">
        <f t="shared" si="872"/>
        <v>0.22433718558803534</v>
      </c>
      <c r="K2076" s="2">
        <f t="shared" si="873"/>
        <v>0.73419442556084291</v>
      </c>
      <c r="L2076" s="2">
        <f t="shared" si="874"/>
        <v>2.7192386131883073E-2</v>
      </c>
      <c r="M2076" s="2">
        <f t="shared" si="875"/>
        <v>1.4276002719238623E-2</v>
      </c>
      <c r="N2076" s="1">
        <v>330</v>
      </c>
      <c r="O2076" s="1">
        <v>1080</v>
      </c>
      <c r="P2076" s="1">
        <v>40</v>
      </c>
      <c r="Q2076" s="1">
        <v>19</v>
      </c>
      <c r="R2076" s="1">
        <v>0</v>
      </c>
      <c r="S2076" s="1">
        <v>1</v>
      </c>
      <c r="T2076" s="1">
        <v>1</v>
      </c>
      <c r="AG2076" s="7">
        <f>IF(Q2076&gt;0,RANK(Q2076,(N2076:P2076,Q2076:AE2076)),0)</f>
        <v>4</v>
      </c>
      <c r="AH2076" s="7">
        <f>IF(R2076&gt;0,RANK(R2076,(N2076:P2076,Q2076:AE2076)),0)</f>
        <v>0</v>
      </c>
      <c r="AI2076" s="7">
        <f>IF(T2076&gt;0,RANK(T2076,(N2076:P2076,Q2076:AE2076)),0)</f>
        <v>5</v>
      </c>
      <c r="AJ2076" s="7">
        <f>IF(S2076&gt;0,RANK(S2076,(N2076:P2076,Q2076:AE2076)),0)</f>
        <v>5</v>
      </c>
      <c r="AK2076" s="2">
        <f t="shared" si="876"/>
        <v>1.291638341264446E-2</v>
      </c>
      <c r="AL2076" s="2">
        <f t="shared" si="877"/>
        <v>0</v>
      </c>
      <c r="AM2076" s="2">
        <f t="shared" si="878"/>
        <v>6.7980965329707678E-4</v>
      </c>
      <c r="AN2076" s="2">
        <f t="shared" si="879"/>
        <v>6.7980965329707678E-4</v>
      </c>
      <c r="AP2076" t="s">
        <v>876</v>
      </c>
      <c r="AQ2076" t="s">
        <v>1474</v>
      </c>
      <c r="AT2076" s="93" t="s">
        <v>819</v>
      </c>
      <c r="AU2076" s="92" t="s">
        <v>2455</v>
      </c>
      <c r="AV2076" s="83" t="str">
        <f t="shared" si="880"/>
        <v>38011</v>
      </c>
      <c r="AX2076" s="7" t="s">
        <v>3753</v>
      </c>
    </row>
    <row r="2077" spans="1:50" hidden="1" outlineLevel="1">
      <c r="A2077" t="s">
        <v>3734</v>
      </c>
      <c r="B2077" t="s">
        <v>1474</v>
      </c>
      <c r="C2077" s="1">
        <f t="shared" si="869"/>
        <v>1039</v>
      </c>
      <c r="D2077" s="7">
        <f>RANK(N2077,(N2077:P2077,Q2077:AE2077))</f>
        <v>2</v>
      </c>
      <c r="E2077" s="7">
        <f>RANK(O2077,(N2077:P2077,Q2077:AE2077))</f>
        <v>1</v>
      </c>
      <c r="F2077" s="7">
        <f>IF(P2077&gt;0,RANK(P2077,(N2077:P2077,Q2077:AE2077)),0)</f>
        <v>4</v>
      </c>
      <c r="G2077" s="1">
        <f t="shared" si="870"/>
        <v>402</v>
      </c>
      <c r="H2077" s="2">
        <f t="shared" si="871"/>
        <v>0.3869104908565929</v>
      </c>
      <c r="I2077" s="2"/>
      <c r="J2077" s="2">
        <f t="shared" si="872"/>
        <v>0.28488931665062561</v>
      </c>
      <c r="K2077" s="2">
        <f t="shared" si="873"/>
        <v>0.67179980750721846</v>
      </c>
      <c r="L2077" s="2">
        <f t="shared" si="874"/>
        <v>1.9249278152069296E-2</v>
      </c>
      <c r="M2077" s="2">
        <f t="shared" si="875"/>
        <v>2.4061597690086575E-2</v>
      </c>
      <c r="N2077" s="1">
        <v>296</v>
      </c>
      <c r="O2077" s="1">
        <v>698</v>
      </c>
      <c r="P2077" s="1">
        <v>20</v>
      </c>
      <c r="Q2077" s="1">
        <v>24</v>
      </c>
      <c r="R2077" s="1">
        <v>0</v>
      </c>
      <c r="S2077" s="1">
        <v>1</v>
      </c>
      <c r="T2077" s="1">
        <v>0</v>
      </c>
      <c r="AG2077" s="7">
        <f>IF(Q2077&gt;0,RANK(Q2077,(N2077:P2077,Q2077:AE2077)),0)</f>
        <v>3</v>
      </c>
      <c r="AH2077" s="7">
        <f>IF(R2077&gt;0,RANK(R2077,(N2077:P2077,Q2077:AE2077)),0)</f>
        <v>0</v>
      </c>
      <c r="AI2077" s="7">
        <f>IF(T2077&gt;0,RANK(T2077,(N2077:P2077,Q2077:AE2077)),0)</f>
        <v>0</v>
      </c>
      <c r="AJ2077" s="7">
        <f>IF(S2077&gt;0,RANK(S2077,(N2077:P2077,Q2077:AE2077)),0)</f>
        <v>5</v>
      </c>
      <c r="AK2077" s="2">
        <f t="shared" si="876"/>
        <v>2.3099133782483156E-2</v>
      </c>
      <c r="AL2077" s="2">
        <f t="shared" si="877"/>
        <v>0</v>
      </c>
      <c r="AM2077" s="2">
        <f t="shared" si="878"/>
        <v>0</v>
      </c>
      <c r="AN2077" s="2">
        <f t="shared" si="879"/>
        <v>9.6246390760346492E-4</v>
      </c>
      <c r="AP2077" t="s">
        <v>3734</v>
      </c>
      <c r="AQ2077" t="s">
        <v>1474</v>
      </c>
      <c r="AT2077" s="93" t="s">
        <v>819</v>
      </c>
      <c r="AU2077" s="92" t="s">
        <v>2456</v>
      </c>
      <c r="AV2077" s="83" t="str">
        <f t="shared" si="880"/>
        <v>38013</v>
      </c>
      <c r="AX2077" s="7" t="s">
        <v>3753</v>
      </c>
    </row>
    <row r="2078" spans="1:50" hidden="1" outlineLevel="1">
      <c r="A2078" t="s">
        <v>877</v>
      </c>
      <c r="B2078" t="s">
        <v>1474</v>
      </c>
      <c r="C2078" s="1">
        <f t="shared" si="869"/>
        <v>34482</v>
      </c>
      <c r="D2078" s="7">
        <f>RANK(N2078,(N2078:P2078,Q2078:AE2078))</f>
        <v>2</v>
      </c>
      <c r="E2078" s="7">
        <f>RANK(O2078,(N2078:P2078,Q2078:AE2078))</f>
        <v>1</v>
      </c>
      <c r="F2078" s="7">
        <f>IF(P2078&gt;0,RANK(P2078,(N2078:P2078,Q2078:AE2078)),0)</f>
        <v>3</v>
      </c>
      <c r="G2078" s="1">
        <f t="shared" si="870"/>
        <v>12625</v>
      </c>
      <c r="H2078" s="2">
        <f t="shared" si="871"/>
        <v>0.36613305492720838</v>
      </c>
      <c r="I2078" s="2"/>
      <c r="J2078" s="2">
        <f t="shared" si="872"/>
        <v>0.28542427933414533</v>
      </c>
      <c r="K2078" s="2">
        <f t="shared" si="873"/>
        <v>0.65155733426135376</v>
      </c>
      <c r="L2078" s="2">
        <f t="shared" si="874"/>
        <v>3.3118728612029462E-2</v>
      </c>
      <c r="M2078" s="2">
        <f t="shared" si="875"/>
        <v>2.9899657792471508E-2</v>
      </c>
      <c r="N2078" s="1">
        <v>9842</v>
      </c>
      <c r="O2078" s="1">
        <v>22467</v>
      </c>
      <c r="P2078" s="1">
        <v>1142</v>
      </c>
      <c r="Q2078" s="1">
        <v>875</v>
      </c>
      <c r="R2078" s="1">
        <v>86</v>
      </c>
      <c r="S2078" s="1">
        <v>40</v>
      </c>
      <c r="T2078" s="1">
        <v>30</v>
      </c>
      <c r="AG2078" s="7">
        <f>IF(Q2078&gt;0,RANK(Q2078,(N2078:P2078,Q2078:AE2078)),0)</f>
        <v>4</v>
      </c>
      <c r="AH2078" s="7">
        <f>IF(R2078&gt;0,RANK(R2078,(N2078:P2078,Q2078:AE2078)),0)</f>
        <v>5</v>
      </c>
      <c r="AI2078" s="7">
        <f>IF(T2078&gt;0,RANK(T2078,(N2078:P2078,Q2078:AE2078)),0)</f>
        <v>7</v>
      </c>
      <c r="AJ2078" s="7">
        <f>IF(S2078&gt;0,RANK(S2078,(N2078:P2078,Q2078:AE2078)),0)</f>
        <v>6</v>
      </c>
      <c r="AK2078" s="2">
        <f t="shared" si="876"/>
        <v>2.5375558262281769E-2</v>
      </c>
      <c r="AL2078" s="2">
        <f t="shared" si="877"/>
        <v>2.4940548692071224E-3</v>
      </c>
      <c r="AM2078" s="2">
        <f t="shared" si="878"/>
        <v>8.7001914042108923E-4</v>
      </c>
      <c r="AN2078" s="2">
        <f t="shared" si="879"/>
        <v>1.1600255205614523E-3</v>
      </c>
      <c r="AP2078" t="s">
        <v>877</v>
      </c>
      <c r="AQ2078" t="s">
        <v>1474</v>
      </c>
      <c r="AT2078" s="93" t="s">
        <v>819</v>
      </c>
      <c r="AU2078" s="92" t="s">
        <v>1466</v>
      </c>
      <c r="AV2078" s="83" t="str">
        <f t="shared" si="880"/>
        <v>38015</v>
      </c>
      <c r="AX2078" s="7" t="s">
        <v>3753</v>
      </c>
    </row>
    <row r="2079" spans="1:50" hidden="1" outlineLevel="1">
      <c r="A2079" t="s">
        <v>1403</v>
      </c>
      <c r="B2079" t="s">
        <v>1474</v>
      </c>
      <c r="C2079" s="1">
        <f t="shared" si="869"/>
        <v>58995</v>
      </c>
      <c r="D2079" s="7">
        <f>RANK(N2079,(N2079:P2079,Q2079:AE2079))</f>
        <v>2</v>
      </c>
      <c r="E2079" s="7">
        <f>RANK(O2079,(N2079:P2079,Q2079:AE2079))</f>
        <v>1</v>
      </c>
      <c r="F2079" s="7">
        <f>IF(P2079&gt;0,RANK(P2079,(N2079:P2079,Q2079:AE2079)),0)</f>
        <v>3</v>
      </c>
      <c r="G2079" s="1">
        <f t="shared" si="870"/>
        <v>12085</v>
      </c>
      <c r="H2079" s="2">
        <f t="shared" si="871"/>
        <v>0.20484786846342912</v>
      </c>
      <c r="I2079" s="2"/>
      <c r="J2079" s="2">
        <f t="shared" si="872"/>
        <v>0.36360708534621577</v>
      </c>
      <c r="K2079" s="2">
        <f t="shared" si="873"/>
        <v>0.56845495380964484</v>
      </c>
      <c r="L2079" s="2">
        <f t="shared" si="874"/>
        <v>4.3393507924400374E-2</v>
      </c>
      <c r="M2079" s="2">
        <f t="shared" si="875"/>
        <v>2.4544452919739015E-2</v>
      </c>
      <c r="N2079" s="1">
        <v>21451</v>
      </c>
      <c r="O2079" s="1">
        <v>33536</v>
      </c>
      <c r="P2079" s="1">
        <v>2560</v>
      </c>
      <c r="Q2079" s="1">
        <v>1100</v>
      </c>
      <c r="R2079" s="1">
        <v>201</v>
      </c>
      <c r="S2079" s="1">
        <v>81</v>
      </c>
      <c r="T2079" s="1">
        <v>66</v>
      </c>
      <c r="AG2079" s="7">
        <f>IF(Q2079&gt;0,RANK(Q2079,(N2079:P2079,Q2079:AE2079)),0)</f>
        <v>4</v>
      </c>
      <c r="AH2079" s="7">
        <f>IF(R2079&gt;0,RANK(R2079,(N2079:P2079,Q2079:AE2079)),0)</f>
        <v>5</v>
      </c>
      <c r="AI2079" s="7">
        <f>IF(T2079&gt;0,RANK(T2079,(N2079:P2079,Q2079:AE2079)),0)</f>
        <v>7</v>
      </c>
      <c r="AJ2079" s="7">
        <f>IF(S2079&gt;0,RANK(S2079,(N2079:P2079,Q2079:AE2079)),0)</f>
        <v>6</v>
      </c>
      <c r="AK2079" s="2">
        <f t="shared" si="876"/>
        <v>1.8645647936265785E-2</v>
      </c>
      <c r="AL2079" s="2">
        <f t="shared" si="877"/>
        <v>3.407068395626748E-3</v>
      </c>
      <c r="AM2079" s="2">
        <f t="shared" si="878"/>
        <v>1.1187388761759471E-3</v>
      </c>
      <c r="AN2079" s="2">
        <f t="shared" si="879"/>
        <v>1.3729977116704805E-3</v>
      </c>
      <c r="AP2079" t="s">
        <v>1403</v>
      </c>
      <c r="AQ2079" t="s">
        <v>1474</v>
      </c>
      <c r="AT2079" s="93" t="s">
        <v>819</v>
      </c>
      <c r="AU2079" s="92" t="s">
        <v>1467</v>
      </c>
      <c r="AV2079" s="83" t="str">
        <f t="shared" si="880"/>
        <v>38017</v>
      </c>
      <c r="AX2079" s="7" t="s">
        <v>3753</v>
      </c>
    </row>
    <row r="2080" spans="1:50" hidden="1" outlineLevel="1">
      <c r="A2080" t="s">
        <v>198</v>
      </c>
      <c r="B2080" t="s">
        <v>1474</v>
      </c>
      <c r="C2080" s="1">
        <f t="shared" si="869"/>
        <v>2371</v>
      </c>
      <c r="D2080" s="7">
        <f>RANK(N2080,(N2080:P2080,Q2080:AE2080))</f>
        <v>2</v>
      </c>
      <c r="E2080" s="7">
        <f>RANK(O2080,(N2080:P2080,Q2080:AE2080))</f>
        <v>1</v>
      </c>
      <c r="F2080" s="7">
        <f>IF(P2080&gt;0,RANK(P2080,(N2080:P2080,Q2080:AE2080)),0)</f>
        <v>4</v>
      </c>
      <c r="G2080" s="1">
        <f t="shared" si="870"/>
        <v>895</v>
      </c>
      <c r="H2080" s="2">
        <f t="shared" si="871"/>
        <v>0.37747785744411638</v>
      </c>
      <c r="I2080" s="2"/>
      <c r="J2080" s="2">
        <f t="shared" si="872"/>
        <v>0.26064951497258543</v>
      </c>
      <c r="K2080" s="2">
        <f t="shared" si="873"/>
        <v>0.63812737241670181</v>
      </c>
      <c r="L2080" s="2">
        <f t="shared" si="874"/>
        <v>3.0788696752425137E-2</v>
      </c>
      <c r="M2080" s="2">
        <f t="shared" si="875"/>
        <v>7.0434415858287677E-2</v>
      </c>
      <c r="N2080" s="1">
        <v>618</v>
      </c>
      <c r="O2080" s="1">
        <v>1513</v>
      </c>
      <c r="P2080" s="1">
        <v>73</v>
      </c>
      <c r="Q2080" s="1">
        <v>154</v>
      </c>
      <c r="R2080" s="1">
        <v>4</v>
      </c>
      <c r="S2080" s="1">
        <v>7</v>
      </c>
      <c r="T2080" s="1">
        <v>2</v>
      </c>
      <c r="AG2080" s="7">
        <f>IF(Q2080&gt;0,RANK(Q2080,(N2080:P2080,Q2080:AE2080)),0)</f>
        <v>3</v>
      </c>
      <c r="AH2080" s="7">
        <f>IF(R2080&gt;0,RANK(R2080,(N2080:P2080,Q2080:AE2080)),0)</f>
        <v>6</v>
      </c>
      <c r="AI2080" s="7">
        <f>IF(T2080&gt;0,RANK(T2080,(N2080:P2080,Q2080:AE2080)),0)</f>
        <v>7</v>
      </c>
      <c r="AJ2080" s="7">
        <f>IF(S2080&gt;0,RANK(S2080,(N2080:P2080,Q2080:AE2080)),0)</f>
        <v>5</v>
      </c>
      <c r="AK2080" s="2">
        <f t="shared" si="876"/>
        <v>6.49514972585407E-2</v>
      </c>
      <c r="AL2080" s="2">
        <f t="shared" si="877"/>
        <v>1.6870518768452129E-3</v>
      </c>
      <c r="AM2080" s="2">
        <f t="shared" si="878"/>
        <v>8.4352593842260647E-4</v>
      </c>
      <c r="AN2080" s="2">
        <f t="shared" si="879"/>
        <v>2.9523407844791226E-3</v>
      </c>
      <c r="AP2080" t="s">
        <v>198</v>
      </c>
      <c r="AQ2080" t="s">
        <v>1474</v>
      </c>
      <c r="AT2080" s="93" t="s">
        <v>819</v>
      </c>
      <c r="AU2080" s="92" t="s">
        <v>1468</v>
      </c>
      <c r="AV2080" s="83" t="str">
        <f t="shared" si="880"/>
        <v>38019</v>
      </c>
      <c r="AX2080" s="7" t="s">
        <v>3753</v>
      </c>
    </row>
    <row r="2081" spans="1:50" hidden="1" outlineLevel="1">
      <c r="A2081" t="s">
        <v>3165</v>
      </c>
      <c r="B2081" t="s">
        <v>1474</v>
      </c>
      <c r="C2081" s="1">
        <f t="shared" si="869"/>
        <v>2786</v>
      </c>
      <c r="D2081" s="7">
        <f>RANK(N2081,(N2081:P2081,Q2081:AE2081))</f>
        <v>2</v>
      </c>
      <c r="E2081" s="7">
        <f>RANK(O2081,(N2081:P2081,Q2081:AE2081))</f>
        <v>1</v>
      </c>
      <c r="F2081" s="7">
        <f>IF(P2081&gt;0,RANK(P2081,(N2081:P2081,Q2081:AE2081)),0)</f>
        <v>4</v>
      </c>
      <c r="G2081" s="1">
        <f t="shared" si="870"/>
        <v>1047</v>
      </c>
      <c r="H2081" s="2">
        <f t="shared" si="871"/>
        <v>0.37580760947595121</v>
      </c>
      <c r="I2081" s="2"/>
      <c r="J2081" s="2">
        <f t="shared" si="872"/>
        <v>0.28930366116295764</v>
      </c>
      <c r="K2081" s="2">
        <f t="shared" si="873"/>
        <v>0.66511127063890885</v>
      </c>
      <c r="L2081" s="2">
        <f t="shared" si="874"/>
        <v>1.8664752333094042E-2</v>
      </c>
      <c r="M2081" s="2">
        <f t="shared" si="875"/>
        <v>2.692031586503953E-2</v>
      </c>
      <c r="N2081" s="1">
        <v>806</v>
      </c>
      <c r="O2081" s="1">
        <v>1853</v>
      </c>
      <c r="P2081" s="1">
        <v>52</v>
      </c>
      <c r="Q2081" s="1">
        <v>58</v>
      </c>
      <c r="R2081" s="1">
        <v>9</v>
      </c>
      <c r="S2081" s="1">
        <v>4</v>
      </c>
      <c r="T2081" s="1">
        <v>4</v>
      </c>
      <c r="AG2081" s="7">
        <f>IF(Q2081&gt;0,RANK(Q2081,(N2081:P2081,Q2081:AE2081)),0)</f>
        <v>3</v>
      </c>
      <c r="AH2081" s="7">
        <f>IF(R2081&gt;0,RANK(R2081,(N2081:P2081,Q2081:AE2081)),0)</f>
        <v>5</v>
      </c>
      <c r="AI2081" s="7">
        <f>IF(T2081&gt;0,RANK(T2081,(N2081:P2081,Q2081:AE2081)),0)</f>
        <v>6</v>
      </c>
      <c r="AJ2081" s="7">
        <f>IF(S2081&gt;0,RANK(S2081,(N2081:P2081,Q2081:AE2081)),0)</f>
        <v>6</v>
      </c>
      <c r="AK2081" s="2">
        <f t="shared" si="876"/>
        <v>2.0818377602297201E-2</v>
      </c>
      <c r="AL2081" s="2">
        <f t="shared" si="877"/>
        <v>3.2304379038047381E-3</v>
      </c>
      <c r="AM2081" s="2">
        <f t="shared" si="878"/>
        <v>1.4357501794687725E-3</v>
      </c>
      <c r="AN2081" s="2">
        <f t="shared" si="879"/>
        <v>1.4357501794687725E-3</v>
      </c>
      <c r="AP2081" t="s">
        <v>3165</v>
      </c>
      <c r="AQ2081" t="s">
        <v>1474</v>
      </c>
      <c r="AT2081" s="93" t="s">
        <v>819</v>
      </c>
      <c r="AU2081" s="92" t="s">
        <v>458</v>
      </c>
      <c r="AV2081" s="83" t="str">
        <f t="shared" si="880"/>
        <v>38021</v>
      </c>
      <c r="AX2081" s="7" t="s">
        <v>3753</v>
      </c>
    </row>
    <row r="2082" spans="1:50" hidden="1" outlineLevel="1">
      <c r="A2082" t="s">
        <v>2210</v>
      </c>
      <c r="B2082" t="s">
        <v>1474</v>
      </c>
      <c r="C2082" s="1">
        <f t="shared" si="869"/>
        <v>794</v>
      </c>
      <c r="D2082" s="7">
        <f>RANK(N2082,(N2082:P2082,Q2082:AE2082))</f>
        <v>2</v>
      </c>
      <c r="E2082" s="7">
        <f>RANK(O2082,(N2082:P2082,Q2082:AE2082))</f>
        <v>1</v>
      </c>
      <c r="F2082" s="7">
        <f>IF(P2082&gt;0,RANK(P2082,(N2082:P2082,Q2082:AE2082)),0)</f>
        <v>3</v>
      </c>
      <c r="G2082" s="1">
        <f t="shared" si="870"/>
        <v>137</v>
      </c>
      <c r="H2082" s="2">
        <f t="shared" si="871"/>
        <v>0.17254408060453399</v>
      </c>
      <c r="I2082" s="2"/>
      <c r="J2082" s="2">
        <f t="shared" si="872"/>
        <v>0.38539042821158692</v>
      </c>
      <c r="K2082" s="2">
        <f t="shared" si="873"/>
        <v>0.55793450881612094</v>
      </c>
      <c r="L2082" s="2">
        <f t="shared" si="874"/>
        <v>3.0226700251889168E-2</v>
      </c>
      <c r="M2082" s="2">
        <f t="shared" si="875"/>
        <v>2.6448362720402911E-2</v>
      </c>
      <c r="N2082" s="1">
        <v>306</v>
      </c>
      <c r="O2082" s="1">
        <v>443</v>
      </c>
      <c r="P2082" s="1">
        <v>24</v>
      </c>
      <c r="Q2082" s="1">
        <v>15</v>
      </c>
      <c r="R2082" s="1">
        <v>4</v>
      </c>
      <c r="S2082" s="1">
        <v>0</v>
      </c>
      <c r="T2082" s="1">
        <v>2</v>
      </c>
      <c r="AG2082" s="7">
        <f>IF(Q2082&gt;0,RANK(Q2082,(N2082:P2082,Q2082:AE2082)),0)</f>
        <v>4</v>
      </c>
      <c r="AH2082" s="7">
        <f>IF(R2082&gt;0,RANK(R2082,(N2082:P2082,Q2082:AE2082)),0)</f>
        <v>5</v>
      </c>
      <c r="AI2082" s="7">
        <f>IF(T2082&gt;0,RANK(T2082,(N2082:P2082,Q2082:AE2082)),0)</f>
        <v>6</v>
      </c>
      <c r="AJ2082" s="7">
        <f>IF(S2082&gt;0,RANK(S2082,(N2082:P2082,Q2082:AE2082)),0)</f>
        <v>0</v>
      </c>
      <c r="AK2082" s="2">
        <f t="shared" si="876"/>
        <v>1.8891687657430732E-2</v>
      </c>
      <c r="AL2082" s="2">
        <f t="shared" si="877"/>
        <v>5.0377833753148613E-3</v>
      </c>
      <c r="AM2082" s="2">
        <f t="shared" si="878"/>
        <v>2.5188916876574307E-3</v>
      </c>
      <c r="AN2082" s="2">
        <f t="shared" si="879"/>
        <v>0</v>
      </c>
      <c r="AP2082" t="s">
        <v>2210</v>
      </c>
      <c r="AQ2082" t="s">
        <v>1474</v>
      </c>
      <c r="AT2082" s="93" t="s">
        <v>819</v>
      </c>
      <c r="AU2082" s="92" t="s">
        <v>459</v>
      </c>
      <c r="AV2082" s="83" t="str">
        <f t="shared" si="880"/>
        <v>38023</v>
      </c>
      <c r="AX2082" s="7" t="s">
        <v>3753</v>
      </c>
    </row>
    <row r="2083" spans="1:50" hidden="1" outlineLevel="1">
      <c r="A2083" t="s">
        <v>1027</v>
      </c>
      <c r="B2083" t="s">
        <v>1474</v>
      </c>
      <c r="C2083" s="1">
        <f t="shared" si="869"/>
        <v>1728</v>
      </c>
      <c r="D2083" s="7">
        <f>RANK(N2083,(N2083:P2083,Q2083:AE2083))</f>
        <v>2</v>
      </c>
      <c r="E2083" s="7">
        <f>RANK(O2083,(N2083:P2083,Q2083:AE2083))</f>
        <v>1</v>
      </c>
      <c r="F2083" s="7">
        <f>IF(P2083&gt;0,RANK(P2083,(N2083:P2083,Q2083:AE2083)),0)</f>
        <v>4</v>
      </c>
      <c r="G2083" s="1">
        <f t="shared" si="870"/>
        <v>650</v>
      </c>
      <c r="H2083" s="2">
        <f t="shared" si="871"/>
        <v>0.37615740740740738</v>
      </c>
      <c r="I2083" s="2"/>
      <c r="J2083" s="2">
        <f t="shared" si="872"/>
        <v>0.27430555555555558</v>
      </c>
      <c r="K2083" s="2">
        <f t="shared" si="873"/>
        <v>0.65046296296296291</v>
      </c>
      <c r="L2083" s="2">
        <f t="shared" si="874"/>
        <v>3.125E-2</v>
      </c>
      <c r="M2083" s="2">
        <f t="shared" si="875"/>
        <v>4.398148148148151E-2</v>
      </c>
      <c r="N2083" s="1">
        <v>474</v>
      </c>
      <c r="O2083" s="1">
        <v>1124</v>
      </c>
      <c r="P2083" s="1">
        <v>54</v>
      </c>
      <c r="Q2083" s="1">
        <v>63</v>
      </c>
      <c r="R2083" s="1">
        <v>6</v>
      </c>
      <c r="S2083" s="1">
        <v>1</v>
      </c>
      <c r="T2083" s="1">
        <v>6</v>
      </c>
      <c r="AG2083" s="7">
        <f>IF(Q2083&gt;0,RANK(Q2083,(N2083:P2083,Q2083:AE2083)),0)</f>
        <v>3</v>
      </c>
      <c r="AH2083" s="7">
        <f>IF(R2083&gt;0,RANK(R2083,(N2083:P2083,Q2083:AE2083)),0)</f>
        <v>5</v>
      </c>
      <c r="AI2083" s="7">
        <f>IF(T2083&gt;0,RANK(T2083,(N2083:P2083,Q2083:AE2083)),0)</f>
        <v>5</v>
      </c>
      <c r="AJ2083" s="7">
        <f>IF(S2083&gt;0,RANK(S2083,(N2083:P2083,Q2083:AE2083)),0)</f>
        <v>7</v>
      </c>
      <c r="AK2083" s="2">
        <f t="shared" si="876"/>
        <v>3.6458333333333336E-2</v>
      </c>
      <c r="AL2083" s="2">
        <f t="shared" si="877"/>
        <v>3.472222222222222E-3</v>
      </c>
      <c r="AM2083" s="2">
        <f t="shared" si="878"/>
        <v>3.472222222222222E-3</v>
      </c>
      <c r="AN2083" s="2">
        <f t="shared" si="879"/>
        <v>5.7870370370370367E-4</v>
      </c>
      <c r="AP2083" t="s">
        <v>1027</v>
      </c>
      <c r="AQ2083" t="s">
        <v>1474</v>
      </c>
      <c r="AT2083" s="93" t="s">
        <v>819</v>
      </c>
      <c r="AU2083" s="92" t="s">
        <v>776</v>
      </c>
      <c r="AV2083" s="83" t="str">
        <f t="shared" si="880"/>
        <v>38025</v>
      </c>
      <c r="AX2083" s="7" t="s">
        <v>3753</v>
      </c>
    </row>
    <row r="2084" spans="1:50" hidden="1" outlineLevel="1">
      <c r="A2084" t="s">
        <v>3921</v>
      </c>
      <c r="B2084" t="s">
        <v>1474</v>
      </c>
      <c r="C2084" s="1">
        <f t="shared" si="869"/>
        <v>1268</v>
      </c>
      <c r="D2084" s="7">
        <f>RANK(N2084,(N2084:P2084,Q2084:AE2084))</f>
        <v>2</v>
      </c>
      <c r="E2084" s="7">
        <f>RANK(O2084,(N2084:P2084,Q2084:AE2084))</f>
        <v>1</v>
      </c>
      <c r="F2084" s="7">
        <f>IF(P2084&gt;0,RANK(P2084,(N2084:P2084,Q2084:AE2084)),0)</f>
        <v>4</v>
      </c>
      <c r="G2084" s="1">
        <f t="shared" si="870"/>
        <v>245</v>
      </c>
      <c r="H2084" s="2">
        <f t="shared" si="871"/>
        <v>0.19321766561514195</v>
      </c>
      <c r="I2084" s="2"/>
      <c r="J2084" s="2">
        <f t="shared" si="872"/>
        <v>0.36119873817034698</v>
      </c>
      <c r="K2084" s="2">
        <f t="shared" si="873"/>
        <v>0.55441640378548895</v>
      </c>
      <c r="L2084" s="2">
        <f t="shared" si="874"/>
        <v>2.8391167192429023E-2</v>
      </c>
      <c r="M2084" s="2">
        <f t="shared" si="875"/>
        <v>5.5993690851735042E-2</v>
      </c>
      <c r="N2084" s="1">
        <v>458</v>
      </c>
      <c r="O2084" s="1">
        <v>703</v>
      </c>
      <c r="P2084" s="1">
        <v>36</v>
      </c>
      <c r="Q2084" s="1">
        <v>71</v>
      </c>
      <c r="R2084" s="1">
        <v>0</v>
      </c>
      <c r="S2084" s="1">
        <v>0</v>
      </c>
      <c r="T2084" s="1">
        <v>0</v>
      </c>
      <c r="AG2084" s="7">
        <f>IF(Q2084&gt;0,RANK(Q2084,(N2084:P2084,Q2084:AE2084)),0)</f>
        <v>3</v>
      </c>
      <c r="AH2084" s="7">
        <f>IF(R2084&gt;0,RANK(R2084,(N2084:P2084,Q2084:AE2084)),0)</f>
        <v>0</v>
      </c>
      <c r="AI2084" s="7">
        <f>IF(T2084&gt;0,RANK(T2084,(N2084:P2084,Q2084:AE2084)),0)</f>
        <v>0</v>
      </c>
      <c r="AJ2084" s="7">
        <f>IF(S2084&gt;0,RANK(S2084,(N2084:P2084,Q2084:AE2084)),0)</f>
        <v>0</v>
      </c>
      <c r="AK2084" s="2">
        <f t="shared" si="876"/>
        <v>5.5993690851735015E-2</v>
      </c>
      <c r="AL2084" s="2">
        <f t="shared" si="877"/>
        <v>0</v>
      </c>
      <c r="AM2084" s="2">
        <f t="shared" si="878"/>
        <v>0</v>
      </c>
      <c r="AN2084" s="2">
        <f t="shared" si="879"/>
        <v>0</v>
      </c>
      <c r="AP2084" t="s">
        <v>3921</v>
      </c>
      <c r="AQ2084" t="s">
        <v>1474</v>
      </c>
      <c r="AT2084" s="93" t="s">
        <v>819</v>
      </c>
      <c r="AU2084" s="92" t="s">
        <v>777</v>
      </c>
      <c r="AV2084" s="83" t="str">
        <f t="shared" si="880"/>
        <v>38027</v>
      </c>
      <c r="AX2084" s="7" t="s">
        <v>3753</v>
      </c>
    </row>
    <row r="2085" spans="1:50" hidden="1" outlineLevel="1">
      <c r="A2085" t="s">
        <v>2211</v>
      </c>
      <c r="B2085" t="s">
        <v>1474</v>
      </c>
      <c r="C2085" s="1">
        <f t="shared" si="869"/>
        <v>1992</v>
      </c>
      <c r="D2085" s="7">
        <f>RANK(N2085,(N2085:P2085,Q2085:AE2085))</f>
        <v>2</v>
      </c>
      <c r="E2085" s="7">
        <f>RANK(O2085,(N2085:P2085,Q2085:AE2085))</f>
        <v>1</v>
      </c>
      <c r="F2085" s="7">
        <f>IF(P2085&gt;0,RANK(P2085,(N2085:P2085,Q2085:AE2085)),0)</f>
        <v>4</v>
      </c>
      <c r="G2085" s="1">
        <f t="shared" si="870"/>
        <v>1025</v>
      </c>
      <c r="H2085" s="2">
        <f t="shared" si="871"/>
        <v>0.51455823293172687</v>
      </c>
      <c r="I2085" s="2"/>
      <c r="J2085" s="2">
        <f t="shared" si="872"/>
        <v>0.2033132530120482</v>
      </c>
      <c r="K2085" s="2">
        <f t="shared" si="873"/>
        <v>0.71787148594377514</v>
      </c>
      <c r="L2085" s="2">
        <f t="shared" si="874"/>
        <v>2.1084337349397589E-2</v>
      </c>
      <c r="M2085" s="2">
        <f t="shared" si="875"/>
        <v>5.7730923694779099E-2</v>
      </c>
      <c r="N2085" s="1">
        <v>405</v>
      </c>
      <c r="O2085" s="1">
        <v>1430</v>
      </c>
      <c r="P2085" s="1">
        <v>42</v>
      </c>
      <c r="Q2085" s="1">
        <v>103</v>
      </c>
      <c r="R2085" s="1">
        <v>8</v>
      </c>
      <c r="S2085" s="1">
        <v>2</v>
      </c>
      <c r="T2085" s="1">
        <v>2</v>
      </c>
      <c r="AG2085" s="7">
        <f>IF(Q2085&gt;0,RANK(Q2085,(N2085:P2085,Q2085:AE2085)),0)</f>
        <v>3</v>
      </c>
      <c r="AH2085" s="7">
        <f>IF(R2085&gt;0,RANK(R2085,(N2085:P2085,Q2085:AE2085)),0)</f>
        <v>5</v>
      </c>
      <c r="AI2085" s="7">
        <f>IF(T2085&gt;0,RANK(T2085,(N2085:P2085,Q2085:AE2085)),0)</f>
        <v>6</v>
      </c>
      <c r="AJ2085" s="7">
        <f>IF(S2085&gt;0,RANK(S2085,(N2085:P2085,Q2085:AE2085)),0)</f>
        <v>6</v>
      </c>
      <c r="AK2085" s="2">
        <f t="shared" si="876"/>
        <v>5.1706827309236945E-2</v>
      </c>
      <c r="AL2085" s="2">
        <f t="shared" si="877"/>
        <v>4.0160642570281121E-3</v>
      </c>
      <c r="AM2085" s="2">
        <f t="shared" si="878"/>
        <v>1.004016064257028E-3</v>
      </c>
      <c r="AN2085" s="2">
        <f t="shared" si="879"/>
        <v>1.004016064257028E-3</v>
      </c>
      <c r="AP2085" t="s">
        <v>2211</v>
      </c>
      <c r="AQ2085" t="s">
        <v>1474</v>
      </c>
      <c r="AT2085" s="93" t="s">
        <v>819</v>
      </c>
      <c r="AU2085" s="92" t="s">
        <v>778</v>
      </c>
      <c r="AV2085" s="83" t="str">
        <f t="shared" si="880"/>
        <v>38029</v>
      </c>
      <c r="AX2085" s="7" t="s">
        <v>3753</v>
      </c>
    </row>
    <row r="2086" spans="1:50" hidden="1" outlineLevel="1">
      <c r="A2086" t="s">
        <v>2212</v>
      </c>
      <c r="B2086" t="s">
        <v>1474</v>
      </c>
      <c r="C2086" s="1">
        <f t="shared" si="869"/>
        <v>1743</v>
      </c>
      <c r="D2086" s="7">
        <f>RANK(N2086,(N2086:P2086,Q2086:AE2086))</f>
        <v>2</v>
      </c>
      <c r="E2086" s="7">
        <f>RANK(O2086,(N2086:P2086,Q2086:AE2086))</f>
        <v>1</v>
      </c>
      <c r="F2086" s="7">
        <f>IF(P2086&gt;0,RANK(P2086,(N2086:P2086,Q2086:AE2086)),0)</f>
        <v>3</v>
      </c>
      <c r="G2086" s="1">
        <f t="shared" si="870"/>
        <v>698</v>
      </c>
      <c r="H2086" s="2">
        <f t="shared" si="871"/>
        <v>0.4004589787722318</v>
      </c>
      <c r="I2086" s="2"/>
      <c r="J2086" s="2">
        <f t="shared" si="872"/>
        <v>0.27194492254733221</v>
      </c>
      <c r="K2086" s="2">
        <f t="shared" si="873"/>
        <v>0.67240390131956396</v>
      </c>
      <c r="L2086" s="2">
        <f t="shared" si="874"/>
        <v>2.6391279403327597E-2</v>
      </c>
      <c r="M2086" s="2">
        <f t="shared" si="875"/>
        <v>2.9259896729776178E-2</v>
      </c>
      <c r="N2086" s="1">
        <v>474</v>
      </c>
      <c r="O2086" s="1">
        <v>1172</v>
      </c>
      <c r="P2086" s="1">
        <v>46</v>
      </c>
      <c r="Q2086" s="1">
        <v>40</v>
      </c>
      <c r="R2086" s="1">
        <v>4</v>
      </c>
      <c r="S2086" s="1">
        <v>4</v>
      </c>
      <c r="T2086" s="1">
        <v>3</v>
      </c>
      <c r="AG2086" s="7">
        <f>IF(Q2086&gt;0,RANK(Q2086,(N2086:P2086,Q2086:AE2086)),0)</f>
        <v>4</v>
      </c>
      <c r="AH2086" s="7">
        <f>IF(R2086&gt;0,RANK(R2086,(N2086:P2086,Q2086:AE2086)),0)</f>
        <v>5</v>
      </c>
      <c r="AI2086" s="7">
        <f>IF(T2086&gt;0,RANK(T2086,(N2086:P2086,Q2086:AE2086)),0)</f>
        <v>7</v>
      </c>
      <c r="AJ2086" s="7">
        <f>IF(S2086&gt;0,RANK(S2086,(N2086:P2086,Q2086:AE2086)),0)</f>
        <v>5</v>
      </c>
      <c r="AK2086" s="2">
        <f t="shared" si="876"/>
        <v>2.2948938611589215E-2</v>
      </c>
      <c r="AL2086" s="2">
        <f t="shared" si="877"/>
        <v>2.2948938611589212E-3</v>
      </c>
      <c r="AM2086" s="2">
        <f t="shared" si="878"/>
        <v>1.7211703958691911E-3</v>
      </c>
      <c r="AN2086" s="2">
        <f t="shared" si="879"/>
        <v>2.2948938611589212E-3</v>
      </c>
      <c r="AP2086" t="s">
        <v>2212</v>
      </c>
      <c r="AQ2086" t="s">
        <v>1474</v>
      </c>
      <c r="AT2086" s="93" t="s">
        <v>819</v>
      </c>
      <c r="AU2086" s="92" t="s">
        <v>779</v>
      </c>
      <c r="AV2086" s="83" t="str">
        <f t="shared" si="880"/>
        <v>38031</v>
      </c>
      <c r="AX2086" s="7" t="s">
        <v>3753</v>
      </c>
    </row>
    <row r="2087" spans="1:50" hidden="1" outlineLevel="1">
      <c r="A2087" t="s">
        <v>1799</v>
      </c>
      <c r="B2087" t="s">
        <v>1474</v>
      </c>
      <c r="C2087" s="1">
        <f t="shared" si="869"/>
        <v>812</v>
      </c>
      <c r="D2087" s="7">
        <f>RANK(N2087,(N2087:P2087,Q2087:AE2087))</f>
        <v>2</v>
      </c>
      <c r="E2087" s="7">
        <f>RANK(O2087,(N2087:P2087,Q2087:AE2087))</f>
        <v>1</v>
      </c>
      <c r="F2087" s="7">
        <f>IF(P2087&gt;0,RANK(P2087,(N2087:P2087,Q2087:AE2087)),0)</f>
        <v>3</v>
      </c>
      <c r="G2087" s="1">
        <f t="shared" si="870"/>
        <v>455</v>
      </c>
      <c r="H2087" s="2">
        <f t="shared" si="871"/>
        <v>0.56034482758620685</v>
      </c>
      <c r="I2087" s="2"/>
      <c r="J2087" s="2">
        <f t="shared" si="872"/>
        <v>0.19211822660098521</v>
      </c>
      <c r="K2087" s="2">
        <f t="shared" si="873"/>
        <v>0.75246305418719217</v>
      </c>
      <c r="L2087" s="2">
        <f t="shared" si="874"/>
        <v>3.2019704433497539E-2</v>
      </c>
      <c r="M2087" s="2">
        <f t="shared" si="875"/>
        <v>2.3399014778325081E-2</v>
      </c>
      <c r="N2087" s="1">
        <v>156</v>
      </c>
      <c r="O2087" s="1">
        <v>611</v>
      </c>
      <c r="P2087" s="1">
        <v>26</v>
      </c>
      <c r="Q2087" s="1">
        <v>17</v>
      </c>
      <c r="R2087" s="1">
        <v>2</v>
      </c>
      <c r="S2087" s="1">
        <v>0</v>
      </c>
      <c r="T2087" s="1">
        <v>0</v>
      </c>
      <c r="AG2087" s="7">
        <f>IF(Q2087&gt;0,RANK(Q2087,(N2087:P2087,Q2087:AE2087)),0)</f>
        <v>4</v>
      </c>
      <c r="AH2087" s="7">
        <f>IF(R2087&gt;0,RANK(R2087,(N2087:P2087,Q2087:AE2087)),0)</f>
        <v>5</v>
      </c>
      <c r="AI2087" s="7">
        <f>IF(T2087&gt;0,RANK(T2087,(N2087:P2087,Q2087:AE2087)),0)</f>
        <v>0</v>
      </c>
      <c r="AJ2087" s="7">
        <f>IF(S2087&gt;0,RANK(S2087,(N2087:P2087,Q2087:AE2087)),0)</f>
        <v>0</v>
      </c>
      <c r="AK2087" s="2">
        <f t="shared" si="876"/>
        <v>2.0935960591133004E-2</v>
      </c>
      <c r="AL2087" s="2">
        <f t="shared" si="877"/>
        <v>2.4630541871921183E-3</v>
      </c>
      <c r="AM2087" s="2">
        <f t="shared" si="878"/>
        <v>0</v>
      </c>
      <c r="AN2087" s="2">
        <f t="shared" si="879"/>
        <v>0</v>
      </c>
      <c r="AP2087" t="s">
        <v>1799</v>
      </c>
      <c r="AQ2087" t="s">
        <v>1474</v>
      </c>
      <c r="AT2087" s="93" t="s">
        <v>819</v>
      </c>
      <c r="AU2087" s="92" t="s">
        <v>780</v>
      </c>
      <c r="AV2087" s="83" t="str">
        <f t="shared" si="880"/>
        <v>38033</v>
      </c>
      <c r="AX2087" s="7" t="s">
        <v>3753</v>
      </c>
    </row>
    <row r="2088" spans="1:50" hidden="1" outlineLevel="1">
      <c r="A2088" t="s">
        <v>2504</v>
      </c>
      <c r="B2088" t="s">
        <v>1474</v>
      </c>
      <c r="C2088" s="1">
        <f t="shared" si="869"/>
        <v>28385</v>
      </c>
      <c r="D2088" s="7">
        <f>RANK(N2088,(N2088:P2088,Q2088:AE2088))</f>
        <v>2</v>
      </c>
      <c r="E2088" s="7">
        <f>RANK(O2088,(N2088:P2088,Q2088:AE2088))</f>
        <v>1</v>
      </c>
      <c r="F2088" s="7">
        <f>IF(P2088&gt;0,RANK(P2088,(N2088:P2088,Q2088:AE2088)),0)</f>
        <v>3</v>
      </c>
      <c r="G2088" s="1">
        <f t="shared" si="870"/>
        <v>5282</v>
      </c>
      <c r="H2088" s="2">
        <f t="shared" si="871"/>
        <v>0.18608419940109214</v>
      </c>
      <c r="I2088" s="2"/>
      <c r="J2088" s="2">
        <f t="shared" si="872"/>
        <v>0.37319006517526865</v>
      </c>
      <c r="K2088" s="2">
        <f t="shared" si="873"/>
        <v>0.55927426457636076</v>
      </c>
      <c r="L2088" s="2">
        <f t="shared" si="874"/>
        <v>4.8159239034701429E-2</v>
      </c>
      <c r="M2088" s="2">
        <f t="shared" si="875"/>
        <v>1.9376431213669165E-2</v>
      </c>
      <c r="N2088" s="1">
        <v>10593</v>
      </c>
      <c r="O2088" s="1">
        <v>15875</v>
      </c>
      <c r="P2088" s="1">
        <v>1367</v>
      </c>
      <c r="Q2088" s="1">
        <v>416</v>
      </c>
      <c r="R2088" s="1">
        <v>79</v>
      </c>
      <c r="S2088" s="1">
        <v>30</v>
      </c>
      <c r="T2088" s="1">
        <v>25</v>
      </c>
      <c r="AG2088" s="7">
        <f>IF(Q2088&gt;0,RANK(Q2088,(N2088:P2088,Q2088:AE2088)),0)</f>
        <v>4</v>
      </c>
      <c r="AH2088" s="7">
        <f>IF(R2088&gt;0,RANK(R2088,(N2088:P2088,Q2088:AE2088)),0)</f>
        <v>5</v>
      </c>
      <c r="AI2088" s="7">
        <f>IF(T2088&gt;0,RANK(T2088,(N2088:P2088,Q2088:AE2088)),0)</f>
        <v>7</v>
      </c>
      <c r="AJ2088" s="7">
        <f>IF(S2088&gt;0,RANK(S2088,(N2088:P2088,Q2088:AE2088)),0)</f>
        <v>6</v>
      </c>
      <c r="AK2088" s="2">
        <f t="shared" si="876"/>
        <v>1.4655627972520697E-2</v>
      </c>
      <c r="AL2088" s="2">
        <f t="shared" si="877"/>
        <v>2.7831601197815747E-3</v>
      </c>
      <c r="AM2088" s="2">
        <f t="shared" si="878"/>
        <v>8.8074687334859956E-4</v>
      </c>
      <c r="AN2088" s="2">
        <f t="shared" si="879"/>
        <v>1.0568962480183195E-3</v>
      </c>
      <c r="AP2088" t="s">
        <v>2504</v>
      </c>
      <c r="AQ2088" t="s">
        <v>1474</v>
      </c>
      <c r="AT2088" s="93" t="s">
        <v>819</v>
      </c>
      <c r="AU2088" s="92" t="s">
        <v>781</v>
      </c>
      <c r="AV2088" s="83" t="str">
        <f t="shared" si="880"/>
        <v>38035</v>
      </c>
      <c r="AX2088" s="7" t="s">
        <v>3753</v>
      </c>
    </row>
    <row r="2089" spans="1:50" hidden="1" outlineLevel="1">
      <c r="A2089" t="s">
        <v>3189</v>
      </c>
      <c r="B2089" t="s">
        <v>1474</v>
      </c>
      <c r="C2089" s="1">
        <f t="shared" si="869"/>
        <v>1427</v>
      </c>
      <c r="D2089" s="7">
        <f>RANK(N2089,(N2089:P2089,Q2089:AE2089))</f>
        <v>2</v>
      </c>
      <c r="E2089" s="7">
        <f>RANK(O2089,(N2089:P2089,Q2089:AE2089))</f>
        <v>1</v>
      </c>
      <c r="F2089" s="7">
        <f>IF(P2089&gt;0,RANK(P2089,(N2089:P2089,Q2089:AE2089)),0)</f>
        <v>4</v>
      </c>
      <c r="G2089" s="1">
        <f t="shared" si="870"/>
        <v>842</v>
      </c>
      <c r="H2089" s="2">
        <f t="shared" si="871"/>
        <v>0.59004905395935525</v>
      </c>
      <c r="I2089" s="2"/>
      <c r="J2089" s="2">
        <f t="shared" si="872"/>
        <v>0.16468114926419061</v>
      </c>
      <c r="K2089" s="2">
        <f t="shared" si="873"/>
        <v>0.75473020322354589</v>
      </c>
      <c r="L2089" s="2">
        <f t="shared" si="874"/>
        <v>1.8920812894183601E-2</v>
      </c>
      <c r="M2089" s="2">
        <f t="shared" si="875"/>
        <v>6.166783461807987E-2</v>
      </c>
      <c r="N2089" s="1">
        <v>235</v>
      </c>
      <c r="O2089" s="1">
        <v>1077</v>
      </c>
      <c r="P2089" s="1">
        <v>27</v>
      </c>
      <c r="Q2089" s="1">
        <v>80</v>
      </c>
      <c r="R2089" s="1">
        <v>2</v>
      </c>
      <c r="S2089" s="1">
        <v>4</v>
      </c>
      <c r="T2089" s="1">
        <v>2</v>
      </c>
      <c r="AG2089" s="7">
        <f>IF(Q2089&gt;0,RANK(Q2089,(N2089:P2089,Q2089:AE2089)),0)</f>
        <v>3</v>
      </c>
      <c r="AH2089" s="7">
        <f>IF(R2089&gt;0,RANK(R2089,(N2089:P2089,Q2089:AE2089)),0)</f>
        <v>6</v>
      </c>
      <c r="AI2089" s="7">
        <f>IF(T2089&gt;0,RANK(T2089,(N2089:P2089,Q2089:AE2089)),0)</f>
        <v>6</v>
      </c>
      <c r="AJ2089" s="7">
        <f>IF(S2089&gt;0,RANK(S2089,(N2089:P2089,Q2089:AE2089)),0)</f>
        <v>5</v>
      </c>
      <c r="AK2089" s="2">
        <f t="shared" si="876"/>
        <v>5.6061667834618079E-2</v>
      </c>
      <c r="AL2089" s="2">
        <f t="shared" si="877"/>
        <v>1.4015416958654519E-3</v>
      </c>
      <c r="AM2089" s="2">
        <f t="shared" si="878"/>
        <v>1.4015416958654519E-3</v>
      </c>
      <c r="AN2089" s="2">
        <f t="shared" si="879"/>
        <v>2.8030833917309038E-3</v>
      </c>
      <c r="AP2089" t="s">
        <v>3189</v>
      </c>
      <c r="AQ2089" t="s">
        <v>1474</v>
      </c>
      <c r="AT2089" s="93" t="s">
        <v>819</v>
      </c>
      <c r="AU2089" s="92" t="s">
        <v>782</v>
      </c>
      <c r="AV2089" s="83" t="str">
        <f t="shared" si="880"/>
        <v>38037</v>
      </c>
      <c r="AX2089" s="7" t="s">
        <v>3753</v>
      </c>
    </row>
    <row r="2090" spans="1:50" hidden="1" outlineLevel="1">
      <c r="A2090" t="s">
        <v>3420</v>
      </c>
      <c r="B2090" t="s">
        <v>1474</v>
      </c>
      <c r="C2090" s="1">
        <f t="shared" si="869"/>
        <v>1469</v>
      </c>
      <c r="D2090" s="7">
        <f>RANK(N2090,(N2090:P2090,Q2090:AE2090))</f>
        <v>2</v>
      </c>
      <c r="E2090" s="7">
        <f>RANK(O2090,(N2090:P2090,Q2090:AE2090))</f>
        <v>1</v>
      </c>
      <c r="F2090" s="7">
        <f>IF(P2090&gt;0,RANK(P2090,(N2090:P2090,Q2090:AE2090)),0)</f>
        <v>4</v>
      </c>
      <c r="G2090" s="1">
        <f t="shared" si="870"/>
        <v>436</v>
      </c>
      <c r="H2090" s="2">
        <f t="shared" si="871"/>
        <v>0.29680054458815519</v>
      </c>
      <c r="I2090" s="2"/>
      <c r="J2090" s="2">
        <f t="shared" si="872"/>
        <v>0.32947583390061264</v>
      </c>
      <c r="K2090" s="2">
        <f t="shared" si="873"/>
        <v>0.62627637848876783</v>
      </c>
      <c r="L2090" s="2">
        <f t="shared" si="874"/>
        <v>1.2933968686181076E-2</v>
      </c>
      <c r="M2090" s="2">
        <f t="shared" si="875"/>
        <v>3.1313818924438463E-2</v>
      </c>
      <c r="N2090" s="1">
        <v>484</v>
      </c>
      <c r="O2090" s="1">
        <v>920</v>
      </c>
      <c r="P2090" s="1">
        <v>19</v>
      </c>
      <c r="Q2090" s="1">
        <v>43</v>
      </c>
      <c r="R2090" s="1">
        <v>0</v>
      </c>
      <c r="S2090" s="1">
        <v>3</v>
      </c>
      <c r="T2090" s="1">
        <v>0</v>
      </c>
      <c r="AG2090" s="7">
        <f>IF(Q2090&gt;0,RANK(Q2090,(N2090:P2090,Q2090:AE2090)),0)</f>
        <v>3</v>
      </c>
      <c r="AH2090" s="7">
        <f>IF(R2090&gt;0,RANK(R2090,(N2090:P2090,Q2090:AE2090)),0)</f>
        <v>0</v>
      </c>
      <c r="AI2090" s="7">
        <f>IF(T2090&gt;0,RANK(T2090,(N2090:P2090,Q2090:AE2090)),0)</f>
        <v>0</v>
      </c>
      <c r="AJ2090" s="7">
        <f>IF(S2090&gt;0,RANK(S2090,(N2090:P2090,Q2090:AE2090)),0)</f>
        <v>5</v>
      </c>
      <c r="AK2090" s="2">
        <f t="shared" si="876"/>
        <v>2.9271613342409804E-2</v>
      </c>
      <c r="AL2090" s="2">
        <f t="shared" si="877"/>
        <v>0</v>
      </c>
      <c r="AM2090" s="2">
        <f t="shared" si="878"/>
        <v>0</v>
      </c>
      <c r="AN2090" s="2">
        <f t="shared" si="879"/>
        <v>2.0422055820285907E-3</v>
      </c>
      <c r="AP2090" t="s">
        <v>3420</v>
      </c>
      <c r="AQ2090" t="s">
        <v>1474</v>
      </c>
      <c r="AT2090" s="93" t="s">
        <v>819</v>
      </c>
      <c r="AU2090" s="92" t="s">
        <v>1172</v>
      </c>
      <c r="AV2090" s="83" t="str">
        <f t="shared" si="880"/>
        <v>38039</v>
      </c>
      <c r="AX2090" s="7" t="s">
        <v>3753</v>
      </c>
    </row>
    <row r="2091" spans="1:50" hidden="1" outlineLevel="1">
      <c r="A2091" t="s">
        <v>3695</v>
      </c>
      <c r="B2091" t="s">
        <v>1474</v>
      </c>
      <c r="C2091" s="1">
        <f t="shared" si="869"/>
        <v>1519</v>
      </c>
      <c r="D2091" s="7">
        <f>RANK(N2091,(N2091:P2091,Q2091:AE2091))</f>
        <v>2</v>
      </c>
      <c r="E2091" s="7">
        <f>RANK(O2091,(N2091:P2091,Q2091:AE2091))</f>
        <v>1</v>
      </c>
      <c r="F2091" s="7">
        <f>IF(P2091&gt;0,RANK(P2091,(N2091:P2091,Q2091:AE2091)),0)</f>
        <v>4</v>
      </c>
      <c r="G2091" s="1">
        <f t="shared" si="870"/>
        <v>704</v>
      </c>
      <c r="H2091" s="2">
        <f t="shared" si="871"/>
        <v>0.46346280447662935</v>
      </c>
      <c r="I2091" s="2"/>
      <c r="J2091" s="2">
        <f t="shared" si="872"/>
        <v>0.23238973008558261</v>
      </c>
      <c r="K2091" s="2">
        <f t="shared" si="873"/>
        <v>0.69585253456221197</v>
      </c>
      <c r="L2091" s="2">
        <f t="shared" si="874"/>
        <v>2.8966425279789335E-2</v>
      </c>
      <c r="M2091" s="2">
        <f t="shared" si="875"/>
        <v>4.2791310072416086E-2</v>
      </c>
      <c r="N2091" s="1">
        <v>353</v>
      </c>
      <c r="O2091" s="1">
        <v>1057</v>
      </c>
      <c r="P2091" s="1">
        <v>44</v>
      </c>
      <c r="Q2091" s="1">
        <v>57</v>
      </c>
      <c r="R2091" s="1">
        <v>3</v>
      </c>
      <c r="S2091" s="1">
        <v>2</v>
      </c>
      <c r="T2091" s="1">
        <v>3</v>
      </c>
      <c r="AG2091" s="7">
        <f>IF(Q2091&gt;0,RANK(Q2091,(N2091:P2091,Q2091:AE2091)),0)</f>
        <v>3</v>
      </c>
      <c r="AH2091" s="7">
        <f>IF(R2091&gt;0,RANK(R2091,(N2091:P2091,Q2091:AE2091)),0)</f>
        <v>5</v>
      </c>
      <c r="AI2091" s="7">
        <f>IF(T2091&gt;0,RANK(T2091,(N2091:P2091,Q2091:AE2091)),0)</f>
        <v>5</v>
      </c>
      <c r="AJ2091" s="7">
        <f>IF(S2091&gt;0,RANK(S2091,(N2091:P2091,Q2091:AE2091)),0)</f>
        <v>7</v>
      </c>
      <c r="AK2091" s="2">
        <f t="shared" si="876"/>
        <v>3.7524687294272545E-2</v>
      </c>
      <c r="AL2091" s="2">
        <f t="shared" si="877"/>
        <v>1.9749835418038184E-3</v>
      </c>
      <c r="AM2091" s="2">
        <f t="shared" si="878"/>
        <v>1.9749835418038184E-3</v>
      </c>
      <c r="AN2091" s="2">
        <f t="shared" si="879"/>
        <v>1.3166556945358788E-3</v>
      </c>
      <c r="AP2091" t="s">
        <v>3695</v>
      </c>
      <c r="AQ2091" t="s">
        <v>1474</v>
      </c>
      <c r="AT2091" s="93" t="s">
        <v>819</v>
      </c>
      <c r="AU2091" s="92" t="s">
        <v>1173</v>
      </c>
      <c r="AV2091" s="83" t="str">
        <f t="shared" si="880"/>
        <v>38041</v>
      </c>
      <c r="AX2091" s="7" t="s">
        <v>3753</v>
      </c>
    </row>
    <row r="2092" spans="1:50" hidden="1" outlineLevel="1">
      <c r="A2092" t="s">
        <v>3696</v>
      </c>
      <c r="B2092" t="s">
        <v>1474</v>
      </c>
      <c r="C2092" s="1">
        <f t="shared" si="869"/>
        <v>1276</v>
      </c>
      <c r="D2092" s="7">
        <f>RANK(N2092,(N2092:P2092,Q2092:AE2092))</f>
        <v>2</v>
      </c>
      <c r="E2092" s="7">
        <f>RANK(O2092,(N2092:P2092,Q2092:AE2092))</f>
        <v>1</v>
      </c>
      <c r="F2092" s="7">
        <f>IF(P2092&gt;0,RANK(P2092,(N2092:P2092,Q2092:AE2092)),0)</f>
        <v>4</v>
      </c>
      <c r="G2092" s="1">
        <f t="shared" si="870"/>
        <v>554</v>
      </c>
      <c r="H2092" s="2">
        <f t="shared" si="871"/>
        <v>0.43416927899686519</v>
      </c>
      <c r="I2092" s="2"/>
      <c r="J2092" s="2">
        <f t="shared" si="872"/>
        <v>0.22178683385579936</v>
      </c>
      <c r="K2092" s="2">
        <f t="shared" si="873"/>
        <v>0.65595611285266453</v>
      </c>
      <c r="L2092" s="2">
        <f t="shared" si="874"/>
        <v>2.2727272727272728E-2</v>
      </c>
      <c r="M2092" s="2">
        <f t="shared" si="875"/>
        <v>9.9529780564263398E-2</v>
      </c>
      <c r="N2092" s="1">
        <v>283</v>
      </c>
      <c r="O2092" s="1">
        <v>837</v>
      </c>
      <c r="P2092" s="1">
        <v>29</v>
      </c>
      <c r="Q2092" s="1">
        <v>120</v>
      </c>
      <c r="R2092" s="1">
        <v>4</v>
      </c>
      <c r="S2092" s="1">
        <v>1</v>
      </c>
      <c r="T2092" s="1">
        <v>2</v>
      </c>
      <c r="AG2092" s="7">
        <f>IF(Q2092&gt;0,RANK(Q2092,(N2092:P2092,Q2092:AE2092)),0)</f>
        <v>3</v>
      </c>
      <c r="AH2092" s="7">
        <f>IF(R2092&gt;0,RANK(R2092,(N2092:P2092,Q2092:AE2092)),0)</f>
        <v>5</v>
      </c>
      <c r="AI2092" s="7">
        <f>IF(T2092&gt;0,RANK(T2092,(N2092:P2092,Q2092:AE2092)),0)</f>
        <v>6</v>
      </c>
      <c r="AJ2092" s="7">
        <f>IF(S2092&gt;0,RANK(S2092,(N2092:P2092,Q2092:AE2092)),0)</f>
        <v>7</v>
      </c>
      <c r="AK2092" s="2">
        <f t="shared" si="876"/>
        <v>9.4043887147335428E-2</v>
      </c>
      <c r="AL2092" s="2">
        <f t="shared" si="877"/>
        <v>3.134796238244514E-3</v>
      </c>
      <c r="AM2092" s="2">
        <f t="shared" si="878"/>
        <v>1.567398119122257E-3</v>
      </c>
      <c r="AN2092" s="2">
        <f t="shared" si="879"/>
        <v>7.836990595611285E-4</v>
      </c>
      <c r="AP2092" t="s">
        <v>3696</v>
      </c>
      <c r="AQ2092" t="s">
        <v>1474</v>
      </c>
      <c r="AT2092" s="93" t="s">
        <v>819</v>
      </c>
      <c r="AU2092" s="92" t="s">
        <v>1174</v>
      </c>
      <c r="AV2092" s="83" t="str">
        <f t="shared" si="880"/>
        <v>38043</v>
      </c>
      <c r="AX2092" s="7" t="s">
        <v>3753</v>
      </c>
    </row>
    <row r="2093" spans="1:50" hidden="1" outlineLevel="1">
      <c r="A2093" t="s">
        <v>2505</v>
      </c>
      <c r="B2093" t="s">
        <v>1474</v>
      </c>
      <c r="C2093" s="1">
        <f t="shared" si="869"/>
        <v>2468</v>
      </c>
      <c r="D2093" s="7">
        <f>RANK(N2093,(N2093:P2093,Q2093:AE2093))</f>
        <v>2</v>
      </c>
      <c r="E2093" s="7">
        <f>RANK(O2093,(N2093:P2093,Q2093:AE2093))</f>
        <v>1</v>
      </c>
      <c r="F2093" s="7">
        <f>IF(P2093&gt;0,RANK(P2093,(N2093:P2093,Q2093:AE2093)),0)</f>
        <v>4</v>
      </c>
      <c r="G2093" s="1">
        <f t="shared" si="870"/>
        <v>901</v>
      </c>
      <c r="H2093" s="2">
        <f t="shared" si="871"/>
        <v>0.36507293354943277</v>
      </c>
      <c r="I2093" s="2"/>
      <c r="J2093" s="2">
        <f t="shared" si="872"/>
        <v>0.27917341977309562</v>
      </c>
      <c r="K2093" s="2">
        <f t="shared" si="873"/>
        <v>0.64424635332252833</v>
      </c>
      <c r="L2093" s="2">
        <f t="shared" si="874"/>
        <v>2.0259319286871962E-2</v>
      </c>
      <c r="M2093" s="2">
        <f t="shared" si="875"/>
        <v>5.6320907617504086E-2</v>
      </c>
      <c r="N2093" s="1">
        <v>689</v>
      </c>
      <c r="O2093" s="1">
        <v>1590</v>
      </c>
      <c r="P2093" s="1">
        <v>50</v>
      </c>
      <c r="Q2093" s="1">
        <v>125</v>
      </c>
      <c r="R2093" s="1">
        <v>6</v>
      </c>
      <c r="S2093" s="1">
        <v>6</v>
      </c>
      <c r="T2093" s="1">
        <v>2</v>
      </c>
      <c r="AG2093" s="7">
        <f>IF(Q2093&gt;0,RANK(Q2093,(N2093:P2093,Q2093:AE2093)),0)</f>
        <v>3</v>
      </c>
      <c r="AH2093" s="7">
        <f>IF(R2093&gt;0,RANK(R2093,(N2093:P2093,Q2093:AE2093)),0)</f>
        <v>5</v>
      </c>
      <c r="AI2093" s="7">
        <f>IF(T2093&gt;0,RANK(T2093,(N2093:P2093,Q2093:AE2093)),0)</f>
        <v>7</v>
      </c>
      <c r="AJ2093" s="7">
        <f>IF(S2093&gt;0,RANK(S2093,(N2093:P2093,Q2093:AE2093)),0)</f>
        <v>5</v>
      </c>
      <c r="AK2093" s="2">
        <f t="shared" si="876"/>
        <v>5.06482982171799E-2</v>
      </c>
      <c r="AL2093" s="2">
        <f t="shared" si="877"/>
        <v>2.4311183144246355E-3</v>
      </c>
      <c r="AM2093" s="2">
        <f t="shared" si="878"/>
        <v>8.1037277147487841E-4</v>
      </c>
      <c r="AN2093" s="2">
        <f t="shared" si="879"/>
        <v>2.4311183144246355E-3</v>
      </c>
      <c r="AP2093" t="s">
        <v>2505</v>
      </c>
      <c r="AQ2093" t="s">
        <v>1474</v>
      </c>
      <c r="AT2093" s="93" t="s">
        <v>819</v>
      </c>
      <c r="AU2093" s="92" t="s">
        <v>130</v>
      </c>
      <c r="AV2093" s="83" t="str">
        <f t="shared" si="880"/>
        <v>38045</v>
      </c>
      <c r="AX2093" s="7" t="s">
        <v>3753</v>
      </c>
    </row>
    <row r="2094" spans="1:50" hidden="1" outlineLevel="1">
      <c r="A2094" t="s">
        <v>1024</v>
      </c>
      <c r="B2094" t="s">
        <v>1474</v>
      </c>
      <c r="C2094" s="1">
        <f t="shared" si="869"/>
        <v>1145</v>
      </c>
      <c r="D2094" s="7">
        <f>RANK(N2094,(N2094:P2094,Q2094:AE2094))</f>
        <v>2</v>
      </c>
      <c r="E2094" s="7">
        <f>RANK(O2094,(N2094:P2094,Q2094:AE2094))</f>
        <v>1</v>
      </c>
      <c r="F2094" s="7">
        <f>IF(P2094&gt;0,RANK(P2094,(N2094:P2094,Q2094:AE2094)),0)</f>
        <v>4</v>
      </c>
      <c r="G2094" s="1">
        <f t="shared" si="870"/>
        <v>589</v>
      </c>
      <c r="H2094" s="2">
        <f t="shared" si="871"/>
        <v>0.514410480349345</v>
      </c>
      <c r="I2094" s="2"/>
      <c r="J2094" s="2">
        <f t="shared" si="872"/>
        <v>0.1947598253275109</v>
      </c>
      <c r="K2094" s="2">
        <f t="shared" si="873"/>
        <v>0.70917030567685591</v>
      </c>
      <c r="L2094" s="2">
        <f t="shared" si="874"/>
        <v>1.222707423580786E-2</v>
      </c>
      <c r="M2094" s="2">
        <f t="shared" si="875"/>
        <v>8.3842794759825326E-2</v>
      </c>
      <c r="N2094" s="1">
        <v>223</v>
      </c>
      <c r="O2094" s="1">
        <v>812</v>
      </c>
      <c r="P2094" s="1">
        <v>14</v>
      </c>
      <c r="Q2094" s="1">
        <v>87</v>
      </c>
      <c r="R2094" s="1">
        <v>4</v>
      </c>
      <c r="S2094" s="1">
        <v>3</v>
      </c>
      <c r="T2094" s="1">
        <v>2</v>
      </c>
      <c r="AG2094" s="7">
        <f>IF(Q2094&gt;0,RANK(Q2094,(N2094:P2094,Q2094:AE2094)),0)</f>
        <v>3</v>
      </c>
      <c r="AH2094" s="7">
        <f>IF(R2094&gt;0,RANK(R2094,(N2094:P2094,Q2094:AE2094)),0)</f>
        <v>5</v>
      </c>
      <c r="AI2094" s="7">
        <f>IF(T2094&gt;0,RANK(T2094,(N2094:P2094,Q2094:AE2094)),0)</f>
        <v>7</v>
      </c>
      <c r="AJ2094" s="7">
        <f>IF(S2094&gt;0,RANK(S2094,(N2094:P2094,Q2094:AE2094)),0)</f>
        <v>6</v>
      </c>
      <c r="AK2094" s="2">
        <f t="shared" si="876"/>
        <v>7.5982532751091708E-2</v>
      </c>
      <c r="AL2094" s="2">
        <f t="shared" si="877"/>
        <v>3.4934497816593887E-3</v>
      </c>
      <c r="AM2094" s="2">
        <f t="shared" si="878"/>
        <v>1.7467248908296944E-3</v>
      </c>
      <c r="AN2094" s="2">
        <f t="shared" si="879"/>
        <v>2.6200873362445414E-3</v>
      </c>
      <c r="AP2094" t="s">
        <v>1024</v>
      </c>
      <c r="AQ2094" t="s">
        <v>1474</v>
      </c>
      <c r="AT2094" s="93" t="s">
        <v>819</v>
      </c>
      <c r="AU2094" s="92" t="s">
        <v>131</v>
      </c>
      <c r="AV2094" s="83" t="str">
        <f t="shared" si="880"/>
        <v>38047</v>
      </c>
      <c r="AX2094" s="7" t="s">
        <v>3753</v>
      </c>
    </row>
    <row r="2095" spans="1:50" hidden="1" outlineLevel="1">
      <c r="A2095" t="s">
        <v>406</v>
      </c>
      <c r="B2095" t="s">
        <v>1474</v>
      </c>
      <c r="C2095" s="1">
        <f t="shared" si="869"/>
        <v>2737</v>
      </c>
      <c r="D2095" s="7">
        <f>RANK(N2095,(N2095:P2095,Q2095:AE2095))</f>
        <v>2</v>
      </c>
      <c r="E2095" s="7">
        <f>RANK(O2095,(N2095:P2095,Q2095:AE2095))</f>
        <v>1</v>
      </c>
      <c r="F2095" s="7">
        <f>IF(P2095&gt;0,RANK(P2095,(N2095:P2095,Q2095:AE2095)),0)</f>
        <v>3</v>
      </c>
      <c r="G2095" s="1">
        <f t="shared" si="870"/>
        <v>794</v>
      </c>
      <c r="H2095" s="2">
        <f t="shared" si="871"/>
        <v>0.29009864815491415</v>
      </c>
      <c r="I2095" s="2"/>
      <c r="J2095" s="2">
        <f t="shared" si="872"/>
        <v>0.32444282060650348</v>
      </c>
      <c r="K2095" s="2">
        <f t="shared" si="873"/>
        <v>0.61454146876141758</v>
      </c>
      <c r="L2095" s="2">
        <f t="shared" si="874"/>
        <v>2.8863719400803799E-2</v>
      </c>
      <c r="M2095" s="2">
        <f t="shared" si="875"/>
        <v>3.2151991231275087E-2</v>
      </c>
      <c r="N2095" s="1">
        <v>888</v>
      </c>
      <c r="O2095" s="1">
        <v>1682</v>
      </c>
      <c r="P2095" s="1">
        <v>79</v>
      </c>
      <c r="Q2095" s="1">
        <v>68</v>
      </c>
      <c r="R2095" s="1">
        <v>7</v>
      </c>
      <c r="S2095" s="1">
        <v>7</v>
      </c>
      <c r="T2095" s="1">
        <v>6</v>
      </c>
      <c r="AG2095" s="7">
        <f>IF(Q2095&gt;0,RANK(Q2095,(N2095:P2095,Q2095:AE2095)),0)</f>
        <v>4</v>
      </c>
      <c r="AH2095" s="7">
        <f>IF(R2095&gt;0,RANK(R2095,(N2095:P2095,Q2095:AE2095)),0)</f>
        <v>5</v>
      </c>
      <c r="AI2095" s="7">
        <f>IF(T2095&gt;0,RANK(T2095,(N2095:P2095,Q2095:AE2095)),0)</f>
        <v>7</v>
      </c>
      <c r="AJ2095" s="7">
        <f>IF(S2095&gt;0,RANK(S2095,(N2095:P2095,Q2095:AE2095)),0)</f>
        <v>5</v>
      </c>
      <c r="AK2095" s="2">
        <f t="shared" si="876"/>
        <v>2.4844720496894408E-2</v>
      </c>
      <c r="AL2095" s="2">
        <f t="shared" si="877"/>
        <v>2.5575447570332483E-3</v>
      </c>
      <c r="AM2095" s="2">
        <f t="shared" si="878"/>
        <v>2.1921812203142127E-3</v>
      </c>
      <c r="AN2095" s="2">
        <f t="shared" si="879"/>
        <v>2.5575447570332483E-3</v>
      </c>
      <c r="AP2095" t="s">
        <v>406</v>
      </c>
      <c r="AQ2095" t="s">
        <v>1474</v>
      </c>
      <c r="AT2095" s="93" t="s">
        <v>819</v>
      </c>
      <c r="AU2095" s="92" t="s">
        <v>132</v>
      </c>
      <c r="AV2095" s="83" t="str">
        <f t="shared" si="880"/>
        <v>38049</v>
      </c>
      <c r="AX2095" s="7" t="s">
        <v>3753</v>
      </c>
    </row>
    <row r="2096" spans="1:50" hidden="1" outlineLevel="1">
      <c r="A2096" t="s">
        <v>2827</v>
      </c>
      <c r="B2096" t="s">
        <v>1474</v>
      </c>
      <c r="C2096" s="1">
        <f t="shared" si="869"/>
        <v>1637</v>
      </c>
      <c r="D2096" s="7">
        <f>RANK(N2096,(N2096:P2096,Q2096:AE2096))</f>
        <v>2</v>
      </c>
      <c r="E2096" s="7">
        <f>RANK(O2096,(N2096:P2096,Q2096:AE2096))</f>
        <v>1</v>
      </c>
      <c r="F2096" s="7">
        <f>IF(P2096&gt;0,RANK(P2096,(N2096:P2096,Q2096:AE2096)),0)</f>
        <v>4</v>
      </c>
      <c r="G2096" s="1">
        <f t="shared" si="870"/>
        <v>828</v>
      </c>
      <c r="H2096" s="2">
        <f t="shared" si="871"/>
        <v>0.50580329871716556</v>
      </c>
      <c r="I2096" s="2"/>
      <c r="J2096" s="2">
        <f t="shared" si="872"/>
        <v>0.21380574221136225</v>
      </c>
      <c r="K2096" s="2">
        <f t="shared" si="873"/>
        <v>0.71960904092852784</v>
      </c>
      <c r="L2096" s="2">
        <f t="shared" si="874"/>
        <v>2.1991447770311544E-2</v>
      </c>
      <c r="M2096" s="2">
        <f t="shared" si="875"/>
        <v>4.4593769089798327E-2</v>
      </c>
      <c r="N2096" s="1">
        <v>350</v>
      </c>
      <c r="O2096" s="1">
        <v>1178</v>
      </c>
      <c r="P2096" s="1">
        <v>36</v>
      </c>
      <c r="Q2096" s="1">
        <v>64</v>
      </c>
      <c r="R2096" s="1">
        <v>4</v>
      </c>
      <c r="S2096" s="1">
        <v>3</v>
      </c>
      <c r="T2096" s="1">
        <v>2</v>
      </c>
      <c r="AG2096" s="7">
        <f>IF(Q2096&gt;0,RANK(Q2096,(N2096:P2096,Q2096:AE2096)),0)</f>
        <v>3</v>
      </c>
      <c r="AH2096" s="7">
        <f>IF(R2096&gt;0,RANK(R2096,(N2096:P2096,Q2096:AE2096)),0)</f>
        <v>5</v>
      </c>
      <c r="AI2096" s="7">
        <f>IF(T2096&gt;0,RANK(T2096,(N2096:P2096,Q2096:AE2096)),0)</f>
        <v>7</v>
      </c>
      <c r="AJ2096" s="7">
        <f>IF(S2096&gt;0,RANK(S2096,(N2096:P2096,Q2096:AE2096)),0)</f>
        <v>6</v>
      </c>
      <c r="AK2096" s="2">
        <f t="shared" si="876"/>
        <v>3.9095907147220527E-2</v>
      </c>
      <c r="AL2096" s="2">
        <f t="shared" si="877"/>
        <v>2.4434941967012829E-3</v>
      </c>
      <c r="AM2096" s="2">
        <f t="shared" si="878"/>
        <v>1.2217470983506415E-3</v>
      </c>
      <c r="AN2096" s="2">
        <f t="shared" si="879"/>
        <v>1.8326206475259622E-3</v>
      </c>
      <c r="AP2096" t="s">
        <v>2827</v>
      </c>
      <c r="AQ2096" t="s">
        <v>1474</v>
      </c>
      <c r="AT2096" s="93" t="s">
        <v>819</v>
      </c>
      <c r="AU2096" s="92" t="s">
        <v>658</v>
      </c>
      <c r="AV2096" s="83" t="str">
        <f t="shared" si="880"/>
        <v>38051</v>
      </c>
      <c r="AX2096" s="7" t="s">
        <v>3753</v>
      </c>
    </row>
    <row r="2097" spans="1:50" hidden="1" outlineLevel="1">
      <c r="A2097" t="s">
        <v>1112</v>
      </c>
      <c r="B2097" t="s">
        <v>1474</v>
      </c>
      <c r="C2097" s="1">
        <f t="shared" si="869"/>
        <v>2364</v>
      </c>
      <c r="D2097" s="7">
        <f>RANK(N2097,(N2097:P2097,Q2097:AE2097))</f>
        <v>2</v>
      </c>
      <c r="E2097" s="7">
        <f>RANK(O2097,(N2097:P2097,Q2097:AE2097))</f>
        <v>1</v>
      </c>
      <c r="F2097" s="7">
        <f>IF(P2097&gt;0,RANK(P2097,(N2097:P2097,Q2097:AE2097)),0)</f>
        <v>3</v>
      </c>
      <c r="G2097" s="1">
        <f t="shared" si="870"/>
        <v>981</v>
      </c>
      <c r="H2097" s="2">
        <f t="shared" si="871"/>
        <v>0.4149746192893401</v>
      </c>
      <c r="I2097" s="2"/>
      <c r="J2097" s="2">
        <f t="shared" si="872"/>
        <v>0.27622673434856176</v>
      </c>
      <c r="K2097" s="2">
        <f t="shared" si="873"/>
        <v>0.69120135363790192</v>
      </c>
      <c r="L2097" s="2">
        <f t="shared" si="874"/>
        <v>1.9035532994923859E-2</v>
      </c>
      <c r="M2097" s="2">
        <f t="shared" si="875"/>
        <v>1.3536379018612404E-2</v>
      </c>
      <c r="N2097" s="1">
        <v>653</v>
      </c>
      <c r="O2097" s="1">
        <v>1634</v>
      </c>
      <c r="P2097" s="1">
        <v>45</v>
      </c>
      <c r="Q2097" s="1">
        <v>24</v>
      </c>
      <c r="R2097" s="1">
        <v>2</v>
      </c>
      <c r="S2097" s="1">
        <v>2</v>
      </c>
      <c r="T2097" s="1">
        <v>4</v>
      </c>
      <c r="AG2097" s="7">
        <f>IF(Q2097&gt;0,RANK(Q2097,(N2097:P2097,Q2097:AE2097)),0)</f>
        <v>4</v>
      </c>
      <c r="AH2097" s="7">
        <f>IF(R2097&gt;0,RANK(R2097,(N2097:P2097,Q2097:AE2097)),0)</f>
        <v>6</v>
      </c>
      <c r="AI2097" s="7">
        <f>IF(T2097&gt;0,RANK(T2097,(N2097:P2097,Q2097:AE2097)),0)</f>
        <v>5</v>
      </c>
      <c r="AJ2097" s="7">
        <f>IF(S2097&gt;0,RANK(S2097,(N2097:P2097,Q2097:AE2097)),0)</f>
        <v>6</v>
      </c>
      <c r="AK2097" s="2">
        <f t="shared" si="876"/>
        <v>1.015228426395939E-2</v>
      </c>
      <c r="AL2097" s="2">
        <f t="shared" si="877"/>
        <v>8.4602368866328254E-4</v>
      </c>
      <c r="AM2097" s="2">
        <f t="shared" si="878"/>
        <v>1.6920473773265651E-3</v>
      </c>
      <c r="AN2097" s="2">
        <f t="shared" si="879"/>
        <v>8.4602368866328254E-4</v>
      </c>
      <c r="AP2097" t="s">
        <v>1112</v>
      </c>
      <c r="AQ2097" t="s">
        <v>1474</v>
      </c>
      <c r="AT2097" s="93" t="s">
        <v>819</v>
      </c>
      <c r="AU2097" s="92" t="s">
        <v>659</v>
      </c>
      <c r="AV2097" s="83" t="str">
        <f t="shared" si="880"/>
        <v>38053</v>
      </c>
      <c r="AX2097" s="7" t="s">
        <v>3753</v>
      </c>
    </row>
    <row r="2098" spans="1:50" hidden="1" outlineLevel="1">
      <c r="A2098" t="s">
        <v>1191</v>
      </c>
      <c r="B2098" t="s">
        <v>1474</v>
      </c>
      <c r="C2098" s="1">
        <f t="shared" si="869"/>
        <v>4646</v>
      </c>
      <c r="D2098" s="7">
        <f>RANK(N2098,(N2098:P2098,Q2098:AE2098))</f>
        <v>2</v>
      </c>
      <c r="E2098" s="7">
        <f>RANK(O2098,(N2098:P2098,Q2098:AE2098))</f>
        <v>1</v>
      </c>
      <c r="F2098" s="7">
        <f>IF(P2098&gt;0,RANK(P2098,(N2098:P2098,Q2098:AE2098)),0)</f>
        <v>4</v>
      </c>
      <c r="G2098" s="1">
        <f t="shared" si="870"/>
        <v>1426</v>
      </c>
      <c r="H2098" s="2">
        <f t="shared" si="871"/>
        <v>0.30693069306930693</v>
      </c>
      <c r="I2098" s="2"/>
      <c r="J2098" s="2">
        <f t="shared" si="872"/>
        <v>0.31532501076194575</v>
      </c>
      <c r="K2098" s="2">
        <f t="shared" si="873"/>
        <v>0.62225570383125273</v>
      </c>
      <c r="L2098" s="2">
        <f t="shared" si="874"/>
        <v>2.5182953077916487E-2</v>
      </c>
      <c r="M2098" s="2">
        <f t="shared" si="875"/>
        <v>3.7236332328885041E-2</v>
      </c>
      <c r="N2098" s="1">
        <v>1465</v>
      </c>
      <c r="O2098" s="1">
        <v>2891</v>
      </c>
      <c r="P2098" s="1">
        <v>117</v>
      </c>
      <c r="Q2098" s="1">
        <v>154</v>
      </c>
      <c r="R2098" s="1">
        <v>9</v>
      </c>
      <c r="S2098" s="1">
        <v>7</v>
      </c>
      <c r="T2098" s="1">
        <v>3</v>
      </c>
      <c r="AG2098" s="7">
        <f>IF(Q2098&gt;0,RANK(Q2098,(N2098:P2098,Q2098:AE2098)),0)</f>
        <v>3</v>
      </c>
      <c r="AH2098" s="7">
        <f>IF(R2098&gt;0,RANK(R2098,(N2098:P2098,Q2098:AE2098)),0)</f>
        <v>5</v>
      </c>
      <c r="AI2098" s="7">
        <f>IF(T2098&gt;0,RANK(T2098,(N2098:P2098,Q2098:AE2098)),0)</f>
        <v>7</v>
      </c>
      <c r="AJ2098" s="7">
        <f>IF(S2098&gt;0,RANK(S2098,(N2098:P2098,Q2098:AE2098)),0)</f>
        <v>6</v>
      </c>
      <c r="AK2098" s="2">
        <f t="shared" si="876"/>
        <v>3.314679294016358E-2</v>
      </c>
      <c r="AL2098" s="2">
        <f t="shared" si="877"/>
        <v>1.9371502367628067E-3</v>
      </c>
      <c r="AM2098" s="2">
        <f t="shared" si="878"/>
        <v>6.4571674558760225E-4</v>
      </c>
      <c r="AN2098" s="2">
        <f t="shared" si="879"/>
        <v>1.5066724063710719E-3</v>
      </c>
      <c r="AP2098" t="s">
        <v>1191</v>
      </c>
      <c r="AQ2098" t="s">
        <v>1474</v>
      </c>
      <c r="AT2098" s="93" t="s">
        <v>819</v>
      </c>
      <c r="AU2098" s="92" t="s">
        <v>660</v>
      </c>
      <c r="AV2098" s="83" t="str">
        <f t="shared" si="880"/>
        <v>38055</v>
      </c>
      <c r="AX2098" s="7" t="s">
        <v>3753</v>
      </c>
    </row>
    <row r="2099" spans="1:50" hidden="1" outlineLevel="1">
      <c r="A2099" t="s">
        <v>583</v>
      </c>
      <c r="B2099" t="s">
        <v>1474</v>
      </c>
      <c r="C2099" s="1">
        <f t="shared" si="869"/>
        <v>4353</v>
      </c>
      <c r="D2099" s="7">
        <f>RANK(N2099,(N2099:P2099,Q2099:AE2099))</f>
        <v>2</v>
      </c>
      <c r="E2099" s="7">
        <f>RANK(O2099,(N2099:P2099,Q2099:AE2099))</f>
        <v>1</v>
      </c>
      <c r="F2099" s="7">
        <f>IF(P2099&gt;0,RANK(P2099,(N2099:P2099,Q2099:AE2099)),0)</f>
        <v>4</v>
      </c>
      <c r="G2099" s="1">
        <f t="shared" si="870"/>
        <v>1973</v>
      </c>
      <c r="H2099" s="2">
        <f t="shared" si="871"/>
        <v>0.45325063174821961</v>
      </c>
      <c r="I2099" s="2"/>
      <c r="J2099" s="2">
        <f t="shared" si="872"/>
        <v>0.23225361819434873</v>
      </c>
      <c r="K2099" s="2">
        <f t="shared" si="873"/>
        <v>0.68550424994256831</v>
      </c>
      <c r="L2099" s="2">
        <f t="shared" si="874"/>
        <v>3.6067080174592238E-2</v>
      </c>
      <c r="M2099" s="2">
        <f t="shared" si="875"/>
        <v>4.6175051688490697E-2</v>
      </c>
      <c r="N2099" s="1">
        <v>1011</v>
      </c>
      <c r="O2099" s="1">
        <v>2984</v>
      </c>
      <c r="P2099" s="1">
        <v>157</v>
      </c>
      <c r="Q2099" s="1">
        <v>168</v>
      </c>
      <c r="R2099" s="1">
        <v>9</v>
      </c>
      <c r="S2099" s="1">
        <v>19</v>
      </c>
      <c r="T2099" s="1">
        <v>5</v>
      </c>
      <c r="AG2099" s="7">
        <f>IF(Q2099&gt;0,RANK(Q2099,(N2099:P2099,Q2099:AE2099)),0)</f>
        <v>3</v>
      </c>
      <c r="AH2099" s="7">
        <f>IF(R2099&gt;0,RANK(R2099,(N2099:P2099,Q2099:AE2099)),0)</f>
        <v>6</v>
      </c>
      <c r="AI2099" s="7">
        <f>IF(T2099&gt;0,RANK(T2099,(N2099:P2099,Q2099:AE2099)),0)</f>
        <v>7</v>
      </c>
      <c r="AJ2099" s="7">
        <f>IF(S2099&gt;0,RANK(S2099,(N2099:P2099,Q2099:AE2099)),0)</f>
        <v>5</v>
      </c>
      <c r="AK2099" s="2">
        <f t="shared" si="876"/>
        <v>3.8594073053066849E-2</v>
      </c>
      <c r="AL2099" s="2">
        <f t="shared" si="877"/>
        <v>2.0675396278428669E-3</v>
      </c>
      <c r="AM2099" s="2">
        <f t="shared" si="878"/>
        <v>1.1486331265793705E-3</v>
      </c>
      <c r="AN2099" s="2">
        <f t="shared" si="879"/>
        <v>4.3648058810016079E-3</v>
      </c>
      <c r="AP2099" t="s">
        <v>583</v>
      </c>
      <c r="AQ2099" t="s">
        <v>1474</v>
      </c>
      <c r="AT2099" s="93" t="s">
        <v>819</v>
      </c>
      <c r="AU2099" s="92" t="s">
        <v>199</v>
      </c>
      <c r="AV2099" s="83" t="str">
        <f t="shared" si="880"/>
        <v>38057</v>
      </c>
      <c r="AX2099" s="7" t="s">
        <v>3753</v>
      </c>
    </row>
    <row r="2100" spans="1:50" hidden="1" outlineLevel="1">
      <c r="A2100" t="s">
        <v>1979</v>
      </c>
      <c r="B2100" t="s">
        <v>1474</v>
      </c>
      <c r="C2100" s="1">
        <f t="shared" si="869"/>
        <v>11223</v>
      </c>
      <c r="D2100" s="7">
        <f>RANK(N2100,(N2100:P2100,Q2100:AE2100))</f>
        <v>2</v>
      </c>
      <c r="E2100" s="7">
        <f>RANK(O2100,(N2100:P2100,Q2100:AE2100))</f>
        <v>1</v>
      </c>
      <c r="F2100" s="7">
        <f>IF(P2100&gt;0,RANK(P2100,(N2100:P2100,Q2100:AE2100)),0)</f>
        <v>4</v>
      </c>
      <c r="G2100" s="1">
        <f t="shared" si="870"/>
        <v>3554</v>
      </c>
      <c r="H2100" s="2">
        <f t="shared" si="871"/>
        <v>0.31667112180343937</v>
      </c>
      <c r="I2100" s="2"/>
      <c r="J2100" s="2">
        <f t="shared" si="872"/>
        <v>0.30642430722623182</v>
      </c>
      <c r="K2100" s="2">
        <f t="shared" si="873"/>
        <v>0.62309542902967119</v>
      </c>
      <c r="L2100" s="2">
        <f t="shared" si="874"/>
        <v>3.0384032789806645E-2</v>
      </c>
      <c r="M2100" s="2">
        <f t="shared" si="875"/>
        <v>4.0096230954290352E-2</v>
      </c>
      <c r="N2100" s="1">
        <v>3439</v>
      </c>
      <c r="O2100" s="1">
        <v>6993</v>
      </c>
      <c r="P2100" s="1">
        <v>341</v>
      </c>
      <c r="Q2100" s="1">
        <v>418</v>
      </c>
      <c r="R2100" s="1">
        <v>17</v>
      </c>
      <c r="S2100" s="1">
        <v>6</v>
      </c>
      <c r="T2100" s="1">
        <v>9</v>
      </c>
      <c r="AG2100" s="7">
        <f>IF(Q2100&gt;0,RANK(Q2100,(N2100:P2100,Q2100:AE2100)),0)</f>
        <v>3</v>
      </c>
      <c r="AH2100" s="7">
        <f>IF(R2100&gt;0,RANK(R2100,(N2100:P2100,Q2100:AE2100)),0)</f>
        <v>5</v>
      </c>
      <c r="AI2100" s="7">
        <f>IF(T2100&gt;0,RANK(T2100,(N2100:P2100,Q2100:AE2100)),0)</f>
        <v>6</v>
      </c>
      <c r="AJ2100" s="7">
        <f>IF(S2100&gt;0,RANK(S2100,(N2100:P2100,Q2100:AE2100)),0)</f>
        <v>7</v>
      </c>
      <c r="AK2100" s="2">
        <f t="shared" si="876"/>
        <v>3.7244943419762984E-2</v>
      </c>
      <c r="AL2100" s="2">
        <f t="shared" si="877"/>
        <v>1.5147465027176333E-3</v>
      </c>
      <c r="AM2100" s="2">
        <f t="shared" si="878"/>
        <v>8.0192461908580592E-4</v>
      </c>
      <c r="AN2100" s="2">
        <f t="shared" si="879"/>
        <v>5.3461641272387062E-4</v>
      </c>
      <c r="AP2100" t="s">
        <v>1979</v>
      </c>
      <c r="AQ2100" t="s">
        <v>1474</v>
      </c>
      <c r="AT2100" s="93" t="s">
        <v>819</v>
      </c>
      <c r="AU2100" s="92" t="s">
        <v>200</v>
      </c>
      <c r="AV2100" s="83" t="str">
        <f t="shared" si="880"/>
        <v>38059</v>
      </c>
      <c r="AX2100" s="7" t="s">
        <v>3753</v>
      </c>
    </row>
    <row r="2101" spans="1:50" hidden="1" outlineLevel="1">
      <c r="A2101" t="s">
        <v>3636</v>
      </c>
      <c r="B2101" t="s">
        <v>1474</v>
      </c>
      <c r="C2101" s="1">
        <f t="shared" si="869"/>
        <v>2896</v>
      </c>
      <c r="D2101" s="7">
        <f>RANK(N2101,(N2101:P2101,Q2101:AE2101))</f>
        <v>2</v>
      </c>
      <c r="E2101" s="7">
        <f>RANK(O2101,(N2101:P2101,Q2101:AE2101))</f>
        <v>1</v>
      </c>
      <c r="F2101" s="7">
        <f>IF(P2101&gt;0,RANK(P2101,(N2101:P2101,Q2101:AE2101)),0)</f>
        <v>3</v>
      </c>
      <c r="G2101" s="1">
        <f t="shared" si="870"/>
        <v>210</v>
      </c>
      <c r="H2101" s="2">
        <f t="shared" si="871"/>
        <v>7.2513812154696128E-2</v>
      </c>
      <c r="I2101" s="2"/>
      <c r="J2101" s="2">
        <f t="shared" si="872"/>
        <v>0.43370165745856354</v>
      </c>
      <c r="K2101" s="2">
        <f t="shared" si="873"/>
        <v>0.50621546961325969</v>
      </c>
      <c r="L2101" s="2">
        <f t="shared" si="874"/>
        <v>3.6256906077348064E-2</v>
      </c>
      <c r="M2101" s="2">
        <f t="shared" si="875"/>
        <v>2.3825966850828759E-2</v>
      </c>
      <c r="N2101" s="1">
        <v>1256</v>
      </c>
      <c r="O2101" s="1">
        <v>1466</v>
      </c>
      <c r="P2101" s="1">
        <v>105</v>
      </c>
      <c r="Q2101" s="1">
        <v>58</v>
      </c>
      <c r="R2101" s="1">
        <v>3</v>
      </c>
      <c r="S2101" s="1">
        <v>3</v>
      </c>
      <c r="T2101" s="1">
        <v>5</v>
      </c>
      <c r="AG2101" s="7">
        <f>IF(Q2101&gt;0,RANK(Q2101,(N2101:P2101,Q2101:AE2101)),0)</f>
        <v>4</v>
      </c>
      <c r="AH2101" s="7">
        <f>IF(R2101&gt;0,RANK(R2101,(N2101:P2101,Q2101:AE2101)),0)</f>
        <v>6</v>
      </c>
      <c r="AI2101" s="7">
        <f>IF(T2101&gt;0,RANK(T2101,(N2101:P2101,Q2101:AE2101)),0)</f>
        <v>5</v>
      </c>
      <c r="AJ2101" s="7">
        <f>IF(S2101&gt;0,RANK(S2101,(N2101:P2101,Q2101:AE2101)),0)</f>
        <v>6</v>
      </c>
      <c r="AK2101" s="2">
        <f t="shared" si="876"/>
        <v>2.0027624309392266E-2</v>
      </c>
      <c r="AL2101" s="2">
        <f t="shared" si="877"/>
        <v>1.0359116022099447E-3</v>
      </c>
      <c r="AM2101" s="2">
        <f t="shared" si="878"/>
        <v>1.7265193370165745E-3</v>
      </c>
      <c r="AN2101" s="2">
        <f t="shared" si="879"/>
        <v>1.0359116022099447E-3</v>
      </c>
      <c r="AP2101" t="s">
        <v>3636</v>
      </c>
      <c r="AQ2101" t="s">
        <v>1474</v>
      </c>
      <c r="AT2101" s="93" t="s">
        <v>819</v>
      </c>
      <c r="AU2101" s="92" t="s">
        <v>201</v>
      </c>
      <c r="AV2101" s="83" t="str">
        <f t="shared" si="880"/>
        <v>38061</v>
      </c>
      <c r="AX2101" s="7" t="s">
        <v>3753</v>
      </c>
    </row>
    <row r="2102" spans="1:50" hidden="1" outlineLevel="1">
      <c r="A2102" t="s">
        <v>1692</v>
      </c>
      <c r="B2102" t="s">
        <v>1474</v>
      </c>
      <c r="C2102" s="1">
        <f t="shared" si="869"/>
        <v>1840</v>
      </c>
      <c r="D2102" s="7">
        <f>RANK(N2102,(N2102:P2102,Q2102:AE2102))</f>
        <v>2</v>
      </c>
      <c r="E2102" s="7">
        <f>RANK(O2102,(N2102:P2102,Q2102:AE2102))</f>
        <v>1</v>
      </c>
      <c r="F2102" s="7">
        <f>IF(P2102&gt;0,RANK(P2102,(N2102:P2102,Q2102:AE2102)),0)</f>
        <v>4</v>
      </c>
      <c r="G2102" s="1">
        <f t="shared" si="870"/>
        <v>344</v>
      </c>
      <c r="H2102" s="2">
        <f t="shared" si="871"/>
        <v>0.18695652173913044</v>
      </c>
      <c r="I2102" s="2"/>
      <c r="J2102" s="2">
        <f t="shared" si="872"/>
        <v>0.37336956521739129</v>
      </c>
      <c r="K2102" s="2">
        <f t="shared" si="873"/>
        <v>0.56032608695652175</v>
      </c>
      <c r="L2102" s="2">
        <f t="shared" si="874"/>
        <v>2.6630434782608695E-2</v>
      </c>
      <c r="M2102" s="2">
        <f t="shared" si="875"/>
        <v>3.9673913043478268E-2</v>
      </c>
      <c r="N2102" s="1">
        <v>687</v>
      </c>
      <c r="O2102" s="1">
        <v>1031</v>
      </c>
      <c r="P2102" s="1">
        <v>49</v>
      </c>
      <c r="Q2102" s="1">
        <v>63</v>
      </c>
      <c r="R2102" s="1">
        <v>6</v>
      </c>
      <c r="S2102" s="1">
        <v>3</v>
      </c>
      <c r="T2102" s="1">
        <v>1</v>
      </c>
      <c r="AG2102" s="7">
        <f>IF(Q2102&gt;0,RANK(Q2102,(N2102:P2102,Q2102:AE2102)),0)</f>
        <v>3</v>
      </c>
      <c r="AH2102" s="7">
        <f>IF(R2102&gt;0,RANK(R2102,(N2102:P2102,Q2102:AE2102)),0)</f>
        <v>5</v>
      </c>
      <c r="AI2102" s="7">
        <f>IF(T2102&gt;0,RANK(T2102,(N2102:P2102,Q2102:AE2102)),0)</f>
        <v>7</v>
      </c>
      <c r="AJ2102" s="7">
        <f>IF(S2102&gt;0,RANK(S2102,(N2102:P2102,Q2102:AE2102)),0)</f>
        <v>6</v>
      </c>
      <c r="AK2102" s="2">
        <f t="shared" si="876"/>
        <v>3.4239130434782605E-2</v>
      </c>
      <c r="AL2102" s="2">
        <f t="shared" si="877"/>
        <v>3.2608695652173911E-3</v>
      </c>
      <c r="AM2102" s="2">
        <f t="shared" si="878"/>
        <v>5.4347826086956522E-4</v>
      </c>
      <c r="AN2102" s="2">
        <f t="shared" si="879"/>
        <v>1.6304347826086956E-3</v>
      </c>
      <c r="AP2102" t="s">
        <v>1692</v>
      </c>
      <c r="AQ2102" t="s">
        <v>1474</v>
      </c>
      <c r="AT2102" s="93" t="s">
        <v>819</v>
      </c>
      <c r="AU2102" s="92" t="s">
        <v>202</v>
      </c>
      <c r="AV2102" s="83" t="str">
        <f t="shared" si="880"/>
        <v>38063</v>
      </c>
      <c r="AX2102" s="7" t="s">
        <v>3753</v>
      </c>
    </row>
    <row r="2103" spans="1:50" hidden="1" outlineLevel="1">
      <c r="A2103" t="s">
        <v>2895</v>
      </c>
      <c r="B2103" t="s">
        <v>1474</v>
      </c>
      <c r="C2103" s="1">
        <f t="shared" ref="C2103:C2124" si="881">SUM(N2103:AE2103)</f>
        <v>1051</v>
      </c>
      <c r="D2103" s="7">
        <f>RANK(N2103,(N2103:P2103,Q2103:AE2103))</f>
        <v>2</v>
      </c>
      <c r="E2103" s="7">
        <f>RANK(O2103,(N2103:P2103,Q2103:AE2103))</f>
        <v>1</v>
      </c>
      <c r="F2103" s="7">
        <f>IF(P2103&gt;0,RANK(P2103,(N2103:P2103,Q2103:AE2103)),0)</f>
        <v>4</v>
      </c>
      <c r="G2103" s="1">
        <f t="shared" ref="G2103:G2124" si="882">IF(D2103=1,N2103,IF(E2103=1,O2103,P2103))-IF(D2103=2,N2103,IF(E2103=2,O2103,P2103))</f>
        <v>465</v>
      </c>
      <c r="H2103" s="2">
        <f t="shared" ref="H2103:H2124" si="883">G2103/C2103</f>
        <v>0.44243577545195051</v>
      </c>
      <c r="I2103" s="2"/>
      <c r="J2103" s="2">
        <f t="shared" ref="J2103:J2124" si="884">IF($C2103=0,"-",N2103/$C2103)</f>
        <v>0.23215984776403426</v>
      </c>
      <c r="K2103" s="2">
        <f t="shared" ref="K2103:K2124" si="885">IF($C2103=0,"-",O2103/$C2103)</f>
        <v>0.67459562321598476</v>
      </c>
      <c r="L2103" s="2">
        <f t="shared" ref="L2103:L2124" si="886">IF($C2103=0,"-",P2103/$C2103)</f>
        <v>3.4253092293054233E-2</v>
      </c>
      <c r="M2103" s="2">
        <f t="shared" ref="M2103:M2124" si="887">IF(C2103=0,"-",(1-J2103-K2103-L2103))</f>
        <v>5.8991436726926694E-2</v>
      </c>
      <c r="N2103" s="1">
        <v>244</v>
      </c>
      <c r="O2103" s="1">
        <v>709</v>
      </c>
      <c r="P2103" s="1">
        <v>36</v>
      </c>
      <c r="Q2103" s="1">
        <v>44</v>
      </c>
      <c r="R2103" s="1">
        <v>3</v>
      </c>
      <c r="S2103" s="1">
        <v>11</v>
      </c>
      <c r="T2103" s="1">
        <v>4</v>
      </c>
      <c r="AG2103" s="7">
        <f>IF(Q2103&gt;0,RANK(Q2103,(N2103:P2103,Q2103:AE2103)),0)</f>
        <v>3</v>
      </c>
      <c r="AH2103" s="7">
        <f>IF(R2103&gt;0,RANK(R2103,(N2103:P2103,Q2103:AE2103)),0)</f>
        <v>7</v>
      </c>
      <c r="AI2103" s="7">
        <f>IF(T2103&gt;0,RANK(T2103,(N2103:P2103,Q2103:AE2103)),0)</f>
        <v>6</v>
      </c>
      <c r="AJ2103" s="7">
        <f>IF(S2103&gt;0,RANK(S2103,(N2103:P2103,Q2103:AE2103)),0)</f>
        <v>5</v>
      </c>
      <c r="AK2103" s="2">
        <f t="shared" ref="AK2103:AK2124" si="888">IF($C2103=0,"-",Q2103/$C2103)</f>
        <v>4.1864890580399619E-2</v>
      </c>
      <c r="AL2103" s="2">
        <f t="shared" ref="AL2103:AL2124" si="889">IF($C2103=0,"-",R2103/$C2103)</f>
        <v>2.8544243577545195E-3</v>
      </c>
      <c r="AM2103" s="2">
        <f t="shared" ref="AM2103:AM2124" si="890">IF($C2103=0,"-",T2103/$C2103)</f>
        <v>3.8058991436726928E-3</v>
      </c>
      <c r="AN2103" s="2">
        <f t="shared" ref="AN2103:AN2124" si="891">IF($C2103=0,"-",S2103/$C2103)</f>
        <v>1.0466222645099905E-2</v>
      </c>
      <c r="AP2103" t="s">
        <v>2895</v>
      </c>
      <c r="AQ2103" t="s">
        <v>1474</v>
      </c>
      <c r="AT2103" s="93" t="s">
        <v>819</v>
      </c>
      <c r="AU2103" s="92" t="s">
        <v>1482</v>
      </c>
      <c r="AV2103" s="83" t="str">
        <f t="shared" ref="AV2103:AV2124" si="892">AT2103&amp;AU2103</f>
        <v>38065</v>
      </c>
      <c r="AX2103" s="7" t="s">
        <v>3753</v>
      </c>
    </row>
    <row r="2104" spans="1:50" hidden="1" outlineLevel="1">
      <c r="A2104" t="s">
        <v>3166</v>
      </c>
      <c r="B2104" t="s">
        <v>1474</v>
      </c>
      <c r="C2104" s="1">
        <f t="shared" si="881"/>
        <v>3779</v>
      </c>
      <c r="D2104" s="7">
        <f>RANK(N2104,(N2104:P2104,Q2104:AE2104))</f>
        <v>2</v>
      </c>
      <c r="E2104" s="7">
        <f>RANK(O2104,(N2104:P2104,Q2104:AE2104))</f>
        <v>1</v>
      </c>
      <c r="F2104" s="7">
        <f>IF(P2104&gt;0,RANK(P2104,(N2104:P2104,Q2104:AE2104)),0)</f>
        <v>4</v>
      </c>
      <c r="G2104" s="1">
        <f t="shared" si="882"/>
        <v>1337</v>
      </c>
      <c r="H2104" s="2">
        <f t="shared" si="883"/>
        <v>0.3537973008732469</v>
      </c>
      <c r="I2104" s="2"/>
      <c r="J2104" s="2">
        <f t="shared" si="884"/>
        <v>0.28922995501455412</v>
      </c>
      <c r="K2104" s="2">
        <f t="shared" si="885"/>
        <v>0.64302725588780096</v>
      </c>
      <c r="L2104" s="2">
        <f t="shared" si="886"/>
        <v>2.9108229690394283E-2</v>
      </c>
      <c r="M2104" s="2">
        <f t="shared" si="887"/>
        <v>3.863455940725069E-2</v>
      </c>
      <c r="N2104" s="1">
        <v>1093</v>
      </c>
      <c r="O2104" s="1">
        <v>2430</v>
      </c>
      <c r="P2104" s="1">
        <v>110</v>
      </c>
      <c r="Q2104" s="1">
        <v>134</v>
      </c>
      <c r="R2104" s="1">
        <v>7</v>
      </c>
      <c r="S2104" s="1">
        <v>2</v>
      </c>
      <c r="T2104" s="1">
        <v>3</v>
      </c>
      <c r="AG2104" s="7">
        <f>IF(Q2104&gt;0,RANK(Q2104,(N2104:P2104,Q2104:AE2104)),0)</f>
        <v>3</v>
      </c>
      <c r="AH2104" s="7">
        <f>IF(R2104&gt;0,RANK(R2104,(N2104:P2104,Q2104:AE2104)),0)</f>
        <v>5</v>
      </c>
      <c r="AI2104" s="7">
        <f>IF(T2104&gt;0,RANK(T2104,(N2104:P2104,Q2104:AE2104)),0)</f>
        <v>6</v>
      </c>
      <c r="AJ2104" s="7">
        <f>IF(S2104&gt;0,RANK(S2104,(N2104:P2104,Q2104:AE2104)),0)</f>
        <v>7</v>
      </c>
      <c r="AK2104" s="2">
        <f t="shared" si="888"/>
        <v>3.5459116168298492E-2</v>
      </c>
      <c r="AL2104" s="2">
        <f t="shared" si="889"/>
        <v>1.8523418893887271E-3</v>
      </c>
      <c r="AM2104" s="2">
        <f t="shared" si="890"/>
        <v>7.9386080973802594E-4</v>
      </c>
      <c r="AN2104" s="2">
        <f t="shared" si="891"/>
        <v>5.2924053982535059E-4</v>
      </c>
      <c r="AP2104" t="s">
        <v>3166</v>
      </c>
      <c r="AQ2104" t="s">
        <v>1474</v>
      </c>
      <c r="AT2104" s="93" t="s">
        <v>819</v>
      </c>
      <c r="AU2104" s="92" t="s">
        <v>1483</v>
      </c>
      <c r="AV2104" s="83" t="str">
        <f t="shared" si="892"/>
        <v>38067</v>
      </c>
      <c r="AX2104" s="7" t="s">
        <v>3753</v>
      </c>
    </row>
    <row r="2105" spans="1:50" hidden="1" outlineLevel="1">
      <c r="A2105" t="s">
        <v>892</v>
      </c>
      <c r="B2105" t="s">
        <v>1474</v>
      </c>
      <c r="C2105" s="1">
        <f t="shared" si="881"/>
        <v>1971</v>
      </c>
      <c r="D2105" s="7">
        <f>RANK(N2105,(N2105:P2105,Q2105:AE2105))</f>
        <v>2</v>
      </c>
      <c r="E2105" s="7">
        <f>RANK(O2105,(N2105:P2105,Q2105:AE2105))</f>
        <v>1</v>
      </c>
      <c r="F2105" s="7">
        <f>IF(P2105&gt;0,RANK(P2105,(N2105:P2105,Q2105:AE2105)),0)</f>
        <v>4</v>
      </c>
      <c r="G2105" s="1">
        <f t="shared" si="882"/>
        <v>848</v>
      </c>
      <c r="H2105" s="2">
        <f t="shared" si="883"/>
        <v>0.43023845763571789</v>
      </c>
      <c r="I2105" s="2"/>
      <c r="J2105" s="2">
        <f t="shared" si="884"/>
        <v>0.25367833587011668</v>
      </c>
      <c r="K2105" s="2">
        <f t="shared" si="885"/>
        <v>0.68391679350583456</v>
      </c>
      <c r="L2105" s="2">
        <f t="shared" si="886"/>
        <v>2.7397260273972601E-2</v>
      </c>
      <c r="M2105" s="2">
        <f t="shared" si="887"/>
        <v>3.5007610350076157E-2</v>
      </c>
      <c r="N2105" s="1">
        <v>500</v>
      </c>
      <c r="O2105" s="1">
        <v>1348</v>
      </c>
      <c r="P2105" s="1">
        <v>54</v>
      </c>
      <c r="Q2105" s="1">
        <v>65</v>
      </c>
      <c r="R2105" s="1">
        <v>1</v>
      </c>
      <c r="S2105" s="1">
        <v>3</v>
      </c>
      <c r="T2105" s="1">
        <v>0</v>
      </c>
      <c r="AG2105" s="7">
        <f>IF(Q2105&gt;0,RANK(Q2105,(N2105:P2105,Q2105:AE2105)),0)</f>
        <v>3</v>
      </c>
      <c r="AH2105" s="7">
        <f>IF(R2105&gt;0,RANK(R2105,(N2105:P2105,Q2105:AE2105)),0)</f>
        <v>6</v>
      </c>
      <c r="AI2105" s="7">
        <f>IF(T2105&gt;0,RANK(T2105,(N2105:P2105,Q2105:AE2105)),0)</f>
        <v>0</v>
      </c>
      <c r="AJ2105" s="7">
        <f>IF(S2105&gt;0,RANK(S2105,(N2105:P2105,Q2105:AE2105)),0)</f>
        <v>5</v>
      </c>
      <c r="AK2105" s="2">
        <f t="shared" si="888"/>
        <v>3.2978183663115168E-2</v>
      </c>
      <c r="AL2105" s="2">
        <f t="shared" si="889"/>
        <v>5.0735667174023336E-4</v>
      </c>
      <c r="AM2105" s="2">
        <f t="shared" si="890"/>
        <v>0</v>
      </c>
      <c r="AN2105" s="2">
        <f t="shared" si="891"/>
        <v>1.5220700152207001E-3</v>
      </c>
      <c r="AP2105" t="s">
        <v>892</v>
      </c>
      <c r="AQ2105" t="s">
        <v>1474</v>
      </c>
      <c r="AT2105" s="93" t="s">
        <v>819</v>
      </c>
      <c r="AU2105" s="92" t="s">
        <v>1484</v>
      </c>
      <c r="AV2105" s="83" t="str">
        <f t="shared" si="892"/>
        <v>38069</v>
      </c>
      <c r="AX2105" s="7" t="s">
        <v>3753</v>
      </c>
    </row>
    <row r="2106" spans="1:50" hidden="1" outlineLevel="1">
      <c r="A2106" t="s">
        <v>1352</v>
      </c>
      <c r="B2106" t="s">
        <v>1474</v>
      </c>
      <c r="C2106" s="1">
        <f t="shared" si="881"/>
        <v>4977</v>
      </c>
      <c r="D2106" s="7">
        <f>RANK(N2106,(N2106:P2106,Q2106:AE2106))</f>
        <v>2</v>
      </c>
      <c r="E2106" s="7">
        <f>RANK(O2106,(N2106:P2106,Q2106:AE2106))</f>
        <v>1</v>
      </c>
      <c r="F2106" s="7">
        <f>IF(P2106&gt;0,RANK(P2106,(N2106:P2106,Q2106:AE2106)),0)</f>
        <v>3</v>
      </c>
      <c r="G2106" s="1">
        <f t="shared" si="882"/>
        <v>1347</v>
      </c>
      <c r="H2106" s="2">
        <f t="shared" si="883"/>
        <v>0.2706449668474985</v>
      </c>
      <c r="I2106" s="2"/>
      <c r="J2106" s="2">
        <f t="shared" si="884"/>
        <v>0.33313240908177616</v>
      </c>
      <c r="K2106" s="2">
        <f t="shared" si="885"/>
        <v>0.60377737592927472</v>
      </c>
      <c r="L2106" s="2">
        <f t="shared" si="886"/>
        <v>3.2348804500703238E-2</v>
      </c>
      <c r="M2106" s="2">
        <f t="shared" si="887"/>
        <v>3.0741410488245829E-2</v>
      </c>
      <c r="N2106" s="1">
        <v>1658</v>
      </c>
      <c r="O2106" s="1">
        <v>3005</v>
      </c>
      <c r="P2106" s="1">
        <v>161</v>
      </c>
      <c r="Q2106" s="1">
        <v>133</v>
      </c>
      <c r="R2106" s="1">
        <v>9</v>
      </c>
      <c r="S2106" s="1">
        <v>7</v>
      </c>
      <c r="T2106" s="1">
        <v>4</v>
      </c>
      <c r="AG2106" s="7">
        <f>IF(Q2106&gt;0,RANK(Q2106,(N2106:P2106,Q2106:AE2106)),0)</f>
        <v>4</v>
      </c>
      <c r="AH2106" s="7">
        <f>IF(R2106&gt;0,RANK(R2106,(N2106:P2106,Q2106:AE2106)),0)</f>
        <v>5</v>
      </c>
      <c r="AI2106" s="7">
        <f>IF(T2106&gt;0,RANK(T2106,(N2106:P2106,Q2106:AE2106)),0)</f>
        <v>7</v>
      </c>
      <c r="AJ2106" s="7">
        <f>IF(S2106&gt;0,RANK(S2106,(N2106:P2106,Q2106:AE2106)),0)</f>
        <v>6</v>
      </c>
      <c r="AK2106" s="2">
        <f t="shared" si="888"/>
        <v>2.6722925457102673E-2</v>
      </c>
      <c r="AL2106" s="2">
        <f t="shared" si="889"/>
        <v>1.8083182640144665E-3</v>
      </c>
      <c r="AM2106" s="2">
        <f t="shared" si="890"/>
        <v>8.0369700622865184E-4</v>
      </c>
      <c r="AN2106" s="2">
        <f t="shared" si="891"/>
        <v>1.4064697609001407E-3</v>
      </c>
      <c r="AP2106" t="s">
        <v>1352</v>
      </c>
      <c r="AQ2106" t="s">
        <v>1474</v>
      </c>
      <c r="AT2106" s="93" t="s">
        <v>819</v>
      </c>
      <c r="AU2106" s="92" t="s">
        <v>661</v>
      </c>
      <c r="AV2106" s="83" t="str">
        <f t="shared" si="892"/>
        <v>38071</v>
      </c>
      <c r="AX2106" s="7" t="s">
        <v>3753</v>
      </c>
    </row>
    <row r="2107" spans="1:50" hidden="1" outlineLevel="1">
      <c r="A2107" t="s">
        <v>3542</v>
      </c>
      <c r="B2107" t="s">
        <v>1474</v>
      </c>
      <c r="C2107" s="1">
        <f t="shared" si="881"/>
        <v>2719</v>
      </c>
      <c r="D2107" s="7">
        <f>RANK(N2107,(N2107:P2107,Q2107:AE2107))</f>
        <v>2</v>
      </c>
      <c r="E2107" s="7">
        <f>RANK(O2107,(N2107:P2107,Q2107:AE2107))</f>
        <v>1</v>
      </c>
      <c r="F2107" s="7">
        <f>IF(P2107&gt;0,RANK(P2107,(N2107:P2107,Q2107:AE2107)),0)</f>
        <v>4</v>
      </c>
      <c r="G2107" s="1">
        <f t="shared" si="882"/>
        <v>408</v>
      </c>
      <c r="H2107" s="2">
        <f t="shared" si="883"/>
        <v>0.15005516734093416</v>
      </c>
      <c r="I2107" s="2"/>
      <c r="J2107" s="2">
        <f t="shared" si="884"/>
        <v>0.3972048547260022</v>
      </c>
      <c r="K2107" s="2">
        <f t="shared" si="885"/>
        <v>0.54726002206693636</v>
      </c>
      <c r="L2107" s="2">
        <f t="shared" si="886"/>
        <v>2.4641412283927914E-2</v>
      </c>
      <c r="M2107" s="2">
        <f t="shared" si="887"/>
        <v>3.0893710923133529E-2</v>
      </c>
      <c r="N2107" s="1">
        <v>1080</v>
      </c>
      <c r="O2107" s="1">
        <v>1488</v>
      </c>
      <c r="P2107" s="1">
        <v>67</v>
      </c>
      <c r="Q2107" s="1">
        <v>75</v>
      </c>
      <c r="R2107" s="1">
        <v>6</v>
      </c>
      <c r="S2107" s="1">
        <v>2</v>
      </c>
      <c r="T2107" s="1">
        <v>1</v>
      </c>
      <c r="AG2107" s="7">
        <f>IF(Q2107&gt;0,RANK(Q2107,(N2107:P2107,Q2107:AE2107)),0)</f>
        <v>3</v>
      </c>
      <c r="AH2107" s="7">
        <f>IF(R2107&gt;0,RANK(R2107,(N2107:P2107,Q2107:AE2107)),0)</f>
        <v>5</v>
      </c>
      <c r="AI2107" s="7">
        <f>IF(T2107&gt;0,RANK(T2107,(N2107:P2107,Q2107:AE2107)),0)</f>
        <v>7</v>
      </c>
      <c r="AJ2107" s="7">
        <f>IF(S2107&gt;0,RANK(S2107,(N2107:P2107,Q2107:AE2107)),0)</f>
        <v>6</v>
      </c>
      <c r="AK2107" s="2">
        <f t="shared" si="888"/>
        <v>2.7583670467083488E-2</v>
      </c>
      <c r="AL2107" s="2">
        <f t="shared" si="889"/>
        <v>2.206693637366679E-3</v>
      </c>
      <c r="AM2107" s="2">
        <f t="shared" si="890"/>
        <v>3.677822728944465E-4</v>
      </c>
      <c r="AN2107" s="2">
        <f t="shared" si="891"/>
        <v>7.35564545788893E-4</v>
      </c>
      <c r="AP2107" t="s">
        <v>3542</v>
      </c>
      <c r="AQ2107" t="s">
        <v>1474</v>
      </c>
      <c r="AT2107" s="93" t="s">
        <v>819</v>
      </c>
      <c r="AU2107" s="92" t="s">
        <v>662</v>
      </c>
      <c r="AV2107" s="83" t="str">
        <f t="shared" si="892"/>
        <v>38073</v>
      </c>
      <c r="AX2107" s="7" t="s">
        <v>3753</v>
      </c>
    </row>
    <row r="2108" spans="1:50" hidden="1" outlineLevel="1">
      <c r="A2108" t="s">
        <v>2686</v>
      </c>
      <c r="B2108" t="s">
        <v>1474</v>
      </c>
      <c r="C2108" s="1">
        <f t="shared" si="881"/>
        <v>1332</v>
      </c>
      <c r="D2108" s="7">
        <f>RANK(N2108,(N2108:P2108,Q2108:AE2108))</f>
        <v>2</v>
      </c>
      <c r="E2108" s="7">
        <f>RANK(O2108,(N2108:P2108,Q2108:AE2108))</f>
        <v>1</v>
      </c>
      <c r="F2108" s="7">
        <f>IF(P2108&gt;0,RANK(P2108,(N2108:P2108,Q2108:AE2108)),0)</f>
        <v>3</v>
      </c>
      <c r="G2108" s="1">
        <f t="shared" si="882"/>
        <v>377</v>
      </c>
      <c r="H2108" s="2">
        <f t="shared" si="883"/>
        <v>0.28303303303303301</v>
      </c>
      <c r="I2108" s="2"/>
      <c r="J2108" s="2">
        <f t="shared" si="884"/>
        <v>0.33258258258258261</v>
      </c>
      <c r="K2108" s="2">
        <f t="shared" si="885"/>
        <v>0.61561561561561562</v>
      </c>
      <c r="L2108" s="2">
        <f t="shared" si="886"/>
        <v>2.7777777777777776E-2</v>
      </c>
      <c r="M2108" s="2">
        <f t="shared" si="887"/>
        <v>2.4024024024024052E-2</v>
      </c>
      <c r="N2108" s="1">
        <v>443</v>
      </c>
      <c r="O2108" s="1">
        <v>820</v>
      </c>
      <c r="P2108" s="1">
        <v>37</v>
      </c>
      <c r="Q2108" s="1">
        <v>26</v>
      </c>
      <c r="R2108" s="1">
        <v>4</v>
      </c>
      <c r="S2108" s="1">
        <v>0</v>
      </c>
      <c r="T2108" s="1">
        <v>2</v>
      </c>
      <c r="AG2108" s="7">
        <f>IF(Q2108&gt;0,RANK(Q2108,(N2108:P2108,Q2108:AE2108)),0)</f>
        <v>4</v>
      </c>
      <c r="AH2108" s="7">
        <f>IF(R2108&gt;0,RANK(R2108,(N2108:P2108,Q2108:AE2108)),0)</f>
        <v>5</v>
      </c>
      <c r="AI2108" s="7">
        <f>IF(T2108&gt;0,RANK(T2108,(N2108:P2108,Q2108:AE2108)),0)</f>
        <v>6</v>
      </c>
      <c r="AJ2108" s="7">
        <f>IF(S2108&gt;0,RANK(S2108,(N2108:P2108,Q2108:AE2108)),0)</f>
        <v>0</v>
      </c>
      <c r="AK2108" s="2">
        <f t="shared" si="888"/>
        <v>1.951951951951952E-2</v>
      </c>
      <c r="AL2108" s="2">
        <f t="shared" si="889"/>
        <v>3.003003003003003E-3</v>
      </c>
      <c r="AM2108" s="2">
        <f t="shared" si="890"/>
        <v>1.5015015015015015E-3</v>
      </c>
      <c r="AN2108" s="2">
        <f t="shared" si="891"/>
        <v>0</v>
      </c>
      <c r="AP2108" t="s">
        <v>2686</v>
      </c>
      <c r="AQ2108" t="s">
        <v>1474</v>
      </c>
      <c r="AT2108" s="93" t="s">
        <v>819</v>
      </c>
      <c r="AU2108" s="92" t="s">
        <v>663</v>
      </c>
      <c r="AV2108" s="83" t="str">
        <f t="shared" si="892"/>
        <v>38075</v>
      </c>
      <c r="AX2108" s="7" t="s">
        <v>3753</v>
      </c>
    </row>
    <row r="2109" spans="1:50" hidden="1" outlineLevel="1">
      <c r="A2109" t="s">
        <v>1712</v>
      </c>
      <c r="B2109" t="s">
        <v>1474</v>
      </c>
      <c r="C2109" s="1">
        <f t="shared" si="881"/>
        <v>8015</v>
      </c>
      <c r="D2109" s="7">
        <f>RANK(N2109,(N2109:P2109,Q2109:AE2109))</f>
        <v>2</v>
      </c>
      <c r="E2109" s="7">
        <f>RANK(O2109,(N2109:P2109,Q2109:AE2109))</f>
        <v>1</v>
      </c>
      <c r="F2109" s="7">
        <f>IF(P2109&gt;0,RANK(P2109,(N2109:P2109,Q2109:AE2109)),0)</f>
        <v>4</v>
      </c>
      <c r="G2109" s="1">
        <f t="shared" si="882"/>
        <v>2509</v>
      </c>
      <c r="H2109" s="2">
        <f t="shared" si="883"/>
        <v>0.31303805364940734</v>
      </c>
      <c r="I2109" s="2"/>
      <c r="J2109" s="2">
        <f t="shared" si="884"/>
        <v>0.31066749844042418</v>
      </c>
      <c r="K2109" s="2">
        <f t="shared" si="885"/>
        <v>0.62370555208983158</v>
      </c>
      <c r="L2109" s="2">
        <f t="shared" si="886"/>
        <v>2.9943855271366188E-2</v>
      </c>
      <c r="M2109" s="2">
        <f t="shared" si="887"/>
        <v>3.5683094198378049E-2</v>
      </c>
      <c r="N2109" s="1">
        <v>2490</v>
      </c>
      <c r="O2109" s="1">
        <v>4999</v>
      </c>
      <c r="P2109" s="1">
        <v>240</v>
      </c>
      <c r="Q2109" s="1">
        <v>258</v>
      </c>
      <c r="R2109" s="1">
        <v>15</v>
      </c>
      <c r="S2109" s="1">
        <v>7</v>
      </c>
      <c r="T2109" s="1">
        <v>6</v>
      </c>
      <c r="AG2109" s="7">
        <f>IF(Q2109&gt;0,RANK(Q2109,(N2109:P2109,Q2109:AE2109)),0)</f>
        <v>3</v>
      </c>
      <c r="AH2109" s="7">
        <f>IF(R2109&gt;0,RANK(R2109,(N2109:P2109,Q2109:AE2109)),0)</f>
        <v>5</v>
      </c>
      <c r="AI2109" s="7">
        <f>IF(T2109&gt;0,RANK(T2109,(N2109:P2109,Q2109:AE2109)),0)</f>
        <v>7</v>
      </c>
      <c r="AJ2109" s="7">
        <f>IF(S2109&gt;0,RANK(S2109,(N2109:P2109,Q2109:AE2109)),0)</f>
        <v>6</v>
      </c>
      <c r="AK2109" s="2">
        <f t="shared" si="888"/>
        <v>3.2189644416718649E-2</v>
      </c>
      <c r="AL2109" s="2">
        <f t="shared" si="889"/>
        <v>1.8714909544603868E-3</v>
      </c>
      <c r="AM2109" s="2">
        <f t="shared" si="890"/>
        <v>7.4859638178415466E-4</v>
      </c>
      <c r="AN2109" s="2">
        <f t="shared" si="891"/>
        <v>8.7336244541484718E-4</v>
      </c>
      <c r="AP2109" t="s">
        <v>1712</v>
      </c>
      <c r="AQ2109" t="s">
        <v>1474</v>
      </c>
      <c r="AT2109" s="93" t="s">
        <v>819</v>
      </c>
      <c r="AU2109" s="92" t="s">
        <v>664</v>
      </c>
      <c r="AV2109" s="83" t="str">
        <f t="shared" si="892"/>
        <v>38077</v>
      </c>
      <c r="AX2109" s="7" t="s">
        <v>3753</v>
      </c>
    </row>
    <row r="2110" spans="1:50" hidden="1" outlineLevel="1">
      <c r="A2110" t="s">
        <v>3543</v>
      </c>
      <c r="B2110" t="s">
        <v>1474</v>
      </c>
      <c r="C2110" s="1">
        <f t="shared" si="881"/>
        <v>4398</v>
      </c>
      <c r="D2110" s="7">
        <f>RANK(N2110,(N2110:P2110,Q2110:AE2110))</f>
        <v>1</v>
      </c>
      <c r="E2110" s="7">
        <f>RANK(O2110,(N2110:P2110,Q2110:AE2110))</f>
        <v>2</v>
      </c>
      <c r="F2110" s="7">
        <f>IF(P2110&gt;0,RANK(P2110,(N2110:P2110,Q2110:AE2110)),0)</f>
        <v>3</v>
      </c>
      <c r="G2110" s="1">
        <f t="shared" si="882"/>
        <v>1265</v>
      </c>
      <c r="H2110" s="2">
        <f t="shared" si="883"/>
        <v>0.28763074124602089</v>
      </c>
      <c r="I2110" s="2"/>
      <c r="J2110" s="2">
        <f t="shared" si="884"/>
        <v>0.60959527057753526</v>
      </c>
      <c r="K2110" s="2">
        <f t="shared" si="885"/>
        <v>0.32196452933151432</v>
      </c>
      <c r="L2110" s="2">
        <f t="shared" si="886"/>
        <v>3.1150522964984082E-2</v>
      </c>
      <c r="M2110" s="2">
        <f t="shared" si="887"/>
        <v>3.7289677125966342E-2</v>
      </c>
      <c r="N2110" s="1">
        <v>2681</v>
      </c>
      <c r="O2110" s="1">
        <v>1416</v>
      </c>
      <c r="P2110" s="1">
        <v>137</v>
      </c>
      <c r="Q2110" s="1">
        <v>134</v>
      </c>
      <c r="R2110" s="1">
        <v>11</v>
      </c>
      <c r="S2110" s="1">
        <v>5</v>
      </c>
      <c r="T2110" s="1">
        <v>14</v>
      </c>
      <c r="AG2110" s="7">
        <f>IF(Q2110&gt;0,RANK(Q2110,(N2110:P2110,Q2110:AE2110)),0)</f>
        <v>4</v>
      </c>
      <c r="AH2110" s="7">
        <f>IF(R2110&gt;0,RANK(R2110,(N2110:P2110,Q2110:AE2110)),0)</f>
        <v>6</v>
      </c>
      <c r="AI2110" s="7">
        <f>IF(T2110&gt;0,RANK(T2110,(N2110:P2110,Q2110:AE2110)),0)</f>
        <v>5</v>
      </c>
      <c r="AJ2110" s="7">
        <f>IF(S2110&gt;0,RANK(S2110,(N2110:P2110,Q2110:AE2110)),0)</f>
        <v>7</v>
      </c>
      <c r="AK2110" s="2">
        <f t="shared" si="888"/>
        <v>3.0468394724874944E-2</v>
      </c>
      <c r="AL2110" s="2">
        <f t="shared" si="889"/>
        <v>2.5011368804001817E-3</v>
      </c>
      <c r="AM2110" s="2">
        <f t="shared" si="890"/>
        <v>3.1832651205093224E-3</v>
      </c>
      <c r="AN2110" s="2">
        <f t="shared" si="891"/>
        <v>1.1368804001819009E-3</v>
      </c>
      <c r="AP2110" t="s">
        <v>3543</v>
      </c>
      <c r="AQ2110" t="s">
        <v>1474</v>
      </c>
      <c r="AT2110" s="93" t="s">
        <v>819</v>
      </c>
      <c r="AU2110" s="92" t="s">
        <v>665</v>
      </c>
      <c r="AV2110" s="83" t="str">
        <f t="shared" si="892"/>
        <v>38079</v>
      </c>
      <c r="AX2110" s="7" t="s">
        <v>3753</v>
      </c>
    </row>
    <row r="2111" spans="1:50" hidden="1" outlineLevel="1">
      <c r="A2111" t="s">
        <v>3544</v>
      </c>
      <c r="B2111" t="s">
        <v>1474</v>
      </c>
      <c r="C2111" s="1">
        <f t="shared" si="881"/>
        <v>2184</v>
      </c>
      <c r="D2111" s="7">
        <f>RANK(N2111,(N2111:P2111,Q2111:AE2111))</f>
        <v>2</v>
      </c>
      <c r="E2111" s="7">
        <f>RANK(O2111,(N2111:P2111,Q2111:AE2111))</f>
        <v>1</v>
      </c>
      <c r="F2111" s="7">
        <f>IF(P2111&gt;0,RANK(P2111,(N2111:P2111,Q2111:AE2111)),0)</f>
        <v>4</v>
      </c>
      <c r="G2111" s="1">
        <f t="shared" si="882"/>
        <v>144</v>
      </c>
      <c r="H2111" s="2">
        <f t="shared" si="883"/>
        <v>6.5934065934065936E-2</v>
      </c>
      <c r="I2111" s="2"/>
      <c r="J2111" s="2">
        <f t="shared" si="884"/>
        <v>0.4391025641025641</v>
      </c>
      <c r="K2111" s="2">
        <f t="shared" si="885"/>
        <v>0.50503663003663002</v>
      </c>
      <c r="L2111" s="2">
        <f t="shared" si="886"/>
        <v>2.197802197802198E-2</v>
      </c>
      <c r="M2111" s="2">
        <f t="shared" si="887"/>
        <v>3.3882783882783901E-2</v>
      </c>
      <c r="N2111" s="1">
        <v>959</v>
      </c>
      <c r="O2111" s="1">
        <v>1103</v>
      </c>
      <c r="P2111" s="1">
        <v>48</v>
      </c>
      <c r="Q2111" s="1">
        <v>68</v>
      </c>
      <c r="R2111" s="1">
        <v>3</v>
      </c>
      <c r="S2111" s="1">
        <v>1</v>
      </c>
      <c r="T2111" s="1">
        <v>2</v>
      </c>
      <c r="AG2111" s="7">
        <f>IF(Q2111&gt;0,RANK(Q2111,(N2111:P2111,Q2111:AE2111)),0)</f>
        <v>3</v>
      </c>
      <c r="AH2111" s="7">
        <f>IF(R2111&gt;0,RANK(R2111,(N2111:P2111,Q2111:AE2111)),0)</f>
        <v>5</v>
      </c>
      <c r="AI2111" s="7">
        <f>IF(T2111&gt;0,RANK(T2111,(N2111:P2111,Q2111:AE2111)),0)</f>
        <v>6</v>
      </c>
      <c r="AJ2111" s="7">
        <f>IF(S2111&gt;0,RANK(S2111,(N2111:P2111,Q2111:AE2111)),0)</f>
        <v>7</v>
      </c>
      <c r="AK2111" s="2">
        <f t="shared" si="888"/>
        <v>3.1135531135531136E-2</v>
      </c>
      <c r="AL2111" s="2">
        <f t="shared" si="889"/>
        <v>1.3736263736263737E-3</v>
      </c>
      <c r="AM2111" s="2">
        <f t="shared" si="890"/>
        <v>9.1575091575091575E-4</v>
      </c>
      <c r="AN2111" s="2">
        <f t="shared" si="891"/>
        <v>4.5787545787545788E-4</v>
      </c>
      <c r="AP2111" t="s">
        <v>3544</v>
      </c>
      <c r="AQ2111" t="s">
        <v>1474</v>
      </c>
      <c r="AT2111" s="93" t="s">
        <v>819</v>
      </c>
      <c r="AU2111" s="92" t="s">
        <v>666</v>
      </c>
      <c r="AV2111" s="83" t="str">
        <f t="shared" si="892"/>
        <v>38081</v>
      </c>
      <c r="AX2111" s="7" t="s">
        <v>3753</v>
      </c>
    </row>
    <row r="2112" spans="1:50" hidden="1" outlineLevel="1">
      <c r="A2112" t="s">
        <v>3362</v>
      </c>
      <c r="B2112" t="s">
        <v>1474</v>
      </c>
      <c r="C2112" s="1">
        <f t="shared" si="881"/>
        <v>928</v>
      </c>
      <c r="D2112" s="7">
        <f>RANK(N2112,(N2112:P2112,Q2112:AE2112))</f>
        <v>2</v>
      </c>
      <c r="E2112" s="7">
        <f>RANK(O2112,(N2112:P2112,Q2112:AE2112))</f>
        <v>1</v>
      </c>
      <c r="F2112" s="7">
        <f>IF(P2112&gt;0,RANK(P2112,(N2112:P2112,Q2112:AE2112)),0)</f>
        <v>4</v>
      </c>
      <c r="G2112" s="1">
        <f t="shared" si="882"/>
        <v>546</v>
      </c>
      <c r="H2112" s="2">
        <f t="shared" si="883"/>
        <v>0.58836206896551724</v>
      </c>
      <c r="I2112" s="2"/>
      <c r="J2112" s="2">
        <f t="shared" si="884"/>
        <v>0.17349137931034483</v>
      </c>
      <c r="K2112" s="2">
        <f t="shared" si="885"/>
        <v>0.7618534482758621</v>
      </c>
      <c r="L2112" s="2">
        <f t="shared" si="886"/>
        <v>1.4008620689655173E-2</v>
      </c>
      <c r="M2112" s="2">
        <f t="shared" si="887"/>
        <v>5.0646551724137866E-2</v>
      </c>
      <c r="N2112" s="1">
        <v>161</v>
      </c>
      <c r="O2112" s="1">
        <v>707</v>
      </c>
      <c r="P2112" s="1">
        <v>13</v>
      </c>
      <c r="Q2112" s="1">
        <v>41</v>
      </c>
      <c r="R2112" s="1">
        <v>1</v>
      </c>
      <c r="S2112" s="1">
        <v>3</v>
      </c>
      <c r="T2112" s="1">
        <v>2</v>
      </c>
      <c r="AG2112" s="7">
        <f>IF(Q2112&gt;0,RANK(Q2112,(N2112:P2112,Q2112:AE2112)),0)</f>
        <v>3</v>
      </c>
      <c r="AH2112" s="7">
        <f>IF(R2112&gt;0,RANK(R2112,(N2112:P2112,Q2112:AE2112)),0)</f>
        <v>7</v>
      </c>
      <c r="AI2112" s="7">
        <f>IF(T2112&gt;0,RANK(T2112,(N2112:P2112,Q2112:AE2112)),0)</f>
        <v>6</v>
      </c>
      <c r="AJ2112" s="7">
        <f>IF(S2112&gt;0,RANK(S2112,(N2112:P2112,Q2112:AE2112)),0)</f>
        <v>5</v>
      </c>
      <c r="AK2112" s="2">
        <f t="shared" si="888"/>
        <v>4.4181034482758619E-2</v>
      </c>
      <c r="AL2112" s="2">
        <f t="shared" si="889"/>
        <v>1.0775862068965517E-3</v>
      </c>
      <c r="AM2112" s="2">
        <f t="shared" si="890"/>
        <v>2.1551724137931034E-3</v>
      </c>
      <c r="AN2112" s="2">
        <f t="shared" si="891"/>
        <v>3.2327586206896551E-3</v>
      </c>
      <c r="AP2112" t="s">
        <v>3362</v>
      </c>
      <c r="AQ2112" t="s">
        <v>1474</v>
      </c>
      <c r="AT2112" s="93" t="s">
        <v>819</v>
      </c>
      <c r="AU2112" s="92" t="s">
        <v>667</v>
      </c>
      <c r="AV2112" s="83" t="str">
        <f t="shared" si="892"/>
        <v>38083</v>
      </c>
      <c r="AX2112" s="7" t="s">
        <v>3753</v>
      </c>
    </row>
    <row r="2113" spans="1:50" hidden="1" outlineLevel="1">
      <c r="A2113" t="s">
        <v>1498</v>
      </c>
      <c r="B2113" t="s">
        <v>1474</v>
      </c>
      <c r="C2113" s="1">
        <f t="shared" si="881"/>
        <v>1041</v>
      </c>
      <c r="D2113" s="7">
        <f>RANK(N2113,(N2113:P2113,Q2113:AE2113))</f>
        <v>1</v>
      </c>
      <c r="E2113" s="7">
        <f>RANK(O2113,(N2113:P2113,Q2113:AE2113))</f>
        <v>2</v>
      </c>
      <c r="F2113" s="7">
        <f>IF(P2113&gt;0,RANK(P2113,(N2113:P2113,Q2113:AE2113)),0)</f>
        <v>4</v>
      </c>
      <c r="G2113" s="1">
        <f t="shared" si="882"/>
        <v>455</v>
      </c>
      <c r="H2113" s="2">
        <f t="shared" si="883"/>
        <v>0.43707973102785785</v>
      </c>
      <c r="I2113" s="2"/>
      <c r="J2113" s="2">
        <f t="shared" si="884"/>
        <v>0.69548511047070127</v>
      </c>
      <c r="K2113" s="2">
        <f t="shared" si="885"/>
        <v>0.25840537944284342</v>
      </c>
      <c r="L2113" s="2">
        <f t="shared" si="886"/>
        <v>1.536983669548511E-2</v>
      </c>
      <c r="M2113" s="2">
        <f t="shared" si="887"/>
        <v>3.0739673390970196E-2</v>
      </c>
      <c r="N2113" s="1">
        <v>724</v>
      </c>
      <c r="O2113" s="1">
        <v>269</v>
      </c>
      <c r="P2113" s="1">
        <v>16</v>
      </c>
      <c r="Q2113" s="1">
        <v>25</v>
      </c>
      <c r="R2113" s="1">
        <v>3</v>
      </c>
      <c r="S2113" s="1">
        <v>3</v>
      </c>
      <c r="T2113" s="1">
        <v>1</v>
      </c>
      <c r="AG2113" s="7">
        <f>IF(Q2113&gt;0,RANK(Q2113,(N2113:P2113,Q2113:AE2113)),0)</f>
        <v>3</v>
      </c>
      <c r="AH2113" s="7">
        <f>IF(R2113&gt;0,RANK(R2113,(N2113:P2113,Q2113:AE2113)),0)</f>
        <v>5</v>
      </c>
      <c r="AI2113" s="7">
        <f>IF(T2113&gt;0,RANK(T2113,(N2113:P2113,Q2113:AE2113)),0)</f>
        <v>7</v>
      </c>
      <c r="AJ2113" s="7">
        <f>IF(S2113&gt;0,RANK(S2113,(N2113:P2113,Q2113:AE2113)),0)</f>
        <v>5</v>
      </c>
      <c r="AK2113" s="2">
        <f t="shared" si="888"/>
        <v>2.4015369836695485E-2</v>
      </c>
      <c r="AL2113" s="2">
        <f t="shared" si="889"/>
        <v>2.881844380403458E-3</v>
      </c>
      <c r="AM2113" s="2">
        <f t="shared" si="890"/>
        <v>9.6061479346781938E-4</v>
      </c>
      <c r="AN2113" s="2">
        <f t="shared" si="891"/>
        <v>2.881844380403458E-3</v>
      </c>
      <c r="AP2113" t="s">
        <v>1498</v>
      </c>
      <c r="AQ2113" t="s">
        <v>1474</v>
      </c>
      <c r="AT2113" s="93" t="s">
        <v>819</v>
      </c>
      <c r="AU2113" s="92" t="s">
        <v>668</v>
      </c>
      <c r="AV2113" s="83" t="str">
        <f t="shared" si="892"/>
        <v>38085</v>
      </c>
      <c r="AX2113" s="7" t="s">
        <v>3753</v>
      </c>
    </row>
    <row r="2114" spans="1:50" hidden="1" outlineLevel="1">
      <c r="A2114" t="s">
        <v>3545</v>
      </c>
      <c r="B2114" t="s">
        <v>1474</v>
      </c>
      <c r="C2114" s="1">
        <f t="shared" si="881"/>
        <v>442</v>
      </c>
      <c r="D2114" s="7">
        <f>RANK(N2114,(N2114:P2114,Q2114:AE2114))</f>
        <v>2</v>
      </c>
      <c r="E2114" s="7">
        <f>RANK(O2114,(N2114:P2114,Q2114:AE2114))</f>
        <v>1</v>
      </c>
      <c r="F2114" s="7">
        <f>IF(P2114&gt;0,RANK(P2114,(N2114:P2114,Q2114:AE2114)),0)</f>
        <v>4</v>
      </c>
      <c r="G2114" s="1">
        <f t="shared" si="882"/>
        <v>231</v>
      </c>
      <c r="H2114" s="2">
        <f t="shared" si="883"/>
        <v>0.5226244343891403</v>
      </c>
      <c r="I2114" s="2"/>
      <c r="J2114" s="2">
        <f t="shared" si="884"/>
        <v>0.19230769230769232</v>
      </c>
      <c r="K2114" s="2">
        <f t="shared" si="885"/>
        <v>0.71493212669683259</v>
      </c>
      <c r="L2114" s="2">
        <f t="shared" si="886"/>
        <v>3.8461538461538464E-2</v>
      </c>
      <c r="M2114" s="2">
        <f t="shared" si="887"/>
        <v>5.4298642533936653E-2</v>
      </c>
      <c r="N2114" s="1">
        <v>85</v>
      </c>
      <c r="O2114" s="1">
        <v>316</v>
      </c>
      <c r="P2114" s="1">
        <v>17</v>
      </c>
      <c r="Q2114" s="1">
        <v>22</v>
      </c>
      <c r="R2114" s="1">
        <v>0</v>
      </c>
      <c r="S2114" s="1">
        <v>1</v>
      </c>
      <c r="T2114" s="1">
        <v>1</v>
      </c>
      <c r="AG2114" s="7">
        <f>IF(Q2114&gt;0,RANK(Q2114,(N2114:P2114,Q2114:AE2114)),0)</f>
        <v>3</v>
      </c>
      <c r="AH2114" s="7">
        <f>IF(R2114&gt;0,RANK(R2114,(N2114:P2114,Q2114:AE2114)),0)</f>
        <v>0</v>
      </c>
      <c r="AI2114" s="7">
        <f>IF(T2114&gt;0,RANK(T2114,(N2114:P2114,Q2114:AE2114)),0)</f>
        <v>5</v>
      </c>
      <c r="AJ2114" s="7">
        <f>IF(S2114&gt;0,RANK(S2114,(N2114:P2114,Q2114:AE2114)),0)</f>
        <v>5</v>
      </c>
      <c r="AK2114" s="2">
        <f t="shared" si="888"/>
        <v>4.9773755656108594E-2</v>
      </c>
      <c r="AL2114" s="2">
        <f t="shared" si="889"/>
        <v>0</v>
      </c>
      <c r="AM2114" s="2">
        <f t="shared" si="890"/>
        <v>2.2624434389140274E-3</v>
      </c>
      <c r="AN2114" s="2">
        <f t="shared" si="891"/>
        <v>2.2624434389140274E-3</v>
      </c>
      <c r="AP2114" t="s">
        <v>3545</v>
      </c>
      <c r="AQ2114" t="s">
        <v>1474</v>
      </c>
      <c r="AT2114" s="93" t="s">
        <v>819</v>
      </c>
      <c r="AU2114" s="92" t="s">
        <v>91</v>
      </c>
      <c r="AV2114" s="83" t="str">
        <f t="shared" si="892"/>
        <v>38087</v>
      </c>
      <c r="AX2114" s="7" t="s">
        <v>3753</v>
      </c>
    </row>
    <row r="2115" spans="1:50" hidden="1" outlineLevel="1">
      <c r="A2115" t="s">
        <v>1662</v>
      </c>
      <c r="B2115" t="s">
        <v>1474</v>
      </c>
      <c r="C2115" s="1">
        <f t="shared" si="881"/>
        <v>9777</v>
      </c>
      <c r="D2115" s="7">
        <f>RANK(N2115,(N2115:P2115,Q2115:AE2115))</f>
        <v>2</v>
      </c>
      <c r="E2115" s="7">
        <f>RANK(O2115,(N2115:P2115,Q2115:AE2115))</f>
        <v>1</v>
      </c>
      <c r="F2115" s="7">
        <f>IF(P2115&gt;0,RANK(P2115,(N2115:P2115,Q2115:AE2115)),0)</f>
        <v>3</v>
      </c>
      <c r="G2115" s="1">
        <f t="shared" si="882"/>
        <v>3603</v>
      </c>
      <c r="H2115" s="2">
        <f t="shared" si="883"/>
        <v>0.36851795029150047</v>
      </c>
      <c r="I2115" s="2"/>
      <c r="J2115" s="2">
        <f t="shared" si="884"/>
        <v>0.28474992328935256</v>
      </c>
      <c r="K2115" s="2">
        <f t="shared" si="885"/>
        <v>0.65326787358085303</v>
      </c>
      <c r="L2115" s="2">
        <f t="shared" si="886"/>
        <v>3.0786539838396236E-2</v>
      </c>
      <c r="M2115" s="2">
        <f t="shared" si="887"/>
        <v>3.1195663291398175E-2</v>
      </c>
      <c r="N2115" s="1">
        <v>2784</v>
      </c>
      <c r="O2115" s="1">
        <v>6387</v>
      </c>
      <c r="P2115" s="1">
        <v>301</v>
      </c>
      <c r="Q2115" s="1">
        <v>265</v>
      </c>
      <c r="R2115" s="1">
        <v>21</v>
      </c>
      <c r="S2115" s="1">
        <v>10</v>
      </c>
      <c r="T2115" s="1">
        <v>9</v>
      </c>
      <c r="AG2115" s="7">
        <f>IF(Q2115&gt;0,RANK(Q2115,(N2115:P2115,Q2115:AE2115)),0)</f>
        <v>4</v>
      </c>
      <c r="AH2115" s="7">
        <f>IF(R2115&gt;0,RANK(R2115,(N2115:P2115,Q2115:AE2115)),0)</f>
        <v>5</v>
      </c>
      <c r="AI2115" s="7">
        <f>IF(T2115&gt;0,RANK(T2115,(N2115:P2115,Q2115:AE2115)),0)</f>
        <v>7</v>
      </c>
      <c r="AJ2115" s="7">
        <f>IF(S2115&gt;0,RANK(S2115,(N2115:P2115,Q2115:AE2115)),0)</f>
        <v>6</v>
      </c>
      <c r="AK2115" s="2">
        <f t="shared" si="888"/>
        <v>2.7104428761378745E-2</v>
      </c>
      <c r="AL2115" s="2">
        <f t="shared" si="889"/>
        <v>2.1478981282602025E-3</v>
      </c>
      <c r="AM2115" s="2">
        <f t="shared" si="890"/>
        <v>9.2052776925437253E-4</v>
      </c>
      <c r="AN2115" s="2">
        <f t="shared" si="891"/>
        <v>1.0228086325048584E-3</v>
      </c>
      <c r="AP2115" t="s">
        <v>1662</v>
      </c>
      <c r="AQ2115" t="s">
        <v>1474</v>
      </c>
      <c r="AT2115" s="93" t="s">
        <v>819</v>
      </c>
      <c r="AU2115" s="92" t="s">
        <v>92</v>
      </c>
      <c r="AV2115" s="83" t="str">
        <f t="shared" si="892"/>
        <v>38089</v>
      </c>
      <c r="AX2115" s="7" t="s">
        <v>3753</v>
      </c>
    </row>
    <row r="2116" spans="1:50" hidden="1" outlineLevel="1">
      <c r="A2116" t="s">
        <v>1865</v>
      </c>
      <c r="B2116" t="s">
        <v>1474</v>
      </c>
      <c r="C2116" s="1">
        <f t="shared" si="881"/>
        <v>1210</v>
      </c>
      <c r="D2116" s="7">
        <f>RANK(N2116,(N2116:P2116,Q2116:AE2116))</f>
        <v>2</v>
      </c>
      <c r="E2116" s="7">
        <f>RANK(O2116,(N2116:P2116,Q2116:AE2116))</f>
        <v>1</v>
      </c>
      <c r="F2116" s="7">
        <f>IF(P2116&gt;0,RANK(P2116,(N2116:P2116,Q2116:AE2116)),0)</f>
        <v>4</v>
      </c>
      <c r="G2116" s="1">
        <f t="shared" si="882"/>
        <v>180</v>
      </c>
      <c r="H2116" s="2">
        <f t="shared" si="883"/>
        <v>0.1487603305785124</v>
      </c>
      <c r="I2116" s="2"/>
      <c r="J2116" s="2">
        <f t="shared" si="884"/>
        <v>0.3925619834710744</v>
      </c>
      <c r="K2116" s="2">
        <f t="shared" si="885"/>
        <v>0.54132231404958675</v>
      </c>
      <c r="L2116" s="2">
        <f t="shared" si="886"/>
        <v>2.3140495867768594E-2</v>
      </c>
      <c r="M2116" s="2">
        <f t="shared" si="887"/>
        <v>4.2975206611570255E-2</v>
      </c>
      <c r="N2116" s="1">
        <v>475</v>
      </c>
      <c r="O2116" s="1">
        <v>655</v>
      </c>
      <c r="P2116" s="1">
        <v>28</v>
      </c>
      <c r="Q2116" s="1">
        <v>49</v>
      </c>
      <c r="R2116" s="1">
        <v>1</v>
      </c>
      <c r="S2116" s="1">
        <v>1</v>
      </c>
      <c r="T2116" s="1">
        <v>1</v>
      </c>
      <c r="AG2116" s="7">
        <f>IF(Q2116&gt;0,RANK(Q2116,(N2116:P2116,Q2116:AE2116)),0)</f>
        <v>3</v>
      </c>
      <c r="AH2116" s="7">
        <f>IF(R2116&gt;0,RANK(R2116,(N2116:P2116,Q2116:AE2116)),0)</f>
        <v>5</v>
      </c>
      <c r="AI2116" s="7">
        <f>IF(T2116&gt;0,RANK(T2116,(N2116:P2116,Q2116:AE2116)),0)</f>
        <v>5</v>
      </c>
      <c r="AJ2116" s="7">
        <f>IF(S2116&gt;0,RANK(S2116,(N2116:P2116,Q2116:AE2116)),0)</f>
        <v>5</v>
      </c>
      <c r="AK2116" s="2">
        <f t="shared" si="888"/>
        <v>4.049586776859504E-2</v>
      </c>
      <c r="AL2116" s="2">
        <f t="shared" si="889"/>
        <v>8.2644628099173552E-4</v>
      </c>
      <c r="AM2116" s="2">
        <f t="shared" si="890"/>
        <v>8.2644628099173552E-4</v>
      </c>
      <c r="AN2116" s="2">
        <f t="shared" si="891"/>
        <v>8.2644628099173552E-4</v>
      </c>
      <c r="AP2116" t="s">
        <v>1865</v>
      </c>
      <c r="AQ2116" t="s">
        <v>1474</v>
      </c>
      <c r="AT2116" s="93" t="s">
        <v>819</v>
      </c>
      <c r="AU2116" s="92" t="s">
        <v>93</v>
      </c>
      <c r="AV2116" s="83" t="str">
        <f t="shared" si="892"/>
        <v>38091</v>
      </c>
      <c r="AX2116" s="7" t="s">
        <v>3753</v>
      </c>
    </row>
    <row r="2117" spans="1:50" hidden="1" outlineLevel="1">
      <c r="A2117" t="s">
        <v>3546</v>
      </c>
      <c r="B2117" t="s">
        <v>1474</v>
      </c>
      <c r="C2117" s="1">
        <f t="shared" si="881"/>
        <v>9118</v>
      </c>
      <c r="D2117" s="7">
        <f>RANK(N2117,(N2117:P2117,Q2117:AE2117))</f>
        <v>2</v>
      </c>
      <c r="E2117" s="7">
        <f>RANK(O2117,(N2117:P2117,Q2117:AE2117))</f>
        <v>1</v>
      </c>
      <c r="F2117" s="7">
        <f>IF(P2117&gt;0,RANK(P2117,(N2117:P2117,Q2117:AE2117)),0)</f>
        <v>4</v>
      </c>
      <c r="G2117" s="1">
        <f t="shared" si="882"/>
        <v>2421</v>
      </c>
      <c r="H2117" s="2">
        <f t="shared" si="883"/>
        <v>0.265518754112744</v>
      </c>
      <c r="I2117" s="2"/>
      <c r="J2117" s="2">
        <f t="shared" si="884"/>
        <v>0.33636762447905244</v>
      </c>
      <c r="K2117" s="2">
        <f t="shared" si="885"/>
        <v>0.6018863785917965</v>
      </c>
      <c r="L2117" s="2">
        <f t="shared" si="886"/>
        <v>2.8076332529063393E-2</v>
      </c>
      <c r="M2117" s="2">
        <f t="shared" si="887"/>
        <v>3.3669664400087666E-2</v>
      </c>
      <c r="N2117" s="1">
        <v>3067</v>
      </c>
      <c r="O2117" s="1">
        <v>5488</v>
      </c>
      <c r="P2117" s="1">
        <v>256</v>
      </c>
      <c r="Q2117" s="1">
        <v>270</v>
      </c>
      <c r="R2117" s="1">
        <v>16</v>
      </c>
      <c r="S2117" s="1">
        <v>11</v>
      </c>
      <c r="T2117" s="1">
        <v>10</v>
      </c>
      <c r="AG2117" s="7">
        <f>IF(Q2117&gt;0,RANK(Q2117,(N2117:P2117,Q2117:AE2117)),0)</f>
        <v>3</v>
      </c>
      <c r="AH2117" s="7">
        <f>IF(R2117&gt;0,RANK(R2117,(N2117:P2117,Q2117:AE2117)),0)</f>
        <v>5</v>
      </c>
      <c r="AI2117" s="7">
        <f>IF(T2117&gt;0,RANK(T2117,(N2117:P2117,Q2117:AE2117)),0)</f>
        <v>7</v>
      </c>
      <c r="AJ2117" s="7">
        <f>IF(S2117&gt;0,RANK(S2117,(N2117:P2117,Q2117:AE2117)),0)</f>
        <v>6</v>
      </c>
      <c r="AK2117" s="2">
        <f t="shared" si="888"/>
        <v>2.9611756964246547E-2</v>
      </c>
      <c r="AL2117" s="2">
        <f t="shared" si="889"/>
        <v>1.754770783066462E-3</v>
      </c>
      <c r="AM2117" s="2">
        <f t="shared" si="890"/>
        <v>1.0967317394165387E-3</v>
      </c>
      <c r="AN2117" s="2">
        <f t="shared" si="891"/>
        <v>1.2064049133581926E-3</v>
      </c>
      <c r="AP2117" t="s">
        <v>3546</v>
      </c>
      <c r="AQ2117" t="s">
        <v>1474</v>
      </c>
      <c r="AT2117" s="93" t="s">
        <v>819</v>
      </c>
      <c r="AU2117" s="92" t="s">
        <v>94</v>
      </c>
      <c r="AV2117" s="83" t="str">
        <f t="shared" si="892"/>
        <v>38093</v>
      </c>
      <c r="AX2117" s="7" t="s">
        <v>3753</v>
      </c>
    </row>
    <row r="2118" spans="1:50" hidden="1" outlineLevel="1">
      <c r="A2118" t="s">
        <v>558</v>
      </c>
      <c r="B2118" t="s">
        <v>1474</v>
      </c>
      <c r="C2118" s="1">
        <f t="shared" si="881"/>
        <v>1189</v>
      </c>
      <c r="D2118" s="7">
        <f>RANK(N2118,(N2118:P2118,Q2118:AE2118))</f>
        <v>2</v>
      </c>
      <c r="E2118" s="7">
        <f>RANK(O2118,(N2118:P2118,Q2118:AE2118))</f>
        <v>1</v>
      </c>
      <c r="F2118" s="7">
        <f>IF(P2118&gt;0,RANK(P2118,(N2118:P2118,Q2118:AE2118)),0)</f>
        <v>4</v>
      </c>
      <c r="G2118" s="1">
        <f t="shared" si="882"/>
        <v>284</v>
      </c>
      <c r="H2118" s="2">
        <f t="shared" si="883"/>
        <v>0.23885618166526493</v>
      </c>
      <c r="I2118" s="2"/>
      <c r="J2118" s="2">
        <f t="shared" si="884"/>
        <v>0.34482758620689657</v>
      </c>
      <c r="K2118" s="2">
        <f t="shared" si="885"/>
        <v>0.58368376787216147</v>
      </c>
      <c r="L2118" s="2">
        <f t="shared" si="886"/>
        <v>2.6072329688814129E-2</v>
      </c>
      <c r="M2118" s="2">
        <f t="shared" si="887"/>
        <v>4.5416316232127822E-2</v>
      </c>
      <c r="N2118" s="1">
        <v>410</v>
      </c>
      <c r="O2118" s="1">
        <v>694</v>
      </c>
      <c r="P2118" s="1">
        <v>31</v>
      </c>
      <c r="Q2118" s="1">
        <v>52</v>
      </c>
      <c r="R2118" s="1">
        <v>2</v>
      </c>
      <c r="S2118" s="1">
        <v>0</v>
      </c>
      <c r="T2118" s="1">
        <v>0</v>
      </c>
      <c r="AG2118" s="7">
        <f>IF(Q2118&gt;0,RANK(Q2118,(N2118:P2118,Q2118:AE2118)),0)</f>
        <v>3</v>
      </c>
      <c r="AH2118" s="7">
        <f>IF(R2118&gt;0,RANK(R2118,(N2118:P2118,Q2118:AE2118)),0)</f>
        <v>5</v>
      </c>
      <c r="AI2118" s="7">
        <f>IF(T2118&gt;0,RANK(T2118,(N2118:P2118,Q2118:AE2118)),0)</f>
        <v>0</v>
      </c>
      <c r="AJ2118" s="7">
        <f>IF(S2118&gt;0,RANK(S2118,(N2118:P2118,Q2118:AE2118)),0)</f>
        <v>0</v>
      </c>
      <c r="AK2118" s="2">
        <f t="shared" si="888"/>
        <v>4.3734230445752732E-2</v>
      </c>
      <c r="AL2118" s="2">
        <f t="shared" si="889"/>
        <v>1.6820857863751051E-3</v>
      </c>
      <c r="AM2118" s="2">
        <f t="shared" si="890"/>
        <v>0</v>
      </c>
      <c r="AN2118" s="2">
        <f t="shared" si="891"/>
        <v>0</v>
      </c>
      <c r="AP2118" t="s">
        <v>558</v>
      </c>
      <c r="AQ2118" t="s">
        <v>1474</v>
      </c>
      <c r="AT2118" s="93" t="s">
        <v>819</v>
      </c>
      <c r="AU2118" s="92" t="s">
        <v>95</v>
      </c>
      <c r="AV2118" s="83" t="str">
        <f t="shared" si="892"/>
        <v>38095</v>
      </c>
      <c r="AX2118" s="7" t="s">
        <v>3753</v>
      </c>
    </row>
    <row r="2119" spans="1:50" hidden="1" outlineLevel="1">
      <c r="A2119" t="s">
        <v>1193</v>
      </c>
      <c r="B2119" t="s">
        <v>1474</v>
      </c>
      <c r="C2119" s="1">
        <f t="shared" si="881"/>
        <v>4112</v>
      </c>
      <c r="D2119" s="7">
        <f>RANK(N2119,(N2119:P2119,Q2119:AE2119))</f>
        <v>2</v>
      </c>
      <c r="E2119" s="7">
        <f>RANK(O2119,(N2119:P2119,Q2119:AE2119))</f>
        <v>1</v>
      </c>
      <c r="F2119" s="7">
        <f>IF(P2119&gt;0,RANK(P2119,(N2119:P2119,Q2119:AE2119)),0)</f>
        <v>3</v>
      </c>
      <c r="G2119" s="1">
        <f t="shared" si="882"/>
        <v>880</v>
      </c>
      <c r="H2119" s="2">
        <f t="shared" si="883"/>
        <v>0.2140077821011673</v>
      </c>
      <c r="I2119" s="2"/>
      <c r="J2119" s="2">
        <f t="shared" si="884"/>
        <v>0.36770428015564205</v>
      </c>
      <c r="K2119" s="2">
        <f t="shared" si="885"/>
        <v>0.58171206225680938</v>
      </c>
      <c r="L2119" s="2">
        <f t="shared" si="886"/>
        <v>2.3103112840466927E-2</v>
      </c>
      <c r="M2119" s="2">
        <f t="shared" si="887"/>
        <v>2.7480544747081642E-2</v>
      </c>
      <c r="N2119" s="1">
        <v>1512</v>
      </c>
      <c r="O2119" s="1">
        <v>2392</v>
      </c>
      <c r="P2119" s="1">
        <v>95</v>
      </c>
      <c r="Q2119" s="1">
        <v>92</v>
      </c>
      <c r="R2119" s="1">
        <v>13</v>
      </c>
      <c r="S2119" s="1">
        <v>5</v>
      </c>
      <c r="T2119" s="1">
        <v>3</v>
      </c>
      <c r="AG2119" s="7">
        <f>IF(Q2119&gt;0,RANK(Q2119,(N2119:P2119,Q2119:AE2119)),0)</f>
        <v>4</v>
      </c>
      <c r="AH2119" s="7">
        <f>IF(R2119&gt;0,RANK(R2119,(N2119:P2119,Q2119:AE2119)),0)</f>
        <v>5</v>
      </c>
      <c r="AI2119" s="7">
        <f>IF(T2119&gt;0,RANK(T2119,(N2119:P2119,Q2119:AE2119)),0)</f>
        <v>7</v>
      </c>
      <c r="AJ2119" s="7">
        <f>IF(S2119&gt;0,RANK(S2119,(N2119:P2119,Q2119:AE2119)),0)</f>
        <v>6</v>
      </c>
      <c r="AK2119" s="2">
        <f t="shared" si="888"/>
        <v>2.2373540856031129E-2</v>
      </c>
      <c r="AL2119" s="2">
        <f t="shared" si="889"/>
        <v>3.1614785992217899E-3</v>
      </c>
      <c r="AM2119" s="2">
        <f t="shared" si="890"/>
        <v>7.2957198443579768E-4</v>
      </c>
      <c r="AN2119" s="2">
        <f t="shared" si="891"/>
        <v>1.2159533073929961E-3</v>
      </c>
      <c r="AP2119" t="s">
        <v>1193</v>
      </c>
      <c r="AQ2119" t="s">
        <v>1474</v>
      </c>
      <c r="AT2119" s="93" t="s">
        <v>819</v>
      </c>
      <c r="AU2119" s="92" t="s">
        <v>96</v>
      </c>
      <c r="AV2119" s="83" t="str">
        <f t="shared" si="892"/>
        <v>38097</v>
      </c>
      <c r="AX2119" s="7" t="s">
        <v>3753</v>
      </c>
    </row>
    <row r="2120" spans="1:50" hidden="1" outlineLevel="1">
      <c r="A2120" t="s">
        <v>1194</v>
      </c>
      <c r="B2120" t="s">
        <v>1474</v>
      </c>
      <c r="C2120" s="1">
        <f t="shared" si="881"/>
        <v>5182</v>
      </c>
      <c r="D2120" s="7">
        <f>RANK(N2120,(N2120:P2120,Q2120:AE2120))</f>
        <v>2</v>
      </c>
      <c r="E2120" s="7">
        <f>RANK(O2120,(N2120:P2120,Q2120:AE2120))</f>
        <v>1</v>
      </c>
      <c r="F2120" s="7">
        <f>IF(P2120&gt;0,RANK(P2120,(N2120:P2120,Q2120:AE2120)),0)</f>
        <v>4</v>
      </c>
      <c r="G2120" s="1">
        <f t="shared" si="882"/>
        <v>1356</v>
      </c>
      <c r="H2120" s="2">
        <f t="shared" si="883"/>
        <v>0.26167502894635275</v>
      </c>
      <c r="I2120" s="2"/>
      <c r="J2120" s="2">
        <f t="shared" si="884"/>
        <v>0.33635661906599768</v>
      </c>
      <c r="K2120" s="2">
        <f t="shared" si="885"/>
        <v>0.59803164801235043</v>
      </c>
      <c r="L2120" s="2">
        <f t="shared" si="886"/>
        <v>2.0648398301813971E-2</v>
      </c>
      <c r="M2120" s="2">
        <f t="shared" si="887"/>
        <v>4.4963334619837925E-2</v>
      </c>
      <c r="N2120" s="1">
        <v>1743</v>
      </c>
      <c r="O2120" s="1">
        <v>3099</v>
      </c>
      <c r="P2120" s="1">
        <v>107</v>
      </c>
      <c r="Q2120" s="1">
        <v>211</v>
      </c>
      <c r="R2120" s="1">
        <v>14</v>
      </c>
      <c r="S2120" s="1">
        <v>5</v>
      </c>
      <c r="T2120" s="1">
        <v>3</v>
      </c>
      <c r="AG2120" s="7">
        <f>IF(Q2120&gt;0,RANK(Q2120,(N2120:P2120,Q2120:AE2120)),0)</f>
        <v>3</v>
      </c>
      <c r="AH2120" s="7">
        <f>IF(R2120&gt;0,RANK(R2120,(N2120:P2120,Q2120:AE2120)),0)</f>
        <v>5</v>
      </c>
      <c r="AI2120" s="7">
        <f>IF(T2120&gt;0,RANK(T2120,(N2120:P2120,Q2120:AE2120)),0)</f>
        <v>7</v>
      </c>
      <c r="AJ2120" s="7">
        <f>IF(S2120&gt;0,RANK(S2120,(N2120:P2120,Q2120:AE2120)),0)</f>
        <v>6</v>
      </c>
      <c r="AK2120" s="2">
        <f t="shared" si="888"/>
        <v>4.0717869548436897E-2</v>
      </c>
      <c r="AL2120" s="2">
        <f t="shared" si="889"/>
        <v>2.7016595908915478E-3</v>
      </c>
      <c r="AM2120" s="2">
        <f t="shared" si="890"/>
        <v>5.7892705519104587E-4</v>
      </c>
      <c r="AN2120" s="2">
        <f t="shared" si="891"/>
        <v>9.648784253184099E-4</v>
      </c>
      <c r="AP2120" t="s">
        <v>1194</v>
      </c>
      <c r="AQ2120" t="s">
        <v>1474</v>
      </c>
      <c r="AT2120" s="93" t="s">
        <v>819</v>
      </c>
      <c r="AU2120" s="92" t="s">
        <v>310</v>
      </c>
      <c r="AV2120" s="83" t="str">
        <f t="shared" si="892"/>
        <v>38099</v>
      </c>
      <c r="AX2120" s="7" t="s">
        <v>3753</v>
      </c>
    </row>
    <row r="2121" spans="1:50" hidden="1" outlineLevel="1">
      <c r="A2121" t="s">
        <v>1032</v>
      </c>
      <c r="B2121" t="s">
        <v>1474</v>
      </c>
      <c r="C2121" s="1">
        <f t="shared" si="881"/>
        <v>22482</v>
      </c>
      <c r="D2121" s="7">
        <f>RANK(N2121,(N2121:P2121,Q2121:AE2121))</f>
        <v>2</v>
      </c>
      <c r="E2121" s="7">
        <f>RANK(O2121,(N2121:P2121,Q2121:AE2121))</f>
        <v>1</v>
      </c>
      <c r="F2121" s="7">
        <f>IF(P2121&gt;0,RANK(P2121,(N2121:P2121,Q2121:AE2121)),0)</f>
        <v>3</v>
      </c>
      <c r="G2121" s="1">
        <f t="shared" si="882"/>
        <v>6464</v>
      </c>
      <c r="H2121" s="2">
        <f t="shared" si="883"/>
        <v>0.28751890401209856</v>
      </c>
      <c r="I2121" s="2"/>
      <c r="J2121" s="2">
        <f t="shared" si="884"/>
        <v>0.33506805444355486</v>
      </c>
      <c r="K2121" s="2">
        <f t="shared" si="885"/>
        <v>0.62258695845565337</v>
      </c>
      <c r="L2121" s="2">
        <f t="shared" si="886"/>
        <v>2.6599057023396495E-2</v>
      </c>
      <c r="M2121" s="2">
        <f t="shared" si="887"/>
        <v>1.5745930077395213E-2</v>
      </c>
      <c r="N2121" s="1">
        <v>7533</v>
      </c>
      <c r="O2121" s="1">
        <v>13997</v>
      </c>
      <c r="P2121" s="1">
        <v>598</v>
      </c>
      <c r="Q2121" s="1">
        <v>280</v>
      </c>
      <c r="R2121" s="1">
        <v>23</v>
      </c>
      <c r="S2121" s="1">
        <v>30</v>
      </c>
      <c r="T2121" s="1">
        <v>21</v>
      </c>
      <c r="AG2121" s="7">
        <f>IF(Q2121&gt;0,RANK(Q2121,(N2121:P2121,Q2121:AE2121)),0)</f>
        <v>4</v>
      </c>
      <c r="AH2121" s="7">
        <f>IF(R2121&gt;0,RANK(R2121,(N2121:P2121,Q2121:AE2121)),0)</f>
        <v>6</v>
      </c>
      <c r="AI2121" s="7">
        <f>IF(T2121&gt;0,RANK(T2121,(N2121:P2121,Q2121:AE2121)),0)</f>
        <v>7</v>
      </c>
      <c r="AJ2121" s="7">
        <f>IF(S2121&gt;0,RANK(S2121,(N2121:P2121,Q2121:AE2121)),0)</f>
        <v>5</v>
      </c>
      <c r="AK2121" s="2">
        <f t="shared" si="888"/>
        <v>1.2454407970821101E-2</v>
      </c>
      <c r="AL2121" s="2">
        <f t="shared" si="889"/>
        <v>1.0230406547460191E-3</v>
      </c>
      <c r="AM2121" s="2">
        <f t="shared" si="890"/>
        <v>9.3408059781158257E-4</v>
      </c>
      <c r="AN2121" s="2">
        <f t="shared" si="891"/>
        <v>1.3344008540165466E-3</v>
      </c>
      <c r="AP2121" t="s">
        <v>1032</v>
      </c>
      <c r="AQ2121" t="s">
        <v>1474</v>
      </c>
      <c r="AT2121" s="93" t="s">
        <v>819</v>
      </c>
      <c r="AU2121" s="92" t="s">
        <v>311</v>
      </c>
      <c r="AV2121" s="83" t="str">
        <f t="shared" si="892"/>
        <v>38101</v>
      </c>
      <c r="AX2121" s="7" t="s">
        <v>3753</v>
      </c>
    </row>
    <row r="2122" spans="1:50" hidden="1" outlineLevel="1">
      <c r="A2122" t="s">
        <v>2028</v>
      </c>
      <c r="B2122" t="s">
        <v>1474</v>
      </c>
      <c r="C2122" s="1">
        <f t="shared" si="881"/>
        <v>2410</v>
      </c>
      <c r="D2122" s="7">
        <f>RANK(N2122,(N2122:P2122,Q2122:AE2122))</f>
        <v>2</v>
      </c>
      <c r="E2122" s="7">
        <f>RANK(O2122,(N2122:P2122,Q2122:AE2122))</f>
        <v>1</v>
      </c>
      <c r="F2122" s="7">
        <f>IF(P2122&gt;0,RANK(P2122,(N2122:P2122,Q2122:AE2122)),0)</f>
        <v>4</v>
      </c>
      <c r="G2122" s="1">
        <f t="shared" si="882"/>
        <v>949</v>
      </c>
      <c r="H2122" s="2">
        <f t="shared" si="883"/>
        <v>0.3937759336099585</v>
      </c>
      <c r="I2122" s="2"/>
      <c r="J2122" s="2">
        <f t="shared" si="884"/>
        <v>0.27427385892116185</v>
      </c>
      <c r="K2122" s="2">
        <f t="shared" si="885"/>
        <v>0.66804979253112029</v>
      </c>
      <c r="L2122" s="2">
        <f t="shared" si="886"/>
        <v>2.116182572614108E-2</v>
      </c>
      <c r="M2122" s="2">
        <f t="shared" si="887"/>
        <v>3.6514522821576779E-2</v>
      </c>
      <c r="N2122" s="1">
        <v>661</v>
      </c>
      <c r="O2122" s="1">
        <v>1610</v>
      </c>
      <c r="P2122" s="1">
        <v>51</v>
      </c>
      <c r="Q2122" s="1">
        <v>78</v>
      </c>
      <c r="R2122" s="1">
        <v>3</v>
      </c>
      <c r="S2122" s="1">
        <v>3</v>
      </c>
      <c r="T2122" s="1">
        <v>4</v>
      </c>
      <c r="AG2122" s="7">
        <f>IF(Q2122&gt;0,RANK(Q2122,(N2122:P2122,Q2122:AE2122)),0)</f>
        <v>3</v>
      </c>
      <c r="AH2122" s="7">
        <f>IF(R2122&gt;0,RANK(R2122,(N2122:P2122,Q2122:AE2122)),0)</f>
        <v>6</v>
      </c>
      <c r="AI2122" s="7">
        <f>IF(T2122&gt;0,RANK(T2122,(N2122:P2122,Q2122:AE2122)),0)</f>
        <v>5</v>
      </c>
      <c r="AJ2122" s="7">
        <f>IF(S2122&gt;0,RANK(S2122,(N2122:P2122,Q2122:AE2122)),0)</f>
        <v>6</v>
      </c>
      <c r="AK2122" s="2">
        <f t="shared" si="888"/>
        <v>3.2365145228215771E-2</v>
      </c>
      <c r="AL2122" s="2">
        <f t="shared" si="889"/>
        <v>1.2448132780082987E-3</v>
      </c>
      <c r="AM2122" s="2">
        <f t="shared" si="890"/>
        <v>1.6597510373443983E-3</v>
      </c>
      <c r="AN2122" s="2">
        <f t="shared" si="891"/>
        <v>1.2448132780082987E-3</v>
      </c>
      <c r="AP2122" t="s">
        <v>2028</v>
      </c>
      <c r="AQ2122" t="s">
        <v>1474</v>
      </c>
      <c r="AT2122" s="93" t="s">
        <v>819</v>
      </c>
      <c r="AU2122" s="92" t="s">
        <v>312</v>
      </c>
      <c r="AV2122" s="83" t="str">
        <f t="shared" si="892"/>
        <v>38103</v>
      </c>
      <c r="AX2122" s="7" t="s">
        <v>3753</v>
      </c>
    </row>
    <row r="2123" spans="1:50" hidden="1" outlineLevel="1">
      <c r="A2123" t="s">
        <v>2615</v>
      </c>
      <c r="B2123" t="s">
        <v>1474</v>
      </c>
      <c r="C2123" s="1">
        <f t="shared" si="881"/>
        <v>7807</v>
      </c>
      <c r="D2123" s="7">
        <f>RANK(N2123,(N2123:P2123,Q2123:AE2123))</f>
        <v>2</v>
      </c>
      <c r="E2123" s="7">
        <f>RANK(O2123,(N2123:P2123,Q2123:AE2123))</f>
        <v>1</v>
      </c>
      <c r="F2123" s="7">
        <f>IF(P2123&gt;0,RANK(P2123,(N2123:P2123,Q2123:AE2123)),0)</f>
        <v>3</v>
      </c>
      <c r="G2123" s="1">
        <f t="shared" si="882"/>
        <v>2857</v>
      </c>
      <c r="H2123" s="2">
        <f t="shared" si="883"/>
        <v>0.36595363135647496</v>
      </c>
      <c r="I2123" s="2"/>
      <c r="J2123" s="2">
        <f t="shared" si="884"/>
        <v>0.29845010887664913</v>
      </c>
      <c r="K2123" s="2">
        <f t="shared" si="885"/>
        <v>0.6644037402331241</v>
      </c>
      <c r="L2123" s="2">
        <f t="shared" si="886"/>
        <v>2.0110157550915844E-2</v>
      </c>
      <c r="M2123" s="2">
        <f t="shared" si="887"/>
        <v>1.7035993339310926E-2</v>
      </c>
      <c r="N2123" s="1">
        <v>2330</v>
      </c>
      <c r="O2123" s="1">
        <v>5187</v>
      </c>
      <c r="P2123" s="1">
        <v>157</v>
      </c>
      <c r="Q2123" s="1">
        <v>91</v>
      </c>
      <c r="R2123" s="1">
        <v>18</v>
      </c>
      <c r="S2123" s="1">
        <v>10</v>
      </c>
      <c r="T2123" s="1">
        <v>14</v>
      </c>
      <c r="AG2123" s="7">
        <f>IF(Q2123&gt;0,RANK(Q2123,(N2123:P2123,Q2123:AE2123)),0)</f>
        <v>4</v>
      </c>
      <c r="AH2123" s="7">
        <f>IF(R2123&gt;0,RANK(R2123,(N2123:P2123,Q2123:AE2123)),0)</f>
        <v>5</v>
      </c>
      <c r="AI2123" s="7">
        <f>IF(T2123&gt;0,RANK(T2123,(N2123:P2123,Q2123:AE2123)),0)</f>
        <v>6</v>
      </c>
      <c r="AJ2123" s="7">
        <f>IF(S2123&gt;0,RANK(S2123,(N2123:P2123,Q2123:AE2123)),0)</f>
        <v>7</v>
      </c>
      <c r="AK2123" s="2">
        <f t="shared" si="888"/>
        <v>1.1656205969002178E-2</v>
      </c>
      <c r="AL2123" s="2">
        <f t="shared" si="889"/>
        <v>2.3056231587037274E-3</v>
      </c>
      <c r="AM2123" s="2">
        <f t="shared" si="890"/>
        <v>1.7932624567695659E-3</v>
      </c>
      <c r="AN2123" s="2">
        <f t="shared" si="891"/>
        <v>1.2809017548354041E-3</v>
      </c>
      <c r="AP2123" t="s">
        <v>2615</v>
      </c>
      <c r="AQ2123" t="s">
        <v>1474</v>
      </c>
      <c r="AT2123" s="93" t="s">
        <v>819</v>
      </c>
      <c r="AU2123" s="92" t="s">
        <v>313</v>
      </c>
      <c r="AV2123" s="83" t="str">
        <f t="shared" si="892"/>
        <v>38105</v>
      </c>
      <c r="AX2123" s="7" t="s">
        <v>3753</v>
      </c>
    </row>
    <row r="2124" spans="1:50" collapsed="1">
      <c r="A2124" t="s">
        <v>2625</v>
      </c>
      <c r="B2124" t="s">
        <v>1985</v>
      </c>
      <c r="C2124" s="1">
        <f t="shared" si="881"/>
        <v>288267</v>
      </c>
      <c r="D2124" s="7">
        <f>RANK(N2124,(N2124:P2124,Q2124:AE2124))</f>
        <v>2</v>
      </c>
      <c r="E2124" s="7">
        <f>RANK(O2124,(N2124:P2124,Q2124:AE2124))</f>
        <v>1</v>
      </c>
      <c r="F2124" s="7">
        <f>IF(P2124&gt;0,RANK(P2124,(N2124:P2124,Q2124:AE2124)),0)</f>
        <v>3</v>
      </c>
      <c r="G2124" s="1">
        <f t="shared" si="882"/>
        <v>79568</v>
      </c>
      <c r="H2124" s="2">
        <f t="shared" si="883"/>
        <v>0.27602188249088516</v>
      </c>
      <c r="I2124" s="2"/>
      <c r="J2124" s="2">
        <f t="shared" si="884"/>
        <v>0.33054078337097204</v>
      </c>
      <c r="K2124" s="2">
        <f t="shared" si="885"/>
        <v>0.60656266586185725</v>
      </c>
      <c r="L2124" s="2">
        <f t="shared" si="886"/>
        <v>3.2945151543534293E-2</v>
      </c>
      <c r="M2124" s="2">
        <f t="shared" si="887"/>
        <v>2.9951399223636418E-2</v>
      </c>
      <c r="N2124" s="1">
        <f t="shared" ref="N2124:T2124" si="893">SUM(N2071:N2123)</f>
        <v>95284</v>
      </c>
      <c r="O2124" s="1">
        <f t="shared" si="893"/>
        <v>174852</v>
      </c>
      <c r="P2124" s="1">
        <f t="shared" si="893"/>
        <v>9497</v>
      </c>
      <c r="Q2124" s="1">
        <f t="shared" si="893"/>
        <v>7288</v>
      </c>
      <c r="R2124" s="1">
        <f t="shared" si="893"/>
        <v>671</v>
      </c>
      <c r="S2124" s="1">
        <f>SUM(S2071:S2123)</f>
        <v>373</v>
      </c>
      <c r="T2124" s="1">
        <f t="shared" si="893"/>
        <v>302</v>
      </c>
      <c r="AG2124" s="7">
        <f>IF(Q2124&gt;0,RANK(Q2124,(N2124:P2124,Q2124:AE2124)),0)</f>
        <v>4</v>
      </c>
      <c r="AH2124" s="7">
        <f>IF(R2124&gt;0,RANK(R2124,(N2124:P2124,Q2124:AE2124)),0)</f>
        <v>5</v>
      </c>
      <c r="AI2124" s="7">
        <f>IF(T2124&gt;0,RANK(T2124,(N2124:P2124,Q2124:AE2124)),0)</f>
        <v>7</v>
      </c>
      <c r="AJ2124" s="7">
        <f>IF(S2124&gt;0,RANK(S2124,(N2124:P2124,Q2124:AE2124)),0)</f>
        <v>6</v>
      </c>
      <c r="AK2124" s="2">
        <f t="shared" si="888"/>
        <v>2.5282116926321777E-2</v>
      </c>
      <c r="AL2124" s="2">
        <f t="shared" si="889"/>
        <v>2.3277031363284732E-3</v>
      </c>
      <c r="AM2124" s="2">
        <f t="shared" si="890"/>
        <v>1.0476398616560342E-3</v>
      </c>
      <c r="AN2124" s="2">
        <f t="shared" si="891"/>
        <v>1.2939392993301349E-3</v>
      </c>
      <c r="AP2124" t="s">
        <v>2625</v>
      </c>
      <c r="AQ2124" t="s">
        <v>1985</v>
      </c>
      <c r="AV2124" s="83" t="str">
        <f t="shared" si="892"/>
        <v/>
      </c>
      <c r="AX2124" s="7" t="s">
        <v>3288</v>
      </c>
    </row>
    <row r="2125" spans="1:50">
      <c r="C2125" s="1"/>
      <c r="E2125" s="7"/>
      <c r="F2125" s="7"/>
      <c r="I2125" s="2"/>
      <c r="AG2125" s="7"/>
      <c r="AH2125" s="7"/>
      <c r="AI2125" s="7"/>
      <c r="AJ2125" s="7"/>
    </row>
    <row r="2126" spans="1:50" hidden="1" outlineLevel="1">
      <c r="A2126" t="s">
        <v>2823</v>
      </c>
      <c r="B2126" t="s">
        <v>1475</v>
      </c>
      <c r="C2126" s="1">
        <f t="shared" ref="C2126:C2157" si="894">SUM(N2126:AE2126)</f>
        <v>10235</v>
      </c>
      <c r="D2126" s="7">
        <f>RANK(N2126,(N2126:P2126,Q2126:AE2126))</f>
        <v>2</v>
      </c>
      <c r="E2126" s="7">
        <f>RANK(O2126,(N2126:P2126,Q2126:AE2126))</f>
        <v>1</v>
      </c>
      <c r="F2126" s="7">
        <f>IF(P2126&gt;0,RANK(P2126,(N2126:P2126,Q2126:AE2126)),0)</f>
        <v>3</v>
      </c>
      <c r="G2126" s="1">
        <f t="shared" ref="G2126:G2157" si="895">IF(D2126=1,N2126,IF(E2126=1,O2126,P2126))-IF(D2126=2,N2126,IF(E2126=2,O2126,P2126))</f>
        <v>2799</v>
      </c>
      <c r="H2126" s="2">
        <f t="shared" ref="H2126:H2157" si="896">G2126/C2126</f>
        <v>0.2734733756717147</v>
      </c>
      <c r="I2126" s="2"/>
      <c r="J2126" s="2">
        <f t="shared" ref="J2126:J2157" si="897">IF($C2126=0,"-",N2126/$C2126)</f>
        <v>0.34987787005373716</v>
      </c>
      <c r="K2126" s="2">
        <f t="shared" ref="K2126:K2157" si="898">IF($C2126=0,"-",O2126/$C2126)</f>
        <v>0.62335124572545186</v>
      </c>
      <c r="L2126" s="2">
        <f t="shared" ref="L2126:L2157" si="899">IF($C2126=0,"-",P2126/$C2126)</f>
        <v>1.5828041035661943E-2</v>
      </c>
      <c r="M2126" s="2">
        <f t="shared" ref="M2126:M2157" si="900">IF(C2126=0,"-",(1-J2126-K2126-L2126))</f>
        <v>1.0942843185149032E-2</v>
      </c>
      <c r="N2126" s="1">
        <v>3581</v>
      </c>
      <c r="O2126" s="1">
        <v>6380</v>
      </c>
      <c r="P2126" s="1">
        <v>162</v>
      </c>
      <c r="Q2126" s="1">
        <v>63</v>
      </c>
      <c r="R2126" s="1">
        <v>20</v>
      </c>
      <c r="S2126" s="1">
        <v>13</v>
      </c>
      <c r="T2126" s="1">
        <v>16</v>
      </c>
      <c r="V2126" s="1">
        <v>0</v>
      </c>
      <c r="AG2126" s="7">
        <f>IF(Q2126&gt;0,RANK(Q2126,(N2126:P2126,Q2126:AE2126)),0)</f>
        <v>4</v>
      </c>
      <c r="AH2126" s="7">
        <f>IF(R2126&gt;0,RANK(R2126,(N2126:P2126,Q2126:AE2126)),0)</f>
        <v>5</v>
      </c>
      <c r="AI2126" s="7">
        <f>IF(T2126&gt;0,RANK(T2126,(N2126:P2126,Q2126:AE2126)),0)</f>
        <v>6</v>
      </c>
      <c r="AJ2126" s="7">
        <f>IF(S2126&gt;0,RANK(S2126,(N2126:P2126,Q2126:AE2126)),0)</f>
        <v>7</v>
      </c>
      <c r="AK2126" s="2">
        <f t="shared" ref="AK2126:AK2157" si="901">IF($C2126=0,"-",Q2126/$C2126)</f>
        <v>6.1553492916463113E-3</v>
      </c>
      <c r="AL2126" s="2">
        <f t="shared" ref="AL2126:AL2157" si="902">IF($C2126=0,"-",R2126/$C2126)</f>
        <v>1.9540791402051783E-3</v>
      </c>
      <c r="AM2126" s="2">
        <f t="shared" ref="AM2126:AM2157" si="903">IF($C2126=0,"-",T2126/$C2126)</f>
        <v>1.5632633121641427E-3</v>
      </c>
      <c r="AN2126" s="2">
        <f t="shared" ref="AN2126:AN2157" si="904">IF($C2126=0,"-",S2126/$C2126)</f>
        <v>1.2701514411333659E-3</v>
      </c>
      <c r="AP2126" t="s">
        <v>2823</v>
      </c>
      <c r="AQ2126" t="s">
        <v>1475</v>
      </c>
      <c r="AT2126" s="93" t="s">
        <v>820</v>
      </c>
      <c r="AU2126" s="92" t="s">
        <v>1801</v>
      </c>
      <c r="AV2126" s="83" t="str">
        <f t="shared" ref="AV2126:AV2157" si="905">AT2126&amp;AU2126</f>
        <v>39001</v>
      </c>
      <c r="AX2126" s="7" t="s">
        <v>3753</v>
      </c>
    </row>
    <row r="2127" spans="1:50" hidden="1" outlineLevel="1">
      <c r="A2127" t="s">
        <v>1479</v>
      </c>
      <c r="B2127" t="s">
        <v>1475</v>
      </c>
      <c r="C2127" s="1">
        <f t="shared" si="894"/>
        <v>43795</v>
      </c>
      <c r="D2127" s="7">
        <f>RANK(N2127,(N2127:P2127,Q2127:AE2127))</f>
        <v>2</v>
      </c>
      <c r="E2127" s="7">
        <f>RANK(O2127,(N2127:P2127,Q2127:AE2127))</f>
        <v>1</v>
      </c>
      <c r="F2127" s="7">
        <f>IF(P2127&gt;0,RANK(P2127,(N2127:P2127,Q2127:AE2127)),0)</f>
        <v>3</v>
      </c>
      <c r="G2127" s="1">
        <f t="shared" si="895"/>
        <v>14651</v>
      </c>
      <c r="H2127" s="2">
        <f t="shared" si="896"/>
        <v>0.33453590592533394</v>
      </c>
      <c r="I2127" s="2"/>
      <c r="J2127" s="2">
        <f t="shared" si="897"/>
        <v>0.31957986071469346</v>
      </c>
      <c r="K2127" s="2">
        <f t="shared" si="898"/>
        <v>0.65411576664002735</v>
      </c>
      <c r="L2127" s="2">
        <f t="shared" si="899"/>
        <v>1.735357917570499E-2</v>
      </c>
      <c r="M2127" s="2">
        <f t="shared" si="900"/>
        <v>8.9507934695741941E-3</v>
      </c>
      <c r="N2127" s="1">
        <v>13996</v>
      </c>
      <c r="O2127" s="1">
        <v>28647</v>
      </c>
      <c r="P2127" s="1">
        <v>760</v>
      </c>
      <c r="Q2127" s="1">
        <v>193</v>
      </c>
      <c r="R2127" s="1">
        <v>134</v>
      </c>
      <c r="S2127" s="1">
        <v>20</v>
      </c>
      <c r="T2127" s="1">
        <v>45</v>
      </c>
      <c r="V2127" s="1">
        <v>0</v>
      </c>
      <c r="AG2127" s="7">
        <f>IF(Q2127&gt;0,RANK(Q2127,(N2127:P2127,Q2127:AE2127)),0)</f>
        <v>4</v>
      </c>
      <c r="AH2127" s="7">
        <f>IF(R2127&gt;0,RANK(R2127,(N2127:P2127,Q2127:AE2127)),0)</f>
        <v>5</v>
      </c>
      <c r="AI2127" s="7">
        <f>IF(T2127&gt;0,RANK(T2127,(N2127:P2127,Q2127:AE2127)),0)</f>
        <v>6</v>
      </c>
      <c r="AJ2127" s="7">
        <f>IF(S2127&gt;0,RANK(S2127,(N2127:P2127,Q2127:AE2127)),0)</f>
        <v>7</v>
      </c>
      <c r="AK2127" s="2">
        <f t="shared" si="901"/>
        <v>4.4068957643566614E-3</v>
      </c>
      <c r="AL2127" s="2">
        <f t="shared" si="902"/>
        <v>3.0597100125585113E-3</v>
      </c>
      <c r="AM2127" s="2">
        <f t="shared" si="903"/>
        <v>1.0275145564562164E-3</v>
      </c>
      <c r="AN2127" s="2">
        <f t="shared" si="904"/>
        <v>4.5667313620276288E-4</v>
      </c>
      <c r="AP2127" t="s">
        <v>1479</v>
      </c>
      <c r="AQ2127" t="s">
        <v>1475</v>
      </c>
      <c r="AT2127" s="93" t="s">
        <v>820</v>
      </c>
      <c r="AU2127" s="92" t="s">
        <v>1802</v>
      </c>
      <c r="AV2127" s="83" t="str">
        <f t="shared" si="905"/>
        <v>39003</v>
      </c>
      <c r="AX2127" s="7" t="s">
        <v>3753</v>
      </c>
    </row>
    <row r="2128" spans="1:50" hidden="1" outlineLevel="1">
      <c r="A2128" t="s">
        <v>2129</v>
      </c>
      <c r="B2128" t="s">
        <v>1475</v>
      </c>
      <c r="C2128" s="1">
        <f t="shared" si="894"/>
        <v>21258</v>
      </c>
      <c r="D2128" s="7">
        <f>RANK(N2128,(N2128:P2128,Q2128:AE2128))</f>
        <v>2</v>
      </c>
      <c r="E2128" s="7">
        <f>RANK(O2128,(N2128:P2128,Q2128:AE2128))</f>
        <v>1</v>
      </c>
      <c r="F2128" s="7">
        <f>IF(P2128&gt;0,RANK(P2128,(N2128:P2128,Q2128:AE2128)),0)</f>
        <v>3</v>
      </c>
      <c r="G2128" s="1">
        <f t="shared" si="895"/>
        <v>6848</v>
      </c>
      <c r="H2128" s="2">
        <f t="shared" si="896"/>
        <v>0.3221375482171418</v>
      </c>
      <c r="I2128" s="2"/>
      <c r="J2128" s="2">
        <f t="shared" si="897"/>
        <v>0.31446984664596855</v>
      </c>
      <c r="K2128" s="2">
        <f t="shared" si="898"/>
        <v>0.63660739486311035</v>
      </c>
      <c r="L2128" s="2">
        <f t="shared" si="899"/>
        <v>2.6484147144604384E-2</v>
      </c>
      <c r="M2128" s="2">
        <f t="shared" si="900"/>
        <v>2.2438611346316709E-2</v>
      </c>
      <c r="N2128" s="1">
        <v>6685</v>
      </c>
      <c r="O2128" s="1">
        <v>13533</v>
      </c>
      <c r="P2128" s="1">
        <v>563</v>
      </c>
      <c r="Q2128" s="1">
        <v>374</v>
      </c>
      <c r="R2128" s="1">
        <v>63</v>
      </c>
      <c r="S2128" s="1">
        <v>23</v>
      </c>
      <c r="T2128" s="1">
        <v>17</v>
      </c>
      <c r="V2128" s="1">
        <v>0</v>
      </c>
      <c r="AG2128" s="7">
        <f>IF(Q2128&gt;0,RANK(Q2128,(N2128:P2128,Q2128:AE2128)),0)</f>
        <v>4</v>
      </c>
      <c r="AH2128" s="7">
        <f>IF(R2128&gt;0,RANK(R2128,(N2128:P2128,Q2128:AE2128)),0)</f>
        <v>5</v>
      </c>
      <c r="AI2128" s="7">
        <f>IF(T2128&gt;0,RANK(T2128,(N2128:P2128,Q2128:AE2128)),0)</f>
        <v>7</v>
      </c>
      <c r="AJ2128" s="7">
        <f>IF(S2128&gt;0,RANK(S2128,(N2128:P2128,Q2128:AE2128)),0)</f>
        <v>6</v>
      </c>
      <c r="AK2128" s="2">
        <f t="shared" si="901"/>
        <v>1.7593376611158153E-2</v>
      </c>
      <c r="AL2128" s="2">
        <f t="shared" si="902"/>
        <v>2.9635901778154107E-3</v>
      </c>
      <c r="AM2128" s="2">
        <f t="shared" si="903"/>
        <v>7.9969893687082511E-4</v>
      </c>
      <c r="AN2128" s="2">
        <f t="shared" si="904"/>
        <v>1.0819456204722929E-3</v>
      </c>
      <c r="AP2128" t="s">
        <v>2129</v>
      </c>
      <c r="AQ2128" t="s">
        <v>1475</v>
      </c>
      <c r="AT2128" s="93" t="s">
        <v>820</v>
      </c>
      <c r="AU2128" s="92" t="s">
        <v>1803</v>
      </c>
      <c r="AV2128" s="83" t="str">
        <f t="shared" si="905"/>
        <v>39005</v>
      </c>
      <c r="AX2128" s="7" t="s">
        <v>3753</v>
      </c>
    </row>
    <row r="2129" spans="1:50" hidden="1" outlineLevel="1">
      <c r="A2129" t="s">
        <v>1992</v>
      </c>
      <c r="B2129" t="s">
        <v>1475</v>
      </c>
      <c r="C2129" s="1">
        <f t="shared" si="894"/>
        <v>39472</v>
      </c>
      <c r="D2129" s="7">
        <f>RANK(N2129,(N2129:P2129,Q2129:AE2129))</f>
        <v>1</v>
      </c>
      <c r="E2129" s="7">
        <f>RANK(O2129,(N2129:P2129,Q2129:AE2129))</f>
        <v>2</v>
      </c>
      <c r="F2129" s="7">
        <f>IF(P2129&gt;0,RANK(P2129,(N2129:P2129,Q2129:AE2129)),0)</f>
        <v>3</v>
      </c>
      <c r="G2129" s="1">
        <f t="shared" si="895"/>
        <v>1891</v>
      </c>
      <c r="H2129" s="2">
        <f t="shared" si="896"/>
        <v>4.790737738143494E-2</v>
      </c>
      <c r="I2129" s="2"/>
      <c r="J2129" s="2">
        <f t="shared" si="897"/>
        <v>0.50240676935549256</v>
      </c>
      <c r="K2129" s="2">
        <f t="shared" si="898"/>
        <v>0.45449939197405759</v>
      </c>
      <c r="L2129" s="2">
        <f t="shared" si="899"/>
        <v>2.8095865423591406E-2</v>
      </c>
      <c r="M2129" s="2">
        <f t="shared" si="900"/>
        <v>1.4997973246858452E-2</v>
      </c>
      <c r="N2129" s="1">
        <v>19831</v>
      </c>
      <c r="O2129" s="1">
        <v>17940</v>
      </c>
      <c r="P2129" s="1">
        <v>1109</v>
      </c>
      <c r="Q2129" s="1">
        <v>338</v>
      </c>
      <c r="R2129" s="1">
        <v>141</v>
      </c>
      <c r="S2129" s="1">
        <v>51</v>
      </c>
      <c r="T2129" s="1">
        <v>62</v>
      </c>
      <c r="V2129" s="1">
        <v>0</v>
      </c>
      <c r="AG2129" s="7">
        <f>IF(Q2129&gt;0,RANK(Q2129,(N2129:P2129,Q2129:AE2129)),0)</f>
        <v>4</v>
      </c>
      <c r="AH2129" s="7">
        <f>IF(R2129&gt;0,RANK(R2129,(N2129:P2129,Q2129:AE2129)),0)</f>
        <v>5</v>
      </c>
      <c r="AI2129" s="7">
        <f>IF(T2129&gt;0,RANK(T2129,(N2129:P2129,Q2129:AE2129)),0)</f>
        <v>6</v>
      </c>
      <c r="AJ2129" s="7">
        <f>IF(S2129&gt;0,RANK(S2129,(N2129:P2129,Q2129:AE2129)),0)</f>
        <v>7</v>
      </c>
      <c r="AK2129" s="2">
        <f t="shared" si="901"/>
        <v>8.5630320226996355E-3</v>
      </c>
      <c r="AL2129" s="2">
        <f t="shared" si="902"/>
        <v>3.5721524118362382E-3</v>
      </c>
      <c r="AM2129" s="2">
        <f t="shared" si="903"/>
        <v>1.5707336846372112E-3</v>
      </c>
      <c r="AN2129" s="2">
        <f t="shared" si="904"/>
        <v>1.292055127685448E-3</v>
      </c>
      <c r="AP2129" t="s">
        <v>1992</v>
      </c>
      <c r="AQ2129" t="s">
        <v>1475</v>
      </c>
      <c r="AT2129" s="93" t="s">
        <v>820</v>
      </c>
      <c r="AU2129" s="92" t="s">
        <v>2150</v>
      </c>
      <c r="AV2129" s="83" t="str">
        <f t="shared" si="905"/>
        <v>39007</v>
      </c>
      <c r="AX2129" s="7" t="s">
        <v>3753</v>
      </c>
    </row>
    <row r="2130" spans="1:50" hidden="1" outlineLevel="1">
      <c r="A2130" t="s">
        <v>1299</v>
      </c>
      <c r="B2130" t="s">
        <v>1475</v>
      </c>
      <c r="C2130" s="1">
        <f t="shared" si="894"/>
        <v>25447</v>
      </c>
      <c r="D2130" s="7">
        <f>RANK(N2130,(N2130:P2130,Q2130:AE2130))</f>
        <v>1</v>
      </c>
      <c r="E2130" s="7">
        <f>RANK(O2130,(N2130:P2130,Q2130:AE2130))</f>
        <v>2</v>
      </c>
      <c r="F2130" s="7">
        <f>IF(P2130&gt;0,RANK(P2130,(N2130:P2130,Q2130:AE2130)),0)</f>
        <v>3</v>
      </c>
      <c r="G2130" s="1">
        <f t="shared" si="895"/>
        <v>3455</v>
      </c>
      <c r="H2130" s="2">
        <f t="shared" si="896"/>
        <v>0.13577238967265295</v>
      </c>
      <c r="I2130" s="2"/>
      <c r="J2130" s="2">
        <f t="shared" si="897"/>
        <v>0.51707470428734237</v>
      </c>
      <c r="K2130" s="2">
        <f t="shared" si="898"/>
        <v>0.38130231461468933</v>
      </c>
      <c r="L2130" s="2">
        <f t="shared" si="899"/>
        <v>6.5351514913349312E-2</v>
      </c>
      <c r="M2130" s="2">
        <f t="shared" si="900"/>
        <v>3.6271466184618989E-2</v>
      </c>
      <c r="N2130" s="1">
        <v>13158</v>
      </c>
      <c r="O2130" s="1">
        <v>9703</v>
      </c>
      <c r="P2130" s="1">
        <v>1663</v>
      </c>
      <c r="Q2130" s="1">
        <v>743</v>
      </c>
      <c r="R2130" s="1">
        <v>123</v>
      </c>
      <c r="S2130" s="1">
        <v>26</v>
      </c>
      <c r="T2130" s="1">
        <v>31</v>
      </c>
      <c r="V2130" s="1">
        <v>0</v>
      </c>
      <c r="AG2130" s="7">
        <f>IF(Q2130&gt;0,RANK(Q2130,(N2130:P2130,Q2130:AE2130)),0)</f>
        <v>4</v>
      </c>
      <c r="AH2130" s="7">
        <f>IF(R2130&gt;0,RANK(R2130,(N2130:P2130,Q2130:AE2130)),0)</f>
        <v>5</v>
      </c>
      <c r="AI2130" s="7">
        <f>IF(T2130&gt;0,RANK(T2130,(N2130:P2130,Q2130:AE2130)),0)</f>
        <v>6</v>
      </c>
      <c r="AJ2130" s="7">
        <f>IF(S2130&gt;0,RANK(S2130,(N2130:P2130,Q2130:AE2130)),0)</f>
        <v>7</v>
      </c>
      <c r="AK2130" s="2">
        <f t="shared" si="901"/>
        <v>2.9197940818171102E-2</v>
      </c>
      <c r="AL2130" s="2">
        <f t="shared" si="902"/>
        <v>4.8335756670727396E-3</v>
      </c>
      <c r="AM2130" s="2">
        <f t="shared" si="903"/>
        <v>1.218218257554918E-3</v>
      </c>
      <c r="AN2130" s="2">
        <f t="shared" si="904"/>
        <v>1.0217314418202539E-3</v>
      </c>
      <c r="AP2130" t="s">
        <v>1299</v>
      </c>
      <c r="AQ2130" t="s">
        <v>1475</v>
      </c>
      <c r="AT2130" s="93" t="s">
        <v>820</v>
      </c>
      <c r="AU2130" s="92" t="s">
        <v>2454</v>
      </c>
      <c r="AV2130" s="83" t="str">
        <f t="shared" si="905"/>
        <v>39009</v>
      </c>
      <c r="AX2130" s="7" t="s">
        <v>3753</v>
      </c>
    </row>
    <row r="2131" spans="1:50" hidden="1" outlineLevel="1">
      <c r="A2131" t="s">
        <v>1300</v>
      </c>
      <c r="B2131" t="s">
        <v>1475</v>
      </c>
      <c r="C2131" s="1">
        <f t="shared" si="894"/>
        <v>19892</v>
      </c>
      <c r="D2131" s="7">
        <f>RANK(N2131,(N2131:P2131,Q2131:AE2131))</f>
        <v>2</v>
      </c>
      <c r="E2131" s="7">
        <f>RANK(O2131,(N2131:P2131,Q2131:AE2131))</f>
        <v>1</v>
      </c>
      <c r="F2131" s="7">
        <f>IF(P2131&gt;0,RANK(P2131,(N2131:P2131,Q2131:AE2131)),0)</f>
        <v>3</v>
      </c>
      <c r="G2131" s="1">
        <f t="shared" si="895"/>
        <v>8206</v>
      </c>
      <c r="H2131" s="2">
        <f t="shared" si="896"/>
        <v>0.4125276493062538</v>
      </c>
      <c r="I2131" s="2"/>
      <c r="J2131" s="2">
        <f t="shared" si="897"/>
        <v>0.27971043635632414</v>
      </c>
      <c r="K2131" s="2">
        <f t="shared" si="898"/>
        <v>0.69223808566257794</v>
      </c>
      <c r="L2131" s="2">
        <f t="shared" si="899"/>
        <v>1.8700985320731951E-2</v>
      </c>
      <c r="M2131" s="2">
        <f t="shared" si="900"/>
        <v>9.3504926603660207E-3</v>
      </c>
      <c r="N2131" s="1">
        <v>5564</v>
      </c>
      <c r="O2131" s="1">
        <v>13770</v>
      </c>
      <c r="P2131" s="1">
        <v>372</v>
      </c>
      <c r="Q2131" s="1">
        <v>104</v>
      </c>
      <c r="R2131" s="1">
        <v>43</v>
      </c>
      <c r="S2131" s="1">
        <v>19</v>
      </c>
      <c r="T2131" s="1">
        <v>20</v>
      </c>
      <c r="V2131" s="1">
        <v>0</v>
      </c>
      <c r="AG2131" s="7">
        <f>IF(Q2131&gt;0,RANK(Q2131,(N2131:P2131,Q2131:AE2131)),0)</f>
        <v>4</v>
      </c>
      <c r="AH2131" s="7">
        <f>IF(R2131&gt;0,RANK(R2131,(N2131:P2131,Q2131:AE2131)),0)</f>
        <v>5</v>
      </c>
      <c r="AI2131" s="7">
        <f>IF(T2131&gt;0,RANK(T2131,(N2131:P2131,Q2131:AE2131)),0)</f>
        <v>6</v>
      </c>
      <c r="AJ2131" s="7">
        <f>IF(S2131&gt;0,RANK(S2131,(N2131:P2131,Q2131:AE2131)),0)</f>
        <v>7</v>
      </c>
      <c r="AK2131" s="2">
        <f t="shared" si="901"/>
        <v>5.2282324552583954E-3</v>
      </c>
      <c r="AL2131" s="2">
        <f t="shared" si="902"/>
        <v>2.1616730343856825E-3</v>
      </c>
      <c r="AM2131" s="2">
        <f t="shared" si="903"/>
        <v>1.0054293183189222E-3</v>
      </c>
      <c r="AN2131" s="2">
        <f t="shared" si="904"/>
        <v>9.551578524029761E-4</v>
      </c>
      <c r="AP2131" t="s">
        <v>1300</v>
      </c>
      <c r="AQ2131" t="s">
        <v>1475</v>
      </c>
      <c r="AT2131" s="93" t="s">
        <v>820</v>
      </c>
      <c r="AU2131" s="92" t="s">
        <v>2455</v>
      </c>
      <c r="AV2131" s="83" t="str">
        <f t="shared" si="905"/>
        <v>39011</v>
      </c>
      <c r="AX2131" s="7" t="s">
        <v>3753</v>
      </c>
    </row>
    <row r="2132" spans="1:50" hidden="1" outlineLevel="1">
      <c r="A2132" t="s">
        <v>1635</v>
      </c>
      <c r="B2132" t="s">
        <v>1475</v>
      </c>
      <c r="C2132" s="1">
        <f t="shared" si="894"/>
        <v>30141</v>
      </c>
      <c r="D2132" s="7">
        <f>RANK(N2132,(N2132:P2132,Q2132:AE2132))</f>
        <v>1</v>
      </c>
      <c r="E2132" s="7">
        <f>RANK(O2132,(N2132:P2132,Q2132:AE2132))</f>
        <v>2</v>
      </c>
      <c r="F2132" s="7">
        <f>IF(P2132&gt;0,RANK(P2132,(N2132:P2132,Q2132:AE2132)),0)</f>
        <v>3</v>
      </c>
      <c r="G2132" s="1">
        <f t="shared" si="895"/>
        <v>3355</v>
      </c>
      <c r="H2132" s="2">
        <f t="shared" si="896"/>
        <v>0.11131017550844365</v>
      </c>
      <c r="I2132" s="2"/>
      <c r="J2132" s="2">
        <f t="shared" si="897"/>
        <v>0.53017484489565703</v>
      </c>
      <c r="K2132" s="2">
        <f t="shared" si="898"/>
        <v>0.41886466938721345</v>
      </c>
      <c r="L2132" s="2">
        <f t="shared" si="899"/>
        <v>2.3987259878570717E-2</v>
      </c>
      <c r="M2132" s="2">
        <f t="shared" si="900"/>
        <v>2.6973225838558806E-2</v>
      </c>
      <c r="N2132" s="1">
        <v>15980</v>
      </c>
      <c r="O2132" s="1">
        <v>12625</v>
      </c>
      <c r="P2132" s="1">
        <v>723</v>
      </c>
      <c r="Q2132" s="1">
        <v>657</v>
      </c>
      <c r="R2132" s="1">
        <v>91</v>
      </c>
      <c r="S2132" s="1">
        <v>32</v>
      </c>
      <c r="T2132" s="1">
        <v>33</v>
      </c>
      <c r="V2132" s="1">
        <v>0</v>
      </c>
      <c r="AG2132" s="7">
        <f>IF(Q2132&gt;0,RANK(Q2132,(N2132:P2132,Q2132:AE2132)),0)</f>
        <v>4</v>
      </c>
      <c r="AH2132" s="7">
        <f>IF(R2132&gt;0,RANK(R2132,(N2132:P2132,Q2132:AE2132)),0)</f>
        <v>5</v>
      </c>
      <c r="AI2132" s="7">
        <f>IF(T2132&gt;0,RANK(T2132,(N2132:P2132,Q2132:AE2132)),0)</f>
        <v>6</v>
      </c>
      <c r="AJ2132" s="7">
        <f>IF(S2132&gt;0,RANK(S2132,(N2132:P2132,Q2132:AE2132)),0)</f>
        <v>7</v>
      </c>
      <c r="AK2132" s="2">
        <f t="shared" si="901"/>
        <v>2.1797551507912811E-2</v>
      </c>
      <c r="AL2132" s="2">
        <f t="shared" si="902"/>
        <v>3.0191433595434789E-3</v>
      </c>
      <c r="AM2132" s="2">
        <f t="shared" si="903"/>
        <v>1.0948541853289539E-3</v>
      </c>
      <c r="AN2132" s="2">
        <f t="shared" si="904"/>
        <v>1.061676785773531E-3</v>
      </c>
      <c r="AP2132" t="s">
        <v>1635</v>
      </c>
      <c r="AQ2132" t="s">
        <v>1475</v>
      </c>
      <c r="AT2132" s="93" t="s">
        <v>820</v>
      </c>
      <c r="AU2132" s="92" t="s">
        <v>2456</v>
      </c>
      <c r="AV2132" s="83" t="str">
        <f t="shared" si="905"/>
        <v>39013</v>
      </c>
      <c r="AX2132" s="7" t="s">
        <v>3753</v>
      </c>
    </row>
    <row r="2133" spans="1:50" hidden="1" outlineLevel="1">
      <c r="A2133" t="s">
        <v>3579</v>
      </c>
      <c r="B2133" t="s">
        <v>1475</v>
      </c>
      <c r="C2133" s="1">
        <f t="shared" si="894"/>
        <v>16429</v>
      </c>
      <c r="D2133" s="7">
        <f>RANK(N2133,(N2133:P2133,Q2133:AE2133))</f>
        <v>2</v>
      </c>
      <c r="E2133" s="7">
        <f>RANK(O2133,(N2133:P2133,Q2133:AE2133))</f>
        <v>1</v>
      </c>
      <c r="F2133" s="7">
        <f>IF(P2133&gt;0,RANK(P2133,(N2133:P2133,Q2133:AE2133)),0)</f>
        <v>3</v>
      </c>
      <c r="G2133" s="1">
        <f t="shared" si="895"/>
        <v>4055</v>
      </c>
      <c r="H2133" s="2">
        <f t="shared" si="896"/>
        <v>0.24681964818309088</v>
      </c>
      <c r="I2133" s="2"/>
      <c r="J2133" s="2">
        <f t="shared" si="897"/>
        <v>0.36350356077667539</v>
      </c>
      <c r="K2133" s="2">
        <f t="shared" si="898"/>
        <v>0.61032320895976622</v>
      </c>
      <c r="L2133" s="2">
        <f t="shared" si="899"/>
        <v>1.6373485909063241E-2</v>
      </c>
      <c r="M2133" s="2">
        <f t="shared" si="900"/>
        <v>9.7997443544950921E-3</v>
      </c>
      <c r="N2133" s="1">
        <v>5972</v>
      </c>
      <c r="O2133" s="1">
        <v>10027</v>
      </c>
      <c r="P2133" s="1">
        <v>269</v>
      </c>
      <c r="Q2133" s="1">
        <v>83</v>
      </c>
      <c r="R2133" s="1">
        <v>49</v>
      </c>
      <c r="S2133" s="1">
        <v>13</v>
      </c>
      <c r="T2133" s="1">
        <v>16</v>
      </c>
      <c r="V2133" s="1">
        <v>0</v>
      </c>
      <c r="AG2133" s="7">
        <f>IF(Q2133&gt;0,RANK(Q2133,(N2133:P2133,Q2133:AE2133)),0)</f>
        <v>4</v>
      </c>
      <c r="AH2133" s="7">
        <f>IF(R2133&gt;0,RANK(R2133,(N2133:P2133,Q2133:AE2133)),0)</f>
        <v>5</v>
      </c>
      <c r="AI2133" s="7">
        <f>IF(T2133&gt;0,RANK(T2133,(N2133:P2133,Q2133:AE2133)),0)</f>
        <v>6</v>
      </c>
      <c r="AJ2133" s="7">
        <f>IF(S2133&gt;0,RANK(S2133,(N2133:P2133,Q2133:AE2133)),0)</f>
        <v>7</v>
      </c>
      <c r="AK2133" s="2">
        <f t="shared" si="901"/>
        <v>5.0520421206403307E-3</v>
      </c>
      <c r="AL2133" s="2">
        <f t="shared" si="902"/>
        <v>2.9825308904985089E-3</v>
      </c>
      <c r="AM2133" s="2">
        <f t="shared" si="903"/>
        <v>9.7388763771379875E-4</v>
      </c>
      <c r="AN2133" s="2">
        <f t="shared" si="904"/>
        <v>7.912837056424615E-4</v>
      </c>
      <c r="AP2133" t="s">
        <v>3579</v>
      </c>
      <c r="AQ2133" t="s">
        <v>1475</v>
      </c>
      <c r="AT2133" s="93" t="s">
        <v>820</v>
      </c>
      <c r="AU2133" s="92" t="s">
        <v>1466</v>
      </c>
      <c r="AV2133" s="83" t="str">
        <f t="shared" si="905"/>
        <v>39015</v>
      </c>
      <c r="AX2133" s="7" t="s">
        <v>3753</v>
      </c>
    </row>
    <row r="2134" spans="1:50" hidden="1" outlineLevel="1">
      <c r="A2134" t="s">
        <v>2963</v>
      </c>
      <c r="B2134" t="s">
        <v>1475</v>
      </c>
      <c r="C2134" s="1">
        <f t="shared" si="894"/>
        <v>136737</v>
      </c>
      <c r="D2134" s="7">
        <f>RANK(N2134,(N2134:P2134,Q2134:AE2134))</f>
        <v>2</v>
      </c>
      <c r="E2134" s="7">
        <f>RANK(O2134,(N2134:P2134,Q2134:AE2134))</f>
        <v>1</v>
      </c>
      <c r="F2134" s="7">
        <f>IF(P2134&gt;0,RANK(P2134,(N2134:P2134,Q2134:AE2134)),0)</f>
        <v>3</v>
      </c>
      <c r="G2134" s="1">
        <f t="shared" si="895"/>
        <v>40197</v>
      </c>
      <c r="H2134" s="2">
        <f t="shared" si="896"/>
        <v>0.29397310164768864</v>
      </c>
      <c r="I2134" s="2"/>
      <c r="J2134" s="2">
        <f t="shared" si="897"/>
        <v>0.33926442733130024</v>
      </c>
      <c r="K2134" s="2">
        <f t="shared" si="898"/>
        <v>0.63323752897898888</v>
      </c>
      <c r="L2134" s="2">
        <f t="shared" si="899"/>
        <v>1.9804442104185405E-2</v>
      </c>
      <c r="M2134" s="2">
        <f t="shared" si="900"/>
        <v>7.6936015855254662E-3</v>
      </c>
      <c r="N2134" s="1">
        <v>46390</v>
      </c>
      <c r="O2134" s="1">
        <v>86587</v>
      </c>
      <c r="P2134" s="1">
        <v>2708</v>
      </c>
      <c r="Q2134" s="1">
        <v>431</v>
      </c>
      <c r="R2134" s="1">
        <v>427</v>
      </c>
      <c r="S2134" s="1">
        <v>90</v>
      </c>
      <c r="T2134" s="1">
        <v>104</v>
      </c>
      <c r="V2134" s="1">
        <v>0</v>
      </c>
      <c r="AG2134" s="7">
        <f>IF(Q2134&gt;0,RANK(Q2134,(N2134:P2134,Q2134:AE2134)),0)</f>
        <v>4</v>
      </c>
      <c r="AH2134" s="7">
        <f>IF(R2134&gt;0,RANK(R2134,(N2134:P2134,Q2134:AE2134)),0)</f>
        <v>5</v>
      </c>
      <c r="AI2134" s="7">
        <f>IF(T2134&gt;0,RANK(T2134,(N2134:P2134,Q2134:AE2134)),0)</f>
        <v>6</v>
      </c>
      <c r="AJ2134" s="7">
        <f>IF(S2134&gt;0,RANK(S2134,(N2134:P2134,Q2134:AE2134)),0)</f>
        <v>7</v>
      </c>
      <c r="AK2134" s="2">
        <f t="shared" si="901"/>
        <v>3.152036391028032E-3</v>
      </c>
      <c r="AL2134" s="2">
        <f t="shared" si="902"/>
        <v>3.1227831530602542E-3</v>
      </c>
      <c r="AM2134" s="2">
        <f t="shared" si="903"/>
        <v>7.6058418716221652E-4</v>
      </c>
      <c r="AN2134" s="2">
        <f t="shared" si="904"/>
        <v>6.5819785427499505E-4</v>
      </c>
      <c r="AP2134" t="s">
        <v>2963</v>
      </c>
      <c r="AQ2134" t="s">
        <v>1475</v>
      </c>
      <c r="AT2134" s="93" t="s">
        <v>820</v>
      </c>
      <c r="AU2134" s="92" t="s">
        <v>1467</v>
      </c>
      <c r="AV2134" s="83" t="str">
        <f t="shared" si="905"/>
        <v>39017</v>
      </c>
      <c r="AX2134" s="7" t="s">
        <v>3753</v>
      </c>
    </row>
    <row r="2135" spans="1:50" hidden="1" outlineLevel="1">
      <c r="A2135" t="s">
        <v>1520</v>
      </c>
      <c r="B2135" t="s">
        <v>1475</v>
      </c>
      <c r="C2135" s="1">
        <f t="shared" si="894"/>
        <v>12261</v>
      </c>
      <c r="D2135" s="7">
        <f>RANK(N2135,(N2135:P2135,Q2135:AE2135))</f>
        <v>2</v>
      </c>
      <c r="E2135" s="7">
        <f>RANK(O2135,(N2135:P2135,Q2135:AE2135))</f>
        <v>1</v>
      </c>
      <c r="F2135" s="7">
        <f>IF(P2135&gt;0,RANK(P2135,(N2135:P2135,Q2135:AE2135)),0)</f>
        <v>3</v>
      </c>
      <c r="G2135" s="1">
        <f t="shared" si="895"/>
        <v>1772</v>
      </c>
      <c r="H2135" s="2">
        <f t="shared" si="896"/>
        <v>0.14452328521327787</v>
      </c>
      <c r="I2135" s="2"/>
      <c r="J2135" s="2">
        <f t="shared" si="897"/>
        <v>0.40453470353152271</v>
      </c>
      <c r="K2135" s="2">
        <f t="shared" si="898"/>
        <v>0.54905798874480061</v>
      </c>
      <c r="L2135" s="2">
        <f t="shared" si="899"/>
        <v>2.2102601745371504E-2</v>
      </c>
      <c r="M2135" s="2">
        <f t="shared" si="900"/>
        <v>2.4304705978305124E-2</v>
      </c>
      <c r="N2135" s="1">
        <v>4960</v>
      </c>
      <c r="O2135" s="1">
        <v>6732</v>
      </c>
      <c r="P2135" s="1">
        <v>271</v>
      </c>
      <c r="Q2135" s="1">
        <v>207</v>
      </c>
      <c r="R2135" s="1">
        <v>39</v>
      </c>
      <c r="S2135" s="1">
        <v>21</v>
      </c>
      <c r="T2135" s="1">
        <v>31</v>
      </c>
      <c r="V2135" s="1">
        <v>0</v>
      </c>
      <c r="AG2135" s="7">
        <f>IF(Q2135&gt;0,RANK(Q2135,(N2135:P2135,Q2135:AE2135)),0)</f>
        <v>4</v>
      </c>
      <c r="AH2135" s="7">
        <f>IF(R2135&gt;0,RANK(R2135,(N2135:P2135,Q2135:AE2135)),0)</f>
        <v>5</v>
      </c>
      <c r="AI2135" s="7">
        <f>IF(T2135&gt;0,RANK(T2135,(N2135:P2135,Q2135:AE2135)),0)</f>
        <v>6</v>
      </c>
      <c r="AJ2135" s="7">
        <f>IF(S2135&gt;0,RANK(S2135,(N2135:P2135,Q2135:AE2135)),0)</f>
        <v>7</v>
      </c>
      <c r="AK2135" s="2">
        <f t="shared" si="901"/>
        <v>1.6882799119158305E-2</v>
      </c>
      <c r="AL2135" s="2">
        <f t="shared" si="902"/>
        <v>3.1808172253486667E-3</v>
      </c>
      <c r="AM2135" s="2">
        <f t="shared" si="903"/>
        <v>2.5283418970720169E-3</v>
      </c>
      <c r="AN2135" s="2">
        <f t="shared" si="904"/>
        <v>1.7127477367262051E-3</v>
      </c>
      <c r="AP2135" t="s">
        <v>1520</v>
      </c>
      <c r="AQ2135" t="s">
        <v>1475</v>
      </c>
      <c r="AT2135" s="93" t="s">
        <v>820</v>
      </c>
      <c r="AU2135" s="92" t="s">
        <v>1468</v>
      </c>
      <c r="AV2135" s="83" t="str">
        <f t="shared" si="905"/>
        <v>39019</v>
      </c>
      <c r="AX2135" s="7" t="s">
        <v>3753</v>
      </c>
    </row>
    <row r="2136" spans="1:50" hidden="1" outlineLevel="1">
      <c r="A2136" t="s">
        <v>1636</v>
      </c>
      <c r="B2136" t="s">
        <v>1475</v>
      </c>
      <c r="C2136" s="1">
        <f t="shared" si="894"/>
        <v>15680</v>
      </c>
      <c r="D2136" s="7">
        <f>RANK(N2136,(N2136:P2136,Q2136:AE2136))</f>
        <v>2</v>
      </c>
      <c r="E2136" s="7">
        <f>RANK(O2136,(N2136:P2136,Q2136:AE2136))</f>
        <v>1</v>
      </c>
      <c r="F2136" s="7">
        <f>IF(P2136&gt;0,RANK(P2136,(N2136:P2136,Q2136:AE2136)),0)</f>
        <v>3</v>
      </c>
      <c r="G2136" s="1">
        <f t="shared" si="895"/>
        <v>3265</v>
      </c>
      <c r="H2136" s="2">
        <f t="shared" si="896"/>
        <v>0.20822704081632654</v>
      </c>
      <c r="I2136" s="2"/>
      <c r="J2136" s="2">
        <f t="shared" si="897"/>
        <v>0.37978316326530615</v>
      </c>
      <c r="K2136" s="2">
        <f t="shared" si="898"/>
        <v>0.58801020408163263</v>
      </c>
      <c r="L2136" s="2">
        <f t="shared" si="899"/>
        <v>2.2066326530612246E-2</v>
      </c>
      <c r="M2136" s="2">
        <f t="shared" si="900"/>
        <v>1.0140306122448983E-2</v>
      </c>
      <c r="N2136" s="1">
        <v>5955</v>
      </c>
      <c r="O2136" s="1">
        <v>9220</v>
      </c>
      <c r="P2136" s="1">
        <v>346</v>
      </c>
      <c r="Q2136" s="1">
        <v>80</v>
      </c>
      <c r="R2136" s="1">
        <v>43</v>
      </c>
      <c r="S2136" s="1">
        <v>12</v>
      </c>
      <c r="T2136" s="1">
        <v>24</v>
      </c>
      <c r="V2136" s="1">
        <v>0</v>
      </c>
      <c r="AG2136" s="7">
        <f>IF(Q2136&gt;0,RANK(Q2136,(N2136:P2136,Q2136:AE2136)),0)</f>
        <v>4</v>
      </c>
      <c r="AH2136" s="7">
        <f>IF(R2136&gt;0,RANK(R2136,(N2136:P2136,Q2136:AE2136)),0)</f>
        <v>5</v>
      </c>
      <c r="AI2136" s="7">
        <f>IF(T2136&gt;0,RANK(T2136,(N2136:P2136,Q2136:AE2136)),0)</f>
        <v>6</v>
      </c>
      <c r="AJ2136" s="7">
        <f>IF(S2136&gt;0,RANK(S2136,(N2136:P2136,Q2136:AE2136)),0)</f>
        <v>7</v>
      </c>
      <c r="AK2136" s="2">
        <f t="shared" si="901"/>
        <v>5.1020408163265302E-3</v>
      </c>
      <c r="AL2136" s="2">
        <f t="shared" si="902"/>
        <v>2.7423469387755101E-3</v>
      </c>
      <c r="AM2136" s="2">
        <f t="shared" si="903"/>
        <v>1.5306122448979591E-3</v>
      </c>
      <c r="AN2136" s="2">
        <f t="shared" si="904"/>
        <v>7.6530612244897955E-4</v>
      </c>
      <c r="AP2136" t="s">
        <v>1636</v>
      </c>
      <c r="AQ2136" t="s">
        <v>1475</v>
      </c>
      <c r="AT2136" s="93" t="s">
        <v>820</v>
      </c>
      <c r="AU2136" s="92" t="s">
        <v>458</v>
      </c>
      <c r="AV2136" s="83" t="str">
        <f t="shared" si="905"/>
        <v>39021</v>
      </c>
      <c r="AX2136" s="7" t="s">
        <v>3753</v>
      </c>
    </row>
    <row r="2137" spans="1:50" hidden="1" outlineLevel="1">
      <c r="A2137" t="s">
        <v>1393</v>
      </c>
      <c r="B2137" t="s">
        <v>1475</v>
      </c>
      <c r="C2137" s="1">
        <f t="shared" si="894"/>
        <v>57559</v>
      </c>
      <c r="D2137" s="7">
        <f>RANK(N2137,(N2137:P2137,Q2137:AE2137))</f>
        <v>1</v>
      </c>
      <c r="E2137" s="7">
        <f>RANK(O2137,(N2137:P2137,Q2137:AE2137))</f>
        <v>2</v>
      </c>
      <c r="F2137" s="7">
        <f>IF(P2137&gt;0,RANK(P2137,(N2137:P2137,Q2137:AE2137)),0)</f>
        <v>3</v>
      </c>
      <c r="G2137" s="1">
        <f t="shared" si="895"/>
        <v>324</v>
      </c>
      <c r="H2137" s="2">
        <f t="shared" si="896"/>
        <v>5.6290067582828052E-3</v>
      </c>
      <c r="I2137" s="2"/>
      <c r="J2137" s="2">
        <f t="shared" si="897"/>
        <v>0.48617939853020381</v>
      </c>
      <c r="K2137" s="2">
        <f t="shared" si="898"/>
        <v>0.48055039177192099</v>
      </c>
      <c r="L2137" s="2">
        <f t="shared" si="899"/>
        <v>2.3402074393231293E-2</v>
      </c>
      <c r="M2137" s="2">
        <f t="shared" si="900"/>
        <v>9.8681353046438484E-3</v>
      </c>
      <c r="N2137" s="1">
        <v>27984</v>
      </c>
      <c r="O2137" s="1">
        <v>27660</v>
      </c>
      <c r="P2137" s="1">
        <v>1347</v>
      </c>
      <c r="Q2137" s="1">
        <v>221</v>
      </c>
      <c r="R2137" s="1">
        <v>202</v>
      </c>
      <c r="S2137" s="1">
        <v>51</v>
      </c>
      <c r="T2137" s="1">
        <v>94</v>
      </c>
      <c r="V2137" s="1">
        <v>0</v>
      </c>
      <c r="AG2137" s="7">
        <f>IF(Q2137&gt;0,RANK(Q2137,(N2137:P2137,Q2137:AE2137)),0)</f>
        <v>4</v>
      </c>
      <c r="AH2137" s="7">
        <f>IF(R2137&gt;0,RANK(R2137,(N2137:P2137,Q2137:AE2137)),0)</f>
        <v>5</v>
      </c>
      <c r="AI2137" s="7">
        <f>IF(T2137&gt;0,RANK(T2137,(N2137:P2137,Q2137:AE2137)),0)</f>
        <v>6</v>
      </c>
      <c r="AJ2137" s="7">
        <f>IF(S2137&gt;0,RANK(S2137,(N2137:P2137,Q2137:AE2137)),0)</f>
        <v>7</v>
      </c>
      <c r="AK2137" s="2">
        <f t="shared" si="901"/>
        <v>3.8395385604336422E-3</v>
      </c>
      <c r="AL2137" s="2">
        <f t="shared" si="902"/>
        <v>3.5094424851022429E-3</v>
      </c>
      <c r="AM2137" s="2">
        <f t="shared" si="903"/>
        <v>1.6331068990079745E-3</v>
      </c>
      <c r="AN2137" s="2">
        <f t="shared" si="904"/>
        <v>8.8604736010007123E-4</v>
      </c>
      <c r="AP2137" t="s">
        <v>1393</v>
      </c>
      <c r="AQ2137" t="s">
        <v>1475</v>
      </c>
      <c r="AT2137" s="93" t="s">
        <v>820</v>
      </c>
      <c r="AU2137" s="92" t="s">
        <v>459</v>
      </c>
      <c r="AV2137" s="83" t="str">
        <f t="shared" si="905"/>
        <v>39023</v>
      </c>
      <c r="AX2137" s="7" t="s">
        <v>3753</v>
      </c>
    </row>
    <row r="2138" spans="1:50" hidden="1" outlineLevel="1">
      <c r="A2138" t="s">
        <v>2469</v>
      </c>
      <c r="B2138" t="s">
        <v>1475</v>
      </c>
      <c r="C2138" s="1">
        <f t="shared" si="894"/>
        <v>69877</v>
      </c>
      <c r="D2138" s="7">
        <f>RANK(N2138,(N2138:P2138,Q2138:AE2138))</f>
        <v>2</v>
      </c>
      <c r="E2138" s="7">
        <f>RANK(O2138,(N2138:P2138,Q2138:AE2138))</f>
        <v>1</v>
      </c>
      <c r="F2138" s="7">
        <f>IF(P2138&gt;0,RANK(P2138,(N2138:P2138,Q2138:AE2138)),0)</f>
        <v>3</v>
      </c>
      <c r="G2138" s="1">
        <f t="shared" si="895"/>
        <v>26202</v>
      </c>
      <c r="H2138" s="2">
        <f t="shared" si="896"/>
        <v>0.37497316713653994</v>
      </c>
      <c r="I2138" s="2"/>
      <c r="J2138" s="2">
        <f t="shared" si="897"/>
        <v>0.29948337793551527</v>
      </c>
      <c r="K2138" s="2">
        <f t="shared" si="898"/>
        <v>0.67445654507205521</v>
      </c>
      <c r="L2138" s="2">
        <f t="shared" si="899"/>
        <v>1.8647051247191494E-2</v>
      </c>
      <c r="M2138" s="2">
        <f t="shared" si="900"/>
        <v>7.4130257452380208E-3</v>
      </c>
      <c r="N2138" s="1">
        <v>20927</v>
      </c>
      <c r="O2138" s="1">
        <v>47129</v>
      </c>
      <c r="P2138" s="1">
        <v>1303</v>
      </c>
      <c r="Q2138" s="1">
        <v>178</v>
      </c>
      <c r="R2138" s="1">
        <v>225</v>
      </c>
      <c r="S2138" s="1">
        <v>25</v>
      </c>
      <c r="T2138" s="1">
        <v>90</v>
      </c>
      <c r="V2138" s="1">
        <v>0</v>
      </c>
      <c r="AG2138" s="7">
        <f>IF(Q2138&gt;0,RANK(Q2138,(N2138:P2138,Q2138:AE2138)),0)</f>
        <v>5</v>
      </c>
      <c r="AH2138" s="7">
        <f>IF(R2138&gt;0,RANK(R2138,(N2138:P2138,Q2138:AE2138)),0)</f>
        <v>4</v>
      </c>
      <c r="AI2138" s="7">
        <f>IF(T2138&gt;0,RANK(T2138,(N2138:P2138,Q2138:AE2138)),0)</f>
        <v>6</v>
      </c>
      <c r="AJ2138" s="7">
        <f>IF(S2138&gt;0,RANK(S2138,(N2138:P2138,Q2138:AE2138)),0)</f>
        <v>7</v>
      </c>
      <c r="AK2138" s="2">
        <f t="shared" si="901"/>
        <v>2.5473331711435808E-3</v>
      </c>
      <c r="AL2138" s="2">
        <f t="shared" si="902"/>
        <v>3.2199436152095823E-3</v>
      </c>
      <c r="AM2138" s="2">
        <f t="shared" si="903"/>
        <v>1.2879774460838331E-3</v>
      </c>
      <c r="AN2138" s="2">
        <f t="shared" si="904"/>
        <v>3.5777151280106474E-4</v>
      </c>
      <c r="AP2138" t="s">
        <v>2469</v>
      </c>
      <c r="AQ2138" t="s">
        <v>1475</v>
      </c>
      <c r="AT2138" s="93" t="s">
        <v>820</v>
      </c>
      <c r="AU2138" s="92" t="s">
        <v>776</v>
      </c>
      <c r="AV2138" s="83" t="str">
        <f t="shared" si="905"/>
        <v>39025</v>
      </c>
      <c r="AX2138" s="7" t="s">
        <v>3753</v>
      </c>
    </row>
    <row r="2139" spans="1:50" hidden="1" outlineLevel="1">
      <c r="A2139" t="s">
        <v>2222</v>
      </c>
      <c r="B2139" t="s">
        <v>1475</v>
      </c>
      <c r="C2139" s="1">
        <f t="shared" si="894"/>
        <v>15070</v>
      </c>
      <c r="D2139" s="7">
        <f>RANK(N2139,(N2139:P2139,Q2139:AE2139))</f>
        <v>2</v>
      </c>
      <c r="E2139" s="7">
        <f>RANK(O2139,(N2139:P2139,Q2139:AE2139))</f>
        <v>1</v>
      </c>
      <c r="F2139" s="7">
        <f>IF(P2139&gt;0,RANK(P2139,(N2139:P2139,Q2139:AE2139)),0)</f>
        <v>3</v>
      </c>
      <c r="G2139" s="1">
        <f t="shared" si="895"/>
        <v>5033</v>
      </c>
      <c r="H2139" s="2">
        <f t="shared" si="896"/>
        <v>0.33397478433974787</v>
      </c>
      <c r="I2139" s="2"/>
      <c r="J2139" s="2">
        <f t="shared" si="897"/>
        <v>0.3179163901791639</v>
      </c>
      <c r="K2139" s="2">
        <f t="shared" si="898"/>
        <v>0.65189117451891176</v>
      </c>
      <c r="L2139" s="2">
        <f t="shared" si="899"/>
        <v>2.1566025215660253E-2</v>
      </c>
      <c r="M2139" s="2">
        <f t="shared" si="900"/>
        <v>8.6264100862640282E-3</v>
      </c>
      <c r="N2139" s="1">
        <v>4791</v>
      </c>
      <c r="O2139" s="1">
        <v>9824</v>
      </c>
      <c r="P2139" s="1">
        <v>325</v>
      </c>
      <c r="Q2139" s="1">
        <v>50</v>
      </c>
      <c r="R2139" s="1">
        <v>48</v>
      </c>
      <c r="S2139" s="1">
        <v>16</v>
      </c>
      <c r="T2139" s="1">
        <v>16</v>
      </c>
      <c r="V2139" s="1">
        <v>0</v>
      </c>
      <c r="AG2139" s="7">
        <f>IF(Q2139&gt;0,RANK(Q2139,(N2139:P2139,Q2139:AE2139)),0)</f>
        <v>4</v>
      </c>
      <c r="AH2139" s="7">
        <f>IF(R2139&gt;0,RANK(R2139,(N2139:P2139,Q2139:AE2139)),0)</f>
        <v>5</v>
      </c>
      <c r="AI2139" s="7">
        <f>IF(T2139&gt;0,RANK(T2139,(N2139:P2139,Q2139:AE2139)),0)</f>
        <v>6</v>
      </c>
      <c r="AJ2139" s="7">
        <f>IF(S2139&gt;0,RANK(S2139,(N2139:P2139,Q2139:AE2139)),0)</f>
        <v>6</v>
      </c>
      <c r="AK2139" s="2">
        <f t="shared" si="901"/>
        <v>3.3178500331785005E-3</v>
      </c>
      <c r="AL2139" s="2">
        <f t="shared" si="902"/>
        <v>3.1851360318513604E-3</v>
      </c>
      <c r="AM2139" s="2">
        <f t="shared" si="903"/>
        <v>1.0617120106171201E-3</v>
      </c>
      <c r="AN2139" s="2">
        <f t="shared" si="904"/>
        <v>1.0617120106171201E-3</v>
      </c>
      <c r="AP2139" t="s">
        <v>2222</v>
      </c>
      <c r="AQ2139" t="s">
        <v>1475</v>
      </c>
      <c r="AT2139" s="93" t="s">
        <v>820</v>
      </c>
      <c r="AU2139" s="92" t="s">
        <v>777</v>
      </c>
      <c r="AV2139" s="83" t="str">
        <f t="shared" si="905"/>
        <v>39027</v>
      </c>
      <c r="AX2139" s="7" t="s">
        <v>3753</v>
      </c>
    </row>
    <row r="2140" spans="1:50" hidden="1" outlineLevel="1">
      <c r="A2140" t="s">
        <v>2483</v>
      </c>
      <c r="B2140" t="s">
        <v>1475</v>
      </c>
      <c r="C2140" s="1">
        <f t="shared" si="894"/>
        <v>44427</v>
      </c>
      <c r="D2140" s="7">
        <f>RANK(N2140,(N2140:P2140,Q2140:AE2140))</f>
        <v>2</v>
      </c>
      <c r="E2140" s="7">
        <f>RANK(O2140,(N2140:P2140,Q2140:AE2140))</f>
        <v>1</v>
      </c>
      <c r="F2140" s="7">
        <f>IF(P2140&gt;0,RANK(P2140,(N2140:P2140,Q2140:AE2140)),0)</f>
        <v>3</v>
      </c>
      <c r="G2140" s="1">
        <f t="shared" si="895"/>
        <v>1147</v>
      </c>
      <c r="H2140" s="2">
        <f t="shared" si="896"/>
        <v>2.5817633421117789E-2</v>
      </c>
      <c r="I2140" s="2"/>
      <c r="J2140" s="2">
        <f t="shared" si="897"/>
        <v>0.46496499876201408</v>
      </c>
      <c r="K2140" s="2">
        <f t="shared" si="898"/>
        <v>0.49078263218313189</v>
      </c>
      <c r="L2140" s="2">
        <f t="shared" si="899"/>
        <v>2.7393251851351656E-2</v>
      </c>
      <c r="M2140" s="2">
        <f t="shared" si="900"/>
        <v>1.6859117203502312E-2</v>
      </c>
      <c r="N2140" s="1">
        <v>20657</v>
      </c>
      <c r="O2140" s="1">
        <v>21804</v>
      </c>
      <c r="P2140" s="1">
        <v>1217</v>
      </c>
      <c r="Q2140" s="1">
        <v>557</v>
      </c>
      <c r="R2140" s="1">
        <v>95</v>
      </c>
      <c r="S2140" s="1">
        <v>51</v>
      </c>
      <c r="T2140" s="1">
        <v>46</v>
      </c>
      <c r="V2140" s="1">
        <v>0</v>
      </c>
      <c r="AG2140" s="7">
        <f>IF(Q2140&gt;0,RANK(Q2140,(N2140:P2140,Q2140:AE2140)),0)</f>
        <v>4</v>
      </c>
      <c r="AH2140" s="7">
        <f>IF(R2140&gt;0,RANK(R2140,(N2140:P2140,Q2140:AE2140)),0)</f>
        <v>5</v>
      </c>
      <c r="AI2140" s="7">
        <f>IF(T2140&gt;0,RANK(T2140,(N2140:P2140,Q2140:AE2140)),0)</f>
        <v>7</v>
      </c>
      <c r="AJ2140" s="7">
        <f>IF(S2140&gt;0,RANK(S2140,(N2140:P2140,Q2140:AE2140)),0)</f>
        <v>6</v>
      </c>
      <c r="AK2140" s="2">
        <f t="shared" si="901"/>
        <v>1.2537420937718055E-2</v>
      </c>
      <c r="AL2140" s="2">
        <f t="shared" si="902"/>
        <v>2.1383392981745336E-3</v>
      </c>
      <c r="AM2140" s="2">
        <f t="shared" si="903"/>
        <v>1.0354063970108268E-3</v>
      </c>
      <c r="AN2140" s="2">
        <f t="shared" si="904"/>
        <v>1.14795057059896E-3</v>
      </c>
      <c r="AP2140" t="s">
        <v>2483</v>
      </c>
      <c r="AQ2140" t="s">
        <v>1475</v>
      </c>
      <c r="AT2140" s="93" t="s">
        <v>820</v>
      </c>
      <c r="AU2140" s="92" t="s">
        <v>778</v>
      </c>
      <c r="AV2140" s="83" t="str">
        <f t="shared" si="905"/>
        <v>39029</v>
      </c>
      <c r="AX2140" s="7" t="s">
        <v>3753</v>
      </c>
    </row>
    <row r="2141" spans="1:50" hidden="1" outlineLevel="1">
      <c r="A2141" t="s">
        <v>2618</v>
      </c>
      <c r="B2141" t="s">
        <v>1475</v>
      </c>
      <c r="C2141" s="1">
        <f t="shared" si="894"/>
        <v>14268</v>
      </c>
      <c r="D2141" s="7">
        <f>RANK(N2141,(N2141:P2141,Q2141:AE2141))</f>
        <v>2</v>
      </c>
      <c r="E2141" s="7">
        <f>RANK(O2141,(N2141:P2141,Q2141:AE2141))</f>
        <v>1</v>
      </c>
      <c r="F2141" s="7">
        <f>IF(P2141&gt;0,RANK(P2141,(N2141:P2141,Q2141:AE2141)),0)</f>
        <v>3</v>
      </c>
      <c r="G2141" s="1">
        <f t="shared" si="895"/>
        <v>2649</v>
      </c>
      <c r="H2141" s="2">
        <f t="shared" si="896"/>
        <v>0.18566021867115223</v>
      </c>
      <c r="I2141" s="2"/>
      <c r="J2141" s="2">
        <f t="shared" si="897"/>
        <v>0.39206616204093075</v>
      </c>
      <c r="K2141" s="2">
        <f t="shared" si="898"/>
        <v>0.57772638071208293</v>
      </c>
      <c r="L2141" s="2">
        <f t="shared" si="899"/>
        <v>2.0675637790860669E-2</v>
      </c>
      <c r="M2141" s="2">
        <f t="shared" si="900"/>
        <v>9.5318194561257001E-3</v>
      </c>
      <c r="N2141" s="1">
        <v>5594</v>
      </c>
      <c r="O2141" s="1">
        <v>8243</v>
      </c>
      <c r="P2141" s="1">
        <v>295</v>
      </c>
      <c r="Q2141" s="1">
        <v>73</v>
      </c>
      <c r="R2141" s="1">
        <v>36</v>
      </c>
      <c r="S2141" s="1">
        <v>14</v>
      </c>
      <c r="T2141" s="1">
        <v>13</v>
      </c>
      <c r="V2141" s="1">
        <v>0</v>
      </c>
      <c r="AG2141" s="7">
        <f>IF(Q2141&gt;0,RANK(Q2141,(N2141:P2141,Q2141:AE2141)),0)</f>
        <v>4</v>
      </c>
      <c r="AH2141" s="7">
        <f>IF(R2141&gt;0,RANK(R2141,(N2141:P2141,Q2141:AE2141)),0)</f>
        <v>5</v>
      </c>
      <c r="AI2141" s="7">
        <f>IF(T2141&gt;0,RANK(T2141,(N2141:P2141,Q2141:AE2141)),0)</f>
        <v>7</v>
      </c>
      <c r="AJ2141" s="7">
        <f>IF(S2141&gt;0,RANK(S2141,(N2141:P2141,Q2141:AE2141)),0)</f>
        <v>6</v>
      </c>
      <c r="AK2141" s="2">
        <f t="shared" si="901"/>
        <v>5.1163442668909443E-3</v>
      </c>
      <c r="AL2141" s="2">
        <f t="shared" si="902"/>
        <v>2.5231286795626578E-3</v>
      </c>
      <c r="AM2141" s="2">
        <f t="shared" si="903"/>
        <v>9.1112980095318192E-4</v>
      </c>
      <c r="AN2141" s="2">
        <f t="shared" si="904"/>
        <v>9.8121670871881132E-4</v>
      </c>
      <c r="AP2141" t="s">
        <v>2618</v>
      </c>
      <c r="AQ2141" t="s">
        <v>1475</v>
      </c>
      <c r="AT2141" s="93" t="s">
        <v>820</v>
      </c>
      <c r="AU2141" s="92" t="s">
        <v>779</v>
      </c>
      <c r="AV2141" s="83" t="str">
        <f t="shared" si="905"/>
        <v>39031</v>
      </c>
      <c r="AX2141" s="7" t="s">
        <v>3753</v>
      </c>
    </row>
    <row r="2142" spans="1:50" hidden="1" outlineLevel="1">
      <c r="A2142" t="s">
        <v>2339</v>
      </c>
      <c r="B2142" t="s">
        <v>1475</v>
      </c>
      <c r="C2142" s="1">
        <f t="shared" si="894"/>
        <v>19176</v>
      </c>
      <c r="D2142" s="7">
        <f>RANK(N2142,(N2142:P2142,Q2142:AE2142))</f>
        <v>2</v>
      </c>
      <c r="E2142" s="7">
        <f>RANK(O2142,(N2142:P2142,Q2142:AE2142))</f>
        <v>1</v>
      </c>
      <c r="F2142" s="7">
        <f>IF(P2142&gt;0,RANK(P2142,(N2142:P2142,Q2142:AE2142)),0)</f>
        <v>3</v>
      </c>
      <c r="G2142" s="1">
        <f t="shared" si="895"/>
        <v>4945</v>
      </c>
      <c r="H2142" s="2">
        <f t="shared" si="896"/>
        <v>0.25787442636629121</v>
      </c>
      <c r="I2142" s="2"/>
      <c r="J2142" s="2">
        <f t="shared" si="897"/>
        <v>0.35049019607843135</v>
      </c>
      <c r="K2142" s="2">
        <f t="shared" si="898"/>
        <v>0.60836462244472256</v>
      </c>
      <c r="L2142" s="2">
        <f t="shared" si="899"/>
        <v>2.7951606174384646E-2</v>
      </c>
      <c r="M2142" s="2">
        <f t="shared" si="900"/>
        <v>1.3193575302461447E-2</v>
      </c>
      <c r="N2142" s="1">
        <v>6721</v>
      </c>
      <c r="O2142" s="1">
        <v>11666</v>
      </c>
      <c r="P2142" s="1">
        <v>536</v>
      </c>
      <c r="Q2142" s="1">
        <v>161</v>
      </c>
      <c r="R2142" s="1">
        <v>44</v>
      </c>
      <c r="S2142" s="1">
        <v>21</v>
      </c>
      <c r="T2142" s="1">
        <v>27</v>
      </c>
      <c r="V2142" s="1">
        <v>0</v>
      </c>
      <c r="AG2142" s="7">
        <f>IF(Q2142&gt;0,RANK(Q2142,(N2142:P2142,Q2142:AE2142)),0)</f>
        <v>4</v>
      </c>
      <c r="AH2142" s="7">
        <f>IF(R2142&gt;0,RANK(R2142,(N2142:P2142,Q2142:AE2142)),0)</f>
        <v>5</v>
      </c>
      <c r="AI2142" s="7">
        <f>IF(T2142&gt;0,RANK(T2142,(N2142:P2142,Q2142:AE2142)),0)</f>
        <v>6</v>
      </c>
      <c r="AJ2142" s="7">
        <f>IF(S2142&gt;0,RANK(S2142,(N2142:P2142,Q2142:AE2142)),0)</f>
        <v>7</v>
      </c>
      <c r="AK2142" s="2">
        <f t="shared" si="901"/>
        <v>8.3959115561118066E-3</v>
      </c>
      <c r="AL2142" s="2">
        <f t="shared" si="902"/>
        <v>2.2945348352106801E-3</v>
      </c>
      <c r="AM2142" s="2">
        <f t="shared" si="903"/>
        <v>1.4080100125156445E-3</v>
      </c>
      <c r="AN2142" s="2">
        <f t="shared" si="904"/>
        <v>1.095118898623279E-3</v>
      </c>
      <c r="AP2142" t="s">
        <v>2339</v>
      </c>
      <c r="AQ2142" t="s">
        <v>1475</v>
      </c>
      <c r="AT2142" s="93" t="s">
        <v>820</v>
      </c>
      <c r="AU2142" s="92" t="s">
        <v>780</v>
      </c>
      <c r="AV2142" s="83" t="str">
        <f t="shared" si="905"/>
        <v>39033</v>
      </c>
      <c r="AX2142" s="7" t="s">
        <v>3753</v>
      </c>
    </row>
    <row r="2143" spans="1:50" hidden="1" outlineLevel="1">
      <c r="A2143" t="s">
        <v>1867</v>
      </c>
      <c r="B2143" t="s">
        <v>1475</v>
      </c>
      <c r="C2143" s="1">
        <f t="shared" si="894"/>
        <v>574782</v>
      </c>
      <c r="D2143" s="7">
        <f>RANK(N2143,(N2143:P2143,Q2143:AE2143))</f>
        <v>1</v>
      </c>
      <c r="E2143" s="7">
        <f>RANK(O2143,(N2143:P2143,Q2143:AE2143))</f>
        <v>2</v>
      </c>
      <c r="F2143" s="7">
        <f>IF(P2143&gt;0,RANK(P2143,(N2143:P2143,Q2143:AE2143)),0)</f>
        <v>3</v>
      </c>
      <c r="G2143" s="1">
        <f t="shared" si="895"/>
        <v>167814</v>
      </c>
      <c r="H2143" s="2">
        <f t="shared" si="896"/>
        <v>0.29196112613129849</v>
      </c>
      <c r="I2143" s="2"/>
      <c r="J2143" s="2">
        <f t="shared" si="897"/>
        <v>0.62617305343591134</v>
      </c>
      <c r="K2143" s="2">
        <f t="shared" si="898"/>
        <v>0.33421192730461285</v>
      </c>
      <c r="L2143" s="2">
        <f t="shared" si="899"/>
        <v>2.9499879954487093E-2</v>
      </c>
      <c r="M2143" s="2">
        <f t="shared" si="900"/>
        <v>1.011513930498871E-2</v>
      </c>
      <c r="N2143" s="1">
        <v>359913</v>
      </c>
      <c r="O2143" s="1">
        <v>192099</v>
      </c>
      <c r="P2143" s="1">
        <v>16956</v>
      </c>
      <c r="Q2143" s="1">
        <v>3040</v>
      </c>
      <c r="R2143" s="1">
        <v>1374</v>
      </c>
      <c r="S2143" s="1">
        <v>527</v>
      </c>
      <c r="T2143" s="1">
        <v>868</v>
      </c>
      <c r="V2143" s="1">
        <v>5</v>
      </c>
      <c r="AG2143" s="7">
        <f>IF(Q2143&gt;0,RANK(Q2143,(N2143:P2143,Q2143:AE2143)),0)</f>
        <v>4</v>
      </c>
      <c r="AH2143" s="7">
        <f>IF(R2143&gt;0,RANK(R2143,(N2143:P2143,Q2143:AE2143)),0)</f>
        <v>5</v>
      </c>
      <c r="AI2143" s="7">
        <f>IF(T2143&gt;0,RANK(T2143,(N2143:P2143,Q2143:AE2143)),0)</f>
        <v>6</v>
      </c>
      <c r="AJ2143" s="7">
        <f>IF(S2143&gt;0,RANK(S2143,(N2143:P2143,Q2143:AE2143)),0)</f>
        <v>7</v>
      </c>
      <c r="AK2143" s="2">
        <f t="shared" si="901"/>
        <v>5.2889617280986534E-3</v>
      </c>
      <c r="AL2143" s="2">
        <f t="shared" si="902"/>
        <v>2.3904715178972203E-3</v>
      </c>
      <c r="AM2143" s="2">
        <f t="shared" si="903"/>
        <v>1.5101377565755365E-3</v>
      </c>
      <c r="AN2143" s="2">
        <f t="shared" si="904"/>
        <v>9.1686935220657571E-4</v>
      </c>
      <c r="AP2143" t="s">
        <v>1867</v>
      </c>
      <c r="AQ2143" t="s">
        <v>1475</v>
      </c>
      <c r="AT2143" s="93" t="s">
        <v>820</v>
      </c>
      <c r="AU2143" s="92" t="s">
        <v>781</v>
      </c>
      <c r="AV2143" s="83" t="str">
        <f t="shared" si="905"/>
        <v>39035</v>
      </c>
      <c r="AX2143" s="7" t="s">
        <v>3753</v>
      </c>
    </row>
    <row r="2144" spans="1:50" hidden="1" outlineLevel="1">
      <c r="A2144" t="s">
        <v>1868</v>
      </c>
      <c r="B2144" t="s">
        <v>1475</v>
      </c>
      <c r="C2144" s="1">
        <f t="shared" si="894"/>
        <v>23267</v>
      </c>
      <c r="D2144" s="7">
        <f>RANK(N2144,(N2144:P2144,Q2144:AE2144))</f>
        <v>2</v>
      </c>
      <c r="E2144" s="7">
        <f>RANK(O2144,(N2144:P2144,Q2144:AE2144))</f>
        <v>1</v>
      </c>
      <c r="F2144" s="7">
        <f>IF(P2144&gt;0,RANK(P2144,(N2144:P2144,Q2144:AE2144)),0)</f>
        <v>3</v>
      </c>
      <c r="G2144" s="1">
        <f t="shared" si="895"/>
        <v>7076</v>
      </c>
      <c r="H2144" s="2">
        <f t="shared" si="896"/>
        <v>0.30412171745390465</v>
      </c>
      <c r="I2144" s="2"/>
      <c r="J2144" s="2">
        <f t="shared" si="897"/>
        <v>0.33270296987149184</v>
      </c>
      <c r="K2144" s="2">
        <f t="shared" si="898"/>
        <v>0.63682468732539643</v>
      </c>
      <c r="L2144" s="2">
        <f t="shared" si="899"/>
        <v>1.9426655778570508E-2</v>
      </c>
      <c r="M2144" s="2">
        <f t="shared" si="900"/>
        <v>1.1045687024541222E-2</v>
      </c>
      <c r="N2144" s="1">
        <v>7741</v>
      </c>
      <c r="O2144" s="1">
        <v>14817</v>
      </c>
      <c r="P2144" s="1">
        <v>452</v>
      </c>
      <c r="Q2144" s="1">
        <v>119</v>
      </c>
      <c r="R2144" s="1">
        <v>75</v>
      </c>
      <c r="S2144" s="1">
        <v>27</v>
      </c>
      <c r="T2144" s="1">
        <v>36</v>
      </c>
      <c r="V2144" s="1">
        <v>0</v>
      </c>
      <c r="AG2144" s="7">
        <f>IF(Q2144&gt;0,RANK(Q2144,(N2144:P2144,Q2144:AE2144)),0)</f>
        <v>4</v>
      </c>
      <c r="AH2144" s="7">
        <f>IF(R2144&gt;0,RANK(R2144,(N2144:P2144,Q2144:AE2144)),0)</f>
        <v>5</v>
      </c>
      <c r="AI2144" s="7">
        <f>IF(T2144&gt;0,RANK(T2144,(N2144:P2144,Q2144:AE2144)),0)</f>
        <v>6</v>
      </c>
      <c r="AJ2144" s="7">
        <f>IF(S2144&gt;0,RANK(S2144,(N2144:P2144,Q2144:AE2144)),0)</f>
        <v>7</v>
      </c>
      <c r="AK2144" s="2">
        <f t="shared" si="901"/>
        <v>5.114539906305067E-3</v>
      </c>
      <c r="AL2144" s="2">
        <f t="shared" si="902"/>
        <v>3.2234495207805044E-3</v>
      </c>
      <c r="AM2144" s="2">
        <f t="shared" si="903"/>
        <v>1.5472557699746422E-3</v>
      </c>
      <c r="AN2144" s="2">
        <f t="shared" si="904"/>
        <v>1.1604418274809816E-3</v>
      </c>
      <c r="AP2144" t="s">
        <v>1868</v>
      </c>
      <c r="AQ2144" t="s">
        <v>1475</v>
      </c>
      <c r="AT2144" s="93" t="s">
        <v>820</v>
      </c>
      <c r="AU2144" s="92" t="s">
        <v>782</v>
      </c>
      <c r="AV2144" s="83" t="str">
        <f t="shared" si="905"/>
        <v>39037</v>
      </c>
      <c r="AX2144" s="7" t="s">
        <v>3753</v>
      </c>
    </row>
    <row r="2145" spans="1:50" hidden="1" outlineLevel="1">
      <c r="A2145" t="s">
        <v>1166</v>
      </c>
      <c r="B2145" t="s">
        <v>1475</v>
      </c>
      <c r="C2145" s="1">
        <f t="shared" si="894"/>
        <v>16242</v>
      </c>
      <c r="D2145" s="7">
        <f>RANK(N2145,(N2145:P2145,Q2145:AE2145))</f>
        <v>2</v>
      </c>
      <c r="E2145" s="7">
        <f>RANK(O2145,(N2145:P2145,Q2145:AE2145))</f>
        <v>1</v>
      </c>
      <c r="F2145" s="7">
        <f>IF(P2145&gt;0,RANK(P2145,(N2145:P2145,Q2145:AE2145)),0)</f>
        <v>3</v>
      </c>
      <c r="G2145" s="1">
        <f t="shared" si="895"/>
        <v>3365</v>
      </c>
      <c r="H2145" s="2">
        <f t="shared" si="896"/>
        <v>0.20717891885235809</v>
      </c>
      <c r="I2145" s="2"/>
      <c r="J2145" s="2">
        <f t="shared" si="897"/>
        <v>0.38018716906784877</v>
      </c>
      <c r="K2145" s="2">
        <f t="shared" si="898"/>
        <v>0.58736608792020684</v>
      </c>
      <c r="L2145" s="2">
        <f t="shared" si="899"/>
        <v>2.2472601896318188E-2</v>
      </c>
      <c r="M2145" s="2">
        <f t="shared" si="900"/>
        <v>9.9741411156262019E-3</v>
      </c>
      <c r="N2145" s="1">
        <v>6175</v>
      </c>
      <c r="O2145" s="1">
        <v>9540</v>
      </c>
      <c r="P2145" s="1">
        <v>365</v>
      </c>
      <c r="Q2145" s="1">
        <v>99</v>
      </c>
      <c r="R2145" s="1">
        <v>34</v>
      </c>
      <c r="S2145" s="1">
        <v>14</v>
      </c>
      <c r="T2145" s="1">
        <v>15</v>
      </c>
      <c r="V2145" s="1">
        <v>0</v>
      </c>
      <c r="AG2145" s="7">
        <f>IF(Q2145&gt;0,RANK(Q2145,(N2145:P2145,Q2145:AE2145)),0)</f>
        <v>4</v>
      </c>
      <c r="AH2145" s="7">
        <f>IF(R2145&gt;0,RANK(R2145,(N2145:P2145,Q2145:AE2145)),0)</f>
        <v>5</v>
      </c>
      <c r="AI2145" s="7">
        <f>IF(T2145&gt;0,RANK(T2145,(N2145:P2145,Q2145:AE2145)),0)</f>
        <v>6</v>
      </c>
      <c r="AJ2145" s="7">
        <f>IF(S2145&gt;0,RANK(S2145,(N2145:P2145,Q2145:AE2145)),0)</f>
        <v>7</v>
      </c>
      <c r="AK2145" s="2">
        <f t="shared" si="901"/>
        <v>6.0953084595493168E-3</v>
      </c>
      <c r="AL2145" s="2">
        <f t="shared" si="902"/>
        <v>2.0933382588351188E-3</v>
      </c>
      <c r="AM2145" s="2">
        <f t="shared" si="903"/>
        <v>9.2353158478019953E-4</v>
      </c>
      <c r="AN2145" s="2">
        <f t="shared" si="904"/>
        <v>8.6196281246151947E-4</v>
      </c>
      <c r="AP2145" t="s">
        <v>1166</v>
      </c>
      <c r="AQ2145" t="s">
        <v>1475</v>
      </c>
      <c r="AT2145" s="93" t="s">
        <v>820</v>
      </c>
      <c r="AU2145" s="92" t="s">
        <v>1172</v>
      </c>
      <c r="AV2145" s="83" t="str">
        <f t="shared" si="905"/>
        <v>39039</v>
      </c>
      <c r="AX2145" s="7" t="s">
        <v>3753</v>
      </c>
    </row>
    <row r="2146" spans="1:50" hidden="1" outlineLevel="1">
      <c r="A2146" t="s">
        <v>3007</v>
      </c>
      <c r="B2146" t="s">
        <v>1475</v>
      </c>
      <c r="C2146" s="1">
        <f t="shared" si="894"/>
        <v>55403</v>
      </c>
      <c r="D2146" s="7">
        <f>RANK(N2146,(N2146:P2146,Q2146:AE2146))</f>
        <v>2</v>
      </c>
      <c r="E2146" s="7">
        <f>RANK(O2146,(N2146:P2146,Q2146:AE2146))</f>
        <v>1</v>
      </c>
      <c r="F2146" s="7">
        <f>IF(P2146&gt;0,RANK(P2146,(N2146:P2146,Q2146:AE2146)),0)</f>
        <v>3</v>
      </c>
      <c r="G2146" s="1">
        <f t="shared" si="895"/>
        <v>19505</v>
      </c>
      <c r="H2146" s="2">
        <f t="shared" si="896"/>
        <v>0.35205674782953994</v>
      </c>
      <c r="I2146" s="2"/>
      <c r="J2146" s="2">
        <f t="shared" si="897"/>
        <v>0.3092612313412631</v>
      </c>
      <c r="K2146" s="2">
        <f t="shared" si="898"/>
        <v>0.66131797917080304</v>
      </c>
      <c r="L2146" s="2">
        <f t="shared" si="899"/>
        <v>2.1876071692868617E-2</v>
      </c>
      <c r="M2146" s="2">
        <f t="shared" si="900"/>
        <v>7.5447177950653012E-3</v>
      </c>
      <c r="N2146" s="1">
        <v>17134</v>
      </c>
      <c r="O2146" s="1">
        <v>36639</v>
      </c>
      <c r="P2146" s="1">
        <v>1212</v>
      </c>
      <c r="Q2146" s="1">
        <v>162</v>
      </c>
      <c r="R2146" s="1">
        <v>162</v>
      </c>
      <c r="S2146" s="1">
        <v>34</v>
      </c>
      <c r="T2146" s="1">
        <v>60</v>
      </c>
      <c r="V2146" s="1">
        <v>0</v>
      </c>
      <c r="AG2146" s="7">
        <f>IF(Q2146&gt;0,RANK(Q2146,(N2146:P2146,Q2146:AE2146)),0)</f>
        <v>4</v>
      </c>
      <c r="AH2146" s="7">
        <f>IF(R2146&gt;0,RANK(R2146,(N2146:P2146,Q2146:AE2146)),0)</f>
        <v>4</v>
      </c>
      <c r="AI2146" s="7">
        <f>IF(T2146&gt;0,RANK(T2146,(N2146:P2146,Q2146:AE2146)),0)</f>
        <v>6</v>
      </c>
      <c r="AJ2146" s="7">
        <f>IF(S2146&gt;0,RANK(S2146,(N2146:P2146,Q2146:AE2146)),0)</f>
        <v>7</v>
      </c>
      <c r="AK2146" s="2">
        <f t="shared" si="901"/>
        <v>2.9240293846903597E-3</v>
      </c>
      <c r="AL2146" s="2">
        <f t="shared" si="902"/>
        <v>2.9240293846903597E-3</v>
      </c>
      <c r="AM2146" s="2">
        <f t="shared" si="903"/>
        <v>1.0829738461816147E-3</v>
      </c>
      <c r="AN2146" s="2">
        <f t="shared" si="904"/>
        <v>6.1368517950291502E-4</v>
      </c>
      <c r="AP2146" t="s">
        <v>3007</v>
      </c>
      <c r="AQ2146" t="s">
        <v>1475</v>
      </c>
      <c r="AT2146" s="93" t="s">
        <v>820</v>
      </c>
      <c r="AU2146" s="92" t="s">
        <v>1173</v>
      </c>
      <c r="AV2146" s="83" t="str">
        <f t="shared" si="905"/>
        <v>39041</v>
      </c>
      <c r="AX2146" s="7" t="s">
        <v>3753</v>
      </c>
    </row>
    <row r="2147" spans="1:50" hidden="1" outlineLevel="1">
      <c r="A2147" t="s">
        <v>1740</v>
      </c>
      <c r="B2147" t="s">
        <v>1475</v>
      </c>
      <c r="C2147" s="1">
        <f t="shared" si="894"/>
        <v>35015</v>
      </c>
      <c r="D2147" s="7">
        <f>RANK(N2147,(N2147:P2147,Q2147:AE2147))</f>
        <v>1</v>
      </c>
      <c r="E2147" s="7">
        <f>RANK(O2147,(N2147:P2147,Q2147:AE2147))</f>
        <v>2</v>
      </c>
      <c r="F2147" s="7">
        <f>IF(P2147&gt;0,RANK(P2147,(N2147:P2147,Q2147:AE2147)),0)</f>
        <v>3</v>
      </c>
      <c r="G2147" s="1">
        <f t="shared" si="895"/>
        <v>1627</v>
      </c>
      <c r="H2147" s="2">
        <f t="shared" si="896"/>
        <v>4.6465800371269454E-2</v>
      </c>
      <c r="I2147" s="2"/>
      <c r="J2147" s="2">
        <f t="shared" si="897"/>
        <v>0.5064115379123233</v>
      </c>
      <c r="K2147" s="2">
        <f t="shared" si="898"/>
        <v>0.45994573754105383</v>
      </c>
      <c r="L2147" s="2">
        <f t="shared" si="899"/>
        <v>2.4903612737398259E-2</v>
      </c>
      <c r="M2147" s="2">
        <f t="shared" si="900"/>
        <v>8.7391118092246117E-3</v>
      </c>
      <c r="N2147" s="1">
        <v>17732</v>
      </c>
      <c r="O2147" s="1">
        <v>16105</v>
      </c>
      <c r="P2147" s="1">
        <v>872</v>
      </c>
      <c r="Q2147" s="1">
        <v>205</v>
      </c>
      <c r="R2147" s="1">
        <v>57</v>
      </c>
      <c r="S2147" s="1">
        <v>13</v>
      </c>
      <c r="T2147" s="1">
        <v>31</v>
      </c>
      <c r="V2147" s="1">
        <v>0</v>
      </c>
      <c r="AG2147" s="7">
        <f>IF(Q2147&gt;0,RANK(Q2147,(N2147:P2147,Q2147:AE2147)),0)</f>
        <v>4</v>
      </c>
      <c r="AH2147" s="7">
        <f>IF(R2147&gt;0,RANK(R2147,(N2147:P2147,Q2147:AE2147)),0)</f>
        <v>5</v>
      </c>
      <c r="AI2147" s="7">
        <f>IF(T2147&gt;0,RANK(T2147,(N2147:P2147,Q2147:AE2147)),0)</f>
        <v>6</v>
      </c>
      <c r="AJ2147" s="7">
        <f>IF(S2147&gt;0,RANK(S2147,(N2147:P2147,Q2147:AE2147)),0)</f>
        <v>7</v>
      </c>
      <c r="AK2147" s="2">
        <f t="shared" si="901"/>
        <v>5.8546337284021135E-3</v>
      </c>
      <c r="AL2147" s="2">
        <f t="shared" si="902"/>
        <v>1.6278737683849778E-3</v>
      </c>
      <c r="AM2147" s="2">
        <f t="shared" si="903"/>
        <v>8.8533485649007568E-4</v>
      </c>
      <c r="AN2147" s="2">
        <f t="shared" si="904"/>
        <v>3.712694559474511E-4</v>
      </c>
      <c r="AP2147" t="s">
        <v>1740</v>
      </c>
      <c r="AQ2147" t="s">
        <v>1475</v>
      </c>
      <c r="AT2147" s="93" t="s">
        <v>820</v>
      </c>
      <c r="AU2147" s="92" t="s">
        <v>1174</v>
      </c>
      <c r="AV2147" s="83" t="str">
        <f t="shared" si="905"/>
        <v>39043</v>
      </c>
      <c r="AX2147" s="7" t="s">
        <v>3753</v>
      </c>
    </row>
    <row r="2148" spans="1:50" hidden="1" outlineLevel="1">
      <c r="A2148" t="s">
        <v>1812</v>
      </c>
      <c r="B2148" t="s">
        <v>1475</v>
      </c>
      <c r="C2148" s="1">
        <f t="shared" si="894"/>
        <v>54094</v>
      </c>
      <c r="D2148" s="7">
        <f>RANK(N2148,(N2148:P2148,Q2148:AE2148))</f>
        <v>2</v>
      </c>
      <c r="E2148" s="7">
        <f>RANK(O2148,(N2148:P2148,Q2148:AE2148))</f>
        <v>1</v>
      </c>
      <c r="F2148" s="7">
        <f>IF(P2148&gt;0,RANK(P2148,(N2148:P2148,Q2148:AE2148)),0)</f>
        <v>3</v>
      </c>
      <c r="G2148" s="1">
        <f t="shared" si="895"/>
        <v>14458</v>
      </c>
      <c r="H2148" s="2">
        <f t="shared" si="896"/>
        <v>0.26727548341775426</v>
      </c>
      <c r="I2148" s="2"/>
      <c r="J2148" s="2">
        <f t="shared" si="897"/>
        <v>0.35244204532850226</v>
      </c>
      <c r="K2148" s="2">
        <f t="shared" si="898"/>
        <v>0.61971752874625652</v>
      </c>
      <c r="L2148" s="2">
        <f t="shared" si="899"/>
        <v>2.0612267534292159E-2</v>
      </c>
      <c r="M2148" s="2">
        <f t="shared" si="900"/>
        <v>7.2281583909491152E-3</v>
      </c>
      <c r="N2148" s="1">
        <v>19065</v>
      </c>
      <c r="O2148" s="1">
        <v>33523</v>
      </c>
      <c r="P2148" s="1">
        <v>1115</v>
      </c>
      <c r="Q2148" s="1">
        <v>168</v>
      </c>
      <c r="R2148" s="1">
        <v>138</v>
      </c>
      <c r="S2148" s="1">
        <v>34</v>
      </c>
      <c r="T2148" s="1">
        <v>51</v>
      </c>
      <c r="V2148" s="1">
        <v>0</v>
      </c>
      <c r="AG2148" s="7">
        <f>IF(Q2148&gt;0,RANK(Q2148,(N2148:P2148,Q2148:AE2148)),0)</f>
        <v>4</v>
      </c>
      <c r="AH2148" s="7">
        <f>IF(R2148&gt;0,RANK(R2148,(N2148:P2148,Q2148:AE2148)),0)</f>
        <v>5</v>
      </c>
      <c r="AI2148" s="7">
        <f>IF(T2148&gt;0,RANK(T2148,(N2148:P2148,Q2148:AE2148)),0)</f>
        <v>6</v>
      </c>
      <c r="AJ2148" s="7">
        <f>IF(S2148&gt;0,RANK(S2148,(N2148:P2148,Q2148:AE2148)),0)</f>
        <v>7</v>
      </c>
      <c r="AK2148" s="2">
        <f t="shared" si="901"/>
        <v>3.1057048840906569E-3</v>
      </c>
      <c r="AL2148" s="2">
        <f t="shared" si="902"/>
        <v>2.5511147262173256E-3</v>
      </c>
      <c r="AM2148" s="2">
        <f t="shared" si="903"/>
        <v>9.4280326838466376E-4</v>
      </c>
      <c r="AN2148" s="2">
        <f t="shared" si="904"/>
        <v>6.285355122564425E-4</v>
      </c>
      <c r="AP2148" t="s">
        <v>1812</v>
      </c>
      <c r="AQ2148" t="s">
        <v>1475</v>
      </c>
      <c r="AT2148" s="93" t="s">
        <v>820</v>
      </c>
      <c r="AU2148" s="92" t="s">
        <v>130</v>
      </c>
      <c r="AV2148" s="83" t="str">
        <f t="shared" si="905"/>
        <v>39045</v>
      </c>
      <c r="AX2148" s="7" t="s">
        <v>3753</v>
      </c>
    </row>
    <row r="2149" spans="1:50" hidden="1" outlineLevel="1">
      <c r="A2149" t="s">
        <v>945</v>
      </c>
      <c r="B2149" t="s">
        <v>1475</v>
      </c>
      <c r="C2149" s="1">
        <f t="shared" si="894"/>
        <v>9278</v>
      </c>
      <c r="D2149" s="7">
        <f>RANK(N2149,(N2149:P2149,Q2149:AE2149))</f>
        <v>2</v>
      </c>
      <c r="E2149" s="7">
        <f>RANK(O2149,(N2149:P2149,Q2149:AE2149))</f>
        <v>1</v>
      </c>
      <c r="F2149" s="7">
        <f>IF(P2149&gt;0,RANK(P2149,(N2149:P2149,Q2149:AE2149)),0)</f>
        <v>3</v>
      </c>
      <c r="G2149" s="1">
        <f t="shared" si="895"/>
        <v>2322</v>
      </c>
      <c r="H2149" s="2">
        <f t="shared" si="896"/>
        <v>0.25026945462384137</v>
      </c>
      <c r="I2149" s="2"/>
      <c r="J2149" s="2">
        <f t="shared" si="897"/>
        <v>0.36247035999137744</v>
      </c>
      <c r="K2149" s="2">
        <f t="shared" si="898"/>
        <v>0.61273981461521876</v>
      </c>
      <c r="L2149" s="2">
        <f t="shared" si="899"/>
        <v>1.7784005173528777E-2</v>
      </c>
      <c r="M2149" s="2">
        <f t="shared" si="900"/>
        <v>7.0058202198750204E-3</v>
      </c>
      <c r="N2149" s="1">
        <v>3363</v>
      </c>
      <c r="O2149" s="1">
        <v>5685</v>
      </c>
      <c r="P2149" s="1">
        <v>165</v>
      </c>
      <c r="Q2149" s="1">
        <v>37</v>
      </c>
      <c r="R2149" s="1">
        <v>11</v>
      </c>
      <c r="S2149" s="1">
        <v>8</v>
      </c>
      <c r="T2149" s="1">
        <v>9</v>
      </c>
      <c r="V2149" s="1">
        <v>0</v>
      </c>
      <c r="AG2149" s="7">
        <f>IF(Q2149&gt;0,RANK(Q2149,(N2149:P2149,Q2149:AE2149)),0)</f>
        <v>4</v>
      </c>
      <c r="AH2149" s="7">
        <f>IF(R2149&gt;0,RANK(R2149,(N2149:P2149,Q2149:AE2149)),0)</f>
        <v>5</v>
      </c>
      <c r="AI2149" s="7">
        <f>IF(T2149&gt;0,RANK(T2149,(N2149:P2149,Q2149:AE2149)),0)</f>
        <v>6</v>
      </c>
      <c r="AJ2149" s="7">
        <f>IF(S2149&gt;0,RANK(S2149,(N2149:P2149,Q2149:AE2149)),0)</f>
        <v>7</v>
      </c>
      <c r="AK2149" s="2">
        <f t="shared" si="901"/>
        <v>3.9879284328519079E-3</v>
      </c>
      <c r="AL2149" s="2">
        <f t="shared" si="902"/>
        <v>1.1856003449019184E-3</v>
      </c>
      <c r="AM2149" s="2">
        <f t="shared" si="903"/>
        <v>9.7003664582884241E-4</v>
      </c>
      <c r="AN2149" s="2">
        <f t="shared" si="904"/>
        <v>8.6225479629230435E-4</v>
      </c>
      <c r="AP2149" t="s">
        <v>945</v>
      </c>
      <c r="AQ2149" t="s">
        <v>1475</v>
      </c>
      <c r="AT2149" s="93" t="s">
        <v>820</v>
      </c>
      <c r="AU2149" s="92" t="s">
        <v>131</v>
      </c>
      <c r="AV2149" s="83" t="str">
        <f t="shared" si="905"/>
        <v>39047</v>
      </c>
      <c r="AX2149" s="7" t="s">
        <v>3753</v>
      </c>
    </row>
    <row r="2150" spans="1:50" hidden="1" outlineLevel="1">
      <c r="A2150" t="s">
        <v>2579</v>
      </c>
      <c r="B2150" t="s">
        <v>1475</v>
      </c>
      <c r="C2150" s="1">
        <f t="shared" si="894"/>
        <v>414074</v>
      </c>
      <c r="D2150" s="7">
        <f>RANK(N2150,(N2150:P2150,Q2150:AE2150))</f>
        <v>1</v>
      </c>
      <c r="E2150" s="7">
        <f>RANK(O2150,(N2150:P2150,Q2150:AE2150))</f>
        <v>2</v>
      </c>
      <c r="F2150" s="7">
        <f>IF(P2150&gt;0,RANK(P2150,(N2150:P2150,Q2150:AE2150)),0)</f>
        <v>3</v>
      </c>
      <c r="G2150" s="1">
        <f t="shared" si="895"/>
        <v>4156</v>
      </c>
      <c r="H2150" s="2">
        <f t="shared" si="896"/>
        <v>1.0036853316073938E-2</v>
      </c>
      <c r="I2150" s="2"/>
      <c r="J2150" s="2">
        <f t="shared" si="897"/>
        <v>0.48787897815366338</v>
      </c>
      <c r="K2150" s="2">
        <f t="shared" si="898"/>
        <v>0.47784212483758942</v>
      </c>
      <c r="L2150" s="2">
        <f t="shared" si="899"/>
        <v>2.584562179707009E-2</v>
      </c>
      <c r="M2150" s="2">
        <f t="shared" si="900"/>
        <v>8.4332752116770549E-3</v>
      </c>
      <c r="N2150" s="1">
        <v>202018</v>
      </c>
      <c r="O2150" s="1">
        <v>197862</v>
      </c>
      <c r="P2150" s="1">
        <v>10702</v>
      </c>
      <c r="Q2150" s="1">
        <v>1114</v>
      </c>
      <c r="R2150" s="1">
        <v>1427</v>
      </c>
      <c r="S2150" s="1">
        <v>324</v>
      </c>
      <c r="T2150" s="1">
        <v>625</v>
      </c>
      <c r="V2150" s="1">
        <v>2</v>
      </c>
      <c r="AG2150" s="7">
        <f>IF(Q2150&gt;0,RANK(Q2150,(N2150:P2150,Q2150:AE2150)),0)</f>
        <v>5</v>
      </c>
      <c r="AH2150" s="7">
        <f>IF(R2150&gt;0,RANK(R2150,(N2150:P2150,Q2150:AE2150)),0)</f>
        <v>4</v>
      </c>
      <c r="AI2150" s="7">
        <f>IF(T2150&gt;0,RANK(T2150,(N2150:P2150,Q2150:AE2150)),0)</f>
        <v>6</v>
      </c>
      <c r="AJ2150" s="7">
        <f>IF(S2150&gt;0,RANK(S2150,(N2150:P2150,Q2150:AE2150)),0)</f>
        <v>7</v>
      </c>
      <c r="AK2150" s="2">
        <f t="shared" si="901"/>
        <v>2.6903403739428219E-3</v>
      </c>
      <c r="AL2150" s="2">
        <f t="shared" si="902"/>
        <v>3.4462439080937225E-3</v>
      </c>
      <c r="AM2150" s="2">
        <f t="shared" si="903"/>
        <v>1.5093920410361433E-3</v>
      </c>
      <c r="AN2150" s="2">
        <f t="shared" si="904"/>
        <v>7.8246883407313665E-4</v>
      </c>
      <c r="AP2150" t="s">
        <v>2579</v>
      </c>
      <c r="AQ2150" t="s">
        <v>1475</v>
      </c>
      <c r="AT2150" s="93" t="s">
        <v>820</v>
      </c>
      <c r="AU2150" s="92" t="s">
        <v>132</v>
      </c>
      <c r="AV2150" s="83" t="str">
        <f t="shared" si="905"/>
        <v>39049</v>
      </c>
      <c r="AX2150" s="7" t="s">
        <v>3753</v>
      </c>
    </row>
    <row r="2151" spans="1:50" hidden="1" outlineLevel="1">
      <c r="A2151" t="s">
        <v>4049</v>
      </c>
      <c r="B2151" t="s">
        <v>1475</v>
      </c>
      <c r="C2151" s="1">
        <f t="shared" si="894"/>
        <v>18896</v>
      </c>
      <c r="D2151" s="7">
        <f>RANK(N2151,(N2151:P2151,Q2151:AE2151))</f>
        <v>2</v>
      </c>
      <c r="E2151" s="7">
        <f>RANK(O2151,(N2151:P2151,Q2151:AE2151))</f>
        <v>1</v>
      </c>
      <c r="F2151" s="7">
        <f>IF(P2151&gt;0,RANK(P2151,(N2151:P2151,Q2151:AE2151)),0)</f>
        <v>3</v>
      </c>
      <c r="G2151" s="1">
        <f t="shared" si="895"/>
        <v>4741</v>
      </c>
      <c r="H2151" s="2">
        <f t="shared" si="896"/>
        <v>0.25089966130397967</v>
      </c>
      <c r="I2151" s="2"/>
      <c r="J2151" s="2">
        <f t="shared" si="897"/>
        <v>0.36012912785774764</v>
      </c>
      <c r="K2151" s="2">
        <f t="shared" si="898"/>
        <v>0.61102878916172731</v>
      </c>
      <c r="L2151" s="2">
        <f t="shared" si="899"/>
        <v>1.9898391193903471E-2</v>
      </c>
      <c r="M2151" s="2">
        <f t="shared" si="900"/>
        <v>8.9436917866215701E-3</v>
      </c>
      <c r="N2151" s="1">
        <v>6805</v>
      </c>
      <c r="O2151" s="1">
        <v>11546</v>
      </c>
      <c r="P2151" s="1">
        <v>376</v>
      </c>
      <c r="Q2151" s="1">
        <v>92</v>
      </c>
      <c r="R2151" s="1">
        <v>34</v>
      </c>
      <c r="S2151" s="1">
        <v>19</v>
      </c>
      <c r="T2151" s="1">
        <v>24</v>
      </c>
      <c r="V2151" s="1">
        <v>0</v>
      </c>
      <c r="AG2151" s="7">
        <f>IF(Q2151&gt;0,RANK(Q2151,(N2151:P2151,Q2151:AE2151)),0)</f>
        <v>4</v>
      </c>
      <c r="AH2151" s="7">
        <f>IF(R2151&gt;0,RANK(R2151,(N2151:P2151,Q2151:AE2151)),0)</f>
        <v>5</v>
      </c>
      <c r="AI2151" s="7">
        <f>IF(T2151&gt;0,RANK(T2151,(N2151:P2151,Q2151:AE2151)),0)</f>
        <v>6</v>
      </c>
      <c r="AJ2151" s="7">
        <f>IF(S2151&gt;0,RANK(S2151,(N2151:P2151,Q2151:AE2151)),0)</f>
        <v>7</v>
      </c>
      <c r="AK2151" s="2">
        <f t="shared" si="901"/>
        <v>4.8687552921253176E-3</v>
      </c>
      <c r="AL2151" s="2">
        <f t="shared" si="902"/>
        <v>1.7993226079593564E-3</v>
      </c>
      <c r="AM2151" s="2">
        <f t="shared" si="903"/>
        <v>1.2701100762066045E-3</v>
      </c>
      <c r="AN2151" s="2">
        <f t="shared" si="904"/>
        <v>1.0055038103302285E-3</v>
      </c>
      <c r="AP2151" t="s">
        <v>4049</v>
      </c>
      <c r="AQ2151" t="s">
        <v>1475</v>
      </c>
      <c r="AT2151" s="93" t="s">
        <v>820</v>
      </c>
      <c r="AU2151" s="92" t="s">
        <v>658</v>
      </c>
      <c r="AV2151" s="83" t="str">
        <f t="shared" si="905"/>
        <v>39051</v>
      </c>
      <c r="AX2151" s="7" t="s">
        <v>3753</v>
      </c>
    </row>
    <row r="2152" spans="1:50" hidden="1" outlineLevel="1">
      <c r="A2152" t="s">
        <v>1816</v>
      </c>
      <c r="B2152" t="s">
        <v>1475</v>
      </c>
      <c r="C2152" s="1">
        <f t="shared" si="894"/>
        <v>12776</v>
      </c>
      <c r="D2152" s="7">
        <f>RANK(N2152,(N2152:P2152,Q2152:AE2152))</f>
        <v>2</v>
      </c>
      <c r="E2152" s="7">
        <f>RANK(O2152,(N2152:P2152,Q2152:AE2152))</f>
        <v>1</v>
      </c>
      <c r="F2152" s="7">
        <f>IF(P2152&gt;0,RANK(P2152,(N2152:P2152,Q2152:AE2152)),0)</f>
        <v>3</v>
      </c>
      <c r="G2152" s="1">
        <f t="shared" si="895"/>
        <v>2639</v>
      </c>
      <c r="H2152" s="2">
        <f t="shared" si="896"/>
        <v>0.20655917345021915</v>
      </c>
      <c r="I2152" s="2"/>
      <c r="J2152" s="2">
        <f t="shared" si="897"/>
        <v>0.38134001252348154</v>
      </c>
      <c r="K2152" s="2">
        <f t="shared" si="898"/>
        <v>0.58789918597370072</v>
      </c>
      <c r="L2152" s="2">
        <f t="shared" si="899"/>
        <v>1.6828428303068254E-2</v>
      </c>
      <c r="M2152" s="2">
        <f t="shared" si="900"/>
        <v>1.3932373199749427E-2</v>
      </c>
      <c r="N2152" s="1">
        <v>4872</v>
      </c>
      <c r="O2152" s="1">
        <v>7511</v>
      </c>
      <c r="P2152" s="1">
        <v>215</v>
      </c>
      <c r="Q2152" s="1">
        <v>97</v>
      </c>
      <c r="R2152" s="1">
        <v>29</v>
      </c>
      <c r="S2152" s="1">
        <v>24</v>
      </c>
      <c r="T2152" s="1">
        <v>28</v>
      </c>
      <c r="V2152" s="1">
        <v>0</v>
      </c>
      <c r="AG2152" s="7">
        <f>IF(Q2152&gt;0,RANK(Q2152,(N2152:P2152,Q2152:AE2152)),0)</f>
        <v>4</v>
      </c>
      <c r="AH2152" s="7">
        <f>IF(R2152&gt;0,RANK(R2152,(N2152:P2152,Q2152:AE2152)),0)</f>
        <v>5</v>
      </c>
      <c r="AI2152" s="7">
        <f>IF(T2152&gt;0,RANK(T2152,(N2152:P2152,Q2152:AE2152)),0)</f>
        <v>6</v>
      </c>
      <c r="AJ2152" s="7">
        <f>IF(S2152&gt;0,RANK(S2152,(N2152:P2152,Q2152:AE2152)),0)</f>
        <v>7</v>
      </c>
      <c r="AK2152" s="2">
        <f t="shared" si="901"/>
        <v>7.5923606762680028E-3</v>
      </c>
      <c r="AL2152" s="2">
        <f t="shared" si="902"/>
        <v>2.2698810269254853E-3</v>
      </c>
      <c r="AM2152" s="2">
        <f t="shared" si="903"/>
        <v>2.1916092673763305E-3</v>
      </c>
      <c r="AN2152" s="2">
        <f t="shared" si="904"/>
        <v>1.878522229179712E-3</v>
      </c>
      <c r="AP2152" t="s">
        <v>1816</v>
      </c>
      <c r="AQ2152" t="s">
        <v>1475</v>
      </c>
      <c r="AT2152" s="93" t="s">
        <v>820</v>
      </c>
      <c r="AU2152" s="92" t="s">
        <v>659</v>
      </c>
      <c r="AV2152" s="83" t="str">
        <f t="shared" si="905"/>
        <v>39053</v>
      </c>
      <c r="AX2152" s="7" t="s">
        <v>3753</v>
      </c>
    </row>
    <row r="2153" spans="1:50" hidden="1" outlineLevel="1">
      <c r="A2153" t="s">
        <v>1817</v>
      </c>
      <c r="B2153" t="s">
        <v>1475</v>
      </c>
      <c r="C2153" s="1">
        <f t="shared" si="894"/>
        <v>42600</v>
      </c>
      <c r="D2153" s="7">
        <f>RANK(N2153,(N2153:P2153,Q2153:AE2153))</f>
        <v>2</v>
      </c>
      <c r="E2153" s="7">
        <f>RANK(O2153,(N2153:P2153,Q2153:AE2153))</f>
        <v>1</v>
      </c>
      <c r="F2153" s="7">
        <f>IF(P2153&gt;0,RANK(P2153,(N2153:P2153,Q2153:AE2153)),0)</f>
        <v>3</v>
      </c>
      <c r="G2153" s="1">
        <f t="shared" si="895"/>
        <v>10090</v>
      </c>
      <c r="H2153" s="2">
        <f t="shared" si="896"/>
        <v>0.23685446009389671</v>
      </c>
      <c r="I2153" s="2"/>
      <c r="J2153" s="2">
        <f t="shared" si="897"/>
        <v>0.35978873239436621</v>
      </c>
      <c r="K2153" s="2">
        <f t="shared" si="898"/>
        <v>0.59664319248826292</v>
      </c>
      <c r="L2153" s="2">
        <f t="shared" si="899"/>
        <v>3.2981220657276995E-2</v>
      </c>
      <c r="M2153" s="2">
        <f t="shared" si="900"/>
        <v>1.0586854460093824E-2</v>
      </c>
      <c r="N2153" s="1">
        <v>15327</v>
      </c>
      <c r="O2153" s="1">
        <v>25417</v>
      </c>
      <c r="P2153" s="1">
        <v>1405</v>
      </c>
      <c r="Q2153" s="1">
        <v>236</v>
      </c>
      <c r="R2153" s="1">
        <v>153</v>
      </c>
      <c r="S2153" s="1">
        <v>24</v>
      </c>
      <c r="T2153" s="1">
        <v>38</v>
      </c>
      <c r="V2153" s="1">
        <v>0</v>
      </c>
      <c r="AG2153" s="7">
        <f>IF(Q2153&gt;0,RANK(Q2153,(N2153:P2153,Q2153:AE2153)),0)</f>
        <v>4</v>
      </c>
      <c r="AH2153" s="7">
        <f>IF(R2153&gt;0,RANK(R2153,(N2153:P2153,Q2153:AE2153)),0)</f>
        <v>5</v>
      </c>
      <c r="AI2153" s="7">
        <f>IF(T2153&gt;0,RANK(T2153,(N2153:P2153,Q2153:AE2153)),0)</f>
        <v>6</v>
      </c>
      <c r="AJ2153" s="7">
        <f>IF(S2153&gt;0,RANK(S2153,(N2153:P2153,Q2153:AE2153)),0)</f>
        <v>7</v>
      </c>
      <c r="AK2153" s="2">
        <f t="shared" si="901"/>
        <v>5.5399061032863853E-3</v>
      </c>
      <c r="AL2153" s="2">
        <f t="shared" si="902"/>
        <v>3.5915492957746477E-3</v>
      </c>
      <c r="AM2153" s="2">
        <f t="shared" si="903"/>
        <v>8.9201877934272302E-4</v>
      </c>
      <c r="AN2153" s="2">
        <f t="shared" si="904"/>
        <v>5.6338028169014088E-4</v>
      </c>
      <c r="AP2153" t="s">
        <v>1817</v>
      </c>
      <c r="AQ2153" t="s">
        <v>1475</v>
      </c>
      <c r="AT2153" s="93" t="s">
        <v>820</v>
      </c>
      <c r="AU2153" s="92" t="s">
        <v>660</v>
      </c>
      <c r="AV2153" s="83" t="str">
        <f t="shared" si="905"/>
        <v>39055</v>
      </c>
      <c r="AX2153" s="7" t="s">
        <v>3753</v>
      </c>
    </row>
    <row r="2154" spans="1:50" hidden="1" outlineLevel="1">
      <c r="A2154" t="s">
        <v>1627</v>
      </c>
      <c r="B2154" t="s">
        <v>1475</v>
      </c>
      <c r="C2154" s="1">
        <f t="shared" si="894"/>
        <v>65204</v>
      </c>
      <c r="D2154" s="7">
        <f>RANK(N2154,(N2154:P2154,Q2154:AE2154))</f>
        <v>2</v>
      </c>
      <c r="E2154" s="7">
        <f>RANK(O2154,(N2154:P2154,Q2154:AE2154))</f>
        <v>1</v>
      </c>
      <c r="F2154" s="7">
        <f>IF(P2154&gt;0,RANK(P2154,(N2154:P2154,Q2154:AE2154)),0)</f>
        <v>3</v>
      </c>
      <c r="G2154" s="1">
        <f t="shared" si="895"/>
        <v>12887</v>
      </c>
      <c r="H2154" s="2">
        <f t="shared" si="896"/>
        <v>0.19764124900312866</v>
      </c>
      <c r="I2154" s="2"/>
      <c r="J2154" s="2">
        <f t="shared" si="897"/>
        <v>0.38431691307281762</v>
      </c>
      <c r="K2154" s="2">
        <f t="shared" si="898"/>
        <v>0.58195816207594631</v>
      </c>
      <c r="L2154" s="2">
        <f t="shared" si="899"/>
        <v>2.4415680019630698E-2</v>
      </c>
      <c r="M2154" s="2">
        <f t="shared" si="900"/>
        <v>9.3092448316053171E-3</v>
      </c>
      <c r="N2154" s="1">
        <v>25059</v>
      </c>
      <c r="O2154" s="1">
        <v>37946</v>
      </c>
      <c r="P2154" s="1">
        <v>1592</v>
      </c>
      <c r="Q2154" s="1">
        <v>179</v>
      </c>
      <c r="R2154" s="1">
        <v>242</v>
      </c>
      <c r="S2154" s="1">
        <v>50</v>
      </c>
      <c r="T2154" s="1">
        <v>136</v>
      </c>
      <c r="V2154" s="1">
        <v>0</v>
      </c>
      <c r="AG2154" s="7">
        <f>IF(Q2154&gt;0,RANK(Q2154,(N2154:P2154,Q2154:AE2154)),0)</f>
        <v>5</v>
      </c>
      <c r="AH2154" s="7">
        <f>IF(R2154&gt;0,RANK(R2154,(N2154:P2154,Q2154:AE2154)),0)</f>
        <v>4</v>
      </c>
      <c r="AI2154" s="7">
        <f>IF(T2154&gt;0,RANK(T2154,(N2154:P2154,Q2154:AE2154)),0)</f>
        <v>6</v>
      </c>
      <c r="AJ2154" s="7">
        <f>IF(S2154&gt;0,RANK(S2154,(N2154:P2154,Q2154:AE2154)),0)</f>
        <v>7</v>
      </c>
      <c r="AK2154" s="2">
        <f t="shared" si="901"/>
        <v>2.7452303539660145E-3</v>
      </c>
      <c r="AL2154" s="2">
        <f t="shared" si="902"/>
        <v>3.7114287467026564E-3</v>
      </c>
      <c r="AM2154" s="2">
        <f t="shared" si="903"/>
        <v>2.0857616097171953E-3</v>
      </c>
      <c r="AN2154" s="2">
        <f t="shared" si="904"/>
        <v>7.6682412121955711E-4</v>
      </c>
      <c r="AP2154" t="s">
        <v>1627</v>
      </c>
      <c r="AQ2154" t="s">
        <v>1475</v>
      </c>
      <c r="AT2154" s="93" t="s">
        <v>820</v>
      </c>
      <c r="AU2154" s="92" t="s">
        <v>199</v>
      </c>
      <c r="AV2154" s="83" t="str">
        <f t="shared" si="905"/>
        <v>39057</v>
      </c>
      <c r="AX2154" s="7" t="s">
        <v>3753</v>
      </c>
    </row>
    <row r="2155" spans="1:50" hidden="1" outlineLevel="1">
      <c r="A2155" t="s">
        <v>1561</v>
      </c>
      <c r="B2155" t="s">
        <v>1475</v>
      </c>
      <c r="C2155" s="1">
        <f t="shared" si="894"/>
        <v>15430</v>
      </c>
      <c r="D2155" s="7">
        <f>RANK(N2155,(N2155:P2155,Q2155:AE2155))</f>
        <v>2</v>
      </c>
      <c r="E2155" s="7">
        <f>RANK(O2155,(N2155:P2155,Q2155:AE2155))</f>
        <v>1</v>
      </c>
      <c r="F2155" s="7">
        <f>IF(P2155&gt;0,RANK(P2155,(N2155:P2155,Q2155:AE2155)),0)</f>
        <v>3</v>
      </c>
      <c r="G2155" s="1">
        <f t="shared" si="895"/>
        <v>1538</v>
      </c>
      <c r="H2155" s="2">
        <f t="shared" si="896"/>
        <v>9.9675955930006485E-2</v>
      </c>
      <c r="I2155" s="2"/>
      <c r="J2155" s="2">
        <f t="shared" si="897"/>
        <v>0.43052495139338948</v>
      </c>
      <c r="K2155" s="2">
        <f t="shared" si="898"/>
        <v>0.53020090732339598</v>
      </c>
      <c r="L2155" s="2">
        <f t="shared" si="899"/>
        <v>2.624756966947505E-2</v>
      </c>
      <c r="M2155" s="2">
        <f t="shared" si="900"/>
        <v>1.3026571613739442E-2</v>
      </c>
      <c r="N2155" s="1">
        <v>6643</v>
      </c>
      <c r="O2155" s="1">
        <v>8181</v>
      </c>
      <c r="P2155" s="1">
        <v>405</v>
      </c>
      <c r="Q2155" s="1">
        <v>120</v>
      </c>
      <c r="R2155" s="1">
        <v>36</v>
      </c>
      <c r="S2155" s="1">
        <v>23</v>
      </c>
      <c r="T2155" s="1">
        <v>22</v>
      </c>
      <c r="V2155" s="1">
        <v>0</v>
      </c>
      <c r="AG2155" s="7">
        <f>IF(Q2155&gt;0,RANK(Q2155,(N2155:P2155,Q2155:AE2155)),0)</f>
        <v>4</v>
      </c>
      <c r="AH2155" s="7">
        <f>IF(R2155&gt;0,RANK(R2155,(N2155:P2155,Q2155:AE2155)),0)</f>
        <v>5</v>
      </c>
      <c r="AI2155" s="7">
        <f>IF(T2155&gt;0,RANK(T2155,(N2155:P2155,Q2155:AE2155)),0)</f>
        <v>7</v>
      </c>
      <c r="AJ2155" s="7">
        <f>IF(S2155&gt;0,RANK(S2155,(N2155:P2155,Q2155:AE2155)),0)</f>
        <v>6</v>
      </c>
      <c r="AK2155" s="2">
        <f t="shared" si="901"/>
        <v>7.7770576798444589E-3</v>
      </c>
      <c r="AL2155" s="2">
        <f t="shared" si="902"/>
        <v>2.3331173039533378E-3</v>
      </c>
      <c r="AM2155" s="2">
        <f t="shared" si="903"/>
        <v>1.4257939079714841E-3</v>
      </c>
      <c r="AN2155" s="2">
        <f t="shared" si="904"/>
        <v>1.490602721970188E-3</v>
      </c>
      <c r="AP2155" t="s">
        <v>1561</v>
      </c>
      <c r="AQ2155" t="s">
        <v>1475</v>
      </c>
      <c r="AT2155" s="93" t="s">
        <v>820</v>
      </c>
      <c r="AU2155" s="92" t="s">
        <v>200</v>
      </c>
      <c r="AV2155" s="83" t="str">
        <f t="shared" si="905"/>
        <v>39059</v>
      </c>
      <c r="AX2155" s="7" t="s">
        <v>3753</v>
      </c>
    </row>
    <row r="2156" spans="1:50" hidden="1" outlineLevel="1">
      <c r="A2156" t="s">
        <v>3051</v>
      </c>
      <c r="B2156" t="s">
        <v>1475</v>
      </c>
      <c r="C2156" s="1">
        <f t="shared" si="894"/>
        <v>377899</v>
      </c>
      <c r="D2156" s="7">
        <f>RANK(N2156,(N2156:P2156,Q2156:AE2156))</f>
        <v>2</v>
      </c>
      <c r="E2156" s="7">
        <f>RANK(O2156,(N2156:P2156,Q2156:AE2156))</f>
        <v>1</v>
      </c>
      <c r="F2156" s="7">
        <f>IF(P2156&gt;0,RANK(P2156,(N2156:P2156,Q2156:AE2156)),0)</f>
        <v>3</v>
      </c>
      <c r="G2156" s="1">
        <f t="shared" si="895"/>
        <v>42597</v>
      </c>
      <c r="H2156" s="2">
        <f t="shared" si="896"/>
        <v>0.11272059465624412</v>
      </c>
      <c r="I2156" s="2"/>
      <c r="J2156" s="2">
        <f t="shared" si="897"/>
        <v>0.42756927115446192</v>
      </c>
      <c r="K2156" s="2">
        <f t="shared" si="898"/>
        <v>0.54028986581070604</v>
      </c>
      <c r="L2156" s="2">
        <f t="shared" si="899"/>
        <v>2.4403345867546621E-2</v>
      </c>
      <c r="M2156" s="2">
        <f t="shared" si="900"/>
        <v>7.7375171672854799E-3</v>
      </c>
      <c r="N2156" s="1">
        <v>161578</v>
      </c>
      <c r="O2156" s="1">
        <v>204175</v>
      </c>
      <c r="P2156" s="1">
        <v>9222</v>
      </c>
      <c r="Q2156" s="1">
        <v>1084</v>
      </c>
      <c r="R2156" s="1">
        <v>1242</v>
      </c>
      <c r="S2156" s="1">
        <v>208</v>
      </c>
      <c r="T2156" s="1">
        <v>389</v>
      </c>
      <c r="V2156" s="1">
        <v>1</v>
      </c>
      <c r="AG2156" s="7">
        <f>IF(Q2156&gt;0,RANK(Q2156,(N2156:P2156,Q2156:AE2156)),0)</f>
        <v>5</v>
      </c>
      <c r="AH2156" s="7">
        <f>IF(R2156&gt;0,RANK(R2156,(N2156:P2156,Q2156:AE2156)),0)</f>
        <v>4</v>
      </c>
      <c r="AI2156" s="7">
        <f>IF(T2156&gt;0,RANK(T2156,(N2156:P2156,Q2156:AE2156)),0)</f>
        <v>6</v>
      </c>
      <c r="AJ2156" s="7">
        <f>IF(S2156&gt;0,RANK(S2156,(N2156:P2156,Q2156:AE2156)),0)</f>
        <v>7</v>
      </c>
      <c r="AK2156" s="2">
        <f t="shared" si="901"/>
        <v>2.8684913164628645E-3</v>
      </c>
      <c r="AL2156" s="2">
        <f t="shared" si="902"/>
        <v>3.2865924493052376E-3</v>
      </c>
      <c r="AM2156" s="2">
        <f t="shared" si="903"/>
        <v>1.0293755738967291E-3</v>
      </c>
      <c r="AN2156" s="2">
        <f t="shared" si="904"/>
        <v>5.5041161791907366E-4</v>
      </c>
      <c r="AP2156" t="s">
        <v>3051</v>
      </c>
      <c r="AQ2156" t="s">
        <v>1475</v>
      </c>
      <c r="AT2156" s="93" t="s">
        <v>820</v>
      </c>
      <c r="AU2156" s="92" t="s">
        <v>201</v>
      </c>
      <c r="AV2156" s="83" t="str">
        <f t="shared" si="905"/>
        <v>39061</v>
      </c>
      <c r="AX2156" s="7" t="s">
        <v>3753</v>
      </c>
    </row>
    <row r="2157" spans="1:50" hidden="1" outlineLevel="1">
      <c r="A2157" t="s">
        <v>1665</v>
      </c>
      <c r="B2157" t="s">
        <v>1475</v>
      </c>
      <c r="C2157" s="1">
        <f t="shared" si="894"/>
        <v>30617</v>
      </c>
      <c r="D2157" s="7">
        <f>RANK(N2157,(N2157:P2157,Q2157:AE2157))</f>
        <v>2</v>
      </c>
      <c r="E2157" s="7">
        <f>RANK(O2157,(N2157:P2157,Q2157:AE2157))</f>
        <v>1</v>
      </c>
      <c r="F2157" s="7">
        <f>IF(P2157&gt;0,RANK(P2157,(N2157:P2157,Q2157:AE2157)),0)</f>
        <v>3</v>
      </c>
      <c r="G2157" s="1">
        <f t="shared" si="895"/>
        <v>12187</v>
      </c>
      <c r="H2157" s="2">
        <f t="shared" si="896"/>
        <v>0.39804683672469543</v>
      </c>
      <c r="I2157" s="2"/>
      <c r="J2157" s="2">
        <f t="shared" si="897"/>
        <v>0.28735669725969232</v>
      </c>
      <c r="K2157" s="2">
        <f t="shared" si="898"/>
        <v>0.6854035339843878</v>
      </c>
      <c r="L2157" s="2">
        <f t="shared" si="899"/>
        <v>1.9335663193650585E-2</v>
      </c>
      <c r="M2157" s="2">
        <f t="shared" si="900"/>
        <v>7.9041055622692397E-3</v>
      </c>
      <c r="N2157" s="1">
        <v>8798</v>
      </c>
      <c r="O2157" s="1">
        <v>20985</v>
      </c>
      <c r="P2157" s="1">
        <v>592</v>
      </c>
      <c r="Q2157" s="1">
        <v>119</v>
      </c>
      <c r="R2157" s="1">
        <v>84</v>
      </c>
      <c r="S2157" s="1">
        <v>18</v>
      </c>
      <c r="T2157" s="1">
        <v>21</v>
      </c>
      <c r="V2157" s="1">
        <v>0</v>
      </c>
      <c r="AG2157" s="7">
        <f>IF(Q2157&gt;0,RANK(Q2157,(N2157:P2157,Q2157:AE2157)),0)</f>
        <v>4</v>
      </c>
      <c r="AH2157" s="7">
        <f>IF(R2157&gt;0,RANK(R2157,(N2157:P2157,Q2157:AE2157)),0)</f>
        <v>5</v>
      </c>
      <c r="AI2157" s="7">
        <f>IF(T2157&gt;0,RANK(T2157,(N2157:P2157,Q2157:AE2157)),0)</f>
        <v>6</v>
      </c>
      <c r="AJ2157" s="7">
        <f>IF(S2157&gt;0,RANK(S2157,(N2157:P2157,Q2157:AE2157)),0)</f>
        <v>7</v>
      </c>
      <c r="AK2157" s="2">
        <f t="shared" si="901"/>
        <v>3.886729594669628E-3</v>
      </c>
      <c r="AL2157" s="2">
        <f t="shared" si="902"/>
        <v>2.7435738315315021E-3</v>
      </c>
      <c r="AM2157" s="2">
        <f t="shared" si="903"/>
        <v>6.8589345788287552E-4</v>
      </c>
      <c r="AN2157" s="2">
        <f t="shared" si="904"/>
        <v>5.8790867818532186E-4</v>
      </c>
      <c r="AP2157" t="s">
        <v>1665</v>
      </c>
      <c r="AQ2157" t="s">
        <v>1475</v>
      </c>
      <c r="AT2157" s="93" t="s">
        <v>820</v>
      </c>
      <c r="AU2157" s="92" t="s">
        <v>202</v>
      </c>
      <c r="AV2157" s="83" t="str">
        <f t="shared" si="905"/>
        <v>39063</v>
      </c>
      <c r="AX2157" s="7" t="s">
        <v>3753</v>
      </c>
    </row>
    <row r="2158" spans="1:50" hidden="1" outlineLevel="1">
      <c r="A2158" t="s">
        <v>1269</v>
      </c>
      <c r="B2158" t="s">
        <v>1475</v>
      </c>
      <c r="C2158" s="1">
        <f t="shared" ref="C2158:C2189" si="906">SUM(N2158:AE2158)</f>
        <v>12068</v>
      </c>
      <c r="D2158" s="7">
        <f>RANK(N2158,(N2158:P2158,Q2158:AE2158))</f>
        <v>2</v>
      </c>
      <c r="E2158" s="7">
        <f>RANK(O2158,(N2158:P2158,Q2158:AE2158))</f>
        <v>1</v>
      </c>
      <c r="F2158" s="7">
        <f>IF(P2158&gt;0,RANK(P2158,(N2158:P2158,Q2158:AE2158)),0)</f>
        <v>3</v>
      </c>
      <c r="G2158" s="1">
        <f t="shared" ref="G2158:G2189" si="907">IF(D2158=1,N2158,IF(E2158=1,O2158,P2158))-IF(D2158=2,N2158,IF(E2158=2,O2158,P2158))</f>
        <v>2567</v>
      </c>
      <c r="H2158" s="2">
        <f t="shared" ref="H2158:H2189" si="908">G2158/C2158</f>
        <v>0.21271130261849519</v>
      </c>
      <c r="I2158" s="2"/>
      <c r="J2158" s="2">
        <f t="shared" ref="J2158:J2189" si="909">IF($C2158=0,"-",N2158/$C2158)</f>
        <v>0.37761020881670532</v>
      </c>
      <c r="K2158" s="2">
        <f t="shared" ref="K2158:K2189" si="910">IF($C2158=0,"-",O2158/$C2158)</f>
        <v>0.59032151143520051</v>
      </c>
      <c r="L2158" s="2">
        <f t="shared" ref="L2158:L2189" si="911">IF($C2158=0,"-",P2158/$C2158)</f>
        <v>2.0135896586012596E-2</v>
      </c>
      <c r="M2158" s="2">
        <f t="shared" ref="M2158:M2189" si="912">IF(C2158=0,"-",(1-J2158-K2158-L2158))</f>
        <v>1.1932383162081634E-2</v>
      </c>
      <c r="N2158" s="1">
        <v>4557</v>
      </c>
      <c r="O2158" s="1">
        <v>7124</v>
      </c>
      <c r="P2158" s="1">
        <v>243</v>
      </c>
      <c r="Q2158" s="1">
        <v>57</v>
      </c>
      <c r="R2158" s="1">
        <v>50</v>
      </c>
      <c r="S2158" s="1">
        <v>18</v>
      </c>
      <c r="T2158" s="1">
        <v>19</v>
      </c>
      <c r="V2158" s="1">
        <v>0</v>
      </c>
      <c r="AG2158" s="7">
        <f>IF(Q2158&gt;0,RANK(Q2158,(N2158:P2158,Q2158:AE2158)),0)</f>
        <v>4</v>
      </c>
      <c r="AH2158" s="7">
        <f>IF(R2158&gt;0,RANK(R2158,(N2158:P2158,Q2158:AE2158)),0)</f>
        <v>5</v>
      </c>
      <c r="AI2158" s="7">
        <f>IF(T2158&gt;0,RANK(T2158,(N2158:P2158,Q2158:AE2158)),0)</f>
        <v>6</v>
      </c>
      <c r="AJ2158" s="7">
        <f>IF(S2158&gt;0,RANK(S2158,(N2158:P2158,Q2158:AE2158)),0)</f>
        <v>7</v>
      </c>
      <c r="AK2158" s="2">
        <f t="shared" ref="AK2158:AK2189" si="913">IF($C2158=0,"-",Q2158/$C2158)</f>
        <v>4.7232350016572751E-3</v>
      </c>
      <c r="AL2158" s="2">
        <f t="shared" ref="AL2158:AL2189" si="914">IF($C2158=0,"-",R2158/$C2158)</f>
        <v>4.1431885979449782E-3</v>
      </c>
      <c r="AM2158" s="2">
        <f t="shared" ref="AM2158:AM2189" si="915">IF($C2158=0,"-",T2158/$C2158)</f>
        <v>1.5744116672190918E-3</v>
      </c>
      <c r="AN2158" s="2">
        <f t="shared" ref="AN2158:AN2189" si="916">IF($C2158=0,"-",S2158/$C2158)</f>
        <v>1.4915478952601923E-3</v>
      </c>
      <c r="AP2158" t="s">
        <v>1269</v>
      </c>
      <c r="AQ2158" t="s">
        <v>1475</v>
      </c>
      <c r="AT2158" s="93" t="s">
        <v>820</v>
      </c>
      <c r="AU2158" s="92" t="s">
        <v>1482</v>
      </c>
      <c r="AV2158" s="83" t="str">
        <f t="shared" ref="AV2158:AV2189" si="917">AT2158&amp;AU2158</f>
        <v>39065</v>
      </c>
      <c r="AX2158" s="7" t="s">
        <v>3753</v>
      </c>
    </row>
    <row r="2159" spans="1:50" hidden="1" outlineLevel="1">
      <c r="A2159" t="s">
        <v>3190</v>
      </c>
      <c r="B2159" t="s">
        <v>1475</v>
      </c>
      <c r="C2159" s="1">
        <f t="shared" si="906"/>
        <v>7161</v>
      </c>
      <c r="D2159" s="7">
        <f>RANK(N2159,(N2159:P2159,Q2159:AE2159))</f>
        <v>2</v>
      </c>
      <c r="E2159" s="7">
        <f>RANK(O2159,(N2159:P2159,Q2159:AE2159))</f>
        <v>1</v>
      </c>
      <c r="F2159" s="7">
        <f>IF(P2159&gt;0,RANK(P2159,(N2159:P2159,Q2159:AE2159)),0)</f>
        <v>3</v>
      </c>
      <c r="G2159" s="1">
        <f t="shared" si="907"/>
        <v>66</v>
      </c>
      <c r="H2159" s="2">
        <f t="shared" si="908"/>
        <v>9.2165898617511521E-3</v>
      </c>
      <c r="I2159" s="2"/>
      <c r="J2159" s="2">
        <f t="shared" si="909"/>
        <v>0.46795140343527442</v>
      </c>
      <c r="K2159" s="2">
        <f t="shared" si="910"/>
        <v>0.47716799329702553</v>
      </c>
      <c r="L2159" s="2">
        <f t="shared" si="911"/>
        <v>2.6811897779639715E-2</v>
      </c>
      <c r="M2159" s="2">
        <f t="shared" si="912"/>
        <v>2.8068705488060341E-2</v>
      </c>
      <c r="N2159" s="1">
        <v>3351</v>
      </c>
      <c r="O2159" s="1">
        <v>3417</v>
      </c>
      <c r="P2159" s="1">
        <v>192</v>
      </c>
      <c r="Q2159" s="1">
        <v>151</v>
      </c>
      <c r="R2159" s="1">
        <v>23</v>
      </c>
      <c r="S2159" s="1">
        <v>13</v>
      </c>
      <c r="T2159" s="1">
        <v>14</v>
      </c>
      <c r="V2159" s="1">
        <v>0</v>
      </c>
      <c r="AG2159" s="7">
        <f>IF(Q2159&gt;0,RANK(Q2159,(N2159:P2159,Q2159:AE2159)),0)</f>
        <v>4</v>
      </c>
      <c r="AH2159" s="7">
        <f>IF(R2159&gt;0,RANK(R2159,(N2159:P2159,Q2159:AE2159)),0)</f>
        <v>5</v>
      </c>
      <c r="AI2159" s="7">
        <f>IF(T2159&gt;0,RANK(T2159,(N2159:P2159,Q2159:AE2159)),0)</f>
        <v>6</v>
      </c>
      <c r="AJ2159" s="7">
        <f>IF(S2159&gt;0,RANK(S2159,(N2159:P2159,Q2159:AE2159)),0)</f>
        <v>7</v>
      </c>
      <c r="AK2159" s="2">
        <f t="shared" si="913"/>
        <v>2.108644044127915E-2</v>
      </c>
      <c r="AL2159" s="2">
        <f t="shared" si="914"/>
        <v>3.2118419215193409E-3</v>
      </c>
      <c r="AM2159" s="2">
        <f t="shared" si="915"/>
        <v>1.9550342130987292E-3</v>
      </c>
      <c r="AN2159" s="2">
        <f t="shared" si="916"/>
        <v>1.8153889121631057E-3</v>
      </c>
      <c r="AP2159" t="s">
        <v>3190</v>
      </c>
      <c r="AQ2159" t="s">
        <v>1475</v>
      </c>
      <c r="AT2159" s="93" t="s">
        <v>820</v>
      </c>
      <c r="AU2159" s="92" t="s">
        <v>1483</v>
      </c>
      <c r="AV2159" s="83" t="str">
        <f t="shared" si="917"/>
        <v>39067</v>
      </c>
      <c r="AX2159" s="7" t="s">
        <v>3753</v>
      </c>
    </row>
    <row r="2160" spans="1:50" hidden="1" outlineLevel="1">
      <c r="A2160" t="s">
        <v>2178</v>
      </c>
      <c r="B2160" t="s">
        <v>1475</v>
      </c>
      <c r="C2160" s="1">
        <f t="shared" si="906"/>
        <v>13252</v>
      </c>
      <c r="D2160" s="7">
        <f>RANK(N2160,(N2160:P2160,Q2160:AE2160))</f>
        <v>2</v>
      </c>
      <c r="E2160" s="7">
        <f>RANK(O2160,(N2160:P2160,Q2160:AE2160))</f>
        <v>1</v>
      </c>
      <c r="F2160" s="7">
        <f>IF(P2160&gt;0,RANK(P2160,(N2160:P2160,Q2160:AE2160)),0)</f>
        <v>3</v>
      </c>
      <c r="G2160" s="1">
        <f t="shared" si="907"/>
        <v>4163</v>
      </c>
      <c r="H2160" s="2">
        <f t="shared" si="908"/>
        <v>0.31414126169634771</v>
      </c>
      <c r="I2160" s="2"/>
      <c r="J2160" s="2">
        <f t="shared" si="909"/>
        <v>0.3295351645034712</v>
      </c>
      <c r="K2160" s="2">
        <f t="shared" si="910"/>
        <v>0.64367642619981891</v>
      </c>
      <c r="L2160" s="2">
        <f t="shared" si="911"/>
        <v>1.9468759432538486E-2</v>
      </c>
      <c r="M2160" s="2">
        <f t="shared" si="912"/>
        <v>7.3196498641714056E-3</v>
      </c>
      <c r="N2160" s="1">
        <v>4367</v>
      </c>
      <c r="O2160" s="1">
        <v>8530</v>
      </c>
      <c r="P2160" s="1">
        <v>258</v>
      </c>
      <c r="Q2160" s="1">
        <v>43</v>
      </c>
      <c r="R2160" s="1">
        <v>32</v>
      </c>
      <c r="S2160" s="1">
        <v>10</v>
      </c>
      <c r="T2160" s="1">
        <v>12</v>
      </c>
      <c r="V2160" s="1">
        <v>0</v>
      </c>
      <c r="AG2160" s="7">
        <f>IF(Q2160&gt;0,RANK(Q2160,(N2160:P2160,Q2160:AE2160)),0)</f>
        <v>4</v>
      </c>
      <c r="AH2160" s="7">
        <f>IF(R2160&gt;0,RANK(R2160,(N2160:P2160,Q2160:AE2160)),0)</f>
        <v>5</v>
      </c>
      <c r="AI2160" s="7">
        <f>IF(T2160&gt;0,RANK(T2160,(N2160:P2160,Q2160:AE2160)),0)</f>
        <v>6</v>
      </c>
      <c r="AJ2160" s="7">
        <f>IF(S2160&gt;0,RANK(S2160,(N2160:P2160,Q2160:AE2160)),0)</f>
        <v>7</v>
      </c>
      <c r="AK2160" s="2">
        <f t="shared" si="913"/>
        <v>3.2447932387564141E-3</v>
      </c>
      <c r="AL2160" s="2">
        <f t="shared" si="914"/>
        <v>2.4147298520977964E-3</v>
      </c>
      <c r="AM2160" s="2">
        <f t="shared" si="915"/>
        <v>9.0552369453667371E-4</v>
      </c>
      <c r="AN2160" s="2">
        <f t="shared" si="916"/>
        <v>7.5460307878056146E-4</v>
      </c>
      <c r="AP2160" t="s">
        <v>2178</v>
      </c>
      <c r="AQ2160" t="s">
        <v>1475</v>
      </c>
      <c r="AT2160" s="93" t="s">
        <v>820</v>
      </c>
      <c r="AU2160" s="92" t="s">
        <v>1484</v>
      </c>
      <c r="AV2160" s="83" t="str">
        <f t="shared" si="917"/>
        <v>39069</v>
      </c>
      <c r="AX2160" s="7" t="s">
        <v>3753</v>
      </c>
    </row>
    <row r="2161" spans="1:50" hidden="1" outlineLevel="1">
      <c r="A2161" t="s">
        <v>1562</v>
      </c>
      <c r="B2161" t="s">
        <v>1475</v>
      </c>
      <c r="C2161" s="1">
        <f t="shared" si="906"/>
        <v>15447</v>
      </c>
      <c r="D2161" s="7">
        <f>RANK(N2161,(N2161:P2161,Q2161:AE2161))</f>
        <v>2</v>
      </c>
      <c r="E2161" s="7">
        <f>RANK(O2161,(N2161:P2161,Q2161:AE2161))</f>
        <v>1</v>
      </c>
      <c r="F2161" s="7">
        <f>IF(P2161&gt;0,RANK(P2161,(N2161:P2161,Q2161:AE2161)),0)</f>
        <v>3</v>
      </c>
      <c r="G2161" s="1">
        <f t="shared" si="907"/>
        <v>4400</v>
      </c>
      <c r="H2161" s="2">
        <f t="shared" si="908"/>
        <v>0.28484495371269503</v>
      </c>
      <c r="I2161" s="2"/>
      <c r="J2161" s="2">
        <f t="shared" si="909"/>
        <v>0.34492134395028162</v>
      </c>
      <c r="K2161" s="2">
        <f t="shared" si="910"/>
        <v>0.62976629766297665</v>
      </c>
      <c r="L2161" s="2">
        <f t="shared" si="911"/>
        <v>1.5860684922638701E-2</v>
      </c>
      <c r="M2161" s="2">
        <f t="shared" si="912"/>
        <v>9.4516734641030276E-3</v>
      </c>
      <c r="N2161" s="1">
        <v>5328</v>
      </c>
      <c r="O2161" s="1">
        <v>9728</v>
      </c>
      <c r="P2161" s="1">
        <v>245</v>
      </c>
      <c r="Q2161" s="1">
        <v>77</v>
      </c>
      <c r="R2161" s="1">
        <v>43</v>
      </c>
      <c r="S2161" s="1">
        <v>11</v>
      </c>
      <c r="T2161" s="1">
        <v>15</v>
      </c>
      <c r="V2161" s="1">
        <v>0</v>
      </c>
      <c r="AG2161" s="7">
        <f>IF(Q2161&gt;0,RANK(Q2161,(N2161:P2161,Q2161:AE2161)),0)</f>
        <v>4</v>
      </c>
      <c r="AH2161" s="7">
        <f>IF(R2161&gt;0,RANK(R2161,(N2161:P2161,Q2161:AE2161)),0)</f>
        <v>5</v>
      </c>
      <c r="AI2161" s="7">
        <f>IF(T2161&gt;0,RANK(T2161,(N2161:P2161,Q2161:AE2161)),0)</f>
        <v>6</v>
      </c>
      <c r="AJ2161" s="7">
        <f>IF(S2161&gt;0,RANK(S2161,(N2161:P2161,Q2161:AE2161)),0)</f>
        <v>7</v>
      </c>
      <c r="AK2161" s="2">
        <f t="shared" si="913"/>
        <v>4.9847866899721625E-3</v>
      </c>
      <c r="AL2161" s="2">
        <f t="shared" si="914"/>
        <v>2.7837120476467921E-3</v>
      </c>
      <c r="AM2161" s="2">
        <f t="shared" si="915"/>
        <v>9.7106234220236938E-4</v>
      </c>
      <c r="AN2161" s="2">
        <f t="shared" si="916"/>
        <v>7.121123842817376E-4</v>
      </c>
      <c r="AP2161" t="s">
        <v>1562</v>
      </c>
      <c r="AQ2161" t="s">
        <v>1475</v>
      </c>
      <c r="AT2161" s="93" t="s">
        <v>820</v>
      </c>
      <c r="AU2161" s="92" t="s">
        <v>661</v>
      </c>
      <c r="AV2161" s="83" t="str">
        <f t="shared" si="917"/>
        <v>39071</v>
      </c>
      <c r="AX2161" s="7" t="s">
        <v>3753</v>
      </c>
    </row>
    <row r="2162" spans="1:50" hidden="1" outlineLevel="1">
      <c r="A2162" t="s">
        <v>931</v>
      </c>
      <c r="B2162" t="s">
        <v>1475</v>
      </c>
      <c r="C2162" s="1">
        <f t="shared" si="906"/>
        <v>10756</v>
      </c>
      <c r="D2162" s="7">
        <f>RANK(N2162,(N2162:P2162,Q2162:AE2162))</f>
        <v>2</v>
      </c>
      <c r="E2162" s="7">
        <f>RANK(O2162,(N2162:P2162,Q2162:AE2162))</f>
        <v>1</v>
      </c>
      <c r="F2162" s="7">
        <f>IF(P2162&gt;0,RANK(P2162,(N2162:P2162,Q2162:AE2162)),0)</f>
        <v>3</v>
      </c>
      <c r="G2162" s="1">
        <f t="shared" si="907"/>
        <v>1228</v>
      </c>
      <c r="H2162" s="2">
        <f t="shared" si="908"/>
        <v>0.11416883599851246</v>
      </c>
      <c r="I2162" s="2"/>
      <c r="J2162" s="2">
        <f t="shared" si="909"/>
        <v>0.41595388620304946</v>
      </c>
      <c r="K2162" s="2">
        <f t="shared" si="910"/>
        <v>0.53012272220156187</v>
      </c>
      <c r="L2162" s="2">
        <f t="shared" si="911"/>
        <v>2.7054667162513944E-2</v>
      </c>
      <c r="M2162" s="2">
        <f t="shared" si="912"/>
        <v>2.6868724432874781E-2</v>
      </c>
      <c r="N2162" s="1">
        <v>4474</v>
      </c>
      <c r="O2162" s="1">
        <v>5702</v>
      </c>
      <c r="P2162" s="1">
        <v>291</v>
      </c>
      <c r="Q2162" s="1">
        <v>217</v>
      </c>
      <c r="R2162" s="1">
        <v>35</v>
      </c>
      <c r="S2162" s="1">
        <v>20</v>
      </c>
      <c r="T2162" s="1">
        <v>17</v>
      </c>
      <c r="V2162" s="1">
        <v>0</v>
      </c>
      <c r="AG2162" s="7">
        <f>IF(Q2162&gt;0,RANK(Q2162,(N2162:P2162,Q2162:AE2162)),0)</f>
        <v>4</v>
      </c>
      <c r="AH2162" s="7">
        <f>IF(R2162&gt;0,RANK(R2162,(N2162:P2162,Q2162:AE2162)),0)</f>
        <v>5</v>
      </c>
      <c r="AI2162" s="7">
        <f>IF(T2162&gt;0,RANK(T2162,(N2162:P2162,Q2162:AE2162)),0)</f>
        <v>7</v>
      </c>
      <c r="AJ2162" s="7">
        <f>IF(S2162&gt;0,RANK(S2162,(N2162:P2162,Q2162:AE2162)),0)</f>
        <v>6</v>
      </c>
      <c r="AK2162" s="2">
        <f t="shared" si="913"/>
        <v>2.0174786165860915E-2</v>
      </c>
      <c r="AL2162" s="2">
        <f t="shared" si="914"/>
        <v>3.2539977686872443E-3</v>
      </c>
      <c r="AM2162" s="2">
        <f t="shared" si="915"/>
        <v>1.5805132019338043E-3</v>
      </c>
      <c r="AN2162" s="2">
        <f t="shared" si="916"/>
        <v>1.859427296392711E-3</v>
      </c>
      <c r="AP2162" t="s">
        <v>931</v>
      </c>
      <c r="AQ2162" t="s">
        <v>1475</v>
      </c>
      <c r="AT2162" s="93" t="s">
        <v>820</v>
      </c>
      <c r="AU2162" s="92" t="s">
        <v>662</v>
      </c>
      <c r="AV2162" s="83" t="str">
        <f t="shared" si="917"/>
        <v>39073</v>
      </c>
      <c r="AX2162" s="7" t="s">
        <v>3753</v>
      </c>
    </row>
    <row r="2163" spans="1:50" hidden="1" outlineLevel="1">
      <c r="A2163" t="s">
        <v>1327</v>
      </c>
      <c r="B2163" t="s">
        <v>1475</v>
      </c>
      <c r="C2163" s="1">
        <f t="shared" si="906"/>
        <v>9145</v>
      </c>
      <c r="D2163" s="7">
        <f>RANK(N2163,(N2163:P2163,Q2163:AE2163))</f>
        <v>2</v>
      </c>
      <c r="E2163" s="7">
        <f>RANK(O2163,(N2163:P2163,Q2163:AE2163))</f>
        <v>1</v>
      </c>
      <c r="F2163" s="7">
        <f>IF(P2163&gt;0,RANK(P2163,(N2163:P2163,Q2163:AE2163)),0)</f>
        <v>3</v>
      </c>
      <c r="G2163" s="1">
        <f t="shared" si="907"/>
        <v>4688</v>
      </c>
      <c r="H2163" s="2">
        <f t="shared" si="908"/>
        <v>0.51262985237834879</v>
      </c>
      <c r="I2163" s="2"/>
      <c r="J2163" s="2">
        <f t="shared" si="909"/>
        <v>0.22591580098414435</v>
      </c>
      <c r="K2163" s="2">
        <f t="shared" si="910"/>
        <v>0.73854565336249312</v>
      </c>
      <c r="L2163" s="2">
        <f t="shared" si="911"/>
        <v>1.8808091853471841E-2</v>
      </c>
      <c r="M2163" s="2">
        <f t="shared" si="912"/>
        <v>1.6730453799890722E-2</v>
      </c>
      <c r="N2163" s="1">
        <v>2066</v>
      </c>
      <c r="O2163" s="1">
        <v>6754</v>
      </c>
      <c r="P2163" s="1">
        <v>172</v>
      </c>
      <c r="Q2163" s="1">
        <v>96</v>
      </c>
      <c r="R2163" s="1">
        <v>21</v>
      </c>
      <c r="S2163" s="1">
        <v>25</v>
      </c>
      <c r="T2163" s="1">
        <v>11</v>
      </c>
      <c r="V2163" s="1">
        <v>0</v>
      </c>
      <c r="AG2163" s="7">
        <f>IF(Q2163&gt;0,RANK(Q2163,(N2163:P2163,Q2163:AE2163)),0)</f>
        <v>4</v>
      </c>
      <c r="AH2163" s="7">
        <f>IF(R2163&gt;0,RANK(R2163,(N2163:P2163,Q2163:AE2163)),0)</f>
        <v>6</v>
      </c>
      <c r="AI2163" s="7">
        <f>IF(T2163&gt;0,RANK(T2163,(N2163:P2163,Q2163:AE2163)),0)</f>
        <v>7</v>
      </c>
      <c r="AJ2163" s="7">
        <f>IF(S2163&gt;0,RANK(S2163,(N2163:P2163,Q2163:AE2163)),0)</f>
        <v>5</v>
      </c>
      <c r="AK2163" s="2">
        <f t="shared" si="913"/>
        <v>1.0497539639147076E-2</v>
      </c>
      <c r="AL2163" s="2">
        <f t="shared" si="914"/>
        <v>2.2963367960634226E-3</v>
      </c>
      <c r="AM2163" s="2">
        <f t="shared" si="915"/>
        <v>1.202843083652269E-3</v>
      </c>
      <c r="AN2163" s="2">
        <f t="shared" si="916"/>
        <v>2.7337342810278839E-3</v>
      </c>
      <c r="AP2163" t="s">
        <v>1327</v>
      </c>
      <c r="AQ2163" t="s">
        <v>1475</v>
      </c>
      <c r="AT2163" s="93" t="s">
        <v>820</v>
      </c>
      <c r="AU2163" s="92" t="s">
        <v>663</v>
      </c>
      <c r="AV2163" s="83" t="str">
        <f t="shared" si="917"/>
        <v>39075</v>
      </c>
      <c r="AX2163" s="7" t="s">
        <v>3753</v>
      </c>
    </row>
    <row r="2164" spans="1:50" hidden="1" outlineLevel="1">
      <c r="A2164" t="s">
        <v>1861</v>
      </c>
      <c r="B2164" t="s">
        <v>1475</v>
      </c>
      <c r="C2164" s="1">
        <f t="shared" si="906"/>
        <v>21360</v>
      </c>
      <c r="D2164" s="7">
        <f>RANK(N2164,(N2164:P2164,Q2164:AE2164))</f>
        <v>2</v>
      </c>
      <c r="E2164" s="7">
        <f>RANK(O2164,(N2164:P2164,Q2164:AE2164))</f>
        <v>1</v>
      </c>
      <c r="F2164" s="7">
        <f>IF(P2164&gt;0,RANK(P2164,(N2164:P2164,Q2164:AE2164)),0)</f>
        <v>3</v>
      </c>
      <c r="G2164" s="1">
        <f t="shared" si="907"/>
        <v>4103</v>
      </c>
      <c r="H2164" s="2">
        <f t="shared" si="908"/>
        <v>0.1920880149812734</v>
      </c>
      <c r="I2164" s="2"/>
      <c r="J2164" s="2">
        <f t="shared" si="909"/>
        <v>0.38309925093632957</v>
      </c>
      <c r="K2164" s="2">
        <f t="shared" si="910"/>
        <v>0.57518726591760294</v>
      </c>
      <c r="L2164" s="2">
        <f t="shared" si="911"/>
        <v>2.6217228464419477E-2</v>
      </c>
      <c r="M2164" s="2">
        <f t="shared" si="912"/>
        <v>1.549625468164801E-2</v>
      </c>
      <c r="N2164" s="1">
        <v>8183</v>
      </c>
      <c r="O2164" s="1">
        <v>12286</v>
      </c>
      <c r="P2164" s="1">
        <v>560</v>
      </c>
      <c r="Q2164" s="1">
        <v>213</v>
      </c>
      <c r="R2164" s="1">
        <v>60</v>
      </c>
      <c r="S2164" s="1">
        <v>15</v>
      </c>
      <c r="T2164" s="1">
        <v>43</v>
      </c>
      <c r="V2164" s="1">
        <v>0</v>
      </c>
      <c r="AG2164" s="7">
        <f>IF(Q2164&gt;0,RANK(Q2164,(N2164:P2164,Q2164:AE2164)),0)</f>
        <v>4</v>
      </c>
      <c r="AH2164" s="7">
        <f>IF(R2164&gt;0,RANK(R2164,(N2164:P2164,Q2164:AE2164)),0)</f>
        <v>5</v>
      </c>
      <c r="AI2164" s="7">
        <f>IF(T2164&gt;0,RANK(T2164,(N2164:P2164,Q2164:AE2164)),0)</f>
        <v>6</v>
      </c>
      <c r="AJ2164" s="7">
        <f>IF(S2164&gt;0,RANK(S2164,(N2164:P2164,Q2164:AE2164)),0)</f>
        <v>7</v>
      </c>
      <c r="AK2164" s="2">
        <f t="shared" si="913"/>
        <v>9.971910112359551E-3</v>
      </c>
      <c r="AL2164" s="2">
        <f t="shared" si="914"/>
        <v>2.8089887640449437E-3</v>
      </c>
      <c r="AM2164" s="2">
        <f t="shared" si="915"/>
        <v>2.0131086142322098E-3</v>
      </c>
      <c r="AN2164" s="2">
        <f t="shared" si="916"/>
        <v>7.0224719101123594E-4</v>
      </c>
      <c r="AP2164" t="s">
        <v>1861</v>
      </c>
      <c r="AQ2164" t="s">
        <v>1475</v>
      </c>
      <c r="AT2164" s="93" t="s">
        <v>820</v>
      </c>
      <c r="AU2164" s="92" t="s">
        <v>664</v>
      </c>
      <c r="AV2164" s="83" t="str">
        <f t="shared" si="917"/>
        <v>39077</v>
      </c>
      <c r="AX2164" s="7" t="s">
        <v>3753</v>
      </c>
    </row>
    <row r="2165" spans="1:50" hidden="1" outlineLevel="1">
      <c r="A2165" t="s">
        <v>3023</v>
      </c>
      <c r="B2165" t="s">
        <v>1475</v>
      </c>
      <c r="C2165" s="1">
        <f t="shared" si="906"/>
        <v>12490</v>
      </c>
      <c r="D2165" s="7">
        <f>RANK(N2165,(N2165:P2165,Q2165:AE2165))</f>
        <v>2</v>
      </c>
      <c r="E2165" s="7">
        <f>RANK(O2165,(N2165:P2165,Q2165:AE2165))</f>
        <v>1</v>
      </c>
      <c r="F2165" s="7">
        <f>IF(P2165&gt;0,RANK(P2165,(N2165:P2165,Q2165:AE2165)),0)</f>
        <v>3</v>
      </c>
      <c r="G2165" s="1">
        <f t="shared" si="907"/>
        <v>1827</v>
      </c>
      <c r="H2165" s="2">
        <f t="shared" si="908"/>
        <v>0.14627702161729383</v>
      </c>
      <c r="I2165" s="2"/>
      <c r="J2165" s="2">
        <f t="shared" si="909"/>
        <v>0.41080864691753405</v>
      </c>
      <c r="K2165" s="2">
        <f t="shared" si="910"/>
        <v>0.55708566853482788</v>
      </c>
      <c r="L2165" s="2">
        <f t="shared" si="911"/>
        <v>1.7774219375500399E-2</v>
      </c>
      <c r="M2165" s="2">
        <f t="shared" si="912"/>
        <v>1.433146517213767E-2</v>
      </c>
      <c r="N2165" s="1">
        <v>5131</v>
      </c>
      <c r="O2165" s="1">
        <v>6958</v>
      </c>
      <c r="P2165" s="1">
        <v>222</v>
      </c>
      <c r="Q2165" s="1">
        <v>90</v>
      </c>
      <c r="R2165" s="1">
        <v>33</v>
      </c>
      <c r="S2165" s="1">
        <v>9</v>
      </c>
      <c r="T2165" s="1">
        <v>47</v>
      </c>
      <c r="V2165" s="1">
        <v>0</v>
      </c>
      <c r="AG2165" s="7">
        <f>IF(Q2165&gt;0,RANK(Q2165,(N2165:P2165,Q2165:AE2165)),0)</f>
        <v>4</v>
      </c>
      <c r="AH2165" s="7">
        <f>IF(R2165&gt;0,RANK(R2165,(N2165:P2165,Q2165:AE2165)),0)</f>
        <v>6</v>
      </c>
      <c r="AI2165" s="7">
        <f>IF(T2165&gt;0,RANK(T2165,(N2165:P2165,Q2165:AE2165)),0)</f>
        <v>5</v>
      </c>
      <c r="AJ2165" s="7">
        <f>IF(S2165&gt;0,RANK(S2165,(N2165:P2165,Q2165:AE2165)),0)</f>
        <v>7</v>
      </c>
      <c r="AK2165" s="2">
        <f t="shared" si="913"/>
        <v>7.2057646116893519E-3</v>
      </c>
      <c r="AL2165" s="2">
        <f t="shared" si="914"/>
        <v>2.6421136909527622E-3</v>
      </c>
      <c r="AM2165" s="2">
        <f t="shared" si="915"/>
        <v>3.7630104083266613E-3</v>
      </c>
      <c r="AN2165" s="2">
        <f t="shared" si="916"/>
        <v>7.2057646116893519E-4</v>
      </c>
      <c r="AP2165" t="s">
        <v>3023</v>
      </c>
      <c r="AQ2165" t="s">
        <v>1475</v>
      </c>
      <c r="AT2165" s="93" t="s">
        <v>820</v>
      </c>
      <c r="AU2165" s="92" t="s">
        <v>665</v>
      </c>
      <c r="AV2165" s="83" t="str">
        <f t="shared" si="917"/>
        <v>39079</v>
      </c>
      <c r="AX2165" s="7" t="s">
        <v>3753</v>
      </c>
    </row>
    <row r="2166" spans="1:50" hidden="1" outlineLevel="1">
      <c r="A2166" t="s">
        <v>3024</v>
      </c>
      <c r="B2166" t="s">
        <v>1475</v>
      </c>
      <c r="C2166" s="1">
        <f t="shared" si="906"/>
        <v>34636</v>
      </c>
      <c r="D2166" s="7">
        <f>RANK(N2166,(N2166:P2166,Q2166:AE2166))</f>
        <v>1</v>
      </c>
      <c r="E2166" s="7">
        <f>RANK(O2166,(N2166:P2166,Q2166:AE2166))</f>
        <v>2</v>
      </c>
      <c r="F2166" s="7">
        <f>IF(P2166&gt;0,RANK(P2166,(N2166:P2166,Q2166:AE2166)),0)</f>
        <v>4</v>
      </c>
      <c r="G2166" s="1">
        <f t="shared" si="907"/>
        <v>2450</v>
      </c>
      <c r="H2166" s="2">
        <f t="shared" si="908"/>
        <v>7.073565076798706E-2</v>
      </c>
      <c r="I2166" s="2"/>
      <c r="J2166" s="2">
        <f t="shared" si="909"/>
        <v>0.50490818801247261</v>
      </c>
      <c r="K2166" s="2">
        <f t="shared" si="910"/>
        <v>0.43417253724448551</v>
      </c>
      <c r="L2166" s="2">
        <f t="shared" si="911"/>
        <v>2.5897909689340571E-2</v>
      </c>
      <c r="M2166" s="2">
        <f t="shared" si="912"/>
        <v>3.5021365053701306E-2</v>
      </c>
      <c r="N2166" s="1">
        <v>17488</v>
      </c>
      <c r="O2166" s="1">
        <v>15038</v>
      </c>
      <c r="P2166" s="1">
        <v>897</v>
      </c>
      <c r="Q2166" s="1">
        <v>1048</v>
      </c>
      <c r="R2166" s="1">
        <v>92</v>
      </c>
      <c r="S2166" s="1">
        <v>34</v>
      </c>
      <c r="T2166" s="1">
        <v>39</v>
      </c>
      <c r="V2166" s="1">
        <v>0</v>
      </c>
      <c r="AG2166" s="7">
        <f>IF(Q2166&gt;0,RANK(Q2166,(N2166:P2166,Q2166:AE2166)),0)</f>
        <v>3</v>
      </c>
      <c r="AH2166" s="7">
        <f>IF(R2166&gt;0,RANK(R2166,(N2166:P2166,Q2166:AE2166)),0)</f>
        <v>5</v>
      </c>
      <c r="AI2166" s="7">
        <f>IF(T2166&gt;0,RANK(T2166,(N2166:P2166,Q2166:AE2166)),0)</f>
        <v>6</v>
      </c>
      <c r="AJ2166" s="7">
        <f>IF(S2166&gt;0,RANK(S2166,(N2166:P2166,Q2166:AE2166)),0)</f>
        <v>7</v>
      </c>
      <c r="AK2166" s="2">
        <f t="shared" si="913"/>
        <v>3.0257535512183856E-2</v>
      </c>
      <c r="AL2166" s="2">
        <f t="shared" si="914"/>
        <v>2.6561958655733917E-3</v>
      </c>
      <c r="AM2166" s="2">
        <f t="shared" si="915"/>
        <v>1.1259960734495899E-3</v>
      </c>
      <c r="AN2166" s="2">
        <f t="shared" si="916"/>
        <v>9.816376024945144E-4</v>
      </c>
      <c r="AP2166" t="s">
        <v>3024</v>
      </c>
      <c r="AQ2166" t="s">
        <v>1475</v>
      </c>
      <c r="AT2166" s="93" t="s">
        <v>820</v>
      </c>
      <c r="AU2166" s="92" t="s">
        <v>666</v>
      </c>
      <c r="AV2166" s="83" t="str">
        <f t="shared" si="917"/>
        <v>39081</v>
      </c>
      <c r="AX2166" s="7" t="s">
        <v>3753</v>
      </c>
    </row>
    <row r="2167" spans="1:50" hidden="1" outlineLevel="1">
      <c r="A2167" t="s">
        <v>736</v>
      </c>
      <c r="B2167" t="s">
        <v>1475</v>
      </c>
      <c r="C2167" s="1">
        <f t="shared" si="906"/>
        <v>21260</v>
      </c>
      <c r="D2167" s="7">
        <f>RANK(N2167,(N2167:P2167,Q2167:AE2167))</f>
        <v>2</v>
      </c>
      <c r="E2167" s="7">
        <f>RANK(O2167,(N2167:P2167,Q2167:AE2167))</f>
        <v>1</v>
      </c>
      <c r="F2167" s="7">
        <f>IF(P2167&gt;0,RANK(P2167,(N2167:P2167,Q2167:AE2167)),0)</f>
        <v>3</v>
      </c>
      <c r="G2167" s="1">
        <f t="shared" si="907"/>
        <v>6260</v>
      </c>
      <c r="H2167" s="2">
        <f t="shared" si="908"/>
        <v>0.29444967074317968</v>
      </c>
      <c r="I2167" s="2"/>
      <c r="J2167" s="2">
        <f t="shared" si="909"/>
        <v>0.33551269990592664</v>
      </c>
      <c r="K2167" s="2">
        <f t="shared" si="910"/>
        <v>0.62996237064910632</v>
      </c>
      <c r="L2167" s="2">
        <f t="shared" si="911"/>
        <v>2.1260583254938851E-2</v>
      </c>
      <c r="M2167" s="2">
        <f t="shared" si="912"/>
        <v>1.326434619002825E-2</v>
      </c>
      <c r="N2167" s="1">
        <v>7133</v>
      </c>
      <c r="O2167" s="1">
        <v>13393</v>
      </c>
      <c r="P2167" s="1">
        <v>452</v>
      </c>
      <c r="Q2167" s="1">
        <v>123</v>
      </c>
      <c r="R2167" s="1">
        <v>76</v>
      </c>
      <c r="S2167" s="1">
        <v>30</v>
      </c>
      <c r="T2167" s="1">
        <v>53</v>
      </c>
      <c r="V2167" s="1">
        <v>0</v>
      </c>
      <c r="AG2167" s="7">
        <f>IF(Q2167&gt;0,RANK(Q2167,(N2167:P2167,Q2167:AE2167)),0)</f>
        <v>4</v>
      </c>
      <c r="AH2167" s="7">
        <f>IF(R2167&gt;0,RANK(R2167,(N2167:P2167,Q2167:AE2167)),0)</f>
        <v>5</v>
      </c>
      <c r="AI2167" s="7">
        <f>IF(T2167&gt;0,RANK(T2167,(N2167:P2167,Q2167:AE2167)),0)</f>
        <v>6</v>
      </c>
      <c r="AJ2167" s="7">
        <f>IF(S2167&gt;0,RANK(S2167,(N2167:P2167,Q2167:AE2167)),0)</f>
        <v>7</v>
      </c>
      <c r="AK2167" s="2">
        <f t="shared" si="913"/>
        <v>5.7855126999059262E-3</v>
      </c>
      <c r="AL2167" s="2">
        <f t="shared" si="914"/>
        <v>3.5747883349012228E-3</v>
      </c>
      <c r="AM2167" s="2">
        <f t="shared" si="915"/>
        <v>2.4929444967074317E-3</v>
      </c>
      <c r="AN2167" s="2">
        <f t="shared" si="916"/>
        <v>1.4111006585136407E-3</v>
      </c>
      <c r="AP2167" t="s">
        <v>736</v>
      </c>
      <c r="AQ2167" t="s">
        <v>1475</v>
      </c>
      <c r="AT2167" s="93" t="s">
        <v>820</v>
      </c>
      <c r="AU2167" s="92" t="s">
        <v>667</v>
      </c>
      <c r="AV2167" s="83" t="str">
        <f t="shared" si="917"/>
        <v>39083</v>
      </c>
      <c r="AX2167" s="7" t="s">
        <v>3753</v>
      </c>
    </row>
    <row r="2168" spans="1:50" hidden="1" outlineLevel="1">
      <c r="A2168" t="s">
        <v>2034</v>
      </c>
      <c r="B2168" t="s">
        <v>1475</v>
      </c>
      <c r="C2168" s="1">
        <f t="shared" si="906"/>
        <v>102564</v>
      </c>
      <c r="D2168" s="7">
        <f>RANK(N2168,(N2168:P2168,Q2168:AE2168))</f>
        <v>2</v>
      </c>
      <c r="E2168" s="7">
        <f>RANK(O2168,(N2168:P2168,Q2168:AE2168))</f>
        <v>1</v>
      </c>
      <c r="F2168" s="7">
        <f>IF(P2168&gt;0,RANK(P2168,(N2168:P2168,Q2168:AE2168)),0)</f>
        <v>3</v>
      </c>
      <c r="G2168" s="1">
        <f t="shared" si="907"/>
        <v>5250</v>
      </c>
      <c r="H2168" s="2">
        <f t="shared" si="908"/>
        <v>5.1187551187551188E-2</v>
      </c>
      <c r="I2168" s="2"/>
      <c r="J2168" s="2">
        <f t="shared" si="909"/>
        <v>0.45334620334620335</v>
      </c>
      <c r="K2168" s="2">
        <f t="shared" si="910"/>
        <v>0.50453375453375449</v>
      </c>
      <c r="L2168" s="2">
        <f t="shared" si="911"/>
        <v>3.0868530868530867E-2</v>
      </c>
      <c r="M2168" s="2">
        <f t="shared" si="912"/>
        <v>1.12515112515113E-2</v>
      </c>
      <c r="N2168" s="1">
        <v>46497</v>
      </c>
      <c r="O2168" s="1">
        <v>51747</v>
      </c>
      <c r="P2168" s="1">
        <v>3166</v>
      </c>
      <c r="Q2168" s="1">
        <v>695</v>
      </c>
      <c r="R2168" s="1">
        <v>269</v>
      </c>
      <c r="S2168" s="1">
        <v>80</v>
      </c>
      <c r="T2168" s="1">
        <v>110</v>
      </c>
      <c r="V2168" s="1">
        <v>0</v>
      </c>
      <c r="AG2168" s="7">
        <f>IF(Q2168&gt;0,RANK(Q2168,(N2168:P2168,Q2168:AE2168)),0)</f>
        <v>4</v>
      </c>
      <c r="AH2168" s="7">
        <f>IF(R2168&gt;0,RANK(R2168,(N2168:P2168,Q2168:AE2168)),0)</f>
        <v>5</v>
      </c>
      <c r="AI2168" s="7">
        <f>IF(T2168&gt;0,RANK(T2168,(N2168:P2168,Q2168:AE2168)),0)</f>
        <v>6</v>
      </c>
      <c r="AJ2168" s="7">
        <f>IF(S2168&gt;0,RANK(S2168,(N2168:P2168,Q2168:AE2168)),0)</f>
        <v>7</v>
      </c>
      <c r="AK2168" s="2">
        <f t="shared" si="913"/>
        <v>6.7762567762567763E-3</v>
      </c>
      <c r="AL2168" s="2">
        <f t="shared" si="914"/>
        <v>2.6227526227526228E-3</v>
      </c>
      <c r="AM2168" s="2">
        <f t="shared" si="915"/>
        <v>1.0725010725010724E-3</v>
      </c>
      <c r="AN2168" s="2">
        <f t="shared" si="916"/>
        <v>7.8000078000077999E-4</v>
      </c>
      <c r="AP2168" t="s">
        <v>2034</v>
      </c>
      <c r="AQ2168" t="s">
        <v>1475</v>
      </c>
      <c r="AT2168" s="93" t="s">
        <v>820</v>
      </c>
      <c r="AU2168" s="92" t="s">
        <v>668</v>
      </c>
      <c r="AV2168" s="83" t="str">
        <f t="shared" si="917"/>
        <v>39085</v>
      </c>
      <c r="AX2168" s="7" t="s">
        <v>3753</v>
      </c>
    </row>
    <row r="2169" spans="1:50" hidden="1" outlineLevel="1">
      <c r="A2169" t="s">
        <v>3054</v>
      </c>
      <c r="B2169" t="s">
        <v>1475</v>
      </c>
      <c r="C2169" s="1">
        <f t="shared" si="906"/>
        <v>24452</v>
      </c>
      <c r="D2169" s="7">
        <f>RANK(N2169,(N2169:P2169,Q2169:AE2169))</f>
        <v>2</v>
      </c>
      <c r="E2169" s="7">
        <f>RANK(O2169,(N2169:P2169,Q2169:AE2169))</f>
        <v>1</v>
      </c>
      <c r="F2169" s="7">
        <f>IF(P2169&gt;0,RANK(P2169,(N2169:P2169,Q2169:AE2169)),0)</f>
        <v>3</v>
      </c>
      <c r="G2169" s="1">
        <f t="shared" si="907"/>
        <v>1224</v>
      </c>
      <c r="H2169" s="2">
        <f t="shared" si="908"/>
        <v>5.005725503026337E-2</v>
      </c>
      <c r="I2169" s="2"/>
      <c r="J2169" s="2">
        <f t="shared" si="909"/>
        <v>0.46241616227711435</v>
      </c>
      <c r="K2169" s="2">
        <f t="shared" si="910"/>
        <v>0.51247341730737772</v>
      </c>
      <c r="L2169" s="2">
        <f t="shared" si="911"/>
        <v>1.6440372975625717E-2</v>
      </c>
      <c r="M2169" s="2">
        <f t="shared" si="912"/>
        <v>8.6700474398822107E-3</v>
      </c>
      <c r="N2169" s="1">
        <v>11307</v>
      </c>
      <c r="O2169" s="1">
        <v>12531</v>
      </c>
      <c r="P2169" s="1">
        <v>402</v>
      </c>
      <c r="Q2169" s="1">
        <v>124</v>
      </c>
      <c r="R2169" s="1">
        <v>36</v>
      </c>
      <c r="S2169" s="1">
        <v>24</v>
      </c>
      <c r="T2169" s="1">
        <v>28</v>
      </c>
      <c r="V2169" s="1">
        <v>0</v>
      </c>
      <c r="AG2169" s="7">
        <f>IF(Q2169&gt;0,RANK(Q2169,(N2169:P2169,Q2169:AE2169)),0)</f>
        <v>4</v>
      </c>
      <c r="AH2169" s="7">
        <f>IF(R2169&gt;0,RANK(R2169,(N2169:P2169,Q2169:AE2169)),0)</f>
        <v>5</v>
      </c>
      <c r="AI2169" s="7">
        <f>IF(T2169&gt;0,RANK(T2169,(N2169:P2169,Q2169:AE2169)),0)</f>
        <v>6</v>
      </c>
      <c r="AJ2169" s="7">
        <f>IF(S2169&gt;0,RANK(S2169,(N2169:P2169,Q2169:AE2169)),0)</f>
        <v>7</v>
      </c>
      <c r="AK2169" s="2">
        <f t="shared" si="913"/>
        <v>5.0711598233273356E-3</v>
      </c>
      <c r="AL2169" s="2">
        <f t="shared" si="914"/>
        <v>1.4722722067724522E-3</v>
      </c>
      <c r="AM2169" s="2">
        <f t="shared" si="915"/>
        <v>1.1451006052674627E-3</v>
      </c>
      <c r="AN2169" s="2">
        <f t="shared" si="916"/>
        <v>9.8151480451496805E-4</v>
      </c>
      <c r="AP2169" t="s">
        <v>3054</v>
      </c>
      <c r="AQ2169" t="s">
        <v>1475</v>
      </c>
      <c r="AT2169" s="93" t="s">
        <v>820</v>
      </c>
      <c r="AU2169" s="92" t="s">
        <v>91</v>
      </c>
      <c r="AV2169" s="83" t="str">
        <f t="shared" si="917"/>
        <v>39087</v>
      </c>
      <c r="AX2169" s="7" t="s">
        <v>3753</v>
      </c>
    </row>
    <row r="2170" spans="1:50" hidden="1" outlineLevel="1">
      <c r="A2170" t="s">
        <v>4868</v>
      </c>
      <c r="B2170" t="s">
        <v>1475</v>
      </c>
      <c r="C2170" s="1">
        <f t="shared" si="906"/>
        <v>62466</v>
      </c>
      <c r="D2170" s="7">
        <f>RANK(N2170,(N2170:P2170,Q2170:AE2170))</f>
        <v>2</v>
      </c>
      <c r="E2170" s="7">
        <f>RANK(O2170,(N2170:P2170,Q2170:AE2170))</f>
        <v>1</v>
      </c>
      <c r="F2170" s="7">
        <f>IF(P2170&gt;0,RANK(P2170,(N2170:P2170,Q2170:AE2170)),0)</f>
        <v>3</v>
      </c>
      <c r="G2170" s="1">
        <f t="shared" si="907"/>
        <v>13984</v>
      </c>
      <c r="H2170" s="2">
        <f t="shared" si="908"/>
        <v>0.22386578298594437</v>
      </c>
      <c r="I2170" s="2"/>
      <c r="J2170" s="2">
        <f t="shared" si="909"/>
        <v>0.37133800787628468</v>
      </c>
      <c r="K2170" s="2">
        <f t="shared" si="910"/>
        <v>0.59520379086222908</v>
      </c>
      <c r="L2170" s="2">
        <f t="shared" si="911"/>
        <v>2.3981045688854737E-2</v>
      </c>
      <c r="M2170" s="2">
        <f t="shared" si="912"/>
        <v>9.4771555726315057E-3</v>
      </c>
      <c r="N2170" s="1">
        <v>23196</v>
      </c>
      <c r="O2170" s="1">
        <v>37180</v>
      </c>
      <c r="P2170" s="1">
        <v>1498</v>
      </c>
      <c r="Q2170" s="1">
        <v>264</v>
      </c>
      <c r="R2170" s="1">
        <v>185</v>
      </c>
      <c r="S2170" s="1">
        <v>60</v>
      </c>
      <c r="T2170" s="1">
        <v>83</v>
      </c>
      <c r="V2170" s="1">
        <v>0</v>
      </c>
      <c r="AG2170" s="7">
        <f>IF(Q2170&gt;0,RANK(Q2170,(N2170:P2170,Q2170:AE2170)),0)</f>
        <v>4</v>
      </c>
      <c r="AH2170" s="7">
        <f>IF(R2170&gt;0,RANK(R2170,(N2170:P2170,Q2170:AE2170)),0)</f>
        <v>5</v>
      </c>
      <c r="AI2170" s="7">
        <f>IF(T2170&gt;0,RANK(T2170,(N2170:P2170,Q2170:AE2170)),0)</f>
        <v>6</v>
      </c>
      <c r="AJ2170" s="7">
        <f>IF(S2170&gt;0,RANK(S2170,(N2170:P2170,Q2170:AE2170)),0)</f>
        <v>7</v>
      </c>
      <c r="AK2170" s="2">
        <f t="shared" si="913"/>
        <v>4.2262991067140527E-3</v>
      </c>
      <c r="AL2170" s="2">
        <f t="shared" si="914"/>
        <v>2.9616111164473473E-3</v>
      </c>
      <c r="AM2170" s="2">
        <f t="shared" si="915"/>
        <v>1.3287228252169181E-3</v>
      </c>
      <c r="AN2170" s="2">
        <f t="shared" si="916"/>
        <v>9.605225242531937E-4</v>
      </c>
      <c r="AP2170" t="s">
        <v>4868</v>
      </c>
      <c r="AQ2170" t="s">
        <v>1475</v>
      </c>
      <c r="AT2170" s="93" t="s">
        <v>820</v>
      </c>
      <c r="AU2170" s="92" t="s">
        <v>92</v>
      </c>
      <c r="AV2170" s="83" t="str">
        <f t="shared" si="917"/>
        <v>39089</v>
      </c>
      <c r="AX2170" s="7" t="s">
        <v>3753</v>
      </c>
    </row>
    <row r="2171" spans="1:50" hidden="1" outlineLevel="1">
      <c r="A2171" t="s">
        <v>1024</v>
      </c>
      <c r="B2171" t="s">
        <v>1475</v>
      </c>
      <c r="C2171" s="1">
        <f t="shared" si="906"/>
        <v>18455</v>
      </c>
      <c r="D2171" s="7">
        <f>RANK(N2171,(N2171:P2171,Q2171:AE2171))</f>
        <v>2</v>
      </c>
      <c r="E2171" s="7">
        <f>RANK(O2171,(N2171:P2171,Q2171:AE2171))</f>
        <v>1</v>
      </c>
      <c r="F2171" s="7">
        <f>IF(P2171&gt;0,RANK(P2171,(N2171:P2171,Q2171:AE2171)),0)</f>
        <v>3</v>
      </c>
      <c r="G2171" s="1">
        <f t="shared" si="907"/>
        <v>5904</v>
      </c>
      <c r="H2171" s="2">
        <f t="shared" si="908"/>
        <v>0.3199133026280141</v>
      </c>
      <c r="I2171" s="2"/>
      <c r="J2171" s="2">
        <f t="shared" si="909"/>
        <v>0.3221349227851531</v>
      </c>
      <c r="K2171" s="2">
        <f t="shared" si="910"/>
        <v>0.6420482254131672</v>
      </c>
      <c r="L2171" s="2">
        <f t="shared" si="911"/>
        <v>2.4329450013546465E-2</v>
      </c>
      <c r="M2171" s="2">
        <f t="shared" si="912"/>
        <v>1.148740178813324E-2</v>
      </c>
      <c r="N2171" s="1">
        <v>5945</v>
      </c>
      <c r="O2171" s="1">
        <v>11849</v>
      </c>
      <c r="P2171" s="1">
        <v>449</v>
      </c>
      <c r="Q2171" s="1">
        <v>107</v>
      </c>
      <c r="R2171" s="1">
        <v>55</v>
      </c>
      <c r="S2171" s="1">
        <v>28</v>
      </c>
      <c r="T2171" s="1">
        <v>21</v>
      </c>
      <c r="V2171" s="1">
        <v>1</v>
      </c>
      <c r="AG2171" s="7">
        <f>IF(Q2171&gt;0,RANK(Q2171,(N2171:P2171,Q2171:AE2171)),0)</f>
        <v>4</v>
      </c>
      <c r="AH2171" s="7">
        <f>IF(R2171&gt;0,RANK(R2171,(N2171:P2171,Q2171:AE2171)),0)</f>
        <v>5</v>
      </c>
      <c r="AI2171" s="7">
        <f>IF(T2171&gt;0,RANK(T2171,(N2171:P2171,Q2171:AE2171)),0)</f>
        <v>7</v>
      </c>
      <c r="AJ2171" s="7">
        <f>IF(S2171&gt;0,RANK(S2171,(N2171:P2171,Q2171:AE2171)),0)</f>
        <v>6</v>
      </c>
      <c r="AK2171" s="2">
        <f t="shared" si="913"/>
        <v>5.7978867515578432E-3</v>
      </c>
      <c r="AL2171" s="2">
        <f t="shared" si="914"/>
        <v>2.980222162015714E-3</v>
      </c>
      <c r="AM2171" s="2">
        <f t="shared" si="915"/>
        <v>1.1379030073150908E-3</v>
      </c>
      <c r="AN2171" s="2">
        <f t="shared" si="916"/>
        <v>1.5172040097534544E-3</v>
      </c>
      <c r="AP2171" t="s">
        <v>1024</v>
      </c>
      <c r="AQ2171" t="s">
        <v>1475</v>
      </c>
      <c r="AT2171" s="93" t="s">
        <v>820</v>
      </c>
      <c r="AU2171" s="92" t="s">
        <v>93</v>
      </c>
      <c r="AV2171" s="83" t="str">
        <f t="shared" si="917"/>
        <v>39091</v>
      </c>
      <c r="AX2171" s="7" t="s">
        <v>3753</v>
      </c>
    </row>
    <row r="2172" spans="1:50" hidden="1" outlineLevel="1">
      <c r="A2172" t="s">
        <v>1413</v>
      </c>
      <c r="B2172" t="s">
        <v>1475</v>
      </c>
      <c r="C2172" s="1">
        <f t="shared" si="906"/>
        <v>112180</v>
      </c>
      <c r="D2172" s="7">
        <f>RANK(N2172,(N2172:P2172,Q2172:AE2172))</f>
        <v>1</v>
      </c>
      <c r="E2172" s="7">
        <f>RANK(O2172,(N2172:P2172,Q2172:AE2172))</f>
        <v>2</v>
      </c>
      <c r="F2172" s="7">
        <f>IF(P2172&gt;0,RANK(P2172,(N2172:P2172,Q2172:AE2172)),0)</f>
        <v>3</v>
      </c>
      <c r="G2172" s="1">
        <f t="shared" si="907"/>
        <v>11852</v>
      </c>
      <c r="H2172" s="2">
        <f t="shared" si="908"/>
        <v>0.10565163130682831</v>
      </c>
      <c r="I2172" s="2"/>
      <c r="J2172" s="2">
        <f t="shared" si="909"/>
        <v>0.53315207701907652</v>
      </c>
      <c r="K2172" s="2">
        <f t="shared" si="910"/>
        <v>0.42750044571224816</v>
      </c>
      <c r="L2172" s="2">
        <f t="shared" si="911"/>
        <v>2.8374041718666428E-2</v>
      </c>
      <c r="M2172" s="2">
        <f t="shared" si="912"/>
        <v>1.0973435550008896E-2</v>
      </c>
      <c r="N2172" s="1">
        <v>59809</v>
      </c>
      <c r="O2172" s="1">
        <v>47957</v>
      </c>
      <c r="P2172" s="1">
        <v>3183</v>
      </c>
      <c r="Q2172" s="1">
        <v>745</v>
      </c>
      <c r="R2172" s="1">
        <v>253</v>
      </c>
      <c r="S2172" s="1">
        <v>81</v>
      </c>
      <c r="T2172" s="1">
        <v>152</v>
      </c>
      <c r="V2172" s="1">
        <v>0</v>
      </c>
      <c r="AG2172" s="7">
        <f>IF(Q2172&gt;0,RANK(Q2172,(N2172:P2172,Q2172:AE2172)),0)</f>
        <v>4</v>
      </c>
      <c r="AH2172" s="7">
        <f>IF(R2172&gt;0,RANK(R2172,(N2172:P2172,Q2172:AE2172)),0)</f>
        <v>5</v>
      </c>
      <c r="AI2172" s="7">
        <f>IF(T2172&gt;0,RANK(T2172,(N2172:P2172,Q2172:AE2172)),0)</f>
        <v>6</v>
      </c>
      <c r="AJ2172" s="7">
        <f>IF(S2172&gt;0,RANK(S2172,(N2172:P2172,Q2172:AE2172)),0)</f>
        <v>7</v>
      </c>
      <c r="AK2172" s="2">
        <f t="shared" si="913"/>
        <v>6.6411124977714389E-3</v>
      </c>
      <c r="AL2172" s="2">
        <f t="shared" si="914"/>
        <v>2.2553039757532535E-3</v>
      </c>
      <c r="AM2172" s="2">
        <f t="shared" si="915"/>
        <v>1.3549652344446426E-3</v>
      </c>
      <c r="AN2172" s="2">
        <f t="shared" si="916"/>
        <v>7.2205384203957929E-4</v>
      </c>
      <c r="AP2172" t="s">
        <v>1413</v>
      </c>
      <c r="AQ2172" t="s">
        <v>1475</v>
      </c>
      <c r="AT2172" s="93" t="s">
        <v>820</v>
      </c>
      <c r="AU2172" s="92" t="s">
        <v>94</v>
      </c>
      <c r="AV2172" s="83" t="str">
        <f t="shared" si="917"/>
        <v>39093</v>
      </c>
      <c r="AX2172" s="7" t="s">
        <v>3753</v>
      </c>
    </row>
    <row r="2173" spans="1:50" hidden="1" outlineLevel="1">
      <c r="A2173" t="s">
        <v>2872</v>
      </c>
      <c r="B2173" t="s">
        <v>1475</v>
      </c>
      <c r="C2173" s="1">
        <f t="shared" si="906"/>
        <v>187350</v>
      </c>
      <c r="D2173" s="7">
        <f>RANK(N2173,(N2173:P2173,Q2173:AE2173))</f>
        <v>1</v>
      </c>
      <c r="E2173" s="7">
        <f>RANK(O2173,(N2173:P2173,Q2173:AE2173))</f>
        <v>2</v>
      </c>
      <c r="F2173" s="7">
        <f>IF(P2173&gt;0,RANK(P2173,(N2173:P2173,Q2173:AE2173)),0)</f>
        <v>3</v>
      </c>
      <c r="G2173" s="1">
        <f t="shared" si="907"/>
        <v>35002</v>
      </c>
      <c r="H2173" s="2">
        <f t="shared" si="908"/>
        <v>0.18682679476914865</v>
      </c>
      <c r="I2173" s="2"/>
      <c r="J2173" s="2">
        <f t="shared" si="909"/>
        <v>0.57829730451027483</v>
      </c>
      <c r="K2173" s="2">
        <f t="shared" si="910"/>
        <v>0.39147050974112624</v>
      </c>
      <c r="L2173" s="2">
        <f t="shared" si="911"/>
        <v>2.256204963971177E-2</v>
      </c>
      <c r="M2173" s="2">
        <f t="shared" si="912"/>
        <v>7.6701361088871572E-3</v>
      </c>
      <c r="N2173" s="1">
        <v>108344</v>
      </c>
      <c r="O2173" s="1">
        <v>73342</v>
      </c>
      <c r="P2173" s="1">
        <v>4227</v>
      </c>
      <c r="Q2173" s="1">
        <v>562</v>
      </c>
      <c r="R2173" s="1">
        <v>519</v>
      </c>
      <c r="S2173" s="1">
        <v>126</v>
      </c>
      <c r="T2173" s="1">
        <v>230</v>
      </c>
      <c r="V2173" s="1">
        <v>0</v>
      </c>
      <c r="AG2173" s="7">
        <f>IF(Q2173&gt;0,RANK(Q2173,(N2173:P2173,Q2173:AE2173)),0)</f>
        <v>4</v>
      </c>
      <c r="AH2173" s="7">
        <f>IF(R2173&gt;0,RANK(R2173,(N2173:P2173,Q2173:AE2173)),0)</f>
        <v>5</v>
      </c>
      <c r="AI2173" s="7">
        <f>IF(T2173&gt;0,RANK(T2173,(N2173:P2173,Q2173:AE2173)),0)</f>
        <v>6</v>
      </c>
      <c r="AJ2173" s="7">
        <f>IF(S2173&gt;0,RANK(S2173,(N2173:P2173,Q2173:AE2173)),0)</f>
        <v>7</v>
      </c>
      <c r="AK2173" s="2">
        <f t="shared" si="913"/>
        <v>2.9997331198291966E-3</v>
      </c>
      <c r="AL2173" s="2">
        <f t="shared" si="914"/>
        <v>2.7702161729383505E-3</v>
      </c>
      <c r="AM2173" s="2">
        <f t="shared" si="915"/>
        <v>1.2276487856952229E-3</v>
      </c>
      <c r="AN2173" s="2">
        <f t="shared" si="916"/>
        <v>6.7253803042433946E-4</v>
      </c>
      <c r="AP2173" t="s">
        <v>2872</v>
      </c>
      <c r="AQ2173" t="s">
        <v>1475</v>
      </c>
      <c r="AT2173" s="93" t="s">
        <v>820</v>
      </c>
      <c r="AU2173" s="92" t="s">
        <v>95</v>
      </c>
      <c r="AV2173" s="83" t="str">
        <f t="shared" si="917"/>
        <v>39095</v>
      </c>
      <c r="AX2173" s="7" t="s">
        <v>3753</v>
      </c>
    </row>
    <row r="2174" spans="1:50" hidden="1" outlineLevel="1">
      <c r="A2174" t="s">
        <v>1920</v>
      </c>
      <c r="B2174" t="s">
        <v>1475</v>
      </c>
      <c r="C2174" s="1">
        <f t="shared" si="906"/>
        <v>14667</v>
      </c>
      <c r="D2174" s="7">
        <f>RANK(N2174,(N2174:P2174,Q2174:AE2174))</f>
        <v>2</v>
      </c>
      <c r="E2174" s="7">
        <f>RANK(O2174,(N2174:P2174,Q2174:AE2174))</f>
        <v>1</v>
      </c>
      <c r="F2174" s="7">
        <f>IF(P2174&gt;0,RANK(P2174,(N2174:P2174,Q2174:AE2174)),0)</f>
        <v>3</v>
      </c>
      <c r="G2174" s="1">
        <f t="shared" si="907"/>
        <v>3605</v>
      </c>
      <c r="H2174" s="2">
        <f t="shared" si="908"/>
        <v>0.24578986841208153</v>
      </c>
      <c r="I2174" s="2"/>
      <c r="J2174" s="2">
        <f t="shared" si="909"/>
        <v>0.3604690802481762</v>
      </c>
      <c r="K2174" s="2">
        <f t="shared" si="910"/>
        <v>0.60625894866025776</v>
      </c>
      <c r="L2174" s="2">
        <f t="shared" si="911"/>
        <v>2.0385900320447261E-2</v>
      </c>
      <c r="M2174" s="2">
        <f t="shared" si="912"/>
        <v>1.2886070771118727E-2</v>
      </c>
      <c r="N2174" s="1">
        <v>5287</v>
      </c>
      <c r="O2174" s="1">
        <v>8892</v>
      </c>
      <c r="P2174" s="1">
        <v>299</v>
      </c>
      <c r="Q2174" s="1">
        <v>75</v>
      </c>
      <c r="R2174" s="1">
        <v>44</v>
      </c>
      <c r="S2174" s="1">
        <v>18</v>
      </c>
      <c r="T2174" s="1">
        <v>52</v>
      </c>
      <c r="V2174" s="1">
        <v>0</v>
      </c>
      <c r="AG2174" s="7">
        <f>IF(Q2174&gt;0,RANK(Q2174,(N2174:P2174,Q2174:AE2174)),0)</f>
        <v>4</v>
      </c>
      <c r="AH2174" s="7">
        <f>IF(R2174&gt;0,RANK(R2174,(N2174:P2174,Q2174:AE2174)),0)</f>
        <v>6</v>
      </c>
      <c r="AI2174" s="7">
        <f>IF(T2174&gt;0,RANK(T2174,(N2174:P2174,Q2174:AE2174)),0)</f>
        <v>5</v>
      </c>
      <c r="AJ2174" s="7">
        <f>IF(S2174&gt;0,RANK(S2174,(N2174:P2174,Q2174:AE2174)),0)</f>
        <v>7</v>
      </c>
      <c r="AK2174" s="2">
        <f t="shared" si="913"/>
        <v>5.1135201472693806E-3</v>
      </c>
      <c r="AL2174" s="2">
        <f t="shared" si="914"/>
        <v>2.9999318197313695E-3</v>
      </c>
      <c r="AM2174" s="2">
        <f t="shared" si="915"/>
        <v>3.545373968773437E-3</v>
      </c>
      <c r="AN2174" s="2">
        <f t="shared" si="916"/>
        <v>1.2272448353446513E-3</v>
      </c>
      <c r="AP2174" t="s">
        <v>1920</v>
      </c>
      <c r="AQ2174" t="s">
        <v>1475</v>
      </c>
      <c r="AT2174" s="93" t="s">
        <v>820</v>
      </c>
      <c r="AU2174" s="92" t="s">
        <v>96</v>
      </c>
      <c r="AV2174" s="83" t="str">
        <f t="shared" si="917"/>
        <v>39097</v>
      </c>
      <c r="AX2174" s="7" t="s">
        <v>3753</v>
      </c>
    </row>
    <row r="2175" spans="1:50" hidden="1" outlineLevel="1">
      <c r="A2175" t="s">
        <v>3781</v>
      </c>
      <c r="B2175" t="s">
        <v>1475</v>
      </c>
      <c r="C2175" s="1">
        <f t="shared" si="906"/>
        <v>114119</v>
      </c>
      <c r="D2175" s="7">
        <f>RANK(N2175,(N2175:P2175,Q2175:AE2175))</f>
        <v>1</v>
      </c>
      <c r="E2175" s="7">
        <f>RANK(O2175,(N2175:P2175,Q2175:AE2175))</f>
        <v>2</v>
      </c>
      <c r="F2175" s="7">
        <f>IF(P2175&gt;0,RANK(P2175,(N2175:P2175,Q2175:AE2175)),0)</f>
        <v>3</v>
      </c>
      <c r="G2175" s="1">
        <f t="shared" si="907"/>
        <v>28752</v>
      </c>
      <c r="H2175" s="2">
        <f t="shared" si="908"/>
        <v>0.25194752845713686</v>
      </c>
      <c r="I2175" s="2"/>
      <c r="J2175" s="2">
        <f t="shared" si="909"/>
        <v>0.60648971687449071</v>
      </c>
      <c r="K2175" s="2">
        <f t="shared" si="910"/>
        <v>0.3545421884173538</v>
      </c>
      <c r="L2175" s="2">
        <f t="shared" si="911"/>
        <v>2.9109964160218719E-2</v>
      </c>
      <c r="M2175" s="2">
        <f t="shared" si="912"/>
        <v>9.8581305479367685E-3</v>
      </c>
      <c r="N2175" s="1">
        <v>69212</v>
      </c>
      <c r="O2175" s="1">
        <v>40460</v>
      </c>
      <c r="P2175" s="1">
        <v>3322</v>
      </c>
      <c r="Q2175" s="1">
        <v>815</v>
      </c>
      <c r="R2175" s="1">
        <v>183</v>
      </c>
      <c r="S2175" s="1">
        <v>52</v>
      </c>
      <c r="T2175" s="1">
        <v>75</v>
      </c>
      <c r="V2175" s="1">
        <v>0</v>
      </c>
      <c r="AG2175" s="7">
        <f>IF(Q2175&gt;0,RANK(Q2175,(N2175:P2175,Q2175:AE2175)),0)</f>
        <v>4</v>
      </c>
      <c r="AH2175" s="7">
        <f>IF(R2175&gt;0,RANK(R2175,(N2175:P2175,Q2175:AE2175)),0)</f>
        <v>5</v>
      </c>
      <c r="AI2175" s="7">
        <f>IF(T2175&gt;0,RANK(T2175,(N2175:P2175,Q2175:AE2175)),0)</f>
        <v>6</v>
      </c>
      <c r="AJ2175" s="7">
        <f>IF(S2175&gt;0,RANK(S2175,(N2175:P2175,Q2175:AE2175)),0)</f>
        <v>7</v>
      </c>
      <c r="AK2175" s="2">
        <f t="shared" si="913"/>
        <v>7.1416679080608834E-3</v>
      </c>
      <c r="AL2175" s="2">
        <f t="shared" si="914"/>
        <v>1.60358923579772E-3</v>
      </c>
      <c r="AM2175" s="2">
        <f t="shared" si="915"/>
        <v>6.5720870319578681E-4</v>
      </c>
      <c r="AN2175" s="2">
        <f t="shared" si="916"/>
        <v>4.5566470088241221E-4</v>
      </c>
      <c r="AP2175" t="s">
        <v>3781</v>
      </c>
      <c r="AQ2175" t="s">
        <v>1475</v>
      </c>
      <c r="AT2175" s="93" t="s">
        <v>820</v>
      </c>
      <c r="AU2175" s="92" t="s">
        <v>310</v>
      </c>
      <c r="AV2175" s="83" t="str">
        <f t="shared" si="917"/>
        <v>39099</v>
      </c>
      <c r="AX2175" s="7" t="s">
        <v>3753</v>
      </c>
    </row>
    <row r="2176" spans="1:50" hidden="1" outlineLevel="1">
      <c r="A2176" t="s">
        <v>946</v>
      </c>
      <c r="B2176" t="s">
        <v>1475</v>
      </c>
      <c r="C2176" s="1">
        <f t="shared" si="906"/>
        <v>24815</v>
      </c>
      <c r="D2176" s="7">
        <f>RANK(N2176,(N2176:P2176,Q2176:AE2176))</f>
        <v>2</v>
      </c>
      <c r="E2176" s="7">
        <f>RANK(O2176,(N2176:P2176,Q2176:AE2176))</f>
        <v>1</v>
      </c>
      <c r="F2176" s="7">
        <f>IF(P2176&gt;0,RANK(P2176,(N2176:P2176,Q2176:AE2176)),0)</f>
        <v>3</v>
      </c>
      <c r="G2176" s="1">
        <f t="shared" si="907"/>
        <v>3247</v>
      </c>
      <c r="H2176" s="2">
        <f t="shared" si="908"/>
        <v>0.13084827725166229</v>
      </c>
      <c r="I2176" s="2"/>
      <c r="J2176" s="2">
        <f t="shared" si="909"/>
        <v>0.41789240378803144</v>
      </c>
      <c r="K2176" s="2">
        <f t="shared" si="910"/>
        <v>0.54874068103969376</v>
      </c>
      <c r="L2176" s="2">
        <f t="shared" si="911"/>
        <v>2.3695345557122709E-2</v>
      </c>
      <c r="M2176" s="2">
        <f t="shared" si="912"/>
        <v>9.6715696151521494E-3</v>
      </c>
      <c r="N2176" s="1">
        <v>10370</v>
      </c>
      <c r="O2176" s="1">
        <v>13617</v>
      </c>
      <c r="P2176" s="1">
        <v>588</v>
      </c>
      <c r="Q2176" s="1">
        <v>142</v>
      </c>
      <c r="R2176" s="1">
        <v>46</v>
      </c>
      <c r="S2176" s="1">
        <v>18</v>
      </c>
      <c r="T2176" s="1">
        <v>34</v>
      </c>
      <c r="V2176" s="1">
        <v>0</v>
      </c>
      <c r="AG2176" s="7">
        <f>IF(Q2176&gt;0,RANK(Q2176,(N2176:P2176,Q2176:AE2176)),0)</f>
        <v>4</v>
      </c>
      <c r="AH2176" s="7">
        <f>IF(R2176&gt;0,RANK(R2176,(N2176:P2176,Q2176:AE2176)),0)</f>
        <v>5</v>
      </c>
      <c r="AI2176" s="7">
        <f>IF(T2176&gt;0,RANK(T2176,(N2176:P2176,Q2176:AE2176)),0)</f>
        <v>6</v>
      </c>
      <c r="AJ2176" s="7">
        <f>IF(S2176&gt;0,RANK(S2176,(N2176:P2176,Q2176:AE2176)),0)</f>
        <v>7</v>
      </c>
      <c r="AK2176" s="2">
        <f t="shared" si="913"/>
        <v>5.7223453556316745E-3</v>
      </c>
      <c r="AL2176" s="2">
        <f t="shared" si="914"/>
        <v>1.8537175095708241E-3</v>
      </c>
      <c r="AM2176" s="2">
        <f t="shared" si="915"/>
        <v>1.3701390288132179E-3</v>
      </c>
      <c r="AN2176" s="2">
        <f t="shared" si="916"/>
        <v>7.2536772113640947E-4</v>
      </c>
      <c r="AP2176" t="s">
        <v>946</v>
      </c>
      <c r="AQ2176" t="s">
        <v>1475</v>
      </c>
      <c r="AT2176" s="93" t="s">
        <v>820</v>
      </c>
      <c r="AU2176" s="92" t="s">
        <v>311</v>
      </c>
      <c r="AV2176" s="83" t="str">
        <f t="shared" si="917"/>
        <v>39101</v>
      </c>
      <c r="AX2176" s="7" t="s">
        <v>3753</v>
      </c>
    </row>
    <row r="2177" spans="1:50" hidden="1" outlineLevel="1">
      <c r="A2177" t="s">
        <v>1933</v>
      </c>
      <c r="B2177" t="s">
        <v>1475</v>
      </c>
      <c r="C2177" s="1">
        <f t="shared" si="906"/>
        <v>66883</v>
      </c>
      <c r="D2177" s="7">
        <f>RANK(N2177,(N2177:P2177,Q2177:AE2177))</f>
        <v>2</v>
      </c>
      <c r="E2177" s="7">
        <f>RANK(O2177,(N2177:P2177,Q2177:AE2177))</f>
        <v>1</v>
      </c>
      <c r="F2177" s="7">
        <f>IF(P2177&gt;0,RANK(P2177,(N2177:P2177,Q2177:AE2177)),0)</f>
        <v>3</v>
      </c>
      <c r="G2177" s="1">
        <f t="shared" si="907"/>
        <v>10714</v>
      </c>
      <c r="H2177" s="2">
        <f t="shared" si="908"/>
        <v>0.16019018285663023</v>
      </c>
      <c r="I2177" s="2"/>
      <c r="J2177" s="2">
        <f t="shared" si="909"/>
        <v>0.39823273477565302</v>
      </c>
      <c r="K2177" s="2">
        <f t="shared" si="910"/>
        <v>0.55842291763228324</v>
      </c>
      <c r="L2177" s="2">
        <f t="shared" si="911"/>
        <v>2.9304905581388395E-2</v>
      </c>
      <c r="M2177" s="2">
        <f t="shared" si="912"/>
        <v>1.4039442010675342E-2</v>
      </c>
      <c r="N2177" s="1">
        <v>26635</v>
      </c>
      <c r="O2177" s="1">
        <v>37349</v>
      </c>
      <c r="P2177" s="1">
        <v>1960</v>
      </c>
      <c r="Q2177" s="1">
        <v>532</v>
      </c>
      <c r="R2177" s="1">
        <v>198</v>
      </c>
      <c r="S2177" s="1">
        <v>60</v>
      </c>
      <c r="T2177" s="1">
        <v>149</v>
      </c>
      <c r="V2177" s="1">
        <v>0</v>
      </c>
      <c r="AG2177" s="7">
        <f>IF(Q2177&gt;0,RANK(Q2177,(N2177:P2177,Q2177:AE2177)),0)</f>
        <v>4</v>
      </c>
      <c r="AH2177" s="7">
        <f>IF(R2177&gt;0,RANK(R2177,(N2177:P2177,Q2177:AE2177)),0)</f>
        <v>5</v>
      </c>
      <c r="AI2177" s="7">
        <f>IF(T2177&gt;0,RANK(T2177,(N2177:P2177,Q2177:AE2177)),0)</f>
        <v>6</v>
      </c>
      <c r="AJ2177" s="7">
        <f>IF(S2177&gt;0,RANK(S2177,(N2177:P2177,Q2177:AE2177)),0)</f>
        <v>7</v>
      </c>
      <c r="AK2177" s="2">
        <f t="shared" si="913"/>
        <v>7.9541886578054222E-3</v>
      </c>
      <c r="AL2177" s="2">
        <f t="shared" si="914"/>
        <v>2.9603935230178074E-3</v>
      </c>
      <c r="AM2177" s="2">
        <f t="shared" si="915"/>
        <v>2.2277708834830975E-3</v>
      </c>
      <c r="AN2177" s="2">
        <f t="shared" si="916"/>
        <v>8.970889463690325E-4</v>
      </c>
      <c r="AP2177" t="s">
        <v>1933</v>
      </c>
      <c r="AQ2177" t="s">
        <v>1475</v>
      </c>
      <c r="AT2177" s="93" t="s">
        <v>820</v>
      </c>
      <c r="AU2177" s="92" t="s">
        <v>312</v>
      </c>
      <c r="AV2177" s="83" t="str">
        <f t="shared" si="917"/>
        <v>39103</v>
      </c>
      <c r="AX2177" s="7" t="s">
        <v>3753</v>
      </c>
    </row>
    <row r="2178" spans="1:50" hidden="1" outlineLevel="1">
      <c r="A2178" t="s">
        <v>1934</v>
      </c>
      <c r="B2178" t="s">
        <v>1475</v>
      </c>
      <c r="C2178" s="1">
        <f t="shared" si="906"/>
        <v>9795</v>
      </c>
      <c r="D2178" s="7">
        <f>RANK(N2178,(N2178:P2178,Q2178:AE2178))</f>
        <v>2</v>
      </c>
      <c r="E2178" s="7">
        <f>RANK(O2178,(N2178:P2178,Q2178:AE2178))</f>
        <v>1</v>
      </c>
      <c r="F2178" s="7">
        <f>IF(P2178&gt;0,RANK(P2178,(N2178:P2178,Q2178:AE2178)),0)</f>
        <v>3</v>
      </c>
      <c r="G2178" s="1">
        <f t="shared" si="907"/>
        <v>2076</v>
      </c>
      <c r="H2178" s="2">
        <f t="shared" si="908"/>
        <v>0.2119448698315467</v>
      </c>
      <c r="I2178" s="2"/>
      <c r="J2178" s="2">
        <f t="shared" si="909"/>
        <v>0.37508933129147526</v>
      </c>
      <c r="K2178" s="2">
        <f t="shared" si="910"/>
        <v>0.58703420112302196</v>
      </c>
      <c r="L2178" s="2">
        <f t="shared" si="911"/>
        <v>2.307299642674834E-2</v>
      </c>
      <c r="M2178" s="2">
        <f t="shared" si="912"/>
        <v>1.4803471158754442E-2</v>
      </c>
      <c r="N2178" s="1">
        <v>3674</v>
      </c>
      <c r="O2178" s="1">
        <v>5750</v>
      </c>
      <c r="P2178" s="1">
        <v>226</v>
      </c>
      <c r="Q2178" s="1">
        <v>76</v>
      </c>
      <c r="R2178" s="1">
        <v>33</v>
      </c>
      <c r="S2178" s="1">
        <v>11</v>
      </c>
      <c r="T2178" s="1">
        <v>25</v>
      </c>
      <c r="V2178" s="1">
        <v>0</v>
      </c>
      <c r="AG2178" s="7">
        <f>IF(Q2178&gt;0,RANK(Q2178,(N2178:P2178,Q2178:AE2178)),0)</f>
        <v>4</v>
      </c>
      <c r="AH2178" s="7">
        <f>IF(R2178&gt;0,RANK(R2178,(N2178:P2178,Q2178:AE2178)),0)</f>
        <v>5</v>
      </c>
      <c r="AI2178" s="7">
        <f>IF(T2178&gt;0,RANK(T2178,(N2178:P2178,Q2178:AE2178)),0)</f>
        <v>6</v>
      </c>
      <c r="AJ2178" s="7">
        <f>IF(S2178&gt;0,RANK(S2178,(N2178:P2178,Q2178:AE2178)),0)</f>
        <v>7</v>
      </c>
      <c r="AK2178" s="2">
        <f t="shared" si="913"/>
        <v>7.7590607452782028E-3</v>
      </c>
      <c r="AL2178" s="2">
        <f t="shared" si="914"/>
        <v>3.3690658499234303E-3</v>
      </c>
      <c r="AM2178" s="2">
        <f t="shared" si="915"/>
        <v>2.5523226135783562E-3</v>
      </c>
      <c r="AN2178" s="2">
        <f t="shared" si="916"/>
        <v>1.1230219499744768E-3</v>
      </c>
      <c r="AP2178" t="s">
        <v>1934</v>
      </c>
      <c r="AQ2178" t="s">
        <v>1475</v>
      </c>
      <c r="AT2178" s="93" t="s">
        <v>820</v>
      </c>
      <c r="AU2178" s="92" t="s">
        <v>313</v>
      </c>
      <c r="AV2178" s="83" t="str">
        <f t="shared" si="917"/>
        <v>39105</v>
      </c>
      <c r="AX2178" s="7" t="s">
        <v>3753</v>
      </c>
    </row>
    <row r="2179" spans="1:50" hidden="1" outlineLevel="1">
      <c r="A2179" t="s">
        <v>583</v>
      </c>
      <c r="B2179" t="s">
        <v>1475</v>
      </c>
      <c r="C2179" s="1">
        <f t="shared" si="906"/>
        <v>18294</v>
      </c>
      <c r="D2179" s="7">
        <f>RANK(N2179,(N2179:P2179,Q2179:AE2179))</f>
        <v>2</v>
      </c>
      <c r="E2179" s="7">
        <f>RANK(O2179,(N2179:P2179,Q2179:AE2179))</f>
        <v>1</v>
      </c>
      <c r="F2179" s="7">
        <f>IF(P2179&gt;0,RANK(P2179,(N2179:P2179,Q2179:AE2179)),0)</f>
        <v>3</v>
      </c>
      <c r="G2179" s="1">
        <f t="shared" si="907"/>
        <v>7273</v>
      </c>
      <c r="H2179" s="2">
        <f t="shared" si="908"/>
        <v>0.39756204219962832</v>
      </c>
      <c r="I2179" s="2"/>
      <c r="J2179" s="2">
        <f t="shared" si="909"/>
        <v>0.28490215371159944</v>
      </c>
      <c r="K2179" s="2">
        <f t="shared" si="910"/>
        <v>0.68246419591122776</v>
      </c>
      <c r="L2179" s="2">
        <f t="shared" si="911"/>
        <v>2.1427790532415E-2</v>
      </c>
      <c r="M2179" s="2">
        <f t="shared" si="912"/>
        <v>1.1205859844757807E-2</v>
      </c>
      <c r="N2179" s="1">
        <v>5212</v>
      </c>
      <c r="O2179" s="1">
        <v>12485</v>
      </c>
      <c r="P2179" s="1">
        <v>392</v>
      </c>
      <c r="Q2179" s="1">
        <v>125</v>
      </c>
      <c r="R2179" s="1">
        <v>43</v>
      </c>
      <c r="S2179" s="1">
        <v>13</v>
      </c>
      <c r="T2179" s="1">
        <v>24</v>
      </c>
      <c r="V2179" s="1">
        <v>0</v>
      </c>
      <c r="AG2179" s="7">
        <f>IF(Q2179&gt;0,RANK(Q2179,(N2179:P2179,Q2179:AE2179)),0)</f>
        <v>4</v>
      </c>
      <c r="AH2179" s="7">
        <f>IF(R2179&gt;0,RANK(R2179,(N2179:P2179,Q2179:AE2179)),0)</f>
        <v>5</v>
      </c>
      <c r="AI2179" s="7">
        <f>IF(T2179&gt;0,RANK(T2179,(N2179:P2179,Q2179:AE2179)),0)</f>
        <v>6</v>
      </c>
      <c r="AJ2179" s="7">
        <f>IF(S2179&gt;0,RANK(S2179,(N2179:P2179,Q2179:AE2179)),0)</f>
        <v>7</v>
      </c>
      <c r="AK2179" s="2">
        <f t="shared" si="913"/>
        <v>6.8328413687547829E-3</v>
      </c>
      <c r="AL2179" s="2">
        <f t="shared" si="914"/>
        <v>2.3504974308516452E-3</v>
      </c>
      <c r="AM2179" s="2">
        <f t="shared" si="915"/>
        <v>1.3119055428009183E-3</v>
      </c>
      <c r="AN2179" s="2">
        <f t="shared" si="916"/>
        <v>7.1061550235049741E-4</v>
      </c>
      <c r="AP2179" t="s">
        <v>583</v>
      </c>
      <c r="AQ2179" t="s">
        <v>1475</v>
      </c>
      <c r="AT2179" s="93" t="s">
        <v>820</v>
      </c>
      <c r="AU2179" s="92" t="s">
        <v>314</v>
      </c>
      <c r="AV2179" s="83" t="str">
        <f t="shared" si="917"/>
        <v>39107</v>
      </c>
      <c r="AX2179" s="7" t="s">
        <v>3753</v>
      </c>
    </row>
    <row r="2180" spans="1:50" hidden="1" outlineLevel="1">
      <c r="A2180" t="s">
        <v>480</v>
      </c>
      <c r="B2180" t="s">
        <v>1475</v>
      </c>
      <c r="C2180" s="1">
        <f t="shared" si="906"/>
        <v>42841</v>
      </c>
      <c r="D2180" s="7">
        <f>RANK(N2180,(N2180:P2180,Q2180:AE2180))</f>
        <v>2</v>
      </c>
      <c r="E2180" s="7">
        <f>RANK(O2180,(N2180:P2180,Q2180:AE2180))</f>
        <v>1</v>
      </c>
      <c r="F2180" s="7">
        <f>IF(P2180&gt;0,RANK(P2180,(N2180:P2180,Q2180:AE2180)),0)</f>
        <v>3</v>
      </c>
      <c r="G2180" s="1">
        <f t="shared" si="907"/>
        <v>10453</v>
      </c>
      <c r="H2180" s="2">
        <f t="shared" si="908"/>
        <v>0.24399523820639107</v>
      </c>
      <c r="I2180" s="2"/>
      <c r="J2180" s="2">
        <f t="shared" si="909"/>
        <v>0.36376368432109429</v>
      </c>
      <c r="K2180" s="2">
        <f t="shared" si="910"/>
        <v>0.60775892252748531</v>
      </c>
      <c r="L2180" s="2">
        <f t="shared" si="911"/>
        <v>2.0517728344343036E-2</v>
      </c>
      <c r="M2180" s="2">
        <f t="shared" si="912"/>
        <v>7.959664807077358E-3</v>
      </c>
      <c r="N2180" s="1">
        <v>15584</v>
      </c>
      <c r="O2180" s="1">
        <v>26037</v>
      </c>
      <c r="P2180" s="1">
        <v>879</v>
      </c>
      <c r="Q2180" s="1">
        <v>116</v>
      </c>
      <c r="R2180" s="1">
        <v>173</v>
      </c>
      <c r="S2180" s="1">
        <v>15</v>
      </c>
      <c r="T2180" s="1">
        <v>37</v>
      </c>
      <c r="V2180" s="1">
        <v>0</v>
      </c>
      <c r="AG2180" s="7">
        <f>IF(Q2180&gt;0,RANK(Q2180,(N2180:P2180,Q2180:AE2180)),0)</f>
        <v>5</v>
      </c>
      <c r="AH2180" s="7">
        <f>IF(R2180&gt;0,RANK(R2180,(N2180:P2180,Q2180:AE2180)),0)</f>
        <v>4</v>
      </c>
      <c r="AI2180" s="7">
        <f>IF(T2180&gt;0,RANK(T2180,(N2180:P2180,Q2180:AE2180)),0)</f>
        <v>6</v>
      </c>
      <c r="AJ2180" s="7">
        <f>IF(S2180&gt;0,RANK(S2180,(N2180:P2180,Q2180:AE2180)),0)</f>
        <v>7</v>
      </c>
      <c r="AK2180" s="2">
        <f t="shared" si="913"/>
        <v>2.70768656193833E-3</v>
      </c>
      <c r="AL2180" s="2">
        <f t="shared" si="914"/>
        <v>4.0381877173735438E-3</v>
      </c>
      <c r="AM2180" s="2">
        <f t="shared" si="915"/>
        <v>8.6365864475619147E-4</v>
      </c>
      <c r="AN2180" s="2">
        <f t="shared" si="916"/>
        <v>3.5013188300926683E-4</v>
      </c>
      <c r="AP2180" t="s">
        <v>480</v>
      </c>
      <c r="AQ2180" t="s">
        <v>1475</v>
      </c>
      <c r="AT2180" s="93" t="s">
        <v>820</v>
      </c>
      <c r="AU2180" s="92" t="s">
        <v>315</v>
      </c>
      <c r="AV2180" s="83" t="str">
        <f t="shared" si="917"/>
        <v>39109</v>
      </c>
      <c r="AX2180" s="7" t="s">
        <v>3753</v>
      </c>
    </row>
    <row r="2181" spans="1:50" hidden="1" outlineLevel="1">
      <c r="A2181" t="s">
        <v>2931</v>
      </c>
      <c r="B2181" t="s">
        <v>1475</v>
      </c>
      <c r="C2181" s="1">
        <f t="shared" si="906"/>
        <v>7115</v>
      </c>
      <c r="D2181" s="7">
        <f>RANK(N2181,(N2181:P2181,Q2181:AE2181))</f>
        <v>1</v>
      </c>
      <c r="E2181" s="7">
        <f>RANK(O2181,(N2181:P2181,Q2181:AE2181))</f>
        <v>2</v>
      </c>
      <c r="F2181" s="7">
        <f>IF(P2181&gt;0,RANK(P2181,(N2181:P2181,Q2181:AE2181)),0)</f>
        <v>4</v>
      </c>
      <c r="G2181" s="1">
        <f t="shared" si="907"/>
        <v>460</v>
      </c>
      <c r="H2181" s="2">
        <f t="shared" si="908"/>
        <v>6.4652143359100495E-2</v>
      </c>
      <c r="I2181" s="2"/>
      <c r="J2181" s="2">
        <f t="shared" si="909"/>
        <v>0.50667603654251581</v>
      </c>
      <c r="K2181" s="2">
        <f t="shared" si="910"/>
        <v>0.44202389318341534</v>
      </c>
      <c r="L2181" s="2">
        <f t="shared" si="911"/>
        <v>2.0941672522839072E-2</v>
      </c>
      <c r="M2181" s="2">
        <f t="shared" si="912"/>
        <v>3.0358397751229782E-2</v>
      </c>
      <c r="N2181" s="1">
        <v>3605</v>
      </c>
      <c r="O2181" s="1">
        <v>3145</v>
      </c>
      <c r="P2181" s="1">
        <v>149</v>
      </c>
      <c r="Q2181" s="1">
        <v>160</v>
      </c>
      <c r="R2181" s="1">
        <v>28</v>
      </c>
      <c r="S2181" s="1">
        <v>13</v>
      </c>
      <c r="T2181" s="1">
        <v>15</v>
      </c>
      <c r="V2181" s="1">
        <v>0</v>
      </c>
      <c r="AG2181" s="7">
        <f>IF(Q2181&gt;0,RANK(Q2181,(N2181:P2181,Q2181:AE2181)),0)</f>
        <v>3</v>
      </c>
      <c r="AH2181" s="7">
        <f>IF(R2181&gt;0,RANK(R2181,(N2181:P2181,Q2181:AE2181)),0)</f>
        <v>5</v>
      </c>
      <c r="AI2181" s="7">
        <f>IF(T2181&gt;0,RANK(T2181,(N2181:P2181,Q2181:AE2181)),0)</f>
        <v>6</v>
      </c>
      <c r="AJ2181" s="7">
        <f>IF(S2181&gt;0,RANK(S2181,(N2181:P2181,Q2181:AE2181)),0)</f>
        <v>7</v>
      </c>
      <c r="AK2181" s="2">
        <f t="shared" si="913"/>
        <v>2.2487702037947997E-2</v>
      </c>
      <c r="AL2181" s="2">
        <f t="shared" si="914"/>
        <v>3.9353478566408993E-3</v>
      </c>
      <c r="AM2181" s="2">
        <f t="shared" si="915"/>
        <v>2.1082220660576245E-3</v>
      </c>
      <c r="AN2181" s="2">
        <f t="shared" si="916"/>
        <v>1.8271257905832748E-3</v>
      </c>
      <c r="AP2181" t="s">
        <v>2931</v>
      </c>
      <c r="AQ2181" t="s">
        <v>1475</v>
      </c>
      <c r="AT2181" s="93" t="s">
        <v>820</v>
      </c>
      <c r="AU2181" s="92" t="s">
        <v>316</v>
      </c>
      <c r="AV2181" s="83" t="str">
        <f t="shared" si="917"/>
        <v>39111</v>
      </c>
      <c r="AX2181" s="7" t="s">
        <v>3753</v>
      </c>
    </row>
    <row r="2182" spans="1:50" hidden="1" outlineLevel="1">
      <c r="A2182" t="s">
        <v>1055</v>
      </c>
      <c r="B2182" t="s">
        <v>1475</v>
      </c>
      <c r="C2182" s="1">
        <f t="shared" si="906"/>
        <v>230987</v>
      </c>
      <c r="D2182" s="7">
        <f>RANK(N2182,(N2182:P2182,Q2182:AE2182))</f>
        <v>1</v>
      </c>
      <c r="E2182" s="7">
        <f>RANK(O2182,(N2182:P2182,Q2182:AE2182))</f>
        <v>2</v>
      </c>
      <c r="F2182" s="7">
        <f>IF(P2182&gt;0,RANK(P2182,(N2182:P2182,Q2182:AE2182)),0)</f>
        <v>3</v>
      </c>
      <c r="G2182" s="1">
        <f t="shared" si="907"/>
        <v>4805</v>
      </c>
      <c r="H2182" s="2">
        <f t="shared" si="908"/>
        <v>2.0802036478243364E-2</v>
      </c>
      <c r="I2182" s="2"/>
      <c r="J2182" s="2">
        <f t="shared" si="909"/>
        <v>0.49611882919818001</v>
      </c>
      <c r="K2182" s="2">
        <f t="shared" si="910"/>
        <v>0.4753167927199366</v>
      </c>
      <c r="L2182" s="2">
        <f t="shared" si="911"/>
        <v>2.0304172962114751E-2</v>
      </c>
      <c r="M2182" s="2">
        <f t="shared" si="912"/>
        <v>8.2602051197686946E-3</v>
      </c>
      <c r="N2182" s="1">
        <v>114597</v>
      </c>
      <c r="O2182" s="1">
        <v>109792</v>
      </c>
      <c r="P2182" s="1">
        <v>4690</v>
      </c>
      <c r="Q2182" s="1">
        <v>594</v>
      </c>
      <c r="R2182" s="1">
        <v>827</v>
      </c>
      <c r="S2182" s="1">
        <v>191</v>
      </c>
      <c r="T2182" s="1">
        <v>296</v>
      </c>
      <c r="V2182" s="1">
        <v>0</v>
      </c>
      <c r="AG2182" s="7">
        <f>IF(Q2182&gt;0,RANK(Q2182,(N2182:P2182,Q2182:AE2182)),0)</f>
        <v>5</v>
      </c>
      <c r="AH2182" s="7">
        <f>IF(R2182&gt;0,RANK(R2182,(N2182:P2182,Q2182:AE2182)),0)</f>
        <v>4</v>
      </c>
      <c r="AI2182" s="7">
        <f>IF(T2182&gt;0,RANK(T2182,(N2182:P2182,Q2182:AE2182)),0)</f>
        <v>6</v>
      </c>
      <c r="AJ2182" s="7">
        <f>IF(S2182&gt;0,RANK(S2182,(N2182:P2182,Q2182:AE2182)),0)</f>
        <v>7</v>
      </c>
      <c r="AK2182" s="2">
        <f t="shared" si="913"/>
        <v>2.5715732920034459E-3</v>
      </c>
      <c r="AL2182" s="2">
        <f t="shared" si="914"/>
        <v>3.5802880681596798E-3</v>
      </c>
      <c r="AM2182" s="2">
        <f t="shared" si="915"/>
        <v>1.2814573980353874E-3</v>
      </c>
      <c r="AN2182" s="2">
        <f t="shared" si="916"/>
        <v>8.2688636157013167E-4</v>
      </c>
      <c r="AP2182" t="s">
        <v>1055</v>
      </c>
      <c r="AQ2182" t="s">
        <v>1475</v>
      </c>
      <c r="AT2182" s="93" t="s">
        <v>820</v>
      </c>
      <c r="AU2182" s="92" t="s">
        <v>317</v>
      </c>
      <c r="AV2182" s="83" t="str">
        <f t="shared" si="917"/>
        <v>39113</v>
      </c>
      <c r="AX2182" s="7" t="s">
        <v>3753</v>
      </c>
    </row>
    <row r="2183" spans="1:50" hidden="1" outlineLevel="1">
      <c r="A2183" t="s">
        <v>1056</v>
      </c>
      <c r="B2183" t="s">
        <v>1475</v>
      </c>
      <c r="C2183" s="1">
        <f t="shared" si="906"/>
        <v>5993</v>
      </c>
      <c r="D2183" s="7">
        <f>RANK(N2183,(N2183:P2183,Q2183:AE2183))</f>
        <v>2</v>
      </c>
      <c r="E2183" s="7">
        <f>RANK(O2183,(N2183:P2183,Q2183:AE2183))</f>
        <v>1</v>
      </c>
      <c r="F2183" s="7">
        <f>IF(P2183&gt;0,RANK(P2183,(N2183:P2183,Q2183:AE2183)),0)</f>
        <v>3</v>
      </c>
      <c r="G2183" s="1">
        <f t="shared" si="907"/>
        <v>1190</v>
      </c>
      <c r="H2183" s="2">
        <f t="shared" si="908"/>
        <v>0.19856499249123977</v>
      </c>
      <c r="I2183" s="2"/>
      <c r="J2183" s="2">
        <f t="shared" si="909"/>
        <v>0.37727348573335556</v>
      </c>
      <c r="K2183" s="2">
        <f t="shared" si="910"/>
        <v>0.57583847822459533</v>
      </c>
      <c r="L2183" s="2">
        <f t="shared" si="911"/>
        <v>2.9534456866344067E-2</v>
      </c>
      <c r="M2183" s="2">
        <f t="shared" si="912"/>
        <v>1.7353579175705097E-2</v>
      </c>
      <c r="N2183" s="1">
        <v>2261</v>
      </c>
      <c r="O2183" s="1">
        <v>3451</v>
      </c>
      <c r="P2183" s="1">
        <v>177</v>
      </c>
      <c r="Q2183" s="1">
        <v>72</v>
      </c>
      <c r="R2183" s="1">
        <v>11</v>
      </c>
      <c r="S2183" s="1">
        <v>12</v>
      </c>
      <c r="T2183" s="1">
        <v>9</v>
      </c>
      <c r="V2183" s="1">
        <v>0</v>
      </c>
      <c r="AG2183" s="7">
        <f>IF(Q2183&gt;0,RANK(Q2183,(N2183:P2183,Q2183:AE2183)),0)</f>
        <v>4</v>
      </c>
      <c r="AH2183" s="7">
        <f>IF(R2183&gt;0,RANK(R2183,(N2183:P2183,Q2183:AE2183)),0)</f>
        <v>6</v>
      </c>
      <c r="AI2183" s="7">
        <f>IF(T2183&gt;0,RANK(T2183,(N2183:P2183,Q2183:AE2183)),0)</f>
        <v>7</v>
      </c>
      <c r="AJ2183" s="7">
        <f>IF(S2183&gt;0,RANK(S2183,(N2183:P2183,Q2183:AE2183)),0)</f>
        <v>5</v>
      </c>
      <c r="AK2183" s="2">
        <f t="shared" si="913"/>
        <v>1.2014016352411146E-2</v>
      </c>
      <c r="AL2183" s="2">
        <f t="shared" si="914"/>
        <v>1.8354747205072584E-3</v>
      </c>
      <c r="AM2183" s="2">
        <f t="shared" si="915"/>
        <v>1.5017520440513933E-3</v>
      </c>
      <c r="AN2183" s="2">
        <f t="shared" si="916"/>
        <v>2.0023360587351911E-3</v>
      </c>
      <c r="AP2183" t="s">
        <v>1056</v>
      </c>
      <c r="AQ2183" t="s">
        <v>1475</v>
      </c>
      <c r="AT2183" s="93" t="s">
        <v>820</v>
      </c>
      <c r="AU2183" s="92" t="s">
        <v>318</v>
      </c>
      <c r="AV2183" s="83" t="str">
        <f t="shared" si="917"/>
        <v>39115</v>
      </c>
      <c r="AX2183" s="7" t="s">
        <v>3753</v>
      </c>
    </row>
    <row r="2184" spans="1:50" hidden="1" outlineLevel="1">
      <c r="A2184" t="s">
        <v>2553</v>
      </c>
      <c r="B2184" t="s">
        <v>1475</v>
      </c>
      <c r="C2184" s="1">
        <f t="shared" si="906"/>
        <v>12839</v>
      </c>
      <c r="D2184" s="7">
        <f>RANK(N2184,(N2184:P2184,Q2184:AE2184))</f>
        <v>2</v>
      </c>
      <c r="E2184" s="7">
        <f>RANK(O2184,(N2184:P2184,Q2184:AE2184))</f>
        <v>1</v>
      </c>
      <c r="F2184" s="7">
        <f>IF(P2184&gt;0,RANK(P2184,(N2184:P2184,Q2184:AE2184)),0)</f>
        <v>3</v>
      </c>
      <c r="G2184" s="1">
        <f t="shared" si="907"/>
        <v>3313</v>
      </c>
      <c r="H2184" s="2">
        <f t="shared" si="908"/>
        <v>0.25804190357504481</v>
      </c>
      <c r="I2184" s="2"/>
      <c r="J2184" s="2">
        <f t="shared" si="909"/>
        <v>0.35275332969857465</v>
      </c>
      <c r="K2184" s="2">
        <f t="shared" si="910"/>
        <v>0.6107952332736194</v>
      </c>
      <c r="L2184" s="2">
        <f t="shared" si="911"/>
        <v>2.3755744216839316E-2</v>
      </c>
      <c r="M2184" s="2">
        <f t="shared" si="912"/>
        <v>1.2695692810966639E-2</v>
      </c>
      <c r="N2184" s="1">
        <v>4529</v>
      </c>
      <c r="O2184" s="1">
        <v>7842</v>
      </c>
      <c r="P2184" s="1">
        <v>305</v>
      </c>
      <c r="Q2184" s="1">
        <v>97</v>
      </c>
      <c r="R2184" s="1">
        <v>33</v>
      </c>
      <c r="S2184" s="1">
        <v>12</v>
      </c>
      <c r="T2184" s="1">
        <v>21</v>
      </c>
      <c r="V2184" s="1">
        <v>0</v>
      </c>
      <c r="AG2184" s="7">
        <f>IF(Q2184&gt;0,RANK(Q2184,(N2184:P2184,Q2184:AE2184)),0)</f>
        <v>4</v>
      </c>
      <c r="AH2184" s="7">
        <f>IF(R2184&gt;0,RANK(R2184,(N2184:P2184,Q2184:AE2184)),0)</f>
        <v>5</v>
      </c>
      <c r="AI2184" s="7">
        <f>IF(T2184&gt;0,RANK(T2184,(N2184:P2184,Q2184:AE2184)),0)</f>
        <v>6</v>
      </c>
      <c r="AJ2184" s="7">
        <f>IF(S2184&gt;0,RANK(S2184,(N2184:P2184,Q2184:AE2184)),0)</f>
        <v>7</v>
      </c>
      <c r="AK2184" s="2">
        <f t="shared" si="913"/>
        <v>7.5551055378144712E-3</v>
      </c>
      <c r="AL2184" s="2">
        <f t="shared" si="914"/>
        <v>2.5702936365760575E-3</v>
      </c>
      <c r="AM2184" s="2">
        <f t="shared" si="915"/>
        <v>1.6356414050938547E-3</v>
      </c>
      <c r="AN2184" s="2">
        <f t="shared" si="916"/>
        <v>9.3465223148220266E-4</v>
      </c>
      <c r="AP2184" t="s">
        <v>2553</v>
      </c>
      <c r="AQ2184" t="s">
        <v>1475</v>
      </c>
      <c r="AT2184" s="93" t="s">
        <v>820</v>
      </c>
      <c r="AU2184" s="92" t="s">
        <v>319</v>
      </c>
      <c r="AV2184" s="83" t="str">
        <f t="shared" si="917"/>
        <v>39117</v>
      </c>
      <c r="AX2184" s="7" t="s">
        <v>3753</v>
      </c>
    </row>
    <row r="2185" spans="1:50" hidden="1" outlineLevel="1">
      <c r="A2185" t="s">
        <v>1598</v>
      </c>
      <c r="B2185" t="s">
        <v>1475</v>
      </c>
      <c r="C2185" s="1">
        <f t="shared" si="906"/>
        <v>32624</v>
      </c>
      <c r="D2185" s="7">
        <f>RANK(N2185,(N2185:P2185,Q2185:AE2185))</f>
        <v>2</v>
      </c>
      <c r="E2185" s="7">
        <f>RANK(O2185,(N2185:P2185,Q2185:AE2185))</f>
        <v>1</v>
      </c>
      <c r="F2185" s="7">
        <f>IF(P2185&gt;0,RANK(P2185,(N2185:P2185,Q2185:AE2185)),0)</f>
        <v>3</v>
      </c>
      <c r="G2185" s="1">
        <f t="shared" si="907"/>
        <v>4580</v>
      </c>
      <c r="H2185" s="2">
        <f t="shared" si="908"/>
        <v>0.14038744482589505</v>
      </c>
      <c r="I2185" s="2"/>
      <c r="J2185" s="2">
        <f t="shared" si="909"/>
        <v>0.41120034330554195</v>
      </c>
      <c r="K2185" s="2">
        <f t="shared" si="910"/>
        <v>0.55158778813143694</v>
      </c>
      <c r="L2185" s="2">
        <f t="shared" si="911"/>
        <v>2.7035311427170181E-2</v>
      </c>
      <c r="M2185" s="2">
        <f t="shared" si="912"/>
        <v>1.0176557135850875E-2</v>
      </c>
      <c r="N2185" s="1">
        <v>13415</v>
      </c>
      <c r="O2185" s="1">
        <v>17995</v>
      </c>
      <c r="P2185" s="1">
        <v>882</v>
      </c>
      <c r="Q2185" s="1">
        <v>176</v>
      </c>
      <c r="R2185" s="1">
        <v>79</v>
      </c>
      <c r="S2185" s="1">
        <v>38</v>
      </c>
      <c r="T2185" s="1">
        <v>39</v>
      </c>
      <c r="V2185" s="1">
        <v>0</v>
      </c>
      <c r="AG2185" s="7">
        <f>IF(Q2185&gt;0,RANK(Q2185,(N2185:P2185,Q2185:AE2185)),0)</f>
        <v>4</v>
      </c>
      <c r="AH2185" s="7">
        <f>IF(R2185&gt;0,RANK(R2185,(N2185:P2185,Q2185:AE2185)),0)</f>
        <v>5</v>
      </c>
      <c r="AI2185" s="7">
        <f>IF(T2185&gt;0,RANK(T2185,(N2185:P2185,Q2185:AE2185)),0)</f>
        <v>6</v>
      </c>
      <c r="AJ2185" s="7">
        <f>IF(S2185&gt;0,RANK(S2185,(N2185:P2185,Q2185:AE2185)),0)</f>
        <v>7</v>
      </c>
      <c r="AK2185" s="2">
        <f t="shared" si="913"/>
        <v>5.3948013732221679E-3</v>
      </c>
      <c r="AL2185" s="2">
        <f t="shared" si="914"/>
        <v>2.4215301618440411E-3</v>
      </c>
      <c r="AM2185" s="2">
        <f t="shared" si="915"/>
        <v>1.1954389406571848E-3</v>
      </c>
      <c r="AN2185" s="2">
        <f t="shared" si="916"/>
        <v>1.1647866601275135E-3</v>
      </c>
      <c r="AP2185" t="s">
        <v>1598</v>
      </c>
      <c r="AQ2185" t="s">
        <v>1475</v>
      </c>
      <c r="AT2185" s="93" t="s">
        <v>820</v>
      </c>
      <c r="AU2185" s="92" t="s">
        <v>247</v>
      </c>
      <c r="AV2185" s="83" t="str">
        <f t="shared" si="917"/>
        <v>39119</v>
      </c>
      <c r="AX2185" s="7" t="s">
        <v>3753</v>
      </c>
    </row>
    <row r="2186" spans="1:50" hidden="1" outlineLevel="1">
      <c r="A2186" t="s">
        <v>793</v>
      </c>
      <c r="B2186" t="s">
        <v>1475</v>
      </c>
      <c r="C2186" s="1">
        <f t="shared" si="906"/>
        <v>5988</v>
      </c>
      <c r="D2186" s="7">
        <f>RANK(N2186,(N2186:P2186,Q2186:AE2186))</f>
        <v>2</v>
      </c>
      <c r="E2186" s="7">
        <f>RANK(O2186,(N2186:P2186,Q2186:AE2186))</f>
        <v>1</v>
      </c>
      <c r="F2186" s="7">
        <f>IF(P2186&gt;0,RANK(P2186,(N2186:P2186,Q2186:AE2186)),0)</f>
        <v>3</v>
      </c>
      <c r="G2186" s="1">
        <f t="shared" si="907"/>
        <v>1139</v>
      </c>
      <c r="H2186" s="2">
        <f t="shared" si="908"/>
        <v>0.19021376085504341</v>
      </c>
      <c r="I2186" s="2"/>
      <c r="J2186" s="2">
        <f t="shared" si="909"/>
        <v>0.38343353373413491</v>
      </c>
      <c r="K2186" s="2">
        <f t="shared" si="910"/>
        <v>0.5736472945891784</v>
      </c>
      <c r="L2186" s="2">
        <f t="shared" si="911"/>
        <v>2.571810287241149E-2</v>
      </c>
      <c r="M2186" s="2">
        <f t="shared" si="912"/>
        <v>1.7201068804275195E-2</v>
      </c>
      <c r="N2186" s="1">
        <v>2296</v>
      </c>
      <c r="O2186" s="1">
        <v>3435</v>
      </c>
      <c r="P2186" s="1">
        <v>154</v>
      </c>
      <c r="Q2186" s="1">
        <v>75</v>
      </c>
      <c r="R2186" s="1">
        <v>13</v>
      </c>
      <c r="S2186" s="1">
        <v>9</v>
      </c>
      <c r="T2186" s="1">
        <v>6</v>
      </c>
      <c r="V2186" s="1">
        <v>0</v>
      </c>
      <c r="AG2186" s="7">
        <f>IF(Q2186&gt;0,RANK(Q2186,(N2186:P2186,Q2186:AE2186)),0)</f>
        <v>4</v>
      </c>
      <c r="AH2186" s="7">
        <f>IF(R2186&gt;0,RANK(R2186,(N2186:P2186,Q2186:AE2186)),0)</f>
        <v>5</v>
      </c>
      <c r="AI2186" s="7">
        <f>IF(T2186&gt;0,RANK(T2186,(N2186:P2186,Q2186:AE2186)),0)</f>
        <v>7</v>
      </c>
      <c r="AJ2186" s="7">
        <f>IF(S2186&gt;0,RANK(S2186,(N2186:P2186,Q2186:AE2186)),0)</f>
        <v>6</v>
      </c>
      <c r="AK2186" s="2">
        <f t="shared" si="913"/>
        <v>1.2525050100200401E-2</v>
      </c>
      <c r="AL2186" s="2">
        <f t="shared" si="914"/>
        <v>2.1710086840347363E-3</v>
      </c>
      <c r="AM2186" s="2">
        <f t="shared" si="915"/>
        <v>1.002004008016032E-3</v>
      </c>
      <c r="AN2186" s="2">
        <f t="shared" si="916"/>
        <v>1.5030060120240481E-3</v>
      </c>
      <c r="AP2186" t="s">
        <v>793</v>
      </c>
      <c r="AQ2186" t="s">
        <v>1475</v>
      </c>
      <c r="AT2186" s="93" t="s">
        <v>820</v>
      </c>
      <c r="AU2186" s="92" t="s">
        <v>248</v>
      </c>
      <c r="AV2186" s="83" t="str">
        <f t="shared" si="917"/>
        <v>39121</v>
      </c>
      <c r="AX2186" s="7" t="s">
        <v>3753</v>
      </c>
    </row>
    <row r="2187" spans="1:50" hidden="1" outlineLevel="1">
      <c r="A2187" t="s">
        <v>3287</v>
      </c>
      <c r="B2187" t="s">
        <v>1475</v>
      </c>
      <c r="C2187" s="1">
        <f t="shared" si="906"/>
        <v>19968</v>
      </c>
      <c r="D2187" s="7">
        <f>RANK(N2187,(N2187:P2187,Q2187:AE2187))</f>
        <v>2</v>
      </c>
      <c r="E2187" s="7">
        <f>RANK(O2187,(N2187:P2187,Q2187:AE2187))</f>
        <v>1</v>
      </c>
      <c r="F2187" s="7">
        <f>IF(P2187&gt;0,RANK(P2187,(N2187:P2187,Q2187:AE2187)),0)</f>
        <v>3</v>
      </c>
      <c r="G2187" s="1">
        <f t="shared" si="907"/>
        <v>432</v>
      </c>
      <c r="H2187" s="2">
        <f t="shared" si="908"/>
        <v>2.1634615384615384E-2</v>
      </c>
      <c r="I2187" s="2"/>
      <c r="J2187" s="2">
        <f t="shared" si="909"/>
        <v>0.47501001602564102</v>
      </c>
      <c r="K2187" s="2">
        <f t="shared" si="910"/>
        <v>0.49664463141025639</v>
      </c>
      <c r="L2187" s="2">
        <f t="shared" si="911"/>
        <v>2.1634615384615384E-2</v>
      </c>
      <c r="M2187" s="2">
        <f t="shared" si="912"/>
        <v>6.7107371794872597E-3</v>
      </c>
      <c r="N2187" s="1">
        <v>9485</v>
      </c>
      <c r="O2187" s="1">
        <v>9917</v>
      </c>
      <c r="P2187" s="1">
        <v>432</v>
      </c>
      <c r="Q2187" s="1">
        <v>71</v>
      </c>
      <c r="R2187" s="1">
        <v>41</v>
      </c>
      <c r="S2187" s="1">
        <v>5</v>
      </c>
      <c r="T2187" s="1">
        <v>17</v>
      </c>
      <c r="V2187" s="1">
        <v>0</v>
      </c>
      <c r="AG2187" s="7">
        <f>IF(Q2187&gt;0,RANK(Q2187,(N2187:P2187,Q2187:AE2187)),0)</f>
        <v>4</v>
      </c>
      <c r="AH2187" s="7">
        <f>IF(R2187&gt;0,RANK(R2187,(N2187:P2187,Q2187:AE2187)),0)</f>
        <v>5</v>
      </c>
      <c r="AI2187" s="7">
        <f>IF(T2187&gt;0,RANK(T2187,(N2187:P2187,Q2187:AE2187)),0)</f>
        <v>6</v>
      </c>
      <c r="AJ2187" s="7">
        <f>IF(S2187&gt;0,RANK(S2187,(N2187:P2187,Q2187:AE2187)),0)</f>
        <v>7</v>
      </c>
      <c r="AK2187" s="2">
        <f t="shared" si="913"/>
        <v>3.5556891025641025E-3</v>
      </c>
      <c r="AL2187" s="2">
        <f t="shared" si="914"/>
        <v>2.0532852564102565E-3</v>
      </c>
      <c r="AM2187" s="2">
        <f t="shared" si="915"/>
        <v>8.513621794871795E-4</v>
      </c>
      <c r="AN2187" s="2">
        <f t="shared" si="916"/>
        <v>2.50400641025641E-4</v>
      </c>
      <c r="AP2187" t="s">
        <v>3287</v>
      </c>
      <c r="AQ2187" t="s">
        <v>1475</v>
      </c>
      <c r="AT2187" s="93" t="s">
        <v>820</v>
      </c>
      <c r="AU2187" s="92" t="s">
        <v>639</v>
      </c>
      <c r="AV2187" s="83" t="str">
        <f t="shared" si="917"/>
        <v>39123</v>
      </c>
      <c r="AX2187" s="7" t="s">
        <v>3753</v>
      </c>
    </row>
    <row r="2188" spans="1:50" hidden="1" outlineLevel="1">
      <c r="A2188" t="s">
        <v>813</v>
      </c>
      <c r="B2188" t="s">
        <v>1475</v>
      </c>
      <c r="C2188" s="1">
        <f t="shared" si="906"/>
        <v>8946</v>
      </c>
      <c r="D2188" s="7">
        <f>RANK(N2188,(N2188:P2188,Q2188:AE2188))</f>
        <v>2</v>
      </c>
      <c r="E2188" s="7">
        <f>RANK(O2188,(N2188:P2188,Q2188:AE2188))</f>
        <v>1</v>
      </c>
      <c r="F2188" s="7">
        <f>IF(P2188&gt;0,RANK(P2188,(N2188:P2188,Q2188:AE2188)),0)</f>
        <v>3</v>
      </c>
      <c r="G2188" s="1">
        <f t="shared" si="907"/>
        <v>1826</v>
      </c>
      <c r="H2188" s="2">
        <f t="shared" si="908"/>
        <v>0.20411357031075342</v>
      </c>
      <c r="I2188" s="2"/>
      <c r="J2188" s="2">
        <f t="shared" si="909"/>
        <v>0.3782696177062374</v>
      </c>
      <c r="K2188" s="2">
        <f t="shared" si="910"/>
        <v>0.58238318801699085</v>
      </c>
      <c r="L2188" s="2">
        <f t="shared" si="911"/>
        <v>2.7051196065280572E-2</v>
      </c>
      <c r="M2188" s="2">
        <f t="shared" si="912"/>
        <v>1.2295998211491119E-2</v>
      </c>
      <c r="N2188" s="1">
        <v>3384</v>
      </c>
      <c r="O2188" s="1">
        <v>5210</v>
      </c>
      <c r="P2188" s="1">
        <v>242</v>
      </c>
      <c r="Q2188" s="1">
        <v>62</v>
      </c>
      <c r="R2188" s="1">
        <v>25</v>
      </c>
      <c r="S2188" s="1">
        <v>11</v>
      </c>
      <c r="T2188" s="1">
        <v>12</v>
      </c>
      <c r="V2188" s="1">
        <v>0</v>
      </c>
      <c r="AG2188" s="7">
        <f>IF(Q2188&gt;0,RANK(Q2188,(N2188:P2188,Q2188:AE2188)),0)</f>
        <v>4</v>
      </c>
      <c r="AH2188" s="7">
        <f>IF(R2188&gt;0,RANK(R2188,(N2188:P2188,Q2188:AE2188)),0)</f>
        <v>5</v>
      </c>
      <c r="AI2188" s="7">
        <f>IF(T2188&gt;0,RANK(T2188,(N2188:P2188,Q2188:AE2188)),0)</f>
        <v>6</v>
      </c>
      <c r="AJ2188" s="7">
        <f>IF(S2188&gt;0,RANK(S2188,(N2188:P2188,Q2188:AE2188)),0)</f>
        <v>7</v>
      </c>
      <c r="AK2188" s="2">
        <f t="shared" si="913"/>
        <v>6.9304717192041135E-3</v>
      </c>
      <c r="AL2188" s="2">
        <f t="shared" si="914"/>
        <v>2.794545048066175E-3</v>
      </c>
      <c r="AM2188" s="2">
        <f t="shared" si="915"/>
        <v>1.3413816230717639E-3</v>
      </c>
      <c r="AN2188" s="2">
        <f t="shared" si="916"/>
        <v>1.2295998211491169E-3</v>
      </c>
      <c r="AP2188" t="s">
        <v>813</v>
      </c>
      <c r="AQ2188" t="s">
        <v>1475</v>
      </c>
      <c r="AT2188" s="93" t="s">
        <v>820</v>
      </c>
      <c r="AU2188" s="92" t="s">
        <v>640</v>
      </c>
      <c r="AV2188" s="83" t="str">
        <f t="shared" si="917"/>
        <v>39125</v>
      </c>
      <c r="AX2188" s="7" t="s">
        <v>3753</v>
      </c>
    </row>
    <row r="2189" spans="1:50" hidden="1" outlineLevel="1">
      <c r="A2189" t="s">
        <v>2428</v>
      </c>
      <c r="B2189" t="s">
        <v>1475</v>
      </c>
      <c r="C2189" s="1">
        <f t="shared" si="906"/>
        <v>12828</v>
      </c>
      <c r="D2189" s="7">
        <f>RANK(N2189,(N2189:P2189,Q2189:AE2189))</f>
        <v>2</v>
      </c>
      <c r="E2189" s="7">
        <f>RANK(O2189,(N2189:P2189,Q2189:AE2189))</f>
        <v>1</v>
      </c>
      <c r="F2189" s="7">
        <f>IF(P2189&gt;0,RANK(P2189,(N2189:P2189,Q2189:AE2189)),0)</f>
        <v>3</v>
      </c>
      <c r="G2189" s="1">
        <f t="shared" si="907"/>
        <v>545</v>
      </c>
      <c r="H2189" s="2">
        <f t="shared" si="908"/>
        <v>4.2485188649828497E-2</v>
      </c>
      <c r="I2189" s="2"/>
      <c r="J2189" s="2">
        <f t="shared" si="909"/>
        <v>0.45954162768942936</v>
      </c>
      <c r="K2189" s="2">
        <f t="shared" si="910"/>
        <v>0.50202681633925783</v>
      </c>
      <c r="L2189" s="2">
        <f t="shared" si="911"/>
        <v>2.6036794512004989E-2</v>
      </c>
      <c r="M2189" s="2">
        <f t="shared" si="912"/>
        <v>1.2394761459307881E-2</v>
      </c>
      <c r="N2189" s="1">
        <v>5895</v>
      </c>
      <c r="O2189" s="1">
        <v>6440</v>
      </c>
      <c r="P2189" s="1">
        <v>334</v>
      </c>
      <c r="Q2189" s="1">
        <v>97</v>
      </c>
      <c r="R2189" s="1">
        <v>28</v>
      </c>
      <c r="S2189" s="1">
        <v>17</v>
      </c>
      <c r="T2189" s="1">
        <v>17</v>
      </c>
      <c r="V2189" s="1">
        <v>0</v>
      </c>
      <c r="AG2189" s="7">
        <f>IF(Q2189&gt;0,RANK(Q2189,(N2189:P2189,Q2189:AE2189)),0)</f>
        <v>4</v>
      </c>
      <c r="AH2189" s="7">
        <f>IF(R2189&gt;0,RANK(R2189,(N2189:P2189,Q2189:AE2189)),0)</f>
        <v>5</v>
      </c>
      <c r="AI2189" s="7">
        <f>IF(T2189&gt;0,RANK(T2189,(N2189:P2189,Q2189:AE2189)),0)</f>
        <v>6</v>
      </c>
      <c r="AJ2189" s="7">
        <f>IF(S2189&gt;0,RANK(S2189,(N2189:P2189,Q2189:AE2189)),0)</f>
        <v>6</v>
      </c>
      <c r="AK2189" s="2">
        <f t="shared" si="913"/>
        <v>7.5615840349236045E-3</v>
      </c>
      <c r="AL2189" s="2">
        <f t="shared" si="914"/>
        <v>2.1827252884315559E-3</v>
      </c>
      <c r="AM2189" s="2">
        <f t="shared" si="915"/>
        <v>1.3252260679763018E-3</v>
      </c>
      <c r="AN2189" s="2">
        <f t="shared" si="916"/>
        <v>1.3252260679763018E-3</v>
      </c>
      <c r="AP2189" t="s">
        <v>2428</v>
      </c>
      <c r="AQ2189" t="s">
        <v>1475</v>
      </c>
      <c r="AT2189" s="93" t="s">
        <v>820</v>
      </c>
      <c r="AU2189" s="92" t="s">
        <v>1141</v>
      </c>
      <c r="AV2189" s="83" t="str">
        <f t="shared" si="917"/>
        <v>39127</v>
      </c>
      <c r="AX2189" s="7" t="s">
        <v>3753</v>
      </c>
    </row>
    <row r="2190" spans="1:50" hidden="1" outlineLevel="1">
      <c r="A2190" t="s">
        <v>66</v>
      </c>
      <c r="B2190" t="s">
        <v>1475</v>
      </c>
      <c r="C2190" s="1">
        <f t="shared" ref="C2190:C2214" si="918">SUM(N2190:AE2190)</f>
        <v>17740</v>
      </c>
      <c r="D2190" s="7">
        <f>RANK(N2190,(N2190:P2190,Q2190:AE2190))</f>
        <v>2</v>
      </c>
      <c r="E2190" s="7">
        <f>RANK(O2190,(N2190:P2190,Q2190:AE2190))</f>
        <v>1</v>
      </c>
      <c r="F2190" s="7">
        <f>IF(P2190&gt;0,RANK(P2190,(N2190:P2190,Q2190:AE2190)),0)</f>
        <v>3</v>
      </c>
      <c r="G2190" s="1">
        <f t="shared" ref="G2190:G2214" si="919">IF(D2190=1,N2190,IF(E2190=1,O2190,P2190))-IF(D2190=2,N2190,IF(E2190=2,O2190,P2190))</f>
        <v>4119</v>
      </c>
      <c r="H2190" s="2">
        <f t="shared" ref="H2190:H2214" si="920">G2190/C2190</f>
        <v>0.23218714768883877</v>
      </c>
      <c r="I2190" s="2"/>
      <c r="J2190" s="2">
        <f t="shared" ref="J2190:J2214" si="921">IF($C2190=0,"-",N2190/$C2190)</f>
        <v>0.37192784667418266</v>
      </c>
      <c r="K2190" s="2">
        <f t="shared" ref="K2190:K2214" si="922">IF($C2190=0,"-",O2190/$C2190)</f>
        <v>0.60411499436302141</v>
      </c>
      <c r="L2190" s="2">
        <f t="shared" ref="L2190:L2214" si="923">IF($C2190=0,"-",P2190/$C2190)</f>
        <v>1.5558060879368658E-2</v>
      </c>
      <c r="M2190" s="2">
        <f t="shared" ref="M2190:M2214" si="924">IF(C2190=0,"-",(1-J2190-K2190-L2190))</f>
        <v>8.3990980834272744E-3</v>
      </c>
      <c r="N2190" s="1">
        <v>6598</v>
      </c>
      <c r="O2190" s="1">
        <v>10717</v>
      </c>
      <c r="P2190" s="1">
        <v>276</v>
      </c>
      <c r="Q2190" s="1">
        <v>68</v>
      </c>
      <c r="R2190" s="1">
        <v>45</v>
      </c>
      <c r="S2190" s="1">
        <v>13</v>
      </c>
      <c r="T2190" s="1">
        <v>23</v>
      </c>
      <c r="V2190" s="1">
        <v>0</v>
      </c>
      <c r="AG2190" s="7">
        <f>IF(Q2190&gt;0,RANK(Q2190,(N2190:P2190,Q2190:AE2190)),0)</f>
        <v>4</v>
      </c>
      <c r="AH2190" s="7">
        <f>IF(R2190&gt;0,RANK(R2190,(N2190:P2190,Q2190:AE2190)),0)</f>
        <v>5</v>
      </c>
      <c r="AI2190" s="7">
        <f>IF(T2190&gt;0,RANK(T2190,(N2190:P2190,Q2190:AE2190)),0)</f>
        <v>6</v>
      </c>
      <c r="AJ2190" s="7">
        <f>IF(S2190&gt;0,RANK(S2190,(N2190:P2190,Q2190:AE2190)),0)</f>
        <v>7</v>
      </c>
      <c r="AK2190" s="2">
        <f t="shared" ref="AK2190:AK2214" si="925">IF($C2190=0,"-",Q2190/$C2190)</f>
        <v>3.8331454340473506E-3</v>
      </c>
      <c r="AL2190" s="2">
        <f t="shared" ref="AL2190:AL2214" si="926">IF($C2190=0,"-",R2190/$C2190)</f>
        <v>2.536640360766629E-3</v>
      </c>
      <c r="AM2190" s="2">
        <f t="shared" ref="AM2190:AM2214" si="927">IF($C2190=0,"-",T2190/$C2190)</f>
        <v>1.2965050732807214E-3</v>
      </c>
      <c r="AN2190" s="2">
        <f t="shared" ref="AN2190:AN2214" si="928">IF($C2190=0,"-",S2190/$C2190)</f>
        <v>7.3280721533258177E-4</v>
      </c>
      <c r="AP2190" t="s">
        <v>66</v>
      </c>
      <c r="AQ2190" t="s">
        <v>1475</v>
      </c>
      <c r="AT2190" s="93" t="s">
        <v>820</v>
      </c>
      <c r="AU2190" s="92" t="s">
        <v>1142</v>
      </c>
      <c r="AV2190" s="83" t="str">
        <f t="shared" ref="AV2190:AV2214" si="929">AT2190&amp;AU2190</f>
        <v>39129</v>
      </c>
      <c r="AX2190" s="7" t="s">
        <v>3753</v>
      </c>
    </row>
    <row r="2191" spans="1:50" hidden="1" outlineLevel="1">
      <c r="A2191" t="s">
        <v>2629</v>
      </c>
      <c r="B2191" t="s">
        <v>1475</v>
      </c>
      <c r="C2191" s="1">
        <f t="shared" si="918"/>
        <v>10560</v>
      </c>
      <c r="D2191" s="7">
        <f>RANK(N2191,(N2191:P2191,Q2191:AE2191))</f>
        <v>2</v>
      </c>
      <c r="E2191" s="7">
        <f>RANK(O2191,(N2191:P2191,Q2191:AE2191))</f>
        <v>1</v>
      </c>
      <c r="F2191" s="7">
        <f>IF(P2191&gt;0,RANK(P2191,(N2191:P2191,Q2191:AE2191)),0)</f>
        <v>3</v>
      </c>
      <c r="G2191" s="1">
        <f t="shared" si="919"/>
        <v>410</v>
      </c>
      <c r="H2191" s="2">
        <f t="shared" si="920"/>
        <v>3.8825757575757576E-2</v>
      </c>
      <c r="I2191" s="2"/>
      <c r="J2191" s="2">
        <f t="shared" si="921"/>
        <v>0.46619318181818181</v>
      </c>
      <c r="K2191" s="2">
        <f t="shared" si="922"/>
        <v>0.50501893939393938</v>
      </c>
      <c r="L2191" s="2">
        <f t="shared" si="923"/>
        <v>1.6666666666666666E-2</v>
      </c>
      <c r="M2191" s="2">
        <f t="shared" si="924"/>
        <v>1.212121212121214E-2</v>
      </c>
      <c r="N2191" s="1">
        <v>4923</v>
      </c>
      <c r="O2191" s="1">
        <v>5333</v>
      </c>
      <c r="P2191" s="1">
        <v>176</v>
      </c>
      <c r="Q2191" s="1">
        <v>66</v>
      </c>
      <c r="R2191" s="1">
        <v>31</v>
      </c>
      <c r="S2191" s="1">
        <v>8</v>
      </c>
      <c r="T2191" s="1">
        <v>23</v>
      </c>
      <c r="V2191" s="1">
        <v>0</v>
      </c>
      <c r="AG2191" s="7">
        <f>IF(Q2191&gt;0,RANK(Q2191,(N2191:P2191,Q2191:AE2191)),0)</f>
        <v>4</v>
      </c>
      <c r="AH2191" s="7">
        <f>IF(R2191&gt;0,RANK(R2191,(N2191:P2191,Q2191:AE2191)),0)</f>
        <v>5</v>
      </c>
      <c r="AI2191" s="7">
        <f>IF(T2191&gt;0,RANK(T2191,(N2191:P2191,Q2191:AE2191)),0)</f>
        <v>6</v>
      </c>
      <c r="AJ2191" s="7">
        <f>IF(S2191&gt;0,RANK(S2191,(N2191:P2191,Q2191:AE2191)),0)</f>
        <v>7</v>
      </c>
      <c r="AK2191" s="2">
        <f t="shared" si="925"/>
        <v>6.2500000000000003E-3</v>
      </c>
      <c r="AL2191" s="2">
        <f t="shared" si="926"/>
        <v>2.9356060606060604E-3</v>
      </c>
      <c r="AM2191" s="2">
        <f t="shared" si="927"/>
        <v>2.1780303030303032E-3</v>
      </c>
      <c r="AN2191" s="2">
        <f t="shared" si="928"/>
        <v>7.5757575757575758E-4</v>
      </c>
      <c r="AP2191" t="s">
        <v>2629</v>
      </c>
      <c r="AQ2191" t="s">
        <v>1475</v>
      </c>
      <c r="AT2191" s="93" t="s">
        <v>820</v>
      </c>
      <c r="AU2191" s="92" t="s">
        <v>1143</v>
      </c>
      <c r="AV2191" s="83" t="str">
        <f t="shared" si="929"/>
        <v>39131</v>
      </c>
      <c r="AX2191" s="7" t="s">
        <v>3753</v>
      </c>
    </row>
    <row r="2192" spans="1:50" hidden="1" outlineLevel="1">
      <c r="A2192" t="s">
        <v>1714</v>
      </c>
      <c r="B2192" t="s">
        <v>1475</v>
      </c>
      <c r="C2192" s="1">
        <f t="shared" si="918"/>
        <v>62899</v>
      </c>
      <c r="D2192" s="7">
        <f>RANK(N2192,(N2192:P2192,Q2192:AE2192))</f>
        <v>1</v>
      </c>
      <c r="E2192" s="7">
        <f>RANK(O2192,(N2192:P2192,Q2192:AE2192))</f>
        <v>2</v>
      </c>
      <c r="F2192" s="7">
        <f>IF(P2192&gt;0,RANK(P2192,(N2192:P2192,Q2192:AE2192)),0)</f>
        <v>3</v>
      </c>
      <c r="G2192" s="1">
        <f t="shared" si="919"/>
        <v>3175</v>
      </c>
      <c r="H2192" s="2">
        <f t="shared" si="920"/>
        <v>5.0477750043720883E-2</v>
      </c>
      <c r="I2192" s="2"/>
      <c r="J2192" s="2">
        <f t="shared" si="921"/>
        <v>0.49994435523617226</v>
      </c>
      <c r="K2192" s="2">
        <f t="shared" si="922"/>
        <v>0.44946660519245141</v>
      </c>
      <c r="L2192" s="2">
        <f t="shared" si="923"/>
        <v>3.7202499244821059E-2</v>
      </c>
      <c r="M2192" s="2">
        <f t="shared" si="924"/>
        <v>1.3386540326555334E-2</v>
      </c>
      <c r="N2192" s="1">
        <v>31446</v>
      </c>
      <c r="O2192" s="1">
        <v>28271</v>
      </c>
      <c r="P2192" s="1">
        <v>2340</v>
      </c>
      <c r="Q2192" s="1">
        <v>446</v>
      </c>
      <c r="R2192" s="1">
        <v>216</v>
      </c>
      <c r="S2192" s="1">
        <v>60</v>
      </c>
      <c r="T2192" s="1">
        <v>120</v>
      </c>
      <c r="V2192" s="1">
        <v>0</v>
      </c>
      <c r="AG2192" s="7">
        <f>IF(Q2192&gt;0,RANK(Q2192,(N2192:P2192,Q2192:AE2192)),0)</f>
        <v>4</v>
      </c>
      <c r="AH2192" s="7">
        <f>IF(R2192&gt;0,RANK(R2192,(N2192:P2192,Q2192:AE2192)),0)</f>
        <v>5</v>
      </c>
      <c r="AI2192" s="7">
        <f>IF(T2192&gt;0,RANK(T2192,(N2192:P2192,Q2192:AE2192)),0)</f>
        <v>6</v>
      </c>
      <c r="AJ2192" s="7">
        <f>IF(S2192&gt;0,RANK(S2192,(N2192:P2192,Q2192:AE2192)),0)</f>
        <v>7</v>
      </c>
      <c r="AK2192" s="2">
        <f t="shared" si="925"/>
        <v>7.090732762047091E-3</v>
      </c>
      <c r="AL2192" s="2">
        <f t="shared" si="926"/>
        <v>3.4340768533680979E-3</v>
      </c>
      <c r="AM2192" s="2">
        <f t="shared" si="927"/>
        <v>1.9078204740933878E-3</v>
      </c>
      <c r="AN2192" s="2">
        <f t="shared" si="928"/>
        <v>9.5391023704669389E-4</v>
      </c>
      <c r="AP2192" t="s">
        <v>1714</v>
      </c>
      <c r="AQ2192" t="s">
        <v>1475</v>
      </c>
      <c r="AT2192" s="93" t="s">
        <v>820</v>
      </c>
      <c r="AU2192" s="92" t="s">
        <v>1144</v>
      </c>
      <c r="AV2192" s="83" t="str">
        <f t="shared" si="929"/>
        <v>39133</v>
      </c>
      <c r="AX2192" s="7" t="s">
        <v>3753</v>
      </c>
    </row>
    <row r="2193" spans="1:50" hidden="1" outlineLevel="1">
      <c r="A2193" t="s">
        <v>2009</v>
      </c>
      <c r="B2193" t="s">
        <v>1475</v>
      </c>
      <c r="C2193" s="1">
        <f t="shared" si="918"/>
        <v>18166</v>
      </c>
      <c r="D2193" s="7">
        <f>RANK(N2193,(N2193:P2193,Q2193:AE2193))</f>
        <v>2</v>
      </c>
      <c r="E2193" s="7">
        <f>RANK(O2193,(N2193:P2193,Q2193:AE2193))</f>
        <v>1</v>
      </c>
      <c r="F2193" s="7">
        <f>IF(P2193&gt;0,RANK(P2193,(N2193:P2193,Q2193:AE2193)),0)</f>
        <v>3</v>
      </c>
      <c r="G2193" s="1">
        <f t="shared" si="919"/>
        <v>4801</v>
      </c>
      <c r="H2193" s="2">
        <f t="shared" si="920"/>
        <v>0.26428492788726193</v>
      </c>
      <c r="I2193" s="2"/>
      <c r="J2193" s="2">
        <f t="shared" si="921"/>
        <v>0.35093030936915115</v>
      </c>
      <c r="K2193" s="2">
        <f t="shared" si="922"/>
        <v>0.61521523725641303</v>
      </c>
      <c r="L2193" s="2">
        <f t="shared" si="923"/>
        <v>2.2239348232962676E-2</v>
      </c>
      <c r="M2193" s="2">
        <f t="shared" si="924"/>
        <v>1.1615105141473146E-2</v>
      </c>
      <c r="N2193" s="1">
        <v>6375</v>
      </c>
      <c r="O2193" s="1">
        <v>11176</v>
      </c>
      <c r="P2193" s="1">
        <v>404</v>
      </c>
      <c r="Q2193" s="1">
        <v>82</v>
      </c>
      <c r="R2193" s="1">
        <v>95</v>
      </c>
      <c r="S2193" s="1">
        <v>7</v>
      </c>
      <c r="T2193" s="1">
        <v>27</v>
      </c>
      <c r="V2193" s="1">
        <v>0</v>
      </c>
      <c r="AG2193" s="7">
        <f>IF(Q2193&gt;0,RANK(Q2193,(N2193:P2193,Q2193:AE2193)),0)</f>
        <v>5</v>
      </c>
      <c r="AH2193" s="7">
        <f>IF(R2193&gt;0,RANK(R2193,(N2193:P2193,Q2193:AE2193)),0)</f>
        <v>4</v>
      </c>
      <c r="AI2193" s="7">
        <f>IF(T2193&gt;0,RANK(T2193,(N2193:P2193,Q2193:AE2193)),0)</f>
        <v>6</v>
      </c>
      <c r="AJ2193" s="7">
        <f>IF(S2193&gt;0,RANK(S2193,(N2193:P2193,Q2193:AE2193)),0)</f>
        <v>7</v>
      </c>
      <c r="AK2193" s="2">
        <f t="shared" si="925"/>
        <v>4.5139271165914345E-3</v>
      </c>
      <c r="AL2193" s="2">
        <f t="shared" si="926"/>
        <v>5.2295497082461744E-3</v>
      </c>
      <c r="AM2193" s="2">
        <f t="shared" si="927"/>
        <v>1.4862930749752284E-3</v>
      </c>
      <c r="AN2193" s="2">
        <f t="shared" si="928"/>
        <v>3.8533524166024444E-4</v>
      </c>
      <c r="AP2193" t="s">
        <v>2009</v>
      </c>
      <c r="AQ2193" t="s">
        <v>1475</v>
      </c>
      <c r="AT2193" s="93" t="s">
        <v>820</v>
      </c>
      <c r="AU2193" s="92" t="s">
        <v>1146</v>
      </c>
      <c r="AV2193" s="83" t="str">
        <f t="shared" si="929"/>
        <v>39135</v>
      </c>
      <c r="AX2193" s="7" t="s">
        <v>3753</v>
      </c>
    </row>
    <row r="2194" spans="1:50" hidden="1" outlineLevel="1">
      <c r="A2194" t="s">
        <v>1062</v>
      </c>
      <c r="B2194" t="s">
        <v>1475</v>
      </c>
      <c r="C2194" s="1">
        <f t="shared" si="918"/>
        <v>17344</v>
      </c>
      <c r="D2194" s="7">
        <f>RANK(N2194,(N2194:P2194,Q2194:AE2194))</f>
        <v>2</v>
      </c>
      <c r="E2194" s="7">
        <f>RANK(O2194,(N2194:P2194,Q2194:AE2194))</f>
        <v>1</v>
      </c>
      <c r="F2194" s="7">
        <f>IF(P2194&gt;0,RANK(P2194,(N2194:P2194,Q2194:AE2194)),0)</f>
        <v>3</v>
      </c>
      <c r="G2194" s="1">
        <f t="shared" si="919"/>
        <v>8774</v>
      </c>
      <c r="H2194" s="2">
        <f t="shared" si="920"/>
        <v>0.50588099630996308</v>
      </c>
      <c r="I2194" s="2"/>
      <c r="J2194" s="2">
        <f t="shared" si="921"/>
        <v>0.23425968634686348</v>
      </c>
      <c r="K2194" s="2">
        <f t="shared" si="922"/>
        <v>0.74014068265682653</v>
      </c>
      <c r="L2194" s="2">
        <f t="shared" si="923"/>
        <v>1.4644833948339483E-2</v>
      </c>
      <c r="M2194" s="2">
        <f t="shared" si="924"/>
        <v>1.0954797047970536E-2</v>
      </c>
      <c r="N2194" s="1">
        <v>4063</v>
      </c>
      <c r="O2194" s="1">
        <v>12837</v>
      </c>
      <c r="P2194" s="1">
        <v>254</v>
      </c>
      <c r="Q2194" s="1">
        <v>124</v>
      </c>
      <c r="R2194" s="1">
        <v>45</v>
      </c>
      <c r="S2194" s="1">
        <v>6</v>
      </c>
      <c r="T2194" s="1">
        <v>15</v>
      </c>
      <c r="V2194" s="1">
        <v>0</v>
      </c>
      <c r="AG2194" s="7">
        <f>IF(Q2194&gt;0,RANK(Q2194,(N2194:P2194,Q2194:AE2194)),0)</f>
        <v>4</v>
      </c>
      <c r="AH2194" s="7">
        <f>IF(R2194&gt;0,RANK(R2194,(N2194:P2194,Q2194:AE2194)),0)</f>
        <v>5</v>
      </c>
      <c r="AI2194" s="7">
        <f>IF(T2194&gt;0,RANK(T2194,(N2194:P2194,Q2194:AE2194)),0)</f>
        <v>6</v>
      </c>
      <c r="AJ2194" s="7">
        <f>IF(S2194&gt;0,RANK(S2194,(N2194:P2194,Q2194:AE2194)),0)</f>
        <v>7</v>
      </c>
      <c r="AK2194" s="2">
        <f t="shared" si="925"/>
        <v>7.149446494464945E-3</v>
      </c>
      <c r="AL2194" s="2">
        <f t="shared" si="926"/>
        <v>2.5945571955719557E-3</v>
      </c>
      <c r="AM2194" s="2">
        <f t="shared" si="927"/>
        <v>8.6485239852398524E-4</v>
      </c>
      <c r="AN2194" s="2">
        <f t="shared" si="928"/>
        <v>3.4594095940959407E-4</v>
      </c>
      <c r="AP2194" t="s">
        <v>1062</v>
      </c>
      <c r="AQ2194" t="s">
        <v>1475</v>
      </c>
      <c r="AT2194" s="93" t="s">
        <v>820</v>
      </c>
      <c r="AU2194" s="92" t="s">
        <v>1147</v>
      </c>
      <c r="AV2194" s="83" t="str">
        <f t="shared" si="929"/>
        <v>39137</v>
      </c>
      <c r="AX2194" s="7" t="s">
        <v>3753</v>
      </c>
    </row>
    <row r="2195" spans="1:50" hidden="1" outlineLevel="1">
      <c r="A2195" t="s">
        <v>1712</v>
      </c>
      <c r="B2195" t="s">
        <v>1475</v>
      </c>
      <c r="C2195" s="1">
        <f t="shared" si="918"/>
        <v>52779</v>
      </c>
      <c r="D2195" s="7">
        <f>RANK(N2195,(N2195:P2195,Q2195:AE2195))</f>
        <v>2</v>
      </c>
      <c r="E2195" s="7">
        <f>RANK(O2195,(N2195:P2195,Q2195:AE2195))</f>
        <v>1</v>
      </c>
      <c r="F2195" s="7">
        <f>IF(P2195&gt;0,RANK(P2195,(N2195:P2195,Q2195:AE2195)),0)</f>
        <v>3</v>
      </c>
      <c r="G2195" s="1">
        <f t="shared" si="919"/>
        <v>9566</v>
      </c>
      <c r="H2195" s="2">
        <f t="shared" si="920"/>
        <v>0.1812463290323803</v>
      </c>
      <c r="I2195" s="2"/>
      <c r="J2195" s="2">
        <f t="shared" si="921"/>
        <v>0.38977623676083289</v>
      </c>
      <c r="K2195" s="2">
        <f t="shared" si="922"/>
        <v>0.5710225657932132</v>
      </c>
      <c r="L2195" s="2">
        <f t="shared" si="923"/>
        <v>2.4744690122965575E-2</v>
      </c>
      <c r="M2195" s="2">
        <f t="shared" si="924"/>
        <v>1.4456507322988386E-2</v>
      </c>
      <c r="N2195" s="1">
        <v>20572</v>
      </c>
      <c r="O2195" s="1">
        <v>30138</v>
      </c>
      <c r="P2195" s="1">
        <v>1306</v>
      </c>
      <c r="Q2195" s="1">
        <v>533</v>
      </c>
      <c r="R2195" s="1">
        <v>120</v>
      </c>
      <c r="S2195" s="1">
        <v>57</v>
      </c>
      <c r="T2195" s="1">
        <v>53</v>
      </c>
      <c r="V2195" s="1">
        <v>0</v>
      </c>
      <c r="AG2195" s="7">
        <f>IF(Q2195&gt;0,RANK(Q2195,(N2195:P2195,Q2195:AE2195)),0)</f>
        <v>4</v>
      </c>
      <c r="AH2195" s="7">
        <f>IF(R2195&gt;0,RANK(R2195,(N2195:P2195,Q2195:AE2195)),0)</f>
        <v>5</v>
      </c>
      <c r="AI2195" s="7">
        <f>IF(T2195&gt;0,RANK(T2195,(N2195:P2195,Q2195:AE2195)),0)</f>
        <v>7</v>
      </c>
      <c r="AJ2195" s="7">
        <f>IF(S2195&gt;0,RANK(S2195,(N2195:P2195,Q2195:AE2195)),0)</f>
        <v>6</v>
      </c>
      <c r="AK2195" s="2">
        <f t="shared" si="925"/>
        <v>1.0098713503476761E-2</v>
      </c>
      <c r="AL2195" s="2">
        <f t="shared" si="926"/>
        <v>2.273631558006025E-3</v>
      </c>
      <c r="AM2195" s="2">
        <f t="shared" si="927"/>
        <v>1.004187271452661E-3</v>
      </c>
      <c r="AN2195" s="2">
        <f t="shared" si="928"/>
        <v>1.079974990052862E-3</v>
      </c>
      <c r="AP2195" t="s">
        <v>1712</v>
      </c>
      <c r="AQ2195" t="s">
        <v>1475</v>
      </c>
      <c r="AT2195" s="93" t="s">
        <v>820</v>
      </c>
      <c r="AU2195" s="92" t="s">
        <v>1148</v>
      </c>
      <c r="AV2195" s="83" t="str">
        <f t="shared" si="929"/>
        <v>39139</v>
      </c>
      <c r="AX2195" s="7" t="s">
        <v>3753</v>
      </c>
    </row>
    <row r="2196" spans="1:50" hidden="1" outlineLevel="1">
      <c r="A2196" t="s">
        <v>2010</v>
      </c>
      <c r="B2196" t="s">
        <v>1475</v>
      </c>
      <c r="C2196" s="1">
        <f t="shared" si="918"/>
        <v>26016</v>
      </c>
      <c r="D2196" s="7">
        <f>RANK(N2196,(N2196:P2196,Q2196:AE2196))</f>
        <v>2</v>
      </c>
      <c r="E2196" s="7">
        <f>RANK(O2196,(N2196:P2196,Q2196:AE2196))</f>
        <v>1</v>
      </c>
      <c r="F2196" s="7">
        <f>IF(P2196&gt;0,RANK(P2196,(N2196:P2196,Q2196:AE2196)),0)</f>
        <v>3</v>
      </c>
      <c r="G2196" s="1">
        <f t="shared" si="919"/>
        <v>2044</v>
      </c>
      <c r="H2196" s="2">
        <f t="shared" si="920"/>
        <v>7.8567035670356708E-2</v>
      </c>
      <c r="I2196" s="2"/>
      <c r="J2196" s="2">
        <f t="shared" si="921"/>
        <v>0.44826260762607628</v>
      </c>
      <c r="K2196" s="2">
        <f t="shared" si="922"/>
        <v>0.526829643296433</v>
      </c>
      <c r="L2196" s="2">
        <f t="shared" si="923"/>
        <v>1.6182349323493234E-2</v>
      </c>
      <c r="M2196" s="2">
        <f t="shared" si="924"/>
        <v>8.7253997539974808E-3</v>
      </c>
      <c r="N2196" s="1">
        <v>11662</v>
      </c>
      <c r="O2196" s="1">
        <v>13706</v>
      </c>
      <c r="P2196" s="1">
        <v>421</v>
      </c>
      <c r="Q2196" s="1">
        <v>122</v>
      </c>
      <c r="R2196" s="1">
        <v>60</v>
      </c>
      <c r="S2196" s="1">
        <v>15</v>
      </c>
      <c r="T2196" s="1">
        <v>30</v>
      </c>
      <c r="V2196" s="1">
        <v>0</v>
      </c>
      <c r="AG2196" s="7">
        <f>IF(Q2196&gt;0,RANK(Q2196,(N2196:P2196,Q2196:AE2196)),0)</f>
        <v>4</v>
      </c>
      <c r="AH2196" s="7">
        <f>IF(R2196&gt;0,RANK(R2196,(N2196:P2196,Q2196:AE2196)),0)</f>
        <v>5</v>
      </c>
      <c r="AI2196" s="7">
        <f>IF(T2196&gt;0,RANK(T2196,(N2196:P2196,Q2196:AE2196)),0)</f>
        <v>6</v>
      </c>
      <c r="AJ2196" s="7">
        <f>IF(S2196&gt;0,RANK(S2196,(N2196:P2196,Q2196:AE2196)),0)</f>
        <v>7</v>
      </c>
      <c r="AK2196" s="2">
        <f t="shared" si="925"/>
        <v>4.689421894218942E-3</v>
      </c>
      <c r="AL2196" s="2">
        <f t="shared" si="926"/>
        <v>2.3062730627306273E-3</v>
      </c>
      <c r="AM2196" s="2">
        <f t="shared" si="927"/>
        <v>1.1531365313653136E-3</v>
      </c>
      <c r="AN2196" s="2">
        <f t="shared" si="928"/>
        <v>5.7656826568265682E-4</v>
      </c>
      <c r="AP2196" t="s">
        <v>2010</v>
      </c>
      <c r="AQ2196" t="s">
        <v>1475</v>
      </c>
      <c r="AT2196" s="93" t="s">
        <v>820</v>
      </c>
      <c r="AU2196" s="92" t="s">
        <v>1149</v>
      </c>
      <c r="AV2196" s="83" t="str">
        <f t="shared" si="929"/>
        <v>39141</v>
      </c>
      <c r="AX2196" s="7" t="s">
        <v>3753</v>
      </c>
    </row>
    <row r="2197" spans="1:50" hidden="1" outlineLevel="1">
      <c r="A2197" t="s">
        <v>1658</v>
      </c>
      <c r="B2197" t="s">
        <v>1475</v>
      </c>
      <c r="C2197" s="1">
        <f t="shared" si="918"/>
        <v>25744</v>
      </c>
      <c r="D2197" s="7">
        <f>RANK(N2197,(N2197:P2197,Q2197:AE2197))</f>
        <v>2</v>
      </c>
      <c r="E2197" s="7">
        <f>RANK(O2197,(N2197:P2197,Q2197:AE2197))</f>
        <v>1</v>
      </c>
      <c r="F2197" s="7">
        <f>IF(P2197&gt;0,RANK(P2197,(N2197:P2197,Q2197:AE2197)),0)</f>
        <v>3</v>
      </c>
      <c r="G2197" s="1">
        <f t="shared" si="919"/>
        <v>2553</v>
      </c>
      <c r="H2197" s="2">
        <f t="shared" si="920"/>
        <v>9.9168738346799248E-2</v>
      </c>
      <c r="I2197" s="2"/>
      <c r="J2197" s="2">
        <f t="shared" si="921"/>
        <v>0.43295525170913612</v>
      </c>
      <c r="K2197" s="2">
        <f t="shared" si="922"/>
        <v>0.53212399005593536</v>
      </c>
      <c r="L2197" s="2">
        <f t="shared" si="923"/>
        <v>2.2801429459291485E-2</v>
      </c>
      <c r="M2197" s="2">
        <f t="shared" si="924"/>
        <v>1.2119328775636977E-2</v>
      </c>
      <c r="N2197" s="1">
        <v>11146</v>
      </c>
      <c r="O2197" s="1">
        <v>13699</v>
      </c>
      <c r="P2197" s="1">
        <v>587</v>
      </c>
      <c r="Q2197" s="1">
        <v>157</v>
      </c>
      <c r="R2197" s="1">
        <v>86</v>
      </c>
      <c r="S2197" s="1">
        <v>30</v>
      </c>
      <c r="T2197" s="1">
        <v>39</v>
      </c>
      <c r="V2197" s="1">
        <v>0</v>
      </c>
      <c r="AG2197" s="7">
        <f>IF(Q2197&gt;0,RANK(Q2197,(N2197:P2197,Q2197:AE2197)),0)</f>
        <v>4</v>
      </c>
      <c r="AH2197" s="7">
        <f>IF(R2197&gt;0,RANK(R2197,(N2197:P2197,Q2197:AE2197)),0)</f>
        <v>5</v>
      </c>
      <c r="AI2197" s="7">
        <f>IF(T2197&gt;0,RANK(T2197,(N2197:P2197,Q2197:AE2197)),0)</f>
        <v>6</v>
      </c>
      <c r="AJ2197" s="7">
        <f>IF(S2197&gt;0,RANK(S2197,(N2197:P2197,Q2197:AE2197)),0)</f>
        <v>7</v>
      </c>
      <c r="AK2197" s="2">
        <f t="shared" si="925"/>
        <v>6.0985083903045368E-3</v>
      </c>
      <c r="AL2197" s="2">
        <f t="shared" si="926"/>
        <v>3.3405842137973897E-3</v>
      </c>
      <c r="AM2197" s="2">
        <f t="shared" si="927"/>
        <v>1.5149160969546301E-3</v>
      </c>
      <c r="AN2197" s="2">
        <f t="shared" si="928"/>
        <v>1.1653200745804849E-3</v>
      </c>
      <c r="AP2197" t="s">
        <v>1658</v>
      </c>
      <c r="AQ2197" t="s">
        <v>1475</v>
      </c>
      <c r="AT2197" s="93" t="s">
        <v>820</v>
      </c>
      <c r="AU2197" s="92" t="s">
        <v>1150</v>
      </c>
      <c r="AV2197" s="83" t="str">
        <f t="shared" si="929"/>
        <v>39143</v>
      </c>
      <c r="AX2197" s="7" t="s">
        <v>3753</v>
      </c>
    </row>
    <row r="2198" spans="1:50" hidden="1" outlineLevel="1">
      <c r="A2198" t="s">
        <v>857</v>
      </c>
      <c r="B2198" t="s">
        <v>1475</v>
      </c>
      <c r="C2198" s="1">
        <f t="shared" si="918"/>
        <v>29945</v>
      </c>
      <c r="D2198" s="7">
        <f>RANK(N2198,(N2198:P2198,Q2198:AE2198))</f>
        <v>2</v>
      </c>
      <c r="E2198" s="7">
        <f>RANK(O2198,(N2198:P2198,Q2198:AE2198))</f>
        <v>1</v>
      </c>
      <c r="F2198" s="7">
        <f>IF(P2198&gt;0,RANK(P2198,(N2198:P2198,Q2198:AE2198)),0)</f>
        <v>3</v>
      </c>
      <c r="G2198" s="1">
        <f t="shared" si="919"/>
        <v>1025</v>
      </c>
      <c r="H2198" s="2">
        <f t="shared" si="920"/>
        <v>3.4229420604441479E-2</v>
      </c>
      <c r="I2198" s="2"/>
      <c r="J2198" s="2">
        <f t="shared" si="921"/>
        <v>0.46742360995157789</v>
      </c>
      <c r="K2198" s="2">
        <f t="shared" si="922"/>
        <v>0.5016530305560194</v>
      </c>
      <c r="L2198" s="2">
        <f t="shared" si="923"/>
        <v>1.9702788445483385E-2</v>
      </c>
      <c r="M2198" s="2">
        <f t="shared" si="924"/>
        <v>1.1220571046919384E-2</v>
      </c>
      <c r="N2198" s="1">
        <v>13997</v>
      </c>
      <c r="O2198" s="1">
        <v>15022</v>
      </c>
      <c r="P2198" s="1">
        <v>590</v>
      </c>
      <c r="Q2198" s="1">
        <v>159</v>
      </c>
      <c r="R2198" s="1">
        <v>85</v>
      </c>
      <c r="S2198" s="1">
        <v>53</v>
      </c>
      <c r="T2198" s="1">
        <v>39</v>
      </c>
      <c r="V2198" s="1">
        <v>0</v>
      </c>
      <c r="AG2198" s="7">
        <f>IF(Q2198&gt;0,RANK(Q2198,(N2198:P2198,Q2198:AE2198)),0)</f>
        <v>4</v>
      </c>
      <c r="AH2198" s="7">
        <f>IF(R2198&gt;0,RANK(R2198,(N2198:P2198,Q2198:AE2198)),0)</f>
        <v>5</v>
      </c>
      <c r="AI2198" s="7">
        <f>IF(T2198&gt;0,RANK(T2198,(N2198:P2198,Q2198:AE2198)),0)</f>
        <v>7</v>
      </c>
      <c r="AJ2198" s="7">
        <f>IF(S2198&gt;0,RANK(S2198,(N2198:P2198,Q2198:AE2198)),0)</f>
        <v>6</v>
      </c>
      <c r="AK2198" s="2">
        <f t="shared" si="925"/>
        <v>5.3097345132743362E-3</v>
      </c>
      <c r="AL2198" s="2">
        <f t="shared" si="926"/>
        <v>2.8385373184170982E-3</v>
      </c>
      <c r="AM2198" s="2">
        <f t="shared" si="927"/>
        <v>1.3023877108031391E-3</v>
      </c>
      <c r="AN2198" s="2">
        <f t="shared" si="928"/>
        <v>1.7699115044247787E-3</v>
      </c>
      <c r="AP2198" t="s">
        <v>857</v>
      </c>
      <c r="AQ2198" t="s">
        <v>1475</v>
      </c>
      <c r="AT2198" s="93" t="s">
        <v>820</v>
      </c>
      <c r="AU2198" s="92" t="s">
        <v>1151</v>
      </c>
      <c r="AV2198" s="83" t="str">
        <f t="shared" si="929"/>
        <v>39145</v>
      </c>
      <c r="AX2198" s="7" t="s">
        <v>3753</v>
      </c>
    </row>
    <row r="2199" spans="1:50" hidden="1" outlineLevel="1">
      <c r="A2199" t="s">
        <v>2577</v>
      </c>
      <c r="B2199" t="s">
        <v>1475</v>
      </c>
      <c r="C2199" s="1">
        <f t="shared" si="918"/>
        <v>24351</v>
      </c>
      <c r="D2199" s="7">
        <f>RANK(N2199,(N2199:P2199,Q2199:AE2199))</f>
        <v>2</v>
      </c>
      <c r="E2199" s="7">
        <f>RANK(O2199,(N2199:P2199,Q2199:AE2199))</f>
        <v>1</v>
      </c>
      <c r="F2199" s="7">
        <f>IF(P2199&gt;0,RANK(P2199,(N2199:P2199,Q2199:AE2199)),0)</f>
        <v>3</v>
      </c>
      <c r="G2199" s="1">
        <f t="shared" si="919"/>
        <v>4351</v>
      </c>
      <c r="H2199" s="2">
        <f t="shared" si="920"/>
        <v>0.17867849369635744</v>
      </c>
      <c r="I2199" s="2"/>
      <c r="J2199" s="2">
        <f t="shared" si="921"/>
        <v>0.39062050839801238</v>
      </c>
      <c r="K2199" s="2">
        <f t="shared" si="922"/>
        <v>0.56929900209436979</v>
      </c>
      <c r="L2199" s="2">
        <f t="shared" si="923"/>
        <v>2.7350006159911296E-2</v>
      </c>
      <c r="M2199" s="2">
        <f t="shared" si="924"/>
        <v>1.2730483347706593E-2</v>
      </c>
      <c r="N2199" s="1">
        <v>9512</v>
      </c>
      <c r="O2199" s="1">
        <v>13863</v>
      </c>
      <c r="P2199" s="1">
        <v>666</v>
      </c>
      <c r="Q2199" s="1">
        <v>183</v>
      </c>
      <c r="R2199" s="1">
        <v>55</v>
      </c>
      <c r="S2199" s="1">
        <v>19</v>
      </c>
      <c r="T2199" s="1">
        <v>53</v>
      </c>
      <c r="V2199" s="1">
        <v>0</v>
      </c>
      <c r="AG2199" s="7">
        <f>IF(Q2199&gt;0,RANK(Q2199,(N2199:P2199,Q2199:AE2199)),0)</f>
        <v>4</v>
      </c>
      <c r="AH2199" s="7">
        <f>IF(R2199&gt;0,RANK(R2199,(N2199:P2199,Q2199:AE2199)),0)</f>
        <v>5</v>
      </c>
      <c r="AI2199" s="7">
        <f>IF(T2199&gt;0,RANK(T2199,(N2199:P2199,Q2199:AE2199)),0)</f>
        <v>6</v>
      </c>
      <c r="AJ2199" s="7">
        <f>IF(S2199&gt;0,RANK(S2199,(N2199:P2199,Q2199:AE2199)),0)</f>
        <v>7</v>
      </c>
      <c r="AK2199" s="2">
        <f t="shared" si="925"/>
        <v>7.5150917826783291E-3</v>
      </c>
      <c r="AL2199" s="2">
        <f t="shared" si="926"/>
        <v>2.2586341423350169E-3</v>
      </c>
      <c r="AM2199" s="2">
        <f t="shared" si="927"/>
        <v>2.1765019917046528E-3</v>
      </c>
      <c r="AN2199" s="2">
        <f t="shared" si="928"/>
        <v>7.802554309884604E-4</v>
      </c>
      <c r="AP2199" t="s">
        <v>2577</v>
      </c>
      <c r="AQ2199" t="s">
        <v>1475</v>
      </c>
      <c r="AT2199" s="93" t="s">
        <v>820</v>
      </c>
      <c r="AU2199" s="92" t="s">
        <v>1152</v>
      </c>
      <c r="AV2199" s="83" t="str">
        <f t="shared" si="929"/>
        <v>39147</v>
      </c>
      <c r="AX2199" s="7" t="s">
        <v>3753</v>
      </c>
    </row>
    <row r="2200" spans="1:50" hidden="1" outlineLevel="1">
      <c r="A2200" t="s">
        <v>3284</v>
      </c>
      <c r="B2200" t="s">
        <v>1475</v>
      </c>
      <c r="C2200" s="1">
        <f t="shared" si="918"/>
        <v>19670</v>
      </c>
      <c r="D2200" s="7">
        <f>RANK(N2200,(N2200:P2200,Q2200:AE2200))</f>
        <v>2</v>
      </c>
      <c r="E2200" s="7">
        <f>RANK(O2200,(N2200:P2200,Q2200:AE2200))</f>
        <v>1</v>
      </c>
      <c r="F2200" s="7">
        <f>IF(P2200&gt;0,RANK(P2200,(N2200:P2200,Q2200:AE2200)),0)</f>
        <v>3</v>
      </c>
      <c r="G2200" s="1">
        <f t="shared" si="919"/>
        <v>5883</v>
      </c>
      <c r="H2200" s="2">
        <f t="shared" si="920"/>
        <v>0.29908490086426032</v>
      </c>
      <c r="I2200" s="2"/>
      <c r="J2200" s="2">
        <f t="shared" si="921"/>
        <v>0.33518047788510424</v>
      </c>
      <c r="K2200" s="2">
        <f t="shared" si="922"/>
        <v>0.63426537874936451</v>
      </c>
      <c r="L2200" s="2">
        <f t="shared" si="923"/>
        <v>1.99288256227758E-2</v>
      </c>
      <c r="M2200" s="2">
        <f t="shared" si="924"/>
        <v>1.0625317742755505E-2</v>
      </c>
      <c r="N2200" s="1">
        <v>6593</v>
      </c>
      <c r="O2200" s="1">
        <v>12476</v>
      </c>
      <c r="P2200" s="1">
        <v>392</v>
      </c>
      <c r="Q2200" s="1">
        <v>115</v>
      </c>
      <c r="R2200" s="1">
        <v>50</v>
      </c>
      <c r="S2200" s="1">
        <v>17</v>
      </c>
      <c r="T2200" s="1">
        <v>27</v>
      </c>
      <c r="V2200" s="1">
        <v>0</v>
      </c>
      <c r="AG2200" s="7">
        <f>IF(Q2200&gt;0,RANK(Q2200,(N2200:P2200,Q2200:AE2200)),0)</f>
        <v>4</v>
      </c>
      <c r="AH2200" s="7">
        <f>IF(R2200&gt;0,RANK(R2200,(N2200:P2200,Q2200:AE2200)),0)</f>
        <v>5</v>
      </c>
      <c r="AI2200" s="7">
        <f>IF(T2200&gt;0,RANK(T2200,(N2200:P2200,Q2200:AE2200)),0)</f>
        <v>6</v>
      </c>
      <c r="AJ2200" s="7">
        <f>IF(S2200&gt;0,RANK(S2200,(N2200:P2200,Q2200:AE2200)),0)</f>
        <v>7</v>
      </c>
      <c r="AK2200" s="2">
        <f t="shared" si="925"/>
        <v>5.8464667005592276E-3</v>
      </c>
      <c r="AL2200" s="2">
        <f t="shared" si="926"/>
        <v>2.541942043721403E-3</v>
      </c>
      <c r="AM2200" s="2">
        <f t="shared" si="927"/>
        <v>1.3726487036095577E-3</v>
      </c>
      <c r="AN2200" s="2">
        <f t="shared" si="928"/>
        <v>8.642602948652771E-4</v>
      </c>
      <c r="AP2200" t="s">
        <v>3284</v>
      </c>
      <c r="AQ2200" t="s">
        <v>1475</v>
      </c>
      <c r="AT2200" s="93" t="s">
        <v>820</v>
      </c>
      <c r="AU2200" s="92" t="s">
        <v>1153</v>
      </c>
      <c r="AV2200" s="83" t="str">
        <f t="shared" si="929"/>
        <v>39149</v>
      </c>
      <c r="AX2200" s="7" t="s">
        <v>3753</v>
      </c>
    </row>
    <row r="2201" spans="1:50" hidden="1" outlineLevel="1">
      <c r="A2201" t="s">
        <v>1662</v>
      </c>
      <c r="B2201" t="s">
        <v>1475</v>
      </c>
      <c r="C2201" s="1">
        <f t="shared" si="918"/>
        <v>159844</v>
      </c>
      <c r="D2201" s="7">
        <f>RANK(N2201,(N2201:P2201,Q2201:AE2201))</f>
        <v>2</v>
      </c>
      <c r="E2201" s="7">
        <f>RANK(O2201,(N2201:P2201,Q2201:AE2201))</f>
        <v>1</v>
      </c>
      <c r="F2201" s="7">
        <f>IF(P2201&gt;0,RANK(P2201,(N2201:P2201,Q2201:AE2201)),0)</f>
        <v>3</v>
      </c>
      <c r="G2201" s="1">
        <f t="shared" si="919"/>
        <v>2845</v>
      </c>
      <c r="H2201" s="2">
        <f t="shared" si="920"/>
        <v>1.7798603638547583E-2</v>
      </c>
      <c r="I2201" s="2"/>
      <c r="J2201" s="2">
        <f t="shared" si="921"/>
        <v>0.47113435599709719</v>
      </c>
      <c r="K2201" s="2">
        <f t="shared" si="922"/>
        <v>0.48893295963564476</v>
      </c>
      <c r="L2201" s="2">
        <f t="shared" si="923"/>
        <v>2.5224593979129652E-2</v>
      </c>
      <c r="M2201" s="2">
        <f t="shared" si="924"/>
        <v>1.4708090388128401E-2</v>
      </c>
      <c r="N2201" s="1">
        <v>75308</v>
      </c>
      <c r="O2201" s="1">
        <v>78153</v>
      </c>
      <c r="P2201" s="1">
        <v>4032</v>
      </c>
      <c r="Q2201" s="1">
        <v>1499</v>
      </c>
      <c r="R2201" s="1">
        <v>425</v>
      </c>
      <c r="S2201" s="1">
        <v>201</v>
      </c>
      <c r="T2201" s="1">
        <v>226</v>
      </c>
      <c r="V2201" s="1">
        <v>0</v>
      </c>
      <c r="AG2201" s="7">
        <f>IF(Q2201&gt;0,RANK(Q2201,(N2201:P2201,Q2201:AE2201)),0)</f>
        <v>4</v>
      </c>
      <c r="AH2201" s="7">
        <f>IF(R2201&gt;0,RANK(R2201,(N2201:P2201,Q2201:AE2201)),0)</f>
        <v>5</v>
      </c>
      <c r="AI2201" s="7">
        <f>IF(T2201&gt;0,RANK(T2201,(N2201:P2201,Q2201:AE2201)),0)</f>
        <v>6</v>
      </c>
      <c r="AJ2201" s="7">
        <f>IF(S2201&gt;0,RANK(S2201,(N2201:P2201,Q2201:AE2201)),0)</f>
        <v>7</v>
      </c>
      <c r="AK2201" s="2">
        <f t="shared" si="925"/>
        <v>9.377893446109958E-3</v>
      </c>
      <c r="AL2201" s="2">
        <f t="shared" si="926"/>
        <v>2.6588423713120291E-3</v>
      </c>
      <c r="AM2201" s="2">
        <f t="shared" si="927"/>
        <v>1.4138785315682791E-3</v>
      </c>
      <c r="AN2201" s="2">
        <f t="shared" si="928"/>
        <v>1.2574760391381597E-3</v>
      </c>
      <c r="AP2201" t="s">
        <v>1662</v>
      </c>
      <c r="AQ2201" t="s">
        <v>1475</v>
      </c>
      <c r="AT2201" s="93" t="s">
        <v>820</v>
      </c>
      <c r="AU2201" s="92" t="s">
        <v>1155</v>
      </c>
      <c r="AV2201" s="83" t="str">
        <f t="shared" si="929"/>
        <v>39151</v>
      </c>
      <c r="AX2201" s="7" t="s">
        <v>3753</v>
      </c>
    </row>
    <row r="2202" spans="1:50" hidden="1" outlineLevel="1">
      <c r="A2202" t="s">
        <v>2854</v>
      </c>
      <c r="B2202" t="s">
        <v>1475</v>
      </c>
      <c r="C2202" s="1">
        <f t="shared" si="918"/>
        <v>224839</v>
      </c>
      <c r="D2202" s="7">
        <f>RANK(N2202,(N2202:P2202,Q2202:AE2202))</f>
        <v>1</v>
      </c>
      <c r="E2202" s="7">
        <f>RANK(O2202,(N2202:P2202,Q2202:AE2202))</f>
        <v>2</v>
      </c>
      <c r="F2202" s="7">
        <f>IF(P2202&gt;0,RANK(P2202,(N2202:P2202,Q2202:AE2202)),0)</f>
        <v>3</v>
      </c>
      <c r="G2202" s="1">
        <f t="shared" si="919"/>
        <v>23038</v>
      </c>
      <c r="H2202" s="2">
        <f t="shared" si="920"/>
        <v>0.10246443010331838</v>
      </c>
      <c r="I2202" s="2"/>
      <c r="J2202" s="2">
        <f t="shared" si="921"/>
        <v>0.5326433581362664</v>
      </c>
      <c r="K2202" s="2">
        <f t="shared" si="922"/>
        <v>0.43017892803294799</v>
      </c>
      <c r="L2202" s="2">
        <f t="shared" si="923"/>
        <v>2.6485618598196932E-2</v>
      </c>
      <c r="M2202" s="2">
        <f t="shared" si="924"/>
        <v>1.0692095232588676E-2</v>
      </c>
      <c r="N2202" s="1">
        <v>119759</v>
      </c>
      <c r="O2202" s="1">
        <v>96721</v>
      </c>
      <c r="P2202" s="1">
        <v>5955</v>
      </c>
      <c r="Q2202" s="1">
        <v>1363</v>
      </c>
      <c r="R2202" s="1">
        <v>626</v>
      </c>
      <c r="S2202" s="1">
        <v>150</v>
      </c>
      <c r="T2202" s="1">
        <v>264</v>
      </c>
      <c r="V2202" s="1">
        <v>1</v>
      </c>
      <c r="AG2202" s="7">
        <f>IF(Q2202&gt;0,RANK(Q2202,(N2202:P2202,Q2202:AE2202)),0)</f>
        <v>4</v>
      </c>
      <c r="AH2202" s="7">
        <f>IF(R2202&gt;0,RANK(R2202,(N2202:P2202,Q2202:AE2202)),0)</f>
        <v>5</v>
      </c>
      <c r="AI2202" s="7">
        <f>IF(T2202&gt;0,RANK(T2202,(N2202:P2202,Q2202:AE2202)),0)</f>
        <v>6</v>
      </c>
      <c r="AJ2202" s="7">
        <f>IF(S2202&gt;0,RANK(S2202,(N2202:P2202,Q2202:AE2202)),0)</f>
        <v>7</v>
      </c>
      <c r="AK2202" s="2">
        <f t="shared" si="925"/>
        <v>6.0621155582438989E-3</v>
      </c>
      <c r="AL2202" s="2">
        <f t="shared" si="926"/>
        <v>2.7842144823629353E-3</v>
      </c>
      <c r="AM2202" s="2">
        <f t="shared" si="927"/>
        <v>1.1741735197185541E-3</v>
      </c>
      <c r="AN2202" s="2">
        <f t="shared" si="928"/>
        <v>6.67144045294633E-4</v>
      </c>
      <c r="AP2202" t="s">
        <v>2854</v>
      </c>
      <c r="AQ2202" t="s">
        <v>1475</v>
      </c>
      <c r="AT2202" s="93" t="s">
        <v>820</v>
      </c>
      <c r="AU2202" s="92" t="s">
        <v>1156</v>
      </c>
      <c r="AV2202" s="83" t="str">
        <f t="shared" si="929"/>
        <v>39153</v>
      </c>
      <c r="AX2202" s="7" t="s">
        <v>3753</v>
      </c>
    </row>
    <row r="2203" spans="1:50" hidden="1" outlineLevel="1">
      <c r="A2203" t="s">
        <v>1659</v>
      </c>
      <c r="B2203" t="s">
        <v>1475</v>
      </c>
      <c r="C2203" s="1">
        <f t="shared" si="918"/>
        <v>96239</v>
      </c>
      <c r="D2203" s="7">
        <f>RANK(N2203,(N2203:P2203,Q2203:AE2203))</f>
        <v>1</v>
      </c>
      <c r="E2203" s="7">
        <f>RANK(O2203,(N2203:P2203,Q2203:AE2203))</f>
        <v>2</v>
      </c>
      <c r="F2203" s="7">
        <f>IF(P2203&gt;0,RANK(P2203,(N2203:P2203,Q2203:AE2203)),0)</f>
        <v>3</v>
      </c>
      <c r="G2203" s="1">
        <f t="shared" si="919"/>
        <v>22989</v>
      </c>
      <c r="H2203" s="2">
        <f t="shared" si="920"/>
        <v>0.23887405313854052</v>
      </c>
      <c r="I2203" s="2"/>
      <c r="J2203" s="2">
        <f t="shared" si="921"/>
        <v>0.59895676388989916</v>
      </c>
      <c r="K2203" s="2">
        <f t="shared" si="922"/>
        <v>0.36008271075135861</v>
      </c>
      <c r="L2203" s="2">
        <f t="shared" si="923"/>
        <v>2.8564303452862146E-2</v>
      </c>
      <c r="M2203" s="2">
        <f t="shared" si="924"/>
        <v>1.2396221905880082E-2</v>
      </c>
      <c r="N2203" s="1">
        <v>57643</v>
      </c>
      <c r="O2203" s="1">
        <v>34654</v>
      </c>
      <c r="P2203" s="1">
        <v>2749</v>
      </c>
      <c r="Q2203" s="1">
        <v>844</v>
      </c>
      <c r="R2203" s="1">
        <v>200</v>
      </c>
      <c r="S2203" s="1">
        <v>54</v>
      </c>
      <c r="T2203" s="1">
        <v>95</v>
      </c>
      <c r="V2203" s="1">
        <v>0</v>
      </c>
      <c r="AG2203" s="7">
        <f>IF(Q2203&gt;0,RANK(Q2203,(N2203:P2203,Q2203:AE2203)),0)</f>
        <v>4</v>
      </c>
      <c r="AH2203" s="7">
        <f>IF(R2203&gt;0,RANK(R2203,(N2203:P2203,Q2203:AE2203)),0)</f>
        <v>5</v>
      </c>
      <c r="AI2203" s="7">
        <f>IF(T2203&gt;0,RANK(T2203,(N2203:P2203,Q2203:AE2203)),0)</f>
        <v>6</v>
      </c>
      <c r="AJ2203" s="7">
        <f>IF(S2203&gt;0,RANK(S2203,(N2203:P2203,Q2203:AE2203)),0)</f>
        <v>7</v>
      </c>
      <c r="AK2203" s="2">
        <f t="shared" si="925"/>
        <v>8.7698334355095133E-3</v>
      </c>
      <c r="AL2203" s="2">
        <f t="shared" si="926"/>
        <v>2.0781595818742922E-3</v>
      </c>
      <c r="AM2203" s="2">
        <f t="shared" si="927"/>
        <v>9.871258013902887E-4</v>
      </c>
      <c r="AN2203" s="2">
        <f t="shared" si="928"/>
        <v>5.6110308710605888E-4</v>
      </c>
      <c r="AP2203" t="s">
        <v>1659</v>
      </c>
      <c r="AQ2203" t="s">
        <v>1475</v>
      </c>
      <c r="AT2203" s="93" t="s">
        <v>820</v>
      </c>
      <c r="AU2203" s="92" t="s">
        <v>1157</v>
      </c>
      <c r="AV2203" s="83" t="str">
        <f t="shared" si="929"/>
        <v>39155</v>
      </c>
      <c r="AX2203" s="7" t="s">
        <v>3753</v>
      </c>
    </row>
    <row r="2204" spans="1:50" hidden="1" outlineLevel="1">
      <c r="A2204" t="s">
        <v>2657</v>
      </c>
      <c r="B2204" t="s">
        <v>1475</v>
      </c>
      <c r="C2204" s="1">
        <f t="shared" si="918"/>
        <v>37118</v>
      </c>
      <c r="D2204" s="7">
        <f>RANK(N2204,(N2204:P2204,Q2204:AE2204))</f>
        <v>2</v>
      </c>
      <c r="E2204" s="7">
        <f>RANK(O2204,(N2204:P2204,Q2204:AE2204))</f>
        <v>1</v>
      </c>
      <c r="F2204" s="7">
        <f>IF(P2204&gt;0,RANK(P2204,(N2204:P2204,Q2204:AE2204)),0)</f>
        <v>3</v>
      </c>
      <c r="G2204" s="1">
        <f t="shared" si="919"/>
        <v>3670</v>
      </c>
      <c r="H2204" s="2">
        <f t="shared" si="920"/>
        <v>9.8873861738240212E-2</v>
      </c>
      <c r="I2204" s="2"/>
      <c r="J2204" s="2">
        <f t="shared" si="921"/>
        <v>0.42779783393501802</v>
      </c>
      <c r="K2204" s="2">
        <f t="shared" si="922"/>
        <v>0.52667169567325822</v>
      </c>
      <c r="L2204" s="2">
        <f t="shared" si="923"/>
        <v>2.8584514251845466E-2</v>
      </c>
      <c r="M2204" s="2">
        <f t="shared" si="924"/>
        <v>1.6945956139878288E-2</v>
      </c>
      <c r="N2204" s="1">
        <v>15879</v>
      </c>
      <c r="O2204" s="1">
        <v>19549</v>
      </c>
      <c r="P2204" s="1">
        <v>1061</v>
      </c>
      <c r="Q2204" s="1">
        <v>420</v>
      </c>
      <c r="R2204" s="1">
        <v>95</v>
      </c>
      <c r="S2204" s="1">
        <v>34</v>
      </c>
      <c r="T2204" s="1">
        <v>80</v>
      </c>
      <c r="V2204" s="1">
        <v>0</v>
      </c>
      <c r="AG2204" s="7">
        <f>IF(Q2204&gt;0,RANK(Q2204,(N2204:P2204,Q2204:AE2204)),0)</f>
        <v>4</v>
      </c>
      <c r="AH2204" s="7">
        <f>IF(R2204&gt;0,RANK(R2204,(N2204:P2204,Q2204:AE2204)),0)</f>
        <v>5</v>
      </c>
      <c r="AI2204" s="7">
        <f>IF(T2204&gt;0,RANK(T2204,(N2204:P2204,Q2204:AE2204)),0)</f>
        <v>6</v>
      </c>
      <c r="AJ2204" s="7">
        <f>IF(S2204&gt;0,RANK(S2204,(N2204:P2204,Q2204:AE2204)),0)</f>
        <v>7</v>
      </c>
      <c r="AK2204" s="2">
        <f t="shared" si="925"/>
        <v>1.1315264831079261E-2</v>
      </c>
      <c r="AL2204" s="2">
        <f t="shared" si="926"/>
        <v>2.5594051403631662E-3</v>
      </c>
      <c r="AM2204" s="2">
        <f t="shared" si="927"/>
        <v>2.1552885392531924E-3</v>
      </c>
      <c r="AN2204" s="2">
        <f t="shared" si="928"/>
        <v>9.1599762918260683E-4</v>
      </c>
      <c r="AP2204" t="s">
        <v>2657</v>
      </c>
      <c r="AQ2204" t="s">
        <v>1475</v>
      </c>
      <c r="AT2204" s="93" t="s">
        <v>820</v>
      </c>
      <c r="AU2204" s="92" t="s">
        <v>120</v>
      </c>
      <c r="AV2204" s="83" t="str">
        <f t="shared" si="929"/>
        <v>39157</v>
      </c>
      <c r="AX2204" s="7" t="s">
        <v>3753</v>
      </c>
    </row>
    <row r="2205" spans="1:50" hidden="1" outlineLevel="1">
      <c r="A2205" t="s">
        <v>518</v>
      </c>
      <c r="B2205" t="s">
        <v>1475</v>
      </c>
      <c r="C2205" s="1">
        <f t="shared" si="918"/>
        <v>17024</v>
      </c>
      <c r="D2205" s="7">
        <f>RANK(N2205,(N2205:P2205,Q2205:AE2205))</f>
        <v>2</v>
      </c>
      <c r="E2205" s="7">
        <f>RANK(O2205,(N2205:P2205,Q2205:AE2205))</f>
        <v>1</v>
      </c>
      <c r="F2205" s="7">
        <f>IF(P2205&gt;0,RANK(P2205,(N2205:P2205,Q2205:AE2205)),0)</f>
        <v>3</v>
      </c>
      <c r="G2205" s="1">
        <f t="shared" si="919"/>
        <v>6462</v>
      </c>
      <c r="H2205" s="2">
        <f t="shared" si="920"/>
        <v>0.37958176691729323</v>
      </c>
      <c r="I2205" s="2"/>
      <c r="J2205" s="2">
        <f t="shared" si="921"/>
        <v>0.29605263157894735</v>
      </c>
      <c r="K2205" s="2">
        <f t="shared" si="922"/>
        <v>0.67563439849624063</v>
      </c>
      <c r="L2205" s="2">
        <f t="shared" si="923"/>
        <v>1.9736842105263157E-2</v>
      </c>
      <c r="M2205" s="2">
        <f t="shared" si="924"/>
        <v>8.5761278195488691E-3</v>
      </c>
      <c r="N2205" s="1">
        <v>5040</v>
      </c>
      <c r="O2205" s="1">
        <v>11502</v>
      </c>
      <c r="P2205" s="1">
        <v>336</v>
      </c>
      <c r="Q2205" s="1">
        <v>64</v>
      </c>
      <c r="R2205" s="1">
        <v>50</v>
      </c>
      <c r="S2205" s="1">
        <v>21</v>
      </c>
      <c r="T2205" s="1">
        <v>11</v>
      </c>
      <c r="V2205" s="1">
        <v>0</v>
      </c>
      <c r="AG2205" s="7">
        <f>IF(Q2205&gt;0,RANK(Q2205,(N2205:P2205,Q2205:AE2205)),0)</f>
        <v>4</v>
      </c>
      <c r="AH2205" s="7">
        <f>IF(R2205&gt;0,RANK(R2205,(N2205:P2205,Q2205:AE2205)),0)</f>
        <v>5</v>
      </c>
      <c r="AI2205" s="7">
        <f>IF(T2205&gt;0,RANK(T2205,(N2205:P2205,Q2205:AE2205)),0)</f>
        <v>7</v>
      </c>
      <c r="AJ2205" s="7">
        <f>IF(S2205&gt;0,RANK(S2205,(N2205:P2205,Q2205:AE2205)),0)</f>
        <v>6</v>
      </c>
      <c r="AK2205" s="2">
        <f t="shared" si="925"/>
        <v>3.7593984962406013E-3</v>
      </c>
      <c r="AL2205" s="2">
        <f t="shared" si="926"/>
        <v>2.9370300751879698E-3</v>
      </c>
      <c r="AM2205" s="2">
        <f t="shared" si="927"/>
        <v>6.4614661654135335E-4</v>
      </c>
      <c r="AN2205" s="2">
        <f t="shared" si="928"/>
        <v>1.2335526315789473E-3</v>
      </c>
      <c r="AP2205" t="s">
        <v>518</v>
      </c>
      <c r="AQ2205" t="s">
        <v>1475</v>
      </c>
      <c r="AT2205" s="93" t="s">
        <v>820</v>
      </c>
      <c r="AU2205" s="92" t="s">
        <v>121</v>
      </c>
      <c r="AV2205" s="83" t="str">
        <f t="shared" si="929"/>
        <v>39159</v>
      </c>
      <c r="AX2205" s="7" t="s">
        <v>3753</v>
      </c>
    </row>
    <row r="2206" spans="1:50" hidden="1" outlineLevel="1">
      <c r="A2206" t="s">
        <v>2658</v>
      </c>
      <c r="B2206" t="s">
        <v>1475</v>
      </c>
      <c r="C2206" s="1">
        <f t="shared" si="918"/>
        <v>13219</v>
      </c>
      <c r="D2206" s="7">
        <f>RANK(N2206,(N2206:P2206,Q2206:AE2206))</f>
        <v>2</v>
      </c>
      <c r="E2206" s="7">
        <f>RANK(O2206,(N2206:P2206,Q2206:AE2206))</f>
        <v>1</v>
      </c>
      <c r="F2206" s="7">
        <f>IF(P2206&gt;0,RANK(P2206,(N2206:P2206,Q2206:AE2206)),0)</f>
        <v>3</v>
      </c>
      <c r="G2206" s="1">
        <f t="shared" si="919"/>
        <v>4470</v>
      </c>
      <c r="H2206" s="2">
        <f t="shared" si="920"/>
        <v>0.33814963310386564</v>
      </c>
      <c r="I2206" s="2"/>
      <c r="J2206" s="2">
        <f t="shared" si="921"/>
        <v>0.31840532566759966</v>
      </c>
      <c r="K2206" s="2">
        <f t="shared" si="922"/>
        <v>0.6565549587714653</v>
      </c>
      <c r="L2206" s="2">
        <f t="shared" si="923"/>
        <v>1.6340116498978742E-2</v>
      </c>
      <c r="M2206" s="2">
        <f t="shared" si="924"/>
        <v>8.6995990619563521E-3</v>
      </c>
      <c r="N2206" s="1">
        <v>4209</v>
      </c>
      <c r="O2206" s="1">
        <v>8679</v>
      </c>
      <c r="P2206" s="1">
        <v>216</v>
      </c>
      <c r="Q2206" s="1">
        <v>62</v>
      </c>
      <c r="R2206" s="1">
        <v>39</v>
      </c>
      <c r="S2206" s="1">
        <v>3</v>
      </c>
      <c r="T2206" s="1">
        <v>11</v>
      </c>
      <c r="V2206" s="1">
        <v>0</v>
      </c>
      <c r="AG2206" s="7">
        <f>IF(Q2206&gt;0,RANK(Q2206,(N2206:P2206,Q2206:AE2206)),0)</f>
        <v>4</v>
      </c>
      <c r="AH2206" s="7">
        <f>IF(R2206&gt;0,RANK(R2206,(N2206:P2206,Q2206:AE2206)),0)</f>
        <v>5</v>
      </c>
      <c r="AI2206" s="7">
        <f>IF(T2206&gt;0,RANK(T2206,(N2206:P2206,Q2206:AE2206)),0)</f>
        <v>6</v>
      </c>
      <c r="AJ2206" s="7">
        <f>IF(S2206&gt;0,RANK(S2206,(N2206:P2206,Q2206:AE2206)),0)</f>
        <v>7</v>
      </c>
      <c r="AK2206" s="2">
        <f t="shared" si="925"/>
        <v>4.6902186247068612E-3</v>
      </c>
      <c r="AL2206" s="2">
        <f t="shared" si="926"/>
        <v>2.9502988123156063E-3</v>
      </c>
      <c r="AM2206" s="2">
        <f t="shared" si="927"/>
        <v>8.3213556244799152E-4</v>
      </c>
      <c r="AN2206" s="2">
        <f t="shared" si="928"/>
        <v>2.2694606248581587E-4</v>
      </c>
      <c r="AP2206" t="s">
        <v>2658</v>
      </c>
      <c r="AQ2206" t="s">
        <v>1475</v>
      </c>
      <c r="AT2206" s="93" t="s">
        <v>820</v>
      </c>
      <c r="AU2206" s="92" t="s">
        <v>122</v>
      </c>
      <c r="AV2206" s="83" t="str">
        <f t="shared" si="929"/>
        <v>39161</v>
      </c>
      <c r="AX2206" s="7" t="s">
        <v>3753</v>
      </c>
    </row>
    <row r="2207" spans="1:50" hidden="1" outlineLevel="1">
      <c r="A2207" t="s">
        <v>2650</v>
      </c>
      <c r="B2207" t="s">
        <v>1475</v>
      </c>
      <c r="C2207" s="1">
        <f t="shared" si="918"/>
        <v>4946</v>
      </c>
      <c r="D2207" s="7">
        <f>RANK(N2207,(N2207:P2207,Q2207:AE2207))</f>
        <v>2</v>
      </c>
      <c r="E2207" s="7">
        <f>RANK(O2207,(N2207:P2207,Q2207:AE2207))</f>
        <v>1</v>
      </c>
      <c r="F2207" s="7">
        <f>IF(P2207&gt;0,RANK(P2207,(N2207:P2207,Q2207:AE2207)),0)</f>
        <v>3</v>
      </c>
      <c r="G2207" s="1">
        <f t="shared" si="919"/>
        <v>683</v>
      </c>
      <c r="H2207" s="2">
        <f t="shared" si="920"/>
        <v>0.13809138697937728</v>
      </c>
      <c r="I2207" s="2"/>
      <c r="J2207" s="2">
        <f t="shared" si="921"/>
        <v>0.4118479579458148</v>
      </c>
      <c r="K2207" s="2">
        <f t="shared" si="922"/>
        <v>0.54993934492519203</v>
      </c>
      <c r="L2207" s="2">
        <f t="shared" si="923"/>
        <v>2.2240194096239386E-2</v>
      </c>
      <c r="M2207" s="2">
        <f t="shared" si="924"/>
        <v>1.5972503032753837E-2</v>
      </c>
      <c r="N2207" s="1">
        <v>2037</v>
      </c>
      <c r="O2207" s="1">
        <v>2720</v>
      </c>
      <c r="P2207" s="1">
        <v>110</v>
      </c>
      <c r="Q2207" s="1">
        <v>42</v>
      </c>
      <c r="R2207" s="1">
        <v>13</v>
      </c>
      <c r="S2207" s="1">
        <v>9</v>
      </c>
      <c r="T2207" s="1">
        <v>15</v>
      </c>
      <c r="V2207" s="1">
        <v>0</v>
      </c>
      <c r="AG2207" s="7">
        <f>IF(Q2207&gt;0,RANK(Q2207,(N2207:P2207,Q2207:AE2207)),0)</f>
        <v>4</v>
      </c>
      <c r="AH2207" s="7">
        <f>IF(R2207&gt;0,RANK(R2207,(N2207:P2207,Q2207:AE2207)),0)</f>
        <v>6</v>
      </c>
      <c r="AI2207" s="7">
        <f>IF(T2207&gt;0,RANK(T2207,(N2207:P2207,Q2207:AE2207)),0)</f>
        <v>5</v>
      </c>
      <c r="AJ2207" s="7">
        <f>IF(S2207&gt;0,RANK(S2207,(N2207:P2207,Q2207:AE2207)),0)</f>
        <v>7</v>
      </c>
      <c r="AK2207" s="2">
        <f t="shared" si="925"/>
        <v>8.491710473109584E-3</v>
      </c>
      <c r="AL2207" s="2">
        <f t="shared" si="926"/>
        <v>2.6283865750101093E-3</v>
      </c>
      <c r="AM2207" s="2">
        <f t="shared" si="927"/>
        <v>3.0327537403962799E-3</v>
      </c>
      <c r="AN2207" s="2">
        <f t="shared" si="928"/>
        <v>1.819652244237768E-3</v>
      </c>
      <c r="AP2207" t="s">
        <v>2650</v>
      </c>
      <c r="AQ2207" t="s">
        <v>1475</v>
      </c>
      <c r="AT2207" s="93" t="s">
        <v>820</v>
      </c>
      <c r="AU2207" s="92" t="s">
        <v>123</v>
      </c>
      <c r="AV2207" s="83" t="str">
        <f t="shared" si="929"/>
        <v>39163</v>
      </c>
      <c r="AX2207" s="7" t="s">
        <v>3753</v>
      </c>
    </row>
    <row r="2208" spans="1:50" hidden="1" outlineLevel="1">
      <c r="A2208" t="s">
        <v>1699</v>
      </c>
      <c r="B2208" t="s">
        <v>1475</v>
      </c>
      <c r="C2208" s="1">
        <f t="shared" si="918"/>
        <v>69078</v>
      </c>
      <c r="D2208" s="7">
        <f>RANK(N2208,(N2208:P2208,Q2208:AE2208))</f>
        <v>2</v>
      </c>
      <c r="E2208" s="7">
        <f>RANK(O2208,(N2208:P2208,Q2208:AE2208))</f>
        <v>1</v>
      </c>
      <c r="F2208" s="7">
        <f>IF(P2208&gt;0,RANK(P2208,(N2208:P2208,Q2208:AE2208)),0)</f>
        <v>3</v>
      </c>
      <c r="G2208" s="1">
        <f t="shared" si="919"/>
        <v>29176</v>
      </c>
      <c r="H2208" s="2">
        <f t="shared" si="920"/>
        <v>0.42236312574191492</v>
      </c>
      <c r="I2208" s="2"/>
      <c r="J2208" s="2">
        <f t="shared" si="921"/>
        <v>0.2771070384203364</v>
      </c>
      <c r="K2208" s="2">
        <f t="shared" si="922"/>
        <v>0.69947016416225138</v>
      </c>
      <c r="L2208" s="2">
        <f t="shared" si="923"/>
        <v>1.5446307073163671E-2</v>
      </c>
      <c r="M2208" s="2">
        <f t="shared" si="924"/>
        <v>7.9764903442484849E-3</v>
      </c>
      <c r="N2208" s="1">
        <v>19142</v>
      </c>
      <c r="O2208" s="1">
        <v>48318</v>
      </c>
      <c r="P2208" s="1">
        <v>1067</v>
      </c>
      <c r="Q2208" s="1">
        <v>207</v>
      </c>
      <c r="R2208" s="1">
        <v>248</v>
      </c>
      <c r="S2208" s="1">
        <v>37</v>
      </c>
      <c r="T2208" s="1">
        <v>59</v>
      </c>
      <c r="V2208" s="1">
        <v>0</v>
      </c>
      <c r="AG2208" s="7">
        <f>IF(Q2208&gt;0,RANK(Q2208,(N2208:P2208,Q2208:AE2208)),0)</f>
        <v>5</v>
      </c>
      <c r="AH2208" s="7">
        <f>IF(R2208&gt;0,RANK(R2208,(N2208:P2208,Q2208:AE2208)),0)</f>
        <v>4</v>
      </c>
      <c r="AI2208" s="7">
        <f>IF(T2208&gt;0,RANK(T2208,(N2208:P2208,Q2208:AE2208)),0)</f>
        <v>6</v>
      </c>
      <c r="AJ2208" s="7">
        <f>IF(S2208&gt;0,RANK(S2208,(N2208:P2208,Q2208:AE2208)),0)</f>
        <v>7</v>
      </c>
      <c r="AK2208" s="2">
        <f t="shared" si="925"/>
        <v>2.996612524971771E-3</v>
      </c>
      <c r="AL2208" s="2">
        <f t="shared" si="926"/>
        <v>3.590144474362315E-3</v>
      </c>
      <c r="AM2208" s="2">
        <f t="shared" si="927"/>
        <v>8.5410695156200235E-4</v>
      </c>
      <c r="AN2208" s="2">
        <f t="shared" si="928"/>
        <v>5.3562639335244218E-4</v>
      </c>
      <c r="AP2208" t="s">
        <v>1699</v>
      </c>
      <c r="AQ2208" t="s">
        <v>1475</v>
      </c>
      <c r="AT2208" s="93" t="s">
        <v>820</v>
      </c>
      <c r="AU2208" s="92" t="s">
        <v>124</v>
      </c>
      <c r="AV2208" s="83" t="str">
        <f t="shared" si="929"/>
        <v>39165</v>
      </c>
      <c r="AX2208" s="7" t="s">
        <v>3753</v>
      </c>
    </row>
    <row r="2209" spans="1:50" hidden="1" outlineLevel="1">
      <c r="A2209" t="s">
        <v>1982</v>
      </c>
      <c r="B2209" t="s">
        <v>1475</v>
      </c>
      <c r="C2209" s="1">
        <f t="shared" si="918"/>
        <v>26515</v>
      </c>
      <c r="D2209" s="7">
        <f>RANK(N2209,(N2209:P2209,Q2209:AE2209))</f>
        <v>2</v>
      </c>
      <c r="E2209" s="7">
        <f>RANK(O2209,(N2209:P2209,Q2209:AE2209))</f>
        <v>1</v>
      </c>
      <c r="F2209" s="7">
        <f>IF(P2209&gt;0,RANK(P2209,(N2209:P2209,Q2209:AE2209)),0)</f>
        <v>3</v>
      </c>
      <c r="G2209" s="1">
        <f t="shared" si="919"/>
        <v>4959</v>
      </c>
      <c r="H2209" s="2">
        <f t="shared" si="920"/>
        <v>0.18702621157835186</v>
      </c>
      <c r="I2209" s="2"/>
      <c r="J2209" s="2">
        <f t="shared" si="921"/>
        <v>0.39158966622666413</v>
      </c>
      <c r="K2209" s="2">
        <f t="shared" si="922"/>
        <v>0.578615877805016</v>
      </c>
      <c r="L2209" s="2">
        <f t="shared" si="923"/>
        <v>2.1534980199886856E-2</v>
      </c>
      <c r="M2209" s="2">
        <f t="shared" si="924"/>
        <v>8.2594757684330104E-3</v>
      </c>
      <c r="N2209" s="1">
        <v>10383</v>
      </c>
      <c r="O2209" s="1">
        <v>15342</v>
      </c>
      <c r="P2209" s="1">
        <v>571</v>
      </c>
      <c r="Q2209" s="1">
        <v>108</v>
      </c>
      <c r="R2209" s="1">
        <v>77</v>
      </c>
      <c r="S2209" s="1">
        <v>12</v>
      </c>
      <c r="T2209" s="1">
        <v>22</v>
      </c>
      <c r="V2209" s="1">
        <v>0</v>
      </c>
      <c r="AG2209" s="7">
        <f>IF(Q2209&gt;0,RANK(Q2209,(N2209:P2209,Q2209:AE2209)),0)</f>
        <v>4</v>
      </c>
      <c r="AH2209" s="7">
        <f>IF(R2209&gt;0,RANK(R2209,(N2209:P2209,Q2209:AE2209)),0)</f>
        <v>5</v>
      </c>
      <c r="AI2209" s="7">
        <f>IF(T2209&gt;0,RANK(T2209,(N2209:P2209,Q2209:AE2209)),0)</f>
        <v>6</v>
      </c>
      <c r="AJ2209" s="7">
        <f>IF(S2209&gt;0,RANK(S2209,(N2209:P2209,Q2209:AE2209)),0)</f>
        <v>7</v>
      </c>
      <c r="AK2209" s="2">
        <f t="shared" si="925"/>
        <v>4.073166132377899E-3</v>
      </c>
      <c r="AL2209" s="2">
        <f t="shared" si="926"/>
        <v>2.9040165943805393E-3</v>
      </c>
      <c r="AM2209" s="2">
        <f t="shared" si="927"/>
        <v>8.2971902696586837E-4</v>
      </c>
      <c r="AN2209" s="2">
        <f t="shared" si="928"/>
        <v>4.5257401470865548E-4</v>
      </c>
      <c r="AP2209" t="s">
        <v>1982</v>
      </c>
      <c r="AQ2209" t="s">
        <v>1475</v>
      </c>
      <c r="AT2209" s="93" t="s">
        <v>820</v>
      </c>
      <c r="AU2209" s="92" t="s">
        <v>125</v>
      </c>
      <c r="AV2209" s="83" t="str">
        <f t="shared" si="929"/>
        <v>39167</v>
      </c>
      <c r="AX2209" s="7" t="s">
        <v>3753</v>
      </c>
    </row>
    <row r="2210" spans="1:50" hidden="1" outlineLevel="1">
      <c r="A2210" t="s">
        <v>1700</v>
      </c>
      <c r="B2210" t="s">
        <v>1475</v>
      </c>
      <c r="C2210" s="1">
        <f t="shared" si="918"/>
        <v>42436</v>
      </c>
      <c r="D2210" s="7">
        <f>RANK(N2210,(N2210:P2210,Q2210:AE2210))</f>
        <v>2</v>
      </c>
      <c r="E2210" s="7">
        <f>RANK(O2210,(N2210:P2210,Q2210:AE2210))</f>
        <v>1</v>
      </c>
      <c r="F2210" s="7">
        <f>IF(P2210&gt;0,RANK(P2210,(N2210:P2210,Q2210:AE2210)),0)</f>
        <v>3</v>
      </c>
      <c r="G2210" s="1">
        <f t="shared" si="919"/>
        <v>11122</v>
      </c>
      <c r="H2210" s="2">
        <f t="shared" si="920"/>
        <v>0.2620887925346404</v>
      </c>
      <c r="I2210" s="2"/>
      <c r="J2210" s="2">
        <f t="shared" si="921"/>
        <v>0.34826562352719387</v>
      </c>
      <c r="K2210" s="2">
        <f t="shared" si="922"/>
        <v>0.61035441606183427</v>
      </c>
      <c r="L2210" s="2">
        <f t="shared" si="923"/>
        <v>2.759449523989066E-2</v>
      </c>
      <c r="M2210" s="2">
        <f t="shared" si="924"/>
        <v>1.3785465171081146E-2</v>
      </c>
      <c r="N2210" s="1">
        <v>14779</v>
      </c>
      <c r="O2210" s="1">
        <v>25901</v>
      </c>
      <c r="P2210" s="1">
        <v>1171</v>
      </c>
      <c r="Q2210" s="1">
        <v>398</v>
      </c>
      <c r="R2210" s="1">
        <v>112</v>
      </c>
      <c r="S2210" s="1">
        <v>31</v>
      </c>
      <c r="T2210" s="1">
        <v>44</v>
      </c>
      <c r="V2210" s="1">
        <v>0</v>
      </c>
      <c r="AG2210" s="7">
        <f>IF(Q2210&gt;0,RANK(Q2210,(N2210:P2210,Q2210:AE2210)),0)</f>
        <v>4</v>
      </c>
      <c r="AH2210" s="7">
        <f>IF(R2210&gt;0,RANK(R2210,(N2210:P2210,Q2210:AE2210)),0)</f>
        <v>5</v>
      </c>
      <c r="AI2210" s="7">
        <f>IF(T2210&gt;0,RANK(T2210,(N2210:P2210,Q2210:AE2210)),0)</f>
        <v>6</v>
      </c>
      <c r="AJ2210" s="7">
        <f>IF(S2210&gt;0,RANK(S2210,(N2210:P2210,Q2210:AE2210)),0)</f>
        <v>7</v>
      </c>
      <c r="AK2210" s="2">
        <f t="shared" si="925"/>
        <v>9.3788292958808563E-3</v>
      </c>
      <c r="AL2210" s="2">
        <f t="shared" si="926"/>
        <v>2.6392685455745124E-3</v>
      </c>
      <c r="AM2210" s="2">
        <f t="shared" si="927"/>
        <v>1.0368555000471297E-3</v>
      </c>
      <c r="AN2210" s="2">
        <f t="shared" si="928"/>
        <v>7.3051182957865966E-4</v>
      </c>
      <c r="AP2210" t="s">
        <v>1700</v>
      </c>
      <c r="AQ2210" t="s">
        <v>1475</v>
      </c>
      <c r="AT2210" s="93" t="s">
        <v>820</v>
      </c>
      <c r="AU2210" s="92" t="s">
        <v>126</v>
      </c>
      <c r="AV2210" s="83" t="str">
        <f t="shared" si="929"/>
        <v>39169</v>
      </c>
      <c r="AX2210" s="7" t="s">
        <v>3753</v>
      </c>
    </row>
    <row r="2211" spans="1:50" hidden="1" outlineLevel="1">
      <c r="A2211" t="s">
        <v>2615</v>
      </c>
      <c r="B2211" t="s">
        <v>1475</v>
      </c>
      <c r="C2211" s="1">
        <f t="shared" si="918"/>
        <v>15919</v>
      </c>
      <c r="D2211" s="7">
        <f>RANK(N2211,(N2211:P2211,Q2211:AE2211))</f>
        <v>2</v>
      </c>
      <c r="E2211" s="7">
        <f>RANK(O2211,(N2211:P2211,Q2211:AE2211))</f>
        <v>1</v>
      </c>
      <c r="F2211" s="7">
        <f>IF(P2211&gt;0,RANK(P2211,(N2211:P2211,Q2211:AE2211)),0)</f>
        <v>3</v>
      </c>
      <c r="G2211" s="1">
        <f t="shared" si="919"/>
        <v>4487</v>
      </c>
      <c r="H2211" s="2">
        <f t="shared" si="920"/>
        <v>0.28186443872102518</v>
      </c>
      <c r="I2211" s="2"/>
      <c r="J2211" s="2">
        <f t="shared" si="921"/>
        <v>0.34260946039324081</v>
      </c>
      <c r="K2211" s="2">
        <f t="shared" si="922"/>
        <v>0.62447389911426598</v>
      </c>
      <c r="L2211" s="2">
        <f t="shared" si="923"/>
        <v>2.1797851623845718E-2</v>
      </c>
      <c r="M2211" s="2">
        <f t="shared" si="924"/>
        <v>1.1118788868647492E-2</v>
      </c>
      <c r="N2211" s="1">
        <v>5454</v>
      </c>
      <c r="O2211" s="1">
        <v>9941</v>
      </c>
      <c r="P2211" s="1">
        <v>347</v>
      </c>
      <c r="Q2211" s="1">
        <v>101</v>
      </c>
      <c r="R2211" s="1">
        <v>36</v>
      </c>
      <c r="S2211" s="1">
        <v>16</v>
      </c>
      <c r="T2211" s="1">
        <v>24</v>
      </c>
      <c r="V2211" s="1">
        <v>0</v>
      </c>
      <c r="AG2211" s="7">
        <f>IF(Q2211&gt;0,RANK(Q2211,(N2211:P2211,Q2211:AE2211)),0)</f>
        <v>4</v>
      </c>
      <c r="AH2211" s="7">
        <f>IF(R2211&gt;0,RANK(R2211,(N2211:P2211,Q2211:AE2211)),0)</f>
        <v>5</v>
      </c>
      <c r="AI2211" s="7">
        <f>IF(T2211&gt;0,RANK(T2211,(N2211:P2211,Q2211:AE2211)),0)</f>
        <v>6</v>
      </c>
      <c r="AJ2211" s="7">
        <f>IF(S2211&gt;0,RANK(S2211,(N2211:P2211,Q2211:AE2211)),0)</f>
        <v>7</v>
      </c>
      <c r="AK2211" s="2">
        <f t="shared" si="925"/>
        <v>6.3446196369118663E-3</v>
      </c>
      <c r="AL2211" s="2">
        <f t="shared" si="926"/>
        <v>2.2614485834537346E-3</v>
      </c>
      <c r="AM2211" s="2">
        <f t="shared" si="927"/>
        <v>1.5076323889691564E-3</v>
      </c>
      <c r="AN2211" s="2">
        <f t="shared" si="928"/>
        <v>1.0050882593127708E-3</v>
      </c>
      <c r="AP2211" t="s">
        <v>2615</v>
      </c>
      <c r="AQ2211" t="s">
        <v>1475</v>
      </c>
      <c r="AT2211" s="93" t="s">
        <v>820</v>
      </c>
      <c r="AU2211" s="92" t="s">
        <v>127</v>
      </c>
      <c r="AV2211" s="83" t="str">
        <f t="shared" si="929"/>
        <v>39171</v>
      </c>
      <c r="AX2211" s="7" t="s">
        <v>3753</v>
      </c>
    </row>
    <row r="2212" spans="1:50" hidden="1" outlineLevel="1">
      <c r="A2212" t="s">
        <v>2314</v>
      </c>
      <c r="B2212" t="s">
        <v>1475</v>
      </c>
      <c r="C2212" s="1">
        <f t="shared" si="918"/>
        <v>52194</v>
      </c>
      <c r="D2212" s="7">
        <f>RANK(N2212,(N2212:P2212,Q2212:AE2212))</f>
        <v>2</v>
      </c>
      <c r="E2212" s="7">
        <f>RANK(O2212,(N2212:P2212,Q2212:AE2212))</f>
        <v>1</v>
      </c>
      <c r="F2212" s="7">
        <f>IF(P2212&gt;0,RANK(P2212,(N2212:P2212,Q2212:AE2212)),0)</f>
        <v>3</v>
      </c>
      <c r="G2212" s="1">
        <f t="shared" si="919"/>
        <v>4817</v>
      </c>
      <c r="H2212" s="2">
        <f t="shared" si="920"/>
        <v>9.2290301567229949E-2</v>
      </c>
      <c r="I2212" s="2"/>
      <c r="J2212" s="2">
        <f t="shared" si="921"/>
        <v>0.43466681994098938</v>
      </c>
      <c r="K2212" s="2">
        <f t="shared" si="922"/>
        <v>0.52695712150821938</v>
      </c>
      <c r="L2212" s="2">
        <f t="shared" si="923"/>
        <v>2.9428669962064606E-2</v>
      </c>
      <c r="M2212" s="2">
        <f t="shared" si="924"/>
        <v>8.947388588726686E-3</v>
      </c>
      <c r="N2212" s="1">
        <v>22687</v>
      </c>
      <c r="O2212" s="1">
        <v>27504</v>
      </c>
      <c r="P2212" s="1">
        <v>1536</v>
      </c>
      <c r="Q2212" s="1">
        <v>210</v>
      </c>
      <c r="R2212" s="1">
        <v>134</v>
      </c>
      <c r="S2212" s="1">
        <v>33</v>
      </c>
      <c r="T2212" s="1">
        <v>90</v>
      </c>
      <c r="V2212" s="1">
        <v>0</v>
      </c>
      <c r="AG2212" s="7">
        <f>IF(Q2212&gt;0,RANK(Q2212,(N2212:P2212,Q2212:AE2212)),0)</f>
        <v>4</v>
      </c>
      <c r="AH2212" s="7">
        <f>IF(R2212&gt;0,RANK(R2212,(N2212:P2212,Q2212:AE2212)),0)</f>
        <v>5</v>
      </c>
      <c r="AI2212" s="7">
        <f>IF(T2212&gt;0,RANK(T2212,(N2212:P2212,Q2212:AE2212)),0)</f>
        <v>6</v>
      </c>
      <c r="AJ2212" s="7">
        <f>IF(S2212&gt;0,RANK(S2212,(N2212:P2212,Q2212:AE2212)),0)</f>
        <v>7</v>
      </c>
      <c r="AK2212" s="2">
        <f t="shared" si="925"/>
        <v>4.02345097137602E-3</v>
      </c>
      <c r="AL2212" s="2">
        <f t="shared" si="926"/>
        <v>2.5673449055446987E-3</v>
      </c>
      <c r="AM2212" s="2">
        <f t="shared" si="927"/>
        <v>1.724336130589723E-3</v>
      </c>
      <c r="AN2212" s="2">
        <f t="shared" si="928"/>
        <v>6.322565812162317E-4</v>
      </c>
      <c r="AP2212" t="s">
        <v>2314</v>
      </c>
      <c r="AQ2212" t="s">
        <v>1475</v>
      </c>
      <c r="AT2212" s="93" t="s">
        <v>820</v>
      </c>
      <c r="AU2212" s="92" t="s">
        <v>128</v>
      </c>
      <c r="AV2212" s="83" t="str">
        <f t="shared" si="929"/>
        <v>39173</v>
      </c>
      <c r="AX2212" s="7" t="s">
        <v>3753</v>
      </c>
    </row>
    <row r="2213" spans="1:50" hidden="1" outlineLevel="1">
      <c r="A2213" t="s">
        <v>2374</v>
      </c>
      <c r="B2213" t="s">
        <v>1475</v>
      </c>
      <c r="C2213" s="1">
        <f t="shared" si="918"/>
        <v>9827</v>
      </c>
      <c r="D2213" s="7">
        <f>RANK(N2213,(N2213:P2213,Q2213:AE2213))</f>
        <v>2</v>
      </c>
      <c r="E2213" s="7">
        <f>RANK(O2213,(N2213:P2213,Q2213:AE2213))</f>
        <v>1</v>
      </c>
      <c r="F2213" s="7">
        <f>IF(P2213&gt;0,RANK(P2213,(N2213:P2213,Q2213:AE2213)),0)</f>
        <v>3</v>
      </c>
      <c r="G2213" s="1">
        <f t="shared" si="919"/>
        <v>2716</v>
      </c>
      <c r="H2213" s="2">
        <f t="shared" si="920"/>
        <v>0.27638139818866386</v>
      </c>
      <c r="I2213" s="2"/>
      <c r="J2213" s="2">
        <f t="shared" si="921"/>
        <v>0.34568026864760354</v>
      </c>
      <c r="K2213" s="2">
        <f t="shared" si="922"/>
        <v>0.6220616668362674</v>
      </c>
      <c r="L2213" s="2">
        <f t="shared" si="923"/>
        <v>1.9436247074386893E-2</v>
      </c>
      <c r="M2213" s="2">
        <f t="shared" si="924"/>
        <v>1.2821817441742222E-2</v>
      </c>
      <c r="N2213" s="1">
        <v>3397</v>
      </c>
      <c r="O2213" s="1">
        <v>6113</v>
      </c>
      <c r="P2213" s="1">
        <v>191</v>
      </c>
      <c r="Q2213" s="1">
        <v>70</v>
      </c>
      <c r="R2213" s="1">
        <v>24</v>
      </c>
      <c r="S2213" s="1">
        <v>13</v>
      </c>
      <c r="T2213" s="1">
        <v>19</v>
      </c>
      <c r="V2213" s="1">
        <v>0</v>
      </c>
      <c r="AG2213" s="7">
        <f>IF(Q2213&gt;0,RANK(Q2213,(N2213:P2213,Q2213:AE2213)),0)</f>
        <v>4</v>
      </c>
      <c r="AH2213" s="7">
        <f>IF(R2213&gt;0,RANK(R2213,(N2213:P2213,Q2213:AE2213)),0)</f>
        <v>5</v>
      </c>
      <c r="AI2213" s="7">
        <f>IF(T2213&gt;0,RANK(T2213,(N2213:P2213,Q2213:AE2213)),0)</f>
        <v>6</v>
      </c>
      <c r="AJ2213" s="7">
        <f>IF(S2213&gt;0,RANK(S2213,(N2213:P2213,Q2213:AE2213)),0)</f>
        <v>7</v>
      </c>
      <c r="AK2213" s="2">
        <f t="shared" si="925"/>
        <v>7.123231912078966E-3</v>
      </c>
      <c r="AL2213" s="2">
        <f t="shared" si="926"/>
        <v>2.4422509412842168E-3</v>
      </c>
      <c r="AM2213" s="2">
        <f t="shared" si="927"/>
        <v>1.9334486618500051E-3</v>
      </c>
      <c r="AN2213" s="2">
        <f t="shared" si="928"/>
        <v>1.3228859265289508E-3</v>
      </c>
      <c r="AP2213" t="s">
        <v>2374</v>
      </c>
      <c r="AQ2213" t="s">
        <v>1475</v>
      </c>
      <c r="AT2213" s="93" t="s">
        <v>820</v>
      </c>
      <c r="AU2213" s="92" t="s">
        <v>129</v>
      </c>
      <c r="AV2213" s="83" t="str">
        <f t="shared" si="929"/>
        <v>39175</v>
      </c>
      <c r="AX2213" s="7" t="s">
        <v>3753</v>
      </c>
    </row>
    <row r="2214" spans="1:50" collapsed="1">
      <c r="A2214" t="s">
        <v>1806</v>
      </c>
      <c r="B2214" t="s">
        <v>1985</v>
      </c>
      <c r="C2214" s="1">
        <f t="shared" si="918"/>
        <v>4705457</v>
      </c>
      <c r="D2214" s="7">
        <f>RANK(N2214,(N2214:P2214,Q2214:AE2214))</f>
        <v>2</v>
      </c>
      <c r="E2214" s="7">
        <f>RANK(O2214,(N2214:P2214,Q2214:AE2214))</f>
        <v>1</v>
      </c>
      <c r="F2214" s="7">
        <f>IF(P2214&gt;0,RANK(P2214,(N2214:P2214,Q2214:AE2214)),0)</f>
        <v>3</v>
      </c>
      <c r="G2214" s="1">
        <f t="shared" si="919"/>
        <v>165019</v>
      </c>
      <c r="H2214" s="2">
        <f t="shared" si="920"/>
        <v>3.5069707363174288E-2</v>
      </c>
      <c r="I2214" s="2"/>
      <c r="J2214" s="2">
        <f t="shared" si="921"/>
        <v>0.46460736969862865</v>
      </c>
      <c r="K2214" s="2">
        <f t="shared" si="922"/>
        <v>0.49967707706180292</v>
      </c>
      <c r="L2214" s="2">
        <f t="shared" si="923"/>
        <v>2.5046876424542824E-2</v>
      </c>
      <c r="M2214" s="2">
        <f t="shared" si="924"/>
        <v>1.0668676815025663E-2</v>
      </c>
      <c r="N2214" s="1">
        <f t="shared" ref="N2214:T2214" si="930">SUM(N2126:N2213)</f>
        <v>2186190</v>
      </c>
      <c r="O2214" s="1">
        <f t="shared" si="930"/>
        <v>2351209</v>
      </c>
      <c r="P2214" s="1">
        <f t="shared" si="930"/>
        <v>117857</v>
      </c>
      <c r="Q2214" s="1">
        <f t="shared" si="930"/>
        <v>26724</v>
      </c>
      <c r="R2214" s="1">
        <f t="shared" si="930"/>
        <v>13475</v>
      </c>
      <c r="S2214" s="1">
        <f>SUM(S2126:S2213)</f>
        <v>3823</v>
      </c>
      <c r="T2214" s="1">
        <f t="shared" si="930"/>
        <v>6169</v>
      </c>
      <c r="V2214" s="1">
        <f>SUM(V2126:V2213)</f>
        <v>10</v>
      </c>
      <c r="AG2214" s="7">
        <f>IF(Q2214&gt;0,RANK(Q2214,(N2214:P2214,Q2214:AE2214)),0)</f>
        <v>4</v>
      </c>
      <c r="AH2214" s="7">
        <f>IF(R2214&gt;0,RANK(R2214,(N2214:P2214,Q2214:AE2214)),0)</f>
        <v>5</v>
      </c>
      <c r="AI2214" s="7">
        <f>IF(T2214&gt;0,RANK(T2214,(N2214:P2214,Q2214:AE2214)),0)</f>
        <v>6</v>
      </c>
      <c r="AJ2214" s="7">
        <f>IF(S2214&gt;0,RANK(S2214,(N2214:P2214,Q2214:AE2214)),0)</f>
        <v>7</v>
      </c>
      <c r="AK2214" s="2">
        <f t="shared" si="925"/>
        <v>5.6793633434542067E-3</v>
      </c>
      <c r="AL2214" s="2">
        <f t="shared" si="926"/>
        <v>2.8636963423531443E-3</v>
      </c>
      <c r="AM2214" s="2">
        <f t="shared" si="927"/>
        <v>1.3110310008145861E-3</v>
      </c>
      <c r="AN2214" s="2">
        <f t="shared" si="928"/>
        <v>8.1246093631288094E-4</v>
      </c>
      <c r="AP2214" t="s">
        <v>1806</v>
      </c>
      <c r="AQ2214" t="s">
        <v>1985</v>
      </c>
      <c r="AV2214" s="83" t="str">
        <f t="shared" si="929"/>
        <v/>
      </c>
      <c r="AX2214" s="7" t="s">
        <v>3288</v>
      </c>
    </row>
    <row r="2215" spans="1:50">
      <c r="C2215" s="1"/>
      <c r="E2215" s="7"/>
      <c r="F2215" s="7"/>
      <c r="I2215" s="2"/>
      <c r="AG2215" s="7"/>
      <c r="AH2215" s="7"/>
      <c r="AI2215" s="7"/>
      <c r="AJ2215" s="7"/>
    </row>
    <row r="2216" spans="1:50" s="1" customFormat="1" hidden="1" outlineLevel="1">
      <c r="A2216" t="s">
        <v>1227</v>
      </c>
      <c r="B2216" t="s">
        <v>2860</v>
      </c>
      <c r="C2216" s="1">
        <f t="shared" ref="C2216:C2247" si="931">SUM(N2216:AE2216)</f>
        <v>5977</v>
      </c>
      <c r="D2216" s="7">
        <f>RANK(N2216,(N2216:P2216,Q2216:AE2216))</f>
        <v>2</v>
      </c>
      <c r="E2216" s="7">
        <f>RANK(O2216,(N2216:P2216,Q2216:AE2216))</f>
        <v>1</v>
      </c>
      <c r="F2216" s="7">
        <f>IF(P2216&gt;0,RANK(P2216,(N2216:P2216,Q2216:AE2216)),0)</f>
        <v>0</v>
      </c>
      <c r="G2216" s="1">
        <f t="shared" ref="G2216:G2247" si="932">IF(D2216=1,N2216,IF(E2216=1,O2216,P2216))-IF(D2216=2,N2216,IF(E2216=2,O2216,P2216))</f>
        <v>1142</v>
      </c>
      <c r="H2216" s="2">
        <f t="shared" ref="H2216:H2247" si="933">G2216/C2216</f>
        <v>0.19106575204952317</v>
      </c>
      <c r="I2216" s="2"/>
      <c r="J2216" s="2">
        <f t="shared" ref="J2216:J2247" si="934">IF($C2216=0,"-",N2216/$C2216)</f>
        <v>0.39501422118119456</v>
      </c>
      <c r="K2216" s="2">
        <f t="shared" ref="K2216:K2247" si="935">IF($C2216=0,"-",O2216/$C2216)</f>
        <v>0.5860799732307177</v>
      </c>
      <c r="L2216" s="2">
        <f t="shared" ref="L2216:L2247" si="936">IF($C2216=0,"-",P2216/$C2216)</f>
        <v>0</v>
      </c>
      <c r="M2216" s="2">
        <f t="shared" ref="M2216:M2247" si="937">IF(C2216=0,"-",(1-J2216-K2216-L2216))</f>
        <v>1.8905805588087743E-2</v>
      </c>
      <c r="N2216" s="1">
        <v>2361</v>
      </c>
      <c r="O2216" s="1">
        <v>3503</v>
      </c>
      <c r="Q2216" s="1">
        <v>88</v>
      </c>
      <c r="R2216" s="1">
        <v>25</v>
      </c>
      <c r="AG2216" s="7">
        <f>IF(Q2216&gt;0,RANK(Q2216,(N2216:P2216,Q2216:AE2216)),0)</f>
        <v>3</v>
      </c>
      <c r="AH2216" s="7">
        <f>IF(R2216&gt;0,RANK(R2216,(N2216:P2216,Q2216:AE2216)),0)</f>
        <v>4</v>
      </c>
      <c r="AI2216" s="7">
        <f>IF(T2216&gt;0,RANK(T2216,(N2216:P2216,Q2216:AE2216)),0)</f>
        <v>0</v>
      </c>
      <c r="AJ2216" s="7">
        <f>IF(S2216&gt;0,RANK(S2216,(N2216:P2216,Q2216:AE2216)),0)</f>
        <v>0</v>
      </c>
      <c r="AK2216" s="2">
        <f t="shared" ref="AK2216:AK2247" si="938">IF($C2216=0,"-",Q2216/$C2216)</f>
        <v>1.4723105236740841E-2</v>
      </c>
      <c r="AL2216" s="2">
        <f t="shared" ref="AL2216:AL2247" si="939">IF($C2216=0,"-",R2216/$C2216)</f>
        <v>4.1827003513468294E-3</v>
      </c>
      <c r="AM2216" s="2">
        <f t="shared" ref="AM2216:AM2247" si="940">IF($C2216=0,"-",T2216/$C2216)</f>
        <v>0</v>
      </c>
      <c r="AN2216" s="2">
        <f t="shared" ref="AN2216:AN2247" si="941">IF($C2216=0,"-",S2216/$C2216)</f>
        <v>0</v>
      </c>
      <c r="AO2216" s="2"/>
      <c r="AP2216" t="s">
        <v>1227</v>
      </c>
      <c r="AQ2216" t="s">
        <v>2860</v>
      </c>
      <c r="AR2216" s="1">
        <v>2</v>
      </c>
      <c r="AT2216" s="93" t="s">
        <v>821</v>
      </c>
      <c r="AU2216" s="92" t="s">
        <v>1801</v>
      </c>
      <c r="AV2216" s="83" t="str">
        <f t="shared" ref="AV2216:AV2247" si="942">AT2216&amp;AU2216</f>
        <v>40001</v>
      </c>
      <c r="AX2216" s="7" t="s">
        <v>3753</v>
      </c>
    </row>
    <row r="2217" spans="1:50" s="1" customFormat="1" hidden="1" outlineLevel="1">
      <c r="A2217" t="s">
        <v>3027</v>
      </c>
      <c r="B2217" t="s">
        <v>2860</v>
      </c>
      <c r="C2217" s="1">
        <f t="shared" si="931"/>
        <v>2507</v>
      </c>
      <c r="D2217" s="7">
        <f>RANK(N2217,(N2217:P2217,Q2217:AE2217))</f>
        <v>2</v>
      </c>
      <c r="E2217" s="7">
        <f>RANK(O2217,(N2217:P2217,Q2217:AE2217))</f>
        <v>1</v>
      </c>
      <c r="F2217" s="7">
        <f>IF(P2217&gt;0,RANK(P2217,(N2217:P2217,Q2217:AE2217)),0)</f>
        <v>0</v>
      </c>
      <c r="G2217" s="1">
        <f t="shared" si="932"/>
        <v>1303</v>
      </c>
      <c r="H2217" s="2">
        <f t="shared" si="933"/>
        <v>0.51974471479856399</v>
      </c>
      <c r="I2217" s="2"/>
      <c r="J2217" s="2">
        <f t="shared" si="934"/>
        <v>0.23254886318308735</v>
      </c>
      <c r="K2217" s="2">
        <f t="shared" si="935"/>
        <v>0.75229357798165142</v>
      </c>
      <c r="L2217" s="2">
        <f t="shared" si="936"/>
        <v>0</v>
      </c>
      <c r="M2217" s="2">
        <f t="shared" si="937"/>
        <v>1.5157558835261264E-2</v>
      </c>
      <c r="N2217" s="1">
        <v>583</v>
      </c>
      <c r="O2217" s="1">
        <v>1886</v>
      </c>
      <c r="Q2217" s="1">
        <v>25</v>
      </c>
      <c r="R2217" s="1">
        <v>13</v>
      </c>
      <c r="AG2217" s="7">
        <f>IF(Q2217&gt;0,RANK(Q2217,(N2217:P2217,Q2217:AE2217)),0)</f>
        <v>3</v>
      </c>
      <c r="AH2217" s="7">
        <f>IF(R2217&gt;0,RANK(R2217,(N2217:P2217,Q2217:AE2217)),0)</f>
        <v>4</v>
      </c>
      <c r="AI2217" s="7">
        <f>IF(T2217&gt;0,RANK(T2217,(N2217:P2217,Q2217:AE2217)),0)</f>
        <v>0</v>
      </c>
      <c r="AJ2217" s="7">
        <f>IF(S2217&gt;0,RANK(S2217,(N2217:P2217,Q2217:AE2217)),0)</f>
        <v>0</v>
      </c>
      <c r="AK2217" s="2">
        <f t="shared" si="938"/>
        <v>9.9720781810929398E-3</v>
      </c>
      <c r="AL2217" s="2">
        <f t="shared" si="939"/>
        <v>5.185480654168329E-3</v>
      </c>
      <c r="AM2217" s="2">
        <f t="shared" si="940"/>
        <v>0</v>
      </c>
      <c r="AN2217" s="2">
        <f t="shared" si="941"/>
        <v>0</v>
      </c>
      <c r="AO2217" s="2"/>
      <c r="AP2217" t="s">
        <v>3027</v>
      </c>
      <c r="AQ2217" t="s">
        <v>2860</v>
      </c>
      <c r="AR2217" s="1">
        <v>6</v>
      </c>
      <c r="AT2217" s="93" t="s">
        <v>821</v>
      </c>
      <c r="AU2217" s="92" t="s">
        <v>1802</v>
      </c>
      <c r="AV2217" s="83" t="str">
        <f t="shared" si="942"/>
        <v>40003</v>
      </c>
      <c r="AX2217" s="7" t="s">
        <v>3753</v>
      </c>
    </row>
    <row r="2218" spans="1:50" s="1" customFormat="1" hidden="1" outlineLevel="1">
      <c r="A2218" t="s">
        <v>3418</v>
      </c>
      <c r="B2218" t="s">
        <v>2860</v>
      </c>
      <c r="C2218" s="1">
        <f t="shared" si="931"/>
        <v>4324</v>
      </c>
      <c r="D2218" s="7">
        <f>RANK(N2218,(N2218:P2218,Q2218:AE2218))</f>
        <v>2</v>
      </c>
      <c r="E2218" s="7">
        <f>RANK(O2218,(N2218:P2218,Q2218:AE2218))</f>
        <v>1</v>
      </c>
      <c r="F2218" s="7">
        <f>IF(P2218&gt;0,RANK(P2218,(N2218:P2218,Q2218:AE2218)),0)</f>
        <v>0</v>
      </c>
      <c r="G2218" s="1">
        <f t="shared" si="932"/>
        <v>469</v>
      </c>
      <c r="H2218" s="2">
        <f t="shared" si="933"/>
        <v>0.10846438482886217</v>
      </c>
      <c r="I2218" s="2"/>
      <c r="J2218" s="2">
        <f t="shared" si="934"/>
        <v>0.44079555966697503</v>
      </c>
      <c r="K2218" s="2">
        <f t="shared" si="935"/>
        <v>0.54925994449583715</v>
      </c>
      <c r="L2218" s="2">
        <f t="shared" si="936"/>
        <v>0</v>
      </c>
      <c r="M2218" s="2">
        <f t="shared" si="937"/>
        <v>9.9444958371878167E-3</v>
      </c>
      <c r="N2218" s="1">
        <v>1906</v>
      </c>
      <c r="O2218" s="1">
        <v>2375</v>
      </c>
      <c r="Q2218" s="1">
        <v>23</v>
      </c>
      <c r="R2218" s="1">
        <v>20</v>
      </c>
      <c r="AG2218" s="7">
        <f>IF(Q2218&gt;0,RANK(Q2218,(N2218:P2218,Q2218:AE2218)),0)</f>
        <v>3</v>
      </c>
      <c r="AH2218" s="7">
        <f>IF(R2218&gt;0,RANK(R2218,(N2218:P2218,Q2218:AE2218)),0)</f>
        <v>4</v>
      </c>
      <c r="AI2218" s="7">
        <f>IF(T2218&gt;0,RANK(T2218,(N2218:P2218,Q2218:AE2218)),0)</f>
        <v>0</v>
      </c>
      <c r="AJ2218" s="7">
        <f>IF(S2218&gt;0,RANK(S2218,(N2218:P2218,Q2218:AE2218)),0)</f>
        <v>0</v>
      </c>
      <c r="AK2218" s="2">
        <f t="shared" si="938"/>
        <v>5.3191489361702126E-3</v>
      </c>
      <c r="AL2218" s="2">
        <f t="shared" si="939"/>
        <v>4.6253469010175763E-3</v>
      </c>
      <c r="AM2218" s="2">
        <f t="shared" si="940"/>
        <v>0</v>
      </c>
      <c r="AN2218" s="2">
        <f t="shared" si="941"/>
        <v>0</v>
      </c>
      <c r="AO2218" s="2"/>
      <c r="AP2218" t="s">
        <v>3418</v>
      </c>
      <c r="AQ2218" t="s">
        <v>2860</v>
      </c>
      <c r="AR2218" s="1">
        <v>3</v>
      </c>
      <c r="AT2218" s="93" t="s">
        <v>821</v>
      </c>
      <c r="AU2218" s="92" t="s">
        <v>1803</v>
      </c>
      <c r="AV2218" s="83" t="str">
        <f t="shared" si="942"/>
        <v>40005</v>
      </c>
      <c r="AX2218" s="7" t="s">
        <v>3753</v>
      </c>
    </row>
    <row r="2219" spans="1:50" s="1" customFormat="1" hidden="1" outlineLevel="1">
      <c r="A2219" t="s">
        <v>1395</v>
      </c>
      <c r="B2219" t="s">
        <v>2860</v>
      </c>
      <c r="C2219" s="1">
        <f t="shared" si="931"/>
        <v>2456</v>
      </c>
      <c r="D2219" s="7">
        <f>RANK(N2219,(N2219:P2219,Q2219:AE2219))</f>
        <v>2</v>
      </c>
      <c r="E2219" s="7">
        <f>RANK(O2219,(N2219:P2219,Q2219:AE2219))</f>
        <v>1</v>
      </c>
      <c r="F2219" s="7">
        <f>IF(P2219&gt;0,RANK(P2219,(N2219:P2219,Q2219:AE2219)),0)</f>
        <v>0</v>
      </c>
      <c r="G2219" s="1">
        <f t="shared" si="932"/>
        <v>1753</v>
      </c>
      <c r="H2219" s="2">
        <f t="shared" si="933"/>
        <v>0.71376221498371339</v>
      </c>
      <c r="I2219" s="2"/>
      <c r="J2219" s="2">
        <f t="shared" si="934"/>
        <v>0.13802931596091206</v>
      </c>
      <c r="K2219" s="2">
        <f t="shared" si="935"/>
        <v>0.85179153094462545</v>
      </c>
      <c r="L2219" s="2">
        <f t="shared" si="936"/>
        <v>0</v>
      </c>
      <c r="M2219" s="2">
        <f t="shared" si="937"/>
        <v>1.017915309446249E-2</v>
      </c>
      <c r="N2219" s="1">
        <v>339</v>
      </c>
      <c r="O2219" s="1">
        <v>2092</v>
      </c>
      <c r="Q2219" s="1">
        <v>21</v>
      </c>
      <c r="R2219" s="1">
        <v>4</v>
      </c>
      <c r="AG2219" s="7">
        <f>IF(Q2219&gt;0,RANK(Q2219,(N2219:P2219,Q2219:AE2219)),0)</f>
        <v>3</v>
      </c>
      <c r="AH2219" s="7">
        <f>IF(R2219&gt;0,RANK(R2219,(N2219:P2219,Q2219:AE2219)),0)</f>
        <v>4</v>
      </c>
      <c r="AI2219" s="7">
        <f>IF(T2219&gt;0,RANK(T2219,(N2219:P2219,Q2219:AE2219)),0)</f>
        <v>0</v>
      </c>
      <c r="AJ2219" s="7">
        <f>IF(S2219&gt;0,RANK(S2219,(N2219:P2219,Q2219:AE2219)),0)</f>
        <v>0</v>
      </c>
      <c r="AK2219" s="2">
        <f t="shared" si="938"/>
        <v>8.5504885993485345E-3</v>
      </c>
      <c r="AL2219" s="2">
        <f t="shared" si="939"/>
        <v>1.6286644951140066E-3</v>
      </c>
      <c r="AM2219" s="2">
        <f t="shared" si="940"/>
        <v>0</v>
      </c>
      <c r="AN2219" s="2">
        <f t="shared" si="941"/>
        <v>0</v>
      </c>
      <c r="AO2219" s="2"/>
      <c r="AP2219" t="s">
        <v>1395</v>
      </c>
      <c r="AQ2219" t="s">
        <v>2860</v>
      </c>
      <c r="AR2219" s="1">
        <v>6</v>
      </c>
      <c r="AT2219" s="93" t="s">
        <v>821</v>
      </c>
      <c r="AU2219" s="92" t="s">
        <v>2150</v>
      </c>
      <c r="AV2219" s="83" t="str">
        <f t="shared" si="942"/>
        <v>40007</v>
      </c>
      <c r="AX2219" s="7" t="s">
        <v>3753</v>
      </c>
    </row>
    <row r="2220" spans="1:50" s="1" customFormat="1" hidden="1" outlineLevel="1">
      <c r="A2220" t="s">
        <v>2059</v>
      </c>
      <c r="B2220" t="s">
        <v>2860</v>
      </c>
      <c r="C2220" s="1">
        <f t="shared" si="931"/>
        <v>6532</v>
      </c>
      <c r="D2220" s="7">
        <f>RANK(N2220,(N2220:P2220,Q2220:AE2220))</f>
        <v>2</v>
      </c>
      <c r="E2220" s="7">
        <f>RANK(O2220,(N2220:P2220,Q2220:AE2220))</f>
        <v>1</v>
      </c>
      <c r="F2220" s="7">
        <f>IF(P2220&gt;0,RANK(P2220,(N2220:P2220,Q2220:AE2220)),0)</f>
        <v>0</v>
      </c>
      <c r="G2220" s="1">
        <f t="shared" si="932"/>
        <v>1659</v>
      </c>
      <c r="H2220" s="2">
        <f t="shared" si="933"/>
        <v>0.2539804041641151</v>
      </c>
      <c r="I2220" s="2"/>
      <c r="J2220" s="2">
        <f t="shared" si="934"/>
        <v>0.36864666258420087</v>
      </c>
      <c r="K2220" s="2">
        <f t="shared" si="935"/>
        <v>0.62262706674831603</v>
      </c>
      <c r="L2220" s="2">
        <f t="shared" si="936"/>
        <v>0</v>
      </c>
      <c r="M2220" s="2">
        <f t="shared" si="937"/>
        <v>8.7262706674831048E-3</v>
      </c>
      <c r="N2220" s="1">
        <v>2408</v>
      </c>
      <c r="O2220" s="1">
        <v>4067</v>
      </c>
      <c r="Q2220" s="1">
        <v>34</v>
      </c>
      <c r="R2220" s="1">
        <v>23</v>
      </c>
      <c r="AG2220" s="7">
        <f>IF(Q2220&gt;0,RANK(Q2220,(N2220:P2220,Q2220:AE2220)),0)</f>
        <v>3</v>
      </c>
      <c r="AH2220" s="7">
        <f>IF(R2220&gt;0,RANK(R2220,(N2220:P2220,Q2220:AE2220)),0)</f>
        <v>4</v>
      </c>
      <c r="AI2220" s="7">
        <f>IF(T2220&gt;0,RANK(T2220,(N2220:P2220,Q2220:AE2220)),0)</f>
        <v>0</v>
      </c>
      <c r="AJ2220" s="7">
        <f>IF(S2220&gt;0,RANK(S2220,(N2220:P2220,Q2220:AE2220)),0)</f>
        <v>0</v>
      </c>
      <c r="AK2220" s="2">
        <f t="shared" si="938"/>
        <v>5.2051439069197795E-3</v>
      </c>
      <c r="AL2220" s="2">
        <f t="shared" si="939"/>
        <v>3.5211267605633804E-3</v>
      </c>
      <c r="AM2220" s="2">
        <f t="shared" si="940"/>
        <v>0</v>
      </c>
      <c r="AN2220" s="2">
        <f t="shared" si="941"/>
        <v>0</v>
      </c>
      <c r="AO2220" s="2"/>
      <c r="AP2220" t="s">
        <v>2059</v>
      </c>
      <c r="AQ2220" t="s">
        <v>2860</v>
      </c>
      <c r="AR2220" s="1">
        <v>6</v>
      </c>
      <c r="AT2220" s="93" t="s">
        <v>821</v>
      </c>
      <c r="AU2220" s="92" t="s">
        <v>2454</v>
      </c>
      <c r="AV2220" s="83" t="str">
        <f t="shared" si="942"/>
        <v>40009</v>
      </c>
      <c r="AX2220" s="7" t="s">
        <v>3753</v>
      </c>
    </row>
    <row r="2221" spans="1:50" s="1" customFormat="1" hidden="1" outlineLevel="1">
      <c r="A2221" t="s">
        <v>1892</v>
      </c>
      <c r="B2221" t="s">
        <v>2860</v>
      </c>
      <c r="C2221" s="1">
        <f t="shared" si="931"/>
        <v>4094</v>
      </c>
      <c r="D2221" s="7">
        <f>RANK(N2221,(N2221:P2221,Q2221:AE2221))</f>
        <v>2</v>
      </c>
      <c r="E2221" s="7">
        <f>RANK(O2221,(N2221:P2221,Q2221:AE2221))</f>
        <v>1</v>
      </c>
      <c r="F2221" s="7">
        <f>IF(P2221&gt;0,RANK(P2221,(N2221:P2221,Q2221:AE2221)),0)</f>
        <v>0</v>
      </c>
      <c r="G2221" s="1">
        <f t="shared" si="932"/>
        <v>1231</v>
      </c>
      <c r="H2221" s="2">
        <f t="shared" si="933"/>
        <v>0.30068392769907182</v>
      </c>
      <c r="I2221" s="2"/>
      <c r="J2221" s="2">
        <f t="shared" si="934"/>
        <v>0.34245236932095752</v>
      </c>
      <c r="K2221" s="2">
        <f t="shared" si="935"/>
        <v>0.64313629702002928</v>
      </c>
      <c r="L2221" s="2">
        <f t="shared" si="936"/>
        <v>0</v>
      </c>
      <c r="M2221" s="2">
        <f t="shared" si="937"/>
        <v>1.4411333659013148E-2</v>
      </c>
      <c r="N2221" s="1">
        <v>1402</v>
      </c>
      <c r="O2221" s="1">
        <v>2633</v>
      </c>
      <c r="Q2221" s="1">
        <v>38</v>
      </c>
      <c r="R2221" s="1">
        <v>21</v>
      </c>
      <c r="AG2221" s="7">
        <f>IF(Q2221&gt;0,RANK(Q2221,(N2221:P2221,Q2221:AE2221)),0)</f>
        <v>3</v>
      </c>
      <c r="AH2221" s="7">
        <f>IF(R2221&gt;0,RANK(R2221,(N2221:P2221,Q2221:AE2221)),0)</f>
        <v>4</v>
      </c>
      <c r="AI2221" s="7">
        <f>IF(T2221&gt;0,RANK(T2221,(N2221:P2221,Q2221:AE2221)),0)</f>
        <v>0</v>
      </c>
      <c r="AJ2221" s="7">
        <f>IF(S2221&gt;0,RANK(S2221,(N2221:P2221,Q2221:AE2221)),0)</f>
        <v>0</v>
      </c>
      <c r="AK2221" s="2">
        <f t="shared" si="938"/>
        <v>9.2818759159745967E-3</v>
      </c>
      <c r="AL2221" s="2">
        <f t="shared" si="939"/>
        <v>5.1294577430385929E-3</v>
      </c>
      <c r="AM2221" s="2">
        <f t="shared" si="940"/>
        <v>0</v>
      </c>
      <c r="AN2221" s="2">
        <f t="shared" si="941"/>
        <v>0</v>
      </c>
      <c r="AO2221" s="2"/>
      <c r="AP2221" t="s">
        <v>1892</v>
      </c>
      <c r="AQ2221" t="s">
        <v>2860</v>
      </c>
      <c r="AR2221" s="1">
        <v>6</v>
      </c>
      <c r="AT2221" s="93" t="s">
        <v>821</v>
      </c>
      <c r="AU2221" s="92" t="s">
        <v>2455</v>
      </c>
      <c r="AV2221" s="83" t="str">
        <f t="shared" si="942"/>
        <v>40011</v>
      </c>
      <c r="AX2221" s="7" t="s">
        <v>3753</v>
      </c>
    </row>
    <row r="2222" spans="1:50" s="1" customFormat="1" hidden="1" outlineLevel="1">
      <c r="A2222" t="s">
        <v>3541</v>
      </c>
      <c r="B2222" t="s">
        <v>2860</v>
      </c>
      <c r="C2222" s="1">
        <f t="shared" si="931"/>
        <v>11746</v>
      </c>
      <c r="D2222" s="7">
        <f>RANK(N2222,(N2222:P2222,Q2222:AE2222))</f>
        <v>2</v>
      </c>
      <c r="E2222" s="7">
        <f>RANK(O2222,(N2222:P2222,Q2222:AE2222))</f>
        <v>1</v>
      </c>
      <c r="F2222" s="7">
        <f>IF(P2222&gt;0,RANK(P2222,(N2222:P2222,Q2222:AE2222)),0)</f>
        <v>0</v>
      </c>
      <c r="G2222" s="1">
        <f t="shared" si="932"/>
        <v>530</v>
      </c>
      <c r="H2222" s="2">
        <f t="shared" si="933"/>
        <v>4.5121743572279924E-2</v>
      </c>
      <c r="I2222" s="2"/>
      <c r="J2222" s="2">
        <f t="shared" si="934"/>
        <v>0.47284181849140133</v>
      </c>
      <c r="K2222" s="2">
        <f t="shared" si="935"/>
        <v>0.51796356206368122</v>
      </c>
      <c r="L2222" s="2">
        <f t="shared" si="936"/>
        <v>0</v>
      </c>
      <c r="M2222" s="2">
        <f t="shared" si="937"/>
        <v>9.1946194449173957E-3</v>
      </c>
      <c r="N2222" s="1">
        <v>5554</v>
      </c>
      <c r="O2222" s="1">
        <v>6084</v>
      </c>
      <c r="Q2222" s="1">
        <v>61</v>
      </c>
      <c r="R2222" s="1">
        <v>47</v>
      </c>
      <c r="AG2222" s="7">
        <f>IF(Q2222&gt;0,RANK(Q2222,(N2222:P2222,Q2222:AE2222)),0)</f>
        <v>3</v>
      </c>
      <c r="AH2222" s="7">
        <f>IF(R2222&gt;0,RANK(R2222,(N2222:P2222,Q2222:AE2222)),0)</f>
        <v>4</v>
      </c>
      <c r="AI2222" s="7">
        <f>IF(T2222&gt;0,RANK(T2222,(N2222:P2222,Q2222:AE2222)),0)</f>
        <v>0</v>
      </c>
      <c r="AJ2222" s="7">
        <f>IF(S2222&gt;0,RANK(S2222,(N2222:P2222,Q2222:AE2222)),0)</f>
        <v>0</v>
      </c>
      <c r="AK2222" s="2">
        <f t="shared" si="938"/>
        <v>5.1932572790737274E-3</v>
      </c>
      <c r="AL2222" s="2">
        <f t="shared" si="939"/>
        <v>4.0013621658436917E-3</v>
      </c>
      <c r="AM2222" s="2">
        <f t="shared" si="940"/>
        <v>0</v>
      </c>
      <c r="AN2222" s="2">
        <f t="shared" si="941"/>
        <v>0</v>
      </c>
      <c r="AO2222" s="2"/>
      <c r="AP2222" t="s">
        <v>3541</v>
      </c>
      <c r="AQ2222" t="s">
        <v>2860</v>
      </c>
      <c r="AR2222" s="1">
        <v>3</v>
      </c>
      <c r="AT2222" s="93" t="s">
        <v>821</v>
      </c>
      <c r="AU2222" s="92" t="s">
        <v>2456</v>
      </c>
      <c r="AV2222" s="83" t="str">
        <f t="shared" si="942"/>
        <v>40013</v>
      </c>
      <c r="AX2222" s="7" t="s">
        <v>3753</v>
      </c>
    </row>
    <row r="2223" spans="1:50" s="1" customFormat="1" hidden="1" outlineLevel="1">
      <c r="A2223" t="s">
        <v>2453</v>
      </c>
      <c r="B2223" t="s">
        <v>2860</v>
      </c>
      <c r="C2223" s="1">
        <f t="shared" si="931"/>
        <v>9210</v>
      </c>
      <c r="D2223" s="7">
        <f>RANK(N2223,(N2223:P2223,Q2223:AE2223))</f>
        <v>2</v>
      </c>
      <c r="E2223" s="7">
        <f>RANK(O2223,(N2223:P2223,Q2223:AE2223))</f>
        <v>1</v>
      </c>
      <c r="F2223" s="7">
        <f>IF(P2223&gt;0,RANK(P2223,(N2223:P2223,Q2223:AE2223)),0)</f>
        <v>0</v>
      </c>
      <c r="G2223" s="1">
        <f t="shared" si="932"/>
        <v>563</v>
      </c>
      <c r="H2223" s="2">
        <f t="shared" si="933"/>
        <v>6.1129207383279045E-2</v>
      </c>
      <c r="I2223" s="2"/>
      <c r="J2223" s="2">
        <f t="shared" si="934"/>
        <v>0.46384364820846907</v>
      </c>
      <c r="K2223" s="2">
        <f t="shared" si="935"/>
        <v>0.52497285559174811</v>
      </c>
      <c r="L2223" s="2">
        <f t="shared" si="936"/>
        <v>0</v>
      </c>
      <c r="M2223" s="2">
        <f t="shared" si="937"/>
        <v>1.1183496199782761E-2</v>
      </c>
      <c r="N2223" s="1">
        <v>4272</v>
      </c>
      <c r="O2223" s="1">
        <v>4835</v>
      </c>
      <c r="Q2223" s="1">
        <v>71</v>
      </c>
      <c r="R2223" s="1">
        <v>32</v>
      </c>
      <c r="AG2223" s="7">
        <f>IF(Q2223&gt;0,RANK(Q2223,(N2223:P2223,Q2223:AE2223)),0)</f>
        <v>3</v>
      </c>
      <c r="AH2223" s="7">
        <f>IF(R2223&gt;0,RANK(R2223,(N2223:P2223,Q2223:AE2223)),0)</f>
        <v>4</v>
      </c>
      <c r="AI2223" s="7">
        <f>IF(T2223&gt;0,RANK(T2223,(N2223:P2223,Q2223:AE2223)),0)</f>
        <v>0</v>
      </c>
      <c r="AJ2223" s="7">
        <f>IF(S2223&gt;0,RANK(S2223,(N2223:P2223,Q2223:AE2223)),0)</f>
        <v>0</v>
      </c>
      <c r="AK2223" s="2">
        <f t="shared" si="938"/>
        <v>7.709011943539631E-3</v>
      </c>
      <c r="AL2223" s="2">
        <f t="shared" si="939"/>
        <v>3.4744842562432141E-3</v>
      </c>
      <c r="AM2223" s="2">
        <f t="shared" si="940"/>
        <v>0</v>
      </c>
      <c r="AN2223" s="2">
        <f t="shared" si="941"/>
        <v>0</v>
      </c>
      <c r="AO2223" s="2"/>
      <c r="AP2223" t="s">
        <v>2453</v>
      </c>
      <c r="AQ2223" t="s">
        <v>2860</v>
      </c>
      <c r="AR2223" s="1">
        <v>6</v>
      </c>
      <c r="AT2223" s="93" t="s">
        <v>821</v>
      </c>
      <c r="AU2223" s="92" t="s">
        <v>1466</v>
      </c>
      <c r="AV2223" s="83" t="str">
        <f t="shared" si="942"/>
        <v>40015</v>
      </c>
      <c r="AX2223" s="7" t="s">
        <v>3753</v>
      </c>
    </row>
    <row r="2224" spans="1:50" hidden="1" outlineLevel="1">
      <c r="A2224" t="s">
        <v>2407</v>
      </c>
      <c r="B2224" t="s">
        <v>2860</v>
      </c>
      <c r="C2224" s="1">
        <f t="shared" si="931"/>
        <v>31360</v>
      </c>
      <c r="D2224" s="7">
        <f>RANK(N2224,(N2224:P2224,Q2224:AE2224))</f>
        <v>2</v>
      </c>
      <c r="E2224" s="7">
        <f>RANK(O2224,(N2224:P2224,Q2224:AE2224))</f>
        <v>1</v>
      </c>
      <c r="F2224" s="7">
        <f>IF(P2224&gt;0,RANK(P2224,(N2224:P2224,Q2224:AE2224)),0)</f>
        <v>0</v>
      </c>
      <c r="G2224" s="1">
        <f t="shared" si="932"/>
        <v>14312</v>
      </c>
      <c r="H2224" s="2">
        <f t="shared" si="933"/>
        <v>0.45637755102040817</v>
      </c>
      <c r="I2224" s="2"/>
      <c r="J2224" s="2">
        <f t="shared" si="934"/>
        <v>0.26680484693877549</v>
      </c>
      <c r="K2224" s="2">
        <f t="shared" si="935"/>
        <v>0.72318239795918371</v>
      </c>
      <c r="L2224" s="2">
        <f t="shared" si="936"/>
        <v>0</v>
      </c>
      <c r="M2224" s="2">
        <f t="shared" si="937"/>
        <v>1.0012755102040805E-2</v>
      </c>
      <c r="N2224" s="1">
        <v>8367</v>
      </c>
      <c r="O2224" s="1">
        <v>22679</v>
      </c>
      <c r="Q2224" s="1">
        <v>191</v>
      </c>
      <c r="R2224" s="1">
        <v>123</v>
      </c>
      <c r="AG2224" s="7">
        <f>IF(Q2224&gt;0,RANK(Q2224,(N2224:P2224,Q2224:AE2224)),0)</f>
        <v>3</v>
      </c>
      <c r="AH2224" s="7">
        <f>IF(R2224&gt;0,RANK(R2224,(N2224:P2224,Q2224:AE2224)),0)</f>
        <v>4</v>
      </c>
      <c r="AI2224" s="7">
        <f>IF(T2224&gt;0,RANK(T2224,(N2224:P2224,Q2224:AE2224)),0)</f>
        <v>0</v>
      </c>
      <c r="AJ2224" s="7">
        <f>IF(S2224&gt;0,RANK(S2224,(N2224:P2224,Q2224:AE2224)),0)</f>
        <v>0</v>
      </c>
      <c r="AK2224" s="2">
        <f t="shared" si="938"/>
        <v>6.0905612244897961E-3</v>
      </c>
      <c r="AL2224" s="2">
        <f t="shared" si="939"/>
        <v>3.9221938775510206E-3</v>
      </c>
      <c r="AM2224" s="2">
        <f t="shared" si="940"/>
        <v>0</v>
      </c>
      <c r="AN2224" s="2">
        <f t="shared" si="941"/>
        <v>0</v>
      </c>
      <c r="AP2224" t="s">
        <v>2407</v>
      </c>
      <c r="AQ2224" t="s">
        <v>2860</v>
      </c>
      <c r="AT2224" s="93" t="s">
        <v>821</v>
      </c>
      <c r="AU2224" s="92" t="s">
        <v>1467</v>
      </c>
      <c r="AV2224" s="83" t="str">
        <f t="shared" si="942"/>
        <v>40017</v>
      </c>
      <c r="AX2224" s="7" t="s">
        <v>3753</v>
      </c>
    </row>
    <row r="2225" spans="1:50" hidden="1" outlineLevel="1">
      <c r="A2225" t="s">
        <v>675</v>
      </c>
      <c r="B2225" t="s">
        <v>2860</v>
      </c>
      <c r="C2225" s="1">
        <f t="shared" si="931"/>
        <v>16458</v>
      </c>
      <c r="D2225" s="7">
        <f>RANK(N2225,(N2225:P2225,Q2225:AE2225))</f>
        <v>2</v>
      </c>
      <c r="E2225" s="7">
        <f>RANK(O2225,(N2225:P2225,Q2225:AE2225))</f>
        <v>1</v>
      </c>
      <c r="F2225" s="7">
        <f>IF(P2225&gt;0,RANK(P2225,(N2225:P2225,Q2225:AE2225)),0)</f>
        <v>0</v>
      </c>
      <c r="G2225" s="1">
        <f t="shared" si="932"/>
        <v>3008</v>
      </c>
      <c r="H2225" s="2">
        <f t="shared" si="933"/>
        <v>0.18276825859764248</v>
      </c>
      <c r="I2225" s="2"/>
      <c r="J2225" s="2">
        <f t="shared" si="934"/>
        <v>0.40460566289950178</v>
      </c>
      <c r="K2225" s="2">
        <f t="shared" si="935"/>
        <v>0.58737392149714429</v>
      </c>
      <c r="L2225" s="2">
        <f t="shared" si="936"/>
        <v>0</v>
      </c>
      <c r="M2225" s="2">
        <f t="shared" si="937"/>
        <v>8.0204156033538698E-3</v>
      </c>
      <c r="N2225" s="1">
        <v>6659</v>
      </c>
      <c r="O2225" s="1">
        <v>9667</v>
      </c>
      <c r="Q2225" s="1">
        <v>74</v>
      </c>
      <c r="R2225" s="1">
        <v>58</v>
      </c>
      <c r="AG2225" s="7">
        <f>IF(Q2225&gt;0,RANK(Q2225,(N2225:P2225,Q2225:AE2225)),0)</f>
        <v>3</v>
      </c>
      <c r="AH2225" s="7">
        <f>IF(R2225&gt;0,RANK(R2225,(N2225:P2225,Q2225:AE2225)),0)</f>
        <v>4</v>
      </c>
      <c r="AI2225" s="7">
        <f>IF(T2225&gt;0,RANK(T2225,(N2225:P2225,Q2225:AE2225)),0)</f>
        <v>0</v>
      </c>
      <c r="AJ2225" s="7">
        <f>IF(S2225&gt;0,RANK(S2225,(N2225:P2225,Q2225:AE2225)),0)</f>
        <v>0</v>
      </c>
      <c r="AK2225" s="2">
        <f t="shared" si="938"/>
        <v>4.496293595819662E-3</v>
      </c>
      <c r="AL2225" s="2">
        <f t="shared" si="939"/>
        <v>3.5241220075343297E-3</v>
      </c>
      <c r="AM2225" s="2">
        <f t="shared" si="940"/>
        <v>0</v>
      </c>
      <c r="AN2225" s="2">
        <f t="shared" si="941"/>
        <v>0</v>
      </c>
      <c r="AP2225" t="s">
        <v>675</v>
      </c>
      <c r="AQ2225" t="s">
        <v>2860</v>
      </c>
      <c r="AR2225">
        <v>3</v>
      </c>
      <c r="AT2225" s="93" t="s">
        <v>821</v>
      </c>
      <c r="AU2225" s="92" t="s">
        <v>1468</v>
      </c>
      <c r="AV2225" s="83" t="str">
        <f t="shared" si="942"/>
        <v>40019</v>
      </c>
      <c r="AX2225" s="7" t="s">
        <v>3753</v>
      </c>
    </row>
    <row r="2226" spans="1:50" hidden="1" outlineLevel="1">
      <c r="A2226" t="s">
        <v>2144</v>
      </c>
      <c r="B2226" t="s">
        <v>2860</v>
      </c>
      <c r="C2226" s="1">
        <f t="shared" si="931"/>
        <v>14468</v>
      </c>
      <c r="D2226" s="7">
        <f>RANK(N2226,(N2226:P2226,Q2226:AE2226))</f>
        <v>1</v>
      </c>
      <c r="E2226" s="7">
        <f>RANK(O2226,(N2226:P2226,Q2226:AE2226))</f>
        <v>2</v>
      </c>
      <c r="F2226" s="7">
        <f>IF(P2226&gt;0,RANK(P2226,(N2226:P2226,Q2226:AE2226)),0)</f>
        <v>0</v>
      </c>
      <c r="G2226" s="1">
        <f t="shared" si="932"/>
        <v>338</v>
      </c>
      <c r="H2226" s="2">
        <f t="shared" si="933"/>
        <v>2.3361902128836053E-2</v>
      </c>
      <c r="I2226" s="2"/>
      <c r="J2226" s="2">
        <f t="shared" si="934"/>
        <v>0.50152059717998343</v>
      </c>
      <c r="K2226" s="2">
        <f t="shared" si="935"/>
        <v>0.47815869505114739</v>
      </c>
      <c r="L2226" s="2">
        <f t="shared" si="936"/>
        <v>0</v>
      </c>
      <c r="M2226" s="2">
        <f t="shared" si="937"/>
        <v>2.0320707768869184E-2</v>
      </c>
      <c r="N2226" s="1">
        <v>7256</v>
      </c>
      <c r="O2226" s="1">
        <v>6918</v>
      </c>
      <c r="Q2226" s="1">
        <v>193</v>
      </c>
      <c r="R2226" s="1">
        <v>101</v>
      </c>
      <c r="AG2226" s="7">
        <f>IF(Q2226&gt;0,RANK(Q2226,(N2226:P2226,Q2226:AE2226)),0)</f>
        <v>3</v>
      </c>
      <c r="AH2226" s="7">
        <f>IF(R2226&gt;0,RANK(R2226,(N2226:P2226,Q2226:AE2226)),0)</f>
        <v>4</v>
      </c>
      <c r="AI2226" s="7">
        <f>IF(T2226&gt;0,RANK(T2226,(N2226:P2226,Q2226:AE2226)),0)</f>
        <v>0</v>
      </c>
      <c r="AJ2226" s="7">
        <f>IF(S2226&gt;0,RANK(S2226,(N2226:P2226,Q2226:AE2226)),0)</f>
        <v>0</v>
      </c>
      <c r="AK2226" s="2">
        <f t="shared" si="938"/>
        <v>1.3339784351672657E-2</v>
      </c>
      <c r="AL2226" s="2">
        <f t="shared" si="939"/>
        <v>6.9809234171965715E-3</v>
      </c>
      <c r="AM2226" s="2">
        <f t="shared" si="940"/>
        <v>0</v>
      </c>
      <c r="AN2226" s="2">
        <f t="shared" si="941"/>
        <v>0</v>
      </c>
      <c r="AP2226" t="s">
        <v>2144</v>
      </c>
      <c r="AQ2226" t="s">
        <v>2860</v>
      </c>
      <c r="AR2226">
        <v>2</v>
      </c>
      <c r="AT2226" s="93" t="s">
        <v>821</v>
      </c>
      <c r="AU2226" s="92" t="s">
        <v>458</v>
      </c>
      <c r="AV2226" s="83" t="str">
        <f t="shared" si="942"/>
        <v>40021</v>
      </c>
      <c r="AX2226" s="7" t="s">
        <v>3753</v>
      </c>
    </row>
    <row r="2227" spans="1:50" hidden="1" outlineLevel="1">
      <c r="A2227" t="s">
        <v>3278</v>
      </c>
      <c r="B2227" t="s">
        <v>2860</v>
      </c>
      <c r="C2227" s="1">
        <f t="shared" si="931"/>
        <v>5315</v>
      </c>
      <c r="D2227" s="7">
        <f>RANK(N2227,(N2227:P2227,Q2227:AE2227))</f>
        <v>1</v>
      </c>
      <c r="E2227" s="7">
        <f>RANK(O2227,(N2227:P2227,Q2227:AE2227))</f>
        <v>2</v>
      </c>
      <c r="F2227" s="7">
        <f>IF(P2227&gt;0,RANK(P2227,(N2227:P2227,Q2227:AE2227)),0)</f>
        <v>0</v>
      </c>
      <c r="G2227" s="1">
        <f t="shared" si="932"/>
        <v>338</v>
      </c>
      <c r="H2227" s="2">
        <f t="shared" si="933"/>
        <v>6.3593603010348068E-2</v>
      </c>
      <c r="I2227" s="2"/>
      <c r="J2227" s="2">
        <f t="shared" si="934"/>
        <v>0.52662276575729072</v>
      </c>
      <c r="K2227" s="2">
        <f t="shared" si="935"/>
        <v>0.46302916274694261</v>
      </c>
      <c r="L2227" s="2">
        <f t="shared" si="936"/>
        <v>0</v>
      </c>
      <c r="M2227" s="2">
        <f t="shared" si="937"/>
        <v>1.0348071495766664E-2</v>
      </c>
      <c r="N2227" s="1">
        <v>2799</v>
      </c>
      <c r="O2227" s="1">
        <v>2461</v>
      </c>
      <c r="Q2227" s="1">
        <v>31</v>
      </c>
      <c r="R2227" s="1">
        <v>24</v>
      </c>
      <c r="AG2227" s="7">
        <f>IF(Q2227&gt;0,RANK(Q2227,(N2227:P2227,Q2227:AE2227)),0)</f>
        <v>3</v>
      </c>
      <c r="AH2227" s="7">
        <f>IF(R2227&gt;0,RANK(R2227,(N2227:P2227,Q2227:AE2227)),0)</f>
        <v>4</v>
      </c>
      <c r="AI2227" s="7">
        <f>IF(T2227&gt;0,RANK(T2227,(N2227:P2227,Q2227:AE2227)),0)</f>
        <v>0</v>
      </c>
      <c r="AJ2227" s="7">
        <f>IF(S2227&gt;0,RANK(S2227,(N2227:P2227,Q2227:AE2227)),0)</f>
        <v>0</v>
      </c>
      <c r="AK2227" s="2">
        <f t="shared" si="938"/>
        <v>5.8325493885230482E-3</v>
      </c>
      <c r="AL2227" s="2">
        <f t="shared" si="939"/>
        <v>4.5155221072436498E-3</v>
      </c>
      <c r="AM2227" s="2">
        <f t="shared" si="940"/>
        <v>0</v>
      </c>
      <c r="AN2227" s="2">
        <f t="shared" si="941"/>
        <v>0</v>
      </c>
      <c r="AP2227" t="s">
        <v>3278</v>
      </c>
      <c r="AQ2227" t="s">
        <v>2860</v>
      </c>
      <c r="AR2227">
        <v>3</v>
      </c>
      <c r="AT2227" s="93" t="s">
        <v>821</v>
      </c>
      <c r="AU2227" s="92" t="s">
        <v>459</v>
      </c>
      <c r="AV2227" s="83" t="str">
        <f t="shared" si="942"/>
        <v>40023</v>
      </c>
      <c r="AX2227" s="7" t="s">
        <v>3753</v>
      </c>
    </row>
    <row r="2228" spans="1:50" hidden="1" outlineLevel="1">
      <c r="A2228" t="s">
        <v>2726</v>
      </c>
      <c r="B2228" t="s">
        <v>2860</v>
      </c>
      <c r="C2228" s="1">
        <f t="shared" si="931"/>
        <v>1484</v>
      </c>
      <c r="D2228" s="7">
        <f>RANK(N2228,(N2228:P2228,Q2228:AE2228))</f>
        <v>2</v>
      </c>
      <c r="E2228" s="7">
        <f>RANK(O2228,(N2228:P2228,Q2228:AE2228))</f>
        <v>1</v>
      </c>
      <c r="F2228" s="7">
        <f>IF(P2228&gt;0,RANK(P2228,(N2228:P2228,Q2228:AE2228)),0)</f>
        <v>0</v>
      </c>
      <c r="G2228" s="1">
        <f t="shared" si="932"/>
        <v>1003</v>
      </c>
      <c r="H2228" s="2">
        <f t="shared" si="933"/>
        <v>0.67587601078167114</v>
      </c>
      <c r="I2228" s="2"/>
      <c r="J2228" s="2">
        <f t="shared" si="934"/>
        <v>0.15296495956873316</v>
      </c>
      <c r="K2228" s="2">
        <f t="shared" si="935"/>
        <v>0.82884097035040427</v>
      </c>
      <c r="L2228" s="2">
        <f t="shared" si="936"/>
        <v>0</v>
      </c>
      <c r="M2228" s="2">
        <f t="shared" si="937"/>
        <v>1.8194070080862601E-2</v>
      </c>
      <c r="N2228" s="1">
        <v>227</v>
      </c>
      <c r="O2228" s="1">
        <v>1230</v>
      </c>
      <c r="Q2228" s="1">
        <v>15</v>
      </c>
      <c r="R2228" s="1">
        <v>12</v>
      </c>
      <c r="AG2228" s="7">
        <f>IF(Q2228&gt;0,RANK(Q2228,(N2228:P2228,Q2228:AE2228)),0)</f>
        <v>3</v>
      </c>
      <c r="AH2228" s="7">
        <f>IF(R2228&gt;0,RANK(R2228,(N2228:P2228,Q2228:AE2228)),0)</f>
        <v>4</v>
      </c>
      <c r="AI2228" s="7">
        <f>IF(T2228&gt;0,RANK(T2228,(N2228:P2228,Q2228:AE2228)),0)</f>
        <v>0</v>
      </c>
      <c r="AJ2228" s="7">
        <f>IF(S2228&gt;0,RANK(S2228,(N2228:P2228,Q2228:AE2228)),0)</f>
        <v>0</v>
      </c>
      <c r="AK2228" s="2">
        <f t="shared" si="938"/>
        <v>1.0107816711590296E-2</v>
      </c>
      <c r="AL2228" s="2">
        <f t="shared" si="939"/>
        <v>8.0862533692722376E-3</v>
      </c>
      <c r="AM2228" s="2">
        <f t="shared" si="940"/>
        <v>0</v>
      </c>
      <c r="AN2228" s="2">
        <f t="shared" si="941"/>
        <v>0</v>
      </c>
      <c r="AP2228" t="s">
        <v>2726</v>
      </c>
      <c r="AQ2228" t="s">
        <v>2860</v>
      </c>
      <c r="AR2228">
        <v>6</v>
      </c>
      <c r="AT2228" s="93" t="s">
        <v>821</v>
      </c>
      <c r="AU2228" s="92" t="s">
        <v>776</v>
      </c>
      <c r="AV2228" s="83" t="str">
        <f t="shared" si="942"/>
        <v>40025</v>
      </c>
      <c r="AX2228" s="7" t="s">
        <v>3753</v>
      </c>
    </row>
    <row r="2229" spans="1:50" hidden="1" outlineLevel="1">
      <c r="A2229" t="s">
        <v>4465</v>
      </c>
      <c r="B2229" t="s">
        <v>2860</v>
      </c>
      <c r="C2229" s="1">
        <f t="shared" si="931"/>
        <v>76171</v>
      </c>
      <c r="D2229" s="7">
        <f>RANK(N2229,(N2229:P2229,Q2229:AE2229))</f>
        <v>2</v>
      </c>
      <c r="E2229" s="7">
        <f>RANK(O2229,(N2229:P2229,Q2229:AE2229))</f>
        <v>1</v>
      </c>
      <c r="F2229" s="7">
        <f>IF(P2229&gt;0,RANK(P2229,(N2229:P2229,Q2229:AE2229)),0)</f>
        <v>0</v>
      </c>
      <c r="G2229" s="1">
        <f t="shared" si="932"/>
        <v>19601</v>
      </c>
      <c r="H2229" s="2">
        <f t="shared" si="933"/>
        <v>0.25732890470126424</v>
      </c>
      <c r="I2229" s="2"/>
      <c r="J2229" s="2">
        <f t="shared" si="934"/>
        <v>0.36486326817292669</v>
      </c>
      <c r="K2229" s="2">
        <f t="shared" si="935"/>
        <v>0.62219217287419093</v>
      </c>
      <c r="L2229" s="2">
        <f t="shared" si="936"/>
        <v>0</v>
      </c>
      <c r="M2229" s="2">
        <f t="shared" si="937"/>
        <v>1.2944558952882379E-2</v>
      </c>
      <c r="N2229" s="1">
        <v>27792</v>
      </c>
      <c r="O2229" s="1">
        <v>47393</v>
      </c>
      <c r="Q2229" s="1">
        <v>462</v>
      </c>
      <c r="R2229" s="1">
        <v>524</v>
      </c>
      <c r="AG2229" s="7">
        <f>IF(Q2229&gt;0,RANK(Q2229,(N2229:P2229,Q2229:AE2229)),0)</f>
        <v>4</v>
      </c>
      <c r="AH2229" s="7">
        <f>IF(R2229&gt;0,RANK(R2229,(N2229:P2229,Q2229:AE2229)),0)</f>
        <v>3</v>
      </c>
      <c r="AI2229" s="7">
        <f>IF(T2229&gt;0,RANK(T2229,(N2229:P2229,Q2229:AE2229)),0)</f>
        <v>0</v>
      </c>
      <c r="AJ2229" s="7">
        <f>IF(S2229&gt;0,RANK(S2229,(N2229:P2229,Q2229:AE2229)),0)</f>
        <v>0</v>
      </c>
      <c r="AK2229" s="2">
        <f t="shared" si="938"/>
        <v>6.0653004424255953E-3</v>
      </c>
      <c r="AL2229" s="2">
        <f t="shared" si="939"/>
        <v>6.8792585104567351E-3</v>
      </c>
      <c r="AM2229" s="2">
        <f t="shared" si="940"/>
        <v>0</v>
      </c>
      <c r="AN2229" s="2">
        <f t="shared" si="941"/>
        <v>0</v>
      </c>
      <c r="AP2229" t="s">
        <v>4465</v>
      </c>
      <c r="AQ2229" t="s">
        <v>2860</v>
      </c>
      <c r="AR2229">
        <v>4</v>
      </c>
      <c r="AT2229" s="93" t="s">
        <v>821</v>
      </c>
      <c r="AU2229" s="92" t="s">
        <v>777</v>
      </c>
      <c r="AV2229" s="83" t="str">
        <f t="shared" si="942"/>
        <v>40027</v>
      </c>
      <c r="AX2229" s="7" t="s">
        <v>3753</v>
      </c>
    </row>
    <row r="2230" spans="1:50" hidden="1" outlineLevel="1">
      <c r="A2230" t="s">
        <v>3440</v>
      </c>
      <c r="B2230" t="s">
        <v>2860</v>
      </c>
      <c r="C2230" s="1">
        <f t="shared" si="931"/>
        <v>2362</v>
      </c>
      <c r="D2230" s="7">
        <f>RANK(N2230,(N2230:P2230,Q2230:AE2230))</f>
        <v>2</v>
      </c>
      <c r="E2230" s="7">
        <f>RANK(O2230,(N2230:P2230,Q2230:AE2230))</f>
        <v>1</v>
      </c>
      <c r="F2230" s="7">
        <f>IF(P2230&gt;0,RANK(P2230,(N2230:P2230,Q2230:AE2230)),0)</f>
        <v>0</v>
      </c>
      <c r="G2230" s="1">
        <f t="shared" si="932"/>
        <v>48</v>
      </c>
      <c r="H2230" s="2">
        <f t="shared" si="933"/>
        <v>2.0321761219305672E-2</v>
      </c>
      <c r="I2230" s="2"/>
      <c r="J2230" s="2">
        <f t="shared" si="934"/>
        <v>0.48602878916172737</v>
      </c>
      <c r="K2230" s="2">
        <f t="shared" si="935"/>
        <v>0.50635055038103305</v>
      </c>
      <c r="L2230" s="2">
        <f t="shared" si="936"/>
        <v>0</v>
      </c>
      <c r="M2230" s="2">
        <f t="shared" si="937"/>
        <v>7.6206604572395253E-3</v>
      </c>
      <c r="N2230" s="1">
        <v>1148</v>
      </c>
      <c r="O2230" s="1">
        <v>1196</v>
      </c>
      <c r="Q2230" s="1">
        <v>9</v>
      </c>
      <c r="R2230" s="1">
        <v>9</v>
      </c>
      <c r="AG2230" s="7">
        <f>IF(Q2230&gt;0,RANK(Q2230,(N2230:P2230,Q2230:AE2230)),0)</f>
        <v>3</v>
      </c>
      <c r="AH2230" s="7">
        <f>IF(R2230&gt;0,RANK(R2230,(N2230:P2230,Q2230:AE2230)),0)</f>
        <v>3</v>
      </c>
      <c r="AI2230" s="7">
        <f>IF(T2230&gt;0,RANK(T2230,(N2230:P2230,Q2230:AE2230)),0)</f>
        <v>0</v>
      </c>
      <c r="AJ2230" s="7">
        <f>IF(S2230&gt;0,RANK(S2230,(N2230:P2230,Q2230:AE2230)),0)</f>
        <v>0</v>
      </c>
      <c r="AK2230" s="2">
        <f t="shared" si="938"/>
        <v>3.8103302286198138E-3</v>
      </c>
      <c r="AL2230" s="2">
        <f t="shared" si="939"/>
        <v>3.8103302286198138E-3</v>
      </c>
      <c r="AM2230" s="2">
        <f t="shared" si="940"/>
        <v>0</v>
      </c>
      <c r="AN2230" s="2">
        <f t="shared" si="941"/>
        <v>0</v>
      </c>
      <c r="AP2230" t="s">
        <v>3440</v>
      </c>
      <c r="AQ2230" t="s">
        <v>2860</v>
      </c>
      <c r="AR2230">
        <v>3</v>
      </c>
      <c r="AT2230" s="93" t="s">
        <v>821</v>
      </c>
      <c r="AU2230" s="92" t="s">
        <v>778</v>
      </c>
      <c r="AV2230" s="83" t="str">
        <f t="shared" si="942"/>
        <v>40029</v>
      </c>
      <c r="AX2230" s="7" t="s">
        <v>3753</v>
      </c>
    </row>
    <row r="2231" spans="1:50" hidden="1" outlineLevel="1">
      <c r="A2231" t="s">
        <v>1114</v>
      </c>
      <c r="B2231" t="s">
        <v>2860</v>
      </c>
      <c r="C2231" s="1">
        <f t="shared" si="931"/>
        <v>29333</v>
      </c>
      <c r="D2231" s="7">
        <f>RANK(N2231,(N2231:P2231,Q2231:AE2231))</f>
        <v>2</v>
      </c>
      <c r="E2231" s="7">
        <f>RANK(O2231,(N2231:P2231,Q2231:AE2231))</f>
        <v>1</v>
      </c>
      <c r="F2231" s="7">
        <f>IF(P2231&gt;0,RANK(P2231,(N2231:P2231,Q2231:AE2231)),0)</f>
        <v>0</v>
      </c>
      <c r="G2231" s="1">
        <f t="shared" si="932"/>
        <v>5132</v>
      </c>
      <c r="H2231" s="2">
        <f t="shared" si="933"/>
        <v>0.17495653359697269</v>
      </c>
      <c r="I2231" s="2"/>
      <c r="J2231" s="2">
        <f t="shared" si="934"/>
        <v>0.40810691030579893</v>
      </c>
      <c r="K2231" s="2">
        <f t="shared" si="935"/>
        <v>0.58306344390277165</v>
      </c>
      <c r="L2231" s="2">
        <f t="shared" si="936"/>
        <v>0</v>
      </c>
      <c r="M2231" s="2">
        <f t="shared" si="937"/>
        <v>8.8296457914294191E-3</v>
      </c>
      <c r="N2231" s="1">
        <v>11971</v>
      </c>
      <c r="O2231" s="1">
        <v>17103</v>
      </c>
      <c r="Q2231" s="1">
        <v>124</v>
      </c>
      <c r="R2231" s="1">
        <v>135</v>
      </c>
      <c r="AG2231" s="7">
        <f>IF(Q2231&gt;0,RANK(Q2231,(N2231:P2231,Q2231:AE2231)),0)</f>
        <v>4</v>
      </c>
      <c r="AH2231" s="7">
        <f>IF(R2231&gt;0,RANK(R2231,(N2231:P2231,Q2231:AE2231)),0)</f>
        <v>3</v>
      </c>
      <c r="AI2231" s="7">
        <f>IF(T2231&gt;0,RANK(T2231,(N2231:P2231,Q2231:AE2231)),0)</f>
        <v>0</v>
      </c>
      <c r="AJ2231" s="7">
        <f>IF(S2231&gt;0,RANK(S2231,(N2231:P2231,Q2231:AE2231)),0)</f>
        <v>0</v>
      </c>
      <c r="AK2231" s="2">
        <f t="shared" si="938"/>
        <v>4.2273207650086932E-3</v>
      </c>
      <c r="AL2231" s="2">
        <f t="shared" si="939"/>
        <v>4.6023250264207545E-3</v>
      </c>
      <c r="AM2231" s="2">
        <f t="shared" si="940"/>
        <v>0</v>
      </c>
      <c r="AN2231" s="2">
        <f t="shared" si="941"/>
        <v>0</v>
      </c>
      <c r="AP2231" t="s">
        <v>1114</v>
      </c>
      <c r="AQ2231" t="s">
        <v>2860</v>
      </c>
      <c r="AR2231">
        <v>4</v>
      </c>
      <c r="AT2231" s="93" t="s">
        <v>821</v>
      </c>
      <c r="AU2231" s="92" t="s">
        <v>779</v>
      </c>
      <c r="AV2231" s="83" t="str">
        <f t="shared" si="942"/>
        <v>40031</v>
      </c>
      <c r="AX2231" s="7" t="s">
        <v>3753</v>
      </c>
    </row>
    <row r="2232" spans="1:50" hidden="1" outlineLevel="1">
      <c r="A2232" t="s">
        <v>3486</v>
      </c>
      <c r="B2232" t="s">
        <v>2860</v>
      </c>
      <c r="C2232" s="1">
        <f t="shared" si="931"/>
        <v>2482</v>
      </c>
      <c r="D2232" s="7">
        <f>RANK(N2232,(N2232:P2232,Q2232:AE2232))</f>
        <v>2</v>
      </c>
      <c r="E2232" s="7">
        <f>RANK(O2232,(N2232:P2232,Q2232:AE2232))</f>
        <v>1</v>
      </c>
      <c r="F2232" s="7">
        <f>IF(P2232&gt;0,RANK(P2232,(N2232:P2232,Q2232:AE2232)),0)</f>
        <v>0</v>
      </c>
      <c r="G2232" s="1">
        <f t="shared" si="932"/>
        <v>320</v>
      </c>
      <c r="H2232" s="2">
        <f t="shared" si="933"/>
        <v>0.128928283642224</v>
      </c>
      <c r="I2232" s="2"/>
      <c r="J2232" s="2">
        <f t="shared" si="934"/>
        <v>0.43029814665592264</v>
      </c>
      <c r="K2232" s="2">
        <f t="shared" si="935"/>
        <v>0.55922643029814667</v>
      </c>
      <c r="L2232" s="2">
        <f t="shared" si="936"/>
        <v>0</v>
      </c>
      <c r="M2232" s="2">
        <f t="shared" si="937"/>
        <v>1.0475423045930743E-2</v>
      </c>
      <c r="N2232" s="1">
        <v>1068</v>
      </c>
      <c r="O2232" s="1">
        <v>1388</v>
      </c>
      <c r="Q2232" s="1">
        <v>13</v>
      </c>
      <c r="R2232" s="1">
        <v>13</v>
      </c>
      <c r="AG2232" s="7">
        <f>IF(Q2232&gt;0,RANK(Q2232,(N2232:P2232,Q2232:AE2232)),0)</f>
        <v>3</v>
      </c>
      <c r="AH2232" s="7">
        <f>IF(R2232&gt;0,RANK(R2232,(N2232:P2232,Q2232:AE2232)),0)</f>
        <v>3</v>
      </c>
      <c r="AI2232" s="7">
        <f>IF(T2232&gt;0,RANK(T2232,(N2232:P2232,Q2232:AE2232)),0)</f>
        <v>0</v>
      </c>
      <c r="AJ2232" s="7">
        <f>IF(S2232&gt;0,RANK(S2232,(N2232:P2232,Q2232:AE2232)),0)</f>
        <v>0</v>
      </c>
      <c r="AK2232" s="2">
        <f t="shared" si="938"/>
        <v>5.2377115229653506E-3</v>
      </c>
      <c r="AL2232" s="2">
        <f t="shared" si="939"/>
        <v>5.2377115229653506E-3</v>
      </c>
      <c r="AM2232" s="2">
        <f t="shared" si="940"/>
        <v>0</v>
      </c>
      <c r="AN2232" s="2">
        <f t="shared" si="941"/>
        <v>0</v>
      </c>
      <c r="AP2232" t="s">
        <v>3486</v>
      </c>
      <c r="AQ2232" t="s">
        <v>2860</v>
      </c>
      <c r="AR2232">
        <v>4</v>
      </c>
      <c r="AT2232" s="93" t="s">
        <v>821</v>
      </c>
      <c r="AU2232" s="92" t="s">
        <v>780</v>
      </c>
      <c r="AV2232" s="83" t="str">
        <f t="shared" si="942"/>
        <v>40033</v>
      </c>
      <c r="AX2232" s="7" t="s">
        <v>3753</v>
      </c>
    </row>
    <row r="2233" spans="1:50" hidden="1" outlineLevel="1">
      <c r="A2233" t="s">
        <v>1793</v>
      </c>
      <c r="B2233" t="s">
        <v>2860</v>
      </c>
      <c r="C2233" s="1">
        <f t="shared" si="931"/>
        <v>5484</v>
      </c>
      <c r="D2233" s="7">
        <f>RANK(N2233,(N2233:P2233,Q2233:AE2233))</f>
        <v>2</v>
      </c>
      <c r="E2233" s="7">
        <f>RANK(O2233,(N2233:P2233,Q2233:AE2233))</f>
        <v>1</v>
      </c>
      <c r="F2233" s="7">
        <f>IF(P2233&gt;0,RANK(P2233,(N2233:P2233,Q2233:AE2233)),0)</f>
        <v>0</v>
      </c>
      <c r="G2233" s="1">
        <f t="shared" si="932"/>
        <v>247</v>
      </c>
      <c r="H2233" s="2">
        <f t="shared" si="933"/>
        <v>4.5040116703136394E-2</v>
      </c>
      <c r="I2233" s="2"/>
      <c r="J2233" s="2">
        <f t="shared" si="934"/>
        <v>0.46827133479212252</v>
      </c>
      <c r="K2233" s="2">
        <f t="shared" si="935"/>
        <v>0.51331145149525892</v>
      </c>
      <c r="L2233" s="2">
        <f t="shared" si="936"/>
        <v>0</v>
      </c>
      <c r="M2233" s="2">
        <f t="shared" si="937"/>
        <v>1.8417213712618508E-2</v>
      </c>
      <c r="N2233" s="1">
        <v>2568</v>
      </c>
      <c r="O2233" s="1">
        <v>2815</v>
      </c>
      <c r="Q2233" s="1">
        <v>74</v>
      </c>
      <c r="R2233" s="1">
        <v>27</v>
      </c>
      <c r="AG2233" s="7">
        <f>IF(Q2233&gt;0,RANK(Q2233,(N2233:P2233,Q2233:AE2233)),0)</f>
        <v>3</v>
      </c>
      <c r="AH2233" s="7">
        <f>IF(R2233&gt;0,RANK(R2233,(N2233:P2233,Q2233:AE2233)),0)</f>
        <v>4</v>
      </c>
      <c r="AI2233" s="7">
        <f>IF(T2233&gt;0,RANK(T2233,(N2233:P2233,Q2233:AE2233)),0)</f>
        <v>0</v>
      </c>
      <c r="AJ2233" s="7">
        <f>IF(S2233&gt;0,RANK(S2233,(N2233:P2233,Q2233:AE2233)),0)</f>
        <v>0</v>
      </c>
      <c r="AK2233" s="2">
        <f t="shared" si="938"/>
        <v>1.349380014587892E-2</v>
      </c>
      <c r="AL2233" s="2">
        <f t="shared" si="939"/>
        <v>4.9234135667396064E-3</v>
      </c>
      <c r="AM2233" s="2">
        <f t="shared" si="940"/>
        <v>0</v>
      </c>
      <c r="AN2233" s="2">
        <f t="shared" si="941"/>
        <v>0</v>
      </c>
      <c r="AP2233" t="s">
        <v>1793</v>
      </c>
      <c r="AQ2233" t="s">
        <v>2860</v>
      </c>
      <c r="AR2233">
        <v>2</v>
      </c>
      <c r="AT2233" s="93" t="s">
        <v>821</v>
      </c>
      <c r="AU2233" s="92" t="s">
        <v>781</v>
      </c>
      <c r="AV2233" s="83" t="str">
        <f t="shared" si="942"/>
        <v>40035</v>
      </c>
      <c r="AX2233" s="7" t="s">
        <v>3753</v>
      </c>
    </row>
    <row r="2234" spans="1:50" hidden="1" outlineLevel="1">
      <c r="A2234" t="s">
        <v>3487</v>
      </c>
      <c r="B2234" t="s">
        <v>2860</v>
      </c>
      <c r="C2234" s="1">
        <f t="shared" si="931"/>
        <v>23741</v>
      </c>
      <c r="D2234" s="7">
        <f>RANK(N2234,(N2234:P2234,Q2234:AE2234))</f>
        <v>2</v>
      </c>
      <c r="E2234" s="7">
        <f>RANK(O2234,(N2234:P2234,Q2234:AE2234))</f>
        <v>1</v>
      </c>
      <c r="F2234" s="7">
        <f>IF(P2234&gt;0,RANK(P2234,(N2234:P2234,Q2234:AE2234)),0)</f>
        <v>0</v>
      </c>
      <c r="G2234" s="1">
        <f t="shared" si="932"/>
        <v>3827</v>
      </c>
      <c r="H2234" s="2">
        <f t="shared" si="933"/>
        <v>0.16119792763573565</v>
      </c>
      <c r="I2234" s="2"/>
      <c r="J2234" s="2">
        <f t="shared" si="934"/>
        <v>0.41080830630554738</v>
      </c>
      <c r="K2234" s="2">
        <f t="shared" si="935"/>
        <v>0.57200623394128303</v>
      </c>
      <c r="L2234" s="2">
        <f t="shared" si="936"/>
        <v>0</v>
      </c>
      <c r="M2234" s="2">
        <f t="shared" si="937"/>
        <v>1.7185459753169541E-2</v>
      </c>
      <c r="N2234" s="1">
        <v>9753</v>
      </c>
      <c r="O2234" s="1">
        <v>13580</v>
      </c>
      <c r="Q2234" s="1">
        <v>276</v>
      </c>
      <c r="R2234" s="1">
        <v>132</v>
      </c>
      <c r="AG2234" s="7">
        <f>IF(Q2234&gt;0,RANK(Q2234,(N2234:P2234,Q2234:AE2234)),0)</f>
        <v>3</v>
      </c>
      <c r="AH2234" s="7">
        <f>IF(R2234&gt;0,RANK(R2234,(N2234:P2234,Q2234:AE2234)),0)</f>
        <v>4</v>
      </c>
      <c r="AI2234" s="7">
        <f>IF(T2234&gt;0,RANK(T2234,(N2234:P2234,Q2234:AE2234)),0)</f>
        <v>0</v>
      </c>
      <c r="AJ2234" s="7">
        <f>IF(S2234&gt;0,RANK(S2234,(N2234:P2234,Q2234:AE2234)),0)</f>
        <v>0</v>
      </c>
      <c r="AK2234" s="2">
        <f t="shared" si="938"/>
        <v>1.1625458068320627E-2</v>
      </c>
      <c r="AL2234" s="2">
        <f t="shared" si="939"/>
        <v>5.5600016848489954E-3</v>
      </c>
      <c r="AM2234" s="2">
        <f t="shared" si="940"/>
        <v>0</v>
      </c>
      <c r="AN2234" s="2">
        <f t="shared" si="941"/>
        <v>0</v>
      </c>
      <c r="AP2234" t="s">
        <v>3487</v>
      </c>
      <c r="AQ2234" t="s">
        <v>2860</v>
      </c>
      <c r="AR2234">
        <v>2</v>
      </c>
      <c r="AT2234" s="93" t="s">
        <v>821</v>
      </c>
      <c r="AU2234" s="92" t="s">
        <v>782</v>
      </c>
      <c r="AV2234" s="83" t="str">
        <f t="shared" si="942"/>
        <v>40037</v>
      </c>
      <c r="AX2234" s="7" t="s">
        <v>3753</v>
      </c>
    </row>
    <row r="2235" spans="1:50" hidden="1" outlineLevel="1">
      <c r="A2235" t="s">
        <v>2967</v>
      </c>
      <c r="B2235" t="s">
        <v>2860</v>
      </c>
      <c r="C2235" s="1">
        <f t="shared" si="931"/>
        <v>9743</v>
      </c>
      <c r="D2235" s="7">
        <f>RANK(N2235,(N2235:P2235,Q2235:AE2235))</f>
        <v>2</v>
      </c>
      <c r="E2235" s="7">
        <f>RANK(O2235,(N2235:P2235,Q2235:AE2235))</f>
        <v>1</v>
      </c>
      <c r="F2235" s="7">
        <f>IF(P2235&gt;0,RANK(P2235,(N2235:P2235,Q2235:AE2235)),0)</f>
        <v>0</v>
      </c>
      <c r="G2235" s="1">
        <f t="shared" si="932"/>
        <v>3412</v>
      </c>
      <c r="H2235" s="2">
        <f t="shared" si="933"/>
        <v>0.35020014369290775</v>
      </c>
      <c r="I2235" s="2"/>
      <c r="J2235" s="2">
        <f t="shared" si="934"/>
        <v>0.31971671969619214</v>
      </c>
      <c r="K2235" s="2">
        <f t="shared" si="935"/>
        <v>0.66991686338909984</v>
      </c>
      <c r="L2235" s="2">
        <f t="shared" si="936"/>
        <v>0</v>
      </c>
      <c r="M2235" s="2">
        <f t="shared" si="937"/>
        <v>1.0366416914708076E-2</v>
      </c>
      <c r="N2235" s="1">
        <v>3115</v>
      </c>
      <c r="O2235" s="1">
        <v>6527</v>
      </c>
      <c r="Q2235" s="1">
        <v>46</v>
      </c>
      <c r="R2235" s="1">
        <v>55</v>
      </c>
      <c r="AG2235" s="7">
        <f>IF(Q2235&gt;0,RANK(Q2235,(N2235:P2235,Q2235:AE2235)),0)</f>
        <v>4</v>
      </c>
      <c r="AH2235" s="7">
        <f>IF(R2235&gt;0,RANK(R2235,(N2235:P2235,Q2235:AE2235)),0)</f>
        <v>3</v>
      </c>
      <c r="AI2235" s="7">
        <f>IF(T2235&gt;0,RANK(T2235,(N2235:P2235,Q2235:AE2235)),0)</f>
        <v>0</v>
      </c>
      <c r="AJ2235" s="7">
        <f>IF(S2235&gt;0,RANK(S2235,(N2235:P2235,Q2235:AE2235)),0)</f>
        <v>0</v>
      </c>
      <c r="AK2235" s="2">
        <f t="shared" si="938"/>
        <v>4.7213383967977009E-3</v>
      </c>
      <c r="AL2235" s="2">
        <f t="shared" si="939"/>
        <v>5.6450785179102949E-3</v>
      </c>
      <c r="AM2235" s="2">
        <f t="shared" si="940"/>
        <v>0</v>
      </c>
      <c r="AN2235" s="2">
        <f t="shared" si="941"/>
        <v>0</v>
      </c>
      <c r="AP2235" t="s">
        <v>2967</v>
      </c>
      <c r="AQ2235" t="s">
        <v>2860</v>
      </c>
      <c r="AR2235">
        <v>6</v>
      </c>
      <c r="AT2235" s="93" t="s">
        <v>821</v>
      </c>
      <c r="AU2235" s="92" t="s">
        <v>1172</v>
      </c>
      <c r="AV2235" s="83" t="str">
        <f t="shared" si="942"/>
        <v>40039</v>
      </c>
      <c r="AX2235" s="7" t="s">
        <v>3753</v>
      </c>
    </row>
    <row r="2236" spans="1:50" hidden="1" outlineLevel="1">
      <c r="A2236" t="s">
        <v>3007</v>
      </c>
      <c r="B2236" t="s">
        <v>2860</v>
      </c>
      <c r="C2236" s="1">
        <f t="shared" si="931"/>
        <v>13353</v>
      </c>
      <c r="D2236" s="7">
        <f>RANK(N2236,(N2236:P2236,Q2236:AE2236))</f>
        <v>2</v>
      </c>
      <c r="E2236" s="7">
        <f>RANK(O2236,(N2236:P2236,Q2236:AE2236))</f>
        <v>1</v>
      </c>
      <c r="F2236" s="7">
        <f>IF(P2236&gt;0,RANK(P2236,(N2236:P2236,Q2236:AE2236)),0)</f>
        <v>0</v>
      </c>
      <c r="G2236" s="1">
        <f t="shared" si="932"/>
        <v>2104</v>
      </c>
      <c r="H2236" s="2">
        <f t="shared" si="933"/>
        <v>0.15756758780798322</v>
      </c>
      <c r="I2236" s="2"/>
      <c r="J2236" s="2">
        <f t="shared" si="934"/>
        <v>0.41294091215457202</v>
      </c>
      <c r="K2236" s="2">
        <f t="shared" si="935"/>
        <v>0.57050849996255526</v>
      </c>
      <c r="L2236" s="2">
        <f t="shared" si="936"/>
        <v>0</v>
      </c>
      <c r="M2236" s="2">
        <f t="shared" si="937"/>
        <v>1.655058788287278E-2</v>
      </c>
      <c r="N2236" s="1">
        <v>5514</v>
      </c>
      <c r="O2236" s="1">
        <v>7618</v>
      </c>
      <c r="Q2236" s="1">
        <v>149</v>
      </c>
      <c r="R2236" s="1">
        <v>72</v>
      </c>
      <c r="AG2236" s="7">
        <f>IF(Q2236&gt;0,RANK(Q2236,(N2236:P2236,Q2236:AE2236)),0)</f>
        <v>3</v>
      </c>
      <c r="AH2236" s="7">
        <f>IF(R2236&gt;0,RANK(R2236,(N2236:P2236,Q2236:AE2236)),0)</f>
        <v>4</v>
      </c>
      <c r="AI2236" s="7">
        <f>IF(T2236&gt;0,RANK(T2236,(N2236:P2236,Q2236:AE2236)),0)</f>
        <v>0</v>
      </c>
      <c r="AJ2236" s="7">
        <f>IF(S2236&gt;0,RANK(S2236,(N2236:P2236,Q2236:AE2236)),0)</f>
        <v>0</v>
      </c>
      <c r="AK2236" s="2">
        <f t="shared" si="938"/>
        <v>1.1158541151801094E-2</v>
      </c>
      <c r="AL2236" s="2">
        <f t="shared" si="939"/>
        <v>5.3920467310716695E-3</v>
      </c>
      <c r="AM2236" s="2">
        <f t="shared" si="940"/>
        <v>0</v>
      </c>
      <c r="AN2236" s="2">
        <f t="shared" si="941"/>
        <v>0</v>
      </c>
      <c r="AP2236" t="s">
        <v>3007</v>
      </c>
      <c r="AQ2236" t="s">
        <v>2860</v>
      </c>
      <c r="AR2236">
        <v>2</v>
      </c>
      <c r="AT2236" s="93" t="s">
        <v>821</v>
      </c>
      <c r="AU2236" s="92" t="s">
        <v>1173</v>
      </c>
      <c r="AV2236" s="83" t="str">
        <f t="shared" si="942"/>
        <v>40041</v>
      </c>
      <c r="AX2236" s="7" t="s">
        <v>3753</v>
      </c>
    </row>
    <row r="2237" spans="1:50" hidden="1" outlineLevel="1">
      <c r="A2237" t="s">
        <v>3769</v>
      </c>
      <c r="B2237" t="s">
        <v>2860</v>
      </c>
      <c r="C2237" s="1">
        <f t="shared" si="931"/>
        <v>2220</v>
      </c>
      <c r="D2237" s="7">
        <f>RANK(N2237,(N2237:P2237,Q2237:AE2237))</f>
        <v>2</v>
      </c>
      <c r="E2237" s="7">
        <f>RANK(O2237,(N2237:P2237,Q2237:AE2237))</f>
        <v>1</v>
      </c>
      <c r="F2237" s="7">
        <f>IF(P2237&gt;0,RANK(P2237,(N2237:P2237,Q2237:AE2237)),0)</f>
        <v>0</v>
      </c>
      <c r="G2237" s="1">
        <f t="shared" si="932"/>
        <v>1008</v>
      </c>
      <c r="H2237" s="2">
        <f t="shared" si="933"/>
        <v>0.45405405405405408</v>
      </c>
      <c r="I2237" s="2"/>
      <c r="J2237" s="2">
        <f t="shared" si="934"/>
        <v>0.26981981981981984</v>
      </c>
      <c r="K2237" s="2">
        <f t="shared" si="935"/>
        <v>0.72387387387387392</v>
      </c>
      <c r="L2237" s="2">
        <f t="shared" si="936"/>
        <v>0</v>
      </c>
      <c r="M2237" s="2">
        <f t="shared" si="937"/>
        <v>6.3063063063062419E-3</v>
      </c>
      <c r="N2237" s="1">
        <v>599</v>
      </c>
      <c r="O2237" s="1">
        <v>1607</v>
      </c>
      <c r="Q2237" s="1">
        <v>5</v>
      </c>
      <c r="R2237" s="1">
        <v>9</v>
      </c>
      <c r="AG2237" s="7">
        <f>IF(Q2237&gt;0,RANK(Q2237,(N2237:P2237,Q2237:AE2237)),0)</f>
        <v>4</v>
      </c>
      <c r="AH2237" s="7">
        <f>IF(R2237&gt;0,RANK(R2237,(N2237:P2237,Q2237:AE2237)),0)</f>
        <v>3</v>
      </c>
      <c r="AI2237" s="7">
        <f>IF(T2237&gt;0,RANK(T2237,(N2237:P2237,Q2237:AE2237)),0)</f>
        <v>0</v>
      </c>
      <c r="AJ2237" s="7">
        <f>IF(S2237&gt;0,RANK(S2237,(N2237:P2237,Q2237:AE2237)),0)</f>
        <v>0</v>
      </c>
      <c r="AK2237" s="2">
        <f t="shared" si="938"/>
        <v>2.2522522522522522E-3</v>
      </c>
      <c r="AL2237" s="2">
        <f t="shared" si="939"/>
        <v>4.0540540540540543E-3</v>
      </c>
      <c r="AM2237" s="2">
        <f t="shared" si="940"/>
        <v>0</v>
      </c>
      <c r="AN2237" s="2">
        <f t="shared" si="941"/>
        <v>0</v>
      </c>
      <c r="AP2237" t="s">
        <v>3769</v>
      </c>
      <c r="AQ2237" t="s">
        <v>2860</v>
      </c>
      <c r="AR2237">
        <v>6</v>
      </c>
      <c r="AT2237" s="93" t="s">
        <v>821</v>
      </c>
      <c r="AU2237" s="92" t="s">
        <v>1174</v>
      </c>
      <c r="AV2237" s="83" t="str">
        <f t="shared" si="942"/>
        <v>40043</v>
      </c>
      <c r="AX2237" s="7" t="s">
        <v>3753</v>
      </c>
    </row>
    <row r="2238" spans="1:50" hidden="1" outlineLevel="1">
      <c r="A2238" t="s">
        <v>3303</v>
      </c>
      <c r="B2238" t="s">
        <v>2860</v>
      </c>
      <c r="C2238" s="1">
        <f t="shared" si="931"/>
        <v>2013</v>
      </c>
      <c r="D2238" s="7">
        <f>RANK(N2238,(N2238:P2238,Q2238:AE2238))</f>
        <v>2</v>
      </c>
      <c r="E2238" s="7">
        <f>RANK(O2238,(N2238:P2238,Q2238:AE2238))</f>
        <v>1</v>
      </c>
      <c r="F2238" s="7">
        <f>IF(P2238&gt;0,RANK(P2238,(N2238:P2238,Q2238:AE2238)),0)</f>
        <v>0</v>
      </c>
      <c r="G2238" s="1">
        <f t="shared" si="932"/>
        <v>1045</v>
      </c>
      <c r="H2238" s="2">
        <f t="shared" si="933"/>
        <v>0.51912568306010931</v>
      </c>
      <c r="I2238" s="2"/>
      <c r="J2238" s="2">
        <f t="shared" si="934"/>
        <v>0.23248882265275708</v>
      </c>
      <c r="K2238" s="2">
        <f t="shared" si="935"/>
        <v>0.75161450571286637</v>
      </c>
      <c r="L2238" s="2">
        <f t="shared" si="936"/>
        <v>0</v>
      </c>
      <c r="M2238" s="2">
        <f t="shared" si="937"/>
        <v>1.589667163437658E-2</v>
      </c>
      <c r="N2238" s="1">
        <v>468</v>
      </c>
      <c r="O2238" s="1">
        <v>1513</v>
      </c>
      <c r="Q2238" s="1">
        <v>26</v>
      </c>
      <c r="R2238" s="1">
        <v>6</v>
      </c>
      <c r="AG2238" s="7">
        <f>IF(Q2238&gt;0,RANK(Q2238,(N2238:P2238,Q2238:AE2238)),0)</f>
        <v>3</v>
      </c>
      <c r="AH2238" s="7">
        <f>IF(R2238&gt;0,RANK(R2238,(N2238:P2238,Q2238:AE2238)),0)</f>
        <v>4</v>
      </c>
      <c r="AI2238" s="7">
        <f>IF(T2238&gt;0,RANK(T2238,(N2238:P2238,Q2238:AE2238)),0)</f>
        <v>0</v>
      </c>
      <c r="AJ2238" s="7">
        <f>IF(S2238&gt;0,RANK(S2238,(N2238:P2238,Q2238:AE2238)),0)</f>
        <v>0</v>
      </c>
      <c r="AK2238" s="2">
        <f t="shared" si="938"/>
        <v>1.2916045702930949E-2</v>
      </c>
      <c r="AL2238" s="2">
        <f t="shared" si="939"/>
        <v>2.9806259314456036E-3</v>
      </c>
      <c r="AM2238" s="2">
        <f t="shared" si="940"/>
        <v>0</v>
      </c>
      <c r="AN2238" s="2">
        <f t="shared" si="941"/>
        <v>0</v>
      </c>
      <c r="AP2238" t="s">
        <v>3303</v>
      </c>
      <c r="AQ2238" t="s">
        <v>2860</v>
      </c>
      <c r="AR2238">
        <v>6</v>
      </c>
      <c r="AT2238" s="93" t="s">
        <v>821</v>
      </c>
      <c r="AU2238" s="92" t="s">
        <v>130</v>
      </c>
      <c r="AV2238" s="83" t="str">
        <f t="shared" si="942"/>
        <v>40045</v>
      </c>
      <c r="AX2238" s="7" t="s">
        <v>3753</v>
      </c>
    </row>
    <row r="2239" spans="1:50" hidden="1" outlineLevel="1">
      <c r="A2239" t="s">
        <v>3745</v>
      </c>
      <c r="B2239" t="s">
        <v>2860</v>
      </c>
      <c r="C2239" s="1">
        <f t="shared" si="931"/>
        <v>21683</v>
      </c>
      <c r="D2239" s="7">
        <f>RANK(N2239,(N2239:P2239,Q2239:AE2239))</f>
        <v>2</v>
      </c>
      <c r="E2239" s="7">
        <f>RANK(O2239,(N2239:P2239,Q2239:AE2239))</f>
        <v>1</v>
      </c>
      <c r="F2239" s="7">
        <f>IF(P2239&gt;0,RANK(P2239,(N2239:P2239,Q2239:AE2239)),0)</f>
        <v>0</v>
      </c>
      <c r="G2239" s="1">
        <f t="shared" si="932"/>
        <v>8359</v>
      </c>
      <c r="H2239" s="2">
        <f t="shared" si="933"/>
        <v>0.38550938523267075</v>
      </c>
      <c r="I2239" s="2"/>
      <c r="J2239" s="2">
        <f t="shared" si="934"/>
        <v>0.30175713692754691</v>
      </c>
      <c r="K2239" s="2">
        <f t="shared" si="935"/>
        <v>0.68726652216021766</v>
      </c>
      <c r="L2239" s="2">
        <f t="shared" si="936"/>
        <v>0</v>
      </c>
      <c r="M2239" s="2">
        <f t="shared" si="937"/>
        <v>1.0976340912235427E-2</v>
      </c>
      <c r="N2239" s="1">
        <v>6543</v>
      </c>
      <c r="O2239" s="1">
        <v>14902</v>
      </c>
      <c r="Q2239" s="1">
        <v>143</v>
      </c>
      <c r="R2239" s="1">
        <v>95</v>
      </c>
      <c r="AG2239" s="7">
        <f>IF(Q2239&gt;0,RANK(Q2239,(N2239:P2239,Q2239:AE2239)),0)</f>
        <v>3</v>
      </c>
      <c r="AH2239" s="7">
        <f>IF(R2239&gt;0,RANK(R2239,(N2239:P2239,Q2239:AE2239)),0)</f>
        <v>4</v>
      </c>
      <c r="AI2239" s="7">
        <f>IF(T2239&gt;0,RANK(T2239,(N2239:P2239,Q2239:AE2239)),0)</f>
        <v>0</v>
      </c>
      <c r="AJ2239" s="7">
        <f>IF(S2239&gt;0,RANK(S2239,(N2239:P2239,Q2239:AE2239)),0)</f>
        <v>0</v>
      </c>
      <c r="AK2239" s="2">
        <f t="shared" si="938"/>
        <v>6.5950283632338702E-3</v>
      </c>
      <c r="AL2239" s="2">
        <f t="shared" si="939"/>
        <v>4.3813125490015222E-3</v>
      </c>
      <c r="AM2239" s="2">
        <f t="shared" si="940"/>
        <v>0</v>
      </c>
      <c r="AN2239" s="2">
        <f t="shared" si="941"/>
        <v>0</v>
      </c>
      <c r="AP2239" t="s">
        <v>3745</v>
      </c>
      <c r="AQ2239" t="s">
        <v>2860</v>
      </c>
      <c r="AR2239">
        <v>6</v>
      </c>
      <c r="AT2239" s="93" t="s">
        <v>821</v>
      </c>
      <c r="AU2239" s="92" t="s">
        <v>131</v>
      </c>
      <c r="AV2239" s="83" t="str">
        <f t="shared" si="942"/>
        <v>40047</v>
      </c>
      <c r="AX2239" s="7" t="s">
        <v>3753</v>
      </c>
    </row>
    <row r="2240" spans="1:50" hidden="1" outlineLevel="1">
      <c r="A2240" t="s">
        <v>3222</v>
      </c>
      <c r="B2240" t="s">
        <v>2860</v>
      </c>
      <c r="C2240" s="1">
        <f t="shared" si="931"/>
        <v>9843</v>
      </c>
      <c r="D2240" s="7">
        <f>RANK(N2240,(N2240:P2240,Q2240:AE2240))</f>
        <v>2</v>
      </c>
      <c r="E2240" s="7">
        <f>RANK(O2240,(N2240:P2240,Q2240:AE2240))</f>
        <v>1</v>
      </c>
      <c r="F2240" s="7">
        <f>IF(P2240&gt;0,RANK(P2240,(N2240:P2240,Q2240:AE2240)),0)</f>
        <v>0</v>
      </c>
      <c r="G2240" s="1">
        <f t="shared" si="932"/>
        <v>1347</v>
      </c>
      <c r="H2240" s="2">
        <f t="shared" si="933"/>
        <v>0.13684852179213655</v>
      </c>
      <c r="I2240" s="2"/>
      <c r="J2240" s="2">
        <f t="shared" si="934"/>
        <v>0.42558163161637713</v>
      </c>
      <c r="K2240" s="2">
        <f t="shared" si="935"/>
        <v>0.56243015340851366</v>
      </c>
      <c r="L2240" s="2">
        <f t="shared" si="936"/>
        <v>0</v>
      </c>
      <c r="M2240" s="2">
        <f t="shared" si="937"/>
        <v>1.1988214975109157E-2</v>
      </c>
      <c r="N2240" s="1">
        <v>4189</v>
      </c>
      <c r="O2240" s="1">
        <v>5536</v>
      </c>
      <c r="Q2240" s="1">
        <v>73</v>
      </c>
      <c r="R2240" s="1">
        <v>45</v>
      </c>
      <c r="AG2240" s="7">
        <f>IF(Q2240&gt;0,RANK(Q2240,(N2240:P2240,Q2240:AE2240)),0)</f>
        <v>3</v>
      </c>
      <c r="AH2240" s="7">
        <f>IF(R2240&gt;0,RANK(R2240,(N2240:P2240,Q2240:AE2240)),0)</f>
        <v>4</v>
      </c>
      <c r="AI2240" s="7">
        <f>IF(T2240&gt;0,RANK(T2240,(N2240:P2240,Q2240:AE2240)),0)</f>
        <v>0</v>
      </c>
      <c r="AJ2240" s="7">
        <f>IF(S2240&gt;0,RANK(S2240,(N2240:P2240,Q2240:AE2240)),0)</f>
        <v>0</v>
      </c>
      <c r="AK2240" s="2">
        <f t="shared" si="938"/>
        <v>7.416438077821802E-3</v>
      </c>
      <c r="AL2240" s="2">
        <f t="shared" si="939"/>
        <v>4.5717768972874124E-3</v>
      </c>
      <c r="AM2240" s="2">
        <f t="shared" si="940"/>
        <v>0</v>
      </c>
      <c r="AN2240" s="2">
        <f t="shared" si="941"/>
        <v>0</v>
      </c>
      <c r="AP2240" t="s">
        <v>3222</v>
      </c>
      <c r="AQ2240" t="s">
        <v>2860</v>
      </c>
      <c r="AR2240">
        <v>4</v>
      </c>
      <c r="AT2240" s="93" t="s">
        <v>821</v>
      </c>
      <c r="AU2240" s="92" t="s">
        <v>132</v>
      </c>
      <c r="AV2240" s="83" t="str">
        <f t="shared" si="942"/>
        <v>40049</v>
      </c>
      <c r="AX2240" s="7" t="s">
        <v>3753</v>
      </c>
    </row>
    <row r="2241" spans="1:50" hidden="1" outlineLevel="1">
      <c r="A2241" t="s">
        <v>1809</v>
      </c>
      <c r="B2241" t="s">
        <v>2860</v>
      </c>
      <c r="C2241" s="1">
        <f t="shared" si="931"/>
        <v>16276</v>
      </c>
      <c r="D2241" s="7">
        <f>RANK(N2241,(N2241:P2241,Q2241:AE2241))</f>
        <v>2</v>
      </c>
      <c r="E2241" s="7">
        <f>RANK(O2241,(N2241:P2241,Q2241:AE2241))</f>
        <v>1</v>
      </c>
      <c r="F2241" s="7">
        <f>IF(P2241&gt;0,RANK(P2241,(N2241:P2241,Q2241:AE2241)),0)</f>
        <v>0</v>
      </c>
      <c r="G2241" s="1">
        <f t="shared" si="932"/>
        <v>4003</v>
      </c>
      <c r="H2241" s="2">
        <f t="shared" si="933"/>
        <v>0.24594494961907101</v>
      </c>
      <c r="I2241" s="2"/>
      <c r="J2241" s="2">
        <f t="shared" si="934"/>
        <v>0.37091422954042763</v>
      </c>
      <c r="K2241" s="2">
        <f t="shared" si="935"/>
        <v>0.61685917915949862</v>
      </c>
      <c r="L2241" s="2">
        <f t="shared" si="936"/>
        <v>0</v>
      </c>
      <c r="M2241" s="2">
        <f t="shared" si="937"/>
        <v>1.2226591300073752E-2</v>
      </c>
      <c r="N2241" s="1">
        <v>6037</v>
      </c>
      <c r="O2241" s="1">
        <v>10040</v>
      </c>
      <c r="Q2241" s="1">
        <v>123</v>
      </c>
      <c r="R2241" s="1">
        <v>76</v>
      </c>
      <c r="AG2241" s="7">
        <f>IF(Q2241&gt;0,RANK(Q2241,(N2241:P2241,Q2241:AE2241)),0)</f>
        <v>3</v>
      </c>
      <c r="AH2241" s="7">
        <f>IF(R2241&gt;0,RANK(R2241,(N2241:P2241,Q2241:AE2241)),0)</f>
        <v>4</v>
      </c>
      <c r="AI2241" s="7">
        <f>IF(T2241&gt;0,RANK(T2241,(N2241:P2241,Q2241:AE2241)),0)</f>
        <v>0</v>
      </c>
      <c r="AJ2241" s="7">
        <f>IF(S2241&gt;0,RANK(S2241,(N2241:P2241,Q2241:AE2241)),0)</f>
        <v>0</v>
      </c>
      <c r="AK2241" s="2">
        <f t="shared" si="938"/>
        <v>7.5571393462767261E-3</v>
      </c>
      <c r="AL2241" s="2">
        <f t="shared" si="939"/>
        <v>4.6694519537970021E-3</v>
      </c>
      <c r="AM2241" s="2">
        <f t="shared" si="940"/>
        <v>0</v>
      </c>
      <c r="AN2241" s="2">
        <f t="shared" si="941"/>
        <v>0</v>
      </c>
      <c r="AP2241" t="s">
        <v>1809</v>
      </c>
      <c r="AQ2241" t="s">
        <v>2860</v>
      </c>
      <c r="AR2241">
        <v>4</v>
      </c>
      <c r="AT2241" s="93" t="s">
        <v>821</v>
      </c>
      <c r="AU2241" s="92" t="s">
        <v>658</v>
      </c>
      <c r="AV2241" s="83" t="str">
        <f t="shared" si="942"/>
        <v>40051</v>
      </c>
      <c r="AX2241" s="7" t="s">
        <v>3753</v>
      </c>
    </row>
    <row r="2242" spans="1:50" hidden="1" outlineLevel="1">
      <c r="A2242" t="s">
        <v>3189</v>
      </c>
      <c r="B2242" t="s">
        <v>2860</v>
      </c>
      <c r="C2242" s="1">
        <f t="shared" si="931"/>
        <v>2503</v>
      </c>
      <c r="D2242" s="7">
        <f>RANK(N2242,(N2242:P2242,Q2242:AE2242))</f>
        <v>2</v>
      </c>
      <c r="E2242" s="7">
        <f>RANK(O2242,(N2242:P2242,Q2242:AE2242))</f>
        <v>1</v>
      </c>
      <c r="F2242" s="7">
        <f>IF(P2242&gt;0,RANK(P2242,(N2242:P2242,Q2242:AE2242)),0)</f>
        <v>0</v>
      </c>
      <c r="G2242" s="1">
        <f t="shared" si="932"/>
        <v>1053</v>
      </c>
      <c r="H2242" s="2">
        <f t="shared" si="933"/>
        <v>0.42069516580103877</v>
      </c>
      <c r="I2242" s="2"/>
      <c r="J2242" s="2">
        <f t="shared" si="934"/>
        <v>0.28326008789452656</v>
      </c>
      <c r="K2242" s="2">
        <f t="shared" si="935"/>
        <v>0.70395525369556533</v>
      </c>
      <c r="L2242" s="2">
        <f t="shared" si="936"/>
        <v>0</v>
      </c>
      <c r="M2242" s="2">
        <f t="shared" si="937"/>
        <v>1.2784658409908056E-2</v>
      </c>
      <c r="N2242" s="1">
        <v>709</v>
      </c>
      <c r="O2242" s="1">
        <v>1762</v>
      </c>
      <c r="Q2242" s="1">
        <v>19</v>
      </c>
      <c r="R2242" s="1">
        <v>13</v>
      </c>
      <c r="AG2242" s="7">
        <f>IF(Q2242&gt;0,RANK(Q2242,(N2242:P2242,Q2242:AE2242)),0)</f>
        <v>3</v>
      </c>
      <c r="AH2242" s="7">
        <f>IF(R2242&gt;0,RANK(R2242,(N2242:P2242,Q2242:AE2242)),0)</f>
        <v>4</v>
      </c>
      <c r="AI2242" s="7">
        <f>IF(T2242&gt;0,RANK(T2242,(N2242:P2242,Q2242:AE2242)),0)</f>
        <v>0</v>
      </c>
      <c r="AJ2242" s="7">
        <f>IF(S2242&gt;0,RANK(S2242,(N2242:P2242,Q2242:AE2242)),0)</f>
        <v>0</v>
      </c>
      <c r="AK2242" s="2">
        <f t="shared" si="938"/>
        <v>7.5908909308829405E-3</v>
      </c>
      <c r="AL2242" s="2">
        <f t="shared" si="939"/>
        <v>5.1937674790251695E-3</v>
      </c>
      <c r="AM2242" s="2">
        <f t="shared" si="940"/>
        <v>0</v>
      </c>
      <c r="AN2242" s="2">
        <f t="shared" si="941"/>
        <v>0</v>
      </c>
      <c r="AP2242" t="s">
        <v>3189</v>
      </c>
      <c r="AQ2242" t="s">
        <v>2860</v>
      </c>
      <c r="AR2242">
        <v>6</v>
      </c>
      <c r="AT2242" s="93" t="s">
        <v>821</v>
      </c>
      <c r="AU2242" s="92" t="s">
        <v>659</v>
      </c>
      <c r="AV2242" s="83" t="str">
        <f t="shared" si="942"/>
        <v>40053</v>
      </c>
      <c r="AX2242" s="7" t="s">
        <v>3753</v>
      </c>
    </row>
    <row r="2243" spans="1:50" hidden="1" outlineLevel="1">
      <c r="A2243" t="s">
        <v>3671</v>
      </c>
      <c r="B2243" t="s">
        <v>2860</v>
      </c>
      <c r="C2243" s="1">
        <f t="shared" si="931"/>
        <v>2152</v>
      </c>
      <c r="D2243" s="7">
        <f>RANK(N2243,(N2243:P2243,Q2243:AE2243))</f>
        <v>2</v>
      </c>
      <c r="E2243" s="7">
        <f>RANK(O2243,(N2243:P2243,Q2243:AE2243))</f>
        <v>1</v>
      </c>
      <c r="F2243" s="7">
        <f>IF(P2243&gt;0,RANK(P2243,(N2243:P2243,Q2243:AE2243)),0)</f>
        <v>0</v>
      </c>
      <c r="G2243" s="1">
        <f t="shared" si="932"/>
        <v>448</v>
      </c>
      <c r="H2243" s="2">
        <f t="shared" si="933"/>
        <v>0.20817843866171004</v>
      </c>
      <c r="I2243" s="2"/>
      <c r="J2243" s="2">
        <f t="shared" si="934"/>
        <v>0.38986988847583642</v>
      </c>
      <c r="K2243" s="2">
        <f t="shared" si="935"/>
        <v>0.59804832713754652</v>
      </c>
      <c r="L2243" s="2">
        <f t="shared" si="936"/>
        <v>0</v>
      </c>
      <c r="M2243" s="2">
        <f t="shared" si="937"/>
        <v>1.2081784386617E-2</v>
      </c>
      <c r="N2243" s="1">
        <v>839</v>
      </c>
      <c r="O2243" s="1">
        <v>1287</v>
      </c>
      <c r="Q2243" s="1">
        <v>17</v>
      </c>
      <c r="R2243" s="1">
        <v>9</v>
      </c>
      <c r="AG2243" s="7">
        <f>IF(Q2243&gt;0,RANK(Q2243,(N2243:P2243,Q2243:AE2243)),0)</f>
        <v>3</v>
      </c>
      <c r="AH2243" s="7">
        <f>IF(R2243&gt;0,RANK(R2243,(N2243:P2243,Q2243:AE2243)),0)</f>
        <v>4</v>
      </c>
      <c r="AI2243" s="7">
        <f>IF(T2243&gt;0,RANK(T2243,(N2243:P2243,Q2243:AE2243)),0)</f>
        <v>0</v>
      </c>
      <c r="AJ2243" s="7">
        <f>IF(S2243&gt;0,RANK(S2243,(N2243:P2243,Q2243:AE2243)),0)</f>
        <v>0</v>
      </c>
      <c r="AK2243" s="2">
        <f t="shared" si="938"/>
        <v>7.8996282527881035E-3</v>
      </c>
      <c r="AL2243" s="2">
        <f t="shared" si="939"/>
        <v>4.1821561338289959E-3</v>
      </c>
      <c r="AM2243" s="2">
        <f t="shared" si="940"/>
        <v>0</v>
      </c>
      <c r="AN2243" s="2">
        <f t="shared" si="941"/>
        <v>0</v>
      </c>
      <c r="AP2243" t="s">
        <v>3671</v>
      </c>
      <c r="AQ2243" t="s">
        <v>2860</v>
      </c>
      <c r="AR2243">
        <v>6</v>
      </c>
      <c r="AT2243" s="93" t="s">
        <v>821</v>
      </c>
      <c r="AU2243" s="92" t="s">
        <v>660</v>
      </c>
      <c r="AV2243" s="83" t="str">
        <f t="shared" si="942"/>
        <v>40055</v>
      </c>
      <c r="AX2243" s="7" t="s">
        <v>3753</v>
      </c>
    </row>
    <row r="2244" spans="1:50" hidden="1" outlineLevel="1">
      <c r="A2244" t="s">
        <v>3703</v>
      </c>
      <c r="B2244" t="s">
        <v>2860</v>
      </c>
      <c r="C2244" s="1">
        <f t="shared" si="931"/>
        <v>1205</v>
      </c>
      <c r="D2244" s="7">
        <f>RANK(N2244,(N2244:P2244,Q2244:AE2244))</f>
        <v>2</v>
      </c>
      <c r="E2244" s="7">
        <f>RANK(O2244,(N2244:P2244,Q2244:AE2244))</f>
        <v>1</v>
      </c>
      <c r="F2244" s="7">
        <f>IF(P2244&gt;0,RANK(P2244,(N2244:P2244,Q2244:AE2244)),0)</f>
        <v>0</v>
      </c>
      <c r="G2244" s="1">
        <f t="shared" si="932"/>
        <v>185</v>
      </c>
      <c r="H2244" s="2">
        <f t="shared" si="933"/>
        <v>0.15352697095435686</v>
      </c>
      <c r="I2244" s="2"/>
      <c r="J2244" s="2">
        <f t="shared" si="934"/>
        <v>0.42074688796680498</v>
      </c>
      <c r="K2244" s="2">
        <f t="shared" si="935"/>
        <v>0.57427385892116178</v>
      </c>
      <c r="L2244" s="2">
        <f t="shared" si="936"/>
        <v>0</v>
      </c>
      <c r="M2244" s="2">
        <f t="shared" si="937"/>
        <v>4.9792531120331773E-3</v>
      </c>
      <c r="N2244" s="1">
        <v>507</v>
      </c>
      <c r="O2244" s="1">
        <v>692</v>
      </c>
      <c r="Q2244" s="1">
        <v>3</v>
      </c>
      <c r="R2244" s="1">
        <v>3</v>
      </c>
      <c r="AG2244" s="7">
        <f>IF(Q2244&gt;0,RANK(Q2244,(N2244:P2244,Q2244:AE2244)),0)</f>
        <v>3</v>
      </c>
      <c r="AH2244" s="7">
        <f>IF(R2244&gt;0,RANK(R2244,(N2244:P2244,Q2244:AE2244)),0)</f>
        <v>3</v>
      </c>
      <c r="AI2244" s="7">
        <f>IF(T2244&gt;0,RANK(T2244,(N2244:P2244,Q2244:AE2244)),0)</f>
        <v>0</v>
      </c>
      <c r="AJ2244" s="7">
        <f>IF(S2244&gt;0,RANK(S2244,(N2244:P2244,Q2244:AE2244)),0)</f>
        <v>0</v>
      </c>
      <c r="AK2244" s="2">
        <f t="shared" si="938"/>
        <v>2.4896265560165973E-3</v>
      </c>
      <c r="AL2244" s="2">
        <f t="shared" si="939"/>
        <v>2.4896265560165973E-3</v>
      </c>
      <c r="AM2244" s="2">
        <f t="shared" si="940"/>
        <v>0</v>
      </c>
      <c r="AN2244" s="2">
        <f t="shared" si="941"/>
        <v>0</v>
      </c>
      <c r="AP2244" t="s">
        <v>3703</v>
      </c>
      <c r="AQ2244" t="s">
        <v>2860</v>
      </c>
      <c r="AR2244">
        <v>6</v>
      </c>
      <c r="AT2244" s="93" t="s">
        <v>821</v>
      </c>
      <c r="AU2244" s="92" t="s">
        <v>199</v>
      </c>
      <c r="AV2244" s="83" t="str">
        <f t="shared" si="942"/>
        <v>40057</v>
      </c>
      <c r="AX2244" s="7" t="s">
        <v>3753</v>
      </c>
    </row>
    <row r="2245" spans="1:50" hidden="1" outlineLevel="1">
      <c r="A2245" t="s">
        <v>3782</v>
      </c>
      <c r="B2245" t="s">
        <v>2860</v>
      </c>
      <c r="C2245" s="1">
        <f t="shared" si="931"/>
        <v>1683</v>
      </c>
      <c r="D2245" s="7">
        <f>RANK(N2245,(N2245:P2245,Q2245:AE2245))</f>
        <v>2</v>
      </c>
      <c r="E2245" s="7">
        <f>RANK(O2245,(N2245:P2245,Q2245:AE2245))</f>
        <v>1</v>
      </c>
      <c r="F2245" s="7">
        <f>IF(P2245&gt;0,RANK(P2245,(N2245:P2245,Q2245:AE2245)),0)</f>
        <v>0</v>
      </c>
      <c r="G2245" s="1">
        <f t="shared" si="932"/>
        <v>922</v>
      </c>
      <c r="H2245" s="2">
        <f t="shared" si="933"/>
        <v>0.54783125371360664</v>
      </c>
      <c r="I2245" s="2"/>
      <c r="J2245" s="2">
        <f t="shared" si="934"/>
        <v>0.22222222222222221</v>
      </c>
      <c r="K2245" s="2">
        <f t="shared" si="935"/>
        <v>0.77005347593582885</v>
      </c>
      <c r="L2245" s="2">
        <f t="shared" si="936"/>
        <v>0</v>
      </c>
      <c r="M2245" s="2">
        <f t="shared" si="937"/>
        <v>7.724301841948944E-3</v>
      </c>
      <c r="N2245" s="1">
        <v>374</v>
      </c>
      <c r="O2245" s="1">
        <v>1296</v>
      </c>
      <c r="Q2245" s="1">
        <v>8</v>
      </c>
      <c r="R2245" s="1">
        <v>5</v>
      </c>
      <c r="AG2245" s="7">
        <f>IF(Q2245&gt;0,RANK(Q2245,(N2245:P2245,Q2245:AE2245)),0)</f>
        <v>3</v>
      </c>
      <c r="AH2245" s="7">
        <f>IF(R2245&gt;0,RANK(R2245,(N2245:P2245,Q2245:AE2245)),0)</f>
        <v>4</v>
      </c>
      <c r="AI2245" s="7">
        <f>IF(T2245&gt;0,RANK(T2245,(N2245:P2245,Q2245:AE2245)),0)</f>
        <v>0</v>
      </c>
      <c r="AJ2245" s="7">
        <f>IF(S2245&gt;0,RANK(S2245,(N2245:P2245,Q2245:AE2245)),0)</f>
        <v>0</v>
      </c>
      <c r="AK2245" s="2">
        <f t="shared" si="938"/>
        <v>4.7534165181224008E-3</v>
      </c>
      <c r="AL2245" s="2">
        <f t="shared" si="939"/>
        <v>2.9708853238265003E-3</v>
      </c>
      <c r="AM2245" s="2">
        <f t="shared" si="940"/>
        <v>0</v>
      </c>
      <c r="AN2245" s="2">
        <f t="shared" si="941"/>
        <v>0</v>
      </c>
      <c r="AP2245" t="s">
        <v>3782</v>
      </c>
      <c r="AQ2245" t="s">
        <v>2860</v>
      </c>
      <c r="AR2245">
        <v>6</v>
      </c>
      <c r="AT2245" s="93" t="s">
        <v>821</v>
      </c>
      <c r="AU2245" s="92" t="s">
        <v>200</v>
      </c>
      <c r="AV2245" s="83" t="str">
        <f t="shared" si="942"/>
        <v>40059</v>
      </c>
      <c r="AX2245" s="7" t="s">
        <v>3753</v>
      </c>
    </row>
    <row r="2246" spans="1:50" hidden="1" outlineLevel="1">
      <c r="A2246" t="s">
        <v>1045</v>
      </c>
      <c r="B2246" t="s">
        <v>2860</v>
      </c>
      <c r="C2246" s="1">
        <f t="shared" si="931"/>
        <v>4628</v>
      </c>
      <c r="D2246" s="7">
        <f>RANK(N2246,(N2246:P2246,Q2246:AE2246))</f>
        <v>1</v>
      </c>
      <c r="E2246" s="7">
        <f>RANK(O2246,(N2246:P2246,Q2246:AE2246))</f>
        <v>2</v>
      </c>
      <c r="F2246" s="7">
        <f>IF(P2246&gt;0,RANK(P2246,(N2246:P2246,Q2246:AE2246)),0)</f>
        <v>0</v>
      </c>
      <c r="G2246" s="1">
        <f t="shared" si="932"/>
        <v>471</v>
      </c>
      <c r="H2246" s="2">
        <f t="shared" si="933"/>
        <v>0.10177182368193605</v>
      </c>
      <c r="I2246" s="2"/>
      <c r="J2246" s="2">
        <f t="shared" si="934"/>
        <v>0.54235090751944681</v>
      </c>
      <c r="K2246" s="2">
        <f t="shared" si="935"/>
        <v>0.44057908383751082</v>
      </c>
      <c r="L2246" s="2">
        <f t="shared" si="936"/>
        <v>0</v>
      </c>
      <c r="M2246" s="2">
        <f t="shared" si="937"/>
        <v>1.7070008643042367E-2</v>
      </c>
      <c r="N2246" s="1">
        <v>2510</v>
      </c>
      <c r="O2246" s="1">
        <v>2039</v>
      </c>
      <c r="Q2246" s="1">
        <v>60</v>
      </c>
      <c r="R2246" s="1">
        <v>19</v>
      </c>
      <c r="AG2246" s="7">
        <f>IF(Q2246&gt;0,RANK(Q2246,(N2246:P2246,Q2246:AE2246)),0)</f>
        <v>3</v>
      </c>
      <c r="AH2246" s="7">
        <f>IF(R2246&gt;0,RANK(R2246,(N2246:P2246,Q2246:AE2246)),0)</f>
        <v>4</v>
      </c>
      <c r="AI2246" s="7">
        <f>IF(T2246&gt;0,RANK(T2246,(N2246:P2246,Q2246:AE2246)),0)</f>
        <v>0</v>
      </c>
      <c r="AJ2246" s="7">
        <f>IF(S2246&gt;0,RANK(S2246,(N2246:P2246,Q2246:AE2246)),0)</f>
        <v>0</v>
      </c>
      <c r="AK2246" s="2">
        <f t="shared" si="938"/>
        <v>1.2964563526361279E-2</v>
      </c>
      <c r="AL2246" s="2">
        <f t="shared" si="939"/>
        <v>4.105445116681072E-3</v>
      </c>
      <c r="AM2246" s="2">
        <f t="shared" si="940"/>
        <v>0</v>
      </c>
      <c r="AN2246" s="2">
        <f t="shared" si="941"/>
        <v>0</v>
      </c>
      <c r="AP2246" t="s">
        <v>1045</v>
      </c>
      <c r="AQ2246" t="s">
        <v>2860</v>
      </c>
      <c r="AR2246">
        <v>2</v>
      </c>
      <c r="AT2246" s="93" t="s">
        <v>821</v>
      </c>
      <c r="AU2246" s="92" t="s">
        <v>201</v>
      </c>
      <c r="AV2246" s="83" t="str">
        <f t="shared" si="942"/>
        <v>40061</v>
      </c>
      <c r="AX2246" s="7" t="s">
        <v>3753</v>
      </c>
    </row>
    <row r="2247" spans="1:50" hidden="1" outlineLevel="1">
      <c r="A2247" t="s">
        <v>3355</v>
      </c>
      <c r="B2247" t="s">
        <v>2860</v>
      </c>
      <c r="C2247" s="1">
        <f t="shared" si="931"/>
        <v>4585</v>
      </c>
      <c r="D2247" s="7">
        <f>RANK(N2247,(N2247:P2247,Q2247:AE2247))</f>
        <v>1</v>
      </c>
      <c r="E2247" s="7">
        <f>RANK(O2247,(N2247:P2247,Q2247:AE2247))</f>
        <v>2</v>
      </c>
      <c r="F2247" s="7">
        <f>IF(P2247&gt;0,RANK(P2247,(N2247:P2247,Q2247:AE2247)),0)</f>
        <v>0</v>
      </c>
      <c r="G2247" s="1">
        <f t="shared" si="932"/>
        <v>138</v>
      </c>
      <c r="H2247" s="2">
        <f t="shared" si="933"/>
        <v>3.0098146128680479E-2</v>
      </c>
      <c r="I2247" s="2"/>
      <c r="J2247" s="2">
        <f t="shared" si="934"/>
        <v>0.50905125408942198</v>
      </c>
      <c r="K2247" s="2">
        <f t="shared" si="935"/>
        <v>0.47895310796074153</v>
      </c>
      <c r="L2247" s="2">
        <f t="shared" si="936"/>
        <v>0</v>
      </c>
      <c r="M2247" s="2">
        <f t="shared" si="937"/>
        <v>1.1995637949836491E-2</v>
      </c>
      <c r="N2247" s="1">
        <v>2334</v>
      </c>
      <c r="O2247" s="1">
        <v>2196</v>
      </c>
      <c r="Q2247" s="1">
        <v>29</v>
      </c>
      <c r="R2247" s="1">
        <v>26</v>
      </c>
      <c r="AG2247" s="7">
        <f>IF(Q2247&gt;0,RANK(Q2247,(N2247:P2247,Q2247:AE2247)),0)</f>
        <v>3</v>
      </c>
      <c r="AH2247" s="7">
        <f>IF(R2247&gt;0,RANK(R2247,(N2247:P2247,Q2247:AE2247)),0)</f>
        <v>4</v>
      </c>
      <c r="AI2247" s="7">
        <f>IF(T2247&gt;0,RANK(T2247,(N2247:P2247,Q2247:AE2247)),0)</f>
        <v>0</v>
      </c>
      <c r="AJ2247" s="7">
        <f>IF(S2247&gt;0,RANK(S2247,(N2247:P2247,Q2247:AE2247)),0)</f>
        <v>0</v>
      </c>
      <c r="AK2247" s="2">
        <f t="shared" si="938"/>
        <v>6.3249727371864775E-3</v>
      </c>
      <c r="AL2247" s="2">
        <f t="shared" si="939"/>
        <v>5.6706652126499455E-3</v>
      </c>
      <c r="AM2247" s="2">
        <f t="shared" si="940"/>
        <v>0</v>
      </c>
      <c r="AN2247" s="2">
        <f t="shared" si="941"/>
        <v>0</v>
      </c>
      <c r="AP2247" t="s">
        <v>3355</v>
      </c>
      <c r="AQ2247" t="s">
        <v>2860</v>
      </c>
      <c r="AR2247">
        <v>3</v>
      </c>
      <c r="AT2247" s="93" t="s">
        <v>821</v>
      </c>
      <c r="AU2247" s="92" t="s">
        <v>202</v>
      </c>
      <c r="AV2247" s="83" t="str">
        <f t="shared" si="942"/>
        <v>40063</v>
      </c>
      <c r="AX2247" s="7" t="s">
        <v>3753</v>
      </c>
    </row>
    <row r="2248" spans="1:50" hidden="1" outlineLevel="1">
      <c r="A2248" t="s">
        <v>3023</v>
      </c>
      <c r="B2248" t="s">
        <v>2860</v>
      </c>
      <c r="C2248" s="1">
        <f t="shared" ref="C2248:C2279" si="943">SUM(N2248:AE2248)</f>
        <v>8159</v>
      </c>
      <c r="D2248" s="7">
        <f>RANK(N2248,(N2248:P2248,Q2248:AE2248))</f>
        <v>2</v>
      </c>
      <c r="E2248" s="7">
        <f>RANK(O2248,(N2248:P2248,Q2248:AE2248))</f>
        <v>1</v>
      </c>
      <c r="F2248" s="7">
        <f>IF(P2248&gt;0,RANK(P2248,(N2248:P2248,Q2248:AE2248)),0)</f>
        <v>0</v>
      </c>
      <c r="G2248" s="1">
        <f t="shared" ref="G2248:G2279" si="944">IF(D2248=1,N2248,IF(E2248=1,O2248,P2248))-IF(D2248=2,N2248,IF(E2248=2,O2248,P2248))</f>
        <v>3076</v>
      </c>
      <c r="H2248" s="2">
        <f t="shared" ref="H2248:H2279" si="945">G2248/C2248</f>
        <v>0.37700698615026351</v>
      </c>
      <c r="I2248" s="2"/>
      <c r="J2248" s="2">
        <f t="shared" ref="J2248:J2279" si="946">IF($C2248=0,"-",N2248/$C2248)</f>
        <v>0.30824855987253341</v>
      </c>
      <c r="K2248" s="2">
        <f t="shared" ref="K2248:K2279" si="947">IF($C2248=0,"-",O2248/$C2248)</f>
        <v>0.68525554602279692</v>
      </c>
      <c r="L2248" s="2">
        <f t="shared" ref="L2248:L2279" si="948">IF($C2248=0,"-",P2248/$C2248)</f>
        <v>0</v>
      </c>
      <c r="M2248" s="2">
        <f t="shared" ref="M2248:M2279" si="949">IF(C2248=0,"-",(1-J2248-K2248-L2248))</f>
        <v>6.4958941046696639E-3</v>
      </c>
      <c r="N2248" s="1">
        <v>2515</v>
      </c>
      <c r="O2248" s="1">
        <v>5591</v>
      </c>
      <c r="Q2248" s="1">
        <v>38</v>
      </c>
      <c r="R2248" s="1">
        <v>15</v>
      </c>
      <c r="AG2248" s="7">
        <f>IF(Q2248&gt;0,RANK(Q2248,(N2248:P2248,Q2248:AE2248)),0)</f>
        <v>3</v>
      </c>
      <c r="AH2248" s="7">
        <f>IF(R2248&gt;0,RANK(R2248,(N2248:P2248,Q2248:AE2248)),0)</f>
        <v>4</v>
      </c>
      <c r="AI2248" s="7">
        <f>IF(T2248&gt;0,RANK(T2248,(N2248:P2248,Q2248:AE2248)),0)</f>
        <v>0</v>
      </c>
      <c r="AJ2248" s="7">
        <f>IF(S2248&gt;0,RANK(S2248,(N2248:P2248,Q2248:AE2248)),0)</f>
        <v>0</v>
      </c>
      <c r="AK2248" s="2">
        <f t="shared" ref="AK2248:AK2279" si="950">IF($C2248=0,"-",Q2248/$C2248)</f>
        <v>4.6574335090084568E-3</v>
      </c>
      <c r="AL2248" s="2">
        <f t="shared" ref="AL2248:AL2279" si="951">IF($C2248=0,"-",R2248/$C2248)</f>
        <v>1.8384605956612329E-3</v>
      </c>
      <c r="AM2248" s="2">
        <f t="shared" ref="AM2248:AM2279" si="952">IF($C2248=0,"-",T2248/$C2248)</f>
        <v>0</v>
      </c>
      <c r="AN2248" s="2">
        <f t="shared" ref="AN2248:AN2279" si="953">IF($C2248=0,"-",S2248/$C2248)</f>
        <v>0</v>
      </c>
      <c r="AP2248" t="s">
        <v>3023</v>
      </c>
      <c r="AQ2248" t="s">
        <v>2860</v>
      </c>
      <c r="AR2248">
        <v>4</v>
      </c>
      <c r="AT2248" s="93" t="s">
        <v>821</v>
      </c>
      <c r="AU2248" s="92" t="s">
        <v>1482</v>
      </c>
      <c r="AV2248" s="83" t="str">
        <f t="shared" ref="AV2248:AV2279" si="954">AT2248&amp;AU2248</f>
        <v>40065</v>
      </c>
      <c r="AX2248" s="7" t="s">
        <v>3753</v>
      </c>
    </row>
    <row r="2249" spans="1:50" hidden="1" outlineLevel="1">
      <c r="A2249" t="s">
        <v>3024</v>
      </c>
      <c r="B2249" t="s">
        <v>2860</v>
      </c>
      <c r="C2249" s="1">
        <f t="shared" si="943"/>
        <v>2593</v>
      </c>
      <c r="D2249" s="7">
        <f>RANK(N2249,(N2249:P2249,Q2249:AE2249))</f>
        <v>2</v>
      </c>
      <c r="E2249" s="7">
        <f>RANK(O2249,(N2249:P2249,Q2249:AE2249))</f>
        <v>1</v>
      </c>
      <c r="F2249" s="7">
        <f>IF(P2249&gt;0,RANK(P2249,(N2249:P2249,Q2249:AE2249)),0)</f>
        <v>0</v>
      </c>
      <c r="G2249" s="1">
        <f t="shared" si="944"/>
        <v>75</v>
      </c>
      <c r="H2249" s="2">
        <f t="shared" si="945"/>
        <v>2.8924026224450443E-2</v>
      </c>
      <c r="I2249" s="2"/>
      <c r="J2249" s="2">
        <f t="shared" si="946"/>
        <v>0.48013883532587737</v>
      </c>
      <c r="K2249" s="2">
        <f t="shared" si="947"/>
        <v>0.50906286155032776</v>
      </c>
      <c r="L2249" s="2">
        <f t="shared" si="948"/>
        <v>0</v>
      </c>
      <c r="M2249" s="2">
        <f t="shared" si="949"/>
        <v>1.0798303123794928E-2</v>
      </c>
      <c r="N2249" s="1">
        <v>1245</v>
      </c>
      <c r="O2249" s="1">
        <v>1320</v>
      </c>
      <c r="Q2249" s="1">
        <v>14</v>
      </c>
      <c r="R2249" s="1">
        <v>14</v>
      </c>
      <c r="AG2249" s="7">
        <f>IF(Q2249&gt;0,RANK(Q2249,(N2249:P2249,Q2249:AE2249)),0)</f>
        <v>3</v>
      </c>
      <c r="AH2249" s="7">
        <f>IF(R2249&gt;0,RANK(R2249,(N2249:P2249,Q2249:AE2249)),0)</f>
        <v>3</v>
      </c>
      <c r="AI2249" s="7">
        <f>IF(T2249&gt;0,RANK(T2249,(N2249:P2249,Q2249:AE2249)),0)</f>
        <v>0</v>
      </c>
      <c r="AJ2249" s="7">
        <f>IF(S2249&gt;0,RANK(S2249,(N2249:P2249,Q2249:AE2249)),0)</f>
        <v>0</v>
      </c>
      <c r="AK2249" s="2">
        <f t="shared" si="950"/>
        <v>5.3991515618974162E-3</v>
      </c>
      <c r="AL2249" s="2">
        <f t="shared" si="951"/>
        <v>5.3991515618974162E-3</v>
      </c>
      <c r="AM2249" s="2">
        <f t="shared" si="952"/>
        <v>0</v>
      </c>
      <c r="AN2249" s="2">
        <f t="shared" si="953"/>
        <v>0</v>
      </c>
      <c r="AP2249" t="s">
        <v>3024</v>
      </c>
      <c r="AQ2249" t="s">
        <v>2860</v>
      </c>
      <c r="AR2249">
        <v>4</v>
      </c>
      <c r="AT2249" s="93" t="s">
        <v>821</v>
      </c>
      <c r="AU2249" s="92" t="s">
        <v>1483</v>
      </c>
      <c r="AV2249" s="83" t="str">
        <f t="shared" si="954"/>
        <v>40067</v>
      </c>
      <c r="AX2249" s="7" t="s">
        <v>3753</v>
      </c>
    </row>
    <row r="2250" spans="1:50" hidden="1" outlineLevel="1">
      <c r="A2250" t="s">
        <v>3322</v>
      </c>
      <c r="B2250" t="s">
        <v>2860</v>
      </c>
      <c r="C2250" s="1">
        <f t="shared" si="943"/>
        <v>3930</v>
      </c>
      <c r="D2250" s="7">
        <f>RANK(N2250,(N2250:P2250,Q2250:AE2250))</f>
        <v>2</v>
      </c>
      <c r="E2250" s="7">
        <f>RANK(O2250,(N2250:P2250,Q2250:AE2250))</f>
        <v>1</v>
      </c>
      <c r="F2250" s="7">
        <f>IF(P2250&gt;0,RANK(P2250,(N2250:P2250,Q2250:AE2250)),0)</f>
        <v>0</v>
      </c>
      <c r="G2250" s="1">
        <f t="shared" si="944"/>
        <v>263</v>
      </c>
      <c r="H2250" s="2">
        <f t="shared" si="945"/>
        <v>6.6921119592875319E-2</v>
      </c>
      <c r="I2250" s="2"/>
      <c r="J2250" s="2">
        <f t="shared" si="946"/>
        <v>0.46030534351145036</v>
      </c>
      <c r="K2250" s="2">
        <f t="shared" si="947"/>
        <v>0.52722646310432575</v>
      </c>
      <c r="L2250" s="2">
        <f t="shared" si="948"/>
        <v>0</v>
      </c>
      <c r="M2250" s="2">
        <f t="shared" si="949"/>
        <v>1.2468193384223891E-2</v>
      </c>
      <c r="N2250" s="1">
        <v>1809</v>
      </c>
      <c r="O2250" s="1">
        <v>2072</v>
      </c>
      <c r="Q2250" s="1">
        <v>31</v>
      </c>
      <c r="R2250" s="1">
        <v>18</v>
      </c>
      <c r="AG2250" s="7">
        <f>IF(Q2250&gt;0,RANK(Q2250,(N2250:P2250,Q2250:AE2250)),0)</f>
        <v>3</v>
      </c>
      <c r="AH2250" s="7">
        <f>IF(R2250&gt;0,RANK(R2250,(N2250:P2250,Q2250:AE2250)),0)</f>
        <v>4</v>
      </c>
      <c r="AI2250" s="7">
        <f>IF(T2250&gt;0,RANK(T2250,(N2250:P2250,Q2250:AE2250)),0)</f>
        <v>0</v>
      </c>
      <c r="AJ2250" s="7">
        <f>IF(S2250&gt;0,RANK(S2250,(N2250:P2250,Q2250:AE2250)),0)</f>
        <v>0</v>
      </c>
      <c r="AK2250" s="2">
        <f t="shared" si="950"/>
        <v>7.8880407124681928E-3</v>
      </c>
      <c r="AL2250" s="2">
        <f t="shared" si="951"/>
        <v>4.5801526717557254E-3</v>
      </c>
      <c r="AM2250" s="2">
        <f t="shared" si="952"/>
        <v>0</v>
      </c>
      <c r="AN2250" s="2">
        <f t="shared" si="953"/>
        <v>0</v>
      </c>
      <c r="AP2250" t="s">
        <v>3322</v>
      </c>
      <c r="AQ2250" t="s">
        <v>2860</v>
      </c>
      <c r="AR2250">
        <v>3</v>
      </c>
      <c r="AT2250" s="93" t="s">
        <v>821</v>
      </c>
      <c r="AU2250" s="92" t="s">
        <v>1484</v>
      </c>
      <c r="AV2250" s="83" t="str">
        <f t="shared" si="954"/>
        <v>40069</v>
      </c>
      <c r="AX2250" s="7" t="s">
        <v>3753</v>
      </c>
    </row>
    <row r="2251" spans="1:50" hidden="1" outlineLevel="1">
      <c r="A2251" t="s">
        <v>3250</v>
      </c>
      <c r="B2251" t="s">
        <v>2860</v>
      </c>
      <c r="C2251" s="1">
        <f t="shared" si="943"/>
        <v>18162</v>
      </c>
      <c r="D2251" s="7">
        <f>RANK(N2251,(N2251:P2251,Q2251:AE2251))</f>
        <v>2</v>
      </c>
      <c r="E2251" s="7">
        <f>RANK(O2251,(N2251:P2251,Q2251:AE2251))</f>
        <v>1</v>
      </c>
      <c r="F2251" s="7">
        <f>IF(P2251&gt;0,RANK(P2251,(N2251:P2251,Q2251:AE2251)),0)</f>
        <v>0</v>
      </c>
      <c r="G2251" s="1">
        <f t="shared" si="944"/>
        <v>5646</v>
      </c>
      <c r="H2251" s="2">
        <f t="shared" si="945"/>
        <v>0.31086884704327716</v>
      </c>
      <c r="I2251" s="2"/>
      <c r="J2251" s="2">
        <f t="shared" si="946"/>
        <v>0.33707741438167604</v>
      </c>
      <c r="K2251" s="2">
        <f t="shared" si="947"/>
        <v>0.64794626142495315</v>
      </c>
      <c r="L2251" s="2">
        <f t="shared" si="948"/>
        <v>0</v>
      </c>
      <c r="M2251" s="2">
        <f t="shared" si="949"/>
        <v>1.4976324193370805E-2</v>
      </c>
      <c r="N2251" s="1">
        <v>6122</v>
      </c>
      <c r="O2251" s="1">
        <v>11768</v>
      </c>
      <c r="Q2251" s="1">
        <v>163</v>
      </c>
      <c r="R2251" s="1">
        <v>109</v>
      </c>
      <c r="AG2251" s="7">
        <f>IF(Q2251&gt;0,RANK(Q2251,(N2251:P2251,Q2251:AE2251)),0)</f>
        <v>3</v>
      </c>
      <c r="AH2251" s="7">
        <f>IF(R2251&gt;0,RANK(R2251,(N2251:P2251,Q2251:AE2251)),0)</f>
        <v>4</v>
      </c>
      <c r="AI2251" s="7">
        <f>IF(T2251&gt;0,RANK(T2251,(N2251:P2251,Q2251:AE2251)),0)</f>
        <v>0</v>
      </c>
      <c r="AJ2251" s="7">
        <f>IF(S2251&gt;0,RANK(S2251,(N2251:P2251,Q2251:AE2251)),0)</f>
        <v>0</v>
      </c>
      <c r="AK2251" s="2">
        <f t="shared" si="950"/>
        <v>8.9747825129391032E-3</v>
      </c>
      <c r="AL2251" s="2">
        <f t="shared" si="951"/>
        <v>6.0015416804316702E-3</v>
      </c>
      <c r="AM2251" s="2">
        <f t="shared" si="952"/>
        <v>0</v>
      </c>
      <c r="AN2251" s="2">
        <f t="shared" si="953"/>
        <v>0</v>
      </c>
      <c r="AP2251" t="s">
        <v>3250</v>
      </c>
      <c r="AQ2251" t="s">
        <v>2860</v>
      </c>
      <c r="AR2251">
        <v>5</v>
      </c>
      <c r="AT2251" s="93" t="s">
        <v>821</v>
      </c>
      <c r="AU2251" s="92" t="s">
        <v>661</v>
      </c>
      <c r="AV2251" s="83" t="str">
        <f t="shared" si="954"/>
        <v>40071</v>
      </c>
      <c r="AX2251" s="7" t="s">
        <v>3753</v>
      </c>
    </row>
    <row r="2252" spans="1:50" hidden="1" outlineLevel="1">
      <c r="A2252" t="s">
        <v>3663</v>
      </c>
      <c r="B2252" t="s">
        <v>2860</v>
      </c>
      <c r="C2252" s="1">
        <f t="shared" si="943"/>
        <v>6056</v>
      </c>
      <c r="D2252" s="7">
        <f>RANK(N2252,(N2252:P2252,Q2252:AE2252))</f>
        <v>2</v>
      </c>
      <c r="E2252" s="7">
        <f>RANK(O2252,(N2252:P2252,Q2252:AE2252))</f>
        <v>1</v>
      </c>
      <c r="F2252" s="7">
        <f>IF(P2252&gt;0,RANK(P2252,(N2252:P2252,Q2252:AE2252)),0)</f>
        <v>0</v>
      </c>
      <c r="G2252" s="1">
        <f t="shared" si="944"/>
        <v>3389</v>
      </c>
      <c r="H2252" s="2">
        <f t="shared" si="945"/>
        <v>0.55961030383091148</v>
      </c>
      <c r="I2252" s="2"/>
      <c r="J2252" s="2">
        <f t="shared" si="946"/>
        <v>0.21532364597093792</v>
      </c>
      <c r="K2252" s="2">
        <f t="shared" si="947"/>
        <v>0.77493394980184938</v>
      </c>
      <c r="L2252" s="2">
        <f t="shared" si="948"/>
        <v>0</v>
      </c>
      <c r="M2252" s="2">
        <f t="shared" si="949"/>
        <v>9.7424042272127309E-3</v>
      </c>
      <c r="N2252" s="1">
        <v>1304</v>
      </c>
      <c r="O2252" s="1">
        <v>4693</v>
      </c>
      <c r="Q2252" s="1">
        <v>46</v>
      </c>
      <c r="R2252" s="1">
        <v>13</v>
      </c>
      <c r="AG2252" s="7">
        <f>IF(Q2252&gt;0,RANK(Q2252,(N2252:P2252,Q2252:AE2252)),0)</f>
        <v>3</v>
      </c>
      <c r="AH2252" s="7">
        <f>IF(R2252&gt;0,RANK(R2252,(N2252:P2252,Q2252:AE2252)),0)</f>
        <v>4</v>
      </c>
      <c r="AI2252" s="7">
        <f>IF(T2252&gt;0,RANK(T2252,(N2252:P2252,Q2252:AE2252)),0)</f>
        <v>0</v>
      </c>
      <c r="AJ2252" s="7">
        <f>IF(S2252&gt;0,RANK(S2252,(N2252:P2252,Q2252:AE2252)),0)</f>
        <v>0</v>
      </c>
      <c r="AK2252" s="2">
        <f t="shared" si="950"/>
        <v>7.5957727873183622E-3</v>
      </c>
      <c r="AL2252" s="2">
        <f t="shared" si="951"/>
        <v>2.1466314398943197E-3</v>
      </c>
      <c r="AM2252" s="2">
        <f t="shared" si="952"/>
        <v>0</v>
      </c>
      <c r="AN2252" s="2">
        <f t="shared" si="953"/>
        <v>0</v>
      </c>
      <c r="AP2252" t="s">
        <v>3663</v>
      </c>
      <c r="AQ2252" t="s">
        <v>2860</v>
      </c>
      <c r="AR2252">
        <v>6</v>
      </c>
      <c r="AT2252" s="93" t="s">
        <v>821</v>
      </c>
      <c r="AU2252" s="92" t="s">
        <v>662</v>
      </c>
      <c r="AV2252" s="83" t="str">
        <f t="shared" si="954"/>
        <v>40073</v>
      </c>
      <c r="AX2252" s="7" t="s">
        <v>3753</v>
      </c>
    </row>
    <row r="2253" spans="1:50" hidden="1" outlineLevel="1">
      <c r="A2253" t="s">
        <v>1730</v>
      </c>
      <c r="B2253" t="s">
        <v>2860</v>
      </c>
      <c r="C2253" s="1">
        <f t="shared" si="943"/>
        <v>3750</v>
      </c>
      <c r="D2253" s="7">
        <f>RANK(N2253,(N2253:P2253,Q2253:AE2253))</f>
        <v>2</v>
      </c>
      <c r="E2253" s="7">
        <f>RANK(O2253,(N2253:P2253,Q2253:AE2253))</f>
        <v>1</v>
      </c>
      <c r="F2253" s="7">
        <f>IF(P2253&gt;0,RANK(P2253,(N2253:P2253,Q2253:AE2253)),0)</f>
        <v>0</v>
      </c>
      <c r="G2253" s="1">
        <f t="shared" si="944"/>
        <v>629</v>
      </c>
      <c r="H2253" s="2">
        <f t="shared" si="945"/>
        <v>0.16773333333333335</v>
      </c>
      <c r="I2253" s="2"/>
      <c r="J2253" s="2">
        <f t="shared" si="946"/>
        <v>0.41173333333333334</v>
      </c>
      <c r="K2253" s="2">
        <f t="shared" si="947"/>
        <v>0.57946666666666669</v>
      </c>
      <c r="L2253" s="2">
        <f t="shared" si="948"/>
        <v>0</v>
      </c>
      <c r="M2253" s="2">
        <f t="shared" si="949"/>
        <v>8.80000000000003E-3</v>
      </c>
      <c r="N2253" s="1">
        <v>1544</v>
      </c>
      <c r="O2253" s="1">
        <v>2173</v>
      </c>
      <c r="Q2253" s="1">
        <v>23</v>
      </c>
      <c r="R2253" s="1">
        <v>10</v>
      </c>
      <c r="AG2253" s="7">
        <f>IF(Q2253&gt;0,RANK(Q2253,(N2253:P2253,Q2253:AE2253)),0)</f>
        <v>3</v>
      </c>
      <c r="AH2253" s="7">
        <f>IF(R2253&gt;0,RANK(R2253,(N2253:P2253,Q2253:AE2253)),0)</f>
        <v>4</v>
      </c>
      <c r="AI2253" s="7">
        <f>IF(T2253&gt;0,RANK(T2253,(N2253:P2253,Q2253:AE2253)),0)</f>
        <v>0</v>
      </c>
      <c r="AJ2253" s="7">
        <f>IF(S2253&gt;0,RANK(S2253,(N2253:P2253,Q2253:AE2253)),0)</f>
        <v>0</v>
      </c>
      <c r="AK2253" s="2">
        <f t="shared" si="950"/>
        <v>6.1333333333333335E-3</v>
      </c>
      <c r="AL2253" s="2">
        <f t="shared" si="951"/>
        <v>2.6666666666666666E-3</v>
      </c>
      <c r="AM2253" s="2">
        <f t="shared" si="952"/>
        <v>0</v>
      </c>
      <c r="AN2253" s="2">
        <f t="shared" si="953"/>
        <v>0</v>
      </c>
      <c r="AP2253" t="s">
        <v>1730</v>
      </c>
      <c r="AQ2253" t="s">
        <v>2860</v>
      </c>
      <c r="AR2253">
        <v>6</v>
      </c>
      <c r="AT2253" s="93" t="s">
        <v>821</v>
      </c>
      <c r="AU2253" s="92" t="s">
        <v>663</v>
      </c>
      <c r="AV2253" s="83" t="str">
        <f t="shared" si="954"/>
        <v>40075</v>
      </c>
      <c r="AX2253" s="7" t="s">
        <v>3753</v>
      </c>
    </row>
    <row r="2254" spans="1:50" hidden="1" outlineLevel="1">
      <c r="A2254" t="s">
        <v>3717</v>
      </c>
      <c r="B2254" t="s">
        <v>2860</v>
      </c>
      <c r="C2254" s="1">
        <f t="shared" si="943"/>
        <v>3669</v>
      </c>
      <c r="D2254" s="7">
        <f>RANK(N2254,(N2254:P2254,Q2254:AE2254))</f>
        <v>1</v>
      </c>
      <c r="E2254" s="7">
        <f>RANK(O2254,(N2254:P2254,Q2254:AE2254))</f>
        <v>2</v>
      </c>
      <c r="F2254" s="7">
        <f>IF(P2254&gt;0,RANK(P2254,(N2254:P2254,Q2254:AE2254)),0)</f>
        <v>0</v>
      </c>
      <c r="G2254" s="1">
        <f t="shared" si="944"/>
        <v>126</v>
      </c>
      <c r="H2254" s="2">
        <f t="shared" si="945"/>
        <v>3.4341782502044151E-2</v>
      </c>
      <c r="I2254" s="2"/>
      <c r="J2254" s="2">
        <f t="shared" si="946"/>
        <v>0.50831289179612971</v>
      </c>
      <c r="K2254" s="2">
        <f t="shared" si="947"/>
        <v>0.47397110929408559</v>
      </c>
      <c r="L2254" s="2">
        <f t="shared" si="948"/>
        <v>0</v>
      </c>
      <c r="M2254" s="2">
        <f t="shared" si="949"/>
        <v>1.7715998909784703E-2</v>
      </c>
      <c r="N2254" s="1">
        <v>1865</v>
      </c>
      <c r="O2254" s="1">
        <v>1739</v>
      </c>
      <c r="Q2254" s="1">
        <v>47</v>
      </c>
      <c r="R2254" s="1">
        <v>18</v>
      </c>
      <c r="AG2254" s="7">
        <f>IF(Q2254&gt;0,RANK(Q2254,(N2254:P2254,Q2254:AE2254)),0)</f>
        <v>3</v>
      </c>
      <c r="AH2254" s="7">
        <f>IF(R2254&gt;0,RANK(R2254,(N2254:P2254,Q2254:AE2254)),0)</f>
        <v>4</v>
      </c>
      <c r="AI2254" s="7">
        <f>IF(T2254&gt;0,RANK(T2254,(N2254:P2254,Q2254:AE2254)),0)</f>
        <v>0</v>
      </c>
      <c r="AJ2254" s="7">
        <f>IF(S2254&gt;0,RANK(S2254,(N2254:P2254,Q2254:AE2254)),0)</f>
        <v>0</v>
      </c>
      <c r="AK2254" s="2">
        <f t="shared" si="950"/>
        <v>1.2810029980921232E-2</v>
      </c>
      <c r="AL2254" s="2">
        <f t="shared" si="951"/>
        <v>4.9059689288634507E-3</v>
      </c>
      <c r="AM2254" s="2">
        <f t="shared" si="952"/>
        <v>0</v>
      </c>
      <c r="AN2254" s="2">
        <f t="shared" si="953"/>
        <v>0</v>
      </c>
      <c r="AP2254" t="s">
        <v>3717</v>
      </c>
      <c r="AQ2254" t="s">
        <v>2860</v>
      </c>
      <c r="AR2254">
        <v>3</v>
      </c>
      <c r="AT2254" s="93" t="s">
        <v>821</v>
      </c>
      <c r="AU2254" s="92" t="s">
        <v>664</v>
      </c>
      <c r="AV2254" s="83" t="str">
        <f t="shared" si="954"/>
        <v>40077</v>
      </c>
      <c r="AX2254" s="7" t="s">
        <v>3753</v>
      </c>
    </row>
    <row r="2255" spans="1:50" hidden="1" outlineLevel="1">
      <c r="A2255" t="s">
        <v>1120</v>
      </c>
      <c r="B2255" t="s">
        <v>2860</v>
      </c>
      <c r="C2255" s="1">
        <f t="shared" si="943"/>
        <v>14985</v>
      </c>
      <c r="D2255" s="7">
        <f>RANK(N2255,(N2255:P2255,Q2255:AE2255))</f>
        <v>2</v>
      </c>
      <c r="E2255" s="7">
        <f>RANK(O2255,(N2255:P2255,Q2255:AE2255))</f>
        <v>1</v>
      </c>
      <c r="F2255" s="7">
        <f>IF(P2255&gt;0,RANK(P2255,(N2255:P2255,Q2255:AE2255)),0)</f>
        <v>0</v>
      </c>
      <c r="G2255" s="1">
        <f t="shared" si="944"/>
        <v>1679</v>
      </c>
      <c r="H2255" s="2">
        <f t="shared" si="945"/>
        <v>0.11204537871204538</v>
      </c>
      <c r="I2255" s="2"/>
      <c r="J2255" s="2">
        <f t="shared" si="946"/>
        <v>0.43616950283616951</v>
      </c>
      <c r="K2255" s="2">
        <f t="shared" si="947"/>
        <v>0.54821488154821485</v>
      </c>
      <c r="L2255" s="2">
        <f t="shared" si="948"/>
        <v>0</v>
      </c>
      <c r="M2255" s="2">
        <f t="shared" si="949"/>
        <v>1.5615615615615641E-2</v>
      </c>
      <c r="N2255" s="1">
        <v>6536</v>
      </c>
      <c r="O2255" s="1">
        <v>8215</v>
      </c>
      <c r="Q2255" s="1">
        <v>151</v>
      </c>
      <c r="R2255" s="1">
        <v>83</v>
      </c>
      <c r="AG2255" s="7">
        <f>IF(Q2255&gt;0,RANK(Q2255,(N2255:P2255,Q2255:AE2255)),0)</f>
        <v>3</v>
      </c>
      <c r="AH2255" s="7">
        <f>IF(R2255&gt;0,RANK(R2255,(N2255:P2255,Q2255:AE2255)),0)</f>
        <v>4</v>
      </c>
      <c r="AI2255" s="7">
        <f>IF(T2255&gt;0,RANK(T2255,(N2255:P2255,Q2255:AE2255)),0)</f>
        <v>0</v>
      </c>
      <c r="AJ2255" s="7">
        <f>IF(S2255&gt;0,RANK(S2255,(N2255:P2255,Q2255:AE2255)),0)</f>
        <v>0</v>
      </c>
      <c r="AK2255" s="2">
        <f t="shared" si="950"/>
        <v>1.0076743410076744E-2</v>
      </c>
      <c r="AL2255" s="2">
        <f t="shared" si="951"/>
        <v>5.5388722055388726E-3</v>
      </c>
      <c r="AM2255" s="2">
        <f t="shared" si="952"/>
        <v>0</v>
      </c>
      <c r="AN2255" s="2">
        <f t="shared" si="953"/>
        <v>0</v>
      </c>
      <c r="AP2255" t="s">
        <v>1120</v>
      </c>
      <c r="AQ2255" t="s">
        <v>2860</v>
      </c>
      <c r="AR2255">
        <v>3</v>
      </c>
      <c r="AT2255" s="93" t="s">
        <v>821</v>
      </c>
      <c r="AU2255" s="92" t="s">
        <v>665</v>
      </c>
      <c r="AV2255" s="83" t="str">
        <f t="shared" si="954"/>
        <v>40079</v>
      </c>
      <c r="AX2255" s="7" t="s">
        <v>3753</v>
      </c>
    </row>
    <row r="2256" spans="1:50" hidden="1" outlineLevel="1">
      <c r="A2256" t="s">
        <v>2054</v>
      </c>
      <c r="B2256" t="s">
        <v>2860</v>
      </c>
      <c r="C2256" s="1">
        <f t="shared" si="943"/>
        <v>11701</v>
      </c>
      <c r="D2256" s="7">
        <f>RANK(N2256,(N2256:P2256,Q2256:AE2256))</f>
        <v>2</v>
      </c>
      <c r="E2256" s="7">
        <f>RANK(O2256,(N2256:P2256,Q2256:AE2256))</f>
        <v>1</v>
      </c>
      <c r="F2256" s="7">
        <f>IF(P2256&gt;0,RANK(P2256,(N2256:P2256,Q2256:AE2256)),0)</f>
        <v>0</v>
      </c>
      <c r="G2256" s="1">
        <f t="shared" si="944"/>
        <v>3247</v>
      </c>
      <c r="H2256" s="2">
        <f t="shared" si="945"/>
        <v>0.27749764977352365</v>
      </c>
      <c r="I2256" s="2"/>
      <c r="J2256" s="2">
        <f t="shared" si="946"/>
        <v>0.35381591316981453</v>
      </c>
      <c r="K2256" s="2">
        <f t="shared" si="947"/>
        <v>0.63131356294333818</v>
      </c>
      <c r="L2256" s="2">
        <f t="shared" si="948"/>
        <v>0</v>
      </c>
      <c r="M2256" s="2">
        <f t="shared" si="949"/>
        <v>1.4870523886847287E-2</v>
      </c>
      <c r="N2256" s="1">
        <v>4140</v>
      </c>
      <c r="O2256" s="1">
        <v>7387</v>
      </c>
      <c r="Q2256" s="1">
        <v>110</v>
      </c>
      <c r="R2256" s="1">
        <v>64</v>
      </c>
      <c r="AG2256" s="7">
        <f>IF(Q2256&gt;0,RANK(Q2256,(N2256:P2256,Q2256:AE2256)),0)</f>
        <v>3</v>
      </c>
      <c r="AH2256" s="7">
        <f>IF(R2256&gt;0,RANK(R2256,(N2256:P2256,Q2256:AE2256)),0)</f>
        <v>4</v>
      </c>
      <c r="AI2256" s="7">
        <f>IF(T2256&gt;0,RANK(T2256,(N2256:P2256,Q2256:AE2256)),0)</f>
        <v>0</v>
      </c>
      <c r="AJ2256" s="7">
        <f>IF(S2256&gt;0,RANK(S2256,(N2256:P2256,Q2256:AE2256)),0)</f>
        <v>0</v>
      </c>
      <c r="AK2256" s="2">
        <f t="shared" si="950"/>
        <v>9.400905905478164E-3</v>
      </c>
      <c r="AL2256" s="2">
        <f t="shared" si="951"/>
        <v>5.469617981369114E-3</v>
      </c>
      <c r="AM2256" s="2">
        <f t="shared" si="952"/>
        <v>0</v>
      </c>
      <c r="AN2256" s="2">
        <f t="shared" si="953"/>
        <v>0</v>
      </c>
      <c r="AP2256" t="s">
        <v>2054</v>
      </c>
      <c r="AQ2256" t="s">
        <v>2860</v>
      </c>
      <c r="AR2256">
        <v>3</v>
      </c>
      <c r="AT2256" s="93" t="s">
        <v>821</v>
      </c>
      <c r="AU2256" s="92" t="s">
        <v>666</v>
      </c>
      <c r="AV2256" s="83" t="str">
        <f t="shared" si="954"/>
        <v>40081</v>
      </c>
      <c r="AX2256" s="7" t="s">
        <v>3753</v>
      </c>
    </row>
    <row r="2257" spans="1:50" hidden="1" outlineLevel="1">
      <c r="A2257" t="s">
        <v>1024</v>
      </c>
      <c r="B2257" t="s">
        <v>2860</v>
      </c>
      <c r="C2257" s="1">
        <f t="shared" si="943"/>
        <v>12870</v>
      </c>
      <c r="D2257" s="7">
        <f>RANK(N2257,(N2257:P2257,Q2257:AE2257))</f>
        <v>2</v>
      </c>
      <c r="E2257" s="7">
        <f>RANK(O2257,(N2257:P2257,Q2257:AE2257))</f>
        <v>1</v>
      </c>
      <c r="F2257" s="7">
        <f>IF(P2257&gt;0,RANK(P2257,(N2257:P2257,Q2257:AE2257)),0)</f>
        <v>0</v>
      </c>
      <c r="G2257" s="1">
        <f t="shared" si="944"/>
        <v>3677</v>
      </c>
      <c r="H2257" s="2">
        <f t="shared" si="945"/>
        <v>0.2857031857031857</v>
      </c>
      <c r="I2257" s="2"/>
      <c r="J2257" s="2">
        <f t="shared" si="946"/>
        <v>0.3504273504273504</v>
      </c>
      <c r="K2257" s="2">
        <f t="shared" si="947"/>
        <v>0.63613053613053616</v>
      </c>
      <c r="L2257" s="2">
        <f t="shared" si="948"/>
        <v>0</v>
      </c>
      <c r="M2257" s="2">
        <f t="shared" si="949"/>
        <v>1.3442113442113435E-2</v>
      </c>
      <c r="N2257" s="1">
        <v>4510</v>
      </c>
      <c r="O2257" s="1">
        <v>8187</v>
      </c>
      <c r="Q2257" s="1">
        <v>91</v>
      </c>
      <c r="R2257" s="1">
        <v>82</v>
      </c>
      <c r="AG2257" s="7">
        <f>IF(Q2257&gt;0,RANK(Q2257,(N2257:P2257,Q2257:AE2257)),0)</f>
        <v>3</v>
      </c>
      <c r="AH2257" s="7">
        <f>IF(R2257&gt;0,RANK(R2257,(N2257:P2257,Q2257:AE2257)),0)</f>
        <v>4</v>
      </c>
      <c r="AI2257" s="7">
        <f>IF(T2257&gt;0,RANK(T2257,(N2257:P2257,Q2257:AE2257)),0)</f>
        <v>0</v>
      </c>
      <c r="AJ2257" s="7">
        <f>IF(S2257&gt;0,RANK(S2257,(N2257:P2257,Q2257:AE2257)),0)</f>
        <v>0</v>
      </c>
      <c r="AK2257" s="2">
        <f t="shared" si="950"/>
        <v>7.0707070707070711E-3</v>
      </c>
      <c r="AL2257" s="2">
        <f t="shared" si="951"/>
        <v>6.3714063714063714E-3</v>
      </c>
      <c r="AM2257" s="2">
        <f t="shared" si="952"/>
        <v>0</v>
      </c>
      <c r="AN2257" s="2">
        <f t="shared" si="953"/>
        <v>0</v>
      </c>
      <c r="AP2257" t="s">
        <v>1024</v>
      </c>
      <c r="AQ2257" t="s">
        <v>2860</v>
      </c>
      <c r="AR2257">
        <v>5</v>
      </c>
      <c r="AT2257" s="93" t="s">
        <v>821</v>
      </c>
      <c r="AU2257" s="92" t="s">
        <v>667</v>
      </c>
      <c r="AV2257" s="83" t="str">
        <f t="shared" si="954"/>
        <v>40083</v>
      </c>
      <c r="AX2257" s="7" t="s">
        <v>3753</v>
      </c>
    </row>
    <row r="2258" spans="1:50" hidden="1" outlineLevel="1">
      <c r="A2258" t="s">
        <v>3672</v>
      </c>
      <c r="B2258" t="s">
        <v>2860</v>
      </c>
      <c r="C2258" s="1">
        <f t="shared" si="943"/>
        <v>3372</v>
      </c>
      <c r="D2258" s="7">
        <f>RANK(N2258,(N2258:P2258,Q2258:AE2258))</f>
        <v>2</v>
      </c>
      <c r="E2258" s="7">
        <f>RANK(O2258,(N2258:P2258,Q2258:AE2258))</f>
        <v>1</v>
      </c>
      <c r="F2258" s="7">
        <f>IF(P2258&gt;0,RANK(P2258,(N2258:P2258,Q2258:AE2258)),0)</f>
        <v>0</v>
      </c>
      <c r="G2258" s="1">
        <f t="shared" si="944"/>
        <v>277</v>
      </c>
      <c r="H2258" s="2">
        <f t="shared" si="945"/>
        <v>8.2147093712930011E-2</v>
      </c>
      <c r="I2258" s="2"/>
      <c r="J2258" s="2">
        <f t="shared" si="946"/>
        <v>0.45373665480427045</v>
      </c>
      <c r="K2258" s="2">
        <f t="shared" si="947"/>
        <v>0.53588374851720044</v>
      </c>
      <c r="L2258" s="2">
        <f t="shared" si="948"/>
        <v>0</v>
      </c>
      <c r="M2258" s="2">
        <f t="shared" si="949"/>
        <v>1.0379596678529057E-2</v>
      </c>
      <c r="N2258" s="1">
        <v>1530</v>
      </c>
      <c r="O2258" s="1">
        <v>1807</v>
      </c>
      <c r="Q2258" s="1">
        <v>18</v>
      </c>
      <c r="R2258" s="1">
        <v>17</v>
      </c>
      <c r="AG2258" s="7">
        <f>IF(Q2258&gt;0,RANK(Q2258,(N2258:P2258,Q2258:AE2258)),0)</f>
        <v>3</v>
      </c>
      <c r="AH2258" s="7">
        <f>IF(R2258&gt;0,RANK(R2258,(N2258:P2258,Q2258:AE2258)),0)</f>
        <v>4</v>
      </c>
      <c r="AI2258" s="7">
        <f>IF(T2258&gt;0,RANK(T2258,(N2258:P2258,Q2258:AE2258)),0)</f>
        <v>0</v>
      </c>
      <c r="AJ2258" s="7">
        <f>IF(S2258&gt;0,RANK(S2258,(N2258:P2258,Q2258:AE2258)),0)</f>
        <v>0</v>
      </c>
      <c r="AK2258" s="2">
        <f t="shared" si="950"/>
        <v>5.3380782918149468E-3</v>
      </c>
      <c r="AL2258" s="2">
        <f t="shared" si="951"/>
        <v>5.0415183867141165E-3</v>
      </c>
      <c r="AM2258" s="2">
        <f t="shared" si="952"/>
        <v>0</v>
      </c>
      <c r="AN2258" s="2">
        <f t="shared" si="953"/>
        <v>0</v>
      </c>
      <c r="AP2258" t="s">
        <v>3672</v>
      </c>
      <c r="AQ2258" t="s">
        <v>2860</v>
      </c>
      <c r="AR2258">
        <v>3</v>
      </c>
      <c r="AT2258" s="93" t="s">
        <v>821</v>
      </c>
      <c r="AU2258" s="92" t="s">
        <v>668</v>
      </c>
      <c r="AV2258" s="83" t="str">
        <f t="shared" si="954"/>
        <v>40085</v>
      </c>
      <c r="AX2258" s="7" t="s">
        <v>3753</v>
      </c>
    </row>
    <row r="2259" spans="1:50" hidden="1" outlineLevel="1">
      <c r="A2259" t="s">
        <v>897</v>
      </c>
      <c r="B2259" t="s">
        <v>2860</v>
      </c>
      <c r="C2259" s="1">
        <f t="shared" si="943"/>
        <v>10539</v>
      </c>
      <c r="D2259" s="7">
        <f>RANK(N2259,(N2259:P2259,Q2259:AE2259))</f>
        <v>2</v>
      </c>
      <c r="E2259" s="7">
        <f>RANK(O2259,(N2259:P2259,Q2259:AE2259))</f>
        <v>1</v>
      </c>
      <c r="F2259" s="7">
        <f>IF(P2259&gt;0,RANK(P2259,(N2259:P2259,Q2259:AE2259)),0)</f>
        <v>0</v>
      </c>
      <c r="G2259" s="1">
        <f t="shared" si="944"/>
        <v>3071</v>
      </c>
      <c r="H2259" s="2">
        <f t="shared" si="945"/>
        <v>0.29139387038618464</v>
      </c>
      <c r="I2259" s="2"/>
      <c r="J2259" s="2">
        <f t="shared" si="946"/>
        <v>0.34908435335420818</v>
      </c>
      <c r="K2259" s="2">
        <f t="shared" si="947"/>
        <v>0.64047822374039287</v>
      </c>
      <c r="L2259" s="2">
        <f t="shared" si="948"/>
        <v>0</v>
      </c>
      <c r="M2259" s="2">
        <f t="shared" si="949"/>
        <v>1.0437422905398952E-2</v>
      </c>
      <c r="N2259" s="1">
        <v>3679</v>
      </c>
      <c r="O2259" s="1">
        <v>6750</v>
      </c>
      <c r="Q2259" s="1">
        <v>70</v>
      </c>
      <c r="R2259" s="1">
        <v>40</v>
      </c>
      <c r="AG2259" s="7">
        <f>IF(Q2259&gt;0,RANK(Q2259,(N2259:P2259,Q2259:AE2259)),0)</f>
        <v>3</v>
      </c>
      <c r="AH2259" s="7">
        <f>IF(R2259&gt;0,RANK(R2259,(N2259:P2259,Q2259:AE2259)),0)</f>
        <v>4</v>
      </c>
      <c r="AI2259" s="7">
        <f>IF(T2259&gt;0,RANK(T2259,(N2259:P2259,Q2259:AE2259)),0)</f>
        <v>0</v>
      </c>
      <c r="AJ2259" s="7">
        <f>IF(S2259&gt;0,RANK(S2259,(N2259:P2259,Q2259:AE2259)),0)</f>
        <v>0</v>
      </c>
      <c r="AK2259" s="2">
        <f t="shared" si="950"/>
        <v>6.6419963943448145E-3</v>
      </c>
      <c r="AL2259" s="2">
        <f t="shared" si="951"/>
        <v>3.7954265110541796E-3</v>
      </c>
      <c r="AM2259" s="2">
        <f t="shared" si="952"/>
        <v>0</v>
      </c>
      <c r="AN2259" s="2">
        <f t="shared" si="953"/>
        <v>0</v>
      </c>
      <c r="AP2259" t="s">
        <v>897</v>
      </c>
      <c r="AQ2259" t="s">
        <v>2860</v>
      </c>
      <c r="AR2259">
        <v>4</v>
      </c>
      <c r="AT2259" s="93" t="s">
        <v>821</v>
      </c>
      <c r="AU2259" s="92" t="s">
        <v>91</v>
      </c>
      <c r="AV2259" s="83" t="str">
        <f t="shared" si="954"/>
        <v>40087</v>
      </c>
      <c r="AX2259" s="7" t="s">
        <v>3753</v>
      </c>
    </row>
    <row r="2260" spans="1:50" hidden="1" outlineLevel="1">
      <c r="A2260" t="s">
        <v>898</v>
      </c>
      <c r="B2260" t="s">
        <v>2860</v>
      </c>
      <c r="C2260" s="1">
        <f t="shared" si="943"/>
        <v>10482</v>
      </c>
      <c r="D2260" s="7">
        <f>RANK(N2260,(N2260:P2260,Q2260:AE2260))</f>
        <v>2</v>
      </c>
      <c r="E2260" s="7">
        <f>RANK(O2260,(N2260:P2260,Q2260:AE2260))</f>
        <v>1</v>
      </c>
      <c r="F2260" s="7">
        <f>IF(P2260&gt;0,RANK(P2260,(N2260:P2260,Q2260:AE2260)),0)</f>
        <v>0</v>
      </c>
      <c r="G2260" s="1">
        <f t="shared" si="944"/>
        <v>2849</v>
      </c>
      <c r="H2260" s="2">
        <f t="shared" si="945"/>
        <v>0.27179927494752909</v>
      </c>
      <c r="I2260" s="2"/>
      <c r="J2260" s="2">
        <f t="shared" si="946"/>
        <v>0.35794695668765503</v>
      </c>
      <c r="K2260" s="2">
        <f t="shared" si="947"/>
        <v>0.62974623163518417</v>
      </c>
      <c r="L2260" s="2">
        <f t="shared" si="948"/>
        <v>0</v>
      </c>
      <c r="M2260" s="2">
        <f t="shared" si="949"/>
        <v>1.2306811677160856E-2</v>
      </c>
      <c r="N2260" s="1">
        <v>3752</v>
      </c>
      <c r="O2260" s="1">
        <v>6601</v>
      </c>
      <c r="Q2260" s="1">
        <v>89</v>
      </c>
      <c r="R2260" s="1">
        <v>40</v>
      </c>
      <c r="AG2260" s="7">
        <f>IF(Q2260&gt;0,RANK(Q2260,(N2260:P2260,Q2260:AE2260)),0)</f>
        <v>3</v>
      </c>
      <c r="AH2260" s="7">
        <f>IF(R2260&gt;0,RANK(R2260,(N2260:P2260,Q2260:AE2260)),0)</f>
        <v>4</v>
      </c>
      <c r="AI2260" s="7">
        <f>IF(T2260&gt;0,RANK(T2260,(N2260:P2260,Q2260:AE2260)),0)</f>
        <v>0</v>
      </c>
      <c r="AJ2260" s="7">
        <f>IF(S2260&gt;0,RANK(S2260,(N2260:P2260,Q2260:AE2260)),0)</f>
        <v>0</v>
      </c>
      <c r="AK2260" s="2">
        <f t="shared" si="950"/>
        <v>8.4907460408319025E-3</v>
      </c>
      <c r="AL2260" s="2">
        <f t="shared" si="951"/>
        <v>3.8160656363289448E-3</v>
      </c>
      <c r="AM2260" s="2">
        <f t="shared" si="952"/>
        <v>0</v>
      </c>
      <c r="AN2260" s="2">
        <f t="shared" si="953"/>
        <v>0</v>
      </c>
      <c r="AP2260" t="s">
        <v>898</v>
      </c>
      <c r="AQ2260" t="s">
        <v>2860</v>
      </c>
      <c r="AR2260">
        <v>3</v>
      </c>
      <c r="AT2260" s="93" t="s">
        <v>821</v>
      </c>
      <c r="AU2260" s="92" t="s">
        <v>92</v>
      </c>
      <c r="AV2260" s="83" t="str">
        <f t="shared" si="954"/>
        <v>40089</v>
      </c>
      <c r="AX2260" s="7" t="s">
        <v>3753</v>
      </c>
    </row>
    <row r="2261" spans="1:50" hidden="1" outlineLevel="1">
      <c r="A2261" t="s">
        <v>2827</v>
      </c>
      <c r="B2261" t="s">
        <v>2860</v>
      </c>
      <c r="C2261" s="1">
        <f t="shared" si="943"/>
        <v>7781</v>
      </c>
      <c r="D2261" s="7">
        <f>RANK(N2261,(N2261:P2261,Q2261:AE2261))</f>
        <v>1</v>
      </c>
      <c r="E2261" s="7">
        <f>RANK(O2261,(N2261:P2261,Q2261:AE2261))</f>
        <v>2</v>
      </c>
      <c r="F2261" s="7">
        <f>IF(P2261&gt;0,RANK(P2261,(N2261:P2261,Q2261:AE2261)),0)</f>
        <v>0</v>
      </c>
      <c r="G2261" s="1">
        <f t="shared" si="944"/>
        <v>762</v>
      </c>
      <c r="H2261" s="2">
        <f t="shared" si="945"/>
        <v>9.7930857216296102E-2</v>
      </c>
      <c r="I2261" s="2"/>
      <c r="J2261" s="2">
        <f t="shared" si="946"/>
        <v>0.54054748746947689</v>
      </c>
      <c r="K2261" s="2">
        <f t="shared" si="947"/>
        <v>0.44261663025318082</v>
      </c>
      <c r="L2261" s="2">
        <f t="shared" si="948"/>
        <v>0</v>
      </c>
      <c r="M2261" s="2">
        <f t="shared" si="949"/>
        <v>1.6835882277342284E-2</v>
      </c>
      <c r="N2261" s="1">
        <v>4206</v>
      </c>
      <c r="O2261" s="1">
        <v>3444</v>
      </c>
      <c r="Q2261" s="1">
        <v>91</v>
      </c>
      <c r="R2261" s="1">
        <v>40</v>
      </c>
      <c r="AG2261" s="7">
        <f>IF(Q2261&gt;0,RANK(Q2261,(N2261:P2261,Q2261:AE2261)),0)</f>
        <v>3</v>
      </c>
      <c r="AH2261" s="7">
        <f>IF(R2261&gt;0,RANK(R2261,(N2261:P2261,Q2261:AE2261)),0)</f>
        <v>4</v>
      </c>
      <c r="AI2261" s="7">
        <f>IF(T2261&gt;0,RANK(T2261,(N2261:P2261,Q2261:AE2261)),0)</f>
        <v>0</v>
      </c>
      <c r="AJ2261" s="7">
        <f>IF(S2261&gt;0,RANK(S2261,(N2261:P2261,Q2261:AE2261)),0)</f>
        <v>0</v>
      </c>
      <c r="AK2261" s="2">
        <f t="shared" si="950"/>
        <v>1.1695154864413315E-2</v>
      </c>
      <c r="AL2261" s="2">
        <f t="shared" si="951"/>
        <v>5.1407274129289292E-3</v>
      </c>
      <c r="AM2261" s="2">
        <f t="shared" si="952"/>
        <v>0</v>
      </c>
      <c r="AN2261" s="2">
        <f t="shared" si="953"/>
        <v>0</v>
      </c>
      <c r="AP2261" t="s">
        <v>2827</v>
      </c>
      <c r="AQ2261" t="s">
        <v>2860</v>
      </c>
      <c r="AR2261">
        <v>2</v>
      </c>
      <c r="AT2261" s="93" t="s">
        <v>821</v>
      </c>
      <c r="AU2261" s="92" t="s">
        <v>93</v>
      </c>
      <c r="AV2261" s="83" t="str">
        <f t="shared" si="954"/>
        <v>40091</v>
      </c>
      <c r="AX2261" s="7" t="s">
        <v>3753</v>
      </c>
    </row>
    <row r="2262" spans="1:50" hidden="1" outlineLevel="1">
      <c r="A2262" t="s">
        <v>1488</v>
      </c>
      <c r="B2262" t="s">
        <v>2860</v>
      </c>
      <c r="C2262" s="1">
        <f t="shared" si="943"/>
        <v>3352</v>
      </c>
      <c r="D2262" s="7">
        <f>RANK(N2262,(N2262:P2262,Q2262:AE2262))</f>
        <v>2</v>
      </c>
      <c r="E2262" s="7">
        <f>RANK(O2262,(N2262:P2262,Q2262:AE2262))</f>
        <v>1</v>
      </c>
      <c r="F2262" s="7">
        <f>IF(P2262&gt;0,RANK(P2262,(N2262:P2262,Q2262:AE2262)),0)</f>
        <v>0</v>
      </c>
      <c r="G2262" s="1">
        <f t="shared" si="944"/>
        <v>2037</v>
      </c>
      <c r="H2262" s="2">
        <f t="shared" si="945"/>
        <v>0.60769689737470167</v>
      </c>
      <c r="I2262" s="2"/>
      <c r="J2262" s="2">
        <f t="shared" si="946"/>
        <v>0.18943914081145585</v>
      </c>
      <c r="K2262" s="2">
        <f t="shared" si="947"/>
        <v>0.79713603818615753</v>
      </c>
      <c r="L2262" s="2">
        <f t="shared" si="948"/>
        <v>0</v>
      </c>
      <c r="M2262" s="2">
        <f t="shared" si="949"/>
        <v>1.3424821002386622E-2</v>
      </c>
      <c r="N2262" s="1">
        <v>635</v>
      </c>
      <c r="O2262" s="1">
        <v>2672</v>
      </c>
      <c r="Q2262" s="1">
        <v>26</v>
      </c>
      <c r="R2262" s="1">
        <v>19</v>
      </c>
      <c r="AG2262" s="7">
        <f>IF(Q2262&gt;0,RANK(Q2262,(N2262:P2262,Q2262:AE2262)),0)</f>
        <v>3</v>
      </c>
      <c r="AH2262" s="7">
        <f>IF(R2262&gt;0,RANK(R2262,(N2262:P2262,Q2262:AE2262)),0)</f>
        <v>4</v>
      </c>
      <c r="AI2262" s="7">
        <f>IF(T2262&gt;0,RANK(T2262,(N2262:P2262,Q2262:AE2262)),0)</f>
        <v>0</v>
      </c>
      <c r="AJ2262" s="7">
        <f>IF(S2262&gt;0,RANK(S2262,(N2262:P2262,Q2262:AE2262)),0)</f>
        <v>0</v>
      </c>
      <c r="AK2262" s="2">
        <f t="shared" si="950"/>
        <v>7.7565632458233887E-3</v>
      </c>
      <c r="AL2262" s="2">
        <f t="shared" si="951"/>
        <v>5.6682577565632455E-3</v>
      </c>
      <c r="AM2262" s="2">
        <f t="shared" si="952"/>
        <v>0</v>
      </c>
      <c r="AN2262" s="2">
        <f t="shared" si="953"/>
        <v>0</v>
      </c>
      <c r="AP2262" t="s">
        <v>1488</v>
      </c>
      <c r="AQ2262" t="s">
        <v>2860</v>
      </c>
      <c r="AR2262">
        <v>6</v>
      </c>
      <c r="AT2262" s="93" t="s">
        <v>821</v>
      </c>
      <c r="AU2262" s="92" t="s">
        <v>94</v>
      </c>
      <c r="AV2262" s="83" t="str">
        <f t="shared" si="954"/>
        <v>40093</v>
      </c>
      <c r="AX2262" s="7" t="s">
        <v>3753</v>
      </c>
    </row>
    <row r="2263" spans="1:50" hidden="1" outlineLevel="1">
      <c r="A2263" t="s">
        <v>895</v>
      </c>
      <c r="B2263" t="s">
        <v>2860</v>
      </c>
      <c r="C2263" s="1">
        <f t="shared" si="943"/>
        <v>4900</v>
      </c>
      <c r="D2263" s="7">
        <f>RANK(N2263,(N2263:P2263,Q2263:AE2263))</f>
        <v>2</v>
      </c>
      <c r="E2263" s="7">
        <f>RANK(O2263,(N2263:P2263,Q2263:AE2263))</f>
        <v>1</v>
      </c>
      <c r="F2263" s="7">
        <f>IF(P2263&gt;0,RANK(P2263,(N2263:P2263,Q2263:AE2263)),0)</f>
        <v>0</v>
      </c>
      <c r="G2263" s="1">
        <f t="shared" si="944"/>
        <v>431</v>
      </c>
      <c r="H2263" s="2">
        <f t="shared" si="945"/>
        <v>8.7959183673469388E-2</v>
      </c>
      <c r="I2263" s="2"/>
      <c r="J2263" s="2">
        <f t="shared" si="946"/>
        <v>0.45102040816326533</v>
      </c>
      <c r="K2263" s="2">
        <f t="shared" si="947"/>
        <v>0.53897959183673472</v>
      </c>
      <c r="L2263" s="2">
        <f t="shared" si="948"/>
        <v>0</v>
      </c>
      <c r="M2263" s="2">
        <f t="shared" si="949"/>
        <v>9.9999999999998979E-3</v>
      </c>
      <c r="N2263" s="1">
        <v>2210</v>
      </c>
      <c r="O2263" s="1">
        <v>2641</v>
      </c>
      <c r="Q2263" s="1">
        <v>21</v>
      </c>
      <c r="R2263" s="1">
        <v>28</v>
      </c>
      <c r="AG2263" s="7">
        <f>IF(Q2263&gt;0,RANK(Q2263,(N2263:P2263,Q2263:AE2263)),0)</f>
        <v>4</v>
      </c>
      <c r="AH2263" s="7">
        <f>IF(R2263&gt;0,RANK(R2263,(N2263:P2263,Q2263:AE2263)),0)</f>
        <v>3</v>
      </c>
      <c r="AI2263" s="7">
        <f>IF(T2263&gt;0,RANK(T2263,(N2263:P2263,Q2263:AE2263)),0)</f>
        <v>0</v>
      </c>
      <c r="AJ2263" s="7">
        <f>IF(S2263&gt;0,RANK(S2263,(N2263:P2263,Q2263:AE2263)),0)</f>
        <v>0</v>
      </c>
      <c r="AK2263" s="2">
        <f t="shared" si="950"/>
        <v>4.2857142857142859E-3</v>
      </c>
      <c r="AL2263" s="2">
        <f t="shared" si="951"/>
        <v>5.7142857142857143E-3</v>
      </c>
      <c r="AM2263" s="2">
        <f t="shared" si="952"/>
        <v>0</v>
      </c>
      <c r="AN2263" s="2">
        <f t="shared" si="953"/>
        <v>0</v>
      </c>
      <c r="AP2263" t="s">
        <v>895</v>
      </c>
      <c r="AQ2263" t="s">
        <v>2860</v>
      </c>
      <c r="AR2263">
        <v>3</v>
      </c>
      <c r="AT2263" s="93" t="s">
        <v>821</v>
      </c>
      <c r="AU2263" s="92" t="s">
        <v>95</v>
      </c>
      <c r="AV2263" s="83" t="str">
        <f t="shared" si="954"/>
        <v>40095</v>
      </c>
      <c r="AX2263" s="7" t="s">
        <v>3753</v>
      </c>
    </row>
    <row r="2264" spans="1:50" hidden="1" outlineLevel="1">
      <c r="A2264" t="s">
        <v>3756</v>
      </c>
      <c r="B2264" t="s">
        <v>2860</v>
      </c>
      <c r="C2264" s="1">
        <f t="shared" si="943"/>
        <v>14001</v>
      </c>
      <c r="D2264" s="7">
        <f>RANK(N2264,(N2264:P2264,Q2264:AE2264))</f>
        <v>2</v>
      </c>
      <c r="E2264" s="7">
        <f>RANK(O2264,(N2264:P2264,Q2264:AE2264))</f>
        <v>1</v>
      </c>
      <c r="F2264" s="7">
        <f>IF(P2264&gt;0,RANK(P2264,(N2264:P2264,Q2264:AE2264)),0)</f>
        <v>0</v>
      </c>
      <c r="G2264" s="1">
        <f t="shared" si="944"/>
        <v>514</v>
      </c>
      <c r="H2264" s="2">
        <f t="shared" si="945"/>
        <v>3.6711663452610531E-2</v>
      </c>
      <c r="I2264" s="2"/>
      <c r="J2264" s="2">
        <f t="shared" si="946"/>
        <v>0.47268052281979861</v>
      </c>
      <c r="K2264" s="2">
        <f t="shared" si="947"/>
        <v>0.50939218627240912</v>
      </c>
      <c r="L2264" s="2">
        <f t="shared" si="948"/>
        <v>0</v>
      </c>
      <c r="M2264" s="2">
        <f t="shared" si="949"/>
        <v>1.7927290907792326E-2</v>
      </c>
      <c r="N2264" s="1">
        <v>6618</v>
      </c>
      <c r="O2264" s="1">
        <v>7132</v>
      </c>
      <c r="Q2264" s="1">
        <v>166</v>
      </c>
      <c r="R2264" s="1">
        <v>85</v>
      </c>
      <c r="AG2264" s="7">
        <f>IF(Q2264&gt;0,RANK(Q2264,(N2264:P2264,Q2264:AE2264)),0)</f>
        <v>3</v>
      </c>
      <c r="AH2264" s="7">
        <f>IF(R2264&gt;0,RANK(R2264,(N2264:P2264,Q2264:AE2264)),0)</f>
        <v>4</v>
      </c>
      <c r="AI2264" s="7">
        <f>IF(T2264&gt;0,RANK(T2264,(N2264:P2264,Q2264:AE2264)),0)</f>
        <v>0</v>
      </c>
      <c r="AJ2264" s="7">
        <f>IF(S2264&gt;0,RANK(S2264,(N2264:P2264,Q2264:AE2264)),0)</f>
        <v>0</v>
      </c>
      <c r="AK2264" s="2">
        <f t="shared" si="950"/>
        <v>1.1856295978858653E-2</v>
      </c>
      <c r="AL2264" s="2">
        <f t="shared" si="951"/>
        <v>6.0709949289336476E-3</v>
      </c>
      <c r="AM2264" s="2">
        <f t="shared" si="952"/>
        <v>0</v>
      </c>
      <c r="AN2264" s="2">
        <f t="shared" si="953"/>
        <v>0</v>
      </c>
      <c r="AP2264" t="s">
        <v>3756</v>
      </c>
      <c r="AQ2264" t="s">
        <v>2860</v>
      </c>
      <c r="AR2264">
        <v>2</v>
      </c>
      <c r="AT2264" s="93" t="s">
        <v>821</v>
      </c>
      <c r="AU2264" s="92" t="s">
        <v>96</v>
      </c>
      <c r="AV2264" s="83" t="str">
        <f t="shared" si="954"/>
        <v>40097</v>
      </c>
      <c r="AX2264" s="7" t="s">
        <v>3753</v>
      </c>
    </row>
    <row r="2265" spans="1:50" hidden="1" outlineLevel="1">
      <c r="A2265" t="s">
        <v>3422</v>
      </c>
      <c r="B2265" t="s">
        <v>2860</v>
      </c>
      <c r="C2265" s="1">
        <f t="shared" si="943"/>
        <v>4922</v>
      </c>
      <c r="D2265" s="7">
        <f>RANK(N2265,(N2265:P2265,Q2265:AE2265))</f>
        <v>2</v>
      </c>
      <c r="E2265" s="7">
        <f>RANK(O2265,(N2265:P2265,Q2265:AE2265))</f>
        <v>1</v>
      </c>
      <c r="F2265" s="7">
        <f>IF(P2265&gt;0,RANK(P2265,(N2265:P2265,Q2265:AE2265)),0)</f>
        <v>0</v>
      </c>
      <c r="G2265" s="1">
        <f t="shared" si="944"/>
        <v>346</v>
      </c>
      <c r="H2265" s="2">
        <f t="shared" si="945"/>
        <v>7.0296627387240962E-2</v>
      </c>
      <c r="I2265" s="2"/>
      <c r="J2265" s="2">
        <f t="shared" si="946"/>
        <v>0.4597724502234864</v>
      </c>
      <c r="K2265" s="2">
        <f t="shared" si="947"/>
        <v>0.5300690776107273</v>
      </c>
      <c r="L2265" s="2">
        <f t="shared" si="948"/>
        <v>0</v>
      </c>
      <c r="M2265" s="2">
        <f t="shared" si="949"/>
        <v>1.0158472165786359E-2</v>
      </c>
      <c r="N2265" s="1">
        <v>2263</v>
      </c>
      <c r="O2265" s="1">
        <v>2609</v>
      </c>
      <c r="Q2265" s="1">
        <v>36</v>
      </c>
      <c r="R2265" s="1">
        <v>14</v>
      </c>
      <c r="AG2265" s="7">
        <f>IF(Q2265&gt;0,RANK(Q2265,(N2265:P2265,Q2265:AE2265)),0)</f>
        <v>3</v>
      </c>
      <c r="AH2265" s="7">
        <f>IF(R2265&gt;0,RANK(R2265,(N2265:P2265,Q2265:AE2265)),0)</f>
        <v>4</v>
      </c>
      <c r="AI2265" s="7">
        <f>IF(T2265&gt;0,RANK(T2265,(N2265:P2265,Q2265:AE2265)),0)</f>
        <v>0</v>
      </c>
      <c r="AJ2265" s="7">
        <f>IF(S2265&gt;0,RANK(S2265,(N2265:P2265,Q2265:AE2265)),0)</f>
        <v>0</v>
      </c>
      <c r="AK2265" s="2">
        <f t="shared" si="950"/>
        <v>7.314099959366111E-3</v>
      </c>
      <c r="AL2265" s="2">
        <f t="shared" si="951"/>
        <v>2.8443722064201544E-3</v>
      </c>
      <c r="AM2265" s="2">
        <f t="shared" si="952"/>
        <v>0</v>
      </c>
      <c r="AN2265" s="2">
        <f t="shared" si="953"/>
        <v>0</v>
      </c>
      <c r="AP2265" t="s">
        <v>3422</v>
      </c>
      <c r="AQ2265" t="s">
        <v>2860</v>
      </c>
      <c r="AR2265">
        <v>3</v>
      </c>
      <c r="AT2265" s="93" t="s">
        <v>821</v>
      </c>
      <c r="AU2265" s="92" t="s">
        <v>310</v>
      </c>
      <c r="AV2265" s="83" t="str">
        <f t="shared" si="954"/>
        <v>40099</v>
      </c>
      <c r="AX2265" s="7" t="s">
        <v>3753</v>
      </c>
    </row>
    <row r="2266" spans="1:50" hidden="1" outlineLevel="1">
      <c r="A2266" t="s">
        <v>3617</v>
      </c>
      <c r="B2266" t="s">
        <v>2860</v>
      </c>
      <c r="C2266" s="1">
        <f t="shared" si="943"/>
        <v>24693</v>
      </c>
      <c r="D2266" s="7">
        <f>RANK(N2266,(N2266:P2266,Q2266:AE2266))</f>
        <v>1</v>
      </c>
      <c r="E2266" s="7">
        <f>RANK(O2266,(N2266:P2266,Q2266:AE2266))</f>
        <v>2</v>
      </c>
      <c r="F2266" s="7">
        <f>IF(P2266&gt;0,RANK(P2266,(N2266:P2266,Q2266:AE2266)),0)</f>
        <v>0</v>
      </c>
      <c r="G2266" s="1">
        <f t="shared" si="944"/>
        <v>700</v>
      </c>
      <c r="H2266" s="2">
        <f t="shared" si="945"/>
        <v>2.8348114850362451E-2</v>
      </c>
      <c r="I2266" s="2"/>
      <c r="J2266" s="2">
        <f t="shared" si="946"/>
        <v>0.50702628275219697</v>
      </c>
      <c r="K2266" s="2">
        <f t="shared" si="947"/>
        <v>0.47867816790183454</v>
      </c>
      <c r="L2266" s="2">
        <f t="shared" si="948"/>
        <v>0</v>
      </c>
      <c r="M2266" s="2">
        <f t="shared" si="949"/>
        <v>1.4295549345968495E-2</v>
      </c>
      <c r="N2266" s="1">
        <v>12520</v>
      </c>
      <c r="O2266" s="1">
        <v>11820</v>
      </c>
      <c r="Q2266" s="1">
        <v>251</v>
      </c>
      <c r="R2266" s="1">
        <v>102</v>
      </c>
      <c r="AG2266" s="7">
        <f>IF(Q2266&gt;0,RANK(Q2266,(N2266:P2266,Q2266:AE2266)),0)</f>
        <v>3</v>
      </c>
      <c r="AH2266" s="7">
        <f>IF(R2266&gt;0,RANK(R2266,(N2266:P2266,Q2266:AE2266)),0)</f>
        <v>4</v>
      </c>
      <c r="AI2266" s="7">
        <f>IF(T2266&gt;0,RANK(T2266,(N2266:P2266,Q2266:AE2266)),0)</f>
        <v>0</v>
      </c>
      <c r="AJ2266" s="7">
        <f>IF(S2266&gt;0,RANK(S2266,(N2266:P2266,Q2266:AE2266)),0)</f>
        <v>0</v>
      </c>
      <c r="AK2266" s="2">
        <f t="shared" si="950"/>
        <v>1.0164824039201393E-2</v>
      </c>
      <c r="AL2266" s="2">
        <f t="shared" si="951"/>
        <v>4.1307253067670996E-3</v>
      </c>
      <c r="AM2266" s="2">
        <f t="shared" si="952"/>
        <v>0</v>
      </c>
      <c r="AN2266" s="2">
        <f t="shared" si="953"/>
        <v>0</v>
      </c>
      <c r="AP2266" t="s">
        <v>3617</v>
      </c>
      <c r="AQ2266" t="s">
        <v>2860</v>
      </c>
      <c r="AR2266">
        <v>2</v>
      </c>
      <c r="AT2266" s="93" t="s">
        <v>821</v>
      </c>
      <c r="AU2266" s="92" t="s">
        <v>311</v>
      </c>
      <c r="AV2266" s="83" t="str">
        <f t="shared" si="954"/>
        <v>40101</v>
      </c>
      <c r="AX2266" s="7" t="s">
        <v>3753</v>
      </c>
    </row>
    <row r="2267" spans="1:50" hidden="1" outlineLevel="1">
      <c r="A2267" t="s">
        <v>793</v>
      </c>
      <c r="B2267" t="s">
        <v>2860</v>
      </c>
      <c r="C2267" s="1">
        <f t="shared" si="943"/>
        <v>4697</v>
      </c>
      <c r="D2267" s="7">
        <f>RANK(N2267,(N2267:P2267,Q2267:AE2267))</f>
        <v>2</v>
      </c>
      <c r="E2267" s="7">
        <f>RANK(O2267,(N2267:P2267,Q2267:AE2267))</f>
        <v>1</v>
      </c>
      <c r="F2267" s="7">
        <f>IF(P2267&gt;0,RANK(P2267,(N2267:P2267,Q2267:AE2267)),0)</f>
        <v>0</v>
      </c>
      <c r="G2267" s="1">
        <f t="shared" si="944"/>
        <v>1814</v>
      </c>
      <c r="H2267" s="2">
        <f t="shared" si="945"/>
        <v>0.38620395997445178</v>
      </c>
      <c r="I2267" s="2"/>
      <c r="J2267" s="2">
        <f t="shared" si="946"/>
        <v>0.3014690227804982</v>
      </c>
      <c r="K2267" s="2">
        <f t="shared" si="947"/>
        <v>0.68767298275494992</v>
      </c>
      <c r="L2267" s="2">
        <f t="shared" si="948"/>
        <v>0</v>
      </c>
      <c r="M2267" s="2">
        <f t="shared" si="949"/>
        <v>1.0857994464551934E-2</v>
      </c>
      <c r="N2267" s="1">
        <v>1416</v>
      </c>
      <c r="O2267" s="1">
        <v>3230</v>
      </c>
      <c r="Q2267" s="1">
        <v>31</v>
      </c>
      <c r="R2267" s="1">
        <v>20</v>
      </c>
      <c r="AG2267" s="7">
        <f>IF(Q2267&gt;0,RANK(Q2267,(N2267:P2267,Q2267:AE2267)),0)</f>
        <v>3</v>
      </c>
      <c r="AH2267" s="7">
        <f>IF(R2267&gt;0,RANK(R2267,(N2267:P2267,Q2267:AE2267)),0)</f>
        <v>4</v>
      </c>
      <c r="AI2267" s="7">
        <f>IF(T2267&gt;0,RANK(T2267,(N2267:P2267,Q2267:AE2267)),0)</f>
        <v>0</v>
      </c>
      <c r="AJ2267" s="7">
        <f>IF(S2267&gt;0,RANK(S2267,(N2267:P2267,Q2267:AE2267)),0)</f>
        <v>0</v>
      </c>
      <c r="AK2267" s="2">
        <f t="shared" si="950"/>
        <v>6.5999574196295508E-3</v>
      </c>
      <c r="AL2267" s="2">
        <f t="shared" si="951"/>
        <v>4.2580370449222908E-3</v>
      </c>
      <c r="AM2267" s="2">
        <f t="shared" si="952"/>
        <v>0</v>
      </c>
      <c r="AN2267" s="2">
        <f t="shared" si="953"/>
        <v>0</v>
      </c>
      <c r="AP2267" t="s">
        <v>793</v>
      </c>
      <c r="AQ2267" t="s">
        <v>2860</v>
      </c>
      <c r="AR2267">
        <v>5</v>
      </c>
      <c r="AT2267" s="93" t="s">
        <v>821</v>
      </c>
      <c r="AU2267" s="92" t="s">
        <v>312</v>
      </c>
      <c r="AV2267" s="83" t="str">
        <f t="shared" si="954"/>
        <v>40103</v>
      </c>
      <c r="AX2267" s="7" t="s">
        <v>3753</v>
      </c>
    </row>
    <row r="2268" spans="1:50" hidden="1" outlineLevel="1">
      <c r="A2268" t="s">
        <v>3755</v>
      </c>
      <c r="B2268" t="s">
        <v>2860</v>
      </c>
      <c r="C2268" s="1">
        <f t="shared" si="943"/>
        <v>3849</v>
      </c>
      <c r="D2268" s="7">
        <f>RANK(N2268,(N2268:P2268,Q2268:AE2268))</f>
        <v>2</v>
      </c>
      <c r="E2268" s="7">
        <f>RANK(O2268,(N2268:P2268,Q2268:AE2268))</f>
        <v>1</v>
      </c>
      <c r="F2268" s="7">
        <f>IF(P2268&gt;0,RANK(P2268,(N2268:P2268,Q2268:AE2268)),0)</f>
        <v>0</v>
      </c>
      <c r="G2268" s="1">
        <f t="shared" si="944"/>
        <v>366</v>
      </c>
      <c r="H2268" s="2">
        <f t="shared" si="945"/>
        <v>9.5089633671083404E-2</v>
      </c>
      <c r="I2268" s="2"/>
      <c r="J2268" s="2">
        <f t="shared" si="946"/>
        <v>0.44245258508703561</v>
      </c>
      <c r="K2268" s="2">
        <f t="shared" si="947"/>
        <v>0.53754221875811903</v>
      </c>
      <c r="L2268" s="2">
        <f t="shared" si="948"/>
        <v>0</v>
      </c>
      <c r="M2268" s="2">
        <f t="shared" si="949"/>
        <v>2.0005196154845417E-2</v>
      </c>
      <c r="N2268" s="1">
        <v>1703</v>
      </c>
      <c r="O2268" s="1">
        <v>2069</v>
      </c>
      <c r="Q2268" s="1">
        <v>47</v>
      </c>
      <c r="R2268" s="1">
        <v>30</v>
      </c>
      <c r="AG2268" s="7">
        <f>IF(Q2268&gt;0,RANK(Q2268,(N2268:P2268,Q2268:AE2268)),0)</f>
        <v>3</v>
      </c>
      <c r="AH2268" s="7">
        <f>IF(R2268&gt;0,RANK(R2268,(N2268:P2268,Q2268:AE2268)),0)</f>
        <v>4</v>
      </c>
      <c r="AI2268" s="7">
        <f>IF(T2268&gt;0,RANK(T2268,(N2268:P2268,Q2268:AE2268)),0)</f>
        <v>0</v>
      </c>
      <c r="AJ2268" s="7">
        <f>IF(S2268&gt;0,RANK(S2268,(N2268:P2268,Q2268:AE2268)),0)</f>
        <v>0</v>
      </c>
      <c r="AK2268" s="2">
        <f t="shared" si="950"/>
        <v>1.2210963886723825E-2</v>
      </c>
      <c r="AL2268" s="2">
        <f t="shared" si="951"/>
        <v>7.7942322681215899E-3</v>
      </c>
      <c r="AM2268" s="2">
        <f t="shared" si="952"/>
        <v>0</v>
      </c>
      <c r="AN2268" s="2">
        <f t="shared" si="953"/>
        <v>0</v>
      </c>
      <c r="AP2268" t="s">
        <v>3755</v>
      </c>
      <c r="AQ2268" t="s">
        <v>2860</v>
      </c>
      <c r="AR2268">
        <v>2</v>
      </c>
      <c r="AT2268" s="93" t="s">
        <v>821</v>
      </c>
      <c r="AU2268" s="92" t="s">
        <v>313</v>
      </c>
      <c r="AV2268" s="83" t="str">
        <f t="shared" si="954"/>
        <v>40105</v>
      </c>
      <c r="AX2268" s="7" t="s">
        <v>3753</v>
      </c>
    </row>
    <row r="2269" spans="1:50" hidden="1" outlineLevel="1">
      <c r="A2269" t="s">
        <v>3946</v>
      </c>
      <c r="B2269" t="s">
        <v>2860</v>
      </c>
      <c r="C2269" s="1">
        <f t="shared" si="943"/>
        <v>3788</v>
      </c>
      <c r="D2269" s="7">
        <f>RANK(N2269,(N2269:P2269,Q2269:AE2269))</f>
        <v>2</v>
      </c>
      <c r="E2269" s="7">
        <f>RANK(O2269,(N2269:P2269,Q2269:AE2269))</f>
        <v>1</v>
      </c>
      <c r="F2269" s="7">
        <f>IF(P2269&gt;0,RANK(P2269,(N2269:P2269,Q2269:AE2269)),0)</f>
        <v>0</v>
      </c>
      <c r="G2269" s="1">
        <f t="shared" si="944"/>
        <v>96</v>
      </c>
      <c r="H2269" s="2">
        <f t="shared" si="945"/>
        <v>2.5343189017951427E-2</v>
      </c>
      <c r="I2269" s="2"/>
      <c r="J2269" s="2">
        <f t="shared" si="946"/>
        <v>0.47888067581837379</v>
      </c>
      <c r="K2269" s="2">
        <f t="shared" si="947"/>
        <v>0.5042238648363252</v>
      </c>
      <c r="L2269" s="2">
        <f t="shared" si="948"/>
        <v>0</v>
      </c>
      <c r="M2269" s="2">
        <f t="shared" si="949"/>
        <v>1.6895459345301012E-2</v>
      </c>
      <c r="N2269" s="1">
        <v>1814</v>
      </c>
      <c r="O2269" s="1">
        <v>1910</v>
      </c>
      <c r="Q2269" s="1">
        <v>41</v>
      </c>
      <c r="R2269" s="1">
        <v>23</v>
      </c>
      <c r="AG2269" s="7">
        <f>IF(Q2269&gt;0,RANK(Q2269,(N2269:P2269,Q2269:AE2269)),0)</f>
        <v>3</v>
      </c>
      <c r="AH2269" s="7">
        <f>IF(R2269&gt;0,RANK(R2269,(N2269:P2269,Q2269:AE2269)),0)</f>
        <v>4</v>
      </c>
      <c r="AI2269" s="7">
        <f>IF(T2269&gt;0,RANK(T2269,(N2269:P2269,Q2269:AE2269)),0)</f>
        <v>0</v>
      </c>
      <c r="AJ2269" s="7">
        <f>IF(S2269&gt;0,RANK(S2269,(N2269:P2269,Q2269:AE2269)),0)</f>
        <v>0</v>
      </c>
      <c r="AK2269" s="2">
        <f t="shared" si="950"/>
        <v>1.0823653643083421E-2</v>
      </c>
      <c r="AL2269" s="2">
        <f t="shared" si="951"/>
        <v>6.0718057022175293E-3</v>
      </c>
      <c r="AM2269" s="2">
        <f t="shared" si="952"/>
        <v>0</v>
      </c>
      <c r="AN2269" s="2">
        <f t="shared" si="953"/>
        <v>0</v>
      </c>
      <c r="AP2269" t="s">
        <v>3946</v>
      </c>
      <c r="AQ2269" t="s">
        <v>2860</v>
      </c>
      <c r="AR2269">
        <v>2</v>
      </c>
      <c r="AT2269" s="93" t="s">
        <v>821</v>
      </c>
      <c r="AU2269" s="92" t="s">
        <v>314</v>
      </c>
      <c r="AV2269" s="83" t="str">
        <f t="shared" si="954"/>
        <v>40107</v>
      </c>
      <c r="AX2269" s="7" t="s">
        <v>3753</v>
      </c>
    </row>
    <row r="2270" spans="1:50" hidden="1" outlineLevel="1">
      <c r="A2270" t="s">
        <v>2859</v>
      </c>
      <c r="B2270" t="s">
        <v>2860</v>
      </c>
      <c r="C2270" s="1">
        <f t="shared" si="943"/>
        <v>223111</v>
      </c>
      <c r="D2270" s="7">
        <f>RANK(N2270,(N2270:P2270,Q2270:AE2270))</f>
        <v>2</v>
      </c>
      <c r="E2270" s="7">
        <f>RANK(O2270,(N2270:P2270,Q2270:AE2270))</f>
        <v>1</v>
      </c>
      <c r="F2270" s="7">
        <f>IF(P2270&gt;0,RANK(P2270,(N2270:P2270,Q2270:AE2270)),0)</f>
        <v>0</v>
      </c>
      <c r="G2270" s="1">
        <f t="shared" si="944"/>
        <v>57488</v>
      </c>
      <c r="H2270" s="2">
        <f t="shared" si="945"/>
        <v>0.25766546696487397</v>
      </c>
      <c r="I2270" s="2"/>
      <c r="J2270" s="2">
        <f t="shared" si="946"/>
        <v>0.36569241319343287</v>
      </c>
      <c r="K2270" s="2">
        <f t="shared" si="947"/>
        <v>0.62335788015830684</v>
      </c>
      <c r="L2270" s="2">
        <f t="shared" si="948"/>
        <v>0</v>
      </c>
      <c r="M2270" s="2">
        <f t="shared" si="949"/>
        <v>1.0949706648260227E-2</v>
      </c>
      <c r="N2270" s="1">
        <v>81590</v>
      </c>
      <c r="O2270" s="1">
        <v>139078</v>
      </c>
      <c r="Q2270" s="1">
        <v>1198</v>
      </c>
      <c r="R2270" s="1">
        <v>1245</v>
      </c>
      <c r="AG2270" s="7">
        <f>IF(Q2270&gt;0,RANK(Q2270,(N2270:P2270,Q2270:AE2270)),0)</f>
        <v>4</v>
      </c>
      <c r="AH2270" s="7">
        <f>IF(R2270&gt;0,RANK(R2270,(N2270:P2270,Q2270:AE2270)),0)</f>
        <v>3</v>
      </c>
      <c r="AI2270" s="7">
        <f>IF(T2270&gt;0,RANK(T2270,(N2270:P2270,Q2270:AE2270)),0)</f>
        <v>0</v>
      </c>
      <c r="AJ2270" s="7">
        <f>IF(S2270&gt;0,RANK(S2270,(N2270:P2270,Q2270:AE2270)),0)</f>
        <v>0</v>
      </c>
      <c r="AK2270" s="2">
        <f t="shared" si="950"/>
        <v>5.3695245864166267E-3</v>
      </c>
      <c r="AL2270" s="2">
        <f t="shared" si="951"/>
        <v>5.5801820618436564E-3</v>
      </c>
      <c r="AM2270" s="2">
        <f t="shared" si="952"/>
        <v>0</v>
      </c>
      <c r="AN2270" s="2">
        <f t="shared" si="953"/>
        <v>0</v>
      </c>
      <c r="AP2270" t="s">
        <v>2859</v>
      </c>
      <c r="AQ2270" t="s">
        <v>2860</v>
      </c>
      <c r="AT2270" s="93" t="s">
        <v>821</v>
      </c>
      <c r="AU2270" s="92" t="s">
        <v>315</v>
      </c>
      <c r="AV2270" s="83" t="str">
        <f t="shared" si="954"/>
        <v>40109</v>
      </c>
      <c r="AX2270" s="7" t="s">
        <v>3753</v>
      </c>
    </row>
    <row r="2271" spans="1:50" hidden="1" outlineLevel="1">
      <c r="A2271" t="s">
        <v>3947</v>
      </c>
      <c r="B2271" t="s">
        <v>2860</v>
      </c>
      <c r="C2271" s="1">
        <f t="shared" si="943"/>
        <v>13178</v>
      </c>
      <c r="D2271" s="7">
        <f>RANK(N2271,(N2271:P2271,Q2271:AE2271))</f>
        <v>1</v>
      </c>
      <c r="E2271" s="7">
        <f>RANK(O2271,(N2271:P2271,Q2271:AE2271))</f>
        <v>2</v>
      </c>
      <c r="F2271" s="7">
        <f>IF(P2271&gt;0,RANK(P2271,(N2271:P2271,Q2271:AE2271)),0)</f>
        <v>0</v>
      </c>
      <c r="G2271" s="1">
        <f t="shared" si="944"/>
        <v>1389</v>
      </c>
      <c r="H2271" s="2">
        <f t="shared" si="945"/>
        <v>0.1054029443011079</v>
      </c>
      <c r="I2271" s="2"/>
      <c r="J2271" s="2">
        <f t="shared" si="946"/>
        <v>0.5453027773561997</v>
      </c>
      <c r="K2271" s="2">
        <f t="shared" si="947"/>
        <v>0.43989983305509184</v>
      </c>
      <c r="L2271" s="2">
        <f t="shared" si="948"/>
        <v>0</v>
      </c>
      <c r="M2271" s="2">
        <f t="shared" si="949"/>
        <v>1.4797389588708465E-2</v>
      </c>
      <c r="N2271" s="1">
        <v>7186</v>
      </c>
      <c r="O2271" s="1">
        <v>5797</v>
      </c>
      <c r="Q2271" s="1">
        <v>133</v>
      </c>
      <c r="R2271" s="1">
        <v>62</v>
      </c>
      <c r="AG2271" s="7">
        <f>IF(Q2271&gt;0,RANK(Q2271,(N2271:P2271,Q2271:AE2271)),0)</f>
        <v>3</v>
      </c>
      <c r="AH2271" s="7">
        <f>IF(R2271&gt;0,RANK(R2271,(N2271:P2271,Q2271:AE2271)),0)</f>
        <v>4</v>
      </c>
      <c r="AI2271" s="7">
        <f>IF(T2271&gt;0,RANK(T2271,(N2271:P2271,Q2271:AE2271)),0)</f>
        <v>0</v>
      </c>
      <c r="AJ2271" s="7">
        <f>IF(S2271&gt;0,RANK(S2271,(N2271:P2271,Q2271:AE2271)),0)</f>
        <v>0</v>
      </c>
      <c r="AK2271" s="2">
        <f t="shared" si="950"/>
        <v>1.0092578539990894E-2</v>
      </c>
      <c r="AL2271" s="2">
        <f t="shared" si="951"/>
        <v>4.7048110487175592E-3</v>
      </c>
      <c r="AM2271" s="2">
        <f t="shared" si="952"/>
        <v>0</v>
      </c>
      <c r="AN2271" s="2">
        <f t="shared" si="953"/>
        <v>0</v>
      </c>
      <c r="AP2271" t="s">
        <v>3947</v>
      </c>
      <c r="AQ2271" t="s">
        <v>2860</v>
      </c>
      <c r="AR2271">
        <v>2</v>
      </c>
      <c r="AT2271" s="93" t="s">
        <v>821</v>
      </c>
      <c r="AU2271" s="92" t="s">
        <v>316</v>
      </c>
      <c r="AV2271" s="83" t="str">
        <f t="shared" si="954"/>
        <v>40111</v>
      </c>
      <c r="AX2271" s="7" t="s">
        <v>3753</v>
      </c>
    </row>
    <row r="2272" spans="1:50" hidden="1" outlineLevel="1">
      <c r="A2272" t="s">
        <v>2130</v>
      </c>
      <c r="B2272" t="s">
        <v>2860</v>
      </c>
      <c r="C2272" s="1">
        <f t="shared" si="943"/>
        <v>15909</v>
      </c>
      <c r="D2272" s="7">
        <f>RANK(N2272,(N2272:P2272,Q2272:AE2272))</f>
        <v>2</v>
      </c>
      <c r="E2272" s="7">
        <f>RANK(O2272,(N2272:P2272,Q2272:AE2272))</f>
        <v>1</v>
      </c>
      <c r="F2272" s="7">
        <f>IF(P2272&gt;0,RANK(P2272,(N2272:P2272,Q2272:AE2272)),0)</f>
        <v>0</v>
      </c>
      <c r="G2272" s="1">
        <f t="shared" si="944"/>
        <v>598</v>
      </c>
      <c r="H2272" s="2">
        <f t="shared" si="945"/>
        <v>3.7588786221635549E-2</v>
      </c>
      <c r="I2272" s="2"/>
      <c r="J2272" s="2">
        <f t="shared" si="946"/>
        <v>0.47394556540323085</v>
      </c>
      <c r="K2272" s="2">
        <f t="shared" si="947"/>
        <v>0.51153435162486638</v>
      </c>
      <c r="L2272" s="2">
        <f t="shared" si="948"/>
        <v>0</v>
      </c>
      <c r="M2272" s="2">
        <f t="shared" si="949"/>
        <v>1.452008297190277E-2</v>
      </c>
      <c r="N2272" s="1">
        <v>7540</v>
      </c>
      <c r="O2272" s="1">
        <v>8138</v>
      </c>
      <c r="Q2272" s="1">
        <v>148</v>
      </c>
      <c r="R2272" s="1">
        <v>83</v>
      </c>
      <c r="AG2272" s="7">
        <f>IF(Q2272&gt;0,RANK(Q2272,(N2272:P2272,Q2272:AE2272)),0)</f>
        <v>3</v>
      </c>
      <c r="AH2272" s="7">
        <f>IF(R2272&gt;0,RANK(R2272,(N2272:P2272,Q2272:AE2272)),0)</f>
        <v>4</v>
      </c>
      <c r="AI2272" s="7">
        <f>IF(T2272&gt;0,RANK(T2272,(N2272:P2272,Q2272:AE2272)),0)</f>
        <v>0</v>
      </c>
      <c r="AJ2272" s="7">
        <f>IF(S2272&gt;0,RANK(S2272,(N2272:P2272,Q2272:AE2272)),0)</f>
        <v>0</v>
      </c>
      <c r="AK2272" s="2">
        <f t="shared" si="950"/>
        <v>9.3029103023445844E-3</v>
      </c>
      <c r="AL2272" s="2">
        <f t="shared" si="951"/>
        <v>5.217172669558112E-3</v>
      </c>
      <c r="AM2272" s="2">
        <f t="shared" si="952"/>
        <v>0</v>
      </c>
      <c r="AN2272" s="2">
        <f t="shared" si="953"/>
        <v>0</v>
      </c>
      <c r="AP2272" t="s">
        <v>2130</v>
      </c>
      <c r="AQ2272" t="s">
        <v>2860</v>
      </c>
      <c r="AT2272" s="93" t="s">
        <v>821</v>
      </c>
      <c r="AU2272" s="92" t="s">
        <v>317</v>
      </c>
      <c r="AV2272" s="83" t="str">
        <f t="shared" si="954"/>
        <v>40113</v>
      </c>
      <c r="AX2272" s="7" t="s">
        <v>3753</v>
      </c>
    </row>
    <row r="2273" spans="1:50" hidden="1" outlineLevel="1">
      <c r="A2273" t="s">
        <v>3287</v>
      </c>
      <c r="B2273" t="s">
        <v>2860</v>
      </c>
      <c r="C2273" s="1">
        <f t="shared" si="943"/>
        <v>11411</v>
      </c>
      <c r="D2273" s="7">
        <f>RANK(N2273,(N2273:P2273,Q2273:AE2273))</f>
        <v>1</v>
      </c>
      <c r="E2273" s="7">
        <f>RANK(O2273,(N2273:P2273,Q2273:AE2273))</f>
        <v>2</v>
      </c>
      <c r="F2273" s="7">
        <f>IF(P2273&gt;0,RANK(P2273,(N2273:P2273,Q2273:AE2273)),0)</f>
        <v>0</v>
      </c>
      <c r="G2273" s="1">
        <f t="shared" si="944"/>
        <v>22</v>
      </c>
      <c r="H2273" s="2">
        <f t="shared" si="945"/>
        <v>1.9279642450267286E-3</v>
      </c>
      <c r="I2273" s="2"/>
      <c r="J2273" s="2">
        <f t="shared" si="946"/>
        <v>0.49487336780299712</v>
      </c>
      <c r="K2273" s="2">
        <f t="shared" si="947"/>
        <v>0.4929454035579704</v>
      </c>
      <c r="L2273" s="2">
        <f t="shared" si="948"/>
        <v>0</v>
      </c>
      <c r="M2273" s="2">
        <f t="shared" si="949"/>
        <v>1.2181228639032537E-2</v>
      </c>
      <c r="N2273" s="1">
        <v>5647</v>
      </c>
      <c r="O2273" s="1">
        <v>5625</v>
      </c>
      <c r="Q2273" s="1">
        <v>101</v>
      </c>
      <c r="R2273" s="1">
        <v>38</v>
      </c>
      <c r="AG2273" s="7">
        <f>IF(Q2273&gt;0,RANK(Q2273,(N2273:P2273,Q2273:AE2273)),0)</f>
        <v>3</v>
      </c>
      <c r="AH2273" s="7">
        <f>IF(R2273&gt;0,RANK(R2273,(N2273:P2273,Q2273:AE2273)),0)</f>
        <v>4</v>
      </c>
      <c r="AI2273" s="7">
        <f>IF(T2273&gt;0,RANK(T2273,(N2273:P2273,Q2273:AE2273)),0)</f>
        <v>0</v>
      </c>
      <c r="AJ2273" s="7">
        <f>IF(S2273&gt;0,RANK(S2273,(N2273:P2273,Q2273:AE2273)),0)</f>
        <v>0</v>
      </c>
      <c r="AK2273" s="2">
        <f t="shared" si="950"/>
        <v>8.851108579440891E-3</v>
      </c>
      <c r="AL2273" s="2">
        <f t="shared" si="951"/>
        <v>3.3301200595916222E-3</v>
      </c>
      <c r="AM2273" s="2">
        <f t="shared" si="952"/>
        <v>0</v>
      </c>
      <c r="AN2273" s="2">
        <f t="shared" si="953"/>
        <v>0</v>
      </c>
      <c r="AP2273" t="s">
        <v>3287</v>
      </c>
      <c r="AQ2273" t="s">
        <v>2860</v>
      </c>
      <c r="AR2273">
        <v>2</v>
      </c>
      <c r="AT2273" s="93" t="s">
        <v>821</v>
      </c>
      <c r="AU2273" s="92" t="s">
        <v>318</v>
      </c>
      <c r="AV2273" s="83" t="str">
        <f t="shared" si="954"/>
        <v>40115</v>
      </c>
      <c r="AX2273" s="7" t="s">
        <v>3753</v>
      </c>
    </row>
    <row r="2274" spans="1:50" hidden="1" outlineLevel="1">
      <c r="A2274" t="s">
        <v>3053</v>
      </c>
      <c r="B2274" t="s">
        <v>2860</v>
      </c>
      <c r="C2274" s="1">
        <f t="shared" si="943"/>
        <v>5925</v>
      </c>
      <c r="D2274" s="7">
        <f>RANK(N2274,(N2274:P2274,Q2274:AE2274))</f>
        <v>2</v>
      </c>
      <c r="E2274" s="7">
        <f>RANK(O2274,(N2274:P2274,Q2274:AE2274))</f>
        <v>1</v>
      </c>
      <c r="F2274" s="7">
        <f>IF(P2274&gt;0,RANK(P2274,(N2274:P2274,Q2274:AE2274)),0)</f>
        <v>0</v>
      </c>
      <c r="G2274" s="1">
        <f t="shared" si="944"/>
        <v>951</v>
      </c>
      <c r="H2274" s="2">
        <f t="shared" si="945"/>
        <v>0.16050632911392404</v>
      </c>
      <c r="I2274" s="2"/>
      <c r="J2274" s="2">
        <f t="shared" si="946"/>
        <v>0.41097046413502109</v>
      </c>
      <c r="K2274" s="2">
        <f t="shared" si="947"/>
        <v>0.57147679324894518</v>
      </c>
      <c r="L2274" s="2">
        <f t="shared" si="948"/>
        <v>0</v>
      </c>
      <c r="M2274" s="2">
        <f t="shared" si="949"/>
        <v>1.7552742616033679E-2</v>
      </c>
      <c r="N2274" s="1">
        <v>2435</v>
      </c>
      <c r="O2274" s="1">
        <v>3386</v>
      </c>
      <c r="Q2274" s="1">
        <v>65</v>
      </c>
      <c r="R2274" s="1">
        <v>39</v>
      </c>
      <c r="AG2274" s="7">
        <f>IF(Q2274&gt;0,RANK(Q2274,(N2274:P2274,Q2274:AE2274)),0)</f>
        <v>3</v>
      </c>
      <c r="AH2274" s="7">
        <f>IF(R2274&gt;0,RANK(R2274,(N2274:P2274,Q2274:AE2274)),0)</f>
        <v>4</v>
      </c>
      <c r="AI2274" s="7">
        <f>IF(T2274&gt;0,RANK(T2274,(N2274:P2274,Q2274:AE2274)),0)</f>
        <v>0</v>
      </c>
      <c r="AJ2274" s="7">
        <f>IF(S2274&gt;0,RANK(S2274,(N2274:P2274,Q2274:AE2274)),0)</f>
        <v>0</v>
      </c>
      <c r="AK2274" s="2">
        <f t="shared" si="950"/>
        <v>1.0970464135021098E-2</v>
      </c>
      <c r="AL2274" s="2">
        <f t="shared" si="951"/>
        <v>6.5822784810126581E-3</v>
      </c>
      <c r="AM2274" s="2">
        <f t="shared" si="952"/>
        <v>0</v>
      </c>
      <c r="AN2274" s="2">
        <f t="shared" si="953"/>
        <v>0</v>
      </c>
      <c r="AP2274" t="s">
        <v>3053</v>
      </c>
      <c r="AQ2274" t="s">
        <v>2860</v>
      </c>
      <c r="AT2274" s="93" t="s">
        <v>821</v>
      </c>
      <c r="AU2274" s="92" t="s">
        <v>319</v>
      </c>
      <c r="AV2274" s="83" t="str">
        <f t="shared" si="954"/>
        <v>40117</v>
      </c>
      <c r="AX2274" s="7" t="s">
        <v>3753</v>
      </c>
    </row>
    <row r="2275" spans="1:50" hidden="1" outlineLevel="1">
      <c r="A2275" t="s">
        <v>3948</v>
      </c>
      <c r="B2275" t="s">
        <v>2860</v>
      </c>
      <c r="C2275" s="1">
        <f t="shared" si="943"/>
        <v>24947</v>
      </c>
      <c r="D2275" s="7">
        <f>RANK(N2275,(N2275:P2275,Q2275:AE2275))</f>
        <v>2</v>
      </c>
      <c r="E2275" s="7">
        <f>RANK(O2275,(N2275:P2275,Q2275:AE2275))</f>
        <v>1</v>
      </c>
      <c r="F2275" s="7">
        <f>IF(P2275&gt;0,RANK(P2275,(N2275:P2275,Q2275:AE2275)),0)</f>
        <v>0</v>
      </c>
      <c r="G2275" s="1">
        <f t="shared" si="944"/>
        <v>5937</v>
      </c>
      <c r="H2275" s="2">
        <f t="shared" si="945"/>
        <v>0.23798452719765903</v>
      </c>
      <c r="I2275" s="2"/>
      <c r="J2275" s="2">
        <f t="shared" si="946"/>
        <v>0.3735519300917946</v>
      </c>
      <c r="K2275" s="2">
        <f t="shared" si="947"/>
        <v>0.61153645728945361</v>
      </c>
      <c r="L2275" s="2">
        <f t="shared" si="948"/>
        <v>0</v>
      </c>
      <c r="M2275" s="2">
        <f t="shared" si="949"/>
        <v>1.4911612618751735E-2</v>
      </c>
      <c r="N2275" s="1">
        <v>9319</v>
      </c>
      <c r="O2275" s="1">
        <v>15256</v>
      </c>
      <c r="Q2275" s="1">
        <v>166</v>
      </c>
      <c r="R2275" s="1">
        <v>206</v>
      </c>
      <c r="AG2275" s="7">
        <f>IF(Q2275&gt;0,RANK(Q2275,(N2275:P2275,Q2275:AE2275)),0)</f>
        <v>4</v>
      </c>
      <c r="AH2275" s="7">
        <f>IF(R2275&gt;0,RANK(R2275,(N2275:P2275,Q2275:AE2275)),0)</f>
        <v>3</v>
      </c>
      <c r="AI2275" s="7">
        <f>IF(T2275&gt;0,RANK(T2275,(N2275:P2275,Q2275:AE2275)),0)</f>
        <v>0</v>
      </c>
      <c r="AJ2275" s="7">
        <f>IF(S2275&gt;0,RANK(S2275,(N2275:P2275,Q2275:AE2275)),0)</f>
        <v>0</v>
      </c>
      <c r="AK2275" s="2">
        <f t="shared" si="950"/>
        <v>6.6541067062171801E-3</v>
      </c>
      <c r="AL2275" s="2">
        <f t="shared" si="951"/>
        <v>8.257505912534574E-3</v>
      </c>
      <c r="AM2275" s="2">
        <f t="shared" si="952"/>
        <v>0</v>
      </c>
      <c r="AN2275" s="2">
        <f t="shared" si="953"/>
        <v>0</v>
      </c>
      <c r="AP2275" t="s">
        <v>3948</v>
      </c>
      <c r="AQ2275" t="s">
        <v>2860</v>
      </c>
      <c r="AR2275">
        <v>3</v>
      </c>
      <c r="AT2275" s="93" t="s">
        <v>821</v>
      </c>
      <c r="AU2275" s="92" t="s">
        <v>247</v>
      </c>
      <c r="AV2275" s="83" t="str">
        <f t="shared" si="954"/>
        <v>40119</v>
      </c>
      <c r="AX2275" s="7" t="s">
        <v>3753</v>
      </c>
    </row>
    <row r="2276" spans="1:50" hidden="1" outlineLevel="1">
      <c r="A2276" t="s">
        <v>2173</v>
      </c>
      <c r="B2276" t="s">
        <v>2860</v>
      </c>
      <c r="C2276" s="1">
        <f t="shared" si="943"/>
        <v>16357</v>
      </c>
      <c r="D2276" s="7">
        <f>RANK(N2276,(N2276:P2276,Q2276:AE2276))</f>
        <v>2</v>
      </c>
      <c r="E2276" s="7">
        <f>RANK(O2276,(N2276:P2276,Q2276:AE2276))</f>
        <v>1</v>
      </c>
      <c r="F2276" s="7">
        <f>IF(P2276&gt;0,RANK(P2276,(N2276:P2276,Q2276:AE2276)),0)</f>
        <v>0</v>
      </c>
      <c r="G2276" s="1">
        <f t="shared" si="944"/>
        <v>887</v>
      </c>
      <c r="H2276" s="2">
        <f t="shared" si="945"/>
        <v>5.4227547838845751E-2</v>
      </c>
      <c r="I2276" s="2"/>
      <c r="J2276" s="2">
        <f t="shared" si="946"/>
        <v>0.46628354832793301</v>
      </c>
      <c r="K2276" s="2">
        <f t="shared" si="947"/>
        <v>0.52051109616677871</v>
      </c>
      <c r="L2276" s="2">
        <f t="shared" si="948"/>
        <v>0</v>
      </c>
      <c r="M2276" s="2">
        <f t="shared" si="949"/>
        <v>1.320535550528823E-2</v>
      </c>
      <c r="N2276" s="1">
        <v>7627</v>
      </c>
      <c r="O2276" s="1">
        <v>8514</v>
      </c>
      <c r="Q2276" s="1">
        <v>145</v>
      </c>
      <c r="R2276" s="1">
        <v>71</v>
      </c>
      <c r="AG2276" s="7">
        <f>IF(Q2276&gt;0,RANK(Q2276,(N2276:P2276,Q2276:AE2276)),0)</f>
        <v>3</v>
      </c>
      <c r="AH2276" s="7">
        <f>IF(R2276&gt;0,RANK(R2276,(N2276:P2276,Q2276:AE2276)),0)</f>
        <v>4</v>
      </c>
      <c r="AI2276" s="7">
        <f>IF(T2276&gt;0,RANK(T2276,(N2276:P2276,Q2276:AE2276)),0)</f>
        <v>0</v>
      </c>
      <c r="AJ2276" s="7">
        <f>IF(S2276&gt;0,RANK(S2276,(N2276:P2276,Q2276:AE2276)),0)</f>
        <v>0</v>
      </c>
      <c r="AK2276" s="2">
        <f t="shared" si="950"/>
        <v>8.8647062419759132E-3</v>
      </c>
      <c r="AL2276" s="2">
        <f t="shared" si="951"/>
        <v>4.3406492633123435E-3</v>
      </c>
      <c r="AM2276" s="2">
        <f t="shared" si="952"/>
        <v>0</v>
      </c>
      <c r="AN2276" s="2">
        <f t="shared" si="953"/>
        <v>0</v>
      </c>
      <c r="AP2276" t="s">
        <v>2173</v>
      </c>
      <c r="AQ2276" t="s">
        <v>2860</v>
      </c>
      <c r="AR2276">
        <v>3</v>
      </c>
      <c r="AT2276" s="93" t="s">
        <v>821</v>
      </c>
      <c r="AU2276" s="92" t="s">
        <v>248</v>
      </c>
      <c r="AV2276" s="83" t="str">
        <f t="shared" si="954"/>
        <v>40121</v>
      </c>
      <c r="AX2276" s="7" t="s">
        <v>3753</v>
      </c>
    </row>
    <row r="2277" spans="1:50" hidden="1" outlineLevel="1">
      <c r="A2277" t="s">
        <v>2242</v>
      </c>
      <c r="B2277" t="s">
        <v>2860</v>
      </c>
      <c r="C2277" s="1">
        <f t="shared" si="943"/>
        <v>12836</v>
      </c>
      <c r="D2277" s="7">
        <f>RANK(N2277,(N2277:P2277,Q2277:AE2277))</f>
        <v>2</v>
      </c>
      <c r="E2277" s="7">
        <f>RANK(O2277,(N2277:P2277,Q2277:AE2277))</f>
        <v>1</v>
      </c>
      <c r="F2277" s="7">
        <f>IF(P2277&gt;0,RANK(P2277,(N2277:P2277,Q2277:AE2277)),0)</f>
        <v>0</v>
      </c>
      <c r="G2277" s="1">
        <f t="shared" si="944"/>
        <v>1912</v>
      </c>
      <c r="H2277" s="2">
        <f t="shared" si="945"/>
        <v>0.14895606107821752</v>
      </c>
      <c r="I2277" s="2"/>
      <c r="J2277" s="2">
        <f t="shared" si="946"/>
        <v>0.41967902773449672</v>
      </c>
      <c r="K2277" s="2">
        <f t="shared" si="947"/>
        <v>0.5686350888127143</v>
      </c>
      <c r="L2277" s="2">
        <f t="shared" si="948"/>
        <v>0</v>
      </c>
      <c r="M2277" s="2">
        <f t="shared" si="949"/>
        <v>1.1685883452788981E-2</v>
      </c>
      <c r="N2277" s="1">
        <v>5387</v>
      </c>
      <c r="O2277" s="1">
        <v>7299</v>
      </c>
      <c r="Q2277" s="1">
        <v>89</v>
      </c>
      <c r="R2277" s="1">
        <v>61</v>
      </c>
      <c r="AG2277" s="7">
        <f>IF(Q2277&gt;0,RANK(Q2277,(N2277:P2277,Q2277:AE2277)),0)</f>
        <v>3</v>
      </c>
      <c r="AH2277" s="7">
        <f>IF(R2277&gt;0,RANK(R2277,(N2277:P2277,Q2277:AE2277)),0)</f>
        <v>4</v>
      </c>
      <c r="AI2277" s="7">
        <f>IF(T2277&gt;0,RANK(T2277,(N2277:P2277,Q2277:AE2277)),0)</f>
        <v>0</v>
      </c>
      <c r="AJ2277" s="7">
        <f>IF(S2277&gt;0,RANK(S2277,(N2277:P2277,Q2277:AE2277)),0)</f>
        <v>0</v>
      </c>
      <c r="AK2277" s="2">
        <f t="shared" si="950"/>
        <v>6.9336241819881583E-3</v>
      </c>
      <c r="AL2277" s="2">
        <f t="shared" si="951"/>
        <v>4.7522592708008722E-3</v>
      </c>
      <c r="AM2277" s="2">
        <f t="shared" si="952"/>
        <v>0</v>
      </c>
      <c r="AN2277" s="2">
        <f t="shared" si="953"/>
        <v>0</v>
      </c>
      <c r="AP2277" t="s">
        <v>2242</v>
      </c>
      <c r="AQ2277" t="s">
        <v>2860</v>
      </c>
      <c r="AR2277">
        <v>3</v>
      </c>
      <c r="AT2277" s="93" t="s">
        <v>821</v>
      </c>
      <c r="AU2277" s="92" t="s">
        <v>639</v>
      </c>
      <c r="AV2277" s="83" t="str">
        <f t="shared" si="954"/>
        <v>40123</v>
      </c>
      <c r="AX2277" s="7" t="s">
        <v>3753</v>
      </c>
    </row>
    <row r="2278" spans="1:50" hidden="1" outlineLevel="1">
      <c r="A2278" t="s">
        <v>2030</v>
      </c>
      <c r="B2278" t="s">
        <v>2860</v>
      </c>
      <c r="C2278" s="1">
        <f t="shared" si="943"/>
        <v>22316</v>
      </c>
      <c r="D2278" s="7">
        <f>RANK(N2278,(N2278:P2278,Q2278:AE2278))</f>
        <v>2</v>
      </c>
      <c r="E2278" s="7">
        <f>RANK(O2278,(N2278:P2278,Q2278:AE2278))</f>
        <v>1</v>
      </c>
      <c r="F2278" s="7">
        <f>IF(P2278&gt;0,RANK(P2278,(N2278:P2278,Q2278:AE2278)),0)</f>
        <v>0</v>
      </c>
      <c r="G2278" s="1">
        <f t="shared" si="944"/>
        <v>4472</v>
      </c>
      <c r="H2278" s="2">
        <f t="shared" si="945"/>
        <v>0.20039433590249148</v>
      </c>
      <c r="I2278" s="2"/>
      <c r="J2278" s="2">
        <f t="shared" si="946"/>
        <v>0.39267789926510127</v>
      </c>
      <c r="K2278" s="2">
        <f t="shared" si="947"/>
        <v>0.59307223516759278</v>
      </c>
      <c r="L2278" s="2">
        <f t="shared" si="948"/>
        <v>0</v>
      </c>
      <c r="M2278" s="2">
        <f t="shared" si="949"/>
        <v>1.4249865567306008E-2</v>
      </c>
      <c r="N2278" s="1">
        <v>8763</v>
      </c>
      <c r="O2278" s="1">
        <v>13235</v>
      </c>
      <c r="Q2278" s="1">
        <v>189</v>
      </c>
      <c r="R2278" s="1">
        <v>129</v>
      </c>
      <c r="AG2278" s="7">
        <f>IF(Q2278&gt;0,RANK(Q2278,(N2278:P2278,Q2278:AE2278)),0)</f>
        <v>3</v>
      </c>
      <c r="AH2278" s="7">
        <f>IF(R2278&gt;0,RANK(R2278,(N2278:P2278,Q2278:AE2278)),0)</f>
        <v>4</v>
      </c>
      <c r="AI2278" s="7">
        <f>IF(T2278&gt;0,RANK(T2278,(N2278:P2278,Q2278:AE2278)),0)</f>
        <v>0</v>
      </c>
      <c r="AJ2278" s="7">
        <f>IF(S2278&gt;0,RANK(S2278,(N2278:P2278,Q2278:AE2278)),0)</f>
        <v>0</v>
      </c>
      <c r="AK2278" s="2">
        <f t="shared" si="950"/>
        <v>8.4692597239648688E-3</v>
      </c>
      <c r="AL2278" s="2">
        <f t="shared" si="951"/>
        <v>5.7806058433411004E-3</v>
      </c>
      <c r="AM2278" s="2">
        <f t="shared" si="952"/>
        <v>0</v>
      </c>
      <c r="AN2278" s="2">
        <f t="shared" si="953"/>
        <v>0</v>
      </c>
      <c r="AP2278" t="s">
        <v>2030</v>
      </c>
      <c r="AQ2278" t="s">
        <v>2860</v>
      </c>
      <c r="AR2278">
        <v>3</v>
      </c>
      <c r="AT2278" s="93" t="s">
        <v>821</v>
      </c>
      <c r="AU2278" s="92" t="s">
        <v>640</v>
      </c>
      <c r="AV2278" s="83" t="str">
        <f t="shared" si="954"/>
        <v>40125</v>
      </c>
      <c r="AX2278" s="7" t="s">
        <v>3753</v>
      </c>
    </row>
    <row r="2279" spans="1:50" hidden="1" outlineLevel="1">
      <c r="A2279" t="s">
        <v>1974</v>
      </c>
      <c r="B2279" t="s">
        <v>2860</v>
      </c>
      <c r="C2279" s="1">
        <f t="shared" si="943"/>
        <v>4348</v>
      </c>
      <c r="D2279" s="7">
        <f>RANK(N2279,(N2279:P2279,Q2279:AE2279))</f>
        <v>2</v>
      </c>
      <c r="E2279" s="7">
        <f>RANK(O2279,(N2279:P2279,Q2279:AE2279))</f>
        <v>1</v>
      </c>
      <c r="F2279" s="7">
        <f>IF(P2279&gt;0,RANK(P2279,(N2279:P2279,Q2279:AE2279)),0)</f>
        <v>0</v>
      </c>
      <c r="G2279" s="1">
        <f t="shared" si="944"/>
        <v>362</v>
      </c>
      <c r="H2279" s="2">
        <f t="shared" si="945"/>
        <v>8.3256669733210678E-2</v>
      </c>
      <c r="I2279" s="2"/>
      <c r="J2279" s="2">
        <f t="shared" si="946"/>
        <v>0.45285188592456299</v>
      </c>
      <c r="K2279" s="2">
        <f t="shared" si="947"/>
        <v>0.53610855565777371</v>
      </c>
      <c r="L2279" s="2">
        <f t="shared" si="948"/>
        <v>0</v>
      </c>
      <c r="M2279" s="2">
        <f t="shared" si="949"/>
        <v>1.1039558417663353E-2</v>
      </c>
      <c r="N2279" s="1">
        <v>1969</v>
      </c>
      <c r="O2279" s="1">
        <v>2331</v>
      </c>
      <c r="Q2279" s="1">
        <v>22</v>
      </c>
      <c r="R2279" s="1">
        <v>26</v>
      </c>
      <c r="AG2279" s="7">
        <f>IF(Q2279&gt;0,RANK(Q2279,(N2279:P2279,Q2279:AE2279)),0)</f>
        <v>4</v>
      </c>
      <c r="AH2279" s="7">
        <f>IF(R2279&gt;0,RANK(R2279,(N2279:P2279,Q2279:AE2279)),0)</f>
        <v>3</v>
      </c>
      <c r="AI2279" s="7">
        <f>IF(T2279&gt;0,RANK(T2279,(N2279:P2279,Q2279:AE2279)),0)</f>
        <v>0</v>
      </c>
      <c r="AJ2279" s="7">
        <f>IF(S2279&gt;0,RANK(S2279,(N2279:P2279,Q2279:AE2279)),0)</f>
        <v>0</v>
      </c>
      <c r="AK2279" s="2">
        <f t="shared" si="950"/>
        <v>5.0597976080956758E-3</v>
      </c>
      <c r="AL2279" s="2">
        <f t="shared" si="951"/>
        <v>5.9797608095676176E-3</v>
      </c>
      <c r="AM2279" s="2">
        <f t="shared" si="952"/>
        <v>0</v>
      </c>
      <c r="AN2279" s="2">
        <f t="shared" si="953"/>
        <v>0</v>
      </c>
      <c r="AP2279" t="s">
        <v>1974</v>
      </c>
      <c r="AQ2279" t="s">
        <v>2860</v>
      </c>
      <c r="AR2279">
        <v>3</v>
      </c>
      <c r="AT2279" s="93" t="s">
        <v>821</v>
      </c>
      <c r="AU2279" s="92" t="s">
        <v>1141</v>
      </c>
      <c r="AV2279" s="83" t="str">
        <f t="shared" si="954"/>
        <v>40127</v>
      </c>
      <c r="AX2279" s="7" t="s">
        <v>3753</v>
      </c>
    </row>
    <row r="2280" spans="1:50" hidden="1" outlineLevel="1">
      <c r="A2280" t="s">
        <v>4462</v>
      </c>
      <c r="B2280" t="s">
        <v>2860</v>
      </c>
      <c r="C2280" s="1">
        <f t="shared" ref="C2280:C2293" si="955">SUM(N2280:AE2280)</f>
        <v>1687</v>
      </c>
      <c r="D2280" s="7">
        <f>RANK(N2280,(N2280:P2280,Q2280:AE2280))</f>
        <v>2</v>
      </c>
      <c r="E2280" s="7">
        <f>RANK(O2280,(N2280:P2280,Q2280:AE2280))</f>
        <v>1</v>
      </c>
      <c r="F2280" s="7">
        <f>IF(P2280&gt;0,RANK(P2280,(N2280:P2280,Q2280:AE2280)),0)</f>
        <v>0</v>
      </c>
      <c r="G2280" s="1">
        <f t="shared" ref="G2280:G2293" si="956">IF(D2280=1,N2280,IF(E2280=1,O2280,P2280))-IF(D2280=2,N2280,IF(E2280=2,O2280,P2280))</f>
        <v>793</v>
      </c>
      <c r="H2280" s="2">
        <f t="shared" ref="H2280:H2293" si="957">G2280/C2280</f>
        <v>0.47006520450503853</v>
      </c>
      <c r="I2280" s="2"/>
      <c r="J2280" s="2">
        <f t="shared" ref="J2280:J2293" si="958">IF($C2280=0,"-",N2280/$C2280)</f>
        <v>0.26141078838174275</v>
      </c>
      <c r="K2280" s="2">
        <f t="shared" ref="K2280:K2293" si="959">IF($C2280=0,"-",O2280/$C2280)</f>
        <v>0.73147599288678122</v>
      </c>
      <c r="L2280" s="2">
        <f t="shared" ref="L2280:L2293" si="960">IF($C2280=0,"-",P2280/$C2280)</f>
        <v>0</v>
      </c>
      <c r="M2280" s="2">
        <f t="shared" ref="M2280:M2293" si="961">IF(C2280=0,"-",(1-J2280-K2280-L2280))</f>
        <v>7.1132187314760786E-3</v>
      </c>
      <c r="N2280" s="1">
        <v>441</v>
      </c>
      <c r="O2280" s="1">
        <v>1234</v>
      </c>
      <c r="Q2280" s="1">
        <v>8</v>
      </c>
      <c r="R2280" s="1">
        <v>4</v>
      </c>
      <c r="AG2280" s="7">
        <f>IF(Q2280&gt;0,RANK(Q2280,(N2280:P2280,Q2280:AE2280)),0)</f>
        <v>3</v>
      </c>
      <c r="AH2280" s="7">
        <f>IF(R2280&gt;0,RANK(R2280,(N2280:P2280,Q2280:AE2280)),0)</f>
        <v>4</v>
      </c>
      <c r="AI2280" s="7">
        <f>IF(T2280&gt;0,RANK(T2280,(N2280:P2280,Q2280:AE2280)),0)</f>
        <v>0</v>
      </c>
      <c r="AJ2280" s="7">
        <f>IF(S2280&gt;0,RANK(S2280,(N2280:P2280,Q2280:AE2280)),0)</f>
        <v>0</v>
      </c>
      <c r="AK2280" s="2">
        <f t="shared" ref="AK2280:AK2293" si="962">IF($C2280=0,"-",Q2280/$C2280)</f>
        <v>4.7421458209839949E-3</v>
      </c>
      <c r="AL2280" s="2">
        <f t="shared" ref="AL2280:AL2293" si="963">IF($C2280=0,"-",R2280/$C2280)</f>
        <v>2.3710729104919974E-3</v>
      </c>
      <c r="AM2280" s="2">
        <f t="shared" ref="AM2280:AM2293" si="964">IF($C2280=0,"-",T2280/$C2280)</f>
        <v>0</v>
      </c>
      <c r="AN2280" s="2">
        <f t="shared" ref="AN2280:AN2293" si="965">IF($C2280=0,"-",S2280/$C2280)</f>
        <v>0</v>
      </c>
      <c r="AP2280" t="s">
        <v>4462</v>
      </c>
      <c r="AQ2280" t="s">
        <v>2860</v>
      </c>
      <c r="AR2280">
        <v>6</v>
      </c>
      <c r="AT2280" s="93" t="s">
        <v>821</v>
      </c>
      <c r="AU2280" s="92" t="s">
        <v>1142</v>
      </c>
      <c r="AV2280" s="83" t="str">
        <f t="shared" ref="AV2280:AV2293" si="966">AT2280&amp;AU2280</f>
        <v>40129</v>
      </c>
      <c r="AX2280" s="7" t="s">
        <v>3753</v>
      </c>
    </row>
    <row r="2281" spans="1:50" hidden="1" outlineLevel="1">
      <c r="A2281" t="s">
        <v>4463</v>
      </c>
      <c r="B2281" t="s">
        <v>2860</v>
      </c>
      <c r="C2281" s="1">
        <f t="shared" si="955"/>
        <v>28951</v>
      </c>
      <c r="D2281" s="7">
        <f>RANK(N2281,(N2281:P2281,Q2281:AE2281))</f>
        <v>2</v>
      </c>
      <c r="E2281" s="7">
        <f>RANK(O2281,(N2281:P2281,Q2281:AE2281))</f>
        <v>1</v>
      </c>
      <c r="F2281" s="7">
        <f>IF(P2281&gt;0,RANK(P2281,(N2281:P2281,Q2281:AE2281)),0)</f>
        <v>0</v>
      </c>
      <c r="G2281" s="1">
        <f t="shared" si="956"/>
        <v>6900</v>
      </c>
      <c r="H2281" s="2">
        <f t="shared" si="957"/>
        <v>0.23833373631308072</v>
      </c>
      <c r="I2281" s="2"/>
      <c r="J2281" s="2">
        <f t="shared" si="958"/>
        <v>0.37349314358744085</v>
      </c>
      <c r="K2281" s="2">
        <f t="shared" si="959"/>
        <v>0.61182687990052154</v>
      </c>
      <c r="L2281" s="2">
        <f t="shared" si="960"/>
        <v>0</v>
      </c>
      <c r="M2281" s="2">
        <f t="shared" si="961"/>
        <v>1.4679976512037562E-2</v>
      </c>
      <c r="N2281" s="1">
        <v>10813</v>
      </c>
      <c r="O2281" s="1">
        <v>17713</v>
      </c>
      <c r="Q2281" s="1">
        <v>279</v>
      </c>
      <c r="R2281" s="1">
        <v>146</v>
      </c>
      <c r="AG2281" s="7">
        <f>IF(Q2281&gt;0,RANK(Q2281,(N2281:P2281,Q2281:AE2281)),0)</f>
        <v>3</v>
      </c>
      <c r="AH2281" s="7">
        <f>IF(R2281&gt;0,RANK(R2281,(N2281:P2281,Q2281:AE2281)),0)</f>
        <v>4</v>
      </c>
      <c r="AI2281" s="7">
        <f>IF(T2281&gt;0,RANK(T2281,(N2281:P2281,Q2281:AE2281)),0)</f>
        <v>0</v>
      </c>
      <c r="AJ2281" s="7">
        <f>IF(S2281&gt;0,RANK(S2281,(N2281:P2281,Q2281:AE2281)),0)</f>
        <v>0</v>
      </c>
      <c r="AK2281" s="2">
        <f t="shared" si="962"/>
        <v>9.6369728161376112E-3</v>
      </c>
      <c r="AL2281" s="2">
        <f t="shared" si="963"/>
        <v>5.0430036958999686E-3</v>
      </c>
      <c r="AM2281" s="2">
        <f t="shared" si="964"/>
        <v>0</v>
      </c>
      <c r="AN2281" s="2">
        <f t="shared" si="965"/>
        <v>0</v>
      </c>
      <c r="AP2281" t="s">
        <v>4463</v>
      </c>
      <c r="AQ2281" t="s">
        <v>2860</v>
      </c>
      <c r="AR2281">
        <v>2</v>
      </c>
      <c r="AT2281" s="93" t="s">
        <v>821</v>
      </c>
      <c r="AU2281" s="92" t="s">
        <v>1143</v>
      </c>
      <c r="AV2281" s="83" t="str">
        <f t="shared" si="966"/>
        <v>40131</v>
      </c>
      <c r="AX2281" s="7" t="s">
        <v>3753</v>
      </c>
    </row>
    <row r="2282" spans="1:50" hidden="1" outlineLevel="1">
      <c r="A2282" t="s">
        <v>2470</v>
      </c>
      <c r="B2282" t="s">
        <v>2860</v>
      </c>
      <c r="C2282" s="1">
        <f t="shared" si="955"/>
        <v>7866</v>
      </c>
      <c r="D2282" s="7">
        <f>RANK(N2282,(N2282:P2282,Q2282:AE2282))</f>
        <v>2</v>
      </c>
      <c r="E2282" s="7">
        <f>RANK(O2282,(N2282:P2282,Q2282:AE2282))</f>
        <v>1</v>
      </c>
      <c r="F2282" s="7">
        <f>IF(P2282&gt;0,RANK(P2282,(N2282:P2282,Q2282:AE2282)),0)</f>
        <v>0</v>
      </c>
      <c r="G2282" s="1">
        <f t="shared" si="956"/>
        <v>228</v>
      </c>
      <c r="H2282" s="2">
        <f t="shared" si="957"/>
        <v>2.8985507246376812E-2</v>
      </c>
      <c r="I2282" s="2"/>
      <c r="J2282" s="2">
        <f t="shared" si="958"/>
        <v>0.48093058733791</v>
      </c>
      <c r="K2282" s="2">
        <f t="shared" si="959"/>
        <v>0.50991609458428677</v>
      </c>
      <c r="L2282" s="2">
        <f t="shared" si="960"/>
        <v>0</v>
      </c>
      <c r="M2282" s="2">
        <f t="shared" si="961"/>
        <v>9.1533180778032852E-3</v>
      </c>
      <c r="N2282" s="1">
        <v>3783</v>
      </c>
      <c r="O2282" s="1">
        <v>4011</v>
      </c>
      <c r="Q2282" s="1">
        <v>42</v>
      </c>
      <c r="R2282" s="1">
        <v>30</v>
      </c>
      <c r="AG2282" s="7">
        <f>IF(Q2282&gt;0,RANK(Q2282,(N2282:P2282,Q2282:AE2282)),0)</f>
        <v>3</v>
      </c>
      <c r="AH2282" s="7">
        <f>IF(R2282&gt;0,RANK(R2282,(N2282:P2282,Q2282:AE2282)),0)</f>
        <v>4</v>
      </c>
      <c r="AI2282" s="7">
        <f>IF(T2282&gt;0,RANK(T2282,(N2282:P2282,Q2282:AE2282)),0)</f>
        <v>0</v>
      </c>
      <c r="AJ2282" s="7">
        <f>IF(S2282&gt;0,RANK(S2282,(N2282:P2282,Q2282:AE2282)),0)</f>
        <v>0</v>
      </c>
      <c r="AK2282" s="2">
        <f t="shared" si="962"/>
        <v>5.3394355453852023E-3</v>
      </c>
      <c r="AL2282" s="2">
        <f t="shared" si="963"/>
        <v>3.8138825324180014E-3</v>
      </c>
      <c r="AM2282" s="2">
        <f t="shared" si="964"/>
        <v>0</v>
      </c>
      <c r="AN2282" s="2">
        <f t="shared" si="965"/>
        <v>0</v>
      </c>
      <c r="AP2282" t="s">
        <v>2470</v>
      </c>
      <c r="AQ2282" t="s">
        <v>2860</v>
      </c>
      <c r="AR2282">
        <v>3</v>
      </c>
      <c r="AT2282" s="93" t="s">
        <v>821</v>
      </c>
      <c r="AU2282" s="92" t="s">
        <v>1144</v>
      </c>
      <c r="AV2282" s="83" t="str">
        <f t="shared" si="966"/>
        <v>40133</v>
      </c>
      <c r="AX2282" s="7" t="s">
        <v>3753</v>
      </c>
    </row>
    <row r="2283" spans="1:50" hidden="1" outlineLevel="1">
      <c r="A2283" t="s">
        <v>1513</v>
      </c>
      <c r="B2283" t="s">
        <v>2860</v>
      </c>
      <c r="C2283" s="1">
        <f t="shared" si="955"/>
        <v>12254</v>
      </c>
      <c r="D2283" s="7">
        <f>RANK(N2283,(N2283:P2283,Q2283:AE2283))</f>
        <v>2</v>
      </c>
      <c r="E2283" s="7">
        <f>RANK(O2283,(N2283:P2283,Q2283:AE2283))</f>
        <v>1</v>
      </c>
      <c r="F2283" s="7">
        <f>IF(P2283&gt;0,RANK(P2283,(N2283:P2283,Q2283:AE2283)),0)</f>
        <v>0</v>
      </c>
      <c r="G2283" s="1">
        <f t="shared" si="956"/>
        <v>1189</v>
      </c>
      <c r="H2283" s="2">
        <f t="shared" si="957"/>
        <v>9.7029541374245146E-2</v>
      </c>
      <c r="I2283" s="2"/>
      <c r="J2283" s="2">
        <f t="shared" si="958"/>
        <v>0.44271258364615634</v>
      </c>
      <c r="K2283" s="2">
        <f t="shared" si="959"/>
        <v>0.53974212502040153</v>
      </c>
      <c r="L2283" s="2">
        <f t="shared" si="960"/>
        <v>0</v>
      </c>
      <c r="M2283" s="2">
        <f t="shared" si="961"/>
        <v>1.7545291333442181E-2</v>
      </c>
      <c r="N2283" s="1">
        <v>5425</v>
      </c>
      <c r="O2283" s="1">
        <v>6614</v>
      </c>
      <c r="Q2283" s="1">
        <v>163</v>
      </c>
      <c r="R2283" s="1">
        <v>52</v>
      </c>
      <c r="AG2283" s="7">
        <f>IF(Q2283&gt;0,RANK(Q2283,(N2283:P2283,Q2283:AE2283)),0)</f>
        <v>3</v>
      </c>
      <c r="AH2283" s="7">
        <f>IF(R2283&gt;0,RANK(R2283,(N2283:P2283,Q2283:AE2283)),0)</f>
        <v>4</v>
      </c>
      <c r="AI2283" s="7">
        <f>IF(T2283&gt;0,RANK(T2283,(N2283:P2283,Q2283:AE2283)),0)</f>
        <v>0</v>
      </c>
      <c r="AJ2283" s="7">
        <f>IF(S2283&gt;0,RANK(S2283,(N2283:P2283,Q2283:AE2283)),0)</f>
        <v>0</v>
      </c>
      <c r="AK2283" s="2">
        <f t="shared" si="962"/>
        <v>1.3301779010935206E-2</v>
      </c>
      <c r="AL2283" s="2">
        <f t="shared" si="963"/>
        <v>4.2435123225069366E-3</v>
      </c>
      <c r="AM2283" s="2">
        <f t="shared" si="964"/>
        <v>0</v>
      </c>
      <c r="AN2283" s="2">
        <f t="shared" si="965"/>
        <v>0</v>
      </c>
      <c r="AP2283" t="s">
        <v>1513</v>
      </c>
      <c r="AQ2283" t="s">
        <v>2860</v>
      </c>
      <c r="AR2283">
        <v>2</v>
      </c>
      <c r="AT2283" s="93" t="s">
        <v>821</v>
      </c>
      <c r="AU2283" s="92" t="s">
        <v>1146</v>
      </c>
      <c r="AV2283" s="83" t="str">
        <f t="shared" si="966"/>
        <v>40135</v>
      </c>
      <c r="AX2283" s="7" t="s">
        <v>3753</v>
      </c>
    </row>
    <row r="2284" spans="1:50" hidden="1" outlineLevel="1">
      <c r="A2284" t="s">
        <v>1335</v>
      </c>
      <c r="B2284" t="s">
        <v>2860</v>
      </c>
      <c r="C2284" s="1">
        <f t="shared" si="955"/>
        <v>17488</v>
      </c>
      <c r="D2284" s="7">
        <f>RANK(N2284,(N2284:P2284,Q2284:AE2284))</f>
        <v>2</v>
      </c>
      <c r="E2284" s="7">
        <f>RANK(O2284,(N2284:P2284,Q2284:AE2284))</f>
        <v>1</v>
      </c>
      <c r="F2284" s="7">
        <f>IF(P2284&gt;0,RANK(P2284,(N2284:P2284,Q2284:AE2284)),0)</f>
        <v>0</v>
      </c>
      <c r="G2284" s="1">
        <f t="shared" si="956"/>
        <v>4393</v>
      </c>
      <c r="H2284" s="2">
        <f t="shared" si="957"/>
        <v>0.25120082342177491</v>
      </c>
      <c r="I2284" s="2"/>
      <c r="J2284" s="2">
        <f t="shared" si="958"/>
        <v>0.36979643183897531</v>
      </c>
      <c r="K2284" s="2">
        <f t="shared" si="959"/>
        <v>0.62099725526075022</v>
      </c>
      <c r="L2284" s="2">
        <f t="shared" si="960"/>
        <v>0</v>
      </c>
      <c r="M2284" s="2">
        <f t="shared" si="961"/>
        <v>9.2063129002745159E-3</v>
      </c>
      <c r="N2284" s="1">
        <v>6467</v>
      </c>
      <c r="O2284" s="1">
        <v>10860</v>
      </c>
      <c r="Q2284" s="1">
        <v>89</v>
      </c>
      <c r="R2284" s="1">
        <v>72</v>
      </c>
      <c r="AG2284" s="7">
        <f>IF(Q2284&gt;0,RANK(Q2284,(N2284:P2284,Q2284:AE2284)),0)</f>
        <v>3</v>
      </c>
      <c r="AH2284" s="7">
        <f>IF(R2284&gt;0,RANK(R2284,(N2284:P2284,Q2284:AE2284)),0)</f>
        <v>4</v>
      </c>
      <c r="AI2284" s="7">
        <f>IF(T2284&gt;0,RANK(T2284,(N2284:P2284,Q2284:AE2284)),0)</f>
        <v>0</v>
      </c>
      <c r="AJ2284" s="7">
        <f>IF(S2284&gt;0,RANK(S2284,(N2284:P2284,Q2284:AE2284)),0)</f>
        <v>0</v>
      </c>
      <c r="AK2284" s="2">
        <f t="shared" si="962"/>
        <v>5.0892040256175662E-3</v>
      </c>
      <c r="AL2284" s="2">
        <f t="shared" si="963"/>
        <v>4.1171088746569072E-3</v>
      </c>
      <c r="AM2284" s="2">
        <f t="shared" si="964"/>
        <v>0</v>
      </c>
      <c r="AN2284" s="2">
        <f t="shared" si="965"/>
        <v>0</v>
      </c>
      <c r="AP2284" t="s">
        <v>1335</v>
      </c>
      <c r="AQ2284" t="s">
        <v>2860</v>
      </c>
      <c r="AR2284">
        <v>4</v>
      </c>
      <c r="AT2284" s="93" t="s">
        <v>821</v>
      </c>
      <c r="AU2284" s="92" t="s">
        <v>1147</v>
      </c>
      <c r="AV2284" s="83" t="str">
        <f t="shared" si="966"/>
        <v>40137</v>
      </c>
      <c r="AX2284" s="7" t="s">
        <v>3753</v>
      </c>
    </row>
    <row r="2285" spans="1:50" hidden="1" outlineLevel="1">
      <c r="A2285" t="s">
        <v>327</v>
      </c>
      <c r="B2285" t="s">
        <v>2860</v>
      </c>
      <c r="C2285" s="1">
        <f t="shared" si="955"/>
        <v>6088</v>
      </c>
      <c r="D2285" s="7">
        <f>RANK(N2285,(N2285:P2285,Q2285:AE2285))</f>
        <v>2</v>
      </c>
      <c r="E2285" s="7">
        <f>RANK(O2285,(N2285:P2285,Q2285:AE2285))</f>
        <v>1</v>
      </c>
      <c r="F2285" s="7">
        <f>IF(P2285&gt;0,RANK(P2285,(N2285:P2285,Q2285:AE2285)),0)</f>
        <v>0</v>
      </c>
      <c r="G2285" s="1">
        <f t="shared" si="956"/>
        <v>3880</v>
      </c>
      <c r="H2285" s="2">
        <f t="shared" si="957"/>
        <v>0.63731931668856767</v>
      </c>
      <c r="I2285" s="2"/>
      <c r="J2285" s="2">
        <f t="shared" si="958"/>
        <v>0.17805519053876478</v>
      </c>
      <c r="K2285" s="2">
        <f t="shared" si="959"/>
        <v>0.81537450722733251</v>
      </c>
      <c r="L2285" s="2">
        <f t="shared" si="960"/>
        <v>0</v>
      </c>
      <c r="M2285" s="2">
        <f t="shared" si="961"/>
        <v>6.5703022339026473E-3</v>
      </c>
      <c r="N2285" s="1">
        <v>1084</v>
      </c>
      <c r="O2285" s="1">
        <v>4964</v>
      </c>
      <c r="Q2285" s="1">
        <v>25</v>
      </c>
      <c r="R2285" s="1">
        <v>15</v>
      </c>
      <c r="AG2285" s="7">
        <f>IF(Q2285&gt;0,RANK(Q2285,(N2285:P2285,Q2285:AE2285)),0)</f>
        <v>3</v>
      </c>
      <c r="AH2285" s="7">
        <f>IF(R2285&gt;0,RANK(R2285,(N2285:P2285,Q2285:AE2285)),0)</f>
        <v>4</v>
      </c>
      <c r="AI2285" s="7">
        <f>IF(T2285&gt;0,RANK(T2285,(N2285:P2285,Q2285:AE2285)),0)</f>
        <v>0</v>
      </c>
      <c r="AJ2285" s="7">
        <f>IF(S2285&gt;0,RANK(S2285,(N2285:P2285,Q2285:AE2285)),0)</f>
        <v>0</v>
      </c>
      <c r="AK2285" s="2">
        <f t="shared" si="962"/>
        <v>4.1064388961892248E-3</v>
      </c>
      <c r="AL2285" s="2">
        <f t="shared" si="963"/>
        <v>2.4638633377135348E-3</v>
      </c>
      <c r="AM2285" s="2">
        <f t="shared" si="964"/>
        <v>0</v>
      </c>
      <c r="AN2285" s="2">
        <f t="shared" si="965"/>
        <v>0</v>
      </c>
      <c r="AP2285" t="s">
        <v>327</v>
      </c>
      <c r="AQ2285" t="s">
        <v>2860</v>
      </c>
      <c r="AR2285">
        <v>6</v>
      </c>
      <c r="AT2285" s="93" t="s">
        <v>821</v>
      </c>
      <c r="AU2285" s="92" t="s">
        <v>1148</v>
      </c>
      <c r="AV2285" s="83" t="str">
        <f t="shared" si="966"/>
        <v>40139</v>
      </c>
      <c r="AX2285" s="7" t="s">
        <v>3753</v>
      </c>
    </row>
    <row r="2286" spans="1:50" hidden="1" outlineLevel="1">
      <c r="A2286" t="s">
        <v>1514</v>
      </c>
      <c r="B2286" t="s">
        <v>2860</v>
      </c>
      <c r="C2286" s="1">
        <f t="shared" si="955"/>
        <v>3349</v>
      </c>
      <c r="D2286" s="7">
        <f>RANK(N2286,(N2286:P2286,Q2286:AE2286))</f>
        <v>2</v>
      </c>
      <c r="E2286" s="7">
        <f>RANK(O2286,(N2286:P2286,Q2286:AE2286))</f>
        <v>1</v>
      </c>
      <c r="F2286" s="7">
        <f>IF(P2286&gt;0,RANK(P2286,(N2286:P2286,Q2286:AE2286)),0)</f>
        <v>0</v>
      </c>
      <c r="G2286" s="1">
        <f t="shared" si="956"/>
        <v>520</v>
      </c>
      <c r="H2286" s="2">
        <f t="shared" si="957"/>
        <v>0.15527022991937892</v>
      </c>
      <c r="I2286" s="2"/>
      <c r="J2286" s="2">
        <f t="shared" si="958"/>
        <v>0.41803523439832785</v>
      </c>
      <c r="K2286" s="2">
        <f t="shared" si="959"/>
        <v>0.57330546431770679</v>
      </c>
      <c r="L2286" s="2">
        <f t="shared" si="960"/>
        <v>0</v>
      </c>
      <c r="M2286" s="2">
        <f t="shared" si="961"/>
        <v>8.6593012839654149E-3</v>
      </c>
      <c r="N2286" s="1">
        <v>1400</v>
      </c>
      <c r="O2286" s="1">
        <v>1920</v>
      </c>
      <c r="Q2286" s="1">
        <v>16</v>
      </c>
      <c r="R2286" s="1">
        <v>13</v>
      </c>
      <c r="AG2286" s="7">
        <f>IF(Q2286&gt;0,RANK(Q2286,(N2286:P2286,Q2286:AE2286)),0)</f>
        <v>3</v>
      </c>
      <c r="AH2286" s="7">
        <f>IF(R2286&gt;0,RANK(R2286,(N2286:P2286,Q2286:AE2286)),0)</f>
        <v>4</v>
      </c>
      <c r="AI2286" s="7">
        <f>IF(T2286&gt;0,RANK(T2286,(N2286:P2286,Q2286:AE2286)),0)</f>
        <v>0</v>
      </c>
      <c r="AJ2286" s="7">
        <f>IF(S2286&gt;0,RANK(S2286,(N2286:P2286,Q2286:AE2286)),0)</f>
        <v>0</v>
      </c>
      <c r="AK2286" s="2">
        <f t="shared" si="962"/>
        <v>4.7775455359808901E-3</v>
      </c>
      <c r="AL2286" s="2">
        <f t="shared" si="963"/>
        <v>3.8817557479844732E-3</v>
      </c>
      <c r="AM2286" s="2">
        <f t="shared" si="964"/>
        <v>0</v>
      </c>
      <c r="AN2286" s="2">
        <f t="shared" si="965"/>
        <v>0</v>
      </c>
      <c r="AP2286" t="s">
        <v>1514</v>
      </c>
      <c r="AQ2286" t="s">
        <v>2860</v>
      </c>
      <c r="AR2286">
        <v>4</v>
      </c>
      <c r="AT2286" s="93" t="s">
        <v>821</v>
      </c>
      <c r="AU2286" s="92" t="s">
        <v>1149</v>
      </c>
      <c r="AV2286" s="83" t="str">
        <f t="shared" si="966"/>
        <v>40141</v>
      </c>
      <c r="AX2286" s="7" t="s">
        <v>3753</v>
      </c>
    </row>
    <row r="2287" spans="1:50" hidden="1" outlineLevel="1">
      <c r="A2287" t="s">
        <v>2139</v>
      </c>
      <c r="B2287" t="s">
        <v>2860</v>
      </c>
      <c r="C2287" s="1">
        <f t="shared" si="955"/>
        <v>218691</v>
      </c>
      <c r="D2287" s="7">
        <f>RANK(N2287,(N2287:P2287,Q2287:AE2287))</f>
        <v>2</v>
      </c>
      <c r="E2287" s="7">
        <f>RANK(O2287,(N2287:P2287,Q2287:AE2287))</f>
        <v>1</v>
      </c>
      <c r="F2287" s="7">
        <f>IF(P2287&gt;0,RANK(P2287,(N2287:P2287,Q2287:AE2287)),0)</f>
        <v>0</v>
      </c>
      <c r="G2287" s="1">
        <f t="shared" si="956"/>
        <v>52496</v>
      </c>
      <c r="H2287" s="2">
        <f t="shared" si="957"/>
        <v>0.240046458244738</v>
      </c>
      <c r="I2287" s="2"/>
      <c r="J2287" s="2">
        <f t="shared" si="958"/>
        <v>0.37338527877233174</v>
      </c>
      <c r="K2287" s="2">
        <f t="shared" si="959"/>
        <v>0.61343173701706977</v>
      </c>
      <c r="L2287" s="2">
        <f t="shared" si="960"/>
        <v>0</v>
      </c>
      <c r="M2287" s="2">
        <f t="shared" si="961"/>
        <v>1.3182984210598492E-2</v>
      </c>
      <c r="N2287" s="1">
        <v>81656</v>
      </c>
      <c r="O2287" s="1">
        <v>134152</v>
      </c>
      <c r="Q2287" s="1">
        <v>1507</v>
      </c>
      <c r="R2287" s="1">
        <v>1376</v>
      </c>
      <c r="AG2287" s="7">
        <f>IF(Q2287&gt;0,RANK(Q2287,(N2287:P2287,Q2287:AE2287)),0)</f>
        <v>3</v>
      </c>
      <c r="AH2287" s="7">
        <f>IF(R2287&gt;0,RANK(R2287,(N2287:P2287,Q2287:AE2287)),0)</f>
        <v>4</v>
      </c>
      <c r="AI2287" s="7">
        <f>IF(T2287&gt;0,RANK(T2287,(N2287:P2287,Q2287:AE2287)),0)</f>
        <v>0</v>
      </c>
      <c r="AJ2287" s="7">
        <f>IF(S2287&gt;0,RANK(S2287,(N2287:P2287,Q2287:AE2287)),0)</f>
        <v>0</v>
      </c>
      <c r="AK2287" s="2">
        <f t="shared" si="962"/>
        <v>6.8910014586791406E-3</v>
      </c>
      <c r="AL2287" s="2">
        <f t="shared" si="963"/>
        <v>6.2919827519193746E-3</v>
      </c>
      <c r="AM2287" s="2">
        <f t="shared" si="964"/>
        <v>0</v>
      </c>
      <c r="AN2287" s="2">
        <f t="shared" si="965"/>
        <v>0</v>
      </c>
      <c r="AP2287" t="s">
        <v>2139</v>
      </c>
      <c r="AQ2287" t="s">
        <v>2860</v>
      </c>
      <c r="AR2287">
        <v>1</v>
      </c>
      <c r="AT2287" s="93" t="s">
        <v>821</v>
      </c>
      <c r="AU2287" s="92" t="s">
        <v>1150</v>
      </c>
      <c r="AV2287" s="83" t="str">
        <f t="shared" si="966"/>
        <v>40143</v>
      </c>
      <c r="AX2287" s="7" t="s">
        <v>3753</v>
      </c>
    </row>
    <row r="2288" spans="1:50" hidden="1" outlineLevel="1">
      <c r="A2288" t="s">
        <v>2140</v>
      </c>
      <c r="B2288" t="s">
        <v>2860</v>
      </c>
      <c r="C2288" s="1">
        <f t="shared" si="955"/>
        <v>21517</v>
      </c>
      <c r="D2288" s="7">
        <f>RANK(N2288,(N2288:P2288,Q2288:AE2288))</f>
        <v>2</v>
      </c>
      <c r="E2288" s="7">
        <f>RANK(O2288,(N2288:P2288,Q2288:AE2288))</f>
        <v>1</v>
      </c>
      <c r="F2288" s="7">
        <f>IF(P2288&gt;0,RANK(P2288,(N2288:P2288,Q2288:AE2288)),0)</f>
        <v>0</v>
      </c>
      <c r="G2288" s="1">
        <f t="shared" si="956"/>
        <v>4737</v>
      </c>
      <c r="H2288" s="2">
        <f t="shared" si="957"/>
        <v>0.22015150810986661</v>
      </c>
      <c r="I2288" s="2"/>
      <c r="J2288" s="2">
        <f t="shared" si="958"/>
        <v>0.38313891341729794</v>
      </c>
      <c r="K2288" s="2">
        <f t="shared" si="959"/>
        <v>0.60329042152716461</v>
      </c>
      <c r="L2288" s="2">
        <f t="shared" si="960"/>
        <v>0</v>
      </c>
      <c r="M2288" s="2">
        <f t="shared" si="961"/>
        <v>1.357066505553739E-2</v>
      </c>
      <c r="N2288" s="1">
        <v>8244</v>
      </c>
      <c r="O2288" s="1">
        <v>12981</v>
      </c>
      <c r="Q2288" s="1">
        <v>209</v>
      </c>
      <c r="R2288" s="1">
        <v>83</v>
      </c>
      <c r="AG2288" s="7">
        <f>IF(Q2288&gt;0,RANK(Q2288,(N2288:P2288,Q2288:AE2288)),0)</f>
        <v>3</v>
      </c>
      <c r="AH2288" s="7">
        <f>IF(R2288&gt;0,RANK(R2288,(N2288:P2288,Q2288:AE2288)),0)</f>
        <v>4</v>
      </c>
      <c r="AI2288" s="7">
        <f>IF(T2288&gt;0,RANK(T2288,(N2288:P2288,Q2288:AE2288)),0)</f>
        <v>0</v>
      </c>
      <c r="AJ2288" s="7">
        <f>IF(S2288&gt;0,RANK(S2288,(N2288:P2288,Q2288:AE2288)),0)</f>
        <v>0</v>
      </c>
      <c r="AK2288" s="2">
        <f t="shared" si="962"/>
        <v>9.7132499883812798E-3</v>
      </c>
      <c r="AL2288" s="2">
        <f t="shared" si="963"/>
        <v>3.8574150671562019E-3</v>
      </c>
      <c r="AM2288" s="2">
        <f t="shared" si="964"/>
        <v>0</v>
      </c>
      <c r="AN2288" s="2">
        <f t="shared" si="965"/>
        <v>0</v>
      </c>
      <c r="AP2288" t="s">
        <v>2140</v>
      </c>
      <c r="AQ2288" t="s">
        <v>2860</v>
      </c>
      <c r="AT2288" s="93" t="s">
        <v>821</v>
      </c>
      <c r="AU2288" s="92" t="s">
        <v>1151</v>
      </c>
      <c r="AV2288" s="83" t="str">
        <f t="shared" si="966"/>
        <v>40145</v>
      </c>
      <c r="AX2288" s="7" t="s">
        <v>3753</v>
      </c>
    </row>
    <row r="2289" spans="1:50" hidden="1" outlineLevel="1">
      <c r="A2289" t="s">
        <v>1982</v>
      </c>
      <c r="B2289" t="s">
        <v>2860</v>
      </c>
      <c r="C2289" s="1">
        <f t="shared" si="955"/>
        <v>20744</v>
      </c>
      <c r="D2289" s="7">
        <f>RANK(N2289,(N2289:P2289,Q2289:AE2289))</f>
        <v>2</v>
      </c>
      <c r="E2289" s="7">
        <f>RANK(O2289,(N2289:P2289,Q2289:AE2289))</f>
        <v>1</v>
      </c>
      <c r="F2289" s="7">
        <f>IF(P2289&gt;0,RANK(P2289,(N2289:P2289,Q2289:AE2289)),0)</f>
        <v>0</v>
      </c>
      <c r="G2289" s="1">
        <f t="shared" si="956"/>
        <v>7144</v>
      </c>
      <c r="H2289" s="2">
        <f t="shared" si="957"/>
        <v>0.34438873891245664</v>
      </c>
      <c r="I2289" s="2"/>
      <c r="J2289" s="2">
        <f t="shared" si="958"/>
        <v>0.3202853837254146</v>
      </c>
      <c r="K2289" s="2">
        <f t="shared" si="959"/>
        <v>0.66467412263787118</v>
      </c>
      <c r="L2289" s="2">
        <f t="shared" si="960"/>
        <v>0</v>
      </c>
      <c r="M2289" s="2">
        <f t="shared" si="961"/>
        <v>1.5040493636714225E-2</v>
      </c>
      <c r="N2289" s="1">
        <v>6644</v>
      </c>
      <c r="O2289" s="1">
        <v>13788</v>
      </c>
      <c r="Q2289" s="1">
        <v>192</v>
      </c>
      <c r="R2289" s="1">
        <v>120</v>
      </c>
      <c r="AG2289" s="7">
        <f>IF(Q2289&gt;0,RANK(Q2289,(N2289:P2289,Q2289:AE2289)),0)</f>
        <v>3</v>
      </c>
      <c r="AH2289" s="7">
        <f>IF(R2289&gt;0,RANK(R2289,(N2289:P2289,Q2289:AE2289)),0)</f>
        <v>4</v>
      </c>
      <c r="AI2289" s="7">
        <f>IF(T2289&gt;0,RANK(T2289,(N2289:P2289,Q2289:AE2289)),0)</f>
        <v>0</v>
      </c>
      <c r="AJ2289" s="7">
        <f>IF(S2289&gt;0,RANK(S2289,(N2289:P2289,Q2289:AE2289)),0)</f>
        <v>0</v>
      </c>
      <c r="AK2289" s="2">
        <f t="shared" si="962"/>
        <v>9.2556883918241423E-3</v>
      </c>
      <c r="AL2289" s="2">
        <f t="shared" si="963"/>
        <v>5.7848052448900887E-3</v>
      </c>
      <c r="AM2289" s="2">
        <f t="shared" si="964"/>
        <v>0</v>
      </c>
      <c r="AN2289" s="2">
        <f t="shared" si="965"/>
        <v>0</v>
      </c>
      <c r="AP2289" t="s">
        <v>1982</v>
      </c>
      <c r="AQ2289" t="s">
        <v>2860</v>
      </c>
      <c r="AR2289">
        <v>5</v>
      </c>
      <c r="AT2289" s="93" t="s">
        <v>821</v>
      </c>
      <c r="AU2289" s="92" t="s">
        <v>1152</v>
      </c>
      <c r="AV2289" s="83" t="str">
        <f t="shared" si="966"/>
        <v>40147</v>
      </c>
      <c r="AX2289" s="7" t="s">
        <v>3753</v>
      </c>
    </row>
    <row r="2290" spans="1:50" hidden="1" outlineLevel="1">
      <c r="A2290" t="s">
        <v>3338</v>
      </c>
      <c r="B2290" t="s">
        <v>2860</v>
      </c>
      <c r="C2290" s="1">
        <f t="shared" si="955"/>
        <v>4468</v>
      </c>
      <c r="D2290" s="7">
        <f>RANK(N2290,(N2290:P2290,Q2290:AE2290))</f>
        <v>2</v>
      </c>
      <c r="E2290" s="7">
        <f>RANK(O2290,(N2290:P2290,Q2290:AE2290))</f>
        <v>1</v>
      </c>
      <c r="F2290" s="7">
        <f>IF(P2290&gt;0,RANK(P2290,(N2290:P2290,Q2290:AE2290)),0)</f>
        <v>0</v>
      </c>
      <c r="G2290" s="1">
        <f t="shared" si="956"/>
        <v>1286</v>
      </c>
      <c r="H2290" s="2">
        <f t="shared" si="957"/>
        <v>0.28782452999104746</v>
      </c>
      <c r="I2290" s="2"/>
      <c r="J2290" s="2">
        <f t="shared" si="958"/>
        <v>0.35004476275738583</v>
      </c>
      <c r="K2290" s="2">
        <f t="shared" si="959"/>
        <v>0.63786929274843329</v>
      </c>
      <c r="L2290" s="2">
        <f t="shared" si="960"/>
        <v>0</v>
      </c>
      <c r="M2290" s="2">
        <f t="shared" si="961"/>
        <v>1.2085944494180878E-2</v>
      </c>
      <c r="N2290" s="1">
        <v>1564</v>
      </c>
      <c r="O2290" s="1">
        <v>2850</v>
      </c>
      <c r="Q2290" s="1">
        <v>31</v>
      </c>
      <c r="R2290" s="1">
        <v>23</v>
      </c>
      <c r="AG2290" s="7">
        <f>IF(Q2290&gt;0,RANK(Q2290,(N2290:P2290,Q2290:AE2290)),0)</f>
        <v>3</v>
      </c>
      <c r="AH2290" s="7">
        <f>IF(R2290&gt;0,RANK(R2290,(N2290:P2290,Q2290:AE2290)),0)</f>
        <v>4</v>
      </c>
      <c r="AI2290" s="7">
        <f>IF(T2290&gt;0,RANK(T2290,(N2290:P2290,Q2290:AE2290)),0)</f>
        <v>0</v>
      </c>
      <c r="AJ2290" s="7">
        <f>IF(S2290&gt;0,RANK(S2290,(N2290:P2290,Q2290:AE2290)),0)</f>
        <v>0</v>
      </c>
      <c r="AK2290" s="2">
        <f t="shared" si="962"/>
        <v>6.9382273948075199E-3</v>
      </c>
      <c r="AL2290" s="2">
        <f t="shared" si="963"/>
        <v>5.1477170993733216E-3</v>
      </c>
      <c r="AM2290" s="2">
        <f t="shared" si="964"/>
        <v>0</v>
      </c>
      <c r="AN2290" s="2">
        <f t="shared" si="965"/>
        <v>0</v>
      </c>
      <c r="AP2290" t="s">
        <v>3338</v>
      </c>
      <c r="AQ2290" t="s">
        <v>2860</v>
      </c>
      <c r="AR2290">
        <v>6</v>
      </c>
      <c r="AT2290" s="93" t="s">
        <v>821</v>
      </c>
      <c r="AU2290" s="92" t="s">
        <v>1153</v>
      </c>
      <c r="AV2290" s="83" t="str">
        <f t="shared" si="966"/>
        <v>40149</v>
      </c>
      <c r="AX2290" s="7" t="s">
        <v>3753</v>
      </c>
    </row>
    <row r="2291" spans="1:50" hidden="1" outlineLevel="1">
      <c r="A2291" t="s">
        <v>3339</v>
      </c>
      <c r="B2291" t="s">
        <v>2860</v>
      </c>
      <c r="C2291" s="1">
        <f t="shared" si="955"/>
        <v>4046</v>
      </c>
      <c r="D2291" s="7">
        <f>RANK(N2291,(N2291:P2291,Q2291:AE2291))</f>
        <v>2</v>
      </c>
      <c r="E2291" s="7">
        <f>RANK(O2291,(N2291:P2291,Q2291:AE2291))</f>
        <v>1</v>
      </c>
      <c r="F2291" s="7">
        <f>IF(P2291&gt;0,RANK(P2291,(N2291:P2291,Q2291:AE2291)),0)</f>
        <v>0</v>
      </c>
      <c r="G2291" s="1">
        <f t="shared" si="956"/>
        <v>1539</v>
      </c>
      <c r="H2291" s="2">
        <f t="shared" si="957"/>
        <v>0.38037567968363817</v>
      </c>
      <c r="I2291" s="2"/>
      <c r="J2291" s="2">
        <f t="shared" si="958"/>
        <v>0.30523974295600592</v>
      </c>
      <c r="K2291" s="2">
        <f t="shared" si="959"/>
        <v>0.68561542263964415</v>
      </c>
      <c r="L2291" s="2">
        <f t="shared" si="960"/>
        <v>0</v>
      </c>
      <c r="M2291" s="2">
        <f t="shared" si="961"/>
        <v>9.1448344043499885E-3</v>
      </c>
      <c r="N2291" s="1">
        <v>1235</v>
      </c>
      <c r="O2291" s="1">
        <v>2774</v>
      </c>
      <c r="Q2291" s="1">
        <v>24</v>
      </c>
      <c r="R2291" s="1">
        <v>13</v>
      </c>
      <c r="AG2291" s="7">
        <f>IF(Q2291&gt;0,RANK(Q2291,(N2291:P2291,Q2291:AE2291)),0)</f>
        <v>3</v>
      </c>
      <c r="AH2291" s="7">
        <f>IF(R2291&gt;0,RANK(R2291,(N2291:P2291,Q2291:AE2291)),0)</f>
        <v>4</v>
      </c>
      <c r="AI2291" s="7">
        <f>IF(T2291&gt;0,RANK(T2291,(N2291:P2291,Q2291:AE2291)),0)</f>
        <v>0</v>
      </c>
      <c r="AJ2291" s="7">
        <f>IF(S2291&gt;0,RANK(S2291,(N2291:P2291,Q2291:AE2291)),0)</f>
        <v>0</v>
      </c>
      <c r="AK2291" s="2">
        <f t="shared" si="962"/>
        <v>5.9317844784972816E-3</v>
      </c>
      <c r="AL2291" s="2">
        <f t="shared" si="963"/>
        <v>3.2130499258526939E-3</v>
      </c>
      <c r="AM2291" s="2">
        <f t="shared" si="964"/>
        <v>0</v>
      </c>
      <c r="AN2291" s="2">
        <f t="shared" si="965"/>
        <v>0</v>
      </c>
      <c r="AP2291" t="s">
        <v>3339</v>
      </c>
      <c r="AQ2291" t="s">
        <v>2860</v>
      </c>
      <c r="AR2291">
        <v>6</v>
      </c>
      <c r="AT2291" s="93" t="s">
        <v>821</v>
      </c>
      <c r="AU2291" s="92" t="s">
        <v>1155</v>
      </c>
      <c r="AV2291" s="83" t="str">
        <f t="shared" si="966"/>
        <v>40151</v>
      </c>
      <c r="AX2291" s="7" t="s">
        <v>3753</v>
      </c>
    </row>
    <row r="2292" spans="1:50" hidden="1" outlineLevel="1">
      <c r="A2292" t="s">
        <v>1444</v>
      </c>
      <c r="B2292" t="s">
        <v>2860</v>
      </c>
      <c r="C2292" s="1">
        <f t="shared" si="955"/>
        <v>7100</v>
      </c>
      <c r="D2292" s="7">
        <f>RANK(N2292,(N2292:P2292,Q2292:AE2292))</f>
        <v>2</v>
      </c>
      <c r="E2292" s="7">
        <f>RANK(O2292,(N2292:P2292,Q2292:AE2292))</f>
        <v>1</v>
      </c>
      <c r="F2292" s="7">
        <f>IF(P2292&gt;0,RANK(P2292,(N2292:P2292,Q2292:AE2292)),0)</f>
        <v>0</v>
      </c>
      <c r="G2292" s="1">
        <f t="shared" si="956"/>
        <v>3117</v>
      </c>
      <c r="H2292" s="2">
        <f t="shared" si="957"/>
        <v>0.43901408450704227</v>
      </c>
      <c r="I2292" s="2"/>
      <c r="J2292" s="2">
        <f t="shared" si="958"/>
        <v>0.27464788732394368</v>
      </c>
      <c r="K2292" s="2">
        <f t="shared" si="959"/>
        <v>0.7136619718309859</v>
      </c>
      <c r="L2292" s="2">
        <f t="shared" si="960"/>
        <v>0</v>
      </c>
      <c r="M2292" s="2">
        <f t="shared" si="961"/>
        <v>1.1690140845070363E-2</v>
      </c>
      <c r="N2292" s="1">
        <v>1950</v>
      </c>
      <c r="O2292" s="1">
        <v>5067</v>
      </c>
      <c r="Q2292" s="1">
        <v>48</v>
      </c>
      <c r="R2292" s="1">
        <v>35</v>
      </c>
      <c r="AG2292" s="7">
        <f>IF(Q2292&gt;0,RANK(Q2292,(N2292:P2292,Q2292:AE2292)),0)</f>
        <v>3</v>
      </c>
      <c r="AH2292" s="7">
        <f>IF(R2292&gt;0,RANK(R2292,(N2292:P2292,Q2292:AE2292)),0)</f>
        <v>4</v>
      </c>
      <c r="AI2292" s="7">
        <f>IF(T2292&gt;0,RANK(T2292,(N2292:P2292,Q2292:AE2292)),0)</f>
        <v>0</v>
      </c>
      <c r="AJ2292" s="7">
        <f>IF(S2292&gt;0,RANK(S2292,(N2292:P2292,Q2292:AE2292)),0)</f>
        <v>0</v>
      </c>
      <c r="AK2292" s="2">
        <f t="shared" si="962"/>
        <v>6.7605633802816905E-3</v>
      </c>
      <c r="AL2292" s="2">
        <f t="shared" si="963"/>
        <v>4.9295774647887328E-3</v>
      </c>
      <c r="AM2292" s="2">
        <f t="shared" si="964"/>
        <v>0</v>
      </c>
      <c r="AN2292" s="2">
        <f t="shared" si="965"/>
        <v>0</v>
      </c>
      <c r="AP2292" t="s">
        <v>1444</v>
      </c>
      <c r="AQ2292" t="s">
        <v>2860</v>
      </c>
      <c r="AR2292">
        <v>6</v>
      </c>
      <c r="AT2292" s="93" t="s">
        <v>821</v>
      </c>
      <c r="AU2292" s="92" t="s">
        <v>1156</v>
      </c>
      <c r="AV2292" s="83" t="str">
        <f t="shared" si="966"/>
        <v>40153</v>
      </c>
      <c r="AX2292" s="7" t="s">
        <v>3753</v>
      </c>
    </row>
    <row r="2293" spans="1:50" collapsed="1">
      <c r="A2293" t="s">
        <v>2859</v>
      </c>
      <c r="B2293" t="s">
        <v>1985</v>
      </c>
      <c r="C2293" s="1">
        <f t="shared" si="955"/>
        <v>1234229</v>
      </c>
      <c r="D2293" s="7">
        <f>RANK(N2293,(N2293:P2293,Q2293:AE2293))</f>
        <v>2</v>
      </c>
      <c r="E2293" s="7">
        <f>RANK(O2293,(N2293:P2293,Q2293:AE2293))</f>
        <v>1</v>
      </c>
      <c r="F2293" s="7">
        <f>IF(P2293&gt;0,RANK(P2293,(N2293:P2293,Q2293:AE2293)),0)</f>
        <v>0</v>
      </c>
      <c r="G2293" s="1">
        <f t="shared" si="956"/>
        <v>270061</v>
      </c>
      <c r="H2293" s="2">
        <f t="shared" si="957"/>
        <v>0.21880947538908907</v>
      </c>
      <c r="I2293" s="2"/>
      <c r="J2293" s="2">
        <f t="shared" si="958"/>
        <v>0.38426904569573395</v>
      </c>
      <c r="K2293" s="2">
        <f t="shared" si="959"/>
        <v>0.60307852108482296</v>
      </c>
      <c r="L2293" s="2">
        <f t="shared" si="960"/>
        <v>0</v>
      </c>
      <c r="M2293" s="2">
        <f t="shared" si="961"/>
        <v>1.2652433219443093E-2</v>
      </c>
      <c r="N2293" s="1">
        <f>SUM(N2216:N2292)</f>
        <v>474276</v>
      </c>
      <c r="O2293" s="1">
        <f>SUM(O2216:O2292)</f>
        <v>744337</v>
      </c>
      <c r="Q2293" s="1">
        <f>SUM(Q2216:Q2292)</f>
        <v>9014</v>
      </c>
      <c r="R2293" s="1">
        <f>SUM(R2216:R2292)</f>
        <v>6602</v>
      </c>
      <c r="AG2293" s="7">
        <f>IF(Q2293&gt;0,RANK(Q2293,(N2293:P2293,Q2293:AE2293)),0)</f>
        <v>3</v>
      </c>
      <c r="AH2293" s="7">
        <f>IF(R2293&gt;0,RANK(R2293,(N2293:P2293,Q2293:AE2293)),0)</f>
        <v>4</v>
      </c>
      <c r="AI2293" s="7">
        <f>IF(T2293&gt;0,RANK(T2293,(N2293:P2293,Q2293:AE2293)),0)</f>
        <v>0</v>
      </c>
      <c r="AJ2293" s="7">
        <f>IF(S2293&gt;0,RANK(S2293,(N2293:P2293,Q2293:AE2293)),0)</f>
        <v>0</v>
      </c>
      <c r="AK2293" s="2">
        <f t="shared" si="962"/>
        <v>7.303344841192356E-3</v>
      </c>
      <c r="AL2293" s="2">
        <f t="shared" si="963"/>
        <v>5.3490883782507138E-3</v>
      </c>
      <c r="AM2293" s="2">
        <f t="shared" si="964"/>
        <v>0</v>
      </c>
      <c r="AN2293" s="2">
        <f t="shared" si="965"/>
        <v>0</v>
      </c>
      <c r="AP2293" t="s">
        <v>2859</v>
      </c>
      <c r="AQ2293" t="s">
        <v>1985</v>
      </c>
      <c r="AV2293" s="83" t="str">
        <f t="shared" si="966"/>
        <v/>
      </c>
      <c r="AX2293" s="7" t="s">
        <v>3288</v>
      </c>
    </row>
    <row r="2294" spans="1:50">
      <c r="C2294" s="1"/>
      <c r="E2294" s="7"/>
      <c r="F2294" s="7"/>
      <c r="I2294" s="2"/>
      <c r="Q2294" s="72"/>
      <c r="R2294" s="72"/>
      <c r="AG2294" s="7"/>
      <c r="AH2294" s="7"/>
      <c r="AI2294" s="7"/>
      <c r="AJ2294" s="7"/>
    </row>
    <row r="2295" spans="1:50" hidden="1" outlineLevel="1">
      <c r="A2295" t="s">
        <v>3774</v>
      </c>
      <c r="B2295" t="s">
        <v>2861</v>
      </c>
      <c r="C2295" s="1">
        <f t="shared" ref="C2295:C2331" si="967">SUM(N2295:AE2295)</f>
        <v>8258</v>
      </c>
      <c r="D2295" s="7">
        <f>RANK(N2295,(N2295:P2295,Q2295:AE2295))</f>
        <v>2</v>
      </c>
      <c r="E2295" s="7">
        <f>RANK(O2295,(N2295:P2295,Q2295:AE2295))</f>
        <v>1</v>
      </c>
      <c r="F2295" s="7">
        <f>IF(P2295&gt;0,RANK(P2295,(N2295:P2295,Q2295:AE2295)),0)</f>
        <v>3</v>
      </c>
      <c r="G2295" s="1">
        <f t="shared" ref="G2295:G2331" si="968">IF(D2295=1,N2295,IF(E2295=1,O2295,P2295))-IF(D2295=2,N2295,IF(E2295=2,O2295,P2295))</f>
        <v>3423</v>
      </c>
      <c r="H2295" s="2">
        <f t="shared" ref="H2295:H2331" si="969">G2295/C2295</f>
        <v>0.41450714458706711</v>
      </c>
      <c r="I2295" s="2"/>
      <c r="J2295" s="2">
        <f t="shared" ref="J2295:J2331" si="970">IF($C2295=0,"-",N2295/$C2295)</f>
        <v>0.26580285783482682</v>
      </c>
      <c r="K2295" s="2">
        <f t="shared" ref="K2295:K2331" si="971">IF($C2295=0,"-",O2295/$C2295)</f>
        <v>0.68031000242189388</v>
      </c>
      <c r="L2295" s="2">
        <f t="shared" ref="L2295:L2331" si="972">IF($C2295=0,"-",P2295/$C2295)</f>
        <v>3.4996367159118427E-2</v>
      </c>
      <c r="M2295" s="2">
        <f t="shared" ref="M2295:M2331" si="973">IF(C2295=0,"-",(1-J2295-K2295-L2295))</f>
        <v>1.8890772584160873E-2</v>
      </c>
      <c r="N2295" s="1">
        <v>2195</v>
      </c>
      <c r="O2295" s="1">
        <v>5618</v>
      </c>
      <c r="P2295" s="1">
        <v>289</v>
      </c>
      <c r="Q2295" s="1">
        <v>62</v>
      </c>
      <c r="R2295" s="1">
        <v>43</v>
      </c>
      <c r="S2295" s="1">
        <v>22</v>
      </c>
      <c r="T2295" s="1">
        <v>13</v>
      </c>
      <c r="U2295" s="1">
        <v>16</v>
      </c>
      <c r="AG2295" s="7">
        <f>IF(Q2295&gt;0,RANK(Q2295,(N2295:P2295,Q2295:AE2295)),0)</f>
        <v>4</v>
      </c>
      <c r="AH2295" s="7">
        <f>IF(R2295&gt;0,RANK(R2295,(N2295:P2295,Q2295:AE2295)),0)</f>
        <v>5</v>
      </c>
      <c r="AI2295" s="7">
        <f>IF(T2295&gt;0,RANK(T2295,(N2295:P2295,Q2295:AE2295)),0)</f>
        <v>8</v>
      </c>
      <c r="AJ2295" s="7">
        <f>IF(S2295&gt;0,RANK(S2295,(N2295:P2295,Q2295:AE2295)),0)</f>
        <v>6</v>
      </c>
      <c r="AK2295" s="2">
        <f t="shared" ref="AK2295:AK2331" si="974">IF($C2295=0,"-",Q2295/$C2295)</f>
        <v>7.5078711552434008E-3</v>
      </c>
      <c r="AL2295" s="2">
        <f t="shared" ref="AL2295:AL2331" si="975">IF($C2295=0,"-",R2295/$C2295)</f>
        <v>5.2070719302494553E-3</v>
      </c>
      <c r="AM2295" s="2">
        <f t="shared" ref="AM2295:AM2331" si="976">IF($C2295=0,"-",T2295/$C2295)</f>
        <v>1.5742310486800677E-3</v>
      </c>
      <c r="AN2295" s="2">
        <f t="shared" ref="AN2295:AN2331" si="977">IF($C2295=0,"-",S2295/$C2295)</f>
        <v>2.6640833131508839E-3</v>
      </c>
      <c r="AP2295" t="s">
        <v>3774</v>
      </c>
      <c r="AQ2295" t="s">
        <v>2861</v>
      </c>
      <c r="AR2295">
        <v>2</v>
      </c>
      <c r="AT2295" s="93" t="s">
        <v>1121</v>
      </c>
      <c r="AU2295" s="92" t="s">
        <v>1801</v>
      </c>
      <c r="AV2295" s="83" t="str">
        <f t="shared" ref="AV2295:AV2331" si="978">AT2295&amp;AU2295</f>
        <v>41001</v>
      </c>
      <c r="AX2295" s="7" t="s">
        <v>3753</v>
      </c>
    </row>
    <row r="2296" spans="1:50" hidden="1" outlineLevel="1">
      <c r="A2296" t="s">
        <v>1480</v>
      </c>
      <c r="B2296" t="s">
        <v>2861</v>
      </c>
      <c r="C2296" s="1">
        <f t="shared" si="967"/>
        <v>38226</v>
      </c>
      <c r="D2296" s="7">
        <f>RANK(N2296,(N2296:P2296,Q2296:AE2296))</f>
        <v>1</v>
      </c>
      <c r="E2296" s="7">
        <f>RANK(O2296,(N2296:P2296,Q2296:AE2296))</f>
        <v>2</v>
      </c>
      <c r="F2296" s="7">
        <f>IF(P2296&gt;0,RANK(P2296,(N2296:P2296,Q2296:AE2296)),0)</f>
        <v>3</v>
      </c>
      <c r="G2296" s="1">
        <f t="shared" si="968"/>
        <v>3619</v>
      </c>
      <c r="H2296" s="2">
        <f t="shared" si="969"/>
        <v>9.4673782242452778E-2</v>
      </c>
      <c r="I2296" s="2"/>
      <c r="J2296" s="2">
        <f t="shared" si="970"/>
        <v>0.50865902788677864</v>
      </c>
      <c r="K2296" s="2">
        <f t="shared" si="971"/>
        <v>0.41398524564432587</v>
      </c>
      <c r="L2296" s="2">
        <f t="shared" si="972"/>
        <v>6.4432585151467589E-2</v>
      </c>
      <c r="M2296" s="2">
        <f t="shared" si="973"/>
        <v>1.2923141317427903E-2</v>
      </c>
      <c r="N2296" s="1">
        <v>19444</v>
      </c>
      <c r="O2296" s="1">
        <v>15825</v>
      </c>
      <c r="P2296" s="1">
        <v>2463</v>
      </c>
      <c r="Q2296" s="1">
        <v>114</v>
      </c>
      <c r="R2296" s="1">
        <v>173</v>
      </c>
      <c r="S2296" s="1">
        <v>30</v>
      </c>
      <c r="T2296" s="1">
        <v>64</v>
      </c>
      <c r="U2296" s="1">
        <v>113</v>
      </c>
      <c r="AG2296" s="7">
        <f>IF(Q2296&gt;0,RANK(Q2296,(N2296:P2296,Q2296:AE2296)),0)</f>
        <v>5</v>
      </c>
      <c r="AH2296" s="7">
        <f>IF(R2296&gt;0,RANK(R2296,(N2296:P2296,Q2296:AE2296)),0)</f>
        <v>4</v>
      </c>
      <c r="AI2296" s="7">
        <f>IF(T2296&gt;0,RANK(T2296,(N2296:P2296,Q2296:AE2296)),0)</f>
        <v>7</v>
      </c>
      <c r="AJ2296" s="7">
        <f>IF(S2296&gt;0,RANK(S2296,(N2296:P2296,Q2296:AE2296)),0)</f>
        <v>8</v>
      </c>
      <c r="AK2296" s="2">
        <f t="shared" si="974"/>
        <v>2.9822633809449065E-3</v>
      </c>
      <c r="AL2296" s="2">
        <f t="shared" si="975"/>
        <v>4.5257154816093761E-3</v>
      </c>
      <c r="AM2296" s="2">
        <f t="shared" si="976"/>
        <v>1.674253126144509E-3</v>
      </c>
      <c r="AN2296" s="2">
        <f t="shared" si="977"/>
        <v>7.8480615288023861E-4</v>
      </c>
      <c r="AP2296" t="s">
        <v>1480</v>
      </c>
      <c r="AQ2296" t="s">
        <v>2861</v>
      </c>
      <c r="AT2296" s="93" t="s">
        <v>1121</v>
      </c>
      <c r="AU2296" s="92" t="s">
        <v>1802</v>
      </c>
      <c r="AV2296" s="83" t="str">
        <f t="shared" si="978"/>
        <v>41003</v>
      </c>
      <c r="AX2296" s="7" t="s">
        <v>3753</v>
      </c>
    </row>
    <row r="2297" spans="1:50" hidden="1" outlineLevel="1">
      <c r="A2297" t="s">
        <v>878</v>
      </c>
      <c r="B2297" t="s">
        <v>2861</v>
      </c>
      <c r="C2297" s="1">
        <f t="shared" si="967"/>
        <v>162262</v>
      </c>
      <c r="D2297" s="7">
        <f>RANK(N2297,(N2297:P2297,Q2297:AE2297))</f>
        <v>2</v>
      </c>
      <c r="E2297" s="7">
        <f>RANK(O2297,(N2297:P2297,Q2297:AE2297))</f>
        <v>1</v>
      </c>
      <c r="F2297" s="7">
        <f>IF(P2297&gt;0,RANK(P2297,(N2297:P2297,Q2297:AE2297)),0)</f>
        <v>3</v>
      </c>
      <c r="G2297" s="1">
        <f t="shared" si="968"/>
        <v>1118</v>
      </c>
      <c r="H2297" s="2">
        <f t="shared" si="969"/>
        <v>6.8900913337688434E-3</v>
      </c>
      <c r="I2297" s="2"/>
      <c r="J2297" s="2">
        <f t="shared" si="970"/>
        <v>0.47097287103573232</v>
      </c>
      <c r="K2297" s="2">
        <f t="shared" si="971"/>
        <v>0.47786296236950115</v>
      </c>
      <c r="L2297" s="2">
        <f t="shared" si="972"/>
        <v>3.9177379793174004E-2</v>
      </c>
      <c r="M2297" s="2">
        <f t="shared" si="973"/>
        <v>1.1986786801592465E-2</v>
      </c>
      <c r="N2297" s="1">
        <v>76421</v>
      </c>
      <c r="O2297" s="1">
        <v>77539</v>
      </c>
      <c r="P2297" s="1">
        <v>6357</v>
      </c>
      <c r="Q2297" s="1">
        <v>595</v>
      </c>
      <c r="R2297" s="1">
        <v>671</v>
      </c>
      <c r="S2297" s="1">
        <v>258</v>
      </c>
      <c r="T2297" s="1">
        <v>246</v>
      </c>
      <c r="U2297" s="1">
        <v>175</v>
      </c>
      <c r="AG2297" s="7">
        <f>IF(Q2297&gt;0,RANK(Q2297,(N2297:P2297,Q2297:AE2297)),0)</f>
        <v>5</v>
      </c>
      <c r="AH2297" s="7">
        <f>IF(R2297&gt;0,RANK(R2297,(N2297:P2297,Q2297:AE2297)),0)</f>
        <v>4</v>
      </c>
      <c r="AI2297" s="7">
        <f>IF(T2297&gt;0,RANK(T2297,(N2297:P2297,Q2297:AE2297)),0)</f>
        <v>7</v>
      </c>
      <c r="AJ2297" s="7">
        <f>IF(S2297&gt;0,RANK(S2297,(N2297:P2297,Q2297:AE2297)),0)</f>
        <v>6</v>
      </c>
      <c r="AK2297" s="2">
        <f t="shared" si="974"/>
        <v>3.6669090729807351E-3</v>
      </c>
      <c r="AL2297" s="2">
        <f t="shared" si="975"/>
        <v>4.1352873747396183E-3</v>
      </c>
      <c r="AM2297" s="2">
        <f t="shared" si="976"/>
        <v>1.516066608324808E-3</v>
      </c>
      <c r="AN2297" s="2">
        <f t="shared" si="977"/>
        <v>1.5900210770235792E-3</v>
      </c>
      <c r="AP2297" t="s">
        <v>878</v>
      </c>
      <c r="AQ2297" t="s">
        <v>2861</v>
      </c>
      <c r="AT2297" s="93" t="s">
        <v>1121</v>
      </c>
      <c r="AU2297" s="92" t="s">
        <v>1803</v>
      </c>
      <c r="AV2297" s="83" t="str">
        <f t="shared" si="978"/>
        <v>41005</v>
      </c>
      <c r="AX2297" s="7" t="s">
        <v>3753</v>
      </c>
    </row>
    <row r="2298" spans="1:50" hidden="1" outlineLevel="1">
      <c r="A2298" t="s">
        <v>529</v>
      </c>
      <c r="B2298" t="s">
        <v>2861</v>
      </c>
      <c r="C2298" s="1">
        <f t="shared" si="967"/>
        <v>16474</v>
      </c>
      <c r="D2298" s="7">
        <f>RANK(N2298,(N2298:P2298,Q2298:AE2298))</f>
        <v>1</v>
      </c>
      <c r="E2298" s="7">
        <f>RANK(O2298,(N2298:P2298,Q2298:AE2298))</f>
        <v>2</v>
      </c>
      <c r="F2298" s="7">
        <f>IF(P2298&gt;0,RANK(P2298,(N2298:P2298,Q2298:AE2298)),0)</f>
        <v>3</v>
      </c>
      <c r="G2298" s="1">
        <f t="shared" si="968"/>
        <v>1346</v>
      </c>
      <c r="H2298" s="2">
        <f t="shared" si="969"/>
        <v>8.1704504067014697E-2</v>
      </c>
      <c r="I2298" s="2"/>
      <c r="J2298" s="2">
        <f t="shared" si="970"/>
        <v>0.50358140099550808</v>
      </c>
      <c r="K2298" s="2">
        <f t="shared" si="971"/>
        <v>0.42187689692849339</v>
      </c>
      <c r="L2298" s="2">
        <f t="shared" si="972"/>
        <v>5.6998907369187814E-2</v>
      </c>
      <c r="M2298" s="2">
        <f t="shared" si="973"/>
        <v>1.7542794706810715E-2</v>
      </c>
      <c r="N2298" s="1">
        <v>8296</v>
      </c>
      <c r="O2298" s="1">
        <v>6950</v>
      </c>
      <c r="P2298" s="1">
        <v>939</v>
      </c>
      <c r="Q2298" s="1">
        <v>73</v>
      </c>
      <c r="R2298" s="1">
        <v>107</v>
      </c>
      <c r="S2298" s="1">
        <v>23</v>
      </c>
      <c r="T2298" s="1">
        <v>21</v>
      </c>
      <c r="U2298" s="1">
        <v>65</v>
      </c>
      <c r="AG2298" s="7">
        <f>IF(Q2298&gt;0,RANK(Q2298,(N2298:P2298,Q2298:AE2298)),0)</f>
        <v>5</v>
      </c>
      <c r="AH2298" s="7">
        <f>IF(R2298&gt;0,RANK(R2298,(N2298:P2298,Q2298:AE2298)),0)</f>
        <v>4</v>
      </c>
      <c r="AI2298" s="7">
        <f>IF(T2298&gt;0,RANK(T2298,(N2298:P2298,Q2298:AE2298)),0)</f>
        <v>8</v>
      </c>
      <c r="AJ2298" s="7">
        <f>IF(S2298&gt;0,RANK(S2298,(N2298:P2298,Q2298:AE2298)),0)</f>
        <v>7</v>
      </c>
      <c r="AK2298" s="2">
        <f t="shared" si="974"/>
        <v>4.4312249605438876E-3</v>
      </c>
      <c r="AL2298" s="2">
        <f t="shared" si="975"/>
        <v>6.4950831613451495E-3</v>
      </c>
      <c r="AM2298" s="2">
        <f t="shared" si="976"/>
        <v>1.274735947553721E-3</v>
      </c>
      <c r="AN2298" s="2">
        <f t="shared" si="977"/>
        <v>1.3961393711302659E-3</v>
      </c>
      <c r="AP2298" t="s">
        <v>529</v>
      </c>
      <c r="AQ2298" t="s">
        <v>2861</v>
      </c>
      <c r="AR2298">
        <v>1</v>
      </c>
      <c r="AT2298" s="93" t="s">
        <v>1121</v>
      </c>
      <c r="AU2298" s="92" t="s">
        <v>2150</v>
      </c>
      <c r="AV2298" s="83" t="str">
        <f t="shared" si="978"/>
        <v>41007</v>
      </c>
      <c r="AX2298" s="7" t="s">
        <v>3753</v>
      </c>
    </row>
    <row r="2299" spans="1:50" hidden="1" outlineLevel="1">
      <c r="A2299" t="s">
        <v>3058</v>
      </c>
      <c r="B2299" t="s">
        <v>2861</v>
      </c>
      <c r="C2299" s="1">
        <f t="shared" si="967"/>
        <v>21195</v>
      </c>
      <c r="D2299" s="7">
        <f>RANK(N2299,(N2299:P2299,Q2299:AE2299))</f>
        <v>1</v>
      </c>
      <c r="E2299" s="7">
        <f>RANK(O2299,(N2299:P2299,Q2299:AE2299))</f>
        <v>2</v>
      </c>
      <c r="F2299" s="7">
        <f>IF(P2299&gt;0,RANK(P2299,(N2299:P2299,Q2299:AE2299)),0)</f>
        <v>3</v>
      </c>
      <c r="G2299" s="1">
        <f t="shared" si="968"/>
        <v>962</v>
      </c>
      <c r="H2299" s="2">
        <f t="shared" si="969"/>
        <v>4.5388063222458128E-2</v>
      </c>
      <c r="I2299" s="2"/>
      <c r="J2299" s="2">
        <f t="shared" si="970"/>
        <v>0.48742627978296771</v>
      </c>
      <c r="K2299" s="2">
        <f t="shared" si="971"/>
        <v>0.44203821656050957</v>
      </c>
      <c r="L2299" s="2">
        <f t="shared" si="972"/>
        <v>4.5765510733663597E-2</v>
      </c>
      <c r="M2299" s="2">
        <f t="shared" si="973"/>
        <v>2.4769992922859127E-2</v>
      </c>
      <c r="N2299" s="1">
        <v>10331</v>
      </c>
      <c r="O2299" s="1">
        <v>9369</v>
      </c>
      <c r="P2299" s="1">
        <v>970</v>
      </c>
      <c r="Q2299" s="1">
        <v>133</v>
      </c>
      <c r="R2299" s="1">
        <v>162</v>
      </c>
      <c r="S2299" s="1">
        <v>96</v>
      </c>
      <c r="T2299" s="1">
        <v>41</v>
      </c>
      <c r="U2299" s="1">
        <v>93</v>
      </c>
      <c r="AG2299" s="7">
        <f>IF(Q2299&gt;0,RANK(Q2299,(N2299:P2299,Q2299:AE2299)),0)</f>
        <v>5</v>
      </c>
      <c r="AH2299" s="7">
        <f>IF(R2299&gt;0,RANK(R2299,(N2299:P2299,Q2299:AE2299)),0)</f>
        <v>4</v>
      </c>
      <c r="AI2299" s="7">
        <f>IF(T2299&gt;0,RANK(T2299,(N2299:P2299,Q2299:AE2299)),0)</f>
        <v>8</v>
      </c>
      <c r="AJ2299" s="7">
        <f>IF(S2299&gt;0,RANK(S2299,(N2299:P2299,Q2299:AE2299)),0)</f>
        <v>6</v>
      </c>
      <c r="AK2299" s="2">
        <f t="shared" si="974"/>
        <v>6.2750648737909887E-3</v>
      </c>
      <c r="AL2299" s="2">
        <f t="shared" si="975"/>
        <v>7.6433121019108281E-3</v>
      </c>
      <c r="AM2299" s="2">
        <f t="shared" si="976"/>
        <v>1.9344184949280491E-3</v>
      </c>
      <c r="AN2299" s="2">
        <f t="shared" si="977"/>
        <v>4.529370134465676E-3</v>
      </c>
      <c r="AP2299" t="s">
        <v>3058</v>
      </c>
      <c r="AQ2299" t="s">
        <v>2861</v>
      </c>
      <c r="AR2299">
        <v>1</v>
      </c>
      <c r="AT2299" s="93" t="s">
        <v>1121</v>
      </c>
      <c r="AU2299" s="92" t="s">
        <v>2454</v>
      </c>
      <c r="AV2299" s="83" t="str">
        <f t="shared" si="978"/>
        <v>41009</v>
      </c>
      <c r="AX2299" s="7" t="s">
        <v>3753</v>
      </c>
    </row>
    <row r="2300" spans="1:50" hidden="1" outlineLevel="1">
      <c r="A2300" t="s">
        <v>823</v>
      </c>
      <c r="B2300" t="s">
        <v>2861</v>
      </c>
      <c r="C2300" s="1">
        <f t="shared" si="967"/>
        <v>29379</v>
      </c>
      <c r="D2300" s="7">
        <f>RANK(N2300,(N2300:P2300,Q2300:AE2300))</f>
        <v>2</v>
      </c>
      <c r="E2300" s="7">
        <f>RANK(O2300,(N2300:P2300,Q2300:AE2300))</f>
        <v>1</v>
      </c>
      <c r="F2300" s="7">
        <f>IF(P2300&gt;0,RANK(P2300,(N2300:P2300,Q2300:AE2300)),0)</f>
        <v>3</v>
      </c>
      <c r="G2300" s="1">
        <f t="shared" si="968"/>
        <v>4016</v>
      </c>
      <c r="H2300" s="2">
        <f t="shared" si="969"/>
        <v>0.13669627965553627</v>
      </c>
      <c r="I2300" s="2"/>
      <c r="J2300" s="2">
        <f t="shared" si="970"/>
        <v>0.39518023077708569</v>
      </c>
      <c r="K2300" s="2">
        <f t="shared" si="971"/>
        <v>0.53187651043262196</v>
      </c>
      <c r="L2300" s="2">
        <f t="shared" si="972"/>
        <v>4.7993464719697745E-2</v>
      </c>
      <c r="M2300" s="2">
        <f t="shared" si="973"/>
        <v>2.4949794070594541E-2</v>
      </c>
      <c r="N2300" s="1">
        <v>11610</v>
      </c>
      <c r="O2300" s="1">
        <v>15626</v>
      </c>
      <c r="P2300" s="1">
        <v>1410</v>
      </c>
      <c r="Q2300" s="1">
        <v>244</v>
      </c>
      <c r="R2300" s="1">
        <v>193</v>
      </c>
      <c r="S2300" s="1">
        <v>81</v>
      </c>
      <c r="T2300" s="1">
        <v>78</v>
      </c>
      <c r="U2300" s="1">
        <v>137</v>
      </c>
      <c r="AG2300" s="7">
        <f>IF(Q2300&gt;0,RANK(Q2300,(N2300:P2300,Q2300:AE2300)),0)</f>
        <v>4</v>
      </c>
      <c r="AH2300" s="7">
        <f>IF(R2300&gt;0,RANK(R2300,(N2300:P2300,Q2300:AE2300)),0)</f>
        <v>5</v>
      </c>
      <c r="AI2300" s="7">
        <f>IF(T2300&gt;0,RANK(T2300,(N2300:P2300,Q2300:AE2300)),0)</f>
        <v>8</v>
      </c>
      <c r="AJ2300" s="7">
        <f>IF(S2300&gt;0,RANK(S2300,(N2300:P2300,Q2300:AE2300)),0)</f>
        <v>7</v>
      </c>
      <c r="AK2300" s="2">
        <f t="shared" si="974"/>
        <v>8.3052520507845735E-3</v>
      </c>
      <c r="AL2300" s="2">
        <f t="shared" si="975"/>
        <v>6.5693182204976342E-3</v>
      </c>
      <c r="AM2300" s="2">
        <f t="shared" si="976"/>
        <v>2.6549576227917903E-3</v>
      </c>
      <c r="AN2300" s="2">
        <f t="shared" si="977"/>
        <v>2.7570713775145511E-3</v>
      </c>
      <c r="AP2300" t="s">
        <v>823</v>
      </c>
      <c r="AQ2300" t="s">
        <v>2861</v>
      </c>
      <c r="AR2300">
        <v>4</v>
      </c>
      <c r="AT2300" s="93" t="s">
        <v>1121</v>
      </c>
      <c r="AU2300" s="92" t="s">
        <v>2455</v>
      </c>
      <c r="AV2300" s="83" t="str">
        <f t="shared" si="978"/>
        <v>41011</v>
      </c>
      <c r="AX2300" s="7" t="s">
        <v>3753</v>
      </c>
    </row>
    <row r="2301" spans="1:50" hidden="1" outlineLevel="1">
      <c r="A2301" t="s">
        <v>461</v>
      </c>
      <c r="B2301" t="s">
        <v>2861</v>
      </c>
      <c r="C2301" s="1">
        <f t="shared" si="967"/>
        <v>8277</v>
      </c>
      <c r="D2301" s="7">
        <f>RANK(N2301,(N2301:P2301,Q2301:AE2301))</f>
        <v>2</v>
      </c>
      <c r="E2301" s="7">
        <f>RANK(O2301,(N2301:P2301,Q2301:AE2301))</f>
        <v>1</v>
      </c>
      <c r="F2301" s="7">
        <f>IF(P2301&gt;0,RANK(P2301,(N2301:P2301,Q2301:AE2301)),0)</f>
        <v>3</v>
      </c>
      <c r="G2301" s="1">
        <f t="shared" si="968"/>
        <v>2889</v>
      </c>
      <c r="H2301" s="2">
        <f t="shared" si="969"/>
        <v>0.3490395070677782</v>
      </c>
      <c r="I2301" s="2"/>
      <c r="J2301" s="2">
        <f t="shared" si="970"/>
        <v>0.29890056783858887</v>
      </c>
      <c r="K2301" s="2">
        <f t="shared" si="971"/>
        <v>0.64794007490636707</v>
      </c>
      <c r="L2301" s="2">
        <f t="shared" si="972"/>
        <v>3.1170714026821311E-2</v>
      </c>
      <c r="M2301" s="2">
        <f t="shared" si="973"/>
        <v>2.1988643228222748E-2</v>
      </c>
      <c r="N2301" s="1">
        <v>2474</v>
      </c>
      <c r="O2301" s="1">
        <v>5363</v>
      </c>
      <c r="P2301" s="1">
        <v>258</v>
      </c>
      <c r="Q2301" s="1">
        <v>82</v>
      </c>
      <c r="R2301" s="1">
        <v>42</v>
      </c>
      <c r="S2301" s="1">
        <v>22</v>
      </c>
      <c r="T2301" s="1">
        <v>18</v>
      </c>
      <c r="U2301" s="1">
        <v>18</v>
      </c>
      <c r="AG2301" s="7">
        <f>IF(Q2301&gt;0,RANK(Q2301,(N2301:P2301,Q2301:AE2301)),0)</f>
        <v>4</v>
      </c>
      <c r="AH2301" s="7">
        <f>IF(R2301&gt;0,RANK(R2301,(N2301:P2301,Q2301:AE2301)),0)</f>
        <v>5</v>
      </c>
      <c r="AI2301" s="7">
        <f>IF(T2301&gt;0,RANK(T2301,(N2301:P2301,Q2301:AE2301)),0)</f>
        <v>7</v>
      </c>
      <c r="AJ2301" s="7">
        <f>IF(S2301&gt;0,RANK(S2301,(N2301:P2301,Q2301:AE2301)),0)</f>
        <v>6</v>
      </c>
      <c r="AK2301" s="2">
        <f t="shared" si="974"/>
        <v>9.9069711248036731E-3</v>
      </c>
      <c r="AL2301" s="2">
        <f t="shared" si="975"/>
        <v>5.0743022834360274E-3</v>
      </c>
      <c r="AM2301" s="2">
        <f t="shared" si="976"/>
        <v>2.1747009786154403E-3</v>
      </c>
      <c r="AN2301" s="2">
        <f t="shared" si="977"/>
        <v>2.657967862752205E-3</v>
      </c>
      <c r="AP2301" t="s">
        <v>461</v>
      </c>
      <c r="AQ2301" t="s">
        <v>2861</v>
      </c>
      <c r="AR2301">
        <v>2</v>
      </c>
      <c r="AT2301" s="93" t="s">
        <v>1121</v>
      </c>
      <c r="AU2301" s="92" t="s">
        <v>2456</v>
      </c>
      <c r="AV2301" s="83" t="str">
        <f t="shared" si="978"/>
        <v>41013</v>
      </c>
      <c r="AX2301" s="7" t="s">
        <v>3753</v>
      </c>
    </row>
    <row r="2302" spans="1:50" hidden="1" outlineLevel="1">
      <c r="A2302" t="s">
        <v>1640</v>
      </c>
      <c r="B2302" t="s">
        <v>2861</v>
      </c>
      <c r="C2302" s="1">
        <f t="shared" si="967"/>
        <v>11513</v>
      </c>
      <c r="D2302" s="7">
        <f>RANK(N2302,(N2302:P2302,Q2302:AE2302))</f>
        <v>2</v>
      </c>
      <c r="E2302" s="7">
        <f>RANK(O2302,(N2302:P2302,Q2302:AE2302))</f>
        <v>1</v>
      </c>
      <c r="F2302" s="7">
        <f>IF(P2302&gt;0,RANK(P2302,(N2302:P2302,Q2302:AE2302)),0)</f>
        <v>3</v>
      </c>
      <c r="G2302" s="1">
        <f t="shared" si="968"/>
        <v>2461</v>
      </c>
      <c r="H2302" s="2">
        <f t="shared" si="969"/>
        <v>0.21375836011465299</v>
      </c>
      <c r="I2302" s="2"/>
      <c r="J2302" s="2">
        <f t="shared" si="970"/>
        <v>0.35525058629375489</v>
      </c>
      <c r="K2302" s="2">
        <f t="shared" si="971"/>
        <v>0.56900894640840793</v>
      </c>
      <c r="L2302" s="2">
        <f t="shared" si="972"/>
        <v>5.237557543646313E-2</v>
      </c>
      <c r="M2302" s="2">
        <f t="shared" si="973"/>
        <v>2.3364891861373992E-2</v>
      </c>
      <c r="N2302" s="1">
        <v>4090</v>
      </c>
      <c r="O2302" s="1">
        <v>6551</v>
      </c>
      <c r="P2302" s="1">
        <v>603</v>
      </c>
      <c r="Q2302" s="1">
        <v>104</v>
      </c>
      <c r="R2302" s="1">
        <v>75</v>
      </c>
      <c r="S2302" s="1">
        <v>33</v>
      </c>
      <c r="T2302" s="1">
        <v>22</v>
      </c>
      <c r="U2302" s="1">
        <v>35</v>
      </c>
      <c r="AG2302" s="7">
        <f>IF(Q2302&gt;0,RANK(Q2302,(N2302:P2302,Q2302:AE2302)),0)</f>
        <v>4</v>
      </c>
      <c r="AH2302" s="7">
        <f>IF(R2302&gt;0,RANK(R2302,(N2302:P2302,Q2302:AE2302)),0)</f>
        <v>5</v>
      </c>
      <c r="AI2302" s="7">
        <f>IF(T2302&gt;0,RANK(T2302,(N2302:P2302,Q2302:AE2302)),0)</f>
        <v>8</v>
      </c>
      <c r="AJ2302" s="7">
        <f>IF(S2302&gt;0,RANK(S2302,(N2302:P2302,Q2302:AE2302)),0)</f>
        <v>7</v>
      </c>
      <c r="AK2302" s="2">
        <f t="shared" si="974"/>
        <v>9.0332667419438899E-3</v>
      </c>
      <c r="AL2302" s="2">
        <f t="shared" si="975"/>
        <v>6.5143750542864592E-3</v>
      </c>
      <c r="AM2302" s="2">
        <f t="shared" si="976"/>
        <v>1.9108833492573613E-3</v>
      </c>
      <c r="AN2302" s="2">
        <f t="shared" si="977"/>
        <v>2.8663250238860419E-3</v>
      </c>
      <c r="AP2302" t="s">
        <v>1640</v>
      </c>
      <c r="AQ2302" t="s">
        <v>2861</v>
      </c>
      <c r="AR2302">
        <v>4</v>
      </c>
      <c r="AT2302" s="93" t="s">
        <v>1121</v>
      </c>
      <c r="AU2302" s="92" t="s">
        <v>1466</v>
      </c>
      <c r="AV2302" s="83" t="str">
        <f t="shared" si="978"/>
        <v>41015</v>
      </c>
      <c r="AX2302" s="7" t="s">
        <v>3753</v>
      </c>
    </row>
    <row r="2303" spans="1:50" hidden="1" outlineLevel="1">
      <c r="A2303" t="s">
        <v>462</v>
      </c>
      <c r="B2303" t="s">
        <v>2861</v>
      </c>
      <c r="C2303" s="1">
        <f t="shared" si="967"/>
        <v>57885</v>
      </c>
      <c r="D2303" s="7">
        <f>RANK(N2303,(N2303:P2303,Q2303:AE2303))</f>
        <v>2</v>
      </c>
      <c r="E2303" s="7">
        <f>RANK(O2303,(N2303:P2303,Q2303:AE2303))</f>
        <v>1</v>
      </c>
      <c r="F2303" s="7">
        <f>IF(P2303&gt;0,RANK(P2303,(N2303:P2303,Q2303:AE2303)),0)</f>
        <v>3</v>
      </c>
      <c r="G2303" s="1">
        <f t="shared" si="968"/>
        <v>10071</v>
      </c>
      <c r="H2303" s="2">
        <f t="shared" si="969"/>
        <v>0.17398289712360715</v>
      </c>
      <c r="I2303" s="2"/>
      <c r="J2303" s="2">
        <f t="shared" si="970"/>
        <v>0.38111773343698713</v>
      </c>
      <c r="K2303" s="2">
        <f t="shared" si="971"/>
        <v>0.55510063056059433</v>
      </c>
      <c r="L2303" s="2">
        <f t="shared" si="972"/>
        <v>4.8354495983415395E-2</v>
      </c>
      <c r="M2303" s="2">
        <f t="shared" si="973"/>
        <v>1.5427140019003201E-2</v>
      </c>
      <c r="N2303" s="1">
        <v>22061</v>
      </c>
      <c r="O2303" s="1">
        <v>32132</v>
      </c>
      <c r="P2303" s="1">
        <v>2799</v>
      </c>
      <c r="Q2303" s="1">
        <v>242</v>
      </c>
      <c r="R2303" s="1">
        <v>308</v>
      </c>
      <c r="S2303" s="1">
        <v>62</v>
      </c>
      <c r="T2303" s="1">
        <v>92</v>
      </c>
      <c r="U2303" s="1">
        <v>189</v>
      </c>
      <c r="AG2303" s="7">
        <f>IF(Q2303&gt;0,RANK(Q2303,(N2303:P2303,Q2303:AE2303)),0)</f>
        <v>5</v>
      </c>
      <c r="AH2303" s="7">
        <f>IF(R2303&gt;0,RANK(R2303,(N2303:P2303,Q2303:AE2303)),0)</f>
        <v>4</v>
      </c>
      <c r="AI2303" s="7">
        <f>IF(T2303&gt;0,RANK(T2303,(N2303:P2303,Q2303:AE2303)),0)</f>
        <v>7</v>
      </c>
      <c r="AJ2303" s="7">
        <f>IF(S2303&gt;0,RANK(S2303,(N2303:P2303,Q2303:AE2303)),0)</f>
        <v>8</v>
      </c>
      <c r="AK2303" s="2">
        <f t="shared" si="974"/>
        <v>4.1807031182517062E-3</v>
      </c>
      <c r="AL2303" s="2">
        <f t="shared" si="975"/>
        <v>5.3208948777748984E-3</v>
      </c>
      <c r="AM2303" s="2">
        <f t="shared" si="976"/>
        <v>1.5893582102444502E-3</v>
      </c>
      <c r="AN2303" s="2">
        <f t="shared" si="977"/>
        <v>1.071089228642999E-3</v>
      </c>
      <c r="AP2303" t="s">
        <v>462</v>
      </c>
      <c r="AQ2303" t="s">
        <v>2861</v>
      </c>
      <c r="AR2303">
        <v>2</v>
      </c>
      <c r="AT2303" s="93" t="s">
        <v>1121</v>
      </c>
      <c r="AU2303" s="92" t="s">
        <v>1467</v>
      </c>
      <c r="AV2303" s="83" t="str">
        <f t="shared" si="978"/>
        <v>41017</v>
      </c>
      <c r="AX2303" s="7" t="s">
        <v>3753</v>
      </c>
    </row>
    <row r="2304" spans="1:50" hidden="1" outlineLevel="1">
      <c r="A2304" t="s">
        <v>729</v>
      </c>
      <c r="B2304" t="s">
        <v>2861</v>
      </c>
      <c r="C2304" s="1">
        <f t="shared" si="967"/>
        <v>47220</v>
      </c>
      <c r="D2304" s="7">
        <f>RANK(N2304,(N2304:P2304,Q2304:AE2304))</f>
        <v>2</v>
      </c>
      <c r="E2304" s="7">
        <f>RANK(O2304,(N2304:P2304,Q2304:AE2304))</f>
        <v>1</v>
      </c>
      <c r="F2304" s="7">
        <f>IF(P2304&gt;0,RANK(P2304,(N2304:P2304,Q2304:AE2304)),0)</f>
        <v>3</v>
      </c>
      <c r="G2304" s="1">
        <f t="shared" si="968"/>
        <v>16101</v>
      </c>
      <c r="H2304" s="2">
        <f t="shared" si="969"/>
        <v>0.34097839898348159</v>
      </c>
      <c r="I2304" s="2"/>
      <c r="J2304" s="2">
        <f t="shared" si="970"/>
        <v>0.30057179161372299</v>
      </c>
      <c r="K2304" s="2">
        <f t="shared" si="971"/>
        <v>0.64155019059720453</v>
      </c>
      <c r="L2304" s="2">
        <f t="shared" si="972"/>
        <v>3.7441761965268952E-2</v>
      </c>
      <c r="M2304" s="2">
        <f t="shared" si="973"/>
        <v>2.0436255823803581E-2</v>
      </c>
      <c r="N2304" s="1">
        <v>14193</v>
      </c>
      <c r="O2304" s="1">
        <v>30294</v>
      </c>
      <c r="P2304" s="1">
        <v>1768</v>
      </c>
      <c r="Q2304" s="1">
        <v>334</v>
      </c>
      <c r="R2304" s="1">
        <v>271</v>
      </c>
      <c r="S2304" s="1">
        <v>105</v>
      </c>
      <c r="T2304" s="1">
        <v>80</v>
      </c>
      <c r="U2304" s="1">
        <v>175</v>
      </c>
      <c r="AG2304" s="7">
        <f>IF(Q2304&gt;0,RANK(Q2304,(N2304:P2304,Q2304:AE2304)),0)</f>
        <v>4</v>
      </c>
      <c r="AH2304" s="7">
        <f>IF(R2304&gt;0,RANK(R2304,(N2304:P2304,Q2304:AE2304)),0)</f>
        <v>5</v>
      </c>
      <c r="AI2304" s="7">
        <f>IF(T2304&gt;0,RANK(T2304,(N2304:P2304,Q2304:AE2304)),0)</f>
        <v>8</v>
      </c>
      <c r="AJ2304" s="7">
        <f>IF(S2304&gt;0,RANK(S2304,(N2304:P2304,Q2304:AE2304)),0)</f>
        <v>7</v>
      </c>
      <c r="AK2304" s="2">
        <f t="shared" si="974"/>
        <v>7.073274036425244E-3</v>
      </c>
      <c r="AL2304" s="2">
        <f t="shared" si="975"/>
        <v>5.7390936044049131E-3</v>
      </c>
      <c r="AM2304" s="2">
        <f t="shared" si="976"/>
        <v>1.6941973739940702E-3</v>
      </c>
      <c r="AN2304" s="2">
        <f t="shared" si="977"/>
        <v>2.2236340533672173E-3</v>
      </c>
      <c r="AP2304" t="s">
        <v>729</v>
      </c>
      <c r="AQ2304" t="s">
        <v>2861</v>
      </c>
      <c r="AR2304">
        <v>4</v>
      </c>
      <c r="AT2304" s="93" t="s">
        <v>1121</v>
      </c>
      <c r="AU2304" s="92" t="s">
        <v>1468</v>
      </c>
      <c r="AV2304" s="83" t="str">
        <f t="shared" si="978"/>
        <v>41019</v>
      </c>
      <c r="AX2304" s="7" t="s">
        <v>3753</v>
      </c>
    </row>
    <row r="2305" spans="1:50" hidden="1" outlineLevel="1">
      <c r="A2305" t="s">
        <v>463</v>
      </c>
      <c r="B2305" t="s">
        <v>2861</v>
      </c>
      <c r="C2305" s="1">
        <f t="shared" si="967"/>
        <v>1090</v>
      </c>
      <c r="D2305" s="7">
        <f>RANK(N2305,(N2305:P2305,Q2305:AE2305))</f>
        <v>2</v>
      </c>
      <c r="E2305" s="7">
        <f>RANK(O2305,(N2305:P2305,Q2305:AE2305))</f>
        <v>1</v>
      </c>
      <c r="F2305" s="7">
        <f>IF(P2305&gt;0,RANK(P2305,(N2305:P2305,Q2305:AE2305)),0)</f>
        <v>3</v>
      </c>
      <c r="G2305" s="1">
        <f t="shared" si="968"/>
        <v>320</v>
      </c>
      <c r="H2305" s="2">
        <f t="shared" si="969"/>
        <v>0.29357798165137616</v>
      </c>
      <c r="I2305" s="2"/>
      <c r="J2305" s="2">
        <f t="shared" si="970"/>
        <v>0.32935779816513761</v>
      </c>
      <c r="K2305" s="2">
        <f t="shared" si="971"/>
        <v>0.62293577981651371</v>
      </c>
      <c r="L2305" s="2">
        <f t="shared" si="972"/>
        <v>3.3944954128440369E-2</v>
      </c>
      <c r="M2305" s="2">
        <f t="shared" si="973"/>
        <v>1.3761467889908258E-2</v>
      </c>
      <c r="N2305" s="1">
        <v>359</v>
      </c>
      <c r="O2305" s="1">
        <v>679</v>
      </c>
      <c r="P2305" s="1">
        <v>37</v>
      </c>
      <c r="Q2305" s="1">
        <v>9</v>
      </c>
      <c r="R2305" s="1">
        <v>3</v>
      </c>
      <c r="S2305" s="1">
        <v>2</v>
      </c>
      <c r="T2305" s="1">
        <v>0</v>
      </c>
      <c r="U2305" s="1">
        <v>1</v>
      </c>
      <c r="AG2305" s="7">
        <f>IF(Q2305&gt;0,RANK(Q2305,(N2305:P2305,Q2305:AE2305)),0)</f>
        <v>4</v>
      </c>
      <c r="AH2305" s="7">
        <f>IF(R2305&gt;0,RANK(R2305,(N2305:P2305,Q2305:AE2305)),0)</f>
        <v>5</v>
      </c>
      <c r="AI2305" s="7">
        <f>IF(T2305&gt;0,RANK(T2305,(N2305:P2305,Q2305:AE2305)),0)</f>
        <v>0</v>
      </c>
      <c r="AJ2305" s="7">
        <f>IF(S2305&gt;0,RANK(S2305,(N2305:P2305,Q2305:AE2305)),0)</f>
        <v>6</v>
      </c>
      <c r="AK2305" s="2">
        <f t="shared" si="974"/>
        <v>8.2568807339449546E-3</v>
      </c>
      <c r="AL2305" s="2">
        <f t="shared" si="975"/>
        <v>2.7522935779816515E-3</v>
      </c>
      <c r="AM2305" s="2">
        <f t="shared" si="976"/>
        <v>0</v>
      </c>
      <c r="AN2305" s="2">
        <f t="shared" si="977"/>
        <v>1.834862385321101E-3</v>
      </c>
      <c r="AP2305" t="s">
        <v>463</v>
      </c>
      <c r="AQ2305" t="s">
        <v>2861</v>
      </c>
      <c r="AR2305">
        <v>2</v>
      </c>
      <c r="AT2305" s="93" t="s">
        <v>1121</v>
      </c>
      <c r="AU2305" s="92" t="s">
        <v>458</v>
      </c>
      <c r="AV2305" s="83" t="str">
        <f t="shared" si="978"/>
        <v>41021</v>
      </c>
      <c r="AX2305" s="7" t="s">
        <v>3753</v>
      </c>
    </row>
    <row r="2306" spans="1:50" hidden="1" outlineLevel="1">
      <c r="A2306" t="s">
        <v>3189</v>
      </c>
      <c r="B2306" t="s">
        <v>2861</v>
      </c>
      <c r="C2306" s="1">
        <f t="shared" si="967"/>
        <v>3846</v>
      </c>
      <c r="D2306" s="7">
        <f>RANK(N2306,(N2306:P2306,Q2306:AE2306))</f>
        <v>2</v>
      </c>
      <c r="E2306" s="7">
        <f>RANK(O2306,(N2306:P2306,Q2306:AE2306))</f>
        <v>1</v>
      </c>
      <c r="F2306" s="7">
        <f>IF(P2306&gt;0,RANK(P2306,(N2306:P2306,Q2306:AE2306)),0)</f>
        <v>3</v>
      </c>
      <c r="G2306" s="1">
        <f t="shared" si="968"/>
        <v>2489</v>
      </c>
      <c r="H2306" s="2">
        <f t="shared" si="969"/>
        <v>0.64716588663546537</v>
      </c>
      <c r="I2306" s="2"/>
      <c r="J2306" s="2">
        <f t="shared" si="970"/>
        <v>0.15314612584503381</v>
      </c>
      <c r="K2306" s="2">
        <f t="shared" si="971"/>
        <v>0.80031201248049921</v>
      </c>
      <c r="L2306" s="2">
        <f t="shared" si="972"/>
        <v>2.5481019240769631E-2</v>
      </c>
      <c r="M2306" s="2">
        <f t="shared" si="973"/>
        <v>2.1060842433697314E-2</v>
      </c>
      <c r="N2306" s="1">
        <v>589</v>
      </c>
      <c r="O2306" s="1">
        <v>3078</v>
      </c>
      <c r="P2306" s="1">
        <v>98</v>
      </c>
      <c r="Q2306" s="1">
        <v>31</v>
      </c>
      <c r="R2306" s="1">
        <v>19</v>
      </c>
      <c r="S2306" s="1">
        <v>11</v>
      </c>
      <c r="T2306" s="1">
        <v>7</v>
      </c>
      <c r="U2306" s="1">
        <v>13</v>
      </c>
      <c r="AG2306" s="7">
        <f>IF(Q2306&gt;0,RANK(Q2306,(N2306:P2306,Q2306:AE2306)),0)</f>
        <v>4</v>
      </c>
      <c r="AH2306" s="7">
        <f>IF(R2306&gt;0,RANK(R2306,(N2306:P2306,Q2306:AE2306)),0)</f>
        <v>5</v>
      </c>
      <c r="AI2306" s="7">
        <f>IF(T2306&gt;0,RANK(T2306,(N2306:P2306,Q2306:AE2306)),0)</f>
        <v>8</v>
      </c>
      <c r="AJ2306" s="7">
        <f>IF(S2306&gt;0,RANK(S2306,(N2306:P2306,Q2306:AE2306)),0)</f>
        <v>7</v>
      </c>
      <c r="AK2306" s="2">
        <f t="shared" si="974"/>
        <v>8.0603224128965156E-3</v>
      </c>
      <c r="AL2306" s="2">
        <f t="shared" si="975"/>
        <v>4.9401976079043158E-3</v>
      </c>
      <c r="AM2306" s="2">
        <f t="shared" si="976"/>
        <v>1.8200728029121164E-3</v>
      </c>
      <c r="AN2306" s="2">
        <f t="shared" si="977"/>
        <v>2.8601144045761829E-3</v>
      </c>
      <c r="AP2306" t="s">
        <v>3189</v>
      </c>
      <c r="AQ2306" t="s">
        <v>2861</v>
      </c>
      <c r="AR2306">
        <v>2</v>
      </c>
      <c r="AT2306" s="93" t="s">
        <v>1121</v>
      </c>
      <c r="AU2306" s="92" t="s">
        <v>459</v>
      </c>
      <c r="AV2306" s="83" t="str">
        <f t="shared" si="978"/>
        <v>41023</v>
      </c>
      <c r="AX2306" s="7" t="s">
        <v>3753</v>
      </c>
    </row>
    <row r="2307" spans="1:50" hidden="1" outlineLevel="1">
      <c r="A2307" t="s">
        <v>464</v>
      </c>
      <c r="B2307" t="s">
        <v>2861</v>
      </c>
      <c r="C2307" s="1">
        <f t="shared" si="967"/>
        <v>3734</v>
      </c>
      <c r="D2307" s="7">
        <f>RANK(N2307,(N2307:P2307,Q2307:AE2307))</f>
        <v>2</v>
      </c>
      <c r="E2307" s="7">
        <f>RANK(O2307,(N2307:P2307,Q2307:AE2307))</f>
        <v>1</v>
      </c>
      <c r="F2307" s="7">
        <f>IF(P2307&gt;0,RANK(P2307,(N2307:P2307,Q2307:AE2307)),0)</f>
        <v>3</v>
      </c>
      <c r="G2307" s="1">
        <f t="shared" si="968"/>
        <v>2033</v>
      </c>
      <c r="H2307" s="2">
        <f t="shared" si="969"/>
        <v>0.54445634708087842</v>
      </c>
      <c r="I2307" s="2"/>
      <c r="J2307" s="2">
        <f t="shared" si="970"/>
        <v>0.2051419389394751</v>
      </c>
      <c r="K2307" s="2">
        <f t="shared" si="971"/>
        <v>0.7495982860203535</v>
      </c>
      <c r="L2307" s="2">
        <f t="shared" si="972"/>
        <v>2.2495982860203535E-2</v>
      </c>
      <c r="M2307" s="2">
        <f t="shared" si="973"/>
        <v>2.2763792179967889E-2</v>
      </c>
      <c r="N2307" s="1">
        <v>766</v>
      </c>
      <c r="O2307" s="1">
        <v>2799</v>
      </c>
      <c r="P2307" s="1">
        <v>84</v>
      </c>
      <c r="Q2307" s="1">
        <v>35</v>
      </c>
      <c r="R2307" s="1">
        <v>16</v>
      </c>
      <c r="S2307" s="1">
        <v>14</v>
      </c>
      <c r="T2307" s="1">
        <v>9</v>
      </c>
      <c r="U2307" s="1">
        <v>11</v>
      </c>
      <c r="AG2307" s="7">
        <f>IF(Q2307&gt;0,RANK(Q2307,(N2307:P2307,Q2307:AE2307)),0)</f>
        <v>4</v>
      </c>
      <c r="AH2307" s="7">
        <f>IF(R2307&gt;0,RANK(R2307,(N2307:P2307,Q2307:AE2307)),0)</f>
        <v>5</v>
      </c>
      <c r="AI2307" s="7">
        <f>IF(T2307&gt;0,RANK(T2307,(N2307:P2307,Q2307:AE2307)),0)</f>
        <v>8</v>
      </c>
      <c r="AJ2307" s="7">
        <f>IF(S2307&gt;0,RANK(S2307,(N2307:P2307,Q2307:AE2307)),0)</f>
        <v>6</v>
      </c>
      <c r="AK2307" s="2">
        <f t="shared" si="974"/>
        <v>9.3733261917514736E-3</v>
      </c>
      <c r="AL2307" s="2">
        <f t="shared" si="975"/>
        <v>4.2849491162292447E-3</v>
      </c>
      <c r="AM2307" s="2">
        <f t="shared" si="976"/>
        <v>2.4102838778789501E-3</v>
      </c>
      <c r="AN2307" s="2">
        <f t="shared" si="977"/>
        <v>3.7493304767005891E-3</v>
      </c>
      <c r="AP2307" t="s">
        <v>464</v>
      </c>
      <c r="AQ2307" t="s">
        <v>2861</v>
      </c>
      <c r="AR2307">
        <v>2</v>
      </c>
      <c r="AT2307" s="93" t="s">
        <v>1121</v>
      </c>
      <c r="AU2307" s="92" t="s">
        <v>776</v>
      </c>
      <c r="AV2307" s="83" t="str">
        <f t="shared" si="978"/>
        <v>41025</v>
      </c>
      <c r="AX2307" s="7" t="s">
        <v>3753</v>
      </c>
    </row>
    <row r="2308" spans="1:50" hidden="1" outlineLevel="1">
      <c r="A2308" t="s">
        <v>1973</v>
      </c>
      <c r="B2308" t="s">
        <v>2861</v>
      </c>
      <c r="C2308" s="1">
        <f t="shared" si="967"/>
        <v>8549</v>
      </c>
      <c r="D2308" s="7">
        <f>RANK(N2308,(N2308:P2308,Q2308:AE2308))</f>
        <v>1</v>
      </c>
      <c r="E2308" s="7">
        <f>RANK(O2308,(N2308:P2308,Q2308:AE2308))</f>
        <v>2</v>
      </c>
      <c r="F2308" s="7">
        <f>IF(P2308&gt;0,RANK(P2308,(N2308:P2308,Q2308:AE2308)),0)</f>
        <v>3</v>
      </c>
      <c r="G2308" s="1">
        <f t="shared" si="968"/>
        <v>351</v>
      </c>
      <c r="H2308" s="2">
        <f t="shared" si="969"/>
        <v>4.1057433617967015E-2</v>
      </c>
      <c r="I2308" s="2"/>
      <c r="J2308" s="2">
        <f t="shared" si="970"/>
        <v>0.47631301906655749</v>
      </c>
      <c r="K2308" s="2">
        <f t="shared" si="971"/>
        <v>0.4352555854485905</v>
      </c>
      <c r="L2308" s="2">
        <f t="shared" si="972"/>
        <v>7.5447420750965027E-2</v>
      </c>
      <c r="M2308" s="2">
        <f t="shared" si="973"/>
        <v>1.2983974733887044E-2</v>
      </c>
      <c r="N2308" s="1">
        <v>4072</v>
      </c>
      <c r="O2308" s="1">
        <v>3721</v>
      </c>
      <c r="P2308" s="1">
        <v>645</v>
      </c>
      <c r="Q2308" s="1">
        <v>37</v>
      </c>
      <c r="R2308" s="1">
        <v>39</v>
      </c>
      <c r="S2308" s="1">
        <v>13</v>
      </c>
      <c r="T2308" s="1">
        <v>16</v>
      </c>
      <c r="U2308" s="1">
        <v>6</v>
      </c>
      <c r="AG2308" s="7">
        <f>IF(Q2308&gt;0,RANK(Q2308,(N2308:P2308,Q2308:AE2308)),0)</f>
        <v>5</v>
      </c>
      <c r="AH2308" s="7">
        <f>IF(R2308&gt;0,RANK(R2308,(N2308:P2308,Q2308:AE2308)),0)</f>
        <v>4</v>
      </c>
      <c r="AI2308" s="7">
        <f>IF(T2308&gt;0,RANK(T2308,(N2308:P2308,Q2308:AE2308)),0)</f>
        <v>6</v>
      </c>
      <c r="AJ2308" s="7">
        <f>IF(S2308&gt;0,RANK(S2308,(N2308:P2308,Q2308:AE2308)),0)</f>
        <v>7</v>
      </c>
      <c r="AK2308" s="2">
        <f t="shared" si="974"/>
        <v>4.3279915779623349E-3</v>
      </c>
      <c r="AL2308" s="2">
        <f t="shared" si="975"/>
        <v>4.5619370686630018E-3</v>
      </c>
      <c r="AM2308" s="2">
        <f t="shared" si="976"/>
        <v>1.871563925605334E-3</v>
      </c>
      <c r="AN2308" s="2">
        <f t="shared" si="977"/>
        <v>1.5206456895543339E-3</v>
      </c>
      <c r="AP2308" t="s">
        <v>1973</v>
      </c>
      <c r="AQ2308" t="s">
        <v>2861</v>
      </c>
      <c r="AR2308">
        <v>2</v>
      </c>
      <c r="AT2308" s="93" t="s">
        <v>1121</v>
      </c>
      <c r="AU2308" s="92" t="s">
        <v>777</v>
      </c>
      <c r="AV2308" s="83" t="str">
        <f t="shared" si="978"/>
        <v>41027</v>
      </c>
      <c r="AX2308" s="7" t="s">
        <v>3753</v>
      </c>
    </row>
    <row r="2309" spans="1:50" hidden="1" outlineLevel="1">
      <c r="A2309" t="s">
        <v>3023</v>
      </c>
      <c r="B2309" t="s">
        <v>2861</v>
      </c>
      <c r="C2309" s="1">
        <f t="shared" si="967"/>
        <v>84796</v>
      </c>
      <c r="D2309" s="7">
        <f>RANK(N2309,(N2309:P2309,Q2309:AE2309))</f>
        <v>2</v>
      </c>
      <c r="E2309" s="7">
        <f>RANK(O2309,(N2309:P2309,Q2309:AE2309))</f>
        <v>1</v>
      </c>
      <c r="F2309" s="7">
        <f>IF(P2309&gt;0,RANK(P2309,(N2309:P2309,Q2309:AE2309)),0)</f>
        <v>3</v>
      </c>
      <c r="G2309" s="1">
        <f t="shared" si="968"/>
        <v>12899</v>
      </c>
      <c r="H2309" s="2">
        <f t="shared" si="969"/>
        <v>0.15211802443511485</v>
      </c>
      <c r="I2309" s="2"/>
      <c r="J2309" s="2">
        <f t="shared" si="970"/>
        <v>0.39097363083164299</v>
      </c>
      <c r="K2309" s="2">
        <f t="shared" si="971"/>
        <v>0.54309165526675784</v>
      </c>
      <c r="L2309" s="2">
        <f t="shared" si="972"/>
        <v>4.9613189301382143E-2</v>
      </c>
      <c r="M2309" s="2">
        <f t="shared" si="973"/>
        <v>1.6321524600217074E-2</v>
      </c>
      <c r="N2309" s="1">
        <v>33153</v>
      </c>
      <c r="O2309" s="1">
        <v>46052</v>
      </c>
      <c r="P2309" s="1">
        <v>4207</v>
      </c>
      <c r="Q2309" s="1">
        <v>452</v>
      </c>
      <c r="R2309" s="1">
        <v>421</v>
      </c>
      <c r="S2309" s="1">
        <v>107</v>
      </c>
      <c r="T2309" s="1">
        <v>180</v>
      </c>
      <c r="U2309" s="1">
        <v>224</v>
      </c>
      <c r="AG2309" s="7">
        <f>IF(Q2309&gt;0,RANK(Q2309,(N2309:P2309,Q2309:AE2309)),0)</f>
        <v>4</v>
      </c>
      <c r="AH2309" s="7">
        <f>IF(R2309&gt;0,RANK(R2309,(N2309:P2309,Q2309:AE2309)),0)</f>
        <v>5</v>
      </c>
      <c r="AI2309" s="7">
        <f>IF(T2309&gt;0,RANK(T2309,(N2309:P2309,Q2309:AE2309)),0)</f>
        <v>7</v>
      </c>
      <c r="AJ2309" s="7">
        <f>IF(S2309&gt;0,RANK(S2309,(N2309:P2309,Q2309:AE2309)),0)</f>
        <v>8</v>
      </c>
      <c r="AK2309" s="2">
        <f t="shared" si="974"/>
        <v>5.3304401150997688E-3</v>
      </c>
      <c r="AL2309" s="2">
        <f t="shared" si="975"/>
        <v>4.9648568328694749E-3</v>
      </c>
      <c r="AM2309" s="2">
        <f t="shared" si="976"/>
        <v>2.1227416387565451E-3</v>
      </c>
      <c r="AN2309" s="2">
        <f t="shared" si="977"/>
        <v>1.261851974149724E-3</v>
      </c>
      <c r="AP2309" t="s">
        <v>3023</v>
      </c>
      <c r="AQ2309" t="s">
        <v>2861</v>
      </c>
      <c r="AR2309">
        <v>2</v>
      </c>
      <c r="AT2309" s="93" t="s">
        <v>1121</v>
      </c>
      <c r="AU2309" s="92" t="s">
        <v>778</v>
      </c>
      <c r="AV2309" s="83" t="str">
        <f t="shared" si="978"/>
        <v>41029</v>
      </c>
      <c r="AX2309" s="7" t="s">
        <v>3753</v>
      </c>
    </row>
    <row r="2310" spans="1:50" hidden="1" outlineLevel="1">
      <c r="A2310" t="s">
        <v>3024</v>
      </c>
      <c r="B2310" t="s">
        <v>2861</v>
      </c>
      <c r="C2310" s="1">
        <f t="shared" si="967"/>
        <v>6897</v>
      </c>
      <c r="D2310" s="7">
        <f>RANK(N2310,(N2310:P2310,Q2310:AE2310))</f>
        <v>2</v>
      </c>
      <c r="E2310" s="7">
        <f>RANK(O2310,(N2310:P2310,Q2310:AE2310))</f>
        <v>1</v>
      </c>
      <c r="F2310" s="7">
        <f>IF(P2310&gt;0,RANK(P2310,(N2310:P2310,Q2310:AE2310)),0)</f>
        <v>3</v>
      </c>
      <c r="G2310" s="1">
        <f t="shared" si="968"/>
        <v>1157</v>
      </c>
      <c r="H2310" s="2">
        <f t="shared" si="969"/>
        <v>0.16775409598376106</v>
      </c>
      <c r="I2310" s="2"/>
      <c r="J2310" s="2">
        <f t="shared" si="970"/>
        <v>0.38871973321734088</v>
      </c>
      <c r="K2310" s="2">
        <f t="shared" si="971"/>
        <v>0.55647382920110189</v>
      </c>
      <c r="L2310" s="2">
        <f t="shared" si="972"/>
        <v>3.5812672176308541E-2</v>
      </c>
      <c r="M2310" s="2">
        <f t="shared" si="973"/>
        <v>1.8993765405248692E-2</v>
      </c>
      <c r="N2310" s="1">
        <v>2681</v>
      </c>
      <c r="O2310" s="1">
        <v>3838</v>
      </c>
      <c r="P2310" s="1">
        <v>247</v>
      </c>
      <c r="Q2310" s="1">
        <v>44</v>
      </c>
      <c r="R2310" s="1">
        <v>38</v>
      </c>
      <c r="S2310" s="1">
        <v>9</v>
      </c>
      <c r="T2310" s="1">
        <v>15</v>
      </c>
      <c r="U2310" s="1">
        <v>25</v>
      </c>
      <c r="AG2310" s="7">
        <f>IF(Q2310&gt;0,RANK(Q2310,(N2310:P2310,Q2310:AE2310)),0)</f>
        <v>4</v>
      </c>
      <c r="AH2310" s="7">
        <f>IF(R2310&gt;0,RANK(R2310,(N2310:P2310,Q2310:AE2310)),0)</f>
        <v>5</v>
      </c>
      <c r="AI2310" s="7">
        <f>IF(T2310&gt;0,RANK(T2310,(N2310:P2310,Q2310:AE2310)),0)</f>
        <v>7</v>
      </c>
      <c r="AJ2310" s="7">
        <f>IF(S2310&gt;0,RANK(S2310,(N2310:P2310,Q2310:AE2310)),0)</f>
        <v>8</v>
      </c>
      <c r="AK2310" s="2">
        <f t="shared" si="974"/>
        <v>6.379585326953748E-3</v>
      </c>
      <c r="AL2310" s="2">
        <f t="shared" si="975"/>
        <v>5.5096418732782371E-3</v>
      </c>
      <c r="AM2310" s="2">
        <f t="shared" si="976"/>
        <v>2.1748586341887779E-3</v>
      </c>
      <c r="AN2310" s="2">
        <f t="shared" si="977"/>
        <v>1.3049151805132667E-3</v>
      </c>
      <c r="AP2310" t="s">
        <v>3024</v>
      </c>
      <c r="AQ2310" t="s">
        <v>2861</v>
      </c>
      <c r="AR2310">
        <v>2</v>
      </c>
      <c r="AT2310" s="93" t="s">
        <v>1121</v>
      </c>
      <c r="AU2310" s="92" t="s">
        <v>779</v>
      </c>
      <c r="AV2310" s="83" t="str">
        <f t="shared" si="978"/>
        <v>41031</v>
      </c>
      <c r="AX2310" s="7" t="s">
        <v>3753</v>
      </c>
    </row>
    <row r="2311" spans="1:50" hidden="1" outlineLevel="1">
      <c r="A2311" t="s">
        <v>2352</v>
      </c>
      <c r="B2311" t="s">
        <v>2861</v>
      </c>
      <c r="C2311" s="1">
        <f t="shared" si="967"/>
        <v>36733</v>
      </c>
      <c r="D2311" s="7">
        <f>RANK(N2311,(N2311:P2311,Q2311:AE2311))</f>
        <v>2</v>
      </c>
      <c r="E2311" s="7">
        <f>RANK(O2311,(N2311:P2311,Q2311:AE2311))</f>
        <v>1</v>
      </c>
      <c r="F2311" s="7">
        <f>IF(P2311&gt;0,RANK(P2311,(N2311:P2311,Q2311:AE2311)),0)</f>
        <v>3</v>
      </c>
      <c r="G2311" s="1">
        <f t="shared" si="968"/>
        <v>10322</v>
      </c>
      <c r="H2311" s="2">
        <f t="shared" si="969"/>
        <v>0.28100073503389322</v>
      </c>
      <c r="I2311" s="2"/>
      <c r="J2311" s="2">
        <f t="shared" si="970"/>
        <v>0.32297933738055701</v>
      </c>
      <c r="K2311" s="2">
        <f t="shared" si="971"/>
        <v>0.60398007241445018</v>
      </c>
      <c r="L2311" s="2">
        <f t="shared" si="972"/>
        <v>4.8539460430675412E-2</v>
      </c>
      <c r="M2311" s="2">
        <f t="shared" si="973"/>
        <v>2.4501129774317461E-2</v>
      </c>
      <c r="N2311" s="1">
        <v>11864</v>
      </c>
      <c r="O2311" s="1">
        <v>22186</v>
      </c>
      <c r="P2311" s="1">
        <v>1783</v>
      </c>
      <c r="Q2311" s="1">
        <v>291</v>
      </c>
      <c r="R2311" s="1">
        <v>297</v>
      </c>
      <c r="S2311" s="1">
        <v>101</v>
      </c>
      <c r="T2311" s="1">
        <v>87</v>
      </c>
      <c r="U2311" s="1">
        <v>124</v>
      </c>
      <c r="AG2311" s="7">
        <f>IF(Q2311&gt;0,RANK(Q2311,(N2311:P2311,Q2311:AE2311)),0)</f>
        <v>5</v>
      </c>
      <c r="AH2311" s="7">
        <f>IF(R2311&gt;0,RANK(R2311,(N2311:P2311,Q2311:AE2311)),0)</f>
        <v>4</v>
      </c>
      <c r="AI2311" s="7">
        <f>IF(T2311&gt;0,RANK(T2311,(N2311:P2311,Q2311:AE2311)),0)</f>
        <v>8</v>
      </c>
      <c r="AJ2311" s="7">
        <f>IF(S2311&gt;0,RANK(S2311,(N2311:P2311,Q2311:AE2311)),0)</f>
        <v>7</v>
      </c>
      <c r="AK2311" s="2">
        <f t="shared" si="974"/>
        <v>7.9220319603626171E-3</v>
      </c>
      <c r="AL2311" s="2">
        <f t="shared" si="975"/>
        <v>8.0853728255247323E-3</v>
      </c>
      <c r="AM2311" s="2">
        <f t="shared" si="976"/>
        <v>2.368442544850679E-3</v>
      </c>
      <c r="AN2311" s="2">
        <f t="shared" si="977"/>
        <v>2.7495712302289493E-3</v>
      </c>
      <c r="AP2311" t="s">
        <v>2352</v>
      </c>
      <c r="AQ2311" t="s">
        <v>2861</v>
      </c>
      <c r="AT2311" s="93" t="s">
        <v>1121</v>
      </c>
      <c r="AU2311" s="92" t="s">
        <v>780</v>
      </c>
      <c r="AV2311" s="83" t="str">
        <f t="shared" si="978"/>
        <v>41033</v>
      </c>
      <c r="AX2311" s="7" t="s">
        <v>3753</v>
      </c>
    </row>
    <row r="2312" spans="1:50" hidden="1" outlineLevel="1">
      <c r="A2312" t="s">
        <v>2340</v>
      </c>
      <c r="B2312" t="s">
        <v>2861</v>
      </c>
      <c r="C2312" s="1">
        <f t="shared" si="967"/>
        <v>27844</v>
      </c>
      <c r="D2312" s="7">
        <f>RANK(N2312,(N2312:P2312,Q2312:AE2312))</f>
        <v>2</v>
      </c>
      <c r="E2312" s="7">
        <f>RANK(O2312,(N2312:P2312,Q2312:AE2312))</f>
        <v>1</v>
      </c>
      <c r="F2312" s="7">
        <f>IF(P2312&gt;0,RANK(P2312,(N2312:P2312,Q2312:AE2312)),0)</f>
        <v>3</v>
      </c>
      <c r="G2312" s="1">
        <f t="shared" si="968"/>
        <v>11314</v>
      </c>
      <c r="H2312" s="2">
        <f t="shared" si="969"/>
        <v>0.40633529665277979</v>
      </c>
      <c r="I2312" s="2"/>
      <c r="J2312" s="2">
        <f t="shared" si="970"/>
        <v>0.27083034046832349</v>
      </c>
      <c r="K2312" s="2">
        <f t="shared" si="971"/>
        <v>0.67716563712110334</v>
      </c>
      <c r="L2312" s="2">
        <f t="shared" si="972"/>
        <v>3.1137767562131876E-2</v>
      </c>
      <c r="M2312" s="2">
        <f t="shared" si="973"/>
        <v>2.0866254848441349E-2</v>
      </c>
      <c r="N2312" s="1">
        <v>7541</v>
      </c>
      <c r="O2312" s="1">
        <v>18855</v>
      </c>
      <c r="P2312" s="1">
        <v>867</v>
      </c>
      <c r="Q2312" s="1">
        <v>195</v>
      </c>
      <c r="R2312" s="1">
        <v>169</v>
      </c>
      <c r="S2312" s="1">
        <v>53</v>
      </c>
      <c r="T2312" s="1">
        <v>81</v>
      </c>
      <c r="U2312" s="1">
        <v>83</v>
      </c>
      <c r="AG2312" s="7">
        <f>IF(Q2312&gt;0,RANK(Q2312,(N2312:P2312,Q2312:AE2312)),0)</f>
        <v>4</v>
      </c>
      <c r="AH2312" s="7">
        <f>IF(R2312&gt;0,RANK(R2312,(N2312:P2312,Q2312:AE2312)),0)</f>
        <v>5</v>
      </c>
      <c r="AI2312" s="7">
        <f>IF(T2312&gt;0,RANK(T2312,(N2312:P2312,Q2312:AE2312)),0)</f>
        <v>7</v>
      </c>
      <c r="AJ2312" s="7">
        <f>IF(S2312&gt;0,RANK(S2312,(N2312:P2312,Q2312:AE2312)),0)</f>
        <v>8</v>
      </c>
      <c r="AK2312" s="2">
        <f t="shared" si="974"/>
        <v>7.0033041229708376E-3</v>
      </c>
      <c r="AL2312" s="2">
        <f t="shared" si="975"/>
        <v>6.0695302399080588E-3</v>
      </c>
      <c r="AM2312" s="2">
        <f t="shared" si="976"/>
        <v>2.9090647895417326E-3</v>
      </c>
      <c r="AN2312" s="2">
        <f t="shared" si="977"/>
        <v>1.9034621462433558E-3</v>
      </c>
      <c r="AP2312" t="s">
        <v>2340</v>
      </c>
      <c r="AQ2312" t="s">
        <v>2861</v>
      </c>
      <c r="AR2312">
        <v>2</v>
      </c>
      <c r="AT2312" s="93" t="s">
        <v>1121</v>
      </c>
      <c r="AU2312" s="92" t="s">
        <v>781</v>
      </c>
      <c r="AV2312" s="83" t="str">
        <f t="shared" si="978"/>
        <v>41035</v>
      </c>
      <c r="AX2312" s="7" t="s">
        <v>3753</v>
      </c>
    </row>
    <row r="2313" spans="1:50" hidden="1" outlineLevel="1">
      <c r="A2313" t="s">
        <v>2034</v>
      </c>
      <c r="B2313" t="s">
        <v>2861</v>
      </c>
      <c r="C2313" s="1">
        <f t="shared" si="967"/>
        <v>3729</v>
      </c>
      <c r="D2313" s="7">
        <f>RANK(N2313,(N2313:P2313,Q2313:AE2313))</f>
        <v>2</v>
      </c>
      <c r="E2313" s="7">
        <f>RANK(O2313,(N2313:P2313,Q2313:AE2313))</f>
        <v>1</v>
      </c>
      <c r="F2313" s="7">
        <f>IF(P2313&gt;0,RANK(P2313,(N2313:P2313,Q2313:AE2313)),0)</f>
        <v>3</v>
      </c>
      <c r="G2313" s="1">
        <f t="shared" si="968"/>
        <v>2123</v>
      </c>
      <c r="H2313" s="2">
        <f t="shared" si="969"/>
        <v>0.56932153392330387</v>
      </c>
      <c r="I2313" s="2"/>
      <c r="J2313" s="2">
        <f t="shared" si="970"/>
        <v>0.18959506570126039</v>
      </c>
      <c r="K2313" s="2">
        <f t="shared" si="971"/>
        <v>0.75891659962456426</v>
      </c>
      <c r="L2313" s="2">
        <f t="shared" si="972"/>
        <v>2.8962188254223652E-2</v>
      </c>
      <c r="M2313" s="2">
        <f t="shared" si="973"/>
        <v>2.2526146419951699E-2</v>
      </c>
      <c r="N2313" s="1">
        <v>707</v>
      </c>
      <c r="O2313" s="1">
        <v>2830</v>
      </c>
      <c r="P2313" s="1">
        <v>108</v>
      </c>
      <c r="Q2313" s="1">
        <v>36</v>
      </c>
      <c r="R2313" s="1">
        <v>22</v>
      </c>
      <c r="S2313" s="1">
        <v>6</v>
      </c>
      <c r="T2313" s="1">
        <v>7</v>
      </c>
      <c r="U2313" s="1">
        <v>13</v>
      </c>
      <c r="AG2313" s="7">
        <f>IF(Q2313&gt;0,RANK(Q2313,(N2313:P2313,Q2313:AE2313)),0)</f>
        <v>4</v>
      </c>
      <c r="AH2313" s="7">
        <f>IF(R2313&gt;0,RANK(R2313,(N2313:P2313,Q2313:AE2313)),0)</f>
        <v>5</v>
      </c>
      <c r="AI2313" s="7">
        <f>IF(T2313&gt;0,RANK(T2313,(N2313:P2313,Q2313:AE2313)),0)</f>
        <v>7</v>
      </c>
      <c r="AJ2313" s="7">
        <f>IF(S2313&gt;0,RANK(S2313,(N2313:P2313,Q2313:AE2313)),0)</f>
        <v>8</v>
      </c>
      <c r="AK2313" s="2">
        <f t="shared" si="974"/>
        <v>9.6540627514078835E-3</v>
      </c>
      <c r="AL2313" s="2">
        <f t="shared" si="975"/>
        <v>5.8997050147492625E-3</v>
      </c>
      <c r="AM2313" s="2">
        <f t="shared" si="976"/>
        <v>1.8771788683293108E-3</v>
      </c>
      <c r="AN2313" s="2">
        <f t="shared" si="977"/>
        <v>1.6090104585679806E-3</v>
      </c>
      <c r="AP2313" t="s">
        <v>2034</v>
      </c>
      <c r="AQ2313" t="s">
        <v>2861</v>
      </c>
      <c r="AR2313">
        <v>2</v>
      </c>
      <c r="AT2313" s="93" t="s">
        <v>1121</v>
      </c>
      <c r="AU2313" s="92" t="s">
        <v>782</v>
      </c>
      <c r="AV2313" s="83" t="str">
        <f t="shared" si="978"/>
        <v>41037</v>
      </c>
      <c r="AX2313" s="7" t="s">
        <v>3753</v>
      </c>
    </row>
    <row r="2314" spans="1:50" hidden="1" outlineLevel="1">
      <c r="A2314" t="s">
        <v>3427</v>
      </c>
      <c r="B2314" t="s">
        <v>2861</v>
      </c>
      <c r="C2314" s="1">
        <f t="shared" si="967"/>
        <v>152188</v>
      </c>
      <c r="D2314" s="7">
        <f>RANK(N2314,(N2314:P2314,Q2314:AE2314))</f>
        <v>1</v>
      </c>
      <c r="E2314" s="7">
        <f>RANK(O2314,(N2314:P2314,Q2314:AE2314))</f>
        <v>2</v>
      </c>
      <c r="F2314" s="7">
        <f>IF(P2314&gt;0,RANK(P2314,(N2314:P2314,Q2314:AE2314)),0)</f>
        <v>3</v>
      </c>
      <c r="G2314" s="1">
        <f t="shared" si="968"/>
        <v>17005</v>
      </c>
      <c r="H2314" s="2">
        <f t="shared" si="969"/>
        <v>0.11173679922201488</v>
      </c>
      <c r="I2314" s="2"/>
      <c r="J2314" s="2">
        <f t="shared" si="970"/>
        <v>0.51635477172970279</v>
      </c>
      <c r="K2314" s="2">
        <f t="shared" si="971"/>
        <v>0.40461797250768788</v>
      </c>
      <c r="L2314" s="2">
        <f t="shared" si="972"/>
        <v>6.7318053985859591E-2</v>
      </c>
      <c r="M2314" s="2">
        <f t="shared" si="973"/>
        <v>1.1709201776749736E-2</v>
      </c>
      <c r="N2314" s="1">
        <v>78583</v>
      </c>
      <c r="O2314" s="1">
        <v>61578</v>
      </c>
      <c r="P2314" s="1">
        <v>10245</v>
      </c>
      <c r="Q2314" s="1">
        <v>527</v>
      </c>
      <c r="R2314" s="1">
        <v>676</v>
      </c>
      <c r="S2314" s="1">
        <v>180</v>
      </c>
      <c r="T2314" s="1">
        <v>246</v>
      </c>
      <c r="U2314" s="1">
        <v>153</v>
      </c>
      <c r="AG2314" s="7">
        <f>IF(Q2314&gt;0,RANK(Q2314,(N2314:P2314,Q2314:AE2314)),0)</f>
        <v>5</v>
      </c>
      <c r="AH2314" s="7">
        <f>IF(R2314&gt;0,RANK(R2314,(N2314:P2314,Q2314:AE2314)),0)</f>
        <v>4</v>
      </c>
      <c r="AI2314" s="7">
        <f>IF(T2314&gt;0,RANK(T2314,(N2314:P2314,Q2314:AE2314)),0)</f>
        <v>6</v>
      </c>
      <c r="AJ2314" s="7">
        <f>IF(S2314&gt;0,RANK(S2314,(N2314:P2314,Q2314:AE2314)),0)</f>
        <v>7</v>
      </c>
      <c r="AK2314" s="2">
        <f t="shared" si="974"/>
        <v>3.4628222987357743E-3</v>
      </c>
      <c r="AL2314" s="2">
        <f t="shared" si="975"/>
        <v>4.4418745236155278E-3</v>
      </c>
      <c r="AM2314" s="2">
        <f t="shared" si="976"/>
        <v>1.6164217940967751E-3</v>
      </c>
      <c r="AN2314" s="2">
        <f t="shared" si="977"/>
        <v>1.1827476542171525E-3</v>
      </c>
      <c r="AP2314" t="s">
        <v>3427</v>
      </c>
      <c r="AQ2314" t="s">
        <v>2861</v>
      </c>
      <c r="AR2314">
        <v>4</v>
      </c>
      <c r="AT2314" s="93" t="s">
        <v>1121</v>
      </c>
      <c r="AU2314" s="92" t="s">
        <v>1172</v>
      </c>
      <c r="AV2314" s="83" t="str">
        <f t="shared" si="978"/>
        <v>41039</v>
      </c>
      <c r="AX2314" s="7" t="s">
        <v>3753</v>
      </c>
    </row>
    <row r="2315" spans="1:50" hidden="1" outlineLevel="1">
      <c r="A2315" t="s">
        <v>2054</v>
      </c>
      <c r="B2315" t="s">
        <v>2861</v>
      </c>
      <c r="C2315" s="1">
        <f t="shared" si="967"/>
        <v>21118</v>
      </c>
      <c r="D2315" s="7">
        <f>RANK(N2315,(N2315:P2315,Q2315:AE2315))</f>
        <v>1</v>
      </c>
      <c r="E2315" s="7">
        <f>RANK(O2315,(N2315:P2315,Q2315:AE2315))</f>
        <v>2</v>
      </c>
      <c r="F2315" s="7">
        <f>IF(P2315&gt;0,RANK(P2315,(N2315:P2315,Q2315:AE2315)),0)</f>
        <v>3</v>
      </c>
      <c r="G2315" s="1">
        <f t="shared" si="968"/>
        <v>2415</v>
      </c>
      <c r="H2315" s="2">
        <f t="shared" si="969"/>
        <v>0.11435742021024718</v>
      </c>
      <c r="I2315" s="2"/>
      <c r="J2315" s="2">
        <f t="shared" si="970"/>
        <v>0.51430059664740979</v>
      </c>
      <c r="K2315" s="2">
        <f t="shared" si="971"/>
        <v>0.3999431764371626</v>
      </c>
      <c r="L2315" s="2">
        <f t="shared" si="972"/>
        <v>6.7951510559712089E-2</v>
      </c>
      <c r="M2315" s="2">
        <f t="shared" si="973"/>
        <v>1.7804716355715525E-2</v>
      </c>
      <c r="N2315" s="1">
        <v>10861</v>
      </c>
      <c r="O2315" s="1">
        <v>8446</v>
      </c>
      <c r="P2315" s="1">
        <v>1435</v>
      </c>
      <c r="Q2315" s="1">
        <v>97</v>
      </c>
      <c r="R2315" s="1">
        <v>128</v>
      </c>
      <c r="S2315" s="1">
        <v>27</v>
      </c>
      <c r="T2315" s="1">
        <v>51</v>
      </c>
      <c r="U2315" s="1">
        <v>73</v>
      </c>
      <c r="AG2315" s="7">
        <f>IF(Q2315&gt;0,RANK(Q2315,(N2315:P2315,Q2315:AE2315)),0)</f>
        <v>5</v>
      </c>
      <c r="AH2315" s="7">
        <f>IF(R2315&gt;0,RANK(R2315,(N2315:P2315,Q2315:AE2315)),0)</f>
        <v>4</v>
      </c>
      <c r="AI2315" s="7">
        <f>IF(T2315&gt;0,RANK(T2315,(N2315:P2315,Q2315:AE2315)),0)</f>
        <v>7</v>
      </c>
      <c r="AJ2315" s="7">
        <f>IF(S2315&gt;0,RANK(S2315,(N2315:P2315,Q2315:AE2315)),0)</f>
        <v>8</v>
      </c>
      <c r="AK2315" s="2">
        <f t="shared" si="974"/>
        <v>4.5932379960223505E-3</v>
      </c>
      <c r="AL2315" s="2">
        <f t="shared" si="975"/>
        <v>6.0611800359882569E-3</v>
      </c>
      <c r="AM2315" s="2">
        <f t="shared" si="976"/>
        <v>2.4150014205890709E-3</v>
      </c>
      <c r="AN2315" s="2">
        <f t="shared" si="977"/>
        <v>1.2785301638412727E-3</v>
      </c>
      <c r="AP2315" t="s">
        <v>2054</v>
      </c>
      <c r="AQ2315" t="s">
        <v>2861</v>
      </c>
      <c r="AR2315">
        <v>5</v>
      </c>
      <c r="AT2315" s="93" t="s">
        <v>1121</v>
      </c>
      <c r="AU2315" s="92" t="s">
        <v>1173</v>
      </c>
      <c r="AV2315" s="83" t="str">
        <f t="shared" si="978"/>
        <v>41041</v>
      </c>
      <c r="AX2315" s="7" t="s">
        <v>3753</v>
      </c>
    </row>
    <row r="2316" spans="1:50" hidden="1" outlineLevel="1">
      <c r="A2316" t="s">
        <v>3285</v>
      </c>
      <c r="B2316" t="s">
        <v>2861</v>
      </c>
      <c r="C2316" s="1">
        <f t="shared" si="967"/>
        <v>44388</v>
      </c>
      <c r="D2316" s="7">
        <f>RANK(N2316,(N2316:P2316,Q2316:AE2316))</f>
        <v>2</v>
      </c>
      <c r="E2316" s="7">
        <f>RANK(O2316,(N2316:P2316,Q2316:AE2316))</f>
        <v>1</v>
      </c>
      <c r="F2316" s="7">
        <f>IF(P2316&gt;0,RANK(P2316,(N2316:P2316,Q2316:AE2316)),0)</f>
        <v>3</v>
      </c>
      <c r="G2316" s="1">
        <f t="shared" si="968"/>
        <v>8677</v>
      </c>
      <c r="H2316" s="2">
        <f t="shared" si="969"/>
        <v>0.1954807605659187</v>
      </c>
      <c r="I2316" s="2"/>
      <c r="J2316" s="2">
        <f t="shared" si="970"/>
        <v>0.3758222943137785</v>
      </c>
      <c r="K2316" s="2">
        <f t="shared" si="971"/>
        <v>0.57130305487969724</v>
      </c>
      <c r="L2316" s="2">
        <f t="shared" si="972"/>
        <v>3.6428764530954311E-2</v>
      </c>
      <c r="M2316" s="2">
        <f t="shared" si="973"/>
        <v>1.6445886275569893E-2</v>
      </c>
      <c r="N2316" s="1">
        <v>16682</v>
      </c>
      <c r="O2316" s="1">
        <v>25359</v>
      </c>
      <c r="P2316" s="1">
        <v>1617</v>
      </c>
      <c r="Q2316" s="1">
        <v>298</v>
      </c>
      <c r="R2316" s="1">
        <v>219</v>
      </c>
      <c r="S2316" s="1">
        <v>76</v>
      </c>
      <c r="T2316" s="1">
        <v>88</v>
      </c>
      <c r="U2316" s="1">
        <v>49</v>
      </c>
      <c r="AG2316" s="7">
        <f>IF(Q2316&gt;0,RANK(Q2316,(N2316:P2316,Q2316:AE2316)),0)</f>
        <v>4</v>
      </c>
      <c r="AH2316" s="7">
        <f>IF(R2316&gt;0,RANK(R2316,(N2316:P2316,Q2316:AE2316)),0)</f>
        <v>5</v>
      </c>
      <c r="AI2316" s="7">
        <f>IF(T2316&gt;0,RANK(T2316,(N2316:P2316,Q2316:AE2316)),0)</f>
        <v>6</v>
      </c>
      <c r="AJ2316" s="7">
        <f>IF(S2316&gt;0,RANK(S2316,(N2316:P2316,Q2316:AE2316)),0)</f>
        <v>7</v>
      </c>
      <c r="AK2316" s="2">
        <f t="shared" si="974"/>
        <v>6.7135261782463726E-3</v>
      </c>
      <c r="AL2316" s="2">
        <f t="shared" si="975"/>
        <v>4.9337658826709924E-3</v>
      </c>
      <c r="AM2316" s="2">
        <f t="shared" si="976"/>
        <v>1.982517797602956E-3</v>
      </c>
      <c r="AN2316" s="2">
        <f t="shared" si="977"/>
        <v>1.712174461566189E-3</v>
      </c>
      <c r="AP2316" t="s">
        <v>3285</v>
      </c>
      <c r="AQ2316" t="s">
        <v>2861</v>
      </c>
      <c r="AR2316">
        <v>4</v>
      </c>
      <c r="AT2316" s="93" t="s">
        <v>1121</v>
      </c>
      <c r="AU2316" s="92" t="s">
        <v>1174</v>
      </c>
      <c r="AV2316" s="83" t="str">
        <f t="shared" si="978"/>
        <v>41043</v>
      </c>
      <c r="AX2316" s="7" t="s">
        <v>3753</v>
      </c>
    </row>
    <row r="2317" spans="1:50" hidden="1" outlineLevel="1">
      <c r="A2317" t="s">
        <v>2036</v>
      </c>
      <c r="B2317" t="s">
        <v>2861</v>
      </c>
      <c r="C2317" s="1">
        <f t="shared" si="967"/>
        <v>10404</v>
      </c>
      <c r="D2317" s="7">
        <f>RANK(N2317,(N2317:P2317,Q2317:AE2317))</f>
        <v>2</v>
      </c>
      <c r="E2317" s="7">
        <f>RANK(O2317,(N2317:P2317,Q2317:AE2317))</f>
        <v>1</v>
      </c>
      <c r="F2317" s="7">
        <f>IF(P2317&gt;0,RANK(P2317,(N2317:P2317,Q2317:AE2317)),0)</f>
        <v>3</v>
      </c>
      <c r="G2317" s="1">
        <f t="shared" si="968"/>
        <v>5288</v>
      </c>
      <c r="H2317" s="2">
        <f t="shared" si="969"/>
        <v>0.50826605151864668</v>
      </c>
      <c r="I2317" s="2"/>
      <c r="J2317" s="2">
        <f t="shared" si="970"/>
        <v>0.2245290272971934</v>
      </c>
      <c r="K2317" s="2">
        <f t="shared" si="971"/>
        <v>0.73279507881584005</v>
      </c>
      <c r="L2317" s="2">
        <f t="shared" si="972"/>
        <v>2.3836985774702037E-2</v>
      </c>
      <c r="M2317" s="2">
        <f t="shared" si="973"/>
        <v>1.8838908112264539E-2</v>
      </c>
      <c r="N2317" s="1">
        <v>2336</v>
      </c>
      <c r="O2317" s="1">
        <v>7624</v>
      </c>
      <c r="P2317" s="1">
        <v>248</v>
      </c>
      <c r="Q2317" s="1">
        <v>117</v>
      </c>
      <c r="R2317" s="1">
        <v>34</v>
      </c>
      <c r="S2317" s="1">
        <v>10</v>
      </c>
      <c r="T2317" s="1">
        <v>18</v>
      </c>
      <c r="U2317" s="1">
        <v>17</v>
      </c>
      <c r="AG2317" s="7">
        <f>IF(Q2317&gt;0,RANK(Q2317,(N2317:P2317,Q2317:AE2317)),0)</f>
        <v>4</v>
      </c>
      <c r="AH2317" s="7">
        <f>IF(R2317&gt;0,RANK(R2317,(N2317:P2317,Q2317:AE2317)),0)</f>
        <v>5</v>
      </c>
      <c r="AI2317" s="7">
        <f>IF(T2317&gt;0,RANK(T2317,(N2317:P2317,Q2317:AE2317)),0)</f>
        <v>6</v>
      </c>
      <c r="AJ2317" s="7">
        <f>IF(S2317&gt;0,RANK(S2317,(N2317:P2317,Q2317:AE2317)),0)</f>
        <v>8</v>
      </c>
      <c r="AK2317" s="2">
        <f t="shared" si="974"/>
        <v>1.124567474048443E-2</v>
      </c>
      <c r="AL2317" s="2">
        <f t="shared" si="975"/>
        <v>3.2679738562091504E-3</v>
      </c>
      <c r="AM2317" s="2">
        <f t="shared" si="976"/>
        <v>1.7301038062283738E-3</v>
      </c>
      <c r="AN2317" s="2">
        <f t="shared" si="977"/>
        <v>9.6116878123798542E-4</v>
      </c>
      <c r="AP2317" t="s">
        <v>2036</v>
      </c>
      <c r="AQ2317" t="s">
        <v>2861</v>
      </c>
      <c r="AR2317">
        <v>2</v>
      </c>
      <c r="AT2317" s="93" t="s">
        <v>1121</v>
      </c>
      <c r="AU2317" s="92" t="s">
        <v>130</v>
      </c>
      <c r="AV2317" s="83" t="str">
        <f t="shared" si="978"/>
        <v>41045</v>
      </c>
      <c r="AX2317" s="7" t="s">
        <v>3753</v>
      </c>
    </row>
    <row r="2318" spans="1:50" hidden="1" outlineLevel="1">
      <c r="A2318" t="s">
        <v>946</v>
      </c>
      <c r="B2318" t="s">
        <v>2861</v>
      </c>
      <c r="C2318" s="1">
        <f t="shared" si="967"/>
        <v>113334</v>
      </c>
      <c r="D2318" s="7">
        <f>RANK(N2318,(N2318:P2318,Q2318:AE2318))</f>
        <v>2</v>
      </c>
      <c r="E2318" s="7">
        <f>RANK(O2318,(N2318:P2318,Q2318:AE2318))</f>
        <v>1</v>
      </c>
      <c r="F2318" s="7">
        <f>IF(P2318&gt;0,RANK(P2318,(N2318:P2318,Q2318:AE2318)),0)</f>
        <v>3</v>
      </c>
      <c r="G2318" s="1">
        <f t="shared" si="968"/>
        <v>8013</v>
      </c>
      <c r="H2318" s="2">
        <f t="shared" si="969"/>
        <v>7.0702525279263059E-2</v>
      </c>
      <c r="I2318" s="2"/>
      <c r="J2318" s="2">
        <f t="shared" si="970"/>
        <v>0.43614449326768667</v>
      </c>
      <c r="K2318" s="2">
        <f t="shared" si="971"/>
        <v>0.50684701854694969</v>
      </c>
      <c r="L2318" s="2">
        <f t="shared" si="972"/>
        <v>4.1285051264404328E-2</v>
      </c>
      <c r="M2318" s="2">
        <f t="shared" si="973"/>
        <v>1.5723436920959309E-2</v>
      </c>
      <c r="N2318" s="1">
        <v>49430</v>
      </c>
      <c r="O2318" s="1">
        <v>57443</v>
      </c>
      <c r="P2318" s="1">
        <v>4679</v>
      </c>
      <c r="Q2318" s="1">
        <v>585</v>
      </c>
      <c r="R2318" s="1">
        <v>419</v>
      </c>
      <c r="S2318" s="1">
        <v>180</v>
      </c>
      <c r="T2318" s="1">
        <v>129</v>
      </c>
      <c r="U2318" s="1">
        <v>469</v>
      </c>
      <c r="AG2318" s="7">
        <f>IF(Q2318&gt;0,RANK(Q2318,(N2318:P2318,Q2318:AE2318)),0)</f>
        <v>4</v>
      </c>
      <c r="AH2318" s="7">
        <f>IF(R2318&gt;0,RANK(R2318,(N2318:P2318,Q2318:AE2318)),0)</f>
        <v>6</v>
      </c>
      <c r="AI2318" s="7">
        <f>IF(T2318&gt;0,RANK(T2318,(N2318:P2318,Q2318:AE2318)),0)</f>
        <v>8</v>
      </c>
      <c r="AJ2318" s="7">
        <f>IF(S2318&gt;0,RANK(S2318,(N2318:P2318,Q2318:AE2318)),0)</f>
        <v>7</v>
      </c>
      <c r="AK2318" s="2">
        <f t="shared" si="974"/>
        <v>5.1617343427391603E-3</v>
      </c>
      <c r="AL2318" s="2">
        <f t="shared" si="975"/>
        <v>3.6970370762524928E-3</v>
      </c>
      <c r="AM2318" s="2">
        <f t="shared" si="976"/>
        <v>1.138228598655302E-3</v>
      </c>
      <c r="AN2318" s="2">
        <f t="shared" si="977"/>
        <v>1.5882259516120493E-3</v>
      </c>
      <c r="AP2318" t="s">
        <v>946</v>
      </c>
      <c r="AQ2318" t="s">
        <v>2861</v>
      </c>
      <c r="AR2318">
        <v>5</v>
      </c>
      <c r="AT2318" s="93" t="s">
        <v>1121</v>
      </c>
      <c r="AU2318" s="92" t="s">
        <v>131</v>
      </c>
      <c r="AV2318" s="83" t="str">
        <f t="shared" si="978"/>
        <v>41047</v>
      </c>
      <c r="AX2318" s="7" t="s">
        <v>3753</v>
      </c>
    </row>
    <row r="2319" spans="1:50" hidden="1" outlineLevel="1">
      <c r="A2319" t="s">
        <v>2553</v>
      </c>
      <c r="B2319" t="s">
        <v>2861</v>
      </c>
      <c r="C2319" s="1">
        <f t="shared" si="967"/>
        <v>3609</v>
      </c>
      <c r="D2319" s="7">
        <f>RANK(N2319,(N2319:P2319,Q2319:AE2319))</f>
        <v>2</v>
      </c>
      <c r="E2319" s="7">
        <f>RANK(O2319,(N2319:P2319,Q2319:AE2319))</f>
        <v>1</v>
      </c>
      <c r="F2319" s="7">
        <f>IF(P2319&gt;0,RANK(P2319,(N2319:P2319,Q2319:AE2319)),0)</f>
        <v>3</v>
      </c>
      <c r="G2319" s="1">
        <f t="shared" si="968"/>
        <v>1027</v>
      </c>
      <c r="H2319" s="2">
        <f t="shared" si="969"/>
        <v>0.28456636187309503</v>
      </c>
      <c r="I2319" s="2"/>
      <c r="J2319" s="2">
        <f t="shared" si="970"/>
        <v>0.33167082294264338</v>
      </c>
      <c r="K2319" s="2">
        <f t="shared" si="971"/>
        <v>0.61623718481573841</v>
      </c>
      <c r="L2319" s="2">
        <f t="shared" si="972"/>
        <v>2.4106400665004156E-2</v>
      </c>
      <c r="M2319" s="2">
        <f t="shared" si="973"/>
        <v>2.7985591576614045E-2</v>
      </c>
      <c r="N2319" s="1">
        <v>1197</v>
      </c>
      <c r="O2319" s="1">
        <v>2224</v>
      </c>
      <c r="P2319" s="1">
        <v>87</v>
      </c>
      <c r="Q2319" s="1">
        <v>43</v>
      </c>
      <c r="R2319" s="1">
        <v>30</v>
      </c>
      <c r="S2319" s="1">
        <v>10</v>
      </c>
      <c r="T2319" s="1">
        <v>5</v>
      </c>
      <c r="U2319" s="1">
        <v>13</v>
      </c>
      <c r="AG2319" s="7">
        <f>IF(Q2319&gt;0,RANK(Q2319,(N2319:P2319,Q2319:AE2319)),0)</f>
        <v>4</v>
      </c>
      <c r="AH2319" s="7">
        <f>IF(R2319&gt;0,RANK(R2319,(N2319:P2319,Q2319:AE2319)),0)</f>
        <v>5</v>
      </c>
      <c r="AI2319" s="7">
        <f>IF(T2319&gt;0,RANK(T2319,(N2319:P2319,Q2319:AE2319)),0)</f>
        <v>8</v>
      </c>
      <c r="AJ2319" s="7">
        <f>IF(S2319&gt;0,RANK(S2319,(N2319:P2319,Q2319:AE2319)),0)</f>
        <v>7</v>
      </c>
      <c r="AK2319" s="2">
        <f t="shared" si="974"/>
        <v>1.1914657799944583E-2</v>
      </c>
      <c r="AL2319" s="2">
        <f t="shared" si="975"/>
        <v>8.3125519534497094E-3</v>
      </c>
      <c r="AM2319" s="2">
        <f t="shared" si="976"/>
        <v>1.3854253255749516E-3</v>
      </c>
      <c r="AN2319" s="2">
        <f t="shared" si="977"/>
        <v>2.7708506511499031E-3</v>
      </c>
      <c r="AP2319" t="s">
        <v>2553</v>
      </c>
      <c r="AQ2319" t="s">
        <v>2861</v>
      </c>
      <c r="AR2319">
        <v>2</v>
      </c>
      <c r="AT2319" s="93" t="s">
        <v>1121</v>
      </c>
      <c r="AU2319" s="92" t="s">
        <v>132</v>
      </c>
      <c r="AV2319" s="83" t="str">
        <f t="shared" si="978"/>
        <v>41049</v>
      </c>
      <c r="AX2319" s="7" t="s">
        <v>3753</v>
      </c>
    </row>
    <row r="2320" spans="1:50" hidden="1" outlineLevel="1">
      <c r="A2320" t="s">
        <v>2272</v>
      </c>
      <c r="B2320" t="s">
        <v>2861</v>
      </c>
      <c r="C2320" s="1">
        <f t="shared" si="967"/>
        <v>296685</v>
      </c>
      <c r="D2320" s="7">
        <f>RANK(N2320,(N2320:P2320,Q2320:AE2320))</f>
        <v>1</v>
      </c>
      <c r="E2320" s="7">
        <f>RANK(O2320,(N2320:P2320,Q2320:AE2320))</f>
        <v>2</v>
      </c>
      <c r="F2320" s="7">
        <f>IF(P2320&gt;0,RANK(P2320,(N2320:P2320,Q2320:AE2320)),0)</f>
        <v>3</v>
      </c>
      <c r="G2320" s="1">
        <f t="shared" si="968"/>
        <v>104764</v>
      </c>
      <c r="H2320" s="2">
        <f t="shared" si="969"/>
        <v>0.35311525692232504</v>
      </c>
      <c r="I2320" s="2"/>
      <c r="J2320" s="2">
        <f t="shared" si="970"/>
        <v>0.63515513086269948</v>
      </c>
      <c r="K2320" s="2">
        <f t="shared" si="971"/>
        <v>0.2820398739403745</v>
      </c>
      <c r="L2320" s="2">
        <f t="shared" si="972"/>
        <v>7.0943930431265484E-2</v>
      </c>
      <c r="M2320" s="2">
        <f t="shared" si="973"/>
        <v>1.1861064765660539E-2</v>
      </c>
      <c r="N2320" s="1">
        <v>188441</v>
      </c>
      <c r="O2320" s="1">
        <v>83677</v>
      </c>
      <c r="P2320" s="1">
        <v>21048</v>
      </c>
      <c r="Q2320" s="1">
        <v>868</v>
      </c>
      <c r="R2320" s="1">
        <v>1308</v>
      </c>
      <c r="S2320" s="1">
        <v>232</v>
      </c>
      <c r="T2320" s="1">
        <v>388</v>
      </c>
      <c r="U2320" s="1">
        <v>723</v>
      </c>
      <c r="AG2320" s="7">
        <f>IF(Q2320&gt;0,RANK(Q2320,(N2320:P2320,Q2320:AE2320)),0)</f>
        <v>5</v>
      </c>
      <c r="AH2320" s="7">
        <f>IF(R2320&gt;0,RANK(R2320,(N2320:P2320,Q2320:AE2320)),0)</f>
        <v>4</v>
      </c>
      <c r="AI2320" s="7">
        <f>IF(T2320&gt;0,RANK(T2320,(N2320:P2320,Q2320:AE2320)),0)</f>
        <v>7</v>
      </c>
      <c r="AJ2320" s="7">
        <f>IF(S2320&gt;0,RANK(S2320,(N2320:P2320,Q2320:AE2320)),0)</f>
        <v>8</v>
      </c>
      <c r="AK2320" s="2">
        <f t="shared" si="974"/>
        <v>2.9256618972984816E-3</v>
      </c>
      <c r="AL2320" s="2">
        <f t="shared" si="975"/>
        <v>4.4087163152838867E-3</v>
      </c>
      <c r="AM2320" s="2">
        <f t="shared" si="976"/>
        <v>1.307784350405312E-3</v>
      </c>
      <c r="AN2320" s="2">
        <f t="shared" si="977"/>
        <v>7.8197414766503195E-4</v>
      </c>
      <c r="AP2320" t="s">
        <v>2272</v>
      </c>
      <c r="AQ2320" t="s">
        <v>2861</v>
      </c>
      <c r="AT2320" s="93" t="s">
        <v>1121</v>
      </c>
      <c r="AU2320" s="92" t="s">
        <v>658</v>
      </c>
      <c r="AV2320" s="83" t="str">
        <f t="shared" si="978"/>
        <v>41051</v>
      </c>
      <c r="AX2320" s="7" t="s">
        <v>3753</v>
      </c>
    </row>
    <row r="2321" spans="1:50" hidden="1" outlineLevel="1">
      <c r="A2321" t="s">
        <v>1397</v>
      </c>
      <c r="B2321" t="s">
        <v>2861</v>
      </c>
      <c r="C2321" s="1">
        <f t="shared" si="967"/>
        <v>28449</v>
      </c>
      <c r="D2321" s="7">
        <f>RANK(N2321,(N2321:P2321,Q2321:AE2321))</f>
        <v>2</v>
      </c>
      <c r="E2321" s="7">
        <f>RANK(O2321,(N2321:P2321,Q2321:AE2321))</f>
        <v>1</v>
      </c>
      <c r="F2321" s="7">
        <f>IF(P2321&gt;0,RANK(P2321,(N2321:P2321,Q2321:AE2321)),0)</f>
        <v>3</v>
      </c>
      <c r="G2321" s="1">
        <f t="shared" si="968"/>
        <v>3067</v>
      </c>
      <c r="H2321" s="2">
        <f t="shared" si="969"/>
        <v>0.10780695279271679</v>
      </c>
      <c r="I2321" s="2"/>
      <c r="J2321" s="2">
        <f t="shared" si="970"/>
        <v>0.41903054588913496</v>
      </c>
      <c r="K2321" s="2">
        <f t="shared" si="971"/>
        <v>0.5268374986818517</v>
      </c>
      <c r="L2321" s="2">
        <f t="shared" si="972"/>
        <v>4.2215895110548698E-2</v>
      </c>
      <c r="M2321" s="2">
        <f t="shared" si="973"/>
        <v>1.191606031846458E-2</v>
      </c>
      <c r="N2321" s="1">
        <v>11921</v>
      </c>
      <c r="O2321" s="1">
        <v>14988</v>
      </c>
      <c r="P2321" s="1">
        <v>1201</v>
      </c>
      <c r="Q2321" s="1">
        <v>90</v>
      </c>
      <c r="R2321" s="1">
        <v>112</v>
      </c>
      <c r="S2321" s="1">
        <v>59</v>
      </c>
      <c r="T2321" s="1">
        <v>49</v>
      </c>
      <c r="U2321" s="1">
        <v>29</v>
      </c>
      <c r="AG2321" s="7">
        <f>IF(Q2321&gt;0,RANK(Q2321,(N2321:P2321,Q2321:AE2321)),0)</f>
        <v>5</v>
      </c>
      <c r="AH2321" s="7">
        <f>IF(R2321&gt;0,RANK(R2321,(N2321:P2321,Q2321:AE2321)),0)</f>
        <v>4</v>
      </c>
      <c r="AI2321" s="7">
        <f>IF(T2321&gt;0,RANK(T2321,(N2321:P2321,Q2321:AE2321)),0)</f>
        <v>7</v>
      </c>
      <c r="AJ2321" s="7">
        <f>IF(S2321&gt;0,RANK(S2321,(N2321:P2321,Q2321:AE2321)),0)</f>
        <v>6</v>
      </c>
      <c r="AK2321" s="2">
        <f t="shared" si="974"/>
        <v>3.1635558367605187E-3</v>
      </c>
      <c r="AL2321" s="2">
        <f t="shared" si="975"/>
        <v>3.9368694857464231E-3</v>
      </c>
      <c r="AM2321" s="2">
        <f t="shared" si="976"/>
        <v>1.7223804000140602E-3</v>
      </c>
      <c r="AN2321" s="2">
        <f t="shared" si="977"/>
        <v>2.0738866040985625E-3</v>
      </c>
      <c r="AP2321" t="s">
        <v>1397</v>
      </c>
      <c r="AQ2321" t="s">
        <v>2861</v>
      </c>
      <c r="AR2321">
        <v>5</v>
      </c>
      <c r="AT2321" s="93" t="s">
        <v>1121</v>
      </c>
      <c r="AU2321" s="92" t="s">
        <v>659</v>
      </c>
      <c r="AV2321" s="83" t="str">
        <f t="shared" si="978"/>
        <v>41053</v>
      </c>
      <c r="AX2321" s="7" t="s">
        <v>3753</v>
      </c>
    </row>
    <row r="2322" spans="1:50" hidden="1" outlineLevel="1">
      <c r="A2322" t="s">
        <v>3363</v>
      </c>
      <c r="B2322" t="s">
        <v>2861</v>
      </c>
      <c r="C2322" s="1">
        <f t="shared" si="967"/>
        <v>1062</v>
      </c>
      <c r="D2322" s="7">
        <f>RANK(N2322,(N2322:P2322,Q2322:AE2322))</f>
        <v>2</v>
      </c>
      <c r="E2322" s="7">
        <f>RANK(O2322,(N2322:P2322,Q2322:AE2322))</f>
        <v>1</v>
      </c>
      <c r="F2322" s="7">
        <f>IF(P2322&gt;0,RANK(P2322,(N2322:P2322,Q2322:AE2322)),0)</f>
        <v>3</v>
      </c>
      <c r="G2322" s="1">
        <f t="shared" si="968"/>
        <v>353</v>
      </c>
      <c r="H2322" s="2">
        <f t="shared" si="969"/>
        <v>0.33239171374764598</v>
      </c>
      <c r="I2322" s="2"/>
      <c r="J2322" s="2">
        <f t="shared" si="970"/>
        <v>0.30696798493408661</v>
      </c>
      <c r="K2322" s="2">
        <f t="shared" si="971"/>
        <v>0.63935969868173259</v>
      </c>
      <c r="L2322" s="2">
        <f t="shared" si="972"/>
        <v>3.3898305084745763E-2</v>
      </c>
      <c r="M2322" s="2">
        <f t="shared" si="973"/>
        <v>1.9774011299435033E-2</v>
      </c>
      <c r="N2322" s="1">
        <v>326</v>
      </c>
      <c r="O2322" s="1">
        <v>679</v>
      </c>
      <c r="P2322" s="1">
        <v>36</v>
      </c>
      <c r="Q2322" s="1">
        <v>9</v>
      </c>
      <c r="R2322" s="1">
        <v>5</v>
      </c>
      <c r="S2322" s="1">
        <v>0</v>
      </c>
      <c r="T2322" s="1">
        <v>1</v>
      </c>
      <c r="U2322" s="1">
        <v>6</v>
      </c>
      <c r="AG2322" s="7">
        <f>IF(Q2322&gt;0,RANK(Q2322,(N2322:P2322,Q2322:AE2322)),0)</f>
        <v>4</v>
      </c>
      <c r="AH2322" s="7">
        <f>IF(R2322&gt;0,RANK(R2322,(N2322:P2322,Q2322:AE2322)),0)</f>
        <v>6</v>
      </c>
      <c r="AI2322" s="7">
        <f>IF(T2322&gt;0,RANK(T2322,(N2322:P2322,Q2322:AE2322)),0)</f>
        <v>7</v>
      </c>
      <c r="AJ2322" s="7">
        <f>IF(S2322&gt;0,RANK(S2322,(N2322:P2322,Q2322:AE2322)),0)</f>
        <v>0</v>
      </c>
      <c r="AK2322" s="2">
        <f t="shared" si="974"/>
        <v>8.4745762711864406E-3</v>
      </c>
      <c r="AL2322" s="2">
        <f t="shared" si="975"/>
        <v>4.7080979284369112E-3</v>
      </c>
      <c r="AM2322" s="2">
        <f t="shared" si="976"/>
        <v>9.4161958568738226E-4</v>
      </c>
      <c r="AN2322" s="2">
        <f t="shared" si="977"/>
        <v>0</v>
      </c>
      <c r="AP2322" t="s">
        <v>3363</v>
      </c>
      <c r="AQ2322" t="s">
        <v>2861</v>
      </c>
      <c r="AR2322">
        <v>2</v>
      </c>
      <c r="AT2322" s="93" t="s">
        <v>1121</v>
      </c>
      <c r="AU2322" s="92" t="s">
        <v>660</v>
      </c>
      <c r="AV2322" s="83" t="str">
        <f t="shared" si="978"/>
        <v>41055</v>
      </c>
      <c r="AX2322" s="7" t="s">
        <v>3753</v>
      </c>
    </row>
    <row r="2323" spans="1:50" hidden="1" outlineLevel="1">
      <c r="A2323" t="s">
        <v>952</v>
      </c>
      <c r="B2323" t="s">
        <v>2861</v>
      </c>
      <c r="C2323" s="1">
        <f t="shared" si="967"/>
        <v>12376</v>
      </c>
      <c r="D2323" s="7">
        <f>RANK(N2323,(N2323:P2323,Q2323:AE2323))</f>
        <v>2</v>
      </c>
      <c r="E2323" s="7">
        <f>RANK(O2323,(N2323:P2323,Q2323:AE2323))</f>
        <v>1</v>
      </c>
      <c r="F2323" s="7">
        <f>IF(P2323&gt;0,RANK(P2323,(N2323:P2323,Q2323:AE2323)),0)</f>
        <v>3</v>
      </c>
      <c r="G2323" s="1">
        <f t="shared" si="968"/>
        <v>13</v>
      </c>
      <c r="H2323" s="2">
        <f t="shared" si="969"/>
        <v>1.0504201680672268E-3</v>
      </c>
      <c r="I2323" s="2"/>
      <c r="J2323" s="2">
        <f t="shared" si="970"/>
        <v>0.46557853910795088</v>
      </c>
      <c r="K2323" s="2">
        <f t="shared" si="971"/>
        <v>0.46662895927601811</v>
      </c>
      <c r="L2323" s="2">
        <f t="shared" si="972"/>
        <v>4.9531351001939235E-2</v>
      </c>
      <c r="M2323" s="2">
        <f t="shared" si="973"/>
        <v>1.8261150614091774E-2</v>
      </c>
      <c r="N2323" s="1">
        <v>5762</v>
      </c>
      <c r="O2323" s="1">
        <v>5775</v>
      </c>
      <c r="P2323" s="1">
        <v>613</v>
      </c>
      <c r="Q2323" s="1">
        <v>81</v>
      </c>
      <c r="R2323" s="1">
        <v>63</v>
      </c>
      <c r="S2323" s="1">
        <v>9</v>
      </c>
      <c r="T2323" s="1">
        <v>26</v>
      </c>
      <c r="U2323" s="1">
        <v>47</v>
      </c>
      <c r="AG2323" s="7">
        <f>IF(Q2323&gt;0,RANK(Q2323,(N2323:P2323,Q2323:AE2323)),0)</f>
        <v>4</v>
      </c>
      <c r="AH2323" s="7">
        <f>IF(R2323&gt;0,RANK(R2323,(N2323:P2323,Q2323:AE2323)),0)</f>
        <v>5</v>
      </c>
      <c r="AI2323" s="7">
        <f>IF(T2323&gt;0,RANK(T2323,(N2323:P2323,Q2323:AE2323)),0)</f>
        <v>7</v>
      </c>
      <c r="AJ2323" s="7">
        <f>IF(S2323&gt;0,RANK(S2323,(N2323:P2323,Q2323:AE2323)),0)</f>
        <v>8</v>
      </c>
      <c r="AK2323" s="2">
        <f t="shared" si="974"/>
        <v>6.5449256625727216E-3</v>
      </c>
      <c r="AL2323" s="2">
        <f t="shared" si="975"/>
        <v>5.0904977375565612E-3</v>
      </c>
      <c r="AM2323" s="2">
        <f t="shared" si="976"/>
        <v>2.1008403361344537E-3</v>
      </c>
      <c r="AN2323" s="2">
        <f t="shared" si="977"/>
        <v>7.2721396250808017E-4</v>
      </c>
      <c r="AP2323" t="s">
        <v>952</v>
      </c>
      <c r="AQ2323" t="s">
        <v>2861</v>
      </c>
      <c r="AR2323">
        <v>5</v>
      </c>
      <c r="AT2323" s="93" t="s">
        <v>1121</v>
      </c>
      <c r="AU2323" s="92" t="s">
        <v>199</v>
      </c>
      <c r="AV2323" s="83" t="str">
        <f t="shared" si="978"/>
        <v>41057</v>
      </c>
      <c r="AX2323" s="7" t="s">
        <v>3753</v>
      </c>
    </row>
    <row r="2324" spans="1:50" hidden="1" outlineLevel="1">
      <c r="A2324" t="s">
        <v>953</v>
      </c>
      <c r="B2324" t="s">
        <v>2861</v>
      </c>
      <c r="C2324" s="1">
        <f t="shared" si="967"/>
        <v>23060</v>
      </c>
      <c r="D2324" s="7">
        <f>RANK(N2324,(N2324:P2324,Q2324:AE2324))</f>
        <v>2</v>
      </c>
      <c r="E2324" s="7">
        <f>RANK(O2324,(N2324:P2324,Q2324:AE2324))</f>
        <v>1</v>
      </c>
      <c r="F2324" s="7">
        <f>IF(P2324&gt;0,RANK(P2324,(N2324:P2324,Q2324:AE2324)),0)</f>
        <v>3</v>
      </c>
      <c r="G2324" s="1">
        <f t="shared" si="968"/>
        <v>6331</v>
      </c>
      <c r="H2324" s="2">
        <f t="shared" si="969"/>
        <v>0.27454466608846489</v>
      </c>
      <c r="I2324" s="2"/>
      <c r="J2324" s="2">
        <f t="shared" si="970"/>
        <v>0.33863833477883781</v>
      </c>
      <c r="K2324" s="2">
        <f t="shared" si="971"/>
        <v>0.61318300086730271</v>
      </c>
      <c r="L2324" s="2">
        <f t="shared" si="972"/>
        <v>2.8404163052905464E-2</v>
      </c>
      <c r="M2324" s="2">
        <f t="shared" si="973"/>
        <v>1.9774501300954071E-2</v>
      </c>
      <c r="N2324" s="1">
        <v>7809</v>
      </c>
      <c r="O2324" s="1">
        <v>14140</v>
      </c>
      <c r="P2324" s="1">
        <v>655</v>
      </c>
      <c r="Q2324" s="1">
        <v>207</v>
      </c>
      <c r="R2324" s="1">
        <v>115</v>
      </c>
      <c r="S2324" s="1">
        <v>42</v>
      </c>
      <c r="T2324" s="1">
        <v>62</v>
      </c>
      <c r="U2324" s="1">
        <v>30</v>
      </c>
      <c r="AG2324" s="7">
        <f>IF(Q2324&gt;0,RANK(Q2324,(N2324:P2324,Q2324:AE2324)),0)</f>
        <v>4</v>
      </c>
      <c r="AH2324" s="7">
        <f>IF(R2324&gt;0,RANK(R2324,(N2324:P2324,Q2324:AE2324)),0)</f>
        <v>5</v>
      </c>
      <c r="AI2324" s="7">
        <f>IF(T2324&gt;0,RANK(T2324,(N2324:P2324,Q2324:AE2324)),0)</f>
        <v>6</v>
      </c>
      <c r="AJ2324" s="7">
        <f>IF(S2324&gt;0,RANK(S2324,(N2324:P2324,Q2324:AE2324)),0)</f>
        <v>7</v>
      </c>
      <c r="AK2324" s="2">
        <f t="shared" si="974"/>
        <v>8.9765828274067649E-3</v>
      </c>
      <c r="AL2324" s="2">
        <f t="shared" si="975"/>
        <v>4.9869904596704252E-3</v>
      </c>
      <c r="AM2324" s="2">
        <f t="shared" si="976"/>
        <v>2.6886383347788376E-3</v>
      </c>
      <c r="AN2324" s="2">
        <f t="shared" si="977"/>
        <v>1.821335646140503E-3</v>
      </c>
      <c r="AP2324" t="s">
        <v>953</v>
      </c>
      <c r="AQ2324" t="s">
        <v>2861</v>
      </c>
      <c r="AR2324">
        <v>2</v>
      </c>
      <c r="AT2324" s="93" t="s">
        <v>1121</v>
      </c>
      <c r="AU2324" s="92" t="s">
        <v>200</v>
      </c>
      <c r="AV2324" s="83" t="str">
        <f t="shared" si="978"/>
        <v>41059</v>
      </c>
      <c r="AX2324" s="7" t="s">
        <v>3753</v>
      </c>
    </row>
    <row r="2325" spans="1:50" hidden="1" outlineLevel="1">
      <c r="A2325" t="s">
        <v>518</v>
      </c>
      <c r="B2325" t="s">
        <v>2861</v>
      </c>
      <c r="C2325" s="1">
        <f t="shared" si="967"/>
        <v>12076</v>
      </c>
      <c r="D2325" s="7">
        <f>RANK(N2325,(N2325:P2325,Q2325:AE2325))</f>
        <v>2</v>
      </c>
      <c r="E2325" s="7">
        <f>RANK(O2325,(N2325:P2325,Q2325:AE2325))</f>
        <v>1</v>
      </c>
      <c r="F2325" s="7">
        <f>IF(P2325&gt;0,RANK(P2325,(N2325:P2325,Q2325:AE2325)),0)</f>
        <v>3</v>
      </c>
      <c r="G2325" s="1">
        <f t="shared" si="968"/>
        <v>4259</v>
      </c>
      <c r="H2325" s="2">
        <f t="shared" si="969"/>
        <v>0.3526830076184167</v>
      </c>
      <c r="I2325" s="2"/>
      <c r="J2325" s="2">
        <f t="shared" si="970"/>
        <v>0.29620735342828752</v>
      </c>
      <c r="K2325" s="2">
        <f t="shared" si="971"/>
        <v>0.64889036104670417</v>
      </c>
      <c r="L2325" s="2">
        <f t="shared" si="972"/>
        <v>3.6104670420669095E-2</v>
      </c>
      <c r="M2325" s="2">
        <f t="shared" si="973"/>
        <v>1.8797615104339215E-2</v>
      </c>
      <c r="N2325" s="1">
        <v>3577</v>
      </c>
      <c r="O2325" s="1">
        <v>7836</v>
      </c>
      <c r="P2325" s="1">
        <v>436</v>
      </c>
      <c r="Q2325" s="1">
        <v>83</v>
      </c>
      <c r="R2325" s="1">
        <v>66</v>
      </c>
      <c r="S2325" s="1">
        <v>30</v>
      </c>
      <c r="T2325" s="1">
        <v>30</v>
      </c>
      <c r="U2325" s="1">
        <v>18</v>
      </c>
      <c r="AG2325" s="7">
        <f>IF(Q2325&gt;0,RANK(Q2325,(N2325:P2325,Q2325:AE2325)),0)</f>
        <v>4</v>
      </c>
      <c r="AH2325" s="7">
        <f>IF(R2325&gt;0,RANK(R2325,(N2325:P2325,Q2325:AE2325)),0)</f>
        <v>5</v>
      </c>
      <c r="AI2325" s="7">
        <f>IF(T2325&gt;0,RANK(T2325,(N2325:P2325,Q2325:AE2325)),0)</f>
        <v>6</v>
      </c>
      <c r="AJ2325" s="7">
        <f>IF(S2325&gt;0,RANK(S2325,(N2325:P2325,Q2325:AE2325)),0)</f>
        <v>6</v>
      </c>
      <c r="AK2325" s="2">
        <f t="shared" si="974"/>
        <v>6.8731368002649881E-3</v>
      </c>
      <c r="AL2325" s="2">
        <f t="shared" si="975"/>
        <v>5.4653858893673399E-3</v>
      </c>
      <c r="AM2325" s="2">
        <f t="shared" si="976"/>
        <v>2.4842663133487911E-3</v>
      </c>
      <c r="AN2325" s="2">
        <f t="shared" si="977"/>
        <v>2.4842663133487911E-3</v>
      </c>
      <c r="AP2325" t="s">
        <v>518</v>
      </c>
      <c r="AQ2325" t="s">
        <v>2861</v>
      </c>
      <c r="AR2325">
        <v>2</v>
      </c>
      <c r="AT2325" s="93" t="s">
        <v>1121</v>
      </c>
      <c r="AU2325" s="92" t="s">
        <v>201</v>
      </c>
      <c r="AV2325" s="83" t="str">
        <f t="shared" si="978"/>
        <v>41061</v>
      </c>
      <c r="AX2325" s="7" t="s">
        <v>3753</v>
      </c>
    </row>
    <row r="2326" spans="1:50" hidden="1" outlineLevel="1">
      <c r="A2326" t="s">
        <v>523</v>
      </c>
      <c r="B2326" t="s">
        <v>2861</v>
      </c>
      <c r="C2326" s="1">
        <f t="shared" si="967"/>
        <v>4294</v>
      </c>
      <c r="D2326" s="7">
        <f>RANK(N2326,(N2326:P2326,Q2326:AE2326))</f>
        <v>2</v>
      </c>
      <c r="E2326" s="7">
        <f>RANK(O2326,(N2326:P2326,Q2326:AE2326))</f>
        <v>1</v>
      </c>
      <c r="F2326" s="7">
        <f>IF(P2326&gt;0,RANK(P2326,(N2326:P2326,Q2326:AE2326)),0)</f>
        <v>3</v>
      </c>
      <c r="G2326" s="1">
        <f t="shared" si="968"/>
        <v>2443</v>
      </c>
      <c r="H2326" s="2">
        <f t="shared" si="969"/>
        <v>0.56893339543549137</v>
      </c>
      <c r="I2326" s="2"/>
      <c r="J2326" s="2">
        <f t="shared" si="970"/>
        <v>0.19469026548672566</v>
      </c>
      <c r="K2326" s="2">
        <f t="shared" si="971"/>
        <v>0.76362366092221701</v>
      </c>
      <c r="L2326" s="2">
        <f t="shared" si="972"/>
        <v>2.6548672566371681E-2</v>
      </c>
      <c r="M2326" s="2">
        <f t="shared" si="973"/>
        <v>1.5137401024685679E-2</v>
      </c>
      <c r="N2326" s="1">
        <v>836</v>
      </c>
      <c r="O2326" s="1">
        <v>3279</v>
      </c>
      <c r="P2326" s="1">
        <v>114</v>
      </c>
      <c r="Q2326" s="1">
        <v>29</v>
      </c>
      <c r="R2326" s="1">
        <v>16</v>
      </c>
      <c r="S2326" s="1">
        <v>4</v>
      </c>
      <c r="T2326" s="1">
        <v>7</v>
      </c>
      <c r="U2326" s="1">
        <v>9</v>
      </c>
      <c r="AG2326" s="7">
        <f>IF(Q2326&gt;0,RANK(Q2326,(N2326:P2326,Q2326:AE2326)),0)</f>
        <v>4</v>
      </c>
      <c r="AH2326" s="7">
        <f>IF(R2326&gt;0,RANK(R2326,(N2326:P2326,Q2326:AE2326)),0)</f>
        <v>5</v>
      </c>
      <c r="AI2326" s="7">
        <f>IF(T2326&gt;0,RANK(T2326,(N2326:P2326,Q2326:AE2326)),0)</f>
        <v>7</v>
      </c>
      <c r="AJ2326" s="7">
        <f>IF(S2326&gt;0,RANK(S2326,(N2326:P2326,Q2326:AE2326)),0)</f>
        <v>8</v>
      </c>
      <c r="AK2326" s="2">
        <f t="shared" si="974"/>
        <v>6.7536096879366554E-3</v>
      </c>
      <c r="AL2326" s="2">
        <f t="shared" si="975"/>
        <v>3.7261294829995344E-3</v>
      </c>
      <c r="AM2326" s="2">
        <f t="shared" si="976"/>
        <v>1.6301816488122963E-3</v>
      </c>
      <c r="AN2326" s="2">
        <f t="shared" si="977"/>
        <v>9.3153237074988359E-4</v>
      </c>
      <c r="AP2326" t="s">
        <v>523</v>
      </c>
      <c r="AQ2326" t="s">
        <v>2861</v>
      </c>
      <c r="AR2326">
        <v>2</v>
      </c>
      <c r="AT2326" s="93" t="s">
        <v>1121</v>
      </c>
      <c r="AU2326" s="92" t="s">
        <v>202</v>
      </c>
      <c r="AV2326" s="83" t="str">
        <f t="shared" si="978"/>
        <v>41063</v>
      </c>
      <c r="AX2326" s="7" t="s">
        <v>3753</v>
      </c>
    </row>
    <row r="2327" spans="1:50" hidden="1" outlineLevel="1">
      <c r="A2327" t="s">
        <v>524</v>
      </c>
      <c r="B2327" t="s">
        <v>2861</v>
      </c>
      <c r="C2327" s="1">
        <f t="shared" si="967"/>
        <v>10664</v>
      </c>
      <c r="D2327" s="7">
        <f>RANK(N2327,(N2327:P2327,Q2327:AE2327))</f>
        <v>2</v>
      </c>
      <c r="E2327" s="7">
        <f>RANK(O2327,(N2327:P2327,Q2327:AE2327))</f>
        <v>1</v>
      </c>
      <c r="F2327" s="7">
        <f>IF(P2327&gt;0,RANK(P2327,(N2327:P2327,Q2327:AE2327)),0)</f>
        <v>3</v>
      </c>
      <c r="G2327" s="1">
        <f t="shared" si="968"/>
        <v>740</v>
      </c>
      <c r="H2327" s="2">
        <f t="shared" si="969"/>
        <v>6.9392348087021757E-2</v>
      </c>
      <c r="I2327" s="2"/>
      <c r="J2327" s="2">
        <f t="shared" si="970"/>
        <v>0.43285821455363843</v>
      </c>
      <c r="K2327" s="2">
        <f t="shared" si="971"/>
        <v>0.50225056264066015</v>
      </c>
      <c r="L2327" s="2">
        <f t="shared" si="972"/>
        <v>4.8105776444111029E-2</v>
      </c>
      <c r="M2327" s="2">
        <f t="shared" si="973"/>
        <v>1.6785446361590448E-2</v>
      </c>
      <c r="N2327" s="1">
        <v>4616</v>
      </c>
      <c r="O2327" s="1">
        <v>5356</v>
      </c>
      <c r="P2327" s="1">
        <v>513</v>
      </c>
      <c r="Q2327" s="1">
        <v>76</v>
      </c>
      <c r="R2327" s="1">
        <v>53</v>
      </c>
      <c r="S2327" s="1">
        <v>17</v>
      </c>
      <c r="T2327" s="1">
        <v>14</v>
      </c>
      <c r="U2327" s="1">
        <v>19</v>
      </c>
      <c r="AG2327" s="7">
        <f>IF(Q2327&gt;0,RANK(Q2327,(N2327:P2327,Q2327:AE2327)),0)</f>
        <v>4</v>
      </c>
      <c r="AH2327" s="7">
        <f>IF(R2327&gt;0,RANK(R2327,(N2327:P2327,Q2327:AE2327)),0)</f>
        <v>5</v>
      </c>
      <c r="AI2327" s="7">
        <f>IF(T2327&gt;0,RANK(T2327,(N2327:P2327,Q2327:AE2327)),0)</f>
        <v>8</v>
      </c>
      <c r="AJ2327" s="7">
        <f>IF(S2327&gt;0,RANK(S2327,(N2327:P2327,Q2327:AE2327)),0)</f>
        <v>7</v>
      </c>
      <c r="AK2327" s="2">
        <f t="shared" si="974"/>
        <v>7.1267816954238561E-3</v>
      </c>
      <c r="AL2327" s="2">
        <f t="shared" si="975"/>
        <v>4.9699924981245315E-3</v>
      </c>
      <c r="AM2327" s="2">
        <f t="shared" si="976"/>
        <v>1.3128282070517629E-3</v>
      </c>
      <c r="AN2327" s="2">
        <f t="shared" si="977"/>
        <v>1.5941485371342835E-3</v>
      </c>
      <c r="AP2327" t="s">
        <v>524</v>
      </c>
      <c r="AQ2327" t="s">
        <v>2861</v>
      </c>
      <c r="AR2327">
        <v>2</v>
      </c>
      <c r="AT2327" s="93" t="s">
        <v>1121</v>
      </c>
      <c r="AU2327" s="92" t="s">
        <v>1482</v>
      </c>
      <c r="AV2327" s="83" t="str">
        <f t="shared" si="978"/>
        <v>41065</v>
      </c>
      <c r="AX2327" s="7" t="s">
        <v>3753</v>
      </c>
    </row>
    <row r="2328" spans="1:50" hidden="1" outlineLevel="1">
      <c r="A2328" t="s">
        <v>1982</v>
      </c>
      <c r="B2328" t="s">
        <v>2861</v>
      </c>
      <c r="C2328" s="1">
        <f t="shared" si="967"/>
        <v>185974</v>
      </c>
      <c r="D2328" s="7">
        <f>RANK(N2328,(N2328:P2328,Q2328:AE2328))</f>
        <v>1</v>
      </c>
      <c r="E2328" s="7">
        <f>RANK(O2328,(N2328:P2328,Q2328:AE2328))</f>
        <v>2</v>
      </c>
      <c r="F2328" s="7">
        <f>IF(P2328&gt;0,RANK(P2328,(N2328:P2328,Q2328:AE2328)),0)</f>
        <v>3</v>
      </c>
      <c r="G2328" s="1">
        <f t="shared" si="968"/>
        <v>4571</v>
      </c>
      <c r="H2328" s="2">
        <f t="shared" si="969"/>
        <v>2.4578704550098401E-2</v>
      </c>
      <c r="I2328" s="2"/>
      <c r="J2328" s="2">
        <f t="shared" si="970"/>
        <v>0.48749825244389</v>
      </c>
      <c r="K2328" s="2">
        <f t="shared" si="971"/>
        <v>0.46291954789379158</v>
      </c>
      <c r="L2328" s="2">
        <f t="shared" si="972"/>
        <v>3.7559013625560564E-2</v>
      </c>
      <c r="M2328" s="2">
        <f t="shared" si="973"/>
        <v>1.2023186036757852E-2</v>
      </c>
      <c r="N2328" s="1">
        <v>90662</v>
      </c>
      <c r="O2328" s="1">
        <v>86091</v>
      </c>
      <c r="P2328" s="1">
        <v>6985</v>
      </c>
      <c r="Q2328" s="1">
        <v>653</v>
      </c>
      <c r="R2328" s="1">
        <v>930</v>
      </c>
      <c r="S2328" s="1">
        <v>187</v>
      </c>
      <c r="T2328" s="1">
        <v>321</v>
      </c>
      <c r="U2328" s="1">
        <v>145</v>
      </c>
      <c r="AG2328" s="7">
        <f>IF(Q2328&gt;0,RANK(Q2328,(N2328:P2328,Q2328:AE2328)),0)</f>
        <v>5</v>
      </c>
      <c r="AH2328" s="7">
        <f>IF(R2328&gt;0,RANK(R2328,(N2328:P2328,Q2328:AE2328)),0)</f>
        <v>4</v>
      </c>
      <c r="AI2328" s="7">
        <f>IF(T2328&gt;0,RANK(T2328,(N2328:P2328,Q2328:AE2328)),0)</f>
        <v>6</v>
      </c>
      <c r="AJ2328" s="7">
        <f>IF(S2328&gt;0,RANK(S2328,(N2328:P2328,Q2328:AE2328)),0)</f>
        <v>7</v>
      </c>
      <c r="AK2328" s="2">
        <f t="shared" si="974"/>
        <v>3.5112435071569144E-3</v>
      </c>
      <c r="AL2328" s="2">
        <f t="shared" si="975"/>
        <v>5.0006990224439971E-3</v>
      </c>
      <c r="AM2328" s="2">
        <f t="shared" si="976"/>
        <v>1.7260477271016379E-3</v>
      </c>
      <c r="AN2328" s="2">
        <f t="shared" si="977"/>
        <v>1.0055169002118577E-3</v>
      </c>
      <c r="AP2328" t="s">
        <v>1982</v>
      </c>
      <c r="AQ2328" t="s">
        <v>2861</v>
      </c>
      <c r="AR2328">
        <v>1</v>
      </c>
      <c r="AT2328" s="93" t="s">
        <v>1121</v>
      </c>
      <c r="AU2328" s="92" t="s">
        <v>1483</v>
      </c>
      <c r="AV2328" s="83" t="str">
        <f t="shared" si="978"/>
        <v>41067</v>
      </c>
      <c r="AX2328" s="7" t="s">
        <v>3753</v>
      </c>
    </row>
    <row r="2329" spans="1:50" hidden="1" outlineLevel="1">
      <c r="A2329" t="s">
        <v>1553</v>
      </c>
      <c r="B2329" t="s">
        <v>2861</v>
      </c>
      <c r="C2329" s="1">
        <f t="shared" si="967"/>
        <v>841</v>
      </c>
      <c r="D2329" s="7">
        <f>RANK(N2329,(N2329:P2329,Q2329:AE2329))</f>
        <v>2</v>
      </c>
      <c r="E2329" s="7">
        <f>RANK(O2329,(N2329:P2329,Q2329:AE2329))</f>
        <v>1</v>
      </c>
      <c r="F2329" s="7">
        <f>IF(P2329&gt;0,RANK(P2329,(N2329:P2329,Q2329:AE2329)),0)</f>
        <v>3</v>
      </c>
      <c r="G2329" s="1">
        <f t="shared" si="968"/>
        <v>382</v>
      </c>
      <c r="H2329" s="2">
        <f t="shared" si="969"/>
        <v>0.45422116527942924</v>
      </c>
      <c r="I2329" s="2"/>
      <c r="J2329" s="2">
        <f t="shared" si="970"/>
        <v>0.24019024970273484</v>
      </c>
      <c r="K2329" s="2">
        <f t="shared" si="971"/>
        <v>0.69441141498216408</v>
      </c>
      <c r="L2329" s="2">
        <f t="shared" si="972"/>
        <v>3.2104637336504163E-2</v>
      </c>
      <c r="M2329" s="2">
        <f t="shared" si="973"/>
        <v>3.3293697978596923E-2</v>
      </c>
      <c r="N2329" s="1">
        <v>202</v>
      </c>
      <c r="O2329" s="1">
        <v>584</v>
      </c>
      <c r="P2329" s="1">
        <v>27</v>
      </c>
      <c r="Q2329" s="1">
        <v>11</v>
      </c>
      <c r="R2329" s="1">
        <v>10</v>
      </c>
      <c r="S2329" s="1">
        <v>3</v>
      </c>
      <c r="T2329" s="1">
        <v>0</v>
      </c>
      <c r="U2329" s="1">
        <v>4</v>
      </c>
      <c r="AG2329" s="7">
        <f>IF(Q2329&gt;0,RANK(Q2329,(N2329:P2329,Q2329:AE2329)),0)</f>
        <v>4</v>
      </c>
      <c r="AH2329" s="7">
        <f>IF(R2329&gt;0,RANK(R2329,(N2329:P2329,Q2329:AE2329)),0)</f>
        <v>5</v>
      </c>
      <c r="AI2329" s="7">
        <f>IF(T2329&gt;0,RANK(T2329,(N2329:P2329,Q2329:AE2329)),0)</f>
        <v>0</v>
      </c>
      <c r="AJ2329" s="7">
        <f>IF(S2329&gt;0,RANK(S2329,(N2329:P2329,Q2329:AE2329)),0)</f>
        <v>7</v>
      </c>
      <c r="AK2329" s="2">
        <f t="shared" si="974"/>
        <v>1.3079667063020214E-2</v>
      </c>
      <c r="AL2329" s="2">
        <f t="shared" si="975"/>
        <v>1.1890606420927468E-2</v>
      </c>
      <c r="AM2329" s="2">
        <f t="shared" si="976"/>
        <v>0</v>
      </c>
      <c r="AN2329" s="2">
        <f t="shared" si="977"/>
        <v>3.5671819262782403E-3</v>
      </c>
      <c r="AP2329" t="s">
        <v>1553</v>
      </c>
      <c r="AQ2329" t="s">
        <v>2861</v>
      </c>
      <c r="AR2329">
        <v>2</v>
      </c>
      <c r="AT2329" s="93" t="s">
        <v>1121</v>
      </c>
      <c r="AU2329" s="92" t="s">
        <v>1484</v>
      </c>
      <c r="AV2329" s="83" t="str">
        <f t="shared" si="978"/>
        <v>41069</v>
      </c>
      <c r="AX2329" s="7" t="s">
        <v>3753</v>
      </c>
    </row>
    <row r="2330" spans="1:50" hidden="1" outlineLevel="1">
      <c r="A2330" t="s">
        <v>525</v>
      </c>
      <c r="B2330" t="s">
        <v>2861</v>
      </c>
      <c r="C2330" s="1">
        <f t="shared" si="967"/>
        <v>35539</v>
      </c>
      <c r="D2330" s="7">
        <f>RANK(N2330,(N2330:P2330,Q2330:AE2330))</f>
        <v>2</v>
      </c>
      <c r="E2330" s="7">
        <f>RANK(O2330,(N2330:P2330,Q2330:AE2330))</f>
        <v>1</v>
      </c>
      <c r="F2330" s="7">
        <f>IF(P2330&gt;0,RANK(P2330,(N2330:P2330,Q2330:AE2330)),0)</f>
        <v>3</v>
      </c>
      <c r="G2330" s="1">
        <f t="shared" si="968"/>
        <v>4939</v>
      </c>
      <c r="H2330" s="2">
        <f t="shared" si="969"/>
        <v>0.13897408480823883</v>
      </c>
      <c r="I2330" s="2"/>
      <c r="J2330" s="2">
        <f t="shared" si="970"/>
        <v>0.40108050310926024</v>
      </c>
      <c r="K2330" s="2">
        <f t="shared" si="971"/>
        <v>0.54005458791749905</v>
      </c>
      <c r="L2330" s="2">
        <f t="shared" si="972"/>
        <v>4.1813219280227354E-2</v>
      </c>
      <c r="M2330" s="2">
        <f t="shared" si="973"/>
        <v>1.705168969301335E-2</v>
      </c>
      <c r="N2330" s="1">
        <v>14254</v>
      </c>
      <c r="O2330" s="1">
        <v>19193</v>
      </c>
      <c r="P2330" s="1">
        <v>1486</v>
      </c>
      <c r="Q2330" s="1">
        <v>176</v>
      </c>
      <c r="R2330" s="1">
        <v>194</v>
      </c>
      <c r="S2330" s="1">
        <v>75</v>
      </c>
      <c r="T2330" s="1">
        <v>62</v>
      </c>
      <c r="U2330" s="1">
        <v>99</v>
      </c>
      <c r="AG2330" s="7">
        <f>IF(Q2330&gt;0,RANK(Q2330,(N2330:P2330,Q2330:AE2330)),0)</f>
        <v>5</v>
      </c>
      <c r="AH2330" s="7">
        <f>IF(R2330&gt;0,RANK(R2330,(N2330:P2330,Q2330:AE2330)),0)</f>
        <v>4</v>
      </c>
      <c r="AI2330" s="7">
        <f>IF(T2330&gt;0,RANK(T2330,(N2330:P2330,Q2330:AE2330)),0)</f>
        <v>8</v>
      </c>
      <c r="AJ2330" s="7">
        <f>IF(S2330&gt;0,RANK(S2330,(N2330:P2330,Q2330:AE2330)),0)</f>
        <v>7</v>
      </c>
      <c r="AK2330" s="2">
        <f t="shared" si="974"/>
        <v>4.952305917442809E-3</v>
      </c>
      <c r="AL2330" s="2">
        <f t="shared" si="975"/>
        <v>5.4587917499085512E-3</v>
      </c>
      <c r="AM2330" s="2">
        <f t="shared" si="976"/>
        <v>1.7445623118264443E-3</v>
      </c>
      <c r="AN2330" s="2">
        <f t="shared" si="977"/>
        <v>2.1103576352739244E-3</v>
      </c>
      <c r="AP2330" t="s">
        <v>525</v>
      </c>
      <c r="AQ2330" t="s">
        <v>2861</v>
      </c>
      <c r="AR2330">
        <v>1</v>
      </c>
      <c r="AT2330" s="93" t="s">
        <v>1121</v>
      </c>
      <c r="AU2330" s="92" t="s">
        <v>661</v>
      </c>
      <c r="AV2330" s="83" t="str">
        <f t="shared" si="978"/>
        <v>41071</v>
      </c>
      <c r="AX2330" s="7" t="s">
        <v>3753</v>
      </c>
    </row>
    <row r="2331" spans="1:50" collapsed="1">
      <c r="A2331" t="s">
        <v>3400</v>
      </c>
      <c r="B2331" t="s">
        <v>1985</v>
      </c>
      <c r="C2331" s="1">
        <f t="shared" si="967"/>
        <v>1533968</v>
      </c>
      <c r="D2331" s="7">
        <f>RANK(N2331,(N2331:P2331,Q2331:AE2331))</f>
        <v>1</v>
      </c>
      <c r="E2331" s="7">
        <f>RANK(O2331,(N2331:P2331,Q2331:AE2331))</f>
        <v>2</v>
      </c>
      <c r="F2331" s="7">
        <f>IF(P2331&gt;0,RANK(P2331,(N2331:P2331,Q2331:AE2331)),0)</f>
        <v>3</v>
      </c>
      <c r="G2331" s="1">
        <f t="shared" si="968"/>
        <v>6765</v>
      </c>
      <c r="H2331" s="2">
        <f t="shared" si="969"/>
        <v>4.4101311109488598E-3</v>
      </c>
      <c r="I2331" s="2"/>
      <c r="J2331" s="2">
        <f t="shared" si="970"/>
        <v>0.46959388983342548</v>
      </c>
      <c r="K2331" s="2">
        <f t="shared" si="971"/>
        <v>0.46518375872247664</v>
      </c>
      <c r="L2331" s="2">
        <f t="shared" si="972"/>
        <v>5.0429344028037087E-2</v>
      </c>
      <c r="M2331" s="2">
        <f t="shared" si="973"/>
        <v>1.4793007416060738E-2</v>
      </c>
      <c r="N2331" s="1">
        <f t="shared" ref="N2331:U2331" si="979">SUM(N2295:N2330)</f>
        <v>720342</v>
      </c>
      <c r="O2331" s="1">
        <f t="shared" si="979"/>
        <v>713577</v>
      </c>
      <c r="P2331" s="1">
        <f t="shared" si="979"/>
        <v>77357</v>
      </c>
      <c r="Q2331" s="1">
        <f t="shared" si="979"/>
        <v>7063</v>
      </c>
      <c r="R2331" s="1">
        <f t="shared" si="979"/>
        <v>7447</v>
      </c>
      <c r="S2331" s="1">
        <f>SUM(S2295:S2330)</f>
        <v>2189</v>
      </c>
      <c r="T2331" s="1">
        <f t="shared" si="979"/>
        <v>2574</v>
      </c>
      <c r="U2331" s="1">
        <f t="shared" si="979"/>
        <v>3419</v>
      </c>
      <c r="AG2331" s="7">
        <f>IF(Q2331&gt;0,RANK(Q2331,(N2331:P2331,Q2331:AE2331)),0)</f>
        <v>5</v>
      </c>
      <c r="AH2331" s="7">
        <f>IF(R2331&gt;0,RANK(R2331,(N2331:P2331,Q2331:AE2331)),0)</f>
        <v>4</v>
      </c>
      <c r="AI2331" s="7">
        <f>IF(T2331&gt;0,RANK(T2331,(N2331:P2331,Q2331:AE2331)),0)</f>
        <v>7</v>
      </c>
      <c r="AJ2331" s="7">
        <f>IF(S2331&gt;0,RANK(S2331,(N2331:P2331,Q2331:AE2331)),0)</f>
        <v>8</v>
      </c>
      <c r="AK2331" s="2">
        <f t="shared" si="974"/>
        <v>4.6043985272182994E-3</v>
      </c>
      <c r="AL2331" s="2">
        <f t="shared" si="975"/>
        <v>4.8547296944916711E-3</v>
      </c>
      <c r="AM2331" s="2">
        <f t="shared" si="976"/>
        <v>1.6780011056293221E-3</v>
      </c>
      <c r="AN2331" s="2">
        <f t="shared" si="977"/>
        <v>1.427018034274509E-3</v>
      </c>
      <c r="AP2331" t="s">
        <v>3400</v>
      </c>
      <c r="AQ2331" t="s">
        <v>1985</v>
      </c>
      <c r="AV2331" s="83" t="str">
        <f t="shared" si="978"/>
        <v/>
      </c>
      <c r="AX2331" s="7" t="s">
        <v>3288</v>
      </c>
    </row>
    <row r="2332" spans="1:50">
      <c r="C2332" s="1"/>
      <c r="E2332" s="7"/>
      <c r="F2332" s="7"/>
      <c r="I2332" s="2"/>
      <c r="AG2332" s="7"/>
      <c r="AH2332" s="7"/>
      <c r="AI2332" s="7"/>
      <c r="AJ2332" s="7"/>
    </row>
    <row r="2333" spans="1:50" hidden="1" outlineLevel="1">
      <c r="A2333" t="s">
        <v>2823</v>
      </c>
      <c r="B2333" t="s">
        <v>1351</v>
      </c>
      <c r="C2333" s="1">
        <f t="shared" ref="C2333:C2364" si="980">SUM(N2333:AE2333)</f>
        <v>33433</v>
      </c>
      <c r="D2333" s="7">
        <f>RANK(N2333,(N2333:P2333,Q2333:AE2333))</f>
        <v>2</v>
      </c>
      <c r="E2333" s="7">
        <f>RANK(O2333,(N2333:P2333,Q2333:AE2333))</f>
        <v>1</v>
      </c>
      <c r="F2333" s="7">
        <f>IF(P2333&gt;0,RANK(P2333,(N2333:P2333,Q2333:AE2333)),0)</f>
        <v>3</v>
      </c>
      <c r="G2333" s="1">
        <f t="shared" ref="G2333:G2364" si="981">IF(D2333=1,N2333,IF(E2333=1,O2333,P2333))-IF(D2333=2,N2333,IF(E2333=2,O2333,P2333))</f>
        <v>9166</v>
      </c>
      <c r="H2333" s="2">
        <f t="shared" ref="H2333:H2364" si="982">G2333/C2333</f>
        <v>0.27416026082014777</v>
      </c>
      <c r="I2333" s="2"/>
      <c r="J2333" s="2">
        <f t="shared" ref="J2333:J2364" si="983">IF($C2333=0,"-",N2333/$C2333)</f>
        <v>0.34941524840726229</v>
      </c>
      <c r="K2333" s="2">
        <f t="shared" ref="K2333:K2364" si="984">IF($C2333=0,"-",O2333/$C2333)</f>
        <v>0.62357550922741001</v>
      </c>
      <c r="L2333" s="2">
        <f t="shared" ref="L2333:L2364" si="985">IF($C2333=0,"-",P2333/$C2333)</f>
        <v>2.0817754912810696E-2</v>
      </c>
      <c r="M2333" s="2">
        <f t="shared" ref="M2333:M2364" si="986">IF(C2333=0,"-",(1-J2333-K2333-L2333))</f>
        <v>6.19148745251695E-3</v>
      </c>
      <c r="N2333" s="1">
        <v>11682</v>
      </c>
      <c r="O2333" s="1">
        <v>20848</v>
      </c>
      <c r="P2333" s="1">
        <v>696</v>
      </c>
      <c r="Q2333" s="1">
        <v>108</v>
      </c>
      <c r="R2333" s="1">
        <v>72</v>
      </c>
      <c r="S2333" s="1">
        <v>27</v>
      </c>
      <c r="AG2333" s="7">
        <f>IF(Q2333&gt;0,RANK(Q2333,(N2333:P2333,Q2333:AE2333)),0)</f>
        <v>4</v>
      </c>
      <c r="AH2333" s="7">
        <f>IF(R2333&gt;0,RANK(R2333,(N2333:P2333,Q2333:AE2333)),0)</f>
        <v>5</v>
      </c>
      <c r="AI2333" s="7">
        <f>IF(T2333&gt;0,RANK(T2333,(N2333:P2333,Q2333:AE2333)),0)</f>
        <v>0</v>
      </c>
      <c r="AJ2333" s="7">
        <f>IF(S2333&gt;0,RANK(S2333,(N2333:P2333,Q2333:AE2333)),0)</f>
        <v>6</v>
      </c>
      <c r="AK2333" s="2">
        <f t="shared" ref="AK2333:AK2364" si="987">IF($C2333=0,"-",Q2333/$C2333)</f>
        <v>3.2303412795740734E-3</v>
      </c>
      <c r="AL2333" s="2">
        <f t="shared" ref="AL2333:AL2364" si="988">IF($C2333=0,"-",R2333/$C2333)</f>
        <v>2.1535608530493825E-3</v>
      </c>
      <c r="AM2333" s="2">
        <f t="shared" ref="AM2333:AM2364" si="989">IF($C2333=0,"-",T2333/$C2333)</f>
        <v>0</v>
      </c>
      <c r="AN2333" s="2">
        <f t="shared" ref="AN2333:AN2364" si="990">IF($C2333=0,"-",S2333/$C2333)</f>
        <v>8.0758531989351835E-4</v>
      </c>
      <c r="AP2333" t="s">
        <v>2823</v>
      </c>
      <c r="AQ2333" t="s">
        <v>1351</v>
      </c>
      <c r="AT2333" s="93" t="s">
        <v>1122</v>
      </c>
      <c r="AU2333" s="92" t="s">
        <v>1801</v>
      </c>
      <c r="AV2333" s="83" t="str">
        <f t="shared" ref="AV2333:AV2364" si="991">AT2333&amp;AU2333</f>
        <v>42001</v>
      </c>
      <c r="AX2333" s="7" t="s">
        <v>3753</v>
      </c>
    </row>
    <row r="2334" spans="1:50" hidden="1" outlineLevel="1">
      <c r="A2334" t="s">
        <v>389</v>
      </c>
      <c r="B2334" t="s">
        <v>1351</v>
      </c>
      <c r="C2334" s="1">
        <f t="shared" si="980"/>
        <v>582478</v>
      </c>
      <c r="D2334" s="7">
        <f>RANK(N2334,(N2334:P2334,Q2334:AE2334))</f>
        <v>1</v>
      </c>
      <c r="E2334" s="7">
        <f>RANK(O2334,(N2334:P2334,Q2334:AE2334))</f>
        <v>2</v>
      </c>
      <c r="F2334" s="7">
        <f>IF(P2334&gt;0,RANK(P2334,(N2334:P2334,Q2334:AE2334)),0)</f>
        <v>3</v>
      </c>
      <c r="G2334" s="1">
        <f t="shared" si="981"/>
        <v>94602</v>
      </c>
      <c r="H2334" s="2">
        <f t="shared" si="982"/>
        <v>0.16241300100604658</v>
      </c>
      <c r="I2334" s="2"/>
      <c r="J2334" s="2">
        <f t="shared" si="983"/>
        <v>0.56648148084562855</v>
      </c>
      <c r="K2334" s="2">
        <f t="shared" si="984"/>
        <v>0.40406847983958194</v>
      </c>
      <c r="L2334" s="2">
        <f t="shared" si="985"/>
        <v>1.8155192127427989E-2</v>
      </c>
      <c r="M2334" s="2">
        <f t="shared" si="986"/>
        <v>1.1294847187361522E-2</v>
      </c>
      <c r="N2334" s="1">
        <v>329963</v>
      </c>
      <c r="O2334" s="1">
        <v>235361</v>
      </c>
      <c r="P2334" s="1">
        <v>10575</v>
      </c>
      <c r="Q2334" s="1">
        <v>2112</v>
      </c>
      <c r="R2334" s="1">
        <v>945</v>
      </c>
      <c r="S2334" s="1">
        <v>3522</v>
      </c>
      <c r="AG2334" s="7">
        <f>IF(Q2334&gt;0,RANK(Q2334,(N2334:P2334,Q2334:AE2334)),0)</f>
        <v>5</v>
      </c>
      <c r="AH2334" s="7">
        <f>IF(R2334&gt;0,RANK(R2334,(N2334:P2334,Q2334:AE2334)),0)</f>
        <v>6</v>
      </c>
      <c r="AI2334" s="7">
        <f>IF(T2334&gt;0,RANK(T2334,(N2334:P2334,Q2334:AE2334)),0)</f>
        <v>0</v>
      </c>
      <c r="AJ2334" s="7">
        <f>IF(S2334&gt;0,RANK(S2334,(N2334:P2334,Q2334:AE2334)),0)</f>
        <v>4</v>
      </c>
      <c r="AK2334" s="2">
        <f t="shared" si="987"/>
        <v>3.6258880163714336E-3</v>
      </c>
      <c r="AL2334" s="2">
        <f t="shared" si="988"/>
        <v>1.6223788709616501E-3</v>
      </c>
      <c r="AM2334" s="2">
        <f t="shared" si="989"/>
        <v>0</v>
      </c>
      <c r="AN2334" s="2">
        <f t="shared" si="990"/>
        <v>6.0465803000284988E-3</v>
      </c>
      <c r="AP2334" t="s">
        <v>389</v>
      </c>
      <c r="AQ2334" t="s">
        <v>1351</v>
      </c>
      <c r="AT2334" s="93" t="s">
        <v>1122</v>
      </c>
      <c r="AU2334" s="92" t="s">
        <v>1802</v>
      </c>
      <c r="AV2334" s="83" t="str">
        <f t="shared" si="991"/>
        <v>42003</v>
      </c>
      <c r="AX2334" s="7" t="s">
        <v>3753</v>
      </c>
    </row>
    <row r="2335" spans="1:50" hidden="1" outlineLevel="1">
      <c r="A2335" t="s">
        <v>522</v>
      </c>
      <c r="B2335" t="s">
        <v>1351</v>
      </c>
      <c r="C2335" s="1">
        <f t="shared" si="980"/>
        <v>27423</v>
      </c>
      <c r="D2335" s="7">
        <f>RANK(N2335,(N2335:P2335,Q2335:AE2335))</f>
        <v>2</v>
      </c>
      <c r="E2335" s="7">
        <f>RANK(O2335,(N2335:P2335,Q2335:AE2335))</f>
        <v>1</v>
      </c>
      <c r="F2335" s="7">
        <f>IF(P2335&gt;0,RANK(P2335,(N2335:P2335,Q2335:AE2335)),0)</f>
        <v>3</v>
      </c>
      <c r="G2335" s="1">
        <f t="shared" si="981"/>
        <v>4381</v>
      </c>
      <c r="H2335" s="2">
        <f t="shared" si="982"/>
        <v>0.15975640885388179</v>
      </c>
      <c r="I2335" s="2"/>
      <c r="J2335" s="2">
        <f t="shared" si="983"/>
        <v>0.40575429384093642</v>
      </c>
      <c r="K2335" s="2">
        <f t="shared" si="984"/>
        <v>0.56551070269481818</v>
      </c>
      <c r="L2335" s="2">
        <f t="shared" si="985"/>
        <v>1.7685884111876892E-2</v>
      </c>
      <c r="M2335" s="2">
        <f t="shared" si="986"/>
        <v>1.1049119352368509E-2</v>
      </c>
      <c r="N2335" s="1">
        <v>11127</v>
      </c>
      <c r="O2335" s="1">
        <v>15508</v>
      </c>
      <c r="P2335" s="1">
        <v>485</v>
      </c>
      <c r="Q2335" s="1">
        <v>242</v>
      </c>
      <c r="R2335" s="1">
        <v>30</v>
      </c>
      <c r="S2335" s="1">
        <v>31</v>
      </c>
      <c r="AG2335" s="7">
        <f>IF(Q2335&gt;0,RANK(Q2335,(N2335:P2335,Q2335:AE2335)),0)</f>
        <v>4</v>
      </c>
      <c r="AH2335" s="7">
        <f>IF(R2335&gt;0,RANK(R2335,(N2335:P2335,Q2335:AE2335)),0)</f>
        <v>6</v>
      </c>
      <c r="AI2335" s="7">
        <f>IF(T2335&gt;0,RANK(T2335,(N2335:P2335,Q2335:AE2335)),0)</f>
        <v>0</v>
      </c>
      <c r="AJ2335" s="7">
        <f>IF(S2335&gt;0,RANK(S2335,(N2335:P2335,Q2335:AE2335)),0)</f>
        <v>5</v>
      </c>
      <c r="AK2335" s="2">
        <f t="shared" si="987"/>
        <v>8.8247091857200158E-3</v>
      </c>
      <c r="AL2335" s="2">
        <f t="shared" si="988"/>
        <v>1.0939722131057871E-3</v>
      </c>
      <c r="AM2335" s="2">
        <f t="shared" si="989"/>
        <v>0</v>
      </c>
      <c r="AN2335" s="2">
        <f t="shared" si="990"/>
        <v>1.1304379535426467E-3</v>
      </c>
      <c r="AP2335" t="s">
        <v>522</v>
      </c>
      <c r="AQ2335" t="s">
        <v>1351</v>
      </c>
      <c r="AT2335" s="93" t="s">
        <v>1122</v>
      </c>
      <c r="AU2335" s="92" t="s">
        <v>1803</v>
      </c>
      <c r="AV2335" s="83" t="str">
        <f t="shared" si="991"/>
        <v>42005</v>
      </c>
      <c r="AX2335" s="7" t="s">
        <v>3753</v>
      </c>
    </row>
    <row r="2336" spans="1:50" hidden="1" outlineLevel="1">
      <c r="A2336" t="s">
        <v>1395</v>
      </c>
      <c r="B2336" t="s">
        <v>1351</v>
      </c>
      <c r="C2336" s="1">
        <f t="shared" si="980"/>
        <v>73593</v>
      </c>
      <c r="D2336" s="7">
        <f>RANK(N2336,(N2336:P2336,Q2336:AE2336))</f>
        <v>1</v>
      </c>
      <c r="E2336" s="7">
        <f>RANK(O2336,(N2336:P2336,Q2336:AE2336))</f>
        <v>2</v>
      </c>
      <c r="F2336" s="7">
        <f>IF(P2336&gt;0,RANK(P2336,(N2336:P2336,Q2336:AE2336)),0)</f>
        <v>3</v>
      </c>
      <c r="G2336" s="1">
        <f t="shared" si="981"/>
        <v>6434</v>
      </c>
      <c r="H2336" s="2">
        <f t="shared" si="982"/>
        <v>8.7426793309146253E-2</v>
      </c>
      <c r="I2336" s="2"/>
      <c r="J2336" s="2">
        <f t="shared" si="983"/>
        <v>0.52892258774611711</v>
      </c>
      <c r="K2336" s="2">
        <f t="shared" si="984"/>
        <v>0.4414957944369709</v>
      </c>
      <c r="L2336" s="2">
        <f t="shared" si="985"/>
        <v>1.9702960879431467E-2</v>
      </c>
      <c r="M2336" s="2">
        <f t="shared" si="986"/>
        <v>9.8786569374805198E-3</v>
      </c>
      <c r="N2336" s="1">
        <v>38925</v>
      </c>
      <c r="O2336" s="1">
        <v>32491</v>
      </c>
      <c r="P2336" s="1">
        <v>1450</v>
      </c>
      <c r="Q2336" s="1">
        <v>470</v>
      </c>
      <c r="R2336" s="1">
        <v>153</v>
      </c>
      <c r="S2336" s="1">
        <v>104</v>
      </c>
      <c r="AG2336" s="7">
        <f>IF(Q2336&gt;0,RANK(Q2336,(N2336:P2336,Q2336:AE2336)),0)</f>
        <v>4</v>
      </c>
      <c r="AH2336" s="7">
        <f>IF(R2336&gt;0,RANK(R2336,(N2336:P2336,Q2336:AE2336)),0)</f>
        <v>5</v>
      </c>
      <c r="AI2336" s="7">
        <f>IF(T2336&gt;0,RANK(T2336,(N2336:P2336,Q2336:AE2336)),0)</f>
        <v>0</v>
      </c>
      <c r="AJ2336" s="7">
        <f>IF(S2336&gt;0,RANK(S2336,(N2336:P2336,Q2336:AE2336)),0)</f>
        <v>6</v>
      </c>
      <c r="AK2336" s="2">
        <f t="shared" si="987"/>
        <v>6.3864769747122687E-3</v>
      </c>
      <c r="AL2336" s="2">
        <f t="shared" si="988"/>
        <v>2.0790020790020791E-3</v>
      </c>
      <c r="AM2336" s="2">
        <f t="shared" si="989"/>
        <v>0</v>
      </c>
      <c r="AN2336" s="2">
        <f t="shared" si="990"/>
        <v>1.4131778837661192E-3</v>
      </c>
      <c r="AP2336" t="s">
        <v>1395</v>
      </c>
      <c r="AQ2336" t="s">
        <v>1351</v>
      </c>
      <c r="AT2336" s="93" t="s">
        <v>1122</v>
      </c>
      <c r="AU2336" s="92" t="s">
        <v>2150</v>
      </c>
      <c r="AV2336" s="83" t="str">
        <f t="shared" si="991"/>
        <v>42007</v>
      </c>
      <c r="AX2336" s="7" t="s">
        <v>3753</v>
      </c>
    </row>
    <row r="2337" spans="1:50" hidden="1" outlineLevel="1">
      <c r="A2337" t="s">
        <v>1380</v>
      </c>
      <c r="B2337" t="s">
        <v>1351</v>
      </c>
      <c r="C2337" s="1">
        <f t="shared" si="980"/>
        <v>19435</v>
      </c>
      <c r="D2337" s="7">
        <f>RANK(N2337,(N2337:P2337,Q2337:AE2337))</f>
        <v>2</v>
      </c>
      <c r="E2337" s="7">
        <f>RANK(O2337,(N2337:P2337,Q2337:AE2337))</f>
        <v>1</v>
      </c>
      <c r="F2337" s="7">
        <f>IF(P2337&gt;0,RANK(P2337,(N2337:P2337,Q2337:AE2337)),0)</f>
        <v>3</v>
      </c>
      <c r="G2337" s="1">
        <f t="shared" si="981"/>
        <v>8124</v>
      </c>
      <c r="H2337" s="2">
        <f t="shared" si="982"/>
        <v>0.4180087471057371</v>
      </c>
      <c r="I2337" s="2"/>
      <c r="J2337" s="2">
        <f t="shared" si="983"/>
        <v>0.28165680473372778</v>
      </c>
      <c r="K2337" s="2">
        <f t="shared" si="984"/>
        <v>0.69966555183946488</v>
      </c>
      <c r="L2337" s="2">
        <f t="shared" si="985"/>
        <v>1.3635194237200925E-2</v>
      </c>
      <c r="M2337" s="2">
        <f t="shared" si="986"/>
        <v>5.0424491896064079E-3</v>
      </c>
      <c r="N2337" s="1">
        <v>5474</v>
      </c>
      <c r="O2337" s="1">
        <v>13598</v>
      </c>
      <c r="P2337" s="1">
        <v>265</v>
      </c>
      <c r="Q2337" s="1">
        <v>71</v>
      </c>
      <c r="R2337" s="1">
        <v>19</v>
      </c>
      <c r="S2337" s="1">
        <v>8</v>
      </c>
      <c r="AG2337" s="7">
        <f>IF(Q2337&gt;0,RANK(Q2337,(N2337:P2337,Q2337:AE2337)),0)</f>
        <v>4</v>
      </c>
      <c r="AH2337" s="7">
        <f>IF(R2337&gt;0,RANK(R2337,(N2337:P2337,Q2337:AE2337)),0)</f>
        <v>5</v>
      </c>
      <c r="AI2337" s="7">
        <f>IF(T2337&gt;0,RANK(T2337,(N2337:P2337,Q2337:AE2337)),0)</f>
        <v>0</v>
      </c>
      <c r="AJ2337" s="7">
        <f>IF(S2337&gt;0,RANK(S2337,(N2337:P2337,Q2337:AE2337)),0)</f>
        <v>6</v>
      </c>
      <c r="AK2337" s="2">
        <f t="shared" si="987"/>
        <v>3.6532029843066634E-3</v>
      </c>
      <c r="AL2337" s="2">
        <f t="shared" si="988"/>
        <v>9.7761770002572669E-4</v>
      </c>
      <c r="AM2337" s="2">
        <f t="shared" si="989"/>
        <v>0</v>
      </c>
      <c r="AN2337" s="2">
        <f t="shared" si="990"/>
        <v>4.1162850527399022E-4</v>
      </c>
      <c r="AP2337" t="s">
        <v>1380</v>
      </c>
      <c r="AQ2337" t="s">
        <v>1351</v>
      </c>
      <c r="AT2337" s="93" t="s">
        <v>1122</v>
      </c>
      <c r="AU2337" s="92" t="s">
        <v>2454</v>
      </c>
      <c r="AV2337" s="83" t="str">
        <f t="shared" si="991"/>
        <v>42009</v>
      </c>
      <c r="AX2337" s="7" t="s">
        <v>3753</v>
      </c>
    </row>
    <row r="2338" spans="1:50" hidden="1" outlineLevel="1">
      <c r="A2338" t="s">
        <v>2467</v>
      </c>
      <c r="B2338" t="s">
        <v>1351</v>
      </c>
      <c r="C2338" s="1">
        <f t="shared" si="980"/>
        <v>135163</v>
      </c>
      <c r="D2338" s="7">
        <f>RANK(N2338,(N2338:P2338,Q2338:AE2338))</f>
        <v>2</v>
      </c>
      <c r="E2338" s="7">
        <f>RANK(O2338,(N2338:P2338,Q2338:AE2338))</f>
        <v>1</v>
      </c>
      <c r="F2338" s="7">
        <f>IF(P2338&gt;0,RANK(P2338,(N2338:P2338,Q2338:AE2338)),0)</f>
        <v>3</v>
      </c>
      <c r="G2338" s="1">
        <f t="shared" si="981"/>
        <v>12123</v>
      </c>
      <c r="H2338" s="2">
        <f t="shared" si="982"/>
        <v>8.9691705570311406E-2</v>
      </c>
      <c r="I2338" s="2"/>
      <c r="J2338" s="2">
        <f t="shared" si="983"/>
        <v>0.43761976280490961</v>
      </c>
      <c r="K2338" s="2">
        <f t="shared" si="984"/>
        <v>0.52731146837522103</v>
      </c>
      <c r="L2338" s="2">
        <f t="shared" si="985"/>
        <v>2.5850269674393141E-2</v>
      </c>
      <c r="M2338" s="2">
        <f t="shared" si="986"/>
        <v>9.2184991454761708E-3</v>
      </c>
      <c r="N2338" s="1">
        <v>59150</v>
      </c>
      <c r="O2338" s="1">
        <v>71273</v>
      </c>
      <c r="P2338" s="1">
        <v>3494</v>
      </c>
      <c r="Q2338" s="1">
        <v>439</v>
      </c>
      <c r="R2338" s="1">
        <v>682</v>
      </c>
      <c r="S2338" s="1">
        <v>125</v>
      </c>
      <c r="AG2338" s="7">
        <f>IF(Q2338&gt;0,RANK(Q2338,(N2338:P2338,Q2338:AE2338)),0)</f>
        <v>5</v>
      </c>
      <c r="AH2338" s="7">
        <f>IF(R2338&gt;0,RANK(R2338,(N2338:P2338,Q2338:AE2338)),0)</f>
        <v>4</v>
      </c>
      <c r="AI2338" s="7">
        <f>IF(T2338&gt;0,RANK(T2338,(N2338:P2338,Q2338:AE2338)),0)</f>
        <v>0</v>
      </c>
      <c r="AJ2338" s="7">
        <f>IF(S2338&gt;0,RANK(S2338,(N2338:P2338,Q2338:AE2338)),0)</f>
        <v>6</v>
      </c>
      <c r="AK2338" s="2">
        <f t="shared" si="987"/>
        <v>3.2479302767769286E-3</v>
      </c>
      <c r="AL2338" s="2">
        <f t="shared" si="988"/>
        <v>5.0457595643778252E-3</v>
      </c>
      <c r="AM2338" s="2">
        <f t="shared" si="989"/>
        <v>0</v>
      </c>
      <c r="AN2338" s="2">
        <f t="shared" si="990"/>
        <v>9.2480930432144897E-4</v>
      </c>
      <c r="AP2338" t="s">
        <v>2467</v>
      </c>
      <c r="AQ2338" t="s">
        <v>1351</v>
      </c>
      <c r="AT2338" s="93" t="s">
        <v>1122</v>
      </c>
      <c r="AU2338" s="92" t="s">
        <v>2455</v>
      </c>
      <c r="AV2338" s="83" t="str">
        <f t="shared" si="991"/>
        <v>42011</v>
      </c>
      <c r="AX2338" s="7" t="s">
        <v>3753</v>
      </c>
    </row>
    <row r="2339" spans="1:50" hidden="1" outlineLevel="1">
      <c r="A2339" t="s">
        <v>1784</v>
      </c>
      <c r="B2339" t="s">
        <v>1351</v>
      </c>
      <c r="C2339" s="1">
        <f t="shared" si="980"/>
        <v>45140</v>
      </c>
      <c r="D2339" s="7">
        <f>RANK(N2339,(N2339:P2339,Q2339:AE2339))</f>
        <v>2</v>
      </c>
      <c r="E2339" s="7">
        <f>RANK(O2339,(N2339:P2339,Q2339:AE2339))</f>
        <v>1</v>
      </c>
      <c r="F2339" s="7">
        <f>IF(P2339&gt;0,RANK(P2339,(N2339:P2339,Q2339:AE2339)),0)</f>
        <v>3</v>
      </c>
      <c r="G2339" s="1">
        <f t="shared" si="981"/>
        <v>12602</v>
      </c>
      <c r="H2339" s="2">
        <f t="shared" si="982"/>
        <v>0.27917589720868408</v>
      </c>
      <c r="I2339" s="2"/>
      <c r="J2339" s="2">
        <f t="shared" si="983"/>
        <v>0.34944616747895435</v>
      </c>
      <c r="K2339" s="2">
        <f t="shared" si="984"/>
        <v>0.62862206468763848</v>
      </c>
      <c r="L2339" s="2">
        <f t="shared" si="985"/>
        <v>1.5352237483385024E-2</v>
      </c>
      <c r="M2339" s="2">
        <f t="shared" si="986"/>
        <v>6.5795303500220878E-3</v>
      </c>
      <c r="N2339" s="1">
        <v>15774</v>
      </c>
      <c r="O2339" s="1">
        <v>28376</v>
      </c>
      <c r="P2339" s="1">
        <v>693</v>
      </c>
      <c r="Q2339" s="1">
        <v>147</v>
      </c>
      <c r="R2339" s="1">
        <v>74</v>
      </c>
      <c r="S2339" s="1">
        <v>76</v>
      </c>
      <c r="AG2339" s="7">
        <f>IF(Q2339&gt;0,RANK(Q2339,(N2339:P2339,Q2339:AE2339)),0)</f>
        <v>4</v>
      </c>
      <c r="AH2339" s="7">
        <f>IF(R2339&gt;0,RANK(R2339,(N2339:P2339,Q2339:AE2339)),0)</f>
        <v>6</v>
      </c>
      <c r="AI2339" s="7">
        <f>IF(T2339&gt;0,RANK(T2339,(N2339:P2339,Q2339:AE2339)),0)</f>
        <v>0</v>
      </c>
      <c r="AJ2339" s="7">
        <f>IF(S2339&gt;0,RANK(S2339,(N2339:P2339,Q2339:AE2339)),0)</f>
        <v>5</v>
      </c>
      <c r="AK2339" s="2">
        <f t="shared" si="987"/>
        <v>3.2565352237483385E-3</v>
      </c>
      <c r="AL2339" s="2">
        <f t="shared" si="988"/>
        <v>1.639344262295082E-3</v>
      </c>
      <c r="AM2339" s="2">
        <f t="shared" si="989"/>
        <v>0</v>
      </c>
      <c r="AN2339" s="2">
        <f t="shared" si="990"/>
        <v>1.6836508639787328E-3</v>
      </c>
      <c r="AP2339" t="s">
        <v>1784</v>
      </c>
      <c r="AQ2339" t="s">
        <v>1351</v>
      </c>
      <c r="AT2339" s="93" t="s">
        <v>1122</v>
      </c>
      <c r="AU2339" s="92" t="s">
        <v>2456</v>
      </c>
      <c r="AV2339" s="83" t="str">
        <f t="shared" si="991"/>
        <v>42013</v>
      </c>
      <c r="AX2339" s="7" t="s">
        <v>3753</v>
      </c>
    </row>
    <row r="2340" spans="1:50" hidden="1" outlineLevel="1">
      <c r="A2340" t="s">
        <v>3709</v>
      </c>
      <c r="B2340" t="s">
        <v>1351</v>
      </c>
      <c r="C2340" s="1">
        <f t="shared" si="980"/>
        <v>23330</v>
      </c>
      <c r="D2340" s="7">
        <f>RANK(N2340,(N2340:P2340,Q2340:AE2340))</f>
        <v>2</v>
      </c>
      <c r="E2340" s="7">
        <f>RANK(O2340,(N2340:P2340,Q2340:AE2340))</f>
        <v>1</v>
      </c>
      <c r="F2340" s="7">
        <f>IF(P2340&gt;0,RANK(P2340,(N2340:P2340,Q2340:AE2340)),0)</f>
        <v>3</v>
      </c>
      <c r="G2340" s="1">
        <f t="shared" si="981"/>
        <v>6749</v>
      </c>
      <c r="H2340" s="2">
        <f t="shared" si="982"/>
        <v>0.28928418345477924</v>
      </c>
      <c r="I2340" s="2"/>
      <c r="J2340" s="2">
        <f t="shared" si="983"/>
        <v>0.33909129875696525</v>
      </c>
      <c r="K2340" s="2">
        <f t="shared" si="984"/>
        <v>0.62837548221174455</v>
      </c>
      <c r="L2340" s="2">
        <f t="shared" si="985"/>
        <v>2.5717959708529789E-2</v>
      </c>
      <c r="M2340" s="2">
        <f t="shared" si="986"/>
        <v>6.8152593227604613E-3</v>
      </c>
      <c r="N2340" s="1">
        <v>7911</v>
      </c>
      <c r="O2340" s="1">
        <v>14660</v>
      </c>
      <c r="P2340" s="1">
        <v>600</v>
      </c>
      <c r="Q2340" s="1">
        <v>89</v>
      </c>
      <c r="R2340" s="1">
        <v>48</v>
      </c>
      <c r="S2340" s="1">
        <v>22</v>
      </c>
      <c r="AG2340" s="7">
        <f>IF(Q2340&gt;0,RANK(Q2340,(N2340:P2340,Q2340:AE2340)),0)</f>
        <v>4</v>
      </c>
      <c r="AH2340" s="7">
        <f>IF(R2340&gt;0,RANK(R2340,(N2340:P2340,Q2340:AE2340)),0)</f>
        <v>5</v>
      </c>
      <c r="AI2340" s="7">
        <f>IF(T2340&gt;0,RANK(T2340,(N2340:P2340,Q2340:AE2340)),0)</f>
        <v>0</v>
      </c>
      <c r="AJ2340" s="7">
        <f>IF(S2340&gt;0,RANK(S2340,(N2340:P2340,Q2340:AE2340)),0)</f>
        <v>6</v>
      </c>
      <c r="AK2340" s="2">
        <f t="shared" si="987"/>
        <v>3.8148306900985854E-3</v>
      </c>
      <c r="AL2340" s="2">
        <f t="shared" si="988"/>
        <v>2.0574367766823831E-3</v>
      </c>
      <c r="AM2340" s="2">
        <f t="shared" si="989"/>
        <v>0</v>
      </c>
      <c r="AN2340" s="2">
        <f t="shared" si="990"/>
        <v>9.4299185597942559E-4</v>
      </c>
      <c r="AP2340" t="s">
        <v>3709</v>
      </c>
      <c r="AQ2340" t="s">
        <v>1351</v>
      </c>
      <c r="AT2340" s="93" t="s">
        <v>1122</v>
      </c>
      <c r="AU2340" s="92" t="s">
        <v>1466</v>
      </c>
      <c r="AV2340" s="83" t="str">
        <f t="shared" si="991"/>
        <v>42015</v>
      </c>
      <c r="AX2340" s="7" t="s">
        <v>3753</v>
      </c>
    </row>
    <row r="2341" spans="1:50" hidden="1" outlineLevel="1">
      <c r="A2341" t="s">
        <v>492</v>
      </c>
      <c r="B2341" t="s">
        <v>1351</v>
      </c>
      <c r="C2341" s="1">
        <f t="shared" si="980"/>
        <v>263422</v>
      </c>
      <c r="D2341" s="7">
        <f>RANK(N2341,(N2341:P2341,Q2341:AE2341))</f>
        <v>1</v>
      </c>
      <c r="E2341" s="7">
        <f>RANK(O2341,(N2341:P2341,Q2341:AE2341))</f>
        <v>2</v>
      </c>
      <c r="F2341" s="7">
        <f>IF(P2341&gt;0,RANK(P2341,(N2341:P2341,Q2341:AE2341)),0)</f>
        <v>3</v>
      </c>
      <c r="G2341" s="1">
        <f t="shared" si="981"/>
        <v>10987</v>
      </c>
      <c r="H2341" s="2">
        <f t="shared" si="982"/>
        <v>4.1708741107424591E-2</v>
      </c>
      <c r="I2341" s="2"/>
      <c r="J2341" s="2">
        <f t="shared" si="983"/>
        <v>0.50456681674271697</v>
      </c>
      <c r="K2341" s="2">
        <f t="shared" si="984"/>
        <v>0.46285807563529241</v>
      </c>
      <c r="L2341" s="2">
        <f t="shared" si="985"/>
        <v>2.3893220763641608E-2</v>
      </c>
      <c r="M2341" s="2">
        <f t="shared" si="986"/>
        <v>8.6818868583490097E-3</v>
      </c>
      <c r="N2341" s="1">
        <v>132914</v>
      </c>
      <c r="O2341" s="1">
        <v>121927</v>
      </c>
      <c r="P2341" s="1">
        <v>6294</v>
      </c>
      <c r="Q2341" s="1">
        <v>601</v>
      </c>
      <c r="R2341" s="1">
        <v>1017</v>
      </c>
      <c r="S2341" s="1">
        <v>669</v>
      </c>
      <c r="AG2341" s="7">
        <f>IF(Q2341&gt;0,RANK(Q2341,(N2341:P2341,Q2341:AE2341)),0)</f>
        <v>6</v>
      </c>
      <c r="AH2341" s="7">
        <f>IF(R2341&gt;0,RANK(R2341,(N2341:P2341,Q2341:AE2341)),0)</f>
        <v>4</v>
      </c>
      <c r="AI2341" s="7">
        <f>IF(T2341&gt;0,RANK(T2341,(N2341:P2341,Q2341:AE2341)),0)</f>
        <v>0</v>
      </c>
      <c r="AJ2341" s="7">
        <f>IF(S2341&gt;0,RANK(S2341,(N2341:P2341,Q2341:AE2341)),0)</f>
        <v>5</v>
      </c>
      <c r="AK2341" s="2">
        <f t="shared" si="987"/>
        <v>2.2815102762867188E-3</v>
      </c>
      <c r="AL2341" s="2">
        <f t="shared" si="988"/>
        <v>3.8607253760126335E-3</v>
      </c>
      <c r="AM2341" s="2">
        <f t="shared" si="989"/>
        <v>0</v>
      </c>
      <c r="AN2341" s="2">
        <f t="shared" si="990"/>
        <v>2.5396512060496088E-3</v>
      </c>
      <c r="AP2341" t="s">
        <v>492</v>
      </c>
      <c r="AQ2341" t="s">
        <v>1351</v>
      </c>
      <c r="AT2341" s="93" t="s">
        <v>1122</v>
      </c>
      <c r="AU2341" s="92" t="s">
        <v>1467</v>
      </c>
      <c r="AV2341" s="83" t="str">
        <f t="shared" si="991"/>
        <v>42017</v>
      </c>
      <c r="AX2341" s="7" t="s">
        <v>3753</v>
      </c>
    </row>
    <row r="2342" spans="1:50" hidden="1" outlineLevel="1">
      <c r="A2342" t="s">
        <v>2963</v>
      </c>
      <c r="B2342" t="s">
        <v>1351</v>
      </c>
      <c r="C2342" s="1">
        <f t="shared" si="980"/>
        <v>70824</v>
      </c>
      <c r="D2342" s="7">
        <f>RANK(N2342,(N2342:P2342,Q2342:AE2342))</f>
        <v>2</v>
      </c>
      <c r="E2342" s="7">
        <f>RANK(O2342,(N2342:P2342,Q2342:AE2342))</f>
        <v>1</v>
      </c>
      <c r="F2342" s="7">
        <f>IF(P2342&gt;0,RANK(P2342,(N2342:P2342,Q2342:AE2342)),0)</f>
        <v>3</v>
      </c>
      <c r="G2342" s="1">
        <f t="shared" si="981"/>
        <v>18972</v>
      </c>
      <c r="H2342" s="2">
        <f t="shared" si="982"/>
        <v>0.26787529650965775</v>
      </c>
      <c r="I2342" s="2"/>
      <c r="J2342" s="2">
        <f t="shared" si="983"/>
        <v>0.35351010956737827</v>
      </c>
      <c r="K2342" s="2">
        <f t="shared" si="984"/>
        <v>0.62138540607703607</v>
      </c>
      <c r="L2342" s="2">
        <f t="shared" si="985"/>
        <v>1.817180616740088E-2</v>
      </c>
      <c r="M2342" s="2">
        <f t="shared" si="986"/>
        <v>6.9326781881847745E-3</v>
      </c>
      <c r="N2342" s="1">
        <v>25037</v>
      </c>
      <c r="O2342" s="1">
        <v>44009</v>
      </c>
      <c r="P2342" s="1">
        <v>1287</v>
      </c>
      <c r="Q2342" s="1">
        <v>316</v>
      </c>
      <c r="R2342" s="1">
        <v>125</v>
      </c>
      <c r="S2342" s="1">
        <v>50</v>
      </c>
      <c r="AG2342" s="7">
        <f>IF(Q2342&gt;0,RANK(Q2342,(N2342:P2342,Q2342:AE2342)),0)</f>
        <v>4</v>
      </c>
      <c r="AH2342" s="7">
        <f>IF(R2342&gt;0,RANK(R2342,(N2342:P2342,Q2342:AE2342)),0)</f>
        <v>5</v>
      </c>
      <c r="AI2342" s="7">
        <f>IF(T2342&gt;0,RANK(T2342,(N2342:P2342,Q2342:AE2342)),0)</f>
        <v>0</v>
      </c>
      <c r="AJ2342" s="7">
        <f>IF(S2342&gt;0,RANK(S2342,(N2342:P2342,Q2342:AE2342)),0)</f>
        <v>6</v>
      </c>
      <c r="AK2342" s="2">
        <f t="shared" si="987"/>
        <v>4.4617643736586466E-3</v>
      </c>
      <c r="AL2342" s="2">
        <f t="shared" si="988"/>
        <v>1.7649384389472496E-3</v>
      </c>
      <c r="AM2342" s="2">
        <f t="shared" si="989"/>
        <v>0</v>
      </c>
      <c r="AN2342" s="2">
        <f t="shared" si="990"/>
        <v>7.0597537557889976E-4</v>
      </c>
      <c r="AP2342" t="s">
        <v>2963</v>
      </c>
      <c r="AQ2342" t="s">
        <v>1351</v>
      </c>
      <c r="AT2342" s="93" t="s">
        <v>1122</v>
      </c>
      <c r="AU2342" s="92" t="s">
        <v>1468</v>
      </c>
      <c r="AV2342" s="83" t="str">
        <f t="shared" si="991"/>
        <v>42019</v>
      </c>
      <c r="AX2342" s="7" t="s">
        <v>3753</v>
      </c>
    </row>
    <row r="2343" spans="1:50" hidden="1" outlineLevel="1">
      <c r="A2343" t="s">
        <v>493</v>
      </c>
      <c r="B2343" t="s">
        <v>1351</v>
      </c>
      <c r="C2343" s="1">
        <f t="shared" si="980"/>
        <v>60286</v>
      </c>
      <c r="D2343" s="7">
        <f>RANK(N2343,(N2343:P2343,Q2343:AE2343))</f>
        <v>1</v>
      </c>
      <c r="E2343" s="7">
        <f>RANK(O2343,(N2343:P2343,Q2343:AE2343))</f>
        <v>2</v>
      </c>
      <c r="F2343" s="7">
        <f>IF(P2343&gt;0,RANK(P2343,(N2343:P2343,Q2343:AE2343)),0)</f>
        <v>3</v>
      </c>
      <c r="G2343" s="1">
        <f t="shared" si="981"/>
        <v>2307</v>
      </c>
      <c r="H2343" s="2">
        <f t="shared" si="982"/>
        <v>3.8267591148857118E-2</v>
      </c>
      <c r="I2343" s="2"/>
      <c r="J2343" s="2">
        <f t="shared" si="983"/>
        <v>0.50273695385329931</v>
      </c>
      <c r="K2343" s="2">
        <f t="shared" si="984"/>
        <v>0.46446936270444217</v>
      </c>
      <c r="L2343" s="2">
        <f t="shared" si="985"/>
        <v>2.2708423182828518E-2</v>
      </c>
      <c r="M2343" s="2">
        <f t="shared" si="986"/>
        <v>1.0085260259430007E-2</v>
      </c>
      <c r="N2343" s="1">
        <v>30308</v>
      </c>
      <c r="O2343" s="1">
        <v>28001</v>
      </c>
      <c r="P2343" s="1">
        <v>1369</v>
      </c>
      <c r="Q2343" s="1">
        <v>350</v>
      </c>
      <c r="R2343" s="1">
        <v>88</v>
      </c>
      <c r="S2343" s="1">
        <v>170</v>
      </c>
      <c r="AG2343" s="7">
        <f>IF(Q2343&gt;0,RANK(Q2343,(N2343:P2343,Q2343:AE2343)),0)</f>
        <v>4</v>
      </c>
      <c r="AH2343" s="7">
        <f>IF(R2343&gt;0,RANK(R2343,(N2343:P2343,Q2343:AE2343)),0)</f>
        <v>6</v>
      </c>
      <c r="AI2343" s="7">
        <f>IF(T2343&gt;0,RANK(T2343,(N2343:P2343,Q2343:AE2343)),0)</f>
        <v>0</v>
      </c>
      <c r="AJ2343" s="7">
        <f>IF(S2343&gt;0,RANK(S2343,(N2343:P2343,Q2343:AE2343)),0)</f>
        <v>5</v>
      </c>
      <c r="AK2343" s="2">
        <f t="shared" si="987"/>
        <v>5.8056596888166404E-3</v>
      </c>
      <c r="AL2343" s="2">
        <f t="shared" si="988"/>
        <v>1.4597087217596125E-3</v>
      </c>
      <c r="AM2343" s="2">
        <f t="shared" si="989"/>
        <v>0</v>
      </c>
      <c r="AN2343" s="2">
        <f t="shared" si="990"/>
        <v>2.8198918488537969E-3</v>
      </c>
      <c r="AP2343" t="s">
        <v>493</v>
      </c>
      <c r="AQ2343" t="s">
        <v>1351</v>
      </c>
      <c r="AT2343" s="93" t="s">
        <v>1122</v>
      </c>
      <c r="AU2343" s="92" t="s">
        <v>458</v>
      </c>
      <c r="AV2343" s="83" t="str">
        <f t="shared" si="991"/>
        <v>42021</v>
      </c>
      <c r="AX2343" s="7" t="s">
        <v>3753</v>
      </c>
    </row>
    <row r="2344" spans="1:50" hidden="1" outlineLevel="1">
      <c r="A2344" t="s">
        <v>2500</v>
      </c>
      <c r="B2344" t="s">
        <v>1351</v>
      </c>
      <c r="C2344" s="1">
        <f t="shared" si="980"/>
        <v>2246</v>
      </c>
      <c r="D2344" s="7">
        <f>RANK(N2344,(N2344:P2344,Q2344:AE2344))</f>
        <v>2</v>
      </c>
      <c r="E2344" s="7">
        <f>RANK(O2344,(N2344:P2344,Q2344:AE2344))</f>
        <v>1</v>
      </c>
      <c r="F2344" s="7">
        <f>IF(P2344&gt;0,RANK(P2344,(N2344:P2344,Q2344:AE2344)),0)</f>
        <v>3</v>
      </c>
      <c r="G2344" s="1">
        <f t="shared" si="981"/>
        <v>604</v>
      </c>
      <c r="H2344" s="2">
        <f t="shared" si="982"/>
        <v>0.26892252894033836</v>
      </c>
      <c r="I2344" s="2"/>
      <c r="J2344" s="2">
        <f t="shared" si="983"/>
        <v>0.34683882457702581</v>
      </c>
      <c r="K2344" s="2">
        <f t="shared" si="984"/>
        <v>0.61576135351736416</v>
      </c>
      <c r="L2344" s="2">
        <f t="shared" si="985"/>
        <v>2.2261798753339269E-2</v>
      </c>
      <c r="M2344" s="2">
        <f t="shared" si="986"/>
        <v>1.5138023152270818E-2</v>
      </c>
      <c r="N2344" s="1">
        <v>779</v>
      </c>
      <c r="O2344" s="1">
        <v>1383</v>
      </c>
      <c r="P2344" s="1">
        <v>50</v>
      </c>
      <c r="Q2344" s="1">
        <v>26</v>
      </c>
      <c r="R2344" s="1">
        <v>3</v>
      </c>
      <c r="S2344" s="1">
        <v>5</v>
      </c>
      <c r="AG2344" s="7">
        <f>IF(Q2344&gt;0,RANK(Q2344,(N2344:P2344,Q2344:AE2344)),0)</f>
        <v>4</v>
      </c>
      <c r="AH2344" s="7">
        <f>IF(R2344&gt;0,RANK(R2344,(N2344:P2344,Q2344:AE2344)),0)</f>
        <v>6</v>
      </c>
      <c r="AI2344" s="7">
        <f>IF(T2344&gt;0,RANK(T2344,(N2344:P2344,Q2344:AE2344)),0)</f>
        <v>0</v>
      </c>
      <c r="AJ2344" s="7">
        <f>IF(S2344&gt;0,RANK(S2344,(N2344:P2344,Q2344:AE2344)),0)</f>
        <v>5</v>
      </c>
      <c r="AK2344" s="2">
        <f t="shared" si="987"/>
        <v>1.1576135351736421E-2</v>
      </c>
      <c r="AL2344" s="2">
        <f t="shared" si="988"/>
        <v>1.3357079252003562E-3</v>
      </c>
      <c r="AM2344" s="2">
        <f t="shared" si="989"/>
        <v>0</v>
      </c>
      <c r="AN2344" s="2">
        <f t="shared" si="990"/>
        <v>2.2261798753339269E-3</v>
      </c>
      <c r="AP2344" t="s">
        <v>2500</v>
      </c>
      <c r="AQ2344" t="s">
        <v>1351</v>
      </c>
      <c r="AT2344" s="93" t="s">
        <v>1122</v>
      </c>
      <c r="AU2344" s="92" t="s">
        <v>459</v>
      </c>
      <c r="AV2344" s="83" t="str">
        <f t="shared" si="991"/>
        <v>42023</v>
      </c>
      <c r="AX2344" s="7" t="s">
        <v>3753</v>
      </c>
    </row>
    <row r="2345" spans="1:50" hidden="1" outlineLevel="1">
      <c r="A2345" t="s">
        <v>1202</v>
      </c>
      <c r="B2345" t="s">
        <v>1351</v>
      </c>
      <c r="C2345" s="1">
        <f t="shared" si="980"/>
        <v>21277</v>
      </c>
      <c r="D2345" s="7">
        <f>RANK(N2345,(N2345:P2345,Q2345:AE2345))</f>
        <v>1</v>
      </c>
      <c r="E2345" s="7">
        <f>RANK(O2345,(N2345:P2345,Q2345:AE2345))</f>
        <v>2</v>
      </c>
      <c r="F2345" s="7">
        <f>IF(P2345&gt;0,RANK(P2345,(N2345:P2345,Q2345:AE2345)),0)</f>
        <v>3</v>
      </c>
      <c r="G2345" s="1">
        <f t="shared" si="981"/>
        <v>951</v>
      </c>
      <c r="H2345" s="2">
        <f t="shared" si="982"/>
        <v>4.469615077313531E-2</v>
      </c>
      <c r="I2345" s="2"/>
      <c r="J2345" s="2">
        <f t="shared" si="983"/>
        <v>0.50138647365700051</v>
      </c>
      <c r="K2345" s="2">
        <f t="shared" si="984"/>
        <v>0.45669032288386519</v>
      </c>
      <c r="L2345" s="2">
        <f t="shared" si="985"/>
        <v>2.6977487427738873E-2</v>
      </c>
      <c r="M2345" s="2">
        <f t="shared" si="986"/>
        <v>1.4945716031395433E-2</v>
      </c>
      <c r="N2345" s="1">
        <v>10668</v>
      </c>
      <c r="O2345" s="1">
        <v>9717</v>
      </c>
      <c r="P2345" s="1">
        <v>574</v>
      </c>
      <c r="Q2345" s="1">
        <v>90</v>
      </c>
      <c r="R2345" s="1">
        <v>41</v>
      </c>
      <c r="S2345" s="1">
        <v>187</v>
      </c>
      <c r="AG2345" s="7">
        <f>IF(Q2345&gt;0,RANK(Q2345,(N2345:P2345,Q2345:AE2345)),0)</f>
        <v>5</v>
      </c>
      <c r="AH2345" s="7">
        <f>IF(R2345&gt;0,RANK(R2345,(N2345:P2345,Q2345:AE2345)),0)</f>
        <v>6</v>
      </c>
      <c r="AI2345" s="7">
        <f>IF(T2345&gt;0,RANK(T2345,(N2345:P2345,Q2345:AE2345)),0)</f>
        <v>0</v>
      </c>
      <c r="AJ2345" s="7">
        <f>IF(S2345&gt;0,RANK(S2345,(N2345:P2345,Q2345:AE2345)),0)</f>
        <v>4</v>
      </c>
      <c r="AK2345" s="2">
        <f t="shared" si="987"/>
        <v>4.2299196315270012E-3</v>
      </c>
      <c r="AL2345" s="2">
        <f t="shared" si="988"/>
        <v>1.9269633876956337E-3</v>
      </c>
      <c r="AM2345" s="2">
        <f t="shared" si="989"/>
        <v>0</v>
      </c>
      <c r="AN2345" s="2">
        <f t="shared" si="990"/>
        <v>8.7888330121727691E-3</v>
      </c>
      <c r="AP2345" t="s">
        <v>1202</v>
      </c>
      <c r="AQ2345" t="s">
        <v>1351</v>
      </c>
      <c r="AT2345" s="93" t="s">
        <v>1122</v>
      </c>
      <c r="AU2345" s="92" t="s">
        <v>776</v>
      </c>
      <c r="AV2345" s="83" t="str">
        <f t="shared" si="991"/>
        <v>42025</v>
      </c>
      <c r="AX2345" s="7" t="s">
        <v>3753</v>
      </c>
    </row>
    <row r="2346" spans="1:50" hidden="1" outlineLevel="1">
      <c r="A2346" t="s">
        <v>1704</v>
      </c>
      <c r="B2346" t="s">
        <v>1351</v>
      </c>
      <c r="C2346" s="1">
        <f t="shared" si="980"/>
        <v>49538</v>
      </c>
      <c r="D2346" s="7">
        <f>RANK(N2346,(N2346:P2346,Q2346:AE2346))</f>
        <v>2</v>
      </c>
      <c r="E2346" s="7">
        <f>RANK(O2346,(N2346:P2346,Q2346:AE2346))</f>
        <v>1</v>
      </c>
      <c r="F2346" s="7">
        <f>IF(P2346&gt;0,RANK(P2346,(N2346:P2346,Q2346:AE2346)),0)</f>
        <v>3</v>
      </c>
      <c r="G2346" s="1">
        <f t="shared" si="981"/>
        <v>4763</v>
      </c>
      <c r="H2346" s="2">
        <f t="shared" si="982"/>
        <v>9.6148411320602367E-2</v>
      </c>
      <c r="I2346" s="2"/>
      <c r="J2346" s="2">
        <f t="shared" si="983"/>
        <v>0.43217328111752595</v>
      </c>
      <c r="K2346" s="2">
        <f t="shared" si="984"/>
        <v>0.52832169243812832</v>
      </c>
      <c r="L2346" s="2">
        <f t="shared" si="985"/>
        <v>3.2762727603052204E-2</v>
      </c>
      <c r="M2346" s="2">
        <f t="shared" si="986"/>
        <v>6.7422988412935217E-3</v>
      </c>
      <c r="N2346" s="1">
        <v>21409</v>
      </c>
      <c r="O2346" s="1">
        <v>26172</v>
      </c>
      <c r="P2346" s="1">
        <v>1623</v>
      </c>
      <c r="Q2346" s="1">
        <v>147</v>
      </c>
      <c r="R2346" s="1">
        <v>148</v>
      </c>
      <c r="S2346" s="1">
        <v>39</v>
      </c>
      <c r="AG2346" s="7">
        <f>IF(Q2346&gt;0,RANK(Q2346,(N2346:P2346,Q2346:AE2346)),0)</f>
        <v>5</v>
      </c>
      <c r="AH2346" s="7">
        <f>IF(R2346&gt;0,RANK(R2346,(N2346:P2346,Q2346:AE2346)),0)</f>
        <v>4</v>
      </c>
      <c r="AI2346" s="7">
        <f>IF(T2346&gt;0,RANK(T2346,(N2346:P2346,Q2346:AE2346)),0)</f>
        <v>0</v>
      </c>
      <c r="AJ2346" s="7">
        <f>IF(S2346&gt;0,RANK(S2346,(N2346:P2346,Q2346:AE2346)),0)</f>
        <v>6</v>
      </c>
      <c r="AK2346" s="2">
        <f t="shared" si="987"/>
        <v>2.9674189511082402E-3</v>
      </c>
      <c r="AL2346" s="2">
        <f t="shared" si="988"/>
        <v>2.9876054745851671E-3</v>
      </c>
      <c r="AM2346" s="2">
        <f t="shared" si="989"/>
        <v>0</v>
      </c>
      <c r="AN2346" s="2">
        <f t="shared" si="990"/>
        <v>7.8727441560014536E-4</v>
      </c>
      <c r="AP2346" t="s">
        <v>1704</v>
      </c>
      <c r="AQ2346" t="s">
        <v>1351</v>
      </c>
      <c r="AT2346" s="93" t="s">
        <v>1122</v>
      </c>
      <c r="AU2346" s="92" t="s">
        <v>777</v>
      </c>
      <c r="AV2346" s="83" t="str">
        <f t="shared" si="991"/>
        <v>42027</v>
      </c>
      <c r="AX2346" s="7" t="s">
        <v>3753</v>
      </c>
    </row>
    <row r="2347" spans="1:50" hidden="1" outlineLevel="1">
      <c r="A2347" t="s">
        <v>1705</v>
      </c>
      <c r="B2347" t="s">
        <v>1351</v>
      </c>
      <c r="C2347" s="1">
        <f t="shared" si="980"/>
        <v>187562</v>
      </c>
      <c r="D2347" s="7">
        <f>RANK(N2347,(N2347:P2347,Q2347:AE2347))</f>
        <v>2</v>
      </c>
      <c r="E2347" s="7">
        <f>RANK(O2347,(N2347:P2347,Q2347:AE2347))</f>
        <v>1</v>
      </c>
      <c r="F2347" s="7">
        <f>IF(P2347&gt;0,RANK(P2347,(N2347:P2347,Q2347:AE2347)),0)</f>
        <v>3</v>
      </c>
      <c r="G2347" s="1">
        <f t="shared" si="981"/>
        <v>18033</v>
      </c>
      <c r="H2347" s="2">
        <f t="shared" si="982"/>
        <v>9.6144208315117136E-2</v>
      </c>
      <c r="I2347" s="2"/>
      <c r="J2347" s="2">
        <f t="shared" si="983"/>
        <v>0.43743935338714662</v>
      </c>
      <c r="K2347" s="2">
        <f t="shared" si="984"/>
        <v>0.53358356170226373</v>
      </c>
      <c r="L2347" s="2">
        <f t="shared" si="985"/>
        <v>2.2936415691877887E-2</v>
      </c>
      <c r="M2347" s="2">
        <f t="shared" si="986"/>
        <v>6.0406692187118145E-3</v>
      </c>
      <c r="N2347" s="1">
        <v>82047</v>
      </c>
      <c r="O2347" s="1">
        <v>100080</v>
      </c>
      <c r="P2347" s="1">
        <v>4302</v>
      </c>
      <c r="Q2347" s="1">
        <v>314</v>
      </c>
      <c r="R2347" s="1">
        <v>716</v>
      </c>
      <c r="S2347" s="1">
        <v>103</v>
      </c>
      <c r="AG2347" s="7">
        <f>IF(Q2347&gt;0,RANK(Q2347,(N2347:P2347,Q2347:AE2347)),0)</f>
        <v>5</v>
      </c>
      <c r="AH2347" s="7">
        <f>IF(R2347&gt;0,RANK(R2347,(N2347:P2347,Q2347:AE2347)),0)</f>
        <v>4</v>
      </c>
      <c r="AI2347" s="7">
        <f>IF(T2347&gt;0,RANK(T2347,(N2347:P2347,Q2347:AE2347)),0)</f>
        <v>0</v>
      </c>
      <c r="AJ2347" s="7">
        <f>IF(S2347&gt;0,RANK(S2347,(N2347:P2347,Q2347:AE2347)),0)</f>
        <v>6</v>
      </c>
      <c r="AK2347" s="2">
        <f t="shared" si="987"/>
        <v>1.6741130932704919E-3</v>
      </c>
      <c r="AL2347" s="2">
        <f t="shared" si="988"/>
        <v>3.8174043782855803E-3</v>
      </c>
      <c r="AM2347" s="2">
        <f t="shared" si="989"/>
        <v>0</v>
      </c>
      <c r="AN2347" s="2">
        <f t="shared" si="990"/>
        <v>5.4915174715560724E-4</v>
      </c>
      <c r="AP2347" t="s">
        <v>1705</v>
      </c>
      <c r="AQ2347" t="s">
        <v>1351</v>
      </c>
      <c r="AT2347" s="93" t="s">
        <v>1122</v>
      </c>
      <c r="AU2347" s="92" t="s">
        <v>778</v>
      </c>
      <c r="AV2347" s="83" t="str">
        <f t="shared" si="991"/>
        <v>42029</v>
      </c>
      <c r="AX2347" s="7" t="s">
        <v>3753</v>
      </c>
    </row>
    <row r="2348" spans="1:50" hidden="1" outlineLevel="1">
      <c r="A2348" t="s">
        <v>1362</v>
      </c>
      <c r="B2348" t="s">
        <v>1351</v>
      </c>
      <c r="C2348" s="1">
        <f t="shared" si="980"/>
        <v>15843</v>
      </c>
      <c r="D2348" s="7">
        <f>RANK(N2348,(N2348:P2348,Q2348:AE2348))</f>
        <v>2</v>
      </c>
      <c r="E2348" s="7">
        <f>RANK(O2348,(N2348:P2348,Q2348:AE2348))</f>
        <v>1</v>
      </c>
      <c r="F2348" s="7">
        <f>IF(P2348&gt;0,RANK(P2348,(N2348:P2348,Q2348:AE2348)),0)</f>
        <v>3</v>
      </c>
      <c r="G2348" s="1">
        <f t="shared" si="981"/>
        <v>4191</v>
      </c>
      <c r="H2348" s="2">
        <f t="shared" si="982"/>
        <v>0.26453323234235943</v>
      </c>
      <c r="I2348" s="2"/>
      <c r="J2348" s="2">
        <f t="shared" si="983"/>
        <v>0.35378400555450357</v>
      </c>
      <c r="K2348" s="2">
        <f t="shared" si="984"/>
        <v>0.61831723789686299</v>
      </c>
      <c r="L2348" s="2">
        <f t="shared" si="985"/>
        <v>1.8493972101243452E-2</v>
      </c>
      <c r="M2348" s="2">
        <f t="shared" si="986"/>
        <v>9.4047844473899335E-3</v>
      </c>
      <c r="N2348" s="1">
        <v>5605</v>
      </c>
      <c r="O2348" s="1">
        <v>9796</v>
      </c>
      <c r="P2348" s="1">
        <v>293</v>
      </c>
      <c r="Q2348" s="1">
        <v>102</v>
      </c>
      <c r="R2348" s="1">
        <v>31</v>
      </c>
      <c r="S2348" s="1">
        <v>16</v>
      </c>
      <c r="AG2348" s="7">
        <f>IF(Q2348&gt;0,RANK(Q2348,(N2348:P2348,Q2348:AE2348)),0)</f>
        <v>4</v>
      </c>
      <c r="AH2348" s="7">
        <f>IF(R2348&gt;0,RANK(R2348,(N2348:P2348,Q2348:AE2348)),0)</f>
        <v>5</v>
      </c>
      <c r="AI2348" s="7">
        <f>IF(T2348&gt;0,RANK(T2348,(N2348:P2348,Q2348:AE2348)),0)</f>
        <v>0</v>
      </c>
      <c r="AJ2348" s="7">
        <f>IF(S2348&gt;0,RANK(S2348,(N2348:P2348,Q2348:AE2348)),0)</f>
        <v>6</v>
      </c>
      <c r="AK2348" s="2">
        <f t="shared" si="987"/>
        <v>6.4381745881461842E-3</v>
      </c>
      <c r="AL2348" s="2">
        <f t="shared" si="988"/>
        <v>1.9567001199267816E-3</v>
      </c>
      <c r="AM2348" s="2">
        <f t="shared" si="989"/>
        <v>0</v>
      </c>
      <c r="AN2348" s="2">
        <f t="shared" si="990"/>
        <v>1.0099097393170486E-3</v>
      </c>
      <c r="AP2348" t="s">
        <v>1362</v>
      </c>
      <c r="AQ2348" t="s">
        <v>1351</v>
      </c>
      <c r="AT2348" s="93" t="s">
        <v>1122</v>
      </c>
      <c r="AU2348" s="92" t="s">
        <v>779</v>
      </c>
      <c r="AV2348" s="83" t="str">
        <f t="shared" si="991"/>
        <v>42031</v>
      </c>
      <c r="AX2348" s="7" t="s">
        <v>3753</v>
      </c>
    </row>
    <row r="2349" spans="1:50" hidden="1" outlineLevel="1">
      <c r="A2349" t="s">
        <v>1363</v>
      </c>
      <c r="B2349" t="s">
        <v>1351</v>
      </c>
      <c r="C2349" s="1">
        <f t="shared" si="980"/>
        <v>30609</v>
      </c>
      <c r="D2349" s="7">
        <f>RANK(N2349,(N2349:P2349,Q2349:AE2349))</f>
        <v>2</v>
      </c>
      <c r="E2349" s="7">
        <f>RANK(O2349,(N2349:P2349,Q2349:AE2349))</f>
        <v>1</v>
      </c>
      <c r="F2349" s="7">
        <f>IF(P2349&gt;0,RANK(P2349,(N2349:P2349,Q2349:AE2349)),0)</f>
        <v>3</v>
      </c>
      <c r="G2349" s="1">
        <f t="shared" si="981"/>
        <v>6301</v>
      </c>
      <c r="H2349" s="2">
        <f t="shared" si="982"/>
        <v>0.20585448724231437</v>
      </c>
      <c r="I2349" s="2"/>
      <c r="J2349" s="2">
        <f t="shared" si="983"/>
        <v>0.38282857982946195</v>
      </c>
      <c r="K2349" s="2">
        <f t="shared" si="984"/>
        <v>0.58868306707177631</v>
      </c>
      <c r="L2349" s="2">
        <f t="shared" si="985"/>
        <v>1.86219739292365E-2</v>
      </c>
      <c r="M2349" s="2">
        <f t="shared" si="986"/>
        <v>9.8663791695252426E-3</v>
      </c>
      <c r="N2349" s="1">
        <v>11718</v>
      </c>
      <c r="O2349" s="1">
        <v>18019</v>
      </c>
      <c r="P2349" s="1">
        <v>570</v>
      </c>
      <c r="Q2349" s="1">
        <v>233</v>
      </c>
      <c r="R2349" s="1">
        <v>43</v>
      </c>
      <c r="S2349" s="1">
        <v>26</v>
      </c>
      <c r="AG2349" s="7">
        <f>IF(Q2349&gt;0,RANK(Q2349,(N2349:P2349,Q2349:AE2349)),0)</f>
        <v>4</v>
      </c>
      <c r="AH2349" s="7">
        <f>IF(R2349&gt;0,RANK(R2349,(N2349:P2349,Q2349:AE2349)),0)</f>
        <v>5</v>
      </c>
      <c r="AI2349" s="7">
        <f>IF(T2349&gt;0,RANK(T2349,(N2349:P2349,Q2349:AE2349)),0)</f>
        <v>0</v>
      </c>
      <c r="AJ2349" s="7">
        <f>IF(S2349&gt;0,RANK(S2349,(N2349:P2349,Q2349:AE2349)),0)</f>
        <v>6</v>
      </c>
      <c r="AK2349" s="2">
        <f t="shared" si="987"/>
        <v>7.6121402201966741E-3</v>
      </c>
      <c r="AL2349" s="2">
        <f t="shared" si="988"/>
        <v>1.4048155771178412E-3</v>
      </c>
      <c r="AM2349" s="2">
        <f t="shared" si="989"/>
        <v>0</v>
      </c>
      <c r="AN2349" s="2">
        <f t="shared" si="990"/>
        <v>8.4942337221078767E-4</v>
      </c>
      <c r="AP2349" t="s">
        <v>1363</v>
      </c>
      <c r="AQ2349" t="s">
        <v>1351</v>
      </c>
      <c r="AT2349" s="93" t="s">
        <v>1122</v>
      </c>
      <c r="AU2349" s="92" t="s">
        <v>780</v>
      </c>
      <c r="AV2349" s="83" t="str">
        <f t="shared" si="991"/>
        <v>42033</v>
      </c>
      <c r="AX2349" s="7" t="s">
        <v>3753</v>
      </c>
    </row>
    <row r="2350" spans="1:50" hidden="1" outlineLevel="1">
      <c r="A2350" t="s">
        <v>2222</v>
      </c>
      <c r="B2350" t="s">
        <v>1351</v>
      </c>
      <c r="C2350" s="1">
        <f t="shared" si="980"/>
        <v>11994</v>
      </c>
      <c r="D2350" s="7">
        <f>RANK(N2350,(N2350:P2350,Q2350:AE2350))</f>
        <v>2</v>
      </c>
      <c r="E2350" s="7">
        <f>RANK(O2350,(N2350:P2350,Q2350:AE2350))</f>
        <v>1</v>
      </c>
      <c r="F2350" s="7">
        <f>IF(P2350&gt;0,RANK(P2350,(N2350:P2350,Q2350:AE2350)),0)</f>
        <v>3</v>
      </c>
      <c r="G2350" s="1">
        <f t="shared" si="981"/>
        <v>543</v>
      </c>
      <c r="H2350" s="2">
        <f t="shared" si="982"/>
        <v>4.527263631815908E-2</v>
      </c>
      <c r="I2350" s="2"/>
      <c r="J2350" s="2">
        <f t="shared" si="983"/>
        <v>0.46031349007837252</v>
      </c>
      <c r="K2350" s="2">
        <f t="shared" si="984"/>
        <v>0.50558612639653155</v>
      </c>
      <c r="L2350" s="2">
        <f t="shared" si="985"/>
        <v>2.559613139903285E-2</v>
      </c>
      <c r="M2350" s="2">
        <f t="shared" si="986"/>
        <v>8.5042521260630735E-3</v>
      </c>
      <c r="N2350" s="1">
        <v>5521</v>
      </c>
      <c r="O2350" s="1">
        <v>6064</v>
      </c>
      <c r="P2350" s="1">
        <v>307</v>
      </c>
      <c r="Q2350" s="1">
        <v>43</v>
      </c>
      <c r="R2350" s="1">
        <v>13</v>
      </c>
      <c r="S2350" s="1">
        <v>46</v>
      </c>
      <c r="AG2350" s="7">
        <f>IF(Q2350&gt;0,RANK(Q2350,(N2350:P2350,Q2350:AE2350)),0)</f>
        <v>5</v>
      </c>
      <c r="AH2350" s="7">
        <f>IF(R2350&gt;0,RANK(R2350,(N2350:P2350,Q2350:AE2350)),0)</f>
        <v>6</v>
      </c>
      <c r="AI2350" s="7">
        <f>IF(T2350&gt;0,RANK(T2350,(N2350:P2350,Q2350:AE2350)),0)</f>
        <v>0</v>
      </c>
      <c r="AJ2350" s="7">
        <f>IF(S2350&gt;0,RANK(S2350,(N2350:P2350,Q2350:AE2350)),0)</f>
        <v>4</v>
      </c>
      <c r="AK2350" s="2">
        <f t="shared" si="987"/>
        <v>3.5851258962814742E-3</v>
      </c>
      <c r="AL2350" s="2">
        <f t="shared" si="988"/>
        <v>1.0838752709688177E-3</v>
      </c>
      <c r="AM2350" s="2">
        <f t="shared" si="989"/>
        <v>0</v>
      </c>
      <c r="AN2350" s="2">
        <f t="shared" si="990"/>
        <v>3.8352509588127398E-3</v>
      </c>
      <c r="AP2350" t="s">
        <v>2222</v>
      </c>
      <c r="AQ2350" t="s">
        <v>1351</v>
      </c>
      <c r="AT2350" s="93" t="s">
        <v>1122</v>
      </c>
      <c r="AU2350" s="92" t="s">
        <v>781</v>
      </c>
      <c r="AV2350" s="83" t="str">
        <f t="shared" si="991"/>
        <v>42035</v>
      </c>
      <c r="AX2350" s="7" t="s">
        <v>3753</v>
      </c>
    </row>
    <row r="2351" spans="1:50" hidden="1" outlineLevel="1">
      <c r="A2351" t="s">
        <v>3058</v>
      </c>
      <c r="B2351" t="s">
        <v>1351</v>
      </c>
      <c r="C2351" s="1">
        <f t="shared" si="980"/>
        <v>21894</v>
      </c>
      <c r="D2351" s="7">
        <f>RANK(N2351,(N2351:P2351,Q2351:AE2351))</f>
        <v>2</v>
      </c>
      <c r="E2351" s="7">
        <f>RANK(O2351,(N2351:P2351,Q2351:AE2351))</f>
        <v>1</v>
      </c>
      <c r="F2351" s="7">
        <f>IF(P2351&gt;0,RANK(P2351,(N2351:P2351,Q2351:AE2351)),0)</f>
        <v>3</v>
      </c>
      <c r="G2351" s="1">
        <f t="shared" si="981"/>
        <v>3120</v>
      </c>
      <c r="H2351" s="2">
        <f t="shared" si="982"/>
        <v>0.1425047958344752</v>
      </c>
      <c r="I2351" s="2"/>
      <c r="J2351" s="2">
        <f t="shared" si="983"/>
        <v>0.40992966109436374</v>
      </c>
      <c r="K2351" s="2">
        <f t="shared" si="984"/>
        <v>0.55243445692883897</v>
      </c>
      <c r="L2351" s="2">
        <f t="shared" si="985"/>
        <v>3.0282269114825979E-2</v>
      </c>
      <c r="M2351" s="2">
        <f t="shared" si="986"/>
        <v>7.3536128619713682E-3</v>
      </c>
      <c r="N2351" s="1">
        <v>8975</v>
      </c>
      <c r="O2351" s="1">
        <v>12095</v>
      </c>
      <c r="P2351" s="1">
        <v>663</v>
      </c>
      <c r="Q2351" s="1">
        <v>91</v>
      </c>
      <c r="R2351" s="1">
        <v>49</v>
      </c>
      <c r="S2351" s="1">
        <v>21</v>
      </c>
      <c r="AG2351" s="7">
        <f>IF(Q2351&gt;0,RANK(Q2351,(N2351:P2351,Q2351:AE2351)),0)</f>
        <v>4</v>
      </c>
      <c r="AH2351" s="7">
        <f>IF(R2351&gt;0,RANK(R2351,(N2351:P2351,Q2351:AE2351)),0)</f>
        <v>5</v>
      </c>
      <c r="AI2351" s="7">
        <f>IF(T2351&gt;0,RANK(T2351,(N2351:P2351,Q2351:AE2351)),0)</f>
        <v>0</v>
      </c>
      <c r="AJ2351" s="7">
        <f>IF(S2351&gt;0,RANK(S2351,(N2351:P2351,Q2351:AE2351)),0)</f>
        <v>6</v>
      </c>
      <c r="AK2351" s="2">
        <f t="shared" si="987"/>
        <v>4.1563898785055269E-3</v>
      </c>
      <c r="AL2351" s="2">
        <f t="shared" si="988"/>
        <v>2.2380560884260529E-3</v>
      </c>
      <c r="AM2351" s="2">
        <f t="shared" si="989"/>
        <v>0</v>
      </c>
      <c r="AN2351" s="2">
        <f t="shared" si="990"/>
        <v>9.5916689503973689E-4</v>
      </c>
      <c r="AP2351" t="s">
        <v>3058</v>
      </c>
      <c r="AQ2351" t="s">
        <v>1351</v>
      </c>
      <c r="AT2351" s="93" t="s">
        <v>1122</v>
      </c>
      <c r="AU2351" s="92" t="s">
        <v>782</v>
      </c>
      <c r="AV2351" s="83" t="str">
        <f t="shared" si="991"/>
        <v>42037</v>
      </c>
      <c r="AX2351" s="7" t="s">
        <v>3753</v>
      </c>
    </row>
    <row r="2352" spans="1:50" hidden="1" outlineLevel="1">
      <c r="A2352" t="s">
        <v>2339</v>
      </c>
      <c r="B2352" t="s">
        <v>1351</v>
      </c>
      <c r="C2352" s="1">
        <f t="shared" si="980"/>
        <v>33321</v>
      </c>
      <c r="D2352" s="7">
        <f>RANK(N2352,(N2352:P2352,Q2352:AE2352))</f>
        <v>2</v>
      </c>
      <c r="E2352" s="7">
        <f>RANK(O2352,(N2352:P2352,Q2352:AE2352))</f>
        <v>1</v>
      </c>
      <c r="F2352" s="7">
        <f>IF(P2352&gt;0,RANK(P2352,(N2352:P2352,Q2352:AE2352)),0)</f>
        <v>3</v>
      </c>
      <c r="G2352" s="1">
        <f t="shared" si="981"/>
        <v>5608</v>
      </c>
      <c r="H2352" s="2">
        <f t="shared" si="982"/>
        <v>0.16830227184058102</v>
      </c>
      <c r="I2352" s="2"/>
      <c r="J2352" s="2">
        <f t="shared" si="983"/>
        <v>0.39764712943789204</v>
      </c>
      <c r="K2352" s="2">
        <f t="shared" si="984"/>
        <v>0.56594940127847304</v>
      </c>
      <c r="L2352" s="2">
        <f t="shared" si="985"/>
        <v>2.5629482908676209E-2</v>
      </c>
      <c r="M2352" s="2">
        <f t="shared" si="986"/>
        <v>1.0773986374958706E-2</v>
      </c>
      <c r="N2352" s="1">
        <v>13250</v>
      </c>
      <c r="O2352" s="1">
        <v>18858</v>
      </c>
      <c r="P2352" s="1">
        <v>854</v>
      </c>
      <c r="Q2352" s="1">
        <v>130</v>
      </c>
      <c r="R2352" s="1">
        <v>74</v>
      </c>
      <c r="S2352" s="1">
        <v>155</v>
      </c>
      <c r="AG2352" s="7">
        <f>IF(Q2352&gt;0,RANK(Q2352,(N2352:P2352,Q2352:AE2352)),0)</f>
        <v>5</v>
      </c>
      <c r="AH2352" s="7">
        <f>IF(R2352&gt;0,RANK(R2352,(N2352:P2352,Q2352:AE2352)),0)</f>
        <v>6</v>
      </c>
      <c r="AI2352" s="7">
        <f>IF(T2352&gt;0,RANK(T2352,(N2352:P2352,Q2352:AE2352)),0)</f>
        <v>0</v>
      </c>
      <c r="AJ2352" s="7">
        <f>IF(S2352&gt;0,RANK(S2352,(N2352:P2352,Q2352:AE2352)),0)</f>
        <v>4</v>
      </c>
      <c r="AK2352" s="2">
        <f t="shared" si="987"/>
        <v>3.9014435341076198E-3</v>
      </c>
      <c r="AL2352" s="2">
        <f t="shared" si="988"/>
        <v>2.2208217040304915E-3</v>
      </c>
      <c r="AM2352" s="2">
        <f t="shared" si="989"/>
        <v>0</v>
      </c>
      <c r="AN2352" s="2">
        <f t="shared" si="990"/>
        <v>4.6517211368206236E-3</v>
      </c>
      <c r="AP2352" t="s">
        <v>2339</v>
      </c>
      <c r="AQ2352" t="s">
        <v>1351</v>
      </c>
      <c r="AT2352" s="93" t="s">
        <v>1122</v>
      </c>
      <c r="AU2352" s="92" t="s">
        <v>1172</v>
      </c>
      <c r="AV2352" s="83" t="str">
        <f t="shared" si="991"/>
        <v>42039</v>
      </c>
      <c r="AX2352" s="7" t="s">
        <v>3753</v>
      </c>
    </row>
    <row r="2353" spans="1:50" hidden="1" outlineLevel="1">
      <c r="A2353" t="s">
        <v>2622</v>
      </c>
      <c r="B2353" t="s">
        <v>1351</v>
      </c>
      <c r="C2353" s="1">
        <f t="shared" si="980"/>
        <v>88062</v>
      </c>
      <c r="D2353" s="7">
        <f>RANK(N2353,(N2353:P2353,Q2353:AE2353))</f>
        <v>2</v>
      </c>
      <c r="E2353" s="7">
        <f>RANK(O2353,(N2353:P2353,Q2353:AE2353))</f>
        <v>1</v>
      </c>
      <c r="F2353" s="7">
        <f>IF(P2353&gt;0,RANK(P2353,(N2353:P2353,Q2353:AE2353)),0)</f>
        <v>3</v>
      </c>
      <c r="G2353" s="1">
        <f t="shared" si="981"/>
        <v>23749</v>
      </c>
      <c r="H2353" s="2">
        <f t="shared" si="982"/>
        <v>0.26968499466285117</v>
      </c>
      <c r="I2353" s="2"/>
      <c r="J2353" s="2">
        <f t="shared" si="983"/>
        <v>0.35262655856101383</v>
      </c>
      <c r="K2353" s="2">
        <f t="shared" si="984"/>
        <v>0.622311553223865</v>
      </c>
      <c r="L2353" s="2">
        <f t="shared" si="985"/>
        <v>1.9861007017782924E-2</v>
      </c>
      <c r="M2353" s="2">
        <f t="shared" si="986"/>
        <v>5.2008811973383064E-3</v>
      </c>
      <c r="N2353" s="1">
        <v>31053</v>
      </c>
      <c r="O2353" s="1">
        <v>54802</v>
      </c>
      <c r="P2353" s="1">
        <v>1749</v>
      </c>
      <c r="Q2353" s="1">
        <v>189</v>
      </c>
      <c r="R2353" s="1">
        <v>222</v>
      </c>
      <c r="S2353" s="1">
        <v>47</v>
      </c>
      <c r="AG2353" s="7">
        <f>IF(Q2353&gt;0,RANK(Q2353,(N2353:P2353,Q2353:AE2353)),0)</f>
        <v>5</v>
      </c>
      <c r="AH2353" s="7">
        <f>IF(R2353&gt;0,RANK(R2353,(N2353:P2353,Q2353:AE2353)),0)</f>
        <v>4</v>
      </c>
      <c r="AI2353" s="7">
        <f>IF(T2353&gt;0,RANK(T2353,(N2353:P2353,Q2353:AE2353)),0)</f>
        <v>0</v>
      </c>
      <c r="AJ2353" s="7">
        <f>IF(S2353&gt;0,RANK(S2353,(N2353:P2353,Q2353:AE2353)),0)</f>
        <v>6</v>
      </c>
      <c r="AK2353" s="2">
        <f t="shared" si="987"/>
        <v>2.1462151665871771E-3</v>
      </c>
      <c r="AL2353" s="2">
        <f t="shared" si="988"/>
        <v>2.5209511480547794E-3</v>
      </c>
      <c r="AM2353" s="2">
        <f t="shared" si="989"/>
        <v>0</v>
      </c>
      <c r="AN2353" s="2">
        <f t="shared" si="990"/>
        <v>5.3371488269628219E-4</v>
      </c>
      <c r="AP2353" t="s">
        <v>2622</v>
      </c>
      <c r="AQ2353" t="s">
        <v>1351</v>
      </c>
      <c r="AT2353" s="93" t="s">
        <v>1122</v>
      </c>
      <c r="AU2353" s="92" t="s">
        <v>1173</v>
      </c>
      <c r="AV2353" s="83" t="str">
        <f t="shared" si="991"/>
        <v>42041</v>
      </c>
      <c r="AX2353" s="7" t="s">
        <v>3753</v>
      </c>
    </row>
    <row r="2354" spans="1:50" hidden="1" outlineLevel="1">
      <c r="A2354" t="s">
        <v>2724</v>
      </c>
      <c r="B2354" t="s">
        <v>1351</v>
      </c>
      <c r="C2354" s="1">
        <f t="shared" si="980"/>
        <v>100658</v>
      </c>
      <c r="D2354" s="7">
        <f>RANK(N2354,(N2354:P2354,Q2354:AE2354))</f>
        <v>2</v>
      </c>
      <c r="E2354" s="7">
        <f>RANK(O2354,(N2354:P2354,Q2354:AE2354))</f>
        <v>1</v>
      </c>
      <c r="F2354" s="7">
        <f>IF(P2354&gt;0,RANK(P2354,(N2354:P2354,Q2354:AE2354)),0)</f>
        <v>3</v>
      </c>
      <c r="G2354" s="1">
        <f t="shared" si="981"/>
        <v>9241</v>
      </c>
      <c r="H2354" s="2">
        <f t="shared" si="982"/>
        <v>9.1805917065707648E-2</v>
      </c>
      <c r="I2354" s="2"/>
      <c r="J2354" s="2">
        <f t="shared" si="983"/>
        <v>0.44099823163583618</v>
      </c>
      <c r="K2354" s="2">
        <f t="shared" si="984"/>
        <v>0.5328041487015438</v>
      </c>
      <c r="L2354" s="2">
        <f t="shared" si="985"/>
        <v>2.0455403445329732E-2</v>
      </c>
      <c r="M2354" s="2">
        <f t="shared" si="986"/>
        <v>5.7422162172902878E-3</v>
      </c>
      <c r="N2354" s="1">
        <v>44390</v>
      </c>
      <c r="O2354" s="1">
        <v>53631</v>
      </c>
      <c r="P2354" s="1">
        <v>2059</v>
      </c>
      <c r="Q2354" s="1">
        <v>255</v>
      </c>
      <c r="R2354" s="1">
        <v>221</v>
      </c>
      <c r="S2354" s="1">
        <v>102</v>
      </c>
      <c r="AG2354" s="7">
        <f>IF(Q2354&gt;0,RANK(Q2354,(N2354:P2354,Q2354:AE2354)),0)</f>
        <v>4</v>
      </c>
      <c r="AH2354" s="7">
        <f>IF(R2354&gt;0,RANK(R2354,(N2354:P2354,Q2354:AE2354)),0)</f>
        <v>5</v>
      </c>
      <c r="AI2354" s="7">
        <f>IF(T2354&gt;0,RANK(T2354,(N2354:P2354,Q2354:AE2354)),0)</f>
        <v>0</v>
      </c>
      <c r="AJ2354" s="7">
        <f>IF(S2354&gt;0,RANK(S2354,(N2354:P2354,Q2354:AE2354)),0)</f>
        <v>6</v>
      </c>
      <c r="AK2354" s="2">
        <f t="shared" si="987"/>
        <v>2.5333306840986309E-3</v>
      </c>
      <c r="AL2354" s="2">
        <f t="shared" si="988"/>
        <v>2.195553259552147E-3</v>
      </c>
      <c r="AM2354" s="2">
        <f t="shared" si="989"/>
        <v>0</v>
      </c>
      <c r="AN2354" s="2">
        <f t="shared" si="990"/>
        <v>1.0133322736394525E-3</v>
      </c>
      <c r="AP2354" t="s">
        <v>2724</v>
      </c>
      <c r="AQ2354" t="s">
        <v>1351</v>
      </c>
      <c r="AT2354" s="93" t="s">
        <v>1122</v>
      </c>
      <c r="AU2354" s="92" t="s">
        <v>1174</v>
      </c>
      <c r="AV2354" s="83" t="str">
        <f t="shared" si="991"/>
        <v>42043</v>
      </c>
      <c r="AX2354" s="7" t="s">
        <v>3753</v>
      </c>
    </row>
    <row r="2355" spans="1:50" hidden="1" outlineLevel="1">
      <c r="A2355" t="s">
        <v>3007</v>
      </c>
      <c r="B2355" t="s">
        <v>1351</v>
      </c>
      <c r="C2355" s="1">
        <f t="shared" si="980"/>
        <v>248077</v>
      </c>
      <c r="D2355" s="7">
        <f>RANK(N2355,(N2355:P2355,Q2355:AE2355))</f>
        <v>1</v>
      </c>
      <c r="E2355" s="7">
        <f>RANK(O2355,(N2355:P2355,Q2355:AE2355))</f>
        <v>2</v>
      </c>
      <c r="F2355" s="7">
        <f>IF(P2355&gt;0,RANK(P2355,(N2355:P2355,Q2355:AE2355)),0)</f>
        <v>3</v>
      </c>
      <c r="G2355" s="1">
        <f t="shared" si="981"/>
        <v>29025</v>
      </c>
      <c r="H2355" s="2">
        <f t="shared" si="982"/>
        <v>0.11699996372094149</v>
      </c>
      <c r="I2355" s="2"/>
      <c r="J2355" s="2">
        <f t="shared" si="983"/>
        <v>0.54362556786804095</v>
      </c>
      <c r="K2355" s="2">
        <f t="shared" si="984"/>
        <v>0.42662560414709949</v>
      </c>
      <c r="L2355" s="2">
        <f t="shared" si="985"/>
        <v>2.1557822772768132E-2</v>
      </c>
      <c r="M2355" s="2">
        <f t="shared" si="986"/>
        <v>8.191005212091429E-3</v>
      </c>
      <c r="N2355" s="1">
        <v>134861</v>
      </c>
      <c r="O2355" s="1">
        <v>105836</v>
      </c>
      <c r="P2355" s="1">
        <v>5348</v>
      </c>
      <c r="Q2355" s="1">
        <v>587</v>
      </c>
      <c r="R2355" s="1">
        <v>743</v>
      </c>
      <c r="S2355" s="1">
        <v>702</v>
      </c>
      <c r="AG2355" s="7">
        <f>IF(Q2355&gt;0,RANK(Q2355,(N2355:P2355,Q2355:AE2355)),0)</f>
        <v>6</v>
      </c>
      <c r="AH2355" s="7">
        <f>IF(R2355&gt;0,RANK(R2355,(N2355:P2355,Q2355:AE2355)),0)</f>
        <v>4</v>
      </c>
      <c r="AI2355" s="7">
        <f>IF(T2355&gt;0,RANK(T2355,(N2355:P2355,Q2355:AE2355)),0)</f>
        <v>0</v>
      </c>
      <c r="AJ2355" s="7">
        <f>IF(S2355&gt;0,RANK(S2355,(N2355:P2355,Q2355:AE2355)),0)</f>
        <v>5</v>
      </c>
      <c r="AK2355" s="2">
        <f t="shared" si="987"/>
        <v>2.3662008166819171E-3</v>
      </c>
      <c r="AL2355" s="2">
        <f t="shared" si="988"/>
        <v>2.9950378309960214E-3</v>
      </c>
      <c r="AM2355" s="2">
        <f t="shared" si="989"/>
        <v>0</v>
      </c>
      <c r="AN2355" s="2">
        <f t="shared" si="990"/>
        <v>2.8297665644134683E-3</v>
      </c>
      <c r="AP2355" t="s">
        <v>3007</v>
      </c>
      <c r="AQ2355" t="s">
        <v>1351</v>
      </c>
      <c r="AT2355" s="93" t="s">
        <v>1122</v>
      </c>
      <c r="AU2355" s="92" t="s">
        <v>130</v>
      </c>
      <c r="AV2355" s="83" t="str">
        <f t="shared" si="991"/>
        <v>42045</v>
      </c>
      <c r="AX2355" s="7" t="s">
        <v>3753</v>
      </c>
    </row>
    <row r="2356" spans="1:50" hidden="1" outlineLevel="1">
      <c r="A2356" t="s">
        <v>2680</v>
      </c>
      <c r="B2356" t="s">
        <v>1351</v>
      </c>
      <c r="C2356" s="1">
        <f t="shared" si="980"/>
        <v>13578</v>
      </c>
      <c r="D2356" s="7">
        <f>RANK(N2356,(N2356:P2356,Q2356:AE2356))</f>
        <v>2</v>
      </c>
      <c r="E2356" s="7">
        <f>RANK(O2356,(N2356:P2356,Q2356:AE2356))</f>
        <v>1</v>
      </c>
      <c r="F2356" s="7">
        <f>IF(P2356&gt;0,RANK(P2356,(N2356:P2356,Q2356:AE2356)),0)</f>
        <v>3</v>
      </c>
      <c r="G2356" s="1">
        <f t="shared" si="981"/>
        <v>1593</v>
      </c>
      <c r="H2356" s="2">
        <f t="shared" si="982"/>
        <v>0.11732213875386655</v>
      </c>
      <c r="I2356" s="2"/>
      <c r="J2356" s="2">
        <f t="shared" si="983"/>
        <v>0.42377375165709236</v>
      </c>
      <c r="K2356" s="2">
        <f t="shared" si="984"/>
        <v>0.54109589041095896</v>
      </c>
      <c r="L2356" s="2">
        <f t="shared" si="985"/>
        <v>2.5924289291500958E-2</v>
      </c>
      <c r="M2356" s="2">
        <f t="shared" si="986"/>
        <v>9.2060686404477829E-3</v>
      </c>
      <c r="N2356" s="1">
        <v>5754</v>
      </c>
      <c r="O2356" s="1">
        <v>7347</v>
      </c>
      <c r="P2356" s="1">
        <v>352</v>
      </c>
      <c r="Q2356" s="1">
        <v>90</v>
      </c>
      <c r="R2356" s="1">
        <v>17</v>
      </c>
      <c r="S2356" s="1">
        <v>18</v>
      </c>
      <c r="AG2356" s="7">
        <f>IF(Q2356&gt;0,RANK(Q2356,(N2356:P2356,Q2356:AE2356)),0)</f>
        <v>4</v>
      </c>
      <c r="AH2356" s="7">
        <f>IF(R2356&gt;0,RANK(R2356,(N2356:P2356,Q2356:AE2356)),0)</f>
        <v>6</v>
      </c>
      <c r="AI2356" s="7">
        <f>IF(T2356&gt;0,RANK(T2356,(N2356:P2356,Q2356:AE2356)),0)</f>
        <v>0</v>
      </c>
      <c r="AJ2356" s="7">
        <f>IF(S2356&gt;0,RANK(S2356,(N2356:P2356,Q2356:AE2356)),0)</f>
        <v>5</v>
      </c>
      <c r="AK2356" s="2">
        <f t="shared" si="987"/>
        <v>6.6283694211224037E-3</v>
      </c>
      <c r="AL2356" s="2">
        <f t="shared" si="988"/>
        <v>1.2520253351008986E-3</v>
      </c>
      <c r="AM2356" s="2">
        <f t="shared" si="989"/>
        <v>0</v>
      </c>
      <c r="AN2356" s="2">
        <f t="shared" si="990"/>
        <v>1.3256738842244808E-3</v>
      </c>
      <c r="AP2356" t="s">
        <v>2680</v>
      </c>
      <c r="AQ2356" t="s">
        <v>1351</v>
      </c>
      <c r="AT2356" s="93" t="s">
        <v>1122</v>
      </c>
      <c r="AU2356" s="92" t="s">
        <v>131</v>
      </c>
      <c r="AV2356" s="83" t="str">
        <f t="shared" si="991"/>
        <v>42047</v>
      </c>
      <c r="AX2356" s="7" t="s">
        <v>3753</v>
      </c>
    </row>
    <row r="2357" spans="1:50" hidden="1" outlineLevel="1">
      <c r="A2357" t="s">
        <v>1740</v>
      </c>
      <c r="B2357" t="s">
        <v>1351</v>
      </c>
      <c r="C2357" s="1">
        <f t="shared" si="980"/>
        <v>112335</v>
      </c>
      <c r="D2357" s="7">
        <f>RANK(N2357,(N2357:P2357,Q2357:AE2357))</f>
        <v>1</v>
      </c>
      <c r="E2357" s="7">
        <f>RANK(O2357,(N2357:P2357,Q2357:AE2357))</f>
        <v>2</v>
      </c>
      <c r="F2357" s="7">
        <f>IF(P2357&gt;0,RANK(P2357,(N2357:P2357,Q2357:AE2357)),0)</f>
        <v>3</v>
      </c>
      <c r="G2357" s="1">
        <f t="shared" si="981"/>
        <v>10372</v>
      </c>
      <c r="H2357" s="2">
        <f t="shared" si="982"/>
        <v>9.2330974317888462E-2</v>
      </c>
      <c r="I2357" s="2"/>
      <c r="J2357" s="2">
        <f t="shared" si="983"/>
        <v>0.52876663550985892</v>
      </c>
      <c r="K2357" s="2">
        <f t="shared" si="984"/>
        <v>0.43643566119197047</v>
      </c>
      <c r="L2357" s="2">
        <f t="shared" si="985"/>
        <v>2.6527796323496684E-2</v>
      </c>
      <c r="M2357" s="2">
        <f t="shared" si="986"/>
        <v>8.2699069746739289E-3</v>
      </c>
      <c r="N2357" s="1">
        <v>59399</v>
      </c>
      <c r="O2357" s="1">
        <v>49027</v>
      </c>
      <c r="P2357" s="1">
        <v>2980</v>
      </c>
      <c r="Q2357" s="1">
        <v>238</v>
      </c>
      <c r="R2357" s="1">
        <v>242</v>
      </c>
      <c r="S2357" s="1">
        <v>449</v>
      </c>
      <c r="AG2357" s="7">
        <f>IF(Q2357&gt;0,RANK(Q2357,(N2357:P2357,Q2357:AE2357)),0)</f>
        <v>6</v>
      </c>
      <c r="AH2357" s="7">
        <f>IF(R2357&gt;0,RANK(R2357,(N2357:P2357,Q2357:AE2357)),0)</f>
        <v>5</v>
      </c>
      <c r="AI2357" s="7">
        <f>IF(T2357&gt;0,RANK(T2357,(N2357:P2357,Q2357:AE2357)),0)</f>
        <v>0</v>
      </c>
      <c r="AJ2357" s="7">
        <f>IF(S2357&gt;0,RANK(S2357,(N2357:P2357,Q2357:AE2357)),0)</f>
        <v>4</v>
      </c>
      <c r="AK2357" s="2">
        <f t="shared" si="987"/>
        <v>2.1186629278497353E-3</v>
      </c>
      <c r="AL2357" s="2">
        <f t="shared" si="988"/>
        <v>2.1542707081497309E-3</v>
      </c>
      <c r="AM2357" s="2">
        <f t="shared" si="989"/>
        <v>0</v>
      </c>
      <c r="AN2357" s="2">
        <f t="shared" si="990"/>
        <v>3.9969733386745008E-3</v>
      </c>
      <c r="AP2357" t="s">
        <v>1740</v>
      </c>
      <c r="AQ2357" t="s">
        <v>1351</v>
      </c>
      <c r="AT2357" s="93" t="s">
        <v>1122</v>
      </c>
      <c r="AU2357" s="92" t="s">
        <v>132</v>
      </c>
      <c r="AV2357" s="83" t="str">
        <f t="shared" si="991"/>
        <v>42049</v>
      </c>
      <c r="AX2357" s="7" t="s">
        <v>3753</v>
      </c>
    </row>
    <row r="2358" spans="1:50" hidden="1" outlineLevel="1">
      <c r="A2358" t="s">
        <v>945</v>
      </c>
      <c r="B2358" t="s">
        <v>1351</v>
      </c>
      <c r="C2358" s="1">
        <f t="shared" si="980"/>
        <v>49532</v>
      </c>
      <c r="D2358" s="7">
        <f>RANK(N2358,(N2358:P2358,Q2358:AE2358))</f>
        <v>1</v>
      </c>
      <c r="E2358" s="7">
        <f>RANK(O2358,(N2358:P2358,Q2358:AE2358))</f>
        <v>2</v>
      </c>
      <c r="F2358" s="7">
        <f>IF(P2358&gt;0,RANK(P2358,(N2358:P2358,Q2358:AE2358)),0)</f>
        <v>3</v>
      </c>
      <c r="G2358" s="1">
        <f t="shared" si="981"/>
        <v>8139</v>
      </c>
      <c r="H2358" s="2">
        <f t="shared" si="982"/>
        <v>0.16431801663571025</v>
      </c>
      <c r="I2358" s="2"/>
      <c r="J2358" s="2">
        <f t="shared" si="983"/>
        <v>0.56835984817895502</v>
      </c>
      <c r="K2358" s="2">
        <f t="shared" si="984"/>
        <v>0.40404183154324474</v>
      </c>
      <c r="L2358" s="2">
        <f t="shared" si="985"/>
        <v>1.611079706048615E-2</v>
      </c>
      <c r="M2358" s="2">
        <f t="shared" si="986"/>
        <v>1.1487523217314086E-2</v>
      </c>
      <c r="N2358" s="1">
        <v>28152</v>
      </c>
      <c r="O2358" s="1">
        <v>20013</v>
      </c>
      <c r="P2358" s="1">
        <v>798</v>
      </c>
      <c r="Q2358" s="1">
        <v>286</v>
      </c>
      <c r="R2358" s="1">
        <v>58</v>
      </c>
      <c r="S2358" s="1">
        <v>225</v>
      </c>
      <c r="AG2358" s="7">
        <f>IF(Q2358&gt;0,RANK(Q2358,(N2358:P2358,Q2358:AE2358)),0)</f>
        <v>4</v>
      </c>
      <c r="AH2358" s="7">
        <f>IF(R2358&gt;0,RANK(R2358,(N2358:P2358,Q2358:AE2358)),0)</f>
        <v>6</v>
      </c>
      <c r="AI2358" s="7">
        <f>IF(T2358&gt;0,RANK(T2358,(N2358:P2358,Q2358:AE2358)),0)</f>
        <v>0</v>
      </c>
      <c r="AJ2358" s="7">
        <f>IF(S2358&gt;0,RANK(S2358,(N2358:P2358,Q2358:AE2358)),0)</f>
        <v>5</v>
      </c>
      <c r="AK2358" s="2">
        <f t="shared" si="987"/>
        <v>5.7740450617782442E-3</v>
      </c>
      <c r="AL2358" s="2">
        <f t="shared" si="988"/>
        <v>1.17096018735363E-3</v>
      </c>
      <c r="AM2358" s="2">
        <f t="shared" si="989"/>
        <v>0</v>
      </c>
      <c r="AN2358" s="2">
        <f t="shared" si="990"/>
        <v>4.5425179681821849E-3</v>
      </c>
      <c r="AP2358" t="s">
        <v>945</v>
      </c>
      <c r="AQ2358" t="s">
        <v>1351</v>
      </c>
      <c r="AT2358" s="93" t="s">
        <v>1122</v>
      </c>
      <c r="AU2358" s="92" t="s">
        <v>658</v>
      </c>
      <c r="AV2358" s="83" t="str">
        <f t="shared" si="991"/>
        <v>42051</v>
      </c>
      <c r="AX2358" s="7" t="s">
        <v>3753</v>
      </c>
    </row>
    <row r="2359" spans="1:50" hidden="1" outlineLevel="1">
      <c r="A2359" t="s">
        <v>2652</v>
      </c>
      <c r="B2359" t="s">
        <v>1351</v>
      </c>
      <c r="C2359" s="1">
        <f t="shared" si="980"/>
        <v>2283</v>
      </c>
      <c r="D2359" s="7">
        <f>RANK(N2359,(N2359:P2359,Q2359:AE2359))</f>
        <v>2</v>
      </c>
      <c r="E2359" s="7">
        <f>RANK(O2359,(N2359:P2359,Q2359:AE2359))</f>
        <v>1</v>
      </c>
      <c r="F2359" s="7">
        <f>IF(P2359&gt;0,RANK(P2359,(N2359:P2359,Q2359:AE2359)),0)</f>
        <v>3</v>
      </c>
      <c r="G2359" s="1">
        <f t="shared" si="981"/>
        <v>528</v>
      </c>
      <c r="H2359" s="2">
        <f t="shared" si="982"/>
        <v>0.23127463863337713</v>
      </c>
      <c r="I2359" s="2"/>
      <c r="J2359" s="2">
        <f t="shared" si="983"/>
        <v>0.36925098554533509</v>
      </c>
      <c r="K2359" s="2">
        <f t="shared" si="984"/>
        <v>0.60052562417871225</v>
      </c>
      <c r="L2359" s="2">
        <f t="shared" si="985"/>
        <v>2.4967148488830485E-2</v>
      </c>
      <c r="M2359" s="2">
        <f t="shared" si="986"/>
        <v>5.2562417871221817E-3</v>
      </c>
      <c r="N2359" s="1">
        <v>843</v>
      </c>
      <c r="O2359" s="1">
        <v>1371</v>
      </c>
      <c r="P2359" s="1">
        <v>57</v>
      </c>
      <c r="Q2359" s="1">
        <v>9</v>
      </c>
      <c r="R2359" s="1">
        <v>2</v>
      </c>
      <c r="S2359" s="1">
        <v>1</v>
      </c>
      <c r="AG2359" s="7">
        <f>IF(Q2359&gt;0,RANK(Q2359,(N2359:P2359,Q2359:AE2359)),0)</f>
        <v>4</v>
      </c>
      <c r="AH2359" s="7">
        <f>IF(R2359&gt;0,RANK(R2359,(N2359:P2359,Q2359:AE2359)),0)</f>
        <v>5</v>
      </c>
      <c r="AI2359" s="7">
        <f>IF(T2359&gt;0,RANK(T2359,(N2359:P2359,Q2359:AE2359)),0)</f>
        <v>0</v>
      </c>
      <c r="AJ2359" s="7">
        <f>IF(S2359&gt;0,RANK(S2359,(N2359:P2359,Q2359:AE2359)),0)</f>
        <v>6</v>
      </c>
      <c r="AK2359" s="2">
        <f t="shared" si="987"/>
        <v>3.9421813403416554E-3</v>
      </c>
      <c r="AL2359" s="2">
        <f t="shared" si="988"/>
        <v>8.7604029785370125E-4</v>
      </c>
      <c r="AM2359" s="2">
        <f t="shared" si="989"/>
        <v>0</v>
      </c>
      <c r="AN2359" s="2">
        <f t="shared" si="990"/>
        <v>4.3802014892685063E-4</v>
      </c>
      <c r="AP2359" t="s">
        <v>2652</v>
      </c>
      <c r="AQ2359" t="s">
        <v>1351</v>
      </c>
      <c r="AT2359" s="93" t="s">
        <v>1122</v>
      </c>
      <c r="AU2359" s="92" t="s">
        <v>659</v>
      </c>
      <c r="AV2359" s="83" t="str">
        <f t="shared" si="991"/>
        <v>42053</v>
      </c>
      <c r="AX2359" s="7" t="s">
        <v>3753</v>
      </c>
    </row>
    <row r="2360" spans="1:50" hidden="1" outlineLevel="1">
      <c r="A2360" t="s">
        <v>2579</v>
      </c>
      <c r="B2360" t="s">
        <v>1351</v>
      </c>
      <c r="C2360" s="1">
        <f t="shared" si="980"/>
        <v>48969</v>
      </c>
      <c r="D2360" s="7">
        <f>RANK(N2360,(N2360:P2360,Q2360:AE2360))</f>
        <v>2</v>
      </c>
      <c r="E2360" s="7">
        <f>RANK(O2360,(N2360:P2360,Q2360:AE2360))</f>
        <v>1</v>
      </c>
      <c r="F2360" s="7">
        <f>IF(P2360&gt;0,RANK(P2360,(N2360:P2360,Q2360:AE2360)),0)</f>
        <v>3</v>
      </c>
      <c r="G2360" s="1">
        <f t="shared" si="981"/>
        <v>18120</v>
      </c>
      <c r="H2360" s="2">
        <f t="shared" si="982"/>
        <v>0.37003001899160692</v>
      </c>
      <c r="I2360" s="2"/>
      <c r="J2360" s="2">
        <f t="shared" si="983"/>
        <v>0.30472339643447893</v>
      </c>
      <c r="K2360" s="2">
        <f t="shared" si="984"/>
        <v>0.67475341542608591</v>
      </c>
      <c r="L2360" s="2">
        <f t="shared" si="985"/>
        <v>1.5540443954338458E-2</v>
      </c>
      <c r="M2360" s="2">
        <f t="shared" si="986"/>
        <v>4.9827441850967529E-3</v>
      </c>
      <c r="N2360" s="1">
        <v>14922</v>
      </c>
      <c r="O2360" s="1">
        <v>33042</v>
      </c>
      <c r="P2360" s="1">
        <v>761</v>
      </c>
      <c r="Q2360" s="1">
        <v>132</v>
      </c>
      <c r="R2360" s="1">
        <v>69</v>
      </c>
      <c r="S2360" s="1">
        <v>43</v>
      </c>
      <c r="AG2360" s="7">
        <f>IF(Q2360&gt;0,RANK(Q2360,(N2360:P2360,Q2360:AE2360)),0)</f>
        <v>4</v>
      </c>
      <c r="AH2360" s="7">
        <f>IF(R2360&gt;0,RANK(R2360,(N2360:P2360,Q2360:AE2360)),0)</f>
        <v>5</v>
      </c>
      <c r="AI2360" s="7">
        <f>IF(T2360&gt;0,RANK(T2360,(N2360:P2360,Q2360:AE2360)),0)</f>
        <v>0</v>
      </c>
      <c r="AJ2360" s="7">
        <f>IF(S2360&gt;0,RANK(S2360,(N2360:P2360,Q2360:AE2360)),0)</f>
        <v>6</v>
      </c>
      <c r="AK2360" s="2">
        <f t="shared" si="987"/>
        <v>2.6955829198064083E-3</v>
      </c>
      <c r="AL2360" s="2">
        <f t="shared" si="988"/>
        <v>1.4090547080806224E-3</v>
      </c>
      <c r="AM2360" s="2">
        <f t="shared" si="989"/>
        <v>0</v>
      </c>
      <c r="AN2360" s="2">
        <f t="shared" si="990"/>
        <v>8.7810655720966331E-4</v>
      </c>
      <c r="AP2360" t="s">
        <v>2579</v>
      </c>
      <c r="AQ2360" t="s">
        <v>1351</v>
      </c>
      <c r="AT2360" s="93" t="s">
        <v>1122</v>
      </c>
      <c r="AU2360" s="92" t="s">
        <v>660</v>
      </c>
      <c r="AV2360" s="83" t="str">
        <f t="shared" si="991"/>
        <v>42055</v>
      </c>
      <c r="AX2360" s="7" t="s">
        <v>3753</v>
      </c>
    </row>
    <row r="2361" spans="1:50" hidden="1" outlineLevel="1">
      <c r="A2361" t="s">
        <v>4049</v>
      </c>
      <c r="B2361" t="s">
        <v>1351</v>
      </c>
      <c r="C2361" s="1">
        <f t="shared" si="980"/>
        <v>5285</v>
      </c>
      <c r="D2361" s="7">
        <f>RANK(N2361,(N2361:P2361,Q2361:AE2361))</f>
        <v>2</v>
      </c>
      <c r="E2361" s="7">
        <f>RANK(O2361,(N2361:P2361,Q2361:AE2361))</f>
        <v>1</v>
      </c>
      <c r="F2361" s="7">
        <f>IF(P2361&gt;0,RANK(P2361,(N2361:P2361,Q2361:AE2361)),0)</f>
        <v>3</v>
      </c>
      <c r="G2361" s="1">
        <f t="shared" si="981"/>
        <v>2328</v>
      </c>
      <c r="H2361" s="2">
        <f t="shared" si="982"/>
        <v>0.44049195837275307</v>
      </c>
      <c r="I2361" s="2"/>
      <c r="J2361" s="2">
        <f t="shared" si="983"/>
        <v>0.26963103122043519</v>
      </c>
      <c r="K2361" s="2">
        <f t="shared" si="984"/>
        <v>0.71012298959318831</v>
      </c>
      <c r="L2361" s="2">
        <f t="shared" si="985"/>
        <v>1.456953642384106E-2</v>
      </c>
      <c r="M2361" s="2">
        <f t="shared" si="986"/>
        <v>5.6764427625354344E-3</v>
      </c>
      <c r="N2361" s="1">
        <v>1425</v>
      </c>
      <c r="O2361" s="1">
        <v>3753</v>
      </c>
      <c r="P2361" s="1">
        <v>77</v>
      </c>
      <c r="Q2361" s="1">
        <v>20</v>
      </c>
      <c r="R2361" s="1">
        <v>9</v>
      </c>
      <c r="S2361" s="1">
        <v>1</v>
      </c>
      <c r="AG2361" s="7">
        <f>IF(Q2361&gt;0,RANK(Q2361,(N2361:P2361,Q2361:AE2361)),0)</f>
        <v>4</v>
      </c>
      <c r="AH2361" s="7">
        <f>IF(R2361&gt;0,RANK(R2361,(N2361:P2361,Q2361:AE2361)),0)</f>
        <v>5</v>
      </c>
      <c r="AI2361" s="7">
        <f>IF(T2361&gt;0,RANK(T2361,(N2361:P2361,Q2361:AE2361)),0)</f>
        <v>0</v>
      </c>
      <c r="AJ2361" s="7">
        <f>IF(S2361&gt;0,RANK(S2361,(N2361:P2361,Q2361:AE2361)),0)</f>
        <v>6</v>
      </c>
      <c r="AK2361" s="2">
        <f t="shared" si="987"/>
        <v>3.7842951750236518E-3</v>
      </c>
      <c r="AL2361" s="2">
        <f t="shared" si="988"/>
        <v>1.7029328287606433E-3</v>
      </c>
      <c r="AM2361" s="2">
        <f t="shared" si="989"/>
        <v>0</v>
      </c>
      <c r="AN2361" s="2">
        <f t="shared" si="990"/>
        <v>1.8921475875118259E-4</v>
      </c>
      <c r="AP2361" t="s">
        <v>4049</v>
      </c>
      <c r="AQ2361" t="s">
        <v>1351</v>
      </c>
      <c r="AT2361" s="93" t="s">
        <v>1122</v>
      </c>
      <c r="AU2361" s="92" t="s">
        <v>199</v>
      </c>
      <c r="AV2361" s="83" t="str">
        <f t="shared" si="991"/>
        <v>42057</v>
      </c>
      <c r="AX2361" s="7" t="s">
        <v>3753</v>
      </c>
    </row>
    <row r="2362" spans="1:50" hidden="1" outlineLevel="1">
      <c r="A2362" t="s">
        <v>1627</v>
      </c>
      <c r="B2362" t="s">
        <v>1351</v>
      </c>
      <c r="C2362" s="1">
        <f t="shared" si="980"/>
        <v>13634</v>
      </c>
      <c r="D2362" s="7">
        <f>RANK(N2362,(N2362:P2362,Q2362:AE2362))</f>
        <v>1</v>
      </c>
      <c r="E2362" s="7">
        <f>RANK(O2362,(N2362:P2362,Q2362:AE2362))</f>
        <v>2</v>
      </c>
      <c r="F2362" s="7">
        <f>IF(P2362&gt;0,RANK(P2362,(N2362:P2362,Q2362:AE2362)),0)</f>
        <v>3</v>
      </c>
      <c r="G2362" s="1">
        <f t="shared" si="981"/>
        <v>1340</v>
      </c>
      <c r="H2362" s="2">
        <f t="shared" si="982"/>
        <v>9.8283702508434795E-2</v>
      </c>
      <c r="I2362" s="2"/>
      <c r="J2362" s="2">
        <f t="shared" si="983"/>
        <v>0.53029191726565938</v>
      </c>
      <c r="K2362" s="2">
        <f t="shared" si="984"/>
        <v>0.43200821475722456</v>
      </c>
      <c r="L2362" s="2">
        <f t="shared" si="985"/>
        <v>2.4717617720404868E-2</v>
      </c>
      <c r="M2362" s="2">
        <f t="shared" si="986"/>
        <v>1.2982250256711184E-2</v>
      </c>
      <c r="N2362" s="1">
        <v>7230</v>
      </c>
      <c r="O2362" s="1">
        <v>5890</v>
      </c>
      <c r="P2362" s="1">
        <v>337</v>
      </c>
      <c r="Q2362" s="1">
        <v>120</v>
      </c>
      <c r="R2362" s="1">
        <v>39</v>
      </c>
      <c r="S2362" s="1">
        <v>18</v>
      </c>
      <c r="AG2362" s="7">
        <f>IF(Q2362&gt;0,RANK(Q2362,(N2362:P2362,Q2362:AE2362)),0)</f>
        <v>4</v>
      </c>
      <c r="AH2362" s="7">
        <f>IF(R2362&gt;0,RANK(R2362,(N2362:P2362,Q2362:AE2362)),0)</f>
        <v>5</v>
      </c>
      <c r="AI2362" s="7">
        <f>IF(T2362&gt;0,RANK(T2362,(N2362:P2362,Q2362:AE2362)),0)</f>
        <v>0</v>
      </c>
      <c r="AJ2362" s="7">
        <f>IF(S2362&gt;0,RANK(S2362,(N2362:P2362,Q2362:AE2362)),0)</f>
        <v>6</v>
      </c>
      <c r="AK2362" s="2">
        <f t="shared" si="987"/>
        <v>8.8015255977702805E-3</v>
      </c>
      <c r="AL2362" s="2">
        <f t="shared" si="988"/>
        <v>2.8604958192753409E-3</v>
      </c>
      <c r="AM2362" s="2">
        <f t="shared" si="989"/>
        <v>0</v>
      </c>
      <c r="AN2362" s="2">
        <f t="shared" si="990"/>
        <v>1.3202288396655421E-3</v>
      </c>
      <c r="AP2362" t="s">
        <v>1627</v>
      </c>
      <c r="AQ2362" t="s">
        <v>1351</v>
      </c>
      <c r="AT2362" s="93" t="s">
        <v>1122</v>
      </c>
      <c r="AU2362" s="92" t="s">
        <v>200</v>
      </c>
      <c r="AV2362" s="83" t="str">
        <f t="shared" si="991"/>
        <v>42059</v>
      </c>
      <c r="AX2362" s="7" t="s">
        <v>3753</v>
      </c>
    </row>
    <row r="2363" spans="1:50" hidden="1" outlineLevel="1">
      <c r="A2363" t="s">
        <v>720</v>
      </c>
      <c r="B2363" t="s">
        <v>1351</v>
      </c>
      <c r="C2363" s="1">
        <f t="shared" si="980"/>
        <v>15957</v>
      </c>
      <c r="D2363" s="7">
        <f>RANK(N2363,(N2363:P2363,Q2363:AE2363))</f>
        <v>2</v>
      </c>
      <c r="E2363" s="7">
        <f>RANK(O2363,(N2363:P2363,Q2363:AE2363))</f>
        <v>1</v>
      </c>
      <c r="F2363" s="7">
        <f>IF(P2363&gt;0,RANK(P2363,(N2363:P2363,Q2363:AE2363)),0)</f>
        <v>3</v>
      </c>
      <c r="G2363" s="1">
        <f t="shared" si="981"/>
        <v>5335</v>
      </c>
      <c r="H2363" s="2">
        <f t="shared" si="982"/>
        <v>0.33433602807545276</v>
      </c>
      <c r="I2363" s="2"/>
      <c r="J2363" s="2">
        <f t="shared" si="983"/>
        <v>0.31791690167324688</v>
      </c>
      <c r="K2363" s="2">
        <f t="shared" si="984"/>
        <v>0.65225292974869964</v>
      </c>
      <c r="L2363" s="2">
        <f t="shared" si="985"/>
        <v>2.1307263270038228E-2</v>
      </c>
      <c r="M2363" s="2">
        <f t="shared" si="986"/>
        <v>8.5229053080153119E-3</v>
      </c>
      <c r="N2363" s="1">
        <v>5073</v>
      </c>
      <c r="O2363" s="1">
        <v>10408</v>
      </c>
      <c r="P2363" s="1">
        <v>340</v>
      </c>
      <c r="Q2363" s="1">
        <v>103</v>
      </c>
      <c r="R2363" s="1">
        <v>21</v>
      </c>
      <c r="S2363" s="1">
        <v>12</v>
      </c>
      <c r="AG2363" s="7">
        <f>IF(Q2363&gt;0,RANK(Q2363,(N2363:P2363,Q2363:AE2363)),0)</f>
        <v>4</v>
      </c>
      <c r="AH2363" s="7">
        <f>IF(R2363&gt;0,RANK(R2363,(N2363:P2363,Q2363:AE2363)),0)</f>
        <v>5</v>
      </c>
      <c r="AI2363" s="7">
        <f>IF(T2363&gt;0,RANK(T2363,(N2363:P2363,Q2363:AE2363)),0)</f>
        <v>0</v>
      </c>
      <c r="AJ2363" s="7">
        <f>IF(S2363&gt;0,RANK(S2363,(N2363:P2363,Q2363:AE2363)),0)</f>
        <v>6</v>
      </c>
      <c r="AK2363" s="2">
        <f t="shared" si="987"/>
        <v>6.4548474023939338E-3</v>
      </c>
      <c r="AL2363" s="2">
        <f t="shared" si="988"/>
        <v>1.3160368490317729E-3</v>
      </c>
      <c r="AM2363" s="2">
        <f t="shared" si="989"/>
        <v>0</v>
      </c>
      <c r="AN2363" s="2">
        <f t="shared" si="990"/>
        <v>7.5202105658958454E-4</v>
      </c>
      <c r="AP2363" t="s">
        <v>720</v>
      </c>
      <c r="AQ2363" t="s">
        <v>1351</v>
      </c>
      <c r="AT2363" s="93" t="s">
        <v>1122</v>
      </c>
      <c r="AU2363" s="92" t="s">
        <v>201</v>
      </c>
      <c r="AV2363" s="83" t="str">
        <f t="shared" si="991"/>
        <v>42061</v>
      </c>
      <c r="AX2363" s="7" t="s">
        <v>3753</v>
      </c>
    </row>
    <row r="2364" spans="1:50" hidden="1" outlineLevel="1">
      <c r="A2364" t="s">
        <v>1477</v>
      </c>
      <c r="B2364" t="s">
        <v>1351</v>
      </c>
      <c r="C2364" s="1">
        <f t="shared" si="980"/>
        <v>31401</v>
      </c>
      <c r="D2364" s="7">
        <f>RANK(N2364,(N2364:P2364,Q2364:AE2364))</f>
        <v>2</v>
      </c>
      <c r="E2364" s="7">
        <f>RANK(O2364,(N2364:P2364,Q2364:AE2364))</f>
        <v>1</v>
      </c>
      <c r="F2364" s="7">
        <f>IF(P2364&gt;0,RANK(P2364,(N2364:P2364,Q2364:AE2364)),0)</f>
        <v>3</v>
      </c>
      <c r="G2364" s="1">
        <f t="shared" si="981"/>
        <v>3132</v>
      </c>
      <c r="H2364" s="2">
        <f t="shared" si="982"/>
        <v>9.9742046431642306E-2</v>
      </c>
      <c r="I2364" s="2"/>
      <c r="J2364" s="2">
        <f t="shared" si="983"/>
        <v>0.43524091589439828</v>
      </c>
      <c r="K2364" s="2">
        <f t="shared" si="984"/>
        <v>0.53498296232604059</v>
      </c>
      <c r="L2364" s="2">
        <f t="shared" si="985"/>
        <v>2.2642591000286615E-2</v>
      </c>
      <c r="M2364" s="2">
        <f t="shared" si="986"/>
        <v>7.133530779274512E-3</v>
      </c>
      <c r="N2364" s="1">
        <v>13667</v>
      </c>
      <c r="O2364" s="1">
        <v>16799</v>
      </c>
      <c r="P2364" s="1">
        <v>711</v>
      </c>
      <c r="Q2364" s="1">
        <v>161</v>
      </c>
      <c r="R2364" s="1">
        <v>46</v>
      </c>
      <c r="S2364" s="1">
        <v>17</v>
      </c>
      <c r="AG2364" s="7">
        <f>IF(Q2364&gt;0,RANK(Q2364,(N2364:P2364,Q2364:AE2364)),0)</f>
        <v>4</v>
      </c>
      <c r="AH2364" s="7">
        <f>IF(R2364&gt;0,RANK(R2364,(N2364:P2364,Q2364:AE2364)),0)</f>
        <v>5</v>
      </c>
      <c r="AI2364" s="7">
        <f>IF(T2364&gt;0,RANK(T2364,(N2364:P2364,Q2364:AE2364)),0)</f>
        <v>0</v>
      </c>
      <c r="AJ2364" s="7">
        <f>IF(S2364&gt;0,RANK(S2364,(N2364:P2364,Q2364:AE2364)),0)</f>
        <v>6</v>
      </c>
      <c r="AK2364" s="2">
        <f t="shared" si="987"/>
        <v>5.1272252476035791E-3</v>
      </c>
      <c r="AL2364" s="2">
        <f t="shared" si="988"/>
        <v>1.4649214993153084E-3</v>
      </c>
      <c r="AM2364" s="2">
        <f t="shared" si="989"/>
        <v>0</v>
      </c>
      <c r="AN2364" s="2">
        <f t="shared" si="990"/>
        <v>5.4138403235565744E-4</v>
      </c>
      <c r="AP2364" t="s">
        <v>1477</v>
      </c>
      <c r="AQ2364" t="s">
        <v>1351</v>
      </c>
      <c r="AT2364" s="93" t="s">
        <v>1122</v>
      </c>
      <c r="AU2364" s="92" t="s">
        <v>202</v>
      </c>
      <c r="AV2364" s="83" t="str">
        <f t="shared" si="991"/>
        <v>42063</v>
      </c>
      <c r="AX2364" s="7" t="s">
        <v>3753</v>
      </c>
    </row>
    <row r="2365" spans="1:50" hidden="1" outlineLevel="1">
      <c r="A2365" t="s">
        <v>3024</v>
      </c>
      <c r="B2365" t="s">
        <v>1351</v>
      </c>
      <c r="C2365" s="1">
        <f t="shared" ref="C2365:C2400" si="992">SUM(N2365:AE2365)</f>
        <v>17574</v>
      </c>
      <c r="D2365" s="7">
        <f>RANK(N2365,(N2365:P2365,Q2365:AE2365))</f>
        <v>2</v>
      </c>
      <c r="E2365" s="7">
        <f>RANK(O2365,(N2365:P2365,Q2365:AE2365))</f>
        <v>1</v>
      </c>
      <c r="F2365" s="7">
        <f>IF(P2365&gt;0,RANK(P2365,(N2365:P2365,Q2365:AE2365)),0)</f>
        <v>3</v>
      </c>
      <c r="G2365" s="1">
        <f t="shared" ref="G2365:G2400" si="993">IF(D2365=1,N2365,IF(E2365=1,O2365,P2365))-IF(D2365=2,N2365,IF(E2365=2,O2365,P2365))</f>
        <v>5907</v>
      </c>
      <c r="H2365" s="2">
        <f t="shared" ref="H2365:H2396" si="994">G2365/C2365</f>
        <v>0.33612154318880166</v>
      </c>
      <c r="I2365" s="2"/>
      <c r="J2365" s="2">
        <f t="shared" ref="J2365:J2400" si="995">IF($C2365=0,"-",N2365/$C2365)</f>
        <v>0.31671787868442014</v>
      </c>
      <c r="K2365" s="2">
        <f t="shared" ref="K2365:K2400" si="996">IF($C2365=0,"-",O2365/$C2365)</f>
        <v>0.65283942187322186</v>
      </c>
      <c r="L2365" s="2">
        <f t="shared" ref="L2365:L2400" si="997">IF($C2365=0,"-",P2365/$C2365)</f>
        <v>1.9289860020484807E-2</v>
      </c>
      <c r="M2365" s="2">
        <f t="shared" ref="M2365:M2396" si="998">IF(C2365=0,"-",(1-J2365-K2365-L2365))</f>
        <v>1.1152839421873194E-2</v>
      </c>
      <c r="N2365" s="1">
        <v>5566</v>
      </c>
      <c r="O2365" s="1">
        <v>11473</v>
      </c>
      <c r="P2365" s="1">
        <v>339</v>
      </c>
      <c r="Q2365" s="1">
        <v>120</v>
      </c>
      <c r="R2365" s="1">
        <v>47</v>
      </c>
      <c r="S2365" s="1">
        <v>29</v>
      </c>
      <c r="AG2365" s="7">
        <f>IF(Q2365&gt;0,RANK(Q2365,(N2365:P2365,Q2365:AE2365)),0)</f>
        <v>4</v>
      </c>
      <c r="AH2365" s="7">
        <f>IF(R2365&gt;0,RANK(R2365,(N2365:P2365,Q2365:AE2365)),0)</f>
        <v>5</v>
      </c>
      <c r="AI2365" s="7">
        <f>IF(T2365&gt;0,RANK(T2365,(N2365:P2365,Q2365:AE2365)),0)</f>
        <v>0</v>
      </c>
      <c r="AJ2365" s="7">
        <f>IF(S2365&gt;0,RANK(S2365,(N2365:P2365,Q2365:AE2365)),0)</f>
        <v>6</v>
      </c>
      <c r="AK2365" s="2">
        <f t="shared" ref="AK2365:AK2400" si="999">IF($C2365=0,"-",Q2365/$C2365)</f>
        <v>6.8282690337999321E-3</v>
      </c>
      <c r="AL2365" s="2">
        <f t="shared" ref="AL2365:AL2400" si="1000">IF($C2365=0,"-",R2365/$C2365)</f>
        <v>2.6744053715716401E-3</v>
      </c>
      <c r="AM2365" s="2">
        <f t="shared" ref="AM2365:AM2400" si="1001">IF($C2365=0,"-",T2365/$C2365)</f>
        <v>0</v>
      </c>
      <c r="AN2365" s="2">
        <f t="shared" ref="AN2365:AN2400" si="1002">IF($C2365=0,"-",S2365/$C2365)</f>
        <v>1.6501650165016502E-3</v>
      </c>
      <c r="AP2365" t="s">
        <v>3024</v>
      </c>
      <c r="AQ2365" t="s">
        <v>1351</v>
      </c>
      <c r="AT2365" s="93" t="s">
        <v>1122</v>
      </c>
      <c r="AU2365" s="92" t="s">
        <v>1482</v>
      </c>
      <c r="AV2365" s="83" t="str">
        <f t="shared" ref="AV2365:AV2396" si="1003">AT2365&amp;AU2365</f>
        <v>42065</v>
      </c>
      <c r="AX2365" s="7" t="s">
        <v>3753</v>
      </c>
    </row>
    <row r="2366" spans="1:50" hidden="1" outlineLevel="1">
      <c r="A2366" t="s">
        <v>1083</v>
      </c>
      <c r="B2366" t="s">
        <v>1351</v>
      </c>
      <c r="C2366" s="1">
        <f t="shared" si="992"/>
        <v>8667</v>
      </c>
      <c r="D2366" s="7">
        <f>RANK(N2366,(N2366:P2366,Q2366:AE2366))</f>
        <v>2</v>
      </c>
      <c r="E2366" s="7">
        <f>RANK(O2366,(N2366:P2366,Q2366:AE2366))</f>
        <v>1</v>
      </c>
      <c r="F2366" s="7">
        <f>IF(P2366&gt;0,RANK(P2366,(N2366:P2366,Q2366:AE2366)),0)</f>
        <v>3</v>
      </c>
      <c r="G2366" s="1">
        <f t="shared" si="993"/>
        <v>3139</v>
      </c>
      <c r="H2366" s="2">
        <f t="shared" si="994"/>
        <v>0.36217837775470174</v>
      </c>
      <c r="I2366" s="2"/>
      <c r="J2366" s="2">
        <f t="shared" si="995"/>
        <v>0.30644975193261798</v>
      </c>
      <c r="K2366" s="2">
        <f t="shared" si="996"/>
        <v>0.66862812968731977</v>
      </c>
      <c r="L2366" s="2">
        <f t="shared" si="997"/>
        <v>1.8230068074304835E-2</v>
      </c>
      <c r="M2366" s="2">
        <f t="shared" si="998"/>
        <v>6.6920503057574729E-3</v>
      </c>
      <c r="N2366" s="1">
        <v>2656</v>
      </c>
      <c r="O2366" s="1">
        <v>5795</v>
      </c>
      <c r="P2366" s="1">
        <v>158</v>
      </c>
      <c r="Q2366" s="1">
        <v>28</v>
      </c>
      <c r="R2366" s="1">
        <v>21</v>
      </c>
      <c r="S2366" s="1">
        <v>9</v>
      </c>
      <c r="AG2366" s="7">
        <f>IF(Q2366&gt;0,RANK(Q2366,(N2366:P2366,Q2366:AE2366)),0)</f>
        <v>4</v>
      </c>
      <c r="AH2366" s="7">
        <f>IF(R2366&gt;0,RANK(R2366,(N2366:P2366,Q2366:AE2366)),0)</f>
        <v>5</v>
      </c>
      <c r="AI2366" s="7">
        <f>IF(T2366&gt;0,RANK(T2366,(N2366:P2366,Q2366:AE2366)),0)</f>
        <v>0</v>
      </c>
      <c r="AJ2366" s="7">
        <f>IF(S2366&gt;0,RANK(S2366,(N2366:P2366,Q2366:AE2366)),0)</f>
        <v>6</v>
      </c>
      <c r="AK2366" s="2">
        <f t="shared" si="999"/>
        <v>3.2306449751932616E-3</v>
      </c>
      <c r="AL2366" s="2">
        <f t="shared" si="1000"/>
        <v>2.4229837313949464E-3</v>
      </c>
      <c r="AM2366" s="2">
        <f t="shared" si="1001"/>
        <v>0</v>
      </c>
      <c r="AN2366" s="2">
        <f t="shared" si="1002"/>
        <v>1.0384215991692627E-3</v>
      </c>
      <c r="AP2366" t="s">
        <v>1083</v>
      </c>
      <c r="AQ2366" t="s">
        <v>1351</v>
      </c>
      <c r="AT2366" s="93" t="s">
        <v>1122</v>
      </c>
      <c r="AU2366" s="92" t="s">
        <v>1483</v>
      </c>
      <c r="AV2366" s="83" t="str">
        <f t="shared" si="1003"/>
        <v>42067</v>
      </c>
      <c r="AX2366" s="7" t="s">
        <v>3753</v>
      </c>
    </row>
    <row r="2367" spans="1:50" hidden="1" outlineLevel="1">
      <c r="A2367" t="s">
        <v>1006</v>
      </c>
      <c r="B2367" t="s">
        <v>1351</v>
      </c>
      <c r="C2367" s="1">
        <f t="shared" si="992"/>
        <v>96381</v>
      </c>
      <c r="D2367" s="7">
        <f>RANK(N2367,(N2367:P2367,Q2367:AE2367))</f>
        <v>1</v>
      </c>
      <c r="E2367" s="7">
        <f>RANK(O2367,(N2367:P2367,Q2367:AE2367))</f>
        <v>2</v>
      </c>
      <c r="F2367" s="7">
        <f>IF(P2367&gt;0,RANK(P2367,(N2367:P2367,Q2367:AE2367)),0)</f>
        <v>3</v>
      </c>
      <c r="G2367" s="1">
        <f t="shared" si="993"/>
        <v>22375</v>
      </c>
      <c r="H2367" s="2">
        <f t="shared" si="994"/>
        <v>0.23215156514250734</v>
      </c>
      <c r="I2367" s="2"/>
      <c r="J2367" s="2">
        <f t="shared" si="995"/>
        <v>0.59628972515329781</v>
      </c>
      <c r="K2367" s="2">
        <f t="shared" si="996"/>
        <v>0.36413816001079052</v>
      </c>
      <c r="L2367" s="2">
        <f t="shared" si="997"/>
        <v>2.2141293408451872E-2</v>
      </c>
      <c r="M2367" s="2">
        <f t="shared" si="998"/>
        <v>1.7430821427459792E-2</v>
      </c>
      <c r="N2367" s="1">
        <v>57471</v>
      </c>
      <c r="O2367" s="1">
        <v>35096</v>
      </c>
      <c r="P2367" s="1">
        <v>2134</v>
      </c>
      <c r="Q2367" s="1">
        <v>264</v>
      </c>
      <c r="R2367" s="1">
        <v>75</v>
      </c>
      <c r="S2367" s="1">
        <v>1341</v>
      </c>
      <c r="AG2367" s="7">
        <f>IF(Q2367&gt;0,RANK(Q2367,(N2367:P2367,Q2367:AE2367)),0)</f>
        <v>5</v>
      </c>
      <c r="AH2367" s="7">
        <f>IF(R2367&gt;0,RANK(R2367,(N2367:P2367,Q2367:AE2367)),0)</f>
        <v>6</v>
      </c>
      <c r="AI2367" s="7">
        <f>IF(T2367&gt;0,RANK(T2367,(N2367:P2367,Q2367:AE2367)),0)</f>
        <v>0</v>
      </c>
      <c r="AJ2367" s="7">
        <f>IF(S2367&gt;0,RANK(S2367,(N2367:P2367,Q2367:AE2367)),0)</f>
        <v>4</v>
      </c>
      <c r="AK2367" s="2">
        <f t="shared" si="999"/>
        <v>2.7391290814579635E-3</v>
      </c>
      <c r="AL2367" s="2">
        <f t="shared" si="1000"/>
        <v>7.7816167086873966E-4</v>
      </c>
      <c r="AM2367" s="2">
        <f t="shared" si="1001"/>
        <v>0</v>
      </c>
      <c r="AN2367" s="2">
        <f t="shared" si="1002"/>
        <v>1.3913530675133066E-2</v>
      </c>
      <c r="AP2367" t="s">
        <v>1006</v>
      </c>
      <c r="AQ2367" t="s">
        <v>1351</v>
      </c>
      <c r="AT2367" s="93" t="s">
        <v>1122</v>
      </c>
      <c r="AU2367" s="92" t="s">
        <v>1484</v>
      </c>
      <c r="AV2367" s="83" t="str">
        <f t="shared" si="1003"/>
        <v>42069</v>
      </c>
      <c r="AX2367" s="7" t="s">
        <v>3753</v>
      </c>
    </row>
    <row r="2368" spans="1:50" hidden="1" outlineLevel="1">
      <c r="A2368" t="s">
        <v>1726</v>
      </c>
      <c r="B2368" t="s">
        <v>1351</v>
      </c>
      <c r="C2368" s="1">
        <f t="shared" si="992"/>
        <v>175317</v>
      </c>
      <c r="D2368" s="7">
        <f>RANK(N2368,(N2368:P2368,Q2368:AE2368))</f>
        <v>2</v>
      </c>
      <c r="E2368" s="7">
        <f>RANK(O2368,(N2368:P2368,Q2368:AE2368))</f>
        <v>1</v>
      </c>
      <c r="F2368" s="7">
        <f>IF(P2368&gt;0,RANK(P2368,(N2368:P2368,Q2368:AE2368)),0)</f>
        <v>3</v>
      </c>
      <c r="G2368" s="1">
        <f t="shared" si="993"/>
        <v>60932</v>
      </c>
      <c r="H2368" s="2">
        <f t="shared" si="994"/>
        <v>0.34755328918473394</v>
      </c>
      <c r="I2368" s="2"/>
      <c r="J2368" s="2">
        <f t="shared" si="995"/>
        <v>0.31353491104684655</v>
      </c>
      <c r="K2368" s="2">
        <f t="shared" si="996"/>
        <v>0.66108820023158055</v>
      </c>
      <c r="L2368" s="2">
        <f t="shared" si="997"/>
        <v>1.9056908343172654E-2</v>
      </c>
      <c r="M2368" s="2">
        <f t="shared" si="998"/>
        <v>6.319980378400189E-3</v>
      </c>
      <c r="N2368" s="1">
        <v>54968</v>
      </c>
      <c r="O2368" s="1">
        <v>115900</v>
      </c>
      <c r="P2368" s="1">
        <v>3341</v>
      </c>
      <c r="Q2368" s="1">
        <v>389</v>
      </c>
      <c r="R2368" s="1">
        <v>340</v>
      </c>
      <c r="S2368" s="1">
        <v>379</v>
      </c>
      <c r="AG2368" s="7">
        <f>IF(Q2368&gt;0,RANK(Q2368,(N2368:P2368,Q2368:AE2368)),0)</f>
        <v>4</v>
      </c>
      <c r="AH2368" s="7">
        <f>IF(R2368&gt;0,RANK(R2368,(N2368:P2368,Q2368:AE2368)),0)</f>
        <v>6</v>
      </c>
      <c r="AI2368" s="7">
        <f>IF(T2368&gt;0,RANK(T2368,(N2368:P2368,Q2368:AE2368)),0)</f>
        <v>0</v>
      </c>
      <c r="AJ2368" s="7">
        <f>IF(S2368&gt;0,RANK(S2368,(N2368:P2368,Q2368:AE2368)),0)</f>
        <v>5</v>
      </c>
      <c r="AK2368" s="2">
        <f t="shared" si="999"/>
        <v>2.2188378765322244E-3</v>
      </c>
      <c r="AL2368" s="2">
        <f t="shared" si="1000"/>
        <v>1.9393441594369057E-3</v>
      </c>
      <c r="AM2368" s="2">
        <f t="shared" si="1001"/>
        <v>0</v>
      </c>
      <c r="AN2368" s="2">
        <f t="shared" si="1002"/>
        <v>2.1617983424311389E-3</v>
      </c>
      <c r="AP2368" t="s">
        <v>1726</v>
      </c>
      <c r="AQ2368" t="s">
        <v>1351</v>
      </c>
      <c r="AT2368" s="93" t="s">
        <v>1122</v>
      </c>
      <c r="AU2368" s="92" t="s">
        <v>661</v>
      </c>
      <c r="AV2368" s="83" t="str">
        <f t="shared" si="1003"/>
        <v>42071</v>
      </c>
      <c r="AX2368" s="7" t="s">
        <v>3753</v>
      </c>
    </row>
    <row r="2369" spans="1:50" hidden="1" outlineLevel="1">
      <c r="A2369" t="s">
        <v>3054</v>
      </c>
      <c r="B2369" t="s">
        <v>1351</v>
      </c>
      <c r="C2369" s="1">
        <f t="shared" si="992"/>
        <v>39640</v>
      </c>
      <c r="D2369" s="7">
        <f>RANK(N2369,(N2369:P2369,Q2369:AE2369))</f>
        <v>1</v>
      </c>
      <c r="E2369" s="7">
        <f>RANK(O2369,(N2369:P2369,Q2369:AE2369))</f>
        <v>2</v>
      </c>
      <c r="F2369" s="7">
        <f>IF(P2369&gt;0,RANK(P2369,(N2369:P2369,Q2369:AE2369)),0)</f>
        <v>3</v>
      </c>
      <c r="G2369" s="1">
        <f t="shared" si="993"/>
        <v>2533</v>
      </c>
      <c r="H2369" s="2">
        <f t="shared" si="994"/>
        <v>6.3900100908173565E-2</v>
      </c>
      <c r="I2369" s="2"/>
      <c r="J2369" s="2">
        <f t="shared" si="995"/>
        <v>0.51950050454086782</v>
      </c>
      <c r="K2369" s="2">
        <f t="shared" si="996"/>
        <v>0.45560040363269427</v>
      </c>
      <c r="L2369" s="2">
        <f t="shared" si="997"/>
        <v>1.6473259334006056E-2</v>
      </c>
      <c r="M2369" s="2">
        <f t="shared" si="998"/>
        <v>8.4258324924318465E-3</v>
      </c>
      <c r="N2369" s="1">
        <v>20593</v>
      </c>
      <c r="O2369" s="1">
        <v>18060</v>
      </c>
      <c r="P2369" s="1">
        <v>653</v>
      </c>
      <c r="Q2369" s="1">
        <v>257</v>
      </c>
      <c r="R2369" s="1">
        <v>50</v>
      </c>
      <c r="S2369" s="1">
        <v>27</v>
      </c>
      <c r="AG2369" s="7">
        <f>IF(Q2369&gt;0,RANK(Q2369,(N2369:P2369,Q2369:AE2369)),0)</f>
        <v>4</v>
      </c>
      <c r="AH2369" s="7">
        <f>IF(R2369&gt;0,RANK(R2369,(N2369:P2369,Q2369:AE2369)),0)</f>
        <v>5</v>
      </c>
      <c r="AI2369" s="7">
        <f>IF(T2369&gt;0,RANK(T2369,(N2369:P2369,Q2369:AE2369)),0)</f>
        <v>0</v>
      </c>
      <c r="AJ2369" s="7">
        <f>IF(S2369&gt;0,RANK(S2369,(N2369:P2369,Q2369:AE2369)),0)</f>
        <v>6</v>
      </c>
      <c r="AK2369" s="2">
        <f t="shared" si="999"/>
        <v>6.4833501513622601E-3</v>
      </c>
      <c r="AL2369" s="2">
        <f t="shared" si="1000"/>
        <v>1.2613521695257316E-3</v>
      </c>
      <c r="AM2369" s="2">
        <f t="shared" si="1001"/>
        <v>0</v>
      </c>
      <c r="AN2369" s="2">
        <f t="shared" si="1002"/>
        <v>6.8113017154389503E-4</v>
      </c>
      <c r="AP2369" t="s">
        <v>3054</v>
      </c>
      <c r="AQ2369" t="s">
        <v>1351</v>
      </c>
      <c r="AT2369" s="93" t="s">
        <v>1122</v>
      </c>
      <c r="AU2369" s="92" t="s">
        <v>662</v>
      </c>
      <c r="AV2369" s="83" t="str">
        <f t="shared" si="1003"/>
        <v>42073</v>
      </c>
      <c r="AX2369" s="7" t="s">
        <v>3753</v>
      </c>
    </row>
    <row r="2370" spans="1:50" hidden="1" outlineLevel="1">
      <c r="A2370" t="s">
        <v>1007</v>
      </c>
      <c r="B2370" t="s">
        <v>1351</v>
      </c>
      <c r="C2370" s="1">
        <f t="shared" si="992"/>
        <v>45880</v>
      </c>
      <c r="D2370" s="7">
        <f>RANK(N2370,(N2370:P2370,Q2370:AE2370))</f>
        <v>2</v>
      </c>
      <c r="E2370" s="7">
        <f>RANK(O2370,(N2370:P2370,Q2370:AE2370))</f>
        <v>1</v>
      </c>
      <c r="F2370" s="7">
        <f>IF(P2370&gt;0,RANK(P2370,(N2370:P2370,Q2370:AE2370)),0)</f>
        <v>3</v>
      </c>
      <c r="G2370" s="1">
        <f t="shared" si="993"/>
        <v>12441</v>
      </c>
      <c r="H2370" s="2">
        <f t="shared" si="994"/>
        <v>0.27116390584132521</v>
      </c>
      <c r="I2370" s="2"/>
      <c r="J2370" s="2">
        <f t="shared" si="995"/>
        <v>0.35076285963382736</v>
      </c>
      <c r="K2370" s="2">
        <f t="shared" si="996"/>
        <v>0.62192676547515258</v>
      </c>
      <c r="L2370" s="2">
        <f t="shared" si="997"/>
        <v>1.9027898866608543E-2</v>
      </c>
      <c r="M2370" s="2">
        <f t="shared" si="998"/>
        <v>8.2824760244115184E-3</v>
      </c>
      <c r="N2370" s="1">
        <v>16093</v>
      </c>
      <c r="O2370" s="1">
        <v>28534</v>
      </c>
      <c r="P2370" s="1">
        <v>873</v>
      </c>
      <c r="Q2370" s="1">
        <v>135</v>
      </c>
      <c r="R2370" s="1">
        <v>102</v>
      </c>
      <c r="S2370" s="1">
        <v>143</v>
      </c>
      <c r="AG2370" s="7">
        <f>IF(Q2370&gt;0,RANK(Q2370,(N2370:P2370,Q2370:AE2370)),0)</f>
        <v>5</v>
      </c>
      <c r="AH2370" s="7">
        <f>IF(R2370&gt;0,RANK(R2370,(N2370:P2370,Q2370:AE2370)),0)</f>
        <v>6</v>
      </c>
      <c r="AI2370" s="7">
        <f>IF(T2370&gt;0,RANK(T2370,(N2370:P2370,Q2370:AE2370)),0)</f>
        <v>0</v>
      </c>
      <c r="AJ2370" s="7">
        <f>IF(S2370&gt;0,RANK(S2370,(N2370:P2370,Q2370:AE2370)),0)</f>
        <v>4</v>
      </c>
      <c r="AK2370" s="2">
        <f t="shared" si="999"/>
        <v>2.9424585876198779E-3</v>
      </c>
      <c r="AL2370" s="2">
        <f t="shared" si="1000"/>
        <v>2.2231909328683523E-3</v>
      </c>
      <c r="AM2370" s="2">
        <f t="shared" si="1001"/>
        <v>0</v>
      </c>
      <c r="AN2370" s="2">
        <f t="shared" si="1002"/>
        <v>3.1168265039232782E-3</v>
      </c>
      <c r="AP2370" t="s">
        <v>1007</v>
      </c>
      <c r="AQ2370" t="s">
        <v>1351</v>
      </c>
      <c r="AT2370" s="93" t="s">
        <v>1122</v>
      </c>
      <c r="AU2370" s="92" t="s">
        <v>663</v>
      </c>
      <c r="AV2370" s="83" t="str">
        <f t="shared" si="1003"/>
        <v>42075</v>
      </c>
      <c r="AX2370" s="7" t="s">
        <v>3753</v>
      </c>
    </row>
    <row r="2371" spans="1:50" hidden="1" outlineLevel="1">
      <c r="A2371" t="s">
        <v>228</v>
      </c>
      <c r="B2371" t="s">
        <v>1351</v>
      </c>
      <c r="C2371" s="1">
        <f t="shared" si="992"/>
        <v>116280</v>
      </c>
      <c r="D2371" s="7">
        <f>RANK(N2371,(N2371:P2371,Q2371:AE2371))</f>
        <v>1</v>
      </c>
      <c r="E2371" s="7">
        <f>RANK(O2371,(N2371:P2371,Q2371:AE2371))</f>
        <v>2</v>
      </c>
      <c r="F2371" s="7">
        <f>IF(P2371&gt;0,RANK(P2371,(N2371:P2371,Q2371:AE2371)),0)</f>
        <v>3</v>
      </c>
      <c r="G2371" s="1">
        <f t="shared" si="993"/>
        <v>1175</v>
      </c>
      <c r="H2371" s="2">
        <f t="shared" si="994"/>
        <v>1.0104919160646715E-2</v>
      </c>
      <c r="I2371" s="2"/>
      <c r="J2371" s="2">
        <f t="shared" si="995"/>
        <v>0.48733230134158928</v>
      </c>
      <c r="K2371" s="2">
        <f t="shared" si="996"/>
        <v>0.47722738218094257</v>
      </c>
      <c r="L2371" s="2">
        <f t="shared" si="997"/>
        <v>2.8190574475404198E-2</v>
      </c>
      <c r="M2371" s="2">
        <f t="shared" si="998"/>
        <v>7.2497420020638942E-3</v>
      </c>
      <c r="N2371" s="1">
        <v>56667</v>
      </c>
      <c r="O2371" s="1">
        <v>55492</v>
      </c>
      <c r="P2371" s="1">
        <v>3278</v>
      </c>
      <c r="Q2371" s="1">
        <v>307</v>
      </c>
      <c r="R2371" s="1">
        <v>322</v>
      </c>
      <c r="S2371" s="1">
        <v>214</v>
      </c>
      <c r="AG2371" s="7">
        <f>IF(Q2371&gt;0,RANK(Q2371,(N2371:P2371,Q2371:AE2371)),0)</f>
        <v>5</v>
      </c>
      <c r="AH2371" s="7">
        <f>IF(R2371&gt;0,RANK(R2371,(N2371:P2371,Q2371:AE2371)),0)</f>
        <v>4</v>
      </c>
      <c r="AI2371" s="7">
        <f>IF(T2371&gt;0,RANK(T2371,(N2371:P2371,Q2371:AE2371)),0)</f>
        <v>0</v>
      </c>
      <c r="AJ2371" s="7">
        <f>IF(S2371&gt;0,RANK(S2371,(N2371:P2371,Q2371:AE2371)),0)</f>
        <v>6</v>
      </c>
      <c r="AK2371" s="2">
        <f t="shared" si="999"/>
        <v>2.6401788785689714E-3</v>
      </c>
      <c r="AL2371" s="2">
        <f t="shared" si="1000"/>
        <v>2.7691778465772274E-3</v>
      </c>
      <c r="AM2371" s="2">
        <f t="shared" si="1001"/>
        <v>0</v>
      </c>
      <c r="AN2371" s="2">
        <f t="shared" si="1002"/>
        <v>1.8403852769177846E-3</v>
      </c>
      <c r="AP2371" t="s">
        <v>228</v>
      </c>
      <c r="AQ2371" t="s">
        <v>1351</v>
      </c>
      <c r="AT2371" s="93" t="s">
        <v>1122</v>
      </c>
      <c r="AU2371" s="92" t="s">
        <v>664</v>
      </c>
      <c r="AV2371" s="83" t="str">
        <f t="shared" si="1003"/>
        <v>42077</v>
      </c>
      <c r="AX2371" s="7" t="s">
        <v>3753</v>
      </c>
    </row>
    <row r="2372" spans="1:50" hidden="1" outlineLevel="1">
      <c r="A2372" t="s">
        <v>1711</v>
      </c>
      <c r="B2372" t="s">
        <v>1351</v>
      </c>
      <c r="C2372" s="1">
        <f t="shared" si="992"/>
        <v>119586</v>
      </c>
      <c r="D2372" s="7">
        <f>RANK(N2372,(N2372:P2372,Q2372:AE2372))</f>
        <v>1</v>
      </c>
      <c r="E2372" s="7">
        <f>RANK(O2372,(N2372:P2372,Q2372:AE2372))</f>
        <v>2</v>
      </c>
      <c r="F2372" s="7">
        <f>IF(P2372&gt;0,RANK(P2372,(N2372:P2372,Q2372:AE2372)),0)</f>
        <v>3</v>
      </c>
      <c r="G2372" s="1">
        <f t="shared" si="993"/>
        <v>9871</v>
      </c>
      <c r="H2372" s="2">
        <f t="shared" si="994"/>
        <v>8.254310705266503E-2</v>
      </c>
      <c r="I2372" s="2"/>
      <c r="J2372" s="2">
        <f t="shared" si="995"/>
        <v>0.52011941197130096</v>
      </c>
      <c r="K2372" s="2">
        <f t="shared" si="996"/>
        <v>0.43757630491863597</v>
      </c>
      <c r="L2372" s="2">
        <f t="shared" si="997"/>
        <v>2.8899703978726606E-2</v>
      </c>
      <c r="M2372" s="2">
        <f t="shared" si="998"/>
        <v>1.3404579131336462E-2</v>
      </c>
      <c r="N2372" s="1">
        <v>62199</v>
      </c>
      <c r="O2372" s="1">
        <v>52328</v>
      </c>
      <c r="P2372" s="1">
        <v>3456</v>
      </c>
      <c r="Q2372" s="1">
        <v>474</v>
      </c>
      <c r="R2372" s="1">
        <v>148</v>
      </c>
      <c r="S2372" s="1">
        <v>981</v>
      </c>
      <c r="AG2372" s="7">
        <f>IF(Q2372&gt;0,RANK(Q2372,(N2372:P2372,Q2372:AE2372)),0)</f>
        <v>5</v>
      </c>
      <c r="AH2372" s="7">
        <f>IF(R2372&gt;0,RANK(R2372,(N2372:P2372,Q2372:AE2372)),0)</f>
        <v>6</v>
      </c>
      <c r="AI2372" s="7">
        <f>IF(T2372&gt;0,RANK(T2372,(N2372:P2372,Q2372:AE2372)),0)</f>
        <v>0</v>
      </c>
      <c r="AJ2372" s="7">
        <f>IF(S2372&gt;0,RANK(S2372,(N2372:P2372,Q2372:AE2372)),0)</f>
        <v>4</v>
      </c>
      <c r="AK2372" s="2">
        <f t="shared" si="999"/>
        <v>3.9636746776378507E-3</v>
      </c>
      <c r="AL2372" s="2">
        <f t="shared" si="1000"/>
        <v>1.2376030639038014E-3</v>
      </c>
      <c r="AM2372" s="2">
        <f t="shared" si="1001"/>
        <v>0</v>
      </c>
      <c r="AN2372" s="2">
        <f t="shared" si="1002"/>
        <v>8.2033013897947916E-3</v>
      </c>
      <c r="AP2372" t="s">
        <v>1711</v>
      </c>
      <c r="AQ2372" t="s">
        <v>1351</v>
      </c>
      <c r="AT2372" s="93" t="s">
        <v>1122</v>
      </c>
      <c r="AU2372" s="92" t="s">
        <v>665</v>
      </c>
      <c r="AV2372" s="83" t="str">
        <f t="shared" si="1003"/>
        <v>42079</v>
      </c>
      <c r="AX2372" s="7" t="s">
        <v>3753</v>
      </c>
    </row>
    <row r="2373" spans="1:50" hidden="1" outlineLevel="1">
      <c r="A2373" t="s">
        <v>3064</v>
      </c>
      <c r="B2373" t="s">
        <v>1351</v>
      </c>
      <c r="C2373" s="1">
        <f t="shared" si="992"/>
        <v>43183</v>
      </c>
      <c r="D2373" s="7">
        <f>RANK(N2373,(N2373:P2373,Q2373:AE2373))</f>
        <v>2</v>
      </c>
      <c r="E2373" s="7">
        <f>RANK(O2373,(N2373:P2373,Q2373:AE2373))</f>
        <v>1</v>
      </c>
      <c r="F2373" s="7">
        <f>IF(P2373&gt;0,RANK(P2373,(N2373:P2373,Q2373:AE2373)),0)</f>
        <v>3</v>
      </c>
      <c r="G2373" s="1">
        <f t="shared" si="993"/>
        <v>12474</v>
      </c>
      <c r="H2373" s="2">
        <f t="shared" si="994"/>
        <v>0.28886367320473333</v>
      </c>
      <c r="I2373" s="2"/>
      <c r="J2373" s="2">
        <f t="shared" si="995"/>
        <v>0.33955491744436467</v>
      </c>
      <c r="K2373" s="2">
        <f t="shared" si="996"/>
        <v>0.628418590649098</v>
      </c>
      <c r="L2373" s="2">
        <f t="shared" si="997"/>
        <v>2.2346756825602668E-2</v>
      </c>
      <c r="M2373" s="2">
        <f t="shared" si="998"/>
        <v>9.6797350809347225E-3</v>
      </c>
      <c r="N2373" s="1">
        <v>14663</v>
      </c>
      <c r="O2373" s="1">
        <v>27137</v>
      </c>
      <c r="P2373" s="1">
        <v>965</v>
      </c>
      <c r="Q2373" s="1">
        <v>139</v>
      </c>
      <c r="R2373" s="1">
        <v>62</v>
      </c>
      <c r="S2373" s="1">
        <v>217</v>
      </c>
      <c r="AG2373" s="7">
        <f>IF(Q2373&gt;0,RANK(Q2373,(N2373:P2373,Q2373:AE2373)),0)</f>
        <v>5</v>
      </c>
      <c r="AH2373" s="7">
        <f>IF(R2373&gt;0,RANK(R2373,(N2373:P2373,Q2373:AE2373)),0)</f>
        <v>6</v>
      </c>
      <c r="AI2373" s="7">
        <f>IF(T2373&gt;0,RANK(T2373,(N2373:P2373,Q2373:AE2373)),0)</f>
        <v>0</v>
      </c>
      <c r="AJ2373" s="7">
        <f>IF(S2373&gt;0,RANK(S2373,(N2373:P2373,Q2373:AE2373)),0)</f>
        <v>4</v>
      </c>
      <c r="AK2373" s="2">
        <f t="shared" si="999"/>
        <v>3.2188592733251513E-3</v>
      </c>
      <c r="AL2373" s="2">
        <f t="shared" si="1000"/>
        <v>1.4357501794687725E-3</v>
      </c>
      <c r="AM2373" s="2">
        <f t="shared" si="1001"/>
        <v>0</v>
      </c>
      <c r="AN2373" s="2">
        <f t="shared" si="1002"/>
        <v>5.0251256281407036E-3</v>
      </c>
      <c r="AP2373" t="s">
        <v>3064</v>
      </c>
      <c r="AQ2373" t="s">
        <v>1351</v>
      </c>
      <c r="AT2373" s="93" t="s">
        <v>1122</v>
      </c>
      <c r="AU2373" s="92" t="s">
        <v>666</v>
      </c>
      <c r="AV2373" s="83" t="str">
        <f t="shared" si="1003"/>
        <v>42081</v>
      </c>
      <c r="AX2373" s="7" t="s">
        <v>3753</v>
      </c>
    </row>
    <row r="2374" spans="1:50" hidden="1" outlineLevel="1">
      <c r="A2374" t="s">
        <v>3065</v>
      </c>
      <c r="B2374" t="s">
        <v>1351</v>
      </c>
      <c r="C2374" s="1">
        <f t="shared" si="992"/>
        <v>15804</v>
      </c>
      <c r="D2374" s="7">
        <f>RANK(N2374,(N2374:P2374,Q2374:AE2374))</f>
        <v>2</v>
      </c>
      <c r="E2374" s="7">
        <f>RANK(O2374,(N2374:P2374,Q2374:AE2374))</f>
        <v>1</v>
      </c>
      <c r="F2374" s="7">
        <f>IF(P2374&gt;0,RANK(P2374,(N2374:P2374,Q2374:AE2374)),0)</f>
        <v>3</v>
      </c>
      <c r="G2374" s="1">
        <f t="shared" si="993"/>
        <v>4151</v>
      </c>
      <c r="H2374" s="2">
        <f t="shared" si="994"/>
        <v>0.26265502404454566</v>
      </c>
      <c r="I2374" s="2"/>
      <c r="J2374" s="2">
        <f t="shared" si="995"/>
        <v>0.34864591242723358</v>
      </c>
      <c r="K2374" s="2">
        <f t="shared" si="996"/>
        <v>0.6113009364717793</v>
      </c>
      <c r="L2374" s="2">
        <f t="shared" si="997"/>
        <v>2.5499873449759555E-2</v>
      </c>
      <c r="M2374" s="2">
        <f t="shared" si="998"/>
        <v>1.4553277651227506E-2</v>
      </c>
      <c r="N2374" s="1">
        <v>5510</v>
      </c>
      <c r="O2374" s="1">
        <v>9661</v>
      </c>
      <c r="P2374" s="1">
        <v>403</v>
      </c>
      <c r="Q2374" s="1">
        <v>64</v>
      </c>
      <c r="R2374" s="1">
        <v>37</v>
      </c>
      <c r="S2374" s="1">
        <v>129</v>
      </c>
      <c r="AG2374" s="7">
        <f>IF(Q2374&gt;0,RANK(Q2374,(N2374:P2374,Q2374:AE2374)),0)</f>
        <v>5</v>
      </c>
      <c r="AH2374" s="7">
        <f>IF(R2374&gt;0,RANK(R2374,(N2374:P2374,Q2374:AE2374)),0)</f>
        <v>6</v>
      </c>
      <c r="AI2374" s="7">
        <f>IF(T2374&gt;0,RANK(T2374,(N2374:P2374,Q2374:AE2374)),0)</f>
        <v>0</v>
      </c>
      <c r="AJ2374" s="7">
        <f>IF(S2374&gt;0,RANK(S2374,(N2374:P2374,Q2374:AE2374)),0)</f>
        <v>4</v>
      </c>
      <c r="AK2374" s="2">
        <f t="shared" si="999"/>
        <v>4.0496076942546193E-3</v>
      </c>
      <c r="AL2374" s="2">
        <f t="shared" si="1000"/>
        <v>2.3411794482409518E-3</v>
      </c>
      <c r="AM2374" s="2">
        <f t="shared" si="1001"/>
        <v>0</v>
      </c>
      <c r="AN2374" s="2">
        <f t="shared" si="1002"/>
        <v>8.162490508731966E-3</v>
      </c>
      <c r="AP2374" t="s">
        <v>3065</v>
      </c>
      <c r="AQ2374" t="s">
        <v>1351</v>
      </c>
      <c r="AT2374" s="93" t="s">
        <v>1122</v>
      </c>
      <c r="AU2374" s="92" t="s">
        <v>667</v>
      </c>
      <c r="AV2374" s="83" t="str">
        <f t="shared" si="1003"/>
        <v>42083</v>
      </c>
      <c r="AX2374" s="7" t="s">
        <v>3753</v>
      </c>
    </row>
    <row r="2375" spans="1:50" hidden="1" outlineLevel="1">
      <c r="A2375" t="s">
        <v>583</v>
      </c>
      <c r="B2375" t="s">
        <v>1351</v>
      </c>
      <c r="C2375" s="1">
        <f t="shared" si="992"/>
        <v>48725</v>
      </c>
      <c r="D2375" s="7">
        <f>RANK(N2375,(N2375:P2375,Q2375:AE2375))</f>
        <v>1</v>
      </c>
      <c r="E2375" s="7">
        <f>RANK(O2375,(N2375:P2375,Q2375:AE2375))</f>
        <v>2</v>
      </c>
      <c r="F2375" s="7">
        <f>IF(P2375&gt;0,RANK(P2375,(N2375:P2375,Q2375:AE2375)),0)</f>
        <v>3</v>
      </c>
      <c r="G2375" s="1">
        <f t="shared" si="993"/>
        <v>685</v>
      </c>
      <c r="H2375" s="2">
        <f t="shared" si="994"/>
        <v>1.4058491534120062E-2</v>
      </c>
      <c r="I2375" s="2"/>
      <c r="J2375" s="2">
        <f t="shared" si="995"/>
        <v>0.48880451513596718</v>
      </c>
      <c r="K2375" s="2">
        <f t="shared" si="996"/>
        <v>0.47474602360184709</v>
      </c>
      <c r="L2375" s="2">
        <f t="shared" si="997"/>
        <v>2.202154951257055E-2</v>
      </c>
      <c r="M2375" s="2">
        <f t="shared" si="998"/>
        <v>1.4427911749615129E-2</v>
      </c>
      <c r="N2375" s="1">
        <v>23817</v>
      </c>
      <c r="O2375" s="1">
        <v>23132</v>
      </c>
      <c r="P2375" s="1">
        <v>1073</v>
      </c>
      <c r="Q2375" s="1">
        <v>285</v>
      </c>
      <c r="R2375" s="1">
        <v>70</v>
      </c>
      <c r="S2375" s="1">
        <v>348</v>
      </c>
      <c r="AG2375" s="7">
        <f>IF(Q2375&gt;0,RANK(Q2375,(N2375:P2375,Q2375:AE2375)),0)</f>
        <v>5</v>
      </c>
      <c r="AH2375" s="7">
        <f>IF(R2375&gt;0,RANK(R2375,(N2375:P2375,Q2375:AE2375)),0)</f>
        <v>6</v>
      </c>
      <c r="AI2375" s="7">
        <f>IF(T2375&gt;0,RANK(T2375,(N2375:P2375,Q2375:AE2375)),0)</f>
        <v>0</v>
      </c>
      <c r="AJ2375" s="7">
        <f>IF(S2375&gt;0,RANK(S2375,(N2375:P2375,Q2375:AE2375)),0)</f>
        <v>4</v>
      </c>
      <c r="AK2375" s="2">
        <f t="shared" si="999"/>
        <v>5.8491534120061568E-3</v>
      </c>
      <c r="AL2375" s="2">
        <f t="shared" si="1000"/>
        <v>1.4366341713699332E-3</v>
      </c>
      <c r="AM2375" s="2">
        <f t="shared" si="1001"/>
        <v>0</v>
      </c>
      <c r="AN2375" s="2">
        <f t="shared" si="1002"/>
        <v>7.1421241662390968E-3</v>
      </c>
      <c r="AP2375" t="s">
        <v>583</v>
      </c>
      <c r="AQ2375" t="s">
        <v>1351</v>
      </c>
      <c r="AT2375" s="93" t="s">
        <v>1122</v>
      </c>
      <c r="AU2375" s="92" t="s">
        <v>668</v>
      </c>
      <c r="AV2375" s="83" t="str">
        <f t="shared" si="1003"/>
        <v>42085</v>
      </c>
      <c r="AX2375" s="7" t="s">
        <v>3753</v>
      </c>
    </row>
    <row r="2376" spans="1:50" hidden="1" outlineLevel="1">
      <c r="A2376" t="s">
        <v>3296</v>
      </c>
      <c r="B2376" t="s">
        <v>1351</v>
      </c>
      <c r="C2376" s="1">
        <f t="shared" si="992"/>
        <v>14614</v>
      </c>
      <c r="D2376" s="7">
        <f>RANK(N2376,(N2376:P2376,Q2376:AE2376))</f>
        <v>2</v>
      </c>
      <c r="E2376" s="7">
        <f>RANK(O2376,(N2376:P2376,Q2376:AE2376))</f>
        <v>1</v>
      </c>
      <c r="F2376" s="7">
        <f>IF(P2376&gt;0,RANK(P2376,(N2376:P2376,Q2376:AE2376)),0)</f>
        <v>3</v>
      </c>
      <c r="G2376" s="1">
        <f t="shared" si="993"/>
        <v>4565</v>
      </c>
      <c r="H2376" s="2">
        <f t="shared" si="994"/>
        <v>0.31237169837142464</v>
      </c>
      <c r="I2376" s="2"/>
      <c r="J2376" s="2">
        <f t="shared" si="995"/>
        <v>0.33084713288627343</v>
      </c>
      <c r="K2376" s="2">
        <f t="shared" si="996"/>
        <v>0.64321883125769808</v>
      </c>
      <c r="L2376" s="2">
        <f t="shared" si="997"/>
        <v>1.8064869303407692E-2</v>
      </c>
      <c r="M2376" s="2">
        <f t="shared" si="998"/>
        <v>7.8691665526208002E-3</v>
      </c>
      <c r="N2376" s="1">
        <v>4835</v>
      </c>
      <c r="O2376" s="1">
        <v>9400</v>
      </c>
      <c r="P2376" s="1">
        <v>264</v>
      </c>
      <c r="Q2376" s="1">
        <v>41</v>
      </c>
      <c r="R2376" s="1">
        <v>25</v>
      </c>
      <c r="S2376" s="1">
        <v>49</v>
      </c>
      <c r="AG2376" s="7">
        <f>IF(Q2376&gt;0,RANK(Q2376,(N2376:P2376,Q2376:AE2376)),0)</f>
        <v>5</v>
      </c>
      <c r="AH2376" s="7">
        <f>IF(R2376&gt;0,RANK(R2376,(N2376:P2376,Q2376:AE2376)),0)</f>
        <v>6</v>
      </c>
      <c r="AI2376" s="7">
        <f>IF(T2376&gt;0,RANK(T2376,(N2376:P2376,Q2376:AE2376)),0)</f>
        <v>0</v>
      </c>
      <c r="AJ2376" s="7">
        <f>IF(S2376&gt;0,RANK(S2376,(N2376:P2376,Q2376:AE2376)),0)</f>
        <v>4</v>
      </c>
      <c r="AK2376" s="2">
        <f t="shared" si="999"/>
        <v>2.8055289448474068E-3</v>
      </c>
      <c r="AL2376" s="2">
        <f t="shared" si="1000"/>
        <v>1.7106883810045163E-3</v>
      </c>
      <c r="AM2376" s="2">
        <f t="shared" si="1001"/>
        <v>0</v>
      </c>
      <c r="AN2376" s="2">
        <f t="shared" si="1002"/>
        <v>3.352949226768852E-3</v>
      </c>
      <c r="AP2376" t="s">
        <v>3296</v>
      </c>
      <c r="AQ2376" t="s">
        <v>1351</v>
      </c>
      <c r="AT2376" s="93" t="s">
        <v>1122</v>
      </c>
      <c r="AU2376" s="92" t="s">
        <v>91</v>
      </c>
      <c r="AV2376" s="83" t="str">
        <f t="shared" si="1003"/>
        <v>42087</v>
      </c>
      <c r="AX2376" s="7" t="s">
        <v>3753</v>
      </c>
    </row>
    <row r="2377" spans="1:50" hidden="1" outlineLevel="1">
      <c r="A2377" t="s">
        <v>2931</v>
      </c>
      <c r="B2377" t="s">
        <v>1351</v>
      </c>
      <c r="C2377" s="1">
        <f t="shared" si="992"/>
        <v>46878</v>
      </c>
      <c r="D2377" s="7">
        <f>RANK(N2377,(N2377:P2377,Q2377:AE2377))</f>
        <v>2</v>
      </c>
      <c r="E2377" s="7">
        <f>RANK(O2377,(N2377:P2377,Q2377:AE2377))</f>
        <v>1</v>
      </c>
      <c r="F2377" s="7">
        <f>IF(P2377&gt;0,RANK(P2377,(N2377:P2377,Q2377:AE2377)),0)</f>
        <v>3</v>
      </c>
      <c r="G2377" s="1">
        <f t="shared" si="993"/>
        <v>1326</v>
      </c>
      <c r="H2377" s="2">
        <f t="shared" si="994"/>
        <v>2.8286189683860232E-2</v>
      </c>
      <c r="I2377" s="2"/>
      <c r="J2377" s="2">
        <f t="shared" si="995"/>
        <v>0.4680020478689364</v>
      </c>
      <c r="K2377" s="2">
        <f t="shared" si="996"/>
        <v>0.49628823755279661</v>
      </c>
      <c r="L2377" s="2">
        <f t="shared" si="997"/>
        <v>2.8136865907248603E-2</v>
      </c>
      <c r="M2377" s="2">
        <f t="shared" si="998"/>
        <v>7.5728486710183902E-3</v>
      </c>
      <c r="N2377" s="1">
        <v>21939</v>
      </c>
      <c r="O2377" s="1">
        <v>23265</v>
      </c>
      <c r="P2377" s="1">
        <v>1319</v>
      </c>
      <c r="Q2377" s="1">
        <v>123</v>
      </c>
      <c r="R2377" s="1">
        <v>116</v>
      </c>
      <c r="S2377" s="1">
        <v>116</v>
      </c>
      <c r="AG2377" s="7">
        <f>IF(Q2377&gt;0,RANK(Q2377,(N2377:P2377,Q2377:AE2377)),0)</f>
        <v>4</v>
      </c>
      <c r="AH2377" s="7">
        <f>IF(R2377&gt;0,RANK(R2377,(N2377:P2377,Q2377:AE2377)),0)</f>
        <v>5</v>
      </c>
      <c r="AI2377" s="7">
        <f>IF(T2377&gt;0,RANK(T2377,(N2377:P2377,Q2377:AE2377)),0)</f>
        <v>0</v>
      </c>
      <c r="AJ2377" s="7">
        <f>IF(S2377&gt;0,RANK(S2377,(N2377:P2377,Q2377:AE2377)),0)</f>
        <v>5</v>
      </c>
      <c r="AK2377" s="2">
        <f t="shared" si="999"/>
        <v>2.6238320747472162E-3</v>
      </c>
      <c r="AL2377" s="2">
        <f t="shared" si="1000"/>
        <v>2.4745082981355859E-3</v>
      </c>
      <c r="AM2377" s="2">
        <f t="shared" si="1001"/>
        <v>0</v>
      </c>
      <c r="AN2377" s="2">
        <f t="shared" si="1002"/>
        <v>2.4745082981355859E-3</v>
      </c>
      <c r="AP2377" t="s">
        <v>2931</v>
      </c>
      <c r="AQ2377" t="s">
        <v>1351</v>
      </c>
      <c r="AT2377" s="93" t="s">
        <v>1122</v>
      </c>
      <c r="AU2377" s="92" t="s">
        <v>92</v>
      </c>
      <c r="AV2377" s="83" t="str">
        <f t="shared" si="1003"/>
        <v>42089</v>
      </c>
      <c r="AX2377" s="7" t="s">
        <v>3753</v>
      </c>
    </row>
    <row r="2378" spans="1:50" hidden="1" outlineLevel="1">
      <c r="A2378" t="s">
        <v>1055</v>
      </c>
      <c r="B2378" t="s">
        <v>1351</v>
      </c>
      <c r="C2378" s="1">
        <f t="shared" si="992"/>
        <v>332422</v>
      </c>
      <c r="D2378" s="7">
        <f>RANK(N2378,(N2378:P2378,Q2378:AE2378))</f>
        <v>1</v>
      </c>
      <c r="E2378" s="7">
        <f>RANK(O2378,(N2378:P2378,Q2378:AE2378))</f>
        <v>2</v>
      </c>
      <c r="F2378" s="7">
        <f>IF(P2378&gt;0,RANK(P2378,(N2378:P2378,Q2378:AE2378)),0)</f>
        <v>3</v>
      </c>
      <c r="G2378" s="1">
        <f t="shared" si="993"/>
        <v>32367</v>
      </c>
      <c r="H2378" s="2">
        <f t="shared" si="994"/>
        <v>9.7367201930076835E-2</v>
      </c>
      <c r="I2378" s="2"/>
      <c r="J2378" s="2">
        <f t="shared" si="995"/>
        <v>0.53543387621757887</v>
      </c>
      <c r="K2378" s="2">
        <f t="shared" si="996"/>
        <v>0.43806667428750201</v>
      </c>
      <c r="L2378" s="2">
        <f t="shared" si="997"/>
        <v>2.050405809483127E-2</v>
      </c>
      <c r="M2378" s="2">
        <f t="shared" si="998"/>
        <v>5.995391400087844E-3</v>
      </c>
      <c r="N2378" s="1">
        <v>177990</v>
      </c>
      <c r="O2378" s="1">
        <v>145623</v>
      </c>
      <c r="P2378" s="1">
        <v>6816</v>
      </c>
      <c r="Q2378" s="1">
        <v>562</v>
      </c>
      <c r="R2378" s="1">
        <v>1231</v>
      </c>
      <c r="S2378" s="1">
        <v>200</v>
      </c>
      <c r="AG2378" s="7">
        <f>IF(Q2378&gt;0,RANK(Q2378,(N2378:P2378,Q2378:AE2378)),0)</f>
        <v>5</v>
      </c>
      <c r="AH2378" s="7">
        <f>IF(R2378&gt;0,RANK(R2378,(N2378:P2378,Q2378:AE2378)),0)</f>
        <v>4</v>
      </c>
      <c r="AI2378" s="7">
        <f>IF(T2378&gt;0,RANK(T2378,(N2378:P2378,Q2378:AE2378)),0)</f>
        <v>0</v>
      </c>
      <c r="AJ2378" s="7">
        <f>IF(S2378&gt;0,RANK(S2378,(N2378:P2378,Q2378:AE2378)),0)</f>
        <v>6</v>
      </c>
      <c r="AK2378" s="2">
        <f t="shared" si="999"/>
        <v>1.6906221609881416E-3</v>
      </c>
      <c r="AL2378" s="2">
        <f t="shared" si="1000"/>
        <v>3.7031243419508937E-3</v>
      </c>
      <c r="AM2378" s="2">
        <f t="shared" si="1001"/>
        <v>0</v>
      </c>
      <c r="AN2378" s="2">
        <f t="shared" si="1002"/>
        <v>6.0164489714880482E-4</v>
      </c>
      <c r="AP2378" t="s">
        <v>1055</v>
      </c>
      <c r="AQ2378" t="s">
        <v>1351</v>
      </c>
      <c r="AT2378" s="93" t="s">
        <v>1122</v>
      </c>
      <c r="AU2378" s="92" t="s">
        <v>93</v>
      </c>
      <c r="AV2378" s="83" t="str">
        <f t="shared" si="1003"/>
        <v>42091</v>
      </c>
      <c r="AX2378" s="7" t="s">
        <v>3753</v>
      </c>
    </row>
    <row r="2379" spans="1:50" hidden="1" outlineLevel="1">
      <c r="A2379" t="s">
        <v>3297</v>
      </c>
      <c r="B2379" t="s">
        <v>1351</v>
      </c>
      <c r="C2379" s="1">
        <f t="shared" si="992"/>
        <v>6492</v>
      </c>
      <c r="D2379" s="7">
        <f>RANK(N2379,(N2379:P2379,Q2379:AE2379))</f>
        <v>2</v>
      </c>
      <c r="E2379" s="7">
        <f>RANK(O2379,(N2379:P2379,Q2379:AE2379))</f>
        <v>1</v>
      </c>
      <c r="F2379" s="7">
        <f>IF(P2379&gt;0,RANK(P2379,(N2379:P2379,Q2379:AE2379)),0)</f>
        <v>3</v>
      </c>
      <c r="G2379" s="1">
        <f t="shared" si="993"/>
        <v>1604</v>
      </c>
      <c r="H2379" s="2">
        <f t="shared" si="994"/>
        <v>0.24707332101047444</v>
      </c>
      <c r="I2379" s="2"/>
      <c r="J2379" s="2">
        <f t="shared" si="995"/>
        <v>0.36290819470117069</v>
      </c>
      <c r="K2379" s="2">
        <f t="shared" si="996"/>
        <v>0.60998151571164505</v>
      </c>
      <c r="L2379" s="2">
        <f t="shared" si="997"/>
        <v>2.0332717190388171E-2</v>
      </c>
      <c r="M2379" s="2">
        <f t="shared" si="998"/>
        <v>6.7775723967960291E-3</v>
      </c>
      <c r="N2379" s="1">
        <v>2356</v>
      </c>
      <c r="O2379" s="1">
        <v>3960</v>
      </c>
      <c r="P2379" s="1">
        <v>132</v>
      </c>
      <c r="Q2379" s="1">
        <v>26</v>
      </c>
      <c r="R2379" s="1">
        <v>10</v>
      </c>
      <c r="S2379" s="1">
        <v>8</v>
      </c>
      <c r="AG2379" s="7">
        <f>IF(Q2379&gt;0,RANK(Q2379,(N2379:P2379,Q2379:AE2379)),0)</f>
        <v>4</v>
      </c>
      <c r="AH2379" s="7">
        <f>IF(R2379&gt;0,RANK(R2379,(N2379:P2379,Q2379:AE2379)),0)</f>
        <v>5</v>
      </c>
      <c r="AI2379" s="7">
        <f>IF(T2379&gt;0,RANK(T2379,(N2379:P2379,Q2379:AE2379)),0)</f>
        <v>0</v>
      </c>
      <c r="AJ2379" s="7">
        <f>IF(S2379&gt;0,RANK(S2379,(N2379:P2379,Q2379:AE2379)),0)</f>
        <v>6</v>
      </c>
      <c r="AK2379" s="2">
        <f t="shared" si="999"/>
        <v>4.004929143561306E-3</v>
      </c>
      <c r="AL2379" s="2">
        <f t="shared" si="1000"/>
        <v>1.5403573629081946E-3</v>
      </c>
      <c r="AM2379" s="2">
        <f t="shared" si="1001"/>
        <v>0</v>
      </c>
      <c r="AN2379" s="2">
        <f t="shared" si="1002"/>
        <v>1.2322858903265558E-3</v>
      </c>
      <c r="AP2379" t="s">
        <v>3297</v>
      </c>
      <c r="AQ2379" t="s">
        <v>1351</v>
      </c>
      <c r="AT2379" s="93" t="s">
        <v>1122</v>
      </c>
      <c r="AU2379" s="92" t="s">
        <v>94</v>
      </c>
      <c r="AV2379" s="83" t="str">
        <f t="shared" si="1003"/>
        <v>42093</v>
      </c>
      <c r="AX2379" s="7" t="s">
        <v>3753</v>
      </c>
    </row>
    <row r="2380" spans="1:50" hidden="1" outlineLevel="1">
      <c r="A2380" t="s">
        <v>3265</v>
      </c>
      <c r="B2380" t="s">
        <v>1351</v>
      </c>
      <c r="C2380" s="1">
        <f t="shared" si="992"/>
        <v>104690</v>
      </c>
      <c r="D2380" s="7">
        <f>RANK(N2380,(N2380:P2380,Q2380:AE2380))</f>
        <v>1</v>
      </c>
      <c r="E2380" s="7">
        <f>RANK(O2380,(N2380:P2380,Q2380:AE2380))</f>
        <v>2</v>
      </c>
      <c r="F2380" s="7">
        <f>IF(P2380&gt;0,RANK(P2380,(N2380:P2380,Q2380:AE2380)),0)</f>
        <v>3</v>
      </c>
      <c r="G2380" s="1">
        <f t="shared" si="993"/>
        <v>5701</v>
      </c>
      <c r="H2380" s="2">
        <f t="shared" si="994"/>
        <v>5.4456012990734548E-2</v>
      </c>
      <c r="I2380" s="2"/>
      <c r="J2380" s="2">
        <f t="shared" si="995"/>
        <v>0.50718311204508548</v>
      </c>
      <c r="K2380" s="2">
        <f t="shared" si="996"/>
        <v>0.45272709905435093</v>
      </c>
      <c r="L2380" s="2">
        <f t="shared" si="997"/>
        <v>2.8770656223134971E-2</v>
      </c>
      <c r="M2380" s="2">
        <f t="shared" si="998"/>
        <v>1.1319132677428612E-2</v>
      </c>
      <c r="N2380" s="1">
        <v>53097</v>
      </c>
      <c r="O2380" s="1">
        <v>47396</v>
      </c>
      <c r="P2380" s="1">
        <v>3012</v>
      </c>
      <c r="Q2380" s="1">
        <v>324</v>
      </c>
      <c r="R2380" s="1">
        <v>269</v>
      </c>
      <c r="S2380" s="1">
        <v>592</v>
      </c>
      <c r="AG2380" s="7">
        <f>IF(Q2380&gt;0,RANK(Q2380,(N2380:P2380,Q2380:AE2380)),0)</f>
        <v>5</v>
      </c>
      <c r="AH2380" s="7">
        <f>IF(R2380&gt;0,RANK(R2380,(N2380:P2380,Q2380:AE2380)),0)</f>
        <v>6</v>
      </c>
      <c r="AI2380" s="7">
        <f>IF(T2380&gt;0,RANK(T2380,(N2380:P2380,Q2380:AE2380)),0)</f>
        <v>0</v>
      </c>
      <c r="AJ2380" s="7">
        <f>IF(S2380&gt;0,RANK(S2380,(N2380:P2380,Q2380:AE2380)),0)</f>
        <v>4</v>
      </c>
      <c r="AK2380" s="2">
        <f t="shared" si="999"/>
        <v>3.094851466233642E-3</v>
      </c>
      <c r="AL2380" s="2">
        <f t="shared" si="1000"/>
        <v>2.5694908778297831E-3</v>
      </c>
      <c r="AM2380" s="2">
        <f t="shared" si="1001"/>
        <v>0</v>
      </c>
      <c r="AN2380" s="2">
        <f t="shared" si="1002"/>
        <v>5.654790333365173E-3</v>
      </c>
      <c r="AP2380" t="s">
        <v>3265</v>
      </c>
      <c r="AQ2380" t="s">
        <v>1351</v>
      </c>
      <c r="AT2380" s="93" t="s">
        <v>1122</v>
      </c>
      <c r="AU2380" s="92" t="s">
        <v>95</v>
      </c>
      <c r="AV2380" s="83" t="str">
        <f t="shared" si="1003"/>
        <v>42095</v>
      </c>
      <c r="AX2380" s="7" t="s">
        <v>3753</v>
      </c>
    </row>
    <row r="2381" spans="1:50" hidden="1" outlineLevel="1">
      <c r="A2381" t="s">
        <v>3123</v>
      </c>
      <c r="B2381" t="s">
        <v>1351</v>
      </c>
      <c r="C2381" s="1">
        <f t="shared" si="992"/>
        <v>33251</v>
      </c>
      <c r="D2381" s="7">
        <f>RANK(N2381,(N2381:P2381,Q2381:AE2381))</f>
        <v>2</v>
      </c>
      <c r="E2381" s="7">
        <f>RANK(O2381,(N2381:P2381,Q2381:AE2381))</f>
        <v>1</v>
      </c>
      <c r="F2381" s="7">
        <f>IF(P2381&gt;0,RANK(P2381,(N2381:P2381,Q2381:AE2381)),0)</f>
        <v>3</v>
      </c>
      <c r="G2381" s="1">
        <f t="shared" si="993"/>
        <v>4472</v>
      </c>
      <c r="H2381" s="2">
        <f t="shared" si="994"/>
        <v>0.1344921957234369</v>
      </c>
      <c r="I2381" s="2"/>
      <c r="J2381" s="2">
        <f t="shared" si="995"/>
        <v>0.4111154551742805</v>
      </c>
      <c r="K2381" s="2">
        <f t="shared" si="996"/>
        <v>0.54560765089771734</v>
      </c>
      <c r="L2381" s="2">
        <f t="shared" si="997"/>
        <v>2.8751015007067456E-2</v>
      </c>
      <c r="M2381" s="2">
        <f t="shared" si="998"/>
        <v>1.4525878920934703E-2</v>
      </c>
      <c r="N2381" s="1">
        <v>13670</v>
      </c>
      <c r="O2381" s="1">
        <v>18142</v>
      </c>
      <c r="P2381" s="1">
        <v>956</v>
      </c>
      <c r="Q2381" s="1">
        <v>329</v>
      </c>
      <c r="R2381" s="1">
        <v>45</v>
      </c>
      <c r="S2381" s="1">
        <v>109</v>
      </c>
      <c r="AG2381" s="7">
        <f>IF(Q2381&gt;0,RANK(Q2381,(N2381:P2381,Q2381:AE2381)),0)</f>
        <v>4</v>
      </c>
      <c r="AH2381" s="7">
        <f>IF(R2381&gt;0,RANK(R2381,(N2381:P2381,Q2381:AE2381)),0)</f>
        <v>6</v>
      </c>
      <c r="AI2381" s="7">
        <f>IF(T2381&gt;0,RANK(T2381,(N2381:P2381,Q2381:AE2381)),0)</f>
        <v>0</v>
      </c>
      <c r="AJ2381" s="7">
        <f>IF(S2381&gt;0,RANK(S2381,(N2381:P2381,Q2381:AE2381)),0)</f>
        <v>5</v>
      </c>
      <c r="AK2381" s="2">
        <f t="shared" si="999"/>
        <v>9.8944392649845114E-3</v>
      </c>
      <c r="AL2381" s="2">
        <f t="shared" si="1000"/>
        <v>1.3533427566088238E-3</v>
      </c>
      <c r="AM2381" s="2">
        <f t="shared" si="1001"/>
        <v>0</v>
      </c>
      <c r="AN2381" s="2">
        <f t="shared" si="1002"/>
        <v>3.2780968993413734E-3</v>
      </c>
      <c r="AP2381" t="s">
        <v>3123</v>
      </c>
      <c r="AQ2381" t="s">
        <v>1351</v>
      </c>
      <c r="AT2381" s="93" t="s">
        <v>1122</v>
      </c>
      <c r="AU2381" s="92" t="s">
        <v>96</v>
      </c>
      <c r="AV2381" s="83" t="str">
        <f t="shared" si="1003"/>
        <v>42097</v>
      </c>
      <c r="AX2381" s="7" t="s">
        <v>3753</v>
      </c>
    </row>
    <row r="2382" spans="1:50" hidden="1" outlineLevel="1">
      <c r="A2382" t="s">
        <v>2428</v>
      </c>
      <c r="B2382" t="s">
        <v>1351</v>
      </c>
      <c r="C2382" s="1">
        <f t="shared" si="992"/>
        <v>16071</v>
      </c>
      <c r="D2382" s="7">
        <f>RANK(N2382,(N2382:P2382,Q2382:AE2382))</f>
        <v>2</v>
      </c>
      <c r="E2382" s="7">
        <f>RANK(O2382,(N2382:P2382,Q2382:AE2382))</f>
        <v>1</v>
      </c>
      <c r="F2382" s="7">
        <f>IF(P2382&gt;0,RANK(P2382,(N2382:P2382,Q2382:AE2382)),0)</f>
        <v>3</v>
      </c>
      <c r="G2382" s="1">
        <f t="shared" si="993"/>
        <v>6725</v>
      </c>
      <c r="H2382" s="2">
        <f t="shared" si="994"/>
        <v>0.41845560326053138</v>
      </c>
      <c r="I2382" s="2"/>
      <c r="J2382" s="2">
        <f t="shared" si="995"/>
        <v>0.27745628772322817</v>
      </c>
      <c r="K2382" s="2">
        <f t="shared" si="996"/>
        <v>0.69591189098375961</v>
      </c>
      <c r="L2382" s="2">
        <f t="shared" si="997"/>
        <v>1.9227179391450439E-2</v>
      </c>
      <c r="M2382" s="2">
        <f t="shared" si="998"/>
        <v>7.404641901561787E-3</v>
      </c>
      <c r="N2382" s="1">
        <v>4459</v>
      </c>
      <c r="O2382" s="1">
        <v>11184</v>
      </c>
      <c r="P2382" s="1">
        <v>309</v>
      </c>
      <c r="Q2382" s="1">
        <v>65</v>
      </c>
      <c r="R2382" s="1">
        <v>39</v>
      </c>
      <c r="S2382" s="1">
        <v>15</v>
      </c>
      <c r="AG2382" s="7">
        <f>IF(Q2382&gt;0,RANK(Q2382,(N2382:P2382,Q2382:AE2382)),0)</f>
        <v>4</v>
      </c>
      <c r="AH2382" s="7">
        <f>IF(R2382&gt;0,RANK(R2382,(N2382:P2382,Q2382:AE2382)),0)</f>
        <v>5</v>
      </c>
      <c r="AI2382" s="7">
        <f>IF(T2382&gt;0,RANK(T2382,(N2382:P2382,Q2382:AE2382)),0)</f>
        <v>0</v>
      </c>
      <c r="AJ2382" s="7">
        <f>IF(S2382&gt;0,RANK(S2382,(N2382:P2382,Q2382:AE2382)),0)</f>
        <v>6</v>
      </c>
      <c r="AK2382" s="2">
        <f t="shared" si="999"/>
        <v>4.0445522991724219E-3</v>
      </c>
      <c r="AL2382" s="2">
        <f t="shared" si="1000"/>
        <v>2.4267313795034535E-3</v>
      </c>
      <c r="AM2382" s="2">
        <f t="shared" si="1001"/>
        <v>0</v>
      </c>
      <c r="AN2382" s="2">
        <f t="shared" si="1002"/>
        <v>9.3335822288594366E-4</v>
      </c>
      <c r="AP2382" t="s">
        <v>2428</v>
      </c>
      <c r="AQ2382" t="s">
        <v>1351</v>
      </c>
      <c r="AT2382" s="93" t="s">
        <v>1122</v>
      </c>
      <c r="AU2382" s="92" t="s">
        <v>310</v>
      </c>
      <c r="AV2382" s="83" t="str">
        <f t="shared" si="1003"/>
        <v>42099</v>
      </c>
      <c r="AX2382" s="7" t="s">
        <v>3753</v>
      </c>
    </row>
    <row r="2383" spans="1:50" hidden="1" outlineLevel="1">
      <c r="A2383" t="s">
        <v>2991</v>
      </c>
      <c r="B2383" t="s">
        <v>1351</v>
      </c>
      <c r="C2383" s="1">
        <f t="shared" si="992"/>
        <v>561180</v>
      </c>
      <c r="D2383" s="7">
        <f>RANK(N2383,(N2383:P2383,Q2383:AE2383))</f>
        <v>1</v>
      </c>
      <c r="E2383" s="7">
        <f>RANK(O2383,(N2383:P2383,Q2383:AE2383))</f>
        <v>2</v>
      </c>
      <c r="F2383" s="7">
        <f>IF(P2383&gt;0,RANK(P2383,(N2383:P2383,Q2383:AE2383)),0)</f>
        <v>3</v>
      </c>
      <c r="G2383" s="1">
        <f t="shared" si="993"/>
        <v>348223</v>
      </c>
      <c r="H2383" s="2">
        <f t="shared" si="994"/>
        <v>0.62051926298157456</v>
      </c>
      <c r="I2383" s="2"/>
      <c r="J2383" s="2">
        <f t="shared" si="995"/>
        <v>0.80042410634733951</v>
      </c>
      <c r="K2383" s="2">
        <f t="shared" si="996"/>
        <v>0.17990484336576498</v>
      </c>
      <c r="L2383" s="2">
        <f t="shared" si="997"/>
        <v>1.4622759186000927E-2</v>
      </c>
      <c r="M2383" s="2">
        <f t="shared" si="998"/>
        <v>5.0482911008945756E-3</v>
      </c>
      <c r="N2383" s="1">
        <v>449182</v>
      </c>
      <c r="O2383" s="1">
        <v>100959</v>
      </c>
      <c r="P2383" s="1">
        <v>8206</v>
      </c>
      <c r="Q2383" s="1">
        <v>822</v>
      </c>
      <c r="R2383" s="1">
        <v>979</v>
      </c>
      <c r="S2383" s="1">
        <v>1032</v>
      </c>
      <c r="AG2383" s="7">
        <f>IF(Q2383&gt;0,RANK(Q2383,(N2383:P2383,Q2383:AE2383)),0)</f>
        <v>6</v>
      </c>
      <c r="AH2383" s="7">
        <f>IF(R2383&gt;0,RANK(R2383,(N2383:P2383,Q2383:AE2383)),0)</f>
        <v>5</v>
      </c>
      <c r="AI2383" s="7">
        <f>IF(T2383&gt;0,RANK(T2383,(N2383:P2383,Q2383:AE2383)),0)</f>
        <v>0</v>
      </c>
      <c r="AJ2383" s="7">
        <f>IF(S2383&gt;0,RANK(S2383,(N2383:P2383,Q2383:AE2383)),0)</f>
        <v>4</v>
      </c>
      <c r="AK2383" s="2">
        <f t="shared" si="999"/>
        <v>1.464770661819737E-3</v>
      </c>
      <c r="AL2383" s="2">
        <f t="shared" si="1000"/>
        <v>1.7445382943084215E-3</v>
      </c>
      <c r="AM2383" s="2">
        <f t="shared" si="1001"/>
        <v>0</v>
      </c>
      <c r="AN2383" s="2">
        <f t="shared" si="1002"/>
        <v>1.8389821447663852E-3</v>
      </c>
      <c r="AP2383" t="s">
        <v>2991</v>
      </c>
      <c r="AQ2383" t="s">
        <v>1351</v>
      </c>
      <c r="AT2383" s="93" t="s">
        <v>1122</v>
      </c>
      <c r="AU2383" s="92" t="s">
        <v>311</v>
      </c>
      <c r="AV2383" s="83" t="str">
        <f t="shared" si="1003"/>
        <v>42101</v>
      </c>
      <c r="AX2383" s="7" t="s">
        <v>3753</v>
      </c>
    </row>
    <row r="2384" spans="1:50" hidden="1" outlineLevel="1">
      <c r="A2384" t="s">
        <v>2629</v>
      </c>
      <c r="B2384" t="s">
        <v>1351</v>
      </c>
      <c r="C2384" s="1">
        <f t="shared" si="992"/>
        <v>17364</v>
      </c>
      <c r="D2384" s="7">
        <f>RANK(N2384,(N2384:P2384,Q2384:AE2384))</f>
        <v>2</v>
      </c>
      <c r="E2384" s="7">
        <f>RANK(O2384,(N2384:P2384,Q2384:AE2384))</f>
        <v>1</v>
      </c>
      <c r="F2384" s="7">
        <f>IF(P2384&gt;0,RANK(P2384,(N2384:P2384,Q2384:AE2384)),0)</f>
        <v>3</v>
      </c>
      <c r="G2384" s="1">
        <f t="shared" si="993"/>
        <v>2009</v>
      </c>
      <c r="H2384" s="2">
        <f t="shared" si="994"/>
        <v>0.11569914766182907</v>
      </c>
      <c r="I2384" s="2"/>
      <c r="J2384" s="2">
        <f t="shared" si="995"/>
        <v>0.42213775627735545</v>
      </c>
      <c r="K2384" s="2">
        <f t="shared" si="996"/>
        <v>0.53783690393918449</v>
      </c>
      <c r="L2384" s="2">
        <f t="shared" si="997"/>
        <v>2.8680027643400139E-2</v>
      </c>
      <c r="M2384" s="2">
        <f t="shared" si="998"/>
        <v>1.1345312140059984E-2</v>
      </c>
      <c r="N2384" s="1">
        <v>7330</v>
      </c>
      <c r="O2384" s="1">
        <v>9339</v>
      </c>
      <c r="P2384" s="1">
        <v>498</v>
      </c>
      <c r="Q2384" s="1">
        <v>57</v>
      </c>
      <c r="R2384" s="1">
        <v>41</v>
      </c>
      <c r="S2384" s="1">
        <v>99</v>
      </c>
      <c r="AG2384" s="7">
        <f>IF(Q2384&gt;0,RANK(Q2384,(N2384:P2384,Q2384:AE2384)),0)</f>
        <v>5</v>
      </c>
      <c r="AH2384" s="7">
        <f>IF(R2384&gt;0,RANK(R2384,(N2384:P2384,Q2384:AE2384)),0)</f>
        <v>6</v>
      </c>
      <c r="AI2384" s="7">
        <f>IF(T2384&gt;0,RANK(T2384,(N2384:P2384,Q2384:AE2384)),0)</f>
        <v>0</v>
      </c>
      <c r="AJ2384" s="7">
        <f>IF(S2384&gt;0,RANK(S2384,(N2384:P2384,Q2384:AE2384)),0)</f>
        <v>4</v>
      </c>
      <c r="AK2384" s="2">
        <f t="shared" si="999"/>
        <v>3.2826537664132687E-3</v>
      </c>
      <c r="AL2384" s="2">
        <f t="shared" si="1000"/>
        <v>2.3612070951393688E-3</v>
      </c>
      <c r="AM2384" s="2">
        <f t="shared" si="1001"/>
        <v>0</v>
      </c>
      <c r="AN2384" s="2">
        <f t="shared" si="1002"/>
        <v>5.7014512785072561E-3</v>
      </c>
      <c r="AP2384" t="s">
        <v>2629</v>
      </c>
      <c r="AQ2384" t="s">
        <v>1351</v>
      </c>
      <c r="AT2384" s="93" t="s">
        <v>1122</v>
      </c>
      <c r="AU2384" s="92" t="s">
        <v>312</v>
      </c>
      <c r="AV2384" s="83" t="str">
        <f t="shared" si="1003"/>
        <v>42103</v>
      </c>
      <c r="AX2384" s="7" t="s">
        <v>3753</v>
      </c>
    </row>
    <row r="2385" spans="1:50" hidden="1" outlineLevel="1">
      <c r="A2385" t="s">
        <v>2992</v>
      </c>
      <c r="B2385" t="s">
        <v>1351</v>
      </c>
      <c r="C2385" s="1">
        <f t="shared" si="992"/>
        <v>7090</v>
      </c>
      <c r="D2385" s="7">
        <f>RANK(N2385,(N2385:P2385,Q2385:AE2385))</f>
        <v>2</v>
      </c>
      <c r="E2385" s="7">
        <f>RANK(O2385,(N2385:P2385,Q2385:AE2385))</f>
        <v>1</v>
      </c>
      <c r="F2385" s="7">
        <f>IF(P2385&gt;0,RANK(P2385,(N2385:P2385,Q2385:AE2385)),0)</f>
        <v>3</v>
      </c>
      <c r="G2385" s="1">
        <f t="shared" si="993"/>
        <v>2821</v>
      </c>
      <c r="H2385" s="2">
        <f t="shared" si="994"/>
        <v>0.3978843441466855</v>
      </c>
      <c r="I2385" s="2"/>
      <c r="J2385" s="2">
        <f t="shared" si="995"/>
        <v>0.28730606488011284</v>
      </c>
      <c r="K2385" s="2">
        <f t="shared" si="996"/>
        <v>0.68519040902679829</v>
      </c>
      <c r="L2385" s="2">
        <f t="shared" si="997"/>
        <v>2.0592383638928069E-2</v>
      </c>
      <c r="M2385" s="2">
        <f t="shared" si="998"/>
        <v>6.9111424541607458E-3</v>
      </c>
      <c r="N2385" s="1">
        <v>2037</v>
      </c>
      <c r="O2385" s="1">
        <v>4858</v>
      </c>
      <c r="P2385" s="1">
        <v>146</v>
      </c>
      <c r="Q2385" s="1">
        <v>24</v>
      </c>
      <c r="R2385" s="1">
        <v>18</v>
      </c>
      <c r="S2385" s="1">
        <v>7</v>
      </c>
      <c r="AG2385" s="7">
        <f>IF(Q2385&gt;0,RANK(Q2385,(N2385:P2385,Q2385:AE2385)),0)</f>
        <v>4</v>
      </c>
      <c r="AH2385" s="7">
        <f>IF(R2385&gt;0,RANK(R2385,(N2385:P2385,Q2385:AE2385)),0)</f>
        <v>5</v>
      </c>
      <c r="AI2385" s="7">
        <f>IF(T2385&gt;0,RANK(T2385,(N2385:P2385,Q2385:AE2385)),0)</f>
        <v>0</v>
      </c>
      <c r="AJ2385" s="7">
        <f>IF(S2385&gt;0,RANK(S2385,(N2385:P2385,Q2385:AE2385)),0)</f>
        <v>6</v>
      </c>
      <c r="AK2385" s="2">
        <f t="shared" si="999"/>
        <v>3.385049365303244E-3</v>
      </c>
      <c r="AL2385" s="2">
        <f t="shared" si="1000"/>
        <v>2.5387870239774331E-3</v>
      </c>
      <c r="AM2385" s="2">
        <f t="shared" si="1001"/>
        <v>0</v>
      </c>
      <c r="AN2385" s="2">
        <f t="shared" si="1002"/>
        <v>9.8730606488011286E-4</v>
      </c>
      <c r="AP2385" t="s">
        <v>2992</v>
      </c>
      <c r="AQ2385" t="s">
        <v>1351</v>
      </c>
      <c r="AT2385" s="93" t="s">
        <v>1122</v>
      </c>
      <c r="AU2385" s="92" t="s">
        <v>313</v>
      </c>
      <c r="AV2385" s="83" t="str">
        <f t="shared" si="1003"/>
        <v>42105</v>
      </c>
      <c r="AX2385" s="7" t="s">
        <v>3753</v>
      </c>
    </row>
    <row r="2386" spans="1:50" hidden="1" outlineLevel="1">
      <c r="A2386" t="s">
        <v>3295</v>
      </c>
      <c r="B2386" t="s">
        <v>1351</v>
      </c>
      <c r="C2386" s="1">
        <f t="shared" si="992"/>
        <v>58300</v>
      </c>
      <c r="D2386" s="7">
        <f>RANK(N2386,(N2386:P2386,Q2386:AE2386))</f>
        <v>2</v>
      </c>
      <c r="E2386" s="7">
        <f>RANK(O2386,(N2386:P2386,Q2386:AE2386))</f>
        <v>1</v>
      </c>
      <c r="F2386" s="7">
        <f>IF(P2386&gt;0,RANK(P2386,(N2386:P2386,Q2386:AE2386)),0)</f>
        <v>3</v>
      </c>
      <c r="G2386" s="1">
        <f t="shared" si="993"/>
        <v>3626</v>
      </c>
      <c r="H2386" s="2">
        <f t="shared" si="994"/>
        <v>6.2195540308747854E-2</v>
      </c>
      <c r="I2386" s="2"/>
      <c r="J2386" s="2">
        <f t="shared" si="995"/>
        <v>0.44965694682675816</v>
      </c>
      <c r="K2386" s="2">
        <f t="shared" si="996"/>
        <v>0.51185248713550602</v>
      </c>
      <c r="L2386" s="2">
        <f t="shared" si="997"/>
        <v>2.9382504288164666E-2</v>
      </c>
      <c r="M2386" s="2">
        <f t="shared" si="998"/>
        <v>9.1080617495711523E-3</v>
      </c>
      <c r="N2386" s="1">
        <v>26215</v>
      </c>
      <c r="O2386" s="1">
        <v>29841</v>
      </c>
      <c r="P2386" s="1">
        <v>1713</v>
      </c>
      <c r="Q2386" s="1">
        <v>399</v>
      </c>
      <c r="R2386" s="1">
        <v>92</v>
      </c>
      <c r="S2386" s="1">
        <v>40</v>
      </c>
      <c r="AG2386" s="7">
        <f>IF(Q2386&gt;0,RANK(Q2386,(N2386:P2386,Q2386:AE2386)),0)</f>
        <v>4</v>
      </c>
      <c r="AH2386" s="7">
        <f>IF(R2386&gt;0,RANK(R2386,(N2386:P2386,Q2386:AE2386)),0)</f>
        <v>5</v>
      </c>
      <c r="AI2386" s="7">
        <f>IF(T2386&gt;0,RANK(T2386,(N2386:P2386,Q2386:AE2386)),0)</f>
        <v>0</v>
      </c>
      <c r="AJ2386" s="7">
        <f>IF(S2386&gt;0,RANK(S2386,(N2386:P2386,Q2386:AE2386)),0)</f>
        <v>6</v>
      </c>
      <c r="AK2386" s="2">
        <f t="shared" si="999"/>
        <v>6.8439108061749574E-3</v>
      </c>
      <c r="AL2386" s="2">
        <f t="shared" si="1000"/>
        <v>1.5780445969125214E-3</v>
      </c>
      <c r="AM2386" s="2">
        <f t="shared" si="1001"/>
        <v>0</v>
      </c>
      <c r="AN2386" s="2">
        <f t="shared" si="1002"/>
        <v>6.8610634648370492E-4</v>
      </c>
      <c r="AP2386" t="s">
        <v>3295</v>
      </c>
      <c r="AQ2386" t="s">
        <v>1351</v>
      </c>
      <c r="AT2386" s="93" t="s">
        <v>1122</v>
      </c>
      <c r="AU2386" s="92" t="s">
        <v>314</v>
      </c>
      <c r="AV2386" s="83" t="str">
        <f t="shared" si="1003"/>
        <v>42107</v>
      </c>
      <c r="AX2386" s="7" t="s">
        <v>3753</v>
      </c>
    </row>
    <row r="2387" spans="1:50" hidden="1" outlineLevel="1">
      <c r="A2387" t="s">
        <v>2665</v>
      </c>
      <c r="B2387" t="s">
        <v>1351</v>
      </c>
      <c r="C2387" s="1">
        <f t="shared" si="992"/>
        <v>12841</v>
      </c>
      <c r="D2387" s="7">
        <f>RANK(N2387,(N2387:P2387,Q2387:AE2387))</f>
        <v>2</v>
      </c>
      <c r="E2387" s="7">
        <f>RANK(O2387,(N2387:P2387,Q2387:AE2387))</f>
        <v>1</v>
      </c>
      <c r="F2387" s="7">
        <f>IF(P2387&gt;0,RANK(P2387,(N2387:P2387,Q2387:AE2387)),0)</f>
        <v>3</v>
      </c>
      <c r="G2387" s="1">
        <f t="shared" si="993"/>
        <v>5427</v>
      </c>
      <c r="H2387" s="2">
        <f t="shared" si="994"/>
        <v>0.42263063624328323</v>
      </c>
      <c r="I2387" s="2"/>
      <c r="J2387" s="2">
        <f t="shared" si="995"/>
        <v>0.27536796199672925</v>
      </c>
      <c r="K2387" s="2">
        <f t="shared" si="996"/>
        <v>0.69799859824001242</v>
      </c>
      <c r="L2387" s="2">
        <f t="shared" si="997"/>
        <v>2.1104275367961996E-2</v>
      </c>
      <c r="M2387" s="2">
        <f t="shared" si="998"/>
        <v>5.5291643952962745E-3</v>
      </c>
      <c r="N2387" s="1">
        <v>3536</v>
      </c>
      <c r="O2387" s="1">
        <v>8963</v>
      </c>
      <c r="P2387" s="1">
        <v>271</v>
      </c>
      <c r="Q2387" s="1">
        <v>46</v>
      </c>
      <c r="R2387" s="1">
        <v>15</v>
      </c>
      <c r="S2387" s="1">
        <v>10</v>
      </c>
      <c r="AG2387" s="7">
        <f>IF(Q2387&gt;0,RANK(Q2387,(N2387:P2387,Q2387:AE2387)),0)</f>
        <v>4</v>
      </c>
      <c r="AH2387" s="7">
        <f>IF(R2387&gt;0,RANK(R2387,(N2387:P2387,Q2387:AE2387)),0)</f>
        <v>5</v>
      </c>
      <c r="AI2387" s="7">
        <f>IF(T2387&gt;0,RANK(T2387,(N2387:P2387,Q2387:AE2387)),0)</f>
        <v>0</v>
      </c>
      <c r="AJ2387" s="7">
        <f>IF(S2387&gt;0,RANK(S2387,(N2387:P2387,Q2387:AE2387)),0)</f>
        <v>6</v>
      </c>
      <c r="AK2387" s="2">
        <f t="shared" si="999"/>
        <v>3.5822755237131065E-3</v>
      </c>
      <c r="AL2387" s="2">
        <f t="shared" si="1000"/>
        <v>1.1681333229499259E-3</v>
      </c>
      <c r="AM2387" s="2">
        <f t="shared" si="1001"/>
        <v>0</v>
      </c>
      <c r="AN2387" s="2">
        <f t="shared" si="1002"/>
        <v>7.7875554863328399E-4</v>
      </c>
      <c r="AP2387" t="s">
        <v>2665</v>
      </c>
      <c r="AQ2387" t="s">
        <v>1351</v>
      </c>
      <c r="AT2387" s="93" t="s">
        <v>1122</v>
      </c>
      <c r="AU2387" s="92" t="s">
        <v>315</v>
      </c>
      <c r="AV2387" s="83" t="str">
        <f t="shared" si="1003"/>
        <v>42109</v>
      </c>
      <c r="AX2387" s="7" t="s">
        <v>3753</v>
      </c>
    </row>
    <row r="2388" spans="1:50" hidden="1" outlineLevel="1">
      <c r="A2388" t="s">
        <v>1928</v>
      </c>
      <c r="B2388" t="s">
        <v>1351</v>
      </c>
      <c r="C2388" s="1">
        <f t="shared" si="992"/>
        <v>32985</v>
      </c>
      <c r="D2388" s="7">
        <f>RANK(N2388,(N2388:P2388,Q2388:AE2388))</f>
        <v>2</v>
      </c>
      <c r="E2388" s="7">
        <f>RANK(O2388,(N2388:P2388,Q2388:AE2388))</f>
        <v>1</v>
      </c>
      <c r="F2388" s="7">
        <f>IF(P2388&gt;0,RANK(P2388,(N2388:P2388,Q2388:AE2388)),0)</f>
        <v>3</v>
      </c>
      <c r="G2388" s="1">
        <f t="shared" si="993"/>
        <v>8190</v>
      </c>
      <c r="H2388" s="2">
        <f t="shared" si="994"/>
        <v>0.24829467939972716</v>
      </c>
      <c r="I2388" s="2"/>
      <c r="J2388" s="2">
        <f t="shared" si="995"/>
        <v>0.36465059875701078</v>
      </c>
      <c r="K2388" s="2">
        <f t="shared" si="996"/>
        <v>0.61294527815673794</v>
      </c>
      <c r="L2388" s="2">
        <f t="shared" si="997"/>
        <v>1.4764286797028953E-2</v>
      </c>
      <c r="M2388" s="2">
        <f t="shared" si="998"/>
        <v>7.6398362892223289E-3</v>
      </c>
      <c r="N2388" s="1">
        <v>12028</v>
      </c>
      <c r="O2388" s="1">
        <v>20218</v>
      </c>
      <c r="P2388" s="1">
        <v>487</v>
      </c>
      <c r="Q2388" s="1">
        <v>181</v>
      </c>
      <c r="R2388" s="1">
        <v>47</v>
      </c>
      <c r="S2388" s="1">
        <v>24</v>
      </c>
      <c r="AG2388" s="7">
        <f>IF(Q2388&gt;0,RANK(Q2388,(N2388:P2388,Q2388:AE2388)),0)</f>
        <v>4</v>
      </c>
      <c r="AH2388" s="7">
        <f>IF(R2388&gt;0,RANK(R2388,(N2388:P2388,Q2388:AE2388)),0)</f>
        <v>5</v>
      </c>
      <c r="AI2388" s="7">
        <f>IF(T2388&gt;0,RANK(T2388,(N2388:P2388,Q2388:AE2388)),0)</f>
        <v>0</v>
      </c>
      <c r="AJ2388" s="7">
        <f>IF(S2388&gt;0,RANK(S2388,(N2388:P2388,Q2388:AE2388)),0)</f>
        <v>6</v>
      </c>
      <c r="AK2388" s="2">
        <f t="shared" si="999"/>
        <v>5.4873427315446418E-3</v>
      </c>
      <c r="AL2388" s="2">
        <f t="shared" si="1000"/>
        <v>1.4248901015613158E-3</v>
      </c>
      <c r="AM2388" s="2">
        <f t="shared" si="1001"/>
        <v>0</v>
      </c>
      <c r="AN2388" s="2">
        <f t="shared" si="1002"/>
        <v>7.2760345611641651E-4</v>
      </c>
      <c r="AP2388" t="s">
        <v>1928</v>
      </c>
      <c r="AQ2388" t="s">
        <v>1351</v>
      </c>
      <c r="AT2388" s="93" t="s">
        <v>1122</v>
      </c>
      <c r="AU2388" s="92" t="s">
        <v>316</v>
      </c>
      <c r="AV2388" s="83" t="str">
        <f t="shared" si="1003"/>
        <v>42111</v>
      </c>
      <c r="AX2388" s="7" t="s">
        <v>3753</v>
      </c>
    </row>
    <row r="2389" spans="1:50" hidden="1" outlineLevel="1">
      <c r="A2389" t="s">
        <v>1736</v>
      </c>
      <c r="B2389" t="s">
        <v>1351</v>
      </c>
      <c r="C2389" s="1">
        <f t="shared" si="992"/>
        <v>3105</v>
      </c>
      <c r="D2389" s="7">
        <f>RANK(N2389,(N2389:P2389,Q2389:AE2389))</f>
        <v>2</v>
      </c>
      <c r="E2389" s="7">
        <f>RANK(O2389,(N2389:P2389,Q2389:AE2389))</f>
        <v>1</v>
      </c>
      <c r="F2389" s="7">
        <f>IF(P2389&gt;0,RANK(P2389,(N2389:P2389,Q2389:AE2389)),0)</f>
        <v>3</v>
      </c>
      <c r="G2389" s="1">
        <f t="shared" si="993"/>
        <v>862</v>
      </c>
      <c r="H2389" s="2">
        <f t="shared" si="994"/>
        <v>0.27761674718196455</v>
      </c>
      <c r="I2389" s="2"/>
      <c r="J2389" s="2">
        <f t="shared" si="995"/>
        <v>0.34331723027375199</v>
      </c>
      <c r="K2389" s="2">
        <f t="shared" si="996"/>
        <v>0.62093397745571655</v>
      </c>
      <c r="L2389" s="2">
        <f t="shared" si="997"/>
        <v>2.930756843800322E-2</v>
      </c>
      <c r="M2389" s="2">
        <f t="shared" si="998"/>
        <v>6.4412238325282957E-3</v>
      </c>
      <c r="N2389" s="1">
        <v>1066</v>
      </c>
      <c r="O2389" s="1">
        <v>1928</v>
      </c>
      <c r="P2389" s="1">
        <v>91</v>
      </c>
      <c r="Q2389" s="1">
        <v>10</v>
      </c>
      <c r="R2389" s="1">
        <v>6</v>
      </c>
      <c r="S2389" s="1">
        <v>4</v>
      </c>
      <c r="AG2389" s="7">
        <f>IF(Q2389&gt;0,RANK(Q2389,(N2389:P2389,Q2389:AE2389)),0)</f>
        <v>4</v>
      </c>
      <c r="AH2389" s="7">
        <f>IF(R2389&gt;0,RANK(R2389,(N2389:P2389,Q2389:AE2389)),0)</f>
        <v>5</v>
      </c>
      <c r="AI2389" s="7">
        <f>IF(T2389&gt;0,RANK(T2389,(N2389:P2389,Q2389:AE2389)),0)</f>
        <v>0</v>
      </c>
      <c r="AJ2389" s="7">
        <f>IF(S2389&gt;0,RANK(S2389,(N2389:P2389,Q2389:AE2389)),0)</f>
        <v>6</v>
      </c>
      <c r="AK2389" s="2">
        <f t="shared" si="999"/>
        <v>3.2206119162640902E-3</v>
      </c>
      <c r="AL2389" s="2">
        <f t="shared" si="1000"/>
        <v>1.9323671497584541E-3</v>
      </c>
      <c r="AM2389" s="2">
        <f t="shared" si="1001"/>
        <v>0</v>
      </c>
      <c r="AN2389" s="2">
        <f t="shared" si="1002"/>
        <v>1.2882447665056361E-3</v>
      </c>
      <c r="AP2389" t="s">
        <v>1736</v>
      </c>
      <c r="AQ2389" t="s">
        <v>1351</v>
      </c>
      <c r="AT2389" s="93" t="s">
        <v>1122</v>
      </c>
      <c r="AU2389" s="92" t="s">
        <v>317</v>
      </c>
      <c r="AV2389" s="83" t="str">
        <f t="shared" si="1003"/>
        <v>42113</v>
      </c>
      <c r="AX2389" s="7" t="s">
        <v>3753</v>
      </c>
    </row>
    <row r="2390" spans="1:50" hidden="1" outlineLevel="1">
      <c r="A2390" t="s">
        <v>2846</v>
      </c>
      <c r="B2390" t="s">
        <v>1351</v>
      </c>
      <c r="C2390" s="1">
        <f t="shared" si="992"/>
        <v>17271</v>
      </c>
      <c r="D2390" s="7">
        <f>RANK(N2390,(N2390:P2390,Q2390:AE2390))</f>
        <v>2</v>
      </c>
      <c r="E2390" s="7">
        <f>RANK(O2390,(N2390:P2390,Q2390:AE2390))</f>
        <v>1</v>
      </c>
      <c r="F2390" s="7">
        <f>IF(P2390&gt;0,RANK(P2390,(N2390:P2390,Q2390:AE2390)),0)</f>
        <v>3</v>
      </c>
      <c r="G2390" s="1">
        <f t="shared" si="993"/>
        <v>3745</v>
      </c>
      <c r="H2390" s="2">
        <f t="shared" si="994"/>
        <v>0.2168374732210063</v>
      </c>
      <c r="I2390" s="2"/>
      <c r="J2390" s="2">
        <f t="shared" si="995"/>
        <v>0.37525331480516472</v>
      </c>
      <c r="K2390" s="2">
        <f t="shared" si="996"/>
        <v>0.59209078802617099</v>
      </c>
      <c r="L2390" s="2">
        <f t="shared" si="997"/>
        <v>2.6576341844710787E-2</v>
      </c>
      <c r="M2390" s="2">
        <f t="shared" si="998"/>
        <v>6.0795553239535623E-3</v>
      </c>
      <c r="N2390" s="1">
        <v>6481</v>
      </c>
      <c r="O2390" s="1">
        <v>10226</v>
      </c>
      <c r="P2390" s="1">
        <v>459</v>
      </c>
      <c r="Q2390" s="1">
        <v>61</v>
      </c>
      <c r="R2390" s="1">
        <v>32</v>
      </c>
      <c r="S2390" s="1">
        <v>12</v>
      </c>
      <c r="AG2390" s="7">
        <f>IF(Q2390&gt;0,RANK(Q2390,(N2390:P2390,Q2390:AE2390)),0)</f>
        <v>4</v>
      </c>
      <c r="AH2390" s="7">
        <f>IF(R2390&gt;0,RANK(R2390,(N2390:P2390,Q2390:AE2390)),0)</f>
        <v>5</v>
      </c>
      <c r="AI2390" s="7">
        <f>IF(T2390&gt;0,RANK(T2390,(N2390:P2390,Q2390:AE2390)),0)</f>
        <v>0</v>
      </c>
      <c r="AJ2390" s="7">
        <f>IF(S2390&gt;0,RANK(S2390,(N2390:P2390,Q2390:AE2390)),0)</f>
        <v>6</v>
      </c>
      <c r="AK2390" s="2">
        <f t="shared" si="999"/>
        <v>3.5319321405824795E-3</v>
      </c>
      <c r="AL2390" s="2">
        <f t="shared" si="1000"/>
        <v>1.8528168606334317E-3</v>
      </c>
      <c r="AM2390" s="2">
        <f t="shared" si="1001"/>
        <v>0</v>
      </c>
      <c r="AN2390" s="2">
        <f t="shared" si="1002"/>
        <v>6.9480632273753696E-4</v>
      </c>
      <c r="AP2390" t="s">
        <v>2846</v>
      </c>
      <c r="AQ2390" t="s">
        <v>1351</v>
      </c>
      <c r="AT2390" s="93" t="s">
        <v>1122</v>
      </c>
      <c r="AU2390" s="92" t="s">
        <v>318</v>
      </c>
      <c r="AV2390" s="83" t="str">
        <f t="shared" si="1003"/>
        <v>42115</v>
      </c>
      <c r="AX2390" s="7" t="s">
        <v>3753</v>
      </c>
    </row>
    <row r="2391" spans="1:50" hidden="1" outlineLevel="1">
      <c r="A2391" t="s">
        <v>2578</v>
      </c>
      <c r="B2391" t="s">
        <v>1351</v>
      </c>
      <c r="C2391" s="1">
        <f t="shared" si="992"/>
        <v>14772</v>
      </c>
      <c r="D2391" s="7">
        <f>RANK(N2391,(N2391:P2391,Q2391:AE2391))</f>
        <v>2</v>
      </c>
      <c r="E2391" s="7">
        <f>RANK(O2391,(N2391:P2391,Q2391:AE2391))</f>
        <v>1</v>
      </c>
      <c r="F2391" s="7">
        <f>IF(P2391&gt;0,RANK(P2391,(N2391:P2391,Q2391:AE2391)),0)</f>
        <v>3</v>
      </c>
      <c r="G2391" s="1">
        <f t="shared" si="993"/>
        <v>5018</v>
      </c>
      <c r="H2391" s="2">
        <f t="shared" si="994"/>
        <v>0.33969672353100461</v>
      </c>
      <c r="I2391" s="2"/>
      <c r="J2391" s="2">
        <f t="shared" si="995"/>
        <v>0.31255077173030055</v>
      </c>
      <c r="K2391" s="2">
        <f t="shared" si="996"/>
        <v>0.65224749526130521</v>
      </c>
      <c r="L2391" s="2">
        <f t="shared" si="997"/>
        <v>2.7349038721906308E-2</v>
      </c>
      <c r="M2391" s="2">
        <f t="shared" si="998"/>
        <v>7.8526942864879344E-3</v>
      </c>
      <c r="N2391" s="1">
        <v>4617</v>
      </c>
      <c r="O2391" s="1">
        <v>9635</v>
      </c>
      <c r="P2391" s="1">
        <v>404</v>
      </c>
      <c r="Q2391" s="1">
        <v>52</v>
      </c>
      <c r="R2391" s="1">
        <v>40</v>
      </c>
      <c r="S2391" s="1">
        <v>24</v>
      </c>
      <c r="AG2391" s="7">
        <f>IF(Q2391&gt;0,RANK(Q2391,(N2391:P2391,Q2391:AE2391)),0)</f>
        <v>4</v>
      </c>
      <c r="AH2391" s="7">
        <f>IF(R2391&gt;0,RANK(R2391,(N2391:P2391,Q2391:AE2391)),0)</f>
        <v>5</v>
      </c>
      <c r="AI2391" s="7">
        <f>IF(T2391&gt;0,RANK(T2391,(N2391:P2391,Q2391:AE2391)),0)</f>
        <v>0</v>
      </c>
      <c r="AJ2391" s="7">
        <f>IF(S2391&gt;0,RANK(S2391,(N2391:P2391,Q2391:AE2391)),0)</f>
        <v>6</v>
      </c>
      <c r="AK2391" s="2">
        <f t="shared" si="999"/>
        <v>3.520173300839426E-3</v>
      </c>
      <c r="AL2391" s="2">
        <f t="shared" si="1000"/>
        <v>2.7078256160303275E-3</v>
      </c>
      <c r="AM2391" s="2">
        <f t="shared" si="1001"/>
        <v>0</v>
      </c>
      <c r="AN2391" s="2">
        <f t="shared" si="1002"/>
        <v>1.6246953696181965E-3</v>
      </c>
      <c r="AP2391" t="s">
        <v>2578</v>
      </c>
      <c r="AQ2391" t="s">
        <v>1351</v>
      </c>
      <c r="AT2391" s="93" t="s">
        <v>1122</v>
      </c>
      <c r="AU2391" s="92" t="s">
        <v>319</v>
      </c>
      <c r="AV2391" s="83" t="str">
        <f t="shared" si="1003"/>
        <v>42117</v>
      </c>
      <c r="AX2391" s="7" t="s">
        <v>3753</v>
      </c>
    </row>
    <row r="2392" spans="1:50" hidden="1" outlineLevel="1">
      <c r="A2392" t="s">
        <v>518</v>
      </c>
      <c r="B2392" t="s">
        <v>1351</v>
      </c>
      <c r="C2392" s="1">
        <f t="shared" si="992"/>
        <v>13175</v>
      </c>
      <c r="D2392" s="7">
        <f>RANK(N2392,(N2392:P2392,Q2392:AE2392))</f>
        <v>2</v>
      </c>
      <c r="E2392" s="7">
        <f>RANK(O2392,(N2392:P2392,Q2392:AE2392))</f>
        <v>1</v>
      </c>
      <c r="F2392" s="7">
        <f>IF(P2392&gt;0,RANK(P2392,(N2392:P2392,Q2392:AE2392)),0)</f>
        <v>3</v>
      </c>
      <c r="G2392" s="1">
        <f t="shared" si="993"/>
        <v>4314</v>
      </c>
      <c r="H2392" s="2">
        <f t="shared" si="994"/>
        <v>0.327438330170778</v>
      </c>
      <c r="I2392" s="2"/>
      <c r="J2392" s="2">
        <f t="shared" si="995"/>
        <v>0.31946869070208728</v>
      </c>
      <c r="K2392" s="2">
        <f t="shared" si="996"/>
        <v>0.64690702087286522</v>
      </c>
      <c r="L2392" s="2">
        <f t="shared" si="997"/>
        <v>2.8311195445920305E-2</v>
      </c>
      <c r="M2392" s="2">
        <f t="shared" si="998"/>
        <v>5.3130929791271944E-3</v>
      </c>
      <c r="N2392" s="1">
        <v>4209</v>
      </c>
      <c r="O2392" s="1">
        <v>8523</v>
      </c>
      <c r="P2392" s="1">
        <v>373</v>
      </c>
      <c r="Q2392" s="1">
        <v>33</v>
      </c>
      <c r="R2392" s="1">
        <v>20</v>
      </c>
      <c r="S2392" s="1">
        <v>17</v>
      </c>
      <c r="AG2392" s="7">
        <f>IF(Q2392&gt;0,RANK(Q2392,(N2392:P2392,Q2392:AE2392)),0)</f>
        <v>4</v>
      </c>
      <c r="AH2392" s="7">
        <f>IF(R2392&gt;0,RANK(R2392,(N2392:P2392,Q2392:AE2392)),0)</f>
        <v>5</v>
      </c>
      <c r="AI2392" s="7">
        <f>IF(T2392&gt;0,RANK(T2392,(N2392:P2392,Q2392:AE2392)),0)</f>
        <v>0</v>
      </c>
      <c r="AJ2392" s="7">
        <f>IF(S2392&gt;0,RANK(S2392,(N2392:P2392,Q2392:AE2392)),0)</f>
        <v>6</v>
      </c>
      <c r="AK2392" s="2">
        <f t="shared" si="999"/>
        <v>2.5047438330170779E-3</v>
      </c>
      <c r="AL2392" s="2">
        <f t="shared" si="1000"/>
        <v>1.5180265654648956E-3</v>
      </c>
      <c r="AM2392" s="2">
        <f t="shared" si="1001"/>
        <v>0</v>
      </c>
      <c r="AN2392" s="2">
        <f t="shared" si="1002"/>
        <v>1.2903225806451613E-3</v>
      </c>
      <c r="AP2392" t="s">
        <v>518</v>
      </c>
      <c r="AQ2392" t="s">
        <v>1351</v>
      </c>
      <c r="AT2392" s="93" t="s">
        <v>1122</v>
      </c>
      <c r="AU2392" s="92" t="s">
        <v>247</v>
      </c>
      <c r="AV2392" s="83" t="str">
        <f t="shared" si="1003"/>
        <v>42119</v>
      </c>
      <c r="AX2392" s="7" t="s">
        <v>3753</v>
      </c>
    </row>
    <row r="2393" spans="1:50" hidden="1" outlineLevel="1">
      <c r="A2393" t="s">
        <v>2047</v>
      </c>
      <c r="B2393" t="s">
        <v>1351</v>
      </c>
      <c r="C2393" s="1">
        <f t="shared" si="992"/>
        <v>20523</v>
      </c>
      <c r="D2393" s="7">
        <f>RANK(N2393,(N2393:P2393,Q2393:AE2393))</f>
        <v>2</v>
      </c>
      <c r="E2393" s="7">
        <f>RANK(O2393,(N2393:P2393,Q2393:AE2393))</f>
        <v>1</v>
      </c>
      <c r="F2393" s="7">
        <f>IF(P2393&gt;0,RANK(P2393,(N2393:P2393,Q2393:AE2393)),0)</f>
        <v>3</v>
      </c>
      <c r="G2393" s="1">
        <f t="shared" si="993"/>
        <v>3446</v>
      </c>
      <c r="H2393" s="2">
        <f t="shared" si="994"/>
        <v>0.16790917507187059</v>
      </c>
      <c r="I2393" s="2"/>
      <c r="J2393" s="2">
        <f t="shared" si="995"/>
        <v>0.3993568191784827</v>
      </c>
      <c r="K2393" s="2">
        <f t="shared" si="996"/>
        <v>0.56726599425035329</v>
      </c>
      <c r="L2393" s="2">
        <f t="shared" si="997"/>
        <v>2.2754957852165861E-2</v>
      </c>
      <c r="M2393" s="2">
        <f t="shared" si="998"/>
        <v>1.0622228718998202E-2</v>
      </c>
      <c r="N2393" s="1">
        <v>8196</v>
      </c>
      <c r="O2393" s="1">
        <v>11642</v>
      </c>
      <c r="P2393" s="1">
        <v>467</v>
      </c>
      <c r="Q2393" s="1">
        <v>121</v>
      </c>
      <c r="R2393" s="1">
        <v>42</v>
      </c>
      <c r="S2393" s="1">
        <v>55</v>
      </c>
      <c r="AG2393" s="7">
        <f>IF(Q2393&gt;0,RANK(Q2393,(N2393:P2393,Q2393:AE2393)),0)</f>
        <v>4</v>
      </c>
      <c r="AH2393" s="7">
        <f>IF(R2393&gt;0,RANK(R2393,(N2393:P2393,Q2393:AE2393)),0)</f>
        <v>6</v>
      </c>
      <c r="AI2393" s="7">
        <f>IF(T2393&gt;0,RANK(T2393,(N2393:P2393,Q2393:AE2393)),0)</f>
        <v>0</v>
      </c>
      <c r="AJ2393" s="7">
        <f>IF(S2393&gt;0,RANK(S2393,(N2393:P2393,Q2393:AE2393)),0)</f>
        <v>5</v>
      </c>
      <c r="AK2393" s="2">
        <f t="shared" si="999"/>
        <v>5.8958241972421185E-3</v>
      </c>
      <c r="AL2393" s="2">
        <f t="shared" si="1000"/>
        <v>2.0464844321005701E-3</v>
      </c>
      <c r="AM2393" s="2">
        <f t="shared" si="1001"/>
        <v>0</v>
      </c>
      <c r="AN2393" s="2">
        <f t="shared" si="1002"/>
        <v>2.6799200896555084E-3</v>
      </c>
      <c r="AP2393" t="s">
        <v>2047</v>
      </c>
      <c r="AQ2393" t="s">
        <v>1351</v>
      </c>
      <c r="AT2393" s="93" t="s">
        <v>1122</v>
      </c>
      <c r="AU2393" s="92" t="s">
        <v>248</v>
      </c>
      <c r="AV2393" s="83" t="str">
        <f t="shared" si="1003"/>
        <v>42121</v>
      </c>
      <c r="AX2393" s="7" t="s">
        <v>3753</v>
      </c>
    </row>
    <row r="2394" spans="1:50" hidden="1" outlineLevel="1">
      <c r="A2394" t="s">
        <v>1699</v>
      </c>
      <c r="B2394" t="s">
        <v>1351</v>
      </c>
      <c r="C2394" s="1">
        <f t="shared" si="992"/>
        <v>17541</v>
      </c>
      <c r="D2394" s="7">
        <f>RANK(N2394,(N2394:P2394,Q2394:AE2394))</f>
        <v>2</v>
      </c>
      <c r="E2394" s="7">
        <f>RANK(O2394,(N2394:P2394,Q2394:AE2394))</f>
        <v>1</v>
      </c>
      <c r="F2394" s="7">
        <f>IF(P2394&gt;0,RANK(P2394,(N2394:P2394,Q2394:AE2394)),0)</f>
        <v>3</v>
      </c>
      <c r="G2394" s="1">
        <f t="shared" si="993"/>
        <v>1753</v>
      </c>
      <c r="H2394" s="2">
        <f t="shared" si="994"/>
        <v>9.9937289778233851E-2</v>
      </c>
      <c r="I2394" s="2"/>
      <c r="J2394" s="2">
        <f t="shared" si="995"/>
        <v>0.42967903768314236</v>
      </c>
      <c r="K2394" s="2">
        <f t="shared" si="996"/>
        <v>0.52961632746137621</v>
      </c>
      <c r="L2394" s="2">
        <f t="shared" si="997"/>
        <v>2.656633031184083E-2</v>
      </c>
      <c r="M2394" s="2">
        <f t="shared" si="998"/>
        <v>1.4138304543640651E-2</v>
      </c>
      <c r="N2394" s="1">
        <v>7537</v>
      </c>
      <c r="O2394" s="1">
        <v>9290</v>
      </c>
      <c r="P2394" s="1">
        <v>466</v>
      </c>
      <c r="Q2394" s="1">
        <v>87</v>
      </c>
      <c r="R2394" s="1">
        <v>32</v>
      </c>
      <c r="S2394" s="1">
        <v>129</v>
      </c>
      <c r="AG2394" s="7">
        <f>IF(Q2394&gt;0,RANK(Q2394,(N2394:P2394,Q2394:AE2394)),0)</f>
        <v>5</v>
      </c>
      <c r="AH2394" s="7">
        <f>IF(R2394&gt;0,RANK(R2394,(N2394:P2394,Q2394:AE2394)),0)</f>
        <v>6</v>
      </c>
      <c r="AI2394" s="7">
        <f>IF(T2394&gt;0,RANK(T2394,(N2394:P2394,Q2394:AE2394)),0)</f>
        <v>0</v>
      </c>
      <c r="AJ2394" s="7">
        <f>IF(S2394&gt;0,RANK(S2394,(N2394:P2394,Q2394:AE2394)),0)</f>
        <v>4</v>
      </c>
      <c r="AK2394" s="2">
        <f t="shared" si="999"/>
        <v>4.9598084487771504E-3</v>
      </c>
      <c r="AL2394" s="2">
        <f t="shared" si="1000"/>
        <v>1.8242973604697566E-3</v>
      </c>
      <c r="AM2394" s="2">
        <f t="shared" si="1001"/>
        <v>0</v>
      </c>
      <c r="AN2394" s="2">
        <f t="shared" si="1002"/>
        <v>7.3541987343937066E-3</v>
      </c>
      <c r="AP2394" t="s">
        <v>1699</v>
      </c>
      <c r="AQ2394" t="s">
        <v>1351</v>
      </c>
      <c r="AT2394" s="93" t="s">
        <v>1122</v>
      </c>
      <c r="AU2394" s="92" t="s">
        <v>639</v>
      </c>
      <c r="AV2394" s="83" t="str">
        <f t="shared" si="1003"/>
        <v>42123</v>
      </c>
      <c r="AX2394" s="7" t="s">
        <v>3753</v>
      </c>
    </row>
    <row r="2395" spans="1:50" hidden="1" outlineLevel="1">
      <c r="A2395" t="s">
        <v>1982</v>
      </c>
      <c r="B2395" t="s">
        <v>1351</v>
      </c>
      <c r="C2395" s="1">
        <f t="shared" si="992"/>
        <v>84441</v>
      </c>
      <c r="D2395" s="7">
        <f>RANK(N2395,(N2395:P2395,Q2395:AE2395))</f>
        <v>1</v>
      </c>
      <c r="E2395" s="7">
        <f>RANK(O2395,(N2395:P2395,Q2395:AE2395))</f>
        <v>2</v>
      </c>
      <c r="F2395" s="7">
        <f>IF(P2395&gt;0,RANK(P2395,(N2395:P2395,Q2395:AE2395)),0)</f>
        <v>3</v>
      </c>
      <c r="G2395" s="1">
        <f t="shared" si="993"/>
        <v>7622</v>
      </c>
      <c r="H2395" s="2">
        <f t="shared" si="994"/>
        <v>9.0264208145332245E-2</v>
      </c>
      <c r="I2395" s="2"/>
      <c r="J2395" s="2">
        <f t="shared" si="995"/>
        <v>0.53245461328027854</v>
      </c>
      <c r="K2395" s="2">
        <f t="shared" si="996"/>
        <v>0.44219040513494628</v>
      </c>
      <c r="L2395" s="2">
        <f t="shared" si="997"/>
        <v>1.7077012351819614E-2</v>
      </c>
      <c r="M2395" s="2">
        <f t="shared" si="998"/>
        <v>8.2779692329555572E-3</v>
      </c>
      <c r="N2395" s="1">
        <v>44961</v>
      </c>
      <c r="O2395" s="1">
        <v>37339</v>
      </c>
      <c r="P2395" s="1">
        <v>1442</v>
      </c>
      <c r="Q2395" s="1">
        <v>528</v>
      </c>
      <c r="R2395" s="1">
        <v>111</v>
      </c>
      <c r="S2395" s="1">
        <v>60</v>
      </c>
      <c r="AG2395" s="7">
        <f>IF(Q2395&gt;0,RANK(Q2395,(N2395:P2395,Q2395:AE2395)),0)</f>
        <v>4</v>
      </c>
      <c r="AH2395" s="7">
        <f>IF(R2395&gt;0,RANK(R2395,(N2395:P2395,Q2395:AE2395)),0)</f>
        <v>5</v>
      </c>
      <c r="AI2395" s="7">
        <f>IF(T2395&gt;0,RANK(T2395,(N2395:P2395,Q2395:AE2395)),0)</f>
        <v>0</v>
      </c>
      <c r="AJ2395" s="7">
        <f>IF(S2395&gt;0,RANK(S2395,(N2395:P2395,Q2395:AE2395)),0)</f>
        <v>6</v>
      </c>
      <c r="AK2395" s="2">
        <f t="shared" si="999"/>
        <v>6.2528866309020503E-3</v>
      </c>
      <c r="AL2395" s="2">
        <f t="shared" si="1000"/>
        <v>1.3145273030873627E-3</v>
      </c>
      <c r="AM2395" s="2">
        <f t="shared" si="1001"/>
        <v>0</v>
      </c>
      <c r="AN2395" s="2">
        <f t="shared" si="1002"/>
        <v>7.1055529896614207E-4</v>
      </c>
      <c r="AP2395" t="s">
        <v>1982</v>
      </c>
      <c r="AQ2395" t="s">
        <v>1351</v>
      </c>
      <c r="AT2395" s="93" t="s">
        <v>1122</v>
      </c>
      <c r="AU2395" s="92" t="s">
        <v>640</v>
      </c>
      <c r="AV2395" s="83" t="str">
        <f t="shared" si="1003"/>
        <v>42125</v>
      </c>
      <c r="AX2395" s="7" t="s">
        <v>3753</v>
      </c>
    </row>
    <row r="2396" spans="1:50" hidden="1" outlineLevel="1">
      <c r="A2396" t="s">
        <v>1700</v>
      </c>
      <c r="B2396" t="s">
        <v>1351</v>
      </c>
      <c r="C2396" s="1">
        <f t="shared" si="992"/>
        <v>18914</v>
      </c>
      <c r="D2396" s="7">
        <f>RANK(N2396,(N2396:P2396,Q2396:AE2396))</f>
        <v>2</v>
      </c>
      <c r="E2396" s="7">
        <f>RANK(O2396,(N2396:P2396,Q2396:AE2396))</f>
        <v>1</v>
      </c>
      <c r="F2396" s="7">
        <f>IF(P2396&gt;0,RANK(P2396,(N2396:P2396,Q2396:AE2396)),0)</f>
        <v>3</v>
      </c>
      <c r="G2396" s="1">
        <f t="shared" si="993"/>
        <v>4297</v>
      </c>
      <c r="H2396" s="2">
        <f t="shared" si="994"/>
        <v>0.22718621127207358</v>
      </c>
      <c r="I2396" s="2"/>
      <c r="J2396" s="2">
        <f t="shared" si="995"/>
        <v>0.36502061964682248</v>
      </c>
      <c r="K2396" s="2">
        <f t="shared" si="996"/>
        <v>0.59220683091889603</v>
      </c>
      <c r="L2396" s="2">
        <f t="shared" si="997"/>
        <v>3.3044305805223641E-2</v>
      </c>
      <c r="M2396" s="2">
        <f t="shared" si="998"/>
        <v>9.7282436290579075E-3</v>
      </c>
      <c r="N2396" s="1">
        <v>6904</v>
      </c>
      <c r="O2396" s="1">
        <v>11201</v>
      </c>
      <c r="P2396" s="1">
        <v>625</v>
      </c>
      <c r="Q2396" s="1">
        <v>88</v>
      </c>
      <c r="R2396" s="1">
        <v>33</v>
      </c>
      <c r="S2396" s="1">
        <v>63</v>
      </c>
      <c r="AG2396" s="7">
        <f>IF(Q2396&gt;0,RANK(Q2396,(N2396:P2396,Q2396:AE2396)),0)</f>
        <v>4</v>
      </c>
      <c r="AH2396" s="7">
        <f>IF(R2396&gt;0,RANK(R2396,(N2396:P2396,Q2396:AE2396)),0)</f>
        <v>6</v>
      </c>
      <c r="AI2396" s="7">
        <f>IF(T2396&gt;0,RANK(T2396,(N2396:P2396,Q2396:AE2396)),0)</f>
        <v>0</v>
      </c>
      <c r="AJ2396" s="7">
        <f>IF(S2396&gt;0,RANK(S2396,(N2396:P2396,Q2396:AE2396)),0)</f>
        <v>5</v>
      </c>
      <c r="AK2396" s="2">
        <f t="shared" si="999"/>
        <v>4.6526382573754887E-3</v>
      </c>
      <c r="AL2396" s="2">
        <f t="shared" si="1000"/>
        <v>1.7447393465158084E-3</v>
      </c>
      <c r="AM2396" s="2">
        <f t="shared" si="1001"/>
        <v>0</v>
      </c>
      <c r="AN2396" s="2">
        <f t="shared" si="1002"/>
        <v>3.3308660251665434E-3</v>
      </c>
      <c r="AP2396" t="s">
        <v>1700</v>
      </c>
      <c r="AQ2396" t="s">
        <v>1351</v>
      </c>
      <c r="AT2396" s="93" t="s">
        <v>1122</v>
      </c>
      <c r="AU2396" s="92" t="s">
        <v>1141</v>
      </c>
      <c r="AV2396" s="83" t="str">
        <f t="shared" si="1003"/>
        <v>42127</v>
      </c>
      <c r="AX2396" s="7" t="s">
        <v>3753</v>
      </c>
    </row>
    <row r="2397" spans="1:50" hidden="1" outlineLevel="1">
      <c r="A2397" t="s">
        <v>2232</v>
      </c>
      <c r="B2397" t="s">
        <v>1351</v>
      </c>
      <c r="C2397" s="1">
        <f t="shared" si="992"/>
        <v>156709</v>
      </c>
      <c r="D2397" s="7">
        <f>RANK(N2397,(N2397:P2397,Q2397:AE2397))</f>
        <v>2</v>
      </c>
      <c r="E2397" s="7">
        <f>RANK(O2397,(N2397:P2397,Q2397:AE2397))</f>
        <v>1</v>
      </c>
      <c r="F2397" s="7">
        <f>IF(P2397&gt;0,RANK(P2397,(N2397:P2397,Q2397:AE2397)),0)</f>
        <v>3</v>
      </c>
      <c r="G2397" s="1">
        <f t="shared" si="993"/>
        <v>9066</v>
      </c>
      <c r="H2397" s="2">
        <f>G2397/C2397</f>
        <v>5.7852452635139016E-2</v>
      </c>
      <c r="I2397" s="2"/>
      <c r="J2397" s="2">
        <f t="shared" si="995"/>
        <v>0.45812301782284359</v>
      </c>
      <c r="K2397" s="2">
        <f t="shared" si="996"/>
        <v>0.51597547045798264</v>
      </c>
      <c r="L2397" s="2">
        <f t="shared" si="997"/>
        <v>1.6597642764614669E-2</v>
      </c>
      <c r="M2397" s="2">
        <f>IF(C2397=0,"-",(1-J2397-K2397-L2397))</f>
        <v>9.3038689545590948E-3</v>
      </c>
      <c r="N2397" s="1">
        <v>71792</v>
      </c>
      <c r="O2397" s="1">
        <v>80858</v>
      </c>
      <c r="P2397" s="1">
        <v>2601</v>
      </c>
      <c r="Q2397" s="1">
        <v>908</v>
      </c>
      <c r="R2397" s="1">
        <v>227</v>
      </c>
      <c r="S2397" s="1">
        <v>323</v>
      </c>
      <c r="AG2397" s="7">
        <f>IF(Q2397&gt;0,RANK(Q2397,(N2397:P2397,Q2397:AE2397)),0)</f>
        <v>4</v>
      </c>
      <c r="AH2397" s="7">
        <f>IF(R2397&gt;0,RANK(R2397,(N2397:P2397,Q2397:AE2397)),0)</f>
        <v>6</v>
      </c>
      <c r="AI2397" s="7">
        <f>IF(T2397&gt;0,RANK(T2397,(N2397:P2397,Q2397:AE2397)),0)</f>
        <v>0</v>
      </c>
      <c r="AJ2397" s="7">
        <f>IF(S2397&gt;0,RANK(S2397,(N2397:P2397,Q2397:AE2397)),0)</f>
        <v>5</v>
      </c>
      <c r="AK2397" s="2">
        <f t="shared" si="999"/>
        <v>5.7941790197116949E-3</v>
      </c>
      <c r="AL2397" s="2">
        <f t="shared" si="1000"/>
        <v>1.4485447549279237E-3</v>
      </c>
      <c r="AM2397" s="2">
        <f t="shared" si="1001"/>
        <v>0</v>
      </c>
      <c r="AN2397" s="2">
        <f t="shared" si="1002"/>
        <v>2.0611451799194686E-3</v>
      </c>
      <c r="AP2397" t="s">
        <v>2232</v>
      </c>
      <c r="AQ2397" t="s">
        <v>1351</v>
      </c>
      <c r="AT2397" s="93" t="s">
        <v>1122</v>
      </c>
      <c r="AU2397" s="92" t="s">
        <v>1142</v>
      </c>
      <c r="AV2397" s="83" t="str">
        <f>AT2397&amp;AU2397</f>
        <v>42129</v>
      </c>
      <c r="AX2397" s="7" t="s">
        <v>3753</v>
      </c>
    </row>
    <row r="2398" spans="1:50" hidden="1" outlineLevel="1">
      <c r="A2398" t="s">
        <v>2188</v>
      </c>
      <c r="B2398" t="s">
        <v>1351</v>
      </c>
      <c r="C2398" s="1">
        <f t="shared" si="992"/>
        <v>11693</v>
      </c>
      <c r="D2398" s="7">
        <f>RANK(N2398,(N2398:P2398,Q2398:AE2398))</f>
        <v>2</v>
      </c>
      <c r="E2398" s="7">
        <f>RANK(O2398,(N2398:P2398,Q2398:AE2398))</f>
        <v>1</v>
      </c>
      <c r="F2398" s="7">
        <f>IF(P2398&gt;0,RANK(P2398,(N2398:P2398,Q2398:AE2398)),0)</f>
        <v>3</v>
      </c>
      <c r="G2398" s="1">
        <f t="shared" si="993"/>
        <v>2559</v>
      </c>
      <c r="H2398" s="2">
        <f>G2398/C2398</f>
        <v>0.218848883947661</v>
      </c>
      <c r="I2398" s="2"/>
      <c r="J2398" s="2">
        <f t="shared" si="995"/>
        <v>0.37312922261181902</v>
      </c>
      <c r="K2398" s="2">
        <f t="shared" si="996"/>
        <v>0.59197810655948002</v>
      </c>
      <c r="L2398" s="2">
        <f t="shared" si="997"/>
        <v>2.941931069870863E-2</v>
      </c>
      <c r="M2398" s="2">
        <f>IF(C2398=0,"-",(1-J2398-K2398-L2398))</f>
        <v>5.473360129992326E-3</v>
      </c>
      <c r="N2398" s="1">
        <v>4363</v>
      </c>
      <c r="O2398" s="1">
        <v>6922</v>
      </c>
      <c r="P2398" s="1">
        <v>344</v>
      </c>
      <c r="Q2398" s="1">
        <v>32</v>
      </c>
      <c r="R2398" s="1">
        <v>26</v>
      </c>
      <c r="S2398" s="1">
        <v>6</v>
      </c>
      <c r="AG2398" s="7">
        <f>IF(Q2398&gt;0,RANK(Q2398,(N2398:P2398,Q2398:AE2398)),0)</f>
        <v>4</v>
      </c>
      <c r="AH2398" s="7">
        <f>IF(R2398&gt;0,RANK(R2398,(N2398:P2398,Q2398:AE2398)),0)</f>
        <v>5</v>
      </c>
      <c r="AI2398" s="7">
        <f>IF(T2398&gt;0,RANK(T2398,(N2398:P2398,Q2398:AE2398)),0)</f>
        <v>0</v>
      </c>
      <c r="AJ2398" s="7">
        <f>IF(S2398&gt;0,RANK(S2398,(N2398:P2398,Q2398:AE2398)),0)</f>
        <v>6</v>
      </c>
      <c r="AK2398" s="2">
        <f t="shared" si="999"/>
        <v>2.7366800649961517E-3</v>
      </c>
      <c r="AL2398" s="2">
        <f t="shared" si="1000"/>
        <v>2.2235525528093731E-3</v>
      </c>
      <c r="AM2398" s="2">
        <f t="shared" si="1001"/>
        <v>0</v>
      </c>
      <c r="AN2398" s="2">
        <f t="shared" si="1002"/>
        <v>5.1312751218677839E-4</v>
      </c>
      <c r="AP2398" t="s">
        <v>2188</v>
      </c>
      <c r="AQ2398" t="s">
        <v>1351</v>
      </c>
      <c r="AT2398" s="93" t="s">
        <v>1122</v>
      </c>
      <c r="AU2398" s="92" t="s">
        <v>1143</v>
      </c>
      <c r="AV2398" s="83" t="str">
        <f>AT2398&amp;AU2398</f>
        <v>42131</v>
      </c>
      <c r="AX2398" s="7" t="s">
        <v>3753</v>
      </c>
    </row>
    <row r="2399" spans="1:50" hidden="1" outlineLevel="1">
      <c r="A2399" t="s">
        <v>1896</v>
      </c>
      <c r="B2399" t="s">
        <v>1351</v>
      </c>
      <c r="C2399" s="1">
        <f t="shared" si="992"/>
        <v>144244</v>
      </c>
      <c r="D2399" s="7">
        <f>RANK(N2399,(N2399:P2399,Q2399:AE2399))</f>
        <v>2</v>
      </c>
      <c r="E2399" s="7">
        <f>RANK(O2399,(N2399:P2399,Q2399:AE2399))</f>
        <v>1</v>
      </c>
      <c r="F2399" s="7">
        <f>IF(P2399&gt;0,RANK(P2399,(N2399:P2399,Q2399:AE2399)),0)</f>
        <v>3</v>
      </c>
      <c r="G2399" s="1">
        <f t="shared" si="993"/>
        <v>35694</v>
      </c>
      <c r="H2399" s="2">
        <f>G2399/C2399</f>
        <v>0.24745570006378081</v>
      </c>
      <c r="I2399" s="2"/>
      <c r="J2399" s="2">
        <f t="shared" si="995"/>
        <v>0.36020909015279667</v>
      </c>
      <c r="K2399" s="2">
        <f t="shared" si="996"/>
        <v>0.60766479021657749</v>
      </c>
      <c r="L2399" s="2">
        <f t="shared" si="997"/>
        <v>2.2912564820720446E-2</v>
      </c>
      <c r="M2399" s="2">
        <f>IF(C2399=0,"-",(1-J2399-K2399-L2399))</f>
        <v>9.2135548099053916E-3</v>
      </c>
      <c r="N2399" s="1">
        <v>51958</v>
      </c>
      <c r="O2399" s="1">
        <v>87652</v>
      </c>
      <c r="P2399" s="1">
        <v>3305</v>
      </c>
      <c r="Q2399" s="1">
        <v>331</v>
      </c>
      <c r="R2399" s="1">
        <v>418</v>
      </c>
      <c r="S2399" s="1">
        <v>580</v>
      </c>
      <c r="AG2399" s="7">
        <f>IF(Q2399&gt;0,RANK(Q2399,(N2399:P2399,Q2399:AE2399)),0)</f>
        <v>6</v>
      </c>
      <c r="AH2399" s="7">
        <f>IF(R2399&gt;0,RANK(R2399,(N2399:P2399,Q2399:AE2399)),0)</f>
        <v>5</v>
      </c>
      <c r="AI2399" s="7">
        <f>IF(T2399&gt;0,RANK(T2399,(N2399:P2399,Q2399:AE2399)),0)</f>
        <v>0</v>
      </c>
      <c r="AJ2399" s="7">
        <f>IF(S2399&gt;0,RANK(S2399,(N2399:P2399,Q2399:AE2399)),0)</f>
        <v>4</v>
      </c>
      <c r="AK2399" s="2">
        <f t="shared" si="999"/>
        <v>2.2947228307589919E-3</v>
      </c>
      <c r="AL2399" s="2">
        <f t="shared" si="1000"/>
        <v>2.8978675022877901E-3</v>
      </c>
      <c r="AM2399" s="2">
        <f t="shared" si="1001"/>
        <v>0</v>
      </c>
      <c r="AN2399" s="2">
        <f t="shared" si="1002"/>
        <v>4.020964476858656E-3</v>
      </c>
      <c r="AP2399" t="s">
        <v>1896</v>
      </c>
      <c r="AQ2399" t="s">
        <v>1351</v>
      </c>
      <c r="AT2399" s="93" t="s">
        <v>1122</v>
      </c>
      <c r="AU2399" s="92" t="s">
        <v>1144</v>
      </c>
      <c r="AV2399" s="83" t="str">
        <f>AT2399&amp;AU2399</f>
        <v>42133</v>
      </c>
      <c r="AX2399" s="7" t="s">
        <v>3753</v>
      </c>
    </row>
    <row r="2400" spans="1:50" collapsed="1">
      <c r="A2400" t="s">
        <v>1350</v>
      </c>
      <c r="B2400" t="s">
        <v>1985</v>
      </c>
      <c r="C2400" s="1">
        <f t="shared" si="992"/>
        <v>4913119</v>
      </c>
      <c r="D2400" s="7">
        <f>RANK(N2400,(N2400:P2400,Q2400:AE2400))</f>
        <v>1</v>
      </c>
      <c r="E2400" s="7">
        <f>RANK(O2400,(N2400:P2400,Q2400:AE2400))</f>
        <v>2</v>
      </c>
      <c r="F2400" s="7">
        <f>IF(P2400&gt;0,RANK(P2400,(N2400:P2400,Q2400:AE2400)),0)</f>
        <v>3</v>
      </c>
      <c r="G2400" s="1">
        <f t="shared" si="993"/>
        <v>204840</v>
      </c>
      <c r="H2400" s="2">
        <f>G2400/C2400</f>
        <v>4.1692456461974566E-2</v>
      </c>
      <c r="I2400" s="2"/>
      <c r="J2400" s="2">
        <f t="shared" si="995"/>
        <v>0.50598550533785158</v>
      </c>
      <c r="K2400" s="2">
        <f t="shared" si="996"/>
        <v>0.46429304887587702</v>
      </c>
      <c r="L2400" s="2">
        <f t="shared" si="997"/>
        <v>2.1044065897854295E-2</v>
      </c>
      <c r="M2400" s="2">
        <f>IF(C2400=0,"-",(1-J2400-K2400-L2400))</f>
        <v>8.6773798884170993E-3</v>
      </c>
      <c r="N2400" s="1">
        <f t="shared" ref="N2400:S2400" si="1004">SUM(N2333:N2399)</f>
        <v>2485967</v>
      </c>
      <c r="O2400" s="1">
        <f t="shared" si="1004"/>
        <v>2281127</v>
      </c>
      <c r="P2400" s="1">
        <f t="shared" si="1004"/>
        <v>103392</v>
      </c>
      <c r="Q2400" s="1">
        <f t="shared" si="1004"/>
        <v>16023</v>
      </c>
      <c r="R2400" s="1">
        <f t="shared" si="1004"/>
        <v>11248</v>
      </c>
      <c r="S2400" s="1">
        <f t="shared" si="1004"/>
        <v>14428</v>
      </c>
      <c r="U2400" s="3">
        <v>934</v>
      </c>
      <c r="AG2400" s="7">
        <f>IF(Q2400&gt;0,RANK(Q2400,(N2400:P2400,Q2400:AE2400)),0)</f>
        <v>4</v>
      </c>
      <c r="AH2400" s="7">
        <f>IF(R2400&gt;0,RANK(R2400,(N2400:P2400,Q2400:AE2400)),0)</f>
        <v>6</v>
      </c>
      <c r="AI2400" s="7">
        <f>IF(T2400&gt;0,RANK(T2400,(N2400:P2400,Q2400:AE2400)),0)</f>
        <v>0</v>
      </c>
      <c r="AJ2400" s="7">
        <f>IF(S2400&gt;0,RANK(S2400,(N2400:P2400,Q2400:AE2400)),0)</f>
        <v>5</v>
      </c>
      <c r="AK2400" s="2">
        <f t="shared" si="999"/>
        <v>3.2612684528911268E-3</v>
      </c>
      <c r="AL2400" s="2">
        <f t="shared" si="1000"/>
        <v>2.2893807375722022E-3</v>
      </c>
      <c r="AM2400" s="2">
        <f t="shared" si="1001"/>
        <v>0</v>
      </c>
      <c r="AN2400" s="2">
        <f t="shared" si="1002"/>
        <v>2.9366274254704599E-3</v>
      </c>
      <c r="AP2400" t="s">
        <v>1350</v>
      </c>
      <c r="AQ2400" t="s">
        <v>1985</v>
      </c>
      <c r="AV2400" s="83" t="str">
        <f>AT2400&amp;AU2400</f>
        <v/>
      </c>
      <c r="AX2400" s="7" t="s">
        <v>3288</v>
      </c>
    </row>
    <row r="2401" spans="1:50">
      <c r="C2401" s="1"/>
      <c r="E2401" s="7"/>
      <c r="F2401" s="7"/>
      <c r="I2401" s="2"/>
      <c r="AG2401" s="7"/>
      <c r="AH2401" s="7"/>
      <c r="AI2401" s="7"/>
      <c r="AJ2401" s="7"/>
    </row>
    <row r="2402" spans="1:50" hidden="1" outlineLevel="1">
      <c r="A2402" t="s">
        <v>2683</v>
      </c>
      <c r="B2402" t="s">
        <v>2324</v>
      </c>
      <c r="C2402" s="1">
        <f t="shared" ref="C2402:C2407" si="1005">SUM(N2402:AE2402)</f>
        <v>23272</v>
      </c>
      <c r="D2402" s="7">
        <f>RANK(N2402,(N2402:P2402,Q2402:AE2402))</f>
        <v>1</v>
      </c>
      <c r="E2402" s="7">
        <f>RANK(O2402,(N2402:P2402,Q2402:AE2402))</f>
        <v>2</v>
      </c>
      <c r="F2402" s="7">
        <f>IF(P2402&gt;0,RANK(P2402,(N2402:P2402,Q2402:AE2402)),0)</f>
        <v>3</v>
      </c>
      <c r="G2402" s="1">
        <f t="shared" ref="G2402:G2407" si="1006">IF(D2402=1,N2402,IF(E2402=1,O2402,P2402))-IF(D2402=2,N2402,IF(E2402=2,O2402,P2402))</f>
        <v>5049</v>
      </c>
      <c r="H2402" s="2">
        <f t="shared" ref="H2402:H2407" si="1007">G2402/C2402</f>
        <v>0.21695599862495704</v>
      </c>
      <c r="I2402" s="2"/>
      <c r="J2402" s="2">
        <f t="shared" ref="J2402:L2407" si="1008">IF($C2402=0,"-",N2402/$C2402)</f>
        <v>0.57683052595393602</v>
      </c>
      <c r="K2402" s="2">
        <f t="shared" si="1008"/>
        <v>0.35987452732897901</v>
      </c>
      <c r="L2402" s="2">
        <f t="shared" si="1008"/>
        <v>5.5130629082158815E-2</v>
      </c>
      <c r="M2402" s="2">
        <f t="shared" ref="M2402:M2407" si="1009">IF(C2402=0,"-",(1-J2402-K2402-L2402))</f>
        <v>8.1643176349261506E-3</v>
      </c>
      <c r="N2402" s="1">
        <f>SUMIF(Town!$AH$1309:$AH$1347,$A2402,Town!N$1309:N$1347)</f>
        <v>13424</v>
      </c>
      <c r="O2402" s="1">
        <f>SUMIF(Town!$AH$1309:$AH$1347,$A2402,Town!O$1309:O$1347)</f>
        <v>8375</v>
      </c>
      <c r="P2402" s="1">
        <f>SUMIF(Town!$AH$1309:$AH$1347,$A2402,Town!P$1309:P$1347)</f>
        <v>1283</v>
      </c>
      <c r="Q2402" s="1">
        <f>SUMIF(Town!$AH$1309:$AH$1347,$A2402,Town!Q$1309:Q$1347)</f>
        <v>107</v>
      </c>
      <c r="R2402" s="1">
        <f>SUMIF(Town!$AH$1309:$AH$1347,$A2402,Town!R$1309:R$1347)</f>
        <v>36</v>
      </c>
      <c r="S2402" s="1">
        <f>SUMIF(Town!$AH$1309:$AH$1347,$A2402,Town!T$1309:T$1347)</f>
        <v>4</v>
      </c>
      <c r="T2402" s="1">
        <f>SUMIF(Town!$AH$1309:$AH$1347,$A2402,Town!S$1309:S$1347)</f>
        <v>16</v>
      </c>
      <c r="U2402" s="1">
        <f>SUMIF(Town!$AH$1309:$AH$1347,$A2402,Town!U$1309:U$1347)</f>
        <v>20</v>
      </c>
      <c r="V2402" s="1">
        <f>SUMIF(Town!$AH$1309:$AH$1347,$A2402,Town!W$1309:W$1347)</f>
        <v>0</v>
      </c>
      <c r="X2402" s="1">
        <f>SUMIF(Town!$AH$1309:$AH$1347,$A2402,Town!V$1309:V$1347)</f>
        <v>1</v>
      </c>
      <c r="Y2402" s="1">
        <f>SUMIF(Town!$AH$1309:$AH$1347,$A2402,Town!Y$1309:Y$1347)</f>
        <v>6</v>
      </c>
      <c r="AG2402" s="7">
        <f>IF(Q2402&gt;0,RANK(Q2402,(N2402:P2402,Q2402:AE2402)),0)</f>
        <v>4</v>
      </c>
      <c r="AH2402" s="7">
        <f>IF(R2402&gt;0,RANK(R2402,(N2402:P2402,Q2402:AE2402)),0)</f>
        <v>5</v>
      </c>
      <c r="AI2402" s="7">
        <f>IF(T2402&gt;0,RANK(T2402,(N2402:P2402,Q2402:AE2402)),0)</f>
        <v>7</v>
      </c>
      <c r="AJ2402" s="7">
        <f>IF(S2402&gt;0,RANK(S2402,(N2402:P2402,Q2402:AE2402)),0)</f>
        <v>9</v>
      </c>
      <c r="AK2402" s="2">
        <f t="shared" ref="AK2402:AL2407" si="1010">IF($C2402=0,"-",Q2402/$C2402)</f>
        <v>4.5977999312478519E-3</v>
      </c>
      <c r="AL2402" s="2">
        <f t="shared" si="1010"/>
        <v>1.5469233413544173E-3</v>
      </c>
      <c r="AM2402" s="2">
        <f t="shared" ref="AM2402:AM2407" si="1011">IF($C2402=0,"-",T2402/$C2402)</f>
        <v>6.8752148504640774E-4</v>
      </c>
      <c r="AN2402" s="2">
        <f t="shared" ref="AN2402:AN2407" si="1012">IF($C2402=0,"-",S2402/$C2402)</f>
        <v>1.7188037126160193E-4</v>
      </c>
      <c r="AP2402" t="s">
        <v>2683</v>
      </c>
      <c r="AQ2402" t="s">
        <v>2324</v>
      </c>
      <c r="AT2402" s="93" t="s">
        <v>1123</v>
      </c>
      <c r="AU2402" s="92" t="s">
        <v>1801</v>
      </c>
      <c r="AV2402" s="83" t="str">
        <f t="shared" ref="AV2402:AV2407" si="1013">AT2402&amp;AU2402</f>
        <v>44001</v>
      </c>
      <c r="AX2402" s="7" t="s">
        <v>3753</v>
      </c>
    </row>
    <row r="2403" spans="1:50" hidden="1" outlineLevel="1">
      <c r="A2403" t="s">
        <v>3204</v>
      </c>
      <c r="B2403" t="s">
        <v>2324</v>
      </c>
      <c r="C2403" s="1">
        <f t="shared" si="1005"/>
        <v>73470</v>
      </c>
      <c r="D2403" s="7">
        <f>RANK(N2403,(N2403:P2403,Q2403:AE2403))</f>
        <v>1</v>
      </c>
      <c r="E2403" s="7">
        <f>RANK(O2403,(N2403:P2403,Q2403:AE2403))</f>
        <v>2</v>
      </c>
      <c r="F2403" s="7">
        <f>IF(P2403&gt;0,RANK(P2403,(N2403:P2403,Q2403:AE2403)),0)</f>
        <v>3</v>
      </c>
      <c r="G2403" s="1">
        <f t="shared" si="1006"/>
        <v>17974</v>
      </c>
      <c r="H2403" s="2">
        <f t="shared" si="1007"/>
        <v>0.2446440724105077</v>
      </c>
      <c r="I2403" s="2"/>
      <c r="J2403" s="2">
        <f t="shared" si="1008"/>
        <v>0.58887981489043151</v>
      </c>
      <c r="K2403" s="2">
        <f t="shared" si="1008"/>
        <v>0.34423574247992378</v>
      </c>
      <c r="L2403" s="2">
        <f t="shared" si="1008"/>
        <v>5.634953042057983E-2</v>
      </c>
      <c r="M2403" s="2">
        <f t="shared" si="1009"/>
        <v>1.0534912209064884E-2</v>
      </c>
      <c r="N2403" s="1">
        <f>SUMIF(Town!$AH$1309:$AH$1347,$A2403,Town!N$1309:N$1347)</f>
        <v>43265</v>
      </c>
      <c r="O2403" s="1">
        <f>SUMIF(Town!$AH$1309:$AH$1347,$A2403,Town!O$1309:O$1347)</f>
        <v>25291</v>
      </c>
      <c r="P2403" s="1">
        <f>SUMIF(Town!$AH$1309:$AH$1347,$A2403,Town!P$1309:P$1347)</f>
        <v>4140</v>
      </c>
      <c r="Q2403" s="1">
        <f>SUMIF(Town!$AH$1309:$AH$1347,$A2403,Town!Q$1309:Q$1347)</f>
        <v>480</v>
      </c>
      <c r="R2403" s="1">
        <f>SUMIF(Town!$AH$1309:$AH$1347,$A2403,Town!R$1309:R$1347)</f>
        <v>135</v>
      </c>
      <c r="S2403" s="1">
        <f>SUMIF(Town!$AH$1309:$AH$1347,$A2403,Town!T$1309:T$1347)</f>
        <v>17</v>
      </c>
      <c r="T2403" s="1">
        <f>SUMIF(Town!$AH$1309:$AH$1347,$A2403,Town!S$1309:S$1347)</f>
        <v>40</v>
      </c>
      <c r="U2403" s="1">
        <f>SUMIF(Town!$AH$1309:$AH$1347,$A2403,Town!U$1309:U$1347)</f>
        <v>56</v>
      </c>
      <c r="V2403" s="1">
        <f>SUMIF(Town!$AH$1309:$AH$1347,$A2403,Town!W$1309:W$1347)</f>
        <v>2</v>
      </c>
      <c r="X2403" s="1">
        <f>SUMIF(Town!$AH$1309:$AH$1347,$A2403,Town!V$1309:V$1347)</f>
        <v>14</v>
      </c>
      <c r="Y2403" s="1">
        <f>SUMIF(Town!$AH$1309:$AH$1347,$A2403,Town!Y$1309:Y$1347)</f>
        <v>30</v>
      </c>
      <c r="AG2403" s="7">
        <f>IF(Q2403&gt;0,RANK(Q2403,(N2403:P2403,Q2403:AE2403)),0)</f>
        <v>4</v>
      </c>
      <c r="AH2403" s="7">
        <f>IF(R2403&gt;0,RANK(R2403,(N2403:P2403,Q2403:AE2403)),0)</f>
        <v>5</v>
      </c>
      <c r="AI2403" s="7">
        <f>IF(T2403&gt;0,RANK(T2403,(N2403:P2403,Q2403:AE2403)),0)</f>
        <v>7</v>
      </c>
      <c r="AJ2403" s="7">
        <f>IF(S2403&gt;0,RANK(S2403,(N2403:P2403,Q2403:AE2403)),0)</f>
        <v>9</v>
      </c>
      <c r="AK2403" s="2">
        <f t="shared" si="1010"/>
        <v>6.5332788893425892E-3</v>
      </c>
      <c r="AL2403" s="2">
        <f t="shared" si="1010"/>
        <v>1.8374846876276032E-3</v>
      </c>
      <c r="AM2403" s="2">
        <f t="shared" si="1011"/>
        <v>5.4443990744521573E-4</v>
      </c>
      <c r="AN2403" s="2">
        <f t="shared" si="1012"/>
        <v>2.313869606642167E-4</v>
      </c>
      <c r="AP2403" t="s">
        <v>3204</v>
      </c>
      <c r="AQ2403" t="s">
        <v>2324</v>
      </c>
      <c r="AT2403" s="93" t="s">
        <v>1123</v>
      </c>
      <c r="AU2403" s="92" t="s">
        <v>1802</v>
      </c>
      <c r="AV2403" s="83" t="str">
        <f t="shared" si="1013"/>
        <v>44003</v>
      </c>
      <c r="AX2403" s="7" t="s">
        <v>3753</v>
      </c>
    </row>
    <row r="2404" spans="1:50" hidden="1" outlineLevel="1">
      <c r="A2404" t="s">
        <v>1680</v>
      </c>
      <c r="B2404" t="s">
        <v>2324</v>
      </c>
      <c r="C2404" s="1">
        <f t="shared" si="1005"/>
        <v>37838</v>
      </c>
      <c r="D2404" s="7">
        <f>RANK(N2404,(N2404:P2404,Q2404:AE2404))</f>
        <v>1</v>
      </c>
      <c r="E2404" s="7">
        <f>RANK(O2404,(N2404:P2404,Q2404:AE2404))</f>
        <v>2</v>
      </c>
      <c r="F2404" s="7">
        <f>IF(P2404&gt;0,RANK(P2404,(N2404:P2404,Q2404:AE2404)),0)</f>
        <v>3</v>
      </c>
      <c r="G2404" s="1">
        <f t="shared" si="1006"/>
        <v>6532</v>
      </c>
      <c r="H2404" s="2">
        <f t="shared" si="1007"/>
        <v>0.17263068872561974</v>
      </c>
      <c r="I2404" s="2"/>
      <c r="J2404" s="2">
        <f t="shared" si="1008"/>
        <v>0.54944764522437761</v>
      </c>
      <c r="K2404" s="2">
        <f t="shared" si="1008"/>
        <v>0.37681695649875785</v>
      </c>
      <c r="L2404" s="2">
        <f t="shared" si="1008"/>
        <v>6.4141867963423013E-2</v>
      </c>
      <c r="M2404" s="2">
        <f t="shared" si="1009"/>
        <v>9.5935303134415256E-3</v>
      </c>
      <c r="N2404" s="1">
        <f>SUMIF(Town!$AH$1309:$AH$1347,$A2404,Town!N$1309:N$1347)</f>
        <v>20790</v>
      </c>
      <c r="O2404" s="1">
        <f>SUMIF(Town!$AH$1309:$AH$1347,$A2404,Town!O$1309:O$1347)</f>
        <v>14258</v>
      </c>
      <c r="P2404" s="1">
        <f>SUMIF(Town!$AH$1309:$AH$1347,$A2404,Town!P$1309:P$1347)</f>
        <v>2427</v>
      </c>
      <c r="Q2404" s="1">
        <f>SUMIF(Town!$AH$1309:$AH$1347,$A2404,Town!Q$1309:Q$1347)</f>
        <v>158</v>
      </c>
      <c r="R2404" s="1">
        <f>SUMIF(Town!$AH$1309:$AH$1347,$A2404,Town!R$1309:R$1347)</f>
        <v>96</v>
      </c>
      <c r="S2404" s="1">
        <f>SUMIF(Town!$AH$1309:$AH$1347,$A2404,Town!T$1309:T$1347)</f>
        <v>8</v>
      </c>
      <c r="T2404" s="1">
        <f>SUMIF(Town!$AH$1309:$AH$1347,$A2404,Town!S$1309:S$1347)</f>
        <v>31</v>
      </c>
      <c r="U2404" s="1">
        <f>SUMIF(Town!$AH$1309:$AH$1347,$A2404,Town!U$1309:U$1347)</f>
        <v>42</v>
      </c>
      <c r="V2404" s="1">
        <f>SUMIF(Town!$AH$1309:$AH$1347,$A2404,Town!W$1309:W$1347)</f>
        <v>3</v>
      </c>
      <c r="X2404" s="1">
        <f>SUMIF(Town!$AH$1309:$AH$1347,$A2404,Town!V$1309:V$1347)</f>
        <v>4</v>
      </c>
      <c r="Y2404" s="1">
        <f>SUMIF(Town!$AH$1309:$AH$1347,$A2404,Town!Y$1309:Y$1347)</f>
        <v>21</v>
      </c>
      <c r="AG2404" s="7">
        <f>IF(Q2404&gt;0,RANK(Q2404,(N2404:P2404,Q2404:AE2404)),0)</f>
        <v>4</v>
      </c>
      <c r="AH2404" s="7">
        <f>IF(R2404&gt;0,RANK(R2404,(N2404:P2404,Q2404:AE2404)),0)</f>
        <v>5</v>
      </c>
      <c r="AI2404" s="7">
        <f>IF(T2404&gt;0,RANK(T2404,(N2404:P2404,Q2404:AE2404)),0)</f>
        <v>7</v>
      </c>
      <c r="AJ2404" s="7">
        <f>IF(S2404&gt;0,RANK(S2404,(N2404:P2404,Q2404:AE2404)),0)</f>
        <v>9</v>
      </c>
      <c r="AK2404" s="2">
        <f t="shared" si="1010"/>
        <v>4.1756963898726147E-3</v>
      </c>
      <c r="AL2404" s="2">
        <f t="shared" si="1010"/>
        <v>2.5371319837200696E-3</v>
      </c>
      <c r="AM2404" s="2">
        <f t="shared" si="1011"/>
        <v>8.1928220307627255E-4</v>
      </c>
      <c r="AN2404" s="2">
        <f t="shared" si="1012"/>
        <v>2.1142766531000582E-4</v>
      </c>
      <c r="AP2404" t="s">
        <v>1680</v>
      </c>
      <c r="AQ2404" t="s">
        <v>2324</v>
      </c>
      <c r="AT2404" s="93" t="s">
        <v>1123</v>
      </c>
      <c r="AU2404" s="92" t="s">
        <v>1803</v>
      </c>
      <c r="AV2404" s="83" t="str">
        <f t="shared" si="1013"/>
        <v>44005</v>
      </c>
      <c r="AX2404" s="7" t="s">
        <v>3753</v>
      </c>
    </row>
    <row r="2405" spans="1:50" hidden="1" outlineLevel="1">
      <c r="A2405" t="s">
        <v>1681</v>
      </c>
      <c r="B2405" t="s">
        <v>2324</v>
      </c>
      <c r="C2405" s="1">
        <f t="shared" si="1005"/>
        <v>218308</v>
      </c>
      <c r="D2405" s="7">
        <f>RANK(N2405,(N2405:P2405,Q2405:AE2405))</f>
        <v>1</v>
      </c>
      <c r="E2405" s="7">
        <f>RANK(O2405,(N2405:P2405,Q2405:AE2405))</f>
        <v>2</v>
      </c>
      <c r="F2405" s="7">
        <f>IF(P2405&gt;0,RANK(P2405,(N2405:P2405,Q2405:AE2405)),0)</f>
        <v>3</v>
      </c>
      <c r="G2405" s="1">
        <f t="shared" si="1006"/>
        <v>81091</v>
      </c>
      <c r="H2405" s="2">
        <f t="shared" si="1007"/>
        <v>0.37145226010956994</v>
      </c>
      <c r="I2405" s="2"/>
      <c r="J2405" s="2">
        <f t="shared" si="1008"/>
        <v>0.65260549315645788</v>
      </c>
      <c r="K2405" s="2">
        <f t="shared" si="1008"/>
        <v>0.28115323304688788</v>
      </c>
      <c r="L2405" s="2">
        <f t="shared" si="1008"/>
        <v>5.6580610880041043E-2</v>
      </c>
      <c r="M2405" s="2">
        <f t="shared" si="1009"/>
        <v>9.6606629166131885E-3</v>
      </c>
      <c r="N2405" s="1">
        <f>SUMIF(Town!$AH$1309:$AH$1347,$A2405,Town!N$1309:N$1347)</f>
        <v>142469</v>
      </c>
      <c r="O2405" s="1">
        <f>SUMIF(Town!$AH$1309:$AH$1347,$A2405,Town!O$1309:O$1347)</f>
        <v>61378</v>
      </c>
      <c r="P2405" s="1">
        <f>SUMIF(Town!$AH$1309:$AH$1347,$A2405,Town!P$1309:P$1347)</f>
        <v>12352</v>
      </c>
      <c r="Q2405" s="1">
        <f>SUMIF(Town!$AH$1309:$AH$1347,$A2405,Town!Q$1309:Q$1347)</f>
        <v>1271</v>
      </c>
      <c r="R2405" s="1">
        <f>SUMIF(Town!$AH$1309:$AH$1347,$A2405,Town!R$1309:R$1347)</f>
        <v>339</v>
      </c>
      <c r="S2405" s="1">
        <f>SUMIF(Town!$AH$1309:$AH$1347,$A2405,Town!T$1309:T$1347)</f>
        <v>48</v>
      </c>
      <c r="T2405" s="1">
        <f>SUMIF(Town!$AH$1309:$AH$1347,$A2405,Town!S$1309:S$1347)</f>
        <v>133</v>
      </c>
      <c r="U2405" s="1">
        <f>SUMIF(Town!$AH$1309:$AH$1347,$A2405,Town!U$1309:U$1347)</f>
        <v>148</v>
      </c>
      <c r="V2405" s="1">
        <f>SUMIF(Town!$AH$1309:$AH$1347,$A2405,Town!W$1309:W$1347)</f>
        <v>26</v>
      </c>
      <c r="X2405" s="1">
        <f>SUMIF(Town!$AH$1309:$AH$1347,$A2405,Town!V$1309:V$1347)</f>
        <v>26</v>
      </c>
      <c r="Y2405" s="1">
        <f>SUMIF(Town!$AH$1309:$AH$1347,$A2405,Town!Y$1309:Y$1347)</f>
        <v>118</v>
      </c>
      <c r="AG2405" s="7">
        <f>IF(Q2405&gt;0,RANK(Q2405,(N2405:P2405,Q2405:AE2405)),0)</f>
        <v>4</v>
      </c>
      <c r="AH2405" s="7">
        <f>IF(R2405&gt;0,RANK(R2405,(N2405:P2405,Q2405:AE2405)),0)</f>
        <v>5</v>
      </c>
      <c r="AI2405" s="7">
        <f>IF(T2405&gt;0,RANK(T2405,(N2405:P2405,Q2405:AE2405)),0)</f>
        <v>7</v>
      </c>
      <c r="AJ2405" s="7">
        <f>IF(S2405&gt;0,RANK(S2405,(N2405:P2405,Q2405:AE2405)),0)</f>
        <v>9</v>
      </c>
      <c r="AK2405" s="2">
        <f t="shared" si="1010"/>
        <v>5.8220495813254671E-3</v>
      </c>
      <c r="AL2405" s="2">
        <f t="shared" si="1010"/>
        <v>1.5528519339648569E-3</v>
      </c>
      <c r="AM2405" s="2">
        <f t="shared" si="1011"/>
        <v>6.0923099474137455E-4</v>
      </c>
      <c r="AN2405" s="2">
        <f t="shared" si="1012"/>
        <v>2.1987284020741338E-4</v>
      </c>
      <c r="AP2405" t="s">
        <v>1681</v>
      </c>
      <c r="AQ2405" t="s">
        <v>2324</v>
      </c>
      <c r="AT2405" s="93" t="s">
        <v>1123</v>
      </c>
      <c r="AU2405" s="92" t="s">
        <v>2150</v>
      </c>
      <c r="AV2405" s="83" t="str">
        <f t="shared" si="1013"/>
        <v>44007</v>
      </c>
      <c r="AX2405" s="7" t="s">
        <v>3753</v>
      </c>
    </row>
    <row r="2406" spans="1:50" hidden="1" outlineLevel="1">
      <c r="A2406" t="s">
        <v>1982</v>
      </c>
      <c r="B2406" t="s">
        <v>2324</v>
      </c>
      <c r="C2406" s="1">
        <f t="shared" si="1005"/>
        <v>56224</v>
      </c>
      <c r="D2406" s="7">
        <f>RANK(N2406,(N2406:P2406,Q2406:AE2406))</f>
        <v>1</v>
      </c>
      <c r="E2406" s="7">
        <f>RANK(O2406,(N2406:P2406,Q2406:AE2406))</f>
        <v>2</v>
      </c>
      <c r="F2406" s="7">
        <f>IF(P2406&gt;0,RANK(P2406,(N2406:P2406,Q2406:AE2406)),0)</f>
        <v>3</v>
      </c>
      <c r="G2406" s="1">
        <f t="shared" si="1006"/>
        <v>8307</v>
      </c>
      <c r="H2406" s="2">
        <f t="shared" si="1007"/>
        <v>0.14774829254410929</v>
      </c>
      <c r="I2406" s="2"/>
      <c r="J2406" s="2">
        <f t="shared" si="1008"/>
        <v>0.52575412635173591</v>
      </c>
      <c r="K2406" s="2">
        <f t="shared" si="1008"/>
        <v>0.37800583380762665</v>
      </c>
      <c r="L2406" s="2">
        <f t="shared" si="1008"/>
        <v>8.6262094479225948E-2</v>
      </c>
      <c r="M2406" s="2">
        <f t="shared" si="1009"/>
        <v>9.9779453614114999E-3</v>
      </c>
      <c r="N2406" s="1">
        <f>SUMIF(Town!$AH$1309:$AH$1347,$A2406,Town!N$1309:N$1347)</f>
        <v>29560</v>
      </c>
      <c r="O2406" s="1">
        <f>SUMIF(Town!$AH$1309:$AH$1347,$A2406,Town!O$1309:O$1347)</f>
        <v>21253</v>
      </c>
      <c r="P2406" s="1">
        <f>SUMIF(Town!$AH$1309:$AH$1347,$A2406,Town!P$1309:P$1347)</f>
        <v>4850</v>
      </c>
      <c r="Q2406" s="1">
        <f>SUMIF(Town!$AH$1309:$AH$1347,$A2406,Town!Q$1309:Q$1347)</f>
        <v>257</v>
      </c>
      <c r="R2406" s="1">
        <f>SUMIF(Town!$AH$1309:$AH$1347,$A2406,Town!R$1309:R$1347)</f>
        <v>136</v>
      </c>
      <c r="S2406" s="1">
        <f>SUMIF(Town!$AH$1309:$AH$1347,$A2406,Town!T$1309:T$1347)</f>
        <v>20</v>
      </c>
      <c r="T2406" s="1">
        <f>SUMIF(Town!$AH$1309:$AH$1347,$A2406,Town!S$1309:S$1347)</f>
        <v>51</v>
      </c>
      <c r="U2406" s="1">
        <f>SUMIF(Town!$AH$1309:$AH$1347,$A2406,Town!U$1309:U$1347)</f>
        <v>63</v>
      </c>
      <c r="V2406" s="1">
        <f>SUMIF(Town!$AH$1309:$AH$1347,$A2406,Town!W$1309:W$1347)</f>
        <v>3</v>
      </c>
      <c r="X2406" s="1">
        <f>SUMIF(Town!$AH$1309:$AH$1347,$A2406,Town!V$1309:V$1347)</f>
        <v>7</v>
      </c>
      <c r="Y2406" s="1">
        <f>SUMIF(Town!$AH$1309:$AH$1347,$A2406,Town!Y$1309:Y$1347)</f>
        <v>24</v>
      </c>
      <c r="AG2406" s="7">
        <f>IF(Q2406&gt;0,RANK(Q2406,(N2406:P2406,Q2406:AE2406)),0)</f>
        <v>4</v>
      </c>
      <c r="AH2406" s="7">
        <f>IF(R2406&gt;0,RANK(R2406,(N2406:P2406,Q2406:AE2406)),0)</f>
        <v>5</v>
      </c>
      <c r="AI2406" s="7">
        <f>IF(T2406&gt;0,RANK(T2406,(N2406:P2406,Q2406:AE2406)),0)</f>
        <v>7</v>
      </c>
      <c r="AJ2406" s="7">
        <f>IF(S2406&gt;0,RANK(S2406,(N2406:P2406,Q2406:AE2406)),0)</f>
        <v>9</v>
      </c>
      <c r="AK2406" s="2">
        <f t="shared" si="1010"/>
        <v>4.5710017074558906E-3</v>
      </c>
      <c r="AL2406" s="2">
        <f t="shared" si="1010"/>
        <v>2.4188958451906661E-3</v>
      </c>
      <c r="AM2406" s="2">
        <f t="shared" si="1011"/>
        <v>9.0708594194649972E-4</v>
      </c>
      <c r="AN2406" s="2">
        <f t="shared" si="1012"/>
        <v>3.5571997723392144E-4</v>
      </c>
      <c r="AP2406" t="s">
        <v>1982</v>
      </c>
      <c r="AQ2406" t="s">
        <v>2324</v>
      </c>
      <c r="AT2406" s="93" t="s">
        <v>1123</v>
      </c>
      <c r="AU2406" s="92" t="s">
        <v>2454</v>
      </c>
      <c r="AV2406" s="83" t="str">
        <f t="shared" si="1013"/>
        <v>44009</v>
      </c>
      <c r="AX2406" s="7" t="s">
        <v>3753</v>
      </c>
    </row>
    <row r="2407" spans="1:50" collapsed="1">
      <c r="A2407" t="s">
        <v>2323</v>
      </c>
      <c r="B2407" t="s">
        <v>1985</v>
      </c>
      <c r="C2407" s="1">
        <f t="shared" si="1005"/>
        <v>409112</v>
      </c>
      <c r="D2407" s="7">
        <f>RANK(N2407,(N2407:P2407,Q2407:AE2407))</f>
        <v>1</v>
      </c>
      <c r="E2407" s="7">
        <f>RANK(O2407,(N2407:P2407,Q2407:AE2407))</f>
        <v>2</v>
      </c>
      <c r="F2407" s="7">
        <f>IF(P2407&gt;0,RANK(P2407,(N2407:P2407,Q2407:AE2407)),0)</f>
        <v>3</v>
      </c>
      <c r="G2407" s="1">
        <f t="shared" si="1006"/>
        <v>118953</v>
      </c>
      <c r="H2407" s="2">
        <f t="shared" si="1007"/>
        <v>0.29075900975771918</v>
      </c>
      <c r="I2407" s="2"/>
      <c r="J2407" s="2">
        <f t="shared" si="1008"/>
        <v>0.60987700189679106</v>
      </c>
      <c r="K2407" s="2">
        <f t="shared" si="1008"/>
        <v>0.31911799213907194</v>
      </c>
      <c r="L2407" s="2">
        <f t="shared" si="1008"/>
        <v>6.1235065214415615E-2</v>
      </c>
      <c r="M2407" s="2">
        <f t="shared" si="1009"/>
        <v>9.7699407497213869E-3</v>
      </c>
      <c r="N2407" s="1">
        <f t="shared" ref="N2407:U2407" si="1014">SUM(N2402:N2406)</f>
        <v>249508</v>
      </c>
      <c r="O2407" s="1">
        <f t="shared" si="1014"/>
        <v>130555</v>
      </c>
      <c r="P2407" s="1">
        <f t="shared" si="1014"/>
        <v>25052</v>
      </c>
      <c r="Q2407" s="1">
        <f t="shared" si="1014"/>
        <v>2273</v>
      </c>
      <c r="R2407" s="1">
        <f t="shared" si="1014"/>
        <v>742</v>
      </c>
      <c r="S2407" s="1">
        <f>SUM(S2402:S2406)</f>
        <v>97</v>
      </c>
      <c r="T2407" s="1">
        <f t="shared" si="1014"/>
        <v>271</v>
      </c>
      <c r="U2407" s="1">
        <f t="shared" si="1014"/>
        <v>329</v>
      </c>
      <c r="V2407" s="1">
        <f>SUM(V2402:V2406)</f>
        <v>34</v>
      </c>
      <c r="X2407" s="1">
        <f>SUM(X2402:X2406)</f>
        <v>52</v>
      </c>
      <c r="Y2407" s="1">
        <f>SUM(Y2402:Y2406)</f>
        <v>199</v>
      </c>
      <c r="AG2407" s="7">
        <f>IF(Q2407&gt;0,RANK(Q2407,(N2407:P2407,Q2407:AE2407)),0)</f>
        <v>4</v>
      </c>
      <c r="AH2407" s="7">
        <f>IF(R2407&gt;0,RANK(R2407,(N2407:P2407,Q2407:AE2407)),0)</f>
        <v>5</v>
      </c>
      <c r="AI2407" s="7">
        <f>IF(T2407&gt;0,RANK(T2407,(N2407:P2407,Q2407:AE2407)),0)</f>
        <v>7</v>
      </c>
      <c r="AJ2407" s="7">
        <f>IF(S2407&gt;0,RANK(S2407,(N2407:P2407,Q2407:AE2407)),0)</f>
        <v>9</v>
      </c>
      <c r="AK2407" s="2">
        <f t="shared" si="1010"/>
        <v>5.5559357828663053E-3</v>
      </c>
      <c r="AL2407" s="2">
        <f t="shared" si="1010"/>
        <v>1.8136842722775181E-3</v>
      </c>
      <c r="AM2407" s="2">
        <f t="shared" si="1011"/>
        <v>6.6241029351375659E-4</v>
      </c>
      <c r="AN2407" s="2">
        <f t="shared" si="1012"/>
        <v>2.3709888734625237E-4</v>
      </c>
      <c r="AP2407" t="s">
        <v>2323</v>
      </c>
      <c r="AQ2407" t="s">
        <v>1985</v>
      </c>
      <c r="AV2407" s="83" t="str">
        <f t="shared" si="1013"/>
        <v/>
      </c>
      <c r="AX2407" s="7" t="s">
        <v>3288</v>
      </c>
    </row>
    <row r="2408" spans="1:50">
      <c r="C2408" s="1"/>
      <c r="E2408" s="7"/>
      <c r="F2408" s="7"/>
      <c r="I2408" s="2"/>
      <c r="AG2408" s="7"/>
      <c r="AH2408" s="7"/>
      <c r="AI2408" s="7"/>
      <c r="AJ2408" s="7"/>
    </row>
    <row r="2409" spans="1:50" hidden="1" outlineLevel="1">
      <c r="A2409" t="s">
        <v>3532</v>
      </c>
      <c r="B2409" t="s">
        <v>2835</v>
      </c>
      <c r="C2409" s="1">
        <f t="shared" ref="C2409:C2455" si="1015">SUM(N2409:AE2409)</f>
        <v>8374</v>
      </c>
      <c r="D2409" s="7">
        <f>RANK(N2409,(N2409:P2409,Q2409:AE2409))</f>
        <v>2</v>
      </c>
      <c r="E2409" s="7">
        <f>RANK(O2409,(N2409:P2409,Q2409:AE2409))</f>
        <v>1</v>
      </c>
      <c r="F2409" s="7">
        <f>IF(P2409&gt;0,RANK(P2409,(N2409:P2409,Q2409:AE2409)),0)</f>
        <v>4</v>
      </c>
      <c r="G2409" s="1">
        <f t="shared" ref="G2409:G2455" si="1016">IF(D2409=1,N2409,IF(E2409=1,O2409,P2409))-IF(D2409=2,N2409,IF(E2409=2,O2409,P2409))</f>
        <v>684</v>
      </c>
      <c r="H2409" s="2">
        <f t="shared" ref="H2409:H2455" si="1017">G2409/C2409</f>
        <v>8.1681394793408163E-2</v>
      </c>
      <c r="I2409" s="2"/>
      <c r="J2409" s="2">
        <f t="shared" ref="J2409:J2455" si="1018">IF($C2409=0,"-",N2409/$C2409)</f>
        <v>0.44972534033914496</v>
      </c>
      <c r="K2409" s="2">
        <f t="shared" ref="K2409:K2455" si="1019">IF($C2409=0,"-",O2409/$C2409)</f>
        <v>0.5314067351325531</v>
      </c>
      <c r="L2409" s="2">
        <f t="shared" ref="L2409:L2455" si="1020">IF($C2409=0,"-",P2409/$C2409)</f>
        <v>7.8815380941007884E-3</v>
      </c>
      <c r="M2409" s="2">
        <f t="shared" ref="M2409:M2455" si="1021">IF(C2409=0,"-",(1-J2409-K2409-L2409))</f>
        <v>1.0986386434201094E-2</v>
      </c>
      <c r="N2409" s="1">
        <v>3766</v>
      </c>
      <c r="O2409" s="1">
        <v>4450</v>
      </c>
      <c r="P2409" s="1">
        <v>66</v>
      </c>
      <c r="Q2409" s="1">
        <v>70</v>
      </c>
      <c r="R2409" s="1">
        <v>11</v>
      </c>
      <c r="S2409" s="1">
        <v>8</v>
      </c>
      <c r="T2409" s="1">
        <v>3</v>
      </c>
      <c r="AG2409" s="7">
        <f>IF(Q2409&gt;0,RANK(Q2409,(N2409:P2409,Q2409:AE2409)),0)</f>
        <v>3</v>
      </c>
      <c r="AH2409" s="7">
        <f>IF(R2409&gt;0,RANK(R2409,(N2409:P2409,Q2409:AE2409)),0)</f>
        <v>5</v>
      </c>
      <c r="AI2409" s="7">
        <f>IF(T2409&gt;0,RANK(T2409,(N2409:P2409,Q2409:AE2409)),0)</f>
        <v>7</v>
      </c>
      <c r="AJ2409" s="7">
        <f>IF(S2409&gt;0,RANK(S2409,(N2409:P2409,Q2409:AE2409)),0)</f>
        <v>6</v>
      </c>
      <c r="AK2409" s="2">
        <f t="shared" ref="AK2409:AK2455" si="1022">IF($C2409=0,"-",Q2409/$C2409)</f>
        <v>8.3592070695008361E-3</v>
      </c>
      <c r="AL2409" s="2">
        <f t="shared" ref="AL2409:AL2455" si="1023">IF($C2409=0,"-",R2409/$C2409)</f>
        <v>1.3135896823501315E-3</v>
      </c>
      <c r="AM2409" s="2">
        <f t="shared" ref="AM2409:AM2455" si="1024">IF($C2409=0,"-",T2409/$C2409)</f>
        <v>3.5825173155003585E-4</v>
      </c>
      <c r="AN2409" s="2">
        <f t="shared" ref="AN2409:AN2455" si="1025">IF($C2409=0,"-",S2409/$C2409)</f>
        <v>9.5533795080009556E-4</v>
      </c>
      <c r="AP2409" t="s">
        <v>3532</v>
      </c>
      <c r="AQ2409" t="s">
        <v>2835</v>
      </c>
      <c r="AT2409" s="93" t="s">
        <v>1124</v>
      </c>
      <c r="AU2409" s="92" t="s">
        <v>1801</v>
      </c>
      <c r="AV2409" s="83" t="str">
        <f t="shared" ref="AV2409:AV2455" si="1026">AT2409&amp;AU2409</f>
        <v>45001</v>
      </c>
      <c r="AX2409" s="7" t="s">
        <v>3753</v>
      </c>
    </row>
    <row r="2410" spans="1:50" hidden="1" outlineLevel="1">
      <c r="A2410" t="s">
        <v>3581</v>
      </c>
      <c r="B2410" t="s">
        <v>2835</v>
      </c>
      <c r="C2410" s="1">
        <f t="shared" si="1015"/>
        <v>50782</v>
      </c>
      <c r="D2410" s="7">
        <f>RANK(N2410,(N2410:P2410,Q2410:AE2410))</f>
        <v>2</v>
      </c>
      <c r="E2410" s="7">
        <f>RANK(O2410,(N2410:P2410,Q2410:AE2410))</f>
        <v>1</v>
      </c>
      <c r="F2410" s="7">
        <f>IF(P2410&gt;0,RANK(P2410,(N2410:P2410,Q2410:AE2410)),0)</f>
        <v>3</v>
      </c>
      <c r="G2410" s="1">
        <f t="shared" si="1016"/>
        <v>16794</v>
      </c>
      <c r="H2410" s="2">
        <f t="shared" si="1017"/>
        <v>0.3307077310858178</v>
      </c>
      <c r="I2410" s="2"/>
      <c r="J2410" s="2">
        <f t="shared" si="1018"/>
        <v>0.32312630459611674</v>
      </c>
      <c r="K2410" s="2">
        <f t="shared" si="1019"/>
        <v>0.65383403568193454</v>
      </c>
      <c r="L2410" s="2">
        <f t="shared" si="1020"/>
        <v>1.3311803394903706E-2</v>
      </c>
      <c r="M2410" s="2">
        <f t="shared" si="1021"/>
        <v>9.7278563270449519E-3</v>
      </c>
      <c r="N2410" s="1">
        <v>16409</v>
      </c>
      <c r="O2410" s="1">
        <v>33203</v>
      </c>
      <c r="P2410" s="1">
        <v>676</v>
      </c>
      <c r="Q2410" s="1">
        <v>235</v>
      </c>
      <c r="R2410" s="1">
        <v>178</v>
      </c>
      <c r="S2410" s="1">
        <v>42</v>
      </c>
      <c r="T2410" s="1">
        <v>39</v>
      </c>
      <c r="AG2410" s="7">
        <f>IF(Q2410&gt;0,RANK(Q2410,(N2410:P2410,Q2410:AE2410)),0)</f>
        <v>4</v>
      </c>
      <c r="AH2410" s="7">
        <f>IF(R2410&gt;0,RANK(R2410,(N2410:P2410,Q2410:AE2410)),0)</f>
        <v>5</v>
      </c>
      <c r="AI2410" s="7">
        <f>IF(T2410&gt;0,RANK(T2410,(N2410:P2410,Q2410:AE2410)),0)</f>
        <v>7</v>
      </c>
      <c r="AJ2410" s="7">
        <f>IF(S2410&gt;0,RANK(S2410,(N2410:P2410,Q2410:AE2410)),0)</f>
        <v>6</v>
      </c>
      <c r="AK2410" s="2">
        <f t="shared" si="1022"/>
        <v>4.6276239612461105E-3</v>
      </c>
      <c r="AL2410" s="2">
        <f t="shared" si="1023"/>
        <v>3.5051790004332244E-3</v>
      </c>
      <c r="AM2410" s="2">
        <f t="shared" si="1024"/>
        <v>7.6798865739829069E-4</v>
      </c>
      <c r="AN2410" s="2">
        <f t="shared" si="1025"/>
        <v>8.2706470796738998E-4</v>
      </c>
      <c r="AP2410" t="s">
        <v>3581</v>
      </c>
      <c r="AQ2410" t="s">
        <v>2835</v>
      </c>
      <c r="AT2410" s="93" t="s">
        <v>1124</v>
      </c>
      <c r="AU2410" s="92" t="s">
        <v>1802</v>
      </c>
      <c r="AV2410" s="83" t="str">
        <f t="shared" si="1026"/>
        <v>45003</v>
      </c>
      <c r="AX2410" s="7" t="s">
        <v>3753</v>
      </c>
    </row>
    <row r="2411" spans="1:50" hidden="1" outlineLevel="1">
      <c r="A2411" t="s">
        <v>2932</v>
      </c>
      <c r="B2411" t="s">
        <v>2835</v>
      </c>
      <c r="C2411" s="1">
        <f t="shared" si="1015"/>
        <v>3340</v>
      </c>
      <c r="D2411" s="7">
        <f>RANK(N2411,(N2411:P2411,Q2411:AE2411))</f>
        <v>1</v>
      </c>
      <c r="E2411" s="7">
        <f>RANK(O2411,(N2411:P2411,Q2411:AE2411))</f>
        <v>2</v>
      </c>
      <c r="F2411" s="7">
        <f>IF(P2411&gt;0,RANK(P2411,(N2411:P2411,Q2411:AE2411)),0)</f>
        <v>3</v>
      </c>
      <c r="G2411" s="1">
        <f t="shared" si="1016"/>
        <v>1371</v>
      </c>
      <c r="H2411" s="2">
        <f t="shared" si="1017"/>
        <v>0.41047904191616769</v>
      </c>
      <c r="I2411" s="2"/>
      <c r="J2411" s="2">
        <f t="shared" si="1018"/>
        <v>0.7</v>
      </c>
      <c r="K2411" s="2">
        <f t="shared" si="1019"/>
        <v>0.28952095808383232</v>
      </c>
      <c r="L2411" s="2">
        <f t="shared" si="1020"/>
        <v>5.0898203592814372E-3</v>
      </c>
      <c r="M2411" s="2">
        <f t="shared" si="1021"/>
        <v>5.3892215568862823E-3</v>
      </c>
      <c r="N2411" s="1">
        <v>2338</v>
      </c>
      <c r="O2411" s="1">
        <v>967</v>
      </c>
      <c r="P2411" s="1">
        <v>17</v>
      </c>
      <c r="Q2411" s="1">
        <v>7</v>
      </c>
      <c r="R2411" s="1">
        <v>4</v>
      </c>
      <c r="S2411" s="1">
        <v>4</v>
      </c>
      <c r="T2411" s="1">
        <v>3</v>
      </c>
      <c r="AG2411" s="7">
        <f>IF(Q2411&gt;0,RANK(Q2411,(N2411:P2411,Q2411:AE2411)),0)</f>
        <v>4</v>
      </c>
      <c r="AH2411" s="7">
        <f>IF(R2411&gt;0,RANK(R2411,(N2411:P2411,Q2411:AE2411)),0)</f>
        <v>5</v>
      </c>
      <c r="AI2411" s="7">
        <f>IF(T2411&gt;0,RANK(T2411,(N2411:P2411,Q2411:AE2411)),0)</f>
        <v>7</v>
      </c>
      <c r="AJ2411" s="7">
        <f>IF(S2411&gt;0,RANK(S2411,(N2411:P2411,Q2411:AE2411)),0)</f>
        <v>5</v>
      </c>
      <c r="AK2411" s="2">
        <f t="shared" si="1022"/>
        <v>2.0958083832335328E-3</v>
      </c>
      <c r="AL2411" s="2">
        <f t="shared" si="1023"/>
        <v>1.1976047904191617E-3</v>
      </c>
      <c r="AM2411" s="2">
        <f t="shared" si="1024"/>
        <v>8.9820359281437125E-4</v>
      </c>
      <c r="AN2411" s="2">
        <f t="shared" si="1025"/>
        <v>1.1976047904191617E-3</v>
      </c>
      <c r="AP2411" t="s">
        <v>2932</v>
      </c>
      <c r="AQ2411" t="s">
        <v>2835</v>
      </c>
      <c r="AT2411" s="93" t="s">
        <v>1124</v>
      </c>
      <c r="AU2411" s="92" t="s">
        <v>1803</v>
      </c>
      <c r="AV2411" s="83" t="str">
        <f t="shared" si="1026"/>
        <v>45005</v>
      </c>
      <c r="AX2411" s="7" t="s">
        <v>3753</v>
      </c>
    </row>
    <row r="2412" spans="1:50" hidden="1" outlineLevel="1">
      <c r="A2412" t="s">
        <v>3436</v>
      </c>
      <c r="B2412" t="s">
        <v>2835</v>
      </c>
      <c r="C2412" s="1">
        <f t="shared" si="1015"/>
        <v>56681</v>
      </c>
      <c r="D2412" s="7">
        <f>RANK(N2412,(N2412:P2412,Q2412:AE2412))</f>
        <v>2</v>
      </c>
      <c r="E2412" s="7">
        <f>RANK(O2412,(N2412:P2412,Q2412:AE2412))</f>
        <v>1</v>
      </c>
      <c r="F2412" s="7">
        <f>IF(P2412&gt;0,RANK(P2412,(N2412:P2412,Q2412:AE2412)),0)</f>
        <v>3</v>
      </c>
      <c r="G2412" s="1">
        <f t="shared" si="1016"/>
        <v>16221</v>
      </c>
      <c r="H2412" s="2">
        <f t="shared" si="1017"/>
        <v>0.28618055433037526</v>
      </c>
      <c r="I2412" s="2"/>
      <c r="J2412" s="2">
        <f t="shared" si="1018"/>
        <v>0.34590074275330357</v>
      </c>
      <c r="K2412" s="2">
        <f t="shared" si="1019"/>
        <v>0.63208129708367888</v>
      </c>
      <c r="L2412" s="2">
        <f t="shared" si="1020"/>
        <v>1.3708297313032585E-2</v>
      </c>
      <c r="M2412" s="2">
        <f t="shared" si="1021"/>
        <v>8.309662849984906E-3</v>
      </c>
      <c r="N2412" s="1">
        <v>19606</v>
      </c>
      <c r="O2412" s="1">
        <v>35827</v>
      </c>
      <c r="P2412" s="1">
        <v>777</v>
      </c>
      <c r="Q2412" s="1">
        <v>216</v>
      </c>
      <c r="R2412" s="1">
        <v>176</v>
      </c>
      <c r="S2412" s="1">
        <v>41</v>
      </c>
      <c r="T2412" s="1">
        <v>38</v>
      </c>
      <c r="AG2412" s="7">
        <f>IF(Q2412&gt;0,RANK(Q2412,(N2412:P2412,Q2412:AE2412)),0)</f>
        <v>4</v>
      </c>
      <c r="AH2412" s="7">
        <f>IF(R2412&gt;0,RANK(R2412,(N2412:P2412,Q2412:AE2412)),0)</f>
        <v>5</v>
      </c>
      <c r="AI2412" s="7">
        <f>IF(T2412&gt;0,RANK(T2412,(N2412:P2412,Q2412:AE2412)),0)</f>
        <v>7</v>
      </c>
      <c r="AJ2412" s="7">
        <f>IF(S2412&gt;0,RANK(S2412,(N2412:P2412,Q2412:AE2412)),0)</f>
        <v>6</v>
      </c>
      <c r="AK2412" s="2">
        <f t="shared" si="1022"/>
        <v>3.810800797445352E-3</v>
      </c>
      <c r="AL2412" s="2">
        <f t="shared" si="1023"/>
        <v>3.105096946066583E-3</v>
      </c>
      <c r="AM2412" s="2">
        <f t="shared" si="1024"/>
        <v>6.7041865880983046E-4</v>
      </c>
      <c r="AN2412" s="2">
        <f t="shared" si="1025"/>
        <v>7.2334644766323811E-4</v>
      </c>
      <c r="AP2412" t="s">
        <v>3436</v>
      </c>
      <c r="AQ2412" t="s">
        <v>2835</v>
      </c>
      <c r="AT2412" s="93" t="s">
        <v>1124</v>
      </c>
      <c r="AU2412" s="92" t="s">
        <v>2150</v>
      </c>
      <c r="AV2412" s="83" t="str">
        <f t="shared" si="1026"/>
        <v>45007</v>
      </c>
      <c r="AX2412" s="7" t="s">
        <v>3753</v>
      </c>
    </row>
    <row r="2413" spans="1:50" hidden="1" outlineLevel="1">
      <c r="A2413" t="s">
        <v>2933</v>
      </c>
      <c r="B2413" t="s">
        <v>2835</v>
      </c>
      <c r="C2413" s="1">
        <f t="shared" si="1015"/>
        <v>5551</v>
      </c>
      <c r="D2413" s="7">
        <f>RANK(N2413,(N2413:P2413,Q2413:AE2413))</f>
        <v>1</v>
      </c>
      <c r="E2413" s="7">
        <f>RANK(O2413,(N2413:P2413,Q2413:AE2413))</f>
        <v>2</v>
      </c>
      <c r="F2413" s="7">
        <f>IF(P2413&gt;0,RANK(P2413,(N2413:P2413,Q2413:AE2413)),0)</f>
        <v>3</v>
      </c>
      <c r="G2413" s="1">
        <f t="shared" si="1016"/>
        <v>1404</v>
      </c>
      <c r="H2413" s="2">
        <f t="shared" si="1017"/>
        <v>0.25292740046838408</v>
      </c>
      <c r="I2413" s="2"/>
      <c r="J2413" s="2">
        <f t="shared" si="1018"/>
        <v>0.62168978562421184</v>
      </c>
      <c r="K2413" s="2">
        <f t="shared" si="1019"/>
        <v>0.36876238515582777</v>
      </c>
      <c r="L2413" s="2">
        <f t="shared" si="1020"/>
        <v>3.4228067014952261E-3</v>
      </c>
      <c r="M2413" s="2">
        <f t="shared" si="1021"/>
        <v>6.1250225184651648E-3</v>
      </c>
      <c r="N2413" s="1">
        <v>3451</v>
      </c>
      <c r="O2413" s="1">
        <v>2047</v>
      </c>
      <c r="P2413" s="1">
        <v>19</v>
      </c>
      <c r="Q2413" s="1">
        <v>12</v>
      </c>
      <c r="R2413" s="1">
        <v>12</v>
      </c>
      <c r="S2413" s="1">
        <v>6</v>
      </c>
      <c r="T2413" s="1">
        <v>4</v>
      </c>
      <c r="AG2413" s="7">
        <f>IF(Q2413&gt;0,RANK(Q2413,(N2413:P2413,Q2413:AE2413)),0)</f>
        <v>4</v>
      </c>
      <c r="AH2413" s="7">
        <f>IF(R2413&gt;0,RANK(R2413,(N2413:P2413,Q2413:AE2413)),0)</f>
        <v>4</v>
      </c>
      <c r="AI2413" s="7">
        <f>IF(T2413&gt;0,RANK(T2413,(N2413:P2413,Q2413:AE2413)),0)</f>
        <v>7</v>
      </c>
      <c r="AJ2413" s="7">
        <f>IF(S2413&gt;0,RANK(S2413,(N2413:P2413,Q2413:AE2413)),0)</f>
        <v>6</v>
      </c>
      <c r="AK2413" s="2">
        <f t="shared" si="1022"/>
        <v>2.1617726535759323E-3</v>
      </c>
      <c r="AL2413" s="2">
        <f t="shared" si="1023"/>
        <v>2.1617726535759323E-3</v>
      </c>
      <c r="AM2413" s="2">
        <f t="shared" si="1024"/>
        <v>7.2059088452531075E-4</v>
      </c>
      <c r="AN2413" s="2">
        <f t="shared" si="1025"/>
        <v>1.0808863267879661E-3</v>
      </c>
      <c r="AP2413" t="s">
        <v>2933</v>
      </c>
      <c r="AQ2413" t="s">
        <v>2835</v>
      </c>
      <c r="AT2413" s="93" t="s">
        <v>1124</v>
      </c>
      <c r="AU2413" s="92" t="s">
        <v>2454</v>
      </c>
      <c r="AV2413" s="83" t="str">
        <f t="shared" si="1026"/>
        <v>45009</v>
      </c>
      <c r="AX2413" s="7" t="s">
        <v>3753</v>
      </c>
    </row>
    <row r="2414" spans="1:50" hidden="1" outlineLevel="1">
      <c r="A2414" t="s">
        <v>1810</v>
      </c>
      <c r="B2414" t="s">
        <v>2835</v>
      </c>
      <c r="C2414" s="1">
        <f t="shared" si="1015"/>
        <v>8276</v>
      </c>
      <c r="D2414" s="7">
        <f>RANK(N2414,(N2414:P2414,Q2414:AE2414))</f>
        <v>2</v>
      </c>
      <c r="E2414" s="7">
        <f>RANK(O2414,(N2414:P2414,Q2414:AE2414))</f>
        <v>1</v>
      </c>
      <c r="F2414" s="7">
        <f>IF(P2414&gt;0,RANK(P2414,(N2414:P2414,Q2414:AE2414)),0)</f>
        <v>3</v>
      </c>
      <c r="G2414" s="1">
        <f t="shared" si="1016"/>
        <v>860</v>
      </c>
      <c r="H2414" s="2">
        <f t="shared" si="1017"/>
        <v>0.10391493475108748</v>
      </c>
      <c r="I2414" s="2"/>
      <c r="J2414" s="2">
        <f t="shared" si="1018"/>
        <v>0.44236346060898984</v>
      </c>
      <c r="K2414" s="2">
        <f t="shared" si="1019"/>
        <v>0.54627839536007738</v>
      </c>
      <c r="L2414" s="2">
        <f t="shared" si="1020"/>
        <v>5.1957467375543737E-3</v>
      </c>
      <c r="M2414" s="2">
        <f t="shared" si="1021"/>
        <v>6.1623972933783416E-3</v>
      </c>
      <c r="N2414" s="1">
        <v>3661</v>
      </c>
      <c r="O2414" s="1">
        <v>4521</v>
      </c>
      <c r="P2414" s="1">
        <v>43</v>
      </c>
      <c r="Q2414" s="1">
        <v>29</v>
      </c>
      <c r="R2414" s="1">
        <v>10</v>
      </c>
      <c r="S2414" s="1">
        <v>6</v>
      </c>
      <c r="T2414" s="1">
        <v>6</v>
      </c>
      <c r="AG2414" s="7">
        <f>IF(Q2414&gt;0,RANK(Q2414,(N2414:P2414,Q2414:AE2414)),0)</f>
        <v>4</v>
      </c>
      <c r="AH2414" s="7">
        <f>IF(R2414&gt;0,RANK(R2414,(N2414:P2414,Q2414:AE2414)),0)</f>
        <v>5</v>
      </c>
      <c r="AI2414" s="7">
        <f>IF(T2414&gt;0,RANK(T2414,(N2414:P2414,Q2414:AE2414)),0)</f>
        <v>6</v>
      </c>
      <c r="AJ2414" s="7">
        <f>IF(S2414&gt;0,RANK(S2414,(N2414:P2414,Q2414:AE2414)),0)</f>
        <v>6</v>
      </c>
      <c r="AK2414" s="2">
        <f t="shared" si="1022"/>
        <v>3.5041082648622525E-3</v>
      </c>
      <c r="AL2414" s="2">
        <f t="shared" si="1023"/>
        <v>1.2083131947800869E-3</v>
      </c>
      <c r="AM2414" s="2">
        <f t="shared" si="1024"/>
        <v>7.2498791686805215E-4</v>
      </c>
      <c r="AN2414" s="2">
        <f t="shared" si="1025"/>
        <v>7.2498791686805215E-4</v>
      </c>
      <c r="AP2414" t="s">
        <v>1810</v>
      </c>
      <c r="AQ2414" t="s">
        <v>2835</v>
      </c>
      <c r="AT2414" s="93" t="s">
        <v>1124</v>
      </c>
      <c r="AU2414" s="92" t="s">
        <v>2455</v>
      </c>
      <c r="AV2414" s="83" t="str">
        <f t="shared" si="1026"/>
        <v>45011</v>
      </c>
      <c r="AX2414" s="7" t="s">
        <v>3753</v>
      </c>
    </row>
    <row r="2415" spans="1:50" hidden="1" outlineLevel="1">
      <c r="A2415" t="s">
        <v>1811</v>
      </c>
      <c r="B2415" t="s">
        <v>2835</v>
      </c>
      <c r="C2415" s="1">
        <f t="shared" si="1015"/>
        <v>44148</v>
      </c>
      <c r="D2415" s="7">
        <f>RANK(N2415,(N2415:P2415,Q2415:AE2415))</f>
        <v>2</v>
      </c>
      <c r="E2415" s="7">
        <f>RANK(O2415,(N2415:P2415,Q2415:AE2415))</f>
        <v>1</v>
      </c>
      <c r="F2415" s="7">
        <f>IF(P2415&gt;0,RANK(P2415,(N2415:P2415,Q2415:AE2415)),0)</f>
        <v>3</v>
      </c>
      <c r="G2415" s="1">
        <f t="shared" si="1016"/>
        <v>8074</v>
      </c>
      <c r="H2415" s="2">
        <f t="shared" si="1017"/>
        <v>0.1828848418954426</v>
      </c>
      <c r="I2415" s="2"/>
      <c r="J2415" s="2">
        <f t="shared" si="1018"/>
        <v>0.39609948355531394</v>
      </c>
      <c r="K2415" s="2">
        <f t="shared" si="1019"/>
        <v>0.57898432545075651</v>
      </c>
      <c r="L2415" s="2">
        <f t="shared" si="1020"/>
        <v>1.916281598260397E-2</v>
      </c>
      <c r="M2415" s="2">
        <f t="shared" si="1021"/>
        <v>5.7533750113255289E-3</v>
      </c>
      <c r="N2415" s="1">
        <v>17487</v>
      </c>
      <c r="O2415" s="1">
        <v>25561</v>
      </c>
      <c r="P2415" s="1">
        <v>846</v>
      </c>
      <c r="Q2415" s="1">
        <v>68</v>
      </c>
      <c r="R2415" s="1">
        <v>135</v>
      </c>
      <c r="S2415" s="1">
        <v>24</v>
      </c>
      <c r="T2415" s="1">
        <v>27</v>
      </c>
      <c r="AG2415" s="7">
        <f>IF(Q2415&gt;0,RANK(Q2415,(N2415:P2415,Q2415:AE2415)),0)</f>
        <v>5</v>
      </c>
      <c r="AH2415" s="7">
        <f>IF(R2415&gt;0,RANK(R2415,(N2415:P2415,Q2415:AE2415)),0)</f>
        <v>4</v>
      </c>
      <c r="AI2415" s="7">
        <f>IF(T2415&gt;0,RANK(T2415,(N2415:P2415,Q2415:AE2415)),0)</f>
        <v>6</v>
      </c>
      <c r="AJ2415" s="7">
        <f>IF(S2415&gt;0,RANK(S2415,(N2415:P2415,Q2415:AE2415)),0)</f>
        <v>7</v>
      </c>
      <c r="AK2415" s="2">
        <f t="shared" si="1022"/>
        <v>1.5402736250792787E-3</v>
      </c>
      <c r="AL2415" s="2">
        <f t="shared" si="1023"/>
        <v>3.0578961674368036E-3</v>
      </c>
      <c r="AM2415" s="2">
        <f t="shared" si="1024"/>
        <v>6.1157923348736075E-4</v>
      </c>
      <c r="AN2415" s="2">
        <f t="shared" si="1025"/>
        <v>5.4362598532209838E-4</v>
      </c>
      <c r="AP2415" t="s">
        <v>1811</v>
      </c>
      <c r="AQ2415" t="s">
        <v>2835</v>
      </c>
      <c r="AT2415" s="93" t="s">
        <v>1124</v>
      </c>
      <c r="AU2415" s="92" t="s">
        <v>2456</v>
      </c>
      <c r="AV2415" s="83" t="str">
        <f t="shared" si="1026"/>
        <v>45013</v>
      </c>
      <c r="AX2415" s="7" t="s">
        <v>3753</v>
      </c>
    </row>
    <row r="2416" spans="1:50" hidden="1" outlineLevel="1">
      <c r="A2416" t="s">
        <v>3347</v>
      </c>
      <c r="B2416" t="s">
        <v>2835</v>
      </c>
      <c r="C2416" s="1">
        <f t="shared" si="1015"/>
        <v>43316</v>
      </c>
      <c r="D2416" s="7">
        <f>RANK(N2416,(N2416:P2416,Q2416:AE2416))</f>
        <v>2</v>
      </c>
      <c r="E2416" s="7">
        <f>RANK(O2416,(N2416:P2416,Q2416:AE2416))</f>
        <v>1</v>
      </c>
      <c r="F2416" s="7">
        <f>IF(P2416&gt;0,RANK(P2416,(N2416:P2416,Q2416:AE2416)),0)</f>
        <v>3</v>
      </c>
      <c r="G2416" s="1">
        <f t="shared" si="1016"/>
        <v>7089</v>
      </c>
      <c r="H2416" s="2">
        <f t="shared" si="1017"/>
        <v>0.16365777080062793</v>
      </c>
      <c r="I2416" s="2"/>
      <c r="J2416" s="2">
        <f t="shared" si="1018"/>
        <v>0.40878659155970082</v>
      </c>
      <c r="K2416" s="2">
        <f t="shared" si="1019"/>
        <v>0.5724443623603287</v>
      </c>
      <c r="L2416" s="2">
        <f t="shared" si="1020"/>
        <v>1.071197709853172E-2</v>
      </c>
      <c r="M2416" s="2">
        <f t="shared" si="1021"/>
        <v>8.0570689814387104E-3</v>
      </c>
      <c r="N2416" s="1">
        <v>17707</v>
      </c>
      <c r="O2416" s="1">
        <v>24796</v>
      </c>
      <c r="P2416" s="1">
        <v>464</v>
      </c>
      <c r="Q2416" s="1">
        <v>85</v>
      </c>
      <c r="R2416" s="1">
        <v>182</v>
      </c>
      <c r="S2416" s="1">
        <v>54</v>
      </c>
      <c r="T2416" s="1">
        <v>28</v>
      </c>
      <c r="AG2416" s="7">
        <f>IF(Q2416&gt;0,RANK(Q2416,(N2416:P2416,Q2416:AE2416)),0)</f>
        <v>5</v>
      </c>
      <c r="AH2416" s="7">
        <f>IF(R2416&gt;0,RANK(R2416,(N2416:P2416,Q2416:AE2416)),0)</f>
        <v>4</v>
      </c>
      <c r="AI2416" s="7">
        <f>IF(T2416&gt;0,RANK(T2416,(N2416:P2416,Q2416:AE2416)),0)</f>
        <v>7</v>
      </c>
      <c r="AJ2416" s="7">
        <f>IF(S2416&gt;0,RANK(S2416,(N2416:P2416,Q2416:AE2416)),0)</f>
        <v>6</v>
      </c>
      <c r="AK2416" s="2">
        <f t="shared" si="1022"/>
        <v>1.9623233908948193E-3</v>
      </c>
      <c r="AL2416" s="2">
        <f t="shared" si="1023"/>
        <v>4.2016806722689074E-3</v>
      </c>
      <c r="AM2416" s="2">
        <f t="shared" si="1024"/>
        <v>6.4641241111829345E-4</v>
      </c>
      <c r="AN2416" s="2">
        <f t="shared" si="1025"/>
        <v>1.2466525071567088E-3</v>
      </c>
      <c r="AP2416" t="s">
        <v>3347</v>
      </c>
      <c r="AQ2416" t="s">
        <v>2835</v>
      </c>
      <c r="AT2416" s="93" t="s">
        <v>1124</v>
      </c>
      <c r="AU2416" s="92" t="s">
        <v>1466</v>
      </c>
      <c r="AV2416" s="83" t="str">
        <f t="shared" si="1026"/>
        <v>45015</v>
      </c>
      <c r="AX2416" s="7" t="s">
        <v>3753</v>
      </c>
    </row>
    <row r="2417" spans="1:50" hidden="1" outlineLevel="1">
      <c r="A2417" t="s">
        <v>2717</v>
      </c>
      <c r="B2417" t="s">
        <v>2835</v>
      </c>
      <c r="C2417" s="1">
        <f t="shared" si="1015"/>
        <v>6373</v>
      </c>
      <c r="D2417" s="7">
        <f>RANK(N2417,(N2417:P2417,Q2417:AE2417))</f>
        <v>2</v>
      </c>
      <c r="E2417" s="7">
        <f>RANK(O2417,(N2417:P2417,Q2417:AE2417))</f>
        <v>1</v>
      </c>
      <c r="F2417" s="7">
        <f>IF(P2417&gt;0,RANK(P2417,(N2417:P2417,Q2417:AE2417)),0)</f>
        <v>3</v>
      </c>
      <c r="G2417" s="1">
        <f t="shared" si="1016"/>
        <v>153</v>
      </c>
      <c r="H2417" s="2">
        <f t="shared" si="1017"/>
        <v>2.4007531774674407E-2</v>
      </c>
      <c r="I2417" s="2"/>
      <c r="J2417" s="2">
        <f t="shared" si="1018"/>
        <v>0.48062137141063865</v>
      </c>
      <c r="K2417" s="2">
        <f t="shared" si="1019"/>
        <v>0.50462890318531306</v>
      </c>
      <c r="L2417" s="2">
        <f t="shared" si="1020"/>
        <v>9.4147183430095711E-3</v>
      </c>
      <c r="M2417" s="2">
        <f t="shared" si="1021"/>
        <v>5.335007061038715E-3</v>
      </c>
      <c r="N2417" s="1">
        <v>3063</v>
      </c>
      <c r="O2417" s="1">
        <v>3216</v>
      </c>
      <c r="P2417" s="1">
        <v>60</v>
      </c>
      <c r="Q2417" s="1">
        <v>9</v>
      </c>
      <c r="R2417" s="1">
        <v>21</v>
      </c>
      <c r="S2417" s="1">
        <v>1</v>
      </c>
      <c r="T2417" s="1">
        <v>3</v>
      </c>
      <c r="AG2417" s="7">
        <f>IF(Q2417&gt;0,RANK(Q2417,(N2417:P2417,Q2417:AE2417)),0)</f>
        <v>5</v>
      </c>
      <c r="AH2417" s="7">
        <f>IF(R2417&gt;0,RANK(R2417,(N2417:P2417,Q2417:AE2417)),0)</f>
        <v>4</v>
      </c>
      <c r="AI2417" s="7">
        <f>IF(T2417&gt;0,RANK(T2417,(N2417:P2417,Q2417:AE2417)),0)</f>
        <v>6</v>
      </c>
      <c r="AJ2417" s="7">
        <f>IF(S2417&gt;0,RANK(S2417,(N2417:P2417,Q2417:AE2417)),0)</f>
        <v>7</v>
      </c>
      <c r="AK2417" s="2">
        <f t="shared" si="1022"/>
        <v>1.4122077514514358E-3</v>
      </c>
      <c r="AL2417" s="2">
        <f t="shared" si="1023"/>
        <v>3.2951514200533502E-3</v>
      </c>
      <c r="AM2417" s="2">
        <f t="shared" si="1024"/>
        <v>4.7073591715047857E-4</v>
      </c>
      <c r="AN2417" s="2">
        <f t="shared" si="1025"/>
        <v>1.5691197238349287E-4</v>
      </c>
      <c r="AP2417" t="s">
        <v>2717</v>
      </c>
      <c r="AQ2417" t="s">
        <v>2835</v>
      </c>
      <c r="AT2417" s="93" t="s">
        <v>1124</v>
      </c>
      <c r="AU2417" s="92" t="s">
        <v>1467</v>
      </c>
      <c r="AV2417" s="83" t="str">
        <f t="shared" si="1026"/>
        <v>45017</v>
      </c>
      <c r="AX2417" s="7" t="s">
        <v>3753</v>
      </c>
    </row>
    <row r="2418" spans="1:50" hidden="1" outlineLevel="1">
      <c r="A2418" t="s">
        <v>2958</v>
      </c>
      <c r="B2418" t="s">
        <v>2835</v>
      </c>
      <c r="C2418" s="1">
        <f t="shared" si="1015"/>
        <v>111476</v>
      </c>
      <c r="D2418" s="7">
        <f>RANK(N2418,(N2418:P2418,Q2418:AE2418))</f>
        <v>2</v>
      </c>
      <c r="E2418" s="7">
        <f>RANK(O2418,(N2418:P2418,Q2418:AE2418))</f>
        <v>1</v>
      </c>
      <c r="F2418" s="7">
        <f>IF(P2418&gt;0,RANK(P2418,(N2418:P2418,Q2418:AE2418)),0)</f>
        <v>3</v>
      </c>
      <c r="G2418" s="1">
        <f t="shared" si="1016"/>
        <v>8709</v>
      </c>
      <c r="H2418" s="2">
        <f t="shared" si="1017"/>
        <v>7.8124439341203486E-2</v>
      </c>
      <c r="I2418" s="2"/>
      <c r="J2418" s="2">
        <f t="shared" si="1018"/>
        <v>0.44422117765258889</v>
      </c>
      <c r="K2418" s="2">
        <f t="shared" si="1019"/>
        <v>0.52234561699379234</v>
      </c>
      <c r="L2418" s="2">
        <f t="shared" si="1020"/>
        <v>2.3601492697979835E-2</v>
      </c>
      <c r="M2418" s="2">
        <f t="shared" si="1021"/>
        <v>9.8317126556389869E-3</v>
      </c>
      <c r="N2418" s="1">
        <v>49520</v>
      </c>
      <c r="O2418" s="1">
        <v>58229</v>
      </c>
      <c r="P2418" s="1">
        <v>2631</v>
      </c>
      <c r="Q2418" s="1">
        <v>154</v>
      </c>
      <c r="R2418" s="1">
        <v>714</v>
      </c>
      <c r="S2418" s="1">
        <v>149</v>
      </c>
      <c r="T2418" s="1">
        <v>79</v>
      </c>
      <c r="AG2418" s="7">
        <f>IF(Q2418&gt;0,RANK(Q2418,(N2418:P2418,Q2418:AE2418)),0)</f>
        <v>5</v>
      </c>
      <c r="AH2418" s="7">
        <f>IF(R2418&gt;0,RANK(R2418,(N2418:P2418,Q2418:AE2418)),0)</f>
        <v>4</v>
      </c>
      <c r="AI2418" s="7">
        <f>IF(T2418&gt;0,RANK(T2418,(N2418:P2418,Q2418:AE2418)),0)</f>
        <v>7</v>
      </c>
      <c r="AJ2418" s="7">
        <f>IF(S2418&gt;0,RANK(S2418,(N2418:P2418,Q2418:AE2418)),0)</f>
        <v>6</v>
      </c>
      <c r="AK2418" s="2">
        <f t="shared" si="1022"/>
        <v>1.3814632746061933E-3</v>
      </c>
      <c r="AL2418" s="2">
        <f t="shared" si="1023"/>
        <v>6.4049660913559868E-3</v>
      </c>
      <c r="AM2418" s="2">
        <f t="shared" si="1024"/>
        <v>7.0867271879148871E-4</v>
      </c>
      <c r="AN2418" s="2">
        <f t="shared" si="1025"/>
        <v>1.336610570885213E-3</v>
      </c>
      <c r="AP2418" t="s">
        <v>2958</v>
      </c>
      <c r="AQ2418" t="s">
        <v>2835</v>
      </c>
      <c r="AT2418" s="93" t="s">
        <v>1124</v>
      </c>
      <c r="AU2418" s="92" t="s">
        <v>1468</v>
      </c>
      <c r="AV2418" s="83" t="str">
        <f t="shared" si="1026"/>
        <v>45019</v>
      </c>
      <c r="AX2418" s="7" t="s">
        <v>3753</v>
      </c>
    </row>
    <row r="2419" spans="1:50" hidden="1" outlineLevel="1">
      <c r="A2419" t="s">
        <v>2144</v>
      </c>
      <c r="B2419" t="s">
        <v>2835</v>
      </c>
      <c r="C2419" s="1">
        <f t="shared" si="1015"/>
        <v>16323</v>
      </c>
      <c r="D2419" s="7">
        <f>RANK(N2419,(N2419:P2419,Q2419:AE2419))</f>
        <v>2</v>
      </c>
      <c r="E2419" s="7">
        <f>RANK(O2419,(N2419:P2419,Q2419:AE2419))</f>
        <v>1</v>
      </c>
      <c r="F2419" s="7">
        <f>IF(P2419&gt;0,RANK(P2419,(N2419:P2419,Q2419:AE2419)),0)</f>
        <v>3</v>
      </c>
      <c r="G2419" s="1">
        <f t="shared" si="1016"/>
        <v>3762</v>
      </c>
      <c r="H2419" s="2">
        <f t="shared" si="1017"/>
        <v>0.2304723396434479</v>
      </c>
      <c r="I2419" s="2"/>
      <c r="J2419" s="2">
        <f t="shared" si="1018"/>
        <v>0.37603381731299396</v>
      </c>
      <c r="K2419" s="2">
        <f t="shared" si="1019"/>
        <v>0.60650615695644183</v>
      </c>
      <c r="L2419" s="2">
        <f t="shared" si="1020"/>
        <v>8.8219077375482451E-3</v>
      </c>
      <c r="M2419" s="2">
        <f t="shared" si="1021"/>
        <v>8.6381179930159098E-3</v>
      </c>
      <c r="N2419" s="1">
        <v>6138</v>
      </c>
      <c r="O2419" s="1">
        <v>9900</v>
      </c>
      <c r="P2419" s="1">
        <v>144</v>
      </c>
      <c r="Q2419" s="1">
        <v>55</v>
      </c>
      <c r="R2419" s="1">
        <v>52</v>
      </c>
      <c r="S2419" s="1">
        <v>16</v>
      </c>
      <c r="T2419" s="1">
        <v>18</v>
      </c>
      <c r="AG2419" s="7">
        <f>IF(Q2419&gt;0,RANK(Q2419,(N2419:P2419,Q2419:AE2419)),0)</f>
        <v>4</v>
      </c>
      <c r="AH2419" s="7">
        <f>IF(R2419&gt;0,RANK(R2419,(N2419:P2419,Q2419:AE2419)),0)</f>
        <v>5</v>
      </c>
      <c r="AI2419" s="7">
        <f>IF(T2419&gt;0,RANK(T2419,(N2419:P2419,Q2419:AE2419)),0)</f>
        <v>6</v>
      </c>
      <c r="AJ2419" s="7">
        <f>IF(S2419&gt;0,RANK(S2419,(N2419:P2419,Q2419:AE2419)),0)</f>
        <v>7</v>
      </c>
      <c r="AK2419" s="2">
        <f t="shared" si="1022"/>
        <v>3.3694786497580104E-3</v>
      </c>
      <c r="AL2419" s="2">
        <f t="shared" si="1023"/>
        <v>3.1856889052257549E-3</v>
      </c>
      <c r="AM2419" s="2">
        <f t="shared" si="1024"/>
        <v>1.1027384671935306E-3</v>
      </c>
      <c r="AN2419" s="2">
        <f t="shared" si="1025"/>
        <v>9.8021197083869387E-4</v>
      </c>
      <c r="AP2419" t="s">
        <v>2144</v>
      </c>
      <c r="AQ2419" t="s">
        <v>2835</v>
      </c>
      <c r="AT2419" s="93" t="s">
        <v>1124</v>
      </c>
      <c r="AU2419" s="92" t="s">
        <v>458</v>
      </c>
      <c r="AV2419" s="83" t="str">
        <f t="shared" si="1026"/>
        <v>45021</v>
      </c>
      <c r="AX2419" s="7" t="s">
        <v>3753</v>
      </c>
    </row>
    <row r="2420" spans="1:50" hidden="1" outlineLevel="1">
      <c r="A2420" t="s">
        <v>1705</v>
      </c>
      <c r="B2420" t="s">
        <v>2835</v>
      </c>
      <c r="C2420" s="1">
        <f t="shared" si="1015"/>
        <v>10432</v>
      </c>
      <c r="D2420" s="7">
        <f>RANK(N2420,(N2420:P2420,Q2420:AE2420))</f>
        <v>1</v>
      </c>
      <c r="E2420" s="7">
        <f>RANK(O2420,(N2420:P2420,Q2420:AE2420))</f>
        <v>2</v>
      </c>
      <c r="F2420" s="7">
        <f>IF(P2420&gt;0,RANK(P2420,(N2420:P2420,Q2420:AE2420)),0)</f>
        <v>3</v>
      </c>
      <c r="G2420" s="1">
        <f t="shared" si="1016"/>
        <v>256</v>
      </c>
      <c r="H2420" s="2">
        <f t="shared" si="1017"/>
        <v>2.4539877300613498E-2</v>
      </c>
      <c r="I2420" s="2"/>
      <c r="J2420" s="2">
        <f t="shared" si="1018"/>
        <v>0.50249233128834359</v>
      </c>
      <c r="K2420" s="2">
        <f t="shared" si="1019"/>
        <v>0.47795245398773006</v>
      </c>
      <c r="L2420" s="2">
        <f t="shared" si="1020"/>
        <v>9.3941717791411038E-3</v>
      </c>
      <c r="M2420" s="2">
        <f t="shared" si="1021"/>
        <v>1.0161042944785247E-2</v>
      </c>
      <c r="N2420" s="1">
        <v>5242</v>
      </c>
      <c r="O2420" s="1">
        <v>4986</v>
      </c>
      <c r="P2420" s="1">
        <v>98</v>
      </c>
      <c r="Q2420" s="1">
        <v>34</v>
      </c>
      <c r="R2420" s="1">
        <v>39</v>
      </c>
      <c r="S2420" s="1">
        <v>14</v>
      </c>
      <c r="T2420" s="1">
        <v>19</v>
      </c>
      <c r="AG2420" s="7">
        <f>IF(Q2420&gt;0,RANK(Q2420,(N2420:P2420,Q2420:AE2420)),0)</f>
        <v>5</v>
      </c>
      <c r="AH2420" s="7">
        <f>IF(R2420&gt;0,RANK(R2420,(N2420:P2420,Q2420:AE2420)),0)</f>
        <v>4</v>
      </c>
      <c r="AI2420" s="7">
        <f>IF(T2420&gt;0,RANK(T2420,(N2420:P2420,Q2420:AE2420)),0)</f>
        <v>6</v>
      </c>
      <c r="AJ2420" s="7">
        <f>IF(S2420&gt;0,RANK(S2420,(N2420:P2420,Q2420:AE2420)),0)</f>
        <v>7</v>
      </c>
      <c r="AK2420" s="2">
        <f t="shared" si="1022"/>
        <v>3.2592024539877299E-3</v>
      </c>
      <c r="AL2420" s="2">
        <f t="shared" si="1023"/>
        <v>3.7384969325153375E-3</v>
      </c>
      <c r="AM2420" s="2">
        <f t="shared" si="1024"/>
        <v>1.8213190184049079E-3</v>
      </c>
      <c r="AN2420" s="2">
        <f t="shared" si="1025"/>
        <v>1.3420245398773007E-3</v>
      </c>
      <c r="AP2420" t="s">
        <v>1705</v>
      </c>
      <c r="AQ2420" t="s">
        <v>2835</v>
      </c>
      <c r="AT2420" s="93" t="s">
        <v>1124</v>
      </c>
      <c r="AU2420" s="92" t="s">
        <v>459</v>
      </c>
      <c r="AV2420" s="83" t="str">
        <f t="shared" si="1026"/>
        <v>45023</v>
      </c>
      <c r="AX2420" s="7" t="s">
        <v>3753</v>
      </c>
    </row>
    <row r="2421" spans="1:50" hidden="1" outlineLevel="1">
      <c r="A2421" t="s">
        <v>3609</v>
      </c>
      <c r="B2421" t="s">
        <v>2835</v>
      </c>
      <c r="C2421" s="1">
        <f t="shared" si="1015"/>
        <v>12526</v>
      </c>
      <c r="D2421" s="7">
        <f>RANK(N2421,(N2421:P2421,Q2421:AE2421))</f>
        <v>2</v>
      </c>
      <c r="E2421" s="7">
        <f>RANK(O2421,(N2421:P2421,Q2421:AE2421))</f>
        <v>1</v>
      </c>
      <c r="F2421" s="7">
        <f>IF(P2421&gt;0,RANK(P2421,(N2421:P2421,Q2421:AE2421)),0)</f>
        <v>3</v>
      </c>
      <c r="G2421" s="1">
        <f t="shared" si="1016"/>
        <v>155</v>
      </c>
      <c r="H2421" s="2">
        <f t="shared" si="1017"/>
        <v>1.2374261536005109E-2</v>
      </c>
      <c r="I2421" s="2"/>
      <c r="J2421" s="2">
        <f t="shared" si="1018"/>
        <v>0.48786524030017564</v>
      </c>
      <c r="K2421" s="2">
        <f t="shared" si="1019"/>
        <v>0.50023950183618071</v>
      </c>
      <c r="L2421" s="2">
        <f t="shared" si="1020"/>
        <v>8.3825642663260414E-3</v>
      </c>
      <c r="M2421" s="2">
        <f t="shared" si="1021"/>
        <v>3.5126935973176076E-3</v>
      </c>
      <c r="N2421" s="1">
        <v>6111</v>
      </c>
      <c r="O2421" s="1">
        <v>6266</v>
      </c>
      <c r="P2421" s="1">
        <v>105</v>
      </c>
      <c r="Q2421" s="1">
        <v>16</v>
      </c>
      <c r="R2421" s="1">
        <v>16</v>
      </c>
      <c r="S2421" s="1">
        <v>6</v>
      </c>
      <c r="T2421" s="1">
        <v>6</v>
      </c>
      <c r="AG2421" s="7">
        <f>IF(Q2421&gt;0,RANK(Q2421,(N2421:P2421,Q2421:AE2421)),0)</f>
        <v>4</v>
      </c>
      <c r="AH2421" s="7">
        <f>IF(R2421&gt;0,RANK(R2421,(N2421:P2421,Q2421:AE2421)),0)</f>
        <v>4</v>
      </c>
      <c r="AI2421" s="7">
        <f>IF(T2421&gt;0,RANK(T2421,(N2421:P2421,Q2421:AE2421)),0)</f>
        <v>6</v>
      </c>
      <c r="AJ2421" s="7">
        <f>IF(S2421&gt;0,RANK(S2421,(N2421:P2421,Q2421:AE2421)),0)</f>
        <v>6</v>
      </c>
      <c r="AK2421" s="2">
        <f t="shared" si="1022"/>
        <v>1.2773431262973016E-3</v>
      </c>
      <c r="AL2421" s="2">
        <f t="shared" si="1023"/>
        <v>1.2773431262973016E-3</v>
      </c>
      <c r="AM2421" s="2">
        <f t="shared" si="1024"/>
        <v>4.7900367236148808E-4</v>
      </c>
      <c r="AN2421" s="2">
        <f t="shared" si="1025"/>
        <v>4.7900367236148808E-4</v>
      </c>
      <c r="AP2421" t="s">
        <v>3609</v>
      </c>
      <c r="AQ2421" t="s">
        <v>2835</v>
      </c>
      <c r="AT2421" s="93" t="s">
        <v>1124</v>
      </c>
      <c r="AU2421" s="92" t="s">
        <v>776</v>
      </c>
      <c r="AV2421" s="83" t="str">
        <f t="shared" si="1026"/>
        <v>45025</v>
      </c>
      <c r="AX2421" s="7" t="s">
        <v>3753</v>
      </c>
    </row>
    <row r="2422" spans="1:50" hidden="1" outlineLevel="1">
      <c r="A2422" t="s">
        <v>2260</v>
      </c>
      <c r="B2422" t="s">
        <v>2835</v>
      </c>
      <c r="C2422" s="1">
        <f t="shared" si="1015"/>
        <v>11290</v>
      </c>
      <c r="D2422" s="7">
        <f>RANK(N2422,(N2422:P2422,Q2422:AE2422))</f>
        <v>1</v>
      </c>
      <c r="E2422" s="7">
        <f>RANK(O2422,(N2422:P2422,Q2422:AE2422))</f>
        <v>2</v>
      </c>
      <c r="F2422" s="7">
        <f>IF(P2422&gt;0,RANK(P2422,(N2422:P2422,Q2422:AE2422)),0)</f>
        <v>3</v>
      </c>
      <c r="G2422" s="1">
        <f t="shared" si="1016"/>
        <v>813</v>
      </c>
      <c r="H2422" s="2">
        <f t="shared" si="1017"/>
        <v>7.2010628875110713E-2</v>
      </c>
      <c r="I2422" s="2"/>
      <c r="J2422" s="2">
        <f t="shared" si="1018"/>
        <v>0.53135518157661643</v>
      </c>
      <c r="K2422" s="2">
        <f t="shared" si="1019"/>
        <v>0.45934455270150576</v>
      </c>
      <c r="L2422" s="2">
        <f t="shared" si="1020"/>
        <v>5.6687333923826399E-3</v>
      </c>
      <c r="M2422" s="2">
        <f t="shared" si="1021"/>
        <v>3.6315323294951697E-3</v>
      </c>
      <c r="N2422" s="1">
        <v>5999</v>
      </c>
      <c r="O2422" s="1">
        <v>5186</v>
      </c>
      <c r="P2422" s="1">
        <v>64</v>
      </c>
      <c r="Q2422" s="1">
        <v>12</v>
      </c>
      <c r="R2422" s="1">
        <v>13</v>
      </c>
      <c r="S2422" s="1">
        <v>13</v>
      </c>
      <c r="T2422" s="1">
        <v>3</v>
      </c>
      <c r="AG2422" s="7">
        <f>IF(Q2422&gt;0,RANK(Q2422,(N2422:P2422,Q2422:AE2422)),0)</f>
        <v>6</v>
      </c>
      <c r="AH2422" s="7">
        <f>IF(R2422&gt;0,RANK(R2422,(N2422:P2422,Q2422:AE2422)),0)</f>
        <v>4</v>
      </c>
      <c r="AI2422" s="7">
        <f>IF(T2422&gt;0,RANK(T2422,(N2422:P2422,Q2422:AE2422)),0)</f>
        <v>7</v>
      </c>
      <c r="AJ2422" s="7">
        <f>IF(S2422&gt;0,RANK(S2422,(N2422:P2422,Q2422:AE2422)),0)</f>
        <v>4</v>
      </c>
      <c r="AK2422" s="2">
        <f t="shared" si="1022"/>
        <v>1.0628875110717448E-3</v>
      </c>
      <c r="AL2422" s="2">
        <f t="shared" si="1023"/>
        <v>1.1514614703277237E-3</v>
      </c>
      <c r="AM2422" s="2">
        <f t="shared" si="1024"/>
        <v>2.657218777679362E-4</v>
      </c>
      <c r="AN2422" s="2">
        <f t="shared" si="1025"/>
        <v>1.1514614703277237E-3</v>
      </c>
      <c r="AP2422" t="s">
        <v>2260</v>
      </c>
      <c r="AQ2422" t="s">
        <v>2835</v>
      </c>
      <c r="AT2422" s="93" t="s">
        <v>1124</v>
      </c>
      <c r="AU2422" s="92" t="s">
        <v>777</v>
      </c>
      <c r="AV2422" s="83" t="str">
        <f t="shared" si="1026"/>
        <v>45027</v>
      </c>
      <c r="AX2422" s="7" t="s">
        <v>3753</v>
      </c>
    </row>
    <row r="2423" spans="1:50" hidden="1" outlineLevel="1">
      <c r="A2423" t="s">
        <v>3761</v>
      </c>
      <c r="B2423" t="s">
        <v>2835</v>
      </c>
      <c r="C2423" s="1">
        <f t="shared" si="1015"/>
        <v>13390</v>
      </c>
      <c r="D2423" s="7">
        <f>RANK(N2423,(N2423:P2423,Q2423:AE2423))</f>
        <v>2</v>
      </c>
      <c r="E2423" s="7">
        <f>RANK(O2423,(N2423:P2423,Q2423:AE2423))</f>
        <v>1</v>
      </c>
      <c r="F2423" s="7">
        <f>IF(P2423&gt;0,RANK(P2423,(N2423:P2423,Q2423:AE2423)),0)</f>
        <v>3</v>
      </c>
      <c r="G2423" s="1">
        <f t="shared" si="1016"/>
        <v>318</v>
      </c>
      <c r="H2423" s="2">
        <f t="shared" si="1017"/>
        <v>2.3749066467513069E-2</v>
      </c>
      <c r="I2423" s="2"/>
      <c r="J2423" s="2">
        <f t="shared" si="1018"/>
        <v>0.48162808065720686</v>
      </c>
      <c r="K2423" s="2">
        <f t="shared" si="1019"/>
        <v>0.50537714712471993</v>
      </c>
      <c r="L2423" s="2">
        <f t="shared" si="1020"/>
        <v>7.7669902912621356E-3</v>
      </c>
      <c r="M2423" s="2">
        <f t="shared" si="1021"/>
        <v>5.2277819268110783E-3</v>
      </c>
      <c r="N2423" s="1">
        <v>6449</v>
      </c>
      <c r="O2423" s="1">
        <v>6767</v>
      </c>
      <c r="P2423" s="1">
        <v>104</v>
      </c>
      <c r="Q2423" s="1">
        <v>19</v>
      </c>
      <c r="R2423" s="1">
        <v>22</v>
      </c>
      <c r="S2423" s="1">
        <v>22</v>
      </c>
      <c r="T2423" s="1">
        <v>7</v>
      </c>
      <c r="AG2423" s="7">
        <f>IF(Q2423&gt;0,RANK(Q2423,(N2423:P2423,Q2423:AE2423)),0)</f>
        <v>6</v>
      </c>
      <c r="AH2423" s="7">
        <f>IF(R2423&gt;0,RANK(R2423,(N2423:P2423,Q2423:AE2423)),0)</f>
        <v>4</v>
      </c>
      <c r="AI2423" s="7">
        <f>IF(T2423&gt;0,RANK(T2423,(N2423:P2423,Q2423:AE2423)),0)</f>
        <v>7</v>
      </c>
      <c r="AJ2423" s="7">
        <f>IF(S2423&gt;0,RANK(S2423,(N2423:P2423,Q2423:AE2423)),0)</f>
        <v>4</v>
      </c>
      <c r="AK2423" s="2">
        <f t="shared" si="1022"/>
        <v>1.4189693801344287E-3</v>
      </c>
      <c r="AL2423" s="2">
        <f t="shared" si="1023"/>
        <v>1.6430171769977594E-3</v>
      </c>
      <c r="AM2423" s="2">
        <f t="shared" si="1024"/>
        <v>5.2277819268110534E-4</v>
      </c>
      <c r="AN2423" s="2">
        <f t="shared" si="1025"/>
        <v>1.6430171769977594E-3</v>
      </c>
      <c r="AP2423" t="s">
        <v>3761</v>
      </c>
      <c r="AQ2423" t="s">
        <v>2835</v>
      </c>
      <c r="AT2423" s="93" t="s">
        <v>1124</v>
      </c>
      <c r="AU2423" s="92" t="s">
        <v>778</v>
      </c>
      <c r="AV2423" s="83" t="str">
        <f t="shared" si="1026"/>
        <v>45029</v>
      </c>
      <c r="AX2423" s="7" t="s">
        <v>3753</v>
      </c>
    </row>
    <row r="2424" spans="1:50" hidden="1" outlineLevel="1">
      <c r="A2424" t="s">
        <v>4859</v>
      </c>
      <c r="B2424" t="s">
        <v>2835</v>
      </c>
      <c r="C2424" s="1">
        <f t="shared" si="1015"/>
        <v>21863</v>
      </c>
      <c r="D2424" s="7">
        <f>RANK(N2424,(N2424:P2424,Q2424:AE2424))</f>
        <v>2</v>
      </c>
      <c r="E2424" s="7">
        <f>RANK(O2424,(N2424:P2424,Q2424:AE2424))</f>
        <v>1</v>
      </c>
      <c r="F2424" s="7">
        <f>IF(P2424&gt;0,RANK(P2424,(N2424:P2424,Q2424:AE2424)),0)</f>
        <v>3</v>
      </c>
      <c r="G2424" s="1">
        <f t="shared" si="1016"/>
        <v>1037</v>
      </c>
      <c r="H2424" s="2">
        <f t="shared" si="1017"/>
        <v>4.7431733979783196E-2</v>
      </c>
      <c r="I2424" s="2"/>
      <c r="J2424" s="2">
        <f t="shared" si="1018"/>
        <v>0.46896583268535885</v>
      </c>
      <c r="K2424" s="2">
        <f t="shared" si="1019"/>
        <v>0.51639756666514203</v>
      </c>
      <c r="L2424" s="2">
        <f t="shared" si="1020"/>
        <v>7.5927365869276862E-3</v>
      </c>
      <c r="M2424" s="2">
        <f t="shared" si="1021"/>
        <v>7.0438640625714345E-3</v>
      </c>
      <c r="N2424" s="1">
        <v>10253</v>
      </c>
      <c r="O2424" s="1">
        <v>11290</v>
      </c>
      <c r="P2424" s="1">
        <v>166</v>
      </c>
      <c r="Q2424" s="1">
        <v>47</v>
      </c>
      <c r="R2424" s="1">
        <v>54</v>
      </c>
      <c r="S2424" s="1">
        <v>36</v>
      </c>
      <c r="T2424" s="1">
        <v>17</v>
      </c>
      <c r="AG2424" s="7">
        <f>IF(Q2424&gt;0,RANK(Q2424,(N2424:P2424,Q2424:AE2424)),0)</f>
        <v>5</v>
      </c>
      <c r="AH2424" s="7">
        <f>IF(R2424&gt;0,RANK(R2424,(N2424:P2424,Q2424:AE2424)),0)</f>
        <v>4</v>
      </c>
      <c r="AI2424" s="7">
        <f>IF(T2424&gt;0,RANK(T2424,(N2424:P2424,Q2424:AE2424)),0)</f>
        <v>7</v>
      </c>
      <c r="AJ2424" s="7">
        <f>IF(S2424&gt;0,RANK(S2424,(N2424:P2424,Q2424:AE2424)),0)</f>
        <v>6</v>
      </c>
      <c r="AK2424" s="2">
        <f t="shared" si="1022"/>
        <v>2.1497507203951881E-3</v>
      </c>
      <c r="AL2424" s="2">
        <f t="shared" si="1023"/>
        <v>2.4699263596029823E-3</v>
      </c>
      <c r="AM2424" s="2">
        <f t="shared" si="1024"/>
        <v>7.7756940950464253E-4</v>
      </c>
      <c r="AN2424" s="2">
        <f t="shared" si="1025"/>
        <v>1.6466175730686548E-3</v>
      </c>
      <c r="AP2424" t="s">
        <v>4859</v>
      </c>
      <c r="AQ2424" t="s">
        <v>2835</v>
      </c>
      <c r="AT2424" s="93" t="s">
        <v>1124</v>
      </c>
      <c r="AU2424" s="92" t="s">
        <v>779</v>
      </c>
      <c r="AV2424" s="83" t="str">
        <f t="shared" si="1026"/>
        <v>45031</v>
      </c>
      <c r="AX2424" s="7" t="s">
        <v>3753</v>
      </c>
    </row>
    <row r="2425" spans="1:50" hidden="1" outlineLevel="1">
      <c r="A2425" t="s">
        <v>4860</v>
      </c>
      <c r="B2425" t="s">
        <v>2835</v>
      </c>
      <c r="C2425" s="1">
        <f t="shared" si="1015"/>
        <v>8990</v>
      </c>
      <c r="D2425" s="7">
        <f>RANK(N2425,(N2425:P2425,Q2425:AE2425))</f>
        <v>1</v>
      </c>
      <c r="E2425" s="7">
        <f>RANK(O2425,(N2425:P2425,Q2425:AE2425))</f>
        <v>2</v>
      </c>
      <c r="F2425" s="7">
        <f>IF(P2425&gt;0,RANK(P2425,(N2425:P2425,Q2425:AE2425)),0)</f>
        <v>3</v>
      </c>
      <c r="G2425" s="1">
        <f t="shared" si="1016"/>
        <v>955</v>
      </c>
      <c r="H2425" s="2">
        <f t="shared" si="1017"/>
        <v>0.10622914349276974</v>
      </c>
      <c r="I2425" s="2"/>
      <c r="J2425" s="2">
        <f t="shared" si="1018"/>
        <v>0.54838709677419351</v>
      </c>
      <c r="K2425" s="2">
        <f t="shared" si="1019"/>
        <v>0.44215795328142382</v>
      </c>
      <c r="L2425" s="2">
        <f t="shared" si="1020"/>
        <v>5.116796440489433E-3</v>
      </c>
      <c r="M2425" s="2">
        <f t="shared" si="1021"/>
        <v>4.3381535038932405E-3</v>
      </c>
      <c r="N2425" s="1">
        <v>4930</v>
      </c>
      <c r="O2425" s="1">
        <v>3975</v>
      </c>
      <c r="P2425" s="1">
        <v>46</v>
      </c>
      <c r="Q2425" s="1">
        <v>8</v>
      </c>
      <c r="R2425" s="1">
        <v>14</v>
      </c>
      <c r="S2425" s="1">
        <v>16</v>
      </c>
      <c r="T2425" s="1">
        <v>1</v>
      </c>
      <c r="AG2425" s="7">
        <f>IF(Q2425&gt;0,RANK(Q2425,(N2425:P2425,Q2425:AE2425)),0)</f>
        <v>6</v>
      </c>
      <c r="AH2425" s="7">
        <f>IF(R2425&gt;0,RANK(R2425,(N2425:P2425,Q2425:AE2425)),0)</f>
        <v>5</v>
      </c>
      <c r="AI2425" s="7">
        <f>IF(T2425&gt;0,RANK(T2425,(N2425:P2425,Q2425:AE2425)),0)</f>
        <v>7</v>
      </c>
      <c r="AJ2425" s="7">
        <f>IF(S2425&gt;0,RANK(S2425,(N2425:P2425,Q2425:AE2425)),0)</f>
        <v>4</v>
      </c>
      <c r="AK2425" s="2">
        <f t="shared" si="1022"/>
        <v>8.898776418242492E-4</v>
      </c>
      <c r="AL2425" s="2">
        <f t="shared" si="1023"/>
        <v>1.5572858731924359E-3</v>
      </c>
      <c r="AM2425" s="2">
        <f t="shared" si="1024"/>
        <v>1.1123470522803115E-4</v>
      </c>
      <c r="AN2425" s="2">
        <f t="shared" si="1025"/>
        <v>1.7797552836484984E-3</v>
      </c>
      <c r="AP2425" t="s">
        <v>4860</v>
      </c>
      <c r="AQ2425" t="s">
        <v>2835</v>
      </c>
      <c r="AT2425" s="93" t="s">
        <v>1124</v>
      </c>
      <c r="AU2425" s="92" t="s">
        <v>780</v>
      </c>
      <c r="AV2425" s="83" t="str">
        <f t="shared" si="1026"/>
        <v>45033</v>
      </c>
      <c r="AX2425" s="7" t="s">
        <v>3753</v>
      </c>
    </row>
    <row r="2426" spans="1:50" hidden="1" outlineLevel="1">
      <c r="A2426" t="s">
        <v>180</v>
      </c>
      <c r="B2426" t="s">
        <v>2835</v>
      </c>
      <c r="C2426" s="1">
        <f t="shared" si="1015"/>
        <v>33641</v>
      </c>
      <c r="D2426" s="7">
        <f>RANK(N2426,(N2426:P2426,Q2426:AE2426))</f>
        <v>2</v>
      </c>
      <c r="E2426" s="7">
        <f>RANK(O2426,(N2426:P2426,Q2426:AE2426))</f>
        <v>1</v>
      </c>
      <c r="F2426" s="7">
        <f>IF(P2426&gt;0,RANK(P2426,(N2426:P2426,Q2426:AE2426)),0)</f>
        <v>3</v>
      </c>
      <c r="G2426" s="1">
        <f t="shared" si="1016"/>
        <v>8566</v>
      </c>
      <c r="H2426" s="2">
        <f t="shared" si="1017"/>
        <v>0.25462976724829822</v>
      </c>
      <c r="I2426" s="2"/>
      <c r="J2426" s="2">
        <f t="shared" si="1018"/>
        <v>0.36170149519931039</v>
      </c>
      <c r="K2426" s="2">
        <f t="shared" si="1019"/>
        <v>0.61633126244760861</v>
      </c>
      <c r="L2426" s="2">
        <f t="shared" si="1020"/>
        <v>1.4149401028506882E-2</v>
      </c>
      <c r="M2426" s="2">
        <f t="shared" si="1021"/>
        <v>7.8178413245741252E-3</v>
      </c>
      <c r="N2426" s="1">
        <v>12168</v>
      </c>
      <c r="O2426" s="1">
        <v>20734</v>
      </c>
      <c r="P2426" s="1">
        <v>476</v>
      </c>
      <c r="Q2426" s="1">
        <v>65</v>
      </c>
      <c r="R2426" s="1">
        <v>151</v>
      </c>
      <c r="S2426" s="1">
        <v>28</v>
      </c>
      <c r="T2426" s="1">
        <v>19</v>
      </c>
      <c r="AG2426" s="7">
        <f>IF(Q2426&gt;0,RANK(Q2426,(N2426:P2426,Q2426:AE2426)),0)</f>
        <v>5</v>
      </c>
      <c r="AH2426" s="7">
        <f>IF(R2426&gt;0,RANK(R2426,(N2426:P2426,Q2426:AE2426)),0)</f>
        <v>4</v>
      </c>
      <c r="AI2426" s="7">
        <f>IF(T2426&gt;0,RANK(T2426,(N2426:P2426,Q2426:AE2426)),0)</f>
        <v>7</v>
      </c>
      <c r="AJ2426" s="7">
        <f>IF(S2426&gt;0,RANK(S2426,(N2426:P2426,Q2426:AE2426)),0)</f>
        <v>6</v>
      </c>
      <c r="AK2426" s="2">
        <f t="shared" si="1022"/>
        <v>1.9321661068339229E-3</v>
      </c>
      <c r="AL2426" s="2">
        <f t="shared" si="1023"/>
        <v>4.4885704943372672E-3</v>
      </c>
      <c r="AM2426" s="2">
        <f t="shared" si="1024"/>
        <v>5.6478701584376204E-4</v>
      </c>
      <c r="AN2426" s="2">
        <f t="shared" si="1025"/>
        <v>8.3231770755922828E-4</v>
      </c>
      <c r="AP2426" t="s">
        <v>180</v>
      </c>
      <c r="AQ2426" t="s">
        <v>2835</v>
      </c>
      <c r="AT2426" s="93" t="s">
        <v>1124</v>
      </c>
      <c r="AU2426" s="92" t="s">
        <v>781</v>
      </c>
      <c r="AV2426" s="83" t="str">
        <f t="shared" si="1026"/>
        <v>45035</v>
      </c>
      <c r="AX2426" s="7" t="s">
        <v>3753</v>
      </c>
    </row>
    <row r="2427" spans="1:50" hidden="1" outlineLevel="1">
      <c r="A2427" t="s">
        <v>1491</v>
      </c>
      <c r="B2427" t="s">
        <v>2835</v>
      </c>
      <c r="C2427" s="1">
        <f t="shared" si="1015"/>
        <v>8834</v>
      </c>
      <c r="D2427" s="7">
        <f>RANK(N2427,(N2427:P2427,Q2427:AE2427))</f>
        <v>2</v>
      </c>
      <c r="E2427" s="7">
        <f>RANK(O2427,(N2427:P2427,Q2427:AE2427))</f>
        <v>1</v>
      </c>
      <c r="F2427" s="7">
        <f>IF(P2427&gt;0,RANK(P2427,(N2427:P2427,Q2427:AE2427)),0)</f>
        <v>3</v>
      </c>
      <c r="G2427" s="1">
        <f t="shared" si="1016"/>
        <v>810</v>
      </c>
      <c r="H2427" s="2">
        <f t="shared" si="1017"/>
        <v>9.1691193117500569E-2</v>
      </c>
      <c r="I2427" s="2"/>
      <c r="J2427" s="2">
        <f t="shared" si="1018"/>
        <v>0.44713606520262622</v>
      </c>
      <c r="K2427" s="2">
        <f t="shared" si="1019"/>
        <v>0.53882725832012679</v>
      </c>
      <c r="L2427" s="2">
        <f t="shared" si="1020"/>
        <v>7.3579352501697984E-3</v>
      </c>
      <c r="M2427" s="2">
        <f t="shared" si="1021"/>
        <v>6.678741227077247E-3</v>
      </c>
      <c r="N2427" s="1">
        <v>3950</v>
      </c>
      <c r="O2427" s="1">
        <v>4760</v>
      </c>
      <c r="P2427" s="1">
        <v>65</v>
      </c>
      <c r="Q2427" s="1">
        <v>29</v>
      </c>
      <c r="R2427" s="1">
        <v>20</v>
      </c>
      <c r="S2427" s="1">
        <v>5</v>
      </c>
      <c r="T2427" s="1">
        <v>5</v>
      </c>
      <c r="AG2427" s="7">
        <f>IF(Q2427&gt;0,RANK(Q2427,(N2427:P2427,Q2427:AE2427)),0)</f>
        <v>4</v>
      </c>
      <c r="AH2427" s="7">
        <f>IF(R2427&gt;0,RANK(R2427,(N2427:P2427,Q2427:AE2427)),0)</f>
        <v>5</v>
      </c>
      <c r="AI2427" s="7">
        <f>IF(T2427&gt;0,RANK(T2427,(N2427:P2427,Q2427:AE2427)),0)</f>
        <v>6</v>
      </c>
      <c r="AJ2427" s="7">
        <f>IF(S2427&gt;0,RANK(S2427,(N2427:P2427,Q2427:AE2427)),0)</f>
        <v>6</v>
      </c>
      <c r="AK2427" s="2">
        <f t="shared" si="1022"/>
        <v>3.2827711116142177E-3</v>
      </c>
      <c r="AL2427" s="2">
        <f t="shared" si="1023"/>
        <v>2.2639800769753225E-3</v>
      </c>
      <c r="AM2427" s="2">
        <f t="shared" si="1024"/>
        <v>5.6599501924383061E-4</v>
      </c>
      <c r="AN2427" s="2">
        <f t="shared" si="1025"/>
        <v>5.6599501924383061E-4</v>
      </c>
      <c r="AP2427" t="s">
        <v>1491</v>
      </c>
      <c r="AQ2427" t="s">
        <v>2835</v>
      </c>
      <c r="AT2427" s="93" t="s">
        <v>1124</v>
      </c>
      <c r="AU2427" s="92" t="s">
        <v>782</v>
      </c>
      <c r="AV2427" s="83" t="str">
        <f t="shared" si="1026"/>
        <v>45037</v>
      </c>
      <c r="AX2427" s="7" t="s">
        <v>3753</v>
      </c>
    </row>
    <row r="2428" spans="1:50" hidden="1" outlineLevel="1">
      <c r="A2428" t="s">
        <v>1812</v>
      </c>
      <c r="B2428" t="s">
        <v>2835</v>
      </c>
      <c r="C2428" s="1">
        <f t="shared" si="1015"/>
        <v>8398</v>
      </c>
      <c r="D2428" s="7">
        <f>RANK(N2428,(N2428:P2428,Q2428:AE2428))</f>
        <v>1</v>
      </c>
      <c r="E2428" s="7">
        <f>RANK(O2428,(N2428:P2428,Q2428:AE2428))</f>
        <v>2</v>
      </c>
      <c r="F2428" s="7">
        <f>IF(P2428&gt;0,RANK(P2428,(N2428:P2428,Q2428:AE2428)),0)</f>
        <v>3</v>
      </c>
      <c r="G2428" s="1">
        <f t="shared" si="1016"/>
        <v>2252</v>
      </c>
      <c r="H2428" s="2">
        <f t="shared" si="1017"/>
        <v>0.26815908549654682</v>
      </c>
      <c r="I2428" s="2"/>
      <c r="J2428" s="2">
        <f t="shared" si="1018"/>
        <v>0.62669683257918551</v>
      </c>
      <c r="K2428" s="2">
        <f t="shared" si="1019"/>
        <v>0.35853774708263875</v>
      </c>
      <c r="L2428" s="2">
        <f t="shared" si="1020"/>
        <v>8.3353179328411534E-3</v>
      </c>
      <c r="M2428" s="2">
        <f t="shared" si="1021"/>
        <v>6.4301024053345854E-3</v>
      </c>
      <c r="N2428" s="1">
        <v>5263</v>
      </c>
      <c r="O2428" s="1">
        <v>3011</v>
      </c>
      <c r="P2428" s="1">
        <v>70</v>
      </c>
      <c r="Q2428" s="1">
        <v>12</v>
      </c>
      <c r="R2428" s="1">
        <v>18</v>
      </c>
      <c r="S2428" s="1">
        <v>14</v>
      </c>
      <c r="T2428" s="1">
        <v>10</v>
      </c>
      <c r="AG2428" s="7">
        <f>IF(Q2428&gt;0,RANK(Q2428,(N2428:P2428,Q2428:AE2428)),0)</f>
        <v>6</v>
      </c>
      <c r="AH2428" s="7">
        <f>IF(R2428&gt;0,RANK(R2428,(N2428:P2428,Q2428:AE2428)),0)</f>
        <v>4</v>
      </c>
      <c r="AI2428" s="7">
        <f>IF(T2428&gt;0,RANK(T2428,(N2428:P2428,Q2428:AE2428)),0)</f>
        <v>7</v>
      </c>
      <c r="AJ2428" s="7">
        <f>IF(S2428&gt;0,RANK(S2428,(N2428:P2428,Q2428:AE2428)),0)</f>
        <v>5</v>
      </c>
      <c r="AK2428" s="2">
        <f t="shared" si="1022"/>
        <v>1.4289116456299119E-3</v>
      </c>
      <c r="AL2428" s="2">
        <f t="shared" si="1023"/>
        <v>2.1433674684448677E-3</v>
      </c>
      <c r="AM2428" s="2">
        <f t="shared" si="1024"/>
        <v>1.1907597046915933E-3</v>
      </c>
      <c r="AN2428" s="2">
        <f t="shared" si="1025"/>
        <v>1.6670635865682305E-3</v>
      </c>
      <c r="AP2428" t="s">
        <v>1812</v>
      </c>
      <c r="AQ2428" t="s">
        <v>2835</v>
      </c>
      <c r="AT2428" s="93" t="s">
        <v>1124</v>
      </c>
      <c r="AU2428" s="92" t="s">
        <v>1172</v>
      </c>
      <c r="AV2428" s="83" t="str">
        <f t="shared" si="1026"/>
        <v>45039</v>
      </c>
      <c r="AX2428" s="7" t="s">
        <v>3753</v>
      </c>
    </row>
    <row r="2429" spans="1:50" hidden="1" outlineLevel="1">
      <c r="A2429" t="s">
        <v>1494</v>
      </c>
      <c r="B2429" t="s">
        <v>2835</v>
      </c>
      <c r="C2429" s="1">
        <f t="shared" si="1015"/>
        <v>41437</v>
      </c>
      <c r="D2429" s="7">
        <f>RANK(N2429,(N2429:P2429,Q2429:AE2429))</f>
        <v>2</v>
      </c>
      <c r="E2429" s="7">
        <f>RANK(O2429,(N2429:P2429,Q2429:AE2429))</f>
        <v>1</v>
      </c>
      <c r="F2429" s="7">
        <f>IF(P2429&gt;0,RANK(P2429,(N2429:P2429,Q2429:AE2429)),0)</f>
        <v>3</v>
      </c>
      <c r="G2429" s="1">
        <f t="shared" si="1016"/>
        <v>6521</v>
      </c>
      <c r="H2429" s="2">
        <f t="shared" si="1017"/>
        <v>0.15737143132948814</v>
      </c>
      <c r="I2429" s="2"/>
      <c r="J2429" s="2">
        <f t="shared" si="1018"/>
        <v>0.41405024495016529</v>
      </c>
      <c r="K2429" s="2">
        <f t="shared" si="1019"/>
        <v>0.57142167627965346</v>
      </c>
      <c r="L2429" s="2">
        <f t="shared" si="1020"/>
        <v>9.5084103578927052E-3</v>
      </c>
      <c r="M2429" s="2">
        <f t="shared" si="1021"/>
        <v>5.0196684122885468E-3</v>
      </c>
      <c r="N2429" s="1">
        <v>17157</v>
      </c>
      <c r="O2429" s="1">
        <v>23678</v>
      </c>
      <c r="P2429" s="1">
        <v>394</v>
      </c>
      <c r="Q2429" s="1">
        <v>71</v>
      </c>
      <c r="R2429" s="72">
        <v>85</v>
      </c>
      <c r="S2429" s="1">
        <v>33</v>
      </c>
      <c r="T2429" s="1">
        <v>19</v>
      </c>
      <c r="AG2429" s="7">
        <f>IF(Q2429&gt;0,RANK(Q2429,(N2429:P2429,Q2429:AE2429)),0)</f>
        <v>5</v>
      </c>
      <c r="AH2429" s="7">
        <f>IF(R2429&gt;0,RANK(R2429,(N2429:P2429,Q2429:AE2429)),0)</f>
        <v>4</v>
      </c>
      <c r="AI2429" s="7">
        <f>IF(T2429&gt;0,RANK(T2429,(N2429:P2429,Q2429:AE2429)),0)</f>
        <v>7</v>
      </c>
      <c r="AJ2429" s="7">
        <f>IF(S2429&gt;0,RANK(S2429,(N2429:P2429,Q2429:AE2429)),0)</f>
        <v>6</v>
      </c>
      <c r="AK2429" s="2">
        <f t="shared" si="1022"/>
        <v>1.7134445061177208E-3</v>
      </c>
      <c r="AL2429" s="2">
        <f t="shared" si="1023"/>
        <v>2.0513068030986797E-3</v>
      </c>
      <c r="AM2429" s="2">
        <f t="shared" si="1024"/>
        <v>4.5852740304558727E-4</v>
      </c>
      <c r="AN2429" s="2">
        <f t="shared" si="1025"/>
        <v>7.9638970002654627E-4</v>
      </c>
      <c r="AP2429" t="s">
        <v>1494</v>
      </c>
      <c r="AQ2429" t="s">
        <v>2835</v>
      </c>
      <c r="AT2429" s="93" t="s">
        <v>1124</v>
      </c>
      <c r="AU2429" s="92" t="s">
        <v>1173</v>
      </c>
      <c r="AV2429" s="83" t="str">
        <f t="shared" si="1026"/>
        <v>45041</v>
      </c>
      <c r="AX2429" s="7" t="s">
        <v>3753</v>
      </c>
    </row>
    <row r="2430" spans="1:50" hidden="1" outlineLevel="1">
      <c r="A2430" t="s">
        <v>1842</v>
      </c>
      <c r="B2430" t="s">
        <v>2835</v>
      </c>
      <c r="C2430" s="1">
        <f t="shared" si="1015"/>
        <v>20351</v>
      </c>
      <c r="D2430" s="7">
        <f>RANK(N2430,(N2430:P2430,Q2430:AE2430))</f>
        <v>2</v>
      </c>
      <c r="E2430" s="7">
        <f>RANK(O2430,(N2430:P2430,Q2430:AE2430))</f>
        <v>1</v>
      </c>
      <c r="F2430" s="7">
        <f>IF(P2430&gt;0,RANK(P2430,(N2430:P2430,Q2430:AE2430)),0)</f>
        <v>3</v>
      </c>
      <c r="G2430" s="1">
        <f t="shared" si="1016"/>
        <v>1090</v>
      </c>
      <c r="H2430" s="2">
        <f t="shared" si="1017"/>
        <v>5.3560021620559187E-2</v>
      </c>
      <c r="I2430" s="2"/>
      <c r="J2430" s="2">
        <f t="shared" si="1018"/>
        <v>0.46410495798732249</v>
      </c>
      <c r="K2430" s="2">
        <f t="shared" si="1019"/>
        <v>0.51766497960788171</v>
      </c>
      <c r="L2430" s="2">
        <f t="shared" si="1020"/>
        <v>1.3267161318854111E-2</v>
      </c>
      <c r="M2430" s="2">
        <f t="shared" si="1021"/>
        <v>4.9629010859417438E-3</v>
      </c>
      <c r="N2430" s="1">
        <v>9445</v>
      </c>
      <c r="O2430" s="1">
        <v>10535</v>
      </c>
      <c r="P2430" s="1">
        <v>270</v>
      </c>
      <c r="Q2430" s="1">
        <v>20</v>
      </c>
      <c r="R2430" s="1">
        <v>50</v>
      </c>
      <c r="S2430" s="1">
        <v>16</v>
      </c>
      <c r="T2430" s="1">
        <v>15</v>
      </c>
      <c r="AG2430" s="7">
        <f>IF(Q2430&gt;0,RANK(Q2430,(N2430:P2430,Q2430:AE2430)),0)</f>
        <v>5</v>
      </c>
      <c r="AH2430" s="7">
        <f>IF(R2430&gt;0,RANK(R2430,(N2430:P2430,Q2430:AE2430)),0)</f>
        <v>4</v>
      </c>
      <c r="AI2430" s="7">
        <f>IF(T2430&gt;0,RANK(T2430,(N2430:P2430,Q2430:AE2430)),0)</f>
        <v>7</v>
      </c>
      <c r="AJ2430" s="7">
        <f>IF(S2430&gt;0,RANK(S2430,(N2430:P2430,Q2430:AE2430)),0)</f>
        <v>6</v>
      </c>
      <c r="AK2430" s="2">
        <f t="shared" si="1022"/>
        <v>9.8275269028548972E-4</v>
      </c>
      <c r="AL2430" s="2">
        <f t="shared" si="1023"/>
        <v>2.4568817257137241E-3</v>
      </c>
      <c r="AM2430" s="2">
        <f t="shared" si="1024"/>
        <v>7.3706451771411729E-4</v>
      </c>
      <c r="AN2430" s="2">
        <f t="shared" si="1025"/>
        <v>7.8620215222839174E-4</v>
      </c>
      <c r="AP2430" t="s">
        <v>1842</v>
      </c>
      <c r="AQ2430" t="s">
        <v>2835</v>
      </c>
      <c r="AT2430" s="93" t="s">
        <v>1124</v>
      </c>
      <c r="AU2430" s="92" t="s">
        <v>1174</v>
      </c>
      <c r="AV2430" s="83" t="str">
        <f t="shared" si="1026"/>
        <v>45043</v>
      </c>
      <c r="AX2430" s="7" t="s">
        <v>3753</v>
      </c>
    </row>
    <row r="2431" spans="1:50" hidden="1" outlineLevel="1">
      <c r="A2431" t="s">
        <v>2594</v>
      </c>
      <c r="B2431" t="s">
        <v>2835</v>
      </c>
      <c r="C2431" s="1">
        <f t="shared" si="1015"/>
        <v>140293</v>
      </c>
      <c r="D2431" s="7">
        <f>RANK(N2431,(N2431:P2431,Q2431:AE2431))</f>
        <v>2</v>
      </c>
      <c r="E2431" s="7">
        <f>RANK(O2431,(N2431:P2431,Q2431:AE2431))</f>
        <v>1</v>
      </c>
      <c r="F2431" s="7">
        <f>IF(P2431&gt;0,RANK(P2431,(N2431:P2431,Q2431:AE2431)),0)</f>
        <v>3</v>
      </c>
      <c r="G2431" s="1">
        <f t="shared" si="1016"/>
        <v>48904</v>
      </c>
      <c r="H2431" s="2">
        <f t="shared" si="1017"/>
        <v>0.34858474763530611</v>
      </c>
      <c r="I2431" s="2"/>
      <c r="J2431" s="2">
        <f t="shared" si="1018"/>
        <v>0.31227502441319238</v>
      </c>
      <c r="K2431" s="2">
        <f t="shared" si="1019"/>
        <v>0.66085977204849855</v>
      </c>
      <c r="L2431" s="2">
        <f t="shared" si="1020"/>
        <v>1.7021519249000305E-2</v>
      </c>
      <c r="M2431" s="2">
        <f t="shared" si="1021"/>
        <v>9.8436842893087073E-3</v>
      </c>
      <c r="N2431" s="1">
        <v>43810</v>
      </c>
      <c r="O2431" s="1">
        <v>92714</v>
      </c>
      <c r="P2431" s="1">
        <v>2388</v>
      </c>
      <c r="Q2431" s="1">
        <v>485</v>
      </c>
      <c r="R2431" s="1">
        <v>584</v>
      </c>
      <c r="S2431" s="1">
        <v>223</v>
      </c>
      <c r="T2431" s="1">
        <v>89</v>
      </c>
      <c r="AG2431" s="7">
        <f>IF(Q2431&gt;0,RANK(Q2431,(N2431:P2431,Q2431:AE2431)),0)</f>
        <v>5</v>
      </c>
      <c r="AH2431" s="7">
        <f>IF(R2431&gt;0,RANK(R2431,(N2431:P2431,Q2431:AE2431)),0)</f>
        <v>4</v>
      </c>
      <c r="AI2431" s="7">
        <f>IF(T2431&gt;0,RANK(T2431,(N2431:P2431,Q2431:AE2431)),0)</f>
        <v>7</v>
      </c>
      <c r="AJ2431" s="7">
        <f>IF(S2431&gt;0,RANK(S2431,(N2431:P2431,Q2431:AE2431)),0)</f>
        <v>6</v>
      </c>
      <c r="AK2431" s="2">
        <f t="shared" si="1022"/>
        <v>3.4570506012416872E-3</v>
      </c>
      <c r="AL2431" s="2">
        <f t="shared" si="1023"/>
        <v>4.1627166002580311E-3</v>
      </c>
      <c r="AM2431" s="2">
        <f t="shared" si="1024"/>
        <v>6.3438660517630959E-4</v>
      </c>
      <c r="AN2431" s="2">
        <f t="shared" si="1025"/>
        <v>1.5895304826327758E-3</v>
      </c>
      <c r="AP2431" t="s">
        <v>2594</v>
      </c>
      <c r="AQ2431" t="s">
        <v>2835</v>
      </c>
      <c r="AT2431" s="93" t="s">
        <v>1124</v>
      </c>
      <c r="AU2431" s="92" t="s">
        <v>130</v>
      </c>
      <c r="AV2431" s="83" t="str">
        <f t="shared" si="1026"/>
        <v>45045</v>
      </c>
      <c r="AX2431" s="7" t="s">
        <v>3753</v>
      </c>
    </row>
    <row r="2432" spans="1:50" hidden="1" outlineLevel="1">
      <c r="A2432" t="s">
        <v>2832</v>
      </c>
      <c r="B2432" t="s">
        <v>2835</v>
      </c>
      <c r="C2432" s="1">
        <f t="shared" si="1015"/>
        <v>20860</v>
      </c>
      <c r="D2432" s="7">
        <f>RANK(N2432,(N2432:P2432,Q2432:AE2432))</f>
        <v>2</v>
      </c>
      <c r="E2432" s="7">
        <f>RANK(O2432,(N2432:P2432,Q2432:AE2432))</f>
        <v>1</v>
      </c>
      <c r="F2432" s="7">
        <f>IF(P2432&gt;0,RANK(P2432,(N2432:P2432,Q2432:AE2432)),0)</f>
        <v>3</v>
      </c>
      <c r="G2432" s="1">
        <f t="shared" si="1016"/>
        <v>4054</v>
      </c>
      <c r="H2432" s="2">
        <f t="shared" si="1017"/>
        <v>0.19434324065196548</v>
      </c>
      <c r="I2432" s="2"/>
      <c r="J2432" s="2">
        <f t="shared" si="1018"/>
        <v>0.39017257909875358</v>
      </c>
      <c r="K2432" s="2">
        <f t="shared" si="1019"/>
        <v>0.58451581975071909</v>
      </c>
      <c r="L2432" s="2">
        <f t="shared" si="1020"/>
        <v>1.2607861936720997E-2</v>
      </c>
      <c r="M2432" s="2">
        <f t="shared" si="1021"/>
        <v>1.2703739213806332E-2</v>
      </c>
      <c r="N2432" s="1">
        <v>8139</v>
      </c>
      <c r="O2432" s="1">
        <v>12193</v>
      </c>
      <c r="P2432" s="1">
        <v>263</v>
      </c>
      <c r="Q2432" s="1">
        <v>59</v>
      </c>
      <c r="R2432" s="1">
        <v>104</v>
      </c>
      <c r="S2432" s="1">
        <v>83</v>
      </c>
      <c r="T2432" s="1">
        <v>19</v>
      </c>
      <c r="AG2432" s="7">
        <f>IF(Q2432&gt;0,RANK(Q2432,(N2432:P2432,Q2432:AE2432)),0)</f>
        <v>6</v>
      </c>
      <c r="AH2432" s="7">
        <f>IF(R2432&gt;0,RANK(R2432,(N2432:P2432,Q2432:AE2432)),0)</f>
        <v>4</v>
      </c>
      <c r="AI2432" s="7">
        <f>IF(T2432&gt;0,RANK(T2432,(N2432:P2432,Q2432:AE2432)),0)</f>
        <v>7</v>
      </c>
      <c r="AJ2432" s="7">
        <f>IF(S2432&gt;0,RANK(S2432,(N2432:P2432,Q2432:AE2432)),0)</f>
        <v>5</v>
      </c>
      <c r="AK2432" s="2">
        <f t="shared" si="1022"/>
        <v>2.828379674017258E-3</v>
      </c>
      <c r="AL2432" s="2">
        <f t="shared" si="1023"/>
        <v>4.9856184084372005E-3</v>
      </c>
      <c r="AM2432" s="2">
        <f t="shared" si="1024"/>
        <v>9.1083413231064238E-4</v>
      </c>
      <c r="AN2432" s="2">
        <f t="shared" si="1025"/>
        <v>3.9789069990412273E-3</v>
      </c>
      <c r="AP2432" t="s">
        <v>2832</v>
      </c>
      <c r="AQ2432" t="s">
        <v>2835</v>
      </c>
      <c r="AT2432" s="93" t="s">
        <v>1124</v>
      </c>
      <c r="AU2432" s="92" t="s">
        <v>131</v>
      </c>
      <c r="AV2432" s="83" t="str">
        <f t="shared" si="1026"/>
        <v>45047</v>
      </c>
      <c r="AX2432" s="7" t="s">
        <v>3753</v>
      </c>
    </row>
    <row r="2433" spans="1:50" hidden="1" outlineLevel="1">
      <c r="A2433" t="s">
        <v>2174</v>
      </c>
      <c r="B2433" t="s">
        <v>2835</v>
      </c>
      <c r="C2433" s="1">
        <f t="shared" si="1015"/>
        <v>7759</v>
      </c>
      <c r="D2433" s="7">
        <f>RANK(N2433,(N2433:P2433,Q2433:AE2433))</f>
        <v>1</v>
      </c>
      <c r="E2433" s="7">
        <f>RANK(O2433,(N2433:P2433,Q2433:AE2433))</f>
        <v>2</v>
      </c>
      <c r="F2433" s="7">
        <f>IF(P2433&gt;0,RANK(P2433,(N2433:P2433,Q2433:AE2433)),0)</f>
        <v>3</v>
      </c>
      <c r="G2433" s="1">
        <f t="shared" si="1016"/>
        <v>2098</v>
      </c>
      <c r="H2433" s="2">
        <f t="shared" si="1017"/>
        <v>0.27039566954504446</v>
      </c>
      <c r="I2433" s="2"/>
      <c r="J2433" s="2">
        <f t="shared" si="1018"/>
        <v>0.6310091506637453</v>
      </c>
      <c r="K2433" s="2">
        <f t="shared" si="1019"/>
        <v>0.36061348111870084</v>
      </c>
      <c r="L2433" s="2">
        <f t="shared" si="1020"/>
        <v>5.0264209305322851E-3</v>
      </c>
      <c r="M2433" s="2">
        <f t="shared" si="1021"/>
        <v>3.3509472870215749E-3</v>
      </c>
      <c r="N2433" s="1">
        <v>4896</v>
      </c>
      <c r="O2433" s="1">
        <v>2798</v>
      </c>
      <c r="P2433" s="1">
        <v>39</v>
      </c>
      <c r="Q2433" s="1">
        <v>8</v>
      </c>
      <c r="R2433" s="1">
        <v>3</v>
      </c>
      <c r="S2433" s="1">
        <v>11</v>
      </c>
      <c r="T2433" s="1">
        <v>4</v>
      </c>
      <c r="AG2433" s="7">
        <f>IF(Q2433&gt;0,RANK(Q2433,(N2433:P2433,Q2433:AE2433)),0)</f>
        <v>5</v>
      </c>
      <c r="AH2433" s="7">
        <f>IF(R2433&gt;0,RANK(R2433,(N2433:P2433,Q2433:AE2433)),0)</f>
        <v>7</v>
      </c>
      <c r="AI2433" s="7">
        <f>IF(T2433&gt;0,RANK(T2433,(N2433:P2433,Q2433:AE2433)),0)</f>
        <v>6</v>
      </c>
      <c r="AJ2433" s="7">
        <f>IF(S2433&gt;0,RANK(S2433,(N2433:P2433,Q2433:AE2433)),0)</f>
        <v>4</v>
      </c>
      <c r="AK2433" s="2">
        <f t="shared" si="1022"/>
        <v>1.0310607036989304E-3</v>
      </c>
      <c r="AL2433" s="2">
        <f t="shared" si="1023"/>
        <v>3.8664776388709887E-4</v>
      </c>
      <c r="AM2433" s="2">
        <f t="shared" si="1024"/>
        <v>5.1553035184946519E-4</v>
      </c>
      <c r="AN2433" s="2">
        <f t="shared" si="1025"/>
        <v>1.4177084675860291E-3</v>
      </c>
      <c r="AP2433" t="s">
        <v>2174</v>
      </c>
      <c r="AQ2433" t="s">
        <v>2835</v>
      </c>
      <c r="AT2433" s="93" t="s">
        <v>1124</v>
      </c>
      <c r="AU2433" s="92" t="s">
        <v>132</v>
      </c>
      <c r="AV2433" s="83" t="str">
        <f t="shared" si="1026"/>
        <v>45049</v>
      </c>
      <c r="AX2433" s="7" t="s">
        <v>3753</v>
      </c>
    </row>
    <row r="2434" spans="1:50" hidden="1" outlineLevel="1">
      <c r="A2434" t="s">
        <v>1556</v>
      </c>
      <c r="B2434" t="s">
        <v>2835</v>
      </c>
      <c r="C2434" s="1">
        <f t="shared" si="1015"/>
        <v>71265</v>
      </c>
      <c r="D2434" s="7">
        <f>RANK(N2434,(N2434:P2434,Q2434:AE2434))</f>
        <v>2</v>
      </c>
      <c r="E2434" s="7">
        <f>RANK(O2434,(N2434:P2434,Q2434:AE2434))</f>
        <v>1</v>
      </c>
      <c r="F2434" s="7">
        <f>IF(P2434&gt;0,RANK(P2434,(N2434:P2434,Q2434:AE2434)),0)</f>
        <v>3</v>
      </c>
      <c r="G2434" s="1">
        <f t="shared" si="1016"/>
        <v>11187</v>
      </c>
      <c r="H2434" s="2">
        <f t="shared" si="1017"/>
        <v>0.15697747842559462</v>
      </c>
      <c r="I2434" s="2"/>
      <c r="J2434" s="2">
        <f t="shared" si="1018"/>
        <v>0.40851750508664841</v>
      </c>
      <c r="K2434" s="2">
        <f t="shared" si="1019"/>
        <v>0.56549498351224303</v>
      </c>
      <c r="L2434" s="2">
        <f t="shared" si="1020"/>
        <v>1.9715147688205991E-2</v>
      </c>
      <c r="M2434" s="2">
        <f t="shared" si="1021"/>
        <v>6.2723637129025629E-3</v>
      </c>
      <c r="N2434" s="1">
        <v>29113</v>
      </c>
      <c r="O2434" s="1">
        <v>40300</v>
      </c>
      <c r="P2434" s="1">
        <v>1405</v>
      </c>
      <c r="Q2434" s="1">
        <v>145</v>
      </c>
      <c r="R2434" s="1">
        <v>181</v>
      </c>
      <c r="S2434" s="1">
        <v>78</v>
      </c>
      <c r="T2434" s="1">
        <v>43</v>
      </c>
      <c r="AG2434" s="7">
        <f>IF(Q2434&gt;0,RANK(Q2434,(N2434:P2434,Q2434:AE2434)),0)</f>
        <v>5</v>
      </c>
      <c r="AH2434" s="7">
        <f>IF(R2434&gt;0,RANK(R2434,(N2434:P2434,Q2434:AE2434)),0)</f>
        <v>4</v>
      </c>
      <c r="AI2434" s="7">
        <f>IF(T2434&gt;0,RANK(T2434,(N2434:P2434,Q2434:AE2434)),0)</f>
        <v>7</v>
      </c>
      <c r="AJ2434" s="7">
        <f>IF(S2434&gt;0,RANK(S2434,(N2434:P2434,Q2434:AE2434)),0)</f>
        <v>6</v>
      </c>
      <c r="AK2434" s="2">
        <f t="shared" si="1022"/>
        <v>2.0346593699572019E-3</v>
      </c>
      <c r="AL2434" s="2">
        <f t="shared" si="1023"/>
        <v>2.5398161790500247E-3</v>
      </c>
      <c r="AM2434" s="2">
        <f t="shared" si="1024"/>
        <v>6.0338174419420469E-4</v>
      </c>
      <c r="AN2434" s="2">
        <f t="shared" si="1025"/>
        <v>1.0945064197011155E-3</v>
      </c>
      <c r="AP2434" t="s">
        <v>1556</v>
      </c>
      <c r="AQ2434" t="s">
        <v>2835</v>
      </c>
      <c r="AT2434" s="93" t="s">
        <v>1124</v>
      </c>
      <c r="AU2434" s="92" t="s">
        <v>658</v>
      </c>
      <c r="AV2434" s="83" t="str">
        <f t="shared" si="1026"/>
        <v>45051</v>
      </c>
      <c r="AX2434" s="7" t="s">
        <v>3753</v>
      </c>
    </row>
    <row r="2435" spans="1:50" hidden="1" outlineLevel="1">
      <c r="A2435" t="s">
        <v>2865</v>
      </c>
      <c r="B2435" t="s">
        <v>2835</v>
      </c>
      <c r="C2435" s="1">
        <f t="shared" si="1015"/>
        <v>6469</v>
      </c>
      <c r="D2435" s="7">
        <f>RANK(N2435,(N2435:P2435,Q2435:AE2435))</f>
        <v>1</v>
      </c>
      <c r="E2435" s="7">
        <f>RANK(O2435,(N2435:P2435,Q2435:AE2435))</f>
        <v>2</v>
      </c>
      <c r="F2435" s="7">
        <f>IF(P2435&gt;0,RANK(P2435,(N2435:P2435,Q2435:AE2435)),0)</f>
        <v>4</v>
      </c>
      <c r="G2435" s="1">
        <f t="shared" si="1016"/>
        <v>1232</v>
      </c>
      <c r="H2435" s="2">
        <f t="shared" si="1017"/>
        <v>0.1904467460194775</v>
      </c>
      <c r="I2435" s="2"/>
      <c r="J2435" s="2">
        <f t="shared" si="1018"/>
        <v>0.56361106817127837</v>
      </c>
      <c r="K2435" s="2">
        <f t="shared" si="1019"/>
        <v>0.3731643221518009</v>
      </c>
      <c r="L2435" s="2">
        <f t="shared" si="1020"/>
        <v>2.071417529757304E-2</v>
      </c>
      <c r="M2435" s="2">
        <f t="shared" si="1021"/>
        <v>4.2510434379347692E-2</v>
      </c>
      <c r="N2435" s="1">
        <v>3646</v>
      </c>
      <c r="O2435" s="1">
        <v>2414</v>
      </c>
      <c r="P2435" s="1">
        <v>134</v>
      </c>
      <c r="Q2435" s="1">
        <v>245</v>
      </c>
      <c r="R2435" s="1">
        <v>14</v>
      </c>
      <c r="S2435" s="1">
        <v>14</v>
      </c>
      <c r="T2435" s="1">
        <v>2</v>
      </c>
      <c r="AG2435" s="7">
        <f>IF(Q2435&gt;0,RANK(Q2435,(N2435:P2435,Q2435:AE2435)),0)</f>
        <v>3</v>
      </c>
      <c r="AH2435" s="7">
        <f>IF(R2435&gt;0,RANK(R2435,(N2435:P2435,Q2435:AE2435)),0)</f>
        <v>5</v>
      </c>
      <c r="AI2435" s="7">
        <f>IF(T2435&gt;0,RANK(T2435,(N2435:P2435,Q2435:AE2435)),0)</f>
        <v>7</v>
      </c>
      <c r="AJ2435" s="7">
        <f>IF(S2435&gt;0,RANK(S2435,(N2435:P2435,Q2435:AE2435)),0)</f>
        <v>5</v>
      </c>
      <c r="AK2435" s="2">
        <f t="shared" si="1022"/>
        <v>3.787293244705519E-2</v>
      </c>
      <c r="AL2435" s="2">
        <f t="shared" si="1023"/>
        <v>2.1641675684031534E-3</v>
      </c>
      <c r="AM2435" s="2">
        <f t="shared" si="1024"/>
        <v>3.0916679548616477E-4</v>
      </c>
      <c r="AN2435" s="2">
        <f t="shared" si="1025"/>
        <v>2.1641675684031534E-3</v>
      </c>
      <c r="AP2435" t="s">
        <v>2865</v>
      </c>
      <c r="AQ2435" t="s">
        <v>2835</v>
      </c>
      <c r="AT2435" s="93" t="s">
        <v>1124</v>
      </c>
      <c r="AU2435" s="92" t="s">
        <v>659</v>
      </c>
      <c r="AV2435" s="83" t="str">
        <f t="shared" si="1026"/>
        <v>45053</v>
      </c>
      <c r="AX2435" s="7" t="s">
        <v>3753</v>
      </c>
    </row>
    <row r="2436" spans="1:50" hidden="1" outlineLevel="1">
      <c r="A2436" t="s">
        <v>3417</v>
      </c>
      <c r="B2436" t="s">
        <v>2835</v>
      </c>
      <c r="C2436" s="1">
        <f t="shared" si="1015"/>
        <v>19677</v>
      </c>
      <c r="D2436" s="7">
        <f>RANK(N2436,(N2436:P2436,Q2436:AE2436))</f>
        <v>2</v>
      </c>
      <c r="E2436" s="7">
        <f>RANK(O2436,(N2436:P2436,Q2436:AE2436))</f>
        <v>1</v>
      </c>
      <c r="F2436" s="7">
        <f>IF(P2436&gt;0,RANK(P2436,(N2436:P2436,Q2436:AE2436)),0)</f>
        <v>3</v>
      </c>
      <c r="G2436" s="1">
        <f t="shared" si="1016"/>
        <v>4483</v>
      </c>
      <c r="H2436" s="2">
        <f t="shared" si="1017"/>
        <v>0.22782944554556081</v>
      </c>
      <c r="I2436" s="2"/>
      <c r="J2436" s="2">
        <f t="shared" si="1018"/>
        <v>0.37749656959902422</v>
      </c>
      <c r="K2436" s="2">
        <f t="shared" si="1019"/>
        <v>0.60532601514458506</v>
      </c>
      <c r="L2436" s="2">
        <f t="shared" si="1020"/>
        <v>1.0723179346445089E-2</v>
      </c>
      <c r="M2436" s="2">
        <f t="shared" si="1021"/>
        <v>6.4542359099456267E-3</v>
      </c>
      <c r="N2436" s="1">
        <v>7428</v>
      </c>
      <c r="O2436" s="1">
        <v>11911</v>
      </c>
      <c r="P2436" s="1">
        <v>211</v>
      </c>
      <c r="Q2436" s="1">
        <v>53</v>
      </c>
      <c r="R2436" s="1">
        <v>49</v>
      </c>
      <c r="S2436" s="1">
        <v>11</v>
      </c>
      <c r="T2436" s="1">
        <v>14</v>
      </c>
      <c r="AG2436" s="7">
        <f>IF(Q2436&gt;0,RANK(Q2436,(N2436:P2436,Q2436:AE2436)),0)</f>
        <v>4</v>
      </c>
      <c r="AH2436" s="7">
        <f>IF(R2436&gt;0,RANK(R2436,(N2436:P2436,Q2436:AE2436)),0)</f>
        <v>5</v>
      </c>
      <c r="AI2436" s="7">
        <f>IF(T2436&gt;0,RANK(T2436,(N2436:P2436,Q2436:AE2436)),0)</f>
        <v>6</v>
      </c>
      <c r="AJ2436" s="7">
        <f>IF(S2436&gt;0,RANK(S2436,(N2436:P2436,Q2436:AE2436)),0)</f>
        <v>7</v>
      </c>
      <c r="AK2436" s="2">
        <f t="shared" si="1022"/>
        <v>2.6935000254103775E-3</v>
      </c>
      <c r="AL2436" s="2">
        <f t="shared" si="1023"/>
        <v>2.4902170046246885E-3</v>
      </c>
      <c r="AM2436" s="2">
        <f t="shared" si="1024"/>
        <v>7.1149057274991104E-4</v>
      </c>
      <c r="AN2436" s="2">
        <f t="shared" si="1025"/>
        <v>5.590283071606444E-4</v>
      </c>
      <c r="AP2436" t="s">
        <v>3417</v>
      </c>
      <c r="AQ2436" t="s">
        <v>2835</v>
      </c>
      <c r="AT2436" s="93" t="s">
        <v>1124</v>
      </c>
      <c r="AU2436" s="92" t="s">
        <v>660</v>
      </c>
      <c r="AV2436" s="83" t="str">
        <f t="shared" si="1026"/>
        <v>45055</v>
      </c>
      <c r="AX2436" s="7" t="s">
        <v>3753</v>
      </c>
    </row>
    <row r="2437" spans="1:50" hidden="1" outlineLevel="1">
      <c r="A2437" t="s">
        <v>1726</v>
      </c>
      <c r="B2437" t="s">
        <v>2835</v>
      </c>
      <c r="C2437" s="1">
        <f t="shared" si="1015"/>
        <v>20705</v>
      </c>
      <c r="D2437" s="7">
        <f>RANK(N2437,(N2437:P2437,Q2437:AE2437))</f>
        <v>2</v>
      </c>
      <c r="E2437" s="7">
        <f>RANK(O2437,(N2437:P2437,Q2437:AE2437))</f>
        <v>1</v>
      </c>
      <c r="F2437" s="7">
        <f>IF(P2437&gt;0,RANK(P2437,(N2437:P2437,Q2437:AE2437)),0)</f>
        <v>3</v>
      </c>
      <c r="G2437" s="1">
        <f t="shared" si="1016"/>
        <v>2894</v>
      </c>
      <c r="H2437" s="2">
        <f t="shared" si="1017"/>
        <v>0.13977300169041296</v>
      </c>
      <c r="I2437" s="2"/>
      <c r="J2437" s="2">
        <f t="shared" si="1018"/>
        <v>0.42414875633904853</v>
      </c>
      <c r="K2437" s="2">
        <f t="shared" si="1019"/>
        <v>0.56392175802946143</v>
      </c>
      <c r="L2437" s="2">
        <f t="shared" si="1020"/>
        <v>7.7758995411736295E-3</v>
      </c>
      <c r="M2437" s="2">
        <f t="shared" si="1021"/>
        <v>4.1535860903164704E-3</v>
      </c>
      <c r="N2437" s="1">
        <v>8782</v>
      </c>
      <c r="O2437" s="1">
        <v>11676</v>
      </c>
      <c r="P2437" s="1">
        <v>161</v>
      </c>
      <c r="Q2437" s="1">
        <v>31</v>
      </c>
      <c r="R2437" s="1">
        <v>51</v>
      </c>
      <c r="S2437" s="1">
        <v>4</v>
      </c>
      <c r="AG2437" s="7">
        <f>IF(Q2437&gt;0,RANK(Q2437,(N2437:P2437,Q2437:AE2437)),0)</f>
        <v>5</v>
      </c>
      <c r="AH2437" s="7">
        <f>IF(R2437&gt;0,RANK(R2437,(N2437:P2437,Q2437:AE2437)),0)</f>
        <v>4</v>
      </c>
      <c r="AI2437" s="7">
        <f>IF(T2437&gt;0,RANK(T2437,(N2437:P2437,Q2437:AE2437)),0)</f>
        <v>0</v>
      </c>
      <c r="AJ2437" s="7">
        <f>IF(S2437&gt;0,RANK(S2437,(N2437:P2437,Q2437:AE2437)),0)</f>
        <v>6</v>
      </c>
      <c r="AK2437" s="2">
        <f t="shared" si="1022"/>
        <v>1.4972228930210094E-3</v>
      </c>
      <c r="AL2437" s="2">
        <f t="shared" si="1023"/>
        <v>2.463173146582951E-3</v>
      </c>
      <c r="AM2437" s="2">
        <f t="shared" si="1024"/>
        <v>0</v>
      </c>
      <c r="AN2437" s="2">
        <f t="shared" si="1025"/>
        <v>1.9319005071238832E-4</v>
      </c>
      <c r="AP2437" t="s">
        <v>1726</v>
      </c>
      <c r="AQ2437" t="s">
        <v>2835</v>
      </c>
      <c r="AT2437" s="93" t="s">
        <v>1124</v>
      </c>
      <c r="AU2437" s="92" t="s">
        <v>199</v>
      </c>
      <c r="AV2437" s="83" t="str">
        <f t="shared" si="1026"/>
        <v>45057</v>
      </c>
      <c r="AX2437" s="7" t="s">
        <v>3753</v>
      </c>
    </row>
    <row r="2438" spans="1:50" hidden="1" outlineLevel="1">
      <c r="A2438" t="s">
        <v>488</v>
      </c>
      <c r="B2438" t="s">
        <v>2835</v>
      </c>
      <c r="C2438" s="1">
        <f t="shared" si="1015"/>
        <v>20410</v>
      </c>
      <c r="D2438" s="7">
        <f>RANK(N2438,(N2438:P2438,Q2438:AE2438))</f>
        <v>2</v>
      </c>
      <c r="E2438" s="7">
        <f>RANK(O2438,(N2438:P2438,Q2438:AE2438))</f>
        <v>1</v>
      </c>
      <c r="F2438" s="7">
        <f>IF(P2438&gt;0,RANK(P2438,(N2438:P2438,Q2438:AE2438)),0)</f>
        <v>3</v>
      </c>
      <c r="G2438" s="1">
        <f t="shared" si="1016"/>
        <v>4182</v>
      </c>
      <c r="H2438" s="2">
        <f t="shared" si="1017"/>
        <v>0.20489955903968643</v>
      </c>
      <c r="I2438" s="2"/>
      <c r="J2438" s="2">
        <f t="shared" si="1018"/>
        <v>0.38804507594316512</v>
      </c>
      <c r="K2438" s="2">
        <f t="shared" si="1019"/>
        <v>0.59294463498285155</v>
      </c>
      <c r="L2438" s="2">
        <f t="shared" si="1020"/>
        <v>1.0436060754532092E-2</v>
      </c>
      <c r="M2438" s="2">
        <f t="shared" si="1021"/>
        <v>8.5742283194512967E-3</v>
      </c>
      <c r="N2438" s="1">
        <v>7920</v>
      </c>
      <c r="O2438" s="1">
        <v>12102</v>
      </c>
      <c r="P2438" s="1">
        <v>213</v>
      </c>
      <c r="Q2438" s="1">
        <v>90</v>
      </c>
      <c r="R2438" s="1">
        <v>50</v>
      </c>
      <c r="S2438" s="1">
        <v>23</v>
      </c>
      <c r="T2438" s="1">
        <v>12</v>
      </c>
      <c r="AG2438" s="7">
        <f>IF(Q2438&gt;0,RANK(Q2438,(N2438:P2438,Q2438:AE2438)),0)</f>
        <v>4</v>
      </c>
      <c r="AH2438" s="7">
        <f>IF(R2438&gt;0,RANK(R2438,(N2438:P2438,Q2438:AE2438)),0)</f>
        <v>5</v>
      </c>
      <c r="AI2438" s="7">
        <f>IF(T2438&gt;0,RANK(T2438,(N2438:P2438,Q2438:AE2438)),0)</f>
        <v>7</v>
      </c>
      <c r="AJ2438" s="7">
        <f>IF(S2438&gt;0,RANK(S2438,(N2438:P2438,Q2438:AE2438)),0)</f>
        <v>6</v>
      </c>
      <c r="AK2438" s="2">
        <f t="shared" si="1022"/>
        <v>4.4096031357177858E-3</v>
      </c>
      <c r="AL2438" s="2">
        <f t="shared" si="1023"/>
        <v>2.4497795198432141E-3</v>
      </c>
      <c r="AM2438" s="2">
        <f t="shared" si="1024"/>
        <v>5.879470847623714E-4</v>
      </c>
      <c r="AN2438" s="2">
        <f t="shared" si="1025"/>
        <v>1.1268985791278786E-3</v>
      </c>
      <c r="AP2438" t="s">
        <v>488</v>
      </c>
      <c r="AQ2438" t="s">
        <v>2835</v>
      </c>
      <c r="AT2438" s="93" t="s">
        <v>1124</v>
      </c>
      <c r="AU2438" s="92" t="s">
        <v>200</v>
      </c>
      <c r="AV2438" s="83" t="str">
        <f t="shared" si="1026"/>
        <v>45059</v>
      </c>
      <c r="AX2438" s="7" t="s">
        <v>3753</v>
      </c>
    </row>
    <row r="2439" spans="1:50" hidden="1" outlineLevel="1">
      <c r="A2439" t="s">
        <v>3055</v>
      </c>
      <c r="B2439" t="s">
        <v>2835</v>
      </c>
      <c r="C2439" s="1">
        <f t="shared" si="1015"/>
        <v>6642</v>
      </c>
      <c r="D2439" s="7">
        <f>RANK(N2439,(N2439:P2439,Q2439:AE2439))</f>
        <v>1</v>
      </c>
      <c r="E2439" s="7">
        <f>RANK(O2439,(N2439:P2439,Q2439:AE2439))</f>
        <v>2</v>
      </c>
      <c r="F2439" s="7">
        <f>IF(P2439&gt;0,RANK(P2439,(N2439:P2439,Q2439:AE2439)),0)</f>
        <v>3</v>
      </c>
      <c r="G2439" s="1">
        <f t="shared" si="1016"/>
        <v>1224</v>
      </c>
      <c r="H2439" s="2">
        <f t="shared" si="1017"/>
        <v>0.18428184281842819</v>
      </c>
      <c r="I2439" s="2"/>
      <c r="J2439" s="2">
        <f t="shared" si="1018"/>
        <v>0.58702198133092443</v>
      </c>
      <c r="K2439" s="2">
        <f t="shared" si="1019"/>
        <v>0.40274013851249624</v>
      </c>
      <c r="L2439" s="2">
        <f t="shared" si="1020"/>
        <v>4.8178259560373382E-3</v>
      </c>
      <c r="M2439" s="2">
        <f t="shared" si="1021"/>
        <v>5.4200542005419993E-3</v>
      </c>
      <c r="N2439" s="1">
        <v>3899</v>
      </c>
      <c r="O2439" s="1">
        <v>2675</v>
      </c>
      <c r="P2439" s="1">
        <v>32</v>
      </c>
      <c r="Q2439" s="1">
        <v>17</v>
      </c>
      <c r="R2439" s="1">
        <v>10</v>
      </c>
      <c r="S2439" s="1">
        <v>4</v>
      </c>
      <c r="T2439" s="1">
        <v>5</v>
      </c>
      <c r="AG2439" s="7">
        <f>IF(Q2439&gt;0,RANK(Q2439,(N2439:P2439,Q2439:AE2439)),0)</f>
        <v>4</v>
      </c>
      <c r="AH2439" s="7">
        <f>IF(R2439&gt;0,RANK(R2439,(N2439:P2439,Q2439:AE2439)),0)</f>
        <v>5</v>
      </c>
      <c r="AI2439" s="7">
        <f>IF(T2439&gt;0,RANK(T2439,(N2439:P2439,Q2439:AE2439)),0)</f>
        <v>6</v>
      </c>
      <c r="AJ2439" s="7">
        <f>IF(S2439&gt;0,RANK(S2439,(N2439:P2439,Q2439:AE2439)),0)</f>
        <v>7</v>
      </c>
      <c r="AK2439" s="2">
        <f t="shared" si="1022"/>
        <v>2.5594700391448357E-3</v>
      </c>
      <c r="AL2439" s="2">
        <f t="shared" si="1023"/>
        <v>1.5055706112616681E-3</v>
      </c>
      <c r="AM2439" s="2">
        <f t="shared" si="1024"/>
        <v>7.5278530563083407E-4</v>
      </c>
      <c r="AN2439" s="2">
        <f t="shared" si="1025"/>
        <v>6.0222824450466728E-4</v>
      </c>
      <c r="AP2439" t="s">
        <v>3055</v>
      </c>
      <c r="AQ2439" t="s">
        <v>2835</v>
      </c>
      <c r="AT2439" s="93" t="s">
        <v>1124</v>
      </c>
      <c r="AU2439" s="92" t="s">
        <v>201</v>
      </c>
      <c r="AV2439" s="83" t="str">
        <f t="shared" si="1026"/>
        <v>45061</v>
      </c>
      <c r="AX2439" s="7" t="s">
        <v>3753</v>
      </c>
    </row>
    <row r="2440" spans="1:50" hidden="1" outlineLevel="1">
      <c r="A2440" t="s">
        <v>1891</v>
      </c>
      <c r="B2440" t="s">
        <v>2835</v>
      </c>
      <c r="C2440" s="1">
        <f t="shared" si="1015"/>
        <v>83081</v>
      </c>
      <c r="D2440" s="7">
        <f>RANK(N2440,(N2440:P2440,Q2440:AE2440))</f>
        <v>2</v>
      </c>
      <c r="E2440" s="7">
        <f>RANK(O2440,(N2440:P2440,Q2440:AE2440))</f>
        <v>1</v>
      </c>
      <c r="F2440" s="7">
        <f>IF(P2440&gt;0,RANK(P2440,(N2440:P2440,Q2440:AE2440)),0)</f>
        <v>3</v>
      </c>
      <c r="G2440" s="1">
        <f t="shared" si="1016"/>
        <v>35265</v>
      </c>
      <c r="H2440" s="2">
        <f t="shared" si="1017"/>
        <v>0.4244652808704758</v>
      </c>
      <c r="I2440" s="2"/>
      <c r="J2440" s="2">
        <f t="shared" si="1018"/>
        <v>0.27479207038913833</v>
      </c>
      <c r="K2440" s="2">
        <f t="shared" si="1019"/>
        <v>0.69925735125961408</v>
      </c>
      <c r="L2440" s="2">
        <f t="shared" si="1020"/>
        <v>1.7380628543228898E-2</v>
      </c>
      <c r="M2440" s="2">
        <f t="shared" si="1021"/>
        <v>8.5699498080186905E-3</v>
      </c>
      <c r="N2440" s="1">
        <v>22830</v>
      </c>
      <c r="O2440" s="1">
        <v>58095</v>
      </c>
      <c r="P2440" s="1">
        <v>1444</v>
      </c>
      <c r="Q2440" s="1">
        <v>211</v>
      </c>
      <c r="R2440" s="1">
        <v>373</v>
      </c>
      <c r="S2440" s="1">
        <v>84</v>
      </c>
      <c r="T2440" s="1">
        <v>44</v>
      </c>
      <c r="AG2440" s="7">
        <f>IF(Q2440&gt;0,RANK(Q2440,(N2440:P2440,Q2440:AE2440)),0)</f>
        <v>5</v>
      </c>
      <c r="AH2440" s="7">
        <f>IF(R2440&gt;0,RANK(R2440,(N2440:P2440,Q2440:AE2440)),0)</f>
        <v>4</v>
      </c>
      <c r="AI2440" s="7">
        <f>IF(T2440&gt;0,RANK(T2440,(N2440:P2440,Q2440:AE2440)),0)</f>
        <v>7</v>
      </c>
      <c r="AJ2440" s="7">
        <f>IF(S2440&gt;0,RANK(S2440,(N2440:P2440,Q2440:AE2440)),0)</f>
        <v>6</v>
      </c>
      <c r="AK2440" s="2">
        <f t="shared" si="1022"/>
        <v>2.5396901818707045E-3</v>
      </c>
      <c r="AL2440" s="2">
        <f t="shared" si="1023"/>
        <v>4.4895944921221455E-3</v>
      </c>
      <c r="AM2440" s="2">
        <f t="shared" si="1024"/>
        <v>5.2960363982137916E-4</v>
      </c>
      <c r="AN2440" s="2">
        <f t="shared" si="1025"/>
        <v>1.0110614942044512E-3</v>
      </c>
      <c r="AP2440" t="s">
        <v>1891</v>
      </c>
      <c r="AQ2440" t="s">
        <v>2835</v>
      </c>
      <c r="AT2440" s="93" t="s">
        <v>1124</v>
      </c>
      <c r="AU2440" s="92" t="s">
        <v>202</v>
      </c>
      <c r="AV2440" s="83" t="str">
        <f t="shared" si="1026"/>
        <v>45063</v>
      </c>
      <c r="AX2440" s="7" t="s">
        <v>3753</v>
      </c>
    </row>
    <row r="2441" spans="1:50" hidden="1" outlineLevel="1">
      <c r="A2441" t="s">
        <v>714</v>
      </c>
      <c r="B2441" t="s">
        <v>2835</v>
      </c>
      <c r="C2441" s="1">
        <f t="shared" si="1015"/>
        <v>3661</v>
      </c>
      <c r="D2441" s="7">
        <f>RANK(N2441,(N2441:P2441,Q2441:AE2441))</f>
        <v>1</v>
      </c>
      <c r="E2441" s="7">
        <f>RANK(O2441,(N2441:P2441,Q2441:AE2441))</f>
        <v>2</v>
      </c>
      <c r="F2441" s="7">
        <f>IF(P2441&gt;0,RANK(P2441,(N2441:P2441,Q2441:AE2441)),0)</f>
        <v>3</v>
      </c>
      <c r="G2441" s="1">
        <f t="shared" si="1016"/>
        <v>192</v>
      </c>
      <c r="H2441" s="2">
        <f t="shared" si="1017"/>
        <v>5.2444687243922428E-2</v>
      </c>
      <c r="I2441" s="2"/>
      <c r="J2441" s="2">
        <f t="shared" si="1018"/>
        <v>0.51789128653373395</v>
      </c>
      <c r="K2441" s="2">
        <f t="shared" si="1019"/>
        <v>0.46544659928981152</v>
      </c>
      <c r="L2441" s="2">
        <f t="shared" si="1020"/>
        <v>1.0379677683692979E-2</v>
      </c>
      <c r="M2441" s="2">
        <f t="shared" si="1021"/>
        <v>6.282436492761544E-3</v>
      </c>
      <c r="N2441" s="1">
        <v>1896</v>
      </c>
      <c r="O2441" s="1">
        <v>1704</v>
      </c>
      <c r="P2441" s="1">
        <v>38</v>
      </c>
      <c r="Q2441" s="1">
        <v>8</v>
      </c>
      <c r="R2441" s="1">
        <v>6</v>
      </c>
      <c r="S2441" s="1">
        <v>2</v>
      </c>
      <c r="T2441" s="1">
        <v>7</v>
      </c>
      <c r="AG2441" s="7">
        <f>IF(Q2441&gt;0,RANK(Q2441,(N2441:P2441,Q2441:AE2441)),0)</f>
        <v>4</v>
      </c>
      <c r="AH2441" s="7">
        <f>IF(R2441&gt;0,RANK(R2441,(N2441:P2441,Q2441:AE2441)),0)</f>
        <v>6</v>
      </c>
      <c r="AI2441" s="7">
        <f>IF(T2441&gt;0,RANK(T2441,(N2441:P2441,Q2441:AE2441)),0)</f>
        <v>5</v>
      </c>
      <c r="AJ2441" s="7">
        <f>IF(S2441&gt;0,RANK(S2441,(N2441:P2441,Q2441:AE2441)),0)</f>
        <v>7</v>
      </c>
      <c r="AK2441" s="2">
        <f t="shared" si="1022"/>
        <v>2.1851953018301009E-3</v>
      </c>
      <c r="AL2441" s="2">
        <f t="shared" si="1023"/>
        <v>1.6388964763725759E-3</v>
      </c>
      <c r="AM2441" s="2">
        <f t="shared" si="1024"/>
        <v>1.9120458891013384E-3</v>
      </c>
      <c r="AN2441" s="2">
        <f t="shared" si="1025"/>
        <v>5.4629882545752522E-4</v>
      </c>
      <c r="AP2441" t="s">
        <v>714</v>
      </c>
      <c r="AQ2441" t="s">
        <v>2835</v>
      </c>
      <c r="AT2441" s="93" t="s">
        <v>1124</v>
      </c>
      <c r="AU2441" s="92" t="s">
        <v>1482</v>
      </c>
      <c r="AV2441" s="83" t="str">
        <f t="shared" si="1026"/>
        <v>45065</v>
      </c>
      <c r="AX2441" s="7" t="s">
        <v>3753</v>
      </c>
    </row>
    <row r="2442" spans="1:50" hidden="1" outlineLevel="1">
      <c r="A2442" t="s">
        <v>946</v>
      </c>
      <c r="B2442" t="s">
        <v>2835</v>
      </c>
      <c r="C2442" s="1">
        <f t="shared" si="1015"/>
        <v>12149</v>
      </c>
      <c r="D2442" s="7">
        <f>RANK(N2442,(N2442:P2442,Q2442:AE2442))</f>
        <v>1</v>
      </c>
      <c r="E2442" s="7">
        <f>RANK(O2442,(N2442:P2442,Q2442:AE2442))</f>
        <v>2</v>
      </c>
      <c r="F2442" s="7">
        <f>IF(P2442&gt;0,RANK(P2442,(N2442:P2442,Q2442:AE2442)),0)</f>
        <v>3</v>
      </c>
      <c r="G2442" s="1">
        <f t="shared" si="1016"/>
        <v>2671</v>
      </c>
      <c r="H2442" s="2">
        <f t="shared" si="1017"/>
        <v>0.21985348588361181</v>
      </c>
      <c r="I2442" s="2"/>
      <c r="J2442" s="2">
        <f t="shared" si="1018"/>
        <v>0.60564655527203881</v>
      </c>
      <c r="K2442" s="2">
        <f t="shared" si="1019"/>
        <v>0.38579306938842706</v>
      </c>
      <c r="L2442" s="2">
        <f t="shared" si="1020"/>
        <v>4.3624989711087336E-3</v>
      </c>
      <c r="M2442" s="2">
        <f t="shared" si="1021"/>
        <v>4.1978763684253984E-3</v>
      </c>
      <c r="N2442" s="1">
        <v>7358</v>
      </c>
      <c r="O2442" s="1">
        <v>4687</v>
      </c>
      <c r="P2442" s="1">
        <v>53</v>
      </c>
      <c r="Q2442" s="1">
        <v>11</v>
      </c>
      <c r="R2442" s="1">
        <v>14</v>
      </c>
      <c r="S2442" s="1">
        <v>22</v>
      </c>
      <c r="T2442" s="1">
        <v>4</v>
      </c>
      <c r="AG2442" s="7">
        <f>IF(Q2442&gt;0,RANK(Q2442,(N2442:P2442,Q2442:AE2442)),0)</f>
        <v>6</v>
      </c>
      <c r="AH2442" s="7">
        <f>IF(R2442&gt;0,RANK(R2442,(N2442:P2442,Q2442:AE2442)),0)</f>
        <v>5</v>
      </c>
      <c r="AI2442" s="7">
        <f>IF(T2442&gt;0,RANK(T2442,(N2442:P2442,Q2442:AE2442)),0)</f>
        <v>7</v>
      </c>
      <c r="AJ2442" s="7">
        <f>IF(S2442&gt;0,RANK(S2442,(N2442:P2442,Q2442:AE2442)),0)</f>
        <v>4</v>
      </c>
      <c r="AK2442" s="2">
        <f t="shared" si="1022"/>
        <v>9.0542431475841632E-4</v>
      </c>
      <c r="AL2442" s="2">
        <f t="shared" si="1023"/>
        <v>1.1523582187834389E-3</v>
      </c>
      <c r="AM2442" s="2">
        <f t="shared" si="1024"/>
        <v>3.2924520536669683E-4</v>
      </c>
      <c r="AN2442" s="2">
        <f t="shared" si="1025"/>
        <v>1.8108486295168326E-3</v>
      </c>
      <c r="AP2442" t="s">
        <v>946</v>
      </c>
      <c r="AQ2442" t="s">
        <v>2835</v>
      </c>
      <c r="AT2442" s="93" t="s">
        <v>1124</v>
      </c>
      <c r="AU2442" s="92" t="s">
        <v>1483</v>
      </c>
      <c r="AV2442" s="83" t="str">
        <f t="shared" si="1026"/>
        <v>45067</v>
      </c>
      <c r="AX2442" s="7" t="s">
        <v>3753</v>
      </c>
    </row>
    <row r="2443" spans="1:50" hidden="1" outlineLevel="1">
      <c r="A2443" t="s">
        <v>1357</v>
      </c>
      <c r="B2443" t="s">
        <v>2835</v>
      </c>
      <c r="C2443" s="1">
        <f t="shared" si="1015"/>
        <v>7883</v>
      </c>
      <c r="D2443" s="7">
        <f>RANK(N2443,(N2443:P2443,Q2443:AE2443))</f>
        <v>1</v>
      </c>
      <c r="E2443" s="7">
        <f>RANK(O2443,(N2443:P2443,Q2443:AE2443))</f>
        <v>2</v>
      </c>
      <c r="F2443" s="7">
        <f>IF(P2443&gt;0,RANK(P2443,(N2443:P2443,Q2443:AE2443)),0)</f>
        <v>3</v>
      </c>
      <c r="G2443" s="1">
        <f t="shared" si="1016"/>
        <v>2361</v>
      </c>
      <c r="H2443" s="2">
        <f t="shared" si="1017"/>
        <v>0.29950526449321324</v>
      </c>
      <c r="I2443" s="2"/>
      <c r="J2443" s="2">
        <f t="shared" si="1018"/>
        <v>0.64188760624127872</v>
      </c>
      <c r="K2443" s="2">
        <f t="shared" si="1019"/>
        <v>0.34238234174806548</v>
      </c>
      <c r="L2443" s="2">
        <f t="shared" si="1020"/>
        <v>6.5964734238234176E-3</v>
      </c>
      <c r="M2443" s="2">
        <f t="shared" si="1021"/>
        <v>9.1335785868323863E-3</v>
      </c>
      <c r="N2443" s="1">
        <v>5060</v>
      </c>
      <c r="O2443" s="1">
        <v>2699</v>
      </c>
      <c r="P2443" s="1">
        <v>52</v>
      </c>
      <c r="Q2443" s="1">
        <v>16</v>
      </c>
      <c r="R2443" s="72">
        <v>12</v>
      </c>
      <c r="S2443" s="1">
        <v>18</v>
      </c>
      <c r="T2443" s="1">
        <v>26</v>
      </c>
      <c r="AG2443" s="7">
        <f>IF(Q2443&gt;0,RANK(Q2443,(N2443:P2443,Q2443:AE2443)),0)</f>
        <v>6</v>
      </c>
      <c r="AH2443" s="7">
        <f>IF(R2443&gt;0,RANK(R2443,(N2443:P2443,Q2443:AE2443)),0)</f>
        <v>7</v>
      </c>
      <c r="AI2443" s="7">
        <f>IF(T2443&gt;0,RANK(T2443,(N2443:P2443,Q2443:AE2443)),0)</f>
        <v>4</v>
      </c>
      <c r="AJ2443" s="7">
        <f>IF(S2443&gt;0,RANK(S2443,(N2443:P2443,Q2443:AE2443)),0)</f>
        <v>5</v>
      </c>
      <c r="AK2443" s="2">
        <f t="shared" si="1022"/>
        <v>2.0296841304072053E-3</v>
      </c>
      <c r="AL2443" s="2">
        <f t="shared" si="1023"/>
        <v>1.522263097805404E-3</v>
      </c>
      <c r="AM2443" s="2">
        <f t="shared" si="1024"/>
        <v>3.2982367119117088E-3</v>
      </c>
      <c r="AN2443" s="2">
        <f t="shared" si="1025"/>
        <v>2.2833946467081061E-3</v>
      </c>
      <c r="AP2443" t="s">
        <v>1357</v>
      </c>
      <c r="AQ2443" t="s">
        <v>2835</v>
      </c>
      <c r="AT2443" s="93" t="s">
        <v>1124</v>
      </c>
      <c r="AU2443" s="92" t="s">
        <v>1484</v>
      </c>
      <c r="AV2443" s="83" t="str">
        <f t="shared" si="1026"/>
        <v>45069</v>
      </c>
      <c r="AX2443" s="7" t="s">
        <v>3753</v>
      </c>
    </row>
    <row r="2444" spans="1:50" hidden="1" outlineLevel="1">
      <c r="A2444" t="s">
        <v>1358</v>
      </c>
      <c r="B2444" t="s">
        <v>2835</v>
      </c>
      <c r="C2444" s="1">
        <f t="shared" si="1015"/>
        <v>12372</v>
      </c>
      <c r="D2444" s="7">
        <f>RANK(N2444,(N2444:P2444,Q2444:AE2444))</f>
        <v>2</v>
      </c>
      <c r="E2444" s="7">
        <f>RANK(O2444,(N2444:P2444,Q2444:AE2444))</f>
        <v>1</v>
      </c>
      <c r="F2444" s="7">
        <f>IF(P2444&gt;0,RANK(P2444,(N2444:P2444,Q2444:AE2444)),0)</f>
        <v>3</v>
      </c>
      <c r="G2444" s="1">
        <f t="shared" si="1016"/>
        <v>3064</v>
      </c>
      <c r="H2444" s="2">
        <f t="shared" si="1017"/>
        <v>0.24765599741351438</v>
      </c>
      <c r="I2444" s="2"/>
      <c r="J2444" s="2">
        <f t="shared" si="1018"/>
        <v>0.35790494665373423</v>
      </c>
      <c r="K2444" s="2">
        <f t="shared" si="1019"/>
        <v>0.60556094406724859</v>
      </c>
      <c r="L2444" s="2">
        <f t="shared" si="1020"/>
        <v>1.6973811833171679E-2</v>
      </c>
      <c r="M2444" s="2">
        <f t="shared" si="1021"/>
        <v>1.9560297445845445E-2</v>
      </c>
      <c r="N2444" s="1">
        <v>4428</v>
      </c>
      <c r="O2444" s="1">
        <v>7492</v>
      </c>
      <c r="P2444" s="1">
        <v>210</v>
      </c>
      <c r="Q2444" s="1">
        <v>53</v>
      </c>
      <c r="R2444" s="1">
        <v>65</v>
      </c>
      <c r="S2444" s="1">
        <v>77</v>
      </c>
      <c r="T2444" s="1">
        <v>47</v>
      </c>
      <c r="AG2444" s="7">
        <f>IF(Q2444&gt;0,RANK(Q2444,(N2444:P2444,Q2444:AE2444)),0)</f>
        <v>6</v>
      </c>
      <c r="AH2444" s="7">
        <f>IF(R2444&gt;0,RANK(R2444,(N2444:P2444,Q2444:AE2444)),0)</f>
        <v>5</v>
      </c>
      <c r="AI2444" s="7">
        <f>IF(T2444&gt;0,RANK(T2444,(N2444:P2444,Q2444:AE2444)),0)</f>
        <v>7</v>
      </c>
      <c r="AJ2444" s="7">
        <f>IF(S2444&gt;0,RANK(S2444,(N2444:P2444,Q2444:AE2444)),0)</f>
        <v>4</v>
      </c>
      <c r="AK2444" s="2">
        <f t="shared" si="1022"/>
        <v>4.2838667959909475E-3</v>
      </c>
      <c r="AL2444" s="2">
        <f t="shared" si="1023"/>
        <v>5.2537989007436147E-3</v>
      </c>
      <c r="AM2444" s="2">
        <f t="shared" si="1024"/>
        <v>3.7989007436146135E-3</v>
      </c>
      <c r="AN2444" s="2">
        <f t="shared" si="1025"/>
        <v>6.223731005496282E-3</v>
      </c>
      <c r="AP2444" t="s">
        <v>1358</v>
      </c>
      <c r="AQ2444" t="s">
        <v>2835</v>
      </c>
      <c r="AT2444" s="93" t="s">
        <v>1124</v>
      </c>
      <c r="AU2444" s="92" t="s">
        <v>661</v>
      </c>
      <c r="AV2444" s="83" t="str">
        <f t="shared" si="1026"/>
        <v>45071</v>
      </c>
      <c r="AX2444" s="7" t="s">
        <v>3753</v>
      </c>
    </row>
    <row r="2445" spans="1:50" hidden="1" outlineLevel="1">
      <c r="A2445" t="s">
        <v>1320</v>
      </c>
      <c r="B2445" t="s">
        <v>2835</v>
      </c>
      <c r="C2445" s="1">
        <f t="shared" si="1015"/>
        <v>23575</v>
      </c>
      <c r="D2445" s="7">
        <f>RANK(N2445,(N2445:P2445,Q2445:AE2445))</f>
        <v>2</v>
      </c>
      <c r="E2445" s="7">
        <f>RANK(O2445,(N2445:P2445,Q2445:AE2445))</f>
        <v>1</v>
      </c>
      <c r="F2445" s="7">
        <f>IF(P2445&gt;0,RANK(P2445,(N2445:P2445,Q2445:AE2445)),0)</f>
        <v>3</v>
      </c>
      <c r="G2445" s="1">
        <f t="shared" si="1016"/>
        <v>7793</v>
      </c>
      <c r="H2445" s="2">
        <f t="shared" si="1017"/>
        <v>0.33056203605514317</v>
      </c>
      <c r="I2445" s="2"/>
      <c r="J2445" s="2">
        <f t="shared" si="1018"/>
        <v>0.32114528101802758</v>
      </c>
      <c r="K2445" s="2">
        <f t="shared" si="1019"/>
        <v>0.65170731707317076</v>
      </c>
      <c r="L2445" s="2">
        <f t="shared" si="1020"/>
        <v>1.9130434782608695E-2</v>
      </c>
      <c r="M2445" s="2">
        <f t="shared" si="1021"/>
        <v>8.0169671261930212E-3</v>
      </c>
      <c r="N2445" s="1">
        <v>7571</v>
      </c>
      <c r="O2445" s="1">
        <v>15364</v>
      </c>
      <c r="P2445" s="1">
        <v>451</v>
      </c>
      <c r="Q2445" s="1">
        <v>60</v>
      </c>
      <c r="R2445" s="1">
        <v>80</v>
      </c>
      <c r="S2445" s="1">
        <v>25</v>
      </c>
      <c r="T2445" s="1">
        <v>24</v>
      </c>
      <c r="AG2445" s="7">
        <f>IF(Q2445&gt;0,RANK(Q2445,(N2445:P2445,Q2445:AE2445)),0)</f>
        <v>5</v>
      </c>
      <c r="AH2445" s="7">
        <f>IF(R2445&gt;0,RANK(R2445,(N2445:P2445,Q2445:AE2445)),0)</f>
        <v>4</v>
      </c>
      <c r="AI2445" s="7">
        <f>IF(T2445&gt;0,RANK(T2445,(N2445:P2445,Q2445:AE2445)),0)</f>
        <v>7</v>
      </c>
      <c r="AJ2445" s="7">
        <f>IF(S2445&gt;0,RANK(S2445,(N2445:P2445,Q2445:AE2445)),0)</f>
        <v>6</v>
      </c>
      <c r="AK2445" s="2">
        <f t="shared" si="1022"/>
        <v>2.5450689289501591E-3</v>
      </c>
      <c r="AL2445" s="2">
        <f t="shared" si="1023"/>
        <v>3.3934252386002119E-3</v>
      </c>
      <c r="AM2445" s="2">
        <f t="shared" si="1024"/>
        <v>1.0180275715800636E-3</v>
      </c>
      <c r="AN2445" s="2">
        <f t="shared" si="1025"/>
        <v>1.0604453870625664E-3</v>
      </c>
      <c r="AP2445" t="s">
        <v>1320</v>
      </c>
      <c r="AQ2445" t="s">
        <v>2835</v>
      </c>
      <c r="AT2445" s="93" t="s">
        <v>1124</v>
      </c>
      <c r="AU2445" s="92" t="s">
        <v>662</v>
      </c>
      <c r="AV2445" s="83" t="str">
        <f t="shared" si="1026"/>
        <v>45073</v>
      </c>
      <c r="AX2445" s="7" t="s">
        <v>3753</v>
      </c>
    </row>
    <row r="2446" spans="1:50" hidden="1" outlineLevel="1">
      <c r="A2446" t="s">
        <v>1038</v>
      </c>
      <c r="B2446" t="s">
        <v>2835</v>
      </c>
      <c r="C2446" s="1">
        <f t="shared" si="1015"/>
        <v>32734</v>
      </c>
      <c r="D2446" s="7">
        <f>RANK(N2446,(N2446:P2446,Q2446:AE2446))</f>
        <v>1</v>
      </c>
      <c r="E2446" s="7">
        <f>RANK(O2446,(N2446:P2446,Q2446:AE2446))</f>
        <v>2</v>
      </c>
      <c r="F2446" s="7">
        <f>IF(P2446&gt;0,RANK(P2446,(N2446:P2446,Q2446:AE2446)),0)</f>
        <v>3</v>
      </c>
      <c r="G2446" s="1">
        <f t="shared" si="1016"/>
        <v>7145</v>
      </c>
      <c r="H2446" s="2">
        <f t="shared" si="1017"/>
        <v>0.21827457689252766</v>
      </c>
      <c r="I2446" s="2"/>
      <c r="J2446" s="2">
        <f t="shared" si="1018"/>
        <v>0.6049367629987169</v>
      </c>
      <c r="K2446" s="2">
        <f t="shared" si="1019"/>
        <v>0.3866621861061893</v>
      </c>
      <c r="L2446" s="2">
        <f t="shared" si="1020"/>
        <v>5.1933769169670678E-3</v>
      </c>
      <c r="M2446" s="2">
        <f t="shared" si="1021"/>
        <v>3.2076739781267301E-3</v>
      </c>
      <c r="N2446" s="1">
        <v>19802</v>
      </c>
      <c r="O2446" s="1">
        <v>12657</v>
      </c>
      <c r="P2446" s="1">
        <v>170</v>
      </c>
      <c r="Q2446" s="1">
        <v>30</v>
      </c>
      <c r="R2446" s="1">
        <v>41</v>
      </c>
      <c r="S2446" s="1">
        <v>21</v>
      </c>
      <c r="T2446" s="1">
        <v>13</v>
      </c>
      <c r="AG2446" s="7">
        <f>IF(Q2446&gt;0,RANK(Q2446,(N2446:P2446,Q2446:AE2446)),0)</f>
        <v>5</v>
      </c>
      <c r="AH2446" s="7">
        <f>IF(R2446&gt;0,RANK(R2446,(N2446:P2446,Q2446:AE2446)),0)</f>
        <v>4</v>
      </c>
      <c r="AI2446" s="7">
        <f>IF(T2446&gt;0,RANK(T2446,(N2446:P2446,Q2446:AE2446)),0)</f>
        <v>7</v>
      </c>
      <c r="AJ2446" s="7">
        <f>IF(S2446&gt;0,RANK(S2446,(N2446:P2446,Q2446:AE2446)),0)</f>
        <v>6</v>
      </c>
      <c r="AK2446" s="2">
        <f t="shared" si="1022"/>
        <v>9.1647827946477671E-4</v>
      </c>
      <c r="AL2446" s="2">
        <f t="shared" si="1023"/>
        <v>1.2525203152685281E-3</v>
      </c>
      <c r="AM2446" s="2">
        <f t="shared" si="1024"/>
        <v>3.9714058776806987E-4</v>
      </c>
      <c r="AN2446" s="2">
        <f t="shared" si="1025"/>
        <v>6.4153479562534363E-4</v>
      </c>
      <c r="AP2446" t="s">
        <v>1038</v>
      </c>
      <c r="AQ2446" t="s">
        <v>2835</v>
      </c>
      <c r="AT2446" s="93" t="s">
        <v>1124</v>
      </c>
      <c r="AU2446" s="92" t="s">
        <v>663</v>
      </c>
      <c r="AV2446" s="83" t="str">
        <f t="shared" si="1026"/>
        <v>45075</v>
      </c>
      <c r="AX2446" s="7" t="s">
        <v>3753</v>
      </c>
    </row>
    <row r="2447" spans="1:50" hidden="1" outlineLevel="1">
      <c r="A2447" t="s">
        <v>2628</v>
      </c>
      <c r="B2447" t="s">
        <v>2835</v>
      </c>
      <c r="C2447" s="1">
        <f t="shared" si="1015"/>
        <v>34582</v>
      </c>
      <c r="D2447" s="7">
        <f>RANK(N2447,(N2447:P2447,Q2447:AE2447))</f>
        <v>2</v>
      </c>
      <c r="E2447" s="7">
        <f>RANK(O2447,(N2447:P2447,Q2447:AE2447))</f>
        <v>1</v>
      </c>
      <c r="F2447" s="7">
        <f>IF(P2447&gt;0,RANK(P2447,(N2447:P2447,Q2447:AE2447)),0)</f>
        <v>3</v>
      </c>
      <c r="G2447" s="1">
        <f t="shared" si="1016"/>
        <v>15754</v>
      </c>
      <c r="H2447" s="2">
        <f t="shared" si="1017"/>
        <v>0.45555491296049966</v>
      </c>
      <c r="I2447" s="2"/>
      <c r="J2447" s="2">
        <f t="shared" si="1018"/>
        <v>0.25814007287027935</v>
      </c>
      <c r="K2447" s="2">
        <f t="shared" si="1019"/>
        <v>0.71369498583077906</v>
      </c>
      <c r="L2447" s="2">
        <f t="shared" si="1020"/>
        <v>1.7523567173674166E-2</v>
      </c>
      <c r="M2447" s="2">
        <f t="shared" si="1021"/>
        <v>1.0641374125267371E-2</v>
      </c>
      <c r="N2447" s="1">
        <v>8927</v>
      </c>
      <c r="O2447" s="1">
        <v>24681</v>
      </c>
      <c r="P2447" s="1">
        <v>606</v>
      </c>
      <c r="Q2447" s="1">
        <v>97</v>
      </c>
      <c r="R2447" s="1">
        <v>189</v>
      </c>
      <c r="S2447" s="1">
        <v>49</v>
      </c>
      <c r="T2447" s="1">
        <v>33</v>
      </c>
      <c r="AG2447" s="7">
        <f>IF(Q2447&gt;0,RANK(Q2447,(N2447:P2447,Q2447:AE2447)),0)</f>
        <v>5</v>
      </c>
      <c r="AH2447" s="7">
        <f>IF(R2447&gt;0,RANK(R2447,(N2447:P2447,Q2447:AE2447)),0)</f>
        <v>4</v>
      </c>
      <c r="AI2447" s="7">
        <f>IF(T2447&gt;0,RANK(T2447,(N2447:P2447,Q2447:AE2447)),0)</f>
        <v>7</v>
      </c>
      <c r="AJ2447" s="7">
        <f>IF(S2447&gt;0,RANK(S2447,(N2447:P2447,Q2447:AE2447)),0)</f>
        <v>6</v>
      </c>
      <c r="AK2447" s="2">
        <f t="shared" si="1022"/>
        <v>2.8049274188884392E-3</v>
      </c>
      <c r="AL2447" s="2">
        <f t="shared" si="1023"/>
        <v>5.4652709502053089E-3</v>
      </c>
      <c r="AM2447" s="2">
        <f t="shared" si="1024"/>
        <v>9.542536579723556E-4</v>
      </c>
      <c r="AN2447" s="2">
        <f t="shared" si="1025"/>
        <v>1.4169220982013764E-3</v>
      </c>
      <c r="AP2447" t="s">
        <v>2628</v>
      </c>
      <c r="AQ2447" t="s">
        <v>2835</v>
      </c>
      <c r="AT2447" s="93" t="s">
        <v>1124</v>
      </c>
      <c r="AU2447" s="92" t="s">
        <v>664</v>
      </c>
      <c r="AV2447" s="83" t="str">
        <f t="shared" si="1026"/>
        <v>45077</v>
      </c>
      <c r="AX2447" s="7" t="s">
        <v>3753</v>
      </c>
    </row>
    <row r="2448" spans="1:50" hidden="1" outlineLevel="1">
      <c r="A2448" t="s">
        <v>1712</v>
      </c>
      <c r="B2448" t="s">
        <v>2835</v>
      </c>
      <c r="C2448" s="1">
        <f t="shared" si="1015"/>
        <v>116481</v>
      </c>
      <c r="D2448" s="7">
        <f>RANK(N2448,(N2448:P2448,Q2448:AE2448))</f>
        <v>1</v>
      </c>
      <c r="E2448" s="7">
        <f>RANK(O2448,(N2448:P2448,Q2448:AE2448))</f>
        <v>2</v>
      </c>
      <c r="F2448" s="7">
        <f>IF(P2448&gt;0,RANK(P2448,(N2448:P2448,Q2448:AE2448)),0)</f>
        <v>3</v>
      </c>
      <c r="G2448" s="1">
        <f t="shared" si="1016"/>
        <v>13015</v>
      </c>
      <c r="H2448" s="2">
        <f t="shared" si="1017"/>
        <v>0.11173496106661172</v>
      </c>
      <c r="I2448" s="2"/>
      <c r="J2448" s="2">
        <f t="shared" si="1018"/>
        <v>0.54239747254917114</v>
      </c>
      <c r="K2448" s="2">
        <f t="shared" si="1019"/>
        <v>0.43066251148255941</v>
      </c>
      <c r="L2448" s="2">
        <f t="shared" si="1020"/>
        <v>2.0226474704028982E-2</v>
      </c>
      <c r="M2448" s="2">
        <f t="shared" si="1021"/>
        <v>6.7135412642404663E-3</v>
      </c>
      <c r="N2448" s="72">
        <v>63179</v>
      </c>
      <c r="O2448" s="72">
        <v>50164</v>
      </c>
      <c r="P2448" s="72">
        <v>2356</v>
      </c>
      <c r="Q2448" s="72">
        <v>158</v>
      </c>
      <c r="R2448" s="72">
        <v>426</v>
      </c>
      <c r="S2448" s="72">
        <v>144</v>
      </c>
      <c r="T2448" s="72">
        <v>54</v>
      </c>
      <c r="AG2448" s="7">
        <f>IF(Q2448&gt;0,RANK(Q2448,(N2448:P2448,Q2448:AE2448)),0)</f>
        <v>5</v>
      </c>
      <c r="AH2448" s="7">
        <f>IF(R2448&gt;0,RANK(R2448,(N2448:P2448,Q2448:AE2448)),0)</f>
        <v>4</v>
      </c>
      <c r="AI2448" s="7">
        <f>IF(T2448&gt;0,RANK(T2448,(N2448:P2448,Q2448:AE2448)),0)</f>
        <v>7</v>
      </c>
      <c r="AJ2448" s="7">
        <f>IF(S2448&gt;0,RANK(S2448,(N2448:P2448,Q2448:AE2448)),0)</f>
        <v>6</v>
      </c>
      <c r="AK2448" s="2">
        <f t="shared" si="1022"/>
        <v>1.3564443986572917E-3</v>
      </c>
      <c r="AL2448" s="2">
        <f t="shared" si="1023"/>
        <v>3.6572488216962424E-3</v>
      </c>
      <c r="AM2448" s="2">
        <f t="shared" si="1024"/>
        <v>4.6359492106008704E-4</v>
      </c>
      <c r="AN2448" s="2">
        <f t="shared" si="1025"/>
        <v>1.2362531228268987E-3</v>
      </c>
      <c r="AP2448" t="s">
        <v>1712</v>
      </c>
      <c r="AQ2448" t="s">
        <v>2835</v>
      </c>
      <c r="AT2448" s="93" t="s">
        <v>1124</v>
      </c>
      <c r="AU2448" s="92" t="s">
        <v>665</v>
      </c>
      <c r="AV2448" s="83" t="str">
        <f t="shared" si="1026"/>
        <v>45079</v>
      </c>
      <c r="AX2448" s="7" t="s">
        <v>3753</v>
      </c>
    </row>
    <row r="2449" spans="1:50" hidden="1" outlineLevel="1">
      <c r="A2449" t="s">
        <v>2429</v>
      </c>
      <c r="B2449" t="s">
        <v>2835</v>
      </c>
      <c r="C2449" s="1">
        <f t="shared" si="1015"/>
        <v>6891</v>
      </c>
      <c r="D2449" s="7">
        <f>RANK(N2449,(N2449:P2449,Q2449:AE2449))</f>
        <v>2</v>
      </c>
      <c r="E2449" s="7">
        <f>RANK(O2449,(N2449:P2449,Q2449:AE2449))</f>
        <v>1</v>
      </c>
      <c r="F2449" s="7">
        <f>IF(P2449&gt;0,RANK(P2449,(N2449:P2449,Q2449:AE2449)),0)</f>
        <v>3</v>
      </c>
      <c r="G2449" s="1">
        <f t="shared" si="1016"/>
        <v>1416</v>
      </c>
      <c r="H2449" s="2">
        <f t="shared" si="1017"/>
        <v>0.20548541575968654</v>
      </c>
      <c r="I2449" s="2"/>
      <c r="J2449" s="2">
        <f t="shared" si="1018"/>
        <v>0.38920330866347408</v>
      </c>
      <c r="K2449" s="2">
        <f t="shared" si="1019"/>
        <v>0.59468872442316068</v>
      </c>
      <c r="L2449" s="2">
        <f t="shared" si="1020"/>
        <v>8.1265418662022932E-3</v>
      </c>
      <c r="M2449" s="2">
        <f t="shared" si="1021"/>
        <v>7.9814250471629527E-3</v>
      </c>
      <c r="N2449" s="1">
        <v>2682</v>
      </c>
      <c r="O2449" s="1">
        <v>4098</v>
      </c>
      <c r="P2449" s="1">
        <v>56</v>
      </c>
      <c r="Q2449" s="1">
        <v>31</v>
      </c>
      <c r="R2449" s="1">
        <v>16</v>
      </c>
      <c r="S2449" s="1">
        <v>2</v>
      </c>
      <c r="T2449" s="1">
        <v>6</v>
      </c>
      <c r="AG2449" s="7">
        <f>IF(Q2449&gt;0,RANK(Q2449,(N2449:P2449,Q2449:AE2449)),0)</f>
        <v>4</v>
      </c>
      <c r="AH2449" s="7">
        <f>IF(R2449&gt;0,RANK(R2449,(N2449:P2449,Q2449:AE2449)),0)</f>
        <v>5</v>
      </c>
      <c r="AI2449" s="7">
        <f>IF(T2449&gt;0,RANK(T2449,(N2449:P2449,Q2449:AE2449)),0)</f>
        <v>6</v>
      </c>
      <c r="AJ2449" s="7">
        <f>IF(S2449&gt;0,RANK(S2449,(N2449:P2449,Q2449:AE2449)),0)</f>
        <v>7</v>
      </c>
      <c r="AK2449" s="2">
        <f t="shared" si="1022"/>
        <v>4.4986213902191265E-3</v>
      </c>
      <c r="AL2449" s="2">
        <f t="shared" si="1023"/>
        <v>2.3218691046292266E-3</v>
      </c>
      <c r="AM2449" s="2">
        <f t="shared" si="1024"/>
        <v>8.7070091423595991E-4</v>
      </c>
      <c r="AN2449" s="2">
        <f t="shared" si="1025"/>
        <v>2.9023363807865332E-4</v>
      </c>
      <c r="AP2449" t="s">
        <v>2429</v>
      </c>
      <c r="AQ2449" t="s">
        <v>2835</v>
      </c>
      <c r="AT2449" s="93" t="s">
        <v>1124</v>
      </c>
      <c r="AU2449" s="92" t="s">
        <v>666</v>
      </c>
      <c r="AV2449" s="83" t="str">
        <f t="shared" si="1026"/>
        <v>45081</v>
      </c>
      <c r="AX2449" s="7" t="s">
        <v>3753</v>
      </c>
    </row>
    <row r="2450" spans="1:50" hidden="1" outlineLevel="1">
      <c r="A2450" t="s">
        <v>404</v>
      </c>
      <c r="B2450" t="s">
        <v>2835</v>
      </c>
      <c r="C2450" s="1">
        <f t="shared" si="1015"/>
        <v>83553</v>
      </c>
      <c r="D2450" s="7">
        <f>RANK(N2450,(N2450:P2450,Q2450:AE2450))</f>
        <v>2</v>
      </c>
      <c r="E2450" s="7">
        <f>RANK(O2450,(N2450:P2450,Q2450:AE2450))</f>
        <v>1</v>
      </c>
      <c r="F2450" s="7">
        <f>IF(P2450&gt;0,RANK(P2450,(N2450:P2450,Q2450:AE2450)),0)</f>
        <v>3</v>
      </c>
      <c r="G2450" s="1">
        <f t="shared" si="1016"/>
        <v>22555</v>
      </c>
      <c r="H2450" s="2">
        <f t="shared" si="1017"/>
        <v>0.26994841597548863</v>
      </c>
      <c r="I2450" s="2"/>
      <c r="J2450" s="2">
        <f t="shared" si="1018"/>
        <v>0.35377544791928478</v>
      </c>
      <c r="K2450" s="2">
        <f t="shared" si="1019"/>
        <v>0.62372386389477341</v>
      </c>
      <c r="L2450" s="2">
        <f t="shared" si="1020"/>
        <v>1.3763718837145285E-2</v>
      </c>
      <c r="M2450" s="2">
        <f t="shared" si="1021"/>
        <v>8.7369693487965791E-3</v>
      </c>
      <c r="N2450" s="1">
        <v>29559</v>
      </c>
      <c r="O2450" s="1">
        <v>52114</v>
      </c>
      <c r="P2450" s="1">
        <v>1150</v>
      </c>
      <c r="Q2450" s="1">
        <v>247</v>
      </c>
      <c r="R2450" s="1">
        <v>280</v>
      </c>
      <c r="S2450" s="1">
        <v>136</v>
      </c>
      <c r="T2450" s="1">
        <v>67</v>
      </c>
      <c r="AG2450" s="7">
        <f>IF(Q2450&gt;0,RANK(Q2450,(N2450:P2450,Q2450:AE2450)),0)</f>
        <v>5</v>
      </c>
      <c r="AH2450" s="7">
        <f>IF(R2450&gt;0,RANK(R2450,(N2450:P2450,Q2450:AE2450)),0)</f>
        <v>4</v>
      </c>
      <c r="AI2450" s="7">
        <f>IF(T2450&gt;0,RANK(T2450,(N2450:P2450,Q2450:AE2450)),0)</f>
        <v>7</v>
      </c>
      <c r="AJ2450" s="7">
        <f>IF(S2450&gt;0,RANK(S2450,(N2450:P2450,Q2450:AE2450)),0)</f>
        <v>6</v>
      </c>
      <c r="AK2450" s="2">
        <f t="shared" si="1022"/>
        <v>2.9562074371955525E-3</v>
      </c>
      <c r="AL2450" s="2">
        <f t="shared" si="1023"/>
        <v>3.3511663255658087E-3</v>
      </c>
      <c r="AM2450" s="2">
        <f t="shared" si="1024"/>
        <v>8.0188622790324708E-4</v>
      </c>
      <c r="AN2450" s="2">
        <f t="shared" si="1025"/>
        <v>1.6277093581319642E-3</v>
      </c>
      <c r="AP2450" t="s">
        <v>404</v>
      </c>
      <c r="AQ2450" t="s">
        <v>2835</v>
      </c>
      <c r="AT2450" s="93" t="s">
        <v>1124</v>
      </c>
      <c r="AU2450" s="92" t="s">
        <v>667</v>
      </c>
      <c r="AV2450" s="83" t="str">
        <f t="shared" si="1026"/>
        <v>45083</v>
      </c>
      <c r="AX2450" s="7" t="s">
        <v>3753</v>
      </c>
    </row>
    <row r="2451" spans="1:50" hidden="1" outlineLevel="1">
      <c r="A2451" t="s">
        <v>3419</v>
      </c>
      <c r="B2451" t="s">
        <v>2835</v>
      </c>
      <c r="C2451" s="1">
        <f t="shared" si="1015"/>
        <v>30672</v>
      </c>
      <c r="D2451" s="7">
        <f>RANK(N2451,(N2451:P2451,Q2451:AE2451))</f>
        <v>2</v>
      </c>
      <c r="E2451" s="7">
        <f>RANK(O2451,(N2451:P2451,Q2451:AE2451))</f>
        <v>1</v>
      </c>
      <c r="F2451" s="7">
        <f>IF(P2451&gt;0,RANK(P2451,(N2451:P2451,Q2451:AE2451)),0)</f>
        <v>3</v>
      </c>
      <c r="G2451" s="1">
        <f t="shared" si="1016"/>
        <v>1550</v>
      </c>
      <c r="H2451" s="2">
        <f t="shared" si="1017"/>
        <v>5.053468961919666E-2</v>
      </c>
      <c r="I2451" s="2"/>
      <c r="J2451" s="2">
        <f t="shared" si="1018"/>
        <v>0.46834246218049036</v>
      </c>
      <c r="K2451" s="2">
        <f t="shared" si="1019"/>
        <v>0.51887715179968696</v>
      </c>
      <c r="L2451" s="2">
        <f t="shared" si="1020"/>
        <v>8.8028169014084511E-3</v>
      </c>
      <c r="M2451" s="2">
        <f t="shared" si="1021"/>
        <v>3.9775691184142248E-3</v>
      </c>
      <c r="N2451" s="1">
        <v>14365</v>
      </c>
      <c r="O2451" s="1">
        <v>15915</v>
      </c>
      <c r="P2451" s="1">
        <v>270</v>
      </c>
      <c r="Q2451" s="1">
        <v>38</v>
      </c>
      <c r="R2451" s="1">
        <v>38</v>
      </c>
      <c r="S2451" s="1">
        <v>22</v>
      </c>
      <c r="T2451" s="1">
        <v>24</v>
      </c>
      <c r="AG2451" s="7">
        <f>IF(Q2451&gt;0,RANK(Q2451,(N2451:P2451,Q2451:AE2451)),0)</f>
        <v>4</v>
      </c>
      <c r="AH2451" s="7">
        <f>IF(R2451&gt;0,RANK(R2451,(N2451:P2451,Q2451:AE2451)),0)</f>
        <v>4</v>
      </c>
      <c r="AI2451" s="7">
        <f>IF(T2451&gt;0,RANK(T2451,(N2451:P2451,Q2451:AE2451)),0)</f>
        <v>6</v>
      </c>
      <c r="AJ2451" s="7">
        <f>IF(S2451&gt;0,RANK(S2451,(N2451:P2451,Q2451:AE2451)),0)</f>
        <v>7</v>
      </c>
      <c r="AK2451" s="2">
        <f t="shared" si="1022"/>
        <v>1.2389149713093375E-3</v>
      </c>
      <c r="AL2451" s="2">
        <f t="shared" si="1023"/>
        <v>1.2389149713093375E-3</v>
      </c>
      <c r="AM2451" s="2">
        <f t="shared" si="1024"/>
        <v>7.8247261345852897E-4</v>
      </c>
      <c r="AN2451" s="2">
        <f t="shared" si="1025"/>
        <v>7.1726656233698485E-4</v>
      </c>
      <c r="AP2451" t="s">
        <v>3419</v>
      </c>
      <c r="AQ2451" t="s">
        <v>2835</v>
      </c>
      <c r="AT2451" s="93" t="s">
        <v>1124</v>
      </c>
      <c r="AU2451" s="92" t="s">
        <v>668</v>
      </c>
      <c r="AV2451" s="83" t="str">
        <f t="shared" si="1026"/>
        <v>45085</v>
      </c>
      <c r="AX2451" s="7" t="s">
        <v>3753</v>
      </c>
    </row>
    <row r="2452" spans="1:50" hidden="1" outlineLevel="1">
      <c r="A2452" t="s">
        <v>518</v>
      </c>
      <c r="B2452" t="s">
        <v>2835</v>
      </c>
      <c r="C2452" s="1">
        <f t="shared" si="1015"/>
        <v>10589</v>
      </c>
      <c r="D2452" s="7">
        <f>RANK(N2452,(N2452:P2452,Q2452:AE2452))</f>
        <v>2</v>
      </c>
      <c r="E2452" s="7">
        <f>RANK(O2452,(N2452:P2452,Q2452:AE2452))</f>
        <v>1</v>
      </c>
      <c r="F2452" s="7">
        <f>IF(P2452&gt;0,RANK(P2452,(N2452:P2452,Q2452:AE2452)),0)</f>
        <v>3</v>
      </c>
      <c r="G2452" s="1">
        <f t="shared" si="1016"/>
        <v>1106</v>
      </c>
      <c r="H2452" s="2">
        <f t="shared" si="1017"/>
        <v>0.10444801208801587</v>
      </c>
      <c r="I2452" s="2"/>
      <c r="J2452" s="2">
        <f t="shared" si="1018"/>
        <v>0.44026820285201623</v>
      </c>
      <c r="K2452" s="2">
        <f t="shared" si="1019"/>
        <v>0.54471621494003208</v>
      </c>
      <c r="L2452" s="2">
        <f t="shared" si="1020"/>
        <v>8.4993861554443287E-3</v>
      </c>
      <c r="M2452" s="2">
        <f t="shared" si="1021"/>
        <v>6.51619605250741E-3</v>
      </c>
      <c r="N2452" s="1">
        <v>4662</v>
      </c>
      <c r="O2452" s="72">
        <v>5768</v>
      </c>
      <c r="P2452" s="1">
        <v>90</v>
      </c>
      <c r="Q2452" s="1">
        <v>34</v>
      </c>
      <c r="R2452" s="1">
        <v>23</v>
      </c>
      <c r="S2452" s="1">
        <v>5</v>
      </c>
      <c r="T2452" s="1">
        <v>7</v>
      </c>
      <c r="AG2452" s="7">
        <f>IF(Q2452&gt;0,RANK(Q2452,(N2452:P2452,Q2452:AE2452)),0)</f>
        <v>4</v>
      </c>
      <c r="AH2452" s="7">
        <f>IF(R2452&gt;0,RANK(R2452,(N2452:P2452,Q2452:AE2452)),0)</f>
        <v>5</v>
      </c>
      <c r="AI2452" s="7">
        <f>IF(T2452&gt;0,RANK(T2452,(N2452:P2452,Q2452:AE2452)),0)</f>
        <v>6</v>
      </c>
      <c r="AJ2452" s="7">
        <f>IF(S2452&gt;0,RANK(S2452,(N2452:P2452,Q2452:AE2452)),0)</f>
        <v>7</v>
      </c>
      <c r="AK2452" s="2">
        <f t="shared" si="1022"/>
        <v>3.210879214278969E-3</v>
      </c>
      <c r="AL2452" s="2">
        <f t="shared" si="1023"/>
        <v>2.1720653508357731E-3</v>
      </c>
      <c r="AM2452" s="2">
        <f t="shared" si="1024"/>
        <v>6.6106336764567002E-4</v>
      </c>
      <c r="AN2452" s="2">
        <f t="shared" si="1025"/>
        <v>4.7218811974690717E-4</v>
      </c>
      <c r="AP2452" t="s">
        <v>518</v>
      </c>
      <c r="AQ2452" t="s">
        <v>2835</v>
      </c>
      <c r="AT2452" s="93" t="s">
        <v>1124</v>
      </c>
      <c r="AU2452" s="92" t="s">
        <v>91</v>
      </c>
      <c r="AV2452" s="83" t="str">
        <f t="shared" si="1026"/>
        <v>45087</v>
      </c>
      <c r="AX2452" s="7" t="s">
        <v>3753</v>
      </c>
    </row>
    <row r="2453" spans="1:50" hidden="1" outlineLevel="1">
      <c r="A2453" t="s">
        <v>3282</v>
      </c>
      <c r="B2453" t="s">
        <v>2835</v>
      </c>
      <c r="C2453" s="1">
        <f t="shared" si="1015"/>
        <v>11331</v>
      </c>
      <c r="D2453" s="7">
        <f>RANK(N2453,(N2453:P2453,Q2453:AE2453))</f>
        <v>1</v>
      </c>
      <c r="E2453" s="7">
        <f>RANK(O2453,(N2453:P2453,Q2453:AE2453))</f>
        <v>2</v>
      </c>
      <c r="F2453" s="7">
        <f>IF(P2453&gt;0,RANK(P2453,(N2453:P2453,Q2453:AE2453)),0)</f>
        <v>3</v>
      </c>
      <c r="G2453" s="1">
        <f t="shared" si="1016"/>
        <v>2199</v>
      </c>
      <c r="H2453" s="2">
        <f t="shared" si="1017"/>
        <v>0.19406936722266349</v>
      </c>
      <c r="I2453" s="2"/>
      <c r="J2453" s="2">
        <f t="shared" si="1018"/>
        <v>0.59332803812549639</v>
      </c>
      <c r="K2453" s="2">
        <f t="shared" si="1019"/>
        <v>0.39925867090283296</v>
      </c>
      <c r="L2453" s="2">
        <f t="shared" si="1020"/>
        <v>4.0596593416291592E-3</v>
      </c>
      <c r="M2453" s="2">
        <f t="shared" si="1021"/>
        <v>3.3536316300414905E-3</v>
      </c>
      <c r="N2453" s="1">
        <v>6723</v>
      </c>
      <c r="O2453" s="1">
        <v>4524</v>
      </c>
      <c r="P2453" s="1">
        <v>46</v>
      </c>
      <c r="Q2453" s="1">
        <v>5</v>
      </c>
      <c r="R2453" s="1">
        <v>12</v>
      </c>
      <c r="S2453" s="1">
        <v>17</v>
      </c>
      <c r="T2453" s="1">
        <v>4</v>
      </c>
      <c r="AG2453" s="7">
        <f>IF(Q2453&gt;0,RANK(Q2453,(N2453:P2453,Q2453:AE2453)),0)</f>
        <v>6</v>
      </c>
      <c r="AH2453" s="7">
        <f>IF(R2453&gt;0,RANK(R2453,(N2453:P2453,Q2453:AE2453)),0)</f>
        <v>5</v>
      </c>
      <c r="AI2453" s="7">
        <f>IF(T2453&gt;0,RANK(T2453,(N2453:P2453,Q2453:AE2453)),0)</f>
        <v>7</v>
      </c>
      <c r="AJ2453" s="7">
        <f>IF(S2453&gt;0,RANK(S2453,(N2453:P2453,Q2453:AE2453)),0)</f>
        <v>4</v>
      </c>
      <c r="AK2453" s="2">
        <f t="shared" si="1022"/>
        <v>4.4126731974229987E-4</v>
      </c>
      <c r="AL2453" s="2">
        <f t="shared" si="1023"/>
        <v>1.0590415673815197E-3</v>
      </c>
      <c r="AM2453" s="2">
        <f t="shared" si="1024"/>
        <v>3.5301385579383993E-4</v>
      </c>
      <c r="AN2453" s="2">
        <f t="shared" si="1025"/>
        <v>1.5003088871238196E-3</v>
      </c>
      <c r="AP2453" t="s">
        <v>3282</v>
      </c>
      <c r="AQ2453" t="s">
        <v>2835</v>
      </c>
      <c r="AT2453" s="93" t="s">
        <v>1124</v>
      </c>
      <c r="AU2453" s="92" t="s">
        <v>92</v>
      </c>
      <c r="AV2453" s="83" t="str">
        <f t="shared" si="1026"/>
        <v>45089</v>
      </c>
      <c r="AX2453" s="7" t="s">
        <v>3753</v>
      </c>
    </row>
    <row r="2454" spans="1:50" hidden="1" outlineLevel="1">
      <c r="A2454" t="s">
        <v>1896</v>
      </c>
      <c r="B2454" t="s">
        <v>2835</v>
      </c>
      <c r="C2454" s="1">
        <f t="shared" si="1015"/>
        <v>54351</v>
      </c>
      <c r="D2454" s="7">
        <f>RANK(N2454,(N2454:P2454,Q2454:AE2454))</f>
        <v>2</v>
      </c>
      <c r="E2454" s="7">
        <f>RANK(O2454,(N2454:P2454,Q2454:AE2454))</f>
        <v>1</v>
      </c>
      <c r="F2454" s="7">
        <f>IF(P2454&gt;0,RANK(P2454,(N2454:P2454,Q2454:AE2454)),0)</f>
        <v>3</v>
      </c>
      <c r="G2454" s="1">
        <f t="shared" si="1016"/>
        <v>14525</v>
      </c>
      <c r="H2454" s="2">
        <f t="shared" si="1017"/>
        <v>0.26724439292745306</v>
      </c>
      <c r="I2454" s="2"/>
      <c r="J2454" s="2">
        <f t="shared" si="1018"/>
        <v>0.35419771485345258</v>
      </c>
      <c r="K2454" s="2">
        <f t="shared" si="1019"/>
        <v>0.62144210778090558</v>
      </c>
      <c r="L2454" s="2">
        <f t="shared" si="1020"/>
        <v>1.5455097422310536E-2</v>
      </c>
      <c r="M2454" s="2">
        <f t="shared" si="1021"/>
        <v>8.905079943331352E-3</v>
      </c>
      <c r="N2454" s="1">
        <v>19251</v>
      </c>
      <c r="O2454" s="1">
        <v>33776</v>
      </c>
      <c r="P2454" s="1">
        <v>840</v>
      </c>
      <c r="Q2454" s="1">
        <v>115</v>
      </c>
      <c r="R2454" s="1">
        <v>290</v>
      </c>
      <c r="S2454" s="1">
        <v>53</v>
      </c>
      <c r="T2454" s="1">
        <v>26</v>
      </c>
      <c r="AG2454" s="7">
        <f>IF(Q2454&gt;0,RANK(Q2454,(N2454:P2454,Q2454:AE2454)),0)</f>
        <v>5</v>
      </c>
      <c r="AH2454" s="7">
        <f>IF(R2454&gt;0,RANK(R2454,(N2454:P2454,Q2454:AE2454)),0)</f>
        <v>4</v>
      </c>
      <c r="AI2454" s="7">
        <f>IF(T2454&gt;0,RANK(T2454,(N2454:P2454,Q2454:AE2454)),0)</f>
        <v>7</v>
      </c>
      <c r="AJ2454" s="7">
        <f>IF(S2454&gt;0,RANK(S2454,(N2454:P2454,Q2454:AE2454)),0)</f>
        <v>6</v>
      </c>
      <c r="AK2454" s="2">
        <f t="shared" si="1022"/>
        <v>2.1158764328163236E-3</v>
      </c>
      <c r="AL2454" s="2">
        <f t="shared" si="1023"/>
        <v>5.3356883957976853E-3</v>
      </c>
      <c r="AM2454" s="2">
        <f t="shared" si="1024"/>
        <v>4.7837206307151662E-4</v>
      </c>
      <c r="AN2454" s="2">
        <f t="shared" si="1025"/>
        <v>9.7514305164578393E-4</v>
      </c>
      <c r="AP2454" t="s">
        <v>1896</v>
      </c>
      <c r="AQ2454" t="s">
        <v>2835</v>
      </c>
      <c r="AT2454" s="93" t="s">
        <v>1124</v>
      </c>
      <c r="AU2454" s="92" t="s">
        <v>93</v>
      </c>
      <c r="AV2454" s="83" t="str">
        <f t="shared" si="1026"/>
        <v>45091</v>
      </c>
      <c r="AX2454" s="7" t="s">
        <v>3753</v>
      </c>
    </row>
    <row r="2455" spans="1:50" collapsed="1">
      <c r="A2455" t="s">
        <v>2528</v>
      </c>
      <c r="B2455" t="s">
        <v>1985</v>
      </c>
      <c r="C2455" s="1">
        <f t="shared" si="1015"/>
        <v>1383777</v>
      </c>
      <c r="D2455" s="7">
        <f>RANK(N2455,(N2455:P2455,Q2455:AE2455))</f>
        <v>2</v>
      </c>
      <c r="E2455" s="7">
        <f>RANK(O2455,(N2455:P2455,Q2455:AE2455))</f>
        <v>1</v>
      </c>
      <c r="F2455" s="7">
        <f>IF(P2455&gt;0,RANK(P2455,(N2455:P2455,Q2455:AE2455)),0)</f>
        <v>3</v>
      </c>
      <c r="G2455" s="1">
        <f t="shared" si="1016"/>
        <v>220387</v>
      </c>
      <c r="H2455" s="2">
        <f t="shared" si="1017"/>
        <v>0.15926482373966325</v>
      </c>
      <c r="I2455" s="2"/>
      <c r="J2455" s="2">
        <f t="shared" si="1018"/>
        <v>0.40905362641523885</v>
      </c>
      <c r="K2455" s="2">
        <f t="shared" si="1019"/>
        <v>0.56831845015490212</v>
      </c>
      <c r="L2455" s="2">
        <f t="shared" si="1020"/>
        <v>1.465481793670512E-2</v>
      </c>
      <c r="M2455" s="2">
        <f t="shared" si="1021"/>
        <v>7.9731054931538557E-3</v>
      </c>
      <c r="N2455" s="72">
        <f t="shared" ref="N2455:T2455" si="1027">SUM(N2409:N2454)</f>
        <v>566039</v>
      </c>
      <c r="O2455" s="72">
        <f t="shared" si="1027"/>
        <v>786426</v>
      </c>
      <c r="P2455" s="72">
        <f t="shared" si="1027"/>
        <v>20279</v>
      </c>
      <c r="Q2455" s="72">
        <f t="shared" si="1027"/>
        <v>3520</v>
      </c>
      <c r="R2455" s="72">
        <f t="shared" si="1027"/>
        <v>4888</v>
      </c>
      <c r="S2455" s="72">
        <f>SUM(S2409:S2454)</f>
        <v>1682</v>
      </c>
      <c r="T2455" s="72">
        <f t="shared" si="1027"/>
        <v>943</v>
      </c>
      <c r="AG2455" s="7">
        <f>IF(Q2455&gt;0,RANK(Q2455,(N2455:P2455,Q2455:AE2455)),0)</f>
        <v>5</v>
      </c>
      <c r="AH2455" s="7">
        <f>IF(R2455&gt;0,RANK(R2455,(N2455:P2455,Q2455:AE2455)),0)</f>
        <v>4</v>
      </c>
      <c r="AI2455" s="7">
        <f>IF(T2455&gt;0,RANK(T2455,(N2455:P2455,Q2455:AE2455)),0)</f>
        <v>7</v>
      </c>
      <c r="AJ2455" s="7">
        <f>IF(S2455&gt;0,RANK(S2455,(N2455:P2455,Q2455:AE2455)),0)</f>
        <v>6</v>
      </c>
      <c r="AK2455" s="2">
        <f t="shared" si="1022"/>
        <v>2.5437624703980484E-3</v>
      </c>
      <c r="AL2455" s="2">
        <f t="shared" si="1023"/>
        <v>3.5323610668481988E-3</v>
      </c>
      <c r="AM2455" s="2">
        <f t="shared" si="1024"/>
        <v>6.8146818454129529E-4</v>
      </c>
      <c r="AN2455" s="2">
        <f t="shared" si="1025"/>
        <v>1.21551377136634E-3</v>
      </c>
      <c r="AP2455" t="s">
        <v>2528</v>
      </c>
      <c r="AQ2455" t="s">
        <v>1985</v>
      </c>
      <c r="AV2455" s="83" t="str">
        <f t="shared" si="1026"/>
        <v/>
      </c>
      <c r="AX2455" s="7" t="s">
        <v>3288</v>
      </c>
    </row>
    <row r="2456" spans="1:50">
      <c r="C2456" s="1"/>
      <c r="E2456" s="7"/>
      <c r="F2456" s="7"/>
      <c r="I2456" s="2"/>
      <c r="N2456" s="72"/>
      <c r="O2456" s="72"/>
      <c r="P2456" s="72"/>
      <c r="Q2456" s="72"/>
      <c r="R2456" s="72"/>
      <c r="S2456" s="72"/>
      <c r="T2456" s="72"/>
      <c r="AG2456" s="7"/>
      <c r="AH2456" s="7"/>
      <c r="AI2456" s="7"/>
      <c r="AJ2456" s="7"/>
    </row>
    <row r="2457" spans="1:50" hidden="1" outlineLevel="1">
      <c r="A2457" t="s">
        <v>2075</v>
      </c>
      <c r="B2457" t="s">
        <v>2277</v>
      </c>
      <c r="C2457" s="1">
        <f t="shared" ref="C2457:C2488" si="1028">SUM(N2457:AE2457)</f>
        <v>1413</v>
      </c>
      <c r="D2457" s="7">
        <f>RANK(N2457,(N2457:P2457,Q2457:AE2457))</f>
        <v>2</v>
      </c>
      <c r="E2457" s="7">
        <f>RANK(O2457,(N2457:P2457,Q2457:AE2457))</f>
        <v>1</v>
      </c>
      <c r="F2457" s="7">
        <f>IF(P2457&gt;0,RANK(P2457,(N2457:P2457,Q2457:AE2457)),0)</f>
        <v>0</v>
      </c>
      <c r="G2457" s="1">
        <f t="shared" ref="G2457:G2488" si="1029">IF(D2457=1,N2457,IF(E2457=1,O2457,P2457))-IF(D2457=2,N2457,IF(E2457=2,O2457,P2457))</f>
        <v>334</v>
      </c>
      <c r="H2457" s="2">
        <f t="shared" ref="H2457:H2488" si="1030">G2457/C2457</f>
        <v>0.23637650389242745</v>
      </c>
      <c r="I2457" s="2"/>
      <c r="J2457" s="2">
        <f t="shared" ref="J2457:J2488" si="1031">IF($C2457=0,"-",N2457/$C2457)</f>
        <v>0.36305732484076431</v>
      </c>
      <c r="K2457" s="2">
        <f t="shared" ref="K2457:K2488" si="1032">IF($C2457=0,"-",O2457/$C2457)</f>
        <v>0.59943382873319184</v>
      </c>
      <c r="L2457" s="2">
        <f t="shared" ref="L2457:L2488" si="1033">IF($C2457=0,"-",P2457/$C2457)</f>
        <v>0</v>
      </c>
      <c r="M2457" s="2">
        <f t="shared" ref="M2457:M2488" si="1034">IF(C2457=0,"-",(1-J2457-K2457-L2457))</f>
        <v>3.7508846426043907E-2</v>
      </c>
      <c r="N2457" s="1">
        <v>513</v>
      </c>
      <c r="O2457" s="1">
        <v>847</v>
      </c>
      <c r="Q2457" s="1">
        <v>32</v>
      </c>
      <c r="R2457" s="1">
        <v>6</v>
      </c>
      <c r="S2457" s="1">
        <v>15</v>
      </c>
      <c r="AG2457" s="7">
        <f>IF(Q2457&gt;0,RANK(Q2457,(N2457:P2457,Q2457:AE2457)),0)</f>
        <v>3</v>
      </c>
      <c r="AH2457" s="7">
        <f>IF(R2457&gt;0,RANK(R2457,(N2457:P2457,Q2457:AE2457)),0)</f>
        <v>5</v>
      </c>
      <c r="AI2457" s="7">
        <f>IF(T2457&gt;0,RANK(T2457,(N2457:P2457,Q2457:AE2457)),0)</f>
        <v>0</v>
      </c>
      <c r="AJ2457" s="7">
        <f>IF(S2457&gt;0,RANK(S2457,(N2457:P2457,Q2457:AE2457)),0)</f>
        <v>4</v>
      </c>
      <c r="AK2457" s="2">
        <f t="shared" ref="AK2457:AK2488" si="1035">IF($C2457=0,"-",Q2457/$C2457)</f>
        <v>2.264685067232838E-2</v>
      </c>
      <c r="AL2457" s="2">
        <f t="shared" ref="AL2457:AL2488" si="1036">IF($C2457=0,"-",R2457/$C2457)</f>
        <v>4.246284501061571E-3</v>
      </c>
      <c r="AM2457" s="2">
        <f t="shared" ref="AM2457:AM2488" si="1037">IF($C2457=0,"-",T2457/$C2457)</f>
        <v>0</v>
      </c>
      <c r="AN2457" s="2">
        <f t="shared" ref="AN2457:AN2488" si="1038">IF($C2457=0,"-",S2457/$C2457)</f>
        <v>1.0615711252653927E-2</v>
      </c>
      <c r="AP2457" t="s">
        <v>2075</v>
      </c>
      <c r="AQ2457" t="s">
        <v>2277</v>
      </c>
      <c r="AT2457" s="93" t="s">
        <v>1125</v>
      </c>
      <c r="AU2457" s="92" t="s">
        <v>1802</v>
      </c>
      <c r="AV2457" s="83" t="str">
        <f t="shared" ref="AV2457:AV2488" si="1039">AT2457&amp;AU2457</f>
        <v>46003</v>
      </c>
      <c r="AX2457" s="7" t="s">
        <v>3753</v>
      </c>
    </row>
    <row r="2458" spans="1:50" hidden="1" outlineLevel="1">
      <c r="A2458" t="s">
        <v>2560</v>
      </c>
      <c r="B2458" t="s">
        <v>2277</v>
      </c>
      <c r="C2458" s="1">
        <f t="shared" si="1028"/>
        <v>7739</v>
      </c>
      <c r="D2458" s="7">
        <f>RANK(N2458,(N2458:P2458,Q2458:AE2458))</f>
        <v>2</v>
      </c>
      <c r="E2458" s="7">
        <f>RANK(O2458,(N2458:P2458,Q2458:AE2458))</f>
        <v>1</v>
      </c>
      <c r="F2458" s="7">
        <f>IF(P2458&gt;0,RANK(P2458,(N2458:P2458,Q2458:AE2458)),0)</f>
        <v>0</v>
      </c>
      <c r="G2458" s="1">
        <f t="shared" si="1029"/>
        <v>1131</v>
      </c>
      <c r="H2458" s="2">
        <f t="shared" si="1030"/>
        <v>0.14614291252099754</v>
      </c>
      <c r="I2458" s="2"/>
      <c r="J2458" s="2">
        <f t="shared" si="1031"/>
        <v>0.41555756557694795</v>
      </c>
      <c r="K2458" s="2">
        <f t="shared" si="1032"/>
        <v>0.56170047809794543</v>
      </c>
      <c r="L2458" s="2">
        <f t="shared" si="1033"/>
        <v>0</v>
      </c>
      <c r="M2458" s="2">
        <f t="shared" si="1034"/>
        <v>2.2741956325106671E-2</v>
      </c>
      <c r="N2458" s="1">
        <v>3216</v>
      </c>
      <c r="O2458" s="1">
        <v>4347</v>
      </c>
      <c r="Q2458" s="1">
        <v>81</v>
      </c>
      <c r="R2458" s="1">
        <v>50</v>
      </c>
      <c r="S2458" s="1">
        <v>45</v>
      </c>
      <c r="AG2458" s="7">
        <f>IF(Q2458&gt;0,RANK(Q2458,(N2458:P2458,Q2458:AE2458)),0)</f>
        <v>3</v>
      </c>
      <c r="AH2458" s="7">
        <f>IF(R2458&gt;0,RANK(R2458,(N2458:P2458,Q2458:AE2458)),0)</f>
        <v>4</v>
      </c>
      <c r="AI2458" s="7">
        <f>IF(T2458&gt;0,RANK(T2458,(N2458:P2458,Q2458:AE2458)),0)</f>
        <v>0</v>
      </c>
      <c r="AJ2458" s="7">
        <f>IF(S2458&gt;0,RANK(S2458,(N2458:P2458,Q2458:AE2458)),0)</f>
        <v>5</v>
      </c>
      <c r="AK2458" s="2">
        <f t="shared" si="1035"/>
        <v>1.0466468535986562E-2</v>
      </c>
      <c r="AL2458" s="2">
        <f t="shared" si="1036"/>
        <v>6.4607830469052847E-3</v>
      </c>
      <c r="AM2458" s="2">
        <f t="shared" si="1037"/>
        <v>0</v>
      </c>
      <c r="AN2458" s="2">
        <f t="shared" si="1038"/>
        <v>5.8147047422147562E-3</v>
      </c>
      <c r="AP2458" t="s">
        <v>2560</v>
      </c>
      <c r="AQ2458" t="s">
        <v>2277</v>
      </c>
      <c r="AT2458" s="93" t="s">
        <v>1125</v>
      </c>
      <c r="AU2458" s="92" t="s">
        <v>1803</v>
      </c>
      <c r="AV2458" s="83" t="str">
        <f t="shared" si="1039"/>
        <v>46005</v>
      </c>
      <c r="AX2458" s="7" t="s">
        <v>3753</v>
      </c>
    </row>
    <row r="2459" spans="1:50" hidden="1" outlineLevel="1">
      <c r="A2459" t="s">
        <v>2329</v>
      </c>
      <c r="B2459" t="s">
        <v>2277</v>
      </c>
      <c r="C2459" s="1">
        <f t="shared" si="1028"/>
        <v>1116</v>
      </c>
      <c r="D2459" s="7">
        <f>RANK(N2459,(N2459:P2459,Q2459:AE2459))</f>
        <v>2</v>
      </c>
      <c r="E2459" s="7">
        <f>RANK(O2459,(N2459:P2459,Q2459:AE2459))</f>
        <v>1</v>
      </c>
      <c r="F2459" s="7">
        <f>IF(P2459&gt;0,RANK(P2459,(N2459:P2459,Q2459:AE2459)),0)</f>
        <v>0</v>
      </c>
      <c r="G2459" s="1">
        <f t="shared" si="1029"/>
        <v>335</v>
      </c>
      <c r="H2459" s="2">
        <f t="shared" si="1030"/>
        <v>0.30017921146953402</v>
      </c>
      <c r="I2459" s="2"/>
      <c r="J2459" s="2">
        <f t="shared" si="1031"/>
        <v>0.33781362007168458</v>
      </c>
      <c r="K2459" s="2">
        <f t="shared" si="1032"/>
        <v>0.63799283154121866</v>
      </c>
      <c r="L2459" s="2">
        <f t="shared" si="1033"/>
        <v>0</v>
      </c>
      <c r="M2459" s="2">
        <f t="shared" si="1034"/>
        <v>2.4193548387096753E-2</v>
      </c>
      <c r="N2459" s="1">
        <v>377</v>
      </c>
      <c r="O2459" s="1">
        <v>712</v>
      </c>
      <c r="Q2459" s="1">
        <v>9</v>
      </c>
      <c r="R2459" s="1">
        <v>9</v>
      </c>
      <c r="S2459" s="1">
        <v>9</v>
      </c>
      <c r="AG2459" s="7">
        <f>IF(Q2459&gt;0,RANK(Q2459,(N2459:P2459,Q2459:AE2459)),0)</f>
        <v>3</v>
      </c>
      <c r="AH2459" s="7">
        <f>IF(R2459&gt;0,RANK(R2459,(N2459:P2459,Q2459:AE2459)),0)</f>
        <v>3</v>
      </c>
      <c r="AI2459" s="7">
        <f>IF(T2459&gt;0,RANK(T2459,(N2459:P2459,Q2459:AE2459)),0)</f>
        <v>0</v>
      </c>
      <c r="AJ2459" s="7">
        <f>IF(S2459&gt;0,RANK(S2459,(N2459:P2459,Q2459:AE2459)),0)</f>
        <v>3</v>
      </c>
      <c r="AK2459" s="2">
        <f t="shared" si="1035"/>
        <v>8.0645161290322578E-3</v>
      </c>
      <c r="AL2459" s="2">
        <f t="shared" si="1036"/>
        <v>8.0645161290322578E-3</v>
      </c>
      <c r="AM2459" s="2">
        <f t="shared" si="1037"/>
        <v>0</v>
      </c>
      <c r="AN2459" s="2">
        <f t="shared" si="1038"/>
        <v>8.0645161290322578E-3</v>
      </c>
      <c r="AP2459" t="s">
        <v>2329</v>
      </c>
      <c r="AQ2459" t="s">
        <v>2277</v>
      </c>
      <c r="AT2459" s="93" t="s">
        <v>1125</v>
      </c>
      <c r="AU2459" s="92" t="s">
        <v>2150</v>
      </c>
      <c r="AV2459" s="83" t="str">
        <f t="shared" si="1039"/>
        <v>46007</v>
      </c>
      <c r="AX2459" s="7" t="s">
        <v>3753</v>
      </c>
    </row>
    <row r="2460" spans="1:50" hidden="1" outlineLevel="1">
      <c r="A2460" t="s">
        <v>2330</v>
      </c>
      <c r="B2460" t="s">
        <v>2277</v>
      </c>
      <c r="C2460" s="1">
        <f t="shared" si="1028"/>
        <v>3139</v>
      </c>
      <c r="D2460" s="7">
        <f>RANK(N2460,(N2460:P2460,Q2460:AE2460))</f>
        <v>2</v>
      </c>
      <c r="E2460" s="7">
        <f>RANK(O2460,(N2460:P2460,Q2460:AE2460))</f>
        <v>1</v>
      </c>
      <c r="F2460" s="7">
        <f>IF(P2460&gt;0,RANK(P2460,(N2460:P2460,Q2460:AE2460)),0)</f>
        <v>0</v>
      </c>
      <c r="G2460" s="1">
        <f t="shared" si="1029"/>
        <v>739</v>
      </c>
      <c r="H2460" s="2">
        <f t="shared" si="1030"/>
        <v>0.23542529467983433</v>
      </c>
      <c r="I2460" s="2"/>
      <c r="J2460" s="2">
        <f t="shared" si="1031"/>
        <v>0.37018158649251354</v>
      </c>
      <c r="K2460" s="2">
        <f t="shared" si="1032"/>
        <v>0.60560688117234784</v>
      </c>
      <c r="L2460" s="2">
        <f t="shared" si="1033"/>
        <v>0</v>
      </c>
      <c r="M2460" s="2">
        <f t="shared" si="1034"/>
        <v>2.4211532335138619E-2</v>
      </c>
      <c r="N2460" s="1">
        <v>1162</v>
      </c>
      <c r="O2460" s="1">
        <v>1901</v>
      </c>
      <c r="Q2460" s="1">
        <v>40</v>
      </c>
      <c r="R2460" s="1">
        <v>19</v>
      </c>
      <c r="S2460" s="1">
        <v>17</v>
      </c>
      <c r="AG2460" s="7">
        <f>IF(Q2460&gt;0,RANK(Q2460,(N2460:P2460,Q2460:AE2460)),0)</f>
        <v>3</v>
      </c>
      <c r="AH2460" s="7">
        <f>IF(R2460&gt;0,RANK(R2460,(N2460:P2460,Q2460:AE2460)),0)</f>
        <v>4</v>
      </c>
      <c r="AI2460" s="7">
        <f>IF(T2460&gt;0,RANK(T2460,(N2460:P2460,Q2460:AE2460)),0)</f>
        <v>0</v>
      </c>
      <c r="AJ2460" s="7">
        <f>IF(S2460&gt;0,RANK(S2460,(N2460:P2460,Q2460:AE2460)),0)</f>
        <v>5</v>
      </c>
      <c r="AK2460" s="2">
        <f t="shared" si="1035"/>
        <v>1.2742911755336095E-2</v>
      </c>
      <c r="AL2460" s="2">
        <f t="shared" si="1036"/>
        <v>6.0528830837846444E-3</v>
      </c>
      <c r="AM2460" s="2">
        <f t="shared" si="1037"/>
        <v>0</v>
      </c>
      <c r="AN2460" s="2">
        <f t="shared" si="1038"/>
        <v>5.41573749601784E-3</v>
      </c>
      <c r="AP2460" t="s">
        <v>2330</v>
      </c>
      <c r="AQ2460" t="s">
        <v>2277</v>
      </c>
      <c r="AT2460" s="93" t="s">
        <v>1125</v>
      </c>
      <c r="AU2460" s="92" t="s">
        <v>2454</v>
      </c>
      <c r="AV2460" s="83" t="str">
        <f t="shared" si="1039"/>
        <v>46009</v>
      </c>
      <c r="AX2460" s="7" t="s">
        <v>3753</v>
      </c>
    </row>
    <row r="2461" spans="1:50" hidden="1" outlineLevel="1">
      <c r="A2461" t="s">
        <v>2369</v>
      </c>
      <c r="B2461" t="s">
        <v>2277</v>
      </c>
      <c r="C2461" s="1">
        <f t="shared" si="1028"/>
        <v>10984</v>
      </c>
      <c r="D2461" s="7">
        <f>RANK(N2461,(N2461:P2461,Q2461:AE2461))</f>
        <v>2</v>
      </c>
      <c r="E2461" s="7">
        <f>RANK(O2461,(N2461:P2461,Q2461:AE2461))</f>
        <v>1</v>
      </c>
      <c r="F2461" s="7">
        <f>IF(P2461&gt;0,RANK(P2461,(N2461:P2461,Q2461:AE2461)),0)</f>
        <v>0</v>
      </c>
      <c r="G2461" s="1">
        <f t="shared" si="1029"/>
        <v>1666</v>
      </c>
      <c r="H2461" s="2">
        <f t="shared" si="1030"/>
        <v>0.15167516387472688</v>
      </c>
      <c r="I2461" s="2"/>
      <c r="J2461" s="2">
        <f t="shared" si="1031"/>
        <v>0.41387472687545523</v>
      </c>
      <c r="K2461" s="2">
        <f t="shared" si="1032"/>
        <v>0.56554989075018214</v>
      </c>
      <c r="L2461" s="2">
        <f t="shared" si="1033"/>
        <v>0</v>
      </c>
      <c r="M2461" s="2">
        <f t="shared" si="1034"/>
        <v>2.0575382374362627E-2</v>
      </c>
      <c r="N2461" s="1">
        <v>4546</v>
      </c>
      <c r="O2461" s="1">
        <v>6212</v>
      </c>
      <c r="Q2461" s="1">
        <v>87</v>
      </c>
      <c r="R2461" s="1">
        <v>90</v>
      </c>
      <c r="S2461" s="1">
        <v>49</v>
      </c>
      <c r="AG2461" s="7">
        <f>IF(Q2461&gt;0,RANK(Q2461,(N2461:P2461,Q2461:AE2461)),0)</f>
        <v>4</v>
      </c>
      <c r="AH2461" s="7">
        <f>IF(R2461&gt;0,RANK(R2461,(N2461:P2461,Q2461:AE2461)),0)</f>
        <v>3</v>
      </c>
      <c r="AI2461" s="7">
        <f>IF(T2461&gt;0,RANK(T2461,(N2461:P2461,Q2461:AE2461)),0)</f>
        <v>0</v>
      </c>
      <c r="AJ2461" s="7">
        <f>IF(S2461&gt;0,RANK(S2461,(N2461:P2461,Q2461:AE2461)),0)</f>
        <v>5</v>
      </c>
      <c r="AK2461" s="2">
        <f t="shared" si="1035"/>
        <v>7.9206117989803343E-3</v>
      </c>
      <c r="AL2461" s="2">
        <f t="shared" si="1036"/>
        <v>8.1937363437727603E-3</v>
      </c>
      <c r="AM2461" s="2">
        <f t="shared" si="1037"/>
        <v>0</v>
      </c>
      <c r="AN2461" s="2">
        <f t="shared" si="1038"/>
        <v>4.4610342316096143E-3</v>
      </c>
      <c r="AP2461" t="s">
        <v>2369</v>
      </c>
      <c r="AQ2461" t="s">
        <v>2277</v>
      </c>
      <c r="AT2461" s="93" t="s">
        <v>1125</v>
      </c>
      <c r="AU2461" s="92" t="s">
        <v>2455</v>
      </c>
      <c r="AV2461" s="83" t="str">
        <f t="shared" si="1039"/>
        <v>46011</v>
      </c>
      <c r="AX2461" s="7" t="s">
        <v>3753</v>
      </c>
    </row>
    <row r="2462" spans="1:50" hidden="1" outlineLevel="1">
      <c r="A2462" t="s">
        <v>3579</v>
      </c>
      <c r="B2462" t="s">
        <v>2277</v>
      </c>
      <c r="C2462" s="1">
        <f t="shared" si="1028"/>
        <v>16556</v>
      </c>
      <c r="D2462" s="7">
        <f>RANK(N2462,(N2462:P2462,Q2462:AE2462))</f>
        <v>2</v>
      </c>
      <c r="E2462" s="7">
        <f>RANK(O2462,(N2462:P2462,Q2462:AE2462))</f>
        <v>1</v>
      </c>
      <c r="F2462" s="7">
        <f>IF(P2462&gt;0,RANK(P2462,(N2462:P2462,Q2462:AE2462)),0)</f>
        <v>0</v>
      </c>
      <c r="G2462" s="1">
        <f t="shared" si="1029"/>
        <v>1887</v>
      </c>
      <c r="H2462" s="2">
        <f t="shared" si="1030"/>
        <v>0.11397680599178546</v>
      </c>
      <c r="I2462" s="2"/>
      <c r="J2462" s="2">
        <f t="shared" si="1031"/>
        <v>0.43325682532012566</v>
      </c>
      <c r="K2462" s="2">
        <f t="shared" si="1032"/>
        <v>0.54723363131191105</v>
      </c>
      <c r="L2462" s="2">
        <f t="shared" si="1033"/>
        <v>0</v>
      </c>
      <c r="M2462" s="2">
        <f t="shared" si="1034"/>
        <v>1.9509543367963289E-2</v>
      </c>
      <c r="N2462" s="1">
        <v>7173</v>
      </c>
      <c r="O2462" s="1">
        <v>9060</v>
      </c>
      <c r="Q2462" s="1">
        <v>158</v>
      </c>
      <c r="R2462" s="1">
        <v>73</v>
      </c>
      <c r="S2462" s="1">
        <v>92</v>
      </c>
      <c r="AG2462" s="7">
        <f>IF(Q2462&gt;0,RANK(Q2462,(N2462:P2462,Q2462:AE2462)),0)</f>
        <v>3</v>
      </c>
      <c r="AH2462" s="7">
        <f>IF(R2462&gt;0,RANK(R2462,(N2462:P2462,Q2462:AE2462)),0)</f>
        <v>5</v>
      </c>
      <c r="AI2462" s="7">
        <f>IF(T2462&gt;0,RANK(T2462,(N2462:P2462,Q2462:AE2462)),0)</f>
        <v>0</v>
      </c>
      <c r="AJ2462" s="7">
        <f>IF(S2462&gt;0,RANK(S2462,(N2462:P2462,Q2462:AE2462)),0)</f>
        <v>4</v>
      </c>
      <c r="AK2462" s="2">
        <f t="shared" si="1035"/>
        <v>9.5433679632761538E-3</v>
      </c>
      <c r="AL2462" s="2">
        <f t="shared" si="1036"/>
        <v>4.4092776032858176E-3</v>
      </c>
      <c r="AM2462" s="2">
        <f t="shared" si="1037"/>
        <v>0</v>
      </c>
      <c r="AN2462" s="2">
        <f t="shared" si="1038"/>
        <v>5.5568978014013046E-3</v>
      </c>
      <c r="AP2462" t="s">
        <v>3579</v>
      </c>
      <c r="AQ2462" t="s">
        <v>2277</v>
      </c>
      <c r="AT2462" s="93" t="s">
        <v>1125</v>
      </c>
      <c r="AU2462" s="92" t="s">
        <v>2456</v>
      </c>
      <c r="AV2462" s="83" t="str">
        <f t="shared" si="1039"/>
        <v>46013</v>
      </c>
      <c r="AX2462" s="7" t="s">
        <v>3753</v>
      </c>
    </row>
    <row r="2463" spans="1:50" hidden="1" outlineLevel="1">
      <c r="A2463" t="s">
        <v>2849</v>
      </c>
      <c r="B2463" t="s">
        <v>2277</v>
      </c>
      <c r="C2463" s="1">
        <f t="shared" si="1028"/>
        <v>2167</v>
      </c>
      <c r="D2463" s="7">
        <f>RANK(N2463,(N2463:P2463,Q2463:AE2463))</f>
        <v>2</v>
      </c>
      <c r="E2463" s="7">
        <f>RANK(O2463,(N2463:P2463,Q2463:AE2463))</f>
        <v>1</v>
      </c>
      <c r="F2463" s="7">
        <f>IF(P2463&gt;0,RANK(P2463,(N2463:P2463,Q2463:AE2463)),0)</f>
        <v>0</v>
      </c>
      <c r="G2463" s="1">
        <f t="shared" si="1029"/>
        <v>450</v>
      </c>
      <c r="H2463" s="2">
        <f t="shared" si="1030"/>
        <v>0.2076603599446239</v>
      </c>
      <c r="I2463" s="2"/>
      <c r="J2463" s="2">
        <f t="shared" si="1031"/>
        <v>0.37748038763267189</v>
      </c>
      <c r="K2463" s="2">
        <f t="shared" si="1032"/>
        <v>0.58514074757729584</v>
      </c>
      <c r="L2463" s="2">
        <f t="shared" si="1033"/>
        <v>0</v>
      </c>
      <c r="M2463" s="2">
        <f t="shared" si="1034"/>
        <v>3.7378864790032273E-2</v>
      </c>
      <c r="N2463" s="1">
        <v>818</v>
      </c>
      <c r="O2463" s="1">
        <v>1268</v>
      </c>
      <c r="Q2463" s="1">
        <v>39</v>
      </c>
      <c r="R2463" s="1">
        <v>15</v>
      </c>
      <c r="S2463" s="1">
        <v>27</v>
      </c>
      <c r="AG2463" s="7">
        <f>IF(Q2463&gt;0,RANK(Q2463,(N2463:P2463,Q2463:AE2463)),0)</f>
        <v>3</v>
      </c>
      <c r="AH2463" s="7">
        <f>IF(R2463&gt;0,RANK(R2463,(N2463:P2463,Q2463:AE2463)),0)</f>
        <v>5</v>
      </c>
      <c r="AI2463" s="7">
        <f>IF(T2463&gt;0,RANK(T2463,(N2463:P2463,Q2463:AE2463)),0)</f>
        <v>0</v>
      </c>
      <c r="AJ2463" s="7">
        <f>IF(S2463&gt;0,RANK(S2463,(N2463:P2463,Q2463:AE2463)),0)</f>
        <v>4</v>
      </c>
      <c r="AK2463" s="2">
        <f t="shared" si="1035"/>
        <v>1.799723119520074E-2</v>
      </c>
      <c r="AL2463" s="2">
        <f t="shared" si="1036"/>
        <v>6.9220119981541301E-3</v>
      </c>
      <c r="AM2463" s="2">
        <f t="shared" si="1037"/>
        <v>0</v>
      </c>
      <c r="AN2463" s="2">
        <f t="shared" si="1038"/>
        <v>1.2459621596677434E-2</v>
      </c>
      <c r="AP2463" t="s">
        <v>2849</v>
      </c>
      <c r="AQ2463" t="s">
        <v>2277</v>
      </c>
      <c r="AT2463" s="93" t="s">
        <v>1125</v>
      </c>
      <c r="AU2463" s="92" t="s">
        <v>1466</v>
      </c>
      <c r="AV2463" s="83" t="str">
        <f t="shared" si="1039"/>
        <v>46015</v>
      </c>
      <c r="AX2463" s="7" t="s">
        <v>3753</v>
      </c>
    </row>
    <row r="2464" spans="1:50" hidden="1" outlineLevel="1">
      <c r="A2464" t="s">
        <v>3658</v>
      </c>
      <c r="B2464" t="s">
        <v>2277</v>
      </c>
      <c r="C2464" s="1">
        <f t="shared" si="1028"/>
        <v>408</v>
      </c>
      <c r="D2464" s="7">
        <f>RANK(N2464,(N2464:P2464,Q2464:AE2464))</f>
        <v>1</v>
      </c>
      <c r="E2464" s="7">
        <f>RANK(O2464,(N2464:P2464,Q2464:AE2464))</f>
        <v>2</v>
      </c>
      <c r="F2464" s="7">
        <f>IF(P2464&gt;0,RANK(P2464,(N2464:P2464,Q2464:AE2464)),0)</f>
        <v>0</v>
      </c>
      <c r="G2464" s="1">
        <f t="shared" si="1029"/>
        <v>116</v>
      </c>
      <c r="H2464" s="2">
        <f t="shared" si="1030"/>
        <v>0.28431372549019607</v>
      </c>
      <c r="I2464" s="2"/>
      <c r="J2464" s="2">
        <f t="shared" si="1031"/>
        <v>0.62745098039215685</v>
      </c>
      <c r="K2464" s="2">
        <f t="shared" si="1032"/>
        <v>0.34313725490196079</v>
      </c>
      <c r="L2464" s="2">
        <f t="shared" si="1033"/>
        <v>0</v>
      </c>
      <c r="M2464" s="2">
        <f t="shared" si="1034"/>
        <v>2.9411764705882359E-2</v>
      </c>
      <c r="N2464" s="1">
        <v>256</v>
      </c>
      <c r="O2464" s="1">
        <v>140</v>
      </c>
      <c r="Q2464" s="1">
        <v>9</v>
      </c>
      <c r="R2464" s="1">
        <v>0</v>
      </c>
      <c r="S2464" s="1">
        <v>3</v>
      </c>
      <c r="AG2464" s="7">
        <f>IF(Q2464&gt;0,RANK(Q2464,(N2464:P2464,Q2464:AE2464)),0)</f>
        <v>3</v>
      </c>
      <c r="AH2464" s="7">
        <f>IF(R2464&gt;0,RANK(R2464,(N2464:P2464,Q2464:AE2464)),0)</f>
        <v>0</v>
      </c>
      <c r="AI2464" s="7">
        <f>IF(T2464&gt;0,RANK(T2464,(N2464:P2464,Q2464:AE2464)),0)</f>
        <v>0</v>
      </c>
      <c r="AJ2464" s="7">
        <f>IF(S2464&gt;0,RANK(S2464,(N2464:P2464,Q2464:AE2464)),0)</f>
        <v>4</v>
      </c>
      <c r="AK2464" s="2">
        <f t="shared" si="1035"/>
        <v>2.2058823529411766E-2</v>
      </c>
      <c r="AL2464" s="2">
        <f t="shared" si="1036"/>
        <v>0</v>
      </c>
      <c r="AM2464" s="2">
        <f t="shared" si="1037"/>
        <v>0</v>
      </c>
      <c r="AN2464" s="2">
        <f t="shared" si="1038"/>
        <v>7.3529411764705881E-3</v>
      </c>
      <c r="AP2464" t="s">
        <v>3658</v>
      </c>
      <c r="AQ2464" t="s">
        <v>2277</v>
      </c>
      <c r="AT2464" s="93" t="s">
        <v>1125</v>
      </c>
      <c r="AU2464" s="92" t="s">
        <v>1467</v>
      </c>
      <c r="AV2464" s="83" t="str">
        <f t="shared" si="1039"/>
        <v>46017</v>
      </c>
      <c r="AX2464" s="7" t="s">
        <v>3753</v>
      </c>
    </row>
    <row r="2465" spans="1:50" hidden="1" outlineLevel="1">
      <c r="A2465" t="s">
        <v>1583</v>
      </c>
      <c r="B2465" t="s">
        <v>2277</v>
      </c>
      <c r="C2465" s="1">
        <f t="shared" si="1028"/>
        <v>3689</v>
      </c>
      <c r="D2465" s="7">
        <f>RANK(N2465,(N2465:P2465,Q2465:AE2465))</f>
        <v>2</v>
      </c>
      <c r="E2465" s="7">
        <f>RANK(O2465,(N2465:P2465,Q2465:AE2465))</f>
        <v>1</v>
      </c>
      <c r="F2465" s="7">
        <f>IF(P2465&gt;0,RANK(P2465,(N2465:P2465,Q2465:AE2465)),0)</f>
        <v>0</v>
      </c>
      <c r="G2465" s="1">
        <f t="shared" si="1029"/>
        <v>1920</v>
      </c>
      <c r="H2465" s="2">
        <f t="shared" si="1030"/>
        <v>0.52046625101653565</v>
      </c>
      <c r="I2465" s="2"/>
      <c r="J2465" s="2">
        <f t="shared" si="1031"/>
        <v>0.22770398481973433</v>
      </c>
      <c r="K2465" s="2">
        <f t="shared" si="1032"/>
        <v>0.74817023583626996</v>
      </c>
      <c r="L2465" s="2">
        <f t="shared" si="1033"/>
        <v>0</v>
      </c>
      <c r="M2465" s="2">
        <f t="shared" si="1034"/>
        <v>2.4125779343995735E-2</v>
      </c>
      <c r="N2465" s="1">
        <v>840</v>
      </c>
      <c r="O2465" s="1">
        <v>2760</v>
      </c>
      <c r="Q2465" s="1">
        <v>41</v>
      </c>
      <c r="R2465" s="1">
        <v>27</v>
      </c>
      <c r="S2465" s="1">
        <v>21</v>
      </c>
      <c r="AG2465" s="7">
        <f>IF(Q2465&gt;0,RANK(Q2465,(N2465:P2465,Q2465:AE2465)),0)</f>
        <v>3</v>
      </c>
      <c r="AH2465" s="7">
        <f>IF(R2465&gt;0,RANK(R2465,(N2465:P2465,Q2465:AE2465)),0)</f>
        <v>4</v>
      </c>
      <c r="AI2465" s="7">
        <f>IF(T2465&gt;0,RANK(T2465,(N2465:P2465,Q2465:AE2465)),0)</f>
        <v>0</v>
      </c>
      <c r="AJ2465" s="7">
        <f>IF(S2465&gt;0,RANK(S2465,(N2465:P2465,Q2465:AE2465)),0)</f>
        <v>5</v>
      </c>
      <c r="AK2465" s="2">
        <f t="shared" si="1035"/>
        <v>1.1114123068582272E-2</v>
      </c>
      <c r="AL2465" s="2">
        <f t="shared" si="1036"/>
        <v>7.3190566549200323E-3</v>
      </c>
      <c r="AM2465" s="2">
        <f t="shared" si="1037"/>
        <v>0</v>
      </c>
      <c r="AN2465" s="2">
        <f t="shared" si="1038"/>
        <v>5.6925996204933585E-3</v>
      </c>
      <c r="AP2465" t="s">
        <v>1583</v>
      </c>
      <c r="AQ2465" t="s">
        <v>2277</v>
      </c>
      <c r="AT2465" s="93" t="s">
        <v>1125</v>
      </c>
      <c r="AU2465" s="92" t="s">
        <v>1468</v>
      </c>
      <c r="AV2465" s="83" t="str">
        <f t="shared" si="1039"/>
        <v>46019</v>
      </c>
      <c r="AX2465" s="7" t="s">
        <v>3753</v>
      </c>
    </row>
    <row r="2466" spans="1:50" hidden="1" outlineLevel="1">
      <c r="A2466" t="s">
        <v>1874</v>
      </c>
      <c r="B2466" t="s">
        <v>2277</v>
      </c>
      <c r="C2466" s="1">
        <f t="shared" si="1028"/>
        <v>917</v>
      </c>
      <c r="D2466" s="7">
        <f>RANK(N2466,(N2466:P2466,Q2466:AE2466))</f>
        <v>2</v>
      </c>
      <c r="E2466" s="7">
        <f>RANK(O2466,(N2466:P2466,Q2466:AE2466))</f>
        <v>1</v>
      </c>
      <c r="F2466" s="7">
        <f>IF(P2466&gt;0,RANK(P2466,(N2466:P2466,Q2466:AE2466)),0)</f>
        <v>0</v>
      </c>
      <c r="G2466" s="1">
        <f t="shared" si="1029"/>
        <v>592</v>
      </c>
      <c r="H2466" s="2">
        <f t="shared" si="1030"/>
        <v>0.64558342420937842</v>
      </c>
      <c r="I2466" s="2"/>
      <c r="J2466" s="2">
        <f t="shared" si="1031"/>
        <v>0.16030534351145037</v>
      </c>
      <c r="K2466" s="2">
        <f t="shared" si="1032"/>
        <v>0.80588876772082874</v>
      </c>
      <c r="L2466" s="2">
        <f t="shared" si="1033"/>
        <v>0</v>
      </c>
      <c r="M2466" s="2">
        <f t="shared" si="1034"/>
        <v>3.3805888767720949E-2</v>
      </c>
      <c r="N2466" s="1">
        <v>147</v>
      </c>
      <c r="O2466" s="1">
        <v>739</v>
      </c>
      <c r="Q2466" s="1">
        <v>22</v>
      </c>
      <c r="R2466" s="1">
        <v>1</v>
      </c>
      <c r="S2466" s="1">
        <v>8</v>
      </c>
      <c r="AG2466" s="7">
        <f>IF(Q2466&gt;0,RANK(Q2466,(N2466:P2466,Q2466:AE2466)),0)</f>
        <v>3</v>
      </c>
      <c r="AH2466" s="7">
        <f>IF(R2466&gt;0,RANK(R2466,(N2466:P2466,Q2466:AE2466)),0)</f>
        <v>5</v>
      </c>
      <c r="AI2466" s="7">
        <f>IF(T2466&gt;0,RANK(T2466,(N2466:P2466,Q2466:AE2466)),0)</f>
        <v>0</v>
      </c>
      <c r="AJ2466" s="7">
        <f>IF(S2466&gt;0,RANK(S2466,(N2466:P2466,Q2466:AE2466)),0)</f>
        <v>4</v>
      </c>
      <c r="AK2466" s="2">
        <f t="shared" si="1035"/>
        <v>2.3991275899672846E-2</v>
      </c>
      <c r="AL2466" s="2">
        <f t="shared" si="1036"/>
        <v>1.0905125408942203E-3</v>
      </c>
      <c r="AM2466" s="2">
        <f t="shared" si="1037"/>
        <v>0</v>
      </c>
      <c r="AN2466" s="2">
        <f t="shared" si="1038"/>
        <v>8.7241003271537627E-3</v>
      </c>
      <c r="AP2466" t="s">
        <v>1874</v>
      </c>
      <c r="AQ2466" t="s">
        <v>2277</v>
      </c>
      <c r="AT2466" s="93" t="s">
        <v>1125</v>
      </c>
      <c r="AU2466" s="92" t="s">
        <v>458</v>
      </c>
      <c r="AV2466" s="83" t="str">
        <f t="shared" si="1039"/>
        <v>46021</v>
      </c>
      <c r="AX2466" s="7" t="s">
        <v>3753</v>
      </c>
    </row>
    <row r="2467" spans="1:50" hidden="1" outlineLevel="1">
      <c r="A2467" t="s">
        <v>936</v>
      </c>
      <c r="B2467" t="s">
        <v>2277</v>
      </c>
      <c r="C2467" s="1">
        <f t="shared" si="1028"/>
        <v>3579</v>
      </c>
      <c r="D2467" s="7">
        <f>RANK(N2467,(N2467:P2467,Q2467:AE2467))</f>
        <v>2</v>
      </c>
      <c r="E2467" s="7">
        <f>RANK(O2467,(N2467:P2467,Q2467:AE2467))</f>
        <v>1</v>
      </c>
      <c r="F2467" s="7">
        <f>IF(P2467&gt;0,RANK(P2467,(N2467:P2467,Q2467:AE2467)),0)</f>
        <v>0</v>
      </c>
      <c r="G2467" s="1">
        <f t="shared" si="1029"/>
        <v>905</v>
      </c>
      <c r="H2467" s="2">
        <f t="shared" si="1030"/>
        <v>0.25286392847164013</v>
      </c>
      <c r="I2467" s="2"/>
      <c r="J2467" s="2">
        <f t="shared" si="1031"/>
        <v>0.36322995250069851</v>
      </c>
      <c r="K2467" s="2">
        <f t="shared" si="1032"/>
        <v>0.61609388097233864</v>
      </c>
      <c r="L2467" s="2">
        <f t="shared" si="1033"/>
        <v>0</v>
      </c>
      <c r="M2467" s="2">
        <f t="shared" si="1034"/>
        <v>2.0676166526962803E-2</v>
      </c>
      <c r="N2467" s="1">
        <v>1300</v>
      </c>
      <c r="O2467" s="1">
        <v>2205</v>
      </c>
      <c r="Q2467" s="1">
        <v>46</v>
      </c>
      <c r="R2467" s="1">
        <v>13</v>
      </c>
      <c r="S2467" s="1">
        <v>15</v>
      </c>
      <c r="AG2467" s="7">
        <f>IF(Q2467&gt;0,RANK(Q2467,(N2467:P2467,Q2467:AE2467)),0)</f>
        <v>3</v>
      </c>
      <c r="AH2467" s="7">
        <f>IF(R2467&gt;0,RANK(R2467,(N2467:P2467,Q2467:AE2467)),0)</f>
        <v>5</v>
      </c>
      <c r="AI2467" s="7">
        <f>IF(T2467&gt;0,RANK(T2467,(N2467:P2467,Q2467:AE2467)),0)</f>
        <v>0</v>
      </c>
      <c r="AJ2467" s="7">
        <f>IF(S2467&gt;0,RANK(S2467,(N2467:P2467,Q2467:AE2467)),0)</f>
        <v>4</v>
      </c>
      <c r="AK2467" s="2">
        <f t="shared" si="1035"/>
        <v>1.2852752165409332E-2</v>
      </c>
      <c r="AL2467" s="2">
        <f t="shared" si="1036"/>
        <v>3.6322995250069852E-3</v>
      </c>
      <c r="AM2467" s="2">
        <f t="shared" si="1037"/>
        <v>0</v>
      </c>
      <c r="AN2467" s="2">
        <f t="shared" si="1038"/>
        <v>4.1911148365465214E-3</v>
      </c>
      <c r="AP2467" t="s">
        <v>936</v>
      </c>
      <c r="AQ2467" t="s">
        <v>2277</v>
      </c>
      <c r="AT2467" s="93" t="s">
        <v>1125</v>
      </c>
      <c r="AU2467" s="92" t="s">
        <v>459</v>
      </c>
      <c r="AV2467" s="83" t="str">
        <f t="shared" si="1039"/>
        <v>46023</v>
      </c>
      <c r="AX2467" s="7" t="s">
        <v>3753</v>
      </c>
    </row>
    <row r="2468" spans="1:50" hidden="1" outlineLevel="1">
      <c r="A2468" t="s">
        <v>1393</v>
      </c>
      <c r="B2468" t="s">
        <v>2277</v>
      </c>
      <c r="C2468" s="1">
        <f t="shared" si="1028"/>
        <v>2108</v>
      </c>
      <c r="D2468" s="7">
        <f>RANK(N2468,(N2468:P2468,Q2468:AE2468))</f>
        <v>2</v>
      </c>
      <c r="E2468" s="7">
        <f>RANK(O2468,(N2468:P2468,Q2468:AE2468))</f>
        <v>1</v>
      </c>
      <c r="F2468" s="7">
        <f>IF(P2468&gt;0,RANK(P2468,(N2468:P2468,Q2468:AE2468)),0)</f>
        <v>0</v>
      </c>
      <c r="G2468" s="1">
        <f t="shared" si="1029"/>
        <v>481</v>
      </c>
      <c r="H2468" s="2">
        <f t="shared" si="1030"/>
        <v>0.22817836812144213</v>
      </c>
      <c r="I2468" s="2"/>
      <c r="J2468" s="2">
        <f t="shared" si="1031"/>
        <v>0.3752371916508539</v>
      </c>
      <c r="K2468" s="2">
        <f t="shared" si="1032"/>
        <v>0.603415559772296</v>
      </c>
      <c r="L2468" s="2">
        <f t="shared" si="1033"/>
        <v>0</v>
      </c>
      <c r="M2468" s="2">
        <f t="shared" si="1034"/>
        <v>2.1347248576850109E-2</v>
      </c>
      <c r="N2468" s="1">
        <v>791</v>
      </c>
      <c r="O2468" s="1">
        <v>1272</v>
      </c>
      <c r="Q2468" s="1">
        <v>31</v>
      </c>
      <c r="R2468" s="1">
        <v>4</v>
      </c>
      <c r="S2468" s="1">
        <v>10</v>
      </c>
      <c r="AG2468" s="7">
        <f>IF(Q2468&gt;0,RANK(Q2468,(N2468:P2468,Q2468:AE2468)),0)</f>
        <v>3</v>
      </c>
      <c r="AH2468" s="7">
        <f>IF(R2468&gt;0,RANK(R2468,(N2468:P2468,Q2468:AE2468)),0)</f>
        <v>5</v>
      </c>
      <c r="AI2468" s="7">
        <f>IF(T2468&gt;0,RANK(T2468,(N2468:P2468,Q2468:AE2468)),0)</f>
        <v>0</v>
      </c>
      <c r="AJ2468" s="7">
        <f>IF(S2468&gt;0,RANK(S2468,(N2468:P2468,Q2468:AE2468)),0)</f>
        <v>4</v>
      </c>
      <c r="AK2468" s="2">
        <f t="shared" si="1035"/>
        <v>1.4705882352941176E-2</v>
      </c>
      <c r="AL2468" s="2">
        <f t="shared" si="1036"/>
        <v>1.8975332068311196E-3</v>
      </c>
      <c r="AM2468" s="2">
        <f t="shared" si="1037"/>
        <v>0</v>
      </c>
      <c r="AN2468" s="2">
        <f t="shared" si="1038"/>
        <v>4.7438330170777986E-3</v>
      </c>
      <c r="AP2468" t="s">
        <v>1393</v>
      </c>
      <c r="AQ2468" t="s">
        <v>2277</v>
      </c>
      <c r="AT2468" s="93" t="s">
        <v>1125</v>
      </c>
      <c r="AU2468" s="92" t="s">
        <v>776</v>
      </c>
      <c r="AV2468" s="83" t="str">
        <f t="shared" si="1039"/>
        <v>46025</v>
      </c>
      <c r="AX2468" s="7" t="s">
        <v>3753</v>
      </c>
    </row>
    <row r="2469" spans="1:50" hidden="1" outlineLevel="1">
      <c r="A2469" t="s">
        <v>3531</v>
      </c>
      <c r="B2469" t="s">
        <v>2277</v>
      </c>
      <c r="C2469" s="1">
        <f t="shared" si="1028"/>
        <v>5105</v>
      </c>
      <c r="D2469" s="7">
        <f>RANK(N2469,(N2469:P2469,Q2469:AE2469))</f>
        <v>1</v>
      </c>
      <c r="E2469" s="7">
        <f>RANK(O2469,(N2469:P2469,Q2469:AE2469))</f>
        <v>2</v>
      </c>
      <c r="F2469" s="7">
        <f>IF(P2469&gt;0,RANK(P2469,(N2469:P2469,Q2469:AE2469)),0)</f>
        <v>0</v>
      </c>
      <c r="G2469" s="1">
        <f t="shared" si="1029"/>
        <v>275</v>
      </c>
      <c r="H2469" s="2">
        <f t="shared" si="1030"/>
        <v>5.3868756121449562E-2</v>
      </c>
      <c r="I2469" s="2"/>
      <c r="J2469" s="2">
        <f t="shared" si="1031"/>
        <v>0.51674828599412337</v>
      </c>
      <c r="K2469" s="2">
        <f t="shared" si="1032"/>
        <v>0.46287952987267383</v>
      </c>
      <c r="L2469" s="2">
        <f t="shared" si="1033"/>
        <v>0</v>
      </c>
      <c r="M2469" s="2">
        <f t="shared" si="1034"/>
        <v>2.0372184133202798E-2</v>
      </c>
      <c r="N2469" s="1">
        <v>2638</v>
      </c>
      <c r="O2469" s="1">
        <v>2363</v>
      </c>
      <c r="Q2469" s="1">
        <v>31</v>
      </c>
      <c r="R2469" s="1">
        <v>52</v>
      </c>
      <c r="S2469" s="1">
        <v>21</v>
      </c>
      <c r="AG2469" s="7">
        <f>IF(Q2469&gt;0,RANK(Q2469,(N2469:P2469,Q2469:AE2469)),0)</f>
        <v>4</v>
      </c>
      <c r="AH2469" s="7">
        <f>IF(R2469&gt;0,RANK(R2469,(N2469:P2469,Q2469:AE2469)),0)</f>
        <v>3</v>
      </c>
      <c r="AI2469" s="7">
        <f>IF(T2469&gt;0,RANK(T2469,(N2469:P2469,Q2469:AE2469)),0)</f>
        <v>0</v>
      </c>
      <c r="AJ2469" s="7">
        <f>IF(S2469&gt;0,RANK(S2469,(N2469:P2469,Q2469:AE2469)),0)</f>
        <v>5</v>
      </c>
      <c r="AK2469" s="2">
        <f t="shared" si="1035"/>
        <v>6.0724779627815868E-3</v>
      </c>
      <c r="AL2469" s="2">
        <f t="shared" si="1036"/>
        <v>1.0186092066601371E-2</v>
      </c>
      <c r="AM2469" s="2">
        <f t="shared" si="1037"/>
        <v>0</v>
      </c>
      <c r="AN2469" s="2">
        <f t="shared" si="1038"/>
        <v>4.1136141038197842E-3</v>
      </c>
      <c r="AP2469" t="s">
        <v>3531</v>
      </c>
      <c r="AQ2469" t="s">
        <v>2277</v>
      </c>
      <c r="AT2469" s="93" t="s">
        <v>1125</v>
      </c>
      <c r="AU2469" s="92" t="s">
        <v>777</v>
      </c>
      <c r="AV2469" s="83" t="str">
        <f t="shared" si="1039"/>
        <v>46027</v>
      </c>
      <c r="AX2469" s="7" t="s">
        <v>3753</v>
      </c>
    </row>
    <row r="2470" spans="1:50" hidden="1" outlineLevel="1">
      <c r="A2470" t="s">
        <v>784</v>
      </c>
      <c r="B2470" t="s">
        <v>2277</v>
      </c>
      <c r="C2470" s="1">
        <f t="shared" si="1028"/>
        <v>11138</v>
      </c>
      <c r="D2470" s="7">
        <f>RANK(N2470,(N2470:P2470,Q2470:AE2470))</f>
        <v>2</v>
      </c>
      <c r="E2470" s="7">
        <f>RANK(O2470,(N2470:P2470,Q2470:AE2470))</f>
        <v>1</v>
      </c>
      <c r="F2470" s="7">
        <f>IF(P2470&gt;0,RANK(P2470,(N2470:P2470,Q2470:AE2470)),0)</f>
        <v>0</v>
      </c>
      <c r="G2470" s="1">
        <f t="shared" si="1029"/>
        <v>2526</v>
      </c>
      <c r="H2470" s="2">
        <f t="shared" si="1030"/>
        <v>0.22679116537978092</v>
      </c>
      <c r="I2470" s="2"/>
      <c r="J2470" s="2">
        <f t="shared" si="1031"/>
        <v>0.37636918656850421</v>
      </c>
      <c r="K2470" s="2">
        <f t="shared" si="1032"/>
        <v>0.6031603519482851</v>
      </c>
      <c r="L2470" s="2">
        <f t="shared" si="1033"/>
        <v>0</v>
      </c>
      <c r="M2470" s="2">
        <f t="shared" si="1034"/>
        <v>2.0470461483210745E-2</v>
      </c>
      <c r="N2470" s="1">
        <v>4192</v>
      </c>
      <c r="O2470" s="1">
        <v>6718</v>
      </c>
      <c r="Q2470" s="1">
        <v>127</v>
      </c>
      <c r="R2470" s="1">
        <v>42</v>
      </c>
      <c r="S2470" s="1">
        <v>59</v>
      </c>
      <c r="AG2470" s="7">
        <f>IF(Q2470&gt;0,RANK(Q2470,(N2470:P2470,Q2470:AE2470)),0)</f>
        <v>3</v>
      </c>
      <c r="AH2470" s="7">
        <f>IF(R2470&gt;0,RANK(R2470,(N2470:P2470,Q2470:AE2470)),0)</f>
        <v>5</v>
      </c>
      <c r="AI2470" s="7">
        <f>IF(T2470&gt;0,RANK(T2470,(N2470:P2470,Q2470:AE2470)),0)</f>
        <v>0</v>
      </c>
      <c r="AJ2470" s="7">
        <f>IF(S2470&gt;0,RANK(S2470,(N2470:P2470,Q2470:AE2470)),0)</f>
        <v>4</v>
      </c>
      <c r="AK2470" s="2">
        <f t="shared" si="1035"/>
        <v>1.1402406177051535E-2</v>
      </c>
      <c r="AL2470" s="2">
        <f t="shared" si="1036"/>
        <v>3.7708744837493266E-3</v>
      </c>
      <c r="AM2470" s="2">
        <f t="shared" si="1037"/>
        <v>0</v>
      </c>
      <c r="AN2470" s="2">
        <f t="shared" si="1038"/>
        <v>5.2971808224097682E-3</v>
      </c>
      <c r="AP2470" t="s">
        <v>784</v>
      </c>
      <c r="AQ2470" t="s">
        <v>2277</v>
      </c>
      <c r="AT2470" s="93" t="s">
        <v>1125</v>
      </c>
      <c r="AU2470" s="92" t="s">
        <v>778</v>
      </c>
      <c r="AV2470" s="83" t="str">
        <f t="shared" si="1039"/>
        <v>46029</v>
      </c>
      <c r="AX2470" s="7" t="s">
        <v>3753</v>
      </c>
    </row>
    <row r="2471" spans="1:50" hidden="1" outlineLevel="1">
      <c r="A2471" t="s">
        <v>1326</v>
      </c>
      <c r="B2471" t="s">
        <v>2277</v>
      </c>
      <c r="C2471" s="1">
        <f t="shared" si="1028"/>
        <v>1243</v>
      </c>
      <c r="D2471" s="7">
        <f>RANK(N2471,(N2471:P2471,Q2471:AE2471))</f>
        <v>2</v>
      </c>
      <c r="E2471" s="7">
        <f>RANK(O2471,(N2471:P2471,Q2471:AE2471))</f>
        <v>1</v>
      </c>
      <c r="F2471" s="7">
        <f>IF(P2471&gt;0,RANK(P2471,(N2471:P2471,Q2471:AE2471)),0)</f>
        <v>0</v>
      </c>
      <c r="G2471" s="1">
        <f t="shared" si="1029"/>
        <v>80</v>
      </c>
      <c r="H2471" s="2">
        <f t="shared" si="1030"/>
        <v>6.4360418342719231E-2</v>
      </c>
      <c r="I2471" s="2"/>
      <c r="J2471" s="2">
        <f t="shared" si="1031"/>
        <v>0.44167337087691072</v>
      </c>
      <c r="K2471" s="2">
        <f t="shared" si="1032"/>
        <v>0.50603378921962994</v>
      </c>
      <c r="L2471" s="2">
        <f t="shared" si="1033"/>
        <v>0</v>
      </c>
      <c r="M2471" s="2">
        <f t="shared" si="1034"/>
        <v>5.2292839903459343E-2</v>
      </c>
      <c r="N2471" s="1">
        <v>549</v>
      </c>
      <c r="O2471" s="1">
        <v>629</v>
      </c>
      <c r="Q2471" s="1">
        <v>50</v>
      </c>
      <c r="R2471" s="1">
        <v>7</v>
      </c>
      <c r="S2471" s="1">
        <v>8</v>
      </c>
      <c r="AG2471" s="7">
        <f>IF(Q2471&gt;0,RANK(Q2471,(N2471:P2471,Q2471:AE2471)),0)</f>
        <v>3</v>
      </c>
      <c r="AH2471" s="7">
        <f>IF(R2471&gt;0,RANK(R2471,(N2471:P2471,Q2471:AE2471)),0)</f>
        <v>5</v>
      </c>
      <c r="AI2471" s="7">
        <f>IF(T2471&gt;0,RANK(T2471,(N2471:P2471,Q2471:AE2471)),0)</f>
        <v>0</v>
      </c>
      <c r="AJ2471" s="7">
        <f>IF(S2471&gt;0,RANK(S2471,(N2471:P2471,Q2471:AE2471)),0)</f>
        <v>4</v>
      </c>
      <c r="AK2471" s="2">
        <f t="shared" si="1035"/>
        <v>4.0225261464199517E-2</v>
      </c>
      <c r="AL2471" s="2">
        <f t="shared" si="1036"/>
        <v>5.6315366049879325E-3</v>
      </c>
      <c r="AM2471" s="2">
        <f t="shared" si="1037"/>
        <v>0</v>
      </c>
      <c r="AN2471" s="2">
        <f t="shared" si="1038"/>
        <v>6.4360418342719224E-3</v>
      </c>
      <c r="AP2471" t="s">
        <v>1326</v>
      </c>
      <c r="AQ2471" t="s">
        <v>2277</v>
      </c>
      <c r="AT2471" s="93" t="s">
        <v>1125</v>
      </c>
      <c r="AU2471" s="92" t="s">
        <v>779</v>
      </c>
      <c r="AV2471" s="83" t="str">
        <f t="shared" si="1039"/>
        <v>46031</v>
      </c>
      <c r="AX2471" s="7" t="s">
        <v>3753</v>
      </c>
    </row>
    <row r="2472" spans="1:50" hidden="1" outlineLevel="1">
      <c r="A2472" t="s">
        <v>2967</v>
      </c>
      <c r="B2472" t="s">
        <v>2277</v>
      </c>
      <c r="C2472" s="1">
        <f t="shared" si="1028"/>
        <v>3573</v>
      </c>
      <c r="D2472" s="7">
        <f>RANK(N2472,(N2472:P2472,Q2472:AE2472))</f>
        <v>2</v>
      </c>
      <c r="E2472" s="7">
        <f>RANK(O2472,(N2472:P2472,Q2472:AE2472))</f>
        <v>1</v>
      </c>
      <c r="F2472" s="7">
        <f>IF(P2472&gt;0,RANK(P2472,(N2472:P2472,Q2472:AE2472)),0)</f>
        <v>0</v>
      </c>
      <c r="G2472" s="1">
        <f t="shared" si="1029"/>
        <v>1540</v>
      </c>
      <c r="H2472" s="2">
        <f t="shared" si="1030"/>
        <v>0.43101035544360483</v>
      </c>
      <c r="I2472" s="2"/>
      <c r="J2472" s="2">
        <f t="shared" si="1031"/>
        <v>0.26728239574587181</v>
      </c>
      <c r="K2472" s="2">
        <f t="shared" si="1032"/>
        <v>0.69829275118947665</v>
      </c>
      <c r="L2472" s="2">
        <f t="shared" si="1033"/>
        <v>0</v>
      </c>
      <c r="M2472" s="2">
        <f t="shared" si="1034"/>
        <v>3.4424853064651484E-2</v>
      </c>
      <c r="N2472" s="1">
        <v>955</v>
      </c>
      <c r="O2472" s="1">
        <v>2495</v>
      </c>
      <c r="Q2472" s="1">
        <v>45</v>
      </c>
      <c r="R2472" s="1">
        <v>40</v>
      </c>
      <c r="S2472" s="1">
        <v>38</v>
      </c>
      <c r="AG2472" s="7">
        <f>IF(Q2472&gt;0,RANK(Q2472,(N2472:P2472,Q2472:AE2472)),0)</f>
        <v>3</v>
      </c>
      <c r="AH2472" s="7">
        <f>IF(R2472&gt;0,RANK(R2472,(N2472:P2472,Q2472:AE2472)),0)</f>
        <v>4</v>
      </c>
      <c r="AI2472" s="7">
        <f>IF(T2472&gt;0,RANK(T2472,(N2472:P2472,Q2472:AE2472)),0)</f>
        <v>0</v>
      </c>
      <c r="AJ2472" s="7">
        <f>IF(S2472&gt;0,RANK(S2472,(N2472:P2472,Q2472:AE2472)),0)</f>
        <v>5</v>
      </c>
      <c r="AK2472" s="2">
        <f t="shared" si="1035"/>
        <v>1.2594458438287154E-2</v>
      </c>
      <c r="AL2472" s="2">
        <f t="shared" si="1036"/>
        <v>1.119507416736636E-2</v>
      </c>
      <c r="AM2472" s="2">
        <f t="shared" si="1037"/>
        <v>0</v>
      </c>
      <c r="AN2472" s="2">
        <f t="shared" si="1038"/>
        <v>1.0635320458998041E-2</v>
      </c>
      <c r="AP2472" t="s">
        <v>2967</v>
      </c>
      <c r="AQ2472" t="s">
        <v>2277</v>
      </c>
      <c r="AT2472" s="93" t="s">
        <v>1125</v>
      </c>
      <c r="AU2472" s="92" t="s">
        <v>780</v>
      </c>
      <c r="AV2472" s="83" t="str">
        <f t="shared" si="1039"/>
        <v>46033</v>
      </c>
      <c r="AX2472" s="7" t="s">
        <v>3753</v>
      </c>
    </row>
    <row r="2473" spans="1:50" hidden="1" outlineLevel="1">
      <c r="A2473" t="s">
        <v>2357</v>
      </c>
      <c r="B2473" t="s">
        <v>2277</v>
      </c>
      <c r="C2473" s="1">
        <f t="shared" si="1028"/>
        <v>7528</v>
      </c>
      <c r="D2473" s="7">
        <f>RANK(N2473,(N2473:P2473,Q2473:AE2473))</f>
        <v>2</v>
      </c>
      <c r="E2473" s="7">
        <f>RANK(O2473,(N2473:P2473,Q2473:AE2473))</f>
        <v>1</v>
      </c>
      <c r="F2473" s="7">
        <f>IF(P2473&gt;0,RANK(P2473,(N2473:P2473,Q2473:AE2473)),0)</f>
        <v>0</v>
      </c>
      <c r="G2473" s="1">
        <f t="shared" si="1029"/>
        <v>1509</v>
      </c>
      <c r="H2473" s="2">
        <f t="shared" si="1030"/>
        <v>0.20045164718384698</v>
      </c>
      <c r="I2473" s="2"/>
      <c r="J2473" s="2">
        <f t="shared" si="1031"/>
        <v>0.39001062699256112</v>
      </c>
      <c r="K2473" s="2">
        <f t="shared" si="1032"/>
        <v>0.59046227417640806</v>
      </c>
      <c r="L2473" s="2">
        <f t="shared" si="1033"/>
        <v>0</v>
      </c>
      <c r="M2473" s="2">
        <f t="shared" si="1034"/>
        <v>1.9527098831030765E-2</v>
      </c>
      <c r="N2473" s="1">
        <v>2936</v>
      </c>
      <c r="O2473" s="1">
        <v>4445</v>
      </c>
      <c r="Q2473" s="1">
        <v>62</v>
      </c>
      <c r="R2473" s="1">
        <v>25</v>
      </c>
      <c r="S2473" s="1">
        <v>60</v>
      </c>
      <c r="AG2473" s="7">
        <f>IF(Q2473&gt;0,RANK(Q2473,(N2473:P2473,Q2473:AE2473)),0)</f>
        <v>3</v>
      </c>
      <c r="AH2473" s="7">
        <f>IF(R2473&gt;0,RANK(R2473,(N2473:P2473,Q2473:AE2473)),0)</f>
        <v>5</v>
      </c>
      <c r="AI2473" s="7">
        <f>IF(T2473&gt;0,RANK(T2473,(N2473:P2473,Q2473:AE2473)),0)</f>
        <v>0</v>
      </c>
      <c r="AJ2473" s="7">
        <f>IF(S2473&gt;0,RANK(S2473,(N2473:P2473,Q2473:AE2473)),0)</f>
        <v>4</v>
      </c>
      <c r="AK2473" s="2">
        <f t="shared" si="1035"/>
        <v>8.2359192348565348E-3</v>
      </c>
      <c r="AL2473" s="2">
        <f t="shared" si="1036"/>
        <v>3.3209351753453772E-3</v>
      </c>
      <c r="AM2473" s="2">
        <f t="shared" si="1037"/>
        <v>0</v>
      </c>
      <c r="AN2473" s="2">
        <f t="shared" si="1038"/>
        <v>7.970244420828906E-3</v>
      </c>
      <c r="AP2473" t="s">
        <v>2357</v>
      </c>
      <c r="AQ2473" t="s">
        <v>2277</v>
      </c>
      <c r="AT2473" s="93" t="s">
        <v>1125</v>
      </c>
      <c r="AU2473" s="92" t="s">
        <v>781</v>
      </c>
      <c r="AV2473" s="83" t="str">
        <f t="shared" si="1039"/>
        <v>46035</v>
      </c>
      <c r="AX2473" s="7" t="s">
        <v>3753</v>
      </c>
    </row>
    <row r="2474" spans="1:50" hidden="1" outlineLevel="1">
      <c r="A2474" t="s">
        <v>3624</v>
      </c>
      <c r="B2474" t="s">
        <v>2277</v>
      </c>
      <c r="C2474" s="1">
        <f t="shared" si="1028"/>
        <v>3197</v>
      </c>
      <c r="D2474" s="7">
        <f>RANK(N2474,(N2474:P2474,Q2474:AE2474))</f>
        <v>2</v>
      </c>
      <c r="E2474" s="7">
        <f>RANK(O2474,(N2474:P2474,Q2474:AE2474))</f>
        <v>1</v>
      </c>
      <c r="F2474" s="7">
        <f>IF(P2474&gt;0,RANK(P2474,(N2474:P2474,Q2474:AE2474)),0)</f>
        <v>0</v>
      </c>
      <c r="G2474" s="1">
        <f t="shared" si="1029"/>
        <v>131</v>
      </c>
      <c r="H2474" s="2">
        <f t="shared" si="1030"/>
        <v>4.0975914920237722E-2</v>
      </c>
      <c r="I2474" s="2"/>
      <c r="J2474" s="2">
        <f t="shared" si="1031"/>
        <v>0.46668751954957771</v>
      </c>
      <c r="K2474" s="2">
        <f t="shared" si="1032"/>
        <v>0.50766343446981543</v>
      </c>
      <c r="L2474" s="2">
        <f t="shared" si="1033"/>
        <v>0</v>
      </c>
      <c r="M2474" s="2">
        <f t="shared" si="1034"/>
        <v>2.564904598060691E-2</v>
      </c>
      <c r="N2474" s="1">
        <v>1492</v>
      </c>
      <c r="O2474" s="1">
        <v>1623</v>
      </c>
      <c r="Q2474" s="1">
        <v>49</v>
      </c>
      <c r="R2474" s="1">
        <v>12</v>
      </c>
      <c r="S2474" s="1">
        <v>21</v>
      </c>
      <c r="AG2474" s="7">
        <f>IF(Q2474&gt;0,RANK(Q2474,(N2474:P2474,Q2474:AE2474)),0)</f>
        <v>3</v>
      </c>
      <c r="AH2474" s="7">
        <f>IF(R2474&gt;0,RANK(R2474,(N2474:P2474,Q2474:AE2474)),0)</f>
        <v>5</v>
      </c>
      <c r="AI2474" s="7">
        <f>IF(T2474&gt;0,RANK(T2474,(N2474:P2474,Q2474:AE2474)),0)</f>
        <v>0</v>
      </c>
      <c r="AJ2474" s="7">
        <f>IF(S2474&gt;0,RANK(S2474,(N2474:P2474,Q2474:AE2474)),0)</f>
        <v>4</v>
      </c>
      <c r="AK2474" s="2">
        <f t="shared" si="1035"/>
        <v>1.5326868939630905E-2</v>
      </c>
      <c r="AL2474" s="2">
        <f t="shared" si="1036"/>
        <v>3.753518923991242E-3</v>
      </c>
      <c r="AM2474" s="2">
        <f t="shared" si="1037"/>
        <v>0</v>
      </c>
      <c r="AN2474" s="2">
        <f t="shared" si="1038"/>
        <v>6.5686581169846735E-3</v>
      </c>
      <c r="AP2474" t="s">
        <v>3624</v>
      </c>
      <c r="AQ2474" t="s">
        <v>2277</v>
      </c>
      <c r="AT2474" s="93" t="s">
        <v>1125</v>
      </c>
      <c r="AU2474" s="92" t="s">
        <v>782</v>
      </c>
      <c r="AV2474" s="83" t="str">
        <f t="shared" si="1039"/>
        <v>46037</v>
      </c>
      <c r="AX2474" s="7" t="s">
        <v>3753</v>
      </c>
    </row>
    <row r="2475" spans="1:50" hidden="1" outlineLevel="1">
      <c r="A2475" t="s">
        <v>1374</v>
      </c>
      <c r="B2475" t="s">
        <v>2277</v>
      </c>
      <c r="C2475" s="1">
        <f t="shared" si="1028"/>
        <v>2224</v>
      </c>
      <c r="D2475" s="7">
        <f>RANK(N2475,(N2475:P2475,Q2475:AE2475))</f>
        <v>2</v>
      </c>
      <c r="E2475" s="7">
        <f>RANK(O2475,(N2475:P2475,Q2475:AE2475))</f>
        <v>1</v>
      </c>
      <c r="F2475" s="7">
        <f>IF(P2475&gt;0,RANK(P2475,(N2475:P2475,Q2475:AE2475)),0)</f>
        <v>0</v>
      </c>
      <c r="G2475" s="1">
        <f t="shared" si="1029"/>
        <v>319</v>
      </c>
      <c r="H2475" s="2">
        <f t="shared" si="1030"/>
        <v>0.14343525179856115</v>
      </c>
      <c r="I2475" s="2"/>
      <c r="J2475" s="2">
        <f t="shared" si="1031"/>
        <v>0.41636690647482016</v>
      </c>
      <c r="K2475" s="2">
        <f t="shared" si="1032"/>
        <v>0.55980215827338131</v>
      </c>
      <c r="L2475" s="2">
        <f t="shared" si="1033"/>
        <v>0</v>
      </c>
      <c r="M2475" s="2">
        <f t="shared" si="1034"/>
        <v>2.383093525179858E-2</v>
      </c>
      <c r="N2475" s="1">
        <v>926</v>
      </c>
      <c r="O2475" s="1">
        <v>1245</v>
      </c>
      <c r="Q2475" s="1">
        <v>38</v>
      </c>
      <c r="R2475" s="1">
        <v>7</v>
      </c>
      <c r="S2475" s="1">
        <v>8</v>
      </c>
      <c r="AG2475" s="7">
        <f>IF(Q2475&gt;0,RANK(Q2475,(N2475:P2475,Q2475:AE2475)),0)</f>
        <v>3</v>
      </c>
      <c r="AH2475" s="7">
        <f>IF(R2475&gt;0,RANK(R2475,(N2475:P2475,Q2475:AE2475)),0)</f>
        <v>5</v>
      </c>
      <c r="AI2475" s="7">
        <f>IF(T2475&gt;0,RANK(T2475,(N2475:P2475,Q2475:AE2475)),0)</f>
        <v>0</v>
      </c>
      <c r="AJ2475" s="7">
        <f>IF(S2475&gt;0,RANK(S2475,(N2475:P2475,Q2475:AE2475)),0)</f>
        <v>4</v>
      </c>
      <c r="AK2475" s="2">
        <f t="shared" si="1035"/>
        <v>1.70863309352518E-2</v>
      </c>
      <c r="AL2475" s="2">
        <f t="shared" si="1036"/>
        <v>3.1474820143884892E-3</v>
      </c>
      <c r="AM2475" s="2">
        <f t="shared" si="1037"/>
        <v>0</v>
      </c>
      <c r="AN2475" s="2">
        <f t="shared" si="1038"/>
        <v>3.5971223021582736E-3</v>
      </c>
      <c r="AP2475" t="s">
        <v>1374</v>
      </c>
      <c r="AQ2475" t="s">
        <v>2277</v>
      </c>
      <c r="AT2475" s="93" t="s">
        <v>1125</v>
      </c>
      <c r="AU2475" s="92" t="s">
        <v>1172</v>
      </c>
      <c r="AV2475" s="83" t="str">
        <f t="shared" si="1039"/>
        <v>46039</v>
      </c>
      <c r="AX2475" s="7" t="s">
        <v>3753</v>
      </c>
    </row>
    <row r="2476" spans="1:50" hidden="1" outlineLevel="1">
      <c r="A2476" t="s">
        <v>3769</v>
      </c>
      <c r="B2476" t="s">
        <v>2277</v>
      </c>
      <c r="C2476" s="1">
        <f t="shared" si="1028"/>
        <v>1681</v>
      </c>
      <c r="D2476" s="7">
        <f>RANK(N2476,(N2476:P2476,Q2476:AE2476))</f>
        <v>1</v>
      </c>
      <c r="E2476" s="7">
        <f>RANK(O2476,(N2476:P2476,Q2476:AE2476))</f>
        <v>2</v>
      </c>
      <c r="F2476" s="7">
        <f>IF(P2476&gt;0,RANK(P2476,(N2476:P2476,Q2476:AE2476)),0)</f>
        <v>0</v>
      </c>
      <c r="G2476" s="1">
        <f t="shared" si="1029"/>
        <v>119</v>
      </c>
      <c r="H2476" s="2">
        <f t="shared" si="1030"/>
        <v>7.0791195716835217E-2</v>
      </c>
      <c r="I2476" s="2"/>
      <c r="J2476" s="2">
        <f t="shared" si="1031"/>
        <v>0.5234979179060083</v>
      </c>
      <c r="K2476" s="2">
        <f t="shared" si="1032"/>
        <v>0.45270672218917313</v>
      </c>
      <c r="L2476" s="2">
        <f t="shared" si="1033"/>
        <v>0</v>
      </c>
      <c r="M2476" s="2">
        <f t="shared" si="1034"/>
        <v>2.3795359904818569E-2</v>
      </c>
      <c r="N2476" s="1">
        <v>880</v>
      </c>
      <c r="O2476" s="1">
        <v>761</v>
      </c>
      <c r="Q2476" s="1">
        <v>20</v>
      </c>
      <c r="R2476" s="1">
        <v>4</v>
      </c>
      <c r="S2476" s="1">
        <v>16</v>
      </c>
      <c r="AG2476" s="7">
        <f>IF(Q2476&gt;0,RANK(Q2476,(N2476:P2476,Q2476:AE2476)),0)</f>
        <v>3</v>
      </c>
      <c r="AH2476" s="7">
        <f>IF(R2476&gt;0,RANK(R2476,(N2476:P2476,Q2476:AE2476)),0)</f>
        <v>5</v>
      </c>
      <c r="AI2476" s="7">
        <f>IF(T2476&gt;0,RANK(T2476,(N2476:P2476,Q2476:AE2476)),0)</f>
        <v>0</v>
      </c>
      <c r="AJ2476" s="7">
        <f>IF(S2476&gt;0,RANK(S2476,(N2476:P2476,Q2476:AE2476)),0)</f>
        <v>4</v>
      </c>
      <c r="AK2476" s="2">
        <f t="shared" si="1035"/>
        <v>1.1897679952409279E-2</v>
      </c>
      <c r="AL2476" s="2">
        <f t="shared" si="1036"/>
        <v>2.3795359904818562E-3</v>
      </c>
      <c r="AM2476" s="2">
        <f t="shared" si="1037"/>
        <v>0</v>
      </c>
      <c r="AN2476" s="2">
        <f t="shared" si="1038"/>
        <v>9.5181439619274246E-3</v>
      </c>
      <c r="AP2476" t="s">
        <v>3769</v>
      </c>
      <c r="AQ2476" t="s">
        <v>2277</v>
      </c>
      <c r="AT2476" s="93" t="s">
        <v>1125</v>
      </c>
      <c r="AU2476" s="92" t="s">
        <v>1173</v>
      </c>
      <c r="AV2476" s="83" t="str">
        <f t="shared" si="1039"/>
        <v>46041</v>
      </c>
      <c r="AX2476" s="7" t="s">
        <v>3753</v>
      </c>
    </row>
    <row r="2477" spans="1:50" hidden="1" outlineLevel="1">
      <c r="A2477" t="s">
        <v>729</v>
      </c>
      <c r="B2477" t="s">
        <v>2277</v>
      </c>
      <c r="C2477" s="1">
        <f t="shared" si="1028"/>
        <v>1709</v>
      </c>
      <c r="D2477" s="7">
        <f>RANK(N2477,(N2477:P2477,Q2477:AE2477))</f>
        <v>2</v>
      </c>
      <c r="E2477" s="7">
        <f>RANK(O2477,(N2477:P2477,Q2477:AE2477))</f>
        <v>1</v>
      </c>
      <c r="F2477" s="7">
        <f>IF(P2477&gt;0,RANK(P2477,(N2477:P2477,Q2477:AE2477)),0)</f>
        <v>0</v>
      </c>
      <c r="G2477" s="1">
        <f t="shared" si="1029"/>
        <v>948</v>
      </c>
      <c r="H2477" s="2">
        <f t="shared" si="1030"/>
        <v>0.55471035693387949</v>
      </c>
      <c r="I2477" s="2"/>
      <c r="J2477" s="2">
        <f t="shared" si="1031"/>
        <v>0.21240491515506144</v>
      </c>
      <c r="K2477" s="2">
        <f t="shared" si="1032"/>
        <v>0.76711527208894092</v>
      </c>
      <c r="L2477" s="2">
        <f t="shared" si="1033"/>
        <v>0</v>
      </c>
      <c r="M2477" s="2">
        <f t="shared" si="1034"/>
        <v>2.047981275599764E-2</v>
      </c>
      <c r="N2477" s="1">
        <v>363</v>
      </c>
      <c r="O2477" s="1">
        <v>1311</v>
      </c>
      <c r="Q2477" s="1">
        <v>19</v>
      </c>
      <c r="R2477" s="1">
        <v>6</v>
      </c>
      <c r="S2477" s="1">
        <v>10</v>
      </c>
      <c r="AG2477" s="7">
        <f>IF(Q2477&gt;0,RANK(Q2477,(N2477:P2477,Q2477:AE2477)),0)</f>
        <v>3</v>
      </c>
      <c r="AH2477" s="7">
        <f>IF(R2477&gt;0,RANK(R2477,(N2477:P2477,Q2477:AE2477)),0)</f>
        <v>5</v>
      </c>
      <c r="AI2477" s="7">
        <f>IF(T2477&gt;0,RANK(T2477,(N2477:P2477,Q2477:AE2477)),0)</f>
        <v>0</v>
      </c>
      <c r="AJ2477" s="7">
        <f>IF(S2477&gt;0,RANK(S2477,(N2477:P2477,Q2477:AE2477)),0)</f>
        <v>4</v>
      </c>
      <c r="AK2477" s="2">
        <f t="shared" si="1035"/>
        <v>1.1117612638970159E-2</v>
      </c>
      <c r="AL2477" s="2">
        <f t="shared" si="1036"/>
        <v>3.5108250438853129E-3</v>
      </c>
      <c r="AM2477" s="2">
        <f t="shared" si="1037"/>
        <v>0</v>
      </c>
      <c r="AN2477" s="2">
        <f t="shared" si="1038"/>
        <v>5.8513750731421883E-3</v>
      </c>
      <c r="AP2477" t="s">
        <v>729</v>
      </c>
      <c r="AQ2477" t="s">
        <v>2277</v>
      </c>
      <c r="AT2477" s="93" t="s">
        <v>1125</v>
      </c>
      <c r="AU2477" s="92" t="s">
        <v>1174</v>
      </c>
      <c r="AV2477" s="83" t="str">
        <f t="shared" si="1039"/>
        <v>46043</v>
      </c>
      <c r="AX2477" s="7" t="s">
        <v>3753</v>
      </c>
    </row>
    <row r="2478" spans="1:50" hidden="1" outlineLevel="1">
      <c r="A2478" t="s">
        <v>3643</v>
      </c>
      <c r="B2478" t="s">
        <v>2277</v>
      </c>
      <c r="C2478" s="1">
        <f t="shared" si="1028"/>
        <v>1986</v>
      </c>
      <c r="D2478" s="7">
        <f>RANK(N2478,(N2478:P2478,Q2478:AE2478))</f>
        <v>2</v>
      </c>
      <c r="E2478" s="7">
        <f>RANK(O2478,(N2478:P2478,Q2478:AE2478))</f>
        <v>1</v>
      </c>
      <c r="F2478" s="7">
        <f>IF(P2478&gt;0,RANK(P2478,(N2478:P2478,Q2478:AE2478)),0)</f>
        <v>0</v>
      </c>
      <c r="G2478" s="1">
        <f t="shared" si="1029"/>
        <v>581</v>
      </c>
      <c r="H2478" s="2">
        <f t="shared" si="1030"/>
        <v>0.29254783484390734</v>
      </c>
      <c r="I2478" s="2"/>
      <c r="J2478" s="2">
        <f t="shared" si="1031"/>
        <v>0.34038267875125883</v>
      </c>
      <c r="K2478" s="2">
        <f t="shared" si="1032"/>
        <v>0.63293051359516617</v>
      </c>
      <c r="L2478" s="2">
        <f t="shared" si="1033"/>
        <v>0</v>
      </c>
      <c r="M2478" s="2">
        <f t="shared" si="1034"/>
        <v>2.6686807653575007E-2</v>
      </c>
      <c r="N2478" s="1">
        <v>676</v>
      </c>
      <c r="O2478" s="1">
        <v>1257</v>
      </c>
      <c r="Q2478" s="1">
        <v>28</v>
      </c>
      <c r="R2478" s="1">
        <v>7</v>
      </c>
      <c r="S2478" s="1">
        <v>18</v>
      </c>
      <c r="AG2478" s="7">
        <f>IF(Q2478&gt;0,RANK(Q2478,(N2478:P2478,Q2478:AE2478)),0)</f>
        <v>3</v>
      </c>
      <c r="AH2478" s="7">
        <f>IF(R2478&gt;0,RANK(R2478,(N2478:P2478,Q2478:AE2478)),0)</f>
        <v>5</v>
      </c>
      <c r="AI2478" s="7">
        <f>IF(T2478&gt;0,RANK(T2478,(N2478:P2478,Q2478:AE2478)),0)</f>
        <v>0</v>
      </c>
      <c r="AJ2478" s="7">
        <f>IF(S2478&gt;0,RANK(S2478,(N2478:P2478,Q2478:AE2478)),0)</f>
        <v>4</v>
      </c>
      <c r="AK2478" s="2">
        <f t="shared" si="1035"/>
        <v>1.4098690835850957E-2</v>
      </c>
      <c r="AL2478" s="2">
        <f t="shared" si="1036"/>
        <v>3.5246727089627392E-3</v>
      </c>
      <c r="AM2478" s="2">
        <f t="shared" si="1037"/>
        <v>0</v>
      </c>
      <c r="AN2478" s="2">
        <f t="shared" si="1038"/>
        <v>9.0634441087613302E-3</v>
      </c>
      <c r="AP2478" t="s">
        <v>3643</v>
      </c>
      <c r="AQ2478" t="s">
        <v>2277</v>
      </c>
      <c r="AT2478" s="93" t="s">
        <v>1125</v>
      </c>
      <c r="AU2478" s="92" t="s">
        <v>130</v>
      </c>
      <c r="AV2478" s="83" t="str">
        <f t="shared" si="1039"/>
        <v>46045</v>
      </c>
      <c r="AX2478" s="7" t="s">
        <v>3753</v>
      </c>
    </row>
    <row r="2479" spans="1:50" hidden="1" outlineLevel="1">
      <c r="A2479" t="s">
        <v>3747</v>
      </c>
      <c r="B2479" t="s">
        <v>2277</v>
      </c>
      <c r="C2479" s="1">
        <f t="shared" si="1028"/>
        <v>3429</v>
      </c>
      <c r="D2479" s="7">
        <f>RANK(N2479,(N2479:P2479,Q2479:AE2479))</f>
        <v>2</v>
      </c>
      <c r="E2479" s="7">
        <f>RANK(O2479,(N2479:P2479,Q2479:AE2479))</f>
        <v>1</v>
      </c>
      <c r="F2479" s="7">
        <f>IF(P2479&gt;0,RANK(P2479,(N2479:P2479,Q2479:AE2479)),0)</f>
        <v>0</v>
      </c>
      <c r="G2479" s="1">
        <f t="shared" si="1029"/>
        <v>1052</v>
      </c>
      <c r="H2479" s="2">
        <f t="shared" si="1030"/>
        <v>0.30679498396033827</v>
      </c>
      <c r="I2479" s="2"/>
      <c r="J2479" s="2">
        <f t="shared" si="1031"/>
        <v>0.33041703120443278</v>
      </c>
      <c r="K2479" s="2">
        <f t="shared" si="1032"/>
        <v>0.63721201516477111</v>
      </c>
      <c r="L2479" s="2">
        <f t="shared" si="1033"/>
        <v>0</v>
      </c>
      <c r="M2479" s="2">
        <f t="shared" si="1034"/>
        <v>3.2370953630796118E-2</v>
      </c>
      <c r="N2479" s="1">
        <v>1133</v>
      </c>
      <c r="O2479" s="1">
        <v>2185</v>
      </c>
      <c r="Q2479" s="1">
        <v>46</v>
      </c>
      <c r="R2479" s="1">
        <v>35</v>
      </c>
      <c r="S2479" s="1">
        <v>30</v>
      </c>
      <c r="AG2479" s="7">
        <f>IF(Q2479&gt;0,RANK(Q2479,(N2479:P2479,Q2479:AE2479)),0)</f>
        <v>3</v>
      </c>
      <c r="AH2479" s="7">
        <f>IF(R2479&gt;0,RANK(R2479,(N2479:P2479,Q2479:AE2479)),0)</f>
        <v>4</v>
      </c>
      <c r="AI2479" s="7">
        <f>IF(T2479&gt;0,RANK(T2479,(N2479:P2479,Q2479:AE2479)),0)</f>
        <v>0</v>
      </c>
      <c r="AJ2479" s="7">
        <f>IF(S2479&gt;0,RANK(S2479,(N2479:P2479,Q2479:AE2479)),0)</f>
        <v>5</v>
      </c>
      <c r="AK2479" s="2">
        <f t="shared" si="1035"/>
        <v>1.3414989792942549E-2</v>
      </c>
      <c r="AL2479" s="2">
        <f t="shared" si="1036"/>
        <v>1.0207057451151939E-2</v>
      </c>
      <c r="AM2479" s="2">
        <f t="shared" si="1037"/>
        <v>0</v>
      </c>
      <c r="AN2479" s="2">
        <f t="shared" si="1038"/>
        <v>8.7489063867016627E-3</v>
      </c>
      <c r="AP2479" t="s">
        <v>3747</v>
      </c>
      <c r="AQ2479" t="s">
        <v>2277</v>
      </c>
      <c r="AT2479" s="93" t="s">
        <v>1125</v>
      </c>
      <c r="AU2479" s="92" t="s">
        <v>131</v>
      </c>
      <c r="AV2479" s="83" t="str">
        <f t="shared" si="1039"/>
        <v>46047</v>
      </c>
      <c r="AX2479" s="7" t="s">
        <v>3753</v>
      </c>
    </row>
    <row r="2480" spans="1:50" hidden="1" outlineLevel="1">
      <c r="A2480" t="s">
        <v>3460</v>
      </c>
      <c r="B2480" t="s">
        <v>2277</v>
      </c>
      <c r="C2480" s="1">
        <f t="shared" si="1028"/>
        <v>1329</v>
      </c>
      <c r="D2480" s="7">
        <f>RANK(N2480,(N2480:P2480,Q2480:AE2480))</f>
        <v>2</v>
      </c>
      <c r="E2480" s="7">
        <f>RANK(O2480,(N2480:P2480,Q2480:AE2480))</f>
        <v>1</v>
      </c>
      <c r="F2480" s="7">
        <f>IF(P2480&gt;0,RANK(P2480,(N2480:P2480,Q2480:AE2480)),0)</f>
        <v>0</v>
      </c>
      <c r="G2480" s="1">
        <f t="shared" si="1029"/>
        <v>516</v>
      </c>
      <c r="H2480" s="2">
        <f t="shared" si="1030"/>
        <v>0.38826185101580135</v>
      </c>
      <c r="I2480" s="2"/>
      <c r="J2480" s="2">
        <f t="shared" si="1031"/>
        <v>0.29194883370955604</v>
      </c>
      <c r="K2480" s="2">
        <f t="shared" si="1032"/>
        <v>0.6802106847253574</v>
      </c>
      <c r="L2480" s="2">
        <f t="shared" si="1033"/>
        <v>0</v>
      </c>
      <c r="M2480" s="2">
        <f t="shared" si="1034"/>
        <v>2.7840481565086561E-2</v>
      </c>
      <c r="N2480" s="1">
        <v>388</v>
      </c>
      <c r="O2480" s="1">
        <v>904</v>
      </c>
      <c r="Q2480" s="1">
        <v>25</v>
      </c>
      <c r="R2480" s="1">
        <v>3</v>
      </c>
      <c r="S2480" s="1">
        <v>9</v>
      </c>
      <c r="AG2480" s="7">
        <f>IF(Q2480&gt;0,RANK(Q2480,(N2480:P2480,Q2480:AE2480)),0)</f>
        <v>3</v>
      </c>
      <c r="AH2480" s="7">
        <f>IF(R2480&gt;0,RANK(R2480,(N2480:P2480,Q2480:AE2480)),0)</f>
        <v>5</v>
      </c>
      <c r="AI2480" s="7">
        <f>IF(T2480&gt;0,RANK(T2480,(N2480:P2480,Q2480:AE2480)),0)</f>
        <v>0</v>
      </c>
      <c r="AJ2480" s="7">
        <f>IF(S2480&gt;0,RANK(S2480,(N2480:P2480,Q2480:AE2480)),0)</f>
        <v>4</v>
      </c>
      <c r="AK2480" s="2">
        <f t="shared" si="1035"/>
        <v>1.8811136192626036E-2</v>
      </c>
      <c r="AL2480" s="2">
        <f t="shared" si="1036"/>
        <v>2.257336343115124E-3</v>
      </c>
      <c r="AM2480" s="2">
        <f t="shared" si="1037"/>
        <v>0</v>
      </c>
      <c r="AN2480" s="2">
        <f t="shared" si="1038"/>
        <v>6.7720090293453723E-3</v>
      </c>
      <c r="AP2480" t="s">
        <v>3460</v>
      </c>
      <c r="AQ2480" t="s">
        <v>2277</v>
      </c>
      <c r="AT2480" s="93" t="s">
        <v>1125</v>
      </c>
      <c r="AU2480" s="92" t="s">
        <v>132</v>
      </c>
      <c r="AV2480" s="83" t="str">
        <f t="shared" si="1039"/>
        <v>46049</v>
      </c>
      <c r="AX2480" s="7" t="s">
        <v>3753</v>
      </c>
    </row>
    <row r="2481" spans="1:50" hidden="1" outlineLevel="1">
      <c r="A2481" t="s">
        <v>3189</v>
      </c>
      <c r="B2481" t="s">
        <v>2277</v>
      </c>
      <c r="C2481" s="1">
        <f t="shared" si="1028"/>
        <v>3830</v>
      </c>
      <c r="D2481" s="7">
        <f>RANK(N2481,(N2481:P2481,Q2481:AE2481))</f>
        <v>2</v>
      </c>
      <c r="E2481" s="7">
        <f>RANK(O2481,(N2481:P2481,Q2481:AE2481))</f>
        <v>1</v>
      </c>
      <c r="F2481" s="7">
        <f>IF(P2481&gt;0,RANK(P2481,(N2481:P2481,Q2481:AE2481)),0)</f>
        <v>0</v>
      </c>
      <c r="G2481" s="1">
        <f t="shared" si="1029"/>
        <v>760</v>
      </c>
      <c r="H2481" s="2">
        <f t="shared" si="1030"/>
        <v>0.19843342036553524</v>
      </c>
      <c r="I2481" s="2"/>
      <c r="J2481" s="2">
        <f t="shared" si="1031"/>
        <v>0.38511749347258484</v>
      </c>
      <c r="K2481" s="2">
        <f t="shared" si="1032"/>
        <v>0.58355091383812008</v>
      </c>
      <c r="L2481" s="2">
        <f t="shared" si="1033"/>
        <v>0</v>
      </c>
      <c r="M2481" s="2">
        <f t="shared" si="1034"/>
        <v>3.1331592689295085E-2</v>
      </c>
      <c r="N2481" s="1">
        <v>1475</v>
      </c>
      <c r="O2481" s="1">
        <v>2235</v>
      </c>
      <c r="Q2481" s="1">
        <v>77</v>
      </c>
      <c r="R2481" s="1">
        <v>14</v>
      </c>
      <c r="S2481" s="1">
        <v>29</v>
      </c>
      <c r="AG2481" s="7">
        <f>IF(Q2481&gt;0,RANK(Q2481,(N2481:P2481,Q2481:AE2481)),0)</f>
        <v>3</v>
      </c>
      <c r="AH2481" s="7">
        <f>IF(R2481&gt;0,RANK(R2481,(N2481:P2481,Q2481:AE2481)),0)</f>
        <v>5</v>
      </c>
      <c r="AI2481" s="7">
        <f>IF(T2481&gt;0,RANK(T2481,(N2481:P2481,Q2481:AE2481)),0)</f>
        <v>0</v>
      </c>
      <c r="AJ2481" s="7">
        <f>IF(S2481&gt;0,RANK(S2481,(N2481:P2481,Q2481:AE2481)),0)</f>
        <v>4</v>
      </c>
      <c r="AK2481" s="2">
        <f t="shared" si="1035"/>
        <v>2.0104438642297651E-2</v>
      </c>
      <c r="AL2481" s="2">
        <f t="shared" si="1036"/>
        <v>3.6553524804177544E-3</v>
      </c>
      <c r="AM2481" s="2">
        <f t="shared" si="1037"/>
        <v>0</v>
      </c>
      <c r="AN2481" s="2">
        <f t="shared" si="1038"/>
        <v>7.5718015665796343E-3</v>
      </c>
      <c r="AP2481" t="s">
        <v>3189</v>
      </c>
      <c r="AQ2481" t="s">
        <v>2277</v>
      </c>
      <c r="AT2481" s="93" t="s">
        <v>1125</v>
      </c>
      <c r="AU2481" s="92" t="s">
        <v>658</v>
      </c>
      <c r="AV2481" s="83" t="str">
        <f t="shared" si="1039"/>
        <v>46051</v>
      </c>
      <c r="AX2481" s="7" t="s">
        <v>3753</v>
      </c>
    </row>
    <row r="2482" spans="1:50" hidden="1" outlineLevel="1">
      <c r="A2482" t="s">
        <v>3461</v>
      </c>
      <c r="B2482" t="s">
        <v>2277</v>
      </c>
      <c r="C2482" s="1">
        <f t="shared" si="1028"/>
        <v>2257</v>
      </c>
      <c r="D2482" s="7">
        <f>RANK(N2482,(N2482:P2482,Q2482:AE2482))</f>
        <v>2</v>
      </c>
      <c r="E2482" s="7">
        <f>RANK(O2482,(N2482:P2482,Q2482:AE2482))</f>
        <v>1</v>
      </c>
      <c r="F2482" s="7">
        <f>IF(P2482&gt;0,RANK(P2482,(N2482:P2482,Q2482:AE2482)),0)</f>
        <v>0</v>
      </c>
      <c r="G2482" s="1">
        <f t="shared" si="1029"/>
        <v>769</v>
      </c>
      <c r="H2482" s="2">
        <f t="shared" si="1030"/>
        <v>0.34071776694727512</v>
      </c>
      <c r="I2482" s="2"/>
      <c r="J2482" s="2">
        <f t="shared" si="1031"/>
        <v>0.31812140008861323</v>
      </c>
      <c r="K2482" s="2">
        <f t="shared" si="1032"/>
        <v>0.6588391670358883</v>
      </c>
      <c r="L2482" s="2">
        <f t="shared" si="1033"/>
        <v>0</v>
      </c>
      <c r="M2482" s="2">
        <f t="shared" si="1034"/>
        <v>2.3039432875498478E-2</v>
      </c>
      <c r="N2482" s="1">
        <v>718</v>
      </c>
      <c r="O2482" s="1">
        <v>1487</v>
      </c>
      <c r="Q2482" s="1">
        <v>35</v>
      </c>
      <c r="R2482" s="1">
        <v>6</v>
      </c>
      <c r="S2482" s="1">
        <v>11</v>
      </c>
      <c r="AG2482" s="7">
        <f>IF(Q2482&gt;0,RANK(Q2482,(N2482:P2482,Q2482:AE2482)),0)</f>
        <v>3</v>
      </c>
      <c r="AH2482" s="7">
        <f>IF(R2482&gt;0,RANK(R2482,(N2482:P2482,Q2482:AE2482)),0)</f>
        <v>5</v>
      </c>
      <c r="AI2482" s="7">
        <f>IF(T2482&gt;0,RANK(T2482,(N2482:P2482,Q2482:AE2482)),0)</f>
        <v>0</v>
      </c>
      <c r="AJ2482" s="7">
        <f>IF(S2482&gt;0,RANK(S2482,(N2482:P2482,Q2482:AE2482)),0)</f>
        <v>4</v>
      </c>
      <c r="AK2482" s="2">
        <f t="shared" si="1035"/>
        <v>1.5507310589277802E-2</v>
      </c>
      <c r="AL2482" s="2">
        <f t="shared" si="1036"/>
        <v>2.658396101019052E-3</v>
      </c>
      <c r="AM2482" s="2">
        <f t="shared" si="1037"/>
        <v>0</v>
      </c>
      <c r="AN2482" s="2">
        <f t="shared" si="1038"/>
        <v>4.8737261852015946E-3</v>
      </c>
      <c r="AP2482" t="s">
        <v>3461</v>
      </c>
      <c r="AQ2482" t="s">
        <v>2277</v>
      </c>
      <c r="AT2482" s="93" t="s">
        <v>1125</v>
      </c>
      <c r="AU2482" s="92" t="s">
        <v>659</v>
      </c>
      <c r="AV2482" s="83" t="str">
        <f t="shared" si="1039"/>
        <v>46053</v>
      </c>
      <c r="AX2482" s="7" t="s">
        <v>3753</v>
      </c>
    </row>
    <row r="2483" spans="1:50" hidden="1" outlineLevel="1">
      <c r="A2483" t="s">
        <v>3462</v>
      </c>
      <c r="B2483" t="s">
        <v>2277</v>
      </c>
      <c r="C2483" s="1">
        <f t="shared" si="1028"/>
        <v>1129</v>
      </c>
      <c r="D2483" s="7">
        <f>RANK(N2483,(N2483:P2483,Q2483:AE2483))</f>
        <v>2</v>
      </c>
      <c r="E2483" s="7">
        <f>RANK(O2483,(N2483:P2483,Q2483:AE2483))</f>
        <v>1</v>
      </c>
      <c r="F2483" s="7">
        <f>IF(P2483&gt;0,RANK(P2483,(N2483:P2483,Q2483:AE2483)),0)</f>
        <v>0</v>
      </c>
      <c r="G2483" s="1">
        <f t="shared" si="1029"/>
        <v>774</v>
      </c>
      <c r="H2483" s="2">
        <f t="shared" si="1030"/>
        <v>0.68556244464127547</v>
      </c>
      <c r="I2483" s="2"/>
      <c r="J2483" s="2">
        <f t="shared" si="1031"/>
        <v>0.14526129317980513</v>
      </c>
      <c r="K2483" s="2">
        <f t="shared" si="1032"/>
        <v>0.83082373782108065</v>
      </c>
      <c r="L2483" s="2">
        <f t="shared" si="1033"/>
        <v>0</v>
      </c>
      <c r="M2483" s="2">
        <f t="shared" si="1034"/>
        <v>2.3914968999114161E-2</v>
      </c>
      <c r="N2483" s="1">
        <v>164</v>
      </c>
      <c r="O2483" s="1">
        <v>938</v>
      </c>
      <c r="Q2483" s="1">
        <v>21</v>
      </c>
      <c r="R2483" s="1">
        <v>1</v>
      </c>
      <c r="S2483" s="1">
        <v>5</v>
      </c>
      <c r="AG2483" s="7">
        <f>IF(Q2483&gt;0,RANK(Q2483,(N2483:P2483,Q2483:AE2483)),0)</f>
        <v>3</v>
      </c>
      <c r="AH2483" s="7">
        <f>IF(R2483&gt;0,RANK(R2483,(N2483:P2483,Q2483:AE2483)),0)</f>
        <v>5</v>
      </c>
      <c r="AI2483" s="7">
        <f>IF(T2483&gt;0,RANK(T2483,(N2483:P2483,Q2483:AE2483)),0)</f>
        <v>0</v>
      </c>
      <c r="AJ2483" s="7">
        <f>IF(S2483&gt;0,RANK(S2483,(N2483:P2483,Q2483:AE2483)),0)</f>
        <v>4</v>
      </c>
      <c r="AK2483" s="2">
        <f t="shared" si="1035"/>
        <v>1.8600531443755536E-2</v>
      </c>
      <c r="AL2483" s="2">
        <f t="shared" si="1036"/>
        <v>8.8573959255978745E-4</v>
      </c>
      <c r="AM2483" s="2">
        <f t="shared" si="1037"/>
        <v>0</v>
      </c>
      <c r="AN2483" s="2">
        <f t="shared" si="1038"/>
        <v>4.4286979627989375E-3</v>
      </c>
      <c r="AP2483" t="s">
        <v>3462</v>
      </c>
      <c r="AQ2483" t="s">
        <v>2277</v>
      </c>
      <c r="AT2483" s="93" t="s">
        <v>1125</v>
      </c>
      <c r="AU2483" s="92" t="s">
        <v>660</v>
      </c>
      <c r="AV2483" s="83" t="str">
        <f t="shared" si="1039"/>
        <v>46055</v>
      </c>
      <c r="AX2483" s="7" t="s">
        <v>3753</v>
      </c>
    </row>
    <row r="2484" spans="1:50" hidden="1" outlineLevel="1">
      <c r="A2484" t="s">
        <v>70</v>
      </c>
      <c r="B2484" t="s">
        <v>2277</v>
      </c>
      <c r="C2484" s="1">
        <f t="shared" si="1028"/>
        <v>2723</v>
      </c>
      <c r="D2484" s="7">
        <f>RANK(N2484,(N2484:P2484,Q2484:AE2484))</f>
        <v>2</v>
      </c>
      <c r="E2484" s="7">
        <f>RANK(O2484,(N2484:P2484,Q2484:AE2484))</f>
        <v>1</v>
      </c>
      <c r="F2484" s="7">
        <f>IF(P2484&gt;0,RANK(P2484,(N2484:P2484,Q2484:AE2484)),0)</f>
        <v>0</v>
      </c>
      <c r="G2484" s="1">
        <f t="shared" si="1029"/>
        <v>808</v>
      </c>
      <c r="H2484" s="2">
        <f t="shared" si="1030"/>
        <v>0.29673154608887259</v>
      </c>
      <c r="I2484" s="2"/>
      <c r="J2484" s="2">
        <f t="shared" si="1031"/>
        <v>0.33896437752478886</v>
      </c>
      <c r="K2484" s="2">
        <f t="shared" si="1032"/>
        <v>0.63569592361366145</v>
      </c>
      <c r="L2484" s="2">
        <f t="shared" si="1033"/>
        <v>0</v>
      </c>
      <c r="M2484" s="2">
        <f t="shared" si="1034"/>
        <v>2.5339698861549742E-2</v>
      </c>
      <c r="N2484" s="1">
        <v>923</v>
      </c>
      <c r="O2484" s="1">
        <v>1731</v>
      </c>
      <c r="Q2484" s="1">
        <v>38</v>
      </c>
      <c r="R2484" s="1">
        <v>17</v>
      </c>
      <c r="S2484" s="1">
        <v>14</v>
      </c>
      <c r="AG2484" s="7">
        <f>IF(Q2484&gt;0,RANK(Q2484,(N2484:P2484,Q2484:AE2484)),0)</f>
        <v>3</v>
      </c>
      <c r="AH2484" s="7">
        <f>IF(R2484&gt;0,RANK(R2484,(N2484:P2484,Q2484:AE2484)),0)</f>
        <v>4</v>
      </c>
      <c r="AI2484" s="7">
        <f>IF(T2484&gt;0,RANK(T2484,(N2484:P2484,Q2484:AE2484)),0)</f>
        <v>0</v>
      </c>
      <c r="AJ2484" s="7">
        <f>IF(S2484&gt;0,RANK(S2484,(N2484:P2484,Q2484:AE2484)),0)</f>
        <v>5</v>
      </c>
      <c r="AK2484" s="2">
        <f t="shared" si="1035"/>
        <v>1.395519647447668E-2</v>
      </c>
      <c r="AL2484" s="2">
        <f t="shared" si="1036"/>
        <v>6.243114212265883E-3</v>
      </c>
      <c r="AM2484" s="2">
        <f t="shared" si="1037"/>
        <v>0</v>
      </c>
      <c r="AN2484" s="2">
        <f t="shared" si="1038"/>
        <v>5.1413881748071976E-3</v>
      </c>
      <c r="AP2484" t="s">
        <v>70</v>
      </c>
      <c r="AQ2484" t="s">
        <v>2277</v>
      </c>
      <c r="AT2484" s="93" t="s">
        <v>1125</v>
      </c>
      <c r="AU2484" s="92" t="s">
        <v>199</v>
      </c>
      <c r="AV2484" s="83" t="str">
        <f t="shared" si="1039"/>
        <v>46057</v>
      </c>
      <c r="AX2484" s="7" t="s">
        <v>3753</v>
      </c>
    </row>
    <row r="2485" spans="1:50" hidden="1" outlineLevel="1">
      <c r="A2485" t="s">
        <v>1302</v>
      </c>
      <c r="B2485" t="s">
        <v>2277</v>
      </c>
      <c r="C2485" s="1">
        <f t="shared" si="1028"/>
        <v>2031</v>
      </c>
      <c r="D2485" s="7">
        <f>RANK(N2485,(N2485:P2485,Q2485:AE2485))</f>
        <v>2</v>
      </c>
      <c r="E2485" s="7">
        <f>RANK(O2485,(N2485:P2485,Q2485:AE2485))</f>
        <v>1</v>
      </c>
      <c r="F2485" s="7">
        <f>IF(P2485&gt;0,RANK(P2485,(N2485:P2485,Q2485:AE2485)),0)</f>
        <v>0</v>
      </c>
      <c r="G2485" s="1">
        <f t="shared" si="1029"/>
        <v>854</v>
      </c>
      <c r="H2485" s="2">
        <f t="shared" si="1030"/>
        <v>0.42048252092565241</v>
      </c>
      <c r="I2485" s="2"/>
      <c r="J2485" s="2">
        <f t="shared" si="1031"/>
        <v>0.27818808468734613</v>
      </c>
      <c r="K2485" s="2">
        <f t="shared" si="1032"/>
        <v>0.69867060561299854</v>
      </c>
      <c r="L2485" s="2">
        <f t="shared" si="1033"/>
        <v>0</v>
      </c>
      <c r="M2485" s="2">
        <f t="shared" si="1034"/>
        <v>2.3141309699655332E-2</v>
      </c>
      <c r="N2485" s="1">
        <v>565</v>
      </c>
      <c r="O2485" s="1">
        <v>1419</v>
      </c>
      <c r="Q2485" s="1">
        <v>28</v>
      </c>
      <c r="R2485" s="1">
        <v>6</v>
      </c>
      <c r="S2485" s="1">
        <v>13</v>
      </c>
      <c r="AG2485" s="7">
        <f>IF(Q2485&gt;0,RANK(Q2485,(N2485:P2485,Q2485:AE2485)),0)</f>
        <v>3</v>
      </c>
      <c r="AH2485" s="7">
        <f>IF(R2485&gt;0,RANK(R2485,(N2485:P2485,Q2485:AE2485)),0)</f>
        <v>5</v>
      </c>
      <c r="AI2485" s="7">
        <f>IF(T2485&gt;0,RANK(T2485,(N2485:P2485,Q2485:AE2485)),0)</f>
        <v>0</v>
      </c>
      <c r="AJ2485" s="7">
        <f>IF(S2485&gt;0,RANK(S2485,(N2485:P2485,Q2485:AE2485)),0)</f>
        <v>4</v>
      </c>
      <c r="AK2485" s="2">
        <f t="shared" si="1035"/>
        <v>1.3786312161496799E-2</v>
      </c>
      <c r="AL2485" s="2">
        <f t="shared" si="1036"/>
        <v>2.9542097488921715E-3</v>
      </c>
      <c r="AM2485" s="2">
        <f t="shared" si="1037"/>
        <v>0</v>
      </c>
      <c r="AN2485" s="2">
        <f t="shared" si="1038"/>
        <v>6.4007877892663717E-3</v>
      </c>
      <c r="AP2485" t="s">
        <v>1302</v>
      </c>
      <c r="AQ2485" t="s">
        <v>2277</v>
      </c>
      <c r="AT2485" s="93" t="s">
        <v>1125</v>
      </c>
      <c r="AU2485" s="92" t="s">
        <v>200</v>
      </c>
      <c r="AV2485" s="83" t="str">
        <f t="shared" si="1039"/>
        <v>46059</v>
      </c>
      <c r="AX2485" s="7" t="s">
        <v>3753</v>
      </c>
    </row>
    <row r="2486" spans="1:50" hidden="1" outlineLevel="1">
      <c r="A2486" t="s">
        <v>3298</v>
      </c>
      <c r="B2486" t="s">
        <v>2277</v>
      </c>
      <c r="C2486" s="1">
        <f t="shared" si="1028"/>
        <v>1421</v>
      </c>
      <c r="D2486" s="7">
        <f>RANK(N2486,(N2486:P2486,Q2486:AE2486))</f>
        <v>2</v>
      </c>
      <c r="E2486" s="7">
        <f>RANK(O2486,(N2486:P2486,Q2486:AE2486))</f>
        <v>1</v>
      </c>
      <c r="F2486" s="7">
        <f>IF(P2486&gt;0,RANK(P2486,(N2486:P2486,Q2486:AE2486)),0)</f>
        <v>0</v>
      </c>
      <c r="G2486" s="1">
        <f t="shared" si="1029"/>
        <v>487</v>
      </c>
      <c r="H2486" s="2">
        <f t="shared" si="1030"/>
        <v>0.34271639690358902</v>
      </c>
      <c r="I2486" s="2"/>
      <c r="J2486" s="2">
        <f t="shared" si="1031"/>
        <v>0.3216045038705137</v>
      </c>
      <c r="K2486" s="2">
        <f t="shared" si="1032"/>
        <v>0.66432090077410277</v>
      </c>
      <c r="L2486" s="2">
        <f t="shared" si="1033"/>
        <v>0</v>
      </c>
      <c r="M2486" s="2">
        <f t="shared" si="1034"/>
        <v>1.4074595355383468E-2</v>
      </c>
      <c r="N2486" s="1">
        <v>457</v>
      </c>
      <c r="O2486" s="1">
        <v>944</v>
      </c>
      <c r="Q2486" s="1">
        <v>6</v>
      </c>
      <c r="R2486" s="1">
        <v>4</v>
      </c>
      <c r="S2486" s="1">
        <v>10</v>
      </c>
      <c r="AG2486" s="7">
        <f>IF(Q2486&gt;0,RANK(Q2486,(N2486:P2486,Q2486:AE2486)),0)</f>
        <v>4</v>
      </c>
      <c r="AH2486" s="7">
        <f>IF(R2486&gt;0,RANK(R2486,(N2486:P2486,Q2486:AE2486)),0)</f>
        <v>5</v>
      </c>
      <c r="AI2486" s="7">
        <f>IF(T2486&gt;0,RANK(T2486,(N2486:P2486,Q2486:AE2486)),0)</f>
        <v>0</v>
      </c>
      <c r="AJ2486" s="7">
        <f>IF(S2486&gt;0,RANK(S2486,(N2486:P2486,Q2486:AE2486)),0)</f>
        <v>3</v>
      </c>
      <c r="AK2486" s="2">
        <f t="shared" si="1035"/>
        <v>4.22237860661506E-3</v>
      </c>
      <c r="AL2486" s="2">
        <f t="shared" si="1036"/>
        <v>2.8149190710767065E-3</v>
      </c>
      <c r="AM2486" s="2">
        <f t="shared" si="1037"/>
        <v>0</v>
      </c>
      <c r="AN2486" s="2">
        <f t="shared" si="1038"/>
        <v>7.0372976776917661E-3</v>
      </c>
      <c r="AP2486" t="s">
        <v>3298</v>
      </c>
      <c r="AQ2486" t="s">
        <v>2277</v>
      </c>
      <c r="AT2486" s="93" t="s">
        <v>1125</v>
      </c>
      <c r="AU2486" s="92" t="s">
        <v>201</v>
      </c>
      <c r="AV2486" s="83" t="str">
        <f t="shared" si="1039"/>
        <v>46061</v>
      </c>
      <c r="AX2486" s="7" t="s">
        <v>3753</v>
      </c>
    </row>
    <row r="2487" spans="1:50" hidden="1" outlineLevel="1">
      <c r="A2487" t="s">
        <v>2390</v>
      </c>
      <c r="B2487" t="s">
        <v>2277</v>
      </c>
      <c r="C2487" s="1">
        <f t="shared" si="1028"/>
        <v>731</v>
      </c>
      <c r="D2487" s="7">
        <f>RANK(N2487,(N2487:P2487,Q2487:AE2487))</f>
        <v>2</v>
      </c>
      <c r="E2487" s="7">
        <f>RANK(O2487,(N2487:P2487,Q2487:AE2487))</f>
        <v>1</v>
      </c>
      <c r="F2487" s="7">
        <f>IF(P2487&gt;0,RANK(P2487,(N2487:P2487,Q2487:AE2487)),0)</f>
        <v>0</v>
      </c>
      <c r="G2487" s="1">
        <f t="shared" si="1029"/>
        <v>586</v>
      </c>
      <c r="H2487" s="2">
        <f t="shared" si="1030"/>
        <v>0.80164158686730502</v>
      </c>
      <c r="I2487" s="2"/>
      <c r="J2487" s="2">
        <f t="shared" si="1031"/>
        <v>8.7551299589603282E-2</v>
      </c>
      <c r="K2487" s="2">
        <f t="shared" si="1032"/>
        <v>0.8891928864569083</v>
      </c>
      <c r="L2487" s="2">
        <f t="shared" si="1033"/>
        <v>0</v>
      </c>
      <c r="M2487" s="2">
        <f t="shared" si="1034"/>
        <v>2.3255813953488413E-2</v>
      </c>
      <c r="N2487" s="1">
        <v>64</v>
      </c>
      <c r="O2487" s="1">
        <v>650</v>
      </c>
      <c r="Q2487" s="1">
        <v>10</v>
      </c>
      <c r="R2487" s="1">
        <v>3</v>
      </c>
      <c r="S2487" s="1">
        <v>4</v>
      </c>
      <c r="AG2487" s="7">
        <f>IF(Q2487&gt;0,RANK(Q2487,(N2487:P2487,Q2487:AE2487)),0)</f>
        <v>3</v>
      </c>
      <c r="AH2487" s="7">
        <f>IF(R2487&gt;0,RANK(R2487,(N2487:P2487,Q2487:AE2487)),0)</f>
        <v>5</v>
      </c>
      <c r="AI2487" s="7">
        <f>IF(T2487&gt;0,RANK(T2487,(N2487:P2487,Q2487:AE2487)),0)</f>
        <v>0</v>
      </c>
      <c r="AJ2487" s="7">
        <f>IF(S2487&gt;0,RANK(S2487,(N2487:P2487,Q2487:AE2487)),0)</f>
        <v>4</v>
      </c>
      <c r="AK2487" s="2">
        <f t="shared" si="1035"/>
        <v>1.3679890560875513E-2</v>
      </c>
      <c r="AL2487" s="2">
        <f t="shared" si="1036"/>
        <v>4.1039671682626538E-3</v>
      </c>
      <c r="AM2487" s="2">
        <f t="shared" si="1037"/>
        <v>0</v>
      </c>
      <c r="AN2487" s="2">
        <f t="shared" si="1038"/>
        <v>5.4719562243502051E-3</v>
      </c>
      <c r="AP2487" t="s">
        <v>2390</v>
      </c>
      <c r="AQ2487" t="s">
        <v>2277</v>
      </c>
      <c r="AT2487" s="93" t="s">
        <v>1125</v>
      </c>
      <c r="AU2487" s="92" t="s">
        <v>202</v>
      </c>
      <c r="AV2487" s="83" t="str">
        <f t="shared" si="1039"/>
        <v>46063</v>
      </c>
      <c r="AX2487" s="7" t="s">
        <v>3753</v>
      </c>
    </row>
    <row r="2488" spans="1:50" hidden="1" outlineLevel="1">
      <c r="A2488" t="s">
        <v>3355</v>
      </c>
      <c r="B2488" t="s">
        <v>2277</v>
      </c>
      <c r="C2488" s="1">
        <f t="shared" si="1028"/>
        <v>7534</v>
      </c>
      <c r="D2488" s="7">
        <f>RANK(N2488,(N2488:P2488,Q2488:AE2488))</f>
        <v>2</v>
      </c>
      <c r="E2488" s="7">
        <f>RANK(O2488,(N2488:P2488,Q2488:AE2488))</f>
        <v>1</v>
      </c>
      <c r="F2488" s="7">
        <f>IF(P2488&gt;0,RANK(P2488,(N2488:P2488,Q2488:AE2488)),0)</f>
        <v>0</v>
      </c>
      <c r="G2488" s="1">
        <f t="shared" si="1029"/>
        <v>2976</v>
      </c>
      <c r="H2488" s="2">
        <f t="shared" si="1030"/>
        <v>0.39500929121316697</v>
      </c>
      <c r="I2488" s="2"/>
      <c r="J2488" s="2">
        <f t="shared" si="1031"/>
        <v>0.29360233607645342</v>
      </c>
      <c r="K2488" s="2">
        <f t="shared" si="1032"/>
        <v>0.68861162728962044</v>
      </c>
      <c r="L2488" s="2">
        <f t="shared" si="1033"/>
        <v>0</v>
      </c>
      <c r="M2488" s="2">
        <f t="shared" si="1034"/>
        <v>1.7786036633926083E-2</v>
      </c>
      <c r="N2488" s="1">
        <v>2212</v>
      </c>
      <c r="O2488" s="1">
        <v>5188</v>
      </c>
      <c r="Q2488" s="1">
        <v>54</v>
      </c>
      <c r="R2488" s="1">
        <v>36</v>
      </c>
      <c r="S2488" s="1">
        <v>44</v>
      </c>
      <c r="AG2488" s="7">
        <f>IF(Q2488&gt;0,RANK(Q2488,(N2488:P2488,Q2488:AE2488)),0)</f>
        <v>3</v>
      </c>
      <c r="AH2488" s="7">
        <f>IF(R2488&gt;0,RANK(R2488,(N2488:P2488,Q2488:AE2488)),0)</f>
        <v>5</v>
      </c>
      <c r="AI2488" s="7">
        <f>IF(T2488&gt;0,RANK(T2488,(N2488:P2488,Q2488:AE2488)),0)</f>
        <v>0</v>
      </c>
      <c r="AJ2488" s="7">
        <f>IF(S2488&gt;0,RANK(S2488,(N2488:P2488,Q2488:AE2488)),0)</f>
        <v>4</v>
      </c>
      <c r="AK2488" s="2">
        <f t="shared" si="1035"/>
        <v>7.1675073002389171E-3</v>
      </c>
      <c r="AL2488" s="2">
        <f t="shared" si="1036"/>
        <v>4.7783382001592781E-3</v>
      </c>
      <c r="AM2488" s="2">
        <f t="shared" si="1037"/>
        <v>0</v>
      </c>
      <c r="AN2488" s="2">
        <f t="shared" si="1038"/>
        <v>5.8401911335280061E-3</v>
      </c>
      <c r="AP2488" t="s">
        <v>3355</v>
      </c>
      <c r="AQ2488" t="s">
        <v>2277</v>
      </c>
      <c r="AT2488" s="93" t="s">
        <v>1125</v>
      </c>
      <c r="AU2488" s="92" t="s">
        <v>1482</v>
      </c>
      <c r="AV2488" s="83" t="str">
        <f t="shared" si="1039"/>
        <v>46065</v>
      </c>
      <c r="AX2488" s="7" t="s">
        <v>3753</v>
      </c>
    </row>
    <row r="2489" spans="1:50" hidden="1" outlineLevel="1">
      <c r="A2489" t="s">
        <v>3299</v>
      </c>
      <c r="B2489" t="s">
        <v>2277</v>
      </c>
      <c r="C2489" s="1">
        <f t="shared" ref="C2489:C2523" si="1040">SUM(N2489:AE2489)</f>
        <v>3625</v>
      </c>
      <c r="D2489" s="7">
        <f>RANK(N2489,(N2489:P2489,Q2489:AE2489))</f>
        <v>2</v>
      </c>
      <c r="E2489" s="7">
        <f>RANK(O2489,(N2489:P2489,Q2489:AE2489))</f>
        <v>1</v>
      </c>
      <c r="F2489" s="7">
        <f>IF(P2489&gt;0,RANK(P2489,(N2489:P2489,Q2489:AE2489)),0)</f>
        <v>0</v>
      </c>
      <c r="G2489" s="1">
        <f t="shared" ref="G2489:G2523" si="1041">IF(D2489=1,N2489,IF(E2489=1,O2489,P2489))-IF(D2489=2,N2489,IF(E2489=2,O2489,P2489))</f>
        <v>1445</v>
      </c>
      <c r="H2489" s="2">
        <f t="shared" ref="H2489:H2520" si="1042">G2489/C2489</f>
        <v>0.39862068965517239</v>
      </c>
      <c r="I2489" s="2"/>
      <c r="J2489" s="2">
        <f t="shared" ref="J2489:J2523" si="1043">IF($C2489=0,"-",N2489/$C2489)</f>
        <v>0.29020689655172416</v>
      </c>
      <c r="K2489" s="2">
        <f t="shared" ref="K2489:K2523" si="1044">IF($C2489=0,"-",O2489/$C2489)</f>
        <v>0.68882758620689655</v>
      </c>
      <c r="L2489" s="2">
        <f t="shared" ref="L2489:L2523" si="1045">IF($C2489=0,"-",P2489/$C2489)</f>
        <v>0</v>
      </c>
      <c r="M2489" s="2">
        <f t="shared" ref="M2489:M2520" si="1046">IF(C2489=0,"-",(1-J2489-K2489-L2489))</f>
        <v>2.0965517241379295E-2</v>
      </c>
      <c r="N2489" s="1">
        <v>1052</v>
      </c>
      <c r="O2489" s="1">
        <v>2497</v>
      </c>
      <c r="Q2489" s="1">
        <v>51</v>
      </c>
      <c r="R2489" s="1">
        <v>6</v>
      </c>
      <c r="S2489" s="1">
        <v>19</v>
      </c>
      <c r="AG2489" s="7">
        <f>IF(Q2489&gt;0,RANK(Q2489,(N2489:P2489,Q2489:AE2489)),0)</f>
        <v>3</v>
      </c>
      <c r="AH2489" s="7">
        <f>IF(R2489&gt;0,RANK(R2489,(N2489:P2489,Q2489:AE2489)),0)</f>
        <v>5</v>
      </c>
      <c r="AI2489" s="7">
        <f>IF(T2489&gt;0,RANK(T2489,(N2489:P2489,Q2489:AE2489)),0)</f>
        <v>0</v>
      </c>
      <c r="AJ2489" s="7">
        <f>IF(S2489&gt;0,RANK(S2489,(N2489:P2489,Q2489:AE2489)),0)</f>
        <v>4</v>
      </c>
      <c r="AK2489" s="2">
        <f t="shared" ref="AK2489:AK2523" si="1047">IF($C2489=0,"-",Q2489/$C2489)</f>
        <v>1.4068965517241379E-2</v>
      </c>
      <c r="AL2489" s="2">
        <f t="shared" ref="AL2489:AL2523" si="1048">IF($C2489=0,"-",R2489/$C2489)</f>
        <v>1.6551724137931034E-3</v>
      </c>
      <c r="AM2489" s="2">
        <f t="shared" ref="AM2489:AM2523" si="1049">IF($C2489=0,"-",T2489/$C2489)</f>
        <v>0</v>
      </c>
      <c r="AN2489" s="2">
        <f t="shared" ref="AN2489:AN2523" si="1050">IF($C2489=0,"-",S2489/$C2489)</f>
        <v>5.241379310344828E-3</v>
      </c>
      <c r="AP2489" t="s">
        <v>3299</v>
      </c>
      <c r="AQ2489" t="s">
        <v>2277</v>
      </c>
      <c r="AT2489" s="93" t="s">
        <v>1125</v>
      </c>
      <c r="AU2489" s="92" t="s">
        <v>1483</v>
      </c>
      <c r="AV2489" s="83" t="str">
        <f t="shared" ref="AV2489:AV2520" si="1051">AT2489&amp;AU2489</f>
        <v>46067</v>
      </c>
      <c r="AX2489" s="7" t="s">
        <v>3753</v>
      </c>
    </row>
    <row r="2490" spans="1:50" hidden="1" outlineLevel="1">
      <c r="A2490" t="s">
        <v>3300</v>
      </c>
      <c r="B2490" t="s">
        <v>2277</v>
      </c>
      <c r="C2490" s="1">
        <f t="shared" si="1040"/>
        <v>835</v>
      </c>
      <c r="D2490" s="7">
        <f>RANK(N2490,(N2490:P2490,Q2490:AE2490))</f>
        <v>2</v>
      </c>
      <c r="E2490" s="7">
        <f>RANK(O2490,(N2490:P2490,Q2490:AE2490))</f>
        <v>1</v>
      </c>
      <c r="F2490" s="7">
        <f>IF(P2490&gt;0,RANK(P2490,(N2490:P2490,Q2490:AE2490)),0)</f>
        <v>0</v>
      </c>
      <c r="G2490" s="1">
        <f t="shared" si="1041"/>
        <v>374</v>
      </c>
      <c r="H2490" s="2">
        <f t="shared" si="1042"/>
        <v>0.44790419161676648</v>
      </c>
      <c r="I2490" s="2"/>
      <c r="J2490" s="2">
        <f t="shared" si="1043"/>
        <v>0.26107784431137726</v>
      </c>
      <c r="K2490" s="2">
        <f t="shared" si="1044"/>
        <v>0.70898203592814368</v>
      </c>
      <c r="L2490" s="2">
        <f t="shared" si="1045"/>
        <v>0</v>
      </c>
      <c r="M2490" s="2">
        <f t="shared" si="1046"/>
        <v>2.9940119760479056E-2</v>
      </c>
      <c r="N2490" s="1">
        <v>218</v>
      </c>
      <c r="O2490" s="1">
        <v>592</v>
      </c>
      <c r="Q2490" s="1">
        <v>20</v>
      </c>
      <c r="R2490" s="1">
        <v>2</v>
      </c>
      <c r="S2490" s="1">
        <v>3</v>
      </c>
      <c r="AG2490" s="7">
        <f>IF(Q2490&gt;0,RANK(Q2490,(N2490:P2490,Q2490:AE2490)),0)</f>
        <v>3</v>
      </c>
      <c r="AH2490" s="7">
        <f>IF(R2490&gt;0,RANK(R2490,(N2490:P2490,Q2490:AE2490)),0)</f>
        <v>5</v>
      </c>
      <c r="AI2490" s="7">
        <f>IF(T2490&gt;0,RANK(T2490,(N2490:P2490,Q2490:AE2490)),0)</f>
        <v>0</v>
      </c>
      <c r="AJ2490" s="7">
        <f>IF(S2490&gt;0,RANK(S2490,(N2490:P2490,Q2490:AE2490)),0)</f>
        <v>4</v>
      </c>
      <c r="AK2490" s="2">
        <f t="shared" si="1047"/>
        <v>2.3952095808383235E-2</v>
      </c>
      <c r="AL2490" s="2">
        <f t="shared" si="1048"/>
        <v>2.3952095808383233E-3</v>
      </c>
      <c r="AM2490" s="2">
        <f t="shared" si="1049"/>
        <v>0</v>
      </c>
      <c r="AN2490" s="2">
        <f t="shared" si="1050"/>
        <v>3.592814371257485E-3</v>
      </c>
      <c r="AP2490" t="s">
        <v>3300</v>
      </c>
      <c r="AQ2490" t="s">
        <v>2277</v>
      </c>
      <c r="AT2490" s="93" t="s">
        <v>1125</v>
      </c>
      <c r="AU2490" s="92" t="s">
        <v>1484</v>
      </c>
      <c r="AV2490" s="83" t="str">
        <f t="shared" si="1051"/>
        <v>46069</v>
      </c>
      <c r="AX2490" s="7" t="s">
        <v>3753</v>
      </c>
    </row>
    <row r="2491" spans="1:50" hidden="1" outlineLevel="1">
      <c r="A2491" t="s">
        <v>3023</v>
      </c>
      <c r="B2491" t="s">
        <v>2277</v>
      </c>
      <c r="C2491" s="1">
        <f t="shared" si="1040"/>
        <v>1040</v>
      </c>
      <c r="D2491" s="7">
        <f>RANK(N2491,(N2491:P2491,Q2491:AE2491))</f>
        <v>2</v>
      </c>
      <c r="E2491" s="7">
        <f>RANK(O2491,(N2491:P2491,Q2491:AE2491))</f>
        <v>1</v>
      </c>
      <c r="F2491" s="7">
        <f>IF(P2491&gt;0,RANK(P2491,(N2491:P2491,Q2491:AE2491)),0)</f>
        <v>0</v>
      </c>
      <c r="G2491" s="1">
        <f t="shared" si="1041"/>
        <v>368</v>
      </c>
      <c r="H2491" s="2">
        <f t="shared" si="1042"/>
        <v>0.35384615384615387</v>
      </c>
      <c r="I2491" s="2"/>
      <c r="J2491" s="2">
        <f t="shared" si="1043"/>
        <v>0.30673076923076925</v>
      </c>
      <c r="K2491" s="2">
        <f t="shared" si="1044"/>
        <v>0.66057692307692306</v>
      </c>
      <c r="L2491" s="2">
        <f t="shared" si="1045"/>
        <v>0</v>
      </c>
      <c r="M2491" s="2">
        <f t="shared" si="1046"/>
        <v>3.2692307692307687E-2</v>
      </c>
      <c r="N2491" s="1">
        <v>319</v>
      </c>
      <c r="O2491" s="1">
        <v>687</v>
      </c>
      <c r="Q2491" s="1">
        <v>16</v>
      </c>
      <c r="R2491" s="1">
        <v>7</v>
      </c>
      <c r="S2491" s="1">
        <v>11</v>
      </c>
      <c r="AG2491" s="7">
        <f>IF(Q2491&gt;0,RANK(Q2491,(N2491:P2491,Q2491:AE2491)),0)</f>
        <v>3</v>
      </c>
      <c r="AH2491" s="7">
        <f>IF(R2491&gt;0,RANK(R2491,(N2491:P2491,Q2491:AE2491)),0)</f>
        <v>5</v>
      </c>
      <c r="AI2491" s="7">
        <f>IF(T2491&gt;0,RANK(T2491,(N2491:P2491,Q2491:AE2491)),0)</f>
        <v>0</v>
      </c>
      <c r="AJ2491" s="7">
        <f>IF(S2491&gt;0,RANK(S2491,(N2491:P2491,Q2491:AE2491)),0)</f>
        <v>4</v>
      </c>
      <c r="AK2491" s="2">
        <f t="shared" si="1047"/>
        <v>1.5384615384615385E-2</v>
      </c>
      <c r="AL2491" s="2">
        <f t="shared" si="1048"/>
        <v>6.7307692307692311E-3</v>
      </c>
      <c r="AM2491" s="2">
        <f t="shared" si="1049"/>
        <v>0</v>
      </c>
      <c r="AN2491" s="2">
        <f t="shared" si="1050"/>
        <v>1.0576923076923078E-2</v>
      </c>
      <c r="AP2491" t="s">
        <v>3023</v>
      </c>
      <c r="AQ2491" t="s">
        <v>2277</v>
      </c>
      <c r="AT2491" s="93" t="s">
        <v>1125</v>
      </c>
      <c r="AU2491" s="92" t="s">
        <v>661</v>
      </c>
      <c r="AV2491" s="83" t="str">
        <f t="shared" si="1051"/>
        <v>46071</v>
      </c>
      <c r="AX2491" s="7" t="s">
        <v>3753</v>
      </c>
    </row>
    <row r="2492" spans="1:50" hidden="1" outlineLevel="1">
      <c r="A2492" t="s">
        <v>3301</v>
      </c>
      <c r="B2492" t="s">
        <v>2277</v>
      </c>
      <c r="C2492" s="1">
        <f t="shared" si="1040"/>
        <v>1122</v>
      </c>
      <c r="D2492" s="7">
        <f>RANK(N2492,(N2492:P2492,Q2492:AE2492))</f>
        <v>2</v>
      </c>
      <c r="E2492" s="7">
        <f>RANK(O2492,(N2492:P2492,Q2492:AE2492))</f>
        <v>1</v>
      </c>
      <c r="F2492" s="7">
        <f>IF(P2492&gt;0,RANK(P2492,(N2492:P2492,Q2492:AE2492)),0)</f>
        <v>0</v>
      </c>
      <c r="G2492" s="1">
        <f t="shared" si="1041"/>
        <v>156</v>
      </c>
      <c r="H2492" s="2">
        <f t="shared" si="1042"/>
        <v>0.13903743315508021</v>
      </c>
      <c r="I2492" s="2"/>
      <c r="J2492" s="2">
        <f t="shared" si="1043"/>
        <v>0.41711229946524064</v>
      </c>
      <c r="K2492" s="2">
        <f t="shared" si="1044"/>
        <v>0.55614973262032086</v>
      </c>
      <c r="L2492" s="2">
        <f t="shared" si="1045"/>
        <v>0</v>
      </c>
      <c r="M2492" s="2">
        <f t="shared" si="1046"/>
        <v>2.6737967914438499E-2</v>
      </c>
      <c r="N2492" s="1">
        <v>468</v>
      </c>
      <c r="O2492" s="1">
        <v>624</v>
      </c>
      <c r="Q2492" s="1">
        <v>19</v>
      </c>
      <c r="R2492" s="1">
        <v>4</v>
      </c>
      <c r="S2492" s="1">
        <v>7</v>
      </c>
      <c r="AG2492" s="7">
        <f>IF(Q2492&gt;0,RANK(Q2492,(N2492:P2492,Q2492:AE2492)),0)</f>
        <v>3</v>
      </c>
      <c r="AH2492" s="7">
        <f>IF(R2492&gt;0,RANK(R2492,(N2492:P2492,Q2492:AE2492)),0)</f>
        <v>5</v>
      </c>
      <c r="AI2492" s="7">
        <f>IF(T2492&gt;0,RANK(T2492,(N2492:P2492,Q2492:AE2492)),0)</f>
        <v>0</v>
      </c>
      <c r="AJ2492" s="7">
        <f>IF(S2492&gt;0,RANK(S2492,(N2492:P2492,Q2492:AE2492)),0)</f>
        <v>4</v>
      </c>
      <c r="AK2492" s="2">
        <f t="shared" si="1047"/>
        <v>1.6934046345811051E-2</v>
      </c>
      <c r="AL2492" s="2">
        <f t="shared" si="1048"/>
        <v>3.5650623885918001E-3</v>
      </c>
      <c r="AM2492" s="2">
        <f t="shared" si="1049"/>
        <v>0</v>
      </c>
      <c r="AN2492" s="2">
        <f t="shared" si="1050"/>
        <v>6.2388591800356507E-3</v>
      </c>
      <c r="AP2492" t="s">
        <v>3301</v>
      </c>
      <c r="AQ2492" t="s">
        <v>2277</v>
      </c>
      <c r="AT2492" s="93" t="s">
        <v>1125</v>
      </c>
      <c r="AU2492" s="92" t="s">
        <v>662</v>
      </c>
      <c r="AV2492" s="83" t="str">
        <f t="shared" si="1051"/>
        <v>46073</v>
      </c>
      <c r="AX2492" s="7" t="s">
        <v>3753</v>
      </c>
    </row>
    <row r="2493" spans="1:50" hidden="1" outlineLevel="1">
      <c r="A2493" t="s">
        <v>1563</v>
      </c>
      <c r="B2493" t="s">
        <v>2277</v>
      </c>
      <c r="C2493" s="1">
        <f t="shared" si="1040"/>
        <v>664</v>
      </c>
      <c r="D2493" s="7">
        <f>RANK(N2493,(N2493:P2493,Q2493:AE2493))</f>
        <v>2</v>
      </c>
      <c r="E2493" s="7">
        <f>RANK(O2493,(N2493:P2493,Q2493:AE2493))</f>
        <v>1</v>
      </c>
      <c r="F2493" s="7">
        <f>IF(P2493&gt;0,RANK(P2493,(N2493:P2493,Q2493:AE2493)),0)</f>
        <v>0</v>
      </c>
      <c r="G2493" s="1">
        <f t="shared" si="1041"/>
        <v>372</v>
      </c>
      <c r="H2493" s="2">
        <f t="shared" si="1042"/>
        <v>0.56024096385542166</v>
      </c>
      <c r="I2493" s="2"/>
      <c r="J2493" s="2">
        <f t="shared" si="1043"/>
        <v>0.20632530120481929</v>
      </c>
      <c r="K2493" s="2">
        <f t="shared" si="1044"/>
        <v>0.76656626506024095</v>
      </c>
      <c r="L2493" s="2">
        <f t="shared" si="1045"/>
        <v>0</v>
      </c>
      <c r="M2493" s="2">
        <f t="shared" si="1046"/>
        <v>2.7108433734939763E-2</v>
      </c>
      <c r="N2493" s="1">
        <v>137</v>
      </c>
      <c r="O2493" s="1">
        <v>509</v>
      </c>
      <c r="Q2493" s="1">
        <v>5</v>
      </c>
      <c r="R2493" s="1">
        <v>4</v>
      </c>
      <c r="S2493" s="1">
        <v>9</v>
      </c>
      <c r="AG2493" s="7">
        <f>IF(Q2493&gt;0,RANK(Q2493,(N2493:P2493,Q2493:AE2493)),0)</f>
        <v>4</v>
      </c>
      <c r="AH2493" s="7">
        <f>IF(R2493&gt;0,RANK(R2493,(N2493:P2493,Q2493:AE2493)),0)</f>
        <v>5</v>
      </c>
      <c r="AI2493" s="7">
        <f>IF(T2493&gt;0,RANK(T2493,(N2493:P2493,Q2493:AE2493)),0)</f>
        <v>0</v>
      </c>
      <c r="AJ2493" s="7">
        <f>IF(S2493&gt;0,RANK(S2493,(N2493:P2493,Q2493:AE2493)),0)</f>
        <v>3</v>
      </c>
      <c r="AK2493" s="2">
        <f t="shared" si="1047"/>
        <v>7.5301204819277108E-3</v>
      </c>
      <c r="AL2493" s="2">
        <f t="shared" si="1048"/>
        <v>6.024096385542169E-3</v>
      </c>
      <c r="AM2493" s="2">
        <f t="shared" si="1049"/>
        <v>0</v>
      </c>
      <c r="AN2493" s="2">
        <f t="shared" si="1050"/>
        <v>1.355421686746988E-2</v>
      </c>
      <c r="AP2493" t="s">
        <v>1563</v>
      </c>
      <c r="AQ2493" t="s">
        <v>2277</v>
      </c>
      <c r="AT2493" s="93" t="s">
        <v>1125</v>
      </c>
      <c r="AU2493" s="92" t="s">
        <v>663</v>
      </c>
      <c r="AV2493" s="83" t="str">
        <f t="shared" si="1051"/>
        <v>46075</v>
      </c>
      <c r="AX2493" s="7" t="s">
        <v>3753</v>
      </c>
    </row>
    <row r="2494" spans="1:50" hidden="1" outlineLevel="1">
      <c r="A2494" t="s">
        <v>324</v>
      </c>
      <c r="B2494" t="s">
        <v>2277</v>
      </c>
      <c r="C2494" s="1">
        <f t="shared" si="1040"/>
        <v>2727</v>
      </c>
      <c r="D2494" s="7">
        <f>RANK(N2494,(N2494:P2494,Q2494:AE2494))</f>
        <v>2</v>
      </c>
      <c r="E2494" s="7">
        <f>RANK(O2494,(N2494:P2494,Q2494:AE2494))</f>
        <v>1</v>
      </c>
      <c r="F2494" s="7">
        <f>IF(P2494&gt;0,RANK(P2494,(N2494:P2494,Q2494:AE2494)),0)</f>
        <v>0</v>
      </c>
      <c r="G2494" s="1">
        <f t="shared" si="1041"/>
        <v>563</v>
      </c>
      <c r="H2494" s="2">
        <f t="shared" si="1042"/>
        <v>0.20645397873120647</v>
      </c>
      <c r="I2494" s="2"/>
      <c r="J2494" s="2">
        <f t="shared" si="1043"/>
        <v>0.38467180051338468</v>
      </c>
      <c r="K2494" s="2">
        <f t="shared" si="1044"/>
        <v>0.59112577924459109</v>
      </c>
      <c r="L2494" s="2">
        <f t="shared" si="1045"/>
        <v>0</v>
      </c>
      <c r="M2494" s="2">
        <f t="shared" si="1046"/>
        <v>2.4202420242024236E-2</v>
      </c>
      <c r="N2494" s="1">
        <v>1049</v>
      </c>
      <c r="O2494" s="1">
        <v>1612</v>
      </c>
      <c r="Q2494" s="1">
        <v>36</v>
      </c>
      <c r="R2494" s="1">
        <v>18</v>
      </c>
      <c r="S2494" s="1">
        <v>12</v>
      </c>
      <c r="AG2494" s="7">
        <f>IF(Q2494&gt;0,RANK(Q2494,(N2494:P2494,Q2494:AE2494)),0)</f>
        <v>3</v>
      </c>
      <c r="AH2494" s="7">
        <f>IF(R2494&gt;0,RANK(R2494,(N2494:P2494,Q2494:AE2494)),0)</f>
        <v>4</v>
      </c>
      <c r="AI2494" s="7">
        <f>IF(T2494&gt;0,RANK(T2494,(N2494:P2494,Q2494:AE2494)),0)</f>
        <v>0</v>
      </c>
      <c r="AJ2494" s="7">
        <f>IF(S2494&gt;0,RANK(S2494,(N2494:P2494,Q2494:AE2494)),0)</f>
        <v>5</v>
      </c>
      <c r="AK2494" s="2">
        <f t="shared" si="1047"/>
        <v>1.3201320132013201E-2</v>
      </c>
      <c r="AL2494" s="2">
        <f t="shared" si="1048"/>
        <v>6.6006600660066007E-3</v>
      </c>
      <c r="AM2494" s="2">
        <f t="shared" si="1049"/>
        <v>0</v>
      </c>
      <c r="AN2494" s="2">
        <f t="shared" si="1050"/>
        <v>4.4004400440044002E-3</v>
      </c>
      <c r="AP2494" t="s">
        <v>324</v>
      </c>
      <c r="AQ2494" t="s">
        <v>2277</v>
      </c>
      <c r="AT2494" s="93" t="s">
        <v>1125</v>
      </c>
      <c r="AU2494" s="92" t="s">
        <v>664</v>
      </c>
      <c r="AV2494" s="83" t="str">
        <f t="shared" si="1051"/>
        <v>46077</v>
      </c>
      <c r="AX2494" s="7" t="s">
        <v>3753</v>
      </c>
    </row>
    <row r="2495" spans="1:50" hidden="1" outlineLevel="1">
      <c r="A2495" t="s">
        <v>2034</v>
      </c>
      <c r="B2495" t="s">
        <v>2277</v>
      </c>
      <c r="C2495" s="1">
        <f t="shared" si="1040"/>
        <v>5154</v>
      </c>
      <c r="D2495" s="7">
        <f>RANK(N2495,(N2495:P2495,Q2495:AE2495))</f>
        <v>2</v>
      </c>
      <c r="E2495" s="7">
        <f>RANK(O2495,(N2495:P2495,Q2495:AE2495))</f>
        <v>1</v>
      </c>
      <c r="F2495" s="7">
        <f>IF(P2495&gt;0,RANK(P2495,(N2495:P2495,Q2495:AE2495)),0)</f>
        <v>0</v>
      </c>
      <c r="G2495" s="1">
        <f t="shared" si="1041"/>
        <v>393</v>
      </c>
      <c r="H2495" s="2">
        <f t="shared" si="1042"/>
        <v>7.6251455180442379E-2</v>
      </c>
      <c r="I2495" s="2"/>
      <c r="J2495" s="2">
        <f t="shared" si="1043"/>
        <v>0.45227008149010478</v>
      </c>
      <c r="K2495" s="2">
        <f t="shared" si="1044"/>
        <v>0.52852153667054713</v>
      </c>
      <c r="L2495" s="2">
        <f t="shared" si="1045"/>
        <v>0</v>
      </c>
      <c r="M2495" s="2">
        <f t="shared" si="1046"/>
        <v>1.9208381839348032E-2</v>
      </c>
      <c r="N2495" s="1">
        <v>2331</v>
      </c>
      <c r="O2495" s="1">
        <v>2724</v>
      </c>
      <c r="Q2495" s="1">
        <v>47</v>
      </c>
      <c r="R2495" s="1">
        <v>25</v>
      </c>
      <c r="S2495" s="1">
        <v>27</v>
      </c>
      <c r="AG2495" s="7">
        <f>IF(Q2495&gt;0,RANK(Q2495,(N2495:P2495,Q2495:AE2495)),0)</f>
        <v>3</v>
      </c>
      <c r="AH2495" s="7">
        <f>IF(R2495&gt;0,RANK(R2495,(N2495:P2495,Q2495:AE2495)),0)</f>
        <v>5</v>
      </c>
      <c r="AI2495" s="7">
        <f>IF(T2495&gt;0,RANK(T2495,(N2495:P2495,Q2495:AE2495)),0)</f>
        <v>0</v>
      </c>
      <c r="AJ2495" s="7">
        <f>IF(S2495&gt;0,RANK(S2495,(N2495:P2495,Q2495:AE2495)),0)</f>
        <v>4</v>
      </c>
      <c r="AK2495" s="2">
        <f t="shared" si="1047"/>
        <v>9.1191307722157545E-3</v>
      </c>
      <c r="AL2495" s="2">
        <f t="shared" si="1048"/>
        <v>4.8506014745828482E-3</v>
      </c>
      <c r="AM2495" s="2">
        <f t="shared" si="1049"/>
        <v>0</v>
      </c>
      <c r="AN2495" s="2">
        <f t="shared" si="1050"/>
        <v>5.2386495925494762E-3</v>
      </c>
      <c r="AP2495" t="s">
        <v>2034</v>
      </c>
      <c r="AQ2495" t="s">
        <v>2277</v>
      </c>
      <c r="AT2495" s="93" t="s">
        <v>1125</v>
      </c>
      <c r="AU2495" s="92" t="s">
        <v>665</v>
      </c>
      <c r="AV2495" s="83" t="str">
        <f t="shared" si="1051"/>
        <v>46079</v>
      </c>
      <c r="AX2495" s="7" t="s">
        <v>3753</v>
      </c>
    </row>
    <row r="2496" spans="1:50" hidden="1" outlineLevel="1">
      <c r="A2496" t="s">
        <v>3054</v>
      </c>
      <c r="B2496" t="s">
        <v>2277</v>
      </c>
      <c r="C2496" s="1">
        <f t="shared" si="1040"/>
        <v>9406</v>
      </c>
      <c r="D2496" s="7">
        <f>RANK(N2496,(N2496:P2496,Q2496:AE2496))</f>
        <v>2</v>
      </c>
      <c r="E2496" s="7">
        <f>RANK(O2496,(N2496:P2496,Q2496:AE2496))</f>
        <v>1</v>
      </c>
      <c r="F2496" s="7">
        <f>IF(P2496&gt;0,RANK(P2496,(N2496:P2496,Q2496:AE2496)),0)</f>
        <v>0</v>
      </c>
      <c r="G2496" s="1">
        <f t="shared" si="1041"/>
        <v>3530</v>
      </c>
      <c r="H2496" s="2">
        <f t="shared" si="1042"/>
        <v>0.37529236657452691</v>
      </c>
      <c r="I2496" s="2"/>
      <c r="J2496" s="2">
        <f t="shared" si="1043"/>
        <v>0.29736338507335741</v>
      </c>
      <c r="K2496" s="2">
        <f t="shared" si="1044"/>
        <v>0.67265575164788438</v>
      </c>
      <c r="L2496" s="2">
        <f t="shared" si="1045"/>
        <v>0</v>
      </c>
      <c r="M2496" s="2">
        <f t="shared" si="1046"/>
        <v>2.9980863278758152E-2</v>
      </c>
      <c r="N2496" s="1">
        <v>2797</v>
      </c>
      <c r="O2496" s="1">
        <v>6327</v>
      </c>
      <c r="Q2496" s="1">
        <v>110</v>
      </c>
      <c r="R2496" s="1">
        <v>99</v>
      </c>
      <c r="S2496" s="1">
        <v>73</v>
      </c>
      <c r="AG2496" s="7">
        <f>IF(Q2496&gt;0,RANK(Q2496,(N2496:P2496,Q2496:AE2496)),0)</f>
        <v>3</v>
      </c>
      <c r="AH2496" s="7">
        <f>IF(R2496&gt;0,RANK(R2496,(N2496:P2496,Q2496:AE2496)),0)</f>
        <v>4</v>
      </c>
      <c r="AI2496" s="7">
        <f>IF(T2496&gt;0,RANK(T2496,(N2496:P2496,Q2496:AE2496)),0)</f>
        <v>0</v>
      </c>
      <c r="AJ2496" s="7">
        <f>IF(S2496&gt;0,RANK(S2496,(N2496:P2496,Q2496:AE2496)),0)</f>
        <v>5</v>
      </c>
      <c r="AK2496" s="2">
        <f t="shared" si="1047"/>
        <v>1.169466298107591E-2</v>
      </c>
      <c r="AL2496" s="2">
        <f t="shared" si="1048"/>
        <v>1.0525196682968318E-2</v>
      </c>
      <c r="AM2496" s="2">
        <f t="shared" si="1049"/>
        <v>0</v>
      </c>
      <c r="AN2496" s="2">
        <f t="shared" si="1050"/>
        <v>7.7610036147140122E-3</v>
      </c>
      <c r="AP2496" t="s">
        <v>3054</v>
      </c>
      <c r="AQ2496" t="s">
        <v>2277</v>
      </c>
      <c r="AT2496" s="93" t="s">
        <v>1125</v>
      </c>
      <c r="AU2496" s="92" t="s">
        <v>666</v>
      </c>
      <c r="AV2496" s="83" t="str">
        <f t="shared" si="1051"/>
        <v>46081</v>
      </c>
      <c r="AX2496" s="7" t="s">
        <v>3753</v>
      </c>
    </row>
    <row r="2497" spans="1:50" hidden="1" outlineLevel="1">
      <c r="A2497" t="s">
        <v>2054</v>
      </c>
      <c r="B2497" t="s">
        <v>2277</v>
      </c>
      <c r="C2497" s="1">
        <f t="shared" si="1040"/>
        <v>10556</v>
      </c>
      <c r="D2497" s="7">
        <f>RANK(N2497,(N2497:P2497,Q2497:AE2497))</f>
        <v>2</v>
      </c>
      <c r="E2497" s="7">
        <f>RANK(O2497,(N2497:P2497,Q2497:AE2497))</f>
        <v>1</v>
      </c>
      <c r="F2497" s="7">
        <f>IF(P2497&gt;0,RANK(P2497,(N2497:P2497,Q2497:AE2497)),0)</f>
        <v>0</v>
      </c>
      <c r="G2497" s="1">
        <f t="shared" si="1041"/>
        <v>2702</v>
      </c>
      <c r="H2497" s="2">
        <f t="shared" si="1042"/>
        <v>0.25596816976127323</v>
      </c>
      <c r="I2497" s="2"/>
      <c r="J2497" s="2">
        <f t="shared" si="1043"/>
        <v>0.36415308829101933</v>
      </c>
      <c r="K2497" s="2">
        <f t="shared" si="1044"/>
        <v>0.62012125805229257</v>
      </c>
      <c r="L2497" s="2">
        <f t="shared" si="1045"/>
        <v>0</v>
      </c>
      <c r="M2497" s="2">
        <f t="shared" si="1046"/>
        <v>1.5725653656688099E-2</v>
      </c>
      <c r="N2497" s="1">
        <v>3844</v>
      </c>
      <c r="O2497" s="1">
        <v>6546</v>
      </c>
      <c r="Q2497" s="1">
        <v>80</v>
      </c>
      <c r="R2497" s="1">
        <v>30</v>
      </c>
      <c r="S2497" s="1">
        <v>56</v>
      </c>
      <c r="AG2497" s="7">
        <f>IF(Q2497&gt;0,RANK(Q2497,(N2497:P2497,Q2497:AE2497)),0)</f>
        <v>3</v>
      </c>
      <c r="AH2497" s="7">
        <f>IF(R2497&gt;0,RANK(R2497,(N2497:P2497,Q2497:AE2497)),0)</f>
        <v>5</v>
      </c>
      <c r="AI2497" s="7">
        <f>IF(T2497&gt;0,RANK(T2497,(N2497:P2497,Q2497:AE2497)),0)</f>
        <v>0</v>
      </c>
      <c r="AJ2497" s="7">
        <f>IF(S2497&gt;0,RANK(S2497,(N2497:P2497,Q2497:AE2497)),0)</f>
        <v>4</v>
      </c>
      <c r="AK2497" s="2">
        <f t="shared" si="1047"/>
        <v>7.578628268283441E-3</v>
      </c>
      <c r="AL2497" s="2">
        <f t="shared" si="1048"/>
        <v>2.8419856006062904E-3</v>
      </c>
      <c r="AM2497" s="2">
        <f t="shared" si="1049"/>
        <v>0</v>
      </c>
      <c r="AN2497" s="2">
        <f t="shared" si="1050"/>
        <v>5.3050397877984082E-3</v>
      </c>
      <c r="AP2497" t="s">
        <v>2054</v>
      </c>
      <c r="AQ2497" t="s">
        <v>2277</v>
      </c>
      <c r="AT2497" s="93" t="s">
        <v>1125</v>
      </c>
      <c r="AU2497" s="92" t="s">
        <v>667</v>
      </c>
      <c r="AV2497" s="83" t="str">
        <f t="shared" si="1051"/>
        <v>46083</v>
      </c>
      <c r="AX2497" s="7" t="s">
        <v>3753</v>
      </c>
    </row>
    <row r="2498" spans="1:50" hidden="1" outlineLevel="1">
      <c r="A2498" t="s">
        <v>2936</v>
      </c>
      <c r="B2498" t="s">
        <v>2277</v>
      </c>
      <c r="C2498" s="1">
        <f t="shared" si="1040"/>
        <v>1386</v>
      </c>
      <c r="D2498" s="7">
        <f>RANK(N2498,(N2498:P2498,Q2498:AE2498))</f>
        <v>2</v>
      </c>
      <c r="E2498" s="7">
        <f>RANK(O2498,(N2498:P2498,Q2498:AE2498))</f>
        <v>1</v>
      </c>
      <c r="F2498" s="7">
        <f>IF(P2498&gt;0,RANK(P2498,(N2498:P2498,Q2498:AE2498)),0)</f>
        <v>0</v>
      </c>
      <c r="G2498" s="1">
        <f t="shared" si="1041"/>
        <v>393</v>
      </c>
      <c r="H2498" s="2">
        <f t="shared" si="1042"/>
        <v>0.28354978354978355</v>
      </c>
      <c r="I2498" s="2"/>
      <c r="J2498" s="2">
        <f t="shared" si="1043"/>
        <v>0.34776334776334777</v>
      </c>
      <c r="K2498" s="2">
        <f t="shared" si="1044"/>
        <v>0.63131313131313127</v>
      </c>
      <c r="L2498" s="2">
        <f t="shared" si="1045"/>
        <v>0</v>
      </c>
      <c r="M2498" s="2">
        <f t="shared" si="1046"/>
        <v>2.0923520923521011E-2</v>
      </c>
      <c r="N2498" s="1">
        <v>482</v>
      </c>
      <c r="O2498" s="1">
        <v>875</v>
      </c>
      <c r="Q2498" s="1">
        <v>14</v>
      </c>
      <c r="R2498" s="1">
        <v>4</v>
      </c>
      <c r="S2498" s="1">
        <v>11</v>
      </c>
      <c r="AG2498" s="7">
        <f>IF(Q2498&gt;0,RANK(Q2498,(N2498:P2498,Q2498:AE2498)),0)</f>
        <v>3</v>
      </c>
      <c r="AH2498" s="7">
        <f>IF(R2498&gt;0,RANK(R2498,(N2498:P2498,Q2498:AE2498)),0)</f>
        <v>5</v>
      </c>
      <c r="AI2498" s="7">
        <f>IF(T2498&gt;0,RANK(T2498,(N2498:P2498,Q2498:AE2498)),0)</f>
        <v>0</v>
      </c>
      <c r="AJ2498" s="7">
        <f>IF(S2498&gt;0,RANK(S2498,(N2498:P2498,Q2498:AE2498)),0)</f>
        <v>4</v>
      </c>
      <c r="AK2498" s="2">
        <f t="shared" si="1047"/>
        <v>1.0101010101010102E-2</v>
      </c>
      <c r="AL2498" s="2">
        <f t="shared" si="1048"/>
        <v>2.886002886002886E-3</v>
      </c>
      <c r="AM2498" s="2">
        <f t="shared" si="1049"/>
        <v>0</v>
      </c>
      <c r="AN2498" s="2">
        <f t="shared" si="1050"/>
        <v>7.9365079365079361E-3</v>
      </c>
      <c r="AP2498" t="s">
        <v>2936</v>
      </c>
      <c r="AQ2498" t="s">
        <v>2277</v>
      </c>
      <c r="AT2498" s="93" t="s">
        <v>1125</v>
      </c>
      <c r="AU2498" s="92" t="s">
        <v>668</v>
      </c>
      <c r="AV2498" s="83" t="str">
        <f t="shared" si="1051"/>
        <v>46085</v>
      </c>
      <c r="AX2498" s="7" t="s">
        <v>3753</v>
      </c>
    </row>
    <row r="2499" spans="1:50" hidden="1" outlineLevel="1">
      <c r="A2499" t="s">
        <v>1416</v>
      </c>
      <c r="B2499" t="s">
        <v>2277</v>
      </c>
      <c r="C2499" s="1">
        <f t="shared" si="1040"/>
        <v>2631</v>
      </c>
      <c r="D2499" s="7">
        <f>RANK(N2499,(N2499:P2499,Q2499:AE2499))</f>
        <v>2</v>
      </c>
      <c r="E2499" s="7">
        <f>RANK(O2499,(N2499:P2499,Q2499:AE2499))</f>
        <v>1</v>
      </c>
      <c r="F2499" s="7">
        <f>IF(P2499&gt;0,RANK(P2499,(N2499:P2499,Q2499:AE2499)),0)</f>
        <v>0</v>
      </c>
      <c r="G2499" s="1">
        <f t="shared" si="1041"/>
        <v>645</v>
      </c>
      <c r="H2499" s="2">
        <f t="shared" si="1042"/>
        <v>0.2451539338654504</v>
      </c>
      <c r="I2499" s="2"/>
      <c r="J2499" s="2">
        <f t="shared" si="1043"/>
        <v>0.36678069175218547</v>
      </c>
      <c r="K2499" s="2">
        <f t="shared" si="1044"/>
        <v>0.6119346256176359</v>
      </c>
      <c r="L2499" s="2">
        <f t="shared" si="1045"/>
        <v>0</v>
      </c>
      <c r="M2499" s="2">
        <f t="shared" si="1046"/>
        <v>2.1284682630178686E-2</v>
      </c>
      <c r="N2499" s="1">
        <v>965</v>
      </c>
      <c r="O2499" s="1">
        <v>1610</v>
      </c>
      <c r="Q2499" s="1">
        <v>43</v>
      </c>
      <c r="R2499" s="1">
        <v>1</v>
      </c>
      <c r="S2499" s="1">
        <v>12</v>
      </c>
      <c r="AG2499" s="7">
        <f>IF(Q2499&gt;0,RANK(Q2499,(N2499:P2499,Q2499:AE2499)),0)</f>
        <v>3</v>
      </c>
      <c r="AH2499" s="7">
        <f>IF(R2499&gt;0,RANK(R2499,(N2499:P2499,Q2499:AE2499)),0)</f>
        <v>5</v>
      </c>
      <c r="AI2499" s="7">
        <f>IF(T2499&gt;0,RANK(T2499,(N2499:P2499,Q2499:AE2499)),0)</f>
        <v>0</v>
      </c>
      <c r="AJ2499" s="7">
        <f>IF(S2499&gt;0,RANK(S2499,(N2499:P2499,Q2499:AE2499)),0)</f>
        <v>4</v>
      </c>
      <c r="AK2499" s="2">
        <f t="shared" si="1047"/>
        <v>1.6343595591030026E-2</v>
      </c>
      <c r="AL2499" s="2">
        <f t="shared" si="1048"/>
        <v>3.8008361839604712E-4</v>
      </c>
      <c r="AM2499" s="2">
        <f t="shared" si="1049"/>
        <v>0</v>
      </c>
      <c r="AN2499" s="2">
        <f t="shared" si="1050"/>
        <v>4.5610034207525657E-3</v>
      </c>
      <c r="AP2499" t="s">
        <v>1416</v>
      </c>
      <c r="AQ2499" t="s">
        <v>2277</v>
      </c>
      <c r="AT2499" s="93" t="s">
        <v>1125</v>
      </c>
      <c r="AU2499" s="92" t="s">
        <v>91</v>
      </c>
      <c r="AV2499" s="83" t="str">
        <f t="shared" si="1051"/>
        <v>46087</v>
      </c>
      <c r="AX2499" s="7" t="s">
        <v>3753</v>
      </c>
    </row>
    <row r="2500" spans="1:50" hidden="1" outlineLevel="1">
      <c r="A2500" t="s">
        <v>2220</v>
      </c>
      <c r="B2500" t="s">
        <v>2277</v>
      </c>
      <c r="C2500" s="1">
        <f t="shared" si="1040"/>
        <v>1417</v>
      </c>
      <c r="D2500" s="7">
        <f>RANK(N2500,(N2500:P2500,Q2500:AE2500))</f>
        <v>2</v>
      </c>
      <c r="E2500" s="7">
        <f>RANK(O2500,(N2500:P2500,Q2500:AE2500))</f>
        <v>1</v>
      </c>
      <c r="F2500" s="7">
        <f>IF(P2500&gt;0,RANK(P2500,(N2500:P2500,Q2500:AE2500)),0)</f>
        <v>0</v>
      </c>
      <c r="G2500" s="1">
        <f t="shared" si="1041"/>
        <v>778</v>
      </c>
      <c r="H2500" s="2">
        <f t="shared" si="1042"/>
        <v>0.54904728299223715</v>
      </c>
      <c r="I2500" s="2"/>
      <c r="J2500" s="2">
        <f t="shared" si="1043"/>
        <v>0.20818630910374031</v>
      </c>
      <c r="K2500" s="2">
        <f t="shared" si="1044"/>
        <v>0.7572335920959774</v>
      </c>
      <c r="L2500" s="2">
        <f t="shared" si="1045"/>
        <v>0</v>
      </c>
      <c r="M2500" s="2">
        <f t="shared" si="1046"/>
        <v>3.4580098800282233E-2</v>
      </c>
      <c r="N2500" s="1">
        <v>295</v>
      </c>
      <c r="O2500" s="1">
        <v>1073</v>
      </c>
      <c r="Q2500" s="1">
        <v>33</v>
      </c>
      <c r="R2500" s="1">
        <v>1</v>
      </c>
      <c r="S2500" s="1">
        <v>15</v>
      </c>
      <c r="AG2500" s="7">
        <f>IF(Q2500&gt;0,RANK(Q2500,(N2500:P2500,Q2500:AE2500)),0)</f>
        <v>3</v>
      </c>
      <c r="AH2500" s="7">
        <f>IF(R2500&gt;0,RANK(R2500,(N2500:P2500,Q2500:AE2500)),0)</f>
        <v>5</v>
      </c>
      <c r="AI2500" s="7">
        <f>IF(T2500&gt;0,RANK(T2500,(N2500:P2500,Q2500:AE2500)),0)</f>
        <v>0</v>
      </c>
      <c r="AJ2500" s="7">
        <f>IF(S2500&gt;0,RANK(S2500,(N2500:P2500,Q2500:AE2500)),0)</f>
        <v>4</v>
      </c>
      <c r="AK2500" s="2">
        <f t="shared" si="1047"/>
        <v>2.3288637967537051E-2</v>
      </c>
      <c r="AL2500" s="2">
        <f t="shared" si="1048"/>
        <v>7.0571630204657732E-4</v>
      </c>
      <c r="AM2500" s="2">
        <f t="shared" si="1049"/>
        <v>0</v>
      </c>
      <c r="AN2500" s="2">
        <f t="shared" si="1050"/>
        <v>1.058574453069866E-2</v>
      </c>
      <c r="AP2500" t="s">
        <v>2220</v>
      </c>
      <c r="AQ2500" t="s">
        <v>2277</v>
      </c>
      <c r="AT2500" s="93" t="s">
        <v>1125</v>
      </c>
      <c r="AU2500" s="92" t="s">
        <v>92</v>
      </c>
      <c r="AV2500" s="83" t="str">
        <f t="shared" si="1051"/>
        <v>46089</v>
      </c>
      <c r="AX2500" s="7" t="s">
        <v>3753</v>
      </c>
    </row>
    <row r="2501" spans="1:50" hidden="1" outlineLevel="1">
      <c r="A2501" t="s">
        <v>895</v>
      </c>
      <c r="B2501" t="s">
        <v>2277</v>
      </c>
      <c r="C2501" s="1">
        <f t="shared" si="1040"/>
        <v>2079</v>
      </c>
      <c r="D2501" s="7">
        <f>RANK(N2501,(N2501:P2501,Q2501:AE2501))</f>
        <v>2</v>
      </c>
      <c r="E2501" s="7">
        <f>RANK(O2501,(N2501:P2501,Q2501:AE2501))</f>
        <v>1</v>
      </c>
      <c r="F2501" s="7">
        <f>IF(P2501&gt;0,RANK(P2501,(N2501:P2501,Q2501:AE2501)),0)</f>
        <v>0</v>
      </c>
      <c r="G2501" s="1">
        <f t="shared" si="1041"/>
        <v>158</v>
      </c>
      <c r="H2501" s="2">
        <f t="shared" si="1042"/>
        <v>7.5998075998075995E-2</v>
      </c>
      <c r="I2501" s="2"/>
      <c r="J2501" s="2">
        <f t="shared" si="1043"/>
        <v>0.45165945165945165</v>
      </c>
      <c r="K2501" s="2">
        <f t="shared" si="1044"/>
        <v>0.5276575276575276</v>
      </c>
      <c r="L2501" s="2">
        <f t="shared" si="1045"/>
        <v>0</v>
      </c>
      <c r="M2501" s="2">
        <f t="shared" si="1046"/>
        <v>2.0683020683020747E-2</v>
      </c>
      <c r="N2501" s="1">
        <v>939</v>
      </c>
      <c r="O2501" s="1">
        <v>1097</v>
      </c>
      <c r="Q2501" s="1">
        <v>19</v>
      </c>
      <c r="R2501" s="1">
        <v>9</v>
      </c>
      <c r="S2501" s="1">
        <v>15</v>
      </c>
      <c r="AG2501" s="7">
        <f>IF(Q2501&gt;0,RANK(Q2501,(N2501:P2501,Q2501:AE2501)),0)</f>
        <v>3</v>
      </c>
      <c r="AH2501" s="7">
        <f>IF(R2501&gt;0,RANK(R2501,(N2501:P2501,Q2501:AE2501)),0)</f>
        <v>5</v>
      </c>
      <c r="AI2501" s="7">
        <f>IF(T2501&gt;0,RANK(T2501,(N2501:P2501,Q2501:AE2501)),0)</f>
        <v>0</v>
      </c>
      <c r="AJ2501" s="7">
        <f>IF(S2501&gt;0,RANK(S2501,(N2501:P2501,Q2501:AE2501)),0)</f>
        <v>4</v>
      </c>
      <c r="AK2501" s="2">
        <f t="shared" si="1047"/>
        <v>9.1390091390091393E-3</v>
      </c>
      <c r="AL2501" s="2">
        <f t="shared" si="1048"/>
        <v>4.329004329004329E-3</v>
      </c>
      <c r="AM2501" s="2">
        <f t="shared" si="1049"/>
        <v>0</v>
      </c>
      <c r="AN2501" s="2">
        <f t="shared" si="1050"/>
        <v>7.215007215007215E-3</v>
      </c>
      <c r="AP2501" t="s">
        <v>895</v>
      </c>
      <c r="AQ2501" t="s">
        <v>2277</v>
      </c>
      <c r="AT2501" s="93" t="s">
        <v>1125</v>
      </c>
      <c r="AU2501" s="92" t="s">
        <v>93</v>
      </c>
      <c r="AV2501" s="83" t="str">
        <f t="shared" si="1051"/>
        <v>46091</v>
      </c>
      <c r="AX2501" s="7" t="s">
        <v>3753</v>
      </c>
    </row>
    <row r="2502" spans="1:50" hidden="1" outlineLevel="1">
      <c r="A2502" t="s">
        <v>2132</v>
      </c>
      <c r="B2502" t="s">
        <v>2277</v>
      </c>
      <c r="C2502" s="1">
        <f t="shared" si="1040"/>
        <v>9366</v>
      </c>
      <c r="D2502" s="7">
        <f>RANK(N2502,(N2502:P2502,Q2502:AE2502))</f>
        <v>2</v>
      </c>
      <c r="E2502" s="7">
        <f>RANK(O2502,(N2502:P2502,Q2502:AE2502))</f>
        <v>1</v>
      </c>
      <c r="F2502" s="7">
        <f>IF(P2502&gt;0,RANK(P2502,(N2502:P2502,Q2502:AE2502)),0)</f>
        <v>0</v>
      </c>
      <c r="G2502" s="1">
        <f t="shared" si="1041"/>
        <v>4603</v>
      </c>
      <c r="H2502" s="2">
        <f t="shared" si="1042"/>
        <v>0.49145846679478966</v>
      </c>
      <c r="I2502" s="2"/>
      <c r="J2502" s="2">
        <f t="shared" si="1043"/>
        <v>0.24204569720264787</v>
      </c>
      <c r="K2502" s="2">
        <f t="shared" si="1044"/>
        <v>0.73350416399743756</v>
      </c>
      <c r="L2502" s="2">
        <f t="shared" si="1045"/>
        <v>0</v>
      </c>
      <c r="M2502" s="2">
        <f t="shared" si="1046"/>
        <v>2.4450138799914534E-2</v>
      </c>
      <c r="N2502" s="1">
        <v>2267</v>
      </c>
      <c r="O2502" s="1">
        <v>6870</v>
      </c>
      <c r="Q2502" s="1">
        <v>102</v>
      </c>
      <c r="R2502" s="1">
        <v>62</v>
      </c>
      <c r="S2502" s="1">
        <v>65</v>
      </c>
      <c r="AG2502" s="7">
        <f>IF(Q2502&gt;0,RANK(Q2502,(N2502:P2502,Q2502:AE2502)),0)</f>
        <v>3</v>
      </c>
      <c r="AH2502" s="7">
        <f>IF(R2502&gt;0,RANK(R2502,(N2502:P2502,Q2502:AE2502)),0)</f>
        <v>5</v>
      </c>
      <c r="AI2502" s="7">
        <f>IF(T2502&gt;0,RANK(T2502,(N2502:P2502,Q2502:AE2502)),0)</f>
        <v>0</v>
      </c>
      <c r="AJ2502" s="7">
        <f>IF(S2502&gt;0,RANK(S2502,(N2502:P2502,Q2502:AE2502)),0)</f>
        <v>4</v>
      </c>
      <c r="AK2502" s="2">
        <f t="shared" si="1047"/>
        <v>1.0890454836643177E-2</v>
      </c>
      <c r="AL2502" s="2">
        <f t="shared" si="1048"/>
        <v>6.6196882340380098E-3</v>
      </c>
      <c r="AM2502" s="2">
        <f t="shared" si="1049"/>
        <v>0</v>
      </c>
      <c r="AN2502" s="2">
        <f t="shared" si="1050"/>
        <v>6.9399957292333976E-3</v>
      </c>
      <c r="AP2502" t="s">
        <v>2132</v>
      </c>
      <c r="AQ2502" t="s">
        <v>2277</v>
      </c>
      <c r="AT2502" s="93" t="s">
        <v>1125</v>
      </c>
      <c r="AU2502" s="92" t="s">
        <v>94</v>
      </c>
      <c r="AV2502" s="83" t="str">
        <f t="shared" si="1051"/>
        <v>46093</v>
      </c>
      <c r="AX2502" s="7" t="s">
        <v>3753</v>
      </c>
    </row>
    <row r="2503" spans="1:50" hidden="1" outlineLevel="1">
      <c r="A2503" t="s">
        <v>737</v>
      </c>
      <c r="B2503" t="s">
        <v>2277</v>
      </c>
      <c r="C2503" s="1">
        <f t="shared" si="1040"/>
        <v>733</v>
      </c>
      <c r="D2503" s="7">
        <f>RANK(N2503,(N2503:P2503,Q2503:AE2503))</f>
        <v>2</v>
      </c>
      <c r="E2503" s="7">
        <f>RANK(O2503,(N2503:P2503,Q2503:AE2503))</f>
        <v>1</v>
      </c>
      <c r="F2503" s="7">
        <f>IF(P2503&gt;0,RANK(P2503,(N2503:P2503,Q2503:AE2503)),0)</f>
        <v>0</v>
      </c>
      <c r="G2503" s="1">
        <f t="shared" si="1041"/>
        <v>273</v>
      </c>
      <c r="H2503" s="2">
        <f t="shared" si="1042"/>
        <v>0.37244201909959074</v>
      </c>
      <c r="I2503" s="2"/>
      <c r="J2503" s="2">
        <f t="shared" si="1043"/>
        <v>0.30286493860845837</v>
      </c>
      <c r="K2503" s="2">
        <f t="shared" si="1044"/>
        <v>0.67530695770804916</v>
      </c>
      <c r="L2503" s="2">
        <f t="shared" si="1045"/>
        <v>0</v>
      </c>
      <c r="M2503" s="2">
        <f t="shared" si="1046"/>
        <v>2.1828103683492528E-2</v>
      </c>
      <c r="N2503" s="1">
        <v>222</v>
      </c>
      <c r="O2503" s="1">
        <v>495</v>
      </c>
      <c r="Q2503" s="1">
        <v>12</v>
      </c>
      <c r="R2503" s="1">
        <v>2</v>
      </c>
      <c r="S2503" s="1">
        <v>2</v>
      </c>
      <c r="AG2503" s="7">
        <f>IF(Q2503&gt;0,RANK(Q2503,(N2503:P2503,Q2503:AE2503)),0)</f>
        <v>3</v>
      </c>
      <c r="AH2503" s="7">
        <f>IF(R2503&gt;0,RANK(R2503,(N2503:P2503,Q2503:AE2503)),0)</f>
        <v>4</v>
      </c>
      <c r="AI2503" s="7">
        <f>IF(T2503&gt;0,RANK(T2503,(N2503:P2503,Q2503:AE2503)),0)</f>
        <v>0</v>
      </c>
      <c r="AJ2503" s="7">
        <f>IF(S2503&gt;0,RANK(S2503,(N2503:P2503,Q2503:AE2503)),0)</f>
        <v>4</v>
      </c>
      <c r="AK2503" s="2">
        <f t="shared" si="1047"/>
        <v>1.6371077762619372E-2</v>
      </c>
      <c r="AL2503" s="2">
        <f t="shared" si="1048"/>
        <v>2.7285129604365621E-3</v>
      </c>
      <c r="AM2503" s="2">
        <f t="shared" si="1049"/>
        <v>0</v>
      </c>
      <c r="AN2503" s="2">
        <f t="shared" si="1050"/>
        <v>2.7285129604365621E-3</v>
      </c>
      <c r="AP2503" t="s">
        <v>737</v>
      </c>
      <c r="AQ2503" t="s">
        <v>2277</v>
      </c>
      <c r="AT2503" s="93" t="s">
        <v>1125</v>
      </c>
      <c r="AU2503" s="92" t="s">
        <v>95</v>
      </c>
      <c r="AV2503" s="83" t="str">
        <f t="shared" si="1051"/>
        <v>46095</v>
      </c>
      <c r="AX2503" s="7" t="s">
        <v>3753</v>
      </c>
    </row>
    <row r="2504" spans="1:50" hidden="1" outlineLevel="1">
      <c r="A2504" t="s">
        <v>3044</v>
      </c>
      <c r="B2504" t="s">
        <v>2277</v>
      </c>
      <c r="C2504" s="1">
        <f t="shared" si="1040"/>
        <v>1266</v>
      </c>
      <c r="D2504" s="7">
        <f>RANK(N2504,(N2504:P2504,Q2504:AE2504))</f>
        <v>2</v>
      </c>
      <c r="E2504" s="7">
        <f>RANK(O2504,(N2504:P2504,Q2504:AE2504))</f>
        <v>1</v>
      </c>
      <c r="F2504" s="7">
        <f>IF(P2504&gt;0,RANK(P2504,(N2504:P2504,Q2504:AE2504)),0)</f>
        <v>0</v>
      </c>
      <c r="G2504" s="1">
        <f t="shared" si="1041"/>
        <v>201</v>
      </c>
      <c r="H2504" s="2">
        <f t="shared" si="1042"/>
        <v>0.15876777251184834</v>
      </c>
      <c r="I2504" s="2"/>
      <c r="J2504" s="2">
        <f t="shared" si="1043"/>
        <v>0.41311216429699843</v>
      </c>
      <c r="K2504" s="2">
        <f t="shared" si="1044"/>
        <v>0.57187993680884674</v>
      </c>
      <c r="L2504" s="2">
        <f t="shared" si="1045"/>
        <v>0</v>
      </c>
      <c r="M2504" s="2">
        <f t="shared" si="1046"/>
        <v>1.5007898894154881E-2</v>
      </c>
      <c r="N2504" s="1">
        <v>523</v>
      </c>
      <c r="O2504" s="1">
        <v>724</v>
      </c>
      <c r="Q2504" s="1">
        <v>11</v>
      </c>
      <c r="R2504" s="1">
        <v>2</v>
      </c>
      <c r="S2504" s="1">
        <v>6</v>
      </c>
      <c r="AG2504" s="7">
        <f>IF(Q2504&gt;0,RANK(Q2504,(N2504:P2504,Q2504:AE2504)),0)</f>
        <v>3</v>
      </c>
      <c r="AH2504" s="7">
        <f>IF(R2504&gt;0,RANK(R2504,(N2504:P2504,Q2504:AE2504)),0)</f>
        <v>5</v>
      </c>
      <c r="AI2504" s="7">
        <f>IF(T2504&gt;0,RANK(T2504,(N2504:P2504,Q2504:AE2504)),0)</f>
        <v>0</v>
      </c>
      <c r="AJ2504" s="7">
        <f>IF(S2504&gt;0,RANK(S2504,(N2504:P2504,Q2504:AE2504)),0)</f>
        <v>4</v>
      </c>
      <c r="AK2504" s="2">
        <f t="shared" si="1047"/>
        <v>8.6887835703001581E-3</v>
      </c>
      <c r="AL2504" s="2">
        <f t="shared" si="1048"/>
        <v>1.5797788309636651E-3</v>
      </c>
      <c r="AM2504" s="2">
        <f t="shared" si="1049"/>
        <v>0</v>
      </c>
      <c r="AN2504" s="2">
        <f t="shared" si="1050"/>
        <v>4.7393364928909956E-3</v>
      </c>
      <c r="AP2504" t="s">
        <v>3044</v>
      </c>
      <c r="AQ2504" t="s">
        <v>2277</v>
      </c>
      <c r="AT2504" s="93" t="s">
        <v>1125</v>
      </c>
      <c r="AU2504" s="92" t="s">
        <v>96</v>
      </c>
      <c r="AV2504" s="83" t="str">
        <f t="shared" si="1051"/>
        <v>46097</v>
      </c>
      <c r="AX2504" s="7" t="s">
        <v>3753</v>
      </c>
    </row>
    <row r="2505" spans="1:50" hidden="1" outlineLevel="1">
      <c r="A2505" t="s">
        <v>915</v>
      </c>
      <c r="B2505" t="s">
        <v>2277</v>
      </c>
      <c r="C2505" s="1">
        <f t="shared" si="1040"/>
        <v>61369</v>
      </c>
      <c r="D2505" s="7">
        <f>RANK(N2505,(N2505:P2505,Q2505:AE2505))</f>
        <v>2</v>
      </c>
      <c r="E2505" s="7">
        <f>RANK(O2505,(N2505:P2505,Q2505:AE2505))</f>
        <v>1</v>
      </c>
      <c r="F2505" s="7">
        <f>IF(P2505&gt;0,RANK(P2505,(N2505:P2505,Q2505:AE2505)),0)</f>
        <v>0</v>
      </c>
      <c r="G2505" s="1">
        <f t="shared" si="1041"/>
        <v>6386</v>
      </c>
      <c r="H2505" s="2">
        <f t="shared" si="1042"/>
        <v>0.10405905261614171</v>
      </c>
      <c r="I2505" s="2"/>
      <c r="J2505" s="2">
        <f t="shared" si="1043"/>
        <v>0.44064592872622987</v>
      </c>
      <c r="K2505" s="2">
        <f t="shared" si="1044"/>
        <v>0.54470498134237155</v>
      </c>
      <c r="L2505" s="2">
        <f t="shared" si="1045"/>
        <v>0</v>
      </c>
      <c r="M2505" s="2">
        <f t="shared" si="1046"/>
        <v>1.4649089931398573E-2</v>
      </c>
      <c r="N2505" s="1">
        <v>27042</v>
      </c>
      <c r="O2505" s="1">
        <v>33428</v>
      </c>
      <c r="Q2505" s="1">
        <v>381</v>
      </c>
      <c r="R2505" s="1">
        <v>290</v>
      </c>
      <c r="S2505" s="1">
        <v>228</v>
      </c>
      <c r="AG2505" s="7">
        <f>IF(Q2505&gt;0,RANK(Q2505,(N2505:P2505,Q2505:AE2505)),0)</f>
        <v>3</v>
      </c>
      <c r="AH2505" s="7">
        <f>IF(R2505&gt;0,RANK(R2505,(N2505:P2505,Q2505:AE2505)),0)</f>
        <v>4</v>
      </c>
      <c r="AI2505" s="7">
        <f>IF(T2505&gt;0,RANK(T2505,(N2505:P2505,Q2505:AE2505)),0)</f>
        <v>0</v>
      </c>
      <c r="AJ2505" s="7">
        <f>IF(S2505&gt;0,RANK(S2505,(N2505:P2505,Q2505:AE2505)),0)</f>
        <v>5</v>
      </c>
      <c r="AK2505" s="2">
        <f t="shared" si="1047"/>
        <v>6.2083462334403365E-3</v>
      </c>
      <c r="AL2505" s="2">
        <f t="shared" si="1048"/>
        <v>4.7255128810963186E-3</v>
      </c>
      <c r="AM2505" s="2">
        <f t="shared" si="1049"/>
        <v>0</v>
      </c>
      <c r="AN2505" s="2">
        <f t="shared" si="1050"/>
        <v>3.7152308168619335E-3</v>
      </c>
      <c r="AP2505" t="s">
        <v>915</v>
      </c>
      <c r="AQ2505" t="s">
        <v>2277</v>
      </c>
      <c r="AT2505" s="93" t="s">
        <v>1125</v>
      </c>
      <c r="AU2505" s="92" t="s">
        <v>310</v>
      </c>
      <c r="AV2505" s="83" t="str">
        <f t="shared" si="1051"/>
        <v>46099</v>
      </c>
      <c r="AX2505" s="7" t="s">
        <v>3753</v>
      </c>
    </row>
    <row r="2506" spans="1:50" hidden="1" outlineLevel="1">
      <c r="A2506" t="s">
        <v>1217</v>
      </c>
      <c r="B2506" t="s">
        <v>2277</v>
      </c>
      <c r="C2506" s="1">
        <f t="shared" si="1040"/>
        <v>2735</v>
      </c>
      <c r="D2506" s="7">
        <f>RANK(N2506,(N2506:P2506,Q2506:AE2506))</f>
        <v>2</v>
      </c>
      <c r="E2506" s="7">
        <f>RANK(O2506,(N2506:P2506,Q2506:AE2506))</f>
        <v>1</v>
      </c>
      <c r="F2506" s="7">
        <f>IF(P2506&gt;0,RANK(P2506,(N2506:P2506,Q2506:AE2506)),0)</f>
        <v>0</v>
      </c>
      <c r="G2506" s="1">
        <f t="shared" si="1041"/>
        <v>43</v>
      </c>
      <c r="H2506" s="2">
        <f t="shared" si="1042"/>
        <v>1.5722120658135285E-2</v>
      </c>
      <c r="I2506" s="2"/>
      <c r="J2506" s="2">
        <f t="shared" si="1043"/>
        <v>0.48190127970749541</v>
      </c>
      <c r="K2506" s="2">
        <f t="shared" si="1044"/>
        <v>0.49762340036563069</v>
      </c>
      <c r="L2506" s="2">
        <f t="shared" si="1045"/>
        <v>0</v>
      </c>
      <c r="M2506" s="2">
        <f t="shared" si="1046"/>
        <v>2.0475319926873903E-2</v>
      </c>
      <c r="N2506" s="1">
        <v>1318</v>
      </c>
      <c r="O2506" s="1">
        <v>1361</v>
      </c>
      <c r="Q2506" s="1">
        <v>28</v>
      </c>
      <c r="R2506" s="1">
        <v>14</v>
      </c>
      <c r="S2506" s="1">
        <v>14</v>
      </c>
      <c r="AG2506" s="7">
        <f>IF(Q2506&gt;0,RANK(Q2506,(N2506:P2506,Q2506:AE2506)),0)</f>
        <v>3</v>
      </c>
      <c r="AH2506" s="7">
        <f>IF(R2506&gt;0,RANK(R2506,(N2506:P2506,Q2506:AE2506)),0)</f>
        <v>4</v>
      </c>
      <c r="AI2506" s="7">
        <f>IF(T2506&gt;0,RANK(T2506,(N2506:P2506,Q2506:AE2506)),0)</f>
        <v>0</v>
      </c>
      <c r="AJ2506" s="7">
        <f>IF(S2506&gt;0,RANK(S2506,(N2506:P2506,Q2506:AE2506)),0)</f>
        <v>4</v>
      </c>
      <c r="AK2506" s="2">
        <f t="shared" si="1047"/>
        <v>1.0237659963436929E-2</v>
      </c>
      <c r="AL2506" s="2">
        <f t="shared" si="1048"/>
        <v>5.1188299817184644E-3</v>
      </c>
      <c r="AM2506" s="2">
        <f t="shared" si="1049"/>
        <v>0</v>
      </c>
      <c r="AN2506" s="2">
        <f t="shared" si="1050"/>
        <v>5.1188299817184644E-3</v>
      </c>
      <c r="AP2506" t="s">
        <v>1217</v>
      </c>
      <c r="AQ2506" t="s">
        <v>2277</v>
      </c>
      <c r="AT2506" s="93" t="s">
        <v>1125</v>
      </c>
      <c r="AU2506" s="92" t="s">
        <v>311</v>
      </c>
      <c r="AV2506" s="83" t="str">
        <f t="shared" si="1051"/>
        <v>46101</v>
      </c>
      <c r="AX2506" s="7" t="s">
        <v>3753</v>
      </c>
    </row>
    <row r="2507" spans="1:50" hidden="1" outlineLevel="1">
      <c r="A2507" t="s">
        <v>1203</v>
      </c>
      <c r="B2507" t="s">
        <v>2277</v>
      </c>
      <c r="C2507" s="1">
        <f t="shared" si="1040"/>
        <v>36557</v>
      </c>
      <c r="D2507" s="7">
        <f>RANK(N2507,(N2507:P2507,Q2507:AE2507))</f>
        <v>2</v>
      </c>
      <c r="E2507" s="7">
        <f>RANK(O2507,(N2507:P2507,Q2507:AE2507))</f>
        <v>1</v>
      </c>
      <c r="F2507" s="7">
        <f>IF(P2507&gt;0,RANK(P2507,(N2507:P2507,Q2507:AE2507)),0)</f>
        <v>0</v>
      </c>
      <c r="G2507" s="1">
        <f t="shared" si="1041"/>
        <v>13573</v>
      </c>
      <c r="H2507" s="2">
        <f t="shared" si="1042"/>
        <v>0.37128320157562161</v>
      </c>
      <c r="I2507" s="2"/>
      <c r="J2507" s="2">
        <f t="shared" si="1043"/>
        <v>0.30426457313236865</v>
      </c>
      <c r="K2507" s="2">
        <f t="shared" si="1044"/>
        <v>0.67554777470799021</v>
      </c>
      <c r="L2507" s="2">
        <f t="shared" si="1045"/>
        <v>0</v>
      </c>
      <c r="M2507" s="2">
        <f t="shared" si="1046"/>
        <v>2.0187652159641134E-2</v>
      </c>
      <c r="N2507" s="1">
        <v>11123</v>
      </c>
      <c r="O2507" s="1">
        <v>24696</v>
      </c>
      <c r="Q2507" s="1">
        <v>275</v>
      </c>
      <c r="R2507" s="1">
        <v>268</v>
      </c>
      <c r="S2507" s="1">
        <v>195</v>
      </c>
      <c r="AG2507" s="7">
        <f>IF(Q2507&gt;0,RANK(Q2507,(N2507:P2507,Q2507:AE2507)),0)</f>
        <v>3</v>
      </c>
      <c r="AH2507" s="7">
        <f>IF(R2507&gt;0,RANK(R2507,(N2507:P2507,Q2507:AE2507)),0)</f>
        <v>4</v>
      </c>
      <c r="AI2507" s="7">
        <f>IF(T2507&gt;0,RANK(T2507,(N2507:P2507,Q2507:AE2507)),0)</f>
        <v>0</v>
      </c>
      <c r="AJ2507" s="7">
        <f>IF(S2507&gt;0,RANK(S2507,(N2507:P2507,Q2507:AE2507)),0)</f>
        <v>5</v>
      </c>
      <c r="AK2507" s="2">
        <f t="shared" si="1047"/>
        <v>7.5224991109773777E-3</v>
      </c>
      <c r="AL2507" s="2">
        <f t="shared" si="1048"/>
        <v>7.3310173154252263E-3</v>
      </c>
      <c r="AM2507" s="2">
        <f t="shared" si="1049"/>
        <v>0</v>
      </c>
      <c r="AN2507" s="2">
        <f t="shared" si="1050"/>
        <v>5.334135733238504E-3</v>
      </c>
      <c r="AP2507" t="s">
        <v>1203</v>
      </c>
      <c r="AQ2507" t="s">
        <v>2277</v>
      </c>
      <c r="AT2507" s="93" t="s">
        <v>1125</v>
      </c>
      <c r="AU2507" s="92" t="s">
        <v>312</v>
      </c>
      <c r="AV2507" s="83" t="str">
        <f t="shared" si="1051"/>
        <v>46103</v>
      </c>
      <c r="AX2507" s="7" t="s">
        <v>3753</v>
      </c>
    </row>
    <row r="2508" spans="1:50" hidden="1" outlineLevel="1">
      <c r="A2508" t="s">
        <v>2029</v>
      </c>
      <c r="B2508" t="s">
        <v>2277</v>
      </c>
      <c r="C2508" s="1">
        <f t="shared" si="1040"/>
        <v>1614</v>
      </c>
      <c r="D2508" s="7">
        <f>RANK(N2508,(N2508:P2508,Q2508:AE2508))</f>
        <v>2</v>
      </c>
      <c r="E2508" s="7">
        <f>RANK(O2508,(N2508:P2508,Q2508:AE2508))</f>
        <v>1</v>
      </c>
      <c r="F2508" s="7">
        <f>IF(P2508&gt;0,RANK(P2508,(N2508:P2508,Q2508:AE2508)),0)</f>
        <v>0</v>
      </c>
      <c r="G2508" s="1">
        <f t="shared" si="1041"/>
        <v>940</v>
      </c>
      <c r="H2508" s="2">
        <f t="shared" si="1042"/>
        <v>0.58240396530359351</v>
      </c>
      <c r="I2508" s="2"/>
      <c r="J2508" s="2">
        <f t="shared" si="1043"/>
        <v>0.18401486988847585</v>
      </c>
      <c r="K2508" s="2">
        <f t="shared" si="1044"/>
        <v>0.76641883519206944</v>
      </c>
      <c r="L2508" s="2">
        <f t="shared" si="1045"/>
        <v>0</v>
      </c>
      <c r="M2508" s="2">
        <f t="shared" si="1046"/>
        <v>4.9566294919454745E-2</v>
      </c>
      <c r="N2508" s="1">
        <v>297</v>
      </c>
      <c r="O2508" s="1">
        <v>1237</v>
      </c>
      <c r="Q2508" s="1">
        <v>49</v>
      </c>
      <c r="R2508" s="1">
        <v>11</v>
      </c>
      <c r="S2508" s="1">
        <v>20</v>
      </c>
      <c r="AG2508" s="7">
        <f>IF(Q2508&gt;0,RANK(Q2508,(N2508:P2508,Q2508:AE2508)),0)</f>
        <v>3</v>
      </c>
      <c r="AH2508" s="7">
        <f>IF(R2508&gt;0,RANK(R2508,(N2508:P2508,Q2508:AE2508)),0)</f>
        <v>5</v>
      </c>
      <c r="AI2508" s="7">
        <f>IF(T2508&gt;0,RANK(T2508,(N2508:P2508,Q2508:AE2508)),0)</f>
        <v>0</v>
      </c>
      <c r="AJ2508" s="7">
        <f>IF(S2508&gt;0,RANK(S2508,(N2508:P2508,Q2508:AE2508)),0)</f>
        <v>4</v>
      </c>
      <c r="AK2508" s="2">
        <f t="shared" si="1047"/>
        <v>3.0359355638166045E-2</v>
      </c>
      <c r="AL2508" s="2">
        <f t="shared" si="1048"/>
        <v>6.8153655514250309E-3</v>
      </c>
      <c r="AM2508" s="2">
        <f t="shared" si="1049"/>
        <v>0</v>
      </c>
      <c r="AN2508" s="2">
        <f t="shared" si="1050"/>
        <v>1.2391573729863693E-2</v>
      </c>
      <c r="AP2508" t="s">
        <v>2029</v>
      </c>
      <c r="AQ2508" t="s">
        <v>2277</v>
      </c>
      <c r="AT2508" s="93" t="s">
        <v>1125</v>
      </c>
      <c r="AU2508" s="92" t="s">
        <v>313</v>
      </c>
      <c r="AV2508" s="83" t="str">
        <f t="shared" si="1051"/>
        <v>46105</v>
      </c>
      <c r="AX2508" s="7" t="s">
        <v>3753</v>
      </c>
    </row>
    <row r="2509" spans="1:50" hidden="1" outlineLevel="1">
      <c r="A2509" t="s">
        <v>2992</v>
      </c>
      <c r="B2509" t="s">
        <v>2277</v>
      </c>
      <c r="C2509" s="1">
        <f t="shared" si="1040"/>
        <v>1494</v>
      </c>
      <c r="D2509" s="7">
        <f>RANK(N2509,(N2509:P2509,Q2509:AE2509))</f>
        <v>2</v>
      </c>
      <c r="E2509" s="7">
        <f>RANK(O2509,(N2509:P2509,Q2509:AE2509))</f>
        <v>1</v>
      </c>
      <c r="F2509" s="7">
        <f>IF(P2509&gt;0,RANK(P2509,(N2509:P2509,Q2509:AE2509)),0)</f>
        <v>0</v>
      </c>
      <c r="G2509" s="1">
        <f t="shared" si="1041"/>
        <v>756</v>
      </c>
      <c r="H2509" s="2">
        <f t="shared" si="1042"/>
        <v>0.50602409638554213</v>
      </c>
      <c r="I2509" s="2"/>
      <c r="J2509" s="2">
        <f t="shared" si="1043"/>
        <v>0.23828647925033467</v>
      </c>
      <c r="K2509" s="2">
        <f t="shared" si="1044"/>
        <v>0.74431057563587688</v>
      </c>
      <c r="L2509" s="2">
        <f t="shared" si="1045"/>
        <v>0</v>
      </c>
      <c r="M2509" s="2">
        <f t="shared" si="1046"/>
        <v>1.7402945113788482E-2</v>
      </c>
      <c r="N2509" s="1">
        <v>356</v>
      </c>
      <c r="O2509" s="1">
        <v>1112</v>
      </c>
      <c r="Q2509" s="1">
        <v>13</v>
      </c>
      <c r="R2509" s="1">
        <v>6</v>
      </c>
      <c r="S2509" s="1">
        <v>7</v>
      </c>
      <c r="AG2509" s="7">
        <f>IF(Q2509&gt;0,RANK(Q2509,(N2509:P2509,Q2509:AE2509)),0)</f>
        <v>3</v>
      </c>
      <c r="AH2509" s="7">
        <f>IF(R2509&gt;0,RANK(R2509,(N2509:P2509,Q2509:AE2509)),0)</f>
        <v>5</v>
      </c>
      <c r="AI2509" s="7">
        <f>IF(T2509&gt;0,RANK(T2509,(N2509:P2509,Q2509:AE2509)),0)</f>
        <v>0</v>
      </c>
      <c r="AJ2509" s="7">
        <f>IF(S2509&gt;0,RANK(S2509,(N2509:P2509,Q2509:AE2509)),0)</f>
        <v>4</v>
      </c>
      <c r="AK2509" s="2">
        <f t="shared" si="1047"/>
        <v>8.7014725568942443E-3</v>
      </c>
      <c r="AL2509" s="2">
        <f t="shared" si="1048"/>
        <v>4.0160642570281121E-3</v>
      </c>
      <c r="AM2509" s="2">
        <f t="shared" si="1049"/>
        <v>0</v>
      </c>
      <c r="AN2509" s="2">
        <f t="shared" si="1050"/>
        <v>4.6854082998661313E-3</v>
      </c>
      <c r="AP2509" t="s">
        <v>2992</v>
      </c>
      <c r="AQ2509" t="s">
        <v>2277</v>
      </c>
      <c r="AT2509" s="93" t="s">
        <v>1125</v>
      </c>
      <c r="AU2509" s="92" t="s">
        <v>314</v>
      </c>
      <c r="AV2509" s="83" t="str">
        <f t="shared" si="1051"/>
        <v>46107</v>
      </c>
      <c r="AX2509" s="7" t="s">
        <v>3753</v>
      </c>
    </row>
    <row r="2510" spans="1:50" hidden="1" outlineLevel="1">
      <c r="A2510" t="s">
        <v>1218</v>
      </c>
      <c r="B2510" t="s">
        <v>2277</v>
      </c>
      <c r="C2510" s="1">
        <f t="shared" si="1040"/>
        <v>4074</v>
      </c>
      <c r="D2510" s="7">
        <f>RANK(N2510,(N2510:P2510,Q2510:AE2510))</f>
        <v>2</v>
      </c>
      <c r="E2510" s="7">
        <f>RANK(O2510,(N2510:P2510,Q2510:AE2510))</f>
        <v>1</v>
      </c>
      <c r="F2510" s="7">
        <f>IF(P2510&gt;0,RANK(P2510,(N2510:P2510,Q2510:AE2510)),0)</f>
        <v>0</v>
      </c>
      <c r="G2510" s="1">
        <f t="shared" si="1041"/>
        <v>537</v>
      </c>
      <c r="H2510" s="2">
        <f t="shared" si="1042"/>
        <v>0.13181148748159058</v>
      </c>
      <c r="I2510" s="2"/>
      <c r="J2510" s="2">
        <f t="shared" si="1043"/>
        <v>0.4172803141875307</v>
      </c>
      <c r="K2510" s="2">
        <f t="shared" si="1044"/>
        <v>0.5490918016691213</v>
      </c>
      <c r="L2510" s="2">
        <f t="shared" si="1045"/>
        <v>0</v>
      </c>
      <c r="M2510" s="2">
        <f t="shared" si="1046"/>
        <v>3.3627884143347941E-2</v>
      </c>
      <c r="N2510" s="1">
        <v>1700</v>
      </c>
      <c r="O2510" s="1">
        <v>2237</v>
      </c>
      <c r="Q2510" s="1">
        <v>93</v>
      </c>
      <c r="R2510" s="1">
        <v>26</v>
      </c>
      <c r="S2510" s="1">
        <v>18</v>
      </c>
      <c r="AG2510" s="7">
        <f>IF(Q2510&gt;0,RANK(Q2510,(N2510:P2510,Q2510:AE2510)),0)</f>
        <v>3</v>
      </c>
      <c r="AH2510" s="7">
        <f>IF(R2510&gt;0,RANK(R2510,(N2510:P2510,Q2510:AE2510)),0)</f>
        <v>4</v>
      </c>
      <c r="AI2510" s="7">
        <f>IF(T2510&gt;0,RANK(T2510,(N2510:P2510,Q2510:AE2510)),0)</f>
        <v>0</v>
      </c>
      <c r="AJ2510" s="7">
        <f>IF(S2510&gt;0,RANK(S2510,(N2510:P2510,Q2510:AE2510)),0)</f>
        <v>5</v>
      </c>
      <c r="AK2510" s="2">
        <f t="shared" si="1047"/>
        <v>2.2827687776141383E-2</v>
      </c>
      <c r="AL2510" s="2">
        <f t="shared" si="1048"/>
        <v>6.3819342169857633E-3</v>
      </c>
      <c r="AM2510" s="2">
        <f t="shared" si="1049"/>
        <v>0</v>
      </c>
      <c r="AN2510" s="2">
        <f t="shared" si="1050"/>
        <v>4.418262150220913E-3</v>
      </c>
      <c r="AP2510" t="s">
        <v>1218</v>
      </c>
      <c r="AQ2510" t="s">
        <v>2277</v>
      </c>
      <c r="AT2510" s="93" t="s">
        <v>1125</v>
      </c>
      <c r="AU2510" s="92" t="s">
        <v>315</v>
      </c>
      <c r="AV2510" s="83" t="str">
        <f t="shared" si="1051"/>
        <v>46109</v>
      </c>
      <c r="AX2510" s="7" t="s">
        <v>3753</v>
      </c>
    </row>
    <row r="2511" spans="1:50" hidden="1" outlineLevel="1">
      <c r="A2511" t="s">
        <v>1289</v>
      </c>
      <c r="B2511" t="s">
        <v>2277</v>
      </c>
      <c r="C2511" s="1">
        <f t="shared" si="1040"/>
        <v>1268</v>
      </c>
      <c r="D2511" s="7">
        <f>RANK(N2511,(N2511:P2511,Q2511:AE2511))</f>
        <v>2</v>
      </c>
      <c r="E2511" s="7">
        <f>RANK(O2511,(N2511:P2511,Q2511:AE2511))</f>
        <v>1</v>
      </c>
      <c r="F2511" s="7">
        <f>IF(P2511&gt;0,RANK(P2511,(N2511:P2511,Q2511:AE2511)),0)</f>
        <v>0</v>
      </c>
      <c r="G2511" s="1">
        <f t="shared" si="1041"/>
        <v>299</v>
      </c>
      <c r="H2511" s="2">
        <f t="shared" si="1042"/>
        <v>0.23580441640378549</v>
      </c>
      <c r="I2511" s="2"/>
      <c r="J2511" s="2">
        <f t="shared" si="1043"/>
        <v>0.36908517350157727</v>
      </c>
      <c r="K2511" s="2">
        <f t="shared" si="1044"/>
        <v>0.60488958990536279</v>
      </c>
      <c r="L2511" s="2">
        <f t="shared" si="1045"/>
        <v>0</v>
      </c>
      <c r="M2511" s="2">
        <f t="shared" si="1046"/>
        <v>2.6025236593059997E-2</v>
      </c>
      <c r="N2511" s="1">
        <v>468</v>
      </c>
      <c r="O2511" s="1">
        <v>767</v>
      </c>
      <c r="Q2511" s="1">
        <v>15</v>
      </c>
      <c r="R2511" s="1">
        <v>9</v>
      </c>
      <c r="S2511" s="1">
        <v>9</v>
      </c>
      <c r="AG2511" s="7">
        <f>IF(Q2511&gt;0,RANK(Q2511,(N2511:P2511,Q2511:AE2511)),0)</f>
        <v>3</v>
      </c>
      <c r="AH2511" s="7">
        <f>IF(R2511&gt;0,RANK(R2511,(N2511:P2511,Q2511:AE2511)),0)</f>
        <v>4</v>
      </c>
      <c r="AI2511" s="7">
        <f>IF(T2511&gt;0,RANK(T2511,(N2511:P2511,Q2511:AE2511)),0)</f>
        <v>0</v>
      </c>
      <c r="AJ2511" s="7">
        <f>IF(S2511&gt;0,RANK(S2511,(N2511:P2511,Q2511:AE2511)),0)</f>
        <v>4</v>
      </c>
      <c r="AK2511" s="2">
        <f t="shared" si="1047"/>
        <v>1.1829652996845425E-2</v>
      </c>
      <c r="AL2511" s="2">
        <f t="shared" si="1048"/>
        <v>7.0977917981072556E-3</v>
      </c>
      <c r="AM2511" s="2">
        <f t="shared" si="1049"/>
        <v>0</v>
      </c>
      <c r="AN2511" s="2">
        <f t="shared" si="1050"/>
        <v>7.0977917981072556E-3</v>
      </c>
      <c r="AP2511" t="s">
        <v>1289</v>
      </c>
      <c r="AQ2511" t="s">
        <v>2277</v>
      </c>
      <c r="AT2511" s="93" t="s">
        <v>1125</v>
      </c>
      <c r="AU2511" s="92" t="s">
        <v>316</v>
      </c>
      <c r="AV2511" s="83" t="str">
        <f t="shared" si="1051"/>
        <v>46111</v>
      </c>
      <c r="AX2511" s="7" t="s">
        <v>3753</v>
      </c>
    </row>
    <row r="2512" spans="1:50" hidden="1" outlineLevel="1">
      <c r="A2512" t="s">
        <v>2771</v>
      </c>
      <c r="B2512" t="s">
        <v>2277</v>
      </c>
      <c r="C2512" s="1">
        <f t="shared" si="1040"/>
        <v>1953</v>
      </c>
      <c r="D2512" s="7">
        <f>RANK(N2512,(N2512:P2512,Q2512:AE2512))</f>
        <v>1</v>
      </c>
      <c r="E2512" s="7">
        <f>RANK(O2512,(N2512:P2512,Q2512:AE2512))</f>
        <v>2</v>
      </c>
      <c r="F2512" s="7">
        <f>IF(P2512&gt;0,RANK(P2512,(N2512:P2512,Q2512:AE2512)),0)</f>
        <v>0</v>
      </c>
      <c r="G2512" s="1">
        <f t="shared" si="1041"/>
        <v>1415</v>
      </c>
      <c r="H2512" s="2">
        <f t="shared" si="1042"/>
        <v>0.72452636968766004</v>
      </c>
      <c r="I2512" s="2"/>
      <c r="J2512" s="2">
        <f t="shared" si="1043"/>
        <v>0.85355862775217617</v>
      </c>
      <c r="K2512" s="2">
        <f t="shared" si="1044"/>
        <v>0.12903225806451613</v>
      </c>
      <c r="L2512" s="2">
        <f t="shared" si="1045"/>
        <v>0</v>
      </c>
      <c r="M2512" s="2">
        <f t="shared" si="1046"/>
        <v>1.7409114183307706E-2</v>
      </c>
      <c r="N2512" s="1">
        <v>1667</v>
      </c>
      <c r="O2512" s="1">
        <v>252</v>
      </c>
      <c r="Q2512" s="1">
        <v>14</v>
      </c>
      <c r="R2512" s="1">
        <v>10</v>
      </c>
      <c r="S2512" s="1">
        <v>10</v>
      </c>
      <c r="AG2512" s="7">
        <f>IF(Q2512&gt;0,RANK(Q2512,(N2512:P2512,Q2512:AE2512)),0)</f>
        <v>3</v>
      </c>
      <c r="AH2512" s="7">
        <f>IF(R2512&gt;0,RANK(R2512,(N2512:P2512,Q2512:AE2512)),0)</f>
        <v>4</v>
      </c>
      <c r="AI2512" s="7">
        <f>IF(T2512&gt;0,RANK(T2512,(N2512:P2512,Q2512:AE2512)),0)</f>
        <v>0</v>
      </c>
      <c r="AJ2512" s="7">
        <f>IF(S2512&gt;0,RANK(S2512,(N2512:P2512,Q2512:AE2512)),0)</f>
        <v>4</v>
      </c>
      <c r="AK2512" s="2">
        <f t="shared" si="1047"/>
        <v>7.1684587813620072E-3</v>
      </c>
      <c r="AL2512" s="2">
        <f t="shared" si="1048"/>
        <v>5.1203277009728623E-3</v>
      </c>
      <c r="AM2512" s="2">
        <f t="shared" si="1049"/>
        <v>0</v>
      </c>
      <c r="AN2512" s="2">
        <f t="shared" si="1050"/>
        <v>5.1203277009728623E-3</v>
      </c>
      <c r="AP2512" t="s">
        <v>2771</v>
      </c>
      <c r="AQ2512" t="s">
        <v>2277</v>
      </c>
      <c r="AT2512" s="93" t="s">
        <v>1125</v>
      </c>
      <c r="AU2512" s="92" t="s">
        <v>317</v>
      </c>
      <c r="AV2512" s="83" t="str">
        <f t="shared" si="1051"/>
        <v>46113</v>
      </c>
      <c r="AX2512" s="7" t="s">
        <v>3753</v>
      </c>
    </row>
    <row r="2513" spans="1:50" hidden="1" outlineLevel="1">
      <c r="A2513" t="s">
        <v>1290</v>
      </c>
      <c r="B2513" t="s">
        <v>2277</v>
      </c>
      <c r="C2513" s="1">
        <f t="shared" si="1040"/>
        <v>3284</v>
      </c>
      <c r="D2513" s="7">
        <f>RANK(N2513,(N2513:P2513,Q2513:AE2513))</f>
        <v>2</v>
      </c>
      <c r="E2513" s="7">
        <f>RANK(O2513,(N2513:P2513,Q2513:AE2513))</f>
        <v>1</v>
      </c>
      <c r="F2513" s="7">
        <f>IF(P2513&gt;0,RANK(P2513,(N2513:P2513,Q2513:AE2513)),0)</f>
        <v>0</v>
      </c>
      <c r="G2513" s="1">
        <f t="shared" si="1041"/>
        <v>683</v>
      </c>
      <c r="H2513" s="2">
        <f t="shared" si="1042"/>
        <v>0.2079780755176614</v>
      </c>
      <c r="I2513" s="2"/>
      <c r="J2513" s="2">
        <f t="shared" si="1043"/>
        <v>0.38794153471376369</v>
      </c>
      <c r="K2513" s="2">
        <f t="shared" si="1044"/>
        <v>0.59591961023142515</v>
      </c>
      <c r="L2513" s="2">
        <f t="shared" si="1045"/>
        <v>0</v>
      </c>
      <c r="M2513" s="2">
        <f t="shared" si="1046"/>
        <v>1.6138855054811163E-2</v>
      </c>
      <c r="N2513" s="1">
        <v>1274</v>
      </c>
      <c r="O2513" s="1">
        <v>1957</v>
      </c>
      <c r="Q2513" s="1">
        <v>26</v>
      </c>
      <c r="R2513" s="1">
        <v>9</v>
      </c>
      <c r="S2513" s="1">
        <v>18</v>
      </c>
      <c r="AG2513" s="7">
        <f>IF(Q2513&gt;0,RANK(Q2513,(N2513:P2513,Q2513:AE2513)),0)</f>
        <v>3</v>
      </c>
      <c r="AH2513" s="7">
        <f>IF(R2513&gt;0,RANK(R2513,(N2513:P2513,Q2513:AE2513)),0)</f>
        <v>5</v>
      </c>
      <c r="AI2513" s="7">
        <f>IF(T2513&gt;0,RANK(T2513,(N2513:P2513,Q2513:AE2513)),0)</f>
        <v>0</v>
      </c>
      <c r="AJ2513" s="7">
        <f>IF(S2513&gt;0,RANK(S2513,(N2513:P2513,Q2513:AE2513)),0)</f>
        <v>4</v>
      </c>
      <c r="AK2513" s="2">
        <f t="shared" si="1047"/>
        <v>7.9171741778319114E-3</v>
      </c>
      <c r="AL2513" s="2">
        <f t="shared" si="1048"/>
        <v>2.7405602923264312E-3</v>
      </c>
      <c r="AM2513" s="2">
        <f t="shared" si="1049"/>
        <v>0</v>
      </c>
      <c r="AN2513" s="2">
        <f t="shared" si="1050"/>
        <v>5.4811205846528625E-3</v>
      </c>
      <c r="AP2513" t="s">
        <v>1290</v>
      </c>
      <c r="AQ2513" t="s">
        <v>2277</v>
      </c>
      <c r="AT2513" s="93" t="s">
        <v>1125</v>
      </c>
      <c r="AU2513" s="92" t="s">
        <v>318</v>
      </c>
      <c r="AV2513" s="83" t="str">
        <f t="shared" si="1051"/>
        <v>46115</v>
      </c>
      <c r="AX2513" s="7" t="s">
        <v>3753</v>
      </c>
    </row>
    <row r="2514" spans="1:50" hidden="1" outlineLevel="1">
      <c r="A2514" t="s">
        <v>1612</v>
      </c>
      <c r="B2514" t="s">
        <v>2277</v>
      </c>
      <c r="C2514" s="1">
        <f t="shared" si="1040"/>
        <v>1381</v>
      </c>
      <c r="D2514" s="7">
        <f>RANK(N2514,(N2514:P2514,Q2514:AE2514))</f>
        <v>2</v>
      </c>
      <c r="E2514" s="7">
        <f>RANK(O2514,(N2514:P2514,Q2514:AE2514))</f>
        <v>1</v>
      </c>
      <c r="F2514" s="7">
        <f>IF(P2514&gt;0,RANK(P2514,(N2514:P2514,Q2514:AE2514)),0)</f>
        <v>0</v>
      </c>
      <c r="G2514" s="1">
        <f t="shared" si="1041"/>
        <v>553</v>
      </c>
      <c r="H2514" s="2">
        <f t="shared" si="1042"/>
        <v>0.40043446777697322</v>
      </c>
      <c r="I2514" s="2"/>
      <c r="J2514" s="2">
        <f t="shared" si="1043"/>
        <v>0.29109341057204924</v>
      </c>
      <c r="K2514" s="2">
        <f t="shared" si="1044"/>
        <v>0.69152787834902241</v>
      </c>
      <c r="L2514" s="2">
        <f t="shared" si="1045"/>
        <v>0</v>
      </c>
      <c r="M2514" s="2">
        <f t="shared" si="1046"/>
        <v>1.7378711078928299E-2</v>
      </c>
      <c r="N2514" s="1">
        <v>402</v>
      </c>
      <c r="O2514" s="1">
        <v>955</v>
      </c>
      <c r="Q2514" s="1">
        <v>13</v>
      </c>
      <c r="R2514" s="1">
        <v>4</v>
      </c>
      <c r="S2514" s="1">
        <v>7</v>
      </c>
      <c r="AG2514" s="7">
        <f>IF(Q2514&gt;0,RANK(Q2514,(N2514:P2514,Q2514:AE2514)),0)</f>
        <v>3</v>
      </c>
      <c r="AH2514" s="7">
        <f>IF(R2514&gt;0,RANK(R2514,(N2514:P2514,Q2514:AE2514)),0)</f>
        <v>5</v>
      </c>
      <c r="AI2514" s="7">
        <f>IF(T2514&gt;0,RANK(T2514,(N2514:P2514,Q2514:AE2514)),0)</f>
        <v>0</v>
      </c>
      <c r="AJ2514" s="7">
        <f>IF(S2514&gt;0,RANK(S2514,(N2514:P2514,Q2514:AE2514)),0)</f>
        <v>4</v>
      </c>
      <c r="AK2514" s="2">
        <f t="shared" si="1047"/>
        <v>9.4134685010861703E-3</v>
      </c>
      <c r="AL2514" s="2">
        <f t="shared" si="1048"/>
        <v>2.8964518464880519E-3</v>
      </c>
      <c r="AM2514" s="2">
        <f t="shared" si="1049"/>
        <v>0</v>
      </c>
      <c r="AN2514" s="2">
        <f t="shared" si="1050"/>
        <v>5.0687907313540911E-3</v>
      </c>
      <c r="AP2514" t="s">
        <v>1612</v>
      </c>
      <c r="AQ2514" t="s">
        <v>2277</v>
      </c>
      <c r="AT2514" s="93" t="s">
        <v>1125</v>
      </c>
      <c r="AU2514" s="92" t="s">
        <v>319</v>
      </c>
      <c r="AV2514" s="83" t="str">
        <f t="shared" si="1051"/>
        <v>46117</v>
      </c>
      <c r="AX2514" s="7" t="s">
        <v>3753</v>
      </c>
    </row>
    <row r="2515" spans="1:50" hidden="1" outlineLevel="1">
      <c r="A2515" t="s">
        <v>1617</v>
      </c>
      <c r="B2515" t="s">
        <v>2277</v>
      </c>
      <c r="C2515" s="1">
        <f t="shared" si="1040"/>
        <v>871</v>
      </c>
      <c r="D2515" s="7">
        <f>RANK(N2515,(N2515:P2515,Q2515:AE2515))</f>
        <v>2</v>
      </c>
      <c r="E2515" s="7">
        <f>RANK(O2515,(N2515:P2515,Q2515:AE2515))</f>
        <v>1</v>
      </c>
      <c r="F2515" s="7">
        <f>IF(P2515&gt;0,RANK(P2515,(N2515:P2515,Q2515:AE2515)),0)</f>
        <v>0</v>
      </c>
      <c r="G2515" s="1">
        <f t="shared" si="1041"/>
        <v>424</v>
      </c>
      <c r="H2515" s="2">
        <f t="shared" si="1042"/>
        <v>0.48679678530424797</v>
      </c>
      <c r="I2515" s="2"/>
      <c r="J2515" s="2">
        <f t="shared" si="1043"/>
        <v>0.2399540757749713</v>
      </c>
      <c r="K2515" s="2">
        <f t="shared" si="1044"/>
        <v>0.72675086107921927</v>
      </c>
      <c r="L2515" s="2">
        <f t="shared" si="1045"/>
        <v>0</v>
      </c>
      <c r="M2515" s="2">
        <f t="shared" si="1046"/>
        <v>3.3295063145809434E-2</v>
      </c>
      <c r="N2515" s="1">
        <v>209</v>
      </c>
      <c r="O2515" s="1">
        <v>633</v>
      </c>
      <c r="Q2515" s="1">
        <v>20</v>
      </c>
      <c r="R2515" s="1">
        <v>3</v>
      </c>
      <c r="S2515" s="1">
        <v>6</v>
      </c>
      <c r="AG2515" s="7">
        <f>IF(Q2515&gt;0,RANK(Q2515,(N2515:P2515,Q2515:AE2515)),0)</f>
        <v>3</v>
      </c>
      <c r="AH2515" s="7">
        <f>IF(R2515&gt;0,RANK(R2515,(N2515:P2515,Q2515:AE2515)),0)</f>
        <v>5</v>
      </c>
      <c r="AI2515" s="7">
        <f>IF(T2515&gt;0,RANK(T2515,(N2515:P2515,Q2515:AE2515)),0)</f>
        <v>0</v>
      </c>
      <c r="AJ2515" s="7">
        <f>IF(S2515&gt;0,RANK(S2515,(N2515:P2515,Q2515:AE2515)),0)</f>
        <v>4</v>
      </c>
      <c r="AK2515" s="2">
        <f t="shared" si="1047"/>
        <v>2.2962112514351322E-2</v>
      </c>
      <c r="AL2515" s="2">
        <f t="shared" si="1048"/>
        <v>3.4443168771526979E-3</v>
      </c>
      <c r="AM2515" s="2">
        <f t="shared" si="1049"/>
        <v>0</v>
      </c>
      <c r="AN2515" s="2">
        <f t="shared" si="1050"/>
        <v>6.8886337543053958E-3</v>
      </c>
      <c r="AP2515" t="s">
        <v>1617</v>
      </c>
      <c r="AQ2515" t="s">
        <v>2277</v>
      </c>
      <c r="AT2515" s="93" t="s">
        <v>1125</v>
      </c>
      <c r="AU2515" s="92" t="s">
        <v>247</v>
      </c>
      <c r="AV2515" s="83" t="str">
        <f t="shared" si="1051"/>
        <v>46119</v>
      </c>
      <c r="AX2515" s="7" t="s">
        <v>3753</v>
      </c>
    </row>
    <row r="2516" spans="1:50" hidden="1" outlineLevel="1">
      <c r="A2516" t="s">
        <v>1515</v>
      </c>
      <c r="B2516" t="s">
        <v>2277</v>
      </c>
      <c r="C2516" s="1">
        <f t="shared" si="1040"/>
        <v>1494</v>
      </c>
      <c r="D2516" s="7">
        <f>RANK(N2516,(N2516:P2516,Q2516:AE2516))</f>
        <v>1</v>
      </c>
      <c r="E2516" s="7">
        <f>RANK(O2516,(N2516:P2516,Q2516:AE2516))</f>
        <v>2</v>
      </c>
      <c r="F2516" s="7">
        <f>IF(P2516&gt;0,RANK(P2516,(N2516:P2516,Q2516:AE2516)),0)</f>
        <v>0</v>
      </c>
      <c r="G2516" s="1">
        <f t="shared" si="1041"/>
        <v>515</v>
      </c>
      <c r="H2516" s="2">
        <f t="shared" si="1042"/>
        <v>0.34471218206157966</v>
      </c>
      <c r="I2516" s="2"/>
      <c r="J2516" s="2">
        <f t="shared" si="1043"/>
        <v>0.66465863453815266</v>
      </c>
      <c r="K2516" s="2">
        <f t="shared" si="1044"/>
        <v>0.31994645247657294</v>
      </c>
      <c r="L2516" s="2">
        <f t="shared" si="1045"/>
        <v>0</v>
      </c>
      <c r="M2516" s="2">
        <f t="shared" si="1046"/>
        <v>1.53949129852744E-2</v>
      </c>
      <c r="N2516" s="1">
        <v>993</v>
      </c>
      <c r="O2516" s="1">
        <v>478</v>
      </c>
      <c r="Q2516" s="1">
        <v>7</v>
      </c>
      <c r="R2516" s="1">
        <v>6</v>
      </c>
      <c r="S2516" s="1">
        <v>10</v>
      </c>
      <c r="AG2516" s="7">
        <f>IF(Q2516&gt;0,RANK(Q2516,(N2516:P2516,Q2516:AE2516)),0)</f>
        <v>4</v>
      </c>
      <c r="AH2516" s="7">
        <f>IF(R2516&gt;0,RANK(R2516,(N2516:P2516,Q2516:AE2516)),0)</f>
        <v>5</v>
      </c>
      <c r="AI2516" s="7">
        <f>IF(T2516&gt;0,RANK(T2516,(N2516:P2516,Q2516:AE2516)),0)</f>
        <v>0</v>
      </c>
      <c r="AJ2516" s="7">
        <f>IF(S2516&gt;0,RANK(S2516,(N2516:P2516,Q2516:AE2516)),0)</f>
        <v>3</v>
      </c>
      <c r="AK2516" s="2">
        <f t="shared" si="1047"/>
        <v>4.6854082998661313E-3</v>
      </c>
      <c r="AL2516" s="2">
        <f t="shared" si="1048"/>
        <v>4.0160642570281121E-3</v>
      </c>
      <c r="AM2516" s="2">
        <f t="shared" si="1049"/>
        <v>0</v>
      </c>
      <c r="AN2516" s="2">
        <f t="shared" si="1050"/>
        <v>6.6934404283801874E-3</v>
      </c>
      <c r="AP2516" t="s">
        <v>1515</v>
      </c>
      <c r="AQ2516" t="s">
        <v>2277</v>
      </c>
      <c r="AT2516" s="93" t="s">
        <v>1125</v>
      </c>
      <c r="AU2516" s="92" t="s">
        <v>248</v>
      </c>
      <c r="AV2516" s="83" t="str">
        <f t="shared" si="1051"/>
        <v>46121</v>
      </c>
      <c r="AX2516" s="7" t="s">
        <v>3753</v>
      </c>
    </row>
    <row r="2517" spans="1:50" hidden="1" outlineLevel="1">
      <c r="A2517" t="s">
        <v>1618</v>
      </c>
      <c r="B2517" t="s">
        <v>2277</v>
      </c>
      <c r="C2517" s="1">
        <f t="shared" si="1040"/>
        <v>2765</v>
      </c>
      <c r="D2517" s="7">
        <f>RANK(N2517,(N2517:P2517,Q2517:AE2517))</f>
        <v>2</v>
      </c>
      <c r="E2517" s="7">
        <f>RANK(O2517,(N2517:P2517,Q2517:AE2517))</f>
        <v>1</v>
      </c>
      <c r="F2517" s="7">
        <f>IF(P2517&gt;0,RANK(P2517,(N2517:P2517,Q2517:AE2517)),0)</f>
        <v>0</v>
      </c>
      <c r="G2517" s="1">
        <f t="shared" si="1041"/>
        <v>1110</v>
      </c>
      <c r="H2517" s="2">
        <f t="shared" si="1042"/>
        <v>0.4014466546112116</v>
      </c>
      <c r="I2517" s="2"/>
      <c r="J2517" s="2">
        <f t="shared" si="1043"/>
        <v>0.28896925858951178</v>
      </c>
      <c r="K2517" s="2">
        <f t="shared" si="1044"/>
        <v>0.69041591320072337</v>
      </c>
      <c r="L2517" s="2">
        <f t="shared" si="1045"/>
        <v>0</v>
      </c>
      <c r="M2517" s="2">
        <f t="shared" si="1046"/>
        <v>2.0614828209764791E-2</v>
      </c>
      <c r="N2517" s="1">
        <v>799</v>
      </c>
      <c r="O2517" s="1">
        <v>1909</v>
      </c>
      <c r="Q2517" s="1">
        <v>36</v>
      </c>
      <c r="R2517" s="1">
        <v>8</v>
      </c>
      <c r="S2517" s="1">
        <v>13</v>
      </c>
      <c r="AG2517" s="7">
        <f>IF(Q2517&gt;0,RANK(Q2517,(N2517:P2517,Q2517:AE2517)),0)</f>
        <v>3</v>
      </c>
      <c r="AH2517" s="7">
        <f>IF(R2517&gt;0,RANK(R2517,(N2517:P2517,Q2517:AE2517)),0)</f>
        <v>5</v>
      </c>
      <c r="AI2517" s="7">
        <f>IF(T2517&gt;0,RANK(T2517,(N2517:P2517,Q2517:AE2517)),0)</f>
        <v>0</v>
      </c>
      <c r="AJ2517" s="7">
        <f>IF(S2517&gt;0,RANK(S2517,(N2517:P2517,Q2517:AE2517)),0)</f>
        <v>4</v>
      </c>
      <c r="AK2517" s="2">
        <f t="shared" si="1047"/>
        <v>1.3019891500904159E-2</v>
      </c>
      <c r="AL2517" s="2">
        <f t="shared" si="1048"/>
        <v>2.8933092224231465E-3</v>
      </c>
      <c r="AM2517" s="2">
        <f t="shared" si="1049"/>
        <v>0</v>
      </c>
      <c r="AN2517" s="2">
        <f t="shared" si="1050"/>
        <v>4.7016274864376132E-3</v>
      </c>
      <c r="AP2517" t="s">
        <v>1618</v>
      </c>
      <c r="AQ2517" t="s">
        <v>2277</v>
      </c>
      <c r="AT2517" s="93" t="s">
        <v>1125</v>
      </c>
      <c r="AU2517" s="92" t="s">
        <v>639</v>
      </c>
      <c r="AV2517" s="83" t="str">
        <f t="shared" si="1051"/>
        <v>46123</v>
      </c>
      <c r="AX2517" s="7" t="s">
        <v>3753</v>
      </c>
    </row>
    <row r="2518" spans="1:50" hidden="1" outlineLevel="1">
      <c r="A2518" t="s">
        <v>2510</v>
      </c>
      <c r="B2518" t="s">
        <v>2277</v>
      </c>
      <c r="C2518" s="1">
        <f t="shared" si="1040"/>
        <v>4004</v>
      </c>
      <c r="D2518" s="7">
        <f>RANK(N2518,(N2518:P2518,Q2518:AE2518))</f>
        <v>2</v>
      </c>
      <c r="E2518" s="7">
        <f>RANK(O2518,(N2518:P2518,Q2518:AE2518))</f>
        <v>1</v>
      </c>
      <c r="F2518" s="7">
        <f>IF(P2518&gt;0,RANK(P2518,(N2518:P2518,Q2518:AE2518)),0)</f>
        <v>0</v>
      </c>
      <c r="G2518" s="1">
        <f t="shared" si="1041"/>
        <v>1100</v>
      </c>
      <c r="H2518" s="2">
        <f t="shared" si="1042"/>
        <v>0.27472527472527475</v>
      </c>
      <c r="I2518" s="2"/>
      <c r="J2518" s="2">
        <f t="shared" si="1043"/>
        <v>0.35314685314685312</v>
      </c>
      <c r="K2518" s="2">
        <f t="shared" si="1044"/>
        <v>0.62787212787212787</v>
      </c>
      <c r="L2518" s="2">
        <f t="shared" si="1045"/>
        <v>0</v>
      </c>
      <c r="M2518" s="2">
        <f t="shared" si="1046"/>
        <v>1.8981018981019004E-2</v>
      </c>
      <c r="N2518" s="1">
        <v>1414</v>
      </c>
      <c r="O2518" s="1">
        <v>2514</v>
      </c>
      <c r="Q2518" s="1">
        <v>39</v>
      </c>
      <c r="R2518" s="1">
        <v>12</v>
      </c>
      <c r="S2518" s="1">
        <v>25</v>
      </c>
      <c r="AG2518" s="7">
        <f>IF(Q2518&gt;0,RANK(Q2518,(N2518:P2518,Q2518:AE2518)),0)</f>
        <v>3</v>
      </c>
      <c r="AH2518" s="7">
        <f>IF(R2518&gt;0,RANK(R2518,(N2518:P2518,Q2518:AE2518)),0)</f>
        <v>5</v>
      </c>
      <c r="AI2518" s="7">
        <f>IF(T2518&gt;0,RANK(T2518,(N2518:P2518,Q2518:AE2518)),0)</f>
        <v>0</v>
      </c>
      <c r="AJ2518" s="7">
        <f>IF(S2518&gt;0,RANK(S2518,(N2518:P2518,Q2518:AE2518)),0)</f>
        <v>4</v>
      </c>
      <c r="AK2518" s="2">
        <f t="shared" si="1047"/>
        <v>9.74025974025974E-3</v>
      </c>
      <c r="AL2518" s="2">
        <f t="shared" si="1048"/>
        <v>2.997002997002997E-3</v>
      </c>
      <c r="AM2518" s="2">
        <f t="shared" si="1049"/>
        <v>0</v>
      </c>
      <c r="AN2518" s="2">
        <f t="shared" si="1050"/>
        <v>6.243756243756244E-3</v>
      </c>
      <c r="AP2518" t="s">
        <v>2510</v>
      </c>
      <c r="AQ2518" t="s">
        <v>2277</v>
      </c>
      <c r="AT2518" s="93" t="s">
        <v>1125</v>
      </c>
      <c r="AU2518" s="92" t="s">
        <v>640</v>
      </c>
      <c r="AV2518" s="83" t="str">
        <f t="shared" si="1051"/>
        <v>46125</v>
      </c>
      <c r="AX2518" s="7" t="s">
        <v>3753</v>
      </c>
    </row>
    <row r="2519" spans="1:50" hidden="1" outlineLevel="1">
      <c r="A2519" t="s">
        <v>518</v>
      </c>
      <c r="B2519" t="s">
        <v>2277</v>
      </c>
      <c r="C2519" s="1">
        <f t="shared" si="1040"/>
        <v>5772</v>
      </c>
      <c r="D2519" s="7">
        <f>RANK(N2519,(N2519:P2519,Q2519:AE2519))</f>
        <v>2</v>
      </c>
      <c r="E2519" s="7">
        <f>RANK(O2519,(N2519:P2519,Q2519:AE2519))</f>
        <v>1</v>
      </c>
      <c r="F2519" s="7">
        <f>IF(P2519&gt;0,RANK(P2519,(N2519:P2519,Q2519:AE2519)),0)</f>
        <v>0</v>
      </c>
      <c r="G2519" s="1">
        <f t="shared" si="1041"/>
        <v>907</v>
      </c>
      <c r="H2519" s="2">
        <f t="shared" si="1042"/>
        <v>0.15713790713790715</v>
      </c>
      <c r="I2519" s="2"/>
      <c r="J2519" s="2">
        <f t="shared" si="1043"/>
        <v>0.40852390852390852</v>
      </c>
      <c r="K2519" s="2">
        <f t="shared" si="1044"/>
        <v>0.56566181566181561</v>
      </c>
      <c r="L2519" s="2">
        <f t="shared" si="1045"/>
        <v>0</v>
      </c>
      <c r="M2519" s="2">
        <f t="shared" si="1046"/>
        <v>2.5814275814275867E-2</v>
      </c>
      <c r="N2519" s="1">
        <v>2358</v>
      </c>
      <c r="O2519" s="1">
        <v>3265</v>
      </c>
      <c r="Q2519" s="1">
        <v>109</v>
      </c>
      <c r="R2519" s="1">
        <v>17</v>
      </c>
      <c r="S2519" s="1">
        <v>23</v>
      </c>
      <c r="AG2519" s="7">
        <f>IF(Q2519&gt;0,RANK(Q2519,(N2519:P2519,Q2519:AE2519)),0)</f>
        <v>3</v>
      </c>
      <c r="AH2519" s="7">
        <f>IF(R2519&gt;0,RANK(R2519,(N2519:P2519,Q2519:AE2519)),0)</f>
        <v>5</v>
      </c>
      <c r="AI2519" s="7">
        <f>IF(T2519&gt;0,RANK(T2519,(N2519:P2519,Q2519:AE2519)),0)</f>
        <v>0</v>
      </c>
      <c r="AJ2519" s="7">
        <f>IF(S2519&gt;0,RANK(S2519,(N2519:P2519,Q2519:AE2519)),0)</f>
        <v>4</v>
      </c>
      <c r="AK2519" s="2">
        <f t="shared" si="1047"/>
        <v>1.8884268884268883E-2</v>
      </c>
      <c r="AL2519" s="2">
        <f t="shared" si="1048"/>
        <v>2.9452529452529451E-3</v>
      </c>
      <c r="AM2519" s="2">
        <f t="shared" si="1049"/>
        <v>0</v>
      </c>
      <c r="AN2519" s="2">
        <f t="shared" si="1050"/>
        <v>3.9847539847539847E-3</v>
      </c>
      <c r="AP2519" t="s">
        <v>518</v>
      </c>
      <c r="AQ2519" t="s">
        <v>2277</v>
      </c>
      <c r="AT2519" s="93" t="s">
        <v>1125</v>
      </c>
      <c r="AU2519" s="92" t="s">
        <v>1141</v>
      </c>
      <c r="AV2519" s="83" t="str">
        <f t="shared" si="1051"/>
        <v>46127</v>
      </c>
      <c r="AX2519" s="7" t="s">
        <v>3753</v>
      </c>
    </row>
    <row r="2520" spans="1:50" hidden="1" outlineLevel="1">
      <c r="A2520" t="s">
        <v>804</v>
      </c>
      <c r="B2520" t="s">
        <v>2277</v>
      </c>
      <c r="C2520" s="1">
        <f t="shared" si="1040"/>
        <v>2553</v>
      </c>
      <c r="D2520" s="7">
        <f>RANK(N2520,(N2520:P2520,Q2520:AE2520))</f>
        <v>2</v>
      </c>
      <c r="E2520" s="7">
        <f>RANK(O2520,(N2520:P2520,Q2520:AE2520))</f>
        <v>1</v>
      </c>
      <c r="F2520" s="7">
        <f>IF(P2520&gt;0,RANK(P2520,(N2520:P2520,Q2520:AE2520)),0)</f>
        <v>0</v>
      </c>
      <c r="G2520" s="1">
        <f t="shared" si="1041"/>
        <v>1037</v>
      </c>
      <c r="H2520" s="2">
        <f t="shared" si="1042"/>
        <v>0.40618879749314529</v>
      </c>
      <c r="I2520" s="2"/>
      <c r="J2520" s="2">
        <f t="shared" si="1043"/>
        <v>0.28241284763023894</v>
      </c>
      <c r="K2520" s="2">
        <f t="shared" si="1044"/>
        <v>0.68860164512338429</v>
      </c>
      <c r="L2520" s="2">
        <f t="shared" si="1045"/>
        <v>0</v>
      </c>
      <c r="M2520" s="2">
        <f t="shared" si="1046"/>
        <v>2.8985507246376718E-2</v>
      </c>
      <c r="N2520" s="1">
        <v>721</v>
      </c>
      <c r="O2520" s="1">
        <v>1758</v>
      </c>
      <c r="Q2520" s="1">
        <v>41</v>
      </c>
      <c r="R2520" s="1">
        <v>12</v>
      </c>
      <c r="S2520" s="1">
        <v>21</v>
      </c>
      <c r="AG2520" s="7">
        <f>IF(Q2520&gt;0,RANK(Q2520,(N2520:P2520,Q2520:AE2520)),0)</f>
        <v>3</v>
      </c>
      <c r="AH2520" s="7">
        <f>IF(R2520&gt;0,RANK(R2520,(N2520:P2520,Q2520:AE2520)),0)</f>
        <v>5</v>
      </c>
      <c r="AI2520" s="7">
        <f>IF(T2520&gt;0,RANK(T2520,(N2520:P2520,Q2520:AE2520)),0)</f>
        <v>0</v>
      </c>
      <c r="AJ2520" s="7">
        <f>IF(S2520&gt;0,RANK(S2520,(N2520:P2520,Q2520:AE2520)),0)</f>
        <v>4</v>
      </c>
      <c r="AK2520" s="2">
        <f t="shared" si="1047"/>
        <v>1.6059537798668234E-2</v>
      </c>
      <c r="AL2520" s="2">
        <f t="shared" si="1048"/>
        <v>4.7003525264394828E-3</v>
      </c>
      <c r="AM2520" s="2">
        <f t="shared" si="1049"/>
        <v>0</v>
      </c>
      <c r="AN2520" s="2">
        <f t="shared" si="1050"/>
        <v>8.2256169212690956E-3</v>
      </c>
      <c r="AP2520" t="s">
        <v>804</v>
      </c>
      <c r="AQ2520" t="s">
        <v>2277</v>
      </c>
      <c r="AT2520" s="93" t="s">
        <v>1125</v>
      </c>
      <c r="AU2520" s="92" t="s">
        <v>1142</v>
      </c>
      <c r="AV2520" s="83" t="str">
        <f t="shared" si="1051"/>
        <v>46129</v>
      </c>
      <c r="AX2520" s="7" t="s">
        <v>3753</v>
      </c>
    </row>
    <row r="2521" spans="1:50" hidden="1" outlineLevel="1">
      <c r="A2521" t="s">
        <v>1962</v>
      </c>
      <c r="B2521" t="s">
        <v>2277</v>
      </c>
      <c r="C2521" s="1">
        <f t="shared" si="1040"/>
        <v>8740</v>
      </c>
      <c r="D2521" s="7">
        <f>RANK(N2521,(N2521:P2521,Q2521:AE2521))</f>
        <v>2</v>
      </c>
      <c r="E2521" s="7">
        <f>RANK(O2521,(N2521:P2521,Q2521:AE2521))</f>
        <v>1</v>
      </c>
      <c r="F2521" s="7">
        <f>IF(P2521&gt;0,RANK(P2521,(N2521:P2521,Q2521:AE2521)),0)</f>
        <v>0</v>
      </c>
      <c r="G2521" s="1">
        <f t="shared" si="1041"/>
        <v>1308</v>
      </c>
      <c r="H2521" s="2">
        <f>G2521/C2521</f>
        <v>0.14965675057208239</v>
      </c>
      <c r="I2521" s="2"/>
      <c r="J2521" s="2">
        <f t="shared" si="1043"/>
        <v>0.41144164759725399</v>
      </c>
      <c r="K2521" s="2">
        <f t="shared" si="1044"/>
        <v>0.56109839816933638</v>
      </c>
      <c r="L2521" s="2">
        <f t="shared" si="1045"/>
        <v>0</v>
      </c>
      <c r="M2521" s="2">
        <f>IF(C2521=0,"-",(1-J2521-K2521-L2521))</f>
        <v>2.7459954233409634E-2</v>
      </c>
      <c r="N2521" s="1">
        <v>3596</v>
      </c>
      <c r="O2521" s="1">
        <v>4904</v>
      </c>
      <c r="Q2521" s="1">
        <v>131</v>
      </c>
      <c r="R2521" s="1">
        <v>41</v>
      </c>
      <c r="S2521" s="1">
        <v>68</v>
      </c>
      <c r="AG2521" s="7">
        <f>IF(Q2521&gt;0,RANK(Q2521,(N2521:P2521,Q2521:AE2521)),0)</f>
        <v>3</v>
      </c>
      <c r="AH2521" s="7">
        <f>IF(R2521&gt;0,RANK(R2521,(N2521:P2521,Q2521:AE2521)),0)</f>
        <v>5</v>
      </c>
      <c r="AI2521" s="7">
        <f>IF(T2521&gt;0,RANK(T2521,(N2521:P2521,Q2521:AE2521)),0)</f>
        <v>0</v>
      </c>
      <c r="AJ2521" s="7">
        <f>IF(S2521&gt;0,RANK(S2521,(N2521:P2521,Q2521:AE2521)),0)</f>
        <v>4</v>
      </c>
      <c r="AK2521" s="2">
        <f t="shared" si="1047"/>
        <v>1.4988558352402747E-2</v>
      </c>
      <c r="AL2521" s="2">
        <f t="shared" si="1048"/>
        <v>4.6910755148741419E-3</v>
      </c>
      <c r="AM2521" s="2">
        <f t="shared" si="1049"/>
        <v>0</v>
      </c>
      <c r="AN2521" s="2">
        <f t="shared" si="1050"/>
        <v>7.7803203661327234E-3</v>
      </c>
      <c r="AP2521" t="s">
        <v>1962</v>
      </c>
      <c r="AQ2521" t="s">
        <v>2277</v>
      </c>
      <c r="AT2521" s="93" t="s">
        <v>1125</v>
      </c>
      <c r="AU2521" s="92" t="s">
        <v>1146</v>
      </c>
      <c r="AV2521" s="83" t="str">
        <f>AT2521&amp;AU2521</f>
        <v>46135</v>
      </c>
      <c r="AX2521" s="7" t="s">
        <v>3753</v>
      </c>
    </row>
    <row r="2522" spans="1:50" hidden="1" outlineLevel="1">
      <c r="A2522" t="s">
        <v>1839</v>
      </c>
      <c r="B2522" t="s">
        <v>2277</v>
      </c>
      <c r="C2522" s="1">
        <f t="shared" si="1040"/>
        <v>721</v>
      </c>
      <c r="D2522" s="7">
        <f>RANK(N2522,(N2522:P2522,Q2522:AE2522))</f>
        <v>2</v>
      </c>
      <c r="E2522" s="7">
        <f>RANK(O2522,(N2522:P2522,Q2522:AE2522))</f>
        <v>1</v>
      </c>
      <c r="F2522" s="7">
        <f>IF(P2522&gt;0,RANK(P2522,(N2522:P2522,Q2522:AE2522)),0)</f>
        <v>0</v>
      </c>
      <c r="G2522" s="1">
        <f t="shared" si="1041"/>
        <v>70</v>
      </c>
      <c r="H2522" s="2">
        <f>G2522/C2522</f>
        <v>9.7087378640776698E-2</v>
      </c>
      <c r="I2522" s="2"/>
      <c r="J2522" s="2">
        <f t="shared" si="1043"/>
        <v>0.43550624133148402</v>
      </c>
      <c r="K2522" s="2">
        <f t="shared" si="1044"/>
        <v>0.53259361997226073</v>
      </c>
      <c r="L2522" s="2">
        <f t="shared" si="1045"/>
        <v>0</v>
      </c>
      <c r="M2522" s="2">
        <f>IF(C2522=0,"-",(1-J2522-K2522-L2522))</f>
        <v>3.1900138696255187E-2</v>
      </c>
      <c r="N2522" s="1">
        <v>314</v>
      </c>
      <c r="O2522" s="1">
        <v>384</v>
      </c>
      <c r="Q2522" s="1">
        <v>10</v>
      </c>
      <c r="R2522" s="1">
        <v>6</v>
      </c>
      <c r="S2522" s="1">
        <v>7</v>
      </c>
      <c r="AG2522" s="7">
        <f>IF(Q2522&gt;0,RANK(Q2522,(N2522:P2522,Q2522:AE2522)),0)</f>
        <v>3</v>
      </c>
      <c r="AH2522" s="7">
        <f>IF(R2522&gt;0,RANK(R2522,(N2522:P2522,Q2522:AE2522)),0)</f>
        <v>5</v>
      </c>
      <c r="AI2522" s="7">
        <f>IF(T2522&gt;0,RANK(T2522,(N2522:P2522,Q2522:AE2522)),0)</f>
        <v>0</v>
      </c>
      <c r="AJ2522" s="7">
        <f>IF(S2522&gt;0,RANK(S2522,(N2522:P2522,Q2522:AE2522)),0)</f>
        <v>4</v>
      </c>
      <c r="AK2522" s="2">
        <f t="shared" si="1047"/>
        <v>1.3869625520110958E-2</v>
      </c>
      <c r="AL2522" s="2">
        <f t="shared" si="1048"/>
        <v>8.321775312066574E-3</v>
      </c>
      <c r="AM2522" s="2">
        <f t="shared" si="1049"/>
        <v>0</v>
      </c>
      <c r="AN2522" s="2">
        <f t="shared" si="1050"/>
        <v>9.7087378640776691E-3</v>
      </c>
      <c r="AP2522" t="s">
        <v>1839</v>
      </c>
      <c r="AQ2522" t="s">
        <v>2277</v>
      </c>
      <c r="AT2522" s="93" t="s">
        <v>1125</v>
      </c>
      <c r="AU2522" s="92" t="s">
        <v>1147</v>
      </c>
      <c r="AV2522" s="83" t="str">
        <f>AT2522&amp;AU2522</f>
        <v>46137</v>
      </c>
      <c r="AX2522" s="7" t="s">
        <v>3753</v>
      </c>
    </row>
    <row r="2523" spans="1:50" collapsed="1">
      <c r="A2523" t="s">
        <v>2276</v>
      </c>
      <c r="B2523" t="s">
        <v>1985</v>
      </c>
      <c r="C2523" s="1">
        <f t="shared" si="1040"/>
        <v>316269</v>
      </c>
      <c r="D2523" s="7">
        <f>RANK(N2523,(N2523:P2523,Q2523:AE2523))</f>
        <v>2</v>
      </c>
      <c r="E2523" s="7">
        <f>RANK(O2523,(N2523:P2523,Q2523:AE2523))</f>
        <v>1</v>
      </c>
      <c r="F2523" s="7">
        <f>IF(P2523&gt;0,RANK(P2523,(N2523:P2523,Q2523:AE2523)),0)</f>
        <v>0</v>
      </c>
      <c r="G2523" s="1">
        <f t="shared" si="1041"/>
        <v>71896</v>
      </c>
      <c r="H2523" s="2">
        <f>G2523/C2523</f>
        <v>0.22732547293601332</v>
      </c>
      <c r="I2523" s="2"/>
      <c r="J2523" s="2">
        <f t="shared" si="1043"/>
        <v>0.37564225390411327</v>
      </c>
      <c r="K2523" s="2">
        <f t="shared" si="1044"/>
        <v>0.60296772684012656</v>
      </c>
      <c r="L2523" s="2">
        <f t="shared" si="1045"/>
        <v>0</v>
      </c>
      <c r="M2523" s="2">
        <f>IF(C2523=0,"-",(1-J2523-K2523-L2523))</f>
        <v>2.1390019255760118E-2</v>
      </c>
      <c r="N2523" s="1">
        <f>SUM(N2457:N2522)</f>
        <v>118804</v>
      </c>
      <c r="O2523" s="1">
        <f>SUM(O2457:O2522)</f>
        <v>190700</v>
      </c>
      <c r="Q2523" s="1">
        <f>SUM(Q2457:Q2522)</f>
        <v>3322</v>
      </c>
      <c r="R2523" s="1">
        <f>SUM(R2457:R2522)</f>
        <v>1662</v>
      </c>
      <c r="S2523" s="1">
        <f>SUM(S2457:S2522)</f>
        <v>1781</v>
      </c>
      <c r="AG2523" s="7">
        <f>IF(Q2523&gt;0,RANK(Q2523,(N2523:P2523,Q2523:AE2523)),0)</f>
        <v>3</v>
      </c>
      <c r="AH2523" s="7">
        <f>IF(R2523&gt;0,RANK(R2523,(N2523:P2523,Q2523:AE2523)),0)</f>
        <v>5</v>
      </c>
      <c r="AI2523" s="7">
        <f>IF(T2523&gt;0,RANK(T2523,(N2523:P2523,Q2523:AE2523)),0)</f>
        <v>0</v>
      </c>
      <c r="AJ2523" s="7">
        <f>IF(S2523&gt;0,RANK(S2523,(N2523:P2523,Q2523:AE2523)),0)</f>
        <v>4</v>
      </c>
      <c r="AK2523" s="2">
        <f t="shared" si="1047"/>
        <v>1.050371677274725E-2</v>
      </c>
      <c r="AL2523" s="2">
        <f t="shared" si="1048"/>
        <v>5.2550202517477208E-3</v>
      </c>
      <c r="AM2523" s="2">
        <f t="shared" si="1049"/>
        <v>0</v>
      </c>
      <c r="AN2523" s="2">
        <f t="shared" si="1050"/>
        <v>5.6312822312651568E-3</v>
      </c>
      <c r="AP2523" t="s">
        <v>2276</v>
      </c>
      <c r="AQ2523" t="s">
        <v>1985</v>
      </c>
      <c r="AV2523" s="83" t="str">
        <f>AT2523&amp;AU2523</f>
        <v/>
      </c>
      <c r="AX2523" s="7" t="s">
        <v>3288</v>
      </c>
    </row>
    <row r="2524" spans="1:50">
      <c r="C2524" s="1"/>
      <c r="E2524" s="7"/>
      <c r="F2524" s="7"/>
      <c r="I2524" s="2"/>
      <c r="AG2524" s="7"/>
      <c r="AH2524" s="7"/>
      <c r="AI2524" s="7"/>
      <c r="AJ2524" s="7"/>
    </row>
    <row r="2525" spans="1:50" s="1" customFormat="1" hidden="1" outlineLevel="1">
      <c r="A2525" t="s">
        <v>3436</v>
      </c>
      <c r="B2525" t="s">
        <v>1496</v>
      </c>
      <c r="C2525" s="1">
        <f t="shared" ref="C2525:C2556" si="1052">SUM(N2525:AE2525)</f>
        <v>28779</v>
      </c>
      <c r="D2525" s="7">
        <f>RANK(N2525,(N2525:P2525,Q2525:AE2525))</f>
        <v>2</v>
      </c>
      <c r="E2525" s="7">
        <f>RANK(O2525,(N2525:P2525,Q2525:AE2525))</f>
        <v>1</v>
      </c>
      <c r="F2525" s="7">
        <f>IF(P2525&gt;0,RANK(P2525,(N2525:P2525,Q2525:AE2525)),0)</f>
        <v>3</v>
      </c>
      <c r="G2525" s="1">
        <f t="shared" ref="G2525:G2556" si="1053">IF(D2525=1,N2525,IF(E2525=1,O2525,P2525))-IF(D2525=2,N2525,IF(E2525=2,O2525,P2525))</f>
        <v>1132</v>
      </c>
      <c r="H2525" s="2">
        <f t="shared" ref="H2525:H2556" si="1054">G2525/C2525</f>
        <v>3.9334236769866915E-2</v>
      </c>
      <c r="I2525" s="2"/>
      <c r="J2525" s="2">
        <f t="shared" ref="J2525:J2556" si="1055">IF($C2525=0,"-",N2525/$C2525)</f>
        <v>0.47103790958685154</v>
      </c>
      <c r="K2525" s="2">
        <f t="shared" ref="K2525:K2556" si="1056">IF($C2525=0,"-",O2525/$C2525)</f>
        <v>0.51037214635671846</v>
      </c>
      <c r="L2525" s="2">
        <f t="shared" ref="L2525:L2556" si="1057">IF($C2525=0,"-",P2525/$C2525)</f>
        <v>1.0980228638938114E-2</v>
      </c>
      <c r="M2525" s="2">
        <f t="shared" ref="M2525:M2556" si="1058">IF(C2525=0,"-",(1-J2525-K2525-L2525))</f>
        <v>7.6097154174918826E-3</v>
      </c>
      <c r="N2525" s="1">
        <v>13556</v>
      </c>
      <c r="O2525" s="1">
        <v>14688</v>
      </c>
      <c r="P2525" s="1">
        <v>316</v>
      </c>
      <c r="Q2525" s="1">
        <v>76</v>
      </c>
      <c r="R2525" s="1">
        <v>79</v>
      </c>
      <c r="S2525" s="1">
        <v>16</v>
      </c>
      <c r="T2525" s="1">
        <v>10</v>
      </c>
      <c r="U2525" s="1">
        <v>9</v>
      </c>
      <c r="AA2525" s="1">
        <v>26</v>
      </c>
      <c r="AC2525" s="1">
        <v>3</v>
      </c>
      <c r="AG2525" s="7">
        <f>IF(Q2525&gt;0,RANK(Q2525,(N2525:P2525,Q2525:AE2525)),0)</f>
        <v>5</v>
      </c>
      <c r="AH2525" s="7">
        <f>IF(R2525&gt;0,RANK(R2525,(N2525:P2525,Q2525:AE2525)),0)</f>
        <v>4</v>
      </c>
      <c r="AI2525" s="7">
        <f>IF(T2525&gt;0,RANK(T2525,(N2525:P2525,Q2525:AE2525)),0)</f>
        <v>8</v>
      </c>
      <c r="AJ2525" s="7">
        <f>IF(S2525&gt;0,RANK(S2525,(N2525:P2525,Q2525:AE2525)),0)</f>
        <v>7</v>
      </c>
      <c r="AK2525" s="2">
        <f t="shared" ref="AK2525:AK2556" si="1059">IF($C2525=0,"-",Q2525/$C2525)</f>
        <v>2.6408144827825843E-3</v>
      </c>
      <c r="AL2525" s="2">
        <f t="shared" ref="AL2525:AL2556" si="1060">IF($C2525=0,"-",R2525/$C2525)</f>
        <v>2.7450571597345285E-3</v>
      </c>
      <c r="AM2525" s="2">
        <f t="shared" ref="AM2525:AM2556" si="1061">IF($C2525=0,"-",T2525/$C2525)</f>
        <v>3.4747558983981374E-4</v>
      </c>
      <c r="AN2525" s="2">
        <f t="shared" ref="AN2525:AN2556" si="1062">IF($C2525=0,"-",S2525/$C2525)</f>
        <v>5.5596094374370198E-4</v>
      </c>
      <c r="AO2525" s="2"/>
      <c r="AP2525" t="s">
        <v>3436</v>
      </c>
      <c r="AQ2525" t="s">
        <v>1496</v>
      </c>
      <c r="AR2525" s="1">
        <v>3</v>
      </c>
      <c r="AT2525" s="93" t="s">
        <v>1126</v>
      </c>
      <c r="AU2525" s="92" t="s">
        <v>1801</v>
      </c>
      <c r="AV2525" s="83" t="str">
        <f t="shared" ref="AV2525:AV2556" si="1063">AT2525&amp;AU2525</f>
        <v>47001</v>
      </c>
      <c r="AX2525" s="7" t="s">
        <v>3753</v>
      </c>
    </row>
    <row r="2526" spans="1:50" s="1" customFormat="1" hidden="1" outlineLevel="1">
      <c r="A2526" t="s">
        <v>1380</v>
      </c>
      <c r="B2526" t="s">
        <v>1496</v>
      </c>
      <c r="C2526" s="1">
        <f t="shared" si="1052"/>
        <v>12207</v>
      </c>
      <c r="D2526" s="7">
        <f>RANK(N2526,(N2526:P2526,Q2526:AE2526))</f>
        <v>1</v>
      </c>
      <c r="E2526" s="7">
        <f>RANK(O2526,(N2526:P2526,Q2526:AE2526))</f>
        <v>2</v>
      </c>
      <c r="F2526" s="7">
        <f>IF(P2526&gt;0,RANK(P2526,(N2526:P2526,Q2526:AE2526)),0)</f>
        <v>3</v>
      </c>
      <c r="G2526" s="1">
        <f t="shared" si="1053"/>
        <v>225</v>
      </c>
      <c r="H2526" s="2">
        <f t="shared" si="1054"/>
        <v>1.8432047186040797E-2</v>
      </c>
      <c r="I2526" s="2"/>
      <c r="J2526" s="2">
        <f t="shared" si="1055"/>
        <v>0.50266240681576146</v>
      </c>
      <c r="K2526" s="2">
        <f t="shared" si="1056"/>
        <v>0.48423035962972066</v>
      </c>
      <c r="L2526" s="2">
        <f t="shared" si="1057"/>
        <v>6.5536167772589499E-3</v>
      </c>
      <c r="M2526" s="2">
        <f t="shared" si="1058"/>
        <v>6.5536167772589221E-3</v>
      </c>
      <c r="N2526" s="1">
        <v>6136</v>
      </c>
      <c r="O2526" s="1">
        <v>5911</v>
      </c>
      <c r="P2526" s="1">
        <v>80</v>
      </c>
      <c r="Q2526" s="1">
        <v>16</v>
      </c>
      <c r="R2526" s="1">
        <v>28</v>
      </c>
      <c r="S2526" s="1">
        <v>17</v>
      </c>
      <c r="T2526" s="1">
        <v>4</v>
      </c>
      <c r="U2526" s="1">
        <v>0</v>
      </c>
      <c r="AA2526" s="1">
        <v>13</v>
      </c>
      <c r="AC2526" s="1">
        <v>2</v>
      </c>
      <c r="AG2526" s="7">
        <f>IF(Q2526&gt;0,RANK(Q2526,(N2526:P2526,Q2526:AE2526)),0)</f>
        <v>6</v>
      </c>
      <c r="AH2526" s="7">
        <f>IF(R2526&gt;0,RANK(R2526,(N2526:P2526,Q2526:AE2526)),0)</f>
        <v>4</v>
      </c>
      <c r="AI2526" s="7">
        <f>IF(T2526&gt;0,RANK(T2526,(N2526:P2526,Q2526:AE2526)),0)</f>
        <v>8</v>
      </c>
      <c r="AJ2526" s="7">
        <f>IF(S2526&gt;0,RANK(S2526,(N2526:P2526,Q2526:AE2526)),0)</f>
        <v>5</v>
      </c>
      <c r="AK2526" s="2">
        <f t="shared" si="1059"/>
        <v>1.3107233554517899E-3</v>
      </c>
      <c r="AL2526" s="2">
        <f t="shared" si="1060"/>
        <v>2.2937658720406325E-3</v>
      </c>
      <c r="AM2526" s="2">
        <f t="shared" si="1061"/>
        <v>3.2768083886294748E-4</v>
      </c>
      <c r="AN2526" s="2">
        <f t="shared" si="1062"/>
        <v>1.3926435651675268E-3</v>
      </c>
      <c r="AO2526" s="2"/>
      <c r="AP2526" t="s">
        <v>1380</v>
      </c>
      <c r="AQ2526" t="s">
        <v>1496</v>
      </c>
      <c r="AR2526" s="1">
        <v>4</v>
      </c>
      <c r="AT2526" s="93" t="s">
        <v>1126</v>
      </c>
      <c r="AU2526" s="92" t="s">
        <v>1802</v>
      </c>
      <c r="AV2526" s="83" t="str">
        <f t="shared" si="1063"/>
        <v>47003</v>
      </c>
      <c r="AX2526" s="7" t="s">
        <v>3753</v>
      </c>
    </row>
    <row r="2527" spans="1:50" s="1" customFormat="1" hidden="1" outlineLevel="1">
      <c r="A2527" t="s">
        <v>1480</v>
      </c>
      <c r="B2527" t="s">
        <v>1496</v>
      </c>
      <c r="C2527" s="1">
        <f t="shared" si="1052"/>
        <v>6311</v>
      </c>
      <c r="D2527" s="7">
        <f>RANK(N2527,(N2527:P2527,Q2527:AE2527))</f>
        <v>1</v>
      </c>
      <c r="E2527" s="7">
        <f>RANK(O2527,(N2527:P2527,Q2527:AE2527))</f>
        <v>2</v>
      </c>
      <c r="F2527" s="7">
        <f>IF(P2527&gt;0,RANK(P2527,(N2527:P2527,Q2527:AE2527)),0)</f>
        <v>3</v>
      </c>
      <c r="G2527" s="1">
        <f t="shared" si="1053"/>
        <v>1216</v>
      </c>
      <c r="H2527" s="2">
        <f t="shared" si="1054"/>
        <v>0.19267944858184122</v>
      </c>
      <c r="I2527" s="2"/>
      <c r="J2527" s="2">
        <f t="shared" si="1055"/>
        <v>0.58627792742829976</v>
      </c>
      <c r="K2527" s="2">
        <f t="shared" si="1056"/>
        <v>0.39359847884645854</v>
      </c>
      <c r="L2527" s="2">
        <f t="shared" si="1057"/>
        <v>9.8241166217715101E-3</v>
      </c>
      <c r="M2527" s="2">
        <f t="shared" si="1058"/>
        <v>1.0299477103470185E-2</v>
      </c>
      <c r="N2527" s="1">
        <v>3700</v>
      </c>
      <c r="O2527" s="1">
        <v>2484</v>
      </c>
      <c r="P2527" s="1">
        <v>62</v>
      </c>
      <c r="Q2527" s="1">
        <v>37</v>
      </c>
      <c r="R2527" s="1">
        <v>12</v>
      </c>
      <c r="S2527" s="1">
        <v>4</v>
      </c>
      <c r="T2527" s="1">
        <v>3</v>
      </c>
      <c r="U2527" s="1">
        <v>0</v>
      </c>
      <c r="AA2527" s="1">
        <v>8</v>
      </c>
      <c r="AC2527" s="1">
        <v>1</v>
      </c>
      <c r="AG2527" s="7">
        <f>IF(Q2527&gt;0,RANK(Q2527,(N2527:P2527,Q2527:AE2527)),0)</f>
        <v>4</v>
      </c>
      <c r="AH2527" s="7">
        <f>IF(R2527&gt;0,RANK(R2527,(N2527:P2527,Q2527:AE2527)),0)</f>
        <v>5</v>
      </c>
      <c r="AI2527" s="7">
        <f>IF(T2527&gt;0,RANK(T2527,(N2527:P2527,Q2527:AE2527)),0)</f>
        <v>8</v>
      </c>
      <c r="AJ2527" s="7">
        <f>IF(S2527&gt;0,RANK(S2527,(N2527:P2527,Q2527:AE2527)),0)</f>
        <v>7</v>
      </c>
      <c r="AK2527" s="2">
        <f t="shared" si="1059"/>
        <v>5.8627792742829976E-3</v>
      </c>
      <c r="AL2527" s="2">
        <f t="shared" si="1060"/>
        <v>1.9014419267944858E-3</v>
      </c>
      <c r="AM2527" s="2">
        <f t="shared" si="1061"/>
        <v>4.7536048169862145E-4</v>
      </c>
      <c r="AN2527" s="2">
        <f t="shared" si="1062"/>
        <v>6.3381397559816193E-4</v>
      </c>
      <c r="AO2527" s="2"/>
      <c r="AP2527" t="s">
        <v>1480</v>
      </c>
      <c r="AQ2527" t="s">
        <v>1496</v>
      </c>
      <c r="AR2527" s="1">
        <v>8</v>
      </c>
      <c r="AT2527" s="93" t="s">
        <v>1126</v>
      </c>
      <c r="AU2527" s="92" t="s">
        <v>1803</v>
      </c>
      <c r="AV2527" s="83" t="str">
        <f t="shared" si="1063"/>
        <v>47005</v>
      </c>
      <c r="AX2527" s="7" t="s">
        <v>3753</v>
      </c>
    </row>
    <row r="2528" spans="1:50" s="1" customFormat="1" hidden="1" outlineLevel="1">
      <c r="A2528" t="s">
        <v>1522</v>
      </c>
      <c r="B2528" t="s">
        <v>1496</v>
      </c>
      <c r="C2528" s="1">
        <f t="shared" si="1052"/>
        <v>4196</v>
      </c>
      <c r="D2528" s="7">
        <f>RANK(N2528,(N2528:P2528,Q2528:AE2528))</f>
        <v>2</v>
      </c>
      <c r="E2528" s="7">
        <f>RANK(O2528,(N2528:P2528,Q2528:AE2528))</f>
        <v>1</v>
      </c>
      <c r="F2528" s="7">
        <f>IF(P2528&gt;0,RANK(P2528,(N2528:P2528,Q2528:AE2528)),0)</f>
        <v>3</v>
      </c>
      <c r="G2528" s="1">
        <f t="shared" si="1053"/>
        <v>624</v>
      </c>
      <c r="H2528" s="2">
        <f t="shared" si="1054"/>
        <v>0.14871306005719734</v>
      </c>
      <c r="I2528" s="2"/>
      <c r="J2528" s="2">
        <f t="shared" si="1055"/>
        <v>0.41849380362249761</v>
      </c>
      <c r="K2528" s="2">
        <f t="shared" si="1056"/>
        <v>0.56720686367969497</v>
      </c>
      <c r="L2528" s="2">
        <f t="shared" si="1057"/>
        <v>8.3412774070543375E-3</v>
      </c>
      <c r="M2528" s="2">
        <f t="shared" si="1058"/>
        <v>5.9580552907530279E-3</v>
      </c>
      <c r="N2528" s="1">
        <v>1756</v>
      </c>
      <c r="O2528" s="1">
        <v>2380</v>
      </c>
      <c r="P2528" s="1">
        <v>35</v>
      </c>
      <c r="Q2528" s="1">
        <v>14</v>
      </c>
      <c r="R2528" s="1">
        <v>5</v>
      </c>
      <c r="S2528" s="1">
        <v>0</v>
      </c>
      <c r="T2528" s="1">
        <v>0</v>
      </c>
      <c r="U2528" s="1">
        <v>0</v>
      </c>
      <c r="AA2528" s="1">
        <v>6</v>
      </c>
      <c r="AC2528" s="1">
        <v>0</v>
      </c>
      <c r="AG2528" s="7">
        <f>IF(Q2528&gt;0,RANK(Q2528,(N2528:P2528,Q2528:AE2528)),0)</f>
        <v>4</v>
      </c>
      <c r="AH2528" s="7">
        <f>IF(R2528&gt;0,RANK(R2528,(N2528:P2528,Q2528:AE2528)),0)</f>
        <v>6</v>
      </c>
      <c r="AI2528" s="7">
        <f>IF(T2528&gt;0,RANK(T2528,(N2528:P2528,Q2528:AE2528)),0)</f>
        <v>0</v>
      </c>
      <c r="AJ2528" s="7">
        <f>IF(S2528&gt;0,RANK(S2528,(N2528:P2528,Q2528:AE2528)),0)</f>
        <v>0</v>
      </c>
      <c r="AK2528" s="2">
        <f t="shared" si="1059"/>
        <v>3.3365109628217351E-3</v>
      </c>
      <c r="AL2528" s="2">
        <f t="shared" si="1060"/>
        <v>1.1916110581506197E-3</v>
      </c>
      <c r="AM2528" s="2">
        <f t="shared" si="1061"/>
        <v>0</v>
      </c>
      <c r="AN2528" s="2">
        <f t="shared" si="1062"/>
        <v>0</v>
      </c>
      <c r="AO2528" s="2"/>
      <c r="AP2528" t="s">
        <v>1522</v>
      </c>
      <c r="AQ2528" t="s">
        <v>1496</v>
      </c>
      <c r="AR2528" s="1">
        <v>3</v>
      </c>
      <c r="AT2528" s="93" t="s">
        <v>1126</v>
      </c>
      <c r="AU2528" s="92" t="s">
        <v>2150</v>
      </c>
      <c r="AV2528" s="83" t="str">
        <f t="shared" si="1063"/>
        <v>47007</v>
      </c>
      <c r="AX2528" s="7" t="s">
        <v>3753</v>
      </c>
    </row>
    <row r="2529" spans="1:50" s="1" customFormat="1" hidden="1" outlineLevel="1">
      <c r="A2529" t="s">
        <v>2961</v>
      </c>
      <c r="B2529" t="s">
        <v>1496</v>
      </c>
      <c r="C2529" s="1">
        <f t="shared" si="1052"/>
        <v>40662</v>
      </c>
      <c r="D2529" s="7">
        <f>RANK(N2529,(N2529:P2529,Q2529:AE2529))</f>
        <v>2</v>
      </c>
      <c r="E2529" s="7">
        <f>RANK(O2529,(N2529:P2529,Q2529:AE2529))</f>
        <v>1</v>
      </c>
      <c r="F2529" s="7">
        <f>IF(P2529&gt;0,RANK(P2529,(N2529:P2529,Q2529:AE2529)),0)</f>
        <v>3</v>
      </c>
      <c r="G2529" s="1">
        <f t="shared" si="1053"/>
        <v>10585</v>
      </c>
      <c r="H2529" s="2">
        <f t="shared" si="1054"/>
        <v>0.26031675766071516</v>
      </c>
      <c r="I2529" s="2"/>
      <c r="J2529" s="2">
        <f t="shared" si="1055"/>
        <v>0.36122177954847279</v>
      </c>
      <c r="K2529" s="2">
        <f t="shared" si="1056"/>
        <v>0.62153853720918795</v>
      </c>
      <c r="L2529" s="2">
        <f t="shared" si="1057"/>
        <v>9.3207417244601833E-3</v>
      </c>
      <c r="M2529" s="2">
        <f t="shared" si="1058"/>
        <v>7.9189415178790822E-3</v>
      </c>
      <c r="N2529" s="1">
        <v>14688</v>
      </c>
      <c r="O2529" s="1">
        <v>25273</v>
      </c>
      <c r="P2529" s="1">
        <v>379</v>
      </c>
      <c r="Q2529" s="1">
        <v>117</v>
      </c>
      <c r="R2529" s="1">
        <v>117</v>
      </c>
      <c r="S2529" s="1">
        <v>34</v>
      </c>
      <c r="T2529" s="1">
        <v>14</v>
      </c>
      <c r="U2529" s="1">
        <v>8</v>
      </c>
      <c r="AA2529" s="1">
        <v>28</v>
      </c>
      <c r="AC2529" s="1">
        <v>4</v>
      </c>
      <c r="AG2529" s="7">
        <f>IF(Q2529&gt;0,RANK(Q2529,(N2529:P2529,Q2529:AE2529)),0)</f>
        <v>4</v>
      </c>
      <c r="AH2529" s="7">
        <f>IF(R2529&gt;0,RANK(R2529,(N2529:P2529,Q2529:AE2529)),0)</f>
        <v>4</v>
      </c>
      <c r="AI2529" s="7">
        <f>IF(T2529&gt;0,RANK(T2529,(N2529:P2529,Q2529:AE2529)),0)</f>
        <v>8</v>
      </c>
      <c r="AJ2529" s="7">
        <f>IF(S2529&gt;0,RANK(S2529,(N2529:P2529,Q2529:AE2529)),0)</f>
        <v>6</v>
      </c>
      <c r="AK2529" s="2">
        <f t="shared" si="1059"/>
        <v>2.877379371403276E-3</v>
      </c>
      <c r="AL2529" s="2">
        <f t="shared" si="1060"/>
        <v>2.877379371403276E-3</v>
      </c>
      <c r="AM2529" s="2">
        <f t="shared" si="1061"/>
        <v>3.4430180512517831E-4</v>
      </c>
      <c r="AN2529" s="2">
        <f t="shared" si="1062"/>
        <v>8.3616152673257583E-4</v>
      </c>
      <c r="AO2529" s="2"/>
      <c r="AP2529" t="s">
        <v>2961</v>
      </c>
      <c r="AQ2529" t="s">
        <v>1496</v>
      </c>
      <c r="AR2529" s="1">
        <v>2</v>
      </c>
      <c r="AT2529" s="93" t="s">
        <v>1126</v>
      </c>
      <c r="AU2529" s="92" t="s">
        <v>2454</v>
      </c>
      <c r="AV2529" s="83" t="str">
        <f t="shared" si="1063"/>
        <v>47009</v>
      </c>
      <c r="AX2529" s="7" t="s">
        <v>3753</v>
      </c>
    </row>
    <row r="2530" spans="1:50" s="1" customFormat="1" hidden="1" outlineLevel="1">
      <c r="A2530" t="s">
        <v>568</v>
      </c>
      <c r="B2530" t="s">
        <v>1496</v>
      </c>
      <c r="C2530" s="1">
        <f t="shared" si="1052"/>
        <v>29443</v>
      </c>
      <c r="D2530" s="7">
        <f>RANK(N2530,(N2530:P2530,Q2530:AE2530))</f>
        <v>2</v>
      </c>
      <c r="E2530" s="7">
        <f>RANK(O2530,(N2530:P2530,Q2530:AE2530))</f>
        <v>1</v>
      </c>
      <c r="F2530" s="7">
        <f>IF(P2530&gt;0,RANK(P2530,(N2530:P2530,Q2530:AE2530)),0)</f>
        <v>3</v>
      </c>
      <c r="G2530" s="1">
        <f t="shared" si="1053"/>
        <v>11399</v>
      </c>
      <c r="H2530" s="2">
        <f t="shared" si="1054"/>
        <v>0.38715484155826513</v>
      </c>
      <c r="I2530" s="2"/>
      <c r="J2530" s="2">
        <f t="shared" si="1055"/>
        <v>0.29779574092313965</v>
      </c>
      <c r="K2530" s="2">
        <f t="shared" si="1056"/>
        <v>0.68495058248140472</v>
      </c>
      <c r="L2530" s="2">
        <f t="shared" si="1057"/>
        <v>9.204225112930068E-3</v>
      </c>
      <c r="M2530" s="2">
        <f t="shared" si="1058"/>
        <v>8.0494514825255568E-3</v>
      </c>
      <c r="N2530" s="1">
        <v>8768</v>
      </c>
      <c r="O2530" s="1">
        <v>20167</v>
      </c>
      <c r="P2530" s="1">
        <v>271</v>
      </c>
      <c r="Q2530" s="1">
        <v>109</v>
      </c>
      <c r="R2530" s="1">
        <v>64</v>
      </c>
      <c r="S2530" s="1">
        <v>18</v>
      </c>
      <c r="T2530" s="1">
        <v>5</v>
      </c>
      <c r="U2530" s="1">
        <v>3</v>
      </c>
      <c r="AA2530" s="1">
        <v>34</v>
      </c>
      <c r="AC2530" s="1">
        <v>4</v>
      </c>
      <c r="AG2530" s="7">
        <f>IF(Q2530&gt;0,RANK(Q2530,(N2530:P2530,Q2530:AE2530)),0)</f>
        <v>4</v>
      </c>
      <c r="AH2530" s="7">
        <f>IF(R2530&gt;0,RANK(R2530,(N2530:P2530,Q2530:AE2530)),0)</f>
        <v>5</v>
      </c>
      <c r="AI2530" s="7">
        <f>IF(T2530&gt;0,RANK(T2530,(N2530:P2530,Q2530:AE2530)),0)</f>
        <v>8</v>
      </c>
      <c r="AJ2530" s="7">
        <f>IF(S2530&gt;0,RANK(S2530,(N2530:P2530,Q2530:AE2530)),0)</f>
        <v>7</v>
      </c>
      <c r="AK2530" s="2">
        <f t="shared" si="1059"/>
        <v>3.7020684033556364E-3</v>
      </c>
      <c r="AL2530" s="2">
        <f t="shared" si="1060"/>
        <v>2.1736915395849606E-3</v>
      </c>
      <c r="AM2530" s="2">
        <f t="shared" si="1061"/>
        <v>1.6981965153007507E-4</v>
      </c>
      <c r="AN2530" s="2">
        <f t="shared" si="1062"/>
        <v>6.1135074550827022E-4</v>
      </c>
      <c r="AO2530" s="2"/>
      <c r="AP2530" t="s">
        <v>568</v>
      </c>
      <c r="AQ2530" t="s">
        <v>1496</v>
      </c>
      <c r="AT2530" s="93" t="s">
        <v>1126</v>
      </c>
      <c r="AU2530" s="92" t="s">
        <v>2455</v>
      </c>
      <c r="AV2530" s="83" t="str">
        <f t="shared" si="1063"/>
        <v>47011</v>
      </c>
      <c r="AX2530" s="7" t="s">
        <v>3753</v>
      </c>
    </row>
    <row r="2531" spans="1:50" s="1" customFormat="1" hidden="1" outlineLevel="1">
      <c r="A2531" t="s">
        <v>1874</v>
      </c>
      <c r="B2531" t="s">
        <v>1496</v>
      </c>
      <c r="C2531" s="1">
        <f t="shared" si="1052"/>
        <v>12421</v>
      </c>
      <c r="D2531" s="7">
        <f>RANK(N2531,(N2531:P2531,Q2531:AE2531))</f>
        <v>1</v>
      </c>
      <c r="E2531" s="7">
        <f>RANK(O2531,(N2531:P2531,Q2531:AE2531))</f>
        <v>2</v>
      </c>
      <c r="F2531" s="7">
        <f>IF(P2531&gt;0,RANK(P2531,(N2531:P2531,Q2531:AE2531)),0)</f>
        <v>3</v>
      </c>
      <c r="G2531" s="1">
        <f t="shared" si="1053"/>
        <v>708</v>
      </c>
      <c r="H2531" s="2">
        <f t="shared" si="1054"/>
        <v>5.7000241526447143E-2</v>
      </c>
      <c r="I2531" s="2"/>
      <c r="J2531" s="2">
        <f t="shared" si="1055"/>
        <v>0.52266323162386286</v>
      </c>
      <c r="K2531" s="2">
        <f t="shared" si="1056"/>
        <v>0.46566299009741569</v>
      </c>
      <c r="L2531" s="2">
        <f t="shared" si="1057"/>
        <v>5.9576523629337411E-3</v>
      </c>
      <c r="M2531" s="2">
        <f t="shared" si="1058"/>
        <v>5.7161259157877172E-3</v>
      </c>
      <c r="N2531" s="1">
        <v>6492</v>
      </c>
      <c r="O2531" s="1">
        <v>5784</v>
      </c>
      <c r="P2531" s="1">
        <v>74</v>
      </c>
      <c r="Q2531" s="1">
        <v>37</v>
      </c>
      <c r="R2531" s="1">
        <v>15</v>
      </c>
      <c r="S2531" s="1">
        <v>1</v>
      </c>
      <c r="T2531" s="1">
        <v>2</v>
      </c>
      <c r="U2531" s="1">
        <v>0</v>
      </c>
      <c r="AA2531" s="1">
        <v>11</v>
      </c>
      <c r="AC2531" s="1">
        <v>5</v>
      </c>
      <c r="AG2531" s="7">
        <f>IF(Q2531&gt;0,RANK(Q2531,(N2531:P2531,Q2531:AE2531)),0)</f>
        <v>4</v>
      </c>
      <c r="AH2531" s="7">
        <f>IF(R2531&gt;0,RANK(R2531,(N2531:P2531,Q2531:AE2531)),0)</f>
        <v>5</v>
      </c>
      <c r="AI2531" s="7">
        <f>IF(T2531&gt;0,RANK(T2531,(N2531:P2531,Q2531:AE2531)),0)</f>
        <v>8</v>
      </c>
      <c r="AJ2531" s="7">
        <f>IF(S2531&gt;0,RANK(S2531,(N2531:P2531,Q2531:AE2531)),0)</f>
        <v>9</v>
      </c>
      <c r="AK2531" s="2">
        <f t="shared" si="1059"/>
        <v>2.9788261814668706E-3</v>
      </c>
      <c r="AL2531" s="2">
        <f t="shared" si="1060"/>
        <v>1.2076322357298123E-3</v>
      </c>
      <c r="AM2531" s="2">
        <f t="shared" si="1061"/>
        <v>1.6101763143064167E-4</v>
      </c>
      <c r="AN2531" s="2">
        <f t="shared" si="1062"/>
        <v>8.0508815715320833E-5</v>
      </c>
      <c r="AO2531" s="2"/>
      <c r="AP2531" t="s">
        <v>1874</v>
      </c>
      <c r="AQ2531" t="s">
        <v>1496</v>
      </c>
      <c r="AR2531" s="1">
        <v>4</v>
      </c>
      <c r="AT2531" s="93" t="s">
        <v>1126</v>
      </c>
      <c r="AU2531" s="92" t="s">
        <v>2456</v>
      </c>
      <c r="AV2531" s="83" t="str">
        <f t="shared" si="1063"/>
        <v>47013</v>
      </c>
      <c r="AX2531" s="7" t="s">
        <v>3753</v>
      </c>
    </row>
    <row r="2532" spans="1:50" s="1" customFormat="1" hidden="1" outlineLevel="1">
      <c r="A2532" t="s">
        <v>2349</v>
      </c>
      <c r="B2532" t="s">
        <v>1496</v>
      </c>
      <c r="C2532" s="1">
        <f t="shared" si="1052"/>
        <v>4697</v>
      </c>
      <c r="D2532" s="7">
        <f>RANK(N2532,(N2532:P2532,Q2532:AE2532))</f>
        <v>1</v>
      </c>
      <c r="E2532" s="7">
        <f>RANK(O2532,(N2532:P2532,Q2532:AE2532))</f>
        <v>2</v>
      </c>
      <c r="F2532" s="7">
        <f>IF(P2532&gt;0,RANK(P2532,(N2532:P2532,Q2532:AE2532)),0)</f>
        <v>3</v>
      </c>
      <c r="G2532" s="1">
        <f t="shared" si="1053"/>
        <v>773</v>
      </c>
      <c r="H2532" s="2">
        <f t="shared" si="1054"/>
        <v>0.16457313178624655</v>
      </c>
      <c r="I2532" s="2"/>
      <c r="J2532" s="2">
        <f t="shared" si="1055"/>
        <v>0.57419629550777096</v>
      </c>
      <c r="K2532" s="2">
        <f t="shared" si="1056"/>
        <v>0.40962316372152435</v>
      </c>
      <c r="L2532" s="2">
        <f t="shared" si="1057"/>
        <v>9.5805833510751552E-3</v>
      </c>
      <c r="M2532" s="2">
        <f t="shared" si="1058"/>
        <v>6.5999574196295326E-3</v>
      </c>
      <c r="N2532" s="1">
        <v>2697</v>
      </c>
      <c r="O2532" s="1">
        <v>1924</v>
      </c>
      <c r="P2532" s="1">
        <v>45</v>
      </c>
      <c r="Q2532" s="1">
        <v>14</v>
      </c>
      <c r="R2532" s="1">
        <v>12</v>
      </c>
      <c r="S2532" s="1">
        <v>2</v>
      </c>
      <c r="T2532" s="1">
        <v>0</v>
      </c>
      <c r="U2532" s="1">
        <v>0</v>
      </c>
      <c r="AA2532" s="1">
        <v>3</v>
      </c>
      <c r="AC2532" s="1">
        <v>0</v>
      </c>
      <c r="AG2532" s="7">
        <f>IF(Q2532&gt;0,RANK(Q2532,(N2532:P2532,Q2532:AE2532)),0)</f>
        <v>4</v>
      </c>
      <c r="AH2532" s="7">
        <f>IF(R2532&gt;0,RANK(R2532,(N2532:P2532,Q2532:AE2532)),0)</f>
        <v>5</v>
      </c>
      <c r="AI2532" s="7">
        <f>IF(T2532&gt;0,RANK(T2532,(N2532:P2532,Q2532:AE2532)),0)</f>
        <v>0</v>
      </c>
      <c r="AJ2532" s="7">
        <f>IF(S2532&gt;0,RANK(S2532,(N2532:P2532,Q2532:AE2532)),0)</f>
        <v>7</v>
      </c>
      <c r="AK2532" s="2">
        <f t="shared" si="1059"/>
        <v>2.9806259314456036E-3</v>
      </c>
      <c r="AL2532" s="2">
        <f t="shared" si="1060"/>
        <v>2.5548222269533745E-3</v>
      </c>
      <c r="AM2532" s="2">
        <f t="shared" si="1061"/>
        <v>0</v>
      </c>
      <c r="AN2532" s="2">
        <f t="shared" si="1062"/>
        <v>4.2580370449222908E-4</v>
      </c>
      <c r="AO2532" s="2"/>
      <c r="AP2532" t="s">
        <v>2349</v>
      </c>
      <c r="AQ2532" t="s">
        <v>1496</v>
      </c>
      <c r="AR2532" s="1">
        <v>6</v>
      </c>
      <c r="AT2532" s="93" t="s">
        <v>1126</v>
      </c>
      <c r="AU2532" s="92" t="s">
        <v>1466</v>
      </c>
      <c r="AV2532" s="83" t="str">
        <f t="shared" si="1063"/>
        <v>47015</v>
      </c>
      <c r="AX2532" s="7" t="s">
        <v>3753</v>
      </c>
    </row>
    <row r="2533" spans="1:50" s="1" customFormat="1" hidden="1" outlineLevel="1">
      <c r="A2533" t="s">
        <v>1520</v>
      </c>
      <c r="B2533" t="s">
        <v>1496</v>
      </c>
      <c r="C2533" s="1">
        <f t="shared" si="1052"/>
        <v>10827</v>
      </c>
      <c r="D2533" s="7">
        <f>RANK(N2533,(N2533:P2533,Q2533:AE2533))</f>
        <v>2</v>
      </c>
      <c r="E2533" s="7">
        <f>RANK(O2533,(N2533:P2533,Q2533:AE2533))</f>
        <v>1</v>
      </c>
      <c r="F2533" s="7">
        <f>IF(P2533&gt;0,RANK(P2533,(N2533:P2533,Q2533:AE2533)),0)</f>
        <v>3</v>
      </c>
      <c r="G2533" s="1">
        <f t="shared" si="1053"/>
        <v>226</v>
      </c>
      <c r="H2533" s="2">
        <f t="shared" si="1054"/>
        <v>2.0873741571995934E-2</v>
      </c>
      <c r="I2533" s="2"/>
      <c r="J2533" s="2">
        <f t="shared" si="1055"/>
        <v>0.48388288537914476</v>
      </c>
      <c r="K2533" s="2">
        <f t="shared" si="1056"/>
        <v>0.50475662695114065</v>
      </c>
      <c r="L2533" s="2">
        <f t="shared" si="1057"/>
        <v>6.0035097441581229E-3</v>
      </c>
      <c r="M2533" s="2">
        <f t="shared" si="1058"/>
        <v>5.3569779255564134E-3</v>
      </c>
      <c r="N2533" s="1">
        <v>5239</v>
      </c>
      <c r="O2533" s="1">
        <v>5465</v>
      </c>
      <c r="P2533" s="1">
        <v>65</v>
      </c>
      <c r="Q2533" s="1">
        <v>32</v>
      </c>
      <c r="R2533" s="1">
        <v>11</v>
      </c>
      <c r="S2533" s="1">
        <v>3</v>
      </c>
      <c r="T2533" s="1">
        <v>0</v>
      </c>
      <c r="U2533" s="1">
        <v>0</v>
      </c>
      <c r="AA2533" s="1">
        <v>10</v>
      </c>
      <c r="AC2533" s="1">
        <v>2</v>
      </c>
      <c r="AG2533" s="7">
        <f>IF(Q2533&gt;0,RANK(Q2533,(N2533:P2533,Q2533:AE2533)),0)</f>
        <v>4</v>
      </c>
      <c r="AH2533" s="7">
        <f>IF(R2533&gt;0,RANK(R2533,(N2533:P2533,Q2533:AE2533)),0)</f>
        <v>5</v>
      </c>
      <c r="AI2533" s="7">
        <f>IF(T2533&gt;0,RANK(T2533,(N2533:P2533,Q2533:AE2533)),0)</f>
        <v>0</v>
      </c>
      <c r="AJ2533" s="7">
        <f>IF(S2533&gt;0,RANK(S2533,(N2533:P2533,Q2533:AE2533)),0)</f>
        <v>7</v>
      </c>
      <c r="AK2533" s="2">
        <f t="shared" si="1059"/>
        <v>2.9555740278932297E-3</v>
      </c>
      <c r="AL2533" s="2">
        <f t="shared" si="1060"/>
        <v>1.0159785720882978E-3</v>
      </c>
      <c r="AM2533" s="2">
        <f t="shared" si="1061"/>
        <v>0</v>
      </c>
      <c r="AN2533" s="2">
        <f t="shared" si="1062"/>
        <v>2.7708506511499033E-4</v>
      </c>
      <c r="AO2533" s="2"/>
      <c r="AP2533" t="s">
        <v>1520</v>
      </c>
      <c r="AQ2533" t="s">
        <v>1496</v>
      </c>
      <c r="AR2533" s="1">
        <v>8</v>
      </c>
      <c r="AT2533" s="93" t="s">
        <v>1126</v>
      </c>
      <c r="AU2533" s="92" t="s">
        <v>1467</v>
      </c>
      <c r="AV2533" s="83" t="str">
        <f t="shared" si="1063"/>
        <v>47017</v>
      </c>
      <c r="AX2533" s="7" t="s">
        <v>3753</v>
      </c>
    </row>
    <row r="2534" spans="1:50" s="1" customFormat="1" hidden="1" outlineLevel="1">
      <c r="A2534" t="s">
        <v>675</v>
      </c>
      <c r="B2534" t="s">
        <v>1496</v>
      </c>
      <c r="C2534" s="1">
        <f t="shared" si="1052"/>
        <v>19102</v>
      </c>
      <c r="D2534" s="7">
        <f>RANK(N2534,(N2534:P2534,Q2534:AE2534))</f>
        <v>2</v>
      </c>
      <c r="E2534" s="7">
        <f>RANK(O2534,(N2534:P2534,Q2534:AE2534))</f>
        <v>1</v>
      </c>
      <c r="F2534" s="7">
        <f>IF(P2534&gt;0,RANK(P2534,(N2534:P2534,Q2534:AE2534)),0)</f>
        <v>3</v>
      </c>
      <c r="G2534" s="1">
        <f t="shared" si="1053"/>
        <v>5387</v>
      </c>
      <c r="H2534" s="2">
        <f t="shared" si="1054"/>
        <v>0.28201235472725367</v>
      </c>
      <c r="I2534" s="2"/>
      <c r="J2534" s="2">
        <f t="shared" si="1055"/>
        <v>0.35200502565176423</v>
      </c>
      <c r="K2534" s="2">
        <f t="shared" si="1056"/>
        <v>0.63401738037901789</v>
      </c>
      <c r="L2534" s="2">
        <f t="shared" si="1057"/>
        <v>8.2190346560569571E-3</v>
      </c>
      <c r="M2534" s="2">
        <f t="shared" si="1058"/>
        <v>5.7585593131609814E-3</v>
      </c>
      <c r="N2534" s="1">
        <v>6724</v>
      </c>
      <c r="O2534" s="1">
        <v>12111</v>
      </c>
      <c r="P2534" s="1">
        <v>157</v>
      </c>
      <c r="Q2534" s="1">
        <v>48</v>
      </c>
      <c r="R2534" s="1">
        <v>38</v>
      </c>
      <c r="S2534" s="1">
        <v>2</v>
      </c>
      <c r="T2534" s="1">
        <v>4</v>
      </c>
      <c r="U2534" s="1">
        <v>0</v>
      </c>
      <c r="AA2534" s="1">
        <v>17</v>
      </c>
      <c r="AC2534" s="1">
        <v>1</v>
      </c>
      <c r="AG2534" s="7">
        <f>IF(Q2534&gt;0,RANK(Q2534,(N2534:P2534,Q2534:AE2534)),0)</f>
        <v>4</v>
      </c>
      <c r="AH2534" s="7">
        <f>IF(R2534&gt;0,RANK(R2534,(N2534:P2534,Q2534:AE2534)),0)</f>
        <v>5</v>
      </c>
      <c r="AI2534" s="7">
        <f>IF(T2534&gt;0,RANK(T2534,(N2534:P2534,Q2534:AE2534)),0)</f>
        <v>7</v>
      </c>
      <c r="AJ2534" s="7">
        <f>IF(S2534&gt;0,RANK(S2534,(N2534:P2534,Q2534:AE2534)),0)</f>
        <v>8</v>
      </c>
      <c r="AK2534" s="2">
        <f t="shared" si="1059"/>
        <v>2.5128258821065859E-3</v>
      </c>
      <c r="AL2534" s="2">
        <f t="shared" si="1060"/>
        <v>1.9893204900010468E-3</v>
      </c>
      <c r="AM2534" s="2">
        <f t="shared" si="1061"/>
        <v>2.0940215684221548E-4</v>
      </c>
      <c r="AN2534" s="2">
        <f t="shared" si="1062"/>
        <v>1.0470107842110774E-4</v>
      </c>
      <c r="AO2534" s="2"/>
      <c r="AP2534" t="s">
        <v>675</v>
      </c>
      <c r="AQ2534" t="s">
        <v>1496</v>
      </c>
      <c r="AR2534" s="1">
        <v>1</v>
      </c>
      <c r="AT2534" s="93" t="s">
        <v>1126</v>
      </c>
      <c r="AU2534" s="92" t="s">
        <v>1468</v>
      </c>
      <c r="AV2534" s="83" t="str">
        <f t="shared" si="1063"/>
        <v>47019</v>
      </c>
      <c r="AX2534" s="7" t="s">
        <v>3753</v>
      </c>
    </row>
    <row r="2535" spans="1:50" s="1" customFormat="1" hidden="1" outlineLevel="1">
      <c r="A2535" t="s">
        <v>2350</v>
      </c>
      <c r="B2535" t="s">
        <v>1496</v>
      </c>
      <c r="C2535" s="1">
        <f t="shared" si="1052"/>
        <v>12616</v>
      </c>
      <c r="D2535" s="7">
        <f>RANK(N2535,(N2535:P2535,Q2535:AE2535))</f>
        <v>2</v>
      </c>
      <c r="E2535" s="7">
        <f>RANK(O2535,(N2535:P2535,Q2535:AE2535))</f>
        <v>1</v>
      </c>
      <c r="F2535" s="7">
        <f>IF(P2535&gt;0,RANK(P2535,(N2535:P2535,Q2535:AE2535)),0)</f>
        <v>3</v>
      </c>
      <c r="G2535" s="1">
        <f t="shared" si="1053"/>
        <v>294</v>
      </c>
      <c r="H2535" s="2">
        <f t="shared" si="1054"/>
        <v>2.3303741280913125E-2</v>
      </c>
      <c r="I2535" s="2"/>
      <c r="J2535" s="2">
        <f t="shared" si="1055"/>
        <v>0.48050095117311353</v>
      </c>
      <c r="K2535" s="2">
        <f t="shared" si="1056"/>
        <v>0.50380469245402659</v>
      </c>
      <c r="L2535" s="2">
        <f t="shared" si="1057"/>
        <v>1.1017755231452124E-2</v>
      </c>
      <c r="M2535" s="2">
        <f t="shared" si="1058"/>
        <v>4.6766011414077508E-3</v>
      </c>
      <c r="N2535" s="1">
        <v>6062</v>
      </c>
      <c r="O2535" s="1">
        <v>6356</v>
      </c>
      <c r="P2535" s="1">
        <v>139</v>
      </c>
      <c r="Q2535" s="1">
        <v>19</v>
      </c>
      <c r="R2535" s="1">
        <v>27</v>
      </c>
      <c r="S2535" s="1">
        <v>4</v>
      </c>
      <c r="T2535" s="1">
        <v>4</v>
      </c>
      <c r="U2535" s="1">
        <v>0</v>
      </c>
      <c r="AA2535" s="1">
        <v>5</v>
      </c>
      <c r="AC2535" s="1">
        <v>0</v>
      </c>
      <c r="AG2535" s="7">
        <f>IF(Q2535&gt;0,RANK(Q2535,(N2535:P2535,Q2535:AE2535)),0)</f>
        <v>5</v>
      </c>
      <c r="AH2535" s="7">
        <f>IF(R2535&gt;0,RANK(R2535,(N2535:P2535,Q2535:AE2535)),0)</f>
        <v>4</v>
      </c>
      <c r="AI2535" s="7">
        <f>IF(T2535&gt;0,RANK(T2535,(N2535:P2535,Q2535:AE2535)),0)</f>
        <v>7</v>
      </c>
      <c r="AJ2535" s="7">
        <f>IF(S2535&gt;0,RANK(S2535,(N2535:P2535,Q2535:AE2535)),0)</f>
        <v>7</v>
      </c>
      <c r="AK2535" s="2">
        <f t="shared" si="1059"/>
        <v>1.5060240963855422E-3</v>
      </c>
      <c r="AL2535" s="2">
        <f t="shared" si="1060"/>
        <v>2.1401395053899808E-3</v>
      </c>
      <c r="AM2535" s="2">
        <f t="shared" si="1061"/>
        <v>3.170577045022194E-4</v>
      </c>
      <c r="AN2535" s="2">
        <f t="shared" si="1062"/>
        <v>3.170577045022194E-4</v>
      </c>
      <c r="AO2535" s="2"/>
      <c r="AP2535" t="s">
        <v>2350</v>
      </c>
      <c r="AQ2535" t="s">
        <v>1496</v>
      </c>
      <c r="AR2535" s="1">
        <v>7</v>
      </c>
      <c r="AT2535" s="93" t="s">
        <v>1126</v>
      </c>
      <c r="AU2535" s="92" t="s">
        <v>458</v>
      </c>
      <c r="AV2535" s="83" t="str">
        <f t="shared" si="1063"/>
        <v>47021</v>
      </c>
      <c r="AX2535" s="7" t="s">
        <v>3753</v>
      </c>
    </row>
    <row r="2536" spans="1:50" s="1" customFormat="1" hidden="1" outlineLevel="1">
      <c r="A2536" t="s">
        <v>1705</v>
      </c>
      <c r="B2536" t="s">
        <v>1496</v>
      </c>
      <c r="C2536" s="1">
        <f t="shared" si="1052"/>
        <v>5728</v>
      </c>
      <c r="D2536" s="7">
        <f>RANK(N2536,(N2536:P2536,Q2536:AE2536))</f>
        <v>2</v>
      </c>
      <c r="E2536" s="7">
        <f>RANK(O2536,(N2536:P2536,Q2536:AE2536))</f>
        <v>1</v>
      </c>
      <c r="F2536" s="7">
        <f>IF(P2536&gt;0,RANK(P2536,(N2536:P2536,Q2536:AE2536)),0)</f>
        <v>3</v>
      </c>
      <c r="G2536" s="1">
        <f t="shared" si="1053"/>
        <v>1295</v>
      </c>
      <c r="H2536" s="2">
        <f t="shared" si="1054"/>
        <v>0.22608240223463688</v>
      </c>
      <c r="I2536" s="2"/>
      <c r="J2536" s="2">
        <f t="shared" si="1055"/>
        <v>0.38268156424581007</v>
      </c>
      <c r="K2536" s="2">
        <f t="shared" si="1056"/>
        <v>0.60876396648044695</v>
      </c>
      <c r="L2536" s="2">
        <f t="shared" si="1057"/>
        <v>4.3645251396648042E-3</v>
      </c>
      <c r="M2536" s="2">
        <f t="shared" si="1058"/>
        <v>4.189944134078122E-3</v>
      </c>
      <c r="N2536" s="1">
        <v>2192</v>
      </c>
      <c r="O2536" s="1">
        <v>3487</v>
      </c>
      <c r="P2536" s="1">
        <v>25</v>
      </c>
      <c r="Q2536" s="1">
        <v>16</v>
      </c>
      <c r="R2536" s="1">
        <v>3</v>
      </c>
      <c r="S2536" s="1">
        <v>0</v>
      </c>
      <c r="T2536" s="1">
        <v>1</v>
      </c>
      <c r="U2536" s="1">
        <v>0</v>
      </c>
      <c r="AA2536" s="1">
        <v>2</v>
      </c>
      <c r="AC2536" s="1">
        <v>2</v>
      </c>
      <c r="AG2536" s="7">
        <f>IF(Q2536&gt;0,RANK(Q2536,(N2536:P2536,Q2536:AE2536)),0)</f>
        <v>4</v>
      </c>
      <c r="AH2536" s="7">
        <f>IF(R2536&gt;0,RANK(R2536,(N2536:P2536,Q2536:AE2536)),0)</f>
        <v>5</v>
      </c>
      <c r="AI2536" s="7">
        <f>IF(T2536&gt;0,RANK(T2536,(N2536:P2536,Q2536:AE2536)),0)</f>
        <v>8</v>
      </c>
      <c r="AJ2536" s="7">
        <f>IF(S2536&gt;0,RANK(S2536,(N2536:P2536,Q2536:AE2536)),0)</f>
        <v>0</v>
      </c>
      <c r="AK2536" s="2">
        <f t="shared" si="1059"/>
        <v>2.7932960893854749E-3</v>
      </c>
      <c r="AL2536" s="2">
        <f t="shared" si="1060"/>
        <v>5.2374301675977653E-4</v>
      </c>
      <c r="AM2536" s="2">
        <f t="shared" si="1061"/>
        <v>1.7458100558659218E-4</v>
      </c>
      <c r="AN2536" s="2">
        <f t="shared" si="1062"/>
        <v>0</v>
      </c>
      <c r="AO2536" s="2"/>
      <c r="AP2536" t="s">
        <v>1705</v>
      </c>
      <c r="AQ2536" t="s">
        <v>1496</v>
      </c>
      <c r="AR2536" s="1">
        <v>7</v>
      </c>
      <c r="AT2536" s="93" t="s">
        <v>1126</v>
      </c>
      <c r="AU2536" s="92" t="s">
        <v>459</v>
      </c>
      <c r="AV2536" s="83" t="str">
        <f t="shared" si="1063"/>
        <v>47023</v>
      </c>
      <c r="AX2536" s="7" t="s">
        <v>3753</v>
      </c>
    </row>
    <row r="2537" spans="1:50" hidden="1" outlineLevel="1">
      <c r="A2537" t="s">
        <v>1783</v>
      </c>
      <c r="B2537" t="s">
        <v>1496</v>
      </c>
      <c r="C2537" s="1">
        <f t="shared" si="1052"/>
        <v>9000</v>
      </c>
      <c r="D2537" s="7">
        <f>RANK(N2537,(N2537:P2537,Q2537:AE2537))</f>
        <v>2</v>
      </c>
      <c r="E2537" s="7">
        <f>RANK(O2537,(N2537:P2537,Q2537:AE2537))</f>
        <v>1</v>
      </c>
      <c r="F2537" s="7">
        <f>IF(P2537&gt;0,RANK(P2537,(N2537:P2537,Q2537:AE2537)),0)</f>
        <v>3</v>
      </c>
      <c r="G2537" s="1">
        <f t="shared" si="1053"/>
        <v>1182</v>
      </c>
      <c r="H2537" s="2">
        <f t="shared" si="1054"/>
        <v>0.13133333333333333</v>
      </c>
      <c r="I2537" s="2"/>
      <c r="J2537" s="2">
        <f t="shared" si="1055"/>
        <v>0.42677777777777776</v>
      </c>
      <c r="K2537" s="2">
        <f t="shared" si="1056"/>
        <v>0.55811111111111111</v>
      </c>
      <c r="L2537" s="2">
        <f t="shared" si="1057"/>
        <v>6.6666666666666671E-3</v>
      </c>
      <c r="M2537" s="2">
        <f t="shared" si="1058"/>
        <v>8.4444444444445182E-3</v>
      </c>
      <c r="N2537" s="1">
        <v>3841</v>
      </c>
      <c r="O2537" s="1">
        <v>5023</v>
      </c>
      <c r="P2537" s="1">
        <v>60</v>
      </c>
      <c r="Q2537" s="1">
        <v>28</v>
      </c>
      <c r="R2537" s="1">
        <v>25</v>
      </c>
      <c r="S2537" s="1">
        <v>3</v>
      </c>
      <c r="T2537" s="1">
        <v>3</v>
      </c>
      <c r="U2537" s="1">
        <v>2</v>
      </c>
      <c r="AA2537" s="1">
        <v>13</v>
      </c>
      <c r="AC2537" s="1">
        <v>2</v>
      </c>
      <c r="AG2537" s="7">
        <f>IF(Q2537&gt;0,RANK(Q2537,(N2537:P2537,Q2537:AE2537)),0)</f>
        <v>4</v>
      </c>
      <c r="AH2537" s="7">
        <f>IF(R2537&gt;0,RANK(R2537,(N2537:P2537,Q2537:AE2537)),0)</f>
        <v>5</v>
      </c>
      <c r="AI2537" s="7">
        <f>IF(T2537&gt;0,RANK(T2537,(N2537:P2537,Q2537:AE2537)),0)</f>
        <v>7</v>
      </c>
      <c r="AJ2537" s="7">
        <f>IF(S2537&gt;0,RANK(S2537,(N2537:P2537,Q2537:AE2537)),0)</f>
        <v>7</v>
      </c>
      <c r="AK2537" s="2">
        <f t="shared" si="1059"/>
        <v>3.1111111111111109E-3</v>
      </c>
      <c r="AL2537" s="2">
        <f t="shared" si="1060"/>
        <v>2.7777777777777779E-3</v>
      </c>
      <c r="AM2537" s="2">
        <f t="shared" si="1061"/>
        <v>3.3333333333333332E-4</v>
      </c>
      <c r="AN2537" s="2">
        <f t="shared" si="1062"/>
        <v>3.3333333333333332E-4</v>
      </c>
      <c r="AP2537" t="s">
        <v>1783</v>
      </c>
      <c r="AQ2537" t="s">
        <v>1496</v>
      </c>
      <c r="AR2537">
        <v>4</v>
      </c>
      <c r="AT2537" s="93" t="s">
        <v>1126</v>
      </c>
      <c r="AU2537" s="92" t="s">
        <v>776</v>
      </c>
      <c r="AV2537" s="83" t="str">
        <f t="shared" si="1063"/>
        <v>47025</v>
      </c>
      <c r="AX2537" s="7" t="s">
        <v>3753</v>
      </c>
    </row>
    <row r="2538" spans="1:50" hidden="1" outlineLevel="1">
      <c r="A2538" t="s">
        <v>3531</v>
      </c>
      <c r="B2538" t="s">
        <v>1496</v>
      </c>
      <c r="C2538" s="1">
        <f t="shared" si="1052"/>
        <v>3442</v>
      </c>
      <c r="D2538" s="7">
        <f>RANK(N2538,(N2538:P2538,Q2538:AE2538))</f>
        <v>1</v>
      </c>
      <c r="E2538" s="7">
        <f>RANK(O2538,(N2538:P2538,Q2538:AE2538))</f>
        <v>2</v>
      </c>
      <c r="F2538" s="7">
        <f>IF(P2538&gt;0,RANK(P2538,(N2538:P2538,Q2538:AE2538)),0)</f>
        <v>3</v>
      </c>
      <c r="G2538" s="1">
        <f t="shared" si="1053"/>
        <v>463</v>
      </c>
      <c r="H2538" s="2">
        <f t="shared" si="1054"/>
        <v>0.13451481696687972</v>
      </c>
      <c r="I2538" s="2"/>
      <c r="J2538" s="2">
        <f t="shared" si="1055"/>
        <v>0.5610110400929692</v>
      </c>
      <c r="K2538" s="2">
        <f t="shared" si="1056"/>
        <v>0.42649622312608948</v>
      </c>
      <c r="L2538" s="2">
        <f t="shared" si="1057"/>
        <v>5.5200464846019755E-3</v>
      </c>
      <c r="M2538" s="2">
        <f t="shared" si="1058"/>
        <v>6.9726902963393404E-3</v>
      </c>
      <c r="N2538" s="1">
        <v>1931</v>
      </c>
      <c r="O2538" s="1">
        <v>1468</v>
      </c>
      <c r="P2538" s="1">
        <v>19</v>
      </c>
      <c r="Q2538" s="1">
        <v>11</v>
      </c>
      <c r="R2538" s="1">
        <v>4</v>
      </c>
      <c r="S2538" s="1">
        <v>1</v>
      </c>
      <c r="T2538" s="1">
        <v>2</v>
      </c>
      <c r="U2538" s="1">
        <v>0</v>
      </c>
      <c r="AA2538" s="1">
        <v>4</v>
      </c>
      <c r="AC2538" s="1">
        <v>2</v>
      </c>
      <c r="AG2538" s="7">
        <f>IF(Q2538&gt;0,RANK(Q2538,(N2538:P2538,Q2538:AE2538)),0)</f>
        <v>4</v>
      </c>
      <c r="AH2538" s="7">
        <f>IF(R2538&gt;0,RANK(R2538,(N2538:P2538,Q2538:AE2538)),0)</f>
        <v>5</v>
      </c>
      <c r="AI2538" s="7">
        <f>IF(T2538&gt;0,RANK(T2538,(N2538:P2538,Q2538:AE2538)),0)</f>
        <v>7</v>
      </c>
      <c r="AJ2538" s="7">
        <f>IF(S2538&gt;0,RANK(S2538,(N2538:P2538,Q2538:AE2538)),0)</f>
        <v>9</v>
      </c>
      <c r="AK2538" s="2">
        <f t="shared" si="1059"/>
        <v>3.1958163858221964E-3</v>
      </c>
      <c r="AL2538" s="2">
        <f t="shared" si="1060"/>
        <v>1.1621150493898896E-3</v>
      </c>
      <c r="AM2538" s="2">
        <f t="shared" si="1061"/>
        <v>5.8105752469494478E-4</v>
      </c>
      <c r="AN2538" s="2">
        <f t="shared" si="1062"/>
        <v>2.9052876234747239E-4</v>
      </c>
      <c r="AP2538" t="s">
        <v>3531</v>
      </c>
      <c r="AQ2538" t="s">
        <v>1496</v>
      </c>
      <c r="AR2538">
        <v>6</v>
      </c>
      <c r="AT2538" s="93" t="s">
        <v>1126</v>
      </c>
      <c r="AU2538" s="92" t="s">
        <v>777</v>
      </c>
      <c r="AV2538" s="83" t="str">
        <f t="shared" si="1063"/>
        <v>47027</v>
      </c>
      <c r="AX2538" s="7" t="s">
        <v>3753</v>
      </c>
    </row>
    <row r="2539" spans="1:50" hidden="1" outlineLevel="1">
      <c r="A2539" t="s">
        <v>2351</v>
      </c>
      <c r="B2539" t="s">
        <v>1496</v>
      </c>
      <c r="C2539" s="1">
        <f t="shared" si="1052"/>
        <v>10239</v>
      </c>
      <c r="D2539" s="7">
        <f>RANK(N2539,(N2539:P2539,Q2539:AE2539))</f>
        <v>2</v>
      </c>
      <c r="E2539" s="7">
        <f>RANK(O2539,(N2539:P2539,Q2539:AE2539))</f>
        <v>1</v>
      </c>
      <c r="F2539" s="7">
        <f>IF(P2539&gt;0,RANK(P2539,(N2539:P2539,Q2539:AE2539)),0)</f>
        <v>3</v>
      </c>
      <c r="G2539" s="1">
        <f t="shared" si="1053"/>
        <v>2313</v>
      </c>
      <c r="H2539" s="2">
        <f t="shared" si="1054"/>
        <v>0.22590096689129799</v>
      </c>
      <c r="I2539" s="2"/>
      <c r="J2539" s="2">
        <f t="shared" si="1055"/>
        <v>0.37816192987596448</v>
      </c>
      <c r="K2539" s="2">
        <f t="shared" si="1056"/>
        <v>0.60406289676726244</v>
      </c>
      <c r="L2539" s="2">
        <f t="shared" si="1057"/>
        <v>9.0829182537357171E-3</v>
      </c>
      <c r="M2539" s="2">
        <f t="shared" si="1058"/>
        <v>8.692255103037427E-3</v>
      </c>
      <c r="N2539" s="1">
        <v>3872</v>
      </c>
      <c r="O2539" s="1">
        <v>6185</v>
      </c>
      <c r="P2539" s="1">
        <v>93</v>
      </c>
      <c r="Q2539" s="1">
        <v>28</v>
      </c>
      <c r="R2539" s="1">
        <v>28</v>
      </c>
      <c r="S2539" s="1">
        <v>6</v>
      </c>
      <c r="T2539" s="1">
        <v>3</v>
      </c>
      <c r="U2539" s="1">
        <v>0</v>
      </c>
      <c r="AA2539" s="1">
        <v>21</v>
      </c>
      <c r="AC2539" s="1">
        <v>3</v>
      </c>
      <c r="AG2539" s="7">
        <f>IF(Q2539&gt;0,RANK(Q2539,(N2539:P2539,Q2539:AE2539)),0)</f>
        <v>4</v>
      </c>
      <c r="AH2539" s="7">
        <f>IF(R2539&gt;0,RANK(R2539,(N2539:P2539,Q2539:AE2539)),0)</f>
        <v>4</v>
      </c>
      <c r="AI2539" s="7">
        <f>IF(T2539&gt;0,RANK(T2539,(N2539:P2539,Q2539:AE2539)),0)</f>
        <v>8</v>
      </c>
      <c r="AJ2539" s="7">
        <f>IF(S2539&gt;0,RANK(S2539,(N2539:P2539,Q2539:AE2539)),0)</f>
        <v>7</v>
      </c>
      <c r="AK2539" s="2">
        <f t="shared" si="1059"/>
        <v>2.7346420548881728E-3</v>
      </c>
      <c r="AL2539" s="2">
        <f t="shared" si="1060"/>
        <v>2.7346420548881728E-3</v>
      </c>
      <c r="AM2539" s="2">
        <f t="shared" si="1061"/>
        <v>2.9299736302373279E-4</v>
      </c>
      <c r="AN2539" s="2">
        <f t="shared" si="1062"/>
        <v>5.8599472604746558E-4</v>
      </c>
      <c r="AP2539" t="s">
        <v>2351</v>
      </c>
      <c r="AQ2539" t="s">
        <v>1496</v>
      </c>
      <c r="AR2539">
        <v>1</v>
      </c>
      <c r="AT2539" s="93" t="s">
        <v>1126</v>
      </c>
      <c r="AU2539" s="92" t="s">
        <v>778</v>
      </c>
      <c r="AV2539" s="83" t="str">
        <f t="shared" si="1063"/>
        <v>47029</v>
      </c>
      <c r="AX2539" s="7" t="s">
        <v>3753</v>
      </c>
    </row>
    <row r="2540" spans="1:50" hidden="1" outlineLevel="1">
      <c r="A2540" t="s">
        <v>2661</v>
      </c>
      <c r="B2540" t="s">
        <v>1496</v>
      </c>
      <c r="C2540" s="1">
        <f t="shared" si="1052"/>
        <v>17788</v>
      </c>
      <c r="D2540" s="7">
        <f>RANK(N2540,(N2540:P2540,Q2540:AE2540))</f>
        <v>2</v>
      </c>
      <c r="E2540" s="7">
        <f>RANK(O2540,(N2540:P2540,Q2540:AE2540))</f>
        <v>1</v>
      </c>
      <c r="F2540" s="7">
        <f>IF(P2540&gt;0,RANK(P2540,(N2540:P2540,Q2540:AE2540)),0)</f>
        <v>3</v>
      </c>
      <c r="G2540" s="1">
        <f t="shared" si="1053"/>
        <v>47</v>
      </c>
      <c r="H2540" s="2">
        <f t="shared" si="1054"/>
        <v>2.6422307173375307E-3</v>
      </c>
      <c r="I2540" s="2"/>
      <c r="J2540" s="2">
        <f t="shared" si="1055"/>
        <v>0.49139869574994377</v>
      </c>
      <c r="K2540" s="2">
        <f t="shared" si="1056"/>
        <v>0.49404092646728132</v>
      </c>
      <c r="L2540" s="2">
        <f t="shared" si="1057"/>
        <v>8.488868900382281E-3</v>
      </c>
      <c r="M2540" s="2">
        <f t="shared" si="1058"/>
        <v>6.0715088823926327E-3</v>
      </c>
      <c r="N2540" s="1">
        <v>8741</v>
      </c>
      <c r="O2540" s="1">
        <v>8788</v>
      </c>
      <c r="P2540" s="1">
        <v>151</v>
      </c>
      <c r="Q2540" s="1">
        <v>41</v>
      </c>
      <c r="R2540" s="1">
        <v>38</v>
      </c>
      <c r="S2540" s="1">
        <v>4</v>
      </c>
      <c r="T2540" s="1">
        <v>1</v>
      </c>
      <c r="U2540" s="1">
        <v>3</v>
      </c>
      <c r="AA2540" s="1">
        <v>19</v>
      </c>
      <c r="AC2540" s="1">
        <v>2</v>
      </c>
      <c r="AG2540" s="7">
        <f>IF(Q2540&gt;0,RANK(Q2540,(N2540:P2540,Q2540:AE2540)),0)</f>
        <v>4</v>
      </c>
      <c r="AH2540" s="7">
        <f>IF(R2540&gt;0,RANK(R2540,(N2540:P2540,Q2540:AE2540)),0)</f>
        <v>5</v>
      </c>
      <c r="AI2540" s="7">
        <f>IF(T2540&gt;0,RANK(T2540,(N2540:P2540,Q2540:AE2540)),0)</f>
        <v>10</v>
      </c>
      <c r="AJ2540" s="7">
        <f>IF(S2540&gt;0,RANK(S2540,(N2540:P2540,Q2540:AE2540)),0)</f>
        <v>7</v>
      </c>
      <c r="AK2540" s="2">
        <f t="shared" si="1059"/>
        <v>2.3049246683157186E-3</v>
      </c>
      <c r="AL2540" s="2">
        <f t="shared" si="1060"/>
        <v>2.1362716438048123E-3</v>
      </c>
      <c r="AM2540" s="2">
        <f t="shared" si="1061"/>
        <v>5.6217674836968743E-5</v>
      </c>
      <c r="AN2540" s="2">
        <f t="shared" si="1062"/>
        <v>2.2487069934787497E-4</v>
      </c>
      <c r="AP2540" t="s">
        <v>2661</v>
      </c>
      <c r="AQ2540" t="s">
        <v>1496</v>
      </c>
      <c r="AR2540">
        <v>4</v>
      </c>
      <c r="AT2540" s="93" t="s">
        <v>1126</v>
      </c>
      <c r="AU2540" s="92" t="s">
        <v>779</v>
      </c>
      <c r="AV2540" s="83" t="str">
        <f t="shared" si="1063"/>
        <v>47031</v>
      </c>
      <c r="AX2540" s="7" t="s">
        <v>3753</v>
      </c>
    </row>
    <row r="2541" spans="1:50" hidden="1" outlineLevel="1">
      <c r="A2541" t="s">
        <v>1205</v>
      </c>
      <c r="B2541" t="s">
        <v>1496</v>
      </c>
      <c r="C2541" s="1">
        <f t="shared" si="1052"/>
        <v>5440</v>
      </c>
      <c r="D2541" s="7">
        <f>RANK(N2541,(N2541:P2541,Q2541:AE2541))</f>
        <v>1</v>
      </c>
      <c r="E2541" s="7">
        <f>RANK(O2541,(N2541:P2541,Q2541:AE2541))</f>
        <v>2</v>
      </c>
      <c r="F2541" s="7">
        <f>IF(P2541&gt;0,RANK(P2541,(N2541:P2541,Q2541:AE2541)),0)</f>
        <v>3</v>
      </c>
      <c r="G2541" s="1">
        <f t="shared" si="1053"/>
        <v>29</v>
      </c>
      <c r="H2541" s="2">
        <f t="shared" si="1054"/>
        <v>5.3308823529411766E-3</v>
      </c>
      <c r="I2541" s="2"/>
      <c r="J2541" s="2">
        <f t="shared" si="1055"/>
        <v>0.49724264705882354</v>
      </c>
      <c r="K2541" s="2">
        <f t="shared" si="1056"/>
        <v>0.49191176470588233</v>
      </c>
      <c r="L2541" s="2">
        <f t="shared" si="1057"/>
        <v>7.720588235294118E-3</v>
      </c>
      <c r="M2541" s="2">
        <f t="shared" si="1058"/>
        <v>3.1249999999999611E-3</v>
      </c>
      <c r="N2541" s="1">
        <v>2705</v>
      </c>
      <c r="O2541" s="1">
        <v>2676</v>
      </c>
      <c r="P2541" s="1">
        <v>42</v>
      </c>
      <c r="Q2541" s="1">
        <v>14</v>
      </c>
      <c r="R2541" s="1">
        <v>0</v>
      </c>
      <c r="S2541" s="1">
        <v>0</v>
      </c>
      <c r="T2541" s="1">
        <v>0</v>
      </c>
      <c r="U2541" s="1">
        <v>0</v>
      </c>
      <c r="AA2541" s="1">
        <v>3</v>
      </c>
      <c r="AC2541" s="1">
        <v>0</v>
      </c>
      <c r="AG2541" s="7">
        <f>IF(Q2541&gt;0,RANK(Q2541,(N2541:P2541,Q2541:AE2541)),0)</f>
        <v>4</v>
      </c>
      <c r="AH2541" s="7">
        <f>IF(R2541&gt;0,RANK(R2541,(N2541:P2541,Q2541:AE2541)),0)</f>
        <v>0</v>
      </c>
      <c r="AI2541" s="7">
        <f>IF(T2541&gt;0,RANK(T2541,(N2541:P2541,Q2541:AE2541)),0)</f>
        <v>0</v>
      </c>
      <c r="AJ2541" s="7">
        <f>IF(S2541&gt;0,RANK(S2541,(N2541:P2541,Q2541:AE2541)),0)</f>
        <v>0</v>
      </c>
      <c r="AK2541" s="2">
        <f t="shared" si="1059"/>
        <v>2.5735294117647058E-3</v>
      </c>
      <c r="AL2541" s="2">
        <f t="shared" si="1060"/>
        <v>0</v>
      </c>
      <c r="AM2541" s="2">
        <f t="shared" si="1061"/>
        <v>0</v>
      </c>
      <c r="AN2541" s="2">
        <f t="shared" si="1062"/>
        <v>0</v>
      </c>
      <c r="AP2541" t="s">
        <v>1205</v>
      </c>
      <c r="AQ2541" t="s">
        <v>1496</v>
      </c>
      <c r="AR2541">
        <v>8</v>
      </c>
      <c r="AT2541" s="93" t="s">
        <v>1126</v>
      </c>
      <c r="AU2541" s="92" t="s">
        <v>780</v>
      </c>
      <c r="AV2541" s="83" t="str">
        <f t="shared" si="1063"/>
        <v>47033</v>
      </c>
      <c r="AX2541" s="7" t="s">
        <v>3753</v>
      </c>
    </row>
    <row r="2542" spans="1:50" hidden="1" outlineLevel="1">
      <c r="A2542" t="s">
        <v>2622</v>
      </c>
      <c r="B2542" t="s">
        <v>1496</v>
      </c>
      <c r="C2542" s="1">
        <f t="shared" si="1052"/>
        <v>19017</v>
      </c>
      <c r="D2542" s="7">
        <f>RANK(N2542,(N2542:P2542,Q2542:AE2542))</f>
        <v>2</v>
      </c>
      <c r="E2542" s="7">
        <f>RANK(O2542,(N2542:P2542,Q2542:AE2542))</f>
        <v>1</v>
      </c>
      <c r="F2542" s="7">
        <f>IF(P2542&gt;0,RANK(P2542,(N2542:P2542,Q2542:AE2542)),0)</f>
        <v>3</v>
      </c>
      <c r="G2542" s="1">
        <f t="shared" si="1053"/>
        <v>3350</v>
      </c>
      <c r="H2542" s="2">
        <f t="shared" si="1054"/>
        <v>0.1761581742651312</v>
      </c>
      <c r="I2542" s="2"/>
      <c r="J2542" s="2">
        <f t="shared" si="1055"/>
        <v>0.40195614450228745</v>
      </c>
      <c r="K2542" s="2">
        <f t="shared" si="1056"/>
        <v>0.57811431876741859</v>
      </c>
      <c r="L2542" s="2">
        <f t="shared" si="1057"/>
        <v>1.1726350107798286E-2</v>
      </c>
      <c r="M2542" s="2">
        <f t="shared" si="1058"/>
        <v>8.203186622495676E-3</v>
      </c>
      <c r="N2542" s="1">
        <v>7644</v>
      </c>
      <c r="O2542" s="1">
        <v>10994</v>
      </c>
      <c r="P2542" s="1">
        <v>223</v>
      </c>
      <c r="Q2542" s="1">
        <v>96</v>
      </c>
      <c r="R2542" s="1">
        <v>32</v>
      </c>
      <c r="S2542" s="1">
        <v>11</v>
      </c>
      <c r="T2542" s="1">
        <v>2</v>
      </c>
      <c r="U2542" s="1">
        <v>1</v>
      </c>
      <c r="AA2542" s="1">
        <v>10</v>
      </c>
      <c r="AC2542" s="1">
        <v>4</v>
      </c>
      <c r="AG2542" s="7">
        <f>IF(Q2542&gt;0,RANK(Q2542,(N2542:P2542,Q2542:AE2542)),0)</f>
        <v>4</v>
      </c>
      <c r="AH2542" s="7">
        <f>IF(R2542&gt;0,RANK(R2542,(N2542:P2542,Q2542:AE2542)),0)</f>
        <v>5</v>
      </c>
      <c r="AI2542" s="7">
        <f>IF(T2542&gt;0,RANK(T2542,(N2542:P2542,Q2542:AE2542)),0)</f>
        <v>9</v>
      </c>
      <c r="AJ2542" s="7">
        <f>IF(S2542&gt;0,RANK(S2542,(N2542:P2542,Q2542:AE2542)),0)</f>
        <v>6</v>
      </c>
      <c r="AK2542" s="2">
        <f t="shared" si="1059"/>
        <v>5.0481148446127151E-3</v>
      </c>
      <c r="AL2542" s="2">
        <f t="shared" si="1060"/>
        <v>1.6827049482042384E-3</v>
      </c>
      <c r="AM2542" s="2">
        <f t="shared" si="1061"/>
        <v>1.051690592627649E-4</v>
      </c>
      <c r="AN2542" s="2">
        <f t="shared" si="1062"/>
        <v>5.7842982594520696E-4</v>
      </c>
      <c r="AP2542" t="s">
        <v>2622</v>
      </c>
      <c r="AQ2542" t="s">
        <v>1496</v>
      </c>
      <c r="AR2542">
        <v>4</v>
      </c>
      <c r="AT2542" s="93" t="s">
        <v>1126</v>
      </c>
      <c r="AU2542" s="92" t="s">
        <v>781</v>
      </c>
      <c r="AV2542" s="83" t="str">
        <f t="shared" si="1063"/>
        <v>47035</v>
      </c>
      <c r="AX2542" s="7" t="s">
        <v>3753</v>
      </c>
    </row>
    <row r="2543" spans="1:50" hidden="1" outlineLevel="1">
      <c r="A2543" t="s">
        <v>1639</v>
      </c>
      <c r="B2543" t="s">
        <v>1496</v>
      </c>
      <c r="C2543" s="1">
        <f t="shared" si="1052"/>
        <v>208588</v>
      </c>
      <c r="D2543" s="7">
        <f>RANK(N2543,(N2543:P2543,Q2543:AE2543))</f>
        <v>1</v>
      </c>
      <c r="E2543" s="7">
        <f>RANK(O2543,(N2543:P2543,Q2543:AE2543))</f>
        <v>2</v>
      </c>
      <c r="F2543" s="7">
        <f>IF(P2543&gt;0,RANK(P2543,(N2543:P2543,Q2543:AE2543)),0)</f>
        <v>3</v>
      </c>
      <c r="G2543" s="1">
        <f t="shared" si="1053"/>
        <v>36391</v>
      </c>
      <c r="H2543" s="2">
        <f t="shared" si="1054"/>
        <v>0.17446353577387003</v>
      </c>
      <c r="I2543" s="2"/>
      <c r="J2543" s="2">
        <f t="shared" si="1055"/>
        <v>0.57773218018294437</v>
      </c>
      <c r="K2543" s="2">
        <f t="shared" si="1056"/>
        <v>0.40326864440907434</v>
      </c>
      <c r="L2543" s="2">
        <f t="shared" si="1057"/>
        <v>1.3998887759602662E-2</v>
      </c>
      <c r="M2543" s="2">
        <f t="shared" si="1058"/>
        <v>5.0002876483786329E-3</v>
      </c>
      <c r="N2543" s="1">
        <v>120508</v>
      </c>
      <c r="O2543" s="1">
        <v>84117</v>
      </c>
      <c r="P2543" s="1">
        <v>2920</v>
      </c>
      <c r="Q2543" s="1">
        <v>216</v>
      </c>
      <c r="R2543" s="1">
        <v>529</v>
      </c>
      <c r="S2543" s="1">
        <v>41</v>
      </c>
      <c r="T2543" s="1">
        <v>77</v>
      </c>
      <c r="U2543" s="1">
        <v>40</v>
      </c>
      <c r="AA2543" s="1">
        <v>118</v>
      </c>
      <c r="AC2543" s="1">
        <v>22</v>
      </c>
      <c r="AG2543" s="7">
        <f>IF(Q2543&gt;0,RANK(Q2543,(N2543:P2543,Q2543:AE2543)),0)</f>
        <v>5</v>
      </c>
      <c r="AH2543" s="7">
        <f>IF(R2543&gt;0,RANK(R2543,(N2543:P2543,Q2543:AE2543)),0)</f>
        <v>4</v>
      </c>
      <c r="AI2543" s="7">
        <f>IF(T2543&gt;0,RANK(T2543,(N2543:P2543,Q2543:AE2543)),0)</f>
        <v>7</v>
      </c>
      <c r="AJ2543" s="7">
        <f>IF(S2543&gt;0,RANK(S2543,(N2543:P2543,Q2543:AE2543)),0)</f>
        <v>8</v>
      </c>
      <c r="AK2543" s="2">
        <f t="shared" si="1059"/>
        <v>1.0355341630391009E-3</v>
      </c>
      <c r="AL2543" s="2">
        <f t="shared" si="1060"/>
        <v>2.5360998715170577E-3</v>
      </c>
      <c r="AM2543" s="2">
        <f t="shared" si="1061"/>
        <v>3.6914875256486472E-4</v>
      </c>
      <c r="AN2543" s="2">
        <f t="shared" si="1062"/>
        <v>1.965597253916812E-4</v>
      </c>
      <c r="AP2543" t="s">
        <v>1639</v>
      </c>
      <c r="AQ2543" t="s">
        <v>1496</v>
      </c>
      <c r="AT2543" s="93" t="s">
        <v>1126</v>
      </c>
      <c r="AU2543" s="92" t="s">
        <v>782</v>
      </c>
      <c r="AV2543" s="83" t="str">
        <f t="shared" si="1063"/>
        <v>47037</v>
      </c>
      <c r="AX2543" s="7" t="s">
        <v>3753</v>
      </c>
    </row>
    <row r="2544" spans="1:50" hidden="1" outlineLevel="1">
      <c r="A2544" t="s">
        <v>1560</v>
      </c>
      <c r="B2544" t="s">
        <v>1496</v>
      </c>
      <c r="C2544" s="1">
        <f t="shared" si="1052"/>
        <v>4370</v>
      </c>
      <c r="D2544" s="7">
        <f>RANK(N2544,(N2544:P2544,Q2544:AE2544))</f>
        <v>1</v>
      </c>
      <c r="E2544" s="7">
        <f>RANK(O2544,(N2544:P2544,Q2544:AE2544))</f>
        <v>2</v>
      </c>
      <c r="F2544" s="7">
        <f>IF(P2544&gt;0,RANK(P2544,(N2544:P2544,Q2544:AE2544)),0)</f>
        <v>3</v>
      </c>
      <c r="G2544" s="1">
        <f t="shared" si="1053"/>
        <v>232</v>
      </c>
      <c r="H2544" s="2">
        <f t="shared" si="1054"/>
        <v>5.3089244851258578E-2</v>
      </c>
      <c r="I2544" s="2"/>
      <c r="J2544" s="2">
        <f t="shared" si="1055"/>
        <v>0.52128146453089241</v>
      </c>
      <c r="K2544" s="2">
        <f t="shared" si="1056"/>
        <v>0.46819221967963387</v>
      </c>
      <c r="L2544" s="2">
        <f t="shared" si="1057"/>
        <v>5.0343249427917619E-3</v>
      </c>
      <c r="M2544" s="2">
        <f t="shared" si="1058"/>
        <v>5.491990846681955E-3</v>
      </c>
      <c r="N2544" s="1">
        <v>2278</v>
      </c>
      <c r="O2544" s="1">
        <v>2046</v>
      </c>
      <c r="P2544" s="1">
        <v>22</v>
      </c>
      <c r="Q2544" s="1">
        <v>16</v>
      </c>
      <c r="R2544" s="1">
        <v>4</v>
      </c>
      <c r="S2544" s="1">
        <v>0</v>
      </c>
      <c r="T2544" s="1">
        <v>1</v>
      </c>
      <c r="U2544" s="1">
        <v>0</v>
      </c>
      <c r="AA2544" s="1">
        <v>2</v>
      </c>
      <c r="AC2544" s="1">
        <v>1</v>
      </c>
      <c r="AG2544" s="7">
        <f>IF(Q2544&gt;0,RANK(Q2544,(N2544:P2544,Q2544:AE2544)),0)</f>
        <v>4</v>
      </c>
      <c r="AH2544" s="7">
        <f>IF(R2544&gt;0,RANK(R2544,(N2544:P2544,Q2544:AE2544)),0)</f>
        <v>5</v>
      </c>
      <c r="AI2544" s="7">
        <f>IF(T2544&gt;0,RANK(T2544,(N2544:P2544,Q2544:AE2544)),0)</f>
        <v>7</v>
      </c>
      <c r="AJ2544" s="7">
        <f>IF(S2544&gt;0,RANK(S2544,(N2544:P2544,Q2544:AE2544)),0)</f>
        <v>0</v>
      </c>
      <c r="AK2544" s="2">
        <f t="shared" si="1059"/>
        <v>3.6613272311212816E-3</v>
      </c>
      <c r="AL2544" s="2">
        <f t="shared" si="1060"/>
        <v>9.1533180778032041E-4</v>
      </c>
      <c r="AM2544" s="2">
        <f t="shared" si="1061"/>
        <v>2.288329519450801E-4</v>
      </c>
      <c r="AN2544" s="2">
        <f t="shared" si="1062"/>
        <v>0</v>
      </c>
      <c r="AP2544" t="s">
        <v>1560</v>
      </c>
      <c r="AQ2544" t="s">
        <v>1496</v>
      </c>
      <c r="AR2544">
        <v>7</v>
      </c>
      <c r="AT2544" s="93" t="s">
        <v>1126</v>
      </c>
      <c r="AU2544" s="92" t="s">
        <v>1172</v>
      </c>
      <c r="AV2544" s="83" t="str">
        <f t="shared" si="1063"/>
        <v>47039</v>
      </c>
      <c r="AX2544" s="7" t="s">
        <v>3753</v>
      </c>
    </row>
    <row r="2545" spans="1:51" hidden="1" outlineLevel="1">
      <c r="A2545" t="s">
        <v>1224</v>
      </c>
      <c r="B2545" t="s">
        <v>1496</v>
      </c>
      <c r="C2545" s="1">
        <f t="shared" si="1052"/>
        <v>6265</v>
      </c>
      <c r="D2545" s="7">
        <f>RANK(N2545,(N2545:P2545,Q2545:AE2545))</f>
        <v>1</v>
      </c>
      <c r="E2545" s="7">
        <f>RANK(O2545,(N2545:P2545,Q2545:AE2545))</f>
        <v>2</v>
      </c>
      <c r="F2545" s="7">
        <f>IF(P2545&gt;0,RANK(P2545,(N2545:P2545,Q2545:AE2545)),0)</f>
        <v>3</v>
      </c>
      <c r="G2545" s="1">
        <f t="shared" si="1053"/>
        <v>1354</v>
      </c>
      <c r="H2545" s="2">
        <f t="shared" si="1054"/>
        <v>0.21612130885873904</v>
      </c>
      <c r="I2545" s="2"/>
      <c r="J2545" s="2">
        <f t="shared" si="1055"/>
        <v>0.60095770151636074</v>
      </c>
      <c r="K2545" s="2">
        <f t="shared" si="1056"/>
        <v>0.38483639265762171</v>
      </c>
      <c r="L2545" s="2">
        <f t="shared" si="1057"/>
        <v>1.0055865921787709E-2</v>
      </c>
      <c r="M2545" s="2">
        <f t="shared" si="1058"/>
        <v>4.1500399042298415E-3</v>
      </c>
      <c r="N2545" s="1">
        <v>3765</v>
      </c>
      <c r="O2545" s="1">
        <v>2411</v>
      </c>
      <c r="P2545" s="1">
        <v>63</v>
      </c>
      <c r="Q2545" s="1">
        <v>5</v>
      </c>
      <c r="R2545" s="1">
        <v>10</v>
      </c>
      <c r="S2545" s="1">
        <v>0</v>
      </c>
      <c r="T2545" s="1">
        <v>1</v>
      </c>
      <c r="U2545" s="1">
        <v>2</v>
      </c>
      <c r="AA2545" s="1">
        <v>8</v>
      </c>
      <c r="AC2545" s="1">
        <v>0</v>
      </c>
      <c r="AG2545" s="7">
        <f>IF(Q2545&gt;0,RANK(Q2545,(N2545:P2545,Q2545:AE2545)),0)</f>
        <v>6</v>
      </c>
      <c r="AH2545" s="7">
        <f>IF(R2545&gt;0,RANK(R2545,(N2545:P2545,Q2545:AE2545)),0)</f>
        <v>4</v>
      </c>
      <c r="AI2545" s="7">
        <f>IF(T2545&gt;0,RANK(T2545,(N2545:P2545,Q2545:AE2545)),0)</f>
        <v>8</v>
      </c>
      <c r="AJ2545" s="7">
        <f>IF(S2545&gt;0,RANK(S2545,(N2545:P2545,Q2545:AE2545)),0)</f>
        <v>0</v>
      </c>
      <c r="AK2545" s="2">
        <f t="shared" si="1059"/>
        <v>7.9808459696727857E-4</v>
      </c>
      <c r="AL2545" s="2">
        <f t="shared" si="1060"/>
        <v>1.5961691939345571E-3</v>
      </c>
      <c r="AM2545" s="2">
        <f t="shared" si="1061"/>
        <v>1.5961691939345569E-4</v>
      </c>
      <c r="AN2545" s="2">
        <f t="shared" si="1062"/>
        <v>0</v>
      </c>
      <c r="AP2545" t="s">
        <v>1224</v>
      </c>
      <c r="AQ2545" t="s">
        <v>1496</v>
      </c>
      <c r="AR2545">
        <v>6</v>
      </c>
      <c r="AT2545" s="93" t="s">
        <v>1126</v>
      </c>
      <c r="AU2545" s="92" t="s">
        <v>1173</v>
      </c>
      <c r="AV2545" s="83" t="str">
        <f t="shared" si="1063"/>
        <v>47041</v>
      </c>
      <c r="AX2545" s="7" t="s">
        <v>3753</v>
      </c>
    </row>
    <row r="2546" spans="1:51" hidden="1" outlineLevel="1">
      <c r="A2546" t="s">
        <v>1652</v>
      </c>
      <c r="B2546" t="s">
        <v>1496</v>
      </c>
      <c r="C2546" s="1">
        <f t="shared" si="1052"/>
        <v>15556</v>
      </c>
      <c r="D2546" s="7">
        <f>RANK(N2546,(N2546:P2546,Q2546:AE2546))</f>
        <v>1</v>
      </c>
      <c r="E2546" s="7">
        <f>RANK(O2546,(N2546:P2546,Q2546:AE2546))</f>
        <v>2</v>
      </c>
      <c r="F2546" s="7">
        <f>IF(P2546&gt;0,RANK(P2546,(N2546:P2546,Q2546:AE2546)),0)</f>
        <v>3</v>
      </c>
      <c r="G2546" s="1">
        <f t="shared" si="1053"/>
        <v>1316</v>
      </c>
      <c r="H2546" s="2">
        <f t="shared" si="1054"/>
        <v>8.4597582926202106E-2</v>
      </c>
      <c r="I2546" s="2"/>
      <c r="J2546" s="2">
        <f t="shared" si="1055"/>
        <v>0.53561326819233734</v>
      </c>
      <c r="K2546" s="2">
        <f t="shared" si="1056"/>
        <v>0.45101568526613528</v>
      </c>
      <c r="L2546" s="2">
        <f t="shared" si="1057"/>
        <v>7.7140653124196448E-3</v>
      </c>
      <c r="M2546" s="2">
        <f t="shared" si="1058"/>
        <v>5.6569812291077312E-3</v>
      </c>
      <c r="N2546" s="1">
        <v>8332</v>
      </c>
      <c r="O2546" s="1">
        <v>7016</v>
      </c>
      <c r="P2546" s="1">
        <v>120</v>
      </c>
      <c r="Q2546" s="1">
        <v>25</v>
      </c>
      <c r="R2546" s="1">
        <v>37</v>
      </c>
      <c r="S2546" s="1">
        <v>3</v>
      </c>
      <c r="T2546" s="1">
        <v>2</v>
      </c>
      <c r="U2546" s="1">
        <v>0</v>
      </c>
      <c r="AA2546" s="1">
        <v>20</v>
      </c>
      <c r="AC2546" s="1">
        <v>1</v>
      </c>
      <c r="AG2546" s="7">
        <f>IF(Q2546&gt;0,RANK(Q2546,(N2546:P2546,Q2546:AE2546)),0)</f>
        <v>5</v>
      </c>
      <c r="AH2546" s="7">
        <f>IF(R2546&gt;0,RANK(R2546,(N2546:P2546,Q2546:AE2546)),0)</f>
        <v>4</v>
      </c>
      <c r="AI2546" s="7">
        <f>IF(T2546&gt;0,RANK(T2546,(N2546:P2546,Q2546:AE2546)),0)</f>
        <v>8</v>
      </c>
      <c r="AJ2546" s="7">
        <f>IF(S2546&gt;0,RANK(S2546,(N2546:P2546,Q2546:AE2546)),0)</f>
        <v>7</v>
      </c>
      <c r="AK2546" s="2">
        <f t="shared" si="1059"/>
        <v>1.607096940087426E-3</v>
      </c>
      <c r="AL2546" s="2">
        <f t="shared" si="1060"/>
        <v>2.3785034713293906E-3</v>
      </c>
      <c r="AM2546" s="2">
        <f t="shared" si="1061"/>
        <v>1.2856775520699409E-4</v>
      </c>
      <c r="AN2546" s="2">
        <f t="shared" si="1062"/>
        <v>1.9285163281049114E-4</v>
      </c>
      <c r="AP2546" t="s">
        <v>1652</v>
      </c>
      <c r="AQ2546" t="s">
        <v>1496</v>
      </c>
      <c r="AR2546">
        <v>7</v>
      </c>
      <c r="AT2546" s="93" t="s">
        <v>1126</v>
      </c>
      <c r="AU2546" s="92" t="s">
        <v>1174</v>
      </c>
      <c r="AV2546" s="83" t="str">
        <f t="shared" si="1063"/>
        <v>47043</v>
      </c>
      <c r="AX2546" s="7" t="s">
        <v>3753</v>
      </c>
    </row>
    <row r="2547" spans="1:51" hidden="1" outlineLevel="1">
      <c r="A2547" t="s">
        <v>1653</v>
      </c>
      <c r="B2547" t="s">
        <v>1496</v>
      </c>
      <c r="C2547" s="1">
        <f t="shared" si="1052"/>
        <v>11841</v>
      </c>
      <c r="D2547" s="7">
        <f>RANK(N2547,(N2547:P2547,Q2547:AE2547))</f>
        <v>2</v>
      </c>
      <c r="E2547" s="7">
        <f>RANK(O2547,(N2547:P2547,Q2547:AE2547))</f>
        <v>1</v>
      </c>
      <c r="F2547" s="7">
        <f>IF(P2547&gt;0,RANK(P2547,(N2547:P2547,Q2547:AE2547)),0)</f>
        <v>3</v>
      </c>
      <c r="G2547" s="1">
        <f t="shared" si="1053"/>
        <v>857</v>
      </c>
      <c r="H2547" s="2">
        <f t="shared" si="1054"/>
        <v>7.2375643948990792E-2</v>
      </c>
      <c r="I2547" s="2"/>
      <c r="J2547" s="2">
        <f t="shared" si="1055"/>
        <v>0.45815387213917741</v>
      </c>
      <c r="K2547" s="2">
        <f t="shared" si="1056"/>
        <v>0.53052951608816823</v>
      </c>
      <c r="L2547" s="2">
        <f t="shared" si="1057"/>
        <v>7.4318047462207581E-3</v>
      </c>
      <c r="M2547" s="2">
        <f t="shared" si="1058"/>
        <v>3.8848070264336588E-3</v>
      </c>
      <c r="N2547" s="1">
        <v>5425</v>
      </c>
      <c r="O2547" s="1">
        <v>6282</v>
      </c>
      <c r="P2547" s="1">
        <v>88</v>
      </c>
      <c r="Q2547" s="1">
        <v>19</v>
      </c>
      <c r="R2547" s="1">
        <v>5</v>
      </c>
      <c r="S2547" s="1">
        <v>7</v>
      </c>
      <c r="T2547" s="1">
        <v>3</v>
      </c>
      <c r="U2547" s="1">
        <v>0</v>
      </c>
      <c r="AA2547" s="1">
        <v>10</v>
      </c>
      <c r="AC2547" s="1">
        <v>2</v>
      </c>
      <c r="AG2547" s="7">
        <f>IF(Q2547&gt;0,RANK(Q2547,(N2547:P2547,Q2547:AE2547)),0)</f>
        <v>4</v>
      </c>
      <c r="AH2547" s="7">
        <f>IF(R2547&gt;0,RANK(R2547,(N2547:P2547,Q2547:AE2547)),0)</f>
        <v>7</v>
      </c>
      <c r="AI2547" s="7">
        <f>IF(T2547&gt;0,RANK(T2547,(N2547:P2547,Q2547:AE2547)),0)</f>
        <v>8</v>
      </c>
      <c r="AJ2547" s="7">
        <f>IF(S2547&gt;0,RANK(S2547,(N2547:P2547,Q2547:AE2547)),0)</f>
        <v>6</v>
      </c>
      <c r="AK2547" s="2">
        <f t="shared" si="1059"/>
        <v>1.604594206570391E-3</v>
      </c>
      <c r="AL2547" s="2">
        <f t="shared" si="1060"/>
        <v>4.2226163330799763E-4</v>
      </c>
      <c r="AM2547" s="2">
        <f t="shared" si="1061"/>
        <v>2.533569799847986E-4</v>
      </c>
      <c r="AN2547" s="2">
        <f t="shared" si="1062"/>
        <v>5.9116628663119671E-4</v>
      </c>
      <c r="AP2547" t="s">
        <v>1653</v>
      </c>
      <c r="AQ2547" t="s">
        <v>1496</v>
      </c>
      <c r="AR2547">
        <v>8</v>
      </c>
      <c r="AT2547" s="93" t="s">
        <v>1126</v>
      </c>
      <c r="AU2547" s="92" t="s">
        <v>130</v>
      </c>
      <c r="AV2547" s="83" t="str">
        <f t="shared" si="1063"/>
        <v>47045</v>
      </c>
      <c r="AX2547" s="7" t="s">
        <v>3753</v>
      </c>
    </row>
    <row r="2548" spans="1:51" hidden="1" outlineLevel="1">
      <c r="A2548" t="s">
        <v>945</v>
      </c>
      <c r="B2548" t="s">
        <v>1496</v>
      </c>
      <c r="C2548" s="1">
        <f t="shared" si="1052"/>
        <v>11529</v>
      </c>
      <c r="D2548" s="7">
        <f>RANK(N2548,(N2548:P2548,Q2548:AE2548))</f>
        <v>2</v>
      </c>
      <c r="E2548" s="7">
        <f>RANK(O2548,(N2548:P2548,Q2548:AE2548))</f>
        <v>1</v>
      </c>
      <c r="F2548" s="7">
        <f>IF(P2548&gt;0,RANK(P2548,(N2548:P2548,Q2548:AE2548)),0)</f>
        <v>3</v>
      </c>
      <c r="G2548" s="1">
        <f t="shared" si="1053"/>
        <v>1365</v>
      </c>
      <c r="H2548" s="2">
        <f t="shared" si="1054"/>
        <v>0.11839708561020036</v>
      </c>
      <c r="I2548" s="2"/>
      <c r="J2548" s="2">
        <f t="shared" si="1055"/>
        <v>0.43689825657038772</v>
      </c>
      <c r="K2548" s="2">
        <f t="shared" si="1056"/>
        <v>0.55529534218058807</v>
      </c>
      <c r="L2548" s="2">
        <f t="shared" si="1057"/>
        <v>3.8164628328562753E-3</v>
      </c>
      <c r="M2548" s="2">
        <f t="shared" si="1058"/>
        <v>3.9899384161679336E-3</v>
      </c>
      <c r="N2548" s="1">
        <v>5037</v>
      </c>
      <c r="O2548" s="1">
        <v>6402</v>
      </c>
      <c r="P2548" s="1">
        <v>44</v>
      </c>
      <c r="Q2548" s="1">
        <v>19</v>
      </c>
      <c r="R2548" s="1">
        <v>15</v>
      </c>
      <c r="S2548" s="1">
        <v>4</v>
      </c>
      <c r="T2548" s="1">
        <v>2</v>
      </c>
      <c r="U2548" s="1">
        <v>0</v>
      </c>
      <c r="AA2548" s="1">
        <v>6</v>
      </c>
      <c r="AC2548" s="1">
        <v>0</v>
      </c>
      <c r="AG2548" s="7">
        <f>IF(Q2548&gt;0,RANK(Q2548,(N2548:P2548,Q2548:AE2548)),0)</f>
        <v>4</v>
      </c>
      <c r="AH2548" s="7">
        <f>IF(R2548&gt;0,RANK(R2548,(N2548:P2548,Q2548:AE2548)),0)</f>
        <v>5</v>
      </c>
      <c r="AI2548" s="7">
        <f>IF(T2548&gt;0,RANK(T2548,(N2548:P2548,Q2548:AE2548)),0)</f>
        <v>8</v>
      </c>
      <c r="AJ2548" s="7">
        <f>IF(S2548&gt;0,RANK(S2548,(N2548:P2548,Q2548:AE2548)),0)</f>
        <v>7</v>
      </c>
      <c r="AK2548" s="2">
        <f t="shared" si="1059"/>
        <v>1.6480180414606643E-3</v>
      </c>
      <c r="AL2548" s="2">
        <f t="shared" si="1060"/>
        <v>1.3010668748373666E-3</v>
      </c>
      <c r="AM2548" s="2">
        <f t="shared" si="1061"/>
        <v>1.7347558331164888E-4</v>
      </c>
      <c r="AN2548" s="2">
        <f t="shared" si="1062"/>
        <v>3.4695116662329775E-4</v>
      </c>
      <c r="AP2548" t="s">
        <v>945</v>
      </c>
      <c r="AQ2548" t="s">
        <v>1496</v>
      </c>
      <c r="AR2548">
        <v>7</v>
      </c>
      <c r="AT2548" s="93" t="s">
        <v>1126</v>
      </c>
      <c r="AU2548" s="92" t="s">
        <v>131</v>
      </c>
      <c r="AV2548" s="83" t="str">
        <f t="shared" si="1063"/>
        <v>47047</v>
      </c>
      <c r="AX2548" s="7" t="s">
        <v>3753</v>
      </c>
    </row>
    <row r="2549" spans="1:51" hidden="1" outlineLevel="1">
      <c r="A2549" t="s">
        <v>2151</v>
      </c>
      <c r="B2549" t="s">
        <v>1496</v>
      </c>
      <c r="C2549" s="1">
        <f t="shared" si="1052"/>
        <v>6029</v>
      </c>
      <c r="D2549" s="7">
        <f>RANK(N2549,(N2549:P2549,Q2549:AE2549))</f>
        <v>2</v>
      </c>
      <c r="E2549" s="7">
        <f>RANK(O2549,(N2549:P2549,Q2549:AE2549))</f>
        <v>1</v>
      </c>
      <c r="F2549" s="7">
        <f>IF(P2549&gt;0,RANK(P2549,(N2549:P2549,Q2549:AE2549)),0)</f>
        <v>3</v>
      </c>
      <c r="G2549" s="1">
        <f t="shared" si="1053"/>
        <v>888</v>
      </c>
      <c r="H2549" s="2">
        <f t="shared" si="1054"/>
        <v>0.14728810748051085</v>
      </c>
      <c r="I2549" s="2"/>
      <c r="J2549" s="2">
        <f t="shared" si="1055"/>
        <v>0.4194725493448333</v>
      </c>
      <c r="K2549" s="2">
        <f t="shared" si="1056"/>
        <v>0.56676065682534416</v>
      </c>
      <c r="L2549" s="2">
        <f t="shared" si="1057"/>
        <v>4.6442196052413334E-3</v>
      </c>
      <c r="M2549" s="2">
        <f t="shared" si="1058"/>
        <v>9.1225742245812647E-3</v>
      </c>
      <c r="N2549" s="1">
        <v>2529</v>
      </c>
      <c r="O2549" s="1">
        <v>3417</v>
      </c>
      <c r="P2549" s="1">
        <v>28</v>
      </c>
      <c r="Q2549" s="1">
        <v>27</v>
      </c>
      <c r="R2549" s="1">
        <v>5</v>
      </c>
      <c r="S2549" s="1">
        <v>4</v>
      </c>
      <c r="T2549" s="1">
        <v>1</v>
      </c>
      <c r="U2549" s="1">
        <v>0</v>
      </c>
      <c r="AA2549" s="1">
        <v>17</v>
      </c>
      <c r="AC2549" s="1">
        <v>1</v>
      </c>
      <c r="AG2549" s="7">
        <f>IF(Q2549&gt;0,RANK(Q2549,(N2549:P2549,Q2549:AE2549)),0)</f>
        <v>4</v>
      </c>
      <c r="AH2549" s="7">
        <f>IF(R2549&gt;0,RANK(R2549,(N2549:P2549,Q2549:AE2549)),0)</f>
        <v>6</v>
      </c>
      <c r="AI2549" s="7">
        <f>IF(T2549&gt;0,RANK(T2549,(N2549:P2549,Q2549:AE2549)),0)</f>
        <v>8</v>
      </c>
      <c r="AJ2549" s="7">
        <f>IF(S2549&gt;0,RANK(S2549,(N2549:P2549,Q2549:AE2549)),0)</f>
        <v>7</v>
      </c>
      <c r="AK2549" s="2">
        <f t="shared" si="1059"/>
        <v>4.4783546193398575E-3</v>
      </c>
      <c r="AL2549" s="2">
        <f t="shared" si="1060"/>
        <v>8.2932492950738099E-4</v>
      </c>
      <c r="AM2549" s="2">
        <f t="shared" si="1061"/>
        <v>1.658649859014762E-4</v>
      </c>
      <c r="AN2549" s="2">
        <f t="shared" si="1062"/>
        <v>6.6345994360590482E-4</v>
      </c>
      <c r="AP2549" t="s">
        <v>2151</v>
      </c>
      <c r="AQ2549" t="s">
        <v>1496</v>
      </c>
      <c r="AR2549">
        <v>4</v>
      </c>
      <c r="AT2549" s="93" t="s">
        <v>1126</v>
      </c>
      <c r="AU2549" s="92" t="s">
        <v>132</v>
      </c>
      <c r="AV2549" s="83" t="str">
        <f t="shared" si="1063"/>
        <v>47049</v>
      </c>
      <c r="AX2549" s="7" t="s">
        <v>3753</v>
      </c>
    </row>
    <row r="2550" spans="1:51" hidden="1" outlineLevel="1">
      <c r="A2550" t="s">
        <v>2579</v>
      </c>
      <c r="B2550" t="s">
        <v>1496</v>
      </c>
      <c r="C2550" s="1">
        <f t="shared" si="1052"/>
        <v>14691</v>
      </c>
      <c r="D2550" s="7">
        <f>RANK(N2550,(N2550:P2550,Q2550:AE2550))</f>
        <v>1</v>
      </c>
      <c r="E2550" s="7">
        <f>RANK(O2550,(N2550:P2550,Q2550:AE2550))</f>
        <v>2</v>
      </c>
      <c r="F2550" s="7">
        <f>IF(P2550&gt;0,RANK(P2550,(N2550:P2550,Q2550:AE2550)),0)</f>
        <v>3</v>
      </c>
      <c r="G2550" s="1">
        <f t="shared" si="1053"/>
        <v>1268</v>
      </c>
      <c r="H2550" s="2">
        <f t="shared" si="1054"/>
        <v>8.6311347083248252E-2</v>
      </c>
      <c r="I2550" s="2"/>
      <c r="J2550" s="2">
        <f t="shared" si="1055"/>
        <v>0.53284323735620442</v>
      </c>
      <c r="K2550" s="2">
        <f t="shared" si="1056"/>
        <v>0.44653189027295626</v>
      </c>
      <c r="L2550" s="2">
        <f t="shared" si="1057"/>
        <v>1.2933088285344769E-2</v>
      </c>
      <c r="M2550" s="2">
        <f t="shared" si="1058"/>
        <v>7.6917840854945508E-3</v>
      </c>
      <c r="N2550" s="1">
        <v>7828</v>
      </c>
      <c r="O2550" s="1">
        <v>6560</v>
      </c>
      <c r="P2550" s="1">
        <v>190</v>
      </c>
      <c r="Q2550" s="1">
        <v>29</v>
      </c>
      <c r="R2550" s="1">
        <v>27</v>
      </c>
      <c r="S2550" s="1">
        <v>25</v>
      </c>
      <c r="T2550" s="1">
        <v>9</v>
      </c>
      <c r="U2550" s="1">
        <v>0</v>
      </c>
      <c r="AA2550" s="1">
        <v>21</v>
      </c>
      <c r="AC2550" s="1">
        <v>2</v>
      </c>
      <c r="AG2550" s="7">
        <f>IF(Q2550&gt;0,RANK(Q2550,(N2550:P2550,Q2550:AE2550)),0)</f>
        <v>4</v>
      </c>
      <c r="AH2550" s="7">
        <f>IF(R2550&gt;0,RANK(R2550,(N2550:P2550,Q2550:AE2550)),0)</f>
        <v>5</v>
      </c>
      <c r="AI2550" s="7">
        <f>IF(T2550&gt;0,RANK(T2550,(N2550:P2550,Q2550:AE2550)),0)</f>
        <v>8</v>
      </c>
      <c r="AJ2550" s="7">
        <f>IF(S2550&gt;0,RANK(S2550,(N2550:P2550,Q2550:AE2550)),0)</f>
        <v>6</v>
      </c>
      <c r="AK2550" s="2">
        <f t="shared" si="1059"/>
        <v>1.9739976856578858E-3</v>
      </c>
      <c r="AL2550" s="2">
        <f t="shared" si="1060"/>
        <v>1.837859914233204E-3</v>
      </c>
      <c r="AM2550" s="2">
        <f t="shared" si="1061"/>
        <v>6.1261997141106802E-4</v>
      </c>
      <c r="AN2550" s="2">
        <f t="shared" si="1062"/>
        <v>1.7017221428085223E-3</v>
      </c>
      <c r="AP2550" t="s">
        <v>2579</v>
      </c>
      <c r="AQ2550" t="s">
        <v>1496</v>
      </c>
      <c r="AR2550">
        <v>4</v>
      </c>
      <c r="AT2550" s="93" t="s">
        <v>1126</v>
      </c>
      <c r="AU2550" s="92" t="s">
        <v>658</v>
      </c>
      <c r="AV2550" s="83" t="str">
        <f t="shared" si="1063"/>
        <v>47051</v>
      </c>
      <c r="AX2550" s="7" t="s">
        <v>3753</v>
      </c>
    </row>
    <row r="2551" spans="1:51" hidden="1" outlineLevel="1">
      <c r="A2551" t="s">
        <v>3489</v>
      </c>
      <c r="B2551" t="s">
        <v>1496</v>
      </c>
      <c r="C2551" s="1">
        <f t="shared" si="1052"/>
        <v>17137</v>
      </c>
      <c r="D2551" s="7">
        <f>RANK(N2551,(N2551:P2551,Q2551:AE2551))</f>
        <v>1</v>
      </c>
      <c r="E2551" s="7">
        <f>RANK(O2551,(N2551:P2551,Q2551:AE2551))</f>
        <v>2</v>
      </c>
      <c r="F2551" s="7">
        <f>IF(P2551&gt;0,RANK(P2551,(N2551:P2551,Q2551:AE2551)),0)</f>
        <v>3</v>
      </c>
      <c r="G2551" s="1">
        <f t="shared" si="1053"/>
        <v>377</v>
      </c>
      <c r="H2551" s="2">
        <f t="shared" si="1054"/>
        <v>2.1999183054210187E-2</v>
      </c>
      <c r="I2551" s="2"/>
      <c r="J2551" s="2">
        <f t="shared" si="1055"/>
        <v>0.50551438408122773</v>
      </c>
      <c r="K2551" s="2">
        <f t="shared" si="1056"/>
        <v>0.48351520102701756</v>
      </c>
      <c r="L2551" s="2">
        <f t="shared" si="1057"/>
        <v>5.8936803407831006E-3</v>
      </c>
      <c r="M2551" s="2">
        <f t="shared" si="1058"/>
        <v>5.0767345509716089E-3</v>
      </c>
      <c r="N2551" s="1">
        <v>8663</v>
      </c>
      <c r="O2551" s="1">
        <v>8286</v>
      </c>
      <c r="P2551" s="1">
        <v>101</v>
      </c>
      <c r="Q2551" s="1">
        <v>56</v>
      </c>
      <c r="R2551" s="1">
        <v>13</v>
      </c>
      <c r="S2551" s="1">
        <v>2</v>
      </c>
      <c r="T2551" s="1">
        <v>4</v>
      </c>
      <c r="U2551" s="1">
        <v>0</v>
      </c>
      <c r="AA2551" s="1">
        <v>12</v>
      </c>
      <c r="AC2551" s="1">
        <v>0</v>
      </c>
      <c r="AG2551" s="7">
        <f>IF(Q2551&gt;0,RANK(Q2551,(N2551:P2551,Q2551:AE2551)),0)</f>
        <v>4</v>
      </c>
      <c r="AH2551" s="7">
        <f>IF(R2551&gt;0,RANK(R2551,(N2551:P2551,Q2551:AE2551)),0)</f>
        <v>5</v>
      </c>
      <c r="AI2551" s="7">
        <f>IF(T2551&gt;0,RANK(T2551,(N2551:P2551,Q2551:AE2551)),0)</f>
        <v>7</v>
      </c>
      <c r="AJ2551" s="7">
        <f>IF(S2551&gt;0,RANK(S2551,(N2551:P2551,Q2551:AE2551)),0)</f>
        <v>8</v>
      </c>
      <c r="AK2551" s="2">
        <f t="shared" si="1059"/>
        <v>3.2677831592460758E-3</v>
      </c>
      <c r="AL2551" s="2">
        <f t="shared" si="1060"/>
        <v>7.5859251911069615E-4</v>
      </c>
      <c r="AM2551" s="2">
        <f t="shared" si="1061"/>
        <v>2.3341308280329113E-4</v>
      </c>
      <c r="AN2551" s="2">
        <f t="shared" si="1062"/>
        <v>1.1670654140164556E-4</v>
      </c>
      <c r="AP2551" t="s">
        <v>3489</v>
      </c>
      <c r="AQ2551" t="s">
        <v>1496</v>
      </c>
      <c r="AR2551">
        <v>8</v>
      </c>
      <c r="AT2551" s="93" t="s">
        <v>1126</v>
      </c>
      <c r="AU2551" s="92" t="s">
        <v>659</v>
      </c>
      <c r="AV2551" s="83" t="str">
        <f t="shared" si="1063"/>
        <v>47053</v>
      </c>
      <c r="AX2551" s="7" t="s">
        <v>3753</v>
      </c>
    </row>
    <row r="2552" spans="1:51" hidden="1" outlineLevel="1">
      <c r="A2552" t="s">
        <v>2152</v>
      </c>
      <c r="B2552" t="s">
        <v>1496</v>
      </c>
      <c r="C2552" s="1">
        <f t="shared" si="1052"/>
        <v>10066</v>
      </c>
      <c r="D2552" s="7">
        <f>RANK(N2552,(N2552:P2552,Q2552:AE2552))</f>
        <v>1</v>
      </c>
      <c r="E2552" s="7">
        <f>RANK(O2552,(N2552:P2552,Q2552:AE2552))</f>
        <v>2</v>
      </c>
      <c r="F2552" s="7">
        <f>IF(P2552&gt;0,RANK(P2552,(N2552:P2552,Q2552:AE2552)),0)</f>
        <v>3</v>
      </c>
      <c r="G2552" s="1">
        <f t="shared" si="1053"/>
        <v>1150</v>
      </c>
      <c r="H2552" s="2">
        <f t="shared" si="1054"/>
        <v>0.11424597655473873</v>
      </c>
      <c r="I2552" s="2"/>
      <c r="J2552" s="2">
        <f t="shared" si="1055"/>
        <v>0.54907609775481825</v>
      </c>
      <c r="K2552" s="2">
        <f t="shared" si="1056"/>
        <v>0.43483012120007947</v>
      </c>
      <c r="L2552" s="2">
        <f t="shared" si="1057"/>
        <v>7.8482018676733559E-3</v>
      </c>
      <c r="M2552" s="2">
        <f t="shared" si="1058"/>
        <v>8.2455791774289286E-3</v>
      </c>
      <c r="N2552" s="1">
        <v>5527</v>
      </c>
      <c r="O2552" s="1">
        <v>4377</v>
      </c>
      <c r="P2552" s="1">
        <v>79</v>
      </c>
      <c r="Q2552" s="1">
        <v>37</v>
      </c>
      <c r="R2552" s="1">
        <v>22</v>
      </c>
      <c r="S2552" s="1">
        <v>5</v>
      </c>
      <c r="T2552" s="1">
        <v>3</v>
      </c>
      <c r="U2552" s="1">
        <v>0</v>
      </c>
      <c r="AA2552" s="1">
        <v>15</v>
      </c>
      <c r="AC2552" s="1">
        <v>1</v>
      </c>
      <c r="AG2552" s="7">
        <f>IF(Q2552&gt;0,RANK(Q2552,(N2552:P2552,Q2552:AE2552)),0)</f>
        <v>4</v>
      </c>
      <c r="AH2552" s="7">
        <f>IF(R2552&gt;0,RANK(R2552,(N2552:P2552,Q2552:AE2552)),0)</f>
        <v>5</v>
      </c>
      <c r="AI2552" s="7">
        <f>IF(T2552&gt;0,RANK(T2552,(N2552:P2552,Q2552:AE2552)),0)</f>
        <v>8</v>
      </c>
      <c r="AJ2552" s="7">
        <f>IF(S2552&gt;0,RANK(S2552,(N2552:P2552,Q2552:AE2552)),0)</f>
        <v>7</v>
      </c>
      <c r="AK2552" s="2">
        <f t="shared" si="1059"/>
        <v>3.6757401152394198E-3</v>
      </c>
      <c r="AL2552" s="2">
        <f t="shared" si="1060"/>
        <v>2.1855752036558712E-3</v>
      </c>
      <c r="AM2552" s="2">
        <f t="shared" si="1061"/>
        <v>2.9803298231670974E-4</v>
      </c>
      <c r="AN2552" s="2">
        <f t="shared" si="1062"/>
        <v>4.9672163719451622E-4</v>
      </c>
      <c r="AP2552" t="s">
        <v>2152</v>
      </c>
      <c r="AQ2552" t="s">
        <v>1496</v>
      </c>
      <c r="AR2552">
        <v>4</v>
      </c>
      <c r="AT2552" s="93" t="s">
        <v>1126</v>
      </c>
      <c r="AU2552" s="92" t="s">
        <v>660</v>
      </c>
      <c r="AV2552" s="83" t="str">
        <f t="shared" si="1063"/>
        <v>47055</v>
      </c>
      <c r="AX2552" s="7" t="s">
        <v>3753</v>
      </c>
    </row>
    <row r="2553" spans="1:51" hidden="1" outlineLevel="1">
      <c r="A2553" t="s">
        <v>959</v>
      </c>
      <c r="B2553" t="s">
        <v>1496</v>
      </c>
      <c r="C2553" s="1">
        <f t="shared" si="1052"/>
        <v>6194</v>
      </c>
      <c r="D2553" s="7">
        <f>RANK(N2553,(N2553:P2553,Q2553:AE2553))</f>
        <v>2</v>
      </c>
      <c r="E2553" s="7">
        <f>RANK(O2553,(N2553:P2553,Q2553:AE2553))</f>
        <v>1</v>
      </c>
      <c r="F2553" s="7">
        <f>IF(P2553&gt;0,RANK(P2553,(N2553:P2553,Q2553:AE2553)),0)</f>
        <v>3</v>
      </c>
      <c r="G2553" s="1">
        <f t="shared" si="1053"/>
        <v>1385</v>
      </c>
      <c r="H2553" s="2">
        <f t="shared" si="1054"/>
        <v>0.22360348724572165</v>
      </c>
      <c r="I2553" s="2"/>
      <c r="J2553" s="2">
        <f t="shared" si="1055"/>
        <v>0.38117533096545042</v>
      </c>
      <c r="K2553" s="2">
        <f t="shared" si="1056"/>
        <v>0.60477881821117208</v>
      </c>
      <c r="L2553" s="2">
        <f t="shared" si="1057"/>
        <v>7.4265418146593478E-3</v>
      </c>
      <c r="M2553" s="2">
        <f t="shared" si="1058"/>
        <v>6.6193090087181558E-3</v>
      </c>
      <c r="N2553" s="1">
        <v>2361</v>
      </c>
      <c r="O2553" s="1">
        <v>3746</v>
      </c>
      <c r="P2553" s="1">
        <v>46</v>
      </c>
      <c r="Q2553" s="1">
        <v>15</v>
      </c>
      <c r="R2553" s="1">
        <v>8</v>
      </c>
      <c r="S2553" s="1">
        <v>4</v>
      </c>
      <c r="T2553" s="1">
        <v>2</v>
      </c>
      <c r="U2553" s="1">
        <v>0</v>
      </c>
      <c r="AA2553" s="1">
        <v>11</v>
      </c>
      <c r="AC2553" s="1">
        <v>1</v>
      </c>
      <c r="AG2553" s="7">
        <f>IF(Q2553&gt;0,RANK(Q2553,(N2553:P2553,Q2553:AE2553)),0)</f>
        <v>4</v>
      </c>
      <c r="AH2553" s="7">
        <f>IF(R2553&gt;0,RANK(R2553,(N2553:P2553,Q2553:AE2553)),0)</f>
        <v>6</v>
      </c>
      <c r="AI2553" s="7">
        <f>IF(T2553&gt;0,RANK(T2553,(N2553:P2553,Q2553:AE2553)),0)</f>
        <v>8</v>
      </c>
      <c r="AJ2553" s="7">
        <f>IF(S2553&gt;0,RANK(S2553,(N2553:P2553,Q2553:AE2553)),0)</f>
        <v>7</v>
      </c>
      <c r="AK2553" s="2">
        <f t="shared" si="1059"/>
        <v>2.4216984178237005E-3</v>
      </c>
      <c r="AL2553" s="2">
        <f t="shared" si="1060"/>
        <v>1.2915724895059735E-3</v>
      </c>
      <c r="AM2553" s="2">
        <f t="shared" si="1061"/>
        <v>3.2289312237649337E-4</v>
      </c>
      <c r="AN2553" s="2">
        <f t="shared" si="1062"/>
        <v>6.4578624475298673E-4</v>
      </c>
      <c r="AP2553" t="s">
        <v>959</v>
      </c>
      <c r="AQ2553" t="s">
        <v>1496</v>
      </c>
      <c r="AR2553">
        <v>4</v>
      </c>
      <c r="AT2553" s="93" t="s">
        <v>1126</v>
      </c>
      <c r="AU2553" s="92" t="s">
        <v>199</v>
      </c>
      <c r="AV2553" s="83" t="str">
        <f t="shared" si="1063"/>
        <v>47057</v>
      </c>
      <c r="AX2553" s="7" t="s">
        <v>3753</v>
      </c>
      <c r="AY2553" s="1"/>
    </row>
    <row r="2554" spans="1:51" hidden="1" outlineLevel="1">
      <c r="A2554" t="s">
        <v>1627</v>
      </c>
      <c r="B2554" t="s">
        <v>1496</v>
      </c>
      <c r="C2554" s="1">
        <f t="shared" si="1052"/>
        <v>20816</v>
      </c>
      <c r="D2554" s="7">
        <f>RANK(N2554,(N2554:P2554,Q2554:AE2554))</f>
        <v>2</v>
      </c>
      <c r="E2554" s="7">
        <f>RANK(O2554,(N2554:P2554,Q2554:AE2554))</f>
        <v>1</v>
      </c>
      <c r="F2554" s="7">
        <f>IF(P2554&gt;0,RANK(P2554,(N2554:P2554,Q2554:AE2554)),0)</f>
        <v>3</v>
      </c>
      <c r="G2554" s="1">
        <f t="shared" si="1053"/>
        <v>4631</v>
      </c>
      <c r="H2554" s="2">
        <f t="shared" si="1054"/>
        <v>0.22247309761721754</v>
      </c>
      <c r="I2554" s="2"/>
      <c r="J2554" s="2">
        <f t="shared" si="1055"/>
        <v>0.37994811683320523</v>
      </c>
      <c r="K2554" s="2">
        <f t="shared" si="1056"/>
        <v>0.60242121445042274</v>
      </c>
      <c r="L2554" s="2">
        <f t="shared" si="1057"/>
        <v>8.8873943120676407E-3</v>
      </c>
      <c r="M2554" s="2">
        <f t="shared" si="1058"/>
        <v>8.7432744043043371E-3</v>
      </c>
      <c r="N2554" s="1">
        <v>7909</v>
      </c>
      <c r="O2554" s="1">
        <v>12540</v>
      </c>
      <c r="P2554" s="1">
        <v>185</v>
      </c>
      <c r="Q2554" s="1">
        <v>52</v>
      </c>
      <c r="R2554" s="1">
        <v>49</v>
      </c>
      <c r="S2554" s="1">
        <v>24</v>
      </c>
      <c r="T2554" s="1">
        <v>16</v>
      </c>
      <c r="U2554" s="1">
        <v>0</v>
      </c>
      <c r="AA2554" s="1">
        <v>33</v>
      </c>
      <c r="AC2554" s="1">
        <v>8</v>
      </c>
      <c r="AG2554" s="7">
        <f>IF(Q2554&gt;0,RANK(Q2554,(N2554:P2554,Q2554:AE2554)),0)</f>
        <v>4</v>
      </c>
      <c r="AH2554" s="7">
        <f>IF(R2554&gt;0,RANK(R2554,(N2554:P2554,Q2554:AE2554)),0)</f>
        <v>5</v>
      </c>
      <c r="AI2554" s="7">
        <f>IF(T2554&gt;0,RANK(T2554,(N2554:P2554,Q2554:AE2554)),0)</f>
        <v>8</v>
      </c>
      <c r="AJ2554" s="7">
        <f>IF(S2554&gt;0,RANK(S2554,(N2554:P2554,Q2554:AE2554)),0)</f>
        <v>7</v>
      </c>
      <c r="AK2554" s="2">
        <f t="shared" si="1059"/>
        <v>2.4980784012298232E-3</v>
      </c>
      <c r="AL2554" s="2">
        <f t="shared" si="1060"/>
        <v>2.3539584934665642E-3</v>
      </c>
      <c r="AM2554" s="2">
        <f t="shared" si="1061"/>
        <v>7.6863950807071484E-4</v>
      </c>
      <c r="AN2554" s="2">
        <f t="shared" si="1062"/>
        <v>1.1529592621060721E-3</v>
      </c>
      <c r="AP2554" t="s">
        <v>1627</v>
      </c>
      <c r="AQ2554" t="s">
        <v>1496</v>
      </c>
      <c r="AR2554">
        <v>1</v>
      </c>
      <c r="AT2554" s="93" t="s">
        <v>1126</v>
      </c>
      <c r="AU2554" s="92" t="s">
        <v>200</v>
      </c>
      <c r="AV2554" s="83" t="str">
        <f t="shared" si="1063"/>
        <v>47059</v>
      </c>
      <c r="AX2554" s="7" t="s">
        <v>3753</v>
      </c>
    </row>
    <row r="2555" spans="1:51" hidden="1" outlineLevel="1">
      <c r="A2555" t="s">
        <v>1848</v>
      </c>
      <c r="B2555" t="s">
        <v>1496</v>
      </c>
      <c r="C2555" s="1">
        <f t="shared" si="1052"/>
        <v>4596</v>
      </c>
      <c r="D2555" s="7">
        <f>RANK(N2555,(N2555:P2555,Q2555:AE2555))</f>
        <v>1</v>
      </c>
      <c r="E2555" s="7">
        <f>RANK(O2555,(N2555:P2555,Q2555:AE2555))</f>
        <v>2</v>
      </c>
      <c r="F2555" s="7">
        <f>IF(P2555&gt;0,RANK(P2555,(N2555:P2555,Q2555:AE2555)),0)</f>
        <v>3</v>
      </c>
      <c r="G2555" s="1">
        <f t="shared" si="1053"/>
        <v>1417</v>
      </c>
      <c r="H2555" s="2">
        <f t="shared" si="1054"/>
        <v>0.30831157528285463</v>
      </c>
      <c r="I2555" s="2"/>
      <c r="J2555" s="2">
        <f t="shared" si="1055"/>
        <v>0.64621409921671014</v>
      </c>
      <c r="K2555" s="2">
        <f t="shared" si="1056"/>
        <v>0.3379025239338555</v>
      </c>
      <c r="L2555" s="2">
        <f t="shared" si="1057"/>
        <v>8.0504786771105306E-3</v>
      </c>
      <c r="M2555" s="2">
        <f t="shared" si="1058"/>
        <v>7.8328981723238301E-3</v>
      </c>
      <c r="N2555" s="1">
        <v>2970</v>
      </c>
      <c r="O2555" s="1">
        <v>1553</v>
      </c>
      <c r="P2555" s="1">
        <v>37</v>
      </c>
      <c r="Q2555" s="1">
        <v>15</v>
      </c>
      <c r="R2555" s="1">
        <v>5</v>
      </c>
      <c r="S2555" s="1">
        <v>3</v>
      </c>
      <c r="T2555" s="1">
        <v>2</v>
      </c>
      <c r="U2555" s="1">
        <v>7</v>
      </c>
      <c r="AA2555" s="1">
        <v>3</v>
      </c>
      <c r="AC2555" s="1">
        <v>1</v>
      </c>
      <c r="AG2555" s="7">
        <f>IF(Q2555&gt;0,RANK(Q2555,(N2555:P2555,Q2555:AE2555)),0)</f>
        <v>4</v>
      </c>
      <c r="AH2555" s="7">
        <f>IF(R2555&gt;0,RANK(R2555,(N2555:P2555,Q2555:AE2555)),0)</f>
        <v>6</v>
      </c>
      <c r="AI2555" s="7">
        <f>IF(T2555&gt;0,RANK(T2555,(N2555:P2555,Q2555:AE2555)),0)</f>
        <v>9</v>
      </c>
      <c r="AJ2555" s="7">
        <f>IF(S2555&gt;0,RANK(S2555,(N2555:P2555,Q2555:AE2555)),0)</f>
        <v>7</v>
      </c>
      <c r="AK2555" s="2">
        <f t="shared" si="1059"/>
        <v>3.2637075718015664E-3</v>
      </c>
      <c r="AL2555" s="2">
        <f t="shared" si="1060"/>
        <v>1.0879025239338555E-3</v>
      </c>
      <c r="AM2555" s="2">
        <f t="shared" si="1061"/>
        <v>4.351610095735422E-4</v>
      </c>
      <c r="AN2555" s="2">
        <f t="shared" si="1062"/>
        <v>6.5274151436031332E-4</v>
      </c>
      <c r="AP2555" t="s">
        <v>1848</v>
      </c>
      <c r="AQ2555" t="s">
        <v>1496</v>
      </c>
      <c r="AR2555">
        <v>3</v>
      </c>
      <c r="AT2555" s="93" t="s">
        <v>1126</v>
      </c>
      <c r="AU2555" s="92" t="s">
        <v>201</v>
      </c>
      <c r="AV2555" s="83" t="str">
        <f t="shared" si="1063"/>
        <v>47061</v>
      </c>
      <c r="AX2555" s="7" t="s">
        <v>3753</v>
      </c>
    </row>
    <row r="2556" spans="1:51" hidden="1" outlineLevel="1">
      <c r="A2556" t="s">
        <v>1279</v>
      </c>
      <c r="B2556" t="s">
        <v>1496</v>
      </c>
      <c r="C2556" s="1">
        <f t="shared" si="1052"/>
        <v>19699</v>
      </c>
      <c r="D2556" s="7">
        <f>RANK(N2556,(N2556:P2556,Q2556:AE2556))</f>
        <v>2</v>
      </c>
      <c r="E2556" s="7">
        <f>RANK(O2556,(N2556:P2556,Q2556:AE2556))</f>
        <v>1</v>
      </c>
      <c r="F2556" s="7">
        <f>IF(P2556&gt;0,RANK(P2556,(N2556:P2556,Q2556:AE2556)),0)</f>
        <v>3</v>
      </c>
      <c r="G2556" s="1">
        <f t="shared" si="1053"/>
        <v>4260</v>
      </c>
      <c r="H2556" s="2">
        <f t="shared" si="1054"/>
        <v>0.21625463221483324</v>
      </c>
      <c r="I2556" s="2"/>
      <c r="J2556" s="2">
        <f t="shared" si="1055"/>
        <v>0.38397888217676024</v>
      </c>
      <c r="K2556" s="2">
        <f t="shared" si="1056"/>
        <v>0.60023351439159345</v>
      </c>
      <c r="L2556" s="2">
        <f t="shared" si="1057"/>
        <v>9.1882836692217876E-3</v>
      </c>
      <c r="M2556" s="2">
        <f t="shared" si="1058"/>
        <v>6.5993197624245256E-3</v>
      </c>
      <c r="N2556" s="1">
        <v>7564</v>
      </c>
      <c r="O2556" s="1">
        <v>11824</v>
      </c>
      <c r="P2556" s="1">
        <v>181</v>
      </c>
      <c r="Q2556" s="1">
        <v>53</v>
      </c>
      <c r="R2556" s="1">
        <v>48</v>
      </c>
      <c r="S2556" s="1">
        <v>6</v>
      </c>
      <c r="T2556" s="1">
        <v>3</v>
      </c>
      <c r="U2556" s="1">
        <v>0</v>
      </c>
      <c r="AA2556" s="1">
        <v>14</v>
      </c>
      <c r="AC2556" s="1">
        <v>6</v>
      </c>
      <c r="AG2556" s="7">
        <f>IF(Q2556&gt;0,RANK(Q2556,(N2556:P2556,Q2556:AE2556)),0)</f>
        <v>4</v>
      </c>
      <c r="AH2556" s="7">
        <f>IF(R2556&gt;0,RANK(R2556,(N2556:P2556,Q2556:AE2556)),0)</f>
        <v>5</v>
      </c>
      <c r="AI2556" s="7">
        <f>IF(T2556&gt;0,RANK(T2556,(N2556:P2556,Q2556:AE2556)),0)</f>
        <v>9</v>
      </c>
      <c r="AJ2556" s="7">
        <f>IF(S2556&gt;0,RANK(S2556,(N2556:P2556,Q2556:AE2556)),0)</f>
        <v>7</v>
      </c>
      <c r="AK2556" s="2">
        <f t="shared" si="1059"/>
        <v>2.6904919031422916E-3</v>
      </c>
      <c r="AL2556" s="2">
        <f t="shared" si="1060"/>
        <v>2.4366719122798112E-3</v>
      </c>
      <c r="AM2556" s="2">
        <f t="shared" si="1061"/>
        <v>1.522919945174882E-4</v>
      </c>
      <c r="AN2556" s="2">
        <f t="shared" si="1062"/>
        <v>3.045839890349764E-4</v>
      </c>
      <c r="AP2556" t="s">
        <v>1279</v>
      </c>
      <c r="AQ2556" t="s">
        <v>1496</v>
      </c>
      <c r="AR2556">
        <v>4</v>
      </c>
      <c r="AT2556" s="93" t="s">
        <v>1126</v>
      </c>
      <c r="AU2556" s="92" t="s">
        <v>202</v>
      </c>
      <c r="AV2556" s="83" t="str">
        <f t="shared" si="1063"/>
        <v>47063</v>
      </c>
      <c r="AX2556" s="7" t="s">
        <v>3753</v>
      </c>
    </row>
    <row r="2557" spans="1:51" hidden="1" outlineLevel="1">
      <c r="A2557" t="s">
        <v>3051</v>
      </c>
      <c r="B2557" t="s">
        <v>1496</v>
      </c>
      <c r="C2557" s="1">
        <f t="shared" ref="C2557:C2588" si="1064">SUM(N2557:AE2557)</f>
        <v>120379</v>
      </c>
      <c r="D2557" s="7">
        <f>RANK(N2557,(N2557:P2557,Q2557:AE2557))</f>
        <v>2</v>
      </c>
      <c r="E2557" s="7">
        <f>RANK(O2557,(N2557:P2557,Q2557:AE2557))</f>
        <v>1</v>
      </c>
      <c r="F2557" s="7">
        <f>IF(P2557&gt;0,RANK(P2557,(N2557:P2557,Q2557:AE2557)),0)</f>
        <v>3</v>
      </c>
      <c r="G2557" s="1">
        <f t="shared" ref="G2557:G2588" si="1065">IF(D2557=1,N2557,IF(E2557=1,O2557,P2557))-IF(D2557=2,N2557,IF(E2557=2,O2557,P2557))</f>
        <v>14897</v>
      </c>
      <c r="H2557" s="2">
        <f t="shared" ref="H2557:H2588" si="1066">G2557/C2557</f>
        <v>0.12375082032580434</v>
      </c>
      <c r="I2557" s="2"/>
      <c r="J2557" s="2">
        <f t="shared" ref="J2557:J2588" si="1067">IF($C2557=0,"-",N2557/$C2557)</f>
        <v>0.42954335889150103</v>
      </c>
      <c r="K2557" s="2">
        <f t="shared" ref="K2557:K2588" si="1068">IF($C2557=0,"-",O2557/$C2557)</f>
        <v>0.55329417921730539</v>
      </c>
      <c r="L2557" s="2">
        <f t="shared" ref="L2557:L2588" si="1069">IF($C2557=0,"-",P2557/$C2557)</f>
        <v>1.0716154811055085E-2</v>
      </c>
      <c r="M2557" s="2">
        <f t="shared" ref="M2557:M2588" si="1070">IF(C2557=0,"-",(1-J2557-K2557-L2557))</f>
        <v>6.4463070801385521E-3</v>
      </c>
      <c r="N2557" s="1">
        <v>51708</v>
      </c>
      <c r="O2557" s="1">
        <v>66605</v>
      </c>
      <c r="P2557" s="1">
        <v>1290</v>
      </c>
      <c r="Q2557" s="1">
        <v>265</v>
      </c>
      <c r="R2557" s="1">
        <v>306</v>
      </c>
      <c r="S2557" s="1">
        <v>44</v>
      </c>
      <c r="T2557" s="1">
        <v>34</v>
      </c>
      <c r="U2557" s="1">
        <v>58</v>
      </c>
      <c r="AA2557" s="1">
        <v>57</v>
      </c>
      <c r="AC2557" s="1">
        <v>12</v>
      </c>
      <c r="AG2557" s="7">
        <f>IF(Q2557&gt;0,RANK(Q2557,(N2557:P2557,Q2557:AE2557)),0)</f>
        <v>5</v>
      </c>
      <c r="AH2557" s="7">
        <f>IF(R2557&gt;0,RANK(R2557,(N2557:P2557,Q2557:AE2557)),0)</f>
        <v>4</v>
      </c>
      <c r="AI2557" s="7">
        <f>IF(T2557&gt;0,RANK(T2557,(N2557:P2557,Q2557:AE2557)),0)</f>
        <v>9</v>
      </c>
      <c r="AJ2557" s="7">
        <f>IF(S2557&gt;0,RANK(S2557,(N2557:P2557,Q2557:AE2557)),0)</f>
        <v>8</v>
      </c>
      <c r="AK2557" s="2">
        <f t="shared" ref="AK2557:AK2588" si="1071">IF($C2557=0,"-",Q2557/$C2557)</f>
        <v>2.2013806394803079E-3</v>
      </c>
      <c r="AL2557" s="2">
        <f t="shared" ref="AL2557:AL2588" si="1072">IF($C2557=0,"-",R2557/$C2557)</f>
        <v>2.541971606343299E-3</v>
      </c>
      <c r="AM2557" s="2">
        <f t="shared" ref="AM2557:AM2588" si="1073">IF($C2557=0,"-",T2557/$C2557)</f>
        <v>2.8244128959369991E-4</v>
      </c>
      <c r="AN2557" s="2">
        <f t="shared" ref="AN2557:AN2588" si="1074">IF($C2557=0,"-",S2557/$C2557)</f>
        <v>3.6551225712125871E-4</v>
      </c>
      <c r="AP2557" t="s">
        <v>3051</v>
      </c>
      <c r="AQ2557" t="s">
        <v>1496</v>
      </c>
      <c r="AR2557">
        <v>3</v>
      </c>
      <c r="AT2557" s="93" t="s">
        <v>1126</v>
      </c>
      <c r="AU2557" s="92" t="s">
        <v>1482</v>
      </c>
      <c r="AV2557" s="83" t="str">
        <f t="shared" ref="AV2557:AV2588" si="1075">AT2557&amp;AU2557</f>
        <v>47065</v>
      </c>
      <c r="AX2557" s="7" t="s">
        <v>3753</v>
      </c>
    </row>
    <row r="2558" spans="1:51" hidden="1" outlineLevel="1">
      <c r="A2558" t="s">
        <v>1665</v>
      </c>
      <c r="B2558" t="s">
        <v>1496</v>
      </c>
      <c r="C2558" s="1">
        <f t="shared" si="1064"/>
        <v>2075</v>
      </c>
      <c r="D2558" s="7">
        <f>RANK(N2558,(N2558:P2558,Q2558:AE2558))</f>
        <v>2</v>
      </c>
      <c r="E2558" s="7">
        <f>RANK(O2558,(N2558:P2558,Q2558:AE2558))</f>
        <v>1</v>
      </c>
      <c r="F2558" s="7">
        <f>IF(P2558&gt;0,RANK(P2558,(N2558:P2558,Q2558:AE2558)),0)</f>
        <v>3</v>
      </c>
      <c r="G2558" s="1">
        <f t="shared" si="1065"/>
        <v>653</v>
      </c>
      <c r="H2558" s="2">
        <f t="shared" si="1066"/>
        <v>0.31469879518072291</v>
      </c>
      <c r="I2558" s="2"/>
      <c r="J2558" s="2">
        <f t="shared" si="1067"/>
        <v>0.3325301204819277</v>
      </c>
      <c r="K2558" s="2">
        <f t="shared" si="1068"/>
        <v>0.64722891566265062</v>
      </c>
      <c r="L2558" s="2">
        <f t="shared" si="1069"/>
        <v>8.1927710843373493E-3</v>
      </c>
      <c r="M2558" s="2">
        <f t="shared" si="1070"/>
        <v>1.2048192771084274E-2</v>
      </c>
      <c r="N2558" s="1">
        <v>690</v>
      </c>
      <c r="O2558" s="1">
        <v>1343</v>
      </c>
      <c r="P2558" s="1">
        <v>17</v>
      </c>
      <c r="Q2558" s="1">
        <v>11</v>
      </c>
      <c r="R2558" s="1">
        <v>12</v>
      </c>
      <c r="S2558" s="1">
        <v>1</v>
      </c>
      <c r="T2558" s="1">
        <v>1</v>
      </c>
      <c r="U2558" s="1">
        <v>0</v>
      </c>
      <c r="AA2558" s="1">
        <v>0</v>
      </c>
      <c r="AC2558" s="1">
        <v>0</v>
      </c>
      <c r="AG2558" s="7">
        <f>IF(Q2558&gt;0,RANK(Q2558,(N2558:P2558,Q2558:AE2558)),0)</f>
        <v>5</v>
      </c>
      <c r="AH2558" s="7">
        <f>IF(R2558&gt;0,RANK(R2558,(N2558:P2558,Q2558:AE2558)),0)</f>
        <v>4</v>
      </c>
      <c r="AI2558" s="7">
        <f>IF(T2558&gt;0,RANK(T2558,(N2558:P2558,Q2558:AE2558)),0)</f>
        <v>6</v>
      </c>
      <c r="AJ2558" s="7">
        <f>IF(S2558&gt;0,RANK(S2558,(N2558:P2558,Q2558:AE2558)),0)</f>
        <v>6</v>
      </c>
      <c r="AK2558" s="2">
        <f t="shared" si="1071"/>
        <v>5.3012048192771083E-3</v>
      </c>
      <c r="AL2558" s="2">
        <f t="shared" si="1072"/>
        <v>5.7831325301204821E-3</v>
      </c>
      <c r="AM2558" s="2">
        <f t="shared" si="1073"/>
        <v>4.8192771084337347E-4</v>
      </c>
      <c r="AN2558" s="2">
        <f t="shared" si="1074"/>
        <v>4.8192771084337347E-4</v>
      </c>
      <c r="AP2558" t="s">
        <v>1665</v>
      </c>
      <c r="AQ2558" t="s">
        <v>1496</v>
      </c>
      <c r="AR2558">
        <v>1</v>
      </c>
      <c r="AT2558" s="93" t="s">
        <v>1126</v>
      </c>
      <c r="AU2558" s="92" t="s">
        <v>1483</v>
      </c>
      <c r="AV2558" s="83" t="str">
        <f t="shared" si="1075"/>
        <v>47067</v>
      </c>
      <c r="AX2558" s="7" t="s">
        <v>3753</v>
      </c>
    </row>
    <row r="2559" spans="1:51" hidden="1" outlineLevel="1">
      <c r="A2559" t="s">
        <v>1001</v>
      </c>
      <c r="B2559" t="s">
        <v>1496</v>
      </c>
      <c r="C2559" s="1">
        <f t="shared" si="1064"/>
        <v>8803</v>
      </c>
      <c r="D2559" s="7">
        <f>RANK(N2559,(N2559:P2559,Q2559:AE2559))</f>
        <v>1</v>
      </c>
      <c r="E2559" s="7">
        <f>RANK(O2559,(N2559:P2559,Q2559:AE2559))</f>
        <v>2</v>
      </c>
      <c r="F2559" s="7">
        <f>IF(P2559&gt;0,RANK(P2559,(N2559:P2559,Q2559:AE2559)),0)</f>
        <v>3</v>
      </c>
      <c r="G2559" s="1">
        <f t="shared" si="1065"/>
        <v>1224</v>
      </c>
      <c r="H2559" s="2">
        <f t="shared" si="1066"/>
        <v>0.13904350789503578</v>
      </c>
      <c r="I2559" s="2"/>
      <c r="J2559" s="2">
        <f t="shared" si="1067"/>
        <v>0.56264909689878451</v>
      </c>
      <c r="K2559" s="2">
        <f t="shared" si="1068"/>
        <v>0.42360558900374873</v>
      </c>
      <c r="L2559" s="2">
        <f t="shared" si="1069"/>
        <v>4.3167102124275812E-3</v>
      </c>
      <c r="M2559" s="2">
        <f t="shared" si="1070"/>
        <v>9.428603885039185E-3</v>
      </c>
      <c r="N2559" s="1">
        <v>4953</v>
      </c>
      <c r="O2559" s="1">
        <v>3729</v>
      </c>
      <c r="P2559" s="1">
        <v>38</v>
      </c>
      <c r="Q2559" s="1">
        <v>30</v>
      </c>
      <c r="R2559" s="1">
        <v>14</v>
      </c>
      <c r="S2559" s="1">
        <v>9</v>
      </c>
      <c r="T2559" s="1">
        <v>7</v>
      </c>
      <c r="U2559" s="1">
        <v>1</v>
      </c>
      <c r="AA2559" s="1">
        <v>18</v>
      </c>
      <c r="AC2559" s="1">
        <v>4</v>
      </c>
      <c r="AG2559" s="7">
        <f>IF(Q2559&gt;0,RANK(Q2559,(N2559:P2559,Q2559:AE2559)),0)</f>
        <v>4</v>
      </c>
      <c r="AH2559" s="7">
        <f>IF(R2559&gt;0,RANK(R2559,(N2559:P2559,Q2559:AE2559)),0)</f>
        <v>6</v>
      </c>
      <c r="AI2559" s="7">
        <f>IF(T2559&gt;0,RANK(T2559,(N2559:P2559,Q2559:AE2559)),0)</f>
        <v>8</v>
      </c>
      <c r="AJ2559" s="7">
        <f>IF(S2559&gt;0,RANK(S2559,(N2559:P2559,Q2559:AE2559)),0)</f>
        <v>7</v>
      </c>
      <c r="AK2559" s="2">
        <f t="shared" si="1071"/>
        <v>3.4079291150744062E-3</v>
      </c>
      <c r="AL2559" s="2">
        <f t="shared" si="1072"/>
        <v>1.5903669203680562E-3</v>
      </c>
      <c r="AM2559" s="2">
        <f t="shared" si="1073"/>
        <v>7.9518346018402812E-4</v>
      </c>
      <c r="AN2559" s="2">
        <f t="shared" si="1074"/>
        <v>1.0223787345223219E-3</v>
      </c>
      <c r="AP2559" t="s">
        <v>1001</v>
      </c>
      <c r="AQ2559" t="s">
        <v>1496</v>
      </c>
      <c r="AR2559">
        <v>7</v>
      </c>
      <c r="AT2559" s="93" t="s">
        <v>1126</v>
      </c>
      <c r="AU2559" s="92" t="s">
        <v>1484</v>
      </c>
      <c r="AV2559" s="83" t="str">
        <f t="shared" si="1075"/>
        <v>47069</v>
      </c>
      <c r="AX2559" s="7" t="s">
        <v>3753</v>
      </c>
    </row>
    <row r="2560" spans="1:51" hidden="1" outlineLevel="1">
      <c r="A2560" t="s">
        <v>1269</v>
      </c>
      <c r="B2560" t="s">
        <v>1496</v>
      </c>
      <c r="C2560" s="1">
        <f t="shared" si="1064"/>
        <v>8782</v>
      </c>
      <c r="D2560" s="7">
        <f>RANK(N2560,(N2560:P2560,Q2560:AE2560))</f>
        <v>2</v>
      </c>
      <c r="E2560" s="7">
        <f>RANK(O2560,(N2560:P2560,Q2560:AE2560))</f>
        <v>1</v>
      </c>
      <c r="F2560" s="7">
        <f>IF(P2560&gt;0,RANK(P2560,(N2560:P2560,Q2560:AE2560)),0)</f>
        <v>3</v>
      </c>
      <c r="G2560" s="1">
        <f t="shared" si="1065"/>
        <v>1216</v>
      </c>
      <c r="H2560" s="2">
        <f t="shared" si="1066"/>
        <v>0.13846504213163288</v>
      </c>
      <c r="I2560" s="2"/>
      <c r="J2560" s="2">
        <f t="shared" si="1067"/>
        <v>0.42530175358688227</v>
      </c>
      <c r="K2560" s="2">
        <f t="shared" si="1068"/>
        <v>0.56376679571851518</v>
      </c>
      <c r="L2560" s="2">
        <f t="shared" si="1069"/>
        <v>5.5795946253700754E-3</v>
      </c>
      <c r="M2560" s="2">
        <f t="shared" si="1070"/>
        <v>5.351856069232476E-3</v>
      </c>
      <c r="N2560" s="1">
        <v>3735</v>
      </c>
      <c r="O2560" s="1">
        <v>4951</v>
      </c>
      <c r="P2560" s="1">
        <v>49</v>
      </c>
      <c r="Q2560" s="1">
        <v>14</v>
      </c>
      <c r="R2560" s="1">
        <v>4</v>
      </c>
      <c r="S2560" s="1">
        <v>0</v>
      </c>
      <c r="T2560" s="1">
        <v>2</v>
      </c>
      <c r="U2560" s="1">
        <v>16</v>
      </c>
      <c r="AA2560" s="1">
        <v>8</v>
      </c>
      <c r="AC2560" s="1">
        <v>3</v>
      </c>
      <c r="AG2560" s="7">
        <f>IF(Q2560&gt;0,RANK(Q2560,(N2560:P2560,Q2560:AE2560)),0)</f>
        <v>5</v>
      </c>
      <c r="AH2560" s="7">
        <f>IF(R2560&gt;0,RANK(R2560,(N2560:P2560,Q2560:AE2560)),0)</f>
        <v>7</v>
      </c>
      <c r="AI2560" s="7">
        <f>IF(T2560&gt;0,RANK(T2560,(N2560:P2560,Q2560:AE2560)),0)</f>
        <v>9</v>
      </c>
      <c r="AJ2560" s="7">
        <f>IF(S2560&gt;0,RANK(S2560,(N2560:P2560,Q2560:AE2560)),0)</f>
        <v>0</v>
      </c>
      <c r="AK2560" s="2">
        <f t="shared" si="1071"/>
        <v>1.5941698929628787E-3</v>
      </c>
      <c r="AL2560" s="2">
        <f t="shared" si="1072"/>
        <v>4.5547711227510819E-4</v>
      </c>
      <c r="AM2560" s="2">
        <f t="shared" si="1073"/>
        <v>2.2773855613755409E-4</v>
      </c>
      <c r="AN2560" s="2">
        <f t="shared" si="1074"/>
        <v>0</v>
      </c>
      <c r="AP2560" t="s">
        <v>1269</v>
      </c>
      <c r="AQ2560" t="s">
        <v>1496</v>
      </c>
      <c r="AR2560">
        <v>4</v>
      </c>
      <c r="AT2560" s="93" t="s">
        <v>1126</v>
      </c>
      <c r="AU2560" s="92" t="s">
        <v>661</v>
      </c>
      <c r="AV2560" s="83" t="str">
        <f t="shared" si="1075"/>
        <v>47071</v>
      </c>
      <c r="AX2560" s="7" t="s">
        <v>3753</v>
      </c>
    </row>
    <row r="2561" spans="1:51" hidden="1" outlineLevel="1">
      <c r="A2561" t="s">
        <v>153</v>
      </c>
      <c r="B2561" t="s">
        <v>1496</v>
      </c>
      <c r="C2561" s="1">
        <f t="shared" si="1064"/>
        <v>17098</v>
      </c>
      <c r="D2561" s="7">
        <f>RANK(N2561,(N2561:P2561,Q2561:AE2561))</f>
        <v>2</v>
      </c>
      <c r="E2561" s="7">
        <f>RANK(O2561,(N2561:P2561,Q2561:AE2561))</f>
        <v>1</v>
      </c>
      <c r="F2561" s="7">
        <f>IF(P2561&gt;0,RANK(P2561,(N2561:P2561,Q2561:AE2561)),0)</f>
        <v>3</v>
      </c>
      <c r="G2561" s="1">
        <f t="shared" si="1065"/>
        <v>3318</v>
      </c>
      <c r="H2561" s="2">
        <f t="shared" si="1066"/>
        <v>0.19405778453620307</v>
      </c>
      <c r="I2561" s="2"/>
      <c r="J2561" s="2">
        <f t="shared" si="1067"/>
        <v>0.39495847467540063</v>
      </c>
      <c r="K2561" s="2">
        <f t="shared" si="1068"/>
        <v>0.58901625921160372</v>
      </c>
      <c r="L2561" s="2">
        <f t="shared" si="1069"/>
        <v>8.5974967832495031E-3</v>
      </c>
      <c r="M2561" s="2">
        <f t="shared" si="1070"/>
        <v>7.4277693297460923E-3</v>
      </c>
      <c r="N2561" s="1">
        <v>6753</v>
      </c>
      <c r="O2561" s="1">
        <v>10071</v>
      </c>
      <c r="P2561" s="1">
        <v>147</v>
      </c>
      <c r="Q2561" s="1">
        <v>47</v>
      </c>
      <c r="R2561" s="1">
        <v>40</v>
      </c>
      <c r="S2561" s="1">
        <v>9</v>
      </c>
      <c r="T2561" s="1">
        <v>2</v>
      </c>
      <c r="U2561" s="1">
        <v>4</v>
      </c>
      <c r="AA2561" s="1">
        <v>18</v>
      </c>
      <c r="AC2561" s="1">
        <v>7</v>
      </c>
      <c r="AG2561" s="7">
        <f>IF(Q2561&gt;0,RANK(Q2561,(N2561:P2561,Q2561:AE2561)),0)</f>
        <v>4</v>
      </c>
      <c r="AH2561" s="7">
        <f>IF(R2561&gt;0,RANK(R2561,(N2561:P2561,Q2561:AE2561)),0)</f>
        <v>5</v>
      </c>
      <c r="AI2561" s="7">
        <f>IF(T2561&gt;0,RANK(T2561,(N2561:P2561,Q2561:AE2561)),0)</f>
        <v>10</v>
      </c>
      <c r="AJ2561" s="7">
        <f>IF(S2561&gt;0,RANK(S2561,(N2561:P2561,Q2561:AE2561)),0)</f>
        <v>7</v>
      </c>
      <c r="AK2561" s="2">
        <f t="shared" si="1071"/>
        <v>2.7488595157328342E-3</v>
      </c>
      <c r="AL2561" s="2">
        <f t="shared" si="1072"/>
        <v>2.3394549070066676E-3</v>
      </c>
      <c r="AM2561" s="2">
        <f t="shared" si="1073"/>
        <v>1.1697274535033338E-4</v>
      </c>
      <c r="AN2561" s="2">
        <f t="shared" si="1074"/>
        <v>5.2637735407650018E-4</v>
      </c>
      <c r="AP2561" t="s">
        <v>153</v>
      </c>
      <c r="AQ2561" t="s">
        <v>1496</v>
      </c>
      <c r="AR2561">
        <v>1</v>
      </c>
      <c r="AT2561" s="93" t="s">
        <v>1126</v>
      </c>
      <c r="AU2561" s="92" t="s">
        <v>662</v>
      </c>
      <c r="AV2561" s="83" t="str">
        <f t="shared" si="1075"/>
        <v>47073</v>
      </c>
      <c r="AX2561" s="7" t="s">
        <v>3753</v>
      </c>
    </row>
    <row r="2562" spans="1:51" hidden="1" outlineLevel="1">
      <c r="A2562" t="s">
        <v>1495</v>
      </c>
      <c r="B2562" t="s">
        <v>1496</v>
      </c>
      <c r="C2562" s="1">
        <f t="shared" si="1064"/>
        <v>6478</v>
      </c>
      <c r="D2562" s="7">
        <f>RANK(N2562,(N2562:P2562,Q2562:AE2562))</f>
        <v>1</v>
      </c>
      <c r="E2562" s="7">
        <f>RANK(O2562,(N2562:P2562,Q2562:AE2562))</f>
        <v>2</v>
      </c>
      <c r="F2562" s="7">
        <f>IF(P2562&gt;0,RANK(P2562,(N2562:P2562,Q2562:AE2562)),0)</f>
        <v>3</v>
      </c>
      <c r="G2562" s="1">
        <f t="shared" si="1065"/>
        <v>1333</v>
      </c>
      <c r="H2562" s="2">
        <f t="shared" si="1066"/>
        <v>0.20577338684779253</v>
      </c>
      <c r="I2562" s="2"/>
      <c r="J2562" s="2">
        <f t="shared" si="1067"/>
        <v>0.6000308737264588</v>
      </c>
      <c r="K2562" s="2">
        <f t="shared" si="1068"/>
        <v>0.39425748687866624</v>
      </c>
      <c r="L2562" s="2">
        <f t="shared" si="1069"/>
        <v>3.0873726458783574E-3</v>
      </c>
      <c r="M2562" s="2">
        <f t="shared" si="1070"/>
        <v>2.6242667489965992E-3</v>
      </c>
      <c r="N2562" s="1">
        <v>3887</v>
      </c>
      <c r="O2562" s="1">
        <v>2554</v>
      </c>
      <c r="P2562" s="1">
        <v>20</v>
      </c>
      <c r="Q2562" s="1">
        <v>7</v>
      </c>
      <c r="R2562" s="1">
        <v>2</v>
      </c>
      <c r="S2562" s="1">
        <v>2</v>
      </c>
      <c r="T2562" s="1">
        <v>2</v>
      </c>
      <c r="U2562" s="1">
        <v>0</v>
      </c>
      <c r="AA2562" s="1">
        <v>3</v>
      </c>
      <c r="AC2562" s="1">
        <v>1</v>
      </c>
      <c r="AG2562" s="7">
        <f>IF(Q2562&gt;0,RANK(Q2562,(N2562:P2562,Q2562:AE2562)),0)</f>
        <v>4</v>
      </c>
      <c r="AH2562" s="7">
        <f>IF(R2562&gt;0,RANK(R2562,(N2562:P2562,Q2562:AE2562)),0)</f>
        <v>6</v>
      </c>
      <c r="AI2562" s="7">
        <f>IF(T2562&gt;0,RANK(T2562,(N2562:P2562,Q2562:AE2562)),0)</f>
        <v>6</v>
      </c>
      <c r="AJ2562" s="7">
        <f>IF(S2562&gt;0,RANK(S2562,(N2562:P2562,Q2562:AE2562)),0)</f>
        <v>6</v>
      </c>
      <c r="AK2562" s="2">
        <f t="shared" si="1071"/>
        <v>1.0805804260574251E-3</v>
      </c>
      <c r="AL2562" s="2">
        <f t="shared" si="1072"/>
        <v>3.0873726458783575E-4</v>
      </c>
      <c r="AM2562" s="2">
        <f t="shared" si="1073"/>
        <v>3.0873726458783575E-4</v>
      </c>
      <c r="AN2562" s="2">
        <f t="shared" si="1074"/>
        <v>3.0873726458783575E-4</v>
      </c>
      <c r="AP2562" t="s">
        <v>1495</v>
      </c>
      <c r="AQ2562" t="s">
        <v>1496</v>
      </c>
      <c r="AR2562">
        <v>8</v>
      </c>
      <c r="AT2562" s="93" t="s">
        <v>1126</v>
      </c>
      <c r="AU2562" s="92" t="s">
        <v>663</v>
      </c>
      <c r="AV2562" s="83" t="str">
        <f t="shared" si="1075"/>
        <v>47075</v>
      </c>
      <c r="AX2562" s="7" t="s">
        <v>3753</v>
      </c>
    </row>
    <row r="2563" spans="1:51" hidden="1" outlineLevel="1">
      <c r="A2563" t="s">
        <v>670</v>
      </c>
      <c r="B2563" t="s">
        <v>1496</v>
      </c>
      <c r="C2563" s="1">
        <f t="shared" si="1064"/>
        <v>8399</v>
      </c>
      <c r="D2563" s="7">
        <f>RANK(N2563,(N2563:P2563,Q2563:AE2563))</f>
        <v>2</v>
      </c>
      <c r="E2563" s="7">
        <f>RANK(O2563,(N2563:P2563,Q2563:AE2563))</f>
        <v>1</v>
      </c>
      <c r="F2563" s="7">
        <f>IF(P2563&gt;0,RANK(P2563,(N2563:P2563,Q2563:AE2563)),0)</f>
        <v>3</v>
      </c>
      <c r="G2563" s="1">
        <f t="shared" si="1065"/>
        <v>1987</v>
      </c>
      <c r="H2563" s="2">
        <f t="shared" si="1066"/>
        <v>0.23657578283128944</v>
      </c>
      <c r="I2563" s="2"/>
      <c r="J2563" s="2">
        <f t="shared" si="1067"/>
        <v>0.37694963686153116</v>
      </c>
      <c r="K2563" s="2">
        <f t="shared" si="1068"/>
        <v>0.61352541969282059</v>
      </c>
      <c r="L2563" s="2">
        <f t="shared" si="1069"/>
        <v>5.4768424812477673E-3</v>
      </c>
      <c r="M2563" s="2">
        <f t="shared" si="1070"/>
        <v>4.0481009644004811E-3</v>
      </c>
      <c r="N2563" s="1">
        <v>3166</v>
      </c>
      <c r="O2563" s="1">
        <v>5153</v>
      </c>
      <c r="P2563" s="1">
        <v>46</v>
      </c>
      <c r="Q2563" s="1">
        <v>20</v>
      </c>
      <c r="R2563" s="1">
        <v>6</v>
      </c>
      <c r="S2563" s="1">
        <v>0</v>
      </c>
      <c r="T2563" s="1">
        <v>2</v>
      </c>
      <c r="U2563" s="1">
        <v>0</v>
      </c>
      <c r="AA2563" s="1">
        <v>6</v>
      </c>
      <c r="AC2563" s="1">
        <v>0</v>
      </c>
      <c r="AG2563" s="7">
        <f>IF(Q2563&gt;0,RANK(Q2563,(N2563:P2563,Q2563:AE2563)),0)</f>
        <v>4</v>
      </c>
      <c r="AH2563" s="7">
        <f>IF(R2563&gt;0,RANK(R2563,(N2563:P2563,Q2563:AE2563)),0)</f>
        <v>5</v>
      </c>
      <c r="AI2563" s="7">
        <f>IF(T2563&gt;0,RANK(T2563,(N2563:P2563,Q2563:AE2563)),0)</f>
        <v>7</v>
      </c>
      <c r="AJ2563" s="7">
        <f>IF(S2563&gt;0,RANK(S2563,(N2563:P2563,Q2563:AE2563)),0)</f>
        <v>0</v>
      </c>
      <c r="AK2563" s="2">
        <f t="shared" si="1071"/>
        <v>2.381235861412073E-3</v>
      </c>
      <c r="AL2563" s="2">
        <f t="shared" si="1072"/>
        <v>7.1437075842362184E-4</v>
      </c>
      <c r="AM2563" s="2">
        <f t="shared" si="1073"/>
        <v>2.3812358614120729E-4</v>
      </c>
      <c r="AN2563" s="2">
        <f t="shared" si="1074"/>
        <v>0</v>
      </c>
      <c r="AP2563" t="s">
        <v>670</v>
      </c>
      <c r="AQ2563" t="s">
        <v>1496</v>
      </c>
      <c r="AR2563">
        <v>7</v>
      </c>
      <c r="AT2563" s="93" t="s">
        <v>1126</v>
      </c>
      <c r="AU2563" s="92" t="s">
        <v>664</v>
      </c>
      <c r="AV2563" s="83" t="str">
        <f t="shared" si="1075"/>
        <v>47077</v>
      </c>
      <c r="AX2563" s="7" t="s">
        <v>3753</v>
      </c>
    </row>
    <row r="2564" spans="1:51" hidden="1" outlineLevel="1">
      <c r="A2564" t="s">
        <v>2178</v>
      </c>
      <c r="B2564" t="s">
        <v>1496</v>
      </c>
      <c r="C2564" s="1">
        <f t="shared" si="1064"/>
        <v>12309</v>
      </c>
      <c r="D2564" s="7">
        <f>RANK(N2564,(N2564:P2564,Q2564:AE2564))</f>
        <v>1</v>
      </c>
      <c r="E2564" s="7">
        <f>RANK(O2564,(N2564:P2564,Q2564:AE2564))</f>
        <v>2</v>
      </c>
      <c r="F2564" s="7">
        <f>IF(P2564&gt;0,RANK(P2564,(N2564:P2564,Q2564:AE2564)),0)</f>
        <v>3</v>
      </c>
      <c r="G2564" s="1">
        <f t="shared" si="1065"/>
        <v>149</v>
      </c>
      <c r="H2564" s="2">
        <f t="shared" si="1066"/>
        <v>1.2104963847591193E-2</v>
      </c>
      <c r="I2564" s="2"/>
      <c r="J2564" s="2">
        <f t="shared" si="1067"/>
        <v>0.4950036558615647</v>
      </c>
      <c r="K2564" s="2">
        <f t="shared" si="1068"/>
        <v>0.48289869201397351</v>
      </c>
      <c r="L2564" s="2">
        <f t="shared" si="1069"/>
        <v>1.0155171013079859E-2</v>
      </c>
      <c r="M2564" s="2">
        <f t="shared" si="1070"/>
        <v>1.1942481111381938E-2</v>
      </c>
      <c r="N2564" s="1">
        <v>6093</v>
      </c>
      <c r="O2564" s="1">
        <v>5944</v>
      </c>
      <c r="P2564" s="1">
        <v>125</v>
      </c>
      <c r="Q2564" s="1">
        <v>55</v>
      </c>
      <c r="R2564" s="1">
        <v>22</v>
      </c>
      <c r="S2564" s="1">
        <v>11</v>
      </c>
      <c r="T2564" s="1">
        <v>3</v>
      </c>
      <c r="U2564" s="1">
        <v>41</v>
      </c>
      <c r="AA2564" s="1">
        <v>14</v>
      </c>
      <c r="AC2564" s="1">
        <v>1</v>
      </c>
      <c r="AG2564" s="7">
        <f>IF(Q2564&gt;0,RANK(Q2564,(N2564:P2564,Q2564:AE2564)),0)</f>
        <v>4</v>
      </c>
      <c r="AH2564" s="7">
        <f>IF(R2564&gt;0,RANK(R2564,(N2564:P2564,Q2564:AE2564)),0)</f>
        <v>6</v>
      </c>
      <c r="AI2564" s="7">
        <f>IF(T2564&gt;0,RANK(T2564,(N2564:P2564,Q2564:AE2564)),0)</f>
        <v>9</v>
      </c>
      <c r="AJ2564" s="7">
        <f>IF(S2564&gt;0,RANK(S2564,(N2564:P2564,Q2564:AE2564)),0)</f>
        <v>8</v>
      </c>
      <c r="AK2564" s="2">
        <f t="shared" si="1071"/>
        <v>4.4682752457551383E-3</v>
      </c>
      <c r="AL2564" s="2">
        <f t="shared" si="1072"/>
        <v>1.7873100983020554E-3</v>
      </c>
      <c r="AM2564" s="2">
        <f t="shared" si="1073"/>
        <v>2.4372410431391665E-4</v>
      </c>
      <c r="AN2564" s="2">
        <f t="shared" si="1074"/>
        <v>8.9365504915102768E-4</v>
      </c>
      <c r="AP2564" t="s">
        <v>2178</v>
      </c>
      <c r="AQ2564" t="s">
        <v>1496</v>
      </c>
      <c r="AR2564">
        <v>8</v>
      </c>
      <c r="AT2564" s="93" t="s">
        <v>1126</v>
      </c>
      <c r="AU2564" s="92" t="s">
        <v>665</v>
      </c>
      <c r="AV2564" s="83" t="str">
        <f t="shared" si="1075"/>
        <v>47079</v>
      </c>
      <c r="AX2564" s="7" t="s">
        <v>3753</v>
      </c>
    </row>
    <row r="2565" spans="1:51" hidden="1" outlineLevel="1">
      <c r="A2565" t="s">
        <v>1052</v>
      </c>
      <c r="B2565" t="s">
        <v>1496</v>
      </c>
      <c r="C2565" s="1">
        <f t="shared" si="1064"/>
        <v>7264</v>
      </c>
      <c r="D2565" s="7">
        <f>RANK(N2565,(N2565:P2565,Q2565:AE2565))</f>
        <v>1</v>
      </c>
      <c r="E2565" s="7">
        <f>RANK(O2565,(N2565:P2565,Q2565:AE2565))</f>
        <v>2</v>
      </c>
      <c r="F2565" s="7">
        <f>IF(P2565&gt;0,RANK(P2565,(N2565:P2565,Q2565:AE2565)),0)</f>
        <v>3</v>
      </c>
      <c r="G2565" s="1">
        <f t="shared" si="1065"/>
        <v>1325</v>
      </c>
      <c r="H2565" s="2">
        <f t="shared" si="1066"/>
        <v>0.18240638766519823</v>
      </c>
      <c r="I2565" s="2"/>
      <c r="J2565" s="2">
        <f t="shared" si="1067"/>
        <v>0.58356277533039647</v>
      </c>
      <c r="K2565" s="2">
        <f t="shared" si="1068"/>
        <v>0.40115638766519823</v>
      </c>
      <c r="L2565" s="2">
        <f t="shared" si="1069"/>
        <v>7.9845814977973564E-3</v>
      </c>
      <c r="M2565" s="2">
        <f t="shared" si="1070"/>
        <v>7.2962555066079446E-3</v>
      </c>
      <c r="N2565" s="1">
        <v>4239</v>
      </c>
      <c r="O2565" s="1">
        <v>2914</v>
      </c>
      <c r="P2565" s="1">
        <v>58</v>
      </c>
      <c r="Q2565" s="1">
        <v>20</v>
      </c>
      <c r="R2565" s="1">
        <v>11</v>
      </c>
      <c r="S2565" s="1">
        <v>3</v>
      </c>
      <c r="T2565" s="1">
        <v>1</v>
      </c>
      <c r="U2565" s="1">
        <v>11</v>
      </c>
      <c r="AA2565" s="1">
        <v>3</v>
      </c>
      <c r="AC2565" s="1">
        <v>4</v>
      </c>
      <c r="AG2565" s="7">
        <f>IF(Q2565&gt;0,RANK(Q2565,(N2565:P2565,Q2565:AE2565)),0)</f>
        <v>4</v>
      </c>
      <c r="AH2565" s="7">
        <f>IF(R2565&gt;0,RANK(R2565,(N2565:P2565,Q2565:AE2565)),0)</f>
        <v>5</v>
      </c>
      <c r="AI2565" s="7">
        <f>IF(T2565&gt;0,RANK(T2565,(N2565:P2565,Q2565:AE2565)),0)</f>
        <v>10</v>
      </c>
      <c r="AJ2565" s="7">
        <f>IF(S2565&gt;0,RANK(S2565,(N2565:P2565,Q2565:AE2565)),0)</f>
        <v>8</v>
      </c>
      <c r="AK2565" s="2">
        <f t="shared" si="1071"/>
        <v>2.7533039647577094E-3</v>
      </c>
      <c r="AL2565" s="2">
        <f t="shared" si="1072"/>
        <v>1.5143171806167401E-3</v>
      </c>
      <c r="AM2565" s="2">
        <f t="shared" si="1073"/>
        <v>1.3766519823788548E-4</v>
      </c>
      <c r="AN2565" s="2">
        <f t="shared" si="1074"/>
        <v>4.129955947136564E-4</v>
      </c>
      <c r="AP2565" t="s">
        <v>1052</v>
      </c>
      <c r="AQ2565" t="s">
        <v>1496</v>
      </c>
      <c r="AR2565">
        <v>7</v>
      </c>
      <c r="AT2565" s="93" t="s">
        <v>1126</v>
      </c>
      <c r="AU2565" s="92" t="s">
        <v>666</v>
      </c>
      <c r="AV2565" s="83" t="str">
        <f t="shared" si="1075"/>
        <v>47081</v>
      </c>
      <c r="AX2565" s="7" t="s">
        <v>3753</v>
      </c>
    </row>
    <row r="2566" spans="1:51" hidden="1" outlineLevel="1">
      <c r="A2566" t="s">
        <v>2179</v>
      </c>
      <c r="B2566" t="s">
        <v>1496</v>
      </c>
      <c r="C2566" s="1">
        <f t="shared" si="1064"/>
        <v>3127</v>
      </c>
      <c r="D2566" s="7">
        <f>RANK(N2566,(N2566:P2566,Q2566:AE2566))</f>
        <v>1</v>
      </c>
      <c r="E2566" s="7">
        <f>RANK(O2566,(N2566:P2566,Q2566:AE2566))</f>
        <v>2</v>
      </c>
      <c r="F2566" s="7">
        <f>IF(P2566&gt;0,RANK(P2566,(N2566:P2566,Q2566:AE2566)),0)</f>
        <v>3</v>
      </c>
      <c r="G2566" s="1">
        <f t="shared" si="1065"/>
        <v>1088</v>
      </c>
      <c r="H2566" s="2">
        <f t="shared" si="1066"/>
        <v>0.34793732011512629</v>
      </c>
      <c r="I2566" s="2"/>
      <c r="J2566" s="2">
        <f t="shared" si="1067"/>
        <v>0.66549408378637676</v>
      </c>
      <c r="K2566" s="2">
        <f t="shared" si="1068"/>
        <v>0.31755676367125041</v>
      </c>
      <c r="L2566" s="2">
        <f t="shared" si="1069"/>
        <v>5.1167252958106814E-3</v>
      </c>
      <c r="M2566" s="2">
        <f t="shared" si="1070"/>
        <v>1.1832427246562156E-2</v>
      </c>
      <c r="N2566" s="1">
        <v>2081</v>
      </c>
      <c r="O2566" s="1">
        <v>993</v>
      </c>
      <c r="P2566" s="1">
        <v>16</v>
      </c>
      <c r="Q2566" s="1">
        <v>11</v>
      </c>
      <c r="R2566" s="1">
        <v>9</v>
      </c>
      <c r="S2566" s="1">
        <v>2</v>
      </c>
      <c r="T2566" s="1">
        <v>2</v>
      </c>
      <c r="U2566" s="1">
        <v>0</v>
      </c>
      <c r="AA2566" s="1">
        <v>12</v>
      </c>
      <c r="AC2566" s="1">
        <v>1</v>
      </c>
      <c r="AG2566" s="7">
        <f>IF(Q2566&gt;0,RANK(Q2566,(N2566:P2566,Q2566:AE2566)),0)</f>
        <v>5</v>
      </c>
      <c r="AH2566" s="7">
        <f>IF(R2566&gt;0,RANK(R2566,(N2566:P2566,Q2566:AE2566)),0)</f>
        <v>6</v>
      </c>
      <c r="AI2566" s="7">
        <f>IF(T2566&gt;0,RANK(T2566,(N2566:P2566,Q2566:AE2566)),0)</f>
        <v>7</v>
      </c>
      <c r="AJ2566" s="7">
        <f>IF(S2566&gt;0,RANK(S2566,(N2566:P2566,Q2566:AE2566)),0)</f>
        <v>7</v>
      </c>
      <c r="AK2566" s="2">
        <f t="shared" si="1071"/>
        <v>3.5177486408698431E-3</v>
      </c>
      <c r="AL2566" s="2">
        <f t="shared" si="1072"/>
        <v>2.878157978893508E-3</v>
      </c>
      <c r="AM2566" s="2">
        <f t="shared" si="1073"/>
        <v>6.3959066197633518E-4</v>
      </c>
      <c r="AN2566" s="2">
        <f t="shared" si="1074"/>
        <v>6.3959066197633518E-4</v>
      </c>
      <c r="AP2566" t="s">
        <v>2179</v>
      </c>
      <c r="AQ2566" t="s">
        <v>1496</v>
      </c>
      <c r="AR2566">
        <v>8</v>
      </c>
      <c r="AT2566" s="93" t="s">
        <v>1126</v>
      </c>
      <c r="AU2566" s="92" t="s">
        <v>667</v>
      </c>
      <c r="AV2566" s="83" t="str">
        <f t="shared" si="1075"/>
        <v>47083</v>
      </c>
      <c r="AX2566" s="7" t="s">
        <v>3753</v>
      </c>
    </row>
    <row r="2567" spans="1:51" hidden="1" outlineLevel="1">
      <c r="A2567" t="s">
        <v>3411</v>
      </c>
      <c r="B2567" t="s">
        <v>1496</v>
      </c>
      <c r="C2567" s="1">
        <f t="shared" si="1064"/>
        <v>6681</v>
      </c>
      <c r="D2567" s="7">
        <f>RANK(N2567,(N2567:P2567,Q2567:AE2567))</f>
        <v>1</v>
      </c>
      <c r="E2567" s="7">
        <f>RANK(O2567,(N2567:P2567,Q2567:AE2567))</f>
        <v>2</v>
      </c>
      <c r="F2567" s="7">
        <f>IF(P2567&gt;0,RANK(P2567,(N2567:P2567,Q2567:AE2567)),0)</f>
        <v>3</v>
      </c>
      <c r="G2567" s="1">
        <f t="shared" si="1065"/>
        <v>1818</v>
      </c>
      <c r="H2567" s="2">
        <f t="shared" si="1066"/>
        <v>0.27211495285136955</v>
      </c>
      <c r="I2567" s="2"/>
      <c r="J2567" s="2">
        <f t="shared" si="1067"/>
        <v>0.62939679688669359</v>
      </c>
      <c r="K2567" s="2">
        <f t="shared" si="1068"/>
        <v>0.35728184403532404</v>
      </c>
      <c r="L2567" s="2">
        <f t="shared" si="1069"/>
        <v>9.7290824726837307E-3</v>
      </c>
      <c r="M2567" s="2">
        <f t="shared" si="1070"/>
        <v>3.5922766052986447E-3</v>
      </c>
      <c r="N2567" s="1">
        <v>4205</v>
      </c>
      <c r="O2567" s="1">
        <v>2387</v>
      </c>
      <c r="P2567" s="1">
        <v>65</v>
      </c>
      <c r="Q2567" s="1">
        <v>10</v>
      </c>
      <c r="R2567" s="1">
        <v>10</v>
      </c>
      <c r="S2567" s="1">
        <v>1</v>
      </c>
      <c r="T2567" s="1">
        <v>1</v>
      </c>
      <c r="U2567" s="1">
        <v>1</v>
      </c>
      <c r="AA2567" s="1">
        <v>1</v>
      </c>
      <c r="AC2567" s="1">
        <v>0</v>
      </c>
      <c r="AG2567" s="7">
        <f>IF(Q2567&gt;0,RANK(Q2567,(N2567:P2567,Q2567:AE2567)),0)</f>
        <v>4</v>
      </c>
      <c r="AH2567" s="7">
        <f>IF(R2567&gt;0,RANK(R2567,(N2567:P2567,Q2567:AE2567)),0)</f>
        <v>4</v>
      </c>
      <c r="AI2567" s="7">
        <f>IF(T2567&gt;0,RANK(T2567,(N2567:P2567,Q2567:AE2567)),0)</f>
        <v>6</v>
      </c>
      <c r="AJ2567" s="7">
        <f>IF(S2567&gt;0,RANK(S2567,(N2567:P2567,Q2567:AE2567)),0)</f>
        <v>6</v>
      </c>
      <c r="AK2567" s="2">
        <f t="shared" si="1071"/>
        <v>1.4967819188744199E-3</v>
      </c>
      <c r="AL2567" s="2">
        <f t="shared" si="1072"/>
        <v>1.4967819188744199E-3</v>
      </c>
      <c r="AM2567" s="2">
        <f t="shared" si="1073"/>
        <v>1.4967819188744201E-4</v>
      </c>
      <c r="AN2567" s="2">
        <f t="shared" si="1074"/>
        <v>1.4967819188744201E-4</v>
      </c>
      <c r="AP2567" t="s">
        <v>3411</v>
      </c>
      <c r="AQ2567" t="s">
        <v>1496</v>
      </c>
      <c r="AR2567">
        <v>8</v>
      </c>
      <c r="AT2567" s="93" t="s">
        <v>1126</v>
      </c>
      <c r="AU2567" s="92" t="s">
        <v>668</v>
      </c>
      <c r="AV2567" s="83" t="str">
        <f t="shared" si="1075"/>
        <v>47085</v>
      </c>
      <c r="AX2567" s="7" t="s">
        <v>3753</v>
      </c>
    </row>
    <row r="2568" spans="1:51" hidden="1" outlineLevel="1">
      <c r="A2568" t="s">
        <v>3023</v>
      </c>
      <c r="B2568" t="s">
        <v>1496</v>
      </c>
      <c r="C2568" s="1">
        <f t="shared" si="1064"/>
        <v>4754</v>
      </c>
      <c r="D2568" s="7">
        <f>RANK(N2568,(N2568:P2568,Q2568:AE2568))</f>
        <v>1</v>
      </c>
      <c r="E2568" s="7">
        <f>RANK(O2568,(N2568:P2568,Q2568:AE2568))</f>
        <v>2</v>
      </c>
      <c r="F2568" s="7">
        <f>IF(P2568&gt;0,RANK(P2568,(N2568:P2568,Q2568:AE2568)),0)</f>
        <v>3</v>
      </c>
      <c r="G2568" s="1">
        <f t="shared" si="1065"/>
        <v>1920</v>
      </c>
      <c r="H2568" s="2">
        <f t="shared" si="1066"/>
        <v>0.40387042490534286</v>
      </c>
      <c r="I2568" s="2"/>
      <c r="J2568" s="2">
        <f t="shared" si="1067"/>
        <v>0.69499368952461082</v>
      </c>
      <c r="K2568" s="2">
        <f t="shared" si="1068"/>
        <v>0.29112326461926796</v>
      </c>
      <c r="L2568" s="2">
        <f t="shared" si="1069"/>
        <v>7.5725704669751788E-3</v>
      </c>
      <c r="M2568" s="2">
        <f t="shared" si="1070"/>
        <v>6.3104753891460334E-3</v>
      </c>
      <c r="N2568" s="1">
        <v>3304</v>
      </c>
      <c r="O2568" s="1">
        <v>1384</v>
      </c>
      <c r="P2568" s="1">
        <v>36</v>
      </c>
      <c r="Q2568" s="1">
        <v>10</v>
      </c>
      <c r="R2568" s="1">
        <v>10</v>
      </c>
      <c r="S2568" s="1">
        <v>2</v>
      </c>
      <c r="T2568" s="1">
        <v>2</v>
      </c>
      <c r="U2568" s="1">
        <v>0</v>
      </c>
      <c r="AA2568" s="1">
        <v>5</v>
      </c>
      <c r="AC2568" s="1">
        <v>1</v>
      </c>
      <c r="AG2568" s="7">
        <f>IF(Q2568&gt;0,RANK(Q2568,(N2568:P2568,Q2568:AE2568)),0)</f>
        <v>4</v>
      </c>
      <c r="AH2568" s="7">
        <f>IF(R2568&gt;0,RANK(R2568,(N2568:P2568,Q2568:AE2568)),0)</f>
        <v>4</v>
      </c>
      <c r="AI2568" s="7">
        <f>IF(T2568&gt;0,RANK(T2568,(N2568:P2568,Q2568:AE2568)),0)</f>
        <v>7</v>
      </c>
      <c r="AJ2568" s="7">
        <f>IF(S2568&gt;0,RANK(S2568,(N2568:P2568,Q2568:AE2568)),0)</f>
        <v>7</v>
      </c>
      <c r="AK2568" s="2">
        <f t="shared" si="1071"/>
        <v>2.1034917963819941E-3</v>
      </c>
      <c r="AL2568" s="2">
        <f t="shared" si="1072"/>
        <v>2.1034917963819941E-3</v>
      </c>
      <c r="AM2568" s="2">
        <f t="shared" si="1073"/>
        <v>4.2069835927639884E-4</v>
      </c>
      <c r="AN2568" s="2">
        <f t="shared" si="1074"/>
        <v>4.2069835927639884E-4</v>
      </c>
      <c r="AP2568" t="s">
        <v>3023</v>
      </c>
      <c r="AQ2568" t="s">
        <v>1496</v>
      </c>
      <c r="AR2568">
        <v>6</v>
      </c>
      <c r="AT2568" s="93" t="s">
        <v>1126</v>
      </c>
      <c r="AU2568" s="92" t="s">
        <v>91</v>
      </c>
      <c r="AV2568" s="83" t="str">
        <f t="shared" si="1075"/>
        <v>47087</v>
      </c>
      <c r="AX2568" s="7" t="s">
        <v>3753</v>
      </c>
      <c r="AY2568" s="1"/>
    </row>
    <row r="2569" spans="1:51" hidden="1" outlineLevel="1">
      <c r="A2569" t="s">
        <v>3024</v>
      </c>
      <c r="B2569" t="s">
        <v>1496</v>
      </c>
      <c r="C2569" s="1">
        <f t="shared" si="1064"/>
        <v>14087</v>
      </c>
      <c r="D2569" s="7">
        <f>RANK(N2569,(N2569:P2569,Q2569:AE2569))</f>
        <v>2</v>
      </c>
      <c r="E2569" s="7">
        <f>RANK(O2569,(N2569:P2569,Q2569:AE2569))</f>
        <v>1</v>
      </c>
      <c r="F2569" s="7">
        <f>IF(P2569&gt;0,RANK(P2569,(N2569:P2569,Q2569:AE2569)),0)</f>
        <v>3</v>
      </c>
      <c r="G2569" s="1">
        <f t="shared" si="1065"/>
        <v>3431</v>
      </c>
      <c r="H2569" s="2">
        <f t="shared" si="1066"/>
        <v>0.24355789025342514</v>
      </c>
      <c r="I2569" s="2"/>
      <c r="J2569" s="2">
        <f t="shared" si="1067"/>
        <v>0.37098033648044298</v>
      </c>
      <c r="K2569" s="2">
        <f t="shared" si="1068"/>
        <v>0.61453822673386815</v>
      </c>
      <c r="L2569" s="2">
        <f t="shared" si="1069"/>
        <v>8.5894796620998078E-3</v>
      </c>
      <c r="M2569" s="2">
        <f t="shared" si="1070"/>
        <v>5.8919571235891092E-3</v>
      </c>
      <c r="N2569" s="1">
        <v>5226</v>
      </c>
      <c r="O2569" s="1">
        <v>8657</v>
      </c>
      <c r="P2569" s="1">
        <v>121</v>
      </c>
      <c r="Q2569" s="1">
        <v>38</v>
      </c>
      <c r="R2569" s="1">
        <v>22</v>
      </c>
      <c r="S2569" s="1">
        <v>10</v>
      </c>
      <c r="T2569" s="1">
        <v>2</v>
      </c>
      <c r="U2569" s="1">
        <v>1</v>
      </c>
      <c r="AA2569" s="1">
        <v>8</v>
      </c>
      <c r="AC2569" s="1">
        <v>2</v>
      </c>
      <c r="AG2569" s="7">
        <f>IF(Q2569&gt;0,RANK(Q2569,(N2569:P2569,Q2569:AE2569)),0)</f>
        <v>4</v>
      </c>
      <c r="AH2569" s="7">
        <f>IF(R2569&gt;0,RANK(R2569,(N2569:P2569,Q2569:AE2569)),0)</f>
        <v>5</v>
      </c>
      <c r="AI2569" s="7">
        <f>IF(T2569&gt;0,RANK(T2569,(N2569:P2569,Q2569:AE2569)),0)</f>
        <v>8</v>
      </c>
      <c r="AJ2569" s="7">
        <f>IF(S2569&gt;0,RANK(S2569,(N2569:P2569,Q2569:AE2569)),0)</f>
        <v>6</v>
      </c>
      <c r="AK2569" s="2">
        <f t="shared" si="1071"/>
        <v>2.6975225385106835E-3</v>
      </c>
      <c r="AL2569" s="2">
        <f t="shared" si="1072"/>
        <v>1.5617235749272379E-3</v>
      </c>
      <c r="AM2569" s="2">
        <f t="shared" si="1073"/>
        <v>1.4197487044793073E-4</v>
      </c>
      <c r="AN2569" s="2">
        <f t="shared" si="1074"/>
        <v>7.0987435223965356E-4</v>
      </c>
      <c r="AP2569" t="s">
        <v>3024</v>
      </c>
      <c r="AQ2569" t="s">
        <v>1496</v>
      </c>
      <c r="AR2569">
        <v>1</v>
      </c>
      <c r="AT2569" s="93" t="s">
        <v>1126</v>
      </c>
      <c r="AU2569" s="92" t="s">
        <v>92</v>
      </c>
      <c r="AV2569" s="83" t="str">
        <f t="shared" si="1075"/>
        <v>47089</v>
      </c>
      <c r="AX2569" s="7" t="s">
        <v>3753</v>
      </c>
      <c r="AY2569" s="1" t="e">
        <f>County!O2525+County!O2528+County!O2555+County!O2557+County!O2582+County!O2585+County!O2589+County!O2594+County!O2597+County!O2601+County!O2612+#REF!</f>
        <v>#REF!</v>
      </c>
    </row>
    <row r="2570" spans="1:51" hidden="1" outlineLevel="1">
      <c r="A2570" t="s">
        <v>2118</v>
      </c>
      <c r="B2570" t="s">
        <v>1496</v>
      </c>
      <c r="C2570" s="1">
        <f t="shared" si="1064"/>
        <v>5657</v>
      </c>
      <c r="D2570" s="7">
        <f>RANK(N2570,(N2570:P2570,Q2570:AE2570))</f>
        <v>2</v>
      </c>
      <c r="E2570" s="7">
        <f>RANK(O2570,(N2570:P2570,Q2570:AE2570))</f>
        <v>1</v>
      </c>
      <c r="F2570" s="7">
        <f>IF(P2570&gt;0,RANK(P2570,(N2570:P2570,Q2570:AE2570)),0)</f>
        <v>3</v>
      </c>
      <c r="G2570" s="1">
        <f t="shared" si="1065"/>
        <v>1927</v>
      </c>
      <c r="H2570" s="2">
        <f t="shared" si="1066"/>
        <v>0.34063991514937247</v>
      </c>
      <c r="I2570" s="2"/>
      <c r="J2570" s="2">
        <f t="shared" si="1067"/>
        <v>0.32048789110836134</v>
      </c>
      <c r="K2570" s="2">
        <f t="shared" si="1068"/>
        <v>0.66112780625773382</v>
      </c>
      <c r="L2570" s="2">
        <f t="shared" si="1069"/>
        <v>9.545695598373696E-3</v>
      </c>
      <c r="M2570" s="2">
        <f t="shared" si="1070"/>
        <v>8.8386070355311961E-3</v>
      </c>
      <c r="N2570" s="1">
        <v>1813</v>
      </c>
      <c r="O2570" s="1">
        <v>3740</v>
      </c>
      <c r="P2570" s="1">
        <v>54</v>
      </c>
      <c r="Q2570" s="1">
        <v>12</v>
      </c>
      <c r="R2570" s="1">
        <v>13</v>
      </c>
      <c r="S2570" s="1">
        <v>7</v>
      </c>
      <c r="T2570" s="1">
        <v>6</v>
      </c>
      <c r="U2570" s="1">
        <v>0</v>
      </c>
      <c r="AA2570" s="1">
        <v>12</v>
      </c>
      <c r="AC2570" s="1">
        <v>0</v>
      </c>
      <c r="AG2570" s="7">
        <f>IF(Q2570&gt;0,RANK(Q2570,(N2570:P2570,Q2570:AE2570)),0)</f>
        <v>5</v>
      </c>
      <c r="AH2570" s="7">
        <f>IF(R2570&gt;0,RANK(R2570,(N2570:P2570,Q2570:AE2570)),0)</f>
        <v>4</v>
      </c>
      <c r="AI2570" s="7">
        <f>IF(T2570&gt;0,RANK(T2570,(N2570:P2570,Q2570:AE2570)),0)</f>
        <v>8</v>
      </c>
      <c r="AJ2570" s="7">
        <f>IF(S2570&gt;0,RANK(S2570,(N2570:P2570,Q2570:AE2570)),0)</f>
        <v>7</v>
      </c>
      <c r="AK2570" s="2">
        <f t="shared" si="1071"/>
        <v>2.1212656885274883E-3</v>
      </c>
      <c r="AL2570" s="2">
        <f t="shared" si="1072"/>
        <v>2.2980378292381119E-3</v>
      </c>
      <c r="AM2570" s="2">
        <f t="shared" si="1073"/>
        <v>1.0606328442637441E-3</v>
      </c>
      <c r="AN2570" s="2">
        <f t="shared" si="1074"/>
        <v>1.237404984974368E-3</v>
      </c>
      <c r="AP2570" t="s">
        <v>2118</v>
      </c>
      <c r="AQ2570" t="s">
        <v>1496</v>
      </c>
      <c r="AR2570">
        <v>1</v>
      </c>
      <c r="AT2570" s="93" t="s">
        <v>1126</v>
      </c>
      <c r="AU2570" s="92" t="s">
        <v>93</v>
      </c>
      <c r="AV2570" s="83" t="str">
        <f t="shared" si="1075"/>
        <v>47091</v>
      </c>
      <c r="AX2570" s="7" t="s">
        <v>3753</v>
      </c>
    </row>
    <row r="2571" spans="1:51" hidden="1" outlineLevel="1">
      <c r="A2571" t="s">
        <v>736</v>
      </c>
      <c r="B2571" t="s">
        <v>1496</v>
      </c>
      <c r="C2571" s="1">
        <f t="shared" si="1064"/>
        <v>150586</v>
      </c>
      <c r="D2571" s="7">
        <f>RANK(N2571,(N2571:P2571,Q2571:AE2571))</f>
        <v>2</v>
      </c>
      <c r="E2571" s="7">
        <f>RANK(O2571,(N2571:P2571,Q2571:AE2571))</f>
        <v>1</v>
      </c>
      <c r="F2571" s="7">
        <f>IF(P2571&gt;0,RANK(P2571,(N2571:P2571,Q2571:AE2571)),0)</f>
        <v>3</v>
      </c>
      <c r="G2571" s="1">
        <f t="shared" si="1065"/>
        <v>25882</v>
      </c>
      <c r="H2571" s="2">
        <f t="shared" si="1066"/>
        <v>0.17187520752261165</v>
      </c>
      <c r="I2571" s="2"/>
      <c r="J2571" s="2">
        <f t="shared" si="1067"/>
        <v>0.40487827553690248</v>
      </c>
      <c r="K2571" s="2">
        <f t="shared" si="1068"/>
        <v>0.57675348305951413</v>
      </c>
      <c r="L2571" s="2">
        <f t="shared" si="1069"/>
        <v>1.1767362171782238E-2</v>
      </c>
      <c r="M2571" s="2">
        <f t="shared" si="1070"/>
        <v>6.6008792318011586E-3</v>
      </c>
      <c r="N2571" s="1">
        <v>60969</v>
      </c>
      <c r="O2571" s="1">
        <v>86851</v>
      </c>
      <c r="P2571" s="1">
        <v>1772</v>
      </c>
      <c r="Q2571" s="1">
        <v>306</v>
      </c>
      <c r="R2571" s="1">
        <v>501</v>
      </c>
      <c r="S2571" s="1">
        <v>43</v>
      </c>
      <c r="T2571" s="1">
        <v>46</v>
      </c>
      <c r="U2571" s="1">
        <v>8</v>
      </c>
      <c r="AA2571" s="1">
        <v>79</v>
      </c>
      <c r="AC2571" s="1">
        <v>11</v>
      </c>
      <c r="AG2571" s="7">
        <f>IF(Q2571&gt;0,RANK(Q2571,(N2571:P2571,Q2571:AE2571)),0)</f>
        <v>5</v>
      </c>
      <c r="AH2571" s="7">
        <f>IF(R2571&gt;0,RANK(R2571,(N2571:P2571,Q2571:AE2571)),0)</f>
        <v>4</v>
      </c>
      <c r="AI2571" s="7">
        <f>IF(T2571&gt;0,RANK(T2571,(N2571:P2571,Q2571:AE2571)),0)</f>
        <v>7</v>
      </c>
      <c r="AJ2571" s="7">
        <f>IF(S2571&gt;0,RANK(S2571,(N2571:P2571,Q2571:AE2571)),0)</f>
        <v>8</v>
      </c>
      <c r="AK2571" s="2">
        <f t="shared" si="1071"/>
        <v>2.0320614134116052E-3</v>
      </c>
      <c r="AL2571" s="2">
        <f t="shared" si="1072"/>
        <v>3.3270025101935106E-3</v>
      </c>
      <c r="AM2571" s="2">
        <f t="shared" si="1073"/>
        <v>3.0547328436906487E-4</v>
      </c>
      <c r="AN2571" s="2">
        <f t="shared" si="1074"/>
        <v>2.8555111364934324E-4</v>
      </c>
      <c r="AP2571" t="s">
        <v>736</v>
      </c>
      <c r="AQ2571" t="s">
        <v>1496</v>
      </c>
      <c r="AT2571" s="93" t="s">
        <v>1126</v>
      </c>
      <c r="AU2571" s="92" t="s">
        <v>94</v>
      </c>
      <c r="AV2571" s="83" t="str">
        <f t="shared" si="1075"/>
        <v>47093</v>
      </c>
      <c r="AX2571" s="7" t="s">
        <v>3753</v>
      </c>
    </row>
    <row r="2572" spans="1:51" hidden="1" outlineLevel="1">
      <c r="A2572" t="s">
        <v>2034</v>
      </c>
      <c r="B2572" t="s">
        <v>1496</v>
      </c>
      <c r="C2572" s="1">
        <f t="shared" si="1064"/>
        <v>2224</v>
      </c>
      <c r="D2572" s="7">
        <f>RANK(N2572,(N2572:P2572,Q2572:AE2572))</f>
        <v>1</v>
      </c>
      <c r="E2572" s="7">
        <f>RANK(O2572,(N2572:P2572,Q2572:AE2572))</f>
        <v>2</v>
      </c>
      <c r="F2572" s="7">
        <f>IF(P2572&gt;0,RANK(P2572,(N2572:P2572,Q2572:AE2572)),0)</f>
        <v>3</v>
      </c>
      <c r="G2572" s="1">
        <f t="shared" si="1065"/>
        <v>638</v>
      </c>
      <c r="H2572" s="2">
        <f t="shared" si="1066"/>
        <v>0.28687050359712229</v>
      </c>
      <c r="I2572" s="2"/>
      <c r="J2572" s="2">
        <f t="shared" si="1067"/>
        <v>0.63803956834532372</v>
      </c>
      <c r="K2572" s="2">
        <f t="shared" si="1068"/>
        <v>0.35116906474820142</v>
      </c>
      <c r="L2572" s="2">
        <f t="shared" si="1069"/>
        <v>4.9460431654676255E-3</v>
      </c>
      <c r="M2572" s="2">
        <f t="shared" si="1070"/>
        <v>5.8453237410072386E-3</v>
      </c>
      <c r="N2572" s="1">
        <v>1419</v>
      </c>
      <c r="O2572" s="1">
        <v>781</v>
      </c>
      <c r="P2572" s="1">
        <v>11</v>
      </c>
      <c r="Q2572" s="1">
        <v>6</v>
      </c>
      <c r="R2572" s="1">
        <v>4</v>
      </c>
      <c r="S2572" s="1">
        <v>1</v>
      </c>
      <c r="T2572" s="1">
        <v>0</v>
      </c>
      <c r="U2572" s="1">
        <v>0</v>
      </c>
      <c r="AA2572" s="1">
        <v>0</v>
      </c>
      <c r="AC2572" s="1">
        <v>2</v>
      </c>
      <c r="AG2572" s="7">
        <f>IF(Q2572&gt;0,RANK(Q2572,(N2572:P2572,Q2572:AE2572)),0)</f>
        <v>4</v>
      </c>
      <c r="AH2572" s="7">
        <f>IF(R2572&gt;0,RANK(R2572,(N2572:P2572,Q2572:AE2572)),0)</f>
        <v>5</v>
      </c>
      <c r="AI2572" s="7">
        <f>IF(T2572&gt;0,RANK(T2572,(N2572:P2572,Q2572:AE2572)),0)</f>
        <v>0</v>
      </c>
      <c r="AJ2572" s="7">
        <f>IF(S2572&gt;0,RANK(S2572,(N2572:P2572,Q2572:AE2572)),0)</f>
        <v>7</v>
      </c>
      <c r="AK2572" s="2">
        <f t="shared" si="1071"/>
        <v>2.6978417266187052E-3</v>
      </c>
      <c r="AL2572" s="2">
        <f t="shared" si="1072"/>
        <v>1.7985611510791368E-3</v>
      </c>
      <c r="AM2572" s="2">
        <f t="shared" si="1073"/>
        <v>0</v>
      </c>
      <c r="AN2572" s="2">
        <f t="shared" si="1074"/>
        <v>4.496402877697842E-4</v>
      </c>
      <c r="AP2572" t="s">
        <v>2034</v>
      </c>
      <c r="AQ2572" t="s">
        <v>1496</v>
      </c>
      <c r="AR2572">
        <v>8</v>
      </c>
      <c r="AT2572" s="93" t="s">
        <v>1126</v>
      </c>
      <c r="AU2572" s="92" t="s">
        <v>95</v>
      </c>
      <c r="AV2572" s="83" t="str">
        <f t="shared" si="1075"/>
        <v>47095</v>
      </c>
      <c r="AX2572" s="7" t="s">
        <v>3753</v>
      </c>
    </row>
    <row r="2573" spans="1:51" hidden="1" outlineLevel="1">
      <c r="A2573" t="s">
        <v>2843</v>
      </c>
      <c r="B2573" t="s">
        <v>1496</v>
      </c>
      <c r="C2573" s="1">
        <f t="shared" si="1064"/>
        <v>7618</v>
      </c>
      <c r="D2573" s="7">
        <f>RANK(N2573,(N2573:P2573,Q2573:AE2573))</f>
        <v>1</v>
      </c>
      <c r="E2573" s="7">
        <f>RANK(O2573,(N2573:P2573,Q2573:AE2573))</f>
        <v>2</v>
      </c>
      <c r="F2573" s="7">
        <f>IF(P2573&gt;0,RANK(P2573,(N2573:P2573,Q2573:AE2573)),0)</f>
        <v>3</v>
      </c>
      <c r="G2573" s="1">
        <f t="shared" si="1065"/>
        <v>895</v>
      </c>
      <c r="H2573" s="2">
        <f t="shared" si="1066"/>
        <v>0.11748490417432397</v>
      </c>
      <c r="I2573" s="2"/>
      <c r="J2573" s="2">
        <f t="shared" si="1067"/>
        <v>0.55447624048306643</v>
      </c>
      <c r="K2573" s="2">
        <f t="shared" si="1068"/>
        <v>0.43699133630874243</v>
      </c>
      <c r="L2573" s="2">
        <f t="shared" si="1069"/>
        <v>3.5442373326332369E-3</v>
      </c>
      <c r="M2573" s="2">
        <f t="shared" si="1070"/>
        <v>4.9881858755579048E-3</v>
      </c>
      <c r="N2573" s="1">
        <v>4224</v>
      </c>
      <c r="O2573" s="1">
        <v>3329</v>
      </c>
      <c r="P2573" s="1">
        <v>27</v>
      </c>
      <c r="Q2573" s="1">
        <v>21</v>
      </c>
      <c r="R2573" s="1">
        <v>3</v>
      </c>
      <c r="S2573" s="1">
        <v>3</v>
      </c>
      <c r="T2573" s="1">
        <v>2</v>
      </c>
      <c r="U2573" s="1">
        <v>0</v>
      </c>
      <c r="AA2573" s="1">
        <v>7</v>
      </c>
      <c r="AC2573" s="1">
        <v>2</v>
      </c>
      <c r="AG2573" s="7">
        <f>IF(Q2573&gt;0,RANK(Q2573,(N2573:P2573,Q2573:AE2573)),0)</f>
        <v>4</v>
      </c>
      <c r="AH2573" s="7">
        <f>IF(R2573&gt;0,RANK(R2573,(N2573:P2573,Q2573:AE2573)),0)</f>
        <v>6</v>
      </c>
      <c r="AI2573" s="7">
        <f>IF(T2573&gt;0,RANK(T2573,(N2573:P2573,Q2573:AE2573)),0)</f>
        <v>8</v>
      </c>
      <c r="AJ2573" s="7">
        <f>IF(S2573&gt;0,RANK(S2573,(N2573:P2573,Q2573:AE2573)),0)</f>
        <v>6</v>
      </c>
      <c r="AK2573" s="2">
        <f t="shared" si="1071"/>
        <v>2.7566290364925178E-3</v>
      </c>
      <c r="AL2573" s="2">
        <f t="shared" si="1072"/>
        <v>3.9380414807035967E-4</v>
      </c>
      <c r="AM2573" s="2">
        <f t="shared" si="1073"/>
        <v>2.6253609871357313E-4</v>
      </c>
      <c r="AN2573" s="2">
        <f t="shared" si="1074"/>
        <v>3.9380414807035967E-4</v>
      </c>
      <c r="AP2573" t="s">
        <v>2843</v>
      </c>
      <c r="AQ2573" t="s">
        <v>1496</v>
      </c>
      <c r="AR2573">
        <v>8</v>
      </c>
      <c r="AT2573" s="93" t="s">
        <v>1126</v>
      </c>
      <c r="AU2573" s="92" t="s">
        <v>96</v>
      </c>
      <c r="AV2573" s="83" t="str">
        <f t="shared" si="1075"/>
        <v>47097</v>
      </c>
      <c r="AX2573" s="7" t="s">
        <v>3753</v>
      </c>
    </row>
    <row r="2574" spans="1:51" hidden="1" outlineLevel="1">
      <c r="A2574" t="s">
        <v>3054</v>
      </c>
      <c r="B2574" t="s">
        <v>1496</v>
      </c>
      <c r="C2574" s="1">
        <f t="shared" si="1064"/>
        <v>14470</v>
      </c>
      <c r="D2574" s="7">
        <f>RANK(N2574,(N2574:P2574,Q2574:AE2574))</f>
        <v>2</v>
      </c>
      <c r="E2574" s="7">
        <f>RANK(O2574,(N2574:P2574,Q2574:AE2574))</f>
        <v>1</v>
      </c>
      <c r="F2574" s="7">
        <f>IF(P2574&gt;0,RANK(P2574,(N2574:P2574,Q2574:AE2574)),0)</f>
        <v>3</v>
      </c>
      <c r="G2574" s="1">
        <f t="shared" si="1065"/>
        <v>970</v>
      </c>
      <c r="H2574" s="2">
        <f t="shared" si="1066"/>
        <v>6.7035245335176227E-2</v>
      </c>
      <c r="I2574" s="2"/>
      <c r="J2574" s="2">
        <f t="shared" si="1067"/>
        <v>0.45908776779543886</v>
      </c>
      <c r="K2574" s="2">
        <f t="shared" si="1068"/>
        <v>0.52612301313061505</v>
      </c>
      <c r="L2574" s="2">
        <f t="shared" si="1069"/>
        <v>6.772633033863165E-3</v>
      </c>
      <c r="M2574" s="2">
        <f t="shared" si="1070"/>
        <v>8.0165860400829812E-3</v>
      </c>
      <c r="N2574" s="1">
        <v>6643</v>
      </c>
      <c r="O2574" s="1">
        <v>7613</v>
      </c>
      <c r="P2574" s="1">
        <v>98</v>
      </c>
      <c r="Q2574" s="1">
        <v>48</v>
      </c>
      <c r="R2574" s="1">
        <v>19</v>
      </c>
      <c r="S2574" s="1">
        <v>14</v>
      </c>
      <c r="T2574" s="1">
        <v>14</v>
      </c>
      <c r="U2574" s="1">
        <v>0</v>
      </c>
      <c r="AA2574" s="1">
        <v>21</v>
      </c>
      <c r="AC2574" s="1">
        <v>0</v>
      </c>
      <c r="AG2574" s="7">
        <f>IF(Q2574&gt;0,RANK(Q2574,(N2574:P2574,Q2574:AE2574)),0)</f>
        <v>4</v>
      </c>
      <c r="AH2574" s="7">
        <f>IF(R2574&gt;0,RANK(R2574,(N2574:P2574,Q2574:AE2574)),0)</f>
        <v>6</v>
      </c>
      <c r="AI2574" s="7">
        <f>IF(T2574&gt;0,RANK(T2574,(N2574:P2574,Q2574:AE2574)),0)</f>
        <v>7</v>
      </c>
      <c r="AJ2574" s="7">
        <f>IF(S2574&gt;0,RANK(S2574,(N2574:P2574,Q2574:AE2574)),0)</f>
        <v>7</v>
      </c>
      <c r="AK2574" s="2">
        <f t="shared" si="1071"/>
        <v>3.3172080165860401E-3</v>
      </c>
      <c r="AL2574" s="2">
        <f t="shared" si="1072"/>
        <v>1.3130615065653076E-3</v>
      </c>
      <c r="AM2574" s="2">
        <f t="shared" si="1073"/>
        <v>9.6751900483759508E-4</v>
      </c>
      <c r="AN2574" s="2">
        <f t="shared" si="1074"/>
        <v>9.6751900483759508E-4</v>
      </c>
      <c r="AP2574" t="s">
        <v>3054</v>
      </c>
      <c r="AQ2574" t="s">
        <v>1496</v>
      </c>
      <c r="AR2574">
        <v>4</v>
      </c>
      <c r="AT2574" s="93" t="s">
        <v>1126</v>
      </c>
      <c r="AU2574" s="92" t="s">
        <v>310</v>
      </c>
      <c r="AV2574" s="83" t="str">
        <f t="shared" si="1075"/>
        <v>47099</v>
      </c>
      <c r="AX2574" s="7" t="s">
        <v>3753</v>
      </c>
    </row>
    <row r="2575" spans="1:51" hidden="1" outlineLevel="1">
      <c r="A2575" t="s">
        <v>3216</v>
      </c>
      <c r="B2575" t="s">
        <v>1496</v>
      </c>
      <c r="C2575" s="1">
        <f t="shared" si="1064"/>
        <v>4420</v>
      </c>
      <c r="D2575" s="7">
        <f>RANK(N2575,(N2575:P2575,Q2575:AE2575))</f>
        <v>1</v>
      </c>
      <c r="E2575" s="7">
        <f>RANK(O2575,(N2575:P2575,Q2575:AE2575))</f>
        <v>2</v>
      </c>
      <c r="F2575" s="7">
        <f>IF(P2575&gt;0,RANK(P2575,(N2575:P2575,Q2575:AE2575)),0)</f>
        <v>3</v>
      </c>
      <c r="G2575" s="1">
        <f t="shared" si="1065"/>
        <v>244</v>
      </c>
      <c r="H2575" s="2">
        <f t="shared" si="1066"/>
        <v>5.5203619909502261E-2</v>
      </c>
      <c r="I2575" s="2"/>
      <c r="J2575" s="2">
        <f t="shared" si="1067"/>
        <v>0.51606334841628965</v>
      </c>
      <c r="K2575" s="2">
        <f t="shared" si="1068"/>
        <v>0.4608597285067873</v>
      </c>
      <c r="L2575" s="2">
        <f t="shared" si="1069"/>
        <v>1.4253393665158371E-2</v>
      </c>
      <c r="M2575" s="2">
        <f t="shared" si="1070"/>
        <v>8.8235294117646797E-3</v>
      </c>
      <c r="N2575" s="1">
        <v>2281</v>
      </c>
      <c r="O2575" s="1">
        <v>2037</v>
      </c>
      <c r="P2575" s="1">
        <v>63</v>
      </c>
      <c r="Q2575" s="1">
        <v>18</v>
      </c>
      <c r="R2575" s="1">
        <v>4</v>
      </c>
      <c r="S2575" s="1">
        <v>7</v>
      </c>
      <c r="T2575" s="1">
        <v>1</v>
      </c>
      <c r="U2575" s="1">
        <v>0</v>
      </c>
      <c r="AA2575" s="1">
        <v>7</v>
      </c>
      <c r="AC2575" s="1">
        <v>2</v>
      </c>
      <c r="AG2575" s="7">
        <f>IF(Q2575&gt;0,RANK(Q2575,(N2575:P2575,Q2575:AE2575)),0)</f>
        <v>4</v>
      </c>
      <c r="AH2575" s="7">
        <f>IF(R2575&gt;0,RANK(R2575,(N2575:P2575,Q2575:AE2575)),0)</f>
        <v>7</v>
      </c>
      <c r="AI2575" s="7">
        <f>IF(T2575&gt;0,RANK(T2575,(N2575:P2575,Q2575:AE2575)),0)</f>
        <v>9</v>
      </c>
      <c r="AJ2575" s="7">
        <f>IF(S2575&gt;0,RANK(S2575,(N2575:P2575,Q2575:AE2575)),0)</f>
        <v>5</v>
      </c>
      <c r="AK2575" s="2">
        <f t="shared" si="1071"/>
        <v>4.0723981900452491E-3</v>
      </c>
      <c r="AL2575" s="2">
        <f t="shared" si="1072"/>
        <v>9.049773755656109E-4</v>
      </c>
      <c r="AM2575" s="2">
        <f t="shared" si="1073"/>
        <v>2.2624434389140272E-4</v>
      </c>
      <c r="AN2575" s="2">
        <f t="shared" si="1074"/>
        <v>1.583710407239819E-3</v>
      </c>
      <c r="AP2575" t="s">
        <v>3216</v>
      </c>
      <c r="AQ2575" t="s">
        <v>1496</v>
      </c>
      <c r="AR2575">
        <v>7</v>
      </c>
      <c r="AT2575" s="93" t="s">
        <v>1126</v>
      </c>
      <c r="AU2575" s="92" t="s">
        <v>311</v>
      </c>
      <c r="AV2575" s="83" t="str">
        <f t="shared" si="1075"/>
        <v>47101</v>
      </c>
      <c r="AX2575" s="7" t="s">
        <v>3753</v>
      </c>
    </row>
    <row r="2576" spans="1:51" hidden="1" outlineLevel="1">
      <c r="A2576" t="s">
        <v>2054</v>
      </c>
      <c r="B2576" t="s">
        <v>1496</v>
      </c>
      <c r="C2576" s="1">
        <f t="shared" si="1064"/>
        <v>10659</v>
      </c>
      <c r="D2576" s="7">
        <f>RANK(N2576,(N2576:P2576,Q2576:AE2576))</f>
        <v>2</v>
      </c>
      <c r="E2576" s="7">
        <f>RANK(O2576,(N2576:P2576,Q2576:AE2576))</f>
        <v>1</v>
      </c>
      <c r="F2576" s="7">
        <f>IF(P2576&gt;0,RANK(P2576,(N2576:P2576,Q2576:AE2576)),0)</f>
        <v>3</v>
      </c>
      <c r="G2576" s="1">
        <f t="shared" si="1065"/>
        <v>375</v>
      </c>
      <c r="H2576" s="2">
        <f t="shared" si="1066"/>
        <v>3.5181536729524343E-2</v>
      </c>
      <c r="I2576" s="2"/>
      <c r="J2576" s="2">
        <f t="shared" si="1067"/>
        <v>0.47471620227038186</v>
      </c>
      <c r="K2576" s="2">
        <f t="shared" si="1068"/>
        <v>0.5098977389999062</v>
      </c>
      <c r="L2576" s="2">
        <f t="shared" si="1069"/>
        <v>6.7548550520686746E-3</v>
      </c>
      <c r="M2576" s="2">
        <f t="shared" si="1070"/>
        <v>8.6312036776432077E-3</v>
      </c>
      <c r="N2576" s="1">
        <v>5060</v>
      </c>
      <c r="O2576" s="1">
        <v>5435</v>
      </c>
      <c r="P2576" s="1">
        <v>72</v>
      </c>
      <c r="Q2576" s="1">
        <v>36</v>
      </c>
      <c r="R2576" s="1">
        <v>21</v>
      </c>
      <c r="S2576" s="1">
        <v>6</v>
      </c>
      <c r="T2576" s="1">
        <v>2</v>
      </c>
      <c r="U2576" s="1">
        <v>18</v>
      </c>
      <c r="AA2576" s="1">
        <v>9</v>
      </c>
      <c r="AC2576" s="1">
        <v>0</v>
      </c>
      <c r="AG2576" s="7">
        <f>IF(Q2576&gt;0,RANK(Q2576,(N2576:P2576,Q2576:AE2576)),0)</f>
        <v>4</v>
      </c>
      <c r="AH2576" s="7">
        <f>IF(R2576&gt;0,RANK(R2576,(N2576:P2576,Q2576:AE2576)),0)</f>
        <v>5</v>
      </c>
      <c r="AI2576" s="7">
        <f>IF(T2576&gt;0,RANK(T2576,(N2576:P2576,Q2576:AE2576)),0)</f>
        <v>9</v>
      </c>
      <c r="AJ2576" s="7">
        <f>IF(S2576&gt;0,RANK(S2576,(N2576:P2576,Q2576:AE2576)),0)</f>
        <v>8</v>
      </c>
      <c r="AK2576" s="2">
        <f t="shared" si="1071"/>
        <v>3.3774275260343373E-3</v>
      </c>
      <c r="AL2576" s="2">
        <f t="shared" si="1072"/>
        <v>1.9701660568533634E-3</v>
      </c>
      <c r="AM2576" s="2">
        <f t="shared" si="1073"/>
        <v>1.8763486255746317E-4</v>
      </c>
      <c r="AN2576" s="2">
        <f t="shared" si="1074"/>
        <v>5.6290458767238951E-4</v>
      </c>
      <c r="AP2576" t="s">
        <v>2054</v>
      </c>
      <c r="AQ2576" t="s">
        <v>1496</v>
      </c>
      <c r="AR2576">
        <v>4</v>
      </c>
      <c r="AT2576" s="93" t="s">
        <v>1126</v>
      </c>
      <c r="AU2576" s="92" t="s">
        <v>312</v>
      </c>
      <c r="AV2576" s="83" t="str">
        <f t="shared" si="1075"/>
        <v>47103</v>
      </c>
      <c r="AX2576" s="7" t="s">
        <v>3753</v>
      </c>
    </row>
    <row r="2577" spans="1:51" hidden="1" outlineLevel="1">
      <c r="A2577" t="s">
        <v>3196</v>
      </c>
      <c r="B2577" t="s">
        <v>1496</v>
      </c>
      <c r="C2577" s="1">
        <f t="shared" si="1064"/>
        <v>16406</v>
      </c>
      <c r="D2577" s="7">
        <f>RANK(N2577,(N2577:P2577,Q2577:AE2577))</f>
        <v>2</v>
      </c>
      <c r="E2577" s="7">
        <f>RANK(O2577,(N2577:P2577,Q2577:AE2577))</f>
        <v>1</v>
      </c>
      <c r="F2577" s="7">
        <f>IF(P2577&gt;0,RANK(P2577,(N2577:P2577,Q2577:AE2577)),0)</f>
        <v>3</v>
      </c>
      <c r="G2577" s="1">
        <f t="shared" si="1065"/>
        <v>4361</v>
      </c>
      <c r="H2577" s="2">
        <f t="shared" si="1066"/>
        <v>0.26581738388394488</v>
      </c>
      <c r="I2577" s="2"/>
      <c r="J2577" s="2">
        <f t="shared" si="1067"/>
        <v>0.35992929416067293</v>
      </c>
      <c r="K2577" s="2">
        <f t="shared" si="1068"/>
        <v>0.62574667804461781</v>
      </c>
      <c r="L2577" s="2">
        <f t="shared" si="1069"/>
        <v>8.0458368889430691E-3</v>
      </c>
      <c r="M2577" s="2">
        <f t="shared" si="1070"/>
        <v>6.2781909057662462E-3</v>
      </c>
      <c r="N2577" s="1">
        <v>5905</v>
      </c>
      <c r="O2577" s="1">
        <v>10266</v>
      </c>
      <c r="P2577" s="1">
        <v>132</v>
      </c>
      <c r="Q2577" s="1">
        <v>38</v>
      </c>
      <c r="R2577" s="1">
        <v>44</v>
      </c>
      <c r="S2577" s="1">
        <v>5</v>
      </c>
      <c r="T2577" s="1">
        <v>3</v>
      </c>
      <c r="U2577" s="1">
        <v>0</v>
      </c>
      <c r="AA2577" s="1">
        <v>13</v>
      </c>
      <c r="AC2577" s="1">
        <v>0</v>
      </c>
      <c r="AG2577" s="7">
        <f>IF(Q2577&gt;0,RANK(Q2577,(N2577:P2577,Q2577:AE2577)),0)</f>
        <v>5</v>
      </c>
      <c r="AH2577" s="7">
        <f>IF(R2577&gt;0,RANK(R2577,(N2577:P2577,Q2577:AE2577)),0)</f>
        <v>4</v>
      </c>
      <c r="AI2577" s="7">
        <f>IF(T2577&gt;0,RANK(T2577,(N2577:P2577,Q2577:AE2577)),0)</f>
        <v>8</v>
      </c>
      <c r="AJ2577" s="7">
        <f>IF(S2577&gt;0,RANK(S2577,(N2577:P2577,Q2577:AE2577)),0)</f>
        <v>7</v>
      </c>
      <c r="AK2577" s="2">
        <f t="shared" si="1071"/>
        <v>2.3162257710593686E-3</v>
      </c>
      <c r="AL2577" s="2">
        <f t="shared" si="1072"/>
        <v>2.6819456296476897E-3</v>
      </c>
      <c r="AM2577" s="2">
        <f t="shared" si="1073"/>
        <v>1.8285992929416067E-4</v>
      </c>
      <c r="AN2577" s="2">
        <f t="shared" si="1074"/>
        <v>3.0476654882360114E-4</v>
      </c>
      <c r="AP2577" t="s">
        <v>3196</v>
      </c>
      <c r="AQ2577" t="s">
        <v>1496</v>
      </c>
      <c r="AR2577">
        <v>2</v>
      </c>
      <c r="AT2577" s="93" t="s">
        <v>1126</v>
      </c>
      <c r="AU2577" s="92" t="s">
        <v>313</v>
      </c>
      <c r="AV2577" s="83" t="str">
        <f t="shared" si="1075"/>
        <v>47105</v>
      </c>
      <c r="AX2577" s="7" t="s">
        <v>3753</v>
      </c>
    </row>
    <row r="2578" spans="1:51" hidden="1" outlineLevel="1">
      <c r="A2578" t="s">
        <v>1965</v>
      </c>
      <c r="B2578" t="s">
        <v>1496</v>
      </c>
      <c r="C2578" s="1">
        <f t="shared" si="1064"/>
        <v>16600</v>
      </c>
      <c r="D2578" s="7">
        <f>RANK(N2578,(N2578:P2578,Q2578:AE2578))</f>
        <v>2</v>
      </c>
      <c r="E2578" s="7">
        <f>RANK(O2578,(N2578:P2578,Q2578:AE2578))</f>
        <v>1</v>
      </c>
      <c r="F2578" s="7">
        <f>IF(P2578&gt;0,RANK(P2578,(N2578:P2578,Q2578:AE2578)),0)</f>
        <v>3</v>
      </c>
      <c r="G2578" s="1">
        <f t="shared" si="1065"/>
        <v>4013</v>
      </c>
      <c r="H2578" s="2">
        <f t="shared" si="1066"/>
        <v>0.24174698795180724</v>
      </c>
      <c r="I2578" s="2"/>
      <c r="J2578" s="2">
        <f t="shared" si="1067"/>
        <v>0.37</v>
      </c>
      <c r="K2578" s="2">
        <f t="shared" si="1068"/>
        <v>0.61174698795180726</v>
      </c>
      <c r="L2578" s="2">
        <f t="shared" si="1069"/>
        <v>8.5542168674698788E-3</v>
      </c>
      <c r="M2578" s="2">
        <f t="shared" si="1070"/>
        <v>9.6987951807228617E-3</v>
      </c>
      <c r="N2578" s="1">
        <v>6142</v>
      </c>
      <c r="O2578" s="1">
        <v>10155</v>
      </c>
      <c r="P2578" s="1">
        <v>142</v>
      </c>
      <c r="Q2578" s="1">
        <v>67</v>
      </c>
      <c r="R2578" s="1">
        <v>57</v>
      </c>
      <c r="S2578" s="1">
        <v>7</v>
      </c>
      <c r="T2578" s="1">
        <v>8</v>
      </c>
      <c r="U2578" s="1">
        <v>0</v>
      </c>
      <c r="AA2578" s="1">
        <v>22</v>
      </c>
      <c r="AC2578" s="1">
        <v>0</v>
      </c>
      <c r="AG2578" s="7">
        <f>IF(Q2578&gt;0,RANK(Q2578,(N2578:P2578,Q2578:AE2578)),0)</f>
        <v>4</v>
      </c>
      <c r="AH2578" s="7">
        <f>IF(R2578&gt;0,RANK(R2578,(N2578:P2578,Q2578:AE2578)),0)</f>
        <v>5</v>
      </c>
      <c r="AI2578" s="7">
        <f>IF(T2578&gt;0,RANK(T2578,(N2578:P2578,Q2578:AE2578)),0)</f>
        <v>7</v>
      </c>
      <c r="AJ2578" s="7">
        <f>IF(S2578&gt;0,RANK(S2578,(N2578:P2578,Q2578:AE2578)),0)</f>
        <v>8</v>
      </c>
      <c r="AK2578" s="2">
        <f t="shared" si="1071"/>
        <v>4.0361445783132534E-3</v>
      </c>
      <c r="AL2578" s="2">
        <f t="shared" si="1072"/>
        <v>3.4337349397590361E-3</v>
      </c>
      <c r="AM2578" s="2">
        <f t="shared" si="1073"/>
        <v>4.8192771084337347E-4</v>
      </c>
      <c r="AN2578" s="2">
        <f t="shared" si="1074"/>
        <v>4.216867469879518E-4</v>
      </c>
      <c r="AP2578" t="s">
        <v>1965</v>
      </c>
      <c r="AQ2578" t="s">
        <v>1496</v>
      </c>
      <c r="AR2578">
        <v>2</v>
      </c>
      <c r="AT2578" s="93" t="s">
        <v>1126</v>
      </c>
      <c r="AU2578" s="92" t="s">
        <v>314</v>
      </c>
      <c r="AV2578" s="83" t="str">
        <f t="shared" si="1075"/>
        <v>47107</v>
      </c>
      <c r="AX2578" s="7" t="s">
        <v>3753</v>
      </c>
    </row>
    <row r="2579" spans="1:51" hidden="1" outlineLevel="1">
      <c r="A2579" t="s">
        <v>1966</v>
      </c>
      <c r="B2579" t="s">
        <v>1496</v>
      </c>
      <c r="C2579" s="1">
        <f t="shared" si="1064"/>
        <v>8989</v>
      </c>
      <c r="D2579" s="7">
        <f>RANK(N2579,(N2579:P2579,Q2579:AE2579))</f>
        <v>2</v>
      </c>
      <c r="E2579" s="7">
        <f>RANK(O2579,(N2579:P2579,Q2579:AE2579))</f>
        <v>1</v>
      </c>
      <c r="F2579" s="7">
        <f>IF(P2579&gt;0,RANK(P2579,(N2579:P2579,Q2579:AE2579)),0)</f>
        <v>3</v>
      </c>
      <c r="G2579" s="1">
        <f t="shared" si="1065"/>
        <v>894</v>
      </c>
      <c r="H2579" s="2">
        <f t="shared" si="1066"/>
        <v>9.9454889309155636E-2</v>
      </c>
      <c r="I2579" s="2"/>
      <c r="J2579" s="2">
        <f t="shared" si="1067"/>
        <v>0.44532206029591725</v>
      </c>
      <c r="K2579" s="2">
        <f t="shared" si="1068"/>
        <v>0.54477694960507284</v>
      </c>
      <c r="L2579" s="2">
        <f t="shared" si="1069"/>
        <v>5.2286127489153409E-3</v>
      </c>
      <c r="M2579" s="2">
        <f t="shared" si="1070"/>
        <v>4.6723773500945689E-3</v>
      </c>
      <c r="N2579" s="1">
        <v>4003</v>
      </c>
      <c r="O2579" s="1">
        <v>4897</v>
      </c>
      <c r="P2579" s="1">
        <v>47</v>
      </c>
      <c r="Q2579" s="1">
        <v>23</v>
      </c>
      <c r="R2579" s="1">
        <v>9</v>
      </c>
      <c r="S2579" s="1">
        <v>2</v>
      </c>
      <c r="T2579" s="1">
        <v>0</v>
      </c>
      <c r="U2579" s="1">
        <v>0</v>
      </c>
      <c r="AA2579" s="1">
        <v>6</v>
      </c>
      <c r="AC2579" s="1">
        <v>2</v>
      </c>
      <c r="AG2579" s="7">
        <f>IF(Q2579&gt;0,RANK(Q2579,(N2579:P2579,Q2579:AE2579)),0)</f>
        <v>4</v>
      </c>
      <c r="AH2579" s="7">
        <f>IF(R2579&gt;0,RANK(R2579,(N2579:P2579,Q2579:AE2579)),0)</f>
        <v>5</v>
      </c>
      <c r="AI2579" s="7">
        <f>IF(T2579&gt;0,RANK(T2579,(N2579:P2579,Q2579:AE2579)),0)</f>
        <v>0</v>
      </c>
      <c r="AJ2579" s="7">
        <f>IF(S2579&gt;0,RANK(S2579,(N2579:P2579,Q2579:AE2579)),0)</f>
        <v>7</v>
      </c>
      <c r="AK2579" s="2">
        <f t="shared" si="1071"/>
        <v>2.5586828345755923E-3</v>
      </c>
      <c r="AL2579" s="2">
        <f t="shared" si="1072"/>
        <v>1.0012237178774056E-3</v>
      </c>
      <c r="AM2579" s="2">
        <f t="shared" si="1073"/>
        <v>0</v>
      </c>
      <c r="AN2579" s="2">
        <f t="shared" si="1074"/>
        <v>2.2249415952831238E-4</v>
      </c>
      <c r="AP2579" t="s">
        <v>1966</v>
      </c>
      <c r="AQ2579" t="s">
        <v>1496</v>
      </c>
      <c r="AR2579">
        <v>7</v>
      </c>
      <c r="AT2579" s="93" t="s">
        <v>1126</v>
      </c>
      <c r="AU2579" s="92" t="s">
        <v>315</v>
      </c>
      <c r="AV2579" s="83" t="str">
        <f t="shared" si="1075"/>
        <v>47109</v>
      </c>
      <c r="AX2579" s="7" t="s">
        <v>3753</v>
      </c>
    </row>
    <row r="2580" spans="1:51" hidden="1" outlineLevel="1">
      <c r="A2580" t="s">
        <v>1919</v>
      </c>
      <c r="B2580" t="s">
        <v>1496</v>
      </c>
      <c r="C2580" s="1">
        <f t="shared" si="1064"/>
        <v>6491</v>
      </c>
      <c r="D2580" s="7">
        <f>RANK(N2580,(N2580:P2580,Q2580:AE2580))</f>
        <v>2</v>
      </c>
      <c r="E2580" s="7">
        <f>RANK(O2580,(N2580:P2580,Q2580:AE2580))</f>
        <v>1</v>
      </c>
      <c r="F2580" s="7">
        <f>IF(P2580&gt;0,RANK(P2580,(N2580:P2580,Q2580:AE2580)),0)</f>
        <v>3</v>
      </c>
      <c r="G2580" s="1">
        <f t="shared" si="1065"/>
        <v>307</v>
      </c>
      <c r="H2580" s="2">
        <f t="shared" si="1066"/>
        <v>4.7296256354953013E-2</v>
      </c>
      <c r="I2580" s="2"/>
      <c r="J2580" s="2">
        <f t="shared" si="1067"/>
        <v>0.47126790941303343</v>
      </c>
      <c r="K2580" s="2">
        <f t="shared" si="1068"/>
        <v>0.51856416576798647</v>
      </c>
      <c r="L2580" s="2">
        <f t="shared" si="1069"/>
        <v>4.6217840086273301E-3</v>
      </c>
      <c r="M2580" s="2">
        <f t="shared" si="1070"/>
        <v>5.5461408103527707E-3</v>
      </c>
      <c r="N2580" s="1">
        <v>3059</v>
      </c>
      <c r="O2580" s="1">
        <v>3366</v>
      </c>
      <c r="P2580" s="1">
        <v>30</v>
      </c>
      <c r="Q2580" s="1">
        <v>10</v>
      </c>
      <c r="R2580" s="1">
        <v>10</v>
      </c>
      <c r="S2580" s="1">
        <v>1</v>
      </c>
      <c r="T2580" s="1">
        <v>4</v>
      </c>
      <c r="U2580" s="1">
        <v>0</v>
      </c>
      <c r="AA2580" s="1">
        <v>7</v>
      </c>
      <c r="AC2580" s="1">
        <v>4</v>
      </c>
      <c r="AG2580" s="7">
        <f>IF(Q2580&gt;0,RANK(Q2580,(N2580:P2580,Q2580:AE2580)),0)</f>
        <v>4</v>
      </c>
      <c r="AH2580" s="7">
        <f>IF(R2580&gt;0,RANK(R2580,(N2580:P2580,Q2580:AE2580)),0)</f>
        <v>4</v>
      </c>
      <c r="AI2580" s="7">
        <f>IF(T2580&gt;0,RANK(T2580,(N2580:P2580,Q2580:AE2580)),0)</f>
        <v>7</v>
      </c>
      <c r="AJ2580" s="7">
        <f>IF(S2580&gt;0,RANK(S2580,(N2580:P2580,Q2580:AE2580)),0)</f>
        <v>9</v>
      </c>
      <c r="AK2580" s="2">
        <f t="shared" si="1071"/>
        <v>1.5405946695424434E-3</v>
      </c>
      <c r="AL2580" s="2">
        <f t="shared" si="1072"/>
        <v>1.5405946695424434E-3</v>
      </c>
      <c r="AM2580" s="2">
        <f t="shared" si="1073"/>
        <v>6.1623786781697741E-4</v>
      </c>
      <c r="AN2580" s="2">
        <f t="shared" si="1074"/>
        <v>1.5405946695424435E-4</v>
      </c>
      <c r="AP2580" t="s">
        <v>1919</v>
      </c>
      <c r="AQ2580" t="s">
        <v>1496</v>
      </c>
      <c r="AR2580">
        <v>6</v>
      </c>
      <c r="AT2580" s="93" t="s">
        <v>1126</v>
      </c>
      <c r="AU2580" s="92" t="s">
        <v>316</v>
      </c>
      <c r="AV2580" s="83" t="str">
        <f t="shared" si="1075"/>
        <v>47111</v>
      </c>
      <c r="AX2580" s="7" t="s">
        <v>3753</v>
      </c>
    </row>
    <row r="2581" spans="1:51" hidden="1" outlineLevel="1">
      <c r="A2581" t="s">
        <v>1920</v>
      </c>
      <c r="B2581" t="s">
        <v>1496</v>
      </c>
      <c r="C2581" s="1">
        <f t="shared" si="1064"/>
        <v>33930</v>
      </c>
      <c r="D2581" s="7">
        <f>RANK(N2581,(N2581:P2581,Q2581:AE2581))</f>
        <v>2</v>
      </c>
      <c r="E2581" s="7">
        <f>RANK(O2581,(N2581:P2581,Q2581:AE2581))</f>
        <v>1</v>
      </c>
      <c r="F2581" s="7">
        <f>IF(P2581&gt;0,RANK(P2581,(N2581:P2581,Q2581:AE2581)),0)</f>
        <v>3</v>
      </c>
      <c r="G2581" s="1">
        <f t="shared" si="1065"/>
        <v>2081</v>
      </c>
      <c r="H2581" s="2">
        <f t="shared" si="1066"/>
        <v>6.1332154435602713E-2</v>
      </c>
      <c r="I2581" s="2"/>
      <c r="J2581" s="2">
        <f t="shared" si="1067"/>
        <v>0.46510462717359269</v>
      </c>
      <c r="K2581" s="2">
        <f t="shared" si="1068"/>
        <v>0.52643678160919538</v>
      </c>
      <c r="L2581" s="2">
        <f t="shared" si="1069"/>
        <v>5.0987326849395815E-3</v>
      </c>
      <c r="M2581" s="2">
        <f t="shared" si="1070"/>
        <v>3.3598585322723489E-3</v>
      </c>
      <c r="N2581" s="1">
        <v>15781</v>
      </c>
      <c r="O2581" s="1">
        <v>17862</v>
      </c>
      <c r="P2581" s="1">
        <v>173</v>
      </c>
      <c r="Q2581" s="1">
        <v>48</v>
      </c>
      <c r="R2581" s="1">
        <v>31</v>
      </c>
      <c r="S2581" s="1">
        <v>12</v>
      </c>
      <c r="T2581" s="1">
        <v>4</v>
      </c>
      <c r="U2581" s="1">
        <v>0</v>
      </c>
      <c r="AA2581" s="1">
        <v>17</v>
      </c>
      <c r="AC2581" s="1">
        <v>2</v>
      </c>
      <c r="AG2581" s="7">
        <f>IF(Q2581&gt;0,RANK(Q2581,(N2581:P2581,Q2581:AE2581)),0)</f>
        <v>4</v>
      </c>
      <c r="AH2581" s="7">
        <f>IF(R2581&gt;0,RANK(R2581,(N2581:P2581,Q2581:AE2581)),0)</f>
        <v>5</v>
      </c>
      <c r="AI2581" s="7">
        <f>IF(T2581&gt;0,RANK(T2581,(N2581:P2581,Q2581:AE2581)),0)</f>
        <v>8</v>
      </c>
      <c r="AJ2581" s="7">
        <f>IF(S2581&gt;0,RANK(S2581,(N2581:P2581,Q2581:AE2581)),0)</f>
        <v>7</v>
      </c>
      <c r="AK2581" s="2">
        <f t="shared" si="1071"/>
        <v>1.4146772767462423E-3</v>
      </c>
      <c r="AL2581" s="2">
        <f t="shared" si="1072"/>
        <v>9.1364574123194815E-4</v>
      </c>
      <c r="AM2581" s="2">
        <f t="shared" si="1073"/>
        <v>1.1788977306218685E-4</v>
      </c>
      <c r="AN2581" s="2">
        <f t="shared" si="1074"/>
        <v>3.5366931918656057E-4</v>
      </c>
      <c r="AP2581" t="s">
        <v>1920</v>
      </c>
      <c r="AQ2581" t="s">
        <v>1496</v>
      </c>
      <c r="AR2581">
        <v>8</v>
      </c>
      <c r="AT2581" s="93" t="s">
        <v>1126</v>
      </c>
      <c r="AU2581" s="92" t="s">
        <v>317</v>
      </c>
      <c r="AV2581" s="83" t="str">
        <f t="shared" si="1075"/>
        <v>47113</v>
      </c>
      <c r="AX2581" s="7" t="s">
        <v>3753</v>
      </c>
      <c r="AY2581" s="1"/>
    </row>
    <row r="2582" spans="1:51" hidden="1" outlineLevel="1">
      <c r="A2582" t="s">
        <v>946</v>
      </c>
      <c r="B2582" t="s">
        <v>1496</v>
      </c>
      <c r="C2582" s="1">
        <f t="shared" si="1064"/>
        <v>10250</v>
      </c>
      <c r="D2582" s="7">
        <f>RANK(N2582,(N2582:P2582,Q2582:AE2582))</f>
        <v>1</v>
      </c>
      <c r="E2582" s="7">
        <f>RANK(O2582,(N2582:P2582,Q2582:AE2582))</f>
        <v>2</v>
      </c>
      <c r="F2582" s="7">
        <f>IF(P2582&gt;0,RANK(P2582,(N2582:P2582,Q2582:AE2582)),0)</f>
        <v>3</v>
      </c>
      <c r="G2582" s="1">
        <f t="shared" si="1065"/>
        <v>790</v>
      </c>
      <c r="H2582" s="2">
        <f t="shared" si="1066"/>
        <v>7.7073170731707316E-2</v>
      </c>
      <c r="I2582" s="2"/>
      <c r="J2582" s="2">
        <f t="shared" si="1067"/>
        <v>0.53082926829268295</v>
      </c>
      <c r="K2582" s="2">
        <f t="shared" si="1068"/>
        <v>0.45375609756097562</v>
      </c>
      <c r="L2582" s="2">
        <f t="shared" si="1069"/>
        <v>7.2195121951219516E-3</v>
      </c>
      <c r="M2582" s="2">
        <f t="shared" si="1070"/>
        <v>8.1951219512194709E-3</v>
      </c>
      <c r="N2582" s="1">
        <v>5441</v>
      </c>
      <c r="O2582" s="1">
        <v>4651</v>
      </c>
      <c r="P2582" s="1">
        <v>74</v>
      </c>
      <c r="Q2582" s="1">
        <v>50</v>
      </c>
      <c r="R2582" s="1">
        <v>17</v>
      </c>
      <c r="S2582" s="1">
        <v>4</v>
      </c>
      <c r="T2582" s="1">
        <v>1</v>
      </c>
      <c r="U2582" s="1">
        <v>0</v>
      </c>
      <c r="AA2582" s="1">
        <v>7</v>
      </c>
      <c r="AC2582" s="1">
        <v>5</v>
      </c>
      <c r="AG2582" s="7">
        <f>IF(Q2582&gt;0,RANK(Q2582,(N2582:P2582,Q2582:AE2582)),0)</f>
        <v>4</v>
      </c>
      <c r="AH2582" s="7">
        <f>IF(R2582&gt;0,RANK(R2582,(N2582:P2582,Q2582:AE2582)),0)</f>
        <v>5</v>
      </c>
      <c r="AI2582" s="7">
        <f>IF(T2582&gt;0,RANK(T2582,(N2582:P2582,Q2582:AE2582)),0)</f>
        <v>9</v>
      </c>
      <c r="AJ2582" s="7">
        <f>IF(S2582&gt;0,RANK(S2582,(N2582:P2582,Q2582:AE2582)),0)</f>
        <v>8</v>
      </c>
      <c r="AK2582" s="2">
        <f t="shared" si="1071"/>
        <v>4.8780487804878049E-3</v>
      </c>
      <c r="AL2582" s="2">
        <f t="shared" si="1072"/>
        <v>1.6585365853658536E-3</v>
      </c>
      <c r="AM2582" s="2">
        <f t="shared" si="1073"/>
        <v>9.7560975609756103E-5</v>
      </c>
      <c r="AN2582" s="2">
        <f t="shared" si="1074"/>
        <v>3.9024390243902441E-4</v>
      </c>
      <c r="AP2582" t="s">
        <v>946</v>
      </c>
      <c r="AQ2582" t="s">
        <v>1496</v>
      </c>
      <c r="AR2582">
        <v>3</v>
      </c>
      <c r="AT2582" s="93" t="s">
        <v>1126</v>
      </c>
      <c r="AU2582" s="92" t="s">
        <v>318</v>
      </c>
      <c r="AV2582" s="83" t="str">
        <f t="shared" si="1075"/>
        <v>47115</v>
      </c>
      <c r="AX2582" s="7" t="s">
        <v>3753</v>
      </c>
    </row>
    <row r="2583" spans="1:51" hidden="1" outlineLevel="1">
      <c r="A2583" t="s">
        <v>895</v>
      </c>
      <c r="B2583" t="s">
        <v>1496</v>
      </c>
      <c r="C2583" s="1">
        <f t="shared" si="1064"/>
        <v>9359</v>
      </c>
      <c r="D2583" s="7">
        <f>RANK(N2583,(N2583:P2583,Q2583:AE2583))</f>
        <v>1</v>
      </c>
      <c r="E2583" s="7">
        <f>RANK(O2583,(N2583:P2583,Q2583:AE2583))</f>
        <v>2</v>
      </c>
      <c r="F2583" s="7">
        <f>IF(P2583&gt;0,RANK(P2583,(N2583:P2583,Q2583:AE2583)),0)</f>
        <v>3</v>
      </c>
      <c r="G2583" s="1">
        <f t="shared" si="1065"/>
        <v>1002</v>
      </c>
      <c r="H2583" s="2">
        <f t="shared" si="1066"/>
        <v>0.10706272037610856</v>
      </c>
      <c r="I2583" s="2"/>
      <c r="J2583" s="2">
        <f t="shared" si="1067"/>
        <v>0.54567795704669297</v>
      </c>
      <c r="K2583" s="2">
        <f t="shared" si="1068"/>
        <v>0.43861523667058444</v>
      </c>
      <c r="L2583" s="2">
        <f t="shared" si="1069"/>
        <v>1.0043808099155893E-2</v>
      </c>
      <c r="M2583" s="2">
        <f t="shared" si="1070"/>
        <v>5.662998183566692E-3</v>
      </c>
      <c r="N2583" s="1">
        <v>5107</v>
      </c>
      <c r="O2583" s="1">
        <v>4105</v>
      </c>
      <c r="P2583" s="1">
        <v>94</v>
      </c>
      <c r="Q2583" s="1">
        <v>22</v>
      </c>
      <c r="R2583" s="1">
        <v>19</v>
      </c>
      <c r="S2583" s="1">
        <v>3</v>
      </c>
      <c r="T2583" s="1">
        <v>2</v>
      </c>
      <c r="U2583" s="1">
        <v>2</v>
      </c>
      <c r="AA2583" s="1">
        <v>5</v>
      </c>
      <c r="AC2583" s="1">
        <v>0</v>
      </c>
      <c r="AG2583" s="7">
        <f>IF(Q2583&gt;0,RANK(Q2583,(N2583:P2583,Q2583:AE2583)),0)</f>
        <v>4</v>
      </c>
      <c r="AH2583" s="7">
        <f>IF(R2583&gt;0,RANK(R2583,(N2583:P2583,Q2583:AE2583)),0)</f>
        <v>5</v>
      </c>
      <c r="AI2583" s="7">
        <f>IF(T2583&gt;0,RANK(T2583,(N2583:P2583,Q2583:AE2583)),0)</f>
        <v>8</v>
      </c>
      <c r="AJ2583" s="7">
        <f>IF(S2583&gt;0,RANK(S2583,(N2583:P2583,Q2583:AE2583)),0)</f>
        <v>7</v>
      </c>
      <c r="AK2583" s="2">
        <f t="shared" si="1071"/>
        <v>2.3506784912918047E-3</v>
      </c>
      <c r="AL2583" s="2">
        <f t="shared" si="1072"/>
        <v>2.0301314242974675E-3</v>
      </c>
      <c r="AM2583" s="2">
        <f t="shared" si="1073"/>
        <v>2.1369804466289135E-4</v>
      </c>
      <c r="AN2583" s="2">
        <f t="shared" si="1074"/>
        <v>3.2054706699433702E-4</v>
      </c>
      <c r="AP2583" t="s">
        <v>895</v>
      </c>
      <c r="AQ2583" t="s">
        <v>1496</v>
      </c>
      <c r="AR2583">
        <v>6</v>
      </c>
      <c r="AT2583" s="93" t="s">
        <v>1126</v>
      </c>
      <c r="AU2583" s="92" t="s">
        <v>319</v>
      </c>
      <c r="AV2583" s="83" t="str">
        <f t="shared" si="1075"/>
        <v>47117</v>
      </c>
      <c r="AX2583" s="7" t="s">
        <v>3753</v>
      </c>
    </row>
    <row r="2584" spans="1:51" hidden="1" outlineLevel="1">
      <c r="A2584" t="s">
        <v>3197</v>
      </c>
      <c r="B2584" t="s">
        <v>1496</v>
      </c>
      <c r="C2584" s="1">
        <f t="shared" si="1064"/>
        <v>23400</v>
      </c>
      <c r="D2584" s="7">
        <f>RANK(N2584,(N2584:P2584,Q2584:AE2584))</f>
        <v>2</v>
      </c>
      <c r="E2584" s="7">
        <f>RANK(O2584,(N2584:P2584,Q2584:AE2584))</f>
        <v>1</v>
      </c>
      <c r="F2584" s="7">
        <f>IF(P2584&gt;0,RANK(P2584,(N2584:P2584,Q2584:AE2584)),0)</f>
        <v>3</v>
      </c>
      <c r="G2584" s="1">
        <f t="shared" si="1065"/>
        <v>803</v>
      </c>
      <c r="H2584" s="2">
        <f t="shared" si="1066"/>
        <v>3.4316239316239318E-2</v>
      </c>
      <c r="I2584" s="2"/>
      <c r="J2584" s="2">
        <f t="shared" si="1067"/>
        <v>0.47551282051282051</v>
      </c>
      <c r="K2584" s="2">
        <f t="shared" si="1068"/>
        <v>0.50982905982905979</v>
      </c>
      <c r="L2584" s="2">
        <f t="shared" si="1069"/>
        <v>8.8461538461538456E-3</v>
      </c>
      <c r="M2584" s="2">
        <f t="shared" si="1070"/>
        <v>5.8119658119658493E-3</v>
      </c>
      <c r="N2584" s="1">
        <v>11127</v>
      </c>
      <c r="O2584" s="1">
        <v>11930</v>
      </c>
      <c r="P2584" s="1">
        <v>207</v>
      </c>
      <c r="Q2584" s="1">
        <v>37</v>
      </c>
      <c r="R2584" s="1">
        <v>49</v>
      </c>
      <c r="S2584" s="1">
        <v>8</v>
      </c>
      <c r="T2584" s="1">
        <v>4</v>
      </c>
      <c r="U2584" s="1">
        <v>17</v>
      </c>
      <c r="AA2584" s="1">
        <v>16</v>
      </c>
      <c r="AC2584" s="1">
        <v>5</v>
      </c>
      <c r="AG2584" s="7">
        <f>IF(Q2584&gt;0,RANK(Q2584,(N2584:P2584,Q2584:AE2584)),0)</f>
        <v>5</v>
      </c>
      <c r="AH2584" s="7">
        <f>IF(R2584&gt;0,RANK(R2584,(N2584:P2584,Q2584:AE2584)),0)</f>
        <v>4</v>
      </c>
      <c r="AI2584" s="7">
        <f>IF(T2584&gt;0,RANK(T2584,(N2584:P2584,Q2584:AE2584)),0)</f>
        <v>10</v>
      </c>
      <c r="AJ2584" s="7">
        <f>IF(S2584&gt;0,RANK(S2584,(N2584:P2584,Q2584:AE2584)),0)</f>
        <v>8</v>
      </c>
      <c r="AK2584" s="2">
        <f t="shared" si="1071"/>
        <v>1.5811965811965813E-3</v>
      </c>
      <c r="AL2584" s="2">
        <f t="shared" si="1072"/>
        <v>2.0940170940170941E-3</v>
      </c>
      <c r="AM2584" s="2">
        <f t="shared" si="1073"/>
        <v>1.7094017094017094E-4</v>
      </c>
      <c r="AN2584" s="2">
        <f t="shared" si="1074"/>
        <v>3.4188034188034188E-4</v>
      </c>
      <c r="AP2584" t="s">
        <v>3197</v>
      </c>
      <c r="AQ2584" t="s">
        <v>1496</v>
      </c>
      <c r="AR2584">
        <v>7</v>
      </c>
      <c r="AT2584" s="93" t="s">
        <v>1126</v>
      </c>
      <c r="AU2584" s="92" t="s">
        <v>247</v>
      </c>
      <c r="AV2584" s="83" t="str">
        <f t="shared" si="1075"/>
        <v>47119</v>
      </c>
      <c r="AX2584" s="7" t="s">
        <v>3753</v>
      </c>
    </row>
    <row r="2585" spans="1:51" hidden="1" outlineLevel="1">
      <c r="A2585" t="s">
        <v>1934</v>
      </c>
      <c r="B2585" t="s">
        <v>1496</v>
      </c>
      <c r="C2585" s="1">
        <f t="shared" si="1064"/>
        <v>3390</v>
      </c>
      <c r="D2585" s="7">
        <f>RANK(N2585,(N2585:P2585,Q2585:AE2585))</f>
        <v>2</v>
      </c>
      <c r="E2585" s="7">
        <f>RANK(O2585,(N2585:P2585,Q2585:AE2585))</f>
        <v>1</v>
      </c>
      <c r="F2585" s="7">
        <f>IF(P2585&gt;0,RANK(P2585,(N2585:P2585,Q2585:AE2585)),0)</f>
        <v>3</v>
      </c>
      <c r="G2585" s="1">
        <f t="shared" si="1065"/>
        <v>242</v>
      </c>
      <c r="H2585" s="2">
        <f t="shared" si="1066"/>
        <v>7.1386430678466076E-2</v>
      </c>
      <c r="I2585" s="2"/>
      <c r="J2585" s="2">
        <f t="shared" si="1067"/>
        <v>0.45870206489675514</v>
      </c>
      <c r="K2585" s="2">
        <f t="shared" si="1068"/>
        <v>0.5300884955752212</v>
      </c>
      <c r="L2585" s="2">
        <f t="shared" si="1069"/>
        <v>3.5398230088495575E-3</v>
      </c>
      <c r="M2585" s="2">
        <f t="shared" si="1070"/>
        <v>7.6696165191741106E-3</v>
      </c>
      <c r="N2585" s="1">
        <v>1555</v>
      </c>
      <c r="O2585" s="1">
        <v>1797</v>
      </c>
      <c r="P2585" s="1">
        <v>12</v>
      </c>
      <c r="Q2585" s="1">
        <v>12</v>
      </c>
      <c r="R2585" s="1">
        <v>6</v>
      </c>
      <c r="S2585" s="1">
        <v>1</v>
      </c>
      <c r="T2585" s="1">
        <v>3</v>
      </c>
      <c r="U2585" s="1">
        <v>2</v>
      </c>
      <c r="AA2585" s="1">
        <v>2</v>
      </c>
      <c r="AC2585" s="1">
        <v>0</v>
      </c>
      <c r="AG2585" s="7">
        <f>IF(Q2585&gt;0,RANK(Q2585,(N2585:P2585,Q2585:AE2585)),0)</f>
        <v>3</v>
      </c>
      <c r="AH2585" s="7">
        <f>IF(R2585&gt;0,RANK(R2585,(N2585:P2585,Q2585:AE2585)),0)</f>
        <v>5</v>
      </c>
      <c r="AI2585" s="7">
        <f>IF(T2585&gt;0,RANK(T2585,(N2585:P2585,Q2585:AE2585)),0)</f>
        <v>6</v>
      </c>
      <c r="AJ2585" s="7">
        <f>IF(S2585&gt;0,RANK(S2585,(N2585:P2585,Q2585:AE2585)),0)</f>
        <v>9</v>
      </c>
      <c r="AK2585" s="2">
        <f t="shared" si="1071"/>
        <v>3.5398230088495575E-3</v>
      </c>
      <c r="AL2585" s="2">
        <f t="shared" si="1072"/>
        <v>1.7699115044247787E-3</v>
      </c>
      <c r="AM2585" s="2">
        <f t="shared" si="1073"/>
        <v>8.8495575221238937E-4</v>
      </c>
      <c r="AN2585" s="2">
        <f t="shared" si="1074"/>
        <v>2.9498525073746312E-4</v>
      </c>
      <c r="AP2585" t="s">
        <v>1934</v>
      </c>
      <c r="AQ2585" t="s">
        <v>1496</v>
      </c>
      <c r="AR2585">
        <v>3</v>
      </c>
      <c r="AT2585" s="93" t="s">
        <v>1126</v>
      </c>
      <c r="AU2585" s="92" t="s">
        <v>248</v>
      </c>
      <c r="AV2585" s="83" t="str">
        <f t="shared" si="1075"/>
        <v>47121</v>
      </c>
      <c r="AX2585" s="7" t="s">
        <v>3753</v>
      </c>
    </row>
    <row r="2586" spans="1:51" hidden="1" outlineLevel="1">
      <c r="A2586" t="s">
        <v>2931</v>
      </c>
      <c r="B2586" t="s">
        <v>1496</v>
      </c>
      <c r="C2586" s="1">
        <f t="shared" si="1064"/>
        <v>13003</v>
      </c>
      <c r="D2586" s="7">
        <f>RANK(N2586,(N2586:P2586,Q2586:AE2586))</f>
        <v>2</v>
      </c>
      <c r="E2586" s="7">
        <f>RANK(O2586,(N2586:P2586,Q2586:AE2586))</f>
        <v>1</v>
      </c>
      <c r="F2586" s="7">
        <f>IF(P2586&gt;0,RANK(P2586,(N2586:P2586,Q2586:AE2586)),0)</f>
        <v>3</v>
      </c>
      <c r="G2586" s="1">
        <f t="shared" si="1065"/>
        <v>2187</v>
      </c>
      <c r="H2586" s="2">
        <f t="shared" si="1066"/>
        <v>0.16819195570253018</v>
      </c>
      <c r="I2586" s="2"/>
      <c r="J2586" s="2">
        <f t="shared" si="1067"/>
        <v>0.4096746904560486</v>
      </c>
      <c r="K2586" s="2">
        <f t="shared" si="1068"/>
        <v>0.57786664615857875</v>
      </c>
      <c r="L2586" s="2">
        <f t="shared" si="1069"/>
        <v>5.9986157040682921E-3</v>
      </c>
      <c r="M2586" s="2">
        <f t="shared" si="1070"/>
        <v>6.4600476813043116E-3</v>
      </c>
      <c r="N2586" s="1">
        <v>5327</v>
      </c>
      <c r="O2586" s="1">
        <v>7514</v>
      </c>
      <c r="P2586" s="1">
        <v>78</v>
      </c>
      <c r="Q2586" s="1">
        <v>40</v>
      </c>
      <c r="R2586" s="1">
        <v>18</v>
      </c>
      <c r="S2586" s="1">
        <v>10</v>
      </c>
      <c r="T2586" s="1">
        <v>3</v>
      </c>
      <c r="U2586" s="1">
        <v>1</v>
      </c>
      <c r="AA2586" s="1">
        <v>12</v>
      </c>
      <c r="AC2586" s="1">
        <v>0</v>
      </c>
      <c r="AG2586" s="7">
        <f>IF(Q2586&gt;0,RANK(Q2586,(N2586:P2586,Q2586:AE2586)),0)</f>
        <v>4</v>
      </c>
      <c r="AH2586" s="7">
        <f>IF(R2586&gt;0,RANK(R2586,(N2586:P2586,Q2586:AE2586)),0)</f>
        <v>5</v>
      </c>
      <c r="AI2586" s="7">
        <f>IF(T2586&gt;0,RANK(T2586,(N2586:P2586,Q2586:AE2586)),0)</f>
        <v>8</v>
      </c>
      <c r="AJ2586" s="7">
        <f>IF(S2586&gt;0,RANK(S2586,(N2586:P2586,Q2586:AE2586)),0)</f>
        <v>7</v>
      </c>
      <c r="AK2586" s="2">
        <f t="shared" si="1071"/>
        <v>3.0762131815734832E-3</v>
      </c>
      <c r="AL2586" s="2">
        <f t="shared" si="1072"/>
        <v>1.3842959317080673E-3</v>
      </c>
      <c r="AM2586" s="2">
        <f t="shared" si="1073"/>
        <v>2.3071598861801123E-4</v>
      </c>
      <c r="AN2586" s="2">
        <f t="shared" si="1074"/>
        <v>7.690532953933708E-4</v>
      </c>
      <c r="AP2586" t="s">
        <v>2931</v>
      </c>
      <c r="AQ2586" t="s">
        <v>1496</v>
      </c>
      <c r="AR2586">
        <v>2</v>
      </c>
      <c r="AT2586" s="93" t="s">
        <v>1126</v>
      </c>
      <c r="AU2586" s="92" t="s">
        <v>639</v>
      </c>
      <c r="AV2586" s="83" t="str">
        <f t="shared" si="1075"/>
        <v>47123</v>
      </c>
      <c r="AX2586" s="7" t="s">
        <v>3753</v>
      </c>
    </row>
    <row r="2587" spans="1:51" hidden="1" outlineLevel="1">
      <c r="A2587" t="s">
        <v>1055</v>
      </c>
      <c r="B2587" t="s">
        <v>1496</v>
      </c>
      <c r="C2587" s="1">
        <f t="shared" si="1064"/>
        <v>39044</v>
      </c>
      <c r="D2587" s="7">
        <f>RANK(N2587,(N2587:P2587,Q2587:AE2587))</f>
        <v>2</v>
      </c>
      <c r="E2587" s="7">
        <f>RANK(O2587,(N2587:P2587,Q2587:AE2587))</f>
        <v>1</v>
      </c>
      <c r="F2587" s="7">
        <f>IF(P2587&gt;0,RANK(P2587,(N2587:P2587,Q2587:AE2587)),0)</f>
        <v>3</v>
      </c>
      <c r="G2587" s="1">
        <f t="shared" si="1065"/>
        <v>826</v>
      </c>
      <c r="H2587" s="2">
        <f t="shared" si="1066"/>
        <v>2.1155619301301096E-2</v>
      </c>
      <c r="I2587" s="2"/>
      <c r="J2587" s="2">
        <f t="shared" si="1067"/>
        <v>0.48196906054707511</v>
      </c>
      <c r="K2587" s="2">
        <f t="shared" si="1068"/>
        <v>0.50312467984837617</v>
      </c>
      <c r="L2587" s="2">
        <f t="shared" si="1069"/>
        <v>9.1947546357955129E-3</v>
      </c>
      <c r="M2587" s="2">
        <f t="shared" si="1070"/>
        <v>5.7115049687532088E-3</v>
      </c>
      <c r="N2587" s="1">
        <v>18818</v>
      </c>
      <c r="O2587" s="1">
        <v>19644</v>
      </c>
      <c r="P2587" s="1">
        <v>359</v>
      </c>
      <c r="Q2587" s="1">
        <v>81</v>
      </c>
      <c r="R2587" s="1">
        <v>72</v>
      </c>
      <c r="S2587" s="1">
        <v>15</v>
      </c>
      <c r="T2587" s="1">
        <v>11</v>
      </c>
      <c r="U2587" s="1">
        <v>5</v>
      </c>
      <c r="AA2587" s="1">
        <v>35</v>
      </c>
      <c r="AC2587" s="1">
        <v>4</v>
      </c>
      <c r="AG2587" s="7">
        <f>IF(Q2587&gt;0,RANK(Q2587,(N2587:P2587,Q2587:AE2587)),0)</f>
        <v>4</v>
      </c>
      <c r="AH2587" s="7">
        <f>IF(R2587&gt;0,RANK(R2587,(N2587:P2587,Q2587:AE2587)),0)</f>
        <v>5</v>
      </c>
      <c r="AI2587" s="7">
        <f>IF(T2587&gt;0,RANK(T2587,(N2587:P2587,Q2587:AE2587)),0)</f>
        <v>8</v>
      </c>
      <c r="AJ2587" s="7">
        <f>IF(S2587&gt;0,RANK(S2587,(N2587:P2587,Q2587:AE2587)),0)</f>
        <v>7</v>
      </c>
      <c r="AK2587" s="2">
        <f t="shared" si="1071"/>
        <v>2.0745825222825529E-3</v>
      </c>
      <c r="AL2587" s="2">
        <f t="shared" si="1072"/>
        <v>1.844073353140047E-3</v>
      </c>
      <c r="AM2587" s="2">
        <f t="shared" si="1073"/>
        <v>2.8173342895195164E-4</v>
      </c>
      <c r="AN2587" s="2">
        <f t="shared" si="1074"/>
        <v>3.8418194857084317E-4</v>
      </c>
      <c r="AP2587" t="s">
        <v>1055</v>
      </c>
      <c r="AQ2587" t="s">
        <v>1496</v>
      </c>
      <c r="AR2587">
        <v>7</v>
      </c>
      <c r="AT2587" s="93" t="s">
        <v>1126</v>
      </c>
      <c r="AU2587" s="92" t="s">
        <v>640</v>
      </c>
      <c r="AV2587" s="83" t="str">
        <f t="shared" si="1075"/>
        <v>47125</v>
      </c>
      <c r="AX2587" s="7" t="s">
        <v>3753</v>
      </c>
    </row>
    <row r="2588" spans="1:51" hidden="1" outlineLevel="1">
      <c r="A2588" t="s">
        <v>1967</v>
      </c>
      <c r="B2588" t="s">
        <v>1496</v>
      </c>
      <c r="C2588" s="1">
        <f t="shared" si="1064"/>
        <v>2301</v>
      </c>
      <c r="D2588" s="7">
        <f>RANK(N2588,(N2588:P2588,Q2588:AE2588))</f>
        <v>2</v>
      </c>
      <c r="E2588" s="7">
        <f>RANK(O2588,(N2588:P2588,Q2588:AE2588))</f>
        <v>1</v>
      </c>
      <c r="F2588" s="7">
        <f>IF(P2588&gt;0,RANK(P2588,(N2588:P2588,Q2588:AE2588)),0)</f>
        <v>3</v>
      </c>
      <c r="G2588" s="1">
        <f t="shared" si="1065"/>
        <v>38</v>
      </c>
      <c r="H2588" s="2">
        <f t="shared" si="1066"/>
        <v>1.6514558887440245E-2</v>
      </c>
      <c r="I2588" s="2"/>
      <c r="J2588" s="2">
        <f t="shared" si="1067"/>
        <v>0.48109517601043023</v>
      </c>
      <c r="K2588" s="2">
        <f t="shared" si="1068"/>
        <v>0.49760973489787047</v>
      </c>
      <c r="L2588" s="2">
        <f t="shared" si="1069"/>
        <v>1.1734028683181226E-2</v>
      </c>
      <c r="M2588" s="2">
        <f t="shared" si="1070"/>
        <v>9.5610604085180229E-3</v>
      </c>
      <c r="N2588" s="1">
        <v>1107</v>
      </c>
      <c r="O2588" s="1">
        <v>1145</v>
      </c>
      <c r="P2588" s="1">
        <v>27</v>
      </c>
      <c r="Q2588" s="1">
        <v>7</v>
      </c>
      <c r="R2588" s="1">
        <v>6</v>
      </c>
      <c r="S2588" s="1">
        <v>2</v>
      </c>
      <c r="T2588" s="1">
        <v>2</v>
      </c>
      <c r="U2588" s="1">
        <v>0</v>
      </c>
      <c r="AA2588" s="1">
        <v>3</v>
      </c>
      <c r="AC2588" s="1">
        <v>2</v>
      </c>
      <c r="AG2588" s="7">
        <f>IF(Q2588&gt;0,RANK(Q2588,(N2588:P2588,Q2588:AE2588)),0)</f>
        <v>4</v>
      </c>
      <c r="AH2588" s="7">
        <f>IF(R2588&gt;0,RANK(R2588,(N2588:P2588,Q2588:AE2588)),0)</f>
        <v>5</v>
      </c>
      <c r="AI2588" s="7">
        <f>IF(T2588&gt;0,RANK(T2588,(N2588:P2588,Q2588:AE2588)),0)</f>
        <v>7</v>
      </c>
      <c r="AJ2588" s="7">
        <f>IF(S2588&gt;0,RANK(S2588,(N2588:P2588,Q2588:AE2588)),0)</f>
        <v>7</v>
      </c>
      <c r="AK2588" s="2">
        <f t="shared" si="1071"/>
        <v>3.0421555845284659E-3</v>
      </c>
      <c r="AL2588" s="2">
        <f t="shared" si="1072"/>
        <v>2.6075619295958278E-3</v>
      </c>
      <c r="AM2588" s="2">
        <f t="shared" si="1073"/>
        <v>8.6918730986527601E-4</v>
      </c>
      <c r="AN2588" s="2">
        <f t="shared" si="1074"/>
        <v>8.6918730986527601E-4</v>
      </c>
      <c r="AP2588" t="s">
        <v>1967</v>
      </c>
      <c r="AQ2588" t="s">
        <v>1496</v>
      </c>
      <c r="AR2588">
        <v>4</v>
      </c>
      <c r="AT2588" s="93" t="s">
        <v>1126</v>
      </c>
      <c r="AU2588" s="92" t="s">
        <v>1141</v>
      </c>
      <c r="AV2588" s="83" t="str">
        <f t="shared" si="1075"/>
        <v>47127</v>
      </c>
      <c r="AX2588" s="7" t="s">
        <v>3753</v>
      </c>
    </row>
    <row r="2589" spans="1:51" hidden="1" outlineLevel="1">
      <c r="A2589" t="s">
        <v>1056</v>
      </c>
      <c r="B2589" t="s">
        <v>1496</v>
      </c>
      <c r="C2589" s="1">
        <f t="shared" ref="C2589:C2620" si="1076">SUM(N2589:AE2589)</f>
        <v>6162</v>
      </c>
      <c r="D2589" s="7">
        <f>RANK(N2589,(N2589:P2589,Q2589:AE2589))</f>
        <v>2</v>
      </c>
      <c r="E2589" s="7">
        <f>RANK(O2589,(N2589:P2589,Q2589:AE2589))</f>
        <v>1</v>
      </c>
      <c r="F2589" s="7">
        <f>IF(P2589&gt;0,RANK(P2589,(N2589:P2589,Q2589:AE2589)),0)</f>
        <v>3</v>
      </c>
      <c r="G2589" s="1">
        <f t="shared" ref="G2589:G2620" si="1077">IF(D2589=1,N2589,IF(E2589=1,O2589,P2589))-IF(D2589=2,N2589,IF(E2589=2,O2589,P2589))</f>
        <v>223</v>
      </c>
      <c r="H2589" s="2">
        <f t="shared" ref="H2589:H2620" si="1078">G2589/C2589</f>
        <v>3.6189548847776698E-2</v>
      </c>
      <c r="I2589" s="2"/>
      <c r="J2589" s="2">
        <f t="shared" ref="J2589:J2620" si="1079">IF($C2589=0,"-",N2589/$C2589)</f>
        <v>0.47403440441415123</v>
      </c>
      <c r="K2589" s="2">
        <f t="shared" ref="K2589:K2620" si="1080">IF($C2589=0,"-",O2589/$C2589)</f>
        <v>0.51022395326192793</v>
      </c>
      <c r="L2589" s="2">
        <f t="shared" ref="L2589:L2620" si="1081">IF($C2589=0,"-",P2589/$C2589)</f>
        <v>6.3291139240506328E-3</v>
      </c>
      <c r="M2589" s="2">
        <f t="shared" ref="M2589:M2620" si="1082">IF(C2589=0,"-",(1-J2589-K2589-L2589))</f>
        <v>9.4125283998702028E-3</v>
      </c>
      <c r="N2589" s="1">
        <v>2921</v>
      </c>
      <c r="O2589" s="1">
        <v>3144</v>
      </c>
      <c r="P2589" s="1">
        <v>39</v>
      </c>
      <c r="Q2589" s="1">
        <v>27</v>
      </c>
      <c r="R2589" s="1">
        <v>6</v>
      </c>
      <c r="S2589" s="1">
        <v>7</v>
      </c>
      <c r="T2589" s="1">
        <v>2</v>
      </c>
      <c r="U2589" s="1">
        <v>12</v>
      </c>
      <c r="AA2589" s="1">
        <v>4</v>
      </c>
      <c r="AC2589" s="1">
        <v>0</v>
      </c>
      <c r="AG2589" s="7">
        <f>IF(Q2589&gt;0,RANK(Q2589,(N2589:P2589,Q2589:AE2589)),0)</f>
        <v>4</v>
      </c>
      <c r="AH2589" s="7">
        <f>IF(R2589&gt;0,RANK(R2589,(N2589:P2589,Q2589:AE2589)),0)</f>
        <v>7</v>
      </c>
      <c r="AI2589" s="7">
        <f>IF(T2589&gt;0,RANK(T2589,(N2589:P2589,Q2589:AE2589)),0)</f>
        <v>9</v>
      </c>
      <c r="AJ2589" s="7">
        <f>IF(S2589&gt;0,RANK(S2589,(N2589:P2589,Q2589:AE2589)),0)</f>
        <v>6</v>
      </c>
      <c r="AK2589" s="2">
        <f t="shared" ref="AK2589:AK2620" si="1083">IF($C2589=0,"-",Q2589/$C2589)</f>
        <v>4.3816942551119769E-3</v>
      </c>
      <c r="AL2589" s="2">
        <f t="shared" ref="AL2589:AL2620" si="1084">IF($C2589=0,"-",R2589/$C2589)</f>
        <v>9.7370983446932818E-4</v>
      </c>
      <c r="AM2589" s="2">
        <f t="shared" ref="AM2589:AM2620" si="1085">IF($C2589=0,"-",T2589/$C2589)</f>
        <v>3.2456994482310937E-4</v>
      </c>
      <c r="AN2589" s="2">
        <f t="shared" ref="AN2589:AN2620" si="1086">IF($C2589=0,"-",S2589/$C2589)</f>
        <v>1.1359948068808828E-3</v>
      </c>
      <c r="AP2589" t="s">
        <v>1056</v>
      </c>
      <c r="AQ2589" t="s">
        <v>1496</v>
      </c>
      <c r="AR2589">
        <v>3</v>
      </c>
      <c r="AT2589" s="93" t="s">
        <v>1126</v>
      </c>
      <c r="AU2589" s="92" t="s">
        <v>1142</v>
      </c>
      <c r="AV2589" s="83" t="str">
        <f t="shared" ref="AV2589:AV2620" si="1087">AT2589&amp;AU2589</f>
        <v>47129</v>
      </c>
      <c r="AX2589" s="7" t="s">
        <v>3753</v>
      </c>
    </row>
    <row r="2590" spans="1:51" hidden="1" outlineLevel="1">
      <c r="A2590" t="s">
        <v>1968</v>
      </c>
      <c r="B2590" t="s">
        <v>1496</v>
      </c>
      <c r="C2590" s="1">
        <f t="shared" si="1076"/>
        <v>12440</v>
      </c>
      <c r="D2590" s="7">
        <f>RANK(N2590,(N2590:P2590,Q2590:AE2590))</f>
        <v>2</v>
      </c>
      <c r="E2590" s="7">
        <f>RANK(O2590,(N2590:P2590,Q2590:AE2590))</f>
        <v>1</v>
      </c>
      <c r="F2590" s="7">
        <f>IF(P2590&gt;0,RANK(P2590,(N2590:P2590,Q2590:AE2590)),0)</f>
        <v>3</v>
      </c>
      <c r="G2590" s="1">
        <f t="shared" si="1077"/>
        <v>112</v>
      </c>
      <c r="H2590" s="2">
        <f t="shared" si="1078"/>
        <v>9.0032154340836008E-3</v>
      </c>
      <c r="I2590" s="2"/>
      <c r="J2590" s="2">
        <f t="shared" si="1079"/>
        <v>0.48681672025723471</v>
      </c>
      <c r="K2590" s="2">
        <f t="shared" si="1080"/>
        <v>0.49581993569131833</v>
      </c>
      <c r="L2590" s="2">
        <f t="shared" si="1081"/>
        <v>7.9581993569131839E-3</v>
      </c>
      <c r="M2590" s="2">
        <f t="shared" si="1082"/>
        <v>9.4051446945338322E-3</v>
      </c>
      <c r="N2590" s="1">
        <v>6056</v>
      </c>
      <c r="O2590" s="1">
        <v>6168</v>
      </c>
      <c r="P2590" s="1">
        <v>99</v>
      </c>
      <c r="Q2590" s="1">
        <v>62</v>
      </c>
      <c r="R2590" s="1">
        <v>19</v>
      </c>
      <c r="S2590" s="1">
        <v>10</v>
      </c>
      <c r="T2590" s="1">
        <v>7</v>
      </c>
      <c r="U2590" s="1">
        <v>0</v>
      </c>
      <c r="AA2590" s="1">
        <v>13</v>
      </c>
      <c r="AC2590" s="1">
        <v>6</v>
      </c>
      <c r="AG2590" s="7">
        <f>IF(Q2590&gt;0,RANK(Q2590,(N2590:P2590,Q2590:AE2590)),0)</f>
        <v>4</v>
      </c>
      <c r="AH2590" s="7">
        <f>IF(R2590&gt;0,RANK(R2590,(N2590:P2590,Q2590:AE2590)),0)</f>
        <v>5</v>
      </c>
      <c r="AI2590" s="7">
        <f>IF(T2590&gt;0,RANK(T2590,(N2590:P2590,Q2590:AE2590)),0)</f>
        <v>8</v>
      </c>
      <c r="AJ2590" s="7">
        <f>IF(S2590&gt;0,RANK(S2590,(N2590:P2590,Q2590:AE2590)),0)</f>
        <v>7</v>
      </c>
      <c r="AK2590" s="2">
        <f t="shared" si="1083"/>
        <v>4.9839228295819934E-3</v>
      </c>
      <c r="AL2590" s="2">
        <f t="shared" si="1084"/>
        <v>1.527331189710611E-3</v>
      </c>
      <c r="AM2590" s="2">
        <f t="shared" si="1085"/>
        <v>5.6270096463022505E-4</v>
      </c>
      <c r="AN2590" s="2">
        <f t="shared" si="1086"/>
        <v>8.0385852090032153E-4</v>
      </c>
      <c r="AP2590" t="s">
        <v>1968</v>
      </c>
      <c r="AQ2590" t="s">
        <v>1496</v>
      </c>
      <c r="AR2590">
        <v>8</v>
      </c>
      <c r="AT2590" s="93" t="s">
        <v>1126</v>
      </c>
      <c r="AU2590" s="92" t="s">
        <v>1143</v>
      </c>
      <c r="AV2590" s="83" t="str">
        <f t="shared" si="1087"/>
        <v>47131</v>
      </c>
      <c r="AX2590" s="7" t="s">
        <v>3753</v>
      </c>
    </row>
    <row r="2591" spans="1:51" hidden="1" outlineLevel="1">
      <c r="A2591" t="s">
        <v>1215</v>
      </c>
      <c r="B2591" t="s">
        <v>1496</v>
      </c>
      <c r="C2591" s="1">
        <f t="shared" si="1076"/>
        <v>7496</v>
      </c>
      <c r="D2591" s="7">
        <f>RANK(N2591,(N2591:P2591,Q2591:AE2591))</f>
        <v>1</v>
      </c>
      <c r="E2591" s="7">
        <f>RANK(O2591,(N2591:P2591,Q2591:AE2591))</f>
        <v>2</v>
      </c>
      <c r="F2591" s="7">
        <f>IF(P2591&gt;0,RANK(P2591,(N2591:P2591,Q2591:AE2591)),0)</f>
        <v>3</v>
      </c>
      <c r="G2591" s="1">
        <f t="shared" si="1077"/>
        <v>1632</v>
      </c>
      <c r="H2591" s="2">
        <f t="shared" si="1078"/>
        <v>0.21771611526147278</v>
      </c>
      <c r="I2591" s="2"/>
      <c r="J2591" s="2">
        <f t="shared" si="1079"/>
        <v>0.60125400213447167</v>
      </c>
      <c r="K2591" s="2">
        <f t="shared" si="1080"/>
        <v>0.38353788687299895</v>
      </c>
      <c r="L2591" s="2">
        <f t="shared" si="1081"/>
        <v>6.1366061899679825E-3</v>
      </c>
      <c r="M2591" s="2">
        <f t="shared" si="1082"/>
        <v>9.0715048025614073E-3</v>
      </c>
      <c r="N2591" s="1">
        <v>4507</v>
      </c>
      <c r="O2591" s="1">
        <v>2875</v>
      </c>
      <c r="P2591" s="1">
        <v>46</v>
      </c>
      <c r="Q2591" s="1">
        <v>29</v>
      </c>
      <c r="R2591" s="1">
        <v>12</v>
      </c>
      <c r="S2591" s="1">
        <v>10</v>
      </c>
      <c r="T2591" s="1">
        <v>5</v>
      </c>
      <c r="U2591" s="1">
        <v>0</v>
      </c>
      <c r="AA2591" s="1">
        <v>12</v>
      </c>
      <c r="AC2591" s="1">
        <v>0</v>
      </c>
      <c r="AG2591" s="7">
        <f>IF(Q2591&gt;0,RANK(Q2591,(N2591:P2591,Q2591:AE2591)),0)</f>
        <v>4</v>
      </c>
      <c r="AH2591" s="7">
        <f>IF(R2591&gt;0,RANK(R2591,(N2591:P2591,Q2591:AE2591)),0)</f>
        <v>5</v>
      </c>
      <c r="AI2591" s="7">
        <f>IF(T2591&gt;0,RANK(T2591,(N2591:P2591,Q2591:AE2591)),0)</f>
        <v>8</v>
      </c>
      <c r="AJ2591" s="7">
        <f>IF(S2591&gt;0,RANK(S2591,(N2591:P2591,Q2591:AE2591)),0)</f>
        <v>7</v>
      </c>
      <c r="AK2591" s="2">
        <f t="shared" si="1083"/>
        <v>3.8687299893276415E-3</v>
      </c>
      <c r="AL2591" s="2">
        <f t="shared" si="1084"/>
        <v>1.6008537886872999E-3</v>
      </c>
      <c r="AM2591" s="2">
        <f t="shared" si="1085"/>
        <v>6.6702241195304164E-4</v>
      </c>
      <c r="AN2591" s="2">
        <f t="shared" si="1086"/>
        <v>1.3340448239060833E-3</v>
      </c>
      <c r="AP2591" t="s">
        <v>1215</v>
      </c>
      <c r="AQ2591" t="s">
        <v>1496</v>
      </c>
      <c r="AR2591">
        <v>6</v>
      </c>
      <c r="AT2591" s="93" t="s">
        <v>1126</v>
      </c>
      <c r="AU2591" s="92" t="s">
        <v>1144</v>
      </c>
      <c r="AV2591" s="83" t="str">
        <f t="shared" si="1087"/>
        <v>47133</v>
      </c>
      <c r="AX2591" s="7" t="s">
        <v>3753</v>
      </c>
    </row>
    <row r="2592" spans="1:51" hidden="1" outlineLevel="1">
      <c r="A2592" t="s">
        <v>2428</v>
      </c>
      <c r="B2592" t="s">
        <v>1496</v>
      </c>
      <c r="C2592" s="1">
        <f t="shared" si="1076"/>
        <v>2866</v>
      </c>
      <c r="D2592" s="7">
        <f>RANK(N2592,(N2592:P2592,Q2592:AE2592))</f>
        <v>1</v>
      </c>
      <c r="E2592" s="7">
        <f>RANK(O2592,(N2592:P2592,Q2592:AE2592))</f>
        <v>2</v>
      </c>
      <c r="F2592" s="7">
        <f>IF(P2592&gt;0,RANK(P2592,(N2592:P2592,Q2592:AE2592)),0)</f>
        <v>3</v>
      </c>
      <c r="G2592" s="1">
        <f t="shared" si="1077"/>
        <v>485</v>
      </c>
      <c r="H2592" s="2">
        <f t="shared" si="1078"/>
        <v>0.16922540125610608</v>
      </c>
      <c r="I2592" s="2"/>
      <c r="J2592" s="2">
        <f t="shared" si="1079"/>
        <v>0.57571528262386606</v>
      </c>
      <c r="K2592" s="2">
        <f t="shared" si="1080"/>
        <v>0.40648988136775993</v>
      </c>
      <c r="L2592" s="2">
        <f t="shared" si="1081"/>
        <v>9.7697138869504534E-3</v>
      </c>
      <c r="M2592" s="2">
        <f t="shared" si="1082"/>
        <v>8.0251221214235509E-3</v>
      </c>
      <c r="N2592" s="1">
        <v>1650</v>
      </c>
      <c r="O2592" s="1">
        <v>1165</v>
      </c>
      <c r="P2592" s="1">
        <v>28</v>
      </c>
      <c r="Q2592" s="1">
        <v>8</v>
      </c>
      <c r="R2592" s="1">
        <v>7</v>
      </c>
      <c r="S2592" s="1">
        <v>1</v>
      </c>
      <c r="T2592" s="1">
        <v>0</v>
      </c>
      <c r="U2592" s="1">
        <v>1</v>
      </c>
      <c r="AA2592" s="1">
        <v>3</v>
      </c>
      <c r="AC2592" s="1">
        <v>3</v>
      </c>
      <c r="AG2592" s="7">
        <f>IF(Q2592&gt;0,RANK(Q2592,(N2592:P2592,Q2592:AE2592)),0)</f>
        <v>4</v>
      </c>
      <c r="AH2592" s="7">
        <f>IF(R2592&gt;0,RANK(R2592,(N2592:P2592,Q2592:AE2592)),0)</f>
        <v>5</v>
      </c>
      <c r="AI2592" s="7">
        <f>IF(T2592&gt;0,RANK(T2592,(N2592:P2592,Q2592:AE2592)),0)</f>
        <v>0</v>
      </c>
      <c r="AJ2592" s="7">
        <f>IF(S2592&gt;0,RANK(S2592,(N2592:P2592,Q2592:AE2592)),0)</f>
        <v>8</v>
      </c>
      <c r="AK2592" s="2">
        <f t="shared" si="1083"/>
        <v>2.7913468248429866E-3</v>
      </c>
      <c r="AL2592" s="2">
        <f t="shared" si="1084"/>
        <v>2.4424284717376133E-3</v>
      </c>
      <c r="AM2592" s="2">
        <f t="shared" si="1085"/>
        <v>0</v>
      </c>
      <c r="AN2592" s="2">
        <f t="shared" si="1086"/>
        <v>3.4891835310537332E-4</v>
      </c>
      <c r="AP2592" t="s">
        <v>2428</v>
      </c>
      <c r="AQ2592" t="s">
        <v>1496</v>
      </c>
      <c r="AR2592">
        <v>7</v>
      </c>
      <c r="AT2592" s="93" t="s">
        <v>1126</v>
      </c>
      <c r="AU2592" s="92" t="s">
        <v>1146</v>
      </c>
      <c r="AV2592" s="83" t="str">
        <f t="shared" si="1087"/>
        <v>47135</v>
      </c>
      <c r="AX2592" s="7" t="s">
        <v>3753</v>
      </c>
    </row>
    <row r="2593" spans="1:50" hidden="1" outlineLevel="1">
      <c r="A2593" t="s">
        <v>826</v>
      </c>
      <c r="B2593" t="s">
        <v>1496</v>
      </c>
      <c r="C2593" s="1">
        <f t="shared" si="1076"/>
        <v>2239</v>
      </c>
      <c r="D2593" s="7">
        <f>RANK(N2593,(N2593:P2593,Q2593:AE2593))</f>
        <v>2</v>
      </c>
      <c r="E2593" s="7">
        <f>RANK(O2593,(N2593:P2593,Q2593:AE2593))</f>
        <v>1</v>
      </c>
      <c r="F2593" s="7">
        <f>IF(P2593&gt;0,RANK(P2593,(N2593:P2593,Q2593:AE2593)),0)</f>
        <v>3</v>
      </c>
      <c r="G2593" s="1">
        <f t="shared" si="1077"/>
        <v>342</v>
      </c>
      <c r="H2593" s="2">
        <f t="shared" si="1078"/>
        <v>0.15274676194729789</v>
      </c>
      <c r="I2593" s="2"/>
      <c r="J2593" s="2">
        <f t="shared" si="1079"/>
        <v>0.41938365341670386</v>
      </c>
      <c r="K2593" s="2">
        <f t="shared" si="1080"/>
        <v>0.57213041536400178</v>
      </c>
      <c r="L2593" s="2">
        <f t="shared" si="1081"/>
        <v>5.3595355069227333E-3</v>
      </c>
      <c r="M2593" s="2">
        <f t="shared" si="1082"/>
        <v>3.1263957123715738E-3</v>
      </c>
      <c r="N2593" s="1">
        <v>939</v>
      </c>
      <c r="O2593" s="1">
        <v>1281</v>
      </c>
      <c r="P2593" s="1">
        <v>12</v>
      </c>
      <c r="Q2593" s="1">
        <v>2</v>
      </c>
      <c r="R2593" s="1">
        <v>2</v>
      </c>
      <c r="S2593" s="1">
        <v>1</v>
      </c>
      <c r="T2593" s="1">
        <v>0</v>
      </c>
      <c r="U2593" s="1">
        <v>0</v>
      </c>
      <c r="AA2593" s="1">
        <v>2</v>
      </c>
      <c r="AC2593" s="1">
        <v>0</v>
      </c>
      <c r="AG2593" s="7">
        <f>IF(Q2593&gt;0,RANK(Q2593,(N2593:P2593,Q2593:AE2593)),0)</f>
        <v>4</v>
      </c>
      <c r="AH2593" s="7">
        <f>IF(R2593&gt;0,RANK(R2593,(N2593:P2593,Q2593:AE2593)),0)</f>
        <v>4</v>
      </c>
      <c r="AI2593" s="7">
        <f>IF(T2593&gt;0,RANK(T2593,(N2593:P2593,Q2593:AE2593)),0)</f>
        <v>0</v>
      </c>
      <c r="AJ2593" s="7">
        <f>IF(S2593&gt;0,RANK(S2593,(N2593:P2593,Q2593:AE2593)),0)</f>
        <v>7</v>
      </c>
      <c r="AK2593" s="2">
        <f t="shared" si="1083"/>
        <v>8.9325591782045551E-4</v>
      </c>
      <c r="AL2593" s="2">
        <f t="shared" si="1084"/>
        <v>8.9325591782045551E-4</v>
      </c>
      <c r="AM2593" s="2">
        <f t="shared" si="1085"/>
        <v>0</v>
      </c>
      <c r="AN2593" s="2">
        <f t="shared" si="1086"/>
        <v>4.4662795891022776E-4</v>
      </c>
      <c r="AP2593" t="s">
        <v>826</v>
      </c>
      <c r="AQ2593" t="s">
        <v>1496</v>
      </c>
      <c r="AR2593">
        <v>4</v>
      </c>
      <c r="AT2593" s="93" t="s">
        <v>1126</v>
      </c>
      <c r="AU2593" s="92" t="s">
        <v>1147</v>
      </c>
      <c r="AV2593" s="83" t="str">
        <f t="shared" si="1087"/>
        <v>47137</v>
      </c>
      <c r="AX2593" s="7" t="s">
        <v>3753</v>
      </c>
    </row>
    <row r="2594" spans="1:50" hidden="1" outlineLevel="1">
      <c r="A2594" t="s">
        <v>1397</v>
      </c>
      <c r="B2594" t="s">
        <v>1496</v>
      </c>
      <c r="C2594" s="1">
        <f t="shared" si="1076"/>
        <v>5594</v>
      </c>
      <c r="D2594" s="7">
        <f>RANK(N2594,(N2594:P2594,Q2594:AE2594))</f>
        <v>2</v>
      </c>
      <c r="E2594" s="7">
        <f>RANK(O2594,(N2594:P2594,Q2594:AE2594))</f>
        <v>1</v>
      </c>
      <c r="F2594" s="7">
        <f>IF(P2594&gt;0,RANK(P2594,(N2594:P2594,Q2594:AE2594)),0)</f>
        <v>4</v>
      </c>
      <c r="G2594" s="1">
        <f t="shared" si="1077"/>
        <v>333</v>
      </c>
      <c r="H2594" s="2">
        <f t="shared" si="1078"/>
        <v>5.9528065784769393E-2</v>
      </c>
      <c r="I2594" s="2"/>
      <c r="J2594" s="2">
        <f t="shared" si="1079"/>
        <v>0.46013585984983912</v>
      </c>
      <c r="K2594" s="2">
        <f t="shared" si="1080"/>
        <v>0.5196639256346085</v>
      </c>
      <c r="L2594" s="2">
        <f t="shared" si="1081"/>
        <v>8.2230961744726491E-3</v>
      </c>
      <c r="M2594" s="2">
        <f t="shared" si="1082"/>
        <v>1.1977118341079779E-2</v>
      </c>
      <c r="N2594" s="1">
        <v>2574</v>
      </c>
      <c r="O2594" s="1">
        <v>2907</v>
      </c>
      <c r="P2594" s="1">
        <v>46</v>
      </c>
      <c r="Q2594" s="1">
        <v>48</v>
      </c>
      <c r="R2594" s="1">
        <v>10</v>
      </c>
      <c r="S2594" s="1">
        <v>2</v>
      </c>
      <c r="T2594" s="1">
        <v>0</v>
      </c>
      <c r="U2594" s="1">
        <v>0</v>
      </c>
      <c r="AA2594" s="1">
        <v>6</v>
      </c>
      <c r="AC2594" s="1">
        <v>1</v>
      </c>
      <c r="AG2594" s="7">
        <f>IF(Q2594&gt;0,RANK(Q2594,(N2594:P2594,Q2594:AE2594)),0)</f>
        <v>3</v>
      </c>
      <c r="AH2594" s="7">
        <f>IF(R2594&gt;0,RANK(R2594,(N2594:P2594,Q2594:AE2594)),0)</f>
        <v>5</v>
      </c>
      <c r="AI2594" s="7">
        <f>IF(T2594&gt;0,RANK(T2594,(N2594:P2594,Q2594:AE2594)),0)</f>
        <v>0</v>
      </c>
      <c r="AJ2594" s="7">
        <f>IF(S2594&gt;0,RANK(S2594,(N2594:P2594,Q2594:AE2594)),0)</f>
        <v>7</v>
      </c>
      <c r="AK2594" s="2">
        <f t="shared" si="1083"/>
        <v>8.5806220951018947E-3</v>
      </c>
      <c r="AL2594" s="2">
        <f t="shared" si="1084"/>
        <v>1.7876296031462281E-3</v>
      </c>
      <c r="AM2594" s="2">
        <f t="shared" si="1085"/>
        <v>0</v>
      </c>
      <c r="AN2594" s="2">
        <f t="shared" si="1086"/>
        <v>3.5752592062924561E-4</v>
      </c>
      <c r="AP2594" t="s">
        <v>1397</v>
      </c>
      <c r="AQ2594" t="s">
        <v>1496</v>
      </c>
      <c r="AR2594">
        <v>3</v>
      </c>
      <c r="AT2594" s="93" t="s">
        <v>1126</v>
      </c>
      <c r="AU2594" s="92" t="s">
        <v>1148</v>
      </c>
      <c r="AV2594" s="83" t="str">
        <f t="shared" si="1087"/>
        <v>47139</v>
      </c>
      <c r="AX2594" s="7" t="s">
        <v>3753</v>
      </c>
    </row>
    <row r="2595" spans="1:50" hidden="1" outlineLevel="1">
      <c r="A2595" t="s">
        <v>1062</v>
      </c>
      <c r="B2595" t="s">
        <v>1496</v>
      </c>
      <c r="C2595" s="1">
        <f t="shared" si="1076"/>
        <v>22438</v>
      </c>
      <c r="D2595" s="7">
        <f>RANK(N2595,(N2595:P2595,Q2595:AE2595))</f>
        <v>2</v>
      </c>
      <c r="E2595" s="7">
        <f>RANK(O2595,(N2595:P2595,Q2595:AE2595))</f>
        <v>1</v>
      </c>
      <c r="F2595" s="7">
        <f>IF(P2595&gt;0,RANK(P2595,(N2595:P2595,Q2595:AE2595)),0)</f>
        <v>3</v>
      </c>
      <c r="G2595" s="1">
        <f t="shared" si="1077"/>
        <v>463</v>
      </c>
      <c r="H2595" s="2">
        <f t="shared" si="1078"/>
        <v>2.0634637668241376E-2</v>
      </c>
      <c r="I2595" s="2"/>
      <c r="J2595" s="2">
        <f t="shared" si="1079"/>
        <v>0.48065781263927265</v>
      </c>
      <c r="K2595" s="2">
        <f t="shared" si="1080"/>
        <v>0.50129245030751401</v>
      </c>
      <c r="L2595" s="2">
        <f t="shared" si="1081"/>
        <v>1.0161333452179339E-2</v>
      </c>
      <c r="M2595" s="2">
        <f t="shared" si="1082"/>
        <v>7.8884036010339938E-3</v>
      </c>
      <c r="N2595" s="1">
        <v>10785</v>
      </c>
      <c r="O2595" s="1">
        <v>11248</v>
      </c>
      <c r="P2595" s="1">
        <v>228</v>
      </c>
      <c r="Q2595" s="1">
        <v>57</v>
      </c>
      <c r="R2595" s="1">
        <v>61</v>
      </c>
      <c r="S2595" s="1">
        <v>15</v>
      </c>
      <c r="T2595" s="1">
        <v>8</v>
      </c>
      <c r="U2595" s="1">
        <v>4</v>
      </c>
      <c r="AA2595" s="1">
        <v>26</v>
      </c>
      <c r="AC2595" s="1">
        <v>6</v>
      </c>
      <c r="AG2595" s="7">
        <f>IF(Q2595&gt;0,RANK(Q2595,(N2595:P2595,Q2595:AE2595)),0)</f>
        <v>5</v>
      </c>
      <c r="AH2595" s="7">
        <f>IF(R2595&gt;0,RANK(R2595,(N2595:P2595,Q2595:AE2595)),0)</f>
        <v>4</v>
      </c>
      <c r="AI2595" s="7">
        <f>IF(T2595&gt;0,RANK(T2595,(N2595:P2595,Q2595:AE2595)),0)</f>
        <v>8</v>
      </c>
      <c r="AJ2595" s="7">
        <f>IF(S2595&gt;0,RANK(S2595,(N2595:P2595,Q2595:AE2595)),0)</f>
        <v>7</v>
      </c>
      <c r="AK2595" s="2">
        <f t="shared" si="1083"/>
        <v>2.5403333630448347E-3</v>
      </c>
      <c r="AL2595" s="2">
        <f t="shared" si="1084"/>
        <v>2.7186023709778054E-3</v>
      </c>
      <c r="AM2595" s="2">
        <f t="shared" si="1085"/>
        <v>3.5653801586594169E-4</v>
      </c>
      <c r="AN2595" s="2">
        <f t="shared" si="1086"/>
        <v>6.6850877974864071E-4</v>
      </c>
      <c r="AP2595" t="s">
        <v>1062</v>
      </c>
      <c r="AQ2595" t="s">
        <v>1496</v>
      </c>
      <c r="AR2595">
        <v>6</v>
      </c>
      <c r="AT2595" s="93" t="s">
        <v>1126</v>
      </c>
      <c r="AU2595" s="92" t="s">
        <v>1149</v>
      </c>
      <c r="AV2595" s="83" t="str">
        <f t="shared" si="1087"/>
        <v>47141</v>
      </c>
      <c r="AX2595" s="7" t="s">
        <v>3753</v>
      </c>
    </row>
    <row r="2596" spans="1:50" hidden="1" outlineLevel="1">
      <c r="A2596" t="s">
        <v>61</v>
      </c>
      <c r="B2596" t="s">
        <v>1496</v>
      </c>
      <c r="C2596" s="1">
        <f t="shared" si="1076"/>
        <v>9772</v>
      </c>
      <c r="D2596" s="7">
        <f>RANK(N2596,(N2596:P2596,Q2596:AE2596))</f>
        <v>2</v>
      </c>
      <c r="E2596" s="7">
        <f>RANK(O2596,(N2596:P2596,Q2596:AE2596))</f>
        <v>1</v>
      </c>
      <c r="F2596" s="7">
        <f>IF(P2596&gt;0,RANK(P2596,(N2596:P2596,Q2596:AE2596)),0)</f>
        <v>3</v>
      </c>
      <c r="G2596" s="1">
        <f t="shared" si="1077"/>
        <v>2178</v>
      </c>
      <c r="H2596" s="2">
        <f t="shared" si="1078"/>
        <v>0.22288170282439623</v>
      </c>
      <c r="I2596" s="2"/>
      <c r="J2596" s="2">
        <f t="shared" si="1079"/>
        <v>0.38088415882112159</v>
      </c>
      <c r="K2596" s="2">
        <f t="shared" si="1080"/>
        <v>0.60376586164551782</v>
      </c>
      <c r="L2596" s="2">
        <f t="shared" si="1081"/>
        <v>7.5726565697912399E-3</v>
      </c>
      <c r="M2596" s="2">
        <f t="shared" si="1082"/>
        <v>7.7773229635693516E-3</v>
      </c>
      <c r="N2596" s="1">
        <v>3722</v>
      </c>
      <c r="O2596" s="1">
        <v>5900</v>
      </c>
      <c r="P2596" s="1">
        <v>74</v>
      </c>
      <c r="Q2596" s="1">
        <v>32</v>
      </c>
      <c r="R2596" s="1">
        <v>16</v>
      </c>
      <c r="S2596" s="1">
        <v>0</v>
      </c>
      <c r="T2596" s="1">
        <v>6</v>
      </c>
      <c r="U2596" s="1">
        <v>2</v>
      </c>
      <c r="AA2596" s="1">
        <v>17</v>
      </c>
      <c r="AC2596" s="1">
        <v>3</v>
      </c>
      <c r="AG2596" s="7">
        <f>IF(Q2596&gt;0,RANK(Q2596,(N2596:P2596,Q2596:AE2596)),0)</f>
        <v>4</v>
      </c>
      <c r="AH2596" s="7">
        <f>IF(R2596&gt;0,RANK(R2596,(N2596:P2596,Q2596:AE2596)),0)</f>
        <v>6</v>
      </c>
      <c r="AI2596" s="7">
        <f>IF(T2596&gt;0,RANK(T2596,(N2596:P2596,Q2596:AE2596)),0)</f>
        <v>7</v>
      </c>
      <c r="AJ2596" s="7">
        <f>IF(S2596&gt;0,RANK(S2596,(N2596:P2596,Q2596:AE2596)),0)</f>
        <v>0</v>
      </c>
      <c r="AK2596" s="2">
        <f t="shared" si="1083"/>
        <v>3.274662300450266E-3</v>
      </c>
      <c r="AL2596" s="2">
        <f t="shared" si="1084"/>
        <v>1.637331150225133E-3</v>
      </c>
      <c r="AM2596" s="2">
        <f t="shared" si="1085"/>
        <v>6.1399918133442485E-4</v>
      </c>
      <c r="AN2596" s="2">
        <f t="shared" si="1086"/>
        <v>0</v>
      </c>
      <c r="AP2596" t="s">
        <v>61</v>
      </c>
      <c r="AQ2596" t="s">
        <v>1496</v>
      </c>
      <c r="AR2596">
        <v>4</v>
      </c>
      <c r="AT2596" s="93" t="s">
        <v>1126</v>
      </c>
      <c r="AU2596" s="92" t="s">
        <v>1150</v>
      </c>
      <c r="AV2596" s="83" t="str">
        <f t="shared" si="1087"/>
        <v>47143</v>
      </c>
      <c r="AX2596" s="7" t="s">
        <v>3753</v>
      </c>
    </row>
    <row r="2597" spans="1:50" hidden="1" outlineLevel="1">
      <c r="A2597" t="s">
        <v>60</v>
      </c>
      <c r="B2597" t="s">
        <v>1496</v>
      </c>
      <c r="C2597" s="1">
        <f t="shared" si="1076"/>
        <v>21326</v>
      </c>
      <c r="D2597" s="7">
        <f>RANK(N2597,(N2597:P2597,Q2597:AE2597))</f>
        <v>2</v>
      </c>
      <c r="E2597" s="7">
        <f>RANK(O2597,(N2597:P2597,Q2597:AE2597))</f>
        <v>1</v>
      </c>
      <c r="F2597" s="7">
        <f>IF(P2597&gt;0,RANK(P2597,(N2597:P2597,Q2597:AE2597)),0)</f>
        <v>3</v>
      </c>
      <c r="G2597" s="1">
        <f t="shared" si="1077"/>
        <v>1770</v>
      </c>
      <c r="H2597" s="2">
        <f t="shared" si="1078"/>
        <v>8.2997280315108321E-2</v>
      </c>
      <c r="I2597" s="2"/>
      <c r="J2597" s="2">
        <f t="shared" si="1079"/>
        <v>0.44898246272156056</v>
      </c>
      <c r="K2597" s="2">
        <f t="shared" si="1080"/>
        <v>0.53197974303666884</v>
      </c>
      <c r="L2597" s="2">
        <f t="shared" si="1081"/>
        <v>9.8940260714620656E-3</v>
      </c>
      <c r="M2597" s="2">
        <f t="shared" si="1082"/>
        <v>9.1437681703084792E-3</v>
      </c>
      <c r="N2597" s="1">
        <v>9575</v>
      </c>
      <c r="O2597" s="1">
        <v>11345</v>
      </c>
      <c r="P2597" s="1">
        <v>211</v>
      </c>
      <c r="Q2597" s="1">
        <v>97</v>
      </c>
      <c r="R2597" s="1">
        <v>60</v>
      </c>
      <c r="S2597" s="1">
        <v>9</v>
      </c>
      <c r="T2597" s="1">
        <v>10</v>
      </c>
      <c r="U2597" s="1">
        <v>0</v>
      </c>
      <c r="AA2597" s="1">
        <v>15</v>
      </c>
      <c r="AC2597" s="1">
        <v>4</v>
      </c>
      <c r="AG2597" s="7">
        <f>IF(Q2597&gt;0,RANK(Q2597,(N2597:P2597,Q2597:AE2597)),0)</f>
        <v>4</v>
      </c>
      <c r="AH2597" s="7">
        <f>IF(R2597&gt;0,RANK(R2597,(N2597:P2597,Q2597:AE2597)),0)</f>
        <v>5</v>
      </c>
      <c r="AI2597" s="7">
        <f>IF(T2597&gt;0,RANK(T2597,(N2597:P2597,Q2597:AE2597)),0)</f>
        <v>7</v>
      </c>
      <c r="AJ2597" s="7">
        <f>IF(S2597&gt;0,RANK(S2597,(N2597:P2597,Q2597:AE2597)),0)</f>
        <v>8</v>
      </c>
      <c r="AK2597" s="2">
        <f t="shared" si="1083"/>
        <v>4.5484385257432243E-3</v>
      </c>
      <c r="AL2597" s="2">
        <f t="shared" si="1084"/>
        <v>2.8134671293257056E-3</v>
      </c>
      <c r="AM2597" s="2">
        <f t="shared" si="1085"/>
        <v>4.6891118822095095E-4</v>
      </c>
      <c r="AN2597" s="2">
        <f t="shared" si="1086"/>
        <v>4.2202006939885586E-4</v>
      </c>
      <c r="AP2597" t="s">
        <v>60</v>
      </c>
      <c r="AQ2597" t="s">
        <v>1496</v>
      </c>
      <c r="AR2597">
        <v>3</v>
      </c>
      <c r="AT2597" s="93" t="s">
        <v>1126</v>
      </c>
      <c r="AU2597" s="92" t="s">
        <v>1151</v>
      </c>
      <c r="AV2597" s="83" t="str">
        <f t="shared" si="1087"/>
        <v>47145</v>
      </c>
      <c r="AX2597" s="7" t="s">
        <v>3753</v>
      </c>
    </row>
    <row r="2598" spans="1:50" hidden="1" outlineLevel="1">
      <c r="A2598" t="s">
        <v>1782</v>
      </c>
      <c r="B2598" t="s">
        <v>1496</v>
      </c>
      <c r="C2598" s="1">
        <f t="shared" si="1076"/>
        <v>20164</v>
      </c>
      <c r="D2598" s="7">
        <f>RANK(N2598,(N2598:P2598,Q2598:AE2598))</f>
        <v>1</v>
      </c>
      <c r="E2598" s="7">
        <f>RANK(O2598,(N2598:P2598,Q2598:AE2598))</f>
        <v>2</v>
      </c>
      <c r="F2598" s="7">
        <f>IF(P2598&gt;0,RANK(P2598,(N2598:P2598,Q2598:AE2598)),0)</f>
        <v>3</v>
      </c>
      <c r="G2598" s="1">
        <f t="shared" si="1077"/>
        <v>574</v>
      </c>
      <c r="H2598" s="2">
        <f t="shared" si="1078"/>
        <v>2.8466574092441976E-2</v>
      </c>
      <c r="I2598" s="2"/>
      <c r="J2598" s="2">
        <f t="shared" si="1079"/>
        <v>0.5082820868875223</v>
      </c>
      <c r="K2598" s="2">
        <f t="shared" si="1080"/>
        <v>0.47981551279508033</v>
      </c>
      <c r="L2598" s="2">
        <f t="shared" si="1081"/>
        <v>7.3398135290616943E-3</v>
      </c>
      <c r="M2598" s="2">
        <f t="shared" si="1082"/>
        <v>4.5625867883356715E-3</v>
      </c>
      <c r="N2598" s="1">
        <v>10249</v>
      </c>
      <c r="O2598" s="1">
        <v>9675</v>
      </c>
      <c r="P2598" s="1">
        <v>148</v>
      </c>
      <c r="Q2598" s="1">
        <v>39</v>
      </c>
      <c r="R2598" s="1">
        <v>28</v>
      </c>
      <c r="S2598" s="1">
        <v>4</v>
      </c>
      <c r="T2598" s="1">
        <v>5</v>
      </c>
      <c r="U2598" s="1">
        <v>0</v>
      </c>
      <c r="AA2598" s="1">
        <v>14</v>
      </c>
      <c r="AC2598" s="1">
        <v>2</v>
      </c>
      <c r="AG2598" s="7">
        <f>IF(Q2598&gt;0,RANK(Q2598,(N2598:P2598,Q2598:AE2598)),0)</f>
        <v>4</v>
      </c>
      <c r="AH2598" s="7">
        <f>IF(R2598&gt;0,RANK(R2598,(N2598:P2598,Q2598:AE2598)),0)</f>
        <v>5</v>
      </c>
      <c r="AI2598" s="7">
        <f>IF(T2598&gt;0,RANK(T2598,(N2598:P2598,Q2598:AE2598)),0)</f>
        <v>7</v>
      </c>
      <c r="AJ2598" s="7">
        <f>IF(S2598&gt;0,RANK(S2598,(N2598:P2598,Q2598:AE2598)),0)</f>
        <v>8</v>
      </c>
      <c r="AK2598" s="2">
        <f t="shared" si="1083"/>
        <v>1.9341400515770681E-3</v>
      </c>
      <c r="AL2598" s="2">
        <f t="shared" si="1084"/>
        <v>1.3886133703630231E-3</v>
      </c>
      <c r="AM2598" s="2">
        <f t="shared" si="1085"/>
        <v>2.479666732791113E-4</v>
      </c>
      <c r="AN2598" s="2">
        <f t="shared" si="1086"/>
        <v>1.9837333862328903E-4</v>
      </c>
      <c r="AP2598" t="s">
        <v>1782</v>
      </c>
      <c r="AQ2598" t="s">
        <v>1496</v>
      </c>
      <c r="AT2598" s="93" t="s">
        <v>1126</v>
      </c>
      <c r="AU2598" s="92" t="s">
        <v>1152</v>
      </c>
      <c r="AV2598" s="83" t="str">
        <f t="shared" si="1087"/>
        <v>47147</v>
      </c>
      <c r="AX2598" s="7" t="s">
        <v>3753</v>
      </c>
    </row>
    <row r="2599" spans="1:50" hidden="1" outlineLevel="1">
      <c r="A2599" t="s">
        <v>825</v>
      </c>
      <c r="B2599" t="s">
        <v>1496</v>
      </c>
      <c r="C2599" s="1">
        <f t="shared" si="1076"/>
        <v>62182</v>
      </c>
      <c r="D2599" s="7">
        <f>RANK(N2599,(N2599:P2599,Q2599:AE2599))</f>
        <v>2</v>
      </c>
      <c r="E2599" s="7">
        <f>RANK(O2599,(N2599:P2599,Q2599:AE2599))</f>
        <v>1</v>
      </c>
      <c r="F2599" s="7">
        <f>IF(P2599&gt;0,RANK(P2599,(N2599:P2599,Q2599:AE2599)),0)</f>
        <v>3</v>
      </c>
      <c r="G2599" s="1">
        <f t="shared" si="1077"/>
        <v>6085</v>
      </c>
      <c r="H2599" s="2">
        <f t="shared" si="1078"/>
        <v>9.7857901000289474E-2</v>
      </c>
      <c r="I2599" s="2"/>
      <c r="J2599" s="2">
        <f t="shared" si="1079"/>
        <v>0.43999871345405422</v>
      </c>
      <c r="K2599" s="2">
        <f t="shared" si="1080"/>
        <v>0.53785661445434374</v>
      </c>
      <c r="L2599" s="2">
        <f t="shared" si="1081"/>
        <v>1.646778810588273E-2</v>
      </c>
      <c r="M2599" s="2">
        <f t="shared" si="1082"/>
        <v>5.6768839857193609E-3</v>
      </c>
      <c r="N2599" s="1">
        <v>27360</v>
      </c>
      <c r="O2599" s="1">
        <v>33445</v>
      </c>
      <c r="P2599" s="1">
        <v>1024</v>
      </c>
      <c r="Q2599" s="1">
        <v>110</v>
      </c>
      <c r="R2599" s="1">
        <v>143</v>
      </c>
      <c r="S2599" s="1">
        <v>29</v>
      </c>
      <c r="T2599" s="1">
        <v>12</v>
      </c>
      <c r="U2599" s="1">
        <v>0</v>
      </c>
      <c r="AA2599" s="1">
        <v>48</v>
      </c>
      <c r="AC2599" s="1">
        <v>11</v>
      </c>
      <c r="AG2599" s="7">
        <f>IF(Q2599&gt;0,RANK(Q2599,(N2599:P2599,Q2599:AE2599)),0)</f>
        <v>5</v>
      </c>
      <c r="AH2599" s="7">
        <f>IF(R2599&gt;0,RANK(R2599,(N2599:P2599,Q2599:AE2599)),0)</f>
        <v>4</v>
      </c>
      <c r="AI2599" s="7">
        <f>IF(T2599&gt;0,RANK(T2599,(N2599:P2599,Q2599:AE2599)),0)</f>
        <v>8</v>
      </c>
      <c r="AJ2599" s="7">
        <f>IF(S2599&gt;0,RANK(S2599,(N2599:P2599,Q2599:AE2599)),0)</f>
        <v>7</v>
      </c>
      <c r="AK2599" s="2">
        <f t="shared" si="1083"/>
        <v>1.7690006754366215E-3</v>
      </c>
      <c r="AL2599" s="2">
        <f t="shared" si="1084"/>
        <v>2.2997008780676078E-3</v>
      </c>
      <c r="AM2599" s="2">
        <f t="shared" si="1085"/>
        <v>1.9298189186581324E-4</v>
      </c>
      <c r="AN2599" s="2">
        <f t="shared" si="1086"/>
        <v>4.6637290534238206E-4</v>
      </c>
      <c r="AP2599" t="s">
        <v>825</v>
      </c>
      <c r="AQ2599" t="s">
        <v>1496</v>
      </c>
      <c r="AR2599">
        <v>6</v>
      </c>
      <c r="AT2599" s="93" t="s">
        <v>1126</v>
      </c>
      <c r="AU2599" s="92" t="s">
        <v>1153</v>
      </c>
      <c r="AV2599" s="83" t="str">
        <f t="shared" si="1087"/>
        <v>47149</v>
      </c>
      <c r="AX2599" s="7" t="s">
        <v>3753</v>
      </c>
    </row>
    <row r="2600" spans="1:50" hidden="1" outlineLevel="1">
      <c r="A2600" t="s">
        <v>2060</v>
      </c>
      <c r="B2600" t="s">
        <v>1496</v>
      </c>
      <c r="C2600" s="1">
        <f t="shared" si="1076"/>
        <v>6615</v>
      </c>
      <c r="D2600" s="7">
        <f>RANK(N2600,(N2600:P2600,Q2600:AE2600))</f>
        <v>2</v>
      </c>
      <c r="E2600" s="7">
        <f>RANK(O2600,(N2600:P2600,Q2600:AE2600))</f>
        <v>1</v>
      </c>
      <c r="F2600" s="7">
        <f>IF(P2600&gt;0,RANK(P2600,(N2600:P2600,Q2600:AE2600)),0)</f>
        <v>3</v>
      </c>
      <c r="G2600" s="1">
        <f t="shared" si="1077"/>
        <v>612</v>
      </c>
      <c r="H2600" s="2">
        <f t="shared" si="1078"/>
        <v>9.2517006802721083E-2</v>
      </c>
      <c r="I2600" s="2"/>
      <c r="J2600" s="2">
        <f t="shared" si="1079"/>
        <v>0.44852607709750569</v>
      </c>
      <c r="K2600" s="2">
        <f t="shared" si="1080"/>
        <v>0.54104308390022671</v>
      </c>
      <c r="L2600" s="2">
        <f t="shared" si="1081"/>
        <v>4.6863189720332578E-3</v>
      </c>
      <c r="M2600" s="2">
        <f t="shared" si="1082"/>
        <v>5.7445200302343423E-3</v>
      </c>
      <c r="N2600" s="1">
        <v>2967</v>
      </c>
      <c r="O2600" s="1">
        <v>3579</v>
      </c>
      <c r="P2600" s="1">
        <v>31</v>
      </c>
      <c r="Q2600" s="1">
        <v>22</v>
      </c>
      <c r="R2600" s="1">
        <v>7</v>
      </c>
      <c r="S2600" s="1">
        <v>3</v>
      </c>
      <c r="T2600" s="1">
        <v>0</v>
      </c>
      <c r="U2600" s="1">
        <v>1</v>
      </c>
      <c r="AA2600" s="1">
        <v>5</v>
      </c>
      <c r="AC2600" s="1">
        <v>0</v>
      </c>
      <c r="AG2600" s="7">
        <f>IF(Q2600&gt;0,RANK(Q2600,(N2600:P2600,Q2600:AE2600)),0)</f>
        <v>4</v>
      </c>
      <c r="AH2600" s="7">
        <f>IF(R2600&gt;0,RANK(R2600,(N2600:P2600,Q2600:AE2600)),0)</f>
        <v>5</v>
      </c>
      <c r="AI2600" s="7">
        <f>IF(T2600&gt;0,RANK(T2600,(N2600:P2600,Q2600:AE2600)),0)</f>
        <v>0</v>
      </c>
      <c r="AJ2600" s="7">
        <f>IF(S2600&gt;0,RANK(S2600,(N2600:P2600,Q2600:AE2600)),0)</f>
        <v>7</v>
      </c>
      <c r="AK2600" s="2">
        <f t="shared" si="1083"/>
        <v>3.3257747543461828E-3</v>
      </c>
      <c r="AL2600" s="2">
        <f t="shared" si="1084"/>
        <v>1.0582010582010583E-3</v>
      </c>
      <c r="AM2600" s="2">
        <f t="shared" si="1085"/>
        <v>0</v>
      </c>
      <c r="AN2600" s="2">
        <f t="shared" si="1086"/>
        <v>4.5351473922902497E-4</v>
      </c>
      <c r="AP2600" t="s">
        <v>2060</v>
      </c>
      <c r="AQ2600" t="s">
        <v>1496</v>
      </c>
      <c r="AR2600">
        <v>4</v>
      </c>
      <c r="AT2600" s="93" t="s">
        <v>1126</v>
      </c>
      <c r="AU2600" s="92" t="s">
        <v>1155</v>
      </c>
      <c r="AV2600" s="83" t="str">
        <f t="shared" si="1087"/>
        <v>47151</v>
      </c>
      <c r="AX2600" s="7" t="s">
        <v>3753</v>
      </c>
    </row>
    <row r="2601" spans="1:50" hidden="1" outlineLevel="1">
      <c r="A2601" t="s">
        <v>1969</v>
      </c>
      <c r="B2601" t="s">
        <v>1496</v>
      </c>
      <c r="C2601" s="1">
        <f t="shared" si="1076"/>
        <v>3887</v>
      </c>
      <c r="D2601" s="7">
        <f>RANK(N2601,(N2601:P2601,Q2601:AE2601))</f>
        <v>2</v>
      </c>
      <c r="E2601" s="7">
        <f>RANK(O2601,(N2601:P2601,Q2601:AE2601))</f>
        <v>1</v>
      </c>
      <c r="F2601" s="7">
        <f>IF(P2601&gt;0,RANK(P2601,(N2601:P2601,Q2601:AE2601)),0)</f>
        <v>3</v>
      </c>
      <c r="G2601" s="1">
        <f t="shared" si="1077"/>
        <v>521</v>
      </c>
      <c r="H2601" s="2">
        <f t="shared" si="1078"/>
        <v>0.13403653202984306</v>
      </c>
      <c r="I2601" s="2"/>
      <c r="J2601" s="2">
        <f t="shared" si="1079"/>
        <v>0.4239773604322099</v>
      </c>
      <c r="K2601" s="2">
        <f t="shared" si="1080"/>
        <v>0.55801389246205302</v>
      </c>
      <c r="L2601" s="2">
        <f t="shared" si="1081"/>
        <v>9.5189091844610236E-3</v>
      </c>
      <c r="M2601" s="2">
        <f t="shared" si="1082"/>
        <v>8.4898379212760538E-3</v>
      </c>
      <c r="N2601" s="1">
        <v>1648</v>
      </c>
      <c r="O2601" s="1">
        <v>2169</v>
      </c>
      <c r="P2601" s="1">
        <v>37</v>
      </c>
      <c r="Q2601" s="1">
        <v>23</v>
      </c>
      <c r="R2601" s="1">
        <v>3</v>
      </c>
      <c r="S2601" s="1">
        <v>3</v>
      </c>
      <c r="T2601" s="1">
        <v>0</v>
      </c>
      <c r="U2601" s="1">
        <v>0</v>
      </c>
      <c r="AA2601" s="1">
        <v>3</v>
      </c>
      <c r="AC2601" s="1">
        <v>1</v>
      </c>
      <c r="AG2601" s="7">
        <f>IF(Q2601&gt;0,RANK(Q2601,(N2601:P2601,Q2601:AE2601)),0)</f>
        <v>4</v>
      </c>
      <c r="AH2601" s="7">
        <f>IF(R2601&gt;0,RANK(R2601,(N2601:P2601,Q2601:AE2601)),0)</f>
        <v>5</v>
      </c>
      <c r="AI2601" s="7">
        <f>IF(T2601&gt;0,RANK(T2601,(N2601:P2601,Q2601:AE2601)),0)</f>
        <v>0</v>
      </c>
      <c r="AJ2601" s="7">
        <f>IF(S2601&gt;0,RANK(S2601,(N2601:P2601,Q2601:AE2601)),0)</f>
        <v>5</v>
      </c>
      <c r="AK2601" s="2">
        <f t="shared" si="1083"/>
        <v>5.9171597633136093E-3</v>
      </c>
      <c r="AL2601" s="2">
        <f t="shared" si="1084"/>
        <v>7.7180344738873169E-4</v>
      </c>
      <c r="AM2601" s="2">
        <f t="shared" si="1085"/>
        <v>0</v>
      </c>
      <c r="AN2601" s="2">
        <f t="shared" si="1086"/>
        <v>7.7180344738873169E-4</v>
      </c>
      <c r="AP2601" t="s">
        <v>1969</v>
      </c>
      <c r="AQ2601" t="s">
        <v>1496</v>
      </c>
      <c r="AR2601">
        <v>3</v>
      </c>
      <c r="AT2601" s="93" t="s">
        <v>1126</v>
      </c>
      <c r="AU2601" s="92" t="s">
        <v>1156</v>
      </c>
      <c r="AV2601" s="83" t="str">
        <f t="shared" si="1087"/>
        <v>47153</v>
      </c>
      <c r="AX2601" s="7" t="s">
        <v>3753</v>
      </c>
    </row>
    <row r="2602" spans="1:50" hidden="1" outlineLevel="1">
      <c r="A2602" t="s">
        <v>1201</v>
      </c>
      <c r="B2602" t="s">
        <v>1496</v>
      </c>
      <c r="C2602" s="1">
        <f t="shared" si="1076"/>
        <v>25365</v>
      </c>
      <c r="D2602" s="7">
        <f>RANK(N2602,(N2602:P2602,Q2602:AE2602))</f>
        <v>2</v>
      </c>
      <c r="E2602" s="7">
        <f>RANK(O2602,(N2602:P2602,Q2602:AE2602))</f>
        <v>1</v>
      </c>
      <c r="F2602" s="7">
        <f>IF(P2602&gt;0,RANK(P2602,(N2602:P2602,Q2602:AE2602)),0)</f>
        <v>3</v>
      </c>
      <c r="G2602" s="1">
        <f t="shared" si="1077"/>
        <v>8526</v>
      </c>
      <c r="H2602" s="2">
        <f t="shared" si="1078"/>
        <v>0.3361324659964518</v>
      </c>
      <c r="I2602" s="2"/>
      <c r="J2602" s="2">
        <f t="shared" si="1079"/>
        <v>0.32359550561797751</v>
      </c>
      <c r="K2602" s="2">
        <f t="shared" si="1080"/>
        <v>0.65972797161442931</v>
      </c>
      <c r="L2602" s="2">
        <f t="shared" si="1081"/>
        <v>1.0210920559826532E-2</v>
      </c>
      <c r="M2602" s="2">
        <f t="shared" si="1082"/>
        <v>6.4656022077665947E-3</v>
      </c>
      <c r="N2602" s="1">
        <v>8208</v>
      </c>
      <c r="O2602" s="1">
        <v>16734</v>
      </c>
      <c r="P2602" s="1">
        <v>259</v>
      </c>
      <c r="Q2602" s="1">
        <v>64</v>
      </c>
      <c r="R2602" s="1">
        <v>65</v>
      </c>
      <c r="S2602" s="1">
        <v>4</v>
      </c>
      <c r="T2602" s="1">
        <v>4</v>
      </c>
      <c r="U2602" s="1">
        <v>0</v>
      </c>
      <c r="AA2602" s="1">
        <v>24</v>
      </c>
      <c r="AC2602" s="1">
        <v>3</v>
      </c>
      <c r="AG2602" s="7">
        <f>IF(Q2602&gt;0,RANK(Q2602,(N2602:P2602,Q2602:AE2602)),0)</f>
        <v>5</v>
      </c>
      <c r="AH2602" s="7">
        <f>IF(R2602&gt;0,RANK(R2602,(N2602:P2602,Q2602:AE2602)),0)</f>
        <v>4</v>
      </c>
      <c r="AI2602" s="7">
        <f>IF(T2602&gt;0,RANK(T2602,(N2602:P2602,Q2602:AE2602)),0)</f>
        <v>7</v>
      </c>
      <c r="AJ2602" s="7">
        <f>IF(S2602&gt;0,RANK(S2602,(N2602:P2602,Q2602:AE2602)),0)</f>
        <v>7</v>
      </c>
      <c r="AK2602" s="2">
        <f t="shared" si="1083"/>
        <v>2.5231618371772129E-3</v>
      </c>
      <c r="AL2602" s="2">
        <f t="shared" si="1084"/>
        <v>2.5625862408831068E-3</v>
      </c>
      <c r="AM2602" s="2">
        <f t="shared" si="1085"/>
        <v>1.576976148235758E-4</v>
      </c>
      <c r="AN2602" s="2">
        <f t="shared" si="1086"/>
        <v>1.576976148235758E-4</v>
      </c>
      <c r="AP2602" t="s">
        <v>1201</v>
      </c>
      <c r="AQ2602" t="s">
        <v>1496</v>
      </c>
      <c r="AR2602">
        <v>1</v>
      </c>
      <c r="AT2602" s="93" t="s">
        <v>1126</v>
      </c>
      <c r="AU2602" s="92" t="s">
        <v>1157</v>
      </c>
      <c r="AV2602" s="83" t="str">
        <f t="shared" si="1087"/>
        <v>47155</v>
      </c>
      <c r="AX2602" s="7" t="s">
        <v>3753</v>
      </c>
    </row>
    <row r="2603" spans="1:50" hidden="1" outlineLevel="1">
      <c r="A2603" t="s">
        <v>3284</v>
      </c>
      <c r="B2603" t="s">
        <v>1496</v>
      </c>
      <c r="C2603" s="1">
        <f t="shared" si="1076"/>
        <v>336755</v>
      </c>
      <c r="D2603" s="7">
        <f>RANK(N2603,(N2603:P2603,Q2603:AE2603))</f>
        <v>1</v>
      </c>
      <c r="E2603" s="7">
        <f>RANK(O2603,(N2603:P2603,Q2603:AE2603))</f>
        <v>2</v>
      </c>
      <c r="F2603" s="7">
        <f>IF(P2603&gt;0,RANK(P2603,(N2603:P2603,Q2603:AE2603)),0)</f>
        <v>3</v>
      </c>
      <c r="G2603" s="1">
        <f t="shared" si="1077"/>
        <v>48648</v>
      </c>
      <c r="H2603" s="2">
        <f t="shared" si="1078"/>
        <v>0.14446110673932086</v>
      </c>
      <c r="I2603" s="2"/>
      <c r="J2603" s="2">
        <f t="shared" si="1079"/>
        <v>0.56540808599723835</v>
      </c>
      <c r="K2603" s="2">
        <f t="shared" si="1080"/>
        <v>0.42094697925791746</v>
      </c>
      <c r="L2603" s="2">
        <f t="shared" si="1081"/>
        <v>8.4928211904797251E-3</v>
      </c>
      <c r="M2603" s="2">
        <f t="shared" si="1082"/>
        <v>5.1521135543644587E-3</v>
      </c>
      <c r="N2603" s="1">
        <v>190404</v>
      </c>
      <c r="O2603" s="1">
        <v>141756</v>
      </c>
      <c r="P2603" s="1">
        <v>2860</v>
      </c>
      <c r="Q2603" s="1">
        <v>299</v>
      </c>
      <c r="R2603" s="1">
        <v>469</v>
      </c>
      <c r="S2603" s="1">
        <v>235</v>
      </c>
      <c r="T2603" s="1">
        <v>115</v>
      </c>
      <c r="U2603" s="1">
        <v>123</v>
      </c>
      <c r="AA2603" s="1">
        <v>199</v>
      </c>
      <c r="AC2603" s="1">
        <v>295</v>
      </c>
      <c r="AG2603" s="7">
        <f>IF(Q2603&gt;0,RANK(Q2603,(N2603:P2603,Q2603:AE2603)),0)</f>
        <v>5</v>
      </c>
      <c r="AH2603" s="7">
        <f>IF(R2603&gt;0,RANK(R2603,(N2603:P2603,Q2603:AE2603)),0)</f>
        <v>4</v>
      </c>
      <c r="AI2603" s="7">
        <f>IF(T2603&gt;0,RANK(T2603,(N2603:P2603,Q2603:AE2603)),0)</f>
        <v>10</v>
      </c>
      <c r="AJ2603" s="7">
        <f>IF(S2603&gt;0,RANK(S2603,(N2603:P2603,Q2603:AE2603)),0)</f>
        <v>7</v>
      </c>
      <c r="AK2603" s="2">
        <f t="shared" si="1083"/>
        <v>8.8788585173197134E-4</v>
      </c>
      <c r="AL2603" s="2">
        <f t="shared" si="1084"/>
        <v>1.3927038945227242E-3</v>
      </c>
      <c r="AM2603" s="2">
        <f t="shared" si="1085"/>
        <v>3.4149455835845048E-4</v>
      </c>
      <c r="AN2603" s="2">
        <f t="shared" si="1086"/>
        <v>6.9783670621074664E-4</v>
      </c>
      <c r="AP2603" t="s">
        <v>3284</v>
      </c>
      <c r="AQ2603" t="s">
        <v>1496</v>
      </c>
      <c r="AT2603" s="93" t="s">
        <v>1126</v>
      </c>
      <c r="AU2603" s="92" t="s">
        <v>120</v>
      </c>
      <c r="AV2603" s="83" t="str">
        <f t="shared" si="1087"/>
        <v>47157</v>
      </c>
      <c r="AX2603" s="7" t="s">
        <v>3753</v>
      </c>
    </row>
    <row r="2604" spans="1:50" hidden="1" outlineLevel="1">
      <c r="A2604" t="s">
        <v>3364</v>
      </c>
      <c r="B2604" t="s">
        <v>1496</v>
      </c>
      <c r="C2604" s="1">
        <f t="shared" si="1076"/>
        <v>7348</v>
      </c>
      <c r="D2604" s="7">
        <f>RANK(N2604,(N2604:P2604,Q2604:AE2604))</f>
        <v>1</v>
      </c>
      <c r="E2604" s="7">
        <f>RANK(O2604,(N2604:P2604,Q2604:AE2604))</f>
        <v>2</v>
      </c>
      <c r="F2604" s="7">
        <f>IF(P2604&gt;0,RANK(P2604,(N2604:P2604,Q2604:AE2604)),0)</f>
        <v>3</v>
      </c>
      <c r="G2604" s="1">
        <f t="shared" si="1077"/>
        <v>2500</v>
      </c>
      <c r="H2604" s="2">
        <f t="shared" si="1078"/>
        <v>0.34022863364180728</v>
      </c>
      <c r="I2604" s="2"/>
      <c r="J2604" s="2">
        <f t="shared" si="1079"/>
        <v>0.66467065868263475</v>
      </c>
      <c r="K2604" s="2">
        <f t="shared" si="1080"/>
        <v>0.32444202504082742</v>
      </c>
      <c r="L2604" s="2">
        <f t="shared" si="1081"/>
        <v>5.7158410451823623E-3</v>
      </c>
      <c r="M2604" s="2">
        <f t="shared" si="1082"/>
        <v>5.1714752313554661E-3</v>
      </c>
      <c r="N2604" s="1">
        <v>4884</v>
      </c>
      <c r="O2604" s="1">
        <v>2384</v>
      </c>
      <c r="P2604" s="1">
        <v>42</v>
      </c>
      <c r="Q2604" s="1">
        <v>21</v>
      </c>
      <c r="R2604" s="1">
        <v>7</v>
      </c>
      <c r="S2604" s="1">
        <v>3</v>
      </c>
      <c r="T2604" s="1">
        <v>1</v>
      </c>
      <c r="U2604" s="1">
        <v>0</v>
      </c>
      <c r="AA2604" s="1">
        <v>5</v>
      </c>
      <c r="AC2604" s="1">
        <v>1</v>
      </c>
      <c r="AG2604" s="7">
        <f>IF(Q2604&gt;0,RANK(Q2604,(N2604:P2604,Q2604:AE2604)),0)</f>
        <v>4</v>
      </c>
      <c r="AH2604" s="7">
        <f>IF(R2604&gt;0,RANK(R2604,(N2604:P2604,Q2604:AE2604)),0)</f>
        <v>5</v>
      </c>
      <c r="AI2604" s="7">
        <f>IF(T2604&gt;0,RANK(T2604,(N2604:P2604,Q2604:AE2604)),0)</f>
        <v>8</v>
      </c>
      <c r="AJ2604" s="7">
        <f>IF(S2604&gt;0,RANK(S2604,(N2604:P2604,Q2604:AE2604)),0)</f>
        <v>7</v>
      </c>
      <c r="AK2604" s="2">
        <f t="shared" si="1083"/>
        <v>2.8579205225911812E-3</v>
      </c>
      <c r="AL2604" s="2">
        <f t="shared" si="1084"/>
        <v>9.5264017419706046E-4</v>
      </c>
      <c r="AM2604" s="2">
        <f t="shared" si="1085"/>
        <v>1.3609145345672293E-4</v>
      </c>
      <c r="AN2604" s="2">
        <f t="shared" si="1086"/>
        <v>4.0827436037016874E-4</v>
      </c>
      <c r="AP2604" t="s">
        <v>3364</v>
      </c>
      <c r="AQ2604" t="s">
        <v>1496</v>
      </c>
      <c r="AR2604">
        <v>6</v>
      </c>
      <c r="AT2604" s="93" t="s">
        <v>1126</v>
      </c>
      <c r="AU2604" s="92" t="s">
        <v>121</v>
      </c>
      <c r="AV2604" s="83" t="str">
        <f t="shared" si="1087"/>
        <v>47159</v>
      </c>
      <c r="AX2604" s="7" t="s">
        <v>3753</v>
      </c>
    </row>
    <row r="2605" spans="1:50" hidden="1" outlineLevel="1">
      <c r="A2605" t="s">
        <v>1225</v>
      </c>
      <c r="B2605" t="s">
        <v>1496</v>
      </c>
      <c r="C2605" s="1">
        <f t="shared" si="1076"/>
        <v>4782</v>
      </c>
      <c r="D2605" s="7">
        <f>RANK(N2605,(N2605:P2605,Q2605:AE2605))</f>
        <v>1</v>
      </c>
      <c r="E2605" s="7">
        <f>RANK(O2605,(N2605:P2605,Q2605:AE2605))</f>
        <v>2</v>
      </c>
      <c r="F2605" s="7">
        <f>IF(P2605&gt;0,RANK(P2605,(N2605:P2605,Q2605:AE2605)),0)</f>
        <v>3</v>
      </c>
      <c r="G2605" s="1">
        <f t="shared" si="1077"/>
        <v>1044</v>
      </c>
      <c r="H2605" s="2">
        <f t="shared" si="1078"/>
        <v>0.21831869510664995</v>
      </c>
      <c r="I2605" s="2"/>
      <c r="J2605" s="2">
        <f t="shared" si="1079"/>
        <v>0.60016729401923885</v>
      </c>
      <c r="K2605" s="2">
        <f t="shared" si="1080"/>
        <v>0.38184859891258888</v>
      </c>
      <c r="L2605" s="2">
        <f t="shared" si="1081"/>
        <v>1.0455876202425763E-2</v>
      </c>
      <c r="M2605" s="2">
        <f t="shared" si="1082"/>
        <v>7.5282308657465095E-3</v>
      </c>
      <c r="N2605" s="1">
        <v>2870</v>
      </c>
      <c r="O2605" s="1">
        <v>1826</v>
      </c>
      <c r="P2605" s="1">
        <v>50</v>
      </c>
      <c r="Q2605" s="1">
        <v>15</v>
      </c>
      <c r="R2605" s="1">
        <v>10</v>
      </c>
      <c r="S2605" s="1">
        <v>1</v>
      </c>
      <c r="T2605" s="1">
        <v>0</v>
      </c>
      <c r="U2605" s="1">
        <v>0</v>
      </c>
      <c r="AA2605" s="1">
        <v>10</v>
      </c>
      <c r="AC2605" s="1">
        <v>0</v>
      </c>
      <c r="AG2605" s="7">
        <f>IF(Q2605&gt;0,RANK(Q2605,(N2605:P2605,Q2605:AE2605)),0)</f>
        <v>4</v>
      </c>
      <c r="AH2605" s="7">
        <f>IF(R2605&gt;0,RANK(R2605,(N2605:P2605,Q2605:AE2605)),0)</f>
        <v>5</v>
      </c>
      <c r="AI2605" s="7">
        <f>IF(T2605&gt;0,RANK(T2605,(N2605:P2605,Q2605:AE2605)),0)</f>
        <v>0</v>
      </c>
      <c r="AJ2605" s="7">
        <f>IF(S2605&gt;0,RANK(S2605,(N2605:P2605,Q2605:AE2605)),0)</f>
        <v>7</v>
      </c>
      <c r="AK2605" s="2">
        <f t="shared" si="1083"/>
        <v>3.1367628607277291E-3</v>
      </c>
      <c r="AL2605" s="2">
        <f t="shared" si="1084"/>
        <v>2.0911752404851529E-3</v>
      </c>
      <c r="AM2605" s="2">
        <f t="shared" si="1085"/>
        <v>0</v>
      </c>
      <c r="AN2605" s="2">
        <f t="shared" si="1086"/>
        <v>2.0911752404851526E-4</v>
      </c>
      <c r="AP2605" t="s">
        <v>1225</v>
      </c>
      <c r="AQ2605" t="s">
        <v>1496</v>
      </c>
      <c r="AR2605">
        <v>8</v>
      </c>
      <c r="AT2605" s="93" t="s">
        <v>1126</v>
      </c>
      <c r="AU2605" s="92" t="s">
        <v>122</v>
      </c>
      <c r="AV2605" s="83" t="str">
        <f t="shared" si="1087"/>
        <v>47161</v>
      </c>
      <c r="AX2605" s="7" t="s">
        <v>3753</v>
      </c>
    </row>
    <row r="2606" spans="1:50" hidden="1" outlineLevel="1">
      <c r="A2606" t="s">
        <v>1736</v>
      </c>
      <c r="B2606" t="s">
        <v>1496</v>
      </c>
      <c r="C2606" s="1">
        <f t="shared" si="1076"/>
        <v>55727</v>
      </c>
      <c r="D2606" s="7">
        <f>RANK(N2606,(N2606:P2606,Q2606:AE2606))</f>
        <v>2</v>
      </c>
      <c r="E2606" s="7">
        <f>RANK(O2606,(N2606:P2606,Q2606:AE2606))</f>
        <v>1</v>
      </c>
      <c r="F2606" s="7">
        <f>IF(P2606&gt;0,RANK(P2606,(N2606:P2606,Q2606:AE2606)),0)</f>
        <v>3</v>
      </c>
      <c r="G2606" s="1">
        <f t="shared" si="1077"/>
        <v>12128</v>
      </c>
      <c r="H2606" s="2">
        <f t="shared" si="1078"/>
        <v>0.21763238645539865</v>
      </c>
      <c r="I2606" s="2"/>
      <c r="J2606" s="2">
        <f t="shared" si="1079"/>
        <v>0.38318947727313513</v>
      </c>
      <c r="K2606" s="2">
        <f t="shared" si="1080"/>
        <v>0.60082186372853374</v>
      </c>
      <c r="L2606" s="2">
        <f t="shared" si="1081"/>
        <v>9.3312039047499414E-3</v>
      </c>
      <c r="M2606" s="2">
        <f t="shared" si="1082"/>
        <v>6.6574550935811876E-3</v>
      </c>
      <c r="N2606" s="1">
        <v>21354</v>
      </c>
      <c r="O2606" s="1">
        <v>33482</v>
      </c>
      <c r="P2606" s="1">
        <v>520</v>
      </c>
      <c r="Q2606" s="1">
        <v>80</v>
      </c>
      <c r="R2606" s="1">
        <v>137</v>
      </c>
      <c r="S2606" s="1">
        <v>65</v>
      </c>
      <c r="T2606" s="1">
        <v>21</v>
      </c>
      <c r="U2606" s="1">
        <v>7</v>
      </c>
      <c r="AA2606" s="1">
        <v>55</v>
      </c>
      <c r="AC2606" s="1">
        <v>6</v>
      </c>
      <c r="AG2606" s="7">
        <f>IF(Q2606&gt;0,RANK(Q2606,(N2606:P2606,Q2606:AE2606)),0)</f>
        <v>5</v>
      </c>
      <c r="AH2606" s="7">
        <f>IF(R2606&gt;0,RANK(R2606,(N2606:P2606,Q2606:AE2606)),0)</f>
        <v>4</v>
      </c>
      <c r="AI2606" s="7">
        <f>IF(T2606&gt;0,RANK(T2606,(N2606:P2606,Q2606:AE2606)),0)</f>
        <v>8</v>
      </c>
      <c r="AJ2606" s="7">
        <f>IF(S2606&gt;0,RANK(S2606,(N2606:P2606,Q2606:AE2606)),0)</f>
        <v>6</v>
      </c>
      <c r="AK2606" s="2">
        <f t="shared" si="1083"/>
        <v>1.4355698314999911E-3</v>
      </c>
      <c r="AL2606" s="2">
        <f t="shared" si="1084"/>
        <v>2.4584133364437344E-3</v>
      </c>
      <c r="AM2606" s="2">
        <f t="shared" si="1085"/>
        <v>3.7683708076874763E-4</v>
      </c>
      <c r="AN2606" s="2">
        <f t="shared" si="1086"/>
        <v>1.1664004880937427E-3</v>
      </c>
      <c r="AP2606" t="s">
        <v>1736</v>
      </c>
      <c r="AQ2606" t="s">
        <v>1496</v>
      </c>
      <c r="AR2606">
        <v>1</v>
      </c>
      <c r="AT2606" s="93" t="s">
        <v>1126</v>
      </c>
      <c r="AU2606" s="92" t="s">
        <v>123</v>
      </c>
      <c r="AV2606" s="83" t="str">
        <f t="shared" si="1087"/>
        <v>47163</v>
      </c>
      <c r="AX2606" s="7" t="s">
        <v>3753</v>
      </c>
    </row>
    <row r="2607" spans="1:50" hidden="1" outlineLevel="1">
      <c r="A2607" t="s">
        <v>3757</v>
      </c>
      <c r="B2607" t="s">
        <v>1496</v>
      </c>
      <c r="C2607" s="1">
        <f t="shared" si="1076"/>
        <v>50477</v>
      </c>
      <c r="D2607" s="7">
        <f>RANK(N2607,(N2607:P2607,Q2607:AE2607))</f>
        <v>2</v>
      </c>
      <c r="E2607" s="7">
        <f>RANK(O2607,(N2607:P2607,Q2607:AE2607))</f>
        <v>1</v>
      </c>
      <c r="F2607" s="7">
        <f>IF(P2607&gt;0,RANK(P2607,(N2607:P2607,Q2607:AE2607)),0)</f>
        <v>3</v>
      </c>
      <c r="G2607" s="1">
        <f t="shared" si="1077"/>
        <v>5483</v>
      </c>
      <c r="H2607" s="2">
        <f t="shared" si="1078"/>
        <v>0.10862372961943063</v>
      </c>
      <c r="I2607" s="2"/>
      <c r="J2607" s="2">
        <f t="shared" si="1079"/>
        <v>0.43817976504150408</v>
      </c>
      <c r="K2607" s="2">
        <f t="shared" si="1080"/>
        <v>0.5468034946609347</v>
      </c>
      <c r="L2607" s="2">
        <f t="shared" si="1081"/>
        <v>9.548903460982229E-3</v>
      </c>
      <c r="M2607" s="2">
        <f t="shared" si="1082"/>
        <v>5.4678368365790528E-3</v>
      </c>
      <c r="N2607" s="1">
        <v>22118</v>
      </c>
      <c r="O2607" s="1">
        <v>27601</v>
      </c>
      <c r="P2607" s="1">
        <v>482</v>
      </c>
      <c r="Q2607" s="1">
        <v>86</v>
      </c>
      <c r="R2607" s="1">
        <v>109</v>
      </c>
      <c r="S2607" s="1">
        <v>23</v>
      </c>
      <c r="T2607" s="1">
        <v>13</v>
      </c>
      <c r="U2607" s="1">
        <v>5</v>
      </c>
      <c r="AA2607" s="1">
        <v>36</v>
      </c>
      <c r="AC2607" s="1">
        <v>4</v>
      </c>
      <c r="AG2607" s="7">
        <f>IF(Q2607&gt;0,RANK(Q2607,(N2607:P2607,Q2607:AE2607)),0)</f>
        <v>5</v>
      </c>
      <c r="AH2607" s="7">
        <f>IF(R2607&gt;0,RANK(R2607,(N2607:P2607,Q2607:AE2607)),0)</f>
        <v>4</v>
      </c>
      <c r="AI2607" s="7">
        <f>IF(T2607&gt;0,RANK(T2607,(N2607:P2607,Q2607:AE2607)),0)</f>
        <v>8</v>
      </c>
      <c r="AJ2607" s="7">
        <f>IF(S2607&gt;0,RANK(S2607,(N2607:P2607,Q2607:AE2607)),0)</f>
        <v>7</v>
      </c>
      <c r="AK2607" s="2">
        <f t="shared" si="1083"/>
        <v>1.7037462606731778E-3</v>
      </c>
      <c r="AL2607" s="2">
        <f t="shared" si="1084"/>
        <v>2.1593993303880977E-3</v>
      </c>
      <c r="AM2607" s="2">
        <f t="shared" si="1085"/>
        <v>2.5754303940408503E-4</v>
      </c>
      <c r="AN2607" s="2">
        <f t="shared" si="1086"/>
        <v>4.5565306971491969E-4</v>
      </c>
      <c r="AP2607" t="s">
        <v>3757</v>
      </c>
      <c r="AQ2607" t="s">
        <v>1496</v>
      </c>
      <c r="AR2607">
        <v>6</v>
      </c>
      <c r="AT2607" s="93" t="s">
        <v>1126</v>
      </c>
      <c r="AU2607" s="92" t="s">
        <v>124</v>
      </c>
      <c r="AV2607" s="83" t="str">
        <f t="shared" si="1087"/>
        <v>47165</v>
      </c>
      <c r="AX2607" s="7" t="s">
        <v>3753</v>
      </c>
    </row>
    <row r="2608" spans="1:50" hidden="1" outlineLevel="1">
      <c r="A2608" t="s">
        <v>1720</v>
      </c>
      <c r="B2608" t="s">
        <v>1496</v>
      </c>
      <c r="C2608" s="1">
        <f t="shared" si="1076"/>
        <v>16552</v>
      </c>
      <c r="D2608" s="7">
        <f>RANK(N2608,(N2608:P2608,Q2608:AE2608))</f>
        <v>2</v>
      </c>
      <c r="E2608" s="7">
        <f>RANK(O2608,(N2608:P2608,Q2608:AE2608))</f>
        <v>1</v>
      </c>
      <c r="F2608" s="7">
        <f>IF(P2608&gt;0,RANK(P2608,(N2608:P2608,Q2608:AE2608)),0)</f>
        <v>3</v>
      </c>
      <c r="G2608" s="1">
        <f t="shared" si="1077"/>
        <v>3770</v>
      </c>
      <c r="H2608" s="2">
        <f t="shared" si="1078"/>
        <v>0.22776703721604641</v>
      </c>
      <c r="I2608" s="2"/>
      <c r="J2608" s="2">
        <f t="shared" si="1079"/>
        <v>0.38061865635572739</v>
      </c>
      <c r="K2608" s="2">
        <f t="shared" si="1080"/>
        <v>0.60838569357177386</v>
      </c>
      <c r="L2608" s="2">
        <f t="shared" si="1081"/>
        <v>5.7999033349444172E-3</v>
      </c>
      <c r="M2608" s="2">
        <f t="shared" si="1082"/>
        <v>5.19574673755428E-3</v>
      </c>
      <c r="N2608" s="1">
        <v>6300</v>
      </c>
      <c r="O2608" s="1">
        <v>10070</v>
      </c>
      <c r="P2608" s="1">
        <v>96</v>
      </c>
      <c r="Q2608" s="1">
        <v>25</v>
      </c>
      <c r="R2608" s="1">
        <v>29</v>
      </c>
      <c r="S2608" s="1">
        <v>10</v>
      </c>
      <c r="T2608" s="1">
        <v>3</v>
      </c>
      <c r="U2608" s="1">
        <v>0</v>
      </c>
      <c r="AA2608" s="1">
        <v>17</v>
      </c>
      <c r="AC2608" s="1">
        <v>2</v>
      </c>
      <c r="AG2608" s="7">
        <f>IF(Q2608&gt;0,RANK(Q2608,(N2608:P2608,Q2608:AE2608)),0)</f>
        <v>5</v>
      </c>
      <c r="AH2608" s="7">
        <f>IF(R2608&gt;0,RANK(R2608,(N2608:P2608,Q2608:AE2608)),0)</f>
        <v>4</v>
      </c>
      <c r="AI2608" s="7">
        <f>IF(T2608&gt;0,RANK(T2608,(N2608:P2608,Q2608:AE2608)),0)</f>
        <v>8</v>
      </c>
      <c r="AJ2608" s="7">
        <f>IF(S2608&gt;0,RANK(S2608,(N2608:P2608,Q2608:AE2608)),0)</f>
        <v>7</v>
      </c>
      <c r="AK2608" s="2">
        <f t="shared" si="1083"/>
        <v>1.5103914934751087E-3</v>
      </c>
      <c r="AL2608" s="2">
        <f t="shared" si="1084"/>
        <v>1.7520541324311262E-3</v>
      </c>
      <c r="AM2608" s="2">
        <f t="shared" si="1085"/>
        <v>1.8124697921701304E-4</v>
      </c>
      <c r="AN2608" s="2">
        <f t="shared" si="1086"/>
        <v>6.0415659739004347E-4</v>
      </c>
      <c r="AP2608" t="s">
        <v>1720</v>
      </c>
      <c r="AQ2608" t="s">
        <v>1496</v>
      </c>
      <c r="AR2608">
        <v>8</v>
      </c>
      <c r="AT2608" s="93" t="s">
        <v>1126</v>
      </c>
      <c r="AU2608" s="92" t="s">
        <v>125</v>
      </c>
      <c r="AV2608" s="83" t="str">
        <f t="shared" si="1087"/>
        <v>47167</v>
      </c>
      <c r="AX2608" s="7" t="s">
        <v>3753</v>
      </c>
    </row>
    <row r="2609" spans="1:50" hidden="1" outlineLevel="1">
      <c r="A2609" t="s">
        <v>395</v>
      </c>
      <c r="B2609" t="s">
        <v>1496</v>
      </c>
      <c r="C2609" s="1">
        <f t="shared" si="1076"/>
        <v>2945</v>
      </c>
      <c r="D2609" s="7">
        <f>RANK(N2609,(N2609:P2609,Q2609:AE2609))</f>
        <v>1</v>
      </c>
      <c r="E2609" s="7">
        <f>RANK(O2609,(N2609:P2609,Q2609:AE2609))</f>
        <v>2</v>
      </c>
      <c r="F2609" s="7">
        <f>IF(P2609&gt;0,RANK(P2609,(N2609:P2609,Q2609:AE2609)),0)</f>
        <v>3</v>
      </c>
      <c r="G2609" s="1">
        <f t="shared" si="1077"/>
        <v>1016</v>
      </c>
      <c r="H2609" s="2">
        <f t="shared" si="1078"/>
        <v>0.34499151103565368</v>
      </c>
      <c r="I2609" s="2"/>
      <c r="J2609" s="2">
        <f t="shared" si="1079"/>
        <v>0.66757215619694399</v>
      </c>
      <c r="K2609" s="2">
        <f t="shared" si="1080"/>
        <v>0.32258064516129031</v>
      </c>
      <c r="L2609" s="2">
        <f t="shared" si="1081"/>
        <v>5.0933786078098476E-3</v>
      </c>
      <c r="M2609" s="2">
        <f t="shared" si="1082"/>
        <v>4.75382003395585E-3</v>
      </c>
      <c r="N2609" s="1">
        <v>1966</v>
      </c>
      <c r="O2609" s="1">
        <v>950</v>
      </c>
      <c r="P2609" s="1">
        <v>15</v>
      </c>
      <c r="Q2609" s="1">
        <v>4</v>
      </c>
      <c r="R2609" s="1">
        <v>1</v>
      </c>
      <c r="S2609" s="1">
        <v>5</v>
      </c>
      <c r="T2609" s="1">
        <v>1</v>
      </c>
      <c r="U2609" s="1">
        <v>0</v>
      </c>
      <c r="AA2609" s="1">
        <v>2</v>
      </c>
      <c r="AC2609" s="1">
        <v>1</v>
      </c>
      <c r="AG2609" s="7">
        <f>IF(Q2609&gt;0,RANK(Q2609,(N2609:P2609,Q2609:AE2609)),0)</f>
        <v>5</v>
      </c>
      <c r="AH2609" s="7">
        <f>IF(R2609&gt;0,RANK(R2609,(N2609:P2609,Q2609:AE2609)),0)</f>
        <v>7</v>
      </c>
      <c r="AI2609" s="7">
        <f>IF(T2609&gt;0,RANK(T2609,(N2609:P2609,Q2609:AE2609)),0)</f>
        <v>7</v>
      </c>
      <c r="AJ2609" s="7">
        <f>IF(S2609&gt;0,RANK(S2609,(N2609:P2609,Q2609:AE2609)),0)</f>
        <v>4</v>
      </c>
      <c r="AK2609" s="2">
        <f t="shared" si="1083"/>
        <v>1.3582342954159593E-3</v>
      </c>
      <c r="AL2609" s="2">
        <f t="shared" si="1084"/>
        <v>3.3955857385398983E-4</v>
      </c>
      <c r="AM2609" s="2">
        <f t="shared" si="1085"/>
        <v>3.3955857385398983E-4</v>
      </c>
      <c r="AN2609" s="2">
        <f t="shared" si="1086"/>
        <v>1.697792869269949E-3</v>
      </c>
      <c r="AP2609" t="s">
        <v>395</v>
      </c>
      <c r="AQ2609" t="s">
        <v>1496</v>
      </c>
      <c r="AR2609">
        <v>6</v>
      </c>
      <c r="AT2609" s="93" t="s">
        <v>1126</v>
      </c>
      <c r="AU2609" s="92" t="s">
        <v>126</v>
      </c>
      <c r="AV2609" s="83" t="str">
        <f t="shared" si="1087"/>
        <v>47169</v>
      </c>
      <c r="AX2609" s="7" t="s">
        <v>3753</v>
      </c>
    </row>
    <row r="2610" spans="1:50" hidden="1" outlineLevel="1">
      <c r="A2610" t="s">
        <v>396</v>
      </c>
      <c r="B2610" t="s">
        <v>1496</v>
      </c>
      <c r="C2610" s="1">
        <f t="shared" si="1076"/>
        <v>6429</v>
      </c>
      <c r="D2610" s="7">
        <f>RANK(N2610,(N2610:P2610,Q2610:AE2610))</f>
        <v>2</v>
      </c>
      <c r="E2610" s="7">
        <f>RANK(O2610,(N2610:P2610,Q2610:AE2610))</f>
        <v>1</v>
      </c>
      <c r="F2610" s="7">
        <f>IF(P2610&gt;0,RANK(P2610,(N2610:P2610,Q2610:AE2610)),0)</f>
        <v>3</v>
      </c>
      <c r="G2610" s="1">
        <f t="shared" si="1077"/>
        <v>1214</v>
      </c>
      <c r="H2610" s="2">
        <f t="shared" si="1078"/>
        <v>0.18883185565406752</v>
      </c>
      <c r="I2610" s="2"/>
      <c r="J2610" s="2">
        <f t="shared" si="1079"/>
        <v>0.39912894695909162</v>
      </c>
      <c r="K2610" s="2">
        <f t="shared" si="1080"/>
        <v>0.58796080261315908</v>
      </c>
      <c r="L2610" s="2">
        <f t="shared" si="1081"/>
        <v>6.221807435059885E-3</v>
      </c>
      <c r="M2610" s="2">
        <f t="shared" si="1082"/>
        <v>6.6884429926894074E-3</v>
      </c>
      <c r="N2610" s="1">
        <v>2566</v>
      </c>
      <c r="O2610" s="1">
        <v>3780</v>
      </c>
      <c r="P2610" s="1">
        <v>40</v>
      </c>
      <c r="Q2610" s="1">
        <v>12</v>
      </c>
      <c r="R2610" s="1">
        <v>13</v>
      </c>
      <c r="S2610" s="1">
        <v>1</v>
      </c>
      <c r="T2610" s="1">
        <v>5</v>
      </c>
      <c r="U2610" s="1">
        <v>2</v>
      </c>
      <c r="AA2610" s="1">
        <v>9</v>
      </c>
      <c r="AC2610" s="1">
        <v>1</v>
      </c>
      <c r="AG2610" s="7">
        <f>IF(Q2610&gt;0,RANK(Q2610,(N2610:P2610,Q2610:AE2610)),0)</f>
        <v>5</v>
      </c>
      <c r="AH2610" s="7">
        <f>IF(R2610&gt;0,RANK(R2610,(N2610:P2610,Q2610:AE2610)),0)</f>
        <v>4</v>
      </c>
      <c r="AI2610" s="7">
        <f>IF(T2610&gt;0,RANK(T2610,(N2610:P2610,Q2610:AE2610)),0)</f>
        <v>7</v>
      </c>
      <c r="AJ2610" s="7">
        <f>IF(S2610&gt;0,RANK(S2610,(N2610:P2610,Q2610:AE2610)),0)</f>
        <v>9</v>
      </c>
      <c r="AK2610" s="2">
        <f t="shared" si="1083"/>
        <v>1.8665422305179655E-3</v>
      </c>
      <c r="AL2610" s="2">
        <f t="shared" si="1084"/>
        <v>2.0220874163944624E-3</v>
      </c>
      <c r="AM2610" s="2">
        <f t="shared" si="1085"/>
        <v>7.7772592938248563E-4</v>
      </c>
      <c r="AN2610" s="2">
        <f t="shared" si="1086"/>
        <v>1.5554518587649713E-4</v>
      </c>
      <c r="AP2610" t="s">
        <v>396</v>
      </c>
      <c r="AQ2610" t="s">
        <v>1496</v>
      </c>
      <c r="AR2610">
        <v>1</v>
      </c>
      <c r="AT2610" s="93" t="s">
        <v>1126</v>
      </c>
      <c r="AU2610" s="92" t="s">
        <v>127</v>
      </c>
      <c r="AV2610" s="83" t="str">
        <f t="shared" si="1087"/>
        <v>47171</v>
      </c>
      <c r="AX2610" s="7" t="s">
        <v>3753</v>
      </c>
    </row>
    <row r="2611" spans="1:50" hidden="1" outlineLevel="1">
      <c r="A2611" t="s">
        <v>518</v>
      </c>
      <c r="B2611" t="s">
        <v>1496</v>
      </c>
      <c r="C2611" s="1">
        <f t="shared" si="1076"/>
        <v>5821</v>
      </c>
      <c r="D2611" s="7">
        <f>RANK(N2611,(N2611:P2611,Q2611:AE2611))</f>
        <v>2</v>
      </c>
      <c r="E2611" s="7">
        <f>RANK(O2611,(N2611:P2611,Q2611:AE2611))</f>
        <v>1</v>
      </c>
      <c r="F2611" s="7">
        <f>IF(P2611&gt;0,RANK(P2611,(N2611:P2611,Q2611:AE2611)),0)</f>
        <v>3</v>
      </c>
      <c r="G2611" s="1">
        <f t="shared" si="1077"/>
        <v>635</v>
      </c>
      <c r="H2611" s="2">
        <f t="shared" si="1078"/>
        <v>0.10908778560384813</v>
      </c>
      <c r="I2611" s="2"/>
      <c r="J2611" s="2">
        <f t="shared" si="1079"/>
        <v>0.44047414533585294</v>
      </c>
      <c r="K2611" s="2">
        <f t="shared" si="1080"/>
        <v>0.54956193093970107</v>
      </c>
      <c r="L2611" s="2">
        <f t="shared" si="1081"/>
        <v>5.1537536505755028E-3</v>
      </c>
      <c r="M2611" s="2">
        <f t="shared" si="1082"/>
        <v>4.810170073870486E-3</v>
      </c>
      <c r="N2611" s="1">
        <v>2564</v>
      </c>
      <c r="O2611" s="1">
        <v>3199</v>
      </c>
      <c r="P2611" s="1">
        <v>30</v>
      </c>
      <c r="Q2611" s="1">
        <v>14</v>
      </c>
      <c r="R2611" s="1">
        <v>8</v>
      </c>
      <c r="S2611" s="1">
        <v>0</v>
      </c>
      <c r="T2611" s="1">
        <v>2</v>
      </c>
      <c r="U2611" s="1">
        <v>1</v>
      </c>
      <c r="AA2611" s="1">
        <v>3</v>
      </c>
      <c r="AC2611" s="1">
        <v>0</v>
      </c>
      <c r="AG2611" s="7">
        <f>IF(Q2611&gt;0,RANK(Q2611,(N2611:P2611,Q2611:AE2611)),0)</f>
        <v>4</v>
      </c>
      <c r="AH2611" s="7">
        <f>IF(R2611&gt;0,RANK(R2611,(N2611:P2611,Q2611:AE2611)),0)</f>
        <v>5</v>
      </c>
      <c r="AI2611" s="7">
        <f>IF(T2611&gt;0,RANK(T2611,(N2611:P2611,Q2611:AE2611)),0)</f>
        <v>7</v>
      </c>
      <c r="AJ2611" s="7">
        <f>IF(S2611&gt;0,RANK(S2611,(N2611:P2611,Q2611:AE2611)),0)</f>
        <v>0</v>
      </c>
      <c r="AK2611" s="2">
        <f t="shared" si="1083"/>
        <v>2.4050850369352343E-3</v>
      </c>
      <c r="AL2611" s="2">
        <f t="shared" si="1084"/>
        <v>1.374334306820134E-3</v>
      </c>
      <c r="AM2611" s="2">
        <f t="shared" si="1085"/>
        <v>3.4358357670503351E-4</v>
      </c>
      <c r="AN2611" s="2">
        <f t="shared" si="1086"/>
        <v>0</v>
      </c>
      <c r="AP2611" t="s">
        <v>518</v>
      </c>
      <c r="AQ2611" t="s">
        <v>1496</v>
      </c>
      <c r="AR2611">
        <v>4</v>
      </c>
      <c r="AT2611" s="93" t="s">
        <v>1126</v>
      </c>
      <c r="AU2611" s="92" t="s">
        <v>128</v>
      </c>
      <c r="AV2611" s="83" t="str">
        <f t="shared" si="1087"/>
        <v>47173</v>
      </c>
      <c r="AX2611" s="7" t="s">
        <v>3753</v>
      </c>
    </row>
    <row r="2612" spans="1:50" hidden="1" outlineLevel="1">
      <c r="A2612" t="s">
        <v>1988</v>
      </c>
      <c r="B2612" t="s">
        <v>1496</v>
      </c>
      <c r="C2612" s="1">
        <f t="shared" si="1076"/>
        <v>2131</v>
      </c>
      <c r="D2612" s="7">
        <f>RANK(N2612,(N2612:P2612,Q2612:AE2612))</f>
        <v>1</v>
      </c>
      <c r="E2612" s="7">
        <f>RANK(O2612,(N2612:P2612,Q2612:AE2612))</f>
        <v>2</v>
      </c>
      <c r="F2612" s="7">
        <f>IF(P2612&gt;0,RANK(P2612,(N2612:P2612,Q2612:AE2612)),0)</f>
        <v>4</v>
      </c>
      <c r="G2612" s="1">
        <f t="shared" si="1077"/>
        <v>410</v>
      </c>
      <c r="H2612" s="2">
        <f t="shared" si="1078"/>
        <v>0.19239793524167056</v>
      </c>
      <c r="I2612" s="2"/>
      <c r="J2612" s="2">
        <f t="shared" si="1079"/>
        <v>0.58892538714218678</v>
      </c>
      <c r="K2612" s="2">
        <f t="shared" si="1080"/>
        <v>0.39652745190051619</v>
      </c>
      <c r="L2612" s="2">
        <f t="shared" si="1081"/>
        <v>3.7541060534960111E-3</v>
      </c>
      <c r="M2612" s="2">
        <f t="shared" si="1082"/>
        <v>1.0793054903801011E-2</v>
      </c>
      <c r="N2612" s="1">
        <v>1255</v>
      </c>
      <c r="O2612" s="1">
        <v>845</v>
      </c>
      <c r="P2612" s="1">
        <v>8</v>
      </c>
      <c r="Q2612" s="1">
        <v>10</v>
      </c>
      <c r="R2612" s="1">
        <v>5</v>
      </c>
      <c r="S2612" s="1">
        <v>1</v>
      </c>
      <c r="T2612" s="1">
        <v>1</v>
      </c>
      <c r="U2612" s="1">
        <v>0</v>
      </c>
      <c r="AA2612" s="1">
        <v>6</v>
      </c>
      <c r="AC2612" s="1">
        <v>0</v>
      </c>
      <c r="AG2612" s="7">
        <f>IF(Q2612&gt;0,RANK(Q2612,(N2612:P2612,Q2612:AE2612)),0)</f>
        <v>3</v>
      </c>
      <c r="AH2612" s="7">
        <f>IF(R2612&gt;0,RANK(R2612,(N2612:P2612,Q2612:AE2612)),0)</f>
        <v>6</v>
      </c>
      <c r="AI2612" s="7">
        <f>IF(T2612&gt;0,RANK(T2612,(N2612:P2612,Q2612:AE2612)),0)</f>
        <v>7</v>
      </c>
      <c r="AJ2612" s="7">
        <f>IF(S2612&gt;0,RANK(S2612,(N2612:P2612,Q2612:AE2612)),0)</f>
        <v>7</v>
      </c>
      <c r="AK2612" s="2">
        <f t="shared" si="1083"/>
        <v>4.692632566870014E-3</v>
      </c>
      <c r="AL2612" s="2">
        <f t="shared" si="1084"/>
        <v>2.346316283435007E-3</v>
      </c>
      <c r="AM2612" s="2">
        <f t="shared" si="1085"/>
        <v>4.6926325668700139E-4</v>
      </c>
      <c r="AN2612" s="2">
        <f t="shared" si="1086"/>
        <v>4.6926325668700139E-4</v>
      </c>
      <c r="AP2612" t="s">
        <v>1988</v>
      </c>
      <c r="AQ2612" t="s">
        <v>1496</v>
      </c>
      <c r="AR2612">
        <v>3</v>
      </c>
      <c r="AT2612" s="93" t="s">
        <v>1126</v>
      </c>
      <c r="AU2612" s="92" t="s">
        <v>129</v>
      </c>
      <c r="AV2612" s="83" t="str">
        <f t="shared" si="1087"/>
        <v>47175</v>
      </c>
      <c r="AX2612" s="7" t="s">
        <v>3753</v>
      </c>
    </row>
    <row r="2613" spans="1:50" hidden="1" outlineLevel="1">
      <c r="A2613" t="s">
        <v>1699</v>
      </c>
      <c r="B2613" t="s">
        <v>1496</v>
      </c>
      <c r="C2613" s="1">
        <f t="shared" si="1076"/>
        <v>13131</v>
      </c>
      <c r="D2613" s="7">
        <f>RANK(N2613,(N2613:P2613,Q2613:AE2613))</f>
        <v>1</v>
      </c>
      <c r="E2613" s="7">
        <f>RANK(O2613,(N2613:P2613,Q2613:AE2613))</f>
        <v>2</v>
      </c>
      <c r="F2613" s="7">
        <f>IF(P2613&gt;0,RANK(P2613,(N2613:P2613,Q2613:AE2613)),0)</f>
        <v>3</v>
      </c>
      <c r="G2613" s="1">
        <f t="shared" si="1077"/>
        <v>1826</v>
      </c>
      <c r="H2613" s="2">
        <f t="shared" si="1078"/>
        <v>0.13906023912877921</v>
      </c>
      <c r="I2613" s="2"/>
      <c r="J2613" s="2">
        <f t="shared" si="1079"/>
        <v>0.56187647551595465</v>
      </c>
      <c r="K2613" s="2">
        <f t="shared" si="1080"/>
        <v>0.42281623638717536</v>
      </c>
      <c r="L2613" s="2">
        <f t="shared" si="1081"/>
        <v>7.9963445282156733E-3</v>
      </c>
      <c r="M2613" s="2">
        <f t="shared" si="1082"/>
        <v>7.3109435686543132E-3</v>
      </c>
      <c r="N2613" s="1">
        <v>7378</v>
      </c>
      <c r="O2613" s="1">
        <v>5552</v>
      </c>
      <c r="P2613" s="1">
        <v>105</v>
      </c>
      <c r="Q2613" s="1">
        <v>31</v>
      </c>
      <c r="R2613" s="1">
        <v>28</v>
      </c>
      <c r="S2613" s="1">
        <v>5</v>
      </c>
      <c r="T2613" s="1">
        <v>4</v>
      </c>
      <c r="U2613" s="1">
        <v>0</v>
      </c>
      <c r="AA2613" s="1">
        <v>25</v>
      </c>
      <c r="AC2613" s="1">
        <v>3</v>
      </c>
      <c r="AG2613" s="7">
        <f>IF(Q2613&gt;0,RANK(Q2613,(N2613:P2613,Q2613:AE2613)),0)</f>
        <v>4</v>
      </c>
      <c r="AH2613" s="7">
        <f>IF(R2613&gt;0,RANK(R2613,(N2613:P2613,Q2613:AE2613)),0)</f>
        <v>5</v>
      </c>
      <c r="AI2613" s="7">
        <f>IF(T2613&gt;0,RANK(T2613,(N2613:P2613,Q2613:AE2613)),0)</f>
        <v>8</v>
      </c>
      <c r="AJ2613" s="7">
        <f>IF(S2613&gt;0,RANK(S2613,(N2613:P2613,Q2613:AE2613)),0)</f>
        <v>7</v>
      </c>
      <c r="AK2613" s="2">
        <f t="shared" si="1083"/>
        <v>2.3608255273779607E-3</v>
      </c>
      <c r="AL2613" s="2">
        <f t="shared" si="1084"/>
        <v>2.1323585408575129E-3</v>
      </c>
      <c r="AM2613" s="2">
        <f t="shared" si="1085"/>
        <v>3.0462264869393038E-4</v>
      </c>
      <c r="AN2613" s="2">
        <f t="shared" si="1086"/>
        <v>3.8077831086741299E-4</v>
      </c>
      <c r="AP2613" t="s">
        <v>1699</v>
      </c>
      <c r="AQ2613" t="s">
        <v>1496</v>
      </c>
      <c r="AR2613">
        <v>4</v>
      </c>
      <c r="AT2613" s="93" t="s">
        <v>1126</v>
      </c>
      <c r="AU2613" s="92" t="s">
        <v>196</v>
      </c>
      <c r="AV2613" s="83" t="str">
        <f t="shared" si="1087"/>
        <v>47177</v>
      </c>
      <c r="AX2613" s="7" t="s">
        <v>3753</v>
      </c>
    </row>
    <row r="2614" spans="1:50" hidden="1" outlineLevel="1">
      <c r="A2614" t="s">
        <v>1982</v>
      </c>
      <c r="B2614" t="s">
        <v>1496</v>
      </c>
      <c r="C2614" s="1">
        <f t="shared" si="1076"/>
        <v>37942</v>
      </c>
      <c r="D2614" s="7">
        <f>RANK(N2614,(N2614:P2614,Q2614:AE2614))</f>
        <v>2</v>
      </c>
      <c r="E2614" s="7">
        <f>RANK(O2614,(N2614:P2614,Q2614:AE2614))</f>
        <v>1</v>
      </c>
      <c r="F2614" s="7">
        <f>IF(P2614&gt;0,RANK(P2614,(N2614:P2614,Q2614:AE2614)),0)</f>
        <v>3</v>
      </c>
      <c r="G2614" s="1">
        <f t="shared" si="1077"/>
        <v>7810</v>
      </c>
      <c r="H2614" s="2">
        <f t="shared" si="1078"/>
        <v>0.20584049338463972</v>
      </c>
      <c r="I2614" s="2"/>
      <c r="J2614" s="2">
        <f t="shared" si="1079"/>
        <v>0.38925201623530653</v>
      </c>
      <c r="K2614" s="2">
        <f t="shared" si="1080"/>
        <v>0.5950925096199462</v>
      </c>
      <c r="L2614" s="2">
        <f t="shared" si="1081"/>
        <v>9.8835064045121497E-3</v>
      </c>
      <c r="M2614" s="2">
        <f t="shared" si="1082"/>
        <v>5.7719677402350671E-3</v>
      </c>
      <c r="N2614" s="1">
        <v>14769</v>
      </c>
      <c r="O2614" s="1">
        <v>22579</v>
      </c>
      <c r="P2614" s="1">
        <v>375</v>
      </c>
      <c r="Q2614" s="1">
        <v>64</v>
      </c>
      <c r="R2614" s="1">
        <v>94</v>
      </c>
      <c r="S2614" s="1">
        <v>19</v>
      </c>
      <c r="T2614" s="1">
        <v>12</v>
      </c>
      <c r="U2614" s="1">
        <v>5</v>
      </c>
      <c r="AA2614" s="1">
        <v>14</v>
      </c>
      <c r="AC2614" s="1">
        <v>11</v>
      </c>
      <c r="AG2614" s="7">
        <f>IF(Q2614&gt;0,RANK(Q2614,(N2614:P2614,Q2614:AE2614)),0)</f>
        <v>5</v>
      </c>
      <c r="AH2614" s="7">
        <f>IF(R2614&gt;0,RANK(R2614,(N2614:P2614,Q2614:AE2614)),0)</f>
        <v>4</v>
      </c>
      <c r="AI2614" s="7">
        <f>IF(T2614&gt;0,RANK(T2614,(N2614:P2614,Q2614:AE2614)),0)</f>
        <v>8</v>
      </c>
      <c r="AJ2614" s="7">
        <f>IF(S2614&gt;0,RANK(S2614,(N2614:P2614,Q2614:AE2614)),0)</f>
        <v>6</v>
      </c>
      <c r="AK2614" s="2">
        <f t="shared" si="1083"/>
        <v>1.6867850930367403E-3</v>
      </c>
      <c r="AL2614" s="2">
        <f t="shared" si="1084"/>
        <v>2.4774656053977123E-3</v>
      </c>
      <c r="AM2614" s="2">
        <f t="shared" si="1085"/>
        <v>3.1627220494438881E-4</v>
      </c>
      <c r="AN2614" s="2">
        <f t="shared" si="1086"/>
        <v>5.0076432449528232E-4</v>
      </c>
      <c r="AP2614" t="s">
        <v>1982</v>
      </c>
      <c r="AQ2614" t="s">
        <v>1496</v>
      </c>
      <c r="AR2614">
        <v>1</v>
      </c>
      <c r="AT2614" s="93" t="s">
        <v>1126</v>
      </c>
      <c r="AU2614" s="92" t="s">
        <v>206</v>
      </c>
      <c r="AV2614" s="83" t="str">
        <f t="shared" si="1087"/>
        <v>47179</v>
      </c>
      <c r="AX2614" s="7" t="s">
        <v>3753</v>
      </c>
    </row>
    <row r="2615" spans="1:50" hidden="1" outlineLevel="1">
      <c r="A2615" t="s">
        <v>1700</v>
      </c>
      <c r="B2615" t="s">
        <v>1496</v>
      </c>
      <c r="C2615" s="1">
        <f t="shared" si="1076"/>
        <v>5306</v>
      </c>
      <c r="D2615" s="7">
        <f>RANK(N2615,(N2615:P2615,Q2615:AE2615))</f>
        <v>2</v>
      </c>
      <c r="E2615" s="7">
        <f>RANK(O2615,(N2615:P2615,Q2615:AE2615))</f>
        <v>1</v>
      </c>
      <c r="F2615" s="7">
        <f>IF(P2615&gt;0,RANK(P2615,(N2615:P2615,Q2615:AE2615)),0)</f>
        <v>3</v>
      </c>
      <c r="G2615" s="1">
        <f t="shared" si="1077"/>
        <v>1511</v>
      </c>
      <c r="H2615" s="2">
        <f t="shared" si="1078"/>
        <v>0.28477195627591406</v>
      </c>
      <c r="I2615" s="2"/>
      <c r="J2615" s="2">
        <f t="shared" si="1079"/>
        <v>0.35035808518658124</v>
      </c>
      <c r="K2615" s="2">
        <f t="shared" si="1080"/>
        <v>0.6351300414624953</v>
      </c>
      <c r="L2615" s="2">
        <f t="shared" si="1081"/>
        <v>8.1040331699962307E-3</v>
      </c>
      <c r="M2615" s="2">
        <f t="shared" si="1082"/>
        <v>6.4078401809271792E-3</v>
      </c>
      <c r="N2615" s="1">
        <v>1859</v>
      </c>
      <c r="O2615" s="1">
        <v>3370</v>
      </c>
      <c r="P2615" s="1">
        <v>43</v>
      </c>
      <c r="Q2615" s="1">
        <v>20</v>
      </c>
      <c r="R2615" s="1">
        <v>7</v>
      </c>
      <c r="S2615" s="1">
        <v>2</v>
      </c>
      <c r="T2615" s="1">
        <v>0</v>
      </c>
      <c r="U2615" s="1">
        <v>2</v>
      </c>
      <c r="AA2615" s="1">
        <v>3</v>
      </c>
      <c r="AC2615" s="1">
        <v>0</v>
      </c>
      <c r="AG2615" s="7">
        <f>IF(Q2615&gt;0,RANK(Q2615,(N2615:P2615,Q2615:AE2615)),0)</f>
        <v>4</v>
      </c>
      <c r="AH2615" s="7">
        <f>IF(R2615&gt;0,RANK(R2615,(N2615:P2615,Q2615:AE2615)),0)</f>
        <v>5</v>
      </c>
      <c r="AI2615" s="7">
        <f>IF(T2615&gt;0,RANK(T2615,(N2615:P2615,Q2615:AE2615)),0)</f>
        <v>0</v>
      </c>
      <c r="AJ2615" s="7">
        <f>IF(S2615&gt;0,RANK(S2615,(N2615:P2615,Q2615:AE2615)),0)</f>
        <v>7</v>
      </c>
      <c r="AK2615" s="2">
        <f t="shared" si="1083"/>
        <v>3.7693177534866189E-3</v>
      </c>
      <c r="AL2615" s="2">
        <f t="shared" si="1084"/>
        <v>1.3192612137203166E-3</v>
      </c>
      <c r="AM2615" s="2">
        <f t="shared" si="1085"/>
        <v>0</v>
      </c>
      <c r="AN2615" s="2">
        <f t="shared" si="1086"/>
        <v>3.769317753486619E-4</v>
      </c>
      <c r="AP2615" t="s">
        <v>1700</v>
      </c>
      <c r="AQ2615" t="s">
        <v>1496</v>
      </c>
      <c r="AR2615">
        <v>4</v>
      </c>
      <c r="AT2615" s="93" t="s">
        <v>1126</v>
      </c>
      <c r="AU2615" s="92" t="s">
        <v>207</v>
      </c>
      <c r="AV2615" s="83" t="str">
        <f t="shared" si="1087"/>
        <v>47181</v>
      </c>
      <c r="AX2615" s="7" t="s">
        <v>3753</v>
      </c>
    </row>
    <row r="2616" spans="1:50" hidden="1" outlineLevel="1">
      <c r="A2616" t="s">
        <v>1673</v>
      </c>
      <c r="B2616" t="s">
        <v>1496</v>
      </c>
      <c r="C2616" s="1">
        <f t="shared" si="1076"/>
        <v>11844</v>
      </c>
      <c r="D2616" s="7">
        <f>RANK(N2616,(N2616:P2616,Q2616:AE2616))</f>
        <v>2</v>
      </c>
      <c r="E2616" s="7">
        <f>RANK(O2616,(N2616:P2616,Q2616:AE2616))</f>
        <v>1</v>
      </c>
      <c r="F2616" s="7">
        <f>IF(P2616&gt;0,RANK(P2616,(N2616:P2616,Q2616:AE2616)),0)</f>
        <v>3</v>
      </c>
      <c r="G2616" s="1">
        <f t="shared" si="1077"/>
        <v>536</v>
      </c>
      <c r="H2616" s="2">
        <f t="shared" si="1078"/>
        <v>4.5254981425194192E-2</v>
      </c>
      <c r="I2616" s="2"/>
      <c r="J2616" s="2">
        <f t="shared" si="1079"/>
        <v>0.47028031070584264</v>
      </c>
      <c r="K2616" s="2">
        <f t="shared" si="1080"/>
        <v>0.51553529213103677</v>
      </c>
      <c r="L2616" s="2">
        <f t="shared" si="1081"/>
        <v>7.6832151300236405E-3</v>
      </c>
      <c r="M2616" s="2">
        <f t="shared" si="1082"/>
        <v>6.5011820330969474E-3</v>
      </c>
      <c r="N2616" s="1">
        <v>5570</v>
      </c>
      <c r="O2616" s="1">
        <v>6106</v>
      </c>
      <c r="P2616" s="1">
        <v>91</v>
      </c>
      <c r="Q2616" s="1">
        <v>44</v>
      </c>
      <c r="R2616" s="1">
        <v>12</v>
      </c>
      <c r="S2616" s="1">
        <v>9</v>
      </c>
      <c r="T2616" s="1">
        <v>3</v>
      </c>
      <c r="U2616" s="1">
        <v>0</v>
      </c>
      <c r="AA2616" s="1">
        <v>8</v>
      </c>
      <c r="AC2616" s="1">
        <v>1</v>
      </c>
      <c r="AG2616" s="7">
        <f>IF(Q2616&gt;0,RANK(Q2616,(N2616:P2616,Q2616:AE2616)),0)</f>
        <v>4</v>
      </c>
      <c r="AH2616" s="7">
        <f>IF(R2616&gt;0,RANK(R2616,(N2616:P2616,Q2616:AE2616)),0)</f>
        <v>5</v>
      </c>
      <c r="AI2616" s="7">
        <f>IF(T2616&gt;0,RANK(T2616,(N2616:P2616,Q2616:AE2616)),0)</f>
        <v>8</v>
      </c>
      <c r="AJ2616" s="7">
        <f>IF(S2616&gt;0,RANK(S2616,(N2616:P2616,Q2616:AE2616)),0)</f>
        <v>6</v>
      </c>
      <c r="AK2616" s="2">
        <f t="shared" si="1083"/>
        <v>3.7149611617696724E-3</v>
      </c>
      <c r="AL2616" s="2">
        <f t="shared" si="1084"/>
        <v>1.0131712259371835E-3</v>
      </c>
      <c r="AM2616" s="2">
        <f t="shared" si="1085"/>
        <v>2.5329280648429586E-4</v>
      </c>
      <c r="AN2616" s="2">
        <f t="shared" si="1086"/>
        <v>7.5987841945288754E-4</v>
      </c>
      <c r="AP2616" t="s">
        <v>1673</v>
      </c>
      <c r="AQ2616" t="s">
        <v>1496</v>
      </c>
      <c r="AR2616">
        <v>8</v>
      </c>
      <c r="AT2616" s="93" t="s">
        <v>1126</v>
      </c>
      <c r="AU2616" s="92" t="s">
        <v>208</v>
      </c>
      <c r="AV2616" s="83" t="str">
        <f t="shared" si="1087"/>
        <v>47183</v>
      </c>
      <c r="AX2616" s="7" t="s">
        <v>3753</v>
      </c>
    </row>
    <row r="2617" spans="1:50" hidden="1" outlineLevel="1">
      <c r="A2617" t="s">
        <v>3536</v>
      </c>
      <c r="B2617" t="s">
        <v>1496</v>
      </c>
      <c r="C2617" s="1">
        <f t="shared" si="1076"/>
        <v>7775</v>
      </c>
      <c r="D2617" s="7">
        <f>RANK(N2617,(N2617:P2617,Q2617:AE2617))</f>
        <v>1</v>
      </c>
      <c r="E2617" s="7">
        <f>RANK(O2617,(N2617:P2617,Q2617:AE2617))</f>
        <v>2</v>
      </c>
      <c r="F2617" s="7">
        <f>IF(P2617&gt;0,RANK(P2617,(N2617:P2617,Q2617:AE2617)),0)</f>
        <v>3</v>
      </c>
      <c r="G2617" s="1">
        <f t="shared" si="1077"/>
        <v>610</v>
      </c>
      <c r="H2617" s="2">
        <f t="shared" si="1078"/>
        <v>7.8456591639871384E-2</v>
      </c>
      <c r="I2617" s="2"/>
      <c r="J2617" s="2">
        <f t="shared" si="1079"/>
        <v>0.53183279742765277</v>
      </c>
      <c r="K2617" s="2">
        <f t="shared" si="1080"/>
        <v>0.45337620578778137</v>
      </c>
      <c r="L2617" s="2">
        <f t="shared" si="1081"/>
        <v>7.4598070739549842E-3</v>
      </c>
      <c r="M2617" s="2">
        <f t="shared" si="1082"/>
        <v>7.3311897106108732E-3</v>
      </c>
      <c r="N2617" s="1">
        <v>4135</v>
      </c>
      <c r="O2617" s="1">
        <v>3525</v>
      </c>
      <c r="P2617" s="1">
        <v>58</v>
      </c>
      <c r="Q2617" s="1">
        <v>29</v>
      </c>
      <c r="R2617" s="1">
        <v>14</v>
      </c>
      <c r="S2617" s="1">
        <v>1</v>
      </c>
      <c r="T2617" s="1">
        <v>0</v>
      </c>
      <c r="U2617" s="1">
        <v>0</v>
      </c>
      <c r="AA2617" s="1">
        <v>12</v>
      </c>
      <c r="AC2617" s="1">
        <v>1</v>
      </c>
      <c r="AG2617" s="7">
        <f>IF(Q2617&gt;0,RANK(Q2617,(N2617:P2617,Q2617:AE2617)),0)</f>
        <v>4</v>
      </c>
      <c r="AH2617" s="7">
        <f>IF(R2617&gt;0,RANK(R2617,(N2617:P2617,Q2617:AE2617)),0)</f>
        <v>5</v>
      </c>
      <c r="AI2617" s="7">
        <f>IF(T2617&gt;0,RANK(T2617,(N2617:P2617,Q2617:AE2617)),0)</f>
        <v>0</v>
      </c>
      <c r="AJ2617" s="7">
        <f>IF(S2617&gt;0,RANK(S2617,(N2617:P2617,Q2617:AE2617)),0)</f>
        <v>7</v>
      </c>
      <c r="AK2617" s="2">
        <f t="shared" si="1083"/>
        <v>3.7299035369774921E-3</v>
      </c>
      <c r="AL2617" s="2">
        <f t="shared" si="1084"/>
        <v>1.8006430868167203E-3</v>
      </c>
      <c r="AM2617" s="2">
        <f t="shared" si="1085"/>
        <v>0</v>
      </c>
      <c r="AN2617" s="2">
        <f t="shared" si="1086"/>
        <v>1.2861736334405144E-4</v>
      </c>
      <c r="AP2617" t="s">
        <v>3536</v>
      </c>
      <c r="AQ2617" t="s">
        <v>1496</v>
      </c>
      <c r="AR2617">
        <v>4</v>
      </c>
      <c r="AT2617" s="93" t="s">
        <v>1126</v>
      </c>
      <c r="AU2617" s="92" t="s">
        <v>209</v>
      </c>
      <c r="AV2617" s="83" t="str">
        <f t="shared" si="1087"/>
        <v>47185</v>
      </c>
      <c r="AX2617" s="7" t="s">
        <v>3753</v>
      </c>
    </row>
    <row r="2618" spans="1:50" hidden="1" outlineLevel="1">
      <c r="A2618" t="s">
        <v>1674</v>
      </c>
      <c r="B2618" t="s">
        <v>1496</v>
      </c>
      <c r="C2618" s="1">
        <f t="shared" si="1076"/>
        <v>58429</v>
      </c>
      <c r="D2618" s="7">
        <f>RANK(N2618,(N2618:P2618,Q2618:AE2618))</f>
        <v>2</v>
      </c>
      <c r="E2618" s="7">
        <f>RANK(O2618,(N2618:P2618,Q2618:AE2618))</f>
        <v>1</v>
      </c>
      <c r="F2618" s="7">
        <f>IF(P2618&gt;0,RANK(P2618,(N2618:P2618,Q2618:AE2618)),0)</f>
        <v>3</v>
      </c>
      <c r="G2618" s="1">
        <f t="shared" si="1077"/>
        <v>20156</v>
      </c>
      <c r="H2618" s="2">
        <f t="shared" si="1078"/>
        <v>0.34496568484827739</v>
      </c>
      <c r="I2618" s="2"/>
      <c r="J2618" s="2">
        <f t="shared" si="1079"/>
        <v>0.32081671772578685</v>
      </c>
      <c r="K2618" s="2">
        <f t="shared" si="1080"/>
        <v>0.66578240257406429</v>
      </c>
      <c r="L2618" s="2">
        <f t="shared" si="1081"/>
        <v>9.1735268445463734E-3</v>
      </c>
      <c r="M2618" s="2">
        <f t="shared" si="1082"/>
        <v>4.2273528556025421E-3</v>
      </c>
      <c r="N2618" s="1">
        <v>18745</v>
      </c>
      <c r="O2618" s="1">
        <v>38901</v>
      </c>
      <c r="P2618" s="1">
        <v>536</v>
      </c>
      <c r="Q2618" s="1">
        <v>50</v>
      </c>
      <c r="R2618" s="1">
        <v>141</v>
      </c>
      <c r="S2618" s="1">
        <v>30</v>
      </c>
      <c r="T2618" s="1">
        <v>6</v>
      </c>
      <c r="U2618" s="1">
        <v>0</v>
      </c>
      <c r="AA2618" s="1">
        <v>15</v>
      </c>
      <c r="AC2618" s="1">
        <v>5</v>
      </c>
      <c r="AG2618" s="7">
        <f>IF(Q2618&gt;0,RANK(Q2618,(N2618:P2618,Q2618:AE2618)),0)</f>
        <v>5</v>
      </c>
      <c r="AH2618" s="7">
        <f>IF(R2618&gt;0,RANK(R2618,(N2618:P2618,Q2618:AE2618)),0)</f>
        <v>4</v>
      </c>
      <c r="AI2618" s="7">
        <f>IF(T2618&gt;0,RANK(T2618,(N2618:P2618,Q2618:AE2618)),0)</f>
        <v>8</v>
      </c>
      <c r="AJ2618" s="7">
        <f>IF(S2618&gt;0,RANK(S2618,(N2618:P2618,Q2618:AE2618)),0)</f>
        <v>6</v>
      </c>
      <c r="AK2618" s="2">
        <f t="shared" si="1083"/>
        <v>8.557394444539527E-4</v>
      </c>
      <c r="AL2618" s="2">
        <f t="shared" si="1084"/>
        <v>2.4131852333601463E-3</v>
      </c>
      <c r="AM2618" s="2">
        <f t="shared" si="1085"/>
        <v>1.0268873333447433E-4</v>
      </c>
      <c r="AN2618" s="2">
        <f t="shared" si="1086"/>
        <v>5.1344366667237164E-4</v>
      </c>
      <c r="AP2618" t="s">
        <v>1674</v>
      </c>
      <c r="AQ2618" t="s">
        <v>1496</v>
      </c>
      <c r="AR2618">
        <v>6</v>
      </c>
      <c r="AT2618" s="93" t="s">
        <v>1126</v>
      </c>
      <c r="AU2618" s="92" t="s">
        <v>210</v>
      </c>
      <c r="AV2618" s="83" t="str">
        <f t="shared" si="1087"/>
        <v>47187</v>
      </c>
      <c r="AX2618" s="7" t="s">
        <v>3753</v>
      </c>
    </row>
    <row r="2619" spans="1:50" hidden="1" outlineLevel="1">
      <c r="A2619" t="s">
        <v>1912</v>
      </c>
      <c r="B2619" t="s">
        <v>1496</v>
      </c>
      <c r="C2619" s="1">
        <f t="shared" si="1076"/>
        <v>35916</v>
      </c>
      <c r="D2619" s="7">
        <f>RANK(N2619,(N2619:P2619,Q2619:AE2619))</f>
        <v>2</v>
      </c>
      <c r="E2619" s="7">
        <f>RANK(O2619,(N2619:P2619,Q2619:AE2619))</f>
        <v>1</v>
      </c>
      <c r="F2619" s="7">
        <f>IF(P2619&gt;0,RANK(P2619,(N2619:P2619,Q2619:AE2619)),0)</f>
        <v>3</v>
      </c>
      <c r="G2619" s="1">
        <f t="shared" si="1077"/>
        <v>2283</v>
      </c>
      <c r="H2619" s="2">
        <f t="shared" si="1078"/>
        <v>6.3564984964918136E-2</v>
      </c>
      <c r="I2619" s="2"/>
      <c r="J2619" s="2">
        <f t="shared" si="1079"/>
        <v>0.46110368637932952</v>
      </c>
      <c r="K2619" s="2">
        <f t="shared" si="1080"/>
        <v>0.52466867134424766</v>
      </c>
      <c r="L2619" s="2">
        <f t="shared" si="1081"/>
        <v>8.5755652077068711E-3</v>
      </c>
      <c r="M2619" s="2">
        <f t="shared" si="1082"/>
        <v>5.6520770687159428E-3</v>
      </c>
      <c r="N2619" s="1">
        <v>16561</v>
      </c>
      <c r="O2619" s="1">
        <v>18844</v>
      </c>
      <c r="P2619" s="1">
        <v>308</v>
      </c>
      <c r="Q2619" s="1">
        <v>69</v>
      </c>
      <c r="R2619" s="1">
        <v>75</v>
      </c>
      <c r="S2619" s="1">
        <v>8</v>
      </c>
      <c r="T2619" s="1">
        <v>6</v>
      </c>
      <c r="U2619" s="1">
        <v>2</v>
      </c>
      <c r="AA2619" s="1">
        <v>39</v>
      </c>
      <c r="AC2619" s="1">
        <v>4</v>
      </c>
      <c r="AG2619" s="7">
        <f>IF(Q2619&gt;0,RANK(Q2619,(N2619:P2619,Q2619:AE2619)),0)</f>
        <v>5</v>
      </c>
      <c r="AH2619" s="7">
        <f>IF(R2619&gt;0,RANK(R2619,(N2619:P2619,Q2619:AE2619)),0)</f>
        <v>4</v>
      </c>
      <c r="AI2619" s="7">
        <f>IF(T2619&gt;0,RANK(T2619,(N2619:P2619,Q2619:AE2619)),0)</f>
        <v>8</v>
      </c>
      <c r="AJ2619" s="7">
        <f>IF(S2619&gt;0,RANK(S2619,(N2619:P2619,Q2619:AE2619)),0)</f>
        <v>7</v>
      </c>
      <c r="AK2619" s="2">
        <f t="shared" si="1083"/>
        <v>1.9211493484797861E-3</v>
      </c>
      <c r="AL2619" s="2">
        <f t="shared" si="1084"/>
        <v>2.088205813564985E-3</v>
      </c>
      <c r="AM2619" s="2">
        <f t="shared" si="1085"/>
        <v>1.670564650851988E-4</v>
      </c>
      <c r="AN2619" s="2">
        <f t="shared" si="1086"/>
        <v>2.2274195344693172E-4</v>
      </c>
      <c r="AP2619" t="s">
        <v>1912</v>
      </c>
      <c r="AQ2619" t="s">
        <v>1496</v>
      </c>
      <c r="AR2619">
        <v>6</v>
      </c>
      <c r="AT2619" s="93" t="s">
        <v>1126</v>
      </c>
      <c r="AU2619" s="92" t="s">
        <v>211</v>
      </c>
      <c r="AV2619" s="83" t="str">
        <f t="shared" si="1087"/>
        <v>47189</v>
      </c>
      <c r="AX2619" s="7" t="s">
        <v>3753</v>
      </c>
    </row>
    <row r="2620" spans="1:50" collapsed="1">
      <c r="A2620" t="s">
        <v>3414</v>
      </c>
      <c r="B2620" t="s">
        <v>1985</v>
      </c>
      <c r="C2620" s="1">
        <f t="shared" si="1076"/>
        <v>2076181</v>
      </c>
      <c r="D2620" s="7">
        <f>RANK(N2620,(N2620:P2620,Q2620:AE2620))</f>
        <v>2</v>
      </c>
      <c r="E2620" s="7">
        <f>RANK(O2620,(N2620:P2620,Q2620:AE2620))</f>
        <v>1</v>
      </c>
      <c r="F2620" s="7">
        <f>IF(P2620&gt;0,RANK(P2620,(N2620:P2620,Q2620:AE2620)),0)</f>
        <v>3</v>
      </c>
      <c r="G2620" s="1">
        <f t="shared" si="1077"/>
        <v>80229</v>
      </c>
      <c r="H2620" s="2">
        <f t="shared" si="1078"/>
        <v>3.8642584630145443E-2</v>
      </c>
      <c r="I2620" s="2"/>
      <c r="J2620" s="2">
        <f t="shared" si="1079"/>
        <v>0.47284894717753412</v>
      </c>
      <c r="K2620" s="2">
        <f t="shared" si="1080"/>
        <v>0.51149153180767959</v>
      </c>
      <c r="L2620" s="2">
        <f t="shared" si="1081"/>
        <v>9.5275893575752797E-3</v>
      </c>
      <c r="M2620" s="2">
        <f t="shared" si="1082"/>
        <v>6.1319316572110132E-3</v>
      </c>
      <c r="N2620" s="1">
        <f t="shared" ref="N2620:U2620" si="1088">SUM(N2525:N2619)</f>
        <v>981720</v>
      </c>
      <c r="O2620" s="1">
        <f t="shared" si="1088"/>
        <v>1061949</v>
      </c>
      <c r="P2620" s="1">
        <f t="shared" si="1088"/>
        <v>19781</v>
      </c>
      <c r="Q2620" s="1">
        <f t="shared" si="1088"/>
        <v>4250</v>
      </c>
      <c r="R2620" s="1">
        <f t="shared" si="1088"/>
        <v>4284</v>
      </c>
      <c r="S2620" s="1">
        <f>SUM(S2525:S2619)</f>
        <v>1015</v>
      </c>
      <c r="T2620" s="1">
        <f t="shared" si="1088"/>
        <v>613</v>
      </c>
      <c r="U2620" s="1">
        <f t="shared" si="1088"/>
        <v>428</v>
      </c>
      <c r="AA2620" s="1">
        <f>SUM(AA2525:AA2619)</f>
        <v>1606</v>
      </c>
      <c r="AC2620" s="1">
        <f>SUM(AC2525:AC2619)</f>
        <v>535</v>
      </c>
      <c r="AG2620" s="7">
        <f>IF(Q2620&gt;0,RANK(Q2620,(N2620:P2620,Q2620:AE2620)),0)</f>
        <v>5</v>
      </c>
      <c r="AH2620" s="7">
        <f>IF(R2620&gt;0,RANK(R2620,(N2620:P2620,Q2620:AE2620)),0)</f>
        <v>4</v>
      </c>
      <c r="AI2620" s="7">
        <f>IF(T2620&gt;0,RANK(T2620,(N2620:P2620,Q2620:AE2620)),0)</f>
        <v>8</v>
      </c>
      <c r="AJ2620" s="7">
        <f>IF(S2620&gt;0,RANK(S2620,(N2620:P2620,Q2620:AE2620)),0)</f>
        <v>7</v>
      </c>
      <c r="AK2620" s="2">
        <f t="shared" si="1083"/>
        <v>2.0470276917089599E-3</v>
      </c>
      <c r="AL2620" s="2">
        <f t="shared" si="1084"/>
        <v>2.0634039132426314E-3</v>
      </c>
      <c r="AM2620" s="2">
        <f t="shared" si="1085"/>
        <v>2.9525364118060995E-4</v>
      </c>
      <c r="AN2620" s="2">
        <f t="shared" si="1086"/>
        <v>4.8887837813755164E-4</v>
      </c>
      <c r="AP2620" t="s">
        <v>3414</v>
      </c>
      <c r="AQ2620" t="s">
        <v>1985</v>
      </c>
      <c r="AV2620" s="83" t="str">
        <f t="shared" si="1087"/>
        <v/>
      </c>
      <c r="AX2620" s="7" t="s">
        <v>3288</v>
      </c>
    </row>
    <row r="2621" spans="1:50">
      <c r="C2621" s="1"/>
      <c r="E2621" s="7"/>
      <c r="F2621" s="7"/>
      <c r="I2621" s="2"/>
      <c r="AG2621" s="7"/>
      <c r="AH2621" s="7"/>
      <c r="AI2621" s="7"/>
      <c r="AJ2621" s="7"/>
    </row>
    <row r="2622" spans="1:50" hidden="1" outlineLevel="1">
      <c r="A2622" t="s">
        <v>3436</v>
      </c>
      <c r="B2622" t="s">
        <v>1641</v>
      </c>
      <c r="C2622" s="1">
        <f t="shared" ref="C2622:C2685" si="1089">SUM(N2622:AE2622)</f>
        <v>15080</v>
      </c>
      <c r="D2622" s="7">
        <f>RANK(N2622,(N2622:P2622,Q2622:AE2622))</f>
        <v>2</v>
      </c>
      <c r="E2622" s="7">
        <f>RANK(O2622,(N2622:P2622,Q2622:AE2622))</f>
        <v>1</v>
      </c>
      <c r="F2622" s="7">
        <f>IF(P2622&gt;0,RANK(P2622,(N2622:P2622,Q2622:AE2622)),0)</f>
        <v>3</v>
      </c>
      <c r="G2622" s="1">
        <f t="shared" ref="G2622:G2685" si="1090">IF(D2622=1,N2622,IF(E2622=1,O2622,P2622))-IF(D2622=2,N2622,IF(E2622=2,O2622,P2622))</f>
        <v>4794</v>
      </c>
      <c r="H2622" s="2">
        <f t="shared" ref="H2622:H2685" si="1091">G2622/C2622</f>
        <v>0.31790450928381964</v>
      </c>
      <c r="I2622" s="2"/>
      <c r="J2622" s="2">
        <f t="shared" ref="J2622:J2685" si="1092">IF($C2622=0,"-",N2622/$C2622)</f>
        <v>0.33428381962864723</v>
      </c>
      <c r="K2622" s="2">
        <f t="shared" ref="K2622:K2685" si="1093">IF($C2622=0,"-",O2622/$C2622)</f>
        <v>0.65218832891246681</v>
      </c>
      <c r="L2622" s="2">
        <f t="shared" ref="L2622:L2685" si="1094">IF($C2622=0,"-",P2622/$C2622)</f>
        <v>8.6870026525198932E-3</v>
      </c>
      <c r="M2622" s="2">
        <f t="shared" ref="M2622:M2685" si="1095">IF(C2622=0,"-",(1-J2622-K2622-L2622))</f>
        <v>4.8408488063660157E-3</v>
      </c>
      <c r="N2622" s="1">
        <v>5041</v>
      </c>
      <c r="O2622" s="1">
        <v>9835</v>
      </c>
      <c r="P2622" s="1">
        <v>131</v>
      </c>
      <c r="Q2622" s="1">
        <v>40</v>
      </c>
      <c r="R2622" s="1">
        <v>33</v>
      </c>
      <c r="S2622" s="1">
        <v>0</v>
      </c>
      <c r="U2622" s="1">
        <v>0</v>
      </c>
      <c r="X2622" s="1">
        <v>0</v>
      </c>
      <c r="AG2622" s="7">
        <f>IF(Q2622&gt;0,RANK(Q2622,(N2622:P2622,Q2622:AE2622)),0)</f>
        <v>4</v>
      </c>
      <c r="AH2622" s="7">
        <f>IF(R2622&gt;0,RANK(R2622,(N2622:P2622,Q2622:AE2622)),0)</f>
        <v>5</v>
      </c>
      <c r="AI2622" s="7">
        <f>IF(T2622&gt;0,RANK(T2622,(N2622:P2622,Q2622:AE2622)),0)</f>
        <v>0</v>
      </c>
      <c r="AJ2622" s="7">
        <f>IF(S2622&gt;0,RANK(S2622,(N2622:P2622,Q2622:AE2622)),0)</f>
        <v>0</v>
      </c>
      <c r="AK2622" s="2">
        <f t="shared" ref="AK2622:AK2685" si="1096">IF($C2622=0,"-",Q2622/$C2622)</f>
        <v>2.6525198938992041E-3</v>
      </c>
      <c r="AL2622" s="2">
        <f t="shared" ref="AL2622:AL2685" si="1097">IF($C2622=0,"-",R2622/$C2622)</f>
        <v>2.1883289124668436E-3</v>
      </c>
      <c r="AM2622" s="2">
        <f t="shared" ref="AM2622:AM2685" si="1098">IF($C2622=0,"-",T2622/$C2622)</f>
        <v>0</v>
      </c>
      <c r="AN2622" s="2">
        <f t="shared" ref="AN2622:AN2685" si="1099">IF($C2622=0,"-",S2622/$C2622)</f>
        <v>0</v>
      </c>
      <c r="AP2622" t="s">
        <v>3436</v>
      </c>
      <c r="AQ2622" t="s">
        <v>1641</v>
      </c>
      <c r="AR2622">
        <v>5</v>
      </c>
      <c r="AT2622" s="93" t="s">
        <v>1127</v>
      </c>
      <c r="AU2622" s="92" t="s">
        <v>1801</v>
      </c>
      <c r="AV2622" s="83" t="str">
        <f t="shared" ref="AV2622:AV2685" si="1100">AT2622&amp;AU2622</f>
        <v>48001</v>
      </c>
      <c r="AX2622" s="7" t="s">
        <v>3753</v>
      </c>
    </row>
    <row r="2623" spans="1:50" hidden="1" outlineLevel="1">
      <c r="A2623" t="s">
        <v>1473</v>
      </c>
      <c r="B2623" t="s">
        <v>1641</v>
      </c>
      <c r="C2623" s="1">
        <f t="shared" si="1089"/>
        <v>4024</v>
      </c>
      <c r="D2623" s="7">
        <f>RANK(N2623,(N2623:P2623,Q2623:AE2623))</f>
        <v>2</v>
      </c>
      <c r="E2623" s="7">
        <f>RANK(O2623,(N2623:P2623,Q2623:AE2623))</f>
        <v>1</v>
      </c>
      <c r="F2623" s="7">
        <f>IF(P2623&gt;0,RANK(P2623,(N2623:P2623,Q2623:AE2623)),0)</f>
        <v>3</v>
      </c>
      <c r="G2623" s="1">
        <f t="shared" si="1090"/>
        <v>2215</v>
      </c>
      <c r="H2623" s="2">
        <f t="shared" si="1091"/>
        <v>0.55044731610337971</v>
      </c>
      <c r="I2623" s="2"/>
      <c r="J2623" s="2">
        <f t="shared" si="1092"/>
        <v>0.21769383697813122</v>
      </c>
      <c r="K2623" s="2">
        <f t="shared" si="1093"/>
        <v>0.76814115308151099</v>
      </c>
      <c r="L2623" s="2">
        <f t="shared" si="1094"/>
        <v>6.958250497017893E-3</v>
      </c>
      <c r="M2623" s="2">
        <f t="shared" si="1095"/>
        <v>7.2067594433399603E-3</v>
      </c>
      <c r="N2623" s="1">
        <v>876</v>
      </c>
      <c r="O2623" s="1">
        <v>3091</v>
      </c>
      <c r="P2623" s="1">
        <v>28</v>
      </c>
      <c r="Q2623" s="1">
        <v>18</v>
      </c>
      <c r="R2623" s="1">
        <v>11</v>
      </c>
      <c r="S2623" s="1">
        <v>0</v>
      </c>
      <c r="U2623" s="1">
        <v>0</v>
      </c>
      <c r="X2623" s="1">
        <v>0</v>
      </c>
      <c r="AG2623" s="7">
        <f>IF(Q2623&gt;0,RANK(Q2623,(N2623:P2623,Q2623:AE2623)),0)</f>
        <v>4</v>
      </c>
      <c r="AH2623" s="7">
        <f>IF(R2623&gt;0,RANK(R2623,(N2623:P2623,Q2623:AE2623)),0)</f>
        <v>5</v>
      </c>
      <c r="AI2623" s="7">
        <f>IF(T2623&gt;0,RANK(T2623,(N2623:P2623,Q2623:AE2623)),0)</f>
        <v>0</v>
      </c>
      <c r="AJ2623" s="7">
        <f>IF(S2623&gt;0,RANK(S2623,(N2623:P2623,Q2623:AE2623)),0)</f>
        <v>0</v>
      </c>
      <c r="AK2623" s="2">
        <f t="shared" si="1096"/>
        <v>4.4731610337972166E-3</v>
      </c>
      <c r="AL2623" s="2">
        <f t="shared" si="1097"/>
        <v>2.7335984095427437E-3</v>
      </c>
      <c r="AM2623" s="2">
        <f t="shared" si="1098"/>
        <v>0</v>
      </c>
      <c r="AN2623" s="2">
        <f t="shared" si="1099"/>
        <v>0</v>
      </c>
      <c r="AP2623" t="s">
        <v>1473</v>
      </c>
      <c r="AQ2623" t="s">
        <v>1641</v>
      </c>
      <c r="AR2623">
        <v>19</v>
      </c>
      <c r="AT2623" s="93" t="s">
        <v>1127</v>
      </c>
      <c r="AU2623" s="92" t="s">
        <v>1802</v>
      </c>
      <c r="AV2623" s="83" t="str">
        <f t="shared" si="1100"/>
        <v>48003</v>
      </c>
      <c r="AX2623" s="7" t="s">
        <v>3753</v>
      </c>
    </row>
    <row r="2624" spans="1:50" hidden="1" outlineLevel="1">
      <c r="A2624" t="s">
        <v>934</v>
      </c>
      <c r="B2624" t="s">
        <v>1641</v>
      </c>
      <c r="C2624" s="1">
        <f t="shared" si="1089"/>
        <v>26974</v>
      </c>
      <c r="D2624" s="7">
        <f>RANK(N2624,(N2624:P2624,Q2624:AE2624))</f>
        <v>2</v>
      </c>
      <c r="E2624" s="7">
        <f>RANK(O2624,(N2624:P2624,Q2624:AE2624))</f>
        <v>1</v>
      </c>
      <c r="F2624" s="7">
        <f>IF(P2624&gt;0,RANK(P2624,(N2624:P2624,Q2624:AE2624)),0)</f>
        <v>3</v>
      </c>
      <c r="G2624" s="1">
        <f t="shared" si="1090"/>
        <v>6691</v>
      </c>
      <c r="H2624" s="2">
        <f t="shared" si="1091"/>
        <v>0.24805368132275524</v>
      </c>
      <c r="I2624" s="2"/>
      <c r="J2624" s="2">
        <f t="shared" si="1092"/>
        <v>0.36913323941573367</v>
      </c>
      <c r="K2624" s="2">
        <f t="shared" si="1093"/>
        <v>0.61718692073848891</v>
      </c>
      <c r="L2624" s="2">
        <f t="shared" si="1094"/>
        <v>9.0828204938088533E-3</v>
      </c>
      <c r="M2624" s="2">
        <f t="shared" si="1095"/>
        <v>4.5970193519686217E-3</v>
      </c>
      <c r="N2624" s="1">
        <v>9957</v>
      </c>
      <c r="O2624" s="1">
        <v>16648</v>
      </c>
      <c r="P2624" s="1">
        <v>245</v>
      </c>
      <c r="Q2624" s="1">
        <v>72</v>
      </c>
      <c r="R2624" s="1">
        <v>52</v>
      </c>
      <c r="S2624" s="1">
        <v>0</v>
      </c>
      <c r="U2624" s="1">
        <v>0</v>
      </c>
      <c r="X2624" s="1">
        <v>0</v>
      </c>
      <c r="AG2624" s="7">
        <f>IF(Q2624&gt;0,RANK(Q2624,(N2624:P2624,Q2624:AE2624)),0)</f>
        <v>4</v>
      </c>
      <c r="AH2624" s="7">
        <f>IF(R2624&gt;0,RANK(R2624,(N2624:P2624,Q2624:AE2624)),0)</f>
        <v>5</v>
      </c>
      <c r="AI2624" s="7">
        <f>IF(T2624&gt;0,RANK(T2624,(N2624:P2624,Q2624:AE2624)),0)</f>
        <v>0</v>
      </c>
      <c r="AJ2624" s="7">
        <f>IF(S2624&gt;0,RANK(S2624,(N2624:P2624,Q2624:AE2624)),0)</f>
        <v>0</v>
      </c>
      <c r="AK2624" s="2">
        <f t="shared" si="1096"/>
        <v>2.66923704307852E-3</v>
      </c>
      <c r="AL2624" s="2">
        <f t="shared" si="1097"/>
        <v>1.9277823088900423E-3</v>
      </c>
      <c r="AM2624" s="2">
        <f t="shared" si="1098"/>
        <v>0</v>
      </c>
      <c r="AN2624" s="2">
        <f t="shared" si="1099"/>
        <v>0</v>
      </c>
      <c r="AP2624" t="s">
        <v>934</v>
      </c>
      <c r="AQ2624" t="s">
        <v>1641</v>
      </c>
      <c r="AR2624">
        <v>2</v>
      </c>
      <c r="AT2624" s="93" t="s">
        <v>1127</v>
      </c>
      <c r="AU2624" s="92" t="s">
        <v>1803</v>
      </c>
      <c r="AV2624" s="83" t="str">
        <f t="shared" si="1100"/>
        <v>48005</v>
      </c>
      <c r="AX2624" s="7" t="s">
        <v>3753</v>
      </c>
    </row>
    <row r="2625" spans="1:50" hidden="1" outlineLevel="1">
      <c r="A2625" t="s">
        <v>935</v>
      </c>
      <c r="B2625" t="s">
        <v>1641</v>
      </c>
      <c r="C2625" s="1">
        <f t="shared" si="1089"/>
        <v>8247</v>
      </c>
      <c r="D2625" s="7">
        <f>RANK(N2625,(N2625:P2625,Q2625:AE2625))</f>
        <v>2</v>
      </c>
      <c r="E2625" s="7">
        <f>RANK(O2625,(N2625:P2625,Q2625:AE2625))</f>
        <v>1</v>
      </c>
      <c r="F2625" s="7">
        <f>IF(P2625&gt;0,RANK(P2625,(N2625:P2625,Q2625:AE2625)),0)</f>
        <v>3</v>
      </c>
      <c r="G2625" s="1">
        <f t="shared" si="1090"/>
        <v>2753</v>
      </c>
      <c r="H2625" s="2">
        <f t="shared" si="1091"/>
        <v>0.33381835819085726</v>
      </c>
      <c r="I2625" s="2"/>
      <c r="J2625" s="2">
        <f t="shared" si="1092"/>
        <v>0.31975263732266279</v>
      </c>
      <c r="K2625" s="2">
        <f t="shared" si="1093"/>
        <v>0.65357099551352005</v>
      </c>
      <c r="L2625" s="2">
        <f t="shared" si="1094"/>
        <v>2.2068631017339638E-2</v>
      </c>
      <c r="M2625" s="2">
        <f t="shared" si="1095"/>
        <v>4.6077361464775222E-3</v>
      </c>
      <c r="N2625" s="1">
        <v>2637</v>
      </c>
      <c r="O2625" s="1">
        <v>5390</v>
      </c>
      <c r="P2625" s="1">
        <v>182</v>
      </c>
      <c r="Q2625" s="1">
        <v>14</v>
      </c>
      <c r="R2625" s="1">
        <v>23</v>
      </c>
      <c r="S2625" s="1">
        <v>0</v>
      </c>
      <c r="U2625" s="1">
        <v>0</v>
      </c>
      <c r="X2625" s="1">
        <v>1</v>
      </c>
      <c r="AG2625" s="7">
        <f>IF(Q2625&gt;0,RANK(Q2625,(N2625:P2625,Q2625:AE2625)),0)</f>
        <v>5</v>
      </c>
      <c r="AH2625" s="7">
        <f>IF(R2625&gt;0,RANK(R2625,(N2625:P2625,Q2625:AE2625)),0)</f>
        <v>4</v>
      </c>
      <c r="AI2625" s="7">
        <f>IF(T2625&gt;0,RANK(T2625,(N2625:P2625,Q2625:AE2625)),0)</f>
        <v>0</v>
      </c>
      <c r="AJ2625" s="7">
        <f>IF(S2625&gt;0,RANK(S2625,(N2625:P2625,Q2625:AE2625)),0)</f>
        <v>0</v>
      </c>
      <c r="AK2625" s="2">
        <f t="shared" si="1096"/>
        <v>1.6975870013338184E-3</v>
      </c>
      <c r="AL2625" s="2">
        <f t="shared" si="1097"/>
        <v>2.7888929307627016E-3</v>
      </c>
      <c r="AM2625" s="2">
        <f t="shared" si="1098"/>
        <v>0</v>
      </c>
      <c r="AN2625" s="2">
        <f t="shared" si="1099"/>
        <v>0</v>
      </c>
      <c r="AP2625" t="s">
        <v>935</v>
      </c>
      <c r="AQ2625" t="s">
        <v>1641</v>
      </c>
      <c r="AR2625">
        <v>14</v>
      </c>
      <c r="AT2625" s="93" t="s">
        <v>1127</v>
      </c>
      <c r="AU2625" s="92" t="s">
        <v>2150</v>
      </c>
      <c r="AV2625" s="83" t="str">
        <f t="shared" si="1100"/>
        <v>48007</v>
      </c>
      <c r="AX2625" s="7" t="s">
        <v>3753</v>
      </c>
    </row>
    <row r="2626" spans="1:50" hidden="1" outlineLevel="1">
      <c r="A2626" t="s">
        <v>2803</v>
      </c>
      <c r="B2626" t="s">
        <v>1641</v>
      </c>
      <c r="C2626" s="1">
        <f t="shared" si="1089"/>
        <v>3997</v>
      </c>
      <c r="D2626" s="7">
        <f>RANK(N2626,(N2626:P2626,Q2626:AE2626))</f>
        <v>2</v>
      </c>
      <c r="E2626" s="7">
        <f>RANK(O2626,(N2626:P2626,Q2626:AE2626))</f>
        <v>1</v>
      </c>
      <c r="F2626" s="7">
        <f>IF(P2626&gt;0,RANK(P2626,(N2626:P2626,Q2626:AE2626)),0)</f>
        <v>3</v>
      </c>
      <c r="G2626" s="1">
        <f t="shared" si="1090"/>
        <v>1958</v>
      </c>
      <c r="H2626" s="2">
        <f t="shared" si="1091"/>
        <v>0.48986740055041283</v>
      </c>
      <c r="I2626" s="2"/>
      <c r="J2626" s="2">
        <f t="shared" si="1092"/>
        <v>0.24843632724543407</v>
      </c>
      <c r="K2626" s="2">
        <f t="shared" si="1093"/>
        <v>0.73830372779584685</v>
      </c>
      <c r="L2626" s="2">
        <f t="shared" si="1094"/>
        <v>9.0067550662997244E-3</v>
      </c>
      <c r="M2626" s="2">
        <f t="shared" si="1095"/>
        <v>4.2531898924193477E-3</v>
      </c>
      <c r="N2626" s="1">
        <v>993</v>
      </c>
      <c r="O2626" s="1">
        <v>2951</v>
      </c>
      <c r="P2626" s="1">
        <v>36</v>
      </c>
      <c r="Q2626" s="1">
        <v>11</v>
      </c>
      <c r="R2626" s="1">
        <v>6</v>
      </c>
      <c r="S2626" s="1">
        <v>0</v>
      </c>
      <c r="U2626" s="1">
        <v>0</v>
      </c>
      <c r="X2626" s="1">
        <v>0</v>
      </c>
      <c r="AG2626" s="7">
        <f>IF(Q2626&gt;0,RANK(Q2626,(N2626:P2626,Q2626:AE2626)),0)</f>
        <v>4</v>
      </c>
      <c r="AH2626" s="7">
        <f>IF(R2626&gt;0,RANK(R2626,(N2626:P2626,Q2626:AE2626)),0)</f>
        <v>5</v>
      </c>
      <c r="AI2626" s="7">
        <f>IF(T2626&gt;0,RANK(T2626,(N2626:P2626,Q2626:AE2626)),0)</f>
        <v>0</v>
      </c>
      <c r="AJ2626" s="7">
        <f>IF(S2626&gt;0,RANK(S2626,(N2626:P2626,Q2626:AE2626)),0)</f>
        <v>0</v>
      </c>
      <c r="AK2626" s="2">
        <f t="shared" si="1096"/>
        <v>2.7520640480360272E-3</v>
      </c>
      <c r="AL2626" s="2">
        <f t="shared" si="1097"/>
        <v>1.5011258443832875E-3</v>
      </c>
      <c r="AM2626" s="2">
        <f t="shared" si="1098"/>
        <v>0</v>
      </c>
      <c r="AN2626" s="2">
        <f t="shared" si="1099"/>
        <v>0</v>
      </c>
      <c r="AP2626" t="s">
        <v>2803</v>
      </c>
      <c r="AQ2626" t="s">
        <v>1641</v>
      </c>
      <c r="AR2626">
        <v>13</v>
      </c>
      <c r="AT2626" s="93" t="s">
        <v>1127</v>
      </c>
      <c r="AU2626" s="92" t="s">
        <v>2454</v>
      </c>
      <c r="AV2626" s="83" t="str">
        <f t="shared" si="1100"/>
        <v>48009</v>
      </c>
      <c r="AX2626" s="7" t="s">
        <v>3753</v>
      </c>
    </row>
    <row r="2627" spans="1:50" hidden="1" outlineLevel="1">
      <c r="A2627" t="s">
        <v>522</v>
      </c>
      <c r="B2627" t="s">
        <v>1641</v>
      </c>
      <c r="C2627" s="1">
        <f t="shared" si="1089"/>
        <v>938</v>
      </c>
      <c r="D2627" s="7">
        <f>RANK(N2627,(N2627:P2627,Q2627:AE2627))</f>
        <v>2</v>
      </c>
      <c r="E2627" s="7">
        <f>RANK(O2627,(N2627:P2627,Q2627:AE2627))</f>
        <v>1</v>
      </c>
      <c r="F2627" s="7">
        <f>IF(P2627&gt;0,RANK(P2627,(N2627:P2627,Q2627:AE2627)),0)</f>
        <v>3</v>
      </c>
      <c r="G2627" s="1">
        <f t="shared" si="1090"/>
        <v>622</v>
      </c>
      <c r="H2627" s="2">
        <f t="shared" si="1091"/>
        <v>0.66311300639658843</v>
      </c>
      <c r="I2627" s="2"/>
      <c r="J2627" s="2">
        <f t="shared" si="1092"/>
        <v>0.15991471215351813</v>
      </c>
      <c r="K2627" s="2">
        <f t="shared" si="1093"/>
        <v>0.82302771855010659</v>
      </c>
      <c r="L2627" s="2">
        <f t="shared" si="1094"/>
        <v>1.1727078891257996E-2</v>
      </c>
      <c r="M2627" s="2">
        <f t="shared" si="1095"/>
        <v>5.3304904051172559E-3</v>
      </c>
      <c r="N2627" s="1">
        <v>150</v>
      </c>
      <c r="O2627" s="1">
        <v>772</v>
      </c>
      <c r="P2627" s="1">
        <v>11</v>
      </c>
      <c r="Q2627" s="1">
        <v>1</v>
      </c>
      <c r="R2627" s="1">
        <v>3</v>
      </c>
      <c r="S2627" s="1">
        <v>1</v>
      </c>
      <c r="U2627" s="1">
        <v>0</v>
      </c>
      <c r="X2627" s="1">
        <v>0</v>
      </c>
      <c r="AG2627" s="7">
        <f>IF(Q2627&gt;0,RANK(Q2627,(N2627:P2627,Q2627:AE2627)),0)</f>
        <v>5</v>
      </c>
      <c r="AH2627" s="7">
        <f>IF(R2627&gt;0,RANK(R2627,(N2627:P2627,Q2627:AE2627)),0)</f>
        <v>4</v>
      </c>
      <c r="AI2627" s="7">
        <f>IF(T2627&gt;0,RANK(T2627,(N2627:P2627,Q2627:AE2627)),0)</f>
        <v>0</v>
      </c>
      <c r="AJ2627" s="7">
        <f>IF(S2627&gt;0,RANK(S2627,(N2627:P2627,Q2627:AE2627)),0)</f>
        <v>5</v>
      </c>
      <c r="AK2627" s="2">
        <f t="shared" si="1096"/>
        <v>1.0660980810234541E-3</v>
      </c>
      <c r="AL2627" s="2">
        <f t="shared" si="1097"/>
        <v>3.1982942430703624E-3</v>
      </c>
      <c r="AM2627" s="2">
        <f t="shared" si="1098"/>
        <v>0</v>
      </c>
      <c r="AN2627" s="2">
        <f t="shared" si="1099"/>
        <v>1.0660980810234541E-3</v>
      </c>
      <c r="AP2627" t="s">
        <v>522</v>
      </c>
      <c r="AQ2627" t="s">
        <v>1641</v>
      </c>
      <c r="AR2627">
        <v>13</v>
      </c>
      <c r="AT2627" s="93" t="s">
        <v>1127</v>
      </c>
      <c r="AU2627" s="92" t="s">
        <v>2455</v>
      </c>
      <c r="AV2627" s="83" t="str">
        <f t="shared" si="1100"/>
        <v>48011</v>
      </c>
      <c r="AX2627" s="7" t="s">
        <v>3753</v>
      </c>
    </row>
    <row r="2628" spans="1:50" hidden="1" outlineLevel="1">
      <c r="A2628" t="s">
        <v>3576</v>
      </c>
      <c r="B2628" t="s">
        <v>1641</v>
      </c>
      <c r="C2628" s="1">
        <f t="shared" si="1089"/>
        <v>10746</v>
      </c>
      <c r="D2628" s="7">
        <f>RANK(N2628,(N2628:P2628,Q2628:AE2628))</f>
        <v>2</v>
      </c>
      <c r="E2628" s="7">
        <f>RANK(O2628,(N2628:P2628,Q2628:AE2628))</f>
        <v>1</v>
      </c>
      <c r="F2628" s="7">
        <f>IF(P2628&gt;0,RANK(P2628,(N2628:P2628,Q2628:AE2628)),0)</f>
        <v>3</v>
      </c>
      <c r="G2628" s="1">
        <f t="shared" si="1090"/>
        <v>1909</v>
      </c>
      <c r="H2628" s="2">
        <f t="shared" si="1091"/>
        <v>0.17764749674297414</v>
      </c>
      <c r="I2628" s="2"/>
      <c r="J2628" s="2">
        <f t="shared" si="1092"/>
        <v>0.40219616601526148</v>
      </c>
      <c r="K2628" s="2">
        <f t="shared" si="1093"/>
        <v>0.57984366275823562</v>
      </c>
      <c r="L2628" s="2">
        <f t="shared" si="1094"/>
        <v>1.209752466033873E-2</v>
      </c>
      <c r="M2628" s="2">
        <f t="shared" si="1095"/>
        <v>5.8626465661641113E-3</v>
      </c>
      <c r="N2628" s="1">
        <v>4322</v>
      </c>
      <c r="O2628" s="1">
        <v>6231</v>
      </c>
      <c r="P2628" s="1">
        <v>130</v>
      </c>
      <c r="Q2628" s="1">
        <v>17</v>
      </c>
      <c r="R2628" s="1">
        <v>43</v>
      </c>
      <c r="S2628" s="1">
        <v>3</v>
      </c>
      <c r="U2628" s="1">
        <v>0</v>
      </c>
      <c r="X2628" s="1">
        <v>0</v>
      </c>
      <c r="AG2628" s="7">
        <f>IF(Q2628&gt;0,RANK(Q2628,(N2628:P2628,Q2628:AE2628)),0)</f>
        <v>5</v>
      </c>
      <c r="AH2628" s="7">
        <f>IF(R2628&gt;0,RANK(R2628,(N2628:P2628,Q2628:AE2628)),0)</f>
        <v>4</v>
      </c>
      <c r="AI2628" s="7">
        <f>IF(T2628&gt;0,RANK(T2628,(N2628:P2628,Q2628:AE2628)),0)</f>
        <v>0</v>
      </c>
      <c r="AJ2628" s="7">
        <f>IF(S2628&gt;0,RANK(S2628,(N2628:P2628,Q2628:AE2628)),0)</f>
        <v>6</v>
      </c>
      <c r="AK2628" s="2">
        <f t="shared" si="1096"/>
        <v>1.5819839940442956E-3</v>
      </c>
      <c r="AL2628" s="2">
        <f t="shared" si="1097"/>
        <v>4.0014889261120413E-3</v>
      </c>
      <c r="AM2628" s="2">
        <f t="shared" si="1098"/>
        <v>0</v>
      </c>
      <c r="AN2628" s="2">
        <f t="shared" si="1099"/>
        <v>2.7917364600781687E-4</v>
      </c>
      <c r="AP2628" t="s">
        <v>3576</v>
      </c>
      <c r="AQ2628" t="s">
        <v>1641</v>
      </c>
      <c r="AR2628">
        <v>28</v>
      </c>
      <c r="AT2628" s="93" t="s">
        <v>1127</v>
      </c>
      <c r="AU2628" s="92" t="s">
        <v>2456</v>
      </c>
      <c r="AV2628" s="83" t="str">
        <f t="shared" si="1100"/>
        <v>48013</v>
      </c>
      <c r="AX2628" s="7" t="s">
        <v>3753</v>
      </c>
    </row>
    <row r="2629" spans="1:50" hidden="1" outlineLevel="1">
      <c r="A2629" t="s">
        <v>3332</v>
      </c>
      <c r="B2629" t="s">
        <v>1641</v>
      </c>
      <c r="C2629" s="1">
        <f t="shared" si="1089"/>
        <v>9227</v>
      </c>
      <c r="D2629" s="7">
        <f>RANK(N2629,(N2629:P2629,Q2629:AE2629))</f>
        <v>2</v>
      </c>
      <c r="E2629" s="7">
        <f>RANK(O2629,(N2629:P2629,Q2629:AE2629))</f>
        <v>1</v>
      </c>
      <c r="F2629" s="7">
        <f>IF(P2629&gt;0,RANK(P2629,(N2629:P2629,Q2629:AE2629)),0)</f>
        <v>3</v>
      </c>
      <c r="G2629" s="1">
        <f t="shared" si="1090"/>
        <v>4254</v>
      </c>
      <c r="H2629" s="2">
        <f t="shared" si="1091"/>
        <v>0.46103825728839276</v>
      </c>
      <c r="I2629" s="2"/>
      <c r="J2629" s="2">
        <f t="shared" si="1092"/>
        <v>0.26086485314836894</v>
      </c>
      <c r="K2629" s="2">
        <f t="shared" si="1093"/>
        <v>0.7219031104367617</v>
      </c>
      <c r="L2629" s="2">
        <f t="shared" si="1094"/>
        <v>1.2138289801669014E-2</v>
      </c>
      <c r="M2629" s="2">
        <f t="shared" si="1095"/>
        <v>5.093746613200353E-3</v>
      </c>
      <c r="N2629" s="1">
        <v>2407</v>
      </c>
      <c r="O2629" s="1">
        <v>6661</v>
      </c>
      <c r="P2629" s="1">
        <v>112</v>
      </c>
      <c r="Q2629" s="1">
        <v>24</v>
      </c>
      <c r="R2629" s="1">
        <v>18</v>
      </c>
      <c r="S2629" s="1">
        <v>5</v>
      </c>
      <c r="U2629" s="1">
        <v>0</v>
      </c>
      <c r="X2629" s="1">
        <v>0</v>
      </c>
      <c r="AG2629" s="7">
        <f>IF(Q2629&gt;0,RANK(Q2629,(N2629:P2629,Q2629:AE2629)),0)</f>
        <v>4</v>
      </c>
      <c r="AH2629" s="7">
        <f>IF(R2629&gt;0,RANK(R2629,(N2629:P2629,Q2629:AE2629)),0)</f>
        <v>5</v>
      </c>
      <c r="AI2629" s="7">
        <f>IF(T2629&gt;0,RANK(T2629,(N2629:P2629,Q2629:AE2629)),0)</f>
        <v>0</v>
      </c>
      <c r="AJ2629" s="7">
        <f>IF(S2629&gt;0,RANK(S2629,(N2629:P2629,Q2629:AE2629)),0)</f>
        <v>6</v>
      </c>
      <c r="AK2629" s="2">
        <f t="shared" si="1096"/>
        <v>2.6010621003576461E-3</v>
      </c>
      <c r="AL2629" s="2">
        <f t="shared" si="1097"/>
        <v>1.9507965752682346E-3</v>
      </c>
      <c r="AM2629" s="2">
        <f t="shared" si="1098"/>
        <v>0</v>
      </c>
      <c r="AN2629" s="2">
        <f t="shared" si="1099"/>
        <v>5.4188793757450958E-4</v>
      </c>
      <c r="AP2629" t="s">
        <v>3332</v>
      </c>
      <c r="AQ2629" t="s">
        <v>1641</v>
      </c>
      <c r="AT2629" s="93" t="s">
        <v>1127</v>
      </c>
      <c r="AU2629" s="92" t="s">
        <v>1466</v>
      </c>
      <c r="AV2629" s="83" t="str">
        <f t="shared" si="1100"/>
        <v>48015</v>
      </c>
      <c r="AX2629" s="7" t="s">
        <v>3753</v>
      </c>
    </row>
    <row r="2630" spans="1:50" hidden="1" outlineLevel="1">
      <c r="A2630" t="s">
        <v>2223</v>
      </c>
      <c r="B2630" t="s">
        <v>1641</v>
      </c>
      <c r="C2630" s="1">
        <f t="shared" si="1089"/>
        <v>2090</v>
      </c>
      <c r="D2630" s="7">
        <f>RANK(N2630,(N2630:P2630,Q2630:AE2630))</f>
        <v>2</v>
      </c>
      <c r="E2630" s="7">
        <f>RANK(O2630,(N2630:P2630,Q2630:AE2630))</f>
        <v>1</v>
      </c>
      <c r="F2630" s="7">
        <f>IF(P2630&gt;0,RANK(P2630,(N2630:P2630,Q2630:AE2630)),0)</f>
        <v>3</v>
      </c>
      <c r="G2630" s="1">
        <f t="shared" si="1090"/>
        <v>1101</v>
      </c>
      <c r="H2630" s="2">
        <f t="shared" si="1091"/>
        <v>0.5267942583732057</v>
      </c>
      <c r="I2630" s="2"/>
      <c r="J2630" s="2">
        <f t="shared" si="1092"/>
        <v>0.23349282296650717</v>
      </c>
      <c r="K2630" s="2">
        <f t="shared" si="1093"/>
        <v>0.7602870813397129</v>
      </c>
      <c r="L2630" s="2">
        <f t="shared" si="1094"/>
        <v>2.8708133971291866E-3</v>
      </c>
      <c r="M2630" s="2">
        <f t="shared" si="1095"/>
        <v>3.3492822966507169E-3</v>
      </c>
      <c r="N2630" s="1">
        <v>488</v>
      </c>
      <c r="O2630" s="1">
        <v>1589</v>
      </c>
      <c r="P2630" s="1">
        <v>6</v>
      </c>
      <c r="Q2630" s="1">
        <v>5</v>
      </c>
      <c r="R2630" s="1">
        <v>2</v>
      </c>
      <c r="S2630" s="1">
        <v>0</v>
      </c>
      <c r="U2630" s="1">
        <v>0</v>
      </c>
      <c r="X2630" s="1">
        <v>0</v>
      </c>
      <c r="AG2630" s="7">
        <f>IF(Q2630&gt;0,RANK(Q2630,(N2630:P2630,Q2630:AE2630)),0)</f>
        <v>4</v>
      </c>
      <c r="AH2630" s="7">
        <f>IF(R2630&gt;0,RANK(R2630,(N2630:P2630,Q2630:AE2630)),0)</f>
        <v>5</v>
      </c>
      <c r="AI2630" s="7">
        <f>IF(T2630&gt;0,RANK(T2630,(N2630:P2630,Q2630:AE2630)),0)</f>
        <v>0</v>
      </c>
      <c r="AJ2630" s="7">
        <f>IF(S2630&gt;0,RANK(S2630,(N2630:P2630,Q2630:AE2630)),0)</f>
        <v>0</v>
      </c>
      <c r="AK2630" s="2">
        <f t="shared" si="1096"/>
        <v>2.3923444976076554E-3</v>
      </c>
      <c r="AL2630" s="2">
        <f t="shared" si="1097"/>
        <v>9.5693779904306223E-4</v>
      </c>
      <c r="AM2630" s="2">
        <f t="shared" si="1098"/>
        <v>0</v>
      </c>
      <c r="AN2630" s="2">
        <f t="shared" si="1099"/>
        <v>0</v>
      </c>
      <c r="AP2630" t="s">
        <v>2223</v>
      </c>
      <c r="AQ2630" t="s">
        <v>1641</v>
      </c>
      <c r="AR2630">
        <v>19</v>
      </c>
      <c r="AT2630" s="93" t="s">
        <v>1127</v>
      </c>
      <c r="AU2630" s="92" t="s">
        <v>1467</v>
      </c>
      <c r="AV2630" s="83" t="str">
        <f t="shared" si="1100"/>
        <v>48017</v>
      </c>
      <c r="AX2630" s="7" t="s">
        <v>3753</v>
      </c>
    </row>
    <row r="2631" spans="1:50" hidden="1" outlineLevel="1">
      <c r="A2631" t="s">
        <v>2224</v>
      </c>
      <c r="B2631" t="s">
        <v>1641</v>
      </c>
      <c r="C2631" s="1">
        <f t="shared" si="1089"/>
        <v>7273</v>
      </c>
      <c r="D2631" s="7">
        <f>RANK(N2631,(N2631:P2631,Q2631:AE2631))</f>
        <v>2</v>
      </c>
      <c r="E2631" s="7">
        <f>RANK(O2631,(N2631:P2631,Q2631:AE2631))</f>
        <v>1</v>
      </c>
      <c r="F2631" s="7">
        <f>IF(P2631&gt;0,RANK(P2631,(N2631:P2631,Q2631:AE2631)),0)</f>
        <v>3</v>
      </c>
      <c r="G2631" s="1">
        <f t="shared" si="1090"/>
        <v>4187</v>
      </c>
      <c r="H2631" s="2">
        <f t="shared" si="1091"/>
        <v>0.57569091159081531</v>
      </c>
      <c r="I2631" s="2"/>
      <c r="J2631" s="2">
        <f t="shared" si="1092"/>
        <v>0.19606764746322014</v>
      </c>
      <c r="K2631" s="2">
        <f t="shared" si="1093"/>
        <v>0.77175855905403545</v>
      </c>
      <c r="L2631" s="2">
        <f t="shared" si="1094"/>
        <v>2.1586690499106283E-2</v>
      </c>
      <c r="M2631" s="2">
        <f t="shared" si="1095"/>
        <v>1.0587102983638123E-2</v>
      </c>
      <c r="N2631" s="1">
        <v>1426</v>
      </c>
      <c r="O2631" s="1">
        <v>5613</v>
      </c>
      <c r="P2631" s="1">
        <v>157</v>
      </c>
      <c r="Q2631" s="1">
        <v>26</v>
      </c>
      <c r="R2631" s="1">
        <v>46</v>
      </c>
      <c r="S2631" s="1">
        <v>5</v>
      </c>
      <c r="U2631" s="1">
        <v>0</v>
      </c>
      <c r="X2631" s="1">
        <v>0</v>
      </c>
      <c r="AG2631" s="7">
        <f>IF(Q2631&gt;0,RANK(Q2631,(N2631:P2631,Q2631:AE2631)),0)</f>
        <v>5</v>
      </c>
      <c r="AH2631" s="7">
        <f>IF(R2631&gt;0,RANK(R2631,(N2631:P2631,Q2631:AE2631)),0)</f>
        <v>4</v>
      </c>
      <c r="AI2631" s="7">
        <f>IF(T2631&gt;0,RANK(T2631,(N2631:P2631,Q2631:AE2631)),0)</f>
        <v>0</v>
      </c>
      <c r="AJ2631" s="7">
        <f>IF(S2631&gt;0,RANK(S2631,(N2631:P2631,Q2631:AE2631)),0)</f>
        <v>6</v>
      </c>
      <c r="AK2631" s="2">
        <f t="shared" si="1096"/>
        <v>3.5748659425271553E-3</v>
      </c>
      <c r="AL2631" s="2">
        <f t="shared" si="1097"/>
        <v>6.3247628213941977E-3</v>
      </c>
      <c r="AM2631" s="2">
        <f t="shared" si="1098"/>
        <v>0</v>
      </c>
      <c r="AN2631" s="2">
        <f t="shared" si="1099"/>
        <v>6.8747421971676061E-4</v>
      </c>
      <c r="AP2631" t="s">
        <v>2224</v>
      </c>
      <c r="AQ2631" t="s">
        <v>1641</v>
      </c>
      <c r="AR2631">
        <v>21</v>
      </c>
      <c r="AT2631" s="93" t="s">
        <v>1127</v>
      </c>
      <c r="AU2631" s="92" t="s">
        <v>1468</v>
      </c>
      <c r="AV2631" s="83" t="str">
        <f t="shared" si="1100"/>
        <v>48019</v>
      </c>
      <c r="AX2631" s="7" t="s">
        <v>3753</v>
      </c>
    </row>
    <row r="2632" spans="1:50" hidden="1" outlineLevel="1">
      <c r="A2632" t="s">
        <v>2225</v>
      </c>
      <c r="B2632" t="s">
        <v>1641</v>
      </c>
      <c r="C2632" s="1">
        <f t="shared" si="1089"/>
        <v>18308</v>
      </c>
      <c r="D2632" s="7">
        <f>RANK(N2632,(N2632:P2632,Q2632:AE2632))</f>
        <v>2</v>
      </c>
      <c r="E2632" s="7">
        <f>RANK(O2632,(N2632:P2632,Q2632:AE2632))</f>
        <v>1</v>
      </c>
      <c r="F2632" s="7">
        <f>IF(P2632&gt;0,RANK(P2632,(N2632:P2632,Q2632:AE2632)),0)</f>
        <v>3</v>
      </c>
      <c r="G2632" s="1">
        <f t="shared" si="1090"/>
        <v>3337</v>
      </c>
      <c r="H2632" s="2">
        <f t="shared" si="1091"/>
        <v>0.18227004588158183</v>
      </c>
      <c r="I2632" s="2"/>
      <c r="J2632" s="2">
        <f t="shared" si="1092"/>
        <v>0.38087175005462093</v>
      </c>
      <c r="K2632" s="2">
        <f t="shared" si="1093"/>
        <v>0.56314179593620273</v>
      </c>
      <c r="L2632" s="2">
        <f t="shared" si="1094"/>
        <v>4.7574830675114706E-2</v>
      </c>
      <c r="M2632" s="2">
        <f t="shared" si="1095"/>
        <v>8.4116233340616395E-3</v>
      </c>
      <c r="N2632" s="1">
        <v>6973</v>
      </c>
      <c r="O2632" s="1">
        <v>10310</v>
      </c>
      <c r="P2632" s="1">
        <v>871</v>
      </c>
      <c r="Q2632" s="1">
        <v>36</v>
      </c>
      <c r="R2632" s="1">
        <v>113</v>
      </c>
      <c r="S2632" s="1">
        <v>4</v>
      </c>
      <c r="U2632" s="1">
        <v>0</v>
      </c>
      <c r="X2632" s="1">
        <v>1</v>
      </c>
      <c r="AG2632" s="7">
        <f>IF(Q2632&gt;0,RANK(Q2632,(N2632:P2632,Q2632:AE2632)),0)</f>
        <v>5</v>
      </c>
      <c r="AH2632" s="7">
        <f>IF(R2632&gt;0,RANK(R2632,(N2632:P2632,Q2632:AE2632)),0)</f>
        <v>4</v>
      </c>
      <c r="AI2632" s="7">
        <f>IF(T2632&gt;0,RANK(T2632,(N2632:P2632,Q2632:AE2632)),0)</f>
        <v>0</v>
      </c>
      <c r="AJ2632" s="7">
        <f>IF(S2632&gt;0,RANK(S2632,(N2632:P2632,Q2632:AE2632)),0)</f>
        <v>6</v>
      </c>
      <c r="AK2632" s="2">
        <f t="shared" si="1096"/>
        <v>1.9663535066637536E-3</v>
      </c>
      <c r="AL2632" s="2">
        <f t="shared" si="1097"/>
        <v>6.1721651736945599E-3</v>
      </c>
      <c r="AM2632" s="2">
        <f t="shared" si="1098"/>
        <v>0</v>
      </c>
      <c r="AN2632" s="2">
        <f t="shared" si="1099"/>
        <v>2.1848372296263927E-4</v>
      </c>
      <c r="AP2632" t="s">
        <v>2225</v>
      </c>
      <c r="AQ2632" t="s">
        <v>1641</v>
      </c>
      <c r="AR2632">
        <v>14</v>
      </c>
      <c r="AT2632" s="93" t="s">
        <v>1127</v>
      </c>
      <c r="AU2632" s="92" t="s">
        <v>458</v>
      </c>
      <c r="AV2632" s="83" t="str">
        <f t="shared" si="1100"/>
        <v>48021</v>
      </c>
      <c r="AX2632" s="7" t="s">
        <v>3753</v>
      </c>
    </row>
    <row r="2633" spans="1:50" hidden="1" outlineLevel="1">
      <c r="A2633" t="s">
        <v>2226</v>
      </c>
      <c r="B2633" t="s">
        <v>1641</v>
      </c>
      <c r="C2633" s="1">
        <f t="shared" si="1089"/>
        <v>1984</v>
      </c>
      <c r="D2633" s="7">
        <f>RANK(N2633,(N2633:P2633,Q2633:AE2633))</f>
        <v>2</v>
      </c>
      <c r="E2633" s="7">
        <f>RANK(O2633,(N2633:P2633,Q2633:AE2633))</f>
        <v>1</v>
      </c>
      <c r="F2633" s="7">
        <f>IF(P2633&gt;0,RANK(P2633,(N2633:P2633,Q2633:AE2633)),0)</f>
        <v>3</v>
      </c>
      <c r="G2633" s="1">
        <f t="shared" si="1090"/>
        <v>622</v>
      </c>
      <c r="H2633" s="2">
        <f t="shared" si="1091"/>
        <v>0.31350806451612906</v>
      </c>
      <c r="I2633" s="2"/>
      <c r="J2633" s="2">
        <f t="shared" si="1092"/>
        <v>0.33417338709677419</v>
      </c>
      <c r="K2633" s="2">
        <f t="shared" si="1093"/>
        <v>0.64768145161290325</v>
      </c>
      <c r="L2633" s="2">
        <f t="shared" si="1094"/>
        <v>1.310483870967742E-2</v>
      </c>
      <c r="M2633" s="2">
        <f t="shared" si="1095"/>
        <v>5.0403225806450892E-3</v>
      </c>
      <c r="N2633" s="1">
        <v>663</v>
      </c>
      <c r="O2633" s="1">
        <v>1285</v>
      </c>
      <c r="P2633" s="1">
        <v>26</v>
      </c>
      <c r="Q2633" s="1">
        <v>9</v>
      </c>
      <c r="R2633" s="1">
        <v>1</v>
      </c>
      <c r="S2633" s="1">
        <v>0</v>
      </c>
      <c r="U2633" s="1">
        <v>0</v>
      </c>
      <c r="X2633" s="1">
        <v>0</v>
      </c>
      <c r="AG2633" s="7">
        <f>IF(Q2633&gt;0,RANK(Q2633,(N2633:P2633,Q2633:AE2633)),0)</f>
        <v>4</v>
      </c>
      <c r="AH2633" s="7">
        <f>IF(R2633&gt;0,RANK(R2633,(N2633:P2633,Q2633:AE2633)),0)</f>
        <v>5</v>
      </c>
      <c r="AI2633" s="7">
        <f>IF(T2633&gt;0,RANK(T2633,(N2633:P2633,Q2633:AE2633)),0)</f>
        <v>0</v>
      </c>
      <c r="AJ2633" s="7">
        <f>IF(S2633&gt;0,RANK(S2633,(N2633:P2633,Q2633:AE2633)),0)</f>
        <v>0</v>
      </c>
      <c r="AK2633" s="2">
        <f t="shared" si="1096"/>
        <v>4.5362903225806455E-3</v>
      </c>
      <c r="AL2633" s="2">
        <f t="shared" si="1097"/>
        <v>5.0403225806451612E-4</v>
      </c>
      <c r="AM2633" s="2">
        <f t="shared" si="1098"/>
        <v>0</v>
      </c>
      <c r="AN2633" s="2">
        <f t="shared" si="1099"/>
        <v>0</v>
      </c>
      <c r="AP2633" t="s">
        <v>2226</v>
      </c>
      <c r="AQ2633" t="s">
        <v>1641</v>
      </c>
      <c r="AR2633">
        <v>13</v>
      </c>
      <c r="AT2633" s="93" t="s">
        <v>1127</v>
      </c>
      <c r="AU2633" s="92" t="s">
        <v>459</v>
      </c>
      <c r="AV2633" s="83" t="str">
        <f t="shared" si="1100"/>
        <v>48023</v>
      </c>
      <c r="AX2633" s="7" t="s">
        <v>3753</v>
      </c>
    </row>
    <row r="2634" spans="1:50" hidden="1" outlineLevel="1">
      <c r="A2634" t="s">
        <v>2988</v>
      </c>
      <c r="B2634" t="s">
        <v>1641</v>
      </c>
      <c r="C2634" s="1">
        <f t="shared" si="1089"/>
        <v>8330</v>
      </c>
      <c r="D2634" s="7">
        <f>RANK(N2634,(N2634:P2634,Q2634:AE2634))</f>
        <v>2</v>
      </c>
      <c r="E2634" s="7">
        <f>RANK(O2634,(N2634:P2634,Q2634:AE2634))</f>
        <v>1</v>
      </c>
      <c r="F2634" s="7">
        <f>IF(P2634&gt;0,RANK(P2634,(N2634:P2634,Q2634:AE2634)),0)</f>
        <v>3</v>
      </c>
      <c r="G2634" s="1">
        <f t="shared" si="1090"/>
        <v>634</v>
      </c>
      <c r="H2634" s="2">
        <f t="shared" si="1091"/>
        <v>7.6110444177671072E-2</v>
      </c>
      <c r="I2634" s="2"/>
      <c r="J2634" s="2">
        <f t="shared" si="1092"/>
        <v>0.45558223289315725</v>
      </c>
      <c r="K2634" s="2">
        <f t="shared" si="1093"/>
        <v>0.53169267707082835</v>
      </c>
      <c r="L2634" s="2">
        <f t="shared" si="1094"/>
        <v>7.9231692677070829E-3</v>
      </c>
      <c r="M2634" s="2">
        <f t="shared" si="1095"/>
        <v>4.8019207683073252E-3</v>
      </c>
      <c r="N2634" s="1">
        <v>3795</v>
      </c>
      <c r="O2634" s="1">
        <v>4429</v>
      </c>
      <c r="P2634" s="1">
        <v>66</v>
      </c>
      <c r="Q2634" s="1">
        <v>17</v>
      </c>
      <c r="R2634" s="1">
        <v>20</v>
      </c>
      <c r="S2634" s="1">
        <v>3</v>
      </c>
      <c r="U2634" s="1">
        <v>0</v>
      </c>
      <c r="X2634" s="1">
        <v>0</v>
      </c>
      <c r="AG2634" s="7">
        <f>IF(Q2634&gt;0,RANK(Q2634,(N2634:P2634,Q2634:AE2634)),0)</f>
        <v>5</v>
      </c>
      <c r="AH2634" s="7">
        <f>IF(R2634&gt;0,RANK(R2634,(N2634:P2634,Q2634:AE2634)),0)</f>
        <v>4</v>
      </c>
      <c r="AI2634" s="7">
        <f>IF(T2634&gt;0,RANK(T2634,(N2634:P2634,Q2634:AE2634)),0)</f>
        <v>0</v>
      </c>
      <c r="AJ2634" s="7">
        <f>IF(S2634&gt;0,RANK(S2634,(N2634:P2634,Q2634:AE2634)),0)</f>
        <v>6</v>
      </c>
      <c r="AK2634" s="2">
        <f t="shared" si="1096"/>
        <v>2.0408163265306124E-3</v>
      </c>
      <c r="AL2634" s="2">
        <f t="shared" si="1097"/>
        <v>2.4009603841536613E-3</v>
      </c>
      <c r="AM2634" s="2">
        <f t="shared" si="1098"/>
        <v>0</v>
      </c>
      <c r="AN2634" s="2">
        <f t="shared" si="1099"/>
        <v>3.6014405762304919E-4</v>
      </c>
      <c r="AP2634" t="s">
        <v>2988</v>
      </c>
      <c r="AQ2634" t="s">
        <v>1641</v>
      </c>
      <c r="AR2634">
        <v>15</v>
      </c>
      <c r="AT2634" s="93" t="s">
        <v>1127</v>
      </c>
      <c r="AU2634" s="92" t="s">
        <v>776</v>
      </c>
      <c r="AV2634" s="83" t="str">
        <f t="shared" si="1100"/>
        <v>48025</v>
      </c>
      <c r="AX2634" s="7" t="s">
        <v>3753</v>
      </c>
    </row>
    <row r="2635" spans="1:50" hidden="1" outlineLevel="1">
      <c r="A2635" t="s">
        <v>3167</v>
      </c>
      <c r="B2635" t="s">
        <v>1641</v>
      </c>
      <c r="C2635" s="1">
        <f t="shared" si="1089"/>
        <v>63291</v>
      </c>
      <c r="D2635" s="7">
        <f>RANK(N2635,(N2635:P2635,Q2635:AE2635))</f>
        <v>2</v>
      </c>
      <c r="E2635" s="7">
        <f>RANK(O2635,(N2635:P2635,Q2635:AE2635))</f>
        <v>1</v>
      </c>
      <c r="F2635" s="7">
        <f>IF(P2635&gt;0,RANK(P2635,(N2635:P2635,Q2635:AE2635)),0)</f>
        <v>3</v>
      </c>
      <c r="G2635" s="1">
        <f t="shared" si="1090"/>
        <v>20197</v>
      </c>
      <c r="H2635" s="2">
        <f t="shared" si="1091"/>
        <v>0.31911330204926452</v>
      </c>
      <c r="I2635" s="2"/>
      <c r="J2635" s="2">
        <f t="shared" si="1092"/>
        <v>0.33197453034396673</v>
      </c>
      <c r="K2635" s="2">
        <f t="shared" si="1093"/>
        <v>0.65108783239323131</v>
      </c>
      <c r="L2635" s="2">
        <f t="shared" si="1094"/>
        <v>1.1502425305335672E-2</v>
      </c>
      <c r="M2635" s="2">
        <f t="shared" si="1095"/>
        <v>5.4352119574662804E-3</v>
      </c>
      <c r="N2635" s="1">
        <v>21011</v>
      </c>
      <c r="O2635" s="1">
        <v>41208</v>
      </c>
      <c r="P2635" s="1">
        <v>728</v>
      </c>
      <c r="Q2635" s="1">
        <v>144</v>
      </c>
      <c r="R2635" s="1">
        <v>200</v>
      </c>
      <c r="S2635" s="1">
        <v>0</v>
      </c>
      <c r="U2635" s="1">
        <v>0</v>
      </c>
      <c r="X2635" s="1">
        <v>0</v>
      </c>
      <c r="AG2635" s="7">
        <f>IF(Q2635&gt;0,RANK(Q2635,(N2635:P2635,Q2635:AE2635)),0)</f>
        <v>5</v>
      </c>
      <c r="AH2635" s="7">
        <f>IF(R2635&gt;0,RANK(R2635,(N2635:P2635,Q2635:AE2635)),0)</f>
        <v>4</v>
      </c>
      <c r="AI2635" s="7">
        <f>IF(T2635&gt;0,RANK(T2635,(N2635:P2635,Q2635:AE2635)),0)</f>
        <v>0</v>
      </c>
      <c r="AJ2635" s="7">
        <f>IF(S2635&gt;0,RANK(S2635,(N2635:P2635,Q2635:AE2635)),0)</f>
        <v>0</v>
      </c>
      <c r="AK2635" s="2">
        <f t="shared" si="1096"/>
        <v>2.2752050054510118E-3</v>
      </c>
      <c r="AL2635" s="2">
        <f t="shared" si="1097"/>
        <v>3.1600069520152946E-3</v>
      </c>
      <c r="AM2635" s="2">
        <f t="shared" si="1098"/>
        <v>0</v>
      </c>
      <c r="AN2635" s="2">
        <f t="shared" si="1099"/>
        <v>0</v>
      </c>
      <c r="AP2635" t="s">
        <v>3167</v>
      </c>
      <c r="AQ2635" t="s">
        <v>1641</v>
      </c>
      <c r="AR2635">
        <v>11</v>
      </c>
      <c r="AT2635" s="93" t="s">
        <v>1127</v>
      </c>
      <c r="AU2635" s="92" t="s">
        <v>777</v>
      </c>
      <c r="AV2635" s="83" t="str">
        <f t="shared" si="1100"/>
        <v>48027</v>
      </c>
      <c r="AX2635" s="7" t="s">
        <v>3753</v>
      </c>
    </row>
    <row r="2636" spans="1:50" hidden="1" outlineLevel="1">
      <c r="A2636" t="s">
        <v>2989</v>
      </c>
      <c r="B2636" t="s">
        <v>1641</v>
      </c>
      <c r="C2636" s="1">
        <f t="shared" si="1089"/>
        <v>412726</v>
      </c>
      <c r="D2636" s="7">
        <f>RANK(N2636,(N2636:P2636,Q2636:AE2636))</f>
        <v>2</v>
      </c>
      <c r="E2636" s="7">
        <f>RANK(O2636,(N2636:P2636,Q2636:AE2636))</f>
        <v>1</v>
      </c>
      <c r="F2636" s="7">
        <f>IF(P2636&gt;0,RANK(P2636,(N2636:P2636,Q2636:AE2636)),0)</f>
        <v>3</v>
      </c>
      <c r="G2636" s="1">
        <f t="shared" si="1090"/>
        <v>30455</v>
      </c>
      <c r="H2636" s="2">
        <f t="shared" si="1091"/>
        <v>7.3789875122962936E-2</v>
      </c>
      <c r="I2636" s="2"/>
      <c r="J2636" s="2">
        <f t="shared" si="1092"/>
        <v>0.44862208826194616</v>
      </c>
      <c r="K2636" s="2">
        <f t="shared" si="1093"/>
        <v>0.52241196338490914</v>
      </c>
      <c r="L2636" s="2">
        <f t="shared" si="1094"/>
        <v>2.3720337463595701E-2</v>
      </c>
      <c r="M2636" s="2">
        <f t="shared" si="1095"/>
        <v>5.2456108895489982E-3</v>
      </c>
      <c r="N2636" s="1">
        <v>185158</v>
      </c>
      <c r="O2636" s="1">
        <v>215613</v>
      </c>
      <c r="P2636" s="1">
        <v>9790</v>
      </c>
      <c r="Q2636" s="1">
        <v>703</v>
      </c>
      <c r="R2636" s="1">
        <v>1425</v>
      </c>
      <c r="S2636" s="1">
        <v>30</v>
      </c>
      <c r="U2636" s="1">
        <v>2</v>
      </c>
      <c r="X2636" s="1">
        <v>5</v>
      </c>
      <c r="AG2636" s="7">
        <f>IF(Q2636&gt;0,RANK(Q2636,(N2636:P2636,Q2636:AE2636)),0)</f>
        <v>5</v>
      </c>
      <c r="AH2636" s="7">
        <f>IF(R2636&gt;0,RANK(R2636,(N2636:P2636,Q2636:AE2636)),0)</f>
        <v>4</v>
      </c>
      <c r="AI2636" s="7">
        <f>IF(T2636&gt;0,RANK(T2636,(N2636:P2636,Q2636:AE2636)),0)</f>
        <v>0</v>
      </c>
      <c r="AJ2636" s="7">
        <f>IF(S2636&gt;0,RANK(S2636,(N2636:P2636,Q2636:AE2636)),0)</f>
        <v>6</v>
      </c>
      <c r="AK2636" s="2">
        <f t="shared" si="1096"/>
        <v>1.7033092172530928E-3</v>
      </c>
      <c r="AL2636" s="2">
        <f t="shared" si="1097"/>
        <v>3.4526538187562694E-3</v>
      </c>
      <c r="AM2636" s="2">
        <f t="shared" si="1098"/>
        <v>0</v>
      </c>
      <c r="AN2636" s="2">
        <f t="shared" si="1099"/>
        <v>7.2687448815921457E-5</v>
      </c>
      <c r="AP2636" t="s">
        <v>2989</v>
      </c>
      <c r="AQ2636" t="s">
        <v>1641</v>
      </c>
      <c r="AT2636" s="93" t="s">
        <v>1127</v>
      </c>
      <c r="AU2636" s="92" t="s">
        <v>778</v>
      </c>
      <c r="AV2636" s="83" t="str">
        <f t="shared" si="1100"/>
        <v>48029</v>
      </c>
      <c r="AX2636" s="7" t="s">
        <v>3753</v>
      </c>
    </row>
    <row r="2637" spans="1:50" hidden="1" outlineLevel="1">
      <c r="A2637" t="s">
        <v>2493</v>
      </c>
      <c r="B2637" t="s">
        <v>1641</v>
      </c>
      <c r="C2637" s="1">
        <f t="shared" si="1089"/>
        <v>3767</v>
      </c>
      <c r="D2637" s="7">
        <f>RANK(N2637,(N2637:P2637,Q2637:AE2637))</f>
        <v>2</v>
      </c>
      <c r="E2637" s="7">
        <f>RANK(O2637,(N2637:P2637,Q2637:AE2637))</f>
        <v>1</v>
      </c>
      <c r="F2637" s="7">
        <f>IF(P2637&gt;0,RANK(P2637,(N2637:P2637,Q2637:AE2637)),0)</f>
        <v>3</v>
      </c>
      <c r="G2637" s="1">
        <f t="shared" si="1090"/>
        <v>1966</v>
      </c>
      <c r="H2637" s="2">
        <f t="shared" si="1091"/>
        <v>0.52190071675073002</v>
      </c>
      <c r="I2637" s="2"/>
      <c r="J2637" s="2">
        <f t="shared" si="1092"/>
        <v>0.21529068224050968</v>
      </c>
      <c r="K2637" s="2">
        <f t="shared" si="1093"/>
        <v>0.73719139899123975</v>
      </c>
      <c r="L2637" s="2">
        <f t="shared" si="1094"/>
        <v>3.7164852667905493E-2</v>
      </c>
      <c r="M2637" s="2">
        <f t="shared" si="1095"/>
        <v>1.0353066100345129E-2</v>
      </c>
      <c r="N2637" s="1">
        <v>811</v>
      </c>
      <c r="O2637" s="1">
        <v>2777</v>
      </c>
      <c r="P2637" s="1">
        <v>140</v>
      </c>
      <c r="Q2637" s="1">
        <v>13</v>
      </c>
      <c r="R2637" s="1">
        <v>24</v>
      </c>
      <c r="S2637" s="1">
        <v>1</v>
      </c>
      <c r="U2637" s="1">
        <v>0</v>
      </c>
      <c r="X2637" s="1">
        <v>1</v>
      </c>
      <c r="AG2637" s="7">
        <f>IF(Q2637&gt;0,RANK(Q2637,(N2637:P2637,Q2637:AE2637)),0)</f>
        <v>5</v>
      </c>
      <c r="AH2637" s="7">
        <f>IF(R2637&gt;0,RANK(R2637,(N2637:P2637,Q2637:AE2637)),0)</f>
        <v>4</v>
      </c>
      <c r="AI2637" s="7">
        <f>IF(T2637&gt;0,RANK(T2637,(N2637:P2637,Q2637:AE2637)),0)</f>
        <v>0</v>
      </c>
      <c r="AJ2637" s="7">
        <f>IF(S2637&gt;0,RANK(S2637,(N2637:P2637,Q2637:AE2637)),0)</f>
        <v>6</v>
      </c>
      <c r="AK2637" s="2">
        <f t="shared" si="1096"/>
        <v>3.4510220334483675E-3</v>
      </c>
      <c r="AL2637" s="2">
        <f t="shared" si="1097"/>
        <v>6.3711176002123702E-3</v>
      </c>
      <c r="AM2637" s="2">
        <f t="shared" si="1098"/>
        <v>0</v>
      </c>
      <c r="AN2637" s="2">
        <f t="shared" si="1099"/>
        <v>2.6546323334218213E-4</v>
      </c>
      <c r="AP2637" t="s">
        <v>2493</v>
      </c>
      <c r="AQ2637" t="s">
        <v>1641</v>
      </c>
      <c r="AR2637">
        <v>14</v>
      </c>
      <c r="AT2637" s="93" t="s">
        <v>1127</v>
      </c>
      <c r="AU2637" s="92" t="s">
        <v>779</v>
      </c>
      <c r="AV2637" s="83" t="str">
        <f t="shared" si="1100"/>
        <v>48031</v>
      </c>
      <c r="AX2637" s="7" t="s">
        <v>3753</v>
      </c>
    </row>
    <row r="2638" spans="1:50" hidden="1" outlineLevel="1">
      <c r="A2638" t="s">
        <v>2494</v>
      </c>
      <c r="B2638" t="s">
        <v>1641</v>
      </c>
      <c r="C2638" s="1">
        <f t="shared" si="1089"/>
        <v>353</v>
      </c>
      <c r="D2638" s="7">
        <f>RANK(N2638,(N2638:P2638,Q2638:AE2638))</f>
        <v>2</v>
      </c>
      <c r="E2638" s="7">
        <f>RANK(O2638,(N2638:P2638,Q2638:AE2638))</f>
        <v>1</v>
      </c>
      <c r="F2638" s="7">
        <f>IF(P2638&gt;0,RANK(P2638,(N2638:P2638,Q2638:AE2638)),0)</f>
        <v>3</v>
      </c>
      <c r="G2638" s="1">
        <f t="shared" si="1090"/>
        <v>221</v>
      </c>
      <c r="H2638" s="2">
        <f t="shared" si="1091"/>
        <v>0.62606232294617559</v>
      </c>
      <c r="I2638" s="2"/>
      <c r="J2638" s="2">
        <f t="shared" si="1092"/>
        <v>0.17563739376770537</v>
      </c>
      <c r="K2638" s="2">
        <f t="shared" si="1093"/>
        <v>0.80169971671388107</v>
      </c>
      <c r="L2638" s="2">
        <f t="shared" si="1094"/>
        <v>1.4164305949008499E-2</v>
      </c>
      <c r="M2638" s="2">
        <f t="shared" si="1095"/>
        <v>8.4985835694050549E-3</v>
      </c>
      <c r="N2638" s="1">
        <v>62</v>
      </c>
      <c r="O2638" s="1">
        <v>283</v>
      </c>
      <c r="P2638" s="1">
        <v>5</v>
      </c>
      <c r="Q2638" s="1">
        <v>1</v>
      </c>
      <c r="R2638" s="1">
        <v>0</v>
      </c>
      <c r="S2638" s="1">
        <v>2</v>
      </c>
      <c r="U2638" s="1">
        <v>0</v>
      </c>
      <c r="X2638" s="1">
        <v>0</v>
      </c>
      <c r="AG2638" s="7">
        <f>IF(Q2638&gt;0,RANK(Q2638,(N2638:P2638,Q2638:AE2638)),0)</f>
        <v>5</v>
      </c>
      <c r="AH2638" s="7">
        <f>IF(R2638&gt;0,RANK(R2638,(N2638:P2638,Q2638:AE2638)),0)</f>
        <v>0</v>
      </c>
      <c r="AI2638" s="7">
        <f>IF(T2638&gt;0,RANK(T2638,(N2638:P2638,Q2638:AE2638)),0)</f>
        <v>0</v>
      </c>
      <c r="AJ2638" s="7">
        <f>IF(S2638&gt;0,RANK(S2638,(N2638:P2638,Q2638:AE2638)),0)</f>
        <v>4</v>
      </c>
      <c r="AK2638" s="2">
        <f t="shared" si="1096"/>
        <v>2.8328611898016999E-3</v>
      </c>
      <c r="AL2638" s="2">
        <f t="shared" si="1097"/>
        <v>0</v>
      </c>
      <c r="AM2638" s="2">
        <f t="shared" si="1098"/>
        <v>0</v>
      </c>
      <c r="AN2638" s="2">
        <f t="shared" si="1099"/>
        <v>5.6657223796033997E-3</v>
      </c>
      <c r="AP2638" t="s">
        <v>2494</v>
      </c>
      <c r="AQ2638" t="s">
        <v>1641</v>
      </c>
      <c r="AR2638">
        <v>17</v>
      </c>
      <c r="AT2638" s="93" t="s">
        <v>1127</v>
      </c>
      <c r="AU2638" s="92" t="s">
        <v>780</v>
      </c>
      <c r="AV2638" s="83" t="str">
        <f t="shared" si="1100"/>
        <v>48033</v>
      </c>
      <c r="AX2638" s="7" t="s">
        <v>3753</v>
      </c>
    </row>
    <row r="2639" spans="1:50" hidden="1" outlineLevel="1">
      <c r="A2639" t="s">
        <v>2495</v>
      </c>
      <c r="B2639" t="s">
        <v>1641</v>
      </c>
      <c r="C2639" s="1">
        <f t="shared" si="1089"/>
        <v>6770</v>
      </c>
      <c r="D2639" s="7">
        <f>RANK(N2639,(N2639:P2639,Q2639:AE2639))</f>
        <v>2</v>
      </c>
      <c r="E2639" s="7">
        <f>RANK(O2639,(N2639:P2639,Q2639:AE2639))</f>
        <v>1</v>
      </c>
      <c r="F2639" s="7">
        <f>IF(P2639&gt;0,RANK(P2639,(N2639:P2639,Q2639:AE2639)),0)</f>
        <v>3</v>
      </c>
      <c r="G2639" s="1">
        <f t="shared" si="1090"/>
        <v>2815</v>
      </c>
      <c r="H2639" s="2">
        <f t="shared" si="1091"/>
        <v>0.41580502215657311</v>
      </c>
      <c r="I2639" s="2"/>
      <c r="J2639" s="2">
        <f t="shared" si="1092"/>
        <v>0.28508124076809455</v>
      </c>
      <c r="K2639" s="2">
        <f t="shared" si="1093"/>
        <v>0.7008862629246676</v>
      </c>
      <c r="L2639" s="2">
        <f t="shared" si="1094"/>
        <v>9.6011816838995571E-3</v>
      </c>
      <c r="M2639" s="2">
        <f t="shared" si="1095"/>
        <v>4.4313146233383501E-3</v>
      </c>
      <c r="N2639" s="1">
        <v>1930</v>
      </c>
      <c r="O2639" s="1">
        <v>4745</v>
      </c>
      <c r="P2639" s="1">
        <v>65</v>
      </c>
      <c r="Q2639" s="1">
        <v>10</v>
      </c>
      <c r="R2639" s="1">
        <v>20</v>
      </c>
      <c r="S2639" s="1">
        <v>0</v>
      </c>
      <c r="U2639" s="1">
        <v>0</v>
      </c>
      <c r="X2639" s="1">
        <v>0</v>
      </c>
      <c r="AG2639" s="7">
        <f>IF(Q2639&gt;0,RANK(Q2639,(N2639:P2639,Q2639:AE2639)),0)</f>
        <v>5</v>
      </c>
      <c r="AH2639" s="7">
        <f>IF(R2639&gt;0,RANK(R2639,(N2639:P2639,Q2639:AE2639)),0)</f>
        <v>4</v>
      </c>
      <c r="AI2639" s="7">
        <f>IF(T2639&gt;0,RANK(T2639,(N2639:P2639,Q2639:AE2639)),0)</f>
        <v>0</v>
      </c>
      <c r="AJ2639" s="7">
        <f>IF(S2639&gt;0,RANK(S2639,(N2639:P2639,Q2639:AE2639)),0)</f>
        <v>0</v>
      </c>
      <c r="AK2639" s="2">
        <f t="shared" si="1096"/>
        <v>1.4771048744460858E-3</v>
      </c>
      <c r="AL2639" s="2">
        <f t="shared" si="1097"/>
        <v>2.9542097488921715E-3</v>
      </c>
      <c r="AM2639" s="2">
        <f t="shared" si="1098"/>
        <v>0</v>
      </c>
      <c r="AN2639" s="2">
        <f t="shared" si="1099"/>
        <v>0</v>
      </c>
      <c r="AP2639" t="s">
        <v>2495</v>
      </c>
      <c r="AQ2639" t="s">
        <v>1641</v>
      </c>
      <c r="AR2639">
        <v>11</v>
      </c>
      <c r="AT2639" s="93" t="s">
        <v>1127</v>
      </c>
      <c r="AU2639" s="92" t="s">
        <v>781</v>
      </c>
      <c r="AV2639" s="83" t="str">
        <f t="shared" si="1100"/>
        <v>48035</v>
      </c>
      <c r="AX2639" s="7" t="s">
        <v>3753</v>
      </c>
    </row>
    <row r="2640" spans="1:50" hidden="1" outlineLevel="1">
      <c r="A2640" t="s">
        <v>2994</v>
      </c>
      <c r="B2640" t="s">
        <v>1641</v>
      </c>
      <c r="C2640" s="1">
        <f t="shared" si="1089"/>
        <v>30320</v>
      </c>
      <c r="D2640" s="7">
        <f>RANK(N2640,(N2640:P2640,Q2640:AE2640))</f>
        <v>2</v>
      </c>
      <c r="E2640" s="7">
        <f>RANK(O2640,(N2640:P2640,Q2640:AE2640))</f>
        <v>1</v>
      </c>
      <c r="F2640" s="7">
        <f>IF(P2640&gt;0,RANK(P2640,(N2640:P2640,Q2640:AE2640)),0)</f>
        <v>3</v>
      </c>
      <c r="G2640" s="1">
        <f t="shared" si="1090"/>
        <v>6663</v>
      </c>
      <c r="H2640" s="2">
        <f t="shared" si="1091"/>
        <v>0.21975593667546175</v>
      </c>
      <c r="I2640" s="2"/>
      <c r="J2640" s="2">
        <f t="shared" si="1092"/>
        <v>0.38463060686015832</v>
      </c>
      <c r="K2640" s="2">
        <f t="shared" si="1093"/>
        <v>0.60438654353562005</v>
      </c>
      <c r="L2640" s="2">
        <f t="shared" si="1094"/>
        <v>7.8496042216358846E-3</v>
      </c>
      <c r="M2640" s="2">
        <f t="shared" si="1095"/>
        <v>3.1332453825856938E-3</v>
      </c>
      <c r="N2640" s="1">
        <v>11662</v>
      </c>
      <c r="O2640" s="1">
        <v>18325</v>
      </c>
      <c r="P2640" s="1">
        <v>238</v>
      </c>
      <c r="Q2640" s="1">
        <v>53</v>
      </c>
      <c r="R2640" s="1">
        <v>38</v>
      </c>
      <c r="S2640" s="1">
        <v>4</v>
      </c>
      <c r="U2640" s="1">
        <v>0</v>
      </c>
      <c r="X2640" s="1">
        <v>0</v>
      </c>
      <c r="AG2640" s="7">
        <f>IF(Q2640&gt;0,RANK(Q2640,(N2640:P2640,Q2640:AE2640)),0)</f>
        <v>4</v>
      </c>
      <c r="AH2640" s="7">
        <f>IF(R2640&gt;0,RANK(R2640,(N2640:P2640,Q2640:AE2640)),0)</f>
        <v>5</v>
      </c>
      <c r="AI2640" s="7">
        <f>IF(T2640&gt;0,RANK(T2640,(N2640:P2640,Q2640:AE2640)),0)</f>
        <v>0</v>
      </c>
      <c r="AJ2640" s="7">
        <f>IF(S2640&gt;0,RANK(S2640,(N2640:P2640,Q2640:AE2640)),0)</f>
        <v>6</v>
      </c>
      <c r="AK2640" s="2">
        <f t="shared" si="1096"/>
        <v>1.7480211081794196E-3</v>
      </c>
      <c r="AL2640" s="2">
        <f t="shared" si="1097"/>
        <v>1.2532981530343009E-3</v>
      </c>
      <c r="AM2640" s="2">
        <f t="shared" si="1098"/>
        <v>0</v>
      </c>
      <c r="AN2640" s="2">
        <f t="shared" si="1099"/>
        <v>1.3192612137203166E-4</v>
      </c>
      <c r="AP2640" t="s">
        <v>2994</v>
      </c>
      <c r="AQ2640" t="s">
        <v>1641</v>
      </c>
      <c r="AR2640">
        <v>1</v>
      </c>
      <c r="AT2640" s="93" t="s">
        <v>1127</v>
      </c>
      <c r="AU2640" s="92" t="s">
        <v>782</v>
      </c>
      <c r="AV2640" s="83" t="str">
        <f t="shared" si="1100"/>
        <v>48037</v>
      </c>
      <c r="AX2640" s="7" t="s">
        <v>3753</v>
      </c>
    </row>
    <row r="2641" spans="1:50" hidden="1" outlineLevel="1">
      <c r="A2641" t="s">
        <v>2514</v>
      </c>
      <c r="B2641" t="s">
        <v>1641</v>
      </c>
      <c r="C2641" s="1">
        <f t="shared" si="1089"/>
        <v>80019</v>
      </c>
      <c r="D2641" s="7">
        <f>RANK(N2641,(N2641:P2641,Q2641:AE2641))</f>
        <v>2</v>
      </c>
      <c r="E2641" s="7">
        <f>RANK(O2641,(N2641:P2641,Q2641:AE2641))</f>
        <v>1</v>
      </c>
      <c r="F2641" s="7">
        <f>IF(P2641&gt;0,RANK(P2641,(N2641:P2641,Q2641:AE2641)),0)</f>
        <v>3</v>
      </c>
      <c r="G2641" s="1">
        <f t="shared" si="1090"/>
        <v>28562</v>
      </c>
      <c r="H2641" s="2">
        <f t="shared" si="1091"/>
        <v>0.35694022669615966</v>
      </c>
      <c r="I2641" s="2"/>
      <c r="J2641" s="2">
        <f t="shared" si="1092"/>
        <v>0.31096364613404315</v>
      </c>
      <c r="K2641" s="2">
        <f t="shared" si="1093"/>
        <v>0.6679038728302028</v>
      </c>
      <c r="L2641" s="2">
        <f t="shared" si="1094"/>
        <v>1.5146402729351778E-2</v>
      </c>
      <c r="M2641" s="2">
        <f t="shared" si="1095"/>
        <v>5.9860783064022687E-3</v>
      </c>
      <c r="N2641" s="1">
        <v>24883</v>
      </c>
      <c r="O2641" s="1">
        <v>53445</v>
      </c>
      <c r="P2641" s="1">
        <v>1212</v>
      </c>
      <c r="Q2641" s="1">
        <v>184</v>
      </c>
      <c r="R2641" s="1">
        <v>292</v>
      </c>
      <c r="S2641" s="1">
        <v>3</v>
      </c>
      <c r="U2641" s="1">
        <v>0</v>
      </c>
      <c r="AG2641" s="7">
        <f>IF(Q2641&gt;0,RANK(Q2641,(N2641:P2641,Q2641:AE2641)),0)</f>
        <v>5</v>
      </c>
      <c r="AH2641" s="7">
        <f>IF(R2641&gt;0,RANK(R2641,(N2641:P2641,Q2641:AE2641)),0)</f>
        <v>4</v>
      </c>
      <c r="AI2641" s="7">
        <f>IF(T2641&gt;0,RANK(T2641,(N2641:P2641,Q2641:AE2641)),0)</f>
        <v>0</v>
      </c>
      <c r="AJ2641" s="7">
        <f>IF(S2641&gt;0,RANK(S2641,(N2641:P2641,Q2641:AE2641)),0)</f>
        <v>6</v>
      </c>
      <c r="AK2641" s="2">
        <f t="shared" si="1096"/>
        <v>2.2994538797035703E-3</v>
      </c>
      <c r="AL2641" s="2">
        <f t="shared" si="1097"/>
        <v>3.6491333308339268E-3</v>
      </c>
      <c r="AM2641" s="2">
        <f t="shared" si="1098"/>
        <v>0</v>
      </c>
      <c r="AN2641" s="2">
        <f t="shared" si="1099"/>
        <v>3.7491095864732125E-5</v>
      </c>
      <c r="AP2641" t="s">
        <v>2514</v>
      </c>
      <c r="AQ2641" t="s">
        <v>1641</v>
      </c>
      <c r="AR2641" t="s">
        <v>1235</v>
      </c>
      <c r="AT2641" s="93" t="s">
        <v>1127</v>
      </c>
      <c r="AU2641" s="92" t="s">
        <v>1172</v>
      </c>
      <c r="AV2641" s="83" t="str">
        <f t="shared" si="1100"/>
        <v>48039</v>
      </c>
      <c r="AX2641" s="7" t="s">
        <v>3753</v>
      </c>
    </row>
    <row r="2642" spans="1:50" hidden="1" outlineLevel="1">
      <c r="A2642" t="s">
        <v>739</v>
      </c>
      <c r="B2642" t="s">
        <v>1641</v>
      </c>
      <c r="C2642" s="1">
        <f t="shared" si="1089"/>
        <v>46941</v>
      </c>
      <c r="D2642" s="7">
        <f>RANK(N2642,(N2642:P2642,Q2642:AE2642))</f>
        <v>2</v>
      </c>
      <c r="E2642" s="7">
        <f>RANK(O2642,(N2642:P2642,Q2642:AE2642))</f>
        <v>1</v>
      </c>
      <c r="F2642" s="7">
        <f>IF(P2642&gt;0,RANK(P2642,(N2642:P2642,Q2642:AE2642)),0)</f>
        <v>3</v>
      </c>
      <c r="G2642" s="1">
        <f t="shared" si="1090"/>
        <v>20505</v>
      </c>
      <c r="H2642" s="2">
        <f t="shared" si="1091"/>
        <v>0.43682495046973863</v>
      </c>
      <c r="I2642" s="2"/>
      <c r="J2642" s="2">
        <f t="shared" si="1092"/>
        <v>0.26328795722289683</v>
      </c>
      <c r="K2642" s="2">
        <f t="shared" si="1093"/>
        <v>0.70011290769263546</v>
      </c>
      <c r="L2642" s="2">
        <f t="shared" si="1094"/>
        <v>2.8780809952919623E-2</v>
      </c>
      <c r="M2642" s="2">
        <f t="shared" si="1095"/>
        <v>7.8183251315481483E-3</v>
      </c>
      <c r="N2642" s="1">
        <v>12359</v>
      </c>
      <c r="O2642" s="1">
        <v>32864</v>
      </c>
      <c r="P2642" s="1">
        <v>1351</v>
      </c>
      <c r="Q2642" s="1">
        <v>83</v>
      </c>
      <c r="R2642" s="1">
        <v>283</v>
      </c>
      <c r="S2642" s="1">
        <v>0</v>
      </c>
      <c r="U2642" s="1">
        <v>0</v>
      </c>
      <c r="X2642" s="1">
        <v>1</v>
      </c>
      <c r="AG2642" s="7">
        <f>IF(Q2642&gt;0,RANK(Q2642,(N2642:P2642,Q2642:AE2642)),0)</f>
        <v>5</v>
      </c>
      <c r="AH2642" s="7">
        <f>IF(R2642&gt;0,RANK(R2642,(N2642:P2642,Q2642:AE2642)),0)</f>
        <v>4</v>
      </c>
      <c r="AI2642" s="7">
        <f>IF(T2642&gt;0,RANK(T2642,(N2642:P2642,Q2642:AE2642)),0)</f>
        <v>0</v>
      </c>
      <c r="AJ2642" s="7">
        <f>IF(S2642&gt;0,RANK(S2642,(N2642:P2642,Q2642:AE2642)),0)</f>
        <v>0</v>
      </c>
      <c r="AK2642" s="2">
        <f t="shared" si="1096"/>
        <v>1.7681770733473936E-3</v>
      </c>
      <c r="AL2642" s="2">
        <f t="shared" si="1097"/>
        <v>6.0288447199676187E-3</v>
      </c>
      <c r="AM2642" s="2">
        <f t="shared" si="1098"/>
        <v>0</v>
      </c>
      <c r="AN2642" s="2">
        <f t="shared" si="1099"/>
        <v>0</v>
      </c>
      <c r="AP2642" t="s">
        <v>739</v>
      </c>
      <c r="AQ2642" t="s">
        <v>1641</v>
      </c>
      <c r="AT2642" s="93" t="s">
        <v>1127</v>
      </c>
      <c r="AU2642" s="92" t="s">
        <v>1173</v>
      </c>
      <c r="AV2642" s="83" t="str">
        <f t="shared" si="1100"/>
        <v>48041</v>
      </c>
      <c r="AX2642" s="7" t="s">
        <v>3753</v>
      </c>
    </row>
    <row r="2643" spans="1:50" hidden="1" outlineLevel="1">
      <c r="A2643" t="s">
        <v>2041</v>
      </c>
      <c r="B2643" t="s">
        <v>1641</v>
      </c>
      <c r="C2643" s="1">
        <f t="shared" si="1089"/>
        <v>3580</v>
      </c>
      <c r="D2643" s="7">
        <f>RANK(N2643,(N2643:P2643,Q2643:AE2643))</f>
        <v>2</v>
      </c>
      <c r="E2643" s="7">
        <f>RANK(O2643,(N2643:P2643,Q2643:AE2643))</f>
        <v>1</v>
      </c>
      <c r="F2643" s="7">
        <f>IF(P2643&gt;0,RANK(P2643,(N2643:P2643,Q2643:AE2643)),0)</f>
        <v>3</v>
      </c>
      <c r="G2643" s="1">
        <f t="shared" si="1090"/>
        <v>518</v>
      </c>
      <c r="H2643" s="2">
        <f t="shared" si="1091"/>
        <v>0.14469273743016758</v>
      </c>
      <c r="I2643" s="2"/>
      <c r="J2643" s="2">
        <f t="shared" si="1092"/>
        <v>0.37681564245810056</v>
      </c>
      <c r="K2643" s="2">
        <f t="shared" si="1093"/>
        <v>0.52150837988826815</v>
      </c>
      <c r="L2643" s="2">
        <f t="shared" si="1094"/>
        <v>8.5474860335195524E-2</v>
      </c>
      <c r="M2643" s="2">
        <f t="shared" si="1095"/>
        <v>1.6201117318435709E-2</v>
      </c>
      <c r="N2643" s="1">
        <v>1349</v>
      </c>
      <c r="O2643" s="1">
        <v>1867</v>
      </c>
      <c r="P2643" s="1">
        <v>306</v>
      </c>
      <c r="Q2643" s="1">
        <v>17</v>
      </c>
      <c r="R2643" s="1">
        <v>41</v>
      </c>
      <c r="S2643" s="1">
        <v>0</v>
      </c>
      <c r="U2643" s="1">
        <v>0</v>
      </c>
      <c r="X2643" s="1">
        <v>0</v>
      </c>
      <c r="AG2643" s="7">
        <f>IF(Q2643&gt;0,RANK(Q2643,(N2643:P2643,Q2643:AE2643)),0)</f>
        <v>5</v>
      </c>
      <c r="AH2643" s="7">
        <f>IF(R2643&gt;0,RANK(R2643,(N2643:P2643,Q2643:AE2643)),0)</f>
        <v>4</v>
      </c>
      <c r="AI2643" s="7">
        <f>IF(T2643&gt;0,RANK(T2643,(N2643:P2643,Q2643:AE2643)),0)</f>
        <v>0</v>
      </c>
      <c r="AJ2643" s="7">
        <f>IF(S2643&gt;0,RANK(S2643,(N2643:P2643,Q2643:AE2643)),0)</f>
        <v>0</v>
      </c>
      <c r="AK2643" s="2">
        <f t="shared" si="1096"/>
        <v>4.7486033519553075E-3</v>
      </c>
      <c r="AL2643" s="2">
        <f t="shared" si="1097"/>
        <v>1.1452513966480447E-2</v>
      </c>
      <c r="AM2643" s="2">
        <f t="shared" si="1098"/>
        <v>0</v>
      </c>
      <c r="AN2643" s="2">
        <f t="shared" si="1099"/>
        <v>0</v>
      </c>
      <c r="AP2643" t="s">
        <v>2041</v>
      </c>
      <c r="AQ2643" t="s">
        <v>1641</v>
      </c>
      <c r="AR2643">
        <v>23</v>
      </c>
      <c r="AT2643" s="93" t="s">
        <v>1127</v>
      </c>
      <c r="AU2643" s="92" t="s">
        <v>1174</v>
      </c>
      <c r="AV2643" s="83" t="str">
        <f t="shared" si="1100"/>
        <v>48043</v>
      </c>
      <c r="AX2643" s="7" t="s">
        <v>3753</v>
      </c>
    </row>
    <row r="2644" spans="1:50" hidden="1" outlineLevel="1">
      <c r="A2644" t="s">
        <v>2042</v>
      </c>
      <c r="B2644" t="s">
        <v>1641</v>
      </c>
      <c r="C2644" s="1">
        <f t="shared" si="1089"/>
        <v>772</v>
      </c>
      <c r="D2644" s="7">
        <f>RANK(N2644,(N2644:P2644,Q2644:AE2644))</f>
        <v>2</v>
      </c>
      <c r="E2644" s="7">
        <f>RANK(O2644,(N2644:P2644,Q2644:AE2644))</f>
        <v>1</v>
      </c>
      <c r="F2644" s="7">
        <f>IF(P2644&gt;0,RANK(P2644,(N2644:P2644,Q2644:AE2644)),0)</f>
        <v>4</v>
      </c>
      <c r="G2644" s="1">
        <f t="shared" si="1090"/>
        <v>320</v>
      </c>
      <c r="H2644" s="2">
        <f t="shared" si="1091"/>
        <v>0.41450777202072536</v>
      </c>
      <c r="I2644" s="2"/>
      <c r="J2644" s="2">
        <f t="shared" si="1092"/>
        <v>0.29015544041450775</v>
      </c>
      <c r="K2644" s="2">
        <f t="shared" si="1093"/>
        <v>0.70466321243523311</v>
      </c>
      <c r="L2644" s="2">
        <f t="shared" si="1094"/>
        <v>1.2953367875647669E-3</v>
      </c>
      <c r="M2644" s="2">
        <f t="shared" si="1095"/>
        <v>3.8860103626944297E-3</v>
      </c>
      <c r="N2644" s="1">
        <v>224</v>
      </c>
      <c r="O2644" s="1">
        <v>544</v>
      </c>
      <c r="P2644" s="1">
        <v>1</v>
      </c>
      <c r="Q2644" s="1">
        <v>1</v>
      </c>
      <c r="R2644" s="1">
        <v>2</v>
      </c>
      <c r="S2644" s="1">
        <v>0</v>
      </c>
      <c r="U2644" s="1">
        <v>0</v>
      </c>
      <c r="X2644" s="1">
        <v>0</v>
      </c>
      <c r="AG2644" s="7">
        <f>IF(Q2644&gt;0,RANK(Q2644,(N2644:P2644,Q2644:AE2644)),0)</f>
        <v>4</v>
      </c>
      <c r="AH2644" s="7">
        <f>IF(R2644&gt;0,RANK(R2644,(N2644:P2644,Q2644:AE2644)),0)</f>
        <v>3</v>
      </c>
      <c r="AI2644" s="7">
        <f>IF(T2644&gt;0,RANK(T2644,(N2644:P2644,Q2644:AE2644)),0)</f>
        <v>0</v>
      </c>
      <c r="AJ2644" s="7">
        <f>IF(S2644&gt;0,RANK(S2644,(N2644:P2644,Q2644:AE2644)),0)</f>
        <v>0</v>
      </c>
      <c r="AK2644" s="2">
        <f t="shared" si="1096"/>
        <v>1.2953367875647669E-3</v>
      </c>
      <c r="AL2644" s="2">
        <f t="shared" si="1097"/>
        <v>2.5906735751295338E-3</v>
      </c>
      <c r="AM2644" s="2">
        <f t="shared" si="1098"/>
        <v>0</v>
      </c>
      <c r="AN2644" s="2">
        <f t="shared" si="1099"/>
        <v>0</v>
      </c>
      <c r="AP2644" t="s">
        <v>2042</v>
      </c>
      <c r="AQ2644" t="s">
        <v>1641</v>
      </c>
      <c r="AR2644">
        <v>13</v>
      </c>
      <c r="AT2644" s="93" t="s">
        <v>1127</v>
      </c>
      <c r="AU2644" s="92" t="s">
        <v>130</v>
      </c>
      <c r="AV2644" s="83" t="str">
        <f t="shared" si="1100"/>
        <v>48045</v>
      </c>
      <c r="AX2644" s="7" t="s">
        <v>3753</v>
      </c>
    </row>
    <row r="2645" spans="1:50" hidden="1" outlineLevel="1">
      <c r="A2645" t="s">
        <v>3540</v>
      </c>
      <c r="B2645" t="s">
        <v>1641</v>
      </c>
      <c r="C2645" s="1">
        <f t="shared" si="1089"/>
        <v>2431</v>
      </c>
      <c r="D2645" s="7">
        <f>RANK(N2645,(N2645:P2645,Q2645:AE2645))</f>
        <v>1</v>
      </c>
      <c r="E2645" s="7">
        <f>RANK(O2645,(N2645:P2645,Q2645:AE2645))</f>
        <v>2</v>
      </c>
      <c r="F2645" s="7">
        <f>IF(P2645&gt;0,RANK(P2645,(N2645:P2645,Q2645:AE2645)),0)</f>
        <v>3</v>
      </c>
      <c r="G2645" s="1">
        <f t="shared" si="1090"/>
        <v>1298</v>
      </c>
      <c r="H2645" s="2">
        <f t="shared" si="1091"/>
        <v>0.5339366515837104</v>
      </c>
      <c r="I2645" s="2"/>
      <c r="J2645" s="2">
        <f t="shared" si="1092"/>
        <v>0.76264911559029203</v>
      </c>
      <c r="K2645" s="2">
        <f t="shared" si="1093"/>
        <v>0.22871246400658166</v>
      </c>
      <c r="L2645" s="2">
        <f t="shared" si="1094"/>
        <v>5.7589469354175239E-3</v>
      </c>
      <c r="M2645" s="2">
        <f t="shared" si="1095"/>
        <v>2.879473467708794E-3</v>
      </c>
      <c r="N2645" s="1">
        <v>1854</v>
      </c>
      <c r="O2645" s="1">
        <v>556</v>
      </c>
      <c r="P2645" s="1">
        <v>14</v>
      </c>
      <c r="Q2645" s="1">
        <v>1</v>
      </c>
      <c r="R2645" s="1">
        <v>6</v>
      </c>
      <c r="S2645" s="1">
        <v>0</v>
      </c>
      <c r="U2645" s="1">
        <v>0</v>
      </c>
      <c r="X2645" s="1">
        <v>0</v>
      </c>
      <c r="AG2645" s="7">
        <f>IF(Q2645&gt;0,RANK(Q2645,(N2645:P2645,Q2645:AE2645)),0)</f>
        <v>5</v>
      </c>
      <c r="AH2645" s="7">
        <f>IF(R2645&gt;0,RANK(R2645,(N2645:P2645,Q2645:AE2645)),0)</f>
        <v>4</v>
      </c>
      <c r="AI2645" s="7">
        <f>IF(T2645&gt;0,RANK(T2645,(N2645:P2645,Q2645:AE2645)),0)</f>
        <v>0</v>
      </c>
      <c r="AJ2645" s="7">
        <f>IF(S2645&gt;0,RANK(S2645,(N2645:P2645,Q2645:AE2645)),0)</f>
        <v>0</v>
      </c>
      <c r="AK2645" s="2">
        <f t="shared" si="1096"/>
        <v>4.1135335252982314E-4</v>
      </c>
      <c r="AL2645" s="2">
        <f t="shared" si="1097"/>
        <v>2.4681201151789387E-3</v>
      </c>
      <c r="AM2645" s="2">
        <f t="shared" si="1098"/>
        <v>0</v>
      </c>
      <c r="AN2645" s="2">
        <f t="shared" si="1099"/>
        <v>0</v>
      </c>
      <c r="AP2645" t="s">
        <v>3540</v>
      </c>
      <c r="AQ2645" t="s">
        <v>1641</v>
      </c>
      <c r="AR2645">
        <v>15</v>
      </c>
      <c r="AT2645" s="93" t="s">
        <v>1127</v>
      </c>
      <c r="AU2645" s="92" t="s">
        <v>131</v>
      </c>
      <c r="AV2645" s="83" t="str">
        <f t="shared" si="1100"/>
        <v>48047</v>
      </c>
      <c r="AX2645" s="7" t="s">
        <v>3753</v>
      </c>
    </row>
    <row r="2646" spans="1:50" hidden="1" outlineLevel="1">
      <c r="A2646" t="s">
        <v>3579</v>
      </c>
      <c r="B2646" t="s">
        <v>1641</v>
      </c>
      <c r="C2646" s="1">
        <f t="shared" si="1089"/>
        <v>12920</v>
      </c>
      <c r="D2646" s="7">
        <f>RANK(N2646,(N2646:P2646,Q2646:AE2646))</f>
        <v>2</v>
      </c>
      <c r="E2646" s="7">
        <f>RANK(O2646,(N2646:P2646,Q2646:AE2646))</f>
        <v>1</v>
      </c>
      <c r="F2646" s="7">
        <f>IF(P2646&gt;0,RANK(P2646,(N2646:P2646,Q2646:AE2646)),0)</f>
        <v>3</v>
      </c>
      <c r="G2646" s="1">
        <f t="shared" si="1090"/>
        <v>6471</v>
      </c>
      <c r="H2646" s="2">
        <f t="shared" si="1091"/>
        <v>0.50085139318885452</v>
      </c>
      <c r="I2646" s="2"/>
      <c r="J2646" s="2">
        <f t="shared" si="1092"/>
        <v>0.24287925696594428</v>
      </c>
      <c r="K2646" s="2">
        <f t="shared" si="1093"/>
        <v>0.74373065015479878</v>
      </c>
      <c r="L2646" s="2">
        <f t="shared" si="1094"/>
        <v>9.6749226006191957E-3</v>
      </c>
      <c r="M2646" s="2">
        <f t="shared" si="1095"/>
        <v>3.7151702786377694E-3</v>
      </c>
      <c r="N2646" s="1">
        <v>3138</v>
      </c>
      <c r="O2646" s="1">
        <v>9609</v>
      </c>
      <c r="P2646" s="1">
        <v>125</v>
      </c>
      <c r="Q2646" s="1">
        <v>27</v>
      </c>
      <c r="R2646" s="1">
        <v>21</v>
      </c>
      <c r="S2646" s="1">
        <v>0</v>
      </c>
      <c r="U2646" s="1">
        <v>0</v>
      </c>
      <c r="X2646" s="1">
        <v>0</v>
      </c>
      <c r="AG2646" s="7">
        <f>IF(Q2646&gt;0,RANK(Q2646,(N2646:P2646,Q2646:AE2646)),0)</f>
        <v>4</v>
      </c>
      <c r="AH2646" s="7">
        <f>IF(R2646&gt;0,RANK(R2646,(N2646:P2646,Q2646:AE2646)),0)</f>
        <v>5</v>
      </c>
      <c r="AI2646" s="7">
        <f>IF(T2646&gt;0,RANK(T2646,(N2646:P2646,Q2646:AE2646)),0)</f>
        <v>0</v>
      </c>
      <c r="AJ2646" s="7">
        <f>IF(S2646&gt;0,RANK(S2646,(N2646:P2646,Q2646:AE2646)),0)</f>
        <v>0</v>
      </c>
      <c r="AK2646" s="2">
        <f t="shared" si="1096"/>
        <v>2.0897832817337461E-3</v>
      </c>
      <c r="AL2646" s="2">
        <f t="shared" si="1097"/>
        <v>1.6253869969040248E-3</v>
      </c>
      <c r="AM2646" s="2">
        <f t="shared" si="1098"/>
        <v>0</v>
      </c>
      <c r="AN2646" s="2">
        <f t="shared" si="1099"/>
        <v>0</v>
      </c>
      <c r="AP2646" t="s">
        <v>3579</v>
      </c>
      <c r="AQ2646" t="s">
        <v>1641</v>
      </c>
      <c r="AR2646">
        <v>17</v>
      </c>
      <c r="AT2646" s="93" t="s">
        <v>1127</v>
      </c>
      <c r="AU2646" s="92" t="s">
        <v>132</v>
      </c>
      <c r="AV2646" s="83" t="str">
        <f t="shared" si="1100"/>
        <v>48049</v>
      </c>
      <c r="AX2646" s="7" t="s">
        <v>3753</v>
      </c>
    </row>
    <row r="2647" spans="1:50" hidden="1" outlineLevel="1">
      <c r="A2647" t="s">
        <v>2043</v>
      </c>
      <c r="B2647" t="s">
        <v>1641</v>
      </c>
      <c r="C2647" s="1">
        <f t="shared" si="1089"/>
        <v>5866</v>
      </c>
      <c r="D2647" s="7">
        <f>RANK(N2647,(N2647:P2647,Q2647:AE2647))</f>
        <v>2</v>
      </c>
      <c r="E2647" s="7">
        <f>RANK(O2647,(N2647:P2647,Q2647:AE2647))</f>
        <v>1</v>
      </c>
      <c r="F2647" s="7">
        <f>IF(P2647&gt;0,RANK(P2647,(N2647:P2647,Q2647:AE2647)),0)</f>
        <v>3</v>
      </c>
      <c r="G2647" s="1">
        <f t="shared" si="1090"/>
        <v>1307</v>
      </c>
      <c r="H2647" s="2">
        <f t="shared" si="1091"/>
        <v>0.22280941016024547</v>
      </c>
      <c r="I2647" s="2"/>
      <c r="J2647" s="2">
        <f t="shared" si="1092"/>
        <v>0.3810092055915445</v>
      </c>
      <c r="K2647" s="2">
        <f t="shared" si="1093"/>
        <v>0.60381861575178997</v>
      </c>
      <c r="L2647" s="2">
        <f t="shared" si="1094"/>
        <v>1.0228435049437436E-2</v>
      </c>
      <c r="M2647" s="2">
        <f t="shared" si="1095"/>
        <v>4.9437436072280998E-3</v>
      </c>
      <c r="N2647" s="1">
        <v>2235</v>
      </c>
      <c r="O2647" s="1">
        <v>3542</v>
      </c>
      <c r="P2647" s="1">
        <v>60</v>
      </c>
      <c r="Q2647" s="1">
        <v>12</v>
      </c>
      <c r="R2647" s="1">
        <v>17</v>
      </c>
      <c r="S2647" s="1">
        <v>0</v>
      </c>
      <c r="U2647" s="1">
        <v>0</v>
      </c>
      <c r="X2647" s="1">
        <v>0</v>
      </c>
      <c r="AG2647" s="7">
        <f>IF(Q2647&gt;0,RANK(Q2647,(N2647:P2647,Q2647:AE2647)),0)</f>
        <v>5</v>
      </c>
      <c r="AH2647" s="7">
        <f>IF(R2647&gt;0,RANK(R2647,(N2647:P2647,Q2647:AE2647)),0)</f>
        <v>4</v>
      </c>
      <c r="AI2647" s="7">
        <f>IF(T2647&gt;0,RANK(T2647,(N2647:P2647,Q2647:AE2647)),0)</f>
        <v>0</v>
      </c>
      <c r="AJ2647" s="7">
        <f>IF(S2647&gt;0,RANK(S2647,(N2647:P2647,Q2647:AE2647)),0)</f>
        <v>0</v>
      </c>
      <c r="AK2647" s="2">
        <f t="shared" si="1096"/>
        <v>2.0456870098874871E-3</v>
      </c>
      <c r="AL2647" s="2">
        <f t="shared" si="1097"/>
        <v>2.8980565973406071E-3</v>
      </c>
      <c r="AM2647" s="2">
        <f t="shared" si="1098"/>
        <v>0</v>
      </c>
      <c r="AN2647" s="2">
        <f t="shared" si="1099"/>
        <v>0</v>
      </c>
      <c r="AP2647" t="s">
        <v>2043</v>
      </c>
      <c r="AQ2647" t="s">
        <v>1641</v>
      </c>
      <c r="AR2647">
        <v>14</v>
      </c>
      <c r="AT2647" s="93" t="s">
        <v>1127</v>
      </c>
      <c r="AU2647" s="92" t="s">
        <v>658</v>
      </c>
      <c r="AV2647" s="83" t="str">
        <f t="shared" si="1100"/>
        <v>48051</v>
      </c>
      <c r="AX2647" s="7" t="s">
        <v>3753</v>
      </c>
    </row>
    <row r="2648" spans="1:50" hidden="1" outlineLevel="1">
      <c r="A2648" t="s">
        <v>4289</v>
      </c>
      <c r="B2648" t="s">
        <v>1641</v>
      </c>
      <c r="C2648" s="1">
        <f t="shared" si="1089"/>
        <v>13232</v>
      </c>
      <c r="D2648" s="7">
        <f>RANK(N2648,(N2648:P2648,Q2648:AE2648))</f>
        <v>2</v>
      </c>
      <c r="E2648" s="7">
        <f>RANK(O2648,(N2648:P2648,Q2648:AE2648))</f>
        <v>1</v>
      </c>
      <c r="F2648" s="7">
        <f>IF(P2648&gt;0,RANK(P2648,(N2648:P2648,Q2648:AE2648)),0)</f>
        <v>3</v>
      </c>
      <c r="G2648" s="1">
        <f t="shared" si="1090"/>
        <v>5729</v>
      </c>
      <c r="H2648" s="2">
        <f t="shared" si="1091"/>
        <v>0.43296553808948007</v>
      </c>
      <c r="I2648" s="2"/>
      <c r="J2648" s="2">
        <f t="shared" si="1092"/>
        <v>0.26881801692865781</v>
      </c>
      <c r="K2648" s="2">
        <f t="shared" si="1093"/>
        <v>0.70178355501813783</v>
      </c>
      <c r="L2648" s="2">
        <f t="shared" si="1094"/>
        <v>2.2067714631197097E-2</v>
      </c>
      <c r="M2648" s="2">
        <f t="shared" si="1095"/>
        <v>7.3307134220072651E-3</v>
      </c>
      <c r="N2648" s="1">
        <v>3557</v>
      </c>
      <c r="O2648" s="1">
        <v>9286</v>
      </c>
      <c r="P2648" s="1">
        <v>292</v>
      </c>
      <c r="Q2648" s="1">
        <v>29</v>
      </c>
      <c r="R2648" s="1">
        <v>67</v>
      </c>
      <c r="S2648" s="1">
        <v>1</v>
      </c>
      <c r="U2648" s="1">
        <v>0</v>
      </c>
      <c r="X2648" s="1">
        <v>0</v>
      </c>
      <c r="AG2648" s="7">
        <f>IF(Q2648&gt;0,RANK(Q2648,(N2648:P2648,Q2648:AE2648)),0)</f>
        <v>5</v>
      </c>
      <c r="AH2648" s="7">
        <f>IF(R2648&gt;0,RANK(R2648,(N2648:P2648,Q2648:AE2648)),0)</f>
        <v>4</v>
      </c>
      <c r="AI2648" s="7">
        <f>IF(T2648&gt;0,RANK(T2648,(N2648:P2648,Q2648:AE2648)),0)</f>
        <v>0</v>
      </c>
      <c r="AJ2648" s="7">
        <f>IF(S2648&gt;0,RANK(S2648,(N2648:P2648,Q2648:AE2648)),0)</f>
        <v>6</v>
      </c>
      <c r="AK2648" s="2">
        <f t="shared" si="1096"/>
        <v>2.1916565900846432E-3</v>
      </c>
      <c r="AL2648" s="2">
        <f t="shared" si="1097"/>
        <v>5.0634824667472791E-3</v>
      </c>
      <c r="AM2648" s="2">
        <f t="shared" si="1098"/>
        <v>0</v>
      </c>
      <c r="AN2648" s="2">
        <f t="shared" si="1099"/>
        <v>7.5574365175332524E-5</v>
      </c>
      <c r="AP2648" t="s">
        <v>4289</v>
      </c>
      <c r="AQ2648" t="s">
        <v>1641</v>
      </c>
      <c r="AR2648">
        <v>21</v>
      </c>
      <c r="AT2648" s="93" t="s">
        <v>1127</v>
      </c>
      <c r="AU2648" s="92" t="s">
        <v>659</v>
      </c>
      <c r="AV2648" s="83" t="str">
        <f t="shared" si="1100"/>
        <v>48053</v>
      </c>
      <c r="AX2648" s="7" t="s">
        <v>3753</v>
      </c>
    </row>
    <row r="2649" spans="1:50" hidden="1" outlineLevel="1">
      <c r="A2649" t="s">
        <v>1872</v>
      </c>
      <c r="B2649" t="s">
        <v>1641</v>
      </c>
      <c r="C2649" s="1">
        <f t="shared" si="1089"/>
        <v>9425</v>
      </c>
      <c r="D2649" s="7">
        <f>RANK(N2649,(N2649:P2649,Q2649:AE2649))</f>
        <v>2</v>
      </c>
      <c r="E2649" s="7">
        <f>RANK(O2649,(N2649:P2649,Q2649:AE2649))</f>
        <v>1</v>
      </c>
      <c r="F2649" s="7">
        <f>IF(P2649&gt;0,RANK(P2649,(N2649:P2649,Q2649:AE2649)),0)</f>
        <v>3</v>
      </c>
      <c r="G2649" s="1">
        <f t="shared" si="1090"/>
        <v>1344</v>
      </c>
      <c r="H2649" s="2">
        <f t="shared" si="1091"/>
        <v>0.14259946949602123</v>
      </c>
      <c r="I2649" s="2"/>
      <c r="J2649" s="2">
        <f t="shared" si="1092"/>
        <v>0.41082228116710873</v>
      </c>
      <c r="K2649" s="2">
        <f t="shared" si="1093"/>
        <v>0.55342175066312993</v>
      </c>
      <c r="L2649" s="2">
        <f t="shared" si="1094"/>
        <v>2.8222811671087533E-2</v>
      </c>
      <c r="M2649" s="2">
        <f t="shared" si="1095"/>
        <v>7.5331564986738098E-3</v>
      </c>
      <c r="N2649" s="1">
        <v>3872</v>
      </c>
      <c r="O2649" s="1">
        <v>5216</v>
      </c>
      <c r="P2649" s="1">
        <v>266</v>
      </c>
      <c r="Q2649" s="1">
        <v>25</v>
      </c>
      <c r="R2649" s="1">
        <v>46</v>
      </c>
      <c r="S2649" s="1">
        <v>0</v>
      </c>
      <c r="U2649" s="1">
        <v>0</v>
      </c>
      <c r="X2649" s="1">
        <v>0</v>
      </c>
      <c r="AG2649" s="7">
        <f>IF(Q2649&gt;0,RANK(Q2649,(N2649:P2649,Q2649:AE2649)),0)</f>
        <v>5</v>
      </c>
      <c r="AH2649" s="7">
        <f>IF(R2649&gt;0,RANK(R2649,(N2649:P2649,Q2649:AE2649)),0)</f>
        <v>4</v>
      </c>
      <c r="AI2649" s="7">
        <f>IF(T2649&gt;0,RANK(T2649,(N2649:P2649,Q2649:AE2649)),0)</f>
        <v>0</v>
      </c>
      <c r="AJ2649" s="7">
        <f>IF(S2649&gt;0,RANK(S2649,(N2649:P2649,Q2649:AE2649)),0)</f>
        <v>0</v>
      </c>
      <c r="AK2649" s="2">
        <f t="shared" si="1096"/>
        <v>2.6525198938992041E-3</v>
      </c>
      <c r="AL2649" s="2">
        <f t="shared" si="1097"/>
        <v>4.8806366047745358E-3</v>
      </c>
      <c r="AM2649" s="2">
        <f t="shared" si="1098"/>
        <v>0</v>
      </c>
      <c r="AN2649" s="2">
        <f t="shared" si="1099"/>
        <v>0</v>
      </c>
      <c r="AP2649" t="s">
        <v>1872</v>
      </c>
      <c r="AQ2649" t="s">
        <v>1641</v>
      </c>
      <c r="AR2649">
        <v>14</v>
      </c>
      <c r="AT2649" s="93" t="s">
        <v>1127</v>
      </c>
      <c r="AU2649" s="92" t="s">
        <v>660</v>
      </c>
      <c r="AV2649" s="83" t="str">
        <f t="shared" si="1100"/>
        <v>48055</v>
      </c>
      <c r="AX2649" s="7" t="s">
        <v>3753</v>
      </c>
    </row>
    <row r="2650" spans="1:50" hidden="1" outlineLevel="1">
      <c r="A2650" t="s">
        <v>2717</v>
      </c>
      <c r="B2650" t="s">
        <v>1641</v>
      </c>
      <c r="C2650" s="1">
        <f t="shared" si="1089"/>
        <v>6563</v>
      </c>
      <c r="D2650" s="7">
        <f>RANK(N2650,(N2650:P2650,Q2650:AE2650))</f>
        <v>2</v>
      </c>
      <c r="E2650" s="7">
        <f>RANK(O2650,(N2650:P2650,Q2650:AE2650))</f>
        <v>1</v>
      </c>
      <c r="F2650" s="7">
        <f>IF(P2650&gt;0,RANK(P2650,(N2650:P2650,Q2650:AE2650)),0)</f>
        <v>3</v>
      </c>
      <c r="G2650" s="1">
        <f t="shared" si="1090"/>
        <v>958</v>
      </c>
      <c r="H2650" s="2">
        <f t="shared" si="1091"/>
        <v>0.14596983087002896</v>
      </c>
      <c r="I2650" s="2"/>
      <c r="J2650" s="2">
        <f t="shared" si="1092"/>
        <v>0.42145360353496875</v>
      </c>
      <c r="K2650" s="2">
        <f t="shared" si="1093"/>
        <v>0.56742343440499776</v>
      </c>
      <c r="L2650" s="2">
        <f t="shared" si="1094"/>
        <v>6.5518817613896083E-3</v>
      </c>
      <c r="M2650" s="2">
        <f t="shared" si="1095"/>
        <v>4.5710802986438839E-3</v>
      </c>
      <c r="N2650" s="1">
        <v>2766</v>
      </c>
      <c r="O2650" s="1">
        <v>3724</v>
      </c>
      <c r="P2650" s="1">
        <v>43</v>
      </c>
      <c r="Q2650" s="1">
        <v>14</v>
      </c>
      <c r="R2650" s="1">
        <v>15</v>
      </c>
      <c r="S2650" s="1">
        <v>1</v>
      </c>
      <c r="U2650" s="1">
        <v>0</v>
      </c>
      <c r="X2650" s="1">
        <v>0</v>
      </c>
      <c r="AG2650" s="7">
        <f>IF(Q2650&gt;0,RANK(Q2650,(N2650:P2650,Q2650:AE2650)),0)</f>
        <v>5</v>
      </c>
      <c r="AH2650" s="7">
        <f>IF(R2650&gt;0,RANK(R2650,(N2650:P2650,Q2650:AE2650)),0)</f>
        <v>4</v>
      </c>
      <c r="AI2650" s="7">
        <f>IF(T2650&gt;0,RANK(T2650,(N2650:P2650,Q2650:AE2650)),0)</f>
        <v>0</v>
      </c>
      <c r="AJ2650" s="7">
        <f>IF(S2650&gt;0,RANK(S2650,(N2650:P2650,Q2650:AE2650)),0)</f>
        <v>6</v>
      </c>
      <c r="AK2650" s="2">
        <f t="shared" si="1096"/>
        <v>2.1331708060338258E-3</v>
      </c>
      <c r="AL2650" s="2">
        <f t="shared" si="1097"/>
        <v>2.2855401493219562E-3</v>
      </c>
      <c r="AM2650" s="2">
        <f t="shared" si="1098"/>
        <v>0</v>
      </c>
      <c r="AN2650" s="2">
        <f t="shared" si="1099"/>
        <v>1.5236934328813042E-4</v>
      </c>
      <c r="AP2650" t="s">
        <v>2717</v>
      </c>
      <c r="AQ2650" t="s">
        <v>1641</v>
      </c>
      <c r="AR2650">
        <v>14</v>
      </c>
      <c r="AT2650" s="93" t="s">
        <v>1127</v>
      </c>
      <c r="AU2650" s="92" t="s">
        <v>199</v>
      </c>
      <c r="AV2650" s="83" t="str">
        <f t="shared" si="1100"/>
        <v>48057</v>
      </c>
      <c r="AX2650" s="7" t="s">
        <v>3753</v>
      </c>
    </row>
    <row r="2651" spans="1:50" hidden="1" outlineLevel="1">
      <c r="A2651" t="s">
        <v>2044</v>
      </c>
      <c r="B2651" t="s">
        <v>1641</v>
      </c>
      <c r="C2651" s="1">
        <f t="shared" si="1089"/>
        <v>4896</v>
      </c>
      <c r="D2651" s="7">
        <f>RANK(N2651,(N2651:P2651,Q2651:AE2651))</f>
        <v>2</v>
      </c>
      <c r="E2651" s="7">
        <f>RANK(O2651,(N2651:P2651,Q2651:AE2651))</f>
        <v>1</v>
      </c>
      <c r="F2651" s="7">
        <f>IF(P2651&gt;0,RANK(P2651,(N2651:P2651,Q2651:AE2651)),0)</f>
        <v>3</v>
      </c>
      <c r="G2651" s="1">
        <f t="shared" si="1090"/>
        <v>2482</v>
      </c>
      <c r="H2651" s="2">
        <f t="shared" si="1091"/>
        <v>0.50694444444444442</v>
      </c>
      <c r="I2651" s="2"/>
      <c r="J2651" s="2">
        <f t="shared" si="1092"/>
        <v>0.23978758169934641</v>
      </c>
      <c r="K2651" s="2">
        <f t="shared" si="1093"/>
        <v>0.74673202614379086</v>
      </c>
      <c r="L2651" s="2">
        <f t="shared" si="1094"/>
        <v>6.9444444444444441E-3</v>
      </c>
      <c r="M2651" s="2">
        <f t="shared" si="1095"/>
        <v>6.5359477124182531E-3</v>
      </c>
      <c r="N2651" s="1">
        <v>1174</v>
      </c>
      <c r="O2651" s="1">
        <v>3656</v>
      </c>
      <c r="P2651" s="1">
        <v>34</v>
      </c>
      <c r="Q2651" s="1">
        <v>15</v>
      </c>
      <c r="R2651" s="1">
        <v>17</v>
      </c>
      <c r="S2651" s="1">
        <v>0</v>
      </c>
      <c r="U2651" s="1">
        <v>0</v>
      </c>
      <c r="X2651" s="1">
        <v>0</v>
      </c>
      <c r="AG2651" s="7">
        <f>IF(Q2651&gt;0,RANK(Q2651,(N2651:P2651,Q2651:AE2651)),0)</f>
        <v>5</v>
      </c>
      <c r="AH2651" s="7">
        <f>IF(R2651&gt;0,RANK(R2651,(N2651:P2651,Q2651:AE2651)),0)</f>
        <v>4</v>
      </c>
      <c r="AI2651" s="7">
        <f>IF(T2651&gt;0,RANK(T2651,(N2651:P2651,Q2651:AE2651)),0)</f>
        <v>0</v>
      </c>
      <c r="AJ2651" s="7">
        <f>IF(S2651&gt;0,RANK(S2651,(N2651:P2651,Q2651:AE2651)),0)</f>
        <v>0</v>
      </c>
      <c r="AK2651" s="2">
        <f t="shared" si="1096"/>
        <v>3.0637254901960784E-3</v>
      </c>
      <c r="AL2651" s="2">
        <f t="shared" si="1097"/>
        <v>3.472222222222222E-3</v>
      </c>
      <c r="AM2651" s="2">
        <f t="shared" si="1098"/>
        <v>0</v>
      </c>
      <c r="AN2651" s="2">
        <f t="shared" si="1099"/>
        <v>0</v>
      </c>
      <c r="AP2651" t="s">
        <v>2044</v>
      </c>
      <c r="AQ2651" t="s">
        <v>1641</v>
      </c>
      <c r="AR2651">
        <v>17</v>
      </c>
      <c r="AT2651" s="93" t="s">
        <v>1127</v>
      </c>
      <c r="AU2651" s="92" t="s">
        <v>200</v>
      </c>
      <c r="AV2651" s="83" t="str">
        <f t="shared" si="1100"/>
        <v>48059</v>
      </c>
      <c r="AX2651" s="7" t="s">
        <v>3753</v>
      </c>
    </row>
    <row r="2652" spans="1:50" hidden="1" outlineLevel="1">
      <c r="A2652" t="s">
        <v>2500</v>
      </c>
      <c r="B2652" t="s">
        <v>1641</v>
      </c>
      <c r="C2652" s="1">
        <f t="shared" si="1089"/>
        <v>62057</v>
      </c>
      <c r="D2652" s="7">
        <f>RANK(N2652,(N2652:P2652,Q2652:AE2652))</f>
        <v>1</v>
      </c>
      <c r="E2652" s="7">
        <f>RANK(O2652,(N2652:P2652,Q2652:AE2652))</f>
        <v>2</v>
      </c>
      <c r="F2652" s="7">
        <f>IF(P2652&gt;0,RANK(P2652,(N2652:P2652,Q2652:AE2652)),0)</f>
        <v>3</v>
      </c>
      <c r="G2652" s="1">
        <f t="shared" si="1090"/>
        <v>5414</v>
      </c>
      <c r="H2652" s="2">
        <f t="shared" si="1091"/>
        <v>8.7242373946533031E-2</v>
      </c>
      <c r="I2652" s="2"/>
      <c r="J2652" s="2">
        <f t="shared" si="1092"/>
        <v>0.53521762250833915</v>
      </c>
      <c r="K2652" s="2">
        <f t="shared" si="1093"/>
        <v>0.44797524856180609</v>
      </c>
      <c r="L2652" s="2">
        <f t="shared" si="1094"/>
        <v>1.1263838084341815E-2</v>
      </c>
      <c r="M2652" s="2">
        <f t="shared" si="1095"/>
        <v>5.5432908455129385E-3</v>
      </c>
      <c r="N2652" s="1">
        <v>33214</v>
      </c>
      <c r="O2652" s="1">
        <v>27800</v>
      </c>
      <c r="P2652" s="1">
        <v>699</v>
      </c>
      <c r="Q2652" s="1">
        <v>116</v>
      </c>
      <c r="R2652" s="1">
        <v>228</v>
      </c>
      <c r="S2652" s="1">
        <v>0</v>
      </c>
      <c r="U2652" s="1">
        <v>0</v>
      </c>
      <c r="X2652" s="1">
        <v>0</v>
      </c>
      <c r="AG2652" s="7">
        <f>IF(Q2652&gt;0,RANK(Q2652,(N2652:P2652,Q2652:AE2652)),0)</f>
        <v>5</v>
      </c>
      <c r="AH2652" s="7">
        <f>IF(R2652&gt;0,RANK(R2652,(N2652:P2652,Q2652:AE2652)),0)</f>
        <v>4</v>
      </c>
      <c r="AI2652" s="7">
        <f>IF(T2652&gt;0,RANK(T2652,(N2652:P2652,Q2652:AE2652)),0)</f>
        <v>0</v>
      </c>
      <c r="AJ2652" s="7">
        <f>IF(S2652&gt;0,RANK(S2652,(N2652:P2652,Q2652:AE2652)),0)</f>
        <v>0</v>
      </c>
      <c r="AK2652" s="2">
        <f t="shared" si="1096"/>
        <v>1.8692492386032196E-3</v>
      </c>
      <c r="AL2652" s="2">
        <f t="shared" si="1097"/>
        <v>3.6740416069097766E-3</v>
      </c>
      <c r="AM2652" s="2">
        <f t="shared" si="1098"/>
        <v>0</v>
      </c>
      <c r="AN2652" s="2">
        <f t="shared" si="1099"/>
        <v>0</v>
      </c>
      <c r="AP2652" t="s">
        <v>2500</v>
      </c>
      <c r="AQ2652" t="s">
        <v>1641</v>
      </c>
      <c r="AR2652">
        <v>27</v>
      </c>
      <c r="AT2652" s="93" t="s">
        <v>1127</v>
      </c>
      <c r="AU2652" s="92" t="s">
        <v>201</v>
      </c>
      <c r="AV2652" s="83" t="str">
        <f t="shared" si="1100"/>
        <v>48061</v>
      </c>
      <c r="AX2652" s="7" t="s">
        <v>3753</v>
      </c>
    </row>
    <row r="2653" spans="1:50" hidden="1" outlineLevel="1">
      <c r="A2653" t="s">
        <v>2829</v>
      </c>
      <c r="B2653" t="s">
        <v>1641</v>
      </c>
      <c r="C2653" s="1">
        <f t="shared" si="1089"/>
        <v>3784</v>
      </c>
      <c r="D2653" s="7">
        <f>RANK(N2653,(N2653:P2653,Q2653:AE2653))</f>
        <v>2</v>
      </c>
      <c r="E2653" s="7">
        <f>RANK(O2653,(N2653:P2653,Q2653:AE2653))</f>
        <v>1</v>
      </c>
      <c r="F2653" s="7">
        <f>IF(P2653&gt;0,RANK(P2653,(N2653:P2653,Q2653:AE2653)),0)</f>
        <v>3</v>
      </c>
      <c r="G2653" s="1">
        <f t="shared" si="1090"/>
        <v>496</v>
      </c>
      <c r="H2653" s="2">
        <f t="shared" si="1091"/>
        <v>0.13107822410147993</v>
      </c>
      <c r="I2653" s="2"/>
      <c r="J2653" s="2">
        <f t="shared" si="1092"/>
        <v>0.42943974630021142</v>
      </c>
      <c r="K2653" s="2">
        <f t="shared" si="1093"/>
        <v>0.56051797040169138</v>
      </c>
      <c r="L2653" s="2">
        <f t="shared" si="1094"/>
        <v>8.1923890063424955E-3</v>
      </c>
      <c r="M2653" s="2">
        <f t="shared" si="1095"/>
        <v>1.8498942917547032E-3</v>
      </c>
      <c r="N2653" s="1">
        <v>1625</v>
      </c>
      <c r="O2653" s="1">
        <v>2121</v>
      </c>
      <c r="P2653" s="1">
        <v>31</v>
      </c>
      <c r="Q2653" s="1">
        <v>4</v>
      </c>
      <c r="R2653" s="1">
        <v>3</v>
      </c>
      <c r="S2653" s="1">
        <v>0</v>
      </c>
      <c r="U2653" s="1">
        <v>0</v>
      </c>
      <c r="X2653" s="1">
        <v>0</v>
      </c>
      <c r="AG2653" s="7">
        <f>IF(Q2653&gt;0,RANK(Q2653,(N2653:P2653,Q2653:AE2653)),0)</f>
        <v>4</v>
      </c>
      <c r="AH2653" s="7">
        <f>IF(R2653&gt;0,RANK(R2653,(N2653:P2653,Q2653:AE2653)),0)</f>
        <v>5</v>
      </c>
      <c r="AI2653" s="7">
        <f>IF(T2653&gt;0,RANK(T2653,(N2653:P2653,Q2653:AE2653)),0)</f>
        <v>0</v>
      </c>
      <c r="AJ2653" s="7">
        <f>IF(S2653&gt;0,RANK(S2653,(N2653:P2653,Q2653:AE2653)),0)</f>
        <v>0</v>
      </c>
      <c r="AK2653" s="2">
        <f t="shared" si="1096"/>
        <v>1.0570824524312897E-3</v>
      </c>
      <c r="AL2653" s="2">
        <f t="shared" si="1097"/>
        <v>7.9281183932346721E-4</v>
      </c>
      <c r="AM2653" s="2">
        <f t="shared" si="1098"/>
        <v>0</v>
      </c>
      <c r="AN2653" s="2">
        <f t="shared" si="1099"/>
        <v>0</v>
      </c>
      <c r="AP2653" t="s">
        <v>2829</v>
      </c>
      <c r="AQ2653" t="s">
        <v>1641</v>
      </c>
      <c r="AR2653">
        <v>1</v>
      </c>
      <c r="AT2653" s="93" t="s">
        <v>1127</v>
      </c>
      <c r="AU2653" s="92" t="s">
        <v>202</v>
      </c>
      <c r="AV2653" s="83" t="str">
        <f t="shared" si="1100"/>
        <v>48063</v>
      </c>
      <c r="AX2653" s="7" t="s">
        <v>3753</v>
      </c>
    </row>
    <row r="2654" spans="1:50" hidden="1" outlineLevel="1">
      <c r="A2654" t="s">
        <v>2830</v>
      </c>
      <c r="B2654" t="s">
        <v>1641</v>
      </c>
      <c r="C2654" s="1">
        <f t="shared" si="1089"/>
        <v>2742</v>
      </c>
      <c r="D2654" s="7">
        <f>RANK(N2654,(N2654:P2654,Q2654:AE2654))</f>
        <v>2</v>
      </c>
      <c r="E2654" s="7">
        <f>RANK(O2654,(N2654:P2654,Q2654:AE2654))</f>
        <v>1</v>
      </c>
      <c r="F2654" s="7">
        <f>IF(P2654&gt;0,RANK(P2654,(N2654:P2654,Q2654:AE2654)),0)</f>
        <v>3</v>
      </c>
      <c r="G2654" s="1">
        <f t="shared" si="1090"/>
        <v>1736</v>
      </c>
      <c r="H2654" s="2">
        <f t="shared" si="1091"/>
        <v>0.6331145149525893</v>
      </c>
      <c r="I2654" s="2"/>
      <c r="J2654" s="2">
        <f t="shared" si="1092"/>
        <v>0.17505470459518599</v>
      </c>
      <c r="K2654" s="2">
        <f t="shared" si="1093"/>
        <v>0.80816921954777532</v>
      </c>
      <c r="L2654" s="2">
        <f t="shared" si="1094"/>
        <v>1.0576221735959153E-2</v>
      </c>
      <c r="M2654" s="2">
        <f t="shared" si="1095"/>
        <v>6.1998541210795104E-3</v>
      </c>
      <c r="N2654" s="1">
        <v>480</v>
      </c>
      <c r="O2654" s="1">
        <v>2216</v>
      </c>
      <c r="P2654" s="1">
        <v>29</v>
      </c>
      <c r="Q2654" s="1">
        <v>12</v>
      </c>
      <c r="R2654" s="1">
        <v>4</v>
      </c>
      <c r="S2654" s="1">
        <v>1</v>
      </c>
      <c r="U2654" s="1">
        <v>0</v>
      </c>
      <c r="X2654" s="1">
        <v>0</v>
      </c>
      <c r="AG2654" s="7">
        <f>IF(Q2654&gt;0,RANK(Q2654,(N2654:P2654,Q2654:AE2654)),0)</f>
        <v>4</v>
      </c>
      <c r="AH2654" s="7">
        <f>IF(R2654&gt;0,RANK(R2654,(N2654:P2654,Q2654:AE2654)),0)</f>
        <v>5</v>
      </c>
      <c r="AI2654" s="7">
        <f>IF(T2654&gt;0,RANK(T2654,(N2654:P2654,Q2654:AE2654)),0)</f>
        <v>0</v>
      </c>
      <c r="AJ2654" s="7">
        <f>IF(S2654&gt;0,RANK(S2654,(N2654:P2654,Q2654:AE2654)),0)</f>
        <v>6</v>
      </c>
      <c r="AK2654" s="2">
        <f t="shared" si="1096"/>
        <v>4.3763676148796497E-3</v>
      </c>
      <c r="AL2654" s="2">
        <f t="shared" si="1097"/>
        <v>1.4587892049598833E-3</v>
      </c>
      <c r="AM2654" s="2">
        <f t="shared" si="1098"/>
        <v>0</v>
      </c>
      <c r="AN2654" s="2">
        <f t="shared" si="1099"/>
        <v>3.6469730123997083E-4</v>
      </c>
      <c r="AP2654" t="s">
        <v>2830</v>
      </c>
      <c r="AQ2654" t="s">
        <v>1641</v>
      </c>
      <c r="AR2654">
        <v>13</v>
      </c>
      <c r="AT2654" s="93" t="s">
        <v>1127</v>
      </c>
      <c r="AU2654" s="92" t="s">
        <v>1482</v>
      </c>
      <c r="AV2654" s="83" t="str">
        <f t="shared" si="1100"/>
        <v>48065</v>
      </c>
      <c r="AX2654" s="7" t="s">
        <v>3753</v>
      </c>
    </row>
    <row r="2655" spans="1:50" hidden="1" outlineLevel="1">
      <c r="A2655" t="s">
        <v>1403</v>
      </c>
      <c r="B2655" t="s">
        <v>1641</v>
      </c>
      <c r="C2655" s="1">
        <f t="shared" si="1089"/>
        <v>11019</v>
      </c>
      <c r="D2655" s="7">
        <f>RANK(N2655,(N2655:P2655,Q2655:AE2655))</f>
        <v>2</v>
      </c>
      <c r="E2655" s="7">
        <f>RANK(O2655,(N2655:P2655,Q2655:AE2655))</f>
        <v>1</v>
      </c>
      <c r="F2655" s="7">
        <f>IF(P2655&gt;0,RANK(P2655,(N2655:P2655,Q2655:AE2655)),0)</f>
        <v>3</v>
      </c>
      <c r="G2655" s="1">
        <f t="shared" si="1090"/>
        <v>1677</v>
      </c>
      <c r="H2655" s="2">
        <f t="shared" si="1091"/>
        <v>0.15219166893547509</v>
      </c>
      <c r="I2655" s="2"/>
      <c r="J2655" s="2">
        <f t="shared" si="1092"/>
        <v>0.41909429167801071</v>
      </c>
      <c r="K2655" s="2">
        <f t="shared" si="1093"/>
        <v>0.5712859606134858</v>
      </c>
      <c r="L2655" s="2">
        <f t="shared" si="1094"/>
        <v>6.1711589073418643E-3</v>
      </c>
      <c r="M2655" s="2">
        <f t="shared" si="1095"/>
        <v>3.4485888011616256E-3</v>
      </c>
      <c r="N2655" s="1">
        <v>4618</v>
      </c>
      <c r="O2655" s="1">
        <v>6295</v>
      </c>
      <c r="P2655" s="1">
        <v>68</v>
      </c>
      <c r="Q2655" s="1">
        <v>23</v>
      </c>
      <c r="R2655" s="1">
        <v>14</v>
      </c>
      <c r="S2655" s="1">
        <v>1</v>
      </c>
      <c r="U2655" s="1">
        <v>0</v>
      </c>
      <c r="X2655" s="1">
        <v>0</v>
      </c>
      <c r="AG2655" s="7">
        <f>IF(Q2655&gt;0,RANK(Q2655,(N2655:P2655,Q2655:AE2655)),0)</f>
        <v>4</v>
      </c>
      <c r="AH2655" s="7">
        <f>IF(R2655&gt;0,RANK(R2655,(N2655:P2655,Q2655:AE2655)),0)</f>
        <v>5</v>
      </c>
      <c r="AI2655" s="7">
        <f>IF(T2655&gt;0,RANK(T2655,(N2655:P2655,Q2655:AE2655)),0)</f>
        <v>0</v>
      </c>
      <c r="AJ2655" s="7">
        <f>IF(S2655&gt;0,RANK(S2655,(N2655:P2655,Q2655:AE2655)),0)</f>
        <v>6</v>
      </c>
      <c r="AK2655" s="2">
        <f t="shared" si="1096"/>
        <v>2.0873037480715127E-3</v>
      </c>
      <c r="AL2655" s="2">
        <f t="shared" si="1097"/>
        <v>1.2705327162174426E-3</v>
      </c>
      <c r="AM2655" s="2">
        <f t="shared" si="1098"/>
        <v>0</v>
      </c>
      <c r="AN2655" s="2">
        <f t="shared" si="1099"/>
        <v>9.0752336872674478E-5</v>
      </c>
      <c r="AP2655" t="s">
        <v>1403</v>
      </c>
      <c r="AQ2655" t="s">
        <v>1641</v>
      </c>
      <c r="AR2655">
        <v>1</v>
      </c>
      <c r="AT2655" s="93" t="s">
        <v>1127</v>
      </c>
      <c r="AU2655" s="92" t="s">
        <v>1483</v>
      </c>
      <c r="AV2655" s="83" t="str">
        <f t="shared" si="1100"/>
        <v>48067</v>
      </c>
      <c r="AX2655" s="7" t="s">
        <v>3753</v>
      </c>
    </row>
    <row r="2656" spans="1:50" hidden="1" outlineLevel="1">
      <c r="A2656" t="s">
        <v>2831</v>
      </c>
      <c r="B2656" t="s">
        <v>1641</v>
      </c>
      <c r="C2656" s="1">
        <f t="shared" si="1089"/>
        <v>2354</v>
      </c>
      <c r="D2656" s="7">
        <f>RANK(N2656,(N2656:P2656,Q2656:AE2656))</f>
        <v>2</v>
      </c>
      <c r="E2656" s="7">
        <f>RANK(O2656,(N2656:P2656,Q2656:AE2656))</f>
        <v>1</v>
      </c>
      <c r="F2656" s="7">
        <f>IF(P2656&gt;0,RANK(P2656,(N2656:P2656,Q2656:AE2656)),0)</f>
        <v>4</v>
      </c>
      <c r="G2656" s="1">
        <f t="shared" si="1090"/>
        <v>880</v>
      </c>
      <c r="H2656" s="2">
        <f t="shared" si="1091"/>
        <v>0.37383177570093457</v>
      </c>
      <c r="I2656" s="2"/>
      <c r="J2656" s="2">
        <f t="shared" si="1092"/>
        <v>0.30883602378929481</v>
      </c>
      <c r="K2656" s="2">
        <f t="shared" si="1093"/>
        <v>0.68266779949022938</v>
      </c>
      <c r="L2656" s="2">
        <f t="shared" si="1094"/>
        <v>2.9736618521665251E-3</v>
      </c>
      <c r="M2656" s="2">
        <f t="shared" si="1095"/>
        <v>5.522514868309231E-3</v>
      </c>
      <c r="N2656" s="1">
        <v>727</v>
      </c>
      <c r="O2656" s="1">
        <v>1607</v>
      </c>
      <c r="P2656" s="1">
        <v>7</v>
      </c>
      <c r="Q2656" s="1">
        <v>11</v>
      </c>
      <c r="R2656" s="1">
        <v>2</v>
      </c>
      <c r="S2656" s="1">
        <v>0</v>
      </c>
      <c r="U2656" s="1">
        <v>0</v>
      </c>
      <c r="X2656" s="1">
        <v>0</v>
      </c>
      <c r="AG2656" s="7">
        <f>IF(Q2656&gt;0,RANK(Q2656,(N2656:P2656,Q2656:AE2656)),0)</f>
        <v>3</v>
      </c>
      <c r="AH2656" s="7">
        <f>IF(R2656&gt;0,RANK(R2656,(N2656:P2656,Q2656:AE2656)),0)</f>
        <v>5</v>
      </c>
      <c r="AI2656" s="7">
        <f>IF(T2656&gt;0,RANK(T2656,(N2656:P2656,Q2656:AE2656)),0)</f>
        <v>0</v>
      </c>
      <c r="AJ2656" s="7">
        <f>IF(S2656&gt;0,RANK(S2656,(N2656:P2656,Q2656:AE2656)),0)</f>
        <v>0</v>
      </c>
      <c r="AK2656" s="2">
        <f t="shared" si="1096"/>
        <v>4.6728971962616819E-3</v>
      </c>
      <c r="AL2656" s="2">
        <f t="shared" si="1097"/>
        <v>8.4961767204757861E-4</v>
      </c>
      <c r="AM2656" s="2">
        <f t="shared" si="1098"/>
        <v>0</v>
      </c>
      <c r="AN2656" s="2">
        <f t="shared" si="1099"/>
        <v>0</v>
      </c>
      <c r="AP2656" t="s">
        <v>2831</v>
      </c>
      <c r="AQ2656" t="s">
        <v>1641</v>
      </c>
      <c r="AR2656">
        <v>13</v>
      </c>
      <c r="AT2656" s="93" t="s">
        <v>1127</v>
      </c>
      <c r="AU2656" s="92" t="s">
        <v>1484</v>
      </c>
      <c r="AV2656" s="83" t="str">
        <f t="shared" si="1100"/>
        <v>48069</v>
      </c>
      <c r="AX2656" s="7" t="s">
        <v>3753</v>
      </c>
    </row>
    <row r="2657" spans="1:50" hidden="1" outlineLevel="1">
      <c r="A2657" t="s">
        <v>2848</v>
      </c>
      <c r="B2657" t="s">
        <v>1641</v>
      </c>
      <c r="C2657" s="1">
        <f t="shared" si="1089"/>
        <v>9806</v>
      </c>
      <c r="D2657" s="7">
        <f>RANK(N2657,(N2657:P2657,Q2657:AE2657))</f>
        <v>2</v>
      </c>
      <c r="E2657" s="7">
        <f>RANK(O2657,(N2657:P2657,Q2657:AE2657))</f>
        <v>1</v>
      </c>
      <c r="F2657" s="7">
        <f>IF(P2657&gt;0,RANK(P2657,(N2657:P2657,Q2657:AE2657)),0)</f>
        <v>3</v>
      </c>
      <c r="G2657" s="1">
        <f t="shared" si="1090"/>
        <v>3881</v>
      </c>
      <c r="H2657" s="2">
        <f t="shared" si="1091"/>
        <v>0.3957780950438507</v>
      </c>
      <c r="I2657" s="2"/>
      <c r="J2657" s="2">
        <f t="shared" si="1092"/>
        <v>0.29451356312461757</v>
      </c>
      <c r="K2657" s="2">
        <f t="shared" si="1093"/>
        <v>0.69029165816846827</v>
      </c>
      <c r="L2657" s="2">
        <f t="shared" si="1094"/>
        <v>1.1319600244748113E-2</v>
      </c>
      <c r="M2657" s="2">
        <f t="shared" si="1095"/>
        <v>3.8751784621659895E-3</v>
      </c>
      <c r="N2657" s="1">
        <v>2888</v>
      </c>
      <c r="O2657" s="1">
        <v>6769</v>
      </c>
      <c r="P2657" s="1">
        <v>111</v>
      </c>
      <c r="Q2657" s="1">
        <v>17</v>
      </c>
      <c r="R2657" s="1">
        <v>21</v>
      </c>
      <c r="S2657" s="1">
        <v>0</v>
      </c>
      <c r="U2657" s="1">
        <v>0</v>
      </c>
      <c r="X2657" s="1">
        <v>0</v>
      </c>
      <c r="AG2657" s="7">
        <f>IF(Q2657&gt;0,RANK(Q2657,(N2657:P2657,Q2657:AE2657)),0)</f>
        <v>5</v>
      </c>
      <c r="AH2657" s="7">
        <f>IF(R2657&gt;0,RANK(R2657,(N2657:P2657,Q2657:AE2657)),0)</f>
        <v>4</v>
      </c>
      <c r="AI2657" s="7">
        <f>IF(T2657&gt;0,RANK(T2657,(N2657:P2657,Q2657:AE2657)),0)</f>
        <v>0</v>
      </c>
      <c r="AJ2657" s="7">
        <f>IF(S2657&gt;0,RANK(S2657,(N2657:P2657,Q2657:AE2657)),0)</f>
        <v>0</v>
      </c>
      <c r="AK2657" s="2">
        <f t="shared" si="1096"/>
        <v>1.7336324699163777E-3</v>
      </c>
      <c r="AL2657" s="2">
        <f t="shared" si="1097"/>
        <v>2.141545992249643E-3</v>
      </c>
      <c r="AM2657" s="2">
        <f t="shared" si="1098"/>
        <v>0</v>
      </c>
      <c r="AN2657" s="2">
        <f t="shared" si="1099"/>
        <v>0</v>
      </c>
      <c r="AP2657" t="s">
        <v>2848</v>
      </c>
      <c r="AQ2657" t="s">
        <v>1641</v>
      </c>
      <c r="AR2657">
        <v>9</v>
      </c>
      <c r="AT2657" s="93" t="s">
        <v>1127</v>
      </c>
      <c r="AU2657" s="92" t="s">
        <v>661</v>
      </c>
      <c r="AV2657" s="83" t="str">
        <f t="shared" si="1100"/>
        <v>48071</v>
      </c>
      <c r="AX2657" s="7" t="s">
        <v>3753</v>
      </c>
    </row>
    <row r="2658" spans="1:50" hidden="1" outlineLevel="1">
      <c r="A2658" t="s">
        <v>2144</v>
      </c>
      <c r="B2658" t="s">
        <v>1641</v>
      </c>
      <c r="C2658" s="1">
        <f t="shared" si="1089"/>
        <v>14537</v>
      </c>
      <c r="D2658" s="7">
        <f>RANK(N2658,(N2658:P2658,Q2658:AE2658))</f>
        <v>2</v>
      </c>
      <c r="E2658" s="7">
        <f>RANK(O2658,(N2658:P2658,Q2658:AE2658))</f>
        <v>1</v>
      </c>
      <c r="F2658" s="7">
        <f>IF(P2658&gt;0,RANK(P2658,(N2658:P2658,Q2658:AE2658)),0)</f>
        <v>3</v>
      </c>
      <c r="G2658" s="1">
        <f t="shared" si="1090"/>
        <v>4844</v>
      </c>
      <c r="H2658" s="2">
        <f t="shared" si="1091"/>
        <v>0.33321868335970284</v>
      </c>
      <c r="I2658" s="2"/>
      <c r="J2658" s="2">
        <f t="shared" si="1092"/>
        <v>0.32709637476783382</v>
      </c>
      <c r="K2658" s="2">
        <f t="shared" si="1093"/>
        <v>0.66031505812753666</v>
      </c>
      <c r="L2658" s="2">
        <f t="shared" si="1094"/>
        <v>8.3923780697530443E-3</v>
      </c>
      <c r="M2658" s="2">
        <f t="shared" si="1095"/>
        <v>4.1961890348764779E-3</v>
      </c>
      <c r="N2658" s="1">
        <v>4755</v>
      </c>
      <c r="O2658" s="1">
        <v>9599</v>
      </c>
      <c r="P2658" s="1">
        <v>122</v>
      </c>
      <c r="Q2658" s="1">
        <v>27</v>
      </c>
      <c r="R2658" s="1">
        <v>33</v>
      </c>
      <c r="S2658" s="1">
        <v>1</v>
      </c>
      <c r="U2658" s="1">
        <v>0</v>
      </c>
      <c r="X2658" s="1">
        <v>0</v>
      </c>
      <c r="AG2658" s="7">
        <f>IF(Q2658&gt;0,RANK(Q2658,(N2658:P2658,Q2658:AE2658)),0)</f>
        <v>5</v>
      </c>
      <c r="AH2658" s="7">
        <f>IF(R2658&gt;0,RANK(R2658,(N2658:P2658,Q2658:AE2658)),0)</f>
        <v>4</v>
      </c>
      <c r="AI2658" s="7">
        <f>IF(T2658&gt;0,RANK(T2658,(N2658:P2658,Q2658:AE2658)),0)</f>
        <v>0</v>
      </c>
      <c r="AJ2658" s="7">
        <f>IF(S2658&gt;0,RANK(S2658,(N2658:P2658,Q2658:AE2658)),0)</f>
        <v>6</v>
      </c>
      <c r="AK2658" s="2">
        <f t="shared" si="1096"/>
        <v>1.8573295728141982E-3</v>
      </c>
      <c r="AL2658" s="2">
        <f t="shared" si="1097"/>
        <v>2.2700694778840201E-3</v>
      </c>
      <c r="AM2658" s="2">
        <f t="shared" si="1098"/>
        <v>0</v>
      </c>
      <c r="AN2658" s="2">
        <f t="shared" si="1099"/>
        <v>6.878998417830364E-5</v>
      </c>
      <c r="AP2658" t="s">
        <v>2144</v>
      </c>
      <c r="AQ2658" t="s">
        <v>1641</v>
      </c>
      <c r="AR2658">
        <v>2</v>
      </c>
      <c r="AT2658" s="93" t="s">
        <v>1127</v>
      </c>
      <c r="AU2658" s="92" t="s">
        <v>662</v>
      </c>
      <c r="AV2658" s="83" t="str">
        <f t="shared" si="1100"/>
        <v>48073</v>
      </c>
      <c r="AX2658" s="7" t="s">
        <v>3753</v>
      </c>
    </row>
    <row r="2659" spans="1:50" hidden="1" outlineLevel="1">
      <c r="A2659" t="s">
        <v>3533</v>
      </c>
      <c r="B2659" t="s">
        <v>1641</v>
      </c>
      <c r="C2659" s="1">
        <f t="shared" si="1089"/>
        <v>2126</v>
      </c>
      <c r="D2659" s="7">
        <f>RANK(N2659,(N2659:P2659,Q2659:AE2659))</f>
        <v>2</v>
      </c>
      <c r="E2659" s="7">
        <f>RANK(O2659,(N2659:P2659,Q2659:AE2659))</f>
        <v>1</v>
      </c>
      <c r="F2659" s="7">
        <f>IF(P2659&gt;0,RANK(P2659,(N2659:P2659,Q2659:AE2659)),0)</f>
        <v>3</v>
      </c>
      <c r="G2659" s="1">
        <f t="shared" si="1090"/>
        <v>904</v>
      </c>
      <c r="H2659" s="2">
        <f t="shared" si="1091"/>
        <v>0.42521166509877706</v>
      </c>
      <c r="I2659" s="2"/>
      <c r="J2659" s="2">
        <f t="shared" si="1092"/>
        <v>0.28316086547507058</v>
      </c>
      <c r="K2659" s="2">
        <f t="shared" si="1093"/>
        <v>0.70837253057384764</v>
      </c>
      <c r="L2659" s="2">
        <f t="shared" si="1094"/>
        <v>5.1740357478833494E-3</v>
      </c>
      <c r="M2659" s="2">
        <f t="shared" si="1095"/>
        <v>3.2925682031984364E-3</v>
      </c>
      <c r="N2659" s="1">
        <v>602</v>
      </c>
      <c r="O2659" s="1">
        <v>1506</v>
      </c>
      <c r="P2659" s="1">
        <v>11</v>
      </c>
      <c r="Q2659" s="1">
        <v>6</v>
      </c>
      <c r="R2659" s="1">
        <v>1</v>
      </c>
      <c r="S2659" s="1">
        <v>0</v>
      </c>
      <c r="U2659" s="1">
        <v>0</v>
      </c>
      <c r="X2659" s="1">
        <v>0</v>
      </c>
      <c r="AG2659" s="7">
        <f>IF(Q2659&gt;0,RANK(Q2659,(N2659:P2659,Q2659:AE2659)),0)</f>
        <v>4</v>
      </c>
      <c r="AH2659" s="7">
        <f>IF(R2659&gt;0,RANK(R2659,(N2659:P2659,Q2659:AE2659)),0)</f>
        <v>5</v>
      </c>
      <c r="AI2659" s="7">
        <f>IF(T2659&gt;0,RANK(T2659,(N2659:P2659,Q2659:AE2659)),0)</f>
        <v>0</v>
      </c>
      <c r="AJ2659" s="7">
        <f>IF(S2659&gt;0,RANK(S2659,(N2659:P2659,Q2659:AE2659)),0)</f>
        <v>0</v>
      </c>
      <c r="AK2659" s="2">
        <f t="shared" si="1096"/>
        <v>2.8222013170272815E-3</v>
      </c>
      <c r="AL2659" s="2">
        <f t="shared" si="1097"/>
        <v>4.7036688617121356E-4</v>
      </c>
      <c r="AM2659" s="2">
        <f t="shared" si="1098"/>
        <v>0</v>
      </c>
      <c r="AN2659" s="2">
        <f t="shared" si="1099"/>
        <v>0</v>
      </c>
      <c r="AP2659" t="s">
        <v>3533</v>
      </c>
      <c r="AQ2659" t="s">
        <v>1641</v>
      </c>
      <c r="AR2659">
        <v>13</v>
      </c>
      <c r="AT2659" s="93" t="s">
        <v>1127</v>
      </c>
      <c r="AU2659" s="92" t="s">
        <v>663</v>
      </c>
      <c r="AV2659" s="83" t="str">
        <f t="shared" si="1100"/>
        <v>48075</v>
      </c>
      <c r="AX2659" s="7" t="s">
        <v>3753</v>
      </c>
    </row>
    <row r="2660" spans="1:50" hidden="1" outlineLevel="1">
      <c r="A2660" t="s">
        <v>3531</v>
      </c>
      <c r="B2660" t="s">
        <v>1641</v>
      </c>
      <c r="C2660" s="1">
        <f t="shared" si="1089"/>
        <v>4637</v>
      </c>
      <c r="D2660" s="7">
        <f>RANK(N2660,(N2660:P2660,Q2660:AE2660))</f>
        <v>2</v>
      </c>
      <c r="E2660" s="7">
        <f>RANK(O2660,(N2660:P2660,Q2660:AE2660))</f>
        <v>1</v>
      </c>
      <c r="F2660" s="7">
        <f>IF(P2660&gt;0,RANK(P2660,(N2660:P2660,Q2660:AE2660)),0)</f>
        <v>3</v>
      </c>
      <c r="G2660" s="1">
        <f t="shared" si="1090"/>
        <v>1652</v>
      </c>
      <c r="H2660" s="2">
        <f t="shared" si="1091"/>
        <v>0.35626482639637697</v>
      </c>
      <c r="I2660" s="2"/>
      <c r="J2660" s="2">
        <f t="shared" si="1092"/>
        <v>0.31485874487815396</v>
      </c>
      <c r="K2660" s="2">
        <f t="shared" si="1093"/>
        <v>0.67112357127453093</v>
      </c>
      <c r="L2660" s="2">
        <f t="shared" si="1094"/>
        <v>8.4106103083890441E-3</v>
      </c>
      <c r="M2660" s="2">
        <f t="shared" si="1095"/>
        <v>5.6070735389261214E-3</v>
      </c>
      <c r="N2660" s="1">
        <v>1460</v>
      </c>
      <c r="O2660" s="1">
        <v>3112</v>
      </c>
      <c r="P2660" s="1">
        <v>39</v>
      </c>
      <c r="Q2660" s="1">
        <v>16</v>
      </c>
      <c r="R2660" s="1">
        <v>10</v>
      </c>
      <c r="S2660" s="1">
        <v>0</v>
      </c>
      <c r="U2660" s="1">
        <v>0</v>
      </c>
      <c r="X2660" s="1">
        <v>0</v>
      </c>
      <c r="AG2660" s="7">
        <f>IF(Q2660&gt;0,RANK(Q2660,(N2660:P2660,Q2660:AE2660)),0)</f>
        <v>4</v>
      </c>
      <c r="AH2660" s="7">
        <f>IF(R2660&gt;0,RANK(R2660,(N2660:P2660,Q2660:AE2660)),0)</f>
        <v>5</v>
      </c>
      <c r="AI2660" s="7">
        <f>IF(T2660&gt;0,RANK(T2660,(N2660:P2660,Q2660:AE2660)),0)</f>
        <v>0</v>
      </c>
      <c r="AJ2660" s="7">
        <f>IF(S2660&gt;0,RANK(S2660,(N2660:P2660,Q2660:AE2660)),0)</f>
        <v>0</v>
      </c>
      <c r="AK2660" s="2">
        <f t="shared" si="1096"/>
        <v>3.4505067931852491E-3</v>
      </c>
      <c r="AL2660" s="2">
        <f t="shared" si="1097"/>
        <v>2.1565667457407807E-3</v>
      </c>
      <c r="AM2660" s="2">
        <f t="shared" si="1098"/>
        <v>0</v>
      </c>
      <c r="AN2660" s="2">
        <f t="shared" si="1099"/>
        <v>0</v>
      </c>
      <c r="AP2660" t="s">
        <v>3531</v>
      </c>
      <c r="AQ2660" t="s">
        <v>1641</v>
      </c>
      <c r="AR2660">
        <v>13</v>
      </c>
      <c r="AT2660" s="93" t="s">
        <v>1127</v>
      </c>
      <c r="AU2660" s="92" t="s">
        <v>664</v>
      </c>
      <c r="AV2660" s="83" t="str">
        <f t="shared" si="1100"/>
        <v>48077</v>
      </c>
      <c r="AX2660" s="7" t="s">
        <v>3753</v>
      </c>
    </row>
    <row r="2661" spans="1:50" hidden="1" outlineLevel="1">
      <c r="A2661" t="s">
        <v>3534</v>
      </c>
      <c r="B2661" t="s">
        <v>1641</v>
      </c>
      <c r="C2661" s="1">
        <f t="shared" si="1089"/>
        <v>1171</v>
      </c>
      <c r="D2661" s="7">
        <f>RANK(N2661,(N2661:P2661,Q2661:AE2661))</f>
        <v>2</v>
      </c>
      <c r="E2661" s="7">
        <f>RANK(O2661,(N2661:P2661,Q2661:AE2661))</f>
        <v>1</v>
      </c>
      <c r="F2661" s="7">
        <f>IF(P2661&gt;0,RANK(P2661,(N2661:P2661,Q2661:AE2661)),0)</f>
        <v>3</v>
      </c>
      <c r="G2661" s="1">
        <f t="shared" si="1090"/>
        <v>463</v>
      </c>
      <c r="H2661" s="2">
        <f t="shared" si="1091"/>
        <v>0.39538855678906915</v>
      </c>
      <c r="I2661" s="2"/>
      <c r="J2661" s="2">
        <f t="shared" si="1092"/>
        <v>0.29376601195559349</v>
      </c>
      <c r="K2661" s="2">
        <f t="shared" si="1093"/>
        <v>0.68915456874466263</v>
      </c>
      <c r="L2661" s="2">
        <f t="shared" si="1094"/>
        <v>9.3936806148590939E-3</v>
      </c>
      <c r="M2661" s="2">
        <f t="shared" si="1095"/>
        <v>7.685738684884787E-3</v>
      </c>
      <c r="N2661" s="1">
        <v>344</v>
      </c>
      <c r="O2661" s="1">
        <v>807</v>
      </c>
      <c r="P2661" s="1">
        <v>11</v>
      </c>
      <c r="Q2661" s="1">
        <v>6</v>
      </c>
      <c r="R2661" s="1">
        <v>3</v>
      </c>
      <c r="S2661" s="1">
        <v>0</v>
      </c>
      <c r="U2661" s="1">
        <v>0</v>
      </c>
      <c r="X2661" s="1">
        <v>0</v>
      </c>
      <c r="AG2661" s="7">
        <f>IF(Q2661&gt;0,RANK(Q2661,(N2661:P2661,Q2661:AE2661)),0)</f>
        <v>4</v>
      </c>
      <c r="AH2661" s="7">
        <f>IF(R2661&gt;0,RANK(R2661,(N2661:P2661,Q2661:AE2661)),0)</f>
        <v>5</v>
      </c>
      <c r="AI2661" s="7">
        <f>IF(T2661&gt;0,RANK(T2661,(N2661:P2661,Q2661:AE2661)),0)</f>
        <v>0</v>
      </c>
      <c r="AJ2661" s="7">
        <f>IF(S2661&gt;0,RANK(S2661,(N2661:P2661,Q2661:AE2661)),0)</f>
        <v>0</v>
      </c>
      <c r="AK2661" s="2">
        <f t="shared" si="1096"/>
        <v>5.1238257899231428E-3</v>
      </c>
      <c r="AL2661" s="2">
        <f t="shared" si="1097"/>
        <v>2.5619128949615714E-3</v>
      </c>
      <c r="AM2661" s="2">
        <f t="shared" si="1098"/>
        <v>0</v>
      </c>
      <c r="AN2661" s="2">
        <f t="shared" si="1099"/>
        <v>0</v>
      </c>
      <c r="AP2661" t="s">
        <v>3534</v>
      </c>
      <c r="AQ2661" t="s">
        <v>1641</v>
      </c>
      <c r="AR2661">
        <v>19</v>
      </c>
      <c r="AT2661" s="93" t="s">
        <v>1127</v>
      </c>
      <c r="AU2661" s="92" t="s">
        <v>665</v>
      </c>
      <c r="AV2661" s="83" t="str">
        <f t="shared" si="1100"/>
        <v>48079</v>
      </c>
      <c r="AX2661" s="7" t="s">
        <v>3753</v>
      </c>
    </row>
    <row r="2662" spans="1:50" hidden="1" outlineLevel="1">
      <c r="A2662" t="s">
        <v>2534</v>
      </c>
      <c r="B2662" t="s">
        <v>1641</v>
      </c>
      <c r="C2662" s="1">
        <f t="shared" si="1089"/>
        <v>1515</v>
      </c>
      <c r="D2662" s="7">
        <f>RANK(N2662,(N2662:P2662,Q2662:AE2662))</f>
        <v>2</v>
      </c>
      <c r="E2662" s="7">
        <f>RANK(O2662,(N2662:P2662,Q2662:AE2662))</f>
        <v>1</v>
      </c>
      <c r="F2662" s="7">
        <f>IF(P2662&gt;0,RANK(P2662,(N2662:P2662,Q2662:AE2662)),0)</f>
        <v>3</v>
      </c>
      <c r="G2662" s="1">
        <f t="shared" si="1090"/>
        <v>782</v>
      </c>
      <c r="H2662" s="2">
        <f t="shared" si="1091"/>
        <v>0.51617161716171622</v>
      </c>
      <c r="I2662" s="2"/>
      <c r="J2662" s="2">
        <f t="shared" si="1092"/>
        <v>0.23432343234323433</v>
      </c>
      <c r="K2662" s="2">
        <f t="shared" si="1093"/>
        <v>0.7504950495049505</v>
      </c>
      <c r="L2662" s="2">
        <f t="shared" si="1094"/>
        <v>9.240924092409241E-3</v>
      </c>
      <c r="M2662" s="2">
        <f t="shared" si="1095"/>
        <v>5.94059405940588E-3</v>
      </c>
      <c r="N2662" s="1">
        <v>355</v>
      </c>
      <c r="O2662" s="1">
        <v>1137</v>
      </c>
      <c r="P2662" s="1">
        <v>14</v>
      </c>
      <c r="Q2662" s="1">
        <v>4</v>
      </c>
      <c r="R2662" s="1">
        <v>5</v>
      </c>
      <c r="S2662" s="1">
        <v>0</v>
      </c>
      <c r="U2662" s="1">
        <v>0</v>
      </c>
      <c r="X2662" s="1">
        <v>0</v>
      </c>
      <c r="AG2662" s="7">
        <f>IF(Q2662&gt;0,RANK(Q2662,(N2662:P2662,Q2662:AE2662)),0)</f>
        <v>5</v>
      </c>
      <c r="AH2662" s="7">
        <f>IF(R2662&gt;0,RANK(R2662,(N2662:P2662,Q2662:AE2662)),0)</f>
        <v>4</v>
      </c>
      <c r="AI2662" s="7">
        <f>IF(T2662&gt;0,RANK(T2662,(N2662:P2662,Q2662:AE2662)),0)</f>
        <v>0</v>
      </c>
      <c r="AJ2662" s="7">
        <f>IF(S2662&gt;0,RANK(S2662,(N2662:P2662,Q2662:AE2662)),0)</f>
        <v>0</v>
      </c>
      <c r="AK2662" s="2">
        <f t="shared" si="1096"/>
        <v>2.6402640264026403E-3</v>
      </c>
      <c r="AL2662" s="2">
        <f t="shared" si="1097"/>
        <v>3.3003300330033004E-3</v>
      </c>
      <c r="AM2662" s="2">
        <f t="shared" si="1098"/>
        <v>0</v>
      </c>
      <c r="AN2662" s="2">
        <f t="shared" si="1099"/>
        <v>0</v>
      </c>
      <c r="AP2662" t="s">
        <v>2534</v>
      </c>
      <c r="AQ2662" t="s">
        <v>1641</v>
      </c>
      <c r="AR2662">
        <v>17</v>
      </c>
      <c r="AT2662" s="93" t="s">
        <v>1127</v>
      </c>
      <c r="AU2662" s="92" t="s">
        <v>666</v>
      </c>
      <c r="AV2662" s="83" t="str">
        <f t="shared" si="1100"/>
        <v>48081</v>
      </c>
      <c r="AX2662" s="7" t="s">
        <v>3753</v>
      </c>
    </row>
    <row r="2663" spans="1:50" hidden="1" outlineLevel="1">
      <c r="A2663" t="s">
        <v>1187</v>
      </c>
      <c r="B2663" t="s">
        <v>1641</v>
      </c>
      <c r="C2663" s="1">
        <f t="shared" si="1089"/>
        <v>3578</v>
      </c>
      <c r="D2663" s="7">
        <f>RANK(N2663,(N2663:P2663,Q2663:AE2663))</f>
        <v>2</v>
      </c>
      <c r="E2663" s="7">
        <f>RANK(O2663,(N2663:P2663,Q2663:AE2663))</f>
        <v>1</v>
      </c>
      <c r="F2663" s="7">
        <f>IF(P2663&gt;0,RANK(P2663,(N2663:P2663,Q2663:AE2663)),0)</f>
        <v>3</v>
      </c>
      <c r="G2663" s="1">
        <f t="shared" si="1090"/>
        <v>1834</v>
      </c>
      <c r="H2663" s="2">
        <f t="shared" si="1091"/>
        <v>0.5125768585802124</v>
      </c>
      <c r="I2663" s="2"/>
      <c r="J2663" s="2">
        <f t="shared" si="1092"/>
        <v>0.23840134153158188</v>
      </c>
      <c r="K2663" s="2">
        <f t="shared" si="1093"/>
        <v>0.75097820011179428</v>
      </c>
      <c r="L2663" s="2">
        <f t="shared" si="1094"/>
        <v>7.5461151481274451E-3</v>
      </c>
      <c r="M2663" s="2">
        <f t="shared" si="1095"/>
        <v>3.0743432084963957E-3</v>
      </c>
      <c r="N2663" s="1">
        <v>853</v>
      </c>
      <c r="O2663" s="1">
        <v>2687</v>
      </c>
      <c r="P2663" s="1">
        <v>27</v>
      </c>
      <c r="Q2663" s="1">
        <v>5</v>
      </c>
      <c r="R2663" s="1">
        <v>6</v>
      </c>
      <c r="S2663" s="1">
        <v>0</v>
      </c>
      <c r="U2663" s="1">
        <v>0</v>
      </c>
      <c r="X2663" s="1">
        <v>0</v>
      </c>
      <c r="AG2663" s="7">
        <f>IF(Q2663&gt;0,RANK(Q2663,(N2663:P2663,Q2663:AE2663)),0)</f>
        <v>5</v>
      </c>
      <c r="AH2663" s="7">
        <f>IF(R2663&gt;0,RANK(R2663,(N2663:P2663,Q2663:AE2663)),0)</f>
        <v>4</v>
      </c>
      <c r="AI2663" s="7">
        <f>IF(T2663&gt;0,RANK(T2663,(N2663:P2663,Q2663:AE2663)),0)</f>
        <v>0</v>
      </c>
      <c r="AJ2663" s="7">
        <f>IF(S2663&gt;0,RANK(S2663,(N2663:P2663,Q2663:AE2663)),0)</f>
        <v>0</v>
      </c>
      <c r="AK2663" s="2">
        <f t="shared" si="1096"/>
        <v>1.3974287311347121E-3</v>
      </c>
      <c r="AL2663" s="2">
        <f t="shared" si="1097"/>
        <v>1.6769144773616546E-3</v>
      </c>
      <c r="AM2663" s="2">
        <f t="shared" si="1098"/>
        <v>0</v>
      </c>
      <c r="AN2663" s="2">
        <f t="shared" si="1099"/>
        <v>0</v>
      </c>
      <c r="AP2663" t="s">
        <v>1187</v>
      </c>
      <c r="AQ2663" t="s">
        <v>1641</v>
      </c>
      <c r="AR2663">
        <v>17</v>
      </c>
      <c r="AT2663" s="93" t="s">
        <v>1127</v>
      </c>
      <c r="AU2663" s="92" t="s">
        <v>667</v>
      </c>
      <c r="AV2663" s="83" t="str">
        <f t="shared" si="1100"/>
        <v>48083</v>
      </c>
      <c r="AX2663" s="7" t="s">
        <v>3753</v>
      </c>
    </row>
    <row r="2664" spans="1:50" hidden="1" outlineLevel="1">
      <c r="A2664" t="s">
        <v>958</v>
      </c>
      <c r="B2664" t="s">
        <v>1641</v>
      </c>
      <c r="C2664" s="1">
        <f t="shared" si="1089"/>
        <v>175420</v>
      </c>
      <c r="D2664" s="7">
        <f>RANK(N2664,(N2664:P2664,Q2664:AE2664))</f>
        <v>2</v>
      </c>
      <c r="E2664" s="7">
        <f>RANK(O2664,(N2664:P2664,Q2664:AE2664))</f>
        <v>1</v>
      </c>
      <c r="F2664" s="7">
        <f>IF(P2664&gt;0,RANK(P2664,(N2664:P2664,Q2664:AE2664)),0)</f>
        <v>3</v>
      </c>
      <c r="G2664" s="1">
        <f t="shared" si="1090"/>
        <v>85295</v>
      </c>
      <c r="H2664" s="2">
        <f t="shared" si="1091"/>
        <v>0.48623304070231443</v>
      </c>
      <c r="I2664" s="2"/>
      <c r="J2664" s="2">
        <f t="shared" si="1092"/>
        <v>0.24446471325960553</v>
      </c>
      <c r="K2664" s="2">
        <f t="shared" si="1093"/>
        <v>0.73069775396191994</v>
      </c>
      <c r="L2664" s="2">
        <f t="shared" si="1094"/>
        <v>1.8213430623646106E-2</v>
      </c>
      <c r="M2664" s="2">
        <f t="shared" si="1095"/>
        <v>6.6241021548284519E-3</v>
      </c>
      <c r="N2664" s="1">
        <v>42884</v>
      </c>
      <c r="O2664" s="1">
        <v>128179</v>
      </c>
      <c r="P2664" s="1">
        <v>3195</v>
      </c>
      <c r="Q2664" s="1">
        <v>296</v>
      </c>
      <c r="R2664" s="1">
        <v>854</v>
      </c>
      <c r="S2664" s="1">
        <v>11</v>
      </c>
      <c r="U2664" s="1">
        <v>0</v>
      </c>
      <c r="X2664" s="1">
        <v>1</v>
      </c>
      <c r="AG2664" s="7">
        <f>IF(Q2664&gt;0,RANK(Q2664,(N2664:P2664,Q2664:AE2664)),0)</f>
        <v>5</v>
      </c>
      <c r="AH2664" s="7">
        <f>IF(R2664&gt;0,RANK(R2664,(N2664:P2664,Q2664:AE2664)),0)</f>
        <v>4</v>
      </c>
      <c r="AI2664" s="7">
        <f>IF(T2664&gt;0,RANK(T2664,(N2664:P2664,Q2664:AE2664)),0)</f>
        <v>0</v>
      </c>
      <c r="AJ2664" s="7">
        <f>IF(S2664&gt;0,RANK(S2664,(N2664:P2664,Q2664:AE2664)),0)</f>
        <v>6</v>
      </c>
      <c r="AK2664" s="2">
        <f t="shared" si="1096"/>
        <v>1.6873788621593888E-3</v>
      </c>
      <c r="AL2664" s="2">
        <f t="shared" si="1097"/>
        <v>4.8683160415003987E-3</v>
      </c>
      <c r="AM2664" s="2">
        <f t="shared" si="1098"/>
        <v>0</v>
      </c>
      <c r="AN2664" s="2">
        <f t="shared" si="1099"/>
        <v>6.2706646904571881E-5</v>
      </c>
      <c r="AP2664" t="s">
        <v>958</v>
      </c>
      <c r="AQ2664" t="s">
        <v>1641</v>
      </c>
      <c r="AT2664" s="93" t="s">
        <v>1127</v>
      </c>
      <c r="AU2664" s="92" t="s">
        <v>668</v>
      </c>
      <c r="AV2664" s="83" t="str">
        <f t="shared" si="1100"/>
        <v>48085</v>
      </c>
      <c r="AX2664" s="7" t="s">
        <v>3753</v>
      </c>
    </row>
    <row r="2665" spans="1:50" hidden="1" outlineLevel="1">
      <c r="A2665" t="s">
        <v>899</v>
      </c>
      <c r="B2665" t="s">
        <v>1641</v>
      </c>
      <c r="C2665" s="1">
        <f t="shared" si="1089"/>
        <v>1415</v>
      </c>
      <c r="D2665" s="7">
        <f>RANK(N2665,(N2665:P2665,Q2665:AE2665))</f>
        <v>2</v>
      </c>
      <c r="E2665" s="7">
        <f>RANK(O2665,(N2665:P2665,Q2665:AE2665))</f>
        <v>1</v>
      </c>
      <c r="F2665" s="7">
        <f>IF(P2665&gt;0,RANK(P2665,(N2665:P2665,Q2665:AE2665)),0)</f>
        <v>3</v>
      </c>
      <c r="G2665" s="1">
        <f t="shared" si="1090"/>
        <v>545</v>
      </c>
      <c r="H2665" s="2">
        <f t="shared" si="1091"/>
        <v>0.38515901060070673</v>
      </c>
      <c r="I2665" s="2"/>
      <c r="J2665" s="2">
        <f t="shared" si="1092"/>
        <v>0.30318021201413425</v>
      </c>
      <c r="K2665" s="2">
        <f t="shared" si="1093"/>
        <v>0.68833922261484104</v>
      </c>
      <c r="L2665" s="2">
        <f t="shared" si="1094"/>
        <v>4.2402826855123671E-3</v>
      </c>
      <c r="M2665" s="2">
        <f t="shared" si="1095"/>
        <v>4.2402826855123393E-3</v>
      </c>
      <c r="N2665" s="1">
        <v>429</v>
      </c>
      <c r="O2665" s="1">
        <v>974</v>
      </c>
      <c r="P2665" s="1">
        <v>6</v>
      </c>
      <c r="Q2665" s="1">
        <v>4</v>
      </c>
      <c r="R2665" s="1">
        <v>2</v>
      </c>
      <c r="S2665" s="1">
        <v>0</v>
      </c>
      <c r="U2665" s="1">
        <v>0</v>
      </c>
      <c r="X2665" s="1">
        <v>0</v>
      </c>
      <c r="AG2665" s="7">
        <f>IF(Q2665&gt;0,RANK(Q2665,(N2665:P2665,Q2665:AE2665)),0)</f>
        <v>4</v>
      </c>
      <c r="AH2665" s="7">
        <f>IF(R2665&gt;0,RANK(R2665,(N2665:P2665,Q2665:AE2665)),0)</f>
        <v>5</v>
      </c>
      <c r="AI2665" s="7">
        <f>IF(T2665&gt;0,RANK(T2665,(N2665:P2665,Q2665:AE2665)),0)</f>
        <v>0</v>
      </c>
      <c r="AJ2665" s="7">
        <f>IF(S2665&gt;0,RANK(S2665,(N2665:P2665,Q2665:AE2665)),0)</f>
        <v>0</v>
      </c>
      <c r="AK2665" s="2">
        <f t="shared" si="1096"/>
        <v>2.8268551236749115E-3</v>
      </c>
      <c r="AL2665" s="2">
        <f t="shared" si="1097"/>
        <v>1.4134275618374558E-3</v>
      </c>
      <c r="AM2665" s="2">
        <f t="shared" si="1098"/>
        <v>0</v>
      </c>
      <c r="AN2665" s="2">
        <f t="shared" si="1099"/>
        <v>0</v>
      </c>
      <c r="AP2665" t="s">
        <v>899</v>
      </c>
      <c r="AQ2665" t="s">
        <v>1641</v>
      </c>
      <c r="AR2665">
        <v>13</v>
      </c>
      <c r="AT2665" s="93" t="s">
        <v>1127</v>
      </c>
      <c r="AU2665" s="92" t="s">
        <v>91</v>
      </c>
      <c r="AV2665" s="83" t="str">
        <f t="shared" si="1100"/>
        <v>48087</v>
      </c>
      <c r="AX2665" s="7" t="s">
        <v>3753</v>
      </c>
    </row>
    <row r="2666" spans="1:50" hidden="1" outlineLevel="1">
      <c r="A2666" t="s">
        <v>2821</v>
      </c>
      <c r="B2666" t="s">
        <v>1641</v>
      </c>
      <c r="C2666" s="1">
        <f t="shared" si="1089"/>
        <v>7249</v>
      </c>
      <c r="D2666" s="7">
        <f>RANK(N2666,(N2666:P2666,Q2666:AE2666))</f>
        <v>2</v>
      </c>
      <c r="E2666" s="7">
        <f>RANK(O2666,(N2666:P2666,Q2666:AE2666))</f>
        <v>1</v>
      </c>
      <c r="F2666" s="7">
        <f>IF(P2666&gt;0,RANK(P2666,(N2666:P2666,Q2666:AE2666)),0)</f>
        <v>3</v>
      </c>
      <c r="G2666" s="1">
        <f t="shared" si="1090"/>
        <v>2684</v>
      </c>
      <c r="H2666" s="2">
        <f t="shared" si="1091"/>
        <v>0.37025796661608495</v>
      </c>
      <c r="I2666" s="2"/>
      <c r="J2666" s="2">
        <f t="shared" si="1092"/>
        <v>0.30749068837080978</v>
      </c>
      <c r="K2666" s="2">
        <f t="shared" si="1093"/>
        <v>0.67774865498689474</v>
      </c>
      <c r="L2666" s="2">
        <f t="shared" si="1094"/>
        <v>1.1587805214512347E-2</v>
      </c>
      <c r="M2666" s="2">
        <f t="shared" si="1095"/>
        <v>3.1728514277831864E-3</v>
      </c>
      <c r="N2666" s="1">
        <v>2229</v>
      </c>
      <c r="O2666" s="1">
        <v>4913</v>
      </c>
      <c r="P2666" s="1">
        <v>84</v>
      </c>
      <c r="Q2666" s="1">
        <v>19</v>
      </c>
      <c r="R2666" s="1">
        <v>4</v>
      </c>
      <c r="S2666" s="1">
        <v>0</v>
      </c>
      <c r="U2666" s="1">
        <v>0</v>
      </c>
      <c r="X2666" s="1">
        <v>0</v>
      </c>
      <c r="AG2666" s="7">
        <f>IF(Q2666&gt;0,RANK(Q2666,(N2666:P2666,Q2666:AE2666)),0)</f>
        <v>4</v>
      </c>
      <c r="AH2666" s="7">
        <f>IF(R2666&gt;0,RANK(R2666,(N2666:P2666,Q2666:AE2666)),0)</f>
        <v>5</v>
      </c>
      <c r="AI2666" s="7">
        <f>IF(T2666&gt;0,RANK(T2666,(N2666:P2666,Q2666:AE2666)),0)</f>
        <v>0</v>
      </c>
      <c r="AJ2666" s="7">
        <f>IF(S2666&gt;0,RANK(S2666,(N2666:P2666,Q2666:AE2666)),0)</f>
        <v>0</v>
      </c>
      <c r="AK2666" s="2">
        <f t="shared" si="1096"/>
        <v>2.6210511794730307E-3</v>
      </c>
      <c r="AL2666" s="2">
        <f t="shared" si="1097"/>
        <v>5.518002483101117E-4</v>
      </c>
      <c r="AM2666" s="2">
        <f t="shared" si="1098"/>
        <v>0</v>
      </c>
      <c r="AN2666" s="2">
        <f t="shared" si="1099"/>
        <v>0</v>
      </c>
      <c r="AP2666" t="s">
        <v>2821</v>
      </c>
      <c r="AQ2666" t="s">
        <v>1641</v>
      </c>
      <c r="AR2666">
        <v>14</v>
      </c>
      <c r="AT2666" s="93" t="s">
        <v>1127</v>
      </c>
      <c r="AU2666" s="92" t="s">
        <v>92</v>
      </c>
      <c r="AV2666" s="83" t="str">
        <f t="shared" si="1100"/>
        <v>48089</v>
      </c>
      <c r="AX2666" s="7" t="s">
        <v>3753</v>
      </c>
    </row>
    <row r="2667" spans="1:50" hidden="1" outlineLevel="1">
      <c r="A2667" t="s">
        <v>900</v>
      </c>
      <c r="B2667" t="s">
        <v>1641</v>
      </c>
      <c r="C2667" s="1">
        <f t="shared" si="1089"/>
        <v>32748</v>
      </c>
      <c r="D2667" s="7">
        <f>RANK(N2667,(N2667:P2667,Q2667:AE2667))</f>
        <v>2</v>
      </c>
      <c r="E2667" s="7">
        <f>RANK(O2667,(N2667:P2667,Q2667:AE2667))</f>
        <v>1</v>
      </c>
      <c r="F2667" s="7">
        <f>IF(P2667&gt;0,RANK(P2667,(N2667:P2667,Q2667:AE2667)),0)</f>
        <v>3</v>
      </c>
      <c r="G2667" s="1">
        <f t="shared" si="1090"/>
        <v>17468</v>
      </c>
      <c r="H2667" s="2">
        <f t="shared" si="1091"/>
        <v>0.53340662025161845</v>
      </c>
      <c r="I2667" s="2"/>
      <c r="J2667" s="2">
        <f t="shared" si="1092"/>
        <v>0.21775375595456212</v>
      </c>
      <c r="K2667" s="2">
        <f t="shared" si="1093"/>
        <v>0.75116037620618048</v>
      </c>
      <c r="L2667" s="2">
        <f t="shared" si="1094"/>
        <v>2.403200195431782E-2</v>
      </c>
      <c r="M2667" s="2">
        <f t="shared" si="1095"/>
        <v>7.0538658849395551E-3</v>
      </c>
      <c r="N2667" s="1">
        <v>7131</v>
      </c>
      <c r="O2667" s="1">
        <v>24599</v>
      </c>
      <c r="P2667" s="1">
        <v>787</v>
      </c>
      <c r="Q2667" s="1">
        <v>74</v>
      </c>
      <c r="R2667" s="1">
        <v>147</v>
      </c>
      <c r="S2667" s="1">
        <v>10</v>
      </c>
      <c r="U2667" s="1">
        <v>0</v>
      </c>
      <c r="X2667" s="1">
        <v>0</v>
      </c>
      <c r="AG2667" s="7">
        <f>IF(Q2667&gt;0,RANK(Q2667,(N2667:P2667,Q2667:AE2667)),0)</f>
        <v>5</v>
      </c>
      <c r="AH2667" s="7">
        <f>IF(R2667&gt;0,RANK(R2667,(N2667:P2667,Q2667:AE2667)),0)</f>
        <v>4</v>
      </c>
      <c r="AI2667" s="7">
        <f>IF(T2667&gt;0,RANK(T2667,(N2667:P2667,Q2667:AE2667)),0)</f>
        <v>0</v>
      </c>
      <c r="AJ2667" s="7">
        <f>IF(S2667&gt;0,RANK(S2667,(N2667:P2667,Q2667:AE2667)),0)</f>
        <v>6</v>
      </c>
      <c r="AK2667" s="2">
        <f t="shared" si="1096"/>
        <v>2.2596799804568217E-3</v>
      </c>
      <c r="AL2667" s="2">
        <f t="shared" si="1097"/>
        <v>4.4888237449615242E-3</v>
      </c>
      <c r="AM2667" s="2">
        <f t="shared" si="1098"/>
        <v>0</v>
      </c>
      <c r="AN2667" s="2">
        <f t="shared" si="1099"/>
        <v>3.0536215952119215E-4</v>
      </c>
      <c r="AP2667" t="s">
        <v>900</v>
      </c>
      <c r="AQ2667" t="s">
        <v>1641</v>
      </c>
      <c r="AT2667" s="93" t="s">
        <v>1127</v>
      </c>
      <c r="AU2667" s="92" t="s">
        <v>93</v>
      </c>
      <c r="AV2667" s="83" t="str">
        <f t="shared" si="1100"/>
        <v>48091</v>
      </c>
      <c r="AX2667" s="7" t="s">
        <v>3753</v>
      </c>
    </row>
    <row r="2668" spans="1:50" hidden="1" outlineLevel="1">
      <c r="A2668" t="s">
        <v>1114</v>
      </c>
      <c r="B2668" t="s">
        <v>1641</v>
      </c>
      <c r="C2668" s="1">
        <f t="shared" si="1089"/>
        <v>5022</v>
      </c>
      <c r="D2668" s="7">
        <f>RANK(N2668,(N2668:P2668,Q2668:AE2668))</f>
        <v>2</v>
      </c>
      <c r="E2668" s="7">
        <f>RANK(O2668,(N2668:P2668,Q2668:AE2668))</f>
        <v>1</v>
      </c>
      <c r="F2668" s="7">
        <f>IF(P2668&gt;0,RANK(P2668,(N2668:P2668,Q2668:AE2668)),0)</f>
        <v>3</v>
      </c>
      <c r="G2668" s="1">
        <f t="shared" si="1090"/>
        <v>1698</v>
      </c>
      <c r="H2668" s="2">
        <f t="shared" si="1091"/>
        <v>0.33811230585424135</v>
      </c>
      <c r="I2668" s="2"/>
      <c r="J2668" s="2">
        <f t="shared" si="1092"/>
        <v>0.32576662684189567</v>
      </c>
      <c r="K2668" s="2">
        <f t="shared" si="1093"/>
        <v>0.66387893269613696</v>
      </c>
      <c r="L2668" s="2">
        <f t="shared" si="1094"/>
        <v>6.5710872162485067E-3</v>
      </c>
      <c r="M2668" s="2">
        <f t="shared" si="1095"/>
        <v>3.7833532457188113E-3</v>
      </c>
      <c r="N2668" s="1">
        <v>1636</v>
      </c>
      <c r="O2668" s="1">
        <v>3334</v>
      </c>
      <c r="P2668" s="1">
        <v>33</v>
      </c>
      <c r="Q2668" s="1">
        <v>7</v>
      </c>
      <c r="R2668" s="1">
        <v>12</v>
      </c>
      <c r="S2668" s="1">
        <v>0</v>
      </c>
      <c r="U2668" s="1">
        <v>0</v>
      </c>
      <c r="X2668" s="1">
        <v>0</v>
      </c>
      <c r="AG2668" s="7">
        <f>IF(Q2668&gt;0,RANK(Q2668,(N2668:P2668,Q2668:AE2668)),0)</f>
        <v>5</v>
      </c>
      <c r="AH2668" s="7">
        <f>IF(R2668&gt;0,RANK(R2668,(N2668:P2668,Q2668:AE2668)),0)</f>
        <v>4</v>
      </c>
      <c r="AI2668" s="7">
        <f>IF(T2668&gt;0,RANK(T2668,(N2668:P2668,Q2668:AE2668)),0)</f>
        <v>0</v>
      </c>
      <c r="AJ2668" s="7">
        <f>IF(S2668&gt;0,RANK(S2668,(N2668:P2668,Q2668:AE2668)),0)</f>
        <v>0</v>
      </c>
      <c r="AK2668" s="2">
        <f t="shared" si="1096"/>
        <v>1.3938669852648347E-3</v>
      </c>
      <c r="AL2668" s="2">
        <f t="shared" si="1097"/>
        <v>2.3894862604540022E-3</v>
      </c>
      <c r="AM2668" s="2">
        <f t="shared" si="1098"/>
        <v>0</v>
      </c>
      <c r="AN2668" s="2">
        <f t="shared" si="1099"/>
        <v>0</v>
      </c>
      <c r="AP2668" t="s">
        <v>1114</v>
      </c>
      <c r="AQ2668" t="s">
        <v>1641</v>
      </c>
      <c r="AR2668">
        <v>17</v>
      </c>
      <c r="AT2668" s="93" t="s">
        <v>1127</v>
      </c>
      <c r="AU2668" s="92" t="s">
        <v>94</v>
      </c>
      <c r="AV2668" s="83" t="str">
        <f t="shared" si="1100"/>
        <v>48093</v>
      </c>
      <c r="AX2668" s="7" t="s">
        <v>3753</v>
      </c>
    </row>
    <row r="2669" spans="1:50" hidden="1" outlineLevel="1">
      <c r="A2669" t="s">
        <v>883</v>
      </c>
      <c r="B2669" t="s">
        <v>1641</v>
      </c>
      <c r="C2669" s="1">
        <f t="shared" si="1089"/>
        <v>1103</v>
      </c>
      <c r="D2669" s="7">
        <f>RANK(N2669,(N2669:P2669,Q2669:AE2669))</f>
        <v>2</v>
      </c>
      <c r="E2669" s="7">
        <f>RANK(O2669,(N2669:P2669,Q2669:AE2669))</f>
        <v>1</v>
      </c>
      <c r="F2669" s="7">
        <f>IF(P2669&gt;0,RANK(P2669,(N2669:P2669,Q2669:AE2669)),0)</f>
        <v>3</v>
      </c>
      <c r="G2669" s="1">
        <f t="shared" si="1090"/>
        <v>550</v>
      </c>
      <c r="H2669" s="2">
        <f t="shared" si="1091"/>
        <v>0.49864007252946507</v>
      </c>
      <c r="I2669" s="2"/>
      <c r="J2669" s="2">
        <f t="shared" si="1092"/>
        <v>0.242973708068903</v>
      </c>
      <c r="K2669" s="2">
        <f t="shared" si="1093"/>
        <v>0.74161378059836813</v>
      </c>
      <c r="L2669" s="2">
        <f t="shared" si="1094"/>
        <v>9.0661831368993653E-3</v>
      </c>
      <c r="M2669" s="2">
        <f t="shared" si="1095"/>
        <v>6.3463281958295523E-3</v>
      </c>
      <c r="N2669" s="1">
        <v>268</v>
      </c>
      <c r="O2669" s="1">
        <v>818</v>
      </c>
      <c r="P2669" s="1">
        <v>10</v>
      </c>
      <c r="Q2669" s="1">
        <v>3</v>
      </c>
      <c r="R2669" s="1">
        <v>4</v>
      </c>
      <c r="S2669" s="1">
        <v>0</v>
      </c>
      <c r="U2669" s="1">
        <v>0</v>
      </c>
      <c r="X2669" s="1">
        <v>0</v>
      </c>
      <c r="AG2669" s="7">
        <f>IF(Q2669&gt;0,RANK(Q2669,(N2669:P2669,Q2669:AE2669)),0)</f>
        <v>5</v>
      </c>
      <c r="AH2669" s="7">
        <f>IF(R2669&gt;0,RANK(R2669,(N2669:P2669,Q2669:AE2669)),0)</f>
        <v>4</v>
      </c>
      <c r="AI2669" s="7">
        <f>IF(T2669&gt;0,RANK(T2669,(N2669:P2669,Q2669:AE2669)),0)</f>
        <v>0</v>
      </c>
      <c r="AJ2669" s="7">
        <f>IF(S2669&gt;0,RANK(S2669,(N2669:P2669,Q2669:AE2669)),0)</f>
        <v>0</v>
      </c>
      <c r="AK2669" s="2">
        <f t="shared" si="1096"/>
        <v>2.7198549410698096E-3</v>
      </c>
      <c r="AL2669" s="2">
        <f t="shared" si="1097"/>
        <v>3.6264732547597461E-3</v>
      </c>
      <c r="AM2669" s="2">
        <f t="shared" si="1098"/>
        <v>0</v>
      </c>
      <c r="AN2669" s="2">
        <f t="shared" si="1099"/>
        <v>0</v>
      </c>
      <c r="AP2669" t="s">
        <v>883</v>
      </c>
      <c r="AQ2669" t="s">
        <v>1641</v>
      </c>
      <c r="AR2669">
        <v>17</v>
      </c>
      <c r="AT2669" s="93" t="s">
        <v>1127</v>
      </c>
      <c r="AU2669" s="92" t="s">
        <v>95</v>
      </c>
      <c r="AV2669" s="83" t="str">
        <f t="shared" si="1100"/>
        <v>48095</v>
      </c>
      <c r="AX2669" s="7" t="s">
        <v>3753</v>
      </c>
    </row>
    <row r="2670" spans="1:50" hidden="1" outlineLevel="1">
      <c r="A2670" t="s">
        <v>3559</v>
      </c>
      <c r="B2670" t="s">
        <v>1641</v>
      </c>
      <c r="C2670" s="1">
        <f t="shared" si="1089"/>
        <v>13469</v>
      </c>
      <c r="D2670" s="7">
        <f>RANK(N2670,(N2670:P2670,Q2670:AE2670))</f>
        <v>2</v>
      </c>
      <c r="E2670" s="7">
        <f>RANK(O2670,(N2670:P2670,Q2670:AE2670))</f>
        <v>1</v>
      </c>
      <c r="F2670" s="7">
        <f>IF(P2670&gt;0,RANK(P2670,(N2670:P2670,Q2670:AE2670)),0)</f>
        <v>3</v>
      </c>
      <c r="G2670" s="1">
        <f t="shared" si="1090"/>
        <v>6975</v>
      </c>
      <c r="H2670" s="2">
        <f t="shared" si="1091"/>
        <v>0.51785581706140027</v>
      </c>
      <c r="I2670" s="2"/>
      <c r="J2670" s="2">
        <f t="shared" si="1092"/>
        <v>0.23409310268022868</v>
      </c>
      <c r="K2670" s="2">
        <f t="shared" si="1093"/>
        <v>0.75194891974162892</v>
      </c>
      <c r="L2670" s="2">
        <f t="shared" si="1094"/>
        <v>9.2063256366471148E-3</v>
      </c>
      <c r="M2670" s="2">
        <f t="shared" si="1095"/>
        <v>4.7516519414953183E-3</v>
      </c>
      <c r="N2670" s="1">
        <v>3153</v>
      </c>
      <c r="O2670" s="1">
        <v>10128</v>
      </c>
      <c r="P2670" s="1">
        <v>124</v>
      </c>
      <c r="Q2670" s="1">
        <v>30</v>
      </c>
      <c r="R2670" s="1">
        <v>34</v>
      </c>
      <c r="S2670" s="1">
        <v>0</v>
      </c>
      <c r="U2670" s="1">
        <v>0</v>
      </c>
      <c r="X2670" s="1">
        <v>0</v>
      </c>
      <c r="AG2670" s="7">
        <f>IF(Q2670&gt;0,RANK(Q2670,(N2670:P2670,Q2670:AE2670)),0)</f>
        <v>5</v>
      </c>
      <c r="AH2670" s="7">
        <f>IF(R2670&gt;0,RANK(R2670,(N2670:P2670,Q2670:AE2670)),0)</f>
        <v>4</v>
      </c>
      <c r="AI2670" s="7">
        <f>IF(T2670&gt;0,RANK(T2670,(N2670:P2670,Q2670:AE2670)),0)</f>
        <v>0</v>
      </c>
      <c r="AJ2670" s="7">
        <f>IF(S2670&gt;0,RANK(S2670,(N2670:P2670,Q2670:AE2670)),0)</f>
        <v>0</v>
      </c>
      <c r="AK2670" s="2">
        <f t="shared" si="1096"/>
        <v>2.2273368475759152E-3</v>
      </c>
      <c r="AL2670" s="2">
        <f t="shared" si="1097"/>
        <v>2.5243150939193706E-3</v>
      </c>
      <c r="AM2670" s="2">
        <f t="shared" si="1098"/>
        <v>0</v>
      </c>
      <c r="AN2670" s="2">
        <f t="shared" si="1099"/>
        <v>0</v>
      </c>
      <c r="AP2670" t="s">
        <v>3559</v>
      </c>
      <c r="AQ2670" t="s">
        <v>1641</v>
      </c>
      <c r="AT2670" s="93" t="s">
        <v>1127</v>
      </c>
      <c r="AU2670" s="92" t="s">
        <v>96</v>
      </c>
      <c r="AV2670" s="83" t="str">
        <f t="shared" si="1100"/>
        <v>48097</v>
      </c>
      <c r="AX2670" s="7" t="s">
        <v>3753</v>
      </c>
    </row>
    <row r="2671" spans="1:50" hidden="1" outlineLevel="1">
      <c r="A2671" t="s">
        <v>2450</v>
      </c>
      <c r="B2671" t="s">
        <v>1641</v>
      </c>
      <c r="C2671" s="1">
        <f t="shared" si="1089"/>
        <v>15087</v>
      </c>
      <c r="D2671" s="7">
        <f>RANK(N2671,(N2671:P2671,Q2671:AE2671))</f>
        <v>2</v>
      </c>
      <c r="E2671" s="7">
        <f>RANK(O2671,(N2671:P2671,Q2671:AE2671))</f>
        <v>1</v>
      </c>
      <c r="F2671" s="7">
        <f>IF(P2671&gt;0,RANK(P2671,(N2671:P2671,Q2671:AE2671)),0)</f>
        <v>3</v>
      </c>
      <c r="G2671" s="1">
        <f t="shared" si="1090"/>
        <v>5828</v>
      </c>
      <c r="H2671" s="2">
        <f t="shared" si="1091"/>
        <v>0.38629283489096572</v>
      </c>
      <c r="I2671" s="2"/>
      <c r="J2671" s="2">
        <f t="shared" si="1092"/>
        <v>0.2978060581957977</v>
      </c>
      <c r="K2671" s="2">
        <f t="shared" si="1093"/>
        <v>0.68409889308676342</v>
      </c>
      <c r="L2671" s="2">
        <f t="shared" si="1094"/>
        <v>1.3389010406310069E-2</v>
      </c>
      <c r="M2671" s="2">
        <f t="shared" si="1095"/>
        <v>4.7060383111287643E-3</v>
      </c>
      <c r="N2671" s="1">
        <v>4493</v>
      </c>
      <c r="O2671" s="1">
        <v>10321</v>
      </c>
      <c r="P2671" s="1">
        <v>202</v>
      </c>
      <c r="Q2671" s="1">
        <v>37</v>
      </c>
      <c r="R2671" s="1">
        <v>34</v>
      </c>
      <c r="S2671" s="1">
        <v>0</v>
      </c>
      <c r="U2671" s="1">
        <v>0</v>
      </c>
      <c r="X2671" s="1">
        <v>0</v>
      </c>
      <c r="AG2671" s="7">
        <f>IF(Q2671&gt;0,RANK(Q2671,(N2671:P2671,Q2671:AE2671)),0)</f>
        <v>4</v>
      </c>
      <c r="AH2671" s="7">
        <f>IF(R2671&gt;0,RANK(R2671,(N2671:P2671,Q2671:AE2671)),0)</f>
        <v>5</v>
      </c>
      <c r="AI2671" s="7">
        <f>IF(T2671&gt;0,RANK(T2671,(N2671:P2671,Q2671:AE2671)),0)</f>
        <v>0</v>
      </c>
      <c r="AJ2671" s="7">
        <f>IF(S2671&gt;0,RANK(S2671,(N2671:P2671,Q2671:AE2671)),0)</f>
        <v>0</v>
      </c>
      <c r="AK2671" s="2">
        <f t="shared" si="1096"/>
        <v>2.4524425001657057E-3</v>
      </c>
      <c r="AL2671" s="2">
        <f t="shared" si="1097"/>
        <v>2.2535958109630807E-3</v>
      </c>
      <c r="AM2671" s="2">
        <f t="shared" si="1098"/>
        <v>0</v>
      </c>
      <c r="AN2671" s="2">
        <f t="shared" si="1099"/>
        <v>0</v>
      </c>
      <c r="AP2671" t="s">
        <v>2450</v>
      </c>
      <c r="AQ2671" t="s">
        <v>1641</v>
      </c>
      <c r="AR2671">
        <v>11</v>
      </c>
      <c r="AT2671" s="93" t="s">
        <v>1127</v>
      </c>
      <c r="AU2671" s="92" t="s">
        <v>310</v>
      </c>
      <c r="AV2671" s="83" t="str">
        <f t="shared" si="1100"/>
        <v>48099</v>
      </c>
      <c r="AX2671" s="7" t="s">
        <v>3753</v>
      </c>
    </row>
    <row r="2672" spans="1:50" hidden="1" outlineLevel="1">
      <c r="A2672" t="s">
        <v>2451</v>
      </c>
      <c r="B2672" t="s">
        <v>1641</v>
      </c>
      <c r="C2672" s="1">
        <f t="shared" si="1089"/>
        <v>757</v>
      </c>
      <c r="D2672" s="7">
        <f>RANK(N2672,(N2672:P2672,Q2672:AE2672))</f>
        <v>2</v>
      </c>
      <c r="E2672" s="7">
        <f>RANK(O2672,(N2672:P2672,Q2672:AE2672))</f>
        <v>1</v>
      </c>
      <c r="F2672" s="7">
        <f>IF(P2672&gt;0,RANK(P2672,(N2672:P2672,Q2672:AE2672)),0)</f>
        <v>4</v>
      </c>
      <c r="G2672" s="1">
        <f t="shared" si="1090"/>
        <v>261</v>
      </c>
      <c r="H2672" s="2">
        <f t="shared" si="1091"/>
        <v>0.34478203434610305</v>
      </c>
      <c r="I2672" s="2"/>
      <c r="J2672" s="2">
        <f t="shared" si="1092"/>
        <v>0.31836195508586523</v>
      </c>
      <c r="K2672" s="2">
        <f t="shared" si="1093"/>
        <v>0.66314398943196828</v>
      </c>
      <c r="L2672" s="2">
        <f t="shared" si="1094"/>
        <v>3.9630118890356669E-3</v>
      </c>
      <c r="M2672" s="2">
        <f t="shared" si="1095"/>
        <v>1.4531043593130871E-2</v>
      </c>
      <c r="N2672" s="1">
        <v>241</v>
      </c>
      <c r="O2672" s="1">
        <v>502</v>
      </c>
      <c r="P2672" s="1">
        <v>3</v>
      </c>
      <c r="Q2672" s="1">
        <v>10</v>
      </c>
      <c r="R2672" s="1">
        <v>1</v>
      </c>
      <c r="S2672" s="1">
        <v>0</v>
      </c>
      <c r="U2672" s="1">
        <v>0</v>
      </c>
      <c r="X2672" s="1">
        <v>0</v>
      </c>
      <c r="AG2672" s="7">
        <f>IF(Q2672&gt;0,RANK(Q2672,(N2672:P2672,Q2672:AE2672)),0)</f>
        <v>3</v>
      </c>
      <c r="AH2672" s="7">
        <f>IF(R2672&gt;0,RANK(R2672,(N2672:P2672,Q2672:AE2672)),0)</f>
        <v>5</v>
      </c>
      <c r="AI2672" s="7">
        <f>IF(T2672&gt;0,RANK(T2672,(N2672:P2672,Q2672:AE2672)),0)</f>
        <v>0</v>
      </c>
      <c r="AJ2672" s="7">
        <f>IF(S2672&gt;0,RANK(S2672,(N2672:P2672,Q2672:AE2672)),0)</f>
        <v>0</v>
      </c>
      <c r="AK2672" s="2">
        <f t="shared" si="1096"/>
        <v>1.3210039630118891E-2</v>
      </c>
      <c r="AL2672" s="2">
        <f t="shared" si="1097"/>
        <v>1.321003963011889E-3</v>
      </c>
      <c r="AM2672" s="2">
        <f t="shared" si="1098"/>
        <v>0</v>
      </c>
      <c r="AN2672" s="2">
        <f t="shared" si="1099"/>
        <v>0</v>
      </c>
      <c r="AP2672" t="s">
        <v>2451</v>
      </c>
      <c r="AQ2672" t="s">
        <v>1641</v>
      </c>
      <c r="AR2672">
        <v>13</v>
      </c>
      <c r="AT2672" s="93" t="s">
        <v>1127</v>
      </c>
      <c r="AU2672" s="92" t="s">
        <v>311</v>
      </c>
      <c r="AV2672" s="83" t="str">
        <f t="shared" si="1100"/>
        <v>48101</v>
      </c>
      <c r="AX2672" s="7" t="s">
        <v>3753</v>
      </c>
    </row>
    <row r="2673" spans="1:50" hidden="1" outlineLevel="1">
      <c r="A2673" t="s">
        <v>3340</v>
      </c>
      <c r="B2673" t="s">
        <v>1641</v>
      </c>
      <c r="C2673" s="1">
        <f t="shared" si="1089"/>
        <v>1654</v>
      </c>
      <c r="D2673" s="7">
        <f>RANK(N2673,(N2673:P2673,Q2673:AE2673))</f>
        <v>2</v>
      </c>
      <c r="E2673" s="7">
        <f>RANK(O2673,(N2673:P2673,Q2673:AE2673))</f>
        <v>1</v>
      </c>
      <c r="F2673" s="7">
        <f>IF(P2673&gt;0,RANK(P2673,(N2673:P2673,Q2673:AE2673)),0)</f>
        <v>3</v>
      </c>
      <c r="G2673" s="1">
        <f t="shared" si="1090"/>
        <v>859</v>
      </c>
      <c r="H2673" s="2">
        <f t="shared" si="1091"/>
        <v>0.51934703748488509</v>
      </c>
      <c r="I2673" s="2"/>
      <c r="J2673" s="2">
        <f t="shared" si="1092"/>
        <v>0.23397823458282951</v>
      </c>
      <c r="K2673" s="2">
        <f t="shared" si="1093"/>
        <v>0.7533252720677146</v>
      </c>
      <c r="L2673" s="2">
        <f t="shared" si="1094"/>
        <v>9.673518742442563E-3</v>
      </c>
      <c r="M2673" s="2">
        <f t="shared" si="1095"/>
        <v>3.022974607013321E-3</v>
      </c>
      <c r="N2673" s="1">
        <v>387</v>
      </c>
      <c r="O2673" s="1">
        <v>1246</v>
      </c>
      <c r="P2673" s="1">
        <v>16</v>
      </c>
      <c r="Q2673" s="1">
        <v>4</v>
      </c>
      <c r="R2673" s="1">
        <v>1</v>
      </c>
      <c r="S2673" s="1">
        <v>0</v>
      </c>
      <c r="U2673" s="1">
        <v>0</v>
      </c>
      <c r="X2673" s="1">
        <v>0</v>
      </c>
      <c r="AG2673" s="7">
        <f>IF(Q2673&gt;0,RANK(Q2673,(N2673:P2673,Q2673:AE2673)),0)</f>
        <v>4</v>
      </c>
      <c r="AH2673" s="7">
        <f>IF(R2673&gt;0,RANK(R2673,(N2673:P2673,Q2673:AE2673)),0)</f>
        <v>5</v>
      </c>
      <c r="AI2673" s="7">
        <f>IF(T2673&gt;0,RANK(T2673,(N2673:P2673,Q2673:AE2673)),0)</f>
        <v>0</v>
      </c>
      <c r="AJ2673" s="7">
        <f>IF(S2673&gt;0,RANK(S2673,(N2673:P2673,Q2673:AE2673)),0)</f>
        <v>0</v>
      </c>
      <c r="AK2673" s="2">
        <f t="shared" si="1096"/>
        <v>2.4183796856106408E-3</v>
      </c>
      <c r="AL2673" s="2">
        <f t="shared" si="1097"/>
        <v>6.0459492140266019E-4</v>
      </c>
      <c r="AM2673" s="2">
        <f t="shared" si="1098"/>
        <v>0</v>
      </c>
      <c r="AN2673" s="2">
        <f t="shared" si="1099"/>
        <v>0</v>
      </c>
      <c r="AP2673" t="s">
        <v>3340</v>
      </c>
      <c r="AQ2673" t="s">
        <v>1641</v>
      </c>
      <c r="AR2673">
        <v>23</v>
      </c>
      <c r="AT2673" s="93" t="s">
        <v>1127</v>
      </c>
      <c r="AU2673" s="92" t="s">
        <v>312</v>
      </c>
      <c r="AV2673" s="83" t="str">
        <f t="shared" si="1100"/>
        <v>48103</v>
      </c>
      <c r="AX2673" s="7" t="s">
        <v>3753</v>
      </c>
    </row>
    <row r="2674" spans="1:50" hidden="1" outlineLevel="1">
      <c r="A2674" t="s">
        <v>1205</v>
      </c>
      <c r="B2674" t="s">
        <v>1641</v>
      </c>
      <c r="C2674" s="1">
        <f t="shared" si="1089"/>
        <v>1398</v>
      </c>
      <c r="D2674" s="7">
        <f>RANK(N2674,(N2674:P2674,Q2674:AE2674))</f>
        <v>2</v>
      </c>
      <c r="E2674" s="7">
        <f>RANK(O2674,(N2674:P2674,Q2674:AE2674))</f>
        <v>1</v>
      </c>
      <c r="F2674" s="7">
        <f>IF(P2674&gt;0,RANK(P2674,(N2674:P2674,Q2674:AE2674)),0)</f>
        <v>4</v>
      </c>
      <c r="G2674" s="1">
        <f t="shared" si="1090"/>
        <v>457</v>
      </c>
      <c r="H2674" s="2">
        <f t="shared" si="1091"/>
        <v>0.32689556509299</v>
      </c>
      <c r="I2674" s="2"/>
      <c r="J2674" s="2">
        <f t="shared" si="1092"/>
        <v>0.33404864091559372</v>
      </c>
      <c r="K2674" s="2">
        <f t="shared" si="1093"/>
        <v>0.66094420600858372</v>
      </c>
      <c r="L2674" s="2">
        <f t="shared" si="1094"/>
        <v>1.4306151645207439E-3</v>
      </c>
      <c r="M2674" s="2">
        <f t="shared" si="1095"/>
        <v>3.5765379113018129E-3</v>
      </c>
      <c r="N2674" s="1">
        <v>467</v>
      </c>
      <c r="O2674" s="1">
        <v>924</v>
      </c>
      <c r="P2674" s="1">
        <v>2</v>
      </c>
      <c r="Q2674" s="1">
        <v>1</v>
      </c>
      <c r="R2674" s="1">
        <v>4</v>
      </c>
      <c r="S2674" s="1">
        <v>0</v>
      </c>
      <c r="U2674" s="1">
        <v>0</v>
      </c>
      <c r="X2674" s="1">
        <v>0</v>
      </c>
      <c r="AG2674" s="7">
        <f>IF(Q2674&gt;0,RANK(Q2674,(N2674:P2674,Q2674:AE2674)),0)</f>
        <v>5</v>
      </c>
      <c r="AH2674" s="7">
        <f>IF(R2674&gt;0,RANK(R2674,(N2674:P2674,Q2674:AE2674)),0)</f>
        <v>3</v>
      </c>
      <c r="AI2674" s="7">
        <f>IF(T2674&gt;0,RANK(T2674,(N2674:P2674,Q2674:AE2674)),0)</f>
        <v>0</v>
      </c>
      <c r="AJ2674" s="7">
        <f>IF(S2674&gt;0,RANK(S2674,(N2674:P2674,Q2674:AE2674)),0)</f>
        <v>0</v>
      </c>
      <c r="AK2674" s="2">
        <f t="shared" si="1096"/>
        <v>7.1530758226037196E-4</v>
      </c>
      <c r="AL2674" s="2">
        <f t="shared" si="1097"/>
        <v>2.8612303290414878E-3</v>
      </c>
      <c r="AM2674" s="2">
        <f t="shared" si="1098"/>
        <v>0</v>
      </c>
      <c r="AN2674" s="2">
        <f t="shared" si="1099"/>
        <v>0</v>
      </c>
      <c r="AP2674" t="s">
        <v>1205</v>
      </c>
      <c r="AQ2674" t="s">
        <v>1641</v>
      </c>
      <c r="AR2674">
        <v>23</v>
      </c>
      <c r="AT2674" s="93" t="s">
        <v>1127</v>
      </c>
      <c r="AU2674" s="92" t="s">
        <v>313</v>
      </c>
      <c r="AV2674" s="83" t="str">
        <f t="shared" si="1100"/>
        <v>48105</v>
      </c>
      <c r="AX2674" s="7" t="s">
        <v>3753</v>
      </c>
    </row>
    <row r="2675" spans="1:50" hidden="1" outlineLevel="1">
      <c r="A2675" t="s">
        <v>2452</v>
      </c>
      <c r="B2675" t="s">
        <v>1641</v>
      </c>
      <c r="C2675" s="1">
        <f t="shared" si="1089"/>
        <v>2002</v>
      </c>
      <c r="D2675" s="7">
        <f>RANK(N2675,(N2675:P2675,Q2675:AE2675))</f>
        <v>2</v>
      </c>
      <c r="E2675" s="7">
        <f>RANK(O2675,(N2675:P2675,Q2675:AE2675))</f>
        <v>1</v>
      </c>
      <c r="F2675" s="7">
        <f>IF(P2675&gt;0,RANK(P2675,(N2675:P2675,Q2675:AE2675)),0)</f>
        <v>3</v>
      </c>
      <c r="G2675" s="1">
        <f t="shared" si="1090"/>
        <v>565</v>
      </c>
      <c r="H2675" s="2">
        <f t="shared" si="1091"/>
        <v>0.28221778221778221</v>
      </c>
      <c r="I2675" s="2"/>
      <c r="J2675" s="2">
        <f t="shared" si="1092"/>
        <v>0.35214785214785216</v>
      </c>
      <c r="K2675" s="2">
        <f t="shared" si="1093"/>
        <v>0.63436563436563431</v>
      </c>
      <c r="L2675" s="2">
        <f t="shared" si="1094"/>
        <v>1.1488511488511488E-2</v>
      </c>
      <c r="M2675" s="2">
        <f t="shared" si="1095"/>
        <v>1.9980019980020414E-3</v>
      </c>
      <c r="N2675" s="1">
        <v>705</v>
      </c>
      <c r="O2675" s="1">
        <v>1270</v>
      </c>
      <c r="P2675" s="1">
        <v>23</v>
      </c>
      <c r="Q2675" s="1">
        <v>2</v>
      </c>
      <c r="R2675" s="1">
        <v>2</v>
      </c>
      <c r="S2675" s="1">
        <v>0</v>
      </c>
      <c r="U2675" s="1">
        <v>0</v>
      </c>
      <c r="X2675" s="1">
        <v>0</v>
      </c>
      <c r="AG2675" s="7">
        <f>IF(Q2675&gt;0,RANK(Q2675,(N2675:P2675,Q2675:AE2675)),0)</f>
        <v>4</v>
      </c>
      <c r="AH2675" s="7">
        <f>IF(R2675&gt;0,RANK(R2675,(N2675:P2675,Q2675:AE2675)),0)</f>
        <v>4</v>
      </c>
      <c r="AI2675" s="7">
        <f>IF(T2675&gt;0,RANK(T2675,(N2675:P2675,Q2675:AE2675)),0)</f>
        <v>0</v>
      </c>
      <c r="AJ2675" s="7">
        <f>IF(S2675&gt;0,RANK(S2675,(N2675:P2675,Q2675:AE2675)),0)</f>
        <v>0</v>
      </c>
      <c r="AK2675" s="2">
        <f t="shared" si="1096"/>
        <v>9.99000999000999E-4</v>
      </c>
      <c r="AL2675" s="2">
        <f t="shared" si="1097"/>
        <v>9.99000999000999E-4</v>
      </c>
      <c r="AM2675" s="2">
        <f t="shared" si="1098"/>
        <v>0</v>
      </c>
      <c r="AN2675" s="2">
        <f t="shared" si="1099"/>
        <v>0</v>
      </c>
      <c r="AP2675" t="s">
        <v>2452</v>
      </c>
      <c r="AQ2675" t="s">
        <v>1641</v>
      </c>
      <c r="AR2675">
        <v>13</v>
      </c>
      <c r="AT2675" s="93" t="s">
        <v>1127</v>
      </c>
      <c r="AU2675" s="92" t="s">
        <v>314</v>
      </c>
      <c r="AV2675" s="83" t="str">
        <f t="shared" si="1100"/>
        <v>48107</v>
      </c>
      <c r="AX2675" s="7" t="s">
        <v>3753</v>
      </c>
    </row>
    <row r="2676" spans="1:50" hidden="1" outlineLevel="1">
      <c r="A2676" t="s">
        <v>2769</v>
      </c>
      <c r="B2676" t="s">
        <v>1641</v>
      </c>
      <c r="C2676" s="1">
        <f t="shared" si="1089"/>
        <v>1012</v>
      </c>
      <c r="D2676" s="7">
        <f>RANK(N2676,(N2676:P2676,Q2676:AE2676))</f>
        <v>1</v>
      </c>
      <c r="E2676" s="7">
        <f>RANK(O2676,(N2676:P2676,Q2676:AE2676))</f>
        <v>2</v>
      </c>
      <c r="F2676" s="7">
        <f>IF(P2676&gt;0,RANK(P2676,(N2676:P2676,Q2676:AE2676)),0)</f>
        <v>3</v>
      </c>
      <c r="G2676" s="1">
        <f t="shared" si="1090"/>
        <v>164</v>
      </c>
      <c r="H2676" s="2">
        <f t="shared" si="1091"/>
        <v>0.16205533596837945</v>
      </c>
      <c r="I2676" s="2"/>
      <c r="J2676" s="2">
        <f t="shared" si="1092"/>
        <v>0.57015810276679846</v>
      </c>
      <c r="K2676" s="2">
        <f t="shared" si="1093"/>
        <v>0.40810276679841895</v>
      </c>
      <c r="L2676" s="2">
        <f t="shared" si="1094"/>
        <v>1.1857707509881422E-2</v>
      </c>
      <c r="M2676" s="2">
        <f t="shared" si="1095"/>
        <v>9.8814229249011721E-3</v>
      </c>
      <c r="N2676" s="1">
        <v>577</v>
      </c>
      <c r="O2676" s="1">
        <v>413</v>
      </c>
      <c r="P2676" s="1">
        <v>12</v>
      </c>
      <c r="Q2676" s="1">
        <v>3</v>
      </c>
      <c r="R2676" s="1">
        <v>7</v>
      </c>
      <c r="S2676" s="1">
        <v>0</v>
      </c>
      <c r="U2676" s="1">
        <v>0</v>
      </c>
      <c r="X2676" s="1">
        <v>0</v>
      </c>
      <c r="AG2676" s="7">
        <f>IF(Q2676&gt;0,RANK(Q2676,(N2676:P2676,Q2676:AE2676)),0)</f>
        <v>5</v>
      </c>
      <c r="AH2676" s="7">
        <f>IF(R2676&gt;0,RANK(R2676,(N2676:P2676,Q2676:AE2676)),0)</f>
        <v>4</v>
      </c>
      <c r="AI2676" s="7">
        <f>IF(T2676&gt;0,RANK(T2676,(N2676:P2676,Q2676:AE2676)),0)</f>
        <v>0</v>
      </c>
      <c r="AJ2676" s="7">
        <f>IF(S2676&gt;0,RANK(S2676,(N2676:P2676,Q2676:AE2676)),0)</f>
        <v>0</v>
      </c>
      <c r="AK2676" s="2">
        <f t="shared" si="1096"/>
        <v>2.9644268774703555E-3</v>
      </c>
      <c r="AL2676" s="2">
        <f t="shared" si="1097"/>
        <v>6.91699604743083E-3</v>
      </c>
      <c r="AM2676" s="2">
        <f t="shared" si="1098"/>
        <v>0</v>
      </c>
      <c r="AN2676" s="2">
        <f t="shared" si="1099"/>
        <v>0</v>
      </c>
      <c r="AP2676" t="s">
        <v>2769</v>
      </c>
      <c r="AQ2676" t="s">
        <v>1641</v>
      </c>
      <c r="AR2676">
        <v>23</v>
      </c>
      <c r="AT2676" s="93" t="s">
        <v>1127</v>
      </c>
      <c r="AU2676" s="92" t="s">
        <v>315</v>
      </c>
      <c r="AV2676" s="83" t="str">
        <f t="shared" si="1100"/>
        <v>48109</v>
      </c>
      <c r="AX2676" s="7" t="s">
        <v>3753</v>
      </c>
    </row>
    <row r="2677" spans="1:50" hidden="1" outlineLevel="1">
      <c r="A2677" t="s">
        <v>2770</v>
      </c>
      <c r="B2677" t="s">
        <v>1641</v>
      </c>
      <c r="C2677" s="1">
        <f t="shared" si="1089"/>
        <v>1744</v>
      </c>
      <c r="D2677" s="7">
        <f>RANK(N2677,(N2677:P2677,Q2677:AE2677))</f>
        <v>2</v>
      </c>
      <c r="E2677" s="7">
        <f>RANK(O2677,(N2677:P2677,Q2677:AE2677))</f>
        <v>1</v>
      </c>
      <c r="F2677" s="7">
        <f>IF(P2677&gt;0,RANK(P2677,(N2677:P2677,Q2677:AE2677)),0)</f>
        <v>3</v>
      </c>
      <c r="G2677" s="1">
        <f t="shared" si="1090"/>
        <v>1044</v>
      </c>
      <c r="H2677" s="2">
        <f t="shared" si="1091"/>
        <v>0.59862385321100919</v>
      </c>
      <c r="I2677" s="2"/>
      <c r="J2677" s="2">
        <f t="shared" si="1092"/>
        <v>0.19552752293577982</v>
      </c>
      <c r="K2677" s="2">
        <f t="shared" si="1093"/>
        <v>0.79415137614678899</v>
      </c>
      <c r="L2677" s="2">
        <f t="shared" si="1094"/>
        <v>6.3073394495412848E-3</v>
      </c>
      <c r="M2677" s="2">
        <f t="shared" si="1095"/>
        <v>4.0137614678899293E-3</v>
      </c>
      <c r="N2677" s="1">
        <v>341</v>
      </c>
      <c r="O2677" s="1">
        <v>1385</v>
      </c>
      <c r="P2677" s="1">
        <v>11</v>
      </c>
      <c r="Q2677" s="1">
        <v>3</v>
      </c>
      <c r="R2677" s="1">
        <v>4</v>
      </c>
      <c r="S2677" s="1">
        <v>0</v>
      </c>
      <c r="U2677" s="1">
        <v>0</v>
      </c>
      <c r="X2677" s="1">
        <v>0</v>
      </c>
      <c r="AG2677" s="7">
        <f>IF(Q2677&gt;0,RANK(Q2677,(N2677:P2677,Q2677:AE2677)),0)</f>
        <v>5</v>
      </c>
      <c r="AH2677" s="7">
        <f>IF(R2677&gt;0,RANK(R2677,(N2677:P2677,Q2677:AE2677)),0)</f>
        <v>4</v>
      </c>
      <c r="AI2677" s="7">
        <f>IF(T2677&gt;0,RANK(T2677,(N2677:P2677,Q2677:AE2677)),0)</f>
        <v>0</v>
      </c>
      <c r="AJ2677" s="7">
        <f>IF(S2677&gt;0,RANK(S2677,(N2677:P2677,Q2677:AE2677)),0)</f>
        <v>0</v>
      </c>
      <c r="AK2677" s="2">
        <f t="shared" si="1096"/>
        <v>1.7201834862385322E-3</v>
      </c>
      <c r="AL2677" s="2">
        <f t="shared" si="1097"/>
        <v>2.2935779816513763E-3</v>
      </c>
      <c r="AM2677" s="2">
        <f t="shared" si="1098"/>
        <v>0</v>
      </c>
      <c r="AN2677" s="2">
        <f t="shared" si="1099"/>
        <v>0</v>
      </c>
      <c r="AP2677" t="s">
        <v>2770</v>
      </c>
      <c r="AQ2677" t="s">
        <v>1641</v>
      </c>
      <c r="AR2677">
        <v>19</v>
      </c>
      <c r="AT2677" s="93" t="s">
        <v>1127</v>
      </c>
      <c r="AU2677" s="92" t="s">
        <v>316</v>
      </c>
      <c r="AV2677" s="83" t="str">
        <f t="shared" si="1100"/>
        <v>48111</v>
      </c>
      <c r="AX2677" s="7" t="s">
        <v>3753</v>
      </c>
    </row>
    <row r="2678" spans="1:50" hidden="1" outlineLevel="1">
      <c r="A2678" t="s">
        <v>1223</v>
      </c>
      <c r="B2678" t="s">
        <v>1641</v>
      </c>
      <c r="C2678" s="1">
        <f t="shared" si="1089"/>
        <v>613039</v>
      </c>
      <c r="D2678" s="7">
        <f>RANK(N2678,(N2678:P2678,Q2678:AE2678))</f>
        <v>2</v>
      </c>
      <c r="E2678" s="7">
        <f>RANK(O2678,(N2678:P2678,Q2678:AE2678))</f>
        <v>1</v>
      </c>
      <c r="F2678" s="7">
        <f>IF(P2678&gt;0,RANK(P2678,(N2678:P2678,Q2678:AE2678)),0)</f>
        <v>3</v>
      </c>
      <c r="G2678" s="1">
        <f t="shared" si="1090"/>
        <v>47037</v>
      </c>
      <c r="H2678" s="2">
        <f t="shared" si="1091"/>
        <v>7.6727581768859729E-2</v>
      </c>
      <c r="I2678" s="2"/>
      <c r="J2678" s="2">
        <f t="shared" si="1092"/>
        <v>0.44908725219765788</v>
      </c>
      <c r="K2678" s="2">
        <f t="shared" si="1093"/>
        <v>0.52581483396651763</v>
      </c>
      <c r="L2678" s="2">
        <f t="shared" si="1094"/>
        <v>1.9037940489919893E-2</v>
      </c>
      <c r="M2678" s="2">
        <f t="shared" si="1095"/>
        <v>6.0599733459045999E-3</v>
      </c>
      <c r="N2678" s="1">
        <v>275308</v>
      </c>
      <c r="O2678" s="1">
        <v>322345</v>
      </c>
      <c r="P2678" s="1">
        <v>11671</v>
      </c>
      <c r="Q2678" s="1">
        <v>910</v>
      </c>
      <c r="R2678" s="1">
        <v>2729</v>
      </c>
      <c r="S2678" s="1">
        <v>50</v>
      </c>
      <c r="U2678" s="1">
        <v>20</v>
      </c>
      <c r="X2678" s="1">
        <v>6</v>
      </c>
      <c r="AG2678" s="7">
        <f>IF(Q2678&gt;0,RANK(Q2678,(N2678:P2678,Q2678:AE2678)),0)</f>
        <v>5</v>
      </c>
      <c r="AH2678" s="7">
        <f>IF(R2678&gt;0,RANK(R2678,(N2678:P2678,Q2678:AE2678)),0)</f>
        <v>4</v>
      </c>
      <c r="AI2678" s="7">
        <f>IF(T2678&gt;0,RANK(T2678,(N2678:P2678,Q2678:AE2678)),0)</f>
        <v>0</v>
      </c>
      <c r="AJ2678" s="7">
        <f>IF(S2678&gt;0,RANK(S2678,(N2678:P2678,Q2678:AE2678)),0)</f>
        <v>6</v>
      </c>
      <c r="AK2678" s="2">
        <f t="shared" si="1096"/>
        <v>1.4844080066684175E-3</v>
      </c>
      <c r="AL2678" s="2">
        <f t="shared" si="1097"/>
        <v>4.4515928024155072E-3</v>
      </c>
      <c r="AM2678" s="2">
        <f t="shared" si="1098"/>
        <v>0</v>
      </c>
      <c r="AN2678" s="2">
        <f t="shared" si="1099"/>
        <v>8.1560879487275689E-5</v>
      </c>
      <c r="AP2678" t="s">
        <v>1223</v>
      </c>
      <c r="AQ2678" t="s">
        <v>1641</v>
      </c>
      <c r="AT2678" s="93" t="s">
        <v>1127</v>
      </c>
      <c r="AU2678" s="92" t="s">
        <v>317</v>
      </c>
      <c r="AV2678" s="83" t="str">
        <f t="shared" si="1100"/>
        <v>48113</v>
      </c>
      <c r="AX2678" s="7" t="s">
        <v>3753</v>
      </c>
    </row>
    <row r="2679" spans="1:50" hidden="1" outlineLevel="1">
      <c r="A2679" t="s">
        <v>2779</v>
      </c>
      <c r="B2679" t="s">
        <v>1641</v>
      </c>
      <c r="C2679" s="1">
        <f t="shared" si="1089"/>
        <v>4839</v>
      </c>
      <c r="D2679" s="7">
        <f>RANK(N2679,(N2679:P2679,Q2679:AE2679))</f>
        <v>2</v>
      </c>
      <c r="E2679" s="7">
        <f>RANK(O2679,(N2679:P2679,Q2679:AE2679))</f>
        <v>1</v>
      </c>
      <c r="F2679" s="7">
        <f>IF(P2679&gt;0,RANK(P2679,(N2679:P2679,Q2679:AE2679)),0)</f>
        <v>3</v>
      </c>
      <c r="G2679" s="1">
        <f t="shared" si="1090"/>
        <v>1874</v>
      </c>
      <c r="H2679" s="2">
        <f t="shared" si="1091"/>
        <v>0.38727009712750571</v>
      </c>
      <c r="I2679" s="2"/>
      <c r="J2679" s="2">
        <f t="shared" si="1092"/>
        <v>0.30233519322174002</v>
      </c>
      <c r="K2679" s="2">
        <f t="shared" si="1093"/>
        <v>0.68960529034924567</v>
      </c>
      <c r="L2679" s="2">
        <f t="shared" si="1094"/>
        <v>3.5131225459805746E-3</v>
      </c>
      <c r="M2679" s="2">
        <f t="shared" si="1095"/>
        <v>4.5463938830337938E-3</v>
      </c>
      <c r="N2679" s="1">
        <v>1463</v>
      </c>
      <c r="O2679" s="1">
        <v>3337</v>
      </c>
      <c r="P2679" s="1">
        <v>17</v>
      </c>
      <c r="Q2679" s="1">
        <v>14</v>
      </c>
      <c r="R2679" s="1">
        <v>8</v>
      </c>
      <c r="S2679" s="1">
        <v>0</v>
      </c>
      <c r="U2679" s="1">
        <v>0</v>
      </c>
      <c r="X2679" s="1">
        <v>0</v>
      </c>
      <c r="AG2679" s="7">
        <f>IF(Q2679&gt;0,RANK(Q2679,(N2679:P2679,Q2679:AE2679)),0)</f>
        <v>4</v>
      </c>
      <c r="AH2679" s="7">
        <f>IF(R2679&gt;0,RANK(R2679,(N2679:P2679,Q2679:AE2679)),0)</f>
        <v>5</v>
      </c>
      <c r="AI2679" s="7">
        <f>IF(T2679&gt;0,RANK(T2679,(N2679:P2679,Q2679:AE2679)),0)</f>
        <v>0</v>
      </c>
      <c r="AJ2679" s="7">
        <f>IF(S2679&gt;0,RANK(S2679,(N2679:P2679,Q2679:AE2679)),0)</f>
        <v>0</v>
      </c>
      <c r="AK2679" s="2">
        <f t="shared" si="1096"/>
        <v>2.8931597437487082E-3</v>
      </c>
      <c r="AL2679" s="2">
        <f t="shared" si="1097"/>
        <v>1.6532341392849763E-3</v>
      </c>
      <c r="AM2679" s="2">
        <f t="shared" si="1098"/>
        <v>0</v>
      </c>
      <c r="AN2679" s="2">
        <f t="shared" si="1099"/>
        <v>0</v>
      </c>
      <c r="AP2679" t="s">
        <v>2779</v>
      </c>
      <c r="AQ2679" t="s">
        <v>1641</v>
      </c>
      <c r="AR2679">
        <v>17</v>
      </c>
      <c r="AT2679" s="93" t="s">
        <v>1127</v>
      </c>
      <c r="AU2679" s="92" t="s">
        <v>318</v>
      </c>
      <c r="AV2679" s="83" t="str">
        <f t="shared" si="1100"/>
        <v>48115</v>
      </c>
      <c r="AX2679" s="7" t="s">
        <v>3753</v>
      </c>
    </row>
    <row r="2680" spans="1:50" hidden="1" outlineLevel="1">
      <c r="A2680" t="s">
        <v>2492</v>
      </c>
      <c r="B2680" t="s">
        <v>1641</v>
      </c>
      <c r="C2680" s="1">
        <f t="shared" si="1089"/>
        <v>4984</v>
      </c>
      <c r="D2680" s="7">
        <f>RANK(N2680,(N2680:P2680,Q2680:AE2680))</f>
        <v>2</v>
      </c>
      <c r="E2680" s="7">
        <f>RANK(O2680,(N2680:P2680,Q2680:AE2680))</f>
        <v>1</v>
      </c>
      <c r="F2680" s="7">
        <f>IF(P2680&gt;0,RANK(P2680,(N2680:P2680,Q2680:AE2680)),0)</f>
        <v>3</v>
      </c>
      <c r="G2680" s="1">
        <f t="shared" si="1090"/>
        <v>2447</v>
      </c>
      <c r="H2680" s="2">
        <f t="shared" si="1091"/>
        <v>0.49097110754414125</v>
      </c>
      <c r="I2680" s="2"/>
      <c r="J2680" s="2">
        <f t="shared" si="1092"/>
        <v>0.24879614767255218</v>
      </c>
      <c r="K2680" s="2">
        <f t="shared" si="1093"/>
        <v>0.7397672552166934</v>
      </c>
      <c r="L2680" s="2">
        <f t="shared" si="1094"/>
        <v>5.4173354735152484E-3</v>
      </c>
      <c r="M2680" s="2">
        <f t="shared" si="1095"/>
        <v>6.01926163723915E-3</v>
      </c>
      <c r="N2680" s="1">
        <v>1240</v>
      </c>
      <c r="O2680" s="1">
        <v>3687</v>
      </c>
      <c r="P2680" s="1">
        <v>27</v>
      </c>
      <c r="Q2680" s="1">
        <v>21</v>
      </c>
      <c r="R2680" s="1">
        <v>8</v>
      </c>
      <c r="S2680" s="1">
        <v>0</v>
      </c>
      <c r="U2680" s="1">
        <v>0</v>
      </c>
      <c r="X2680" s="1">
        <v>1</v>
      </c>
      <c r="AG2680" s="7">
        <f>IF(Q2680&gt;0,RANK(Q2680,(N2680:P2680,Q2680:AE2680)),0)</f>
        <v>4</v>
      </c>
      <c r="AH2680" s="7">
        <f>IF(R2680&gt;0,RANK(R2680,(N2680:P2680,Q2680:AE2680)),0)</f>
        <v>5</v>
      </c>
      <c r="AI2680" s="7">
        <f>IF(T2680&gt;0,RANK(T2680,(N2680:P2680,Q2680:AE2680)),0)</f>
        <v>0</v>
      </c>
      <c r="AJ2680" s="7">
        <f>IF(S2680&gt;0,RANK(S2680,(N2680:P2680,Q2680:AE2680)),0)</f>
        <v>0</v>
      </c>
      <c r="AK2680" s="2">
        <f t="shared" si="1096"/>
        <v>4.2134831460674156E-3</v>
      </c>
      <c r="AL2680" s="2">
        <f t="shared" si="1097"/>
        <v>1.6051364365971107E-3</v>
      </c>
      <c r="AM2680" s="2">
        <f t="shared" si="1098"/>
        <v>0</v>
      </c>
      <c r="AN2680" s="2">
        <f t="shared" si="1099"/>
        <v>0</v>
      </c>
      <c r="AP2680" t="s">
        <v>2492</v>
      </c>
      <c r="AQ2680" t="s">
        <v>1641</v>
      </c>
      <c r="AR2680">
        <v>19</v>
      </c>
      <c r="AT2680" s="93" t="s">
        <v>1127</v>
      </c>
      <c r="AU2680" s="92" t="s">
        <v>319</v>
      </c>
      <c r="AV2680" s="83" t="str">
        <f t="shared" si="1100"/>
        <v>48117</v>
      </c>
      <c r="AX2680" s="7" t="s">
        <v>3753</v>
      </c>
    </row>
    <row r="2681" spans="1:50" hidden="1" outlineLevel="1">
      <c r="A2681" t="s">
        <v>2968</v>
      </c>
      <c r="B2681" t="s">
        <v>1641</v>
      </c>
      <c r="C2681" s="1">
        <f t="shared" si="1089"/>
        <v>1900</v>
      </c>
      <c r="D2681" s="7">
        <f>RANK(N2681,(N2681:P2681,Q2681:AE2681))</f>
        <v>2</v>
      </c>
      <c r="E2681" s="7">
        <f>RANK(O2681,(N2681:P2681,Q2681:AE2681))</f>
        <v>1</v>
      </c>
      <c r="F2681" s="7">
        <f>IF(P2681&gt;0,RANK(P2681,(N2681:P2681,Q2681:AE2681)),0)</f>
        <v>3</v>
      </c>
      <c r="G2681" s="1">
        <f t="shared" si="1090"/>
        <v>417</v>
      </c>
      <c r="H2681" s="2">
        <f t="shared" si="1091"/>
        <v>0.21947368421052632</v>
      </c>
      <c r="I2681" s="2"/>
      <c r="J2681" s="2">
        <f t="shared" si="1092"/>
        <v>0.38210526315789473</v>
      </c>
      <c r="K2681" s="2">
        <f t="shared" si="1093"/>
        <v>0.6015789473684211</v>
      </c>
      <c r="L2681" s="2">
        <f t="shared" si="1094"/>
        <v>8.4210526315789472E-3</v>
      </c>
      <c r="M2681" s="2">
        <f t="shared" si="1095"/>
        <v>7.8947368421052252E-3</v>
      </c>
      <c r="N2681" s="1">
        <v>726</v>
      </c>
      <c r="O2681" s="1">
        <v>1143</v>
      </c>
      <c r="P2681" s="1">
        <v>16</v>
      </c>
      <c r="Q2681" s="1">
        <v>9</v>
      </c>
      <c r="R2681" s="1">
        <v>6</v>
      </c>
      <c r="S2681" s="1">
        <v>0</v>
      </c>
      <c r="U2681" s="1">
        <v>0</v>
      </c>
      <c r="X2681" s="1">
        <v>0</v>
      </c>
      <c r="AG2681" s="7">
        <f>IF(Q2681&gt;0,RANK(Q2681,(N2681:P2681,Q2681:AE2681)),0)</f>
        <v>4</v>
      </c>
      <c r="AH2681" s="7">
        <f>IF(R2681&gt;0,RANK(R2681,(N2681:P2681,Q2681:AE2681)),0)</f>
        <v>5</v>
      </c>
      <c r="AI2681" s="7">
        <f>IF(T2681&gt;0,RANK(T2681,(N2681:P2681,Q2681:AE2681)),0)</f>
        <v>0</v>
      </c>
      <c r="AJ2681" s="7">
        <f>IF(S2681&gt;0,RANK(S2681,(N2681:P2681,Q2681:AE2681)),0)</f>
        <v>0</v>
      </c>
      <c r="AK2681" s="2">
        <f t="shared" si="1096"/>
        <v>4.7368421052631582E-3</v>
      </c>
      <c r="AL2681" s="2">
        <f t="shared" si="1097"/>
        <v>3.1578947368421052E-3</v>
      </c>
      <c r="AM2681" s="2">
        <f t="shared" si="1098"/>
        <v>0</v>
      </c>
      <c r="AN2681" s="2">
        <f t="shared" si="1099"/>
        <v>0</v>
      </c>
      <c r="AP2681" t="s">
        <v>2968</v>
      </c>
      <c r="AQ2681" t="s">
        <v>1641</v>
      </c>
      <c r="AR2681">
        <v>1</v>
      </c>
      <c r="AT2681" s="93" t="s">
        <v>1127</v>
      </c>
      <c r="AU2681" s="92" t="s">
        <v>247</v>
      </c>
      <c r="AV2681" s="83" t="str">
        <f t="shared" si="1100"/>
        <v>48119</v>
      </c>
      <c r="AX2681" s="7" t="s">
        <v>3753</v>
      </c>
    </row>
    <row r="2682" spans="1:50" hidden="1" outlineLevel="1">
      <c r="A2682" t="s">
        <v>1409</v>
      </c>
      <c r="B2682" t="s">
        <v>1641</v>
      </c>
      <c r="C2682" s="1">
        <f t="shared" si="1089"/>
        <v>146790</v>
      </c>
      <c r="D2682" s="7">
        <f>RANK(N2682,(N2682:P2682,Q2682:AE2682))</f>
        <v>2</v>
      </c>
      <c r="E2682" s="7">
        <f>RANK(O2682,(N2682:P2682,Q2682:AE2682))</f>
        <v>1</v>
      </c>
      <c r="F2682" s="7">
        <f>IF(P2682&gt;0,RANK(P2682,(N2682:P2682,Q2682:AE2682)),0)</f>
        <v>3</v>
      </c>
      <c r="G2682" s="1">
        <f t="shared" si="1090"/>
        <v>62027</v>
      </c>
      <c r="H2682" s="2">
        <f t="shared" si="1091"/>
        <v>0.42255603242727707</v>
      </c>
      <c r="I2682" s="2"/>
      <c r="J2682" s="2">
        <f t="shared" si="1092"/>
        <v>0.27347911983105117</v>
      </c>
      <c r="K2682" s="2">
        <f t="shared" si="1093"/>
        <v>0.69603515225832824</v>
      </c>
      <c r="L2682" s="2">
        <f t="shared" si="1094"/>
        <v>2.3366714353838816E-2</v>
      </c>
      <c r="M2682" s="2">
        <f t="shared" si="1095"/>
        <v>7.1190135567818363E-3</v>
      </c>
      <c r="N2682" s="1">
        <v>40144</v>
      </c>
      <c r="O2682" s="1">
        <v>102171</v>
      </c>
      <c r="P2682" s="1">
        <v>3430</v>
      </c>
      <c r="Q2682" s="1">
        <v>261</v>
      </c>
      <c r="R2682" s="1">
        <v>769</v>
      </c>
      <c r="S2682" s="1">
        <v>11</v>
      </c>
      <c r="U2682" s="1">
        <v>2</v>
      </c>
      <c r="X2682" s="1">
        <v>2</v>
      </c>
      <c r="AG2682" s="7">
        <f>IF(Q2682&gt;0,RANK(Q2682,(N2682:P2682,Q2682:AE2682)),0)</f>
        <v>5</v>
      </c>
      <c r="AH2682" s="7">
        <f>IF(R2682&gt;0,RANK(R2682,(N2682:P2682,Q2682:AE2682)),0)</f>
        <v>4</v>
      </c>
      <c r="AI2682" s="7">
        <f>IF(T2682&gt;0,RANK(T2682,(N2682:P2682,Q2682:AE2682)),0)</f>
        <v>0</v>
      </c>
      <c r="AJ2682" s="7">
        <f>IF(S2682&gt;0,RANK(S2682,(N2682:P2682,Q2682:AE2682)),0)</f>
        <v>6</v>
      </c>
      <c r="AK2682" s="2">
        <f t="shared" si="1096"/>
        <v>1.7780502759043532E-3</v>
      </c>
      <c r="AL2682" s="2">
        <f t="shared" si="1097"/>
        <v>5.2387764834116767E-3</v>
      </c>
      <c r="AM2682" s="2">
        <f t="shared" si="1098"/>
        <v>0</v>
      </c>
      <c r="AN2682" s="2">
        <f t="shared" si="1099"/>
        <v>7.4936984808229447E-5</v>
      </c>
      <c r="AP2682" t="s">
        <v>1409</v>
      </c>
      <c r="AQ2682" t="s">
        <v>1641</v>
      </c>
      <c r="AT2682" s="93" t="s">
        <v>1127</v>
      </c>
      <c r="AU2682" s="92" t="s">
        <v>248</v>
      </c>
      <c r="AV2682" s="83" t="str">
        <f t="shared" si="1100"/>
        <v>48121</v>
      </c>
      <c r="AX2682" s="7" t="s">
        <v>3753</v>
      </c>
    </row>
    <row r="2683" spans="1:50" hidden="1" outlineLevel="1">
      <c r="A2683" t="s">
        <v>1410</v>
      </c>
      <c r="B2683" t="s">
        <v>1641</v>
      </c>
      <c r="C2683" s="1">
        <f t="shared" si="1089"/>
        <v>6183</v>
      </c>
      <c r="D2683" s="7">
        <f>RANK(N2683,(N2683:P2683,Q2683:AE2683))</f>
        <v>2</v>
      </c>
      <c r="E2683" s="7">
        <f>RANK(O2683,(N2683:P2683,Q2683:AE2683))</f>
        <v>1</v>
      </c>
      <c r="F2683" s="7">
        <f>IF(P2683&gt;0,RANK(P2683,(N2683:P2683,Q2683:AE2683)),0)</f>
        <v>3</v>
      </c>
      <c r="G2683" s="1">
        <f t="shared" si="1090"/>
        <v>2971</v>
      </c>
      <c r="H2683" s="2">
        <f t="shared" si="1091"/>
        <v>0.48051107876435389</v>
      </c>
      <c r="I2683" s="2"/>
      <c r="J2683" s="2">
        <f t="shared" si="1092"/>
        <v>0.25392204431505744</v>
      </c>
      <c r="K2683" s="2">
        <f t="shared" si="1093"/>
        <v>0.73443312307941133</v>
      </c>
      <c r="L2683" s="2">
        <f t="shared" si="1094"/>
        <v>8.5718906679605363E-3</v>
      </c>
      <c r="M2683" s="2">
        <f t="shared" si="1095"/>
        <v>3.0729419375707494E-3</v>
      </c>
      <c r="N2683" s="1">
        <v>1570</v>
      </c>
      <c r="O2683" s="1">
        <v>4541</v>
      </c>
      <c r="P2683" s="1">
        <v>53</v>
      </c>
      <c r="Q2683" s="1">
        <v>2</v>
      </c>
      <c r="R2683" s="1">
        <v>16</v>
      </c>
      <c r="S2683" s="1">
        <v>1</v>
      </c>
      <c r="U2683" s="1">
        <v>0</v>
      </c>
      <c r="X2683" s="1">
        <v>0</v>
      </c>
      <c r="AG2683" s="7">
        <f>IF(Q2683&gt;0,RANK(Q2683,(N2683:P2683,Q2683:AE2683)),0)</f>
        <v>5</v>
      </c>
      <c r="AH2683" s="7">
        <f>IF(R2683&gt;0,RANK(R2683,(N2683:P2683,Q2683:AE2683)),0)</f>
        <v>4</v>
      </c>
      <c r="AI2683" s="7">
        <f>IF(T2683&gt;0,RANK(T2683,(N2683:P2683,Q2683:AE2683)),0)</f>
        <v>0</v>
      </c>
      <c r="AJ2683" s="7">
        <f>IF(S2683&gt;0,RANK(S2683,(N2683:P2683,Q2683:AE2683)),0)</f>
        <v>6</v>
      </c>
      <c r="AK2683" s="2">
        <f t="shared" si="1096"/>
        <v>3.2346757237586933E-4</v>
      </c>
      <c r="AL2683" s="2">
        <f t="shared" si="1097"/>
        <v>2.5877405790069546E-3</v>
      </c>
      <c r="AM2683" s="2">
        <f t="shared" si="1098"/>
        <v>0</v>
      </c>
      <c r="AN2683" s="2">
        <f t="shared" si="1099"/>
        <v>1.6173378618793466E-4</v>
      </c>
      <c r="AP2683" t="s">
        <v>1410</v>
      </c>
      <c r="AQ2683" t="s">
        <v>1641</v>
      </c>
      <c r="AR2683">
        <v>15</v>
      </c>
      <c r="AT2683" s="93" t="s">
        <v>1127</v>
      </c>
      <c r="AU2683" s="92" t="s">
        <v>639</v>
      </c>
      <c r="AV2683" s="83" t="str">
        <f t="shared" si="1100"/>
        <v>48123</v>
      </c>
      <c r="AX2683" s="7" t="s">
        <v>3753</v>
      </c>
    </row>
    <row r="2684" spans="1:50" hidden="1" outlineLevel="1">
      <c r="A2684" t="s">
        <v>1411</v>
      </c>
      <c r="B2684" t="s">
        <v>1641</v>
      </c>
      <c r="C2684" s="1">
        <f t="shared" si="1089"/>
        <v>881</v>
      </c>
      <c r="D2684" s="7">
        <f>RANK(N2684,(N2684:P2684,Q2684:AE2684))</f>
        <v>2</v>
      </c>
      <c r="E2684" s="7">
        <f>RANK(O2684,(N2684:P2684,Q2684:AE2684))</f>
        <v>1</v>
      </c>
      <c r="F2684" s="7">
        <f>IF(P2684&gt;0,RANK(P2684,(N2684:P2684,Q2684:AE2684)),0)</f>
        <v>3</v>
      </c>
      <c r="G2684" s="1">
        <f t="shared" si="1090"/>
        <v>305</v>
      </c>
      <c r="H2684" s="2">
        <f t="shared" si="1091"/>
        <v>0.34619750283768447</v>
      </c>
      <c r="I2684" s="2"/>
      <c r="J2684" s="2">
        <f t="shared" si="1092"/>
        <v>0.32236095346197502</v>
      </c>
      <c r="K2684" s="2">
        <f t="shared" si="1093"/>
        <v>0.66855845629965949</v>
      </c>
      <c r="L2684" s="2">
        <f t="shared" si="1094"/>
        <v>3.4052213393870601E-3</v>
      </c>
      <c r="M2684" s="2">
        <f t="shared" si="1095"/>
        <v>5.6753688989784334E-3</v>
      </c>
      <c r="N2684" s="1">
        <v>284</v>
      </c>
      <c r="O2684" s="1">
        <v>589</v>
      </c>
      <c r="P2684" s="1">
        <v>3</v>
      </c>
      <c r="Q2684" s="1">
        <v>3</v>
      </c>
      <c r="R2684" s="1">
        <v>2</v>
      </c>
      <c r="S2684" s="1">
        <v>0</v>
      </c>
      <c r="U2684" s="1">
        <v>0</v>
      </c>
      <c r="X2684" s="1">
        <v>0</v>
      </c>
      <c r="AG2684" s="7">
        <f>IF(Q2684&gt;0,RANK(Q2684,(N2684:P2684,Q2684:AE2684)),0)</f>
        <v>3</v>
      </c>
      <c r="AH2684" s="7">
        <f>IF(R2684&gt;0,RANK(R2684,(N2684:P2684,Q2684:AE2684)),0)</f>
        <v>5</v>
      </c>
      <c r="AI2684" s="7">
        <f>IF(T2684&gt;0,RANK(T2684,(N2684:P2684,Q2684:AE2684)),0)</f>
        <v>0</v>
      </c>
      <c r="AJ2684" s="7">
        <f>IF(S2684&gt;0,RANK(S2684,(N2684:P2684,Q2684:AE2684)),0)</f>
        <v>0</v>
      </c>
      <c r="AK2684" s="2">
        <f t="shared" si="1096"/>
        <v>3.4052213393870601E-3</v>
      </c>
      <c r="AL2684" s="2">
        <f t="shared" si="1097"/>
        <v>2.2701475595913734E-3</v>
      </c>
      <c r="AM2684" s="2">
        <f t="shared" si="1098"/>
        <v>0</v>
      </c>
      <c r="AN2684" s="2">
        <f t="shared" si="1099"/>
        <v>0</v>
      </c>
      <c r="AP2684" t="s">
        <v>1411</v>
      </c>
      <c r="AQ2684" t="s">
        <v>1641</v>
      </c>
      <c r="AR2684">
        <v>13</v>
      </c>
      <c r="AT2684" s="93" t="s">
        <v>1127</v>
      </c>
      <c r="AU2684" s="92" t="s">
        <v>640</v>
      </c>
      <c r="AV2684" s="83" t="str">
        <f t="shared" si="1100"/>
        <v>48125</v>
      </c>
      <c r="AX2684" s="7" t="s">
        <v>3753</v>
      </c>
    </row>
    <row r="2685" spans="1:50" hidden="1" outlineLevel="1">
      <c r="A2685" t="s">
        <v>1750</v>
      </c>
      <c r="B2685" t="s">
        <v>1641</v>
      </c>
      <c r="C2685" s="1">
        <f t="shared" si="1089"/>
        <v>3753</v>
      </c>
      <c r="D2685" s="7">
        <f>RANK(N2685,(N2685:P2685,Q2685:AE2685))</f>
        <v>1</v>
      </c>
      <c r="E2685" s="7">
        <f>RANK(O2685,(N2685:P2685,Q2685:AE2685))</f>
        <v>2</v>
      </c>
      <c r="F2685" s="7">
        <f>IF(P2685&gt;0,RANK(P2685,(N2685:P2685,Q2685:AE2685)),0)</f>
        <v>3</v>
      </c>
      <c r="G2685" s="1">
        <f t="shared" si="1090"/>
        <v>1646</v>
      </c>
      <c r="H2685" s="2">
        <f t="shared" si="1091"/>
        <v>0.43858246735944578</v>
      </c>
      <c r="I2685" s="2"/>
      <c r="J2685" s="2">
        <f t="shared" si="1092"/>
        <v>0.71356248334665606</v>
      </c>
      <c r="K2685" s="2">
        <f t="shared" si="1093"/>
        <v>0.27498001598721022</v>
      </c>
      <c r="L2685" s="2">
        <f t="shared" si="1094"/>
        <v>5.3290700772715164E-3</v>
      </c>
      <c r="M2685" s="2">
        <f t="shared" si="1095"/>
        <v>6.1284305888621967E-3</v>
      </c>
      <c r="N2685" s="1">
        <v>2678</v>
      </c>
      <c r="O2685" s="1">
        <v>1032</v>
      </c>
      <c r="P2685" s="1">
        <v>20</v>
      </c>
      <c r="Q2685" s="1">
        <v>4</v>
      </c>
      <c r="R2685" s="1">
        <v>19</v>
      </c>
      <c r="S2685" s="1">
        <v>0</v>
      </c>
      <c r="U2685" s="1">
        <v>0</v>
      </c>
      <c r="X2685" s="1">
        <v>0</v>
      </c>
      <c r="AG2685" s="7">
        <f>IF(Q2685&gt;0,RANK(Q2685,(N2685:P2685,Q2685:AE2685)),0)</f>
        <v>5</v>
      </c>
      <c r="AH2685" s="7">
        <f>IF(R2685&gt;0,RANK(R2685,(N2685:P2685,Q2685:AE2685)),0)</f>
        <v>4</v>
      </c>
      <c r="AI2685" s="7">
        <f>IF(T2685&gt;0,RANK(T2685,(N2685:P2685,Q2685:AE2685)),0)</f>
        <v>0</v>
      </c>
      <c r="AJ2685" s="7">
        <f>IF(S2685&gt;0,RANK(S2685,(N2685:P2685,Q2685:AE2685)),0)</f>
        <v>0</v>
      </c>
      <c r="AK2685" s="2">
        <f t="shared" si="1096"/>
        <v>1.0658140154543032E-3</v>
      </c>
      <c r="AL2685" s="2">
        <f t="shared" si="1097"/>
        <v>5.0626165734079407E-3</v>
      </c>
      <c r="AM2685" s="2">
        <f t="shared" si="1098"/>
        <v>0</v>
      </c>
      <c r="AN2685" s="2">
        <f t="shared" si="1099"/>
        <v>0</v>
      </c>
      <c r="AP2685" t="s">
        <v>1750</v>
      </c>
      <c r="AQ2685" t="s">
        <v>1641</v>
      </c>
      <c r="AR2685">
        <v>23</v>
      </c>
      <c r="AT2685" s="93" t="s">
        <v>1127</v>
      </c>
      <c r="AU2685" s="92" t="s">
        <v>1141</v>
      </c>
      <c r="AV2685" s="83" t="str">
        <f t="shared" si="1100"/>
        <v>48127</v>
      </c>
      <c r="AX2685" s="7" t="s">
        <v>3753</v>
      </c>
    </row>
    <row r="2686" spans="1:50" hidden="1" outlineLevel="1">
      <c r="A2686" t="s">
        <v>1751</v>
      </c>
      <c r="B2686" t="s">
        <v>1641</v>
      </c>
      <c r="C2686" s="1">
        <f t="shared" ref="C2686:C2749" si="1101">SUM(N2686:AE2686)</f>
        <v>1719</v>
      </c>
      <c r="D2686" s="7">
        <f>RANK(N2686,(N2686:P2686,Q2686:AE2686))</f>
        <v>2</v>
      </c>
      <c r="E2686" s="7">
        <f>RANK(O2686,(N2686:P2686,Q2686:AE2686))</f>
        <v>1</v>
      </c>
      <c r="F2686" s="7">
        <f>IF(P2686&gt;0,RANK(P2686,(N2686:P2686,Q2686:AE2686)),0)</f>
        <v>3</v>
      </c>
      <c r="G2686" s="1">
        <f t="shared" ref="G2686:G2749" si="1102">IF(D2686=1,N2686,IF(E2686=1,O2686,P2686))-IF(D2686=2,N2686,IF(E2686=2,O2686,P2686))</f>
        <v>973</v>
      </c>
      <c r="H2686" s="2">
        <f t="shared" ref="H2686:H2749" si="1103">G2686/C2686</f>
        <v>0.56602675974403727</v>
      </c>
      <c r="I2686" s="2"/>
      <c r="J2686" s="2">
        <f t="shared" ref="J2686:J2749" si="1104">IF($C2686=0,"-",N2686/$C2686)</f>
        <v>0.20942408376963351</v>
      </c>
      <c r="K2686" s="2">
        <f t="shared" ref="K2686:K2749" si="1105">IF($C2686=0,"-",O2686/$C2686)</f>
        <v>0.77545084351367077</v>
      </c>
      <c r="L2686" s="2">
        <f t="shared" ref="L2686:L2749" si="1106">IF($C2686=0,"-",P2686/$C2686)</f>
        <v>1.0471204188481676E-2</v>
      </c>
      <c r="M2686" s="2">
        <f t="shared" ref="M2686:M2749" si="1107">IF(C2686=0,"-",(1-J2686-K2686-L2686))</f>
        <v>4.6538685282140439E-3</v>
      </c>
      <c r="N2686" s="1">
        <v>360</v>
      </c>
      <c r="O2686" s="1">
        <v>1333</v>
      </c>
      <c r="P2686" s="1">
        <v>18</v>
      </c>
      <c r="Q2686" s="1">
        <v>5</v>
      </c>
      <c r="R2686" s="1">
        <v>3</v>
      </c>
      <c r="S2686" s="1">
        <v>0</v>
      </c>
      <c r="U2686" s="1">
        <v>0</v>
      </c>
      <c r="X2686" s="1">
        <v>0</v>
      </c>
      <c r="AG2686" s="7">
        <f>IF(Q2686&gt;0,RANK(Q2686,(N2686:P2686,Q2686:AE2686)),0)</f>
        <v>4</v>
      </c>
      <c r="AH2686" s="7">
        <f>IF(R2686&gt;0,RANK(R2686,(N2686:P2686,Q2686:AE2686)),0)</f>
        <v>5</v>
      </c>
      <c r="AI2686" s="7">
        <f>IF(T2686&gt;0,RANK(T2686,(N2686:P2686,Q2686:AE2686)),0)</f>
        <v>0</v>
      </c>
      <c r="AJ2686" s="7">
        <f>IF(S2686&gt;0,RANK(S2686,(N2686:P2686,Q2686:AE2686)),0)</f>
        <v>0</v>
      </c>
      <c r="AK2686" s="2">
        <f t="shared" ref="AK2686:AK2749" si="1108">IF($C2686=0,"-",Q2686/$C2686)</f>
        <v>2.9086678301337987E-3</v>
      </c>
      <c r="AL2686" s="2">
        <f t="shared" ref="AL2686:AL2749" si="1109">IF($C2686=0,"-",R2686/$C2686)</f>
        <v>1.7452006980802793E-3</v>
      </c>
      <c r="AM2686" s="2">
        <f t="shared" ref="AM2686:AM2749" si="1110">IF($C2686=0,"-",T2686/$C2686)</f>
        <v>0</v>
      </c>
      <c r="AN2686" s="2">
        <f t="shared" ref="AN2686:AN2749" si="1111">IF($C2686=0,"-",S2686/$C2686)</f>
        <v>0</v>
      </c>
      <c r="AP2686" t="s">
        <v>1751</v>
      </c>
      <c r="AQ2686" t="s">
        <v>1641</v>
      </c>
      <c r="AR2686">
        <v>13</v>
      </c>
      <c r="AT2686" s="93" t="s">
        <v>1127</v>
      </c>
      <c r="AU2686" s="92" t="s">
        <v>1142</v>
      </c>
      <c r="AV2686" s="83" t="str">
        <f t="shared" ref="AV2686:AV2749" si="1112">AT2686&amp;AU2686</f>
        <v>48129</v>
      </c>
      <c r="AX2686" s="7" t="s">
        <v>3753</v>
      </c>
    </row>
    <row r="2687" spans="1:50" hidden="1" outlineLevel="1">
      <c r="A2687" t="s">
        <v>3433</v>
      </c>
      <c r="B2687" t="s">
        <v>1641</v>
      </c>
      <c r="C2687" s="1">
        <f t="shared" si="1101"/>
        <v>5030</v>
      </c>
      <c r="D2687" s="7">
        <f>RANK(N2687,(N2687:P2687,Q2687:AE2687))</f>
        <v>1</v>
      </c>
      <c r="E2687" s="7">
        <f>RANK(O2687,(N2687:P2687,Q2687:AE2687))</f>
        <v>2</v>
      </c>
      <c r="F2687" s="7">
        <f>IF(P2687&gt;0,RANK(P2687,(N2687:P2687,Q2687:AE2687)),0)</f>
        <v>3</v>
      </c>
      <c r="G2687" s="1">
        <f t="shared" si="1102"/>
        <v>2980</v>
      </c>
      <c r="H2687" s="2">
        <f t="shared" si="1103"/>
        <v>0.59244532803180916</v>
      </c>
      <c r="I2687" s="2"/>
      <c r="J2687" s="2">
        <f t="shared" si="1104"/>
        <v>0.79324055666003979</v>
      </c>
      <c r="K2687" s="2">
        <f t="shared" si="1105"/>
        <v>0.20079522862823063</v>
      </c>
      <c r="L2687" s="2">
        <f t="shared" si="1106"/>
        <v>4.3737574552683896E-3</v>
      </c>
      <c r="M2687" s="2">
        <f t="shared" si="1107"/>
        <v>1.5904572564611977E-3</v>
      </c>
      <c r="N2687" s="1">
        <v>3990</v>
      </c>
      <c r="O2687" s="1">
        <v>1010</v>
      </c>
      <c r="P2687" s="1">
        <v>22</v>
      </c>
      <c r="Q2687" s="1">
        <v>4</v>
      </c>
      <c r="R2687" s="1">
        <v>4</v>
      </c>
      <c r="S2687" s="1">
        <v>0</v>
      </c>
      <c r="U2687" s="1">
        <v>0</v>
      </c>
      <c r="X2687" s="1">
        <v>0</v>
      </c>
      <c r="AG2687" s="7">
        <f>IF(Q2687&gt;0,RANK(Q2687,(N2687:P2687,Q2687:AE2687)),0)</f>
        <v>4</v>
      </c>
      <c r="AH2687" s="7">
        <f>IF(R2687&gt;0,RANK(R2687,(N2687:P2687,Q2687:AE2687)),0)</f>
        <v>4</v>
      </c>
      <c r="AI2687" s="7">
        <f>IF(T2687&gt;0,RANK(T2687,(N2687:P2687,Q2687:AE2687)),0)</f>
        <v>0</v>
      </c>
      <c r="AJ2687" s="7">
        <f>IF(S2687&gt;0,RANK(S2687,(N2687:P2687,Q2687:AE2687)),0)</f>
        <v>0</v>
      </c>
      <c r="AK2687" s="2">
        <f t="shared" si="1108"/>
        <v>7.9522862823061633E-4</v>
      </c>
      <c r="AL2687" s="2">
        <f t="shared" si="1109"/>
        <v>7.9522862823061633E-4</v>
      </c>
      <c r="AM2687" s="2">
        <f t="shared" si="1110"/>
        <v>0</v>
      </c>
      <c r="AN2687" s="2">
        <f t="shared" si="1111"/>
        <v>0</v>
      </c>
      <c r="AP2687" t="s">
        <v>3433</v>
      </c>
      <c r="AQ2687" t="s">
        <v>1641</v>
      </c>
      <c r="AR2687">
        <v>28</v>
      </c>
      <c r="AT2687" s="93" t="s">
        <v>1127</v>
      </c>
      <c r="AU2687" s="92" t="s">
        <v>1143</v>
      </c>
      <c r="AV2687" s="83" t="str">
        <f t="shared" si="1112"/>
        <v>48131</v>
      </c>
      <c r="AX2687" s="7" t="s">
        <v>3753</v>
      </c>
    </row>
    <row r="2688" spans="1:50" hidden="1" outlineLevel="1">
      <c r="A2688" t="s">
        <v>1445</v>
      </c>
      <c r="B2688" t="s">
        <v>1641</v>
      </c>
      <c r="C2688" s="1">
        <f t="shared" si="1101"/>
        <v>6414</v>
      </c>
      <c r="D2688" s="7">
        <f>RANK(N2688,(N2688:P2688,Q2688:AE2688))</f>
        <v>2</v>
      </c>
      <c r="E2688" s="7">
        <f>RANK(O2688,(N2688:P2688,Q2688:AE2688))</f>
        <v>1</v>
      </c>
      <c r="F2688" s="7">
        <f>IF(P2688&gt;0,RANK(P2688,(N2688:P2688,Q2688:AE2688)),0)</f>
        <v>3</v>
      </c>
      <c r="G2688" s="1">
        <f t="shared" si="1102"/>
        <v>2757</v>
      </c>
      <c r="H2688" s="2">
        <f t="shared" si="1103"/>
        <v>0.42984097287184286</v>
      </c>
      <c r="I2688" s="2"/>
      <c r="J2688" s="2">
        <f t="shared" si="1104"/>
        <v>0.27658247583411288</v>
      </c>
      <c r="K2688" s="2">
        <f t="shared" si="1105"/>
        <v>0.70642344870595575</v>
      </c>
      <c r="L2688" s="2">
        <f t="shared" si="1106"/>
        <v>8.7309011537262237E-3</v>
      </c>
      <c r="M2688" s="2">
        <f t="shared" si="1107"/>
        <v>8.2631743062051444E-3</v>
      </c>
      <c r="N2688" s="1">
        <v>1774</v>
      </c>
      <c r="O2688" s="1">
        <v>4531</v>
      </c>
      <c r="P2688" s="1">
        <v>56</v>
      </c>
      <c r="Q2688" s="1">
        <v>25</v>
      </c>
      <c r="R2688" s="1">
        <v>23</v>
      </c>
      <c r="S2688" s="1">
        <v>3</v>
      </c>
      <c r="U2688" s="1">
        <v>2</v>
      </c>
      <c r="X2688" s="1">
        <v>0</v>
      </c>
      <c r="AG2688" s="7">
        <f>IF(Q2688&gt;0,RANK(Q2688,(N2688:P2688,Q2688:AE2688)),0)</f>
        <v>4</v>
      </c>
      <c r="AH2688" s="7">
        <f>IF(R2688&gt;0,RANK(R2688,(N2688:P2688,Q2688:AE2688)),0)</f>
        <v>5</v>
      </c>
      <c r="AI2688" s="7">
        <f>IF(T2688&gt;0,RANK(T2688,(N2688:P2688,Q2688:AE2688)),0)</f>
        <v>0</v>
      </c>
      <c r="AJ2688" s="7">
        <f>IF(S2688&gt;0,RANK(S2688,(N2688:P2688,Q2688:AE2688)),0)</f>
        <v>6</v>
      </c>
      <c r="AK2688" s="2">
        <f t="shared" si="1108"/>
        <v>3.8977237293420642E-3</v>
      </c>
      <c r="AL2688" s="2">
        <f t="shared" si="1109"/>
        <v>3.5859058309946992E-3</v>
      </c>
      <c r="AM2688" s="2">
        <f t="shared" si="1110"/>
        <v>0</v>
      </c>
      <c r="AN2688" s="2">
        <f t="shared" si="1111"/>
        <v>4.6772684752104771E-4</v>
      </c>
      <c r="AP2688" t="s">
        <v>1445</v>
      </c>
      <c r="AQ2688" t="s">
        <v>1641</v>
      </c>
      <c r="AR2688">
        <v>17</v>
      </c>
      <c r="AT2688" s="93" t="s">
        <v>1127</v>
      </c>
      <c r="AU2688" s="92" t="s">
        <v>1144</v>
      </c>
      <c r="AV2688" s="83" t="str">
        <f t="shared" si="1112"/>
        <v>48133</v>
      </c>
      <c r="AX2688" s="7" t="s">
        <v>3753</v>
      </c>
    </row>
    <row r="2689" spans="1:50" hidden="1" outlineLevel="1">
      <c r="A2689" t="s">
        <v>1199</v>
      </c>
      <c r="B2689" t="s">
        <v>1641</v>
      </c>
      <c r="C2689" s="1">
        <f t="shared" si="1101"/>
        <v>32901</v>
      </c>
      <c r="D2689" s="7">
        <f>RANK(N2689,(N2689:P2689,Q2689:AE2689))</f>
        <v>2</v>
      </c>
      <c r="E2689" s="7">
        <f>RANK(O2689,(N2689:P2689,Q2689:AE2689))</f>
        <v>1</v>
      </c>
      <c r="F2689" s="7">
        <f>IF(P2689&gt;0,RANK(P2689,(N2689:P2689,Q2689:AE2689)),0)</f>
        <v>3</v>
      </c>
      <c r="G2689" s="1">
        <f t="shared" si="1102"/>
        <v>13468</v>
      </c>
      <c r="H2689" s="2">
        <f t="shared" si="1103"/>
        <v>0.40934925990091486</v>
      </c>
      <c r="I2689" s="2"/>
      <c r="J2689" s="2">
        <f t="shared" si="1104"/>
        <v>0.28646545697699161</v>
      </c>
      <c r="K2689" s="2">
        <f t="shared" si="1105"/>
        <v>0.69581471687790641</v>
      </c>
      <c r="L2689" s="2">
        <f t="shared" si="1106"/>
        <v>1.1489012492021519E-2</v>
      </c>
      <c r="M2689" s="2">
        <f t="shared" si="1107"/>
        <v>6.2308136530805167E-3</v>
      </c>
      <c r="N2689" s="1">
        <v>9425</v>
      </c>
      <c r="O2689" s="1">
        <v>22893</v>
      </c>
      <c r="P2689" s="1">
        <v>378</v>
      </c>
      <c r="Q2689" s="1">
        <v>95</v>
      </c>
      <c r="R2689" s="1">
        <v>109</v>
      </c>
      <c r="S2689" s="1">
        <v>1</v>
      </c>
      <c r="U2689" s="1">
        <v>0</v>
      </c>
      <c r="X2689" s="1">
        <v>0</v>
      </c>
      <c r="AG2689" s="7">
        <f>IF(Q2689&gt;0,RANK(Q2689,(N2689:P2689,Q2689:AE2689)),0)</f>
        <v>5</v>
      </c>
      <c r="AH2689" s="7">
        <f>IF(R2689&gt;0,RANK(R2689,(N2689:P2689,Q2689:AE2689)),0)</f>
        <v>4</v>
      </c>
      <c r="AI2689" s="7">
        <f>IF(T2689&gt;0,RANK(T2689,(N2689:P2689,Q2689:AE2689)),0)</f>
        <v>0</v>
      </c>
      <c r="AJ2689" s="7">
        <f>IF(S2689&gt;0,RANK(S2689,(N2689:P2689,Q2689:AE2689)),0)</f>
        <v>6</v>
      </c>
      <c r="AK2689" s="2">
        <f t="shared" si="1108"/>
        <v>2.8874502294763079E-3</v>
      </c>
      <c r="AL2689" s="2">
        <f t="shared" si="1109"/>
        <v>3.3129692106622899E-3</v>
      </c>
      <c r="AM2689" s="2">
        <f t="shared" si="1110"/>
        <v>0</v>
      </c>
      <c r="AN2689" s="2">
        <f t="shared" si="1111"/>
        <v>3.0394212941855871E-5</v>
      </c>
      <c r="AP2689" t="s">
        <v>1199</v>
      </c>
      <c r="AQ2689" t="s">
        <v>1641</v>
      </c>
      <c r="AT2689" s="93" t="s">
        <v>1127</v>
      </c>
      <c r="AU2689" s="92" t="s">
        <v>1146</v>
      </c>
      <c r="AV2689" s="83" t="str">
        <f t="shared" si="1112"/>
        <v>48135</v>
      </c>
      <c r="AX2689" s="7" t="s">
        <v>3753</v>
      </c>
    </row>
    <row r="2690" spans="1:50" hidden="1" outlineLevel="1">
      <c r="A2690" t="s">
        <v>2679</v>
      </c>
      <c r="B2690" t="s">
        <v>1641</v>
      </c>
      <c r="C2690" s="1">
        <f t="shared" si="1101"/>
        <v>937</v>
      </c>
      <c r="D2690" s="7">
        <f>RANK(N2690,(N2690:P2690,Q2690:AE2690))</f>
        <v>2</v>
      </c>
      <c r="E2690" s="7">
        <f>RANK(O2690,(N2690:P2690,Q2690:AE2690))</f>
        <v>1</v>
      </c>
      <c r="F2690" s="7">
        <f>IF(P2690&gt;0,RANK(P2690,(N2690:P2690,Q2690:AE2690)),0)</f>
        <v>3</v>
      </c>
      <c r="G2690" s="1">
        <f t="shared" si="1102"/>
        <v>402</v>
      </c>
      <c r="H2690" s="2">
        <f t="shared" si="1103"/>
        <v>0.42902881536819637</v>
      </c>
      <c r="I2690" s="2"/>
      <c r="J2690" s="2">
        <f t="shared" si="1104"/>
        <v>0.27854855923159016</v>
      </c>
      <c r="K2690" s="2">
        <f t="shared" si="1105"/>
        <v>0.70757737459978653</v>
      </c>
      <c r="L2690" s="2">
        <f t="shared" si="1106"/>
        <v>6.4034151547491995E-3</v>
      </c>
      <c r="M2690" s="2">
        <f t="shared" si="1107"/>
        <v>7.4706510138741007E-3</v>
      </c>
      <c r="N2690" s="1">
        <v>261</v>
      </c>
      <c r="O2690" s="1">
        <v>663</v>
      </c>
      <c r="P2690" s="1">
        <v>6</v>
      </c>
      <c r="Q2690" s="1">
        <v>3</v>
      </c>
      <c r="R2690" s="1">
        <v>4</v>
      </c>
      <c r="S2690" s="1">
        <v>0</v>
      </c>
      <c r="U2690" s="1">
        <v>0</v>
      </c>
      <c r="X2690" s="1">
        <v>0</v>
      </c>
      <c r="AG2690" s="7">
        <f>IF(Q2690&gt;0,RANK(Q2690,(N2690:P2690,Q2690:AE2690)),0)</f>
        <v>5</v>
      </c>
      <c r="AH2690" s="7">
        <f>IF(R2690&gt;0,RANK(R2690,(N2690:P2690,Q2690:AE2690)),0)</f>
        <v>4</v>
      </c>
      <c r="AI2690" s="7">
        <f>IF(T2690&gt;0,RANK(T2690,(N2690:P2690,Q2690:AE2690)),0)</f>
        <v>0</v>
      </c>
      <c r="AJ2690" s="7">
        <f>IF(S2690&gt;0,RANK(S2690,(N2690:P2690,Q2690:AE2690)),0)</f>
        <v>0</v>
      </c>
      <c r="AK2690" s="2">
        <f t="shared" si="1108"/>
        <v>3.2017075773745998E-3</v>
      </c>
      <c r="AL2690" s="2">
        <f t="shared" si="1109"/>
        <v>4.2689434364994666E-3</v>
      </c>
      <c r="AM2690" s="2">
        <f t="shared" si="1110"/>
        <v>0</v>
      </c>
      <c r="AN2690" s="2">
        <f t="shared" si="1111"/>
        <v>0</v>
      </c>
      <c r="AP2690" t="s">
        <v>2679</v>
      </c>
      <c r="AQ2690" t="s">
        <v>1641</v>
      </c>
      <c r="AR2690">
        <v>23</v>
      </c>
      <c r="AT2690" s="93" t="s">
        <v>1127</v>
      </c>
      <c r="AU2690" s="92" t="s">
        <v>1147</v>
      </c>
      <c r="AV2690" s="83" t="str">
        <f t="shared" si="1112"/>
        <v>48137</v>
      </c>
      <c r="AX2690" s="7" t="s">
        <v>3753</v>
      </c>
    </row>
    <row r="2691" spans="1:50" hidden="1" outlineLevel="1">
      <c r="A2691" t="s">
        <v>2972</v>
      </c>
      <c r="B2691" t="s">
        <v>1641</v>
      </c>
      <c r="C2691" s="1">
        <f t="shared" si="1101"/>
        <v>145042</v>
      </c>
      <c r="D2691" s="7">
        <f>RANK(N2691,(N2691:P2691,Q2691:AE2691))</f>
        <v>1</v>
      </c>
      <c r="E2691" s="7">
        <f>RANK(O2691,(N2691:P2691,Q2691:AE2691))</f>
        <v>2</v>
      </c>
      <c r="F2691" s="7">
        <f>IF(P2691&gt;0,RANK(P2691,(N2691:P2691,Q2691:AE2691)),0)</f>
        <v>3</v>
      </c>
      <c r="G2691" s="1">
        <f t="shared" si="1102"/>
        <v>26274</v>
      </c>
      <c r="H2691" s="2">
        <f t="shared" si="1103"/>
        <v>0.18114752968105791</v>
      </c>
      <c r="I2691" s="2"/>
      <c r="J2691" s="2">
        <f t="shared" si="1104"/>
        <v>0.5780946208684381</v>
      </c>
      <c r="K2691" s="2">
        <f t="shared" si="1105"/>
        <v>0.3969470911873802</v>
      </c>
      <c r="L2691" s="2">
        <f t="shared" si="1106"/>
        <v>1.9580535293225409E-2</v>
      </c>
      <c r="M2691" s="2">
        <f t="shared" si="1107"/>
        <v>5.3777526509562919E-3</v>
      </c>
      <c r="N2691" s="1">
        <v>83848</v>
      </c>
      <c r="O2691" s="1">
        <v>57574</v>
      </c>
      <c r="P2691" s="1">
        <v>2840</v>
      </c>
      <c r="Q2691" s="1">
        <v>264</v>
      </c>
      <c r="R2691" s="1">
        <v>512</v>
      </c>
      <c r="S2691" s="1">
        <v>2</v>
      </c>
      <c r="U2691" s="1">
        <v>0</v>
      </c>
      <c r="X2691" s="1">
        <v>2</v>
      </c>
      <c r="AG2691" s="7">
        <f>IF(Q2691&gt;0,RANK(Q2691,(N2691:P2691,Q2691:AE2691)),0)</f>
        <v>5</v>
      </c>
      <c r="AH2691" s="7">
        <f>IF(R2691&gt;0,RANK(R2691,(N2691:P2691,Q2691:AE2691)),0)</f>
        <v>4</v>
      </c>
      <c r="AI2691" s="7">
        <f>IF(T2691&gt;0,RANK(T2691,(N2691:P2691,Q2691:AE2691)),0)</f>
        <v>0</v>
      </c>
      <c r="AJ2691" s="7">
        <f>IF(S2691&gt;0,RANK(S2691,(N2691:P2691,Q2691:AE2691)),0)</f>
        <v>6</v>
      </c>
      <c r="AK2691" s="2">
        <f t="shared" si="1108"/>
        <v>1.8201624357082776E-3</v>
      </c>
      <c r="AL2691" s="2">
        <f t="shared" si="1109"/>
        <v>3.5300119965251445E-3</v>
      </c>
      <c r="AM2691" s="2">
        <f t="shared" si="1110"/>
        <v>0</v>
      </c>
      <c r="AN2691" s="2">
        <f t="shared" si="1111"/>
        <v>1.3789109361426346E-5</v>
      </c>
      <c r="AP2691" t="s">
        <v>2972</v>
      </c>
      <c r="AQ2691" t="s">
        <v>1641</v>
      </c>
      <c r="AT2691" s="93" t="s">
        <v>1127</v>
      </c>
      <c r="AU2691" s="92" t="s">
        <v>1149</v>
      </c>
      <c r="AV2691" s="83" t="str">
        <f t="shared" si="1112"/>
        <v>48141</v>
      </c>
      <c r="AX2691" s="7" t="s">
        <v>3753</v>
      </c>
    </row>
    <row r="2692" spans="1:50" hidden="1" outlineLevel="1">
      <c r="A2692" t="s">
        <v>3303</v>
      </c>
      <c r="B2692" t="s">
        <v>1641</v>
      </c>
      <c r="C2692" s="1">
        <f t="shared" si="1101"/>
        <v>37307</v>
      </c>
      <c r="D2692" s="7">
        <f>RANK(N2692,(N2692:P2692,Q2692:AE2692))</f>
        <v>2</v>
      </c>
      <c r="E2692" s="7">
        <f>RANK(O2692,(N2692:P2692,Q2692:AE2692))</f>
        <v>1</v>
      </c>
      <c r="F2692" s="7">
        <f>IF(P2692&gt;0,RANK(P2692,(N2692:P2692,Q2692:AE2692)),0)</f>
        <v>3</v>
      </c>
      <c r="G2692" s="1">
        <f t="shared" si="1102"/>
        <v>15462</v>
      </c>
      <c r="H2692" s="2">
        <f t="shared" si="1103"/>
        <v>0.41445305170611413</v>
      </c>
      <c r="I2692" s="2"/>
      <c r="J2692" s="2">
        <f t="shared" si="1104"/>
        <v>0.28490631784919718</v>
      </c>
      <c r="K2692" s="2">
        <f t="shared" si="1105"/>
        <v>0.69935936955531131</v>
      </c>
      <c r="L2692" s="2">
        <f t="shared" si="1106"/>
        <v>1.0105342160988554E-2</v>
      </c>
      <c r="M2692" s="2">
        <f t="shared" si="1107"/>
        <v>5.6289704345029636E-3</v>
      </c>
      <c r="N2692" s="1">
        <v>10629</v>
      </c>
      <c r="O2692" s="1">
        <v>26091</v>
      </c>
      <c r="P2692" s="1">
        <v>377</v>
      </c>
      <c r="Q2692" s="1">
        <v>81</v>
      </c>
      <c r="R2692" s="1">
        <v>125</v>
      </c>
      <c r="S2692" s="1">
        <v>3</v>
      </c>
      <c r="U2692" s="1">
        <v>0</v>
      </c>
      <c r="X2692" s="1">
        <v>1</v>
      </c>
      <c r="AG2692" s="7">
        <f>IF(Q2692&gt;0,RANK(Q2692,(N2692:P2692,Q2692:AE2692)),0)</f>
        <v>5</v>
      </c>
      <c r="AH2692" s="7">
        <f>IF(R2692&gt;0,RANK(R2692,(N2692:P2692,Q2692:AE2692)),0)</f>
        <v>4</v>
      </c>
      <c r="AI2692" s="7">
        <f>IF(T2692&gt;0,RANK(T2692,(N2692:P2692,Q2692:AE2692)),0)</f>
        <v>0</v>
      </c>
      <c r="AJ2692" s="7">
        <f>IF(S2692&gt;0,RANK(S2692,(N2692:P2692,Q2692:AE2692)),0)</f>
        <v>6</v>
      </c>
      <c r="AK2692" s="2">
        <f t="shared" si="1108"/>
        <v>2.1711743104511219E-3</v>
      </c>
      <c r="AL2692" s="2">
        <f t="shared" si="1109"/>
        <v>3.3505776395850646E-3</v>
      </c>
      <c r="AM2692" s="2">
        <f t="shared" si="1110"/>
        <v>0</v>
      </c>
      <c r="AN2692" s="2">
        <f t="shared" si="1111"/>
        <v>8.0413863350041541E-5</v>
      </c>
      <c r="AP2692" t="s">
        <v>3303</v>
      </c>
      <c r="AQ2692" t="s">
        <v>1641</v>
      </c>
      <c r="AT2692" s="93" t="s">
        <v>1127</v>
      </c>
      <c r="AU2692" s="92" t="s">
        <v>1148</v>
      </c>
      <c r="AV2692" s="83" t="str">
        <f t="shared" si="1112"/>
        <v>48139</v>
      </c>
      <c r="AX2692" s="7" t="s">
        <v>3753</v>
      </c>
    </row>
    <row r="2693" spans="1:50" hidden="1" outlineLevel="1">
      <c r="A2693" t="s">
        <v>3488</v>
      </c>
      <c r="B2693" t="s">
        <v>1641</v>
      </c>
      <c r="C2693" s="1">
        <f t="shared" si="1101"/>
        <v>11115</v>
      </c>
      <c r="D2693" s="7">
        <f>RANK(N2693,(N2693:P2693,Q2693:AE2693))</f>
        <v>2</v>
      </c>
      <c r="E2693" s="7">
        <f>RANK(O2693,(N2693:P2693,Q2693:AE2693))</f>
        <v>1</v>
      </c>
      <c r="F2693" s="7">
        <f>IF(P2693&gt;0,RANK(P2693,(N2693:P2693,Q2693:AE2693)),0)</f>
        <v>3</v>
      </c>
      <c r="G2693" s="1">
        <f t="shared" si="1102"/>
        <v>5322</v>
      </c>
      <c r="H2693" s="2">
        <f t="shared" si="1103"/>
        <v>0.47881241565452093</v>
      </c>
      <c r="I2693" s="2"/>
      <c r="J2693" s="2">
        <f t="shared" si="1104"/>
        <v>0.25227170490328388</v>
      </c>
      <c r="K2693" s="2">
        <f t="shared" si="1105"/>
        <v>0.73108412055780481</v>
      </c>
      <c r="L2693" s="2">
        <f t="shared" si="1106"/>
        <v>1.1605937921727396E-2</v>
      </c>
      <c r="M2693" s="2">
        <f t="shared" si="1107"/>
        <v>5.03823661718392E-3</v>
      </c>
      <c r="N2693" s="1">
        <v>2804</v>
      </c>
      <c r="O2693" s="1">
        <v>8126</v>
      </c>
      <c r="P2693" s="1">
        <v>129</v>
      </c>
      <c r="Q2693" s="1">
        <v>23</v>
      </c>
      <c r="R2693" s="1">
        <v>31</v>
      </c>
      <c r="S2693" s="1">
        <v>1</v>
      </c>
      <c r="U2693" s="1">
        <v>1</v>
      </c>
      <c r="X2693" s="1">
        <v>0</v>
      </c>
      <c r="AG2693" s="7">
        <f>IF(Q2693&gt;0,RANK(Q2693,(N2693:P2693,Q2693:AE2693)),0)</f>
        <v>5</v>
      </c>
      <c r="AH2693" s="7">
        <f>IF(R2693&gt;0,RANK(R2693,(N2693:P2693,Q2693:AE2693)),0)</f>
        <v>4</v>
      </c>
      <c r="AI2693" s="7">
        <f>IF(T2693&gt;0,RANK(T2693,(N2693:P2693,Q2693:AE2693)),0)</f>
        <v>0</v>
      </c>
      <c r="AJ2693" s="7">
        <f>IF(S2693&gt;0,RANK(S2693,(N2693:P2693,Q2693:AE2693)),0)</f>
        <v>6</v>
      </c>
      <c r="AK2693" s="2">
        <f t="shared" si="1108"/>
        <v>2.0692757534862796E-3</v>
      </c>
      <c r="AL2693" s="2">
        <f t="shared" si="1109"/>
        <v>2.7890238416554206E-3</v>
      </c>
      <c r="AM2693" s="2">
        <f t="shared" si="1110"/>
        <v>0</v>
      </c>
      <c r="AN2693" s="2">
        <f t="shared" si="1111"/>
        <v>8.9968511021142601E-5</v>
      </c>
      <c r="AP2693" t="s">
        <v>3488</v>
      </c>
      <c r="AQ2693" t="s">
        <v>1641</v>
      </c>
      <c r="AR2693">
        <v>17</v>
      </c>
      <c r="AT2693" s="93" t="s">
        <v>1127</v>
      </c>
      <c r="AU2693" s="92" t="s">
        <v>1150</v>
      </c>
      <c r="AV2693" s="83" t="str">
        <f t="shared" si="1112"/>
        <v>48143</v>
      </c>
      <c r="AX2693" s="7" t="s">
        <v>3753</v>
      </c>
    </row>
    <row r="2694" spans="1:50" hidden="1" outlineLevel="1">
      <c r="A2694" t="s">
        <v>2975</v>
      </c>
      <c r="B2694" t="s">
        <v>1641</v>
      </c>
      <c r="C2694" s="1">
        <f t="shared" si="1101"/>
        <v>5715</v>
      </c>
      <c r="D2694" s="7">
        <f>RANK(N2694,(N2694:P2694,Q2694:AE2694))</f>
        <v>2</v>
      </c>
      <c r="E2694" s="7">
        <f>RANK(O2694,(N2694:P2694,Q2694:AE2694))</f>
        <v>1</v>
      </c>
      <c r="F2694" s="7">
        <f>IF(P2694&gt;0,RANK(P2694,(N2694:P2694,Q2694:AE2694)),0)</f>
        <v>3</v>
      </c>
      <c r="G2694" s="1">
        <f t="shared" si="1102"/>
        <v>822</v>
      </c>
      <c r="H2694" s="2">
        <f t="shared" si="1103"/>
        <v>0.14383202099737533</v>
      </c>
      <c r="I2694" s="2"/>
      <c r="J2694" s="2">
        <f t="shared" si="1104"/>
        <v>0.42292213473315837</v>
      </c>
      <c r="K2694" s="2">
        <f t="shared" si="1105"/>
        <v>0.56675415573053367</v>
      </c>
      <c r="L2694" s="2">
        <f t="shared" si="1106"/>
        <v>5.774278215223097E-3</v>
      </c>
      <c r="M2694" s="2">
        <f t="shared" si="1107"/>
        <v>4.5494313210848042E-3</v>
      </c>
      <c r="N2694" s="1">
        <v>2417</v>
      </c>
      <c r="O2694" s="1">
        <v>3239</v>
      </c>
      <c r="P2694" s="1">
        <v>33</v>
      </c>
      <c r="Q2694" s="1">
        <v>22</v>
      </c>
      <c r="R2694" s="1">
        <v>4</v>
      </c>
      <c r="S2694" s="1">
        <v>0</v>
      </c>
      <c r="U2694" s="1">
        <v>0</v>
      </c>
      <c r="X2694" s="1">
        <v>0</v>
      </c>
      <c r="AG2694" s="7">
        <f>IF(Q2694&gt;0,RANK(Q2694,(N2694:P2694,Q2694:AE2694)),0)</f>
        <v>4</v>
      </c>
      <c r="AH2694" s="7">
        <f>IF(R2694&gt;0,RANK(R2694,(N2694:P2694,Q2694:AE2694)),0)</f>
        <v>5</v>
      </c>
      <c r="AI2694" s="7">
        <f>IF(T2694&gt;0,RANK(T2694,(N2694:P2694,Q2694:AE2694)),0)</f>
        <v>0</v>
      </c>
      <c r="AJ2694" s="7">
        <f>IF(S2694&gt;0,RANK(S2694,(N2694:P2694,Q2694:AE2694)),0)</f>
        <v>0</v>
      </c>
      <c r="AK2694" s="2">
        <f t="shared" si="1108"/>
        <v>3.8495188101487312E-3</v>
      </c>
      <c r="AL2694" s="2">
        <f t="shared" si="1109"/>
        <v>6.9991251093613294E-4</v>
      </c>
      <c r="AM2694" s="2">
        <f t="shared" si="1110"/>
        <v>0</v>
      </c>
      <c r="AN2694" s="2">
        <f t="shared" si="1111"/>
        <v>0</v>
      </c>
      <c r="AP2694" t="s">
        <v>2975</v>
      </c>
      <c r="AQ2694" t="s">
        <v>1641</v>
      </c>
      <c r="AR2694">
        <v>11</v>
      </c>
      <c r="AT2694" s="93" t="s">
        <v>1127</v>
      </c>
      <c r="AU2694" s="92" t="s">
        <v>1151</v>
      </c>
      <c r="AV2694" s="83" t="str">
        <f t="shared" si="1112"/>
        <v>48145</v>
      </c>
      <c r="AX2694" s="7" t="s">
        <v>3753</v>
      </c>
    </row>
    <row r="2695" spans="1:50" hidden="1" outlineLevel="1">
      <c r="A2695" t="s">
        <v>1889</v>
      </c>
      <c r="B2695" t="s">
        <v>1641</v>
      </c>
      <c r="C2695" s="1">
        <f t="shared" si="1101"/>
        <v>10340</v>
      </c>
      <c r="D2695" s="7">
        <f>RANK(N2695,(N2695:P2695,Q2695:AE2695))</f>
        <v>2</v>
      </c>
      <c r="E2695" s="7">
        <f>RANK(O2695,(N2695:P2695,Q2695:AE2695))</f>
        <v>1</v>
      </c>
      <c r="F2695" s="7">
        <f>IF(P2695&gt;0,RANK(P2695,(N2695:P2695,Q2695:AE2695)),0)</f>
        <v>3</v>
      </c>
      <c r="G2695" s="1">
        <f t="shared" si="1102"/>
        <v>1972</v>
      </c>
      <c r="H2695" s="2">
        <f t="shared" si="1103"/>
        <v>0.19071566731141198</v>
      </c>
      <c r="I2695" s="2"/>
      <c r="J2695" s="2">
        <f t="shared" si="1104"/>
        <v>0.3967117988394584</v>
      </c>
      <c r="K2695" s="2">
        <f t="shared" si="1105"/>
        <v>0.58742746615087038</v>
      </c>
      <c r="L2695" s="2">
        <f t="shared" si="1106"/>
        <v>1.0638297872340425E-2</v>
      </c>
      <c r="M2695" s="2">
        <f t="shared" si="1107"/>
        <v>5.2224371373307977E-3</v>
      </c>
      <c r="N2695" s="1">
        <v>4102</v>
      </c>
      <c r="O2695" s="1">
        <v>6074</v>
      </c>
      <c r="P2695" s="1">
        <v>110</v>
      </c>
      <c r="Q2695" s="1">
        <v>34</v>
      </c>
      <c r="R2695" s="1">
        <v>20</v>
      </c>
      <c r="S2695" s="1">
        <v>0</v>
      </c>
      <c r="U2695" s="1">
        <v>0</v>
      </c>
      <c r="X2695" s="1">
        <v>0</v>
      </c>
      <c r="AG2695" s="7">
        <f>IF(Q2695&gt;0,RANK(Q2695,(N2695:P2695,Q2695:AE2695)),0)</f>
        <v>4</v>
      </c>
      <c r="AH2695" s="7">
        <f>IF(R2695&gt;0,RANK(R2695,(N2695:P2695,Q2695:AE2695)),0)</f>
        <v>5</v>
      </c>
      <c r="AI2695" s="7">
        <f>IF(T2695&gt;0,RANK(T2695,(N2695:P2695,Q2695:AE2695)),0)</f>
        <v>0</v>
      </c>
      <c r="AJ2695" s="7">
        <f>IF(S2695&gt;0,RANK(S2695,(N2695:P2695,Q2695:AE2695)),0)</f>
        <v>0</v>
      </c>
      <c r="AK2695" s="2">
        <f t="shared" si="1108"/>
        <v>3.2882011605415862E-3</v>
      </c>
      <c r="AL2695" s="2">
        <f t="shared" si="1109"/>
        <v>1.9342359767891683E-3</v>
      </c>
      <c r="AM2695" s="2">
        <f t="shared" si="1110"/>
        <v>0</v>
      </c>
      <c r="AN2695" s="2">
        <f t="shared" si="1111"/>
        <v>0</v>
      </c>
      <c r="AP2695" t="s">
        <v>1889</v>
      </c>
      <c r="AQ2695" t="s">
        <v>1641</v>
      </c>
      <c r="AR2695">
        <v>4</v>
      </c>
      <c r="AT2695" s="93" t="s">
        <v>1127</v>
      </c>
      <c r="AU2695" s="92" t="s">
        <v>1152</v>
      </c>
      <c r="AV2695" s="83" t="str">
        <f t="shared" si="1112"/>
        <v>48147</v>
      </c>
      <c r="AX2695" s="7" t="s">
        <v>3753</v>
      </c>
    </row>
    <row r="2696" spans="1:50" hidden="1" outlineLevel="1">
      <c r="A2696" t="s">
        <v>945</v>
      </c>
      <c r="B2696" t="s">
        <v>1641</v>
      </c>
      <c r="C2696" s="1">
        <f t="shared" si="1101"/>
        <v>9387</v>
      </c>
      <c r="D2696" s="7">
        <f>RANK(N2696,(N2696:P2696,Q2696:AE2696))</f>
        <v>2</v>
      </c>
      <c r="E2696" s="7">
        <f>RANK(O2696,(N2696:P2696,Q2696:AE2696))</f>
        <v>1</v>
      </c>
      <c r="F2696" s="7">
        <f>IF(P2696&gt;0,RANK(P2696,(N2696:P2696,Q2696:AE2696)),0)</f>
        <v>3</v>
      </c>
      <c r="G2696" s="1">
        <f t="shared" si="1102"/>
        <v>4116</v>
      </c>
      <c r="H2696" s="2">
        <f t="shared" si="1103"/>
        <v>0.43847874720357943</v>
      </c>
      <c r="I2696" s="2"/>
      <c r="J2696" s="2">
        <f t="shared" si="1104"/>
        <v>0.27080004261212315</v>
      </c>
      <c r="K2696" s="2">
        <f t="shared" si="1105"/>
        <v>0.70927878981570258</v>
      </c>
      <c r="L2696" s="2">
        <f t="shared" si="1106"/>
        <v>1.4062000639181848E-2</v>
      </c>
      <c r="M2696" s="2">
        <f t="shared" si="1107"/>
        <v>5.8591669329924774E-3</v>
      </c>
      <c r="N2696" s="1">
        <v>2542</v>
      </c>
      <c r="O2696" s="1">
        <v>6658</v>
      </c>
      <c r="P2696" s="1">
        <v>132</v>
      </c>
      <c r="Q2696" s="1">
        <v>33</v>
      </c>
      <c r="R2696" s="1">
        <v>19</v>
      </c>
      <c r="S2696" s="1">
        <v>2</v>
      </c>
      <c r="U2696" s="1">
        <v>1</v>
      </c>
      <c r="X2696" s="1">
        <v>0</v>
      </c>
      <c r="AG2696" s="7">
        <f>IF(Q2696&gt;0,RANK(Q2696,(N2696:P2696,Q2696:AE2696)),0)</f>
        <v>4</v>
      </c>
      <c r="AH2696" s="7">
        <f>IF(R2696&gt;0,RANK(R2696,(N2696:P2696,Q2696:AE2696)),0)</f>
        <v>5</v>
      </c>
      <c r="AI2696" s="7">
        <f>IF(T2696&gt;0,RANK(T2696,(N2696:P2696,Q2696:AE2696)),0)</f>
        <v>0</v>
      </c>
      <c r="AJ2696" s="7">
        <f>IF(S2696&gt;0,RANK(S2696,(N2696:P2696,Q2696:AE2696)),0)</f>
        <v>6</v>
      </c>
      <c r="AK2696" s="2">
        <f t="shared" si="1108"/>
        <v>3.515500159795462E-3</v>
      </c>
      <c r="AL2696" s="2">
        <f t="shared" si="1109"/>
        <v>2.0240758495792053E-3</v>
      </c>
      <c r="AM2696" s="2">
        <f t="shared" si="1110"/>
        <v>0</v>
      </c>
      <c r="AN2696" s="2">
        <f t="shared" si="1111"/>
        <v>2.130606157451795E-4</v>
      </c>
      <c r="AP2696" t="s">
        <v>945</v>
      </c>
      <c r="AQ2696" t="s">
        <v>1641</v>
      </c>
      <c r="AR2696">
        <v>14</v>
      </c>
      <c r="AT2696" s="93" t="s">
        <v>1127</v>
      </c>
      <c r="AU2696" s="92" t="s">
        <v>1153</v>
      </c>
      <c r="AV2696" s="83" t="str">
        <f t="shared" si="1112"/>
        <v>48149</v>
      </c>
      <c r="AX2696" s="7" t="s">
        <v>3753</v>
      </c>
    </row>
    <row r="2697" spans="1:50" hidden="1" outlineLevel="1">
      <c r="A2697" t="s">
        <v>2976</v>
      </c>
      <c r="B2697" t="s">
        <v>1641</v>
      </c>
      <c r="C2697" s="1">
        <f t="shared" si="1101"/>
        <v>1872</v>
      </c>
      <c r="D2697" s="7">
        <f>RANK(N2697,(N2697:P2697,Q2697:AE2697))</f>
        <v>2</v>
      </c>
      <c r="E2697" s="7">
        <f>RANK(O2697,(N2697:P2697,Q2697:AE2697))</f>
        <v>1</v>
      </c>
      <c r="F2697" s="7">
        <f>IF(P2697&gt;0,RANK(P2697,(N2697:P2697,Q2697:AE2697)),0)</f>
        <v>3</v>
      </c>
      <c r="G2697" s="1">
        <f t="shared" si="1102"/>
        <v>84</v>
      </c>
      <c r="H2697" s="2">
        <f t="shared" si="1103"/>
        <v>4.4871794871794872E-2</v>
      </c>
      <c r="I2697" s="2"/>
      <c r="J2697" s="2">
        <f t="shared" si="1104"/>
        <v>0.47222222222222221</v>
      </c>
      <c r="K2697" s="2">
        <f t="shared" si="1105"/>
        <v>0.51709401709401714</v>
      </c>
      <c r="L2697" s="2">
        <f t="shared" si="1106"/>
        <v>5.876068376068376E-3</v>
      </c>
      <c r="M2697" s="2">
        <f t="shared" si="1107"/>
        <v>4.8076923076922698E-3</v>
      </c>
      <c r="N2697" s="1">
        <v>884</v>
      </c>
      <c r="O2697" s="1">
        <v>968</v>
      </c>
      <c r="P2697" s="1">
        <v>11</v>
      </c>
      <c r="Q2697" s="1">
        <v>4</v>
      </c>
      <c r="R2697" s="1">
        <v>5</v>
      </c>
      <c r="S2697" s="1">
        <v>0</v>
      </c>
      <c r="U2697" s="1">
        <v>0</v>
      </c>
      <c r="X2697" s="1">
        <v>0</v>
      </c>
      <c r="AG2697" s="7">
        <f>IF(Q2697&gt;0,RANK(Q2697,(N2697:P2697,Q2697:AE2697)),0)</f>
        <v>5</v>
      </c>
      <c r="AH2697" s="7">
        <f>IF(R2697&gt;0,RANK(R2697,(N2697:P2697,Q2697:AE2697)),0)</f>
        <v>4</v>
      </c>
      <c r="AI2697" s="7">
        <f>IF(T2697&gt;0,RANK(T2697,(N2697:P2697,Q2697:AE2697)),0)</f>
        <v>0</v>
      </c>
      <c r="AJ2697" s="7">
        <f>IF(S2697&gt;0,RANK(S2697,(N2697:P2697,Q2697:AE2697)),0)</f>
        <v>0</v>
      </c>
      <c r="AK2697" s="2">
        <f t="shared" si="1108"/>
        <v>2.136752136752137E-3</v>
      </c>
      <c r="AL2697" s="2">
        <f t="shared" si="1109"/>
        <v>2.670940170940171E-3</v>
      </c>
      <c r="AM2697" s="2">
        <f t="shared" si="1110"/>
        <v>0</v>
      </c>
      <c r="AN2697" s="2">
        <f t="shared" si="1111"/>
        <v>0</v>
      </c>
      <c r="AP2697" t="s">
        <v>2976</v>
      </c>
      <c r="AQ2697" t="s">
        <v>1641</v>
      </c>
      <c r="AR2697">
        <v>17</v>
      </c>
      <c r="AT2697" s="93" t="s">
        <v>1127</v>
      </c>
      <c r="AU2697" s="92" t="s">
        <v>1155</v>
      </c>
      <c r="AV2697" s="83" t="str">
        <f t="shared" si="1112"/>
        <v>48151</v>
      </c>
      <c r="AX2697" s="7" t="s">
        <v>3753</v>
      </c>
    </row>
    <row r="2698" spans="1:50" hidden="1" outlineLevel="1">
      <c r="A2698" t="s">
        <v>2370</v>
      </c>
      <c r="B2698" t="s">
        <v>1641</v>
      </c>
      <c r="C2698" s="1">
        <f t="shared" si="1101"/>
        <v>2420</v>
      </c>
      <c r="D2698" s="7">
        <f>RANK(N2698,(N2698:P2698,Q2698:AE2698))</f>
        <v>2</v>
      </c>
      <c r="E2698" s="7">
        <f>RANK(O2698,(N2698:P2698,Q2698:AE2698))</f>
        <v>1</v>
      </c>
      <c r="F2698" s="7">
        <f>IF(P2698&gt;0,RANK(P2698,(N2698:P2698,Q2698:AE2698)),0)</f>
        <v>3</v>
      </c>
      <c r="G2698" s="1">
        <f t="shared" si="1102"/>
        <v>1250</v>
      </c>
      <c r="H2698" s="2">
        <f t="shared" si="1103"/>
        <v>0.51652892561983466</v>
      </c>
      <c r="I2698" s="2"/>
      <c r="J2698" s="2">
        <f t="shared" si="1104"/>
        <v>0.23966942148760331</v>
      </c>
      <c r="K2698" s="2">
        <f t="shared" si="1105"/>
        <v>0.75619834710743805</v>
      </c>
      <c r="L2698" s="2">
        <f t="shared" si="1106"/>
        <v>3.3057851239669421E-3</v>
      </c>
      <c r="M2698" s="2">
        <f t="shared" si="1107"/>
        <v>8.2644628099172186E-4</v>
      </c>
      <c r="N2698" s="1">
        <v>580</v>
      </c>
      <c r="O2698" s="1">
        <v>1830</v>
      </c>
      <c r="P2698" s="1">
        <v>8</v>
      </c>
      <c r="Q2698" s="1">
        <v>1</v>
      </c>
      <c r="R2698" s="1">
        <v>1</v>
      </c>
      <c r="S2698" s="1">
        <v>0</v>
      </c>
      <c r="U2698" s="1">
        <v>0</v>
      </c>
      <c r="X2698" s="1">
        <v>0</v>
      </c>
      <c r="AG2698" s="7">
        <f>IF(Q2698&gt;0,RANK(Q2698,(N2698:P2698,Q2698:AE2698)),0)</f>
        <v>4</v>
      </c>
      <c r="AH2698" s="7">
        <f>IF(R2698&gt;0,RANK(R2698,(N2698:P2698,Q2698:AE2698)),0)</f>
        <v>4</v>
      </c>
      <c r="AI2698" s="7">
        <f>IF(T2698&gt;0,RANK(T2698,(N2698:P2698,Q2698:AE2698)),0)</f>
        <v>0</v>
      </c>
      <c r="AJ2698" s="7">
        <f>IF(S2698&gt;0,RANK(S2698,(N2698:P2698,Q2698:AE2698)),0)</f>
        <v>0</v>
      </c>
      <c r="AK2698" s="2">
        <f t="shared" si="1108"/>
        <v>4.1322314049586776E-4</v>
      </c>
      <c r="AL2698" s="2">
        <f t="shared" si="1109"/>
        <v>4.1322314049586776E-4</v>
      </c>
      <c r="AM2698" s="2">
        <f t="shared" si="1110"/>
        <v>0</v>
      </c>
      <c r="AN2698" s="2">
        <f t="shared" si="1111"/>
        <v>0</v>
      </c>
      <c r="AP2698" t="s">
        <v>2370</v>
      </c>
      <c r="AQ2698" t="s">
        <v>1641</v>
      </c>
      <c r="AR2698">
        <v>13</v>
      </c>
      <c r="AT2698" s="93" t="s">
        <v>1127</v>
      </c>
      <c r="AU2698" s="92" t="s">
        <v>1156</v>
      </c>
      <c r="AV2698" s="83" t="str">
        <f t="shared" si="1112"/>
        <v>48153</v>
      </c>
      <c r="AX2698" s="7" t="s">
        <v>3753</v>
      </c>
    </row>
    <row r="2699" spans="1:50" hidden="1" outlineLevel="1">
      <c r="A2699" t="s">
        <v>2288</v>
      </c>
      <c r="B2699" t="s">
        <v>1641</v>
      </c>
      <c r="C2699" s="1">
        <f t="shared" si="1101"/>
        <v>556</v>
      </c>
      <c r="D2699" s="7">
        <f>RANK(N2699,(N2699:P2699,Q2699:AE2699))</f>
        <v>2</v>
      </c>
      <c r="E2699" s="7">
        <f>RANK(O2699,(N2699:P2699,Q2699:AE2699))</f>
        <v>1</v>
      </c>
      <c r="F2699" s="7">
        <f>IF(P2699&gt;0,RANK(P2699,(N2699:P2699,Q2699:AE2699)),0)</f>
        <v>3</v>
      </c>
      <c r="G2699" s="1">
        <f t="shared" si="1102"/>
        <v>23</v>
      </c>
      <c r="H2699" s="2">
        <f t="shared" si="1103"/>
        <v>4.1366906474820143E-2</v>
      </c>
      <c r="I2699" s="2"/>
      <c r="J2699" s="2">
        <f t="shared" si="1104"/>
        <v>0.47302158273381295</v>
      </c>
      <c r="K2699" s="2">
        <f t="shared" si="1105"/>
        <v>0.51438848920863312</v>
      </c>
      <c r="L2699" s="2">
        <f t="shared" si="1106"/>
        <v>8.9928057553956831E-3</v>
      </c>
      <c r="M2699" s="2">
        <f t="shared" si="1107"/>
        <v>3.5971223021583065E-3</v>
      </c>
      <c r="N2699" s="1">
        <v>263</v>
      </c>
      <c r="O2699" s="1">
        <v>286</v>
      </c>
      <c r="P2699" s="1">
        <v>5</v>
      </c>
      <c r="Q2699" s="1">
        <v>0</v>
      </c>
      <c r="R2699" s="1">
        <v>2</v>
      </c>
      <c r="S2699" s="1">
        <v>0</v>
      </c>
      <c r="U2699" s="1">
        <v>0</v>
      </c>
      <c r="X2699" s="1">
        <v>0</v>
      </c>
      <c r="AG2699" s="7">
        <f>IF(Q2699&gt;0,RANK(Q2699,(N2699:P2699,Q2699:AE2699)),0)</f>
        <v>0</v>
      </c>
      <c r="AH2699" s="7">
        <f>IF(R2699&gt;0,RANK(R2699,(N2699:P2699,Q2699:AE2699)),0)</f>
        <v>4</v>
      </c>
      <c r="AI2699" s="7">
        <f>IF(T2699&gt;0,RANK(T2699,(N2699:P2699,Q2699:AE2699)),0)</f>
        <v>0</v>
      </c>
      <c r="AJ2699" s="7">
        <f>IF(S2699&gt;0,RANK(S2699,(N2699:P2699,Q2699:AE2699)),0)</f>
        <v>0</v>
      </c>
      <c r="AK2699" s="2">
        <f t="shared" si="1108"/>
        <v>0</v>
      </c>
      <c r="AL2699" s="2">
        <f t="shared" si="1109"/>
        <v>3.5971223021582736E-3</v>
      </c>
      <c r="AM2699" s="2">
        <f t="shared" si="1110"/>
        <v>0</v>
      </c>
      <c r="AN2699" s="2">
        <f t="shared" si="1111"/>
        <v>0</v>
      </c>
      <c r="AP2699" t="s">
        <v>2288</v>
      </c>
      <c r="AQ2699" t="s">
        <v>1641</v>
      </c>
      <c r="AR2699">
        <v>13</v>
      </c>
      <c r="AT2699" s="93" t="s">
        <v>1127</v>
      </c>
      <c r="AU2699" s="92" t="s">
        <v>1157</v>
      </c>
      <c r="AV2699" s="83" t="str">
        <f t="shared" si="1112"/>
        <v>48155</v>
      </c>
      <c r="AX2699" s="7" t="s">
        <v>3753</v>
      </c>
    </row>
    <row r="2700" spans="1:50" hidden="1" outlineLevel="1">
      <c r="A2700" t="s">
        <v>2289</v>
      </c>
      <c r="B2700" t="s">
        <v>1641</v>
      </c>
      <c r="C2700" s="1">
        <f t="shared" si="1101"/>
        <v>123509</v>
      </c>
      <c r="D2700" s="7">
        <f>RANK(N2700,(N2700:P2700,Q2700:AE2700))</f>
        <v>2</v>
      </c>
      <c r="E2700" s="7">
        <f>RANK(O2700,(N2700:P2700,Q2700:AE2700))</f>
        <v>1</v>
      </c>
      <c r="F2700" s="7">
        <f>IF(P2700&gt;0,RANK(P2700,(N2700:P2700,Q2700:AE2700)),0)</f>
        <v>3</v>
      </c>
      <c r="G2700" s="1">
        <f t="shared" si="1102"/>
        <v>25998</v>
      </c>
      <c r="H2700" s="2">
        <f t="shared" si="1103"/>
        <v>0.21049478175679506</v>
      </c>
      <c r="I2700" s="2"/>
      <c r="J2700" s="2">
        <f t="shared" si="1104"/>
        <v>0.38514602174740303</v>
      </c>
      <c r="K2700" s="2">
        <f t="shared" si="1105"/>
        <v>0.59564080350419812</v>
      </c>
      <c r="L2700" s="2">
        <f t="shared" si="1106"/>
        <v>1.5812612846027415E-2</v>
      </c>
      <c r="M2700" s="2">
        <f t="shared" si="1107"/>
        <v>3.400561902371483E-3</v>
      </c>
      <c r="N2700" s="1">
        <v>47569</v>
      </c>
      <c r="O2700" s="1">
        <v>73567</v>
      </c>
      <c r="P2700" s="1">
        <v>1953</v>
      </c>
      <c r="Q2700" s="1">
        <v>200</v>
      </c>
      <c r="R2700" s="1">
        <v>214</v>
      </c>
      <c r="S2700" s="1">
        <v>5</v>
      </c>
      <c r="U2700" s="1">
        <v>1</v>
      </c>
      <c r="X2700" s="1">
        <v>0</v>
      </c>
      <c r="AG2700" s="7">
        <f>IF(Q2700&gt;0,RANK(Q2700,(N2700:P2700,Q2700:AE2700)),0)</f>
        <v>5</v>
      </c>
      <c r="AH2700" s="7">
        <f>IF(R2700&gt;0,RANK(R2700,(N2700:P2700,Q2700:AE2700)),0)</f>
        <v>4</v>
      </c>
      <c r="AI2700" s="7">
        <f>IF(T2700&gt;0,RANK(T2700,(N2700:P2700,Q2700:AE2700)),0)</f>
        <v>0</v>
      </c>
      <c r="AJ2700" s="7">
        <f>IF(S2700&gt;0,RANK(S2700,(N2700:P2700,Q2700:AE2700)),0)</f>
        <v>6</v>
      </c>
      <c r="AK2700" s="2">
        <f t="shared" si="1108"/>
        <v>1.6193151916054701E-3</v>
      </c>
      <c r="AL2700" s="2">
        <f t="shared" si="1109"/>
        <v>1.732667255017853E-3</v>
      </c>
      <c r="AM2700" s="2">
        <f t="shared" si="1110"/>
        <v>0</v>
      </c>
      <c r="AN2700" s="2">
        <f t="shared" si="1111"/>
        <v>4.0482879790136749E-5</v>
      </c>
      <c r="AP2700" t="s">
        <v>2289</v>
      </c>
      <c r="AQ2700" t="s">
        <v>1641</v>
      </c>
      <c r="AT2700" s="93" t="s">
        <v>1127</v>
      </c>
      <c r="AU2700" s="92" t="s">
        <v>120</v>
      </c>
      <c r="AV2700" s="83" t="str">
        <f t="shared" si="1112"/>
        <v>48157</v>
      </c>
      <c r="AX2700" s="7" t="s">
        <v>3753</v>
      </c>
    </row>
    <row r="2701" spans="1:50" hidden="1" outlineLevel="1">
      <c r="A2701" t="s">
        <v>2579</v>
      </c>
      <c r="B2701" t="s">
        <v>1641</v>
      </c>
      <c r="C2701" s="1">
        <f t="shared" si="1101"/>
        <v>3472</v>
      </c>
      <c r="D2701" s="7">
        <f>RANK(N2701,(N2701:P2701,Q2701:AE2701))</f>
        <v>2</v>
      </c>
      <c r="E2701" s="7">
        <f>RANK(O2701,(N2701:P2701,Q2701:AE2701))</f>
        <v>1</v>
      </c>
      <c r="F2701" s="7">
        <f>IF(P2701&gt;0,RANK(P2701,(N2701:P2701,Q2701:AE2701)),0)</f>
        <v>3</v>
      </c>
      <c r="G2701" s="1">
        <f t="shared" si="1102"/>
        <v>1402</v>
      </c>
      <c r="H2701" s="2">
        <f t="shared" si="1103"/>
        <v>0.40380184331797236</v>
      </c>
      <c r="I2701" s="2"/>
      <c r="J2701" s="2">
        <f t="shared" si="1104"/>
        <v>0.29320276497695852</v>
      </c>
      <c r="K2701" s="2">
        <f t="shared" si="1105"/>
        <v>0.69700460829493083</v>
      </c>
      <c r="L2701" s="2">
        <f t="shared" si="1106"/>
        <v>6.3364055299539174E-3</v>
      </c>
      <c r="M2701" s="2">
        <f t="shared" si="1107"/>
        <v>3.4562211981567365E-3</v>
      </c>
      <c r="N2701" s="1">
        <v>1018</v>
      </c>
      <c r="O2701" s="1">
        <v>2420</v>
      </c>
      <c r="P2701" s="1">
        <v>22</v>
      </c>
      <c r="Q2701" s="1">
        <v>4</v>
      </c>
      <c r="R2701" s="1">
        <v>8</v>
      </c>
      <c r="S2701" s="1">
        <v>0</v>
      </c>
      <c r="U2701" s="1">
        <v>0</v>
      </c>
      <c r="X2701" s="1">
        <v>0</v>
      </c>
      <c r="AG2701" s="7">
        <f>IF(Q2701&gt;0,RANK(Q2701,(N2701:P2701,Q2701:AE2701)),0)</f>
        <v>5</v>
      </c>
      <c r="AH2701" s="7">
        <f>IF(R2701&gt;0,RANK(R2701,(N2701:P2701,Q2701:AE2701)),0)</f>
        <v>4</v>
      </c>
      <c r="AI2701" s="7">
        <f>IF(T2701&gt;0,RANK(T2701,(N2701:P2701,Q2701:AE2701)),0)</f>
        <v>0</v>
      </c>
      <c r="AJ2701" s="7">
        <f>IF(S2701&gt;0,RANK(S2701,(N2701:P2701,Q2701:AE2701)),0)</f>
        <v>0</v>
      </c>
      <c r="AK2701" s="2">
        <f t="shared" si="1108"/>
        <v>1.152073732718894E-3</v>
      </c>
      <c r="AL2701" s="2">
        <f t="shared" si="1109"/>
        <v>2.304147465437788E-3</v>
      </c>
      <c r="AM2701" s="2">
        <f t="shared" si="1110"/>
        <v>0</v>
      </c>
      <c r="AN2701" s="2">
        <f t="shared" si="1111"/>
        <v>0</v>
      </c>
      <c r="AP2701" t="s">
        <v>2579</v>
      </c>
      <c r="AQ2701" t="s">
        <v>1641</v>
      </c>
      <c r="AR2701">
        <v>1</v>
      </c>
      <c r="AT2701" s="93" t="s">
        <v>1127</v>
      </c>
      <c r="AU2701" s="92" t="s">
        <v>121</v>
      </c>
      <c r="AV2701" s="83" t="str">
        <f t="shared" si="1112"/>
        <v>48159</v>
      </c>
      <c r="AX2701" s="7" t="s">
        <v>3753</v>
      </c>
    </row>
    <row r="2702" spans="1:50" hidden="1" outlineLevel="1">
      <c r="A2702" t="s">
        <v>2993</v>
      </c>
      <c r="B2702" t="s">
        <v>1641</v>
      </c>
      <c r="C2702" s="1">
        <f t="shared" si="1101"/>
        <v>6641</v>
      </c>
      <c r="D2702" s="7">
        <f>RANK(N2702,(N2702:P2702,Q2702:AE2702))</f>
        <v>2</v>
      </c>
      <c r="E2702" s="7">
        <f>RANK(O2702,(N2702:P2702,Q2702:AE2702))</f>
        <v>1</v>
      </c>
      <c r="F2702" s="7">
        <f>IF(P2702&gt;0,RANK(P2702,(N2702:P2702,Q2702:AE2702)),0)</f>
        <v>3</v>
      </c>
      <c r="G2702" s="1">
        <f t="shared" si="1102"/>
        <v>1931</v>
      </c>
      <c r="H2702" s="2">
        <f t="shared" si="1103"/>
        <v>0.2907694624303569</v>
      </c>
      <c r="I2702" s="2"/>
      <c r="J2702" s="2">
        <f t="shared" si="1104"/>
        <v>0.34874265923806658</v>
      </c>
      <c r="K2702" s="2">
        <f t="shared" si="1105"/>
        <v>0.63951212166842342</v>
      </c>
      <c r="L2702" s="2">
        <f t="shared" si="1106"/>
        <v>6.9266676705315462E-3</v>
      </c>
      <c r="M2702" s="2">
        <f t="shared" si="1107"/>
        <v>4.8185514229784603E-3</v>
      </c>
      <c r="N2702" s="1">
        <v>2316</v>
      </c>
      <c r="O2702" s="1">
        <v>4247</v>
      </c>
      <c r="P2702" s="1">
        <v>46</v>
      </c>
      <c r="Q2702" s="1">
        <v>10</v>
      </c>
      <c r="R2702" s="1">
        <v>20</v>
      </c>
      <c r="S2702" s="1">
        <v>1</v>
      </c>
      <c r="U2702" s="1">
        <v>1</v>
      </c>
      <c r="X2702" s="1">
        <v>0</v>
      </c>
      <c r="AG2702" s="7">
        <f>IF(Q2702&gt;0,RANK(Q2702,(N2702:P2702,Q2702:AE2702)),0)</f>
        <v>5</v>
      </c>
      <c r="AH2702" s="7">
        <f>IF(R2702&gt;0,RANK(R2702,(N2702:P2702,Q2702:AE2702)),0)</f>
        <v>4</v>
      </c>
      <c r="AI2702" s="7">
        <f>IF(T2702&gt;0,RANK(T2702,(N2702:P2702,Q2702:AE2702)),0)</f>
        <v>0</v>
      </c>
      <c r="AJ2702" s="7">
        <f>IF(S2702&gt;0,RANK(S2702,(N2702:P2702,Q2702:AE2702)),0)</f>
        <v>6</v>
      </c>
      <c r="AK2702" s="2">
        <f t="shared" si="1108"/>
        <v>1.5057973196807709E-3</v>
      </c>
      <c r="AL2702" s="2">
        <f t="shared" si="1109"/>
        <v>3.0115946393615418E-3</v>
      </c>
      <c r="AM2702" s="2">
        <f t="shared" si="1110"/>
        <v>0</v>
      </c>
      <c r="AN2702" s="2">
        <f t="shared" si="1111"/>
        <v>1.505797319680771E-4</v>
      </c>
      <c r="AP2702" t="s">
        <v>2993</v>
      </c>
      <c r="AQ2702" t="s">
        <v>1641</v>
      </c>
      <c r="AR2702">
        <v>5</v>
      </c>
      <c r="AT2702" s="93" t="s">
        <v>1127</v>
      </c>
      <c r="AU2702" s="92" t="s">
        <v>122</v>
      </c>
      <c r="AV2702" s="83" t="str">
        <f t="shared" si="1112"/>
        <v>48161</v>
      </c>
      <c r="AX2702" s="7" t="s">
        <v>3753</v>
      </c>
    </row>
    <row r="2703" spans="1:50" hidden="1" outlineLevel="1">
      <c r="A2703" t="s">
        <v>751</v>
      </c>
      <c r="B2703" t="s">
        <v>1641</v>
      </c>
      <c r="C2703" s="1">
        <f t="shared" si="1101"/>
        <v>4128</v>
      </c>
      <c r="D2703" s="7">
        <f>RANK(N2703,(N2703:P2703,Q2703:AE2703))</f>
        <v>1</v>
      </c>
      <c r="E2703" s="7">
        <f>RANK(O2703,(N2703:P2703,Q2703:AE2703))</f>
        <v>2</v>
      </c>
      <c r="F2703" s="7">
        <f>IF(P2703&gt;0,RANK(P2703,(N2703:P2703,Q2703:AE2703)),0)</f>
        <v>3</v>
      </c>
      <c r="G2703" s="1">
        <f t="shared" si="1102"/>
        <v>543</v>
      </c>
      <c r="H2703" s="2">
        <f t="shared" si="1103"/>
        <v>0.13154069767441862</v>
      </c>
      <c r="I2703" s="2"/>
      <c r="J2703" s="2">
        <f t="shared" si="1104"/>
        <v>0.56128875968992253</v>
      </c>
      <c r="K2703" s="2">
        <f t="shared" si="1105"/>
        <v>0.42974806201550386</v>
      </c>
      <c r="L2703" s="2">
        <f t="shared" si="1106"/>
        <v>5.5717054263565895E-3</v>
      </c>
      <c r="M2703" s="2">
        <f t="shared" si="1107"/>
        <v>3.3914728682170143E-3</v>
      </c>
      <c r="N2703" s="1">
        <v>2317</v>
      </c>
      <c r="O2703" s="1">
        <v>1774</v>
      </c>
      <c r="P2703" s="1">
        <v>23</v>
      </c>
      <c r="Q2703" s="1">
        <v>7</v>
      </c>
      <c r="R2703" s="1">
        <v>7</v>
      </c>
      <c r="S2703" s="1">
        <v>0</v>
      </c>
      <c r="U2703" s="1">
        <v>0</v>
      </c>
      <c r="X2703" s="1">
        <v>0</v>
      </c>
      <c r="AG2703" s="7">
        <f>IF(Q2703&gt;0,RANK(Q2703,(N2703:P2703,Q2703:AE2703)),0)</f>
        <v>4</v>
      </c>
      <c r="AH2703" s="7">
        <f>IF(R2703&gt;0,RANK(R2703,(N2703:P2703,Q2703:AE2703)),0)</f>
        <v>4</v>
      </c>
      <c r="AI2703" s="7">
        <f>IF(T2703&gt;0,RANK(T2703,(N2703:P2703,Q2703:AE2703)),0)</f>
        <v>0</v>
      </c>
      <c r="AJ2703" s="7">
        <f>IF(S2703&gt;0,RANK(S2703,(N2703:P2703,Q2703:AE2703)),0)</f>
        <v>0</v>
      </c>
      <c r="AK2703" s="2">
        <f t="shared" si="1108"/>
        <v>1.6957364341085271E-3</v>
      </c>
      <c r="AL2703" s="2">
        <f t="shared" si="1109"/>
        <v>1.6957364341085271E-3</v>
      </c>
      <c r="AM2703" s="2">
        <f t="shared" si="1110"/>
        <v>0</v>
      </c>
      <c r="AN2703" s="2">
        <f t="shared" si="1111"/>
        <v>0</v>
      </c>
      <c r="AP2703" t="s">
        <v>751</v>
      </c>
      <c r="AQ2703" t="s">
        <v>1641</v>
      </c>
      <c r="AR2703">
        <v>28</v>
      </c>
      <c r="AT2703" s="93" t="s">
        <v>1127</v>
      </c>
      <c r="AU2703" s="92" t="s">
        <v>123</v>
      </c>
      <c r="AV2703" s="83" t="str">
        <f t="shared" si="1112"/>
        <v>48163</v>
      </c>
      <c r="AX2703" s="7" t="s">
        <v>3753</v>
      </c>
    </row>
    <row r="2704" spans="1:50" hidden="1" outlineLevel="1">
      <c r="A2704" t="s">
        <v>752</v>
      </c>
      <c r="B2704" t="s">
        <v>1641</v>
      </c>
      <c r="C2704" s="1">
        <f t="shared" si="1101"/>
        <v>3459</v>
      </c>
      <c r="D2704" s="7">
        <f>RANK(N2704,(N2704:P2704,Q2704:AE2704))</f>
        <v>2</v>
      </c>
      <c r="E2704" s="7">
        <f>RANK(O2704,(N2704:P2704,Q2704:AE2704))</f>
        <v>1</v>
      </c>
      <c r="F2704" s="7">
        <f>IF(P2704&gt;0,RANK(P2704,(N2704:P2704,Q2704:AE2704)),0)</f>
        <v>3</v>
      </c>
      <c r="G2704" s="1">
        <f t="shared" si="1102"/>
        <v>1968</v>
      </c>
      <c r="H2704" s="2">
        <f t="shared" si="1103"/>
        <v>0.56895056374674757</v>
      </c>
      <c r="I2704" s="2"/>
      <c r="J2704" s="2">
        <f t="shared" si="1104"/>
        <v>0.20901994796183868</v>
      </c>
      <c r="K2704" s="2">
        <f t="shared" si="1105"/>
        <v>0.77797051170858633</v>
      </c>
      <c r="L2704" s="2">
        <f t="shared" si="1106"/>
        <v>6.6493206128938999E-3</v>
      </c>
      <c r="M2704" s="2">
        <f t="shared" si="1107"/>
        <v>6.3602197166811201E-3</v>
      </c>
      <c r="N2704" s="1">
        <v>723</v>
      </c>
      <c r="O2704" s="1">
        <v>2691</v>
      </c>
      <c r="P2704" s="1">
        <v>23</v>
      </c>
      <c r="Q2704" s="1">
        <v>13</v>
      </c>
      <c r="R2704" s="1">
        <v>9</v>
      </c>
      <c r="S2704" s="1">
        <v>0</v>
      </c>
      <c r="U2704" s="1">
        <v>0</v>
      </c>
      <c r="X2704" s="1">
        <v>0</v>
      </c>
      <c r="AG2704" s="7">
        <f>IF(Q2704&gt;0,RANK(Q2704,(N2704:P2704,Q2704:AE2704)),0)</f>
        <v>4</v>
      </c>
      <c r="AH2704" s="7">
        <f>IF(R2704&gt;0,RANK(R2704,(N2704:P2704,Q2704:AE2704)),0)</f>
        <v>5</v>
      </c>
      <c r="AI2704" s="7">
        <f>IF(T2704&gt;0,RANK(T2704,(N2704:P2704,Q2704:AE2704)),0)</f>
        <v>0</v>
      </c>
      <c r="AJ2704" s="7">
        <f>IF(S2704&gt;0,RANK(S2704,(N2704:P2704,Q2704:AE2704)),0)</f>
        <v>0</v>
      </c>
      <c r="AK2704" s="2">
        <f t="shared" si="1108"/>
        <v>3.7583116507661175E-3</v>
      </c>
      <c r="AL2704" s="2">
        <f t="shared" si="1109"/>
        <v>2.6019080659150044E-3</v>
      </c>
      <c r="AM2704" s="2">
        <f t="shared" si="1110"/>
        <v>0</v>
      </c>
      <c r="AN2704" s="2">
        <f t="shared" si="1111"/>
        <v>0</v>
      </c>
      <c r="AP2704" t="s">
        <v>752</v>
      </c>
      <c r="AQ2704" t="s">
        <v>1641</v>
      </c>
      <c r="AR2704">
        <v>19</v>
      </c>
      <c r="AT2704" s="93" t="s">
        <v>1127</v>
      </c>
      <c r="AU2704" s="92" t="s">
        <v>124</v>
      </c>
      <c r="AV2704" s="83" t="str">
        <f t="shared" si="1112"/>
        <v>48165</v>
      </c>
      <c r="AX2704" s="7" t="s">
        <v>3753</v>
      </c>
    </row>
    <row r="2705" spans="1:50" hidden="1" outlineLevel="1">
      <c r="A2705" t="s">
        <v>2937</v>
      </c>
      <c r="B2705" t="s">
        <v>1641</v>
      </c>
      <c r="C2705" s="1">
        <f t="shared" si="1101"/>
        <v>92983</v>
      </c>
      <c r="D2705" s="7">
        <f>RANK(N2705,(N2705:P2705,Q2705:AE2705))</f>
        <v>2</v>
      </c>
      <c r="E2705" s="7">
        <f>RANK(O2705,(N2705:P2705,Q2705:AE2705))</f>
        <v>1</v>
      </c>
      <c r="F2705" s="7">
        <f>IF(P2705&gt;0,RANK(P2705,(N2705:P2705,Q2705:AE2705)),0)</f>
        <v>3</v>
      </c>
      <c r="G2705" s="1">
        <f t="shared" si="1102"/>
        <v>10377</v>
      </c>
      <c r="H2705" s="2">
        <f t="shared" si="1103"/>
        <v>0.11160104535237624</v>
      </c>
      <c r="I2705" s="2"/>
      <c r="J2705" s="2">
        <f t="shared" si="1104"/>
        <v>0.43040125614359614</v>
      </c>
      <c r="K2705" s="2">
        <f t="shared" si="1105"/>
        <v>0.54200230149597239</v>
      </c>
      <c r="L2705" s="2">
        <f t="shared" si="1106"/>
        <v>2.3122506264586E-2</v>
      </c>
      <c r="M2705" s="2">
        <f t="shared" si="1107"/>
        <v>4.4739360958454613E-3</v>
      </c>
      <c r="N2705" s="1">
        <v>40020</v>
      </c>
      <c r="O2705" s="1">
        <v>50397</v>
      </c>
      <c r="P2705" s="1">
        <v>2150</v>
      </c>
      <c r="Q2705" s="1">
        <v>154</v>
      </c>
      <c r="R2705" s="1">
        <v>262</v>
      </c>
      <c r="S2705" s="1">
        <v>0</v>
      </c>
      <c r="U2705" s="1">
        <v>0</v>
      </c>
      <c r="X2705" s="1">
        <v>0</v>
      </c>
      <c r="AG2705" s="7">
        <f>IF(Q2705&gt;0,RANK(Q2705,(N2705:P2705,Q2705:AE2705)),0)</f>
        <v>5</v>
      </c>
      <c r="AH2705" s="7">
        <f>IF(R2705&gt;0,RANK(R2705,(N2705:P2705,Q2705:AE2705)),0)</f>
        <v>4</v>
      </c>
      <c r="AI2705" s="7">
        <f>IF(T2705&gt;0,RANK(T2705,(N2705:P2705,Q2705:AE2705)),0)</f>
        <v>0</v>
      </c>
      <c r="AJ2705" s="7">
        <f>IF(S2705&gt;0,RANK(S2705,(N2705:P2705,Q2705:AE2705)),0)</f>
        <v>0</v>
      </c>
      <c r="AK2705" s="2">
        <f t="shared" si="1108"/>
        <v>1.6562167277889507E-3</v>
      </c>
      <c r="AL2705" s="2">
        <f t="shared" si="1109"/>
        <v>2.8177193680565264E-3</v>
      </c>
      <c r="AM2705" s="2">
        <f t="shared" si="1110"/>
        <v>0</v>
      </c>
      <c r="AN2705" s="2">
        <f t="shared" si="1111"/>
        <v>0</v>
      </c>
      <c r="AP2705" t="s">
        <v>2937</v>
      </c>
      <c r="AQ2705" t="s">
        <v>1641</v>
      </c>
      <c r="AR2705">
        <v>9</v>
      </c>
      <c r="AT2705" s="93" t="s">
        <v>1127</v>
      </c>
      <c r="AU2705" s="92" t="s">
        <v>125</v>
      </c>
      <c r="AV2705" s="83" t="str">
        <f t="shared" si="1112"/>
        <v>48167</v>
      </c>
      <c r="AX2705" s="7" t="s">
        <v>3753</v>
      </c>
    </row>
    <row r="2706" spans="1:50" hidden="1" outlineLevel="1">
      <c r="A2706" t="s">
        <v>2938</v>
      </c>
      <c r="B2706" t="s">
        <v>1641</v>
      </c>
      <c r="C2706" s="1">
        <f t="shared" si="1101"/>
        <v>1770</v>
      </c>
      <c r="D2706" s="7">
        <f>RANK(N2706,(N2706:P2706,Q2706:AE2706))</f>
        <v>2</v>
      </c>
      <c r="E2706" s="7">
        <f>RANK(O2706,(N2706:P2706,Q2706:AE2706))</f>
        <v>1</v>
      </c>
      <c r="F2706" s="7">
        <f>IF(P2706&gt;0,RANK(P2706,(N2706:P2706,Q2706:AE2706)),0)</f>
        <v>3</v>
      </c>
      <c r="G2706" s="1">
        <f t="shared" si="1102"/>
        <v>848</v>
      </c>
      <c r="H2706" s="2">
        <f t="shared" si="1103"/>
        <v>0.47909604519774013</v>
      </c>
      <c r="I2706" s="2"/>
      <c r="J2706" s="2">
        <f t="shared" si="1104"/>
        <v>0.25649717514124293</v>
      </c>
      <c r="K2706" s="2">
        <f t="shared" si="1105"/>
        <v>0.735593220338983</v>
      </c>
      <c r="L2706" s="2">
        <f t="shared" si="1106"/>
        <v>4.5197740112994352E-3</v>
      </c>
      <c r="M2706" s="2">
        <f t="shared" si="1107"/>
        <v>3.3898305084746365E-3</v>
      </c>
      <c r="N2706" s="1">
        <v>454</v>
      </c>
      <c r="O2706" s="1">
        <v>1302</v>
      </c>
      <c r="P2706" s="1">
        <v>8</v>
      </c>
      <c r="Q2706" s="1">
        <v>4</v>
      </c>
      <c r="R2706" s="1">
        <v>2</v>
      </c>
      <c r="S2706" s="1">
        <v>0</v>
      </c>
      <c r="U2706" s="1">
        <v>0</v>
      </c>
      <c r="X2706" s="1">
        <v>0</v>
      </c>
      <c r="AG2706" s="7">
        <f>IF(Q2706&gt;0,RANK(Q2706,(N2706:P2706,Q2706:AE2706)),0)</f>
        <v>4</v>
      </c>
      <c r="AH2706" s="7">
        <f>IF(R2706&gt;0,RANK(R2706,(N2706:P2706,Q2706:AE2706)),0)</f>
        <v>5</v>
      </c>
      <c r="AI2706" s="7">
        <f>IF(T2706&gt;0,RANK(T2706,(N2706:P2706,Q2706:AE2706)),0)</f>
        <v>0</v>
      </c>
      <c r="AJ2706" s="7">
        <f>IF(S2706&gt;0,RANK(S2706,(N2706:P2706,Q2706:AE2706)),0)</f>
        <v>0</v>
      </c>
      <c r="AK2706" s="2">
        <f t="shared" si="1108"/>
        <v>2.2598870056497176E-3</v>
      </c>
      <c r="AL2706" s="2">
        <f t="shared" si="1109"/>
        <v>1.1299435028248588E-3</v>
      </c>
      <c r="AM2706" s="2">
        <f t="shared" si="1110"/>
        <v>0</v>
      </c>
      <c r="AN2706" s="2">
        <f t="shared" si="1111"/>
        <v>0</v>
      </c>
      <c r="AP2706" t="s">
        <v>2938</v>
      </c>
      <c r="AQ2706" t="s">
        <v>1641</v>
      </c>
      <c r="AR2706">
        <v>13</v>
      </c>
      <c r="AT2706" s="93" t="s">
        <v>1127</v>
      </c>
      <c r="AU2706" s="92" t="s">
        <v>126</v>
      </c>
      <c r="AV2706" s="83" t="str">
        <f t="shared" si="1112"/>
        <v>48169</v>
      </c>
      <c r="AX2706" s="7" t="s">
        <v>3753</v>
      </c>
    </row>
    <row r="2707" spans="1:50" hidden="1" outlineLevel="1">
      <c r="A2707" t="s">
        <v>2939</v>
      </c>
      <c r="B2707" t="s">
        <v>1641</v>
      </c>
      <c r="C2707" s="1">
        <f t="shared" si="1101"/>
        <v>9920</v>
      </c>
      <c r="D2707" s="7">
        <f>RANK(N2707,(N2707:P2707,Q2707:AE2707))</f>
        <v>2</v>
      </c>
      <c r="E2707" s="7">
        <f>RANK(O2707,(N2707:P2707,Q2707:AE2707))</f>
        <v>1</v>
      </c>
      <c r="F2707" s="7">
        <f>IF(P2707&gt;0,RANK(P2707,(N2707:P2707,Q2707:AE2707)),0)</f>
        <v>3</v>
      </c>
      <c r="G2707" s="1">
        <f t="shared" si="1102"/>
        <v>6585</v>
      </c>
      <c r="H2707" s="2">
        <f t="shared" si="1103"/>
        <v>0.66381048387096775</v>
      </c>
      <c r="I2707" s="2"/>
      <c r="J2707" s="2">
        <f t="shared" si="1104"/>
        <v>0.15231854838709677</v>
      </c>
      <c r="K2707" s="2">
        <f t="shared" si="1105"/>
        <v>0.81612903225806455</v>
      </c>
      <c r="L2707" s="2">
        <f t="shared" si="1106"/>
        <v>2.2177419354838711E-2</v>
      </c>
      <c r="M2707" s="2">
        <f t="shared" si="1107"/>
        <v>9.3749999999999459E-3</v>
      </c>
      <c r="N2707" s="1">
        <v>1511</v>
      </c>
      <c r="O2707" s="1">
        <v>8096</v>
      </c>
      <c r="P2707" s="1">
        <v>220</v>
      </c>
      <c r="Q2707" s="1">
        <v>44</v>
      </c>
      <c r="R2707" s="1">
        <v>49</v>
      </c>
      <c r="S2707" s="1">
        <v>0</v>
      </c>
      <c r="U2707" s="1">
        <v>0</v>
      </c>
      <c r="X2707" s="1">
        <v>0</v>
      </c>
      <c r="AG2707" s="7">
        <f>IF(Q2707&gt;0,RANK(Q2707,(N2707:P2707,Q2707:AE2707)),0)</f>
        <v>5</v>
      </c>
      <c r="AH2707" s="7">
        <f>IF(R2707&gt;0,RANK(R2707,(N2707:P2707,Q2707:AE2707)),0)</f>
        <v>4</v>
      </c>
      <c r="AI2707" s="7">
        <f>IF(T2707&gt;0,RANK(T2707,(N2707:P2707,Q2707:AE2707)),0)</f>
        <v>0</v>
      </c>
      <c r="AJ2707" s="7">
        <f>IF(S2707&gt;0,RANK(S2707,(N2707:P2707,Q2707:AE2707)),0)</f>
        <v>0</v>
      </c>
      <c r="AK2707" s="2">
        <f t="shared" si="1108"/>
        <v>4.435483870967742E-3</v>
      </c>
      <c r="AL2707" s="2">
        <f t="shared" si="1109"/>
        <v>4.9395161290322577E-3</v>
      </c>
      <c r="AM2707" s="2">
        <f t="shared" si="1110"/>
        <v>0</v>
      </c>
      <c r="AN2707" s="2">
        <f t="shared" si="1111"/>
        <v>0</v>
      </c>
      <c r="AP2707" t="s">
        <v>2939</v>
      </c>
      <c r="AQ2707" t="s">
        <v>1641</v>
      </c>
      <c r="AR2707">
        <v>21</v>
      </c>
      <c r="AT2707" s="93" t="s">
        <v>1127</v>
      </c>
      <c r="AU2707" s="92" t="s">
        <v>127</v>
      </c>
      <c r="AV2707" s="83" t="str">
        <f t="shared" si="1112"/>
        <v>48171</v>
      </c>
      <c r="AX2707" s="7" t="s">
        <v>3753</v>
      </c>
    </row>
    <row r="2708" spans="1:50" hidden="1" outlineLevel="1">
      <c r="A2708" t="s">
        <v>2940</v>
      </c>
      <c r="B2708" t="s">
        <v>1641</v>
      </c>
      <c r="C2708" s="1">
        <f t="shared" si="1101"/>
        <v>571</v>
      </c>
      <c r="D2708" s="7">
        <f>RANK(N2708,(N2708:P2708,Q2708:AE2708))</f>
        <v>2</v>
      </c>
      <c r="E2708" s="7">
        <f>RANK(O2708,(N2708:P2708,Q2708:AE2708))</f>
        <v>1</v>
      </c>
      <c r="F2708" s="7">
        <f>IF(P2708&gt;0,RANK(P2708,(N2708:P2708,Q2708:AE2708)),0)</f>
        <v>3</v>
      </c>
      <c r="G2708" s="1">
        <f t="shared" si="1102"/>
        <v>489</v>
      </c>
      <c r="H2708" s="2">
        <f t="shared" si="1103"/>
        <v>0.85639229422066554</v>
      </c>
      <c r="I2708" s="2"/>
      <c r="J2708" s="2">
        <f t="shared" si="1104"/>
        <v>6.8301225919439573E-2</v>
      </c>
      <c r="K2708" s="2">
        <f t="shared" si="1105"/>
        <v>0.92469352014010509</v>
      </c>
      <c r="L2708" s="2">
        <f t="shared" si="1106"/>
        <v>5.2539404553415062E-3</v>
      </c>
      <c r="M2708" s="2">
        <f t="shared" si="1107"/>
        <v>1.7513134851138631E-3</v>
      </c>
      <c r="N2708" s="1">
        <v>39</v>
      </c>
      <c r="O2708" s="1">
        <v>528</v>
      </c>
      <c r="P2708" s="1">
        <v>3</v>
      </c>
      <c r="Q2708" s="1">
        <v>1</v>
      </c>
      <c r="R2708" s="1">
        <v>0</v>
      </c>
      <c r="S2708" s="1">
        <v>0</v>
      </c>
      <c r="U2708" s="1">
        <v>0</v>
      </c>
      <c r="X2708" s="1">
        <v>0</v>
      </c>
      <c r="AG2708" s="7">
        <f>IF(Q2708&gt;0,RANK(Q2708,(N2708:P2708,Q2708:AE2708)),0)</f>
        <v>4</v>
      </c>
      <c r="AH2708" s="7">
        <f>IF(R2708&gt;0,RANK(R2708,(N2708:P2708,Q2708:AE2708)),0)</f>
        <v>0</v>
      </c>
      <c r="AI2708" s="7">
        <f>IF(T2708&gt;0,RANK(T2708,(N2708:P2708,Q2708:AE2708)),0)</f>
        <v>0</v>
      </c>
      <c r="AJ2708" s="7">
        <f>IF(S2708&gt;0,RANK(S2708,(N2708:P2708,Q2708:AE2708)),0)</f>
        <v>0</v>
      </c>
      <c r="AK2708" s="2">
        <f t="shared" si="1108"/>
        <v>1.7513134851138354E-3</v>
      </c>
      <c r="AL2708" s="2">
        <f t="shared" si="1109"/>
        <v>0</v>
      </c>
      <c r="AM2708" s="2">
        <f t="shared" si="1110"/>
        <v>0</v>
      </c>
      <c r="AN2708" s="2">
        <f t="shared" si="1111"/>
        <v>0</v>
      </c>
      <c r="AP2708" t="s">
        <v>2940</v>
      </c>
      <c r="AQ2708" t="s">
        <v>1641</v>
      </c>
      <c r="AR2708">
        <v>21</v>
      </c>
      <c r="AT2708" s="93" t="s">
        <v>1127</v>
      </c>
      <c r="AU2708" s="92" t="s">
        <v>128</v>
      </c>
      <c r="AV2708" s="83" t="str">
        <f t="shared" si="1112"/>
        <v>48173</v>
      </c>
      <c r="AX2708" s="7" t="s">
        <v>3753</v>
      </c>
    </row>
    <row r="2709" spans="1:50" hidden="1" outlineLevel="1">
      <c r="A2709" t="s">
        <v>2941</v>
      </c>
      <c r="B2709" t="s">
        <v>1641</v>
      </c>
      <c r="C2709" s="1">
        <f t="shared" si="1101"/>
        <v>3392</v>
      </c>
      <c r="D2709" s="7">
        <f>RANK(N2709,(N2709:P2709,Q2709:AE2709))</f>
        <v>2</v>
      </c>
      <c r="E2709" s="7">
        <f>RANK(O2709,(N2709:P2709,Q2709:AE2709))</f>
        <v>1</v>
      </c>
      <c r="F2709" s="7">
        <f>IF(P2709&gt;0,RANK(P2709,(N2709:P2709,Q2709:AE2709)),0)</f>
        <v>3</v>
      </c>
      <c r="G2709" s="1">
        <f t="shared" si="1102"/>
        <v>875</v>
      </c>
      <c r="H2709" s="2">
        <f t="shared" si="1103"/>
        <v>0.25795990566037735</v>
      </c>
      <c r="I2709" s="2"/>
      <c r="J2709" s="2">
        <f t="shared" si="1104"/>
        <v>0.36350235849056606</v>
      </c>
      <c r="K2709" s="2">
        <f t="shared" si="1105"/>
        <v>0.62146226415094341</v>
      </c>
      <c r="L2709" s="2">
        <f t="shared" si="1106"/>
        <v>7.9599056603773585E-3</v>
      </c>
      <c r="M2709" s="2">
        <f t="shared" si="1107"/>
        <v>7.0754716981131175E-3</v>
      </c>
      <c r="N2709" s="1">
        <v>1233</v>
      </c>
      <c r="O2709" s="1">
        <v>2108</v>
      </c>
      <c r="P2709" s="1">
        <v>27</v>
      </c>
      <c r="Q2709" s="1">
        <v>13</v>
      </c>
      <c r="R2709" s="1">
        <v>11</v>
      </c>
      <c r="S2709" s="1">
        <v>0</v>
      </c>
      <c r="U2709" s="1">
        <v>0</v>
      </c>
      <c r="X2709" s="1">
        <v>0</v>
      </c>
      <c r="AG2709" s="7">
        <f>IF(Q2709&gt;0,RANK(Q2709,(N2709:P2709,Q2709:AE2709)),0)</f>
        <v>4</v>
      </c>
      <c r="AH2709" s="7">
        <f>IF(R2709&gt;0,RANK(R2709,(N2709:P2709,Q2709:AE2709)),0)</f>
        <v>5</v>
      </c>
      <c r="AI2709" s="7">
        <f>IF(T2709&gt;0,RANK(T2709,(N2709:P2709,Q2709:AE2709)),0)</f>
        <v>0</v>
      </c>
      <c r="AJ2709" s="7">
        <f>IF(S2709&gt;0,RANK(S2709,(N2709:P2709,Q2709:AE2709)),0)</f>
        <v>0</v>
      </c>
      <c r="AK2709" s="2">
        <f t="shared" si="1108"/>
        <v>3.8325471698113208E-3</v>
      </c>
      <c r="AL2709" s="2">
        <f t="shared" si="1109"/>
        <v>3.2429245283018869E-3</v>
      </c>
      <c r="AM2709" s="2">
        <f t="shared" si="1110"/>
        <v>0</v>
      </c>
      <c r="AN2709" s="2">
        <f t="shared" si="1111"/>
        <v>0</v>
      </c>
      <c r="AP2709" t="s">
        <v>2941</v>
      </c>
      <c r="AQ2709" t="s">
        <v>1641</v>
      </c>
      <c r="AR2709">
        <v>15</v>
      </c>
      <c r="AT2709" s="93" t="s">
        <v>1127</v>
      </c>
      <c r="AU2709" s="92" t="s">
        <v>129</v>
      </c>
      <c r="AV2709" s="83" t="str">
        <f t="shared" si="1112"/>
        <v>48175</v>
      </c>
      <c r="AX2709" s="7" t="s">
        <v>3753</v>
      </c>
    </row>
    <row r="2710" spans="1:50" hidden="1" outlineLevel="1">
      <c r="A2710" t="s">
        <v>2284</v>
      </c>
      <c r="B2710" t="s">
        <v>1641</v>
      </c>
      <c r="C2710" s="1">
        <f t="shared" si="1101"/>
        <v>6069</v>
      </c>
      <c r="D2710" s="7">
        <f>RANK(N2710,(N2710:P2710,Q2710:AE2710))</f>
        <v>2</v>
      </c>
      <c r="E2710" s="7">
        <f>RANK(O2710,(N2710:P2710,Q2710:AE2710))</f>
        <v>1</v>
      </c>
      <c r="F2710" s="7">
        <f>IF(P2710&gt;0,RANK(P2710,(N2710:P2710,Q2710:AE2710)),0)</f>
        <v>3</v>
      </c>
      <c r="G2710" s="1">
        <f t="shared" si="1102"/>
        <v>2215</v>
      </c>
      <c r="H2710" s="2">
        <f t="shared" si="1103"/>
        <v>0.36496951721865217</v>
      </c>
      <c r="I2710" s="2"/>
      <c r="J2710" s="2">
        <f t="shared" si="1104"/>
        <v>0.30927665183720549</v>
      </c>
      <c r="K2710" s="2">
        <f t="shared" si="1105"/>
        <v>0.67424616905585766</v>
      </c>
      <c r="L2710" s="2">
        <f t="shared" si="1106"/>
        <v>1.1863568956994563E-2</v>
      </c>
      <c r="M2710" s="2">
        <f t="shared" si="1107"/>
        <v>4.6136101499423491E-3</v>
      </c>
      <c r="N2710" s="1">
        <v>1877</v>
      </c>
      <c r="O2710" s="1">
        <v>4092</v>
      </c>
      <c r="P2710" s="1">
        <v>72</v>
      </c>
      <c r="Q2710" s="1">
        <v>13</v>
      </c>
      <c r="R2710" s="1">
        <v>15</v>
      </c>
      <c r="S2710" s="1">
        <v>0</v>
      </c>
      <c r="U2710" s="1">
        <v>0</v>
      </c>
      <c r="X2710" s="1">
        <v>0</v>
      </c>
      <c r="AG2710" s="7">
        <f>IF(Q2710&gt;0,RANK(Q2710,(N2710:P2710,Q2710:AE2710)),0)</f>
        <v>5</v>
      </c>
      <c r="AH2710" s="7">
        <f>IF(R2710&gt;0,RANK(R2710,(N2710:P2710,Q2710:AE2710)),0)</f>
        <v>4</v>
      </c>
      <c r="AI2710" s="7">
        <f>IF(T2710&gt;0,RANK(T2710,(N2710:P2710,Q2710:AE2710)),0)</f>
        <v>0</v>
      </c>
      <c r="AJ2710" s="7">
        <f>IF(S2710&gt;0,RANK(S2710,(N2710:P2710,Q2710:AE2710)),0)</f>
        <v>0</v>
      </c>
      <c r="AK2710" s="2">
        <f t="shared" si="1108"/>
        <v>2.142033283901796E-3</v>
      </c>
      <c r="AL2710" s="2">
        <f t="shared" si="1109"/>
        <v>2.4715768660405341E-3</v>
      </c>
      <c r="AM2710" s="2">
        <f t="shared" si="1110"/>
        <v>0</v>
      </c>
      <c r="AN2710" s="2">
        <f t="shared" si="1111"/>
        <v>0</v>
      </c>
      <c r="AP2710" t="s">
        <v>2284</v>
      </c>
      <c r="AQ2710" t="s">
        <v>1641</v>
      </c>
      <c r="AR2710">
        <v>14</v>
      </c>
      <c r="AT2710" s="93" t="s">
        <v>1127</v>
      </c>
      <c r="AU2710" s="92" t="s">
        <v>196</v>
      </c>
      <c r="AV2710" s="83" t="str">
        <f t="shared" si="1112"/>
        <v>48177</v>
      </c>
      <c r="AX2710" s="7" t="s">
        <v>3753</v>
      </c>
    </row>
    <row r="2711" spans="1:50" hidden="1" outlineLevel="1">
      <c r="A2711" t="s">
        <v>3033</v>
      </c>
      <c r="B2711" t="s">
        <v>1641</v>
      </c>
      <c r="C2711" s="1">
        <f t="shared" si="1101"/>
        <v>8185</v>
      </c>
      <c r="D2711" s="7">
        <f>RANK(N2711,(N2711:P2711,Q2711:AE2711))</f>
        <v>2</v>
      </c>
      <c r="E2711" s="7">
        <f>RANK(O2711,(N2711:P2711,Q2711:AE2711))</f>
        <v>1</v>
      </c>
      <c r="F2711" s="7">
        <f>IF(P2711&gt;0,RANK(P2711,(N2711:P2711,Q2711:AE2711)),0)</f>
        <v>3</v>
      </c>
      <c r="G2711" s="1">
        <f t="shared" si="1102"/>
        <v>5356</v>
      </c>
      <c r="H2711" s="2">
        <f t="shared" si="1103"/>
        <v>0.65436774587660351</v>
      </c>
      <c r="I2711" s="2"/>
      <c r="J2711" s="2">
        <f t="shared" si="1104"/>
        <v>0.16811240073304826</v>
      </c>
      <c r="K2711" s="2">
        <f t="shared" si="1105"/>
        <v>0.82248014660965185</v>
      </c>
      <c r="L2711" s="2">
        <f t="shared" si="1106"/>
        <v>4.8869883934025658E-3</v>
      </c>
      <c r="M2711" s="2">
        <f t="shared" si="1107"/>
        <v>4.5204642638973537E-3</v>
      </c>
      <c r="N2711" s="1">
        <v>1376</v>
      </c>
      <c r="O2711" s="1">
        <v>6732</v>
      </c>
      <c r="P2711" s="1">
        <v>40</v>
      </c>
      <c r="Q2711" s="1">
        <v>27</v>
      </c>
      <c r="R2711" s="1">
        <v>10</v>
      </c>
      <c r="S2711" s="1">
        <v>0</v>
      </c>
      <c r="U2711" s="1">
        <v>0</v>
      </c>
      <c r="X2711" s="1">
        <v>0</v>
      </c>
      <c r="AG2711" s="7">
        <f>IF(Q2711&gt;0,RANK(Q2711,(N2711:P2711,Q2711:AE2711)),0)</f>
        <v>4</v>
      </c>
      <c r="AH2711" s="7">
        <f>IF(R2711&gt;0,RANK(R2711,(N2711:P2711,Q2711:AE2711)),0)</f>
        <v>5</v>
      </c>
      <c r="AI2711" s="7">
        <f>IF(T2711&gt;0,RANK(T2711,(N2711:P2711,Q2711:AE2711)),0)</f>
        <v>0</v>
      </c>
      <c r="AJ2711" s="7">
        <f>IF(S2711&gt;0,RANK(S2711,(N2711:P2711,Q2711:AE2711)),0)</f>
        <v>0</v>
      </c>
      <c r="AK2711" s="2">
        <f t="shared" si="1108"/>
        <v>3.2987171655467318E-3</v>
      </c>
      <c r="AL2711" s="2">
        <f t="shared" si="1109"/>
        <v>1.2217470983506415E-3</v>
      </c>
      <c r="AM2711" s="2">
        <f t="shared" si="1110"/>
        <v>0</v>
      </c>
      <c r="AN2711" s="2">
        <f t="shared" si="1111"/>
        <v>0</v>
      </c>
      <c r="AP2711" t="s">
        <v>3033</v>
      </c>
      <c r="AQ2711" t="s">
        <v>1641</v>
      </c>
      <c r="AR2711">
        <v>13</v>
      </c>
      <c r="AT2711" s="93" t="s">
        <v>1127</v>
      </c>
      <c r="AU2711" s="92" t="s">
        <v>206</v>
      </c>
      <c r="AV2711" s="83" t="str">
        <f t="shared" si="1112"/>
        <v>48179</v>
      </c>
      <c r="AX2711" s="7" t="s">
        <v>3753</v>
      </c>
    </row>
    <row r="2712" spans="1:50" hidden="1" outlineLevel="1">
      <c r="A2712" t="s">
        <v>1189</v>
      </c>
      <c r="B2712" t="s">
        <v>1641</v>
      </c>
      <c r="C2712" s="1">
        <f t="shared" si="1101"/>
        <v>39940</v>
      </c>
      <c r="D2712" s="7">
        <f>RANK(N2712,(N2712:P2712,Q2712:AE2712))</f>
        <v>2</v>
      </c>
      <c r="E2712" s="7">
        <f>RANK(O2712,(N2712:P2712,Q2712:AE2712))</f>
        <v>1</v>
      </c>
      <c r="F2712" s="7">
        <f>IF(P2712&gt;0,RANK(P2712,(N2712:P2712,Q2712:AE2712)),0)</f>
        <v>3</v>
      </c>
      <c r="G2712" s="1">
        <f t="shared" si="1102"/>
        <v>11949</v>
      </c>
      <c r="H2712" s="2">
        <f t="shared" si="1103"/>
        <v>0.29917376064096146</v>
      </c>
      <c r="I2712" s="2"/>
      <c r="J2712" s="2">
        <f t="shared" si="1104"/>
        <v>0.3416875312969454</v>
      </c>
      <c r="K2712" s="2">
        <f t="shared" si="1105"/>
        <v>0.64086129193790686</v>
      </c>
      <c r="L2712" s="2">
        <f t="shared" si="1106"/>
        <v>1.2118177265898849E-2</v>
      </c>
      <c r="M2712" s="2">
        <f t="shared" si="1107"/>
        <v>5.3329994992488867E-3</v>
      </c>
      <c r="N2712" s="1">
        <v>13647</v>
      </c>
      <c r="O2712" s="1">
        <v>25596</v>
      </c>
      <c r="P2712" s="1">
        <v>484</v>
      </c>
      <c r="Q2712" s="1">
        <v>82</v>
      </c>
      <c r="R2712" s="1">
        <v>126</v>
      </c>
      <c r="S2712" s="1">
        <v>2</v>
      </c>
      <c r="U2712" s="1">
        <v>2</v>
      </c>
      <c r="X2712" s="1">
        <v>1</v>
      </c>
      <c r="AG2712" s="7">
        <f>IF(Q2712&gt;0,RANK(Q2712,(N2712:P2712,Q2712:AE2712)),0)</f>
        <v>5</v>
      </c>
      <c r="AH2712" s="7">
        <f>IF(R2712&gt;0,RANK(R2712,(N2712:P2712,Q2712:AE2712)),0)</f>
        <v>4</v>
      </c>
      <c r="AI2712" s="7">
        <f>IF(T2712&gt;0,RANK(T2712,(N2712:P2712,Q2712:AE2712)),0)</f>
        <v>0</v>
      </c>
      <c r="AJ2712" s="7">
        <f>IF(S2712&gt;0,RANK(S2712,(N2712:P2712,Q2712:AE2712)),0)</f>
        <v>6</v>
      </c>
      <c r="AK2712" s="2">
        <f t="shared" si="1108"/>
        <v>2.0530796194291436E-3</v>
      </c>
      <c r="AL2712" s="2">
        <f t="shared" si="1109"/>
        <v>3.1547320981472208E-3</v>
      </c>
      <c r="AM2712" s="2">
        <f t="shared" si="1110"/>
        <v>0</v>
      </c>
      <c r="AN2712" s="2">
        <f t="shared" si="1111"/>
        <v>5.0075112669003505E-5</v>
      </c>
      <c r="AP2712" t="s">
        <v>1189</v>
      </c>
      <c r="AQ2712" t="s">
        <v>1641</v>
      </c>
      <c r="AR2712">
        <v>4</v>
      </c>
      <c r="AT2712" s="93" t="s">
        <v>1127</v>
      </c>
      <c r="AU2712" s="92" t="s">
        <v>207</v>
      </c>
      <c r="AV2712" s="83" t="str">
        <f t="shared" si="1112"/>
        <v>48181</v>
      </c>
      <c r="AX2712" s="7" t="s">
        <v>3753</v>
      </c>
    </row>
    <row r="2713" spans="1:50" hidden="1" outlineLevel="1">
      <c r="A2713" t="s">
        <v>2285</v>
      </c>
      <c r="B2713" t="s">
        <v>1641</v>
      </c>
      <c r="C2713" s="1">
        <f t="shared" si="1101"/>
        <v>38433</v>
      </c>
      <c r="D2713" s="7">
        <f>RANK(N2713,(N2713:P2713,Q2713:AE2713))</f>
        <v>2</v>
      </c>
      <c r="E2713" s="7">
        <f>RANK(O2713,(N2713:P2713,Q2713:AE2713))</f>
        <v>1</v>
      </c>
      <c r="F2713" s="7">
        <f>IF(P2713&gt;0,RANK(P2713,(N2713:P2713,Q2713:AE2713)),0)</f>
        <v>3</v>
      </c>
      <c r="G2713" s="1">
        <f t="shared" si="1102"/>
        <v>15495</v>
      </c>
      <c r="H2713" s="2">
        <f t="shared" si="1103"/>
        <v>0.40316915151042071</v>
      </c>
      <c r="I2713" s="2"/>
      <c r="J2713" s="2">
        <f t="shared" si="1104"/>
        <v>0.29256108032159861</v>
      </c>
      <c r="K2713" s="2">
        <f t="shared" si="1105"/>
        <v>0.69573023183201932</v>
      </c>
      <c r="L2713" s="2">
        <f t="shared" si="1106"/>
        <v>8.4302552493950508E-3</v>
      </c>
      <c r="M2713" s="2">
        <f t="shared" si="1107"/>
        <v>3.2784325969870756E-3</v>
      </c>
      <c r="N2713" s="1">
        <v>11244</v>
      </c>
      <c r="O2713" s="1">
        <v>26739</v>
      </c>
      <c r="P2713" s="1">
        <v>324</v>
      </c>
      <c r="Q2713" s="1">
        <v>50</v>
      </c>
      <c r="R2713" s="1">
        <v>74</v>
      </c>
      <c r="S2713" s="1">
        <v>2</v>
      </c>
      <c r="U2713" s="1">
        <v>0</v>
      </c>
      <c r="X2713" s="1">
        <v>0</v>
      </c>
      <c r="AG2713" s="7">
        <f>IF(Q2713&gt;0,RANK(Q2713,(N2713:P2713,Q2713:AE2713)),0)</f>
        <v>5</v>
      </c>
      <c r="AH2713" s="7">
        <f>IF(R2713&gt;0,RANK(R2713,(N2713:P2713,Q2713:AE2713)),0)</f>
        <v>4</v>
      </c>
      <c r="AI2713" s="7">
        <f>IF(T2713&gt;0,RANK(T2713,(N2713:P2713,Q2713:AE2713)),0)</f>
        <v>0</v>
      </c>
      <c r="AJ2713" s="7">
        <f>IF(S2713&gt;0,RANK(S2713,(N2713:P2713,Q2713:AE2713)),0)</f>
        <v>6</v>
      </c>
      <c r="AK2713" s="2">
        <f t="shared" si="1108"/>
        <v>1.3009653162646684E-3</v>
      </c>
      <c r="AL2713" s="2">
        <f t="shared" si="1109"/>
        <v>1.9254286680717091E-3</v>
      </c>
      <c r="AM2713" s="2">
        <f t="shared" si="1110"/>
        <v>0</v>
      </c>
      <c r="AN2713" s="2">
        <f t="shared" si="1111"/>
        <v>5.2038612650586735E-5</v>
      </c>
      <c r="AP2713" t="s">
        <v>2285</v>
      </c>
      <c r="AQ2713" t="s">
        <v>1641</v>
      </c>
      <c r="AT2713" s="93" t="s">
        <v>1127</v>
      </c>
      <c r="AU2713" s="92" t="s">
        <v>208</v>
      </c>
      <c r="AV2713" s="83" t="str">
        <f t="shared" si="1112"/>
        <v>48183</v>
      </c>
      <c r="AX2713" s="7" t="s">
        <v>3753</v>
      </c>
    </row>
    <row r="2714" spans="1:50" hidden="1" outlineLevel="1">
      <c r="A2714" t="s">
        <v>1359</v>
      </c>
      <c r="B2714" t="s">
        <v>1641</v>
      </c>
      <c r="C2714" s="1">
        <f t="shared" si="1101"/>
        <v>6802</v>
      </c>
      <c r="D2714" s="7">
        <f>RANK(N2714,(N2714:P2714,Q2714:AE2714))</f>
        <v>2</v>
      </c>
      <c r="E2714" s="7">
        <f>RANK(O2714,(N2714:P2714,Q2714:AE2714))</f>
        <v>1</v>
      </c>
      <c r="F2714" s="7">
        <f>IF(P2714&gt;0,RANK(P2714,(N2714:P2714,Q2714:AE2714)),0)</f>
        <v>3</v>
      </c>
      <c r="G2714" s="1">
        <f t="shared" si="1102"/>
        <v>1747</v>
      </c>
      <c r="H2714" s="2">
        <f t="shared" si="1103"/>
        <v>0.25683622463981182</v>
      </c>
      <c r="I2714" s="2"/>
      <c r="J2714" s="2">
        <f t="shared" si="1104"/>
        <v>0.36018817994707442</v>
      </c>
      <c r="K2714" s="2">
        <f t="shared" si="1105"/>
        <v>0.61702440458688623</v>
      </c>
      <c r="L2714" s="2">
        <f t="shared" si="1106"/>
        <v>1.4407527197882975E-2</v>
      </c>
      <c r="M2714" s="2">
        <f t="shared" si="1107"/>
        <v>8.3798882681563758E-3</v>
      </c>
      <c r="N2714" s="1">
        <v>2450</v>
      </c>
      <c r="O2714" s="1">
        <v>4197</v>
      </c>
      <c r="P2714" s="1">
        <v>98</v>
      </c>
      <c r="Q2714" s="1">
        <v>37</v>
      </c>
      <c r="R2714" s="1">
        <v>16</v>
      </c>
      <c r="S2714" s="1">
        <v>4</v>
      </c>
      <c r="U2714" s="1">
        <v>0</v>
      </c>
      <c r="X2714" s="1">
        <v>0</v>
      </c>
      <c r="AG2714" s="7">
        <f>IF(Q2714&gt;0,RANK(Q2714,(N2714:P2714,Q2714:AE2714)),0)</f>
        <v>4</v>
      </c>
      <c r="AH2714" s="7">
        <f>IF(R2714&gt;0,RANK(R2714,(N2714:P2714,Q2714:AE2714)),0)</f>
        <v>5</v>
      </c>
      <c r="AI2714" s="7">
        <f>IF(T2714&gt;0,RANK(T2714,(N2714:P2714,Q2714:AE2714)),0)</f>
        <v>0</v>
      </c>
      <c r="AJ2714" s="7">
        <f>IF(S2714&gt;0,RANK(S2714,(N2714:P2714,Q2714:AE2714)),0)</f>
        <v>6</v>
      </c>
      <c r="AK2714" s="2">
        <f t="shared" si="1108"/>
        <v>5.4395765951190823E-3</v>
      </c>
      <c r="AL2714" s="2">
        <f t="shared" si="1109"/>
        <v>2.3522493384298734E-3</v>
      </c>
      <c r="AM2714" s="2">
        <f t="shared" si="1110"/>
        <v>0</v>
      </c>
      <c r="AN2714" s="2">
        <f t="shared" si="1111"/>
        <v>5.8806233460746834E-4</v>
      </c>
      <c r="AP2714" t="s">
        <v>1359</v>
      </c>
      <c r="AQ2714" t="s">
        <v>1641</v>
      </c>
      <c r="AR2714">
        <v>2</v>
      </c>
      <c r="AT2714" s="93" t="s">
        <v>1127</v>
      </c>
      <c r="AU2714" s="92" t="s">
        <v>209</v>
      </c>
      <c r="AV2714" s="83" t="str">
        <f t="shared" si="1112"/>
        <v>48185</v>
      </c>
      <c r="AX2714" s="7" t="s">
        <v>3753</v>
      </c>
    </row>
    <row r="2715" spans="1:50" hidden="1" outlineLevel="1">
      <c r="A2715" t="s">
        <v>2389</v>
      </c>
      <c r="B2715" t="s">
        <v>1641</v>
      </c>
      <c r="C2715" s="1">
        <f t="shared" si="1101"/>
        <v>30567</v>
      </c>
      <c r="D2715" s="7">
        <f>RANK(N2715,(N2715:P2715,Q2715:AE2715))</f>
        <v>2</v>
      </c>
      <c r="E2715" s="7">
        <f>RANK(O2715,(N2715:P2715,Q2715:AE2715))</f>
        <v>1</v>
      </c>
      <c r="F2715" s="7">
        <f>IF(P2715&gt;0,RANK(P2715,(N2715:P2715,Q2715:AE2715)),0)</f>
        <v>3</v>
      </c>
      <c r="G2715" s="1">
        <f t="shared" si="1102"/>
        <v>13188</v>
      </c>
      <c r="H2715" s="2">
        <f t="shared" si="1103"/>
        <v>0.43144567671017764</v>
      </c>
      <c r="I2715" s="2"/>
      <c r="J2715" s="2">
        <f t="shared" si="1104"/>
        <v>0.27189452677724341</v>
      </c>
      <c r="K2715" s="2">
        <f t="shared" si="1105"/>
        <v>0.7033402034874211</v>
      </c>
      <c r="L2715" s="2">
        <f t="shared" si="1106"/>
        <v>1.7829685608662937E-2</v>
      </c>
      <c r="M2715" s="2">
        <f t="shared" si="1107"/>
        <v>6.9355841266725005E-3</v>
      </c>
      <c r="N2715" s="1">
        <v>8311</v>
      </c>
      <c r="O2715" s="1">
        <v>21499</v>
      </c>
      <c r="P2715" s="1">
        <v>545</v>
      </c>
      <c r="Q2715" s="1">
        <v>64</v>
      </c>
      <c r="R2715" s="1">
        <v>143</v>
      </c>
      <c r="S2715" s="1">
        <v>5</v>
      </c>
      <c r="U2715" s="1">
        <v>0</v>
      </c>
      <c r="X2715" s="1">
        <v>0</v>
      </c>
      <c r="AG2715" s="7">
        <f>IF(Q2715&gt;0,RANK(Q2715,(N2715:P2715,Q2715:AE2715)),0)</f>
        <v>5</v>
      </c>
      <c r="AH2715" s="7">
        <f>IF(R2715&gt;0,RANK(R2715,(N2715:P2715,Q2715:AE2715)),0)</f>
        <v>4</v>
      </c>
      <c r="AI2715" s="7">
        <f>IF(T2715&gt;0,RANK(T2715,(N2715:P2715,Q2715:AE2715)),0)</f>
        <v>0</v>
      </c>
      <c r="AJ2715" s="7">
        <f>IF(S2715&gt;0,RANK(S2715,(N2715:P2715,Q2715:AE2715)),0)</f>
        <v>6</v>
      </c>
      <c r="AK2715" s="2">
        <f t="shared" si="1108"/>
        <v>2.0937612457879412E-3</v>
      </c>
      <c r="AL2715" s="2">
        <f t="shared" si="1109"/>
        <v>4.6782477835574316E-3</v>
      </c>
      <c r="AM2715" s="2">
        <f t="shared" si="1110"/>
        <v>0</v>
      </c>
      <c r="AN2715" s="2">
        <f t="shared" si="1111"/>
        <v>1.6357509732718291E-4</v>
      </c>
      <c r="AP2715" t="s">
        <v>2389</v>
      </c>
      <c r="AQ2715" t="s">
        <v>1641</v>
      </c>
      <c r="AT2715" s="93" t="s">
        <v>1127</v>
      </c>
      <c r="AU2715" s="92" t="s">
        <v>210</v>
      </c>
      <c r="AV2715" s="83" t="str">
        <f t="shared" si="1112"/>
        <v>48187</v>
      </c>
      <c r="AX2715" s="7" t="s">
        <v>3753</v>
      </c>
    </row>
    <row r="2716" spans="1:50" hidden="1" outlineLevel="1">
      <c r="A2716" t="s">
        <v>3021</v>
      </c>
      <c r="B2716" t="s">
        <v>1641</v>
      </c>
      <c r="C2716" s="1">
        <f t="shared" si="1101"/>
        <v>9110</v>
      </c>
      <c r="D2716" s="7">
        <f>RANK(N2716,(N2716:P2716,Q2716:AE2716))</f>
        <v>2</v>
      </c>
      <c r="E2716" s="7">
        <f>RANK(O2716,(N2716:P2716,Q2716:AE2716))</f>
        <v>1</v>
      </c>
      <c r="F2716" s="7">
        <f>IF(P2716&gt;0,RANK(P2716,(N2716:P2716,Q2716:AE2716)),0)</f>
        <v>3</v>
      </c>
      <c r="G2716" s="1">
        <f t="shared" si="1102"/>
        <v>4710</v>
      </c>
      <c r="H2716" s="2">
        <f t="shared" si="1103"/>
        <v>0.51701427003293088</v>
      </c>
      <c r="I2716" s="2"/>
      <c r="J2716" s="2">
        <f t="shared" si="1104"/>
        <v>0.23688254665203073</v>
      </c>
      <c r="K2716" s="2">
        <f t="shared" si="1105"/>
        <v>0.75389681668496156</v>
      </c>
      <c r="L2716" s="2">
        <f t="shared" si="1106"/>
        <v>4.9396267837541162E-3</v>
      </c>
      <c r="M2716" s="2">
        <f t="shared" si="1107"/>
        <v>4.2810098792535368E-3</v>
      </c>
      <c r="N2716" s="1">
        <v>2158</v>
      </c>
      <c r="O2716" s="1">
        <v>6868</v>
      </c>
      <c r="P2716" s="1">
        <v>45</v>
      </c>
      <c r="Q2716" s="1">
        <v>24</v>
      </c>
      <c r="R2716" s="1">
        <v>13</v>
      </c>
      <c r="S2716" s="1">
        <v>2</v>
      </c>
      <c r="U2716" s="1">
        <v>0</v>
      </c>
      <c r="X2716" s="1">
        <v>0</v>
      </c>
      <c r="AG2716" s="7">
        <f>IF(Q2716&gt;0,RANK(Q2716,(N2716:P2716,Q2716:AE2716)),0)</f>
        <v>4</v>
      </c>
      <c r="AH2716" s="7">
        <f>IF(R2716&gt;0,RANK(R2716,(N2716:P2716,Q2716:AE2716)),0)</f>
        <v>5</v>
      </c>
      <c r="AI2716" s="7">
        <f>IF(T2716&gt;0,RANK(T2716,(N2716:P2716,Q2716:AE2716)),0)</f>
        <v>0</v>
      </c>
      <c r="AJ2716" s="7">
        <f>IF(S2716&gt;0,RANK(S2716,(N2716:P2716,Q2716:AE2716)),0)</f>
        <v>6</v>
      </c>
      <c r="AK2716" s="2">
        <f t="shared" si="1108"/>
        <v>2.6344676180021956E-3</v>
      </c>
      <c r="AL2716" s="2">
        <f t="shared" si="1109"/>
        <v>1.4270032930845224E-3</v>
      </c>
      <c r="AM2716" s="2">
        <f t="shared" si="1110"/>
        <v>0</v>
      </c>
      <c r="AN2716" s="2">
        <f t="shared" si="1111"/>
        <v>2.1953896816684961E-4</v>
      </c>
      <c r="AP2716" t="s">
        <v>3021</v>
      </c>
      <c r="AQ2716" t="s">
        <v>1641</v>
      </c>
      <c r="AR2716">
        <v>13</v>
      </c>
      <c r="AT2716" s="93" t="s">
        <v>1127</v>
      </c>
      <c r="AU2716" s="92" t="s">
        <v>211</v>
      </c>
      <c r="AV2716" s="83" t="str">
        <f t="shared" si="1112"/>
        <v>48189</v>
      </c>
      <c r="AX2716" s="7" t="s">
        <v>3753</v>
      </c>
    </row>
    <row r="2717" spans="1:50" hidden="1" outlineLevel="1">
      <c r="A2717" t="s">
        <v>2020</v>
      </c>
      <c r="B2717" t="s">
        <v>1641</v>
      </c>
      <c r="C2717" s="1">
        <f t="shared" si="1101"/>
        <v>1446</v>
      </c>
      <c r="D2717" s="7">
        <f>RANK(N2717,(N2717:P2717,Q2717:AE2717))</f>
        <v>2</v>
      </c>
      <c r="E2717" s="7">
        <f>RANK(O2717,(N2717:P2717,Q2717:AE2717))</f>
        <v>1</v>
      </c>
      <c r="F2717" s="7">
        <f>IF(P2717&gt;0,RANK(P2717,(N2717:P2717,Q2717:AE2717)),0)</f>
        <v>3</v>
      </c>
      <c r="G2717" s="1">
        <f t="shared" si="1102"/>
        <v>494</v>
      </c>
      <c r="H2717" s="2">
        <f t="shared" si="1103"/>
        <v>0.34163208852005533</v>
      </c>
      <c r="I2717" s="2"/>
      <c r="J2717" s="2">
        <f t="shared" si="1104"/>
        <v>0.32641770401106501</v>
      </c>
      <c r="K2717" s="2">
        <f t="shared" si="1105"/>
        <v>0.66804979253112029</v>
      </c>
      <c r="L2717" s="2">
        <f t="shared" si="1106"/>
        <v>4.1493775933609959E-3</v>
      </c>
      <c r="M2717" s="2">
        <f t="shared" si="1107"/>
        <v>1.3831258644537566E-3</v>
      </c>
      <c r="N2717" s="1">
        <v>472</v>
      </c>
      <c r="O2717" s="1">
        <v>966</v>
      </c>
      <c r="P2717" s="1">
        <v>6</v>
      </c>
      <c r="Q2717" s="1">
        <v>1</v>
      </c>
      <c r="R2717" s="1">
        <v>1</v>
      </c>
      <c r="S2717" s="1">
        <v>0</v>
      </c>
      <c r="U2717" s="1">
        <v>0</v>
      </c>
      <c r="X2717" s="1">
        <v>0</v>
      </c>
      <c r="AG2717" s="7">
        <f>IF(Q2717&gt;0,RANK(Q2717,(N2717:P2717,Q2717:AE2717)),0)</f>
        <v>4</v>
      </c>
      <c r="AH2717" s="7">
        <f>IF(R2717&gt;0,RANK(R2717,(N2717:P2717,Q2717:AE2717)),0)</f>
        <v>4</v>
      </c>
      <c r="AI2717" s="7">
        <f>IF(T2717&gt;0,RANK(T2717,(N2717:P2717,Q2717:AE2717)),0)</f>
        <v>0</v>
      </c>
      <c r="AJ2717" s="7">
        <f>IF(S2717&gt;0,RANK(S2717,(N2717:P2717,Q2717:AE2717)),0)</f>
        <v>0</v>
      </c>
      <c r="AK2717" s="2">
        <f t="shared" si="1108"/>
        <v>6.9156293222683268E-4</v>
      </c>
      <c r="AL2717" s="2">
        <f t="shared" si="1109"/>
        <v>6.9156293222683268E-4</v>
      </c>
      <c r="AM2717" s="2">
        <f t="shared" si="1110"/>
        <v>0</v>
      </c>
      <c r="AN2717" s="2">
        <f t="shared" si="1111"/>
        <v>0</v>
      </c>
      <c r="AP2717" t="s">
        <v>2020</v>
      </c>
      <c r="AQ2717" t="s">
        <v>1641</v>
      </c>
      <c r="AR2717">
        <v>13</v>
      </c>
      <c r="AT2717" s="93" t="s">
        <v>1127</v>
      </c>
      <c r="AU2717" s="92" t="s">
        <v>212</v>
      </c>
      <c r="AV2717" s="83" t="str">
        <f t="shared" si="1112"/>
        <v>48191</v>
      </c>
      <c r="AX2717" s="7" t="s">
        <v>3753</v>
      </c>
    </row>
    <row r="2718" spans="1:50" hidden="1" outlineLevel="1">
      <c r="A2718" t="s">
        <v>3051</v>
      </c>
      <c r="B2718" t="s">
        <v>1641</v>
      </c>
      <c r="C2718" s="1">
        <f t="shared" si="1101"/>
        <v>3376</v>
      </c>
      <c r="D2718" s="7">
        <f>RANK(N2718,(N2718:P2718,Q2718:AE2718))</f>
        <v>2</v>
      </c>
      <c r="E2718" s="7">
        <f>RANK(O2718,(N2718:P2718,Q2718:AE2718))</f>
        <v>1</v>
      </c>
      <c r="F2718" s="7">
        <f>IF(P2718&gt;0,RANK(P2718,(N2718:P2718,Q2718:AE2718)),0)</f>
        <v>3</v>
      </c>
      <c r="G2718" s="1">
        <f t="shared" si="1102"/>
        <v>1569</v>
      </c>
      <c r="H2718" s="2">
        <f t="shared" si="1103"/>
        <v>0.4647511848341232</v>
      </c>
      <c r="I2718" s="2"/>
      <c r="J2718" s="2">
        <f t="shared" si="1104"/>
        <v>0.26007109004739337</v>
      </c>
      <c r="K2718" s="2">
        <f t="shared" si="1105"/>
        <v>0.72482227488151663</v>
      </c>
      <c r="L2718" s="2">
        <f t="shared" si="1106"/>
        <v>7.9976303317535538E-3</v>
      </c>
      <c r="M2718" s="2">
        <f t="shared" si="1107"/>
        <v>7.1090047393364483E-3</v>
      </c>
      <c r="N2718" s="1">
        <v>878</v>
      </c>
      <c r="O2718" s="1">
        <v>2447</v>
      </c>
      <c r="P2718" s="1">
        <v>27</v>
      </c>
      <c r="Q2718" s="1">
        <v>7</v>
      </c>
      <c r="R2718" s="1">
        <v>14</v>
      </c>
      <c r="S2718" s="1">
        <v>3</v>
      </c>
      <c r="U2718" s="1">
        <v>0</v>
      </c>
      <c r="X2718" s="1">
        <v>0</v>
      </c>
      <c r="AG2718" s="7">
        <f>IF(Q2718&gt;0,RANK(Q2718,(N2718:P2718,Q2718:AE2718)),0)</f>
        <v>5</v>
      </c>
      <c r="AH2718" s="7">
        <f>IF(R2718&gt;0,RANK(R2718,(N2718:P2718,Q2718:AE2718)),0)</f>
        <v>4</v>
      </c>
      <c r="AI2718" s="7">
        <f>IF(T2718&gt;0,RANK(T2718,(N2718:P2718,Q2718:AE2718)),0)</f>
        <v>0</v>
      </c>
      <c r="AJ2718" s="7">
        <f>IF(S2718&gt;0,RANK(S2718,(N2718:P2718,Q2718:AE2718)),0)</f>
        <v>6</v>
      </c>
      <c r="AK2718" s="2">
        <f t="shared" si="1108"/>
        <v>2.0734597156398106E-3</v>
      </c>
      <c r="AL2718" s="2">
        <f t="shared" si="1109"/>
        <v>4.1469194312796212E-3</v>
      </c>
      <c r="AM2718" s="2">
        <f t="shared" si="1110"/>
        <v>0</v>
      </c>
      <c r="AN2718" s="2">
        <f t="shared" si="1111"/>
        <v>8.8862559241706157E-4</v>
      </c>
      <c r="AP2718" t="s">
        <v>3051</v>
      </c>
      <c r="AQ2718" t="s">
        <v>1641</v>
      </c>
      <c r="AR2718">
        <v>11</v>
      </c>
      <c r="AT2718" s="93" t="s">
        <v>1127</v>
      </c>
      <c r="AU2718" s="92" t="s">
        <v>213</v>
      </c>
      <c r="AV2718" s="83" t="str">
        <f t="shared" si="1112"/>
        <v>48193</v>
      </c>
      <c r="AX2718" s="7" t="s">
        <v>3753</v>
      </c>
    </row>
    <row r="2719" spans="1:50" hidden="1" outlineLevel="1">
      <c r="A2719" t="s">
        <v>346</v>
      </c>
      <c r="B2719" t="s">
        <v>1641</v>
      </c>
      <c r="C2719" s="1">
        <f t="shared" si="1101"/>
        <v>2088</v>
      </c>
      <c r="D2719" s="7">
        <f>RANK(N2719,(N2719:P2719,Q2719:AE2719))</f>
        <v>2</v>
      </c>
      <c r="E2719" s="7">
        <f>RANK(O2719,(N2719:P2719,Q2719:AE2719))</f>
        <v>1</v>
      </c>
      <c r="F2719" s="7">
        <f>IF(P2719&gt;0,RANK(P2719,(N2719:P2719,Q2719:AE2719)),0)</f>
        <v>3</v>
      </c>
      <c r="G2719" s="1">
        <f t="shared" si="1102"/>
        <v>1676</v>
      </c>
      <c r="H2719" s="2">
        <f t="shared" si="1103"/>
        <v>0.80268199233716475</v>
      </c>
      <c r="I2719" s="2"/>
      <c r="J2719" s="2">
        <f t="shared" si="1104"/>
        <v>9.4827586206896547E-2</v>
      </c>
      <c r="K2719" s="2">
        <f t="shared" si="1105"/>
        <v>0.89750957854406133</v>
      </c>
      <c r="L2719" s="2">
        <f t="shared" si="1106"/>
        <v>5.7471264367816091E-3</v>
      </c>
      <c r="M2719" s="2">
        <f t="shared" si="1107"/>
        <v>1.9157088122604901E-3</v>
      </c>
      <c r="N2719" s="1">
        <v>198</v>
      </c>
      <c r="O2719" s="1">
        <v>1874</v>
      </c>
      <c r="P2719" s="1">
        <v>12</v>
      </c>
      <c r="Q2719" s="1">
        <v>0</v>
      </c>
      <c r="R2719" s="1">
        <v>4</v>
      </c>
      <c r="S2719" s="1">
        <v>0</v>
      </c>
      <c r="U2719" s="1">
        <v>0</v>
      </c>
      <c r="X2719" s="1">
        <v>0</v>
      </c>
      <c r="AG2719" s="7">
        <f>IF(Q2719&gt;0,RANK(Q2719,(N2719:P2719,Q2719:AE2719)),0)</f>
        <v>0</v>
      </c>
      <c r="AH2719" s="7">
        <f>IF(R2719&gt;0,RANK(R2719,(N2719:P2719,Q2719:AE2719)),0)</f>
        <v>4</v>
      </c>
      <c r="AI2719" s="7">
        <f>IF(T2719&gt;0,RANK(T2719,(N2719:P2719,Q2719:AE2719)),0)</f>
        <v>0</v>
      </c>
      <c r="AJ2719" s="7">
        <f>IF(S2719&gt;0,RANK(S2719,(N2719:P2719,Q2719:AE2719)),0)</f>
        <v>0</v>
      </c>
      <c r="AK2719" s="2">
        <f t="shared" si="1108"/>
        <v>0</v>
      </c>
      <c r="AL2719" s="2">
        <f t="shared" si="1109"/>
        <v>1.9157088122605363E-3</v>
      </c>
      <c r="AM2719" s="2">
        <f t="shared" si="1110"/>
        <v>0</v>
      </c>
      <c r="AN2719" s="2">
        <f t="shared" si="1111"/>
        <v>0</v>
      </c>
      <c r="AP2719" t="s">
        <v>346</v>
      </c>
      <c r="AQ2719" t="s">
        <v>1641</v>
      </c>
      <c r="AR2719">
        <v>19</v>
      </c>
      <c r="AT2719" s="93" t="s">
        <v>1127</v>
      </c>
      <c r="AU2719" s="92" t="s">
        <v>182</v>
      </c>
      <c r="AV2719" s="83" t="str">
        <f t="shared" si="1112"/>
        <v>48195</v>
      </c>
      <c r="AX2719" s="7" t="s">
        <v>3753</v>
      </c>
    </row>
    <row r="2720" spans="1:50" hidden="1" outlineLevel="1">
      <c r="A2720" t="s">
        <v>1001</v>
      </c>
      <c r="B2720" t="s">
        <v>1641</v>
      </c>
      <c r="C2720" s="1">
        <f t="shared" si="1101"/>
        <v>1557</v>
      </c>
      <c r="D2720" s="7">
        <f>RANK(N2720,(N2720:P2720,Q2720:AE2720))</f>
        <v>2</v>
      </c>
      <c r="E2720" s="7">
        <f>RANK(O2720,(N2720:P2720,Q2720:AE2720))</f>
        <v>1</v>
      </c>
      <c r="F2720" s="7">
        <f>IF(P2720&gt;0,RANK(P2720,(N2720:P2720,Q2720:AE2720)),0)</f>
        <v>3</v>
      </c>
      <c r="G2720" s="1">
        <f t="shared" si="1102"/>
        <v>410</v>
      </c>
      <c r="H2720" s="2">
        <f t="shared" si="1103"/>
        <v>0.26332691072575465</v>
      </c>
      <c r="I2720" s="2"/>
      <c r="J2720" s="2">
        <f t="shared" si="1104"/>
        <v>0.36351958895311498</v>
      </c>
      <c r="K2720" s="2">
        <f t="shared" si="1105"/>
        <v>0.62684649967886963</v>
      </c>
      <c r="L2720" s="2">
        <f t="shared" si="1106"/>
        <v>6.4226075786769426E-3</v>
      </c>
      <c r="M2720" s="2">
        <f t="shared" si="1107"/>
        <v>3.2113037893384483E-3</v>
      </c>
      <c r="N2720" s="1">
        <v>566</v>
      </c>
      <c r="O2720" s="1">
        <v>976</v>
      </c>
      <c r="P2720" s="1">
        <v>10</v>
      </c>
      <c r="Q2720" s="1">
        <v>2</v>
      </c>
      <c r="R2720" s="1">
        <v>3</v>
      </c>
      <c r="S2720" s="1">
        <v>0</v>
      </c>
      <c r="U2720" s="1">
        <v>0</v>
      </c>
      <c r="X2720" s="1">
        <v>0</v>
      </c>
      <c r="AG2720" s="7">
        <f>IF(Q2720&gt;0,RANK(Q2720,(N2720:P2720,Q2720:AE2720)),0)</f>
        <v>5</v>
      </c>
      <c r="AH2720" s="7">
        <f>IF(R2720&gt;0,RANK(R2720,(N2720:P2720,Q2720:AE2720)),0)</f>
        <v>4</v>
      </c>
      <c r="AI2720" s="7">
        <f>IF(T2720&gt;0,RANK(T2720,(N2720:P2720,Q2720:AE2720)),0)</f>
        <v>0</v>
      </c>
      <c r="AJ2720" s="7">
        <f>IF(S2720&gt;0,RANK(S2720,(N2720:P2720,Q2720:AE2720)),0)</f>
        <v>0</v>
      </c>
      <c r="AK2720" s="2">
        <f t="shared" si="1108"/>
        <v>1.2845215157353885E-3</v>
      </c>
      <c r="AL2720" s="2">
        <f t="shared" si="1109"/>
        <v>1.9267822736030828E-3</v>
      </c>
      <c r="AM2720" s="2">
        <f t="shared" si="1110"/>
        <v>0</v>
      </c>
      <c r="AN2720" s="2">
        <f t="shared" si="1111"/>
        <v>0</v>
      </c>
      <c r="AP2720" t="s">
        <v>1001</v>
      </c>
      <c r="AQ2720" t="s">
        <v>1641</v>
      </c>
      <c r="AR2720">
        <v>13</v>
      </c>
      <c r="AT2720" s="93" t="s">
        <v>1127</v>
      </c>
      <c r="AU2720" s="92" t="s">
        <v>409</v>
      </c>
      <c r="AV2720" s="83" t="str">
        <f t="shared" si="1112"/>
        <v>48197</v>
      </c>
      <c r="AX2720" s="7" t="s">
        <v>3753</v>
      </c>
    </row>
    <row r="2721" spans="1:50" hidden="1" outlineLevel="1">
      <c r="A2721" t="s">
        <v>1269</v>
      </c>
      <c r="B2721" t="s">
        <v>1641</v>
      </c>
      <c r="C2721" s="1">
        <f t="shared" si="1101"/>
        <v>17836</v>
      </c>
      <c r="D2721" s="7">
        <f>RANK(N2721,(N2721:P2721,Q2721:AE2721))</f>
        <v>2</v>
      </c>
      <c r="E2721" s="7">
        <f>RANK(O2721,(N2721:P2721,Q2721:AE2721))</f>
        <v>1</v>
      </c>
      <c r="F2721" s="7">
        <f>IF(P2721&gt;0,RANK(P2721,(N2721:P2721,Q2721:AE2721)),0)</f>
        <v>3</v>
      </c>
      <c r="G2721" s="1">
        <f t="shared" si="1102"/>
        <v>6367</v>
      </c>
      <c r="H2721" s="2">
        <f t="shared" si="1103"/>
        <v>0.35697465799506617</v>
      </c>
      <c r="I2721" s="2"/>
      <c r="J2721" s="2">
        <f t="shared" si="1104"/>
        <v>0.31369141063018613</v>
      </c>
      <c r="K2721" s="2">
        <f t="shared" si="1105"/>
        <v>0.67066606862525235</v>
      </c>
      <c r="L2721" s="2">
        <f t="shared" si="1106"/>
        <v>1.0372280780444046E-2</v>
      </c>
      <c r="M2721" s="2">
        <f t="shared" si="1107"/>
        <v>5.2702399641174711E-3</v>
      </c>
      <c r="N2721" s="1">
        <v>5595</v>
      </c>
      <c r="O2721" s="1">
        <v>11962</v>
      </c>
      <c r="P2721" s="1">
        <v>185</v>
      </c>
      <c r="Q2721" s="1">
        <v>56</v>
      </c>
      <c r="R2721" s="1">
        <v>36</v>
      </c>
      <c r="S2721" s="1">
        <v>2</v>
      </c>
      <c r="U2721" s="1">
        <v>0</v>
      </c>
      <c r="X2721" s="1">
        <v>0</v>
      </c>
      <c r="AG2721" s="7">
        <f>IF(Q2721&gt;0,RANK(Q2721,(N2721:P2721,Q2721:AE2721)),0)</f>
        <v>4</v>
      </c>
      <c r="AH2721" s="7">
        <f>IF(R2721&gt;0,RANK(R2721,(N2721:P2721,Q2721:AE2721)),0)</f>
        <v>5</v>
      </c>
      <c r="AI2721" s="7">
        <f>IF(T2721&gt;0,RANK(T2721,(N2721:P2721,Q2721:AE2721)),0)</f>
        <v>0</v>
      </c>
      <c r="AJ2721" s="7">
        <f>IF(S2721&gt;0,RANK(S2721,(N2721:P2721,Q2721:AE2721)),0)</f>
        <v>6</v>
      </c>
      <c r="AK2721" s="2">
        <f t="shared" si="1108"/>
        <v>3.1397174254317113E-3</v>
      </c>
      <c r="AL2721" s="2">
        <f t="shared" si="1109"/>
        <v>2.0183897734918142E-3</v>
      </c>
      <c r="AM2721" s="2">
        <f t="shared" si="1110"/>
        <v>0</v>
      </c>
      <c r="AN2721" s="2">
        <f t="shared" si="1111"/>
        <v>1.1213276519398969E-4</v>
      </c>
      <c r="AP2721" t="s">
        <v>1269</v>
      </c>
      <c r="AQ2721" t="s">
        <v>1641</v>
      </c>
      <c r="AR2721">
        <v>2</v>
      </c>
      <c r="AT2721" s="93" t="s">
        <v>1127</v>
      </c>
      <c r="AU2721" s="92" t="s">
        <v>410</v>
      </c>
      <c r="AV2721" s="83" t="str">
        <f t="shared" si="1112"/>
        <v>48199</v>
      </c>
      <c r="AX2721" s="7" t="s">
        <v>3753</v>
      </c>
    </row>
    <row r="2722" spans="1:50" hidden="1" outlineLevel="1">
      <c r="A2722" t="s">
        <v>1298</v>
      </c>
      <c r="B2722" t="s">
        <v>1641</v>
      </c>
      <c r="C2722" s="1">
        <f t="shared" si="1101"/>
        <v>974822</v>
      </c>
      <c r="D2722" s="7">
        <f>RANK(N2722,(N2722:P2722,Q2722:AE2722))</f>
        <v>2</v>
      </c>
      <c r="E2722" s="7">
        <f>RANK(O2722,(N2722:P2722,Q2722:AE2722))</f>
        <v>1</v>
      </c>
      <c r="F2722" s="7">
        <f>IF(P2722&gt;0,RANK(P2722,(N2722:P2722,Q2722:AE2722)),0)</f>
        <v>3</v>
      </c>
      <c r="G2722" s="1">
        <f t="shared" si="1102"/>
        <v>110892</v>
      </c>
      <c r="H2722" s="2">
        <f t="shared" si="1103"/>
        <v>0.11375615240525963</v>
      </c>
      <c r="I2722" s="2"/>
      <c r="J2722" s="2">
        <f t="shared" si="1104"/>
        <v>0.42907012767459085</v>
      </c>
      <c r="K2722" s="2">
        <f t="shared" si="1105"/>
        <v>0.54282628007985045</v>
      </c>
      <c r="L2722" s="2">
        <f t="shared" si="1106"/>
        <v>2.3587896046662879E-2</v>
      </c>
      <c r="M2722" s="2">
        <f t="shared" si="1107"/>
        <v>4.5156961988958161E-3</v>
      </c>
      <c r="N2722" s="1">
        <v>418267</v>
      </c>
      <c r="O2722" s="1">
        <v>529159</v>
      </c>
      <c r="P2722" s="1">
        <v>22994</v>
      </c>
      <c r="Q2722" s="1">
        <v>1694</v>
      </c>
      <c r="R2722" s="1">
        <v>2643</v>
      </c>
      <c r="S2722" s="1">
        <v>40</v>
      </c>
      <c r="U2722" s="1">
        <v>10</v>
      </c>
      <c r="X2722" s="1">
        <v>15</v>
      </c>
      <c r="AG2722" s="7">
        <f>IF(Q2722&gt;0,RANK(Q2722,(N2722:P2722,Q2722:AE2722)),0)</f>
        <v>5</v>
      </c>
      <c r="AH2722" s="7">
        <f>IF(R2722&gt;0,RANK(R2722,(N2722:P2722,Q2722:AE2722)),0)</f>
        <v>4</v>
      </c>
      <c r="AI2722" s="7">
        <f>IF(T2722&gt;0,RANK(T2722,(N2722:P2722,Q2722:AE2722)),0)</f>
        <v>0</v>
      </c>
      <c r="AJ2722" s="7">
        <f>IF(S2722&gt;0,RANK(S2722,(N2722:P2722,Q2722:AE2722)),0)</f>
        <v>6</v>
      </c>
      <c r="AK2722" s="2">
        <f t="shared" si="1108"/>
        <v>1.7377531487799823E-3</v>
      </c>
      <c r="AL2722" s="2">
        <f t="shared" si="1109"/>
        <v>2.711264210286596E-3</v>
      </c>
      <c r="AM2722" s="2">
        <f t="shared" si="1110"/>
        <v>0</v>
      </c>
      <c r="AN2722" s="2">
        <f t="shared" si="1111"/>
        <v>4.1033132202596985E-5</v>
      </c>
      <c r="AP2722" t="s">
        <v>1298</v>
      </c>
      <c r="AQ2722" t="s">
        <v>1641</v>
      </c>
      <c r="AT2722" s="93" t="s">
        <v>1127</v>
      </c>
      <c r="AU2722" s="92" t="s">
        <v>429</v>
      </c>
      <c r="AV2722" s="83" t="str">
        <f t="shared" si="1112"/>
        <v>48201</v>
      </c>
      <c r="AX2722" s="7" t="s">
        <v>3753</v>
      </c>
    </row>
    <row r="2723" spans="1:50" hidden="1" outlineLevel="1">
      <c r="A2723" t="s">
        <v>3190</v>
      </c>
      <c r="B2723" t="s">
        <v>1641</v>
      </c>
      <c r="C2723" s="1">
        <f t="shared" si="1101"/>
        <v>22970</v>
      </c>
      <c r="D2723" s="7">
        <f>RANK(N2723,(N2723:P2723,Q2723:AE2723))</f>
        <v>2</v>
      </c>
      <c r="E2723" s="7">
        <f>RANK(O2723,(N2723:P2723,Q2723:AE2723))</f>
        <v>1</v>
      </c>
      <c r="F2723" s="7">
        <f>IF(P2723&gt;0,RANK(P2723,(N2723:P2723,Q2723:AE2723)),0)</f>
        <v>3</v>
      </c>
      <c r="G2723" s="1">
        <f t="shared" si="1102"/>
        <v>4956</v>
      </c>
      <c r="H2723" s="2">
        <f t="shared" si="1103"/>
        <v>0.21575968654767089</v>
      </c>
      <c r="I2723" s="2"/>
      <c r="J2723" s="2">
        <f t="shared" si="1104"/>
        <v>0.38650413582934262</v>
      </c>
      <c r="K2723" s="2">
        <f t="shared" si="1105"/>
        <v>0.60226382237701348</v>
      </c>
      <c r="L2723" s="2">
        <f t="shared" si="1106"/>
        <v>7.1397474967348712E-3</v>
      </c>
      <c r="M2723" s="2">
        <f t="shared" si="1107"/>
        <v>4.0922942969090275E-3</v>
      </c>
      <c r="N2723" s="1">
        <v>8878</v>
      </c>
      <c r="O2723" s="1">
        <v>13834</v>
      </c>
      <c r="P2723" s="1">
        <v>164</v>
      </c>
      <c r="Q2723" s="1">
        <v>48</v>
      </c>
      <c r="R2723" s="1">
        <v>34</v>
      </c>
      <c r="S2723" s="1">
        <v>12</v>
      </c>
      <c r="U2723" s="1">
        <v>0</v>
      </c>
      <c r="X2723" s="1">
        <v>0</v>
      </c>
      <c r="AG2723" s="7">
        <f>IF(Q2723&gt;0,RANK(Q2723,(N2723:P2723,Q2723:AE2723)),0)</f>
        <v>4</v>
      </c>
      <c r="AH2723" s="7">
        <f>IF(R2723&gt;0,RANK(R2723,(N2723:P2723,Q2723:AE2723)),0)</f>
        <v>5</v>
      </c>
      <c r="AI2723" s="7">
        <f>IF(T2723&gt;0,RANK(T2723,(N2723:P2723,Q2723:AE2723)),0)</f>
        <v>0</v>
      </c>
      <c r="AJ2723" s="7">
        <f>IF(S2723&gt;0,RANK(S2723,(N2723:P2723,Q2723:AE2723)),0)</f>
        <v>6</v>
      </c>
      <c r="AK2723" s="2">
        <f t="shared" si="1108"/>
        <v>2.089682194166304E-3</v>
      </c>
      <c r="AL2723" s="2">
        <f t="shared" si="1109"/>
        <v>1.4801915542011319E-3</v>
      </c>
      <c r="AM2723" s="2">
        <f t="shared" si="1110"/>
        <v>0</v>
      </c>
      <c r="AN2723" s="2">
        <f t="shared" si="1111"/>
        <v>5.2242054854157599E-4</v>
      </c>
      <c r="AP2723" t="s">
        <v>3190</v>
      </c>
      <c r="AQ2723" t="s">
        <v>1641</v>
      </c>
      <c r="AR2723">
        <v>1</v>
      </c>
      <c r="AT2723" s="93" t="s">
        <v>1127</v>
      </c>
      <c r="AU2723" s="92" t="s">
        <v>543</v>
      </c>
      <c r="AV2723" s="83" t="str">
        <f t="shared" si="1112"/>
        <v>48203</v>
      </c>
      <c r="AX2723" s="7" t="s">
        <v>3753</v>
      </c>
    </row>
    <row r="2724" spans="1:50" hidden="1" outlineLevel="1">
      <c r="A2724" t="s">
        <v>347</v>
      </c>
      <c r="B2724" t="s">
        <v>1641</v>
      </c>
      <c r="C2724" s="1">
        <f t="shared" si="1101"/>
        <v>2031</v>
      </c>
      <c r="D2724" s="7">
        <f>RANK(N2724,(N2724:P2724,Q2724:AE2724))</f>
        <v>2</v>
      </c>
      <c r="E2724" s="7">
        <f>RANK(O2724,(N2724:P2724,Q2724:AE2724))</f>
        <v>1</v>
      </c>
      <c r="F2724" s="7">
        <f>IF(P2724&gt;0,RANK(P2724,(N2724:P2724,Q2724:AE2724)),0)</f>
        <v>3</v>
      </c>
      <c r="G2724" s="1">
        <f t="shared" si="1102"/>
        <v>1286</v>
      </c>
      <c r="H2724" s="2">
        <f t="shared" si="1103"/>
        <v>0.63318562284588875</v>
      </c>
      <c r="I2724" s="2"/>
      <c r="J2724" s="2">
        <f t="shared" si="1104"/>
        <v>0.17676021664204825</v>
      </c>
      <c r="K2724" s="2">
        <f t="shared" si="1105"/>
        <v>0.80994583948793697</v>
      </c>
      <c r="L2724" s="2">
        <f t="shared" si="1106"/>
        <v>7.8778926637124574E-3</v>
      </c>
      <c r="M2724" s="2">
        <f t="shared" si="1107"/>
        <v>5.4160512063023553E-3</v>
      </c>
      <c r="N2724" s="1">
        <v>359</v>
      </c>
      <c r="O2724" s="1">
        <v>1645</v>
      </c>
      <c r="P2724" s="1">
        <v>16</v>
      </c>
      <c r="Q2724" s="1">
        <v>7</v>
      </c>
      <c r="R2724" s="1">
        <v>4</v>
      </c>
      <c r="S2724" s="1">
        <v>0</v>
      </c>
      <c r="U2724" s="1">
        <v>0</v>
      </c>
      <c r="X2724" s="1">
        <v>0</v>
      </c>
      <c r="AG2724" s="7">
        <f>IF(Q2724&gt;0,RANK(Q2724,(N2724:P2724,Q2724:AE2724)),0)</f>
        <v>4</v>
      </c>
      <c r="AH2724" s="7">
        <f>IF(R2724&gt;0,RANK(R2724,(N2724:P2724,Q2724:AE2724)),0)</f>
        <v>5</v>
      </c>
      <c r="AI2724" s="7">
        <f>IF(T2724&gt;0,RANK(T2724,(N2724:P2724,Q2724:AE2724)),0)</f>
        <v>0</v>
      </c>
      <c r="AJ2724" s="7">
        <f>IF(S2724&gt;0,RANK(S2724,(N2724:P2724,Q2724:AE2724)),0)</f>
        <v>0</v>
      </c>
      <c r="AK2724" s="2">
        <f t="shared" si="1108"/>
        <v>3.4465780403741997E-3</v>
      </c>
      <c r="AL2724" s="2">
        <f t="shared" si="1109"/>
        <v>1.9694731659281144E-3</v>
      </c>
      <c r="AM2724" s="2">
        <f t="shared" si="1110"/>
        <v>0</v>
      </c>
      <c r="AN2724" s="2">
        <f t="shared" si="1111"/>
        <v>0</v>
      </c>
      <c r="AP2724" t="s">
        <v>347</v>
      </c>
      <c r="AQ2724" t="s">
        <v>1641</v>
      </c>
      <c r="AR2724">
        <v>19</v>
      </c>
      <c r="AT2724" s="93" t="s">
        <v>1127</v>
      </c>
      <c r="AU2724" s="92" t="s">
        <v>457</v>
      </c>
      <c r="AV2724" s="83" t="str">
        <f t="shared" si="1112"/>
        <v>48205</v>
      </c>
      <c r="AX2724" s="7" t="s">
        <v>3753</v>
      </c>
    </row>
    <row r="2725" spans="1:50" hidden="1" outlineLevel="1">
      <c r="A2725" t="s">
        <v>1045</v>
      </c>
      <c r="B2725" t="s">
        <v>1641</v>
      </c>
      <c r="C2725" s="1">
        <f t="shared" si="1101"/>
        <v>2927</v>
      </c>
      <c r="D2725" s="7">
        <f>RANK(N2725,(N2725:P2725,Q2725:AE2725))</f>
        <v>2</v>
      </c>
      <c r="E2725" s="7">
        <f>RANK(O2725,(N2725:P2725,Q2725:AE2725))</f>
        <v>1</v>
      </c>
      <c r="F2725" s="7">
        <f>IF(P2725&gt;0,RANK(P2725,(N2725:P2725,Q2725:AE2725)),0)</f>
        <v>3</v>
      </c>
      <c r="G2725" s="1">
        <f t="shared" si="1102"/>
        <v>87</v>
      </c>
      <c r="H2725" s="2">
        <f t="shared" si="1103"/>
        <v>2.9723266142808336E-2</v>
      </c>
      <c r="I2725" s="2"/>
      <c r="J2725" s="2">
        <f t="shared" si="1104"/>
        <v>0.47864707892039632</v>
      </c>
      <c r="K2725" s="2">
        <f t="shared" si="1105"/>
        <v>0.50837034506320466</v>
      </c>
      <c r="L2725" s="2">
        <f t="shared" si="1106"/>
        <v>7.8578749572941579E-3</v>
      </c>
      <c r="M2725" s="2">
        <f t="shared" si="1107"/>
        <v>5.1247010591049143E-3</v>
      </c>
      <c r="N2725" s="1">
        <v>1401</v>
      </c>
      <c r="O2725" s="1">
        <v>1488</v>
      </c>
      <c r="P2725" s="1">
        <v>23</v>
      </c>
      <c r="Q2725" s="1">
        <v>10</v>
      </c>
      <c r="R2725" s="1">
        <v>5</v>
      </c>
      <c r="S2725" s="1">
        <v>0</v>
      </c>
      <c r="U2725" s="1">
        <v>0</v>
      </c>
      <c r="X2725" s="1">
        <v>0</v>
      </c>
      <c r="AG2725" s="7">
        <f>IF(Q2725&gt;0,RANK(Q2725,(N2725:P2725,Q2725:AE2725)),0)</f>
        <v>4</v>
      </c>
      <c r="AH2725" s="7">
        <f>IF(R2725&gt;0,RANK(R2725,(N2725:P2725,Q2725:AE2725)),0)</f>
        <v>5</v>
      </c>
      <c r="AI2725" s="7">
        <f>IF(T2725&gt;0,RANK(T2725,(N2725:P2725,Q2725:AE2725)),0)</f>
        <v>0</v>
      </c>
      <c r="AJ2725" s="7">
        <f>IF(S2725&gt;0,RANK(S2725,(N2725:P2725,Q2725:AE2725)),0)</f>
        <v>0</v>
      </c>
      <c r="AK2725" s="2">
        <f t="shared" si="1108"/>
        <v>3.4164673727365906E-3</v>
      </c>
      <c r="AL2725" s="2">
        <f t="shared" si="1109"/>
        <v>1.7082336863682953E-3</v>
      </c>
      <c r="AM2725" s="2">
        <f t="shared" si="1110"/>
        <v>0</v>
      </c>
      <c r="AN2725" s="2">
        <f t="shared" si="1111"/>
        <v>0</v>
      </c>
      <c r="AP2725" t="s">
        <v>1045</v>
      </c>
      <c r="AQ2725" t="s">
        <v>1641</v>
      </c>
      <c r="AR2725">
        <v>17</v>
      </c>
      <c r="AT2725" s="93" t="s">
        <v>1127</v>
      </c>
      <c r="AU2725" s="92" t="s">
        <v>785</v>
      </c>
      <c r="AV2725" s="83" t="str">
        <f t="shared" si="1112"/>
        <v>48207</v>
      </c>
      <c r="AX2725" s="7" t="s">
        <v>3753</v>
      </c>
    </row>
    <row r="2726" spans="1:50" hidden="1" outlineLevel="1">
      <c r="A2726" t="s">
        <v>723</v>
      </c>
      <c r="B2726" t="s">
        <v>1641</v>
      </c>
      <c r="C2726" s="1">
        <f t="shared" si="1101"/>
        <v>34317</v>
      </c>
      <c r="D2726" s="7">
        <f>RANK(N2726,(N2726:P2726,Q2726:AE2726))</f>
        <v>2</v>
      </c>
      <c r="E2726" s="7">
        <f>RANK(O2726,(N2726:P2726,Q2726:AE2726))</f>
        <v>1</v>
      </c>
      <c r="F2726" s="7">
        <f>IF(P2726&gt;0,RANK(P2726,(N2726:P2726,Q2726:AE2726)),0)</f>
        <v>3</v>
      </c>
      <c r="G2726" s="1">
        <f t="shared" si="1102"/>
        <v>8783</v>
      </c>
      <c r="H2726" s="2">
        <f t="shared" si="1103"/>
        <v>0.25593729055570125</v>
      </c>
      <c r="I2726" s="2"/>
      <c r="J2726" s="2">
        <f t="shared" si="1104"/>
        <v>0.33181804936328935</v>
      </c>
      <c r="K2726" s="2">
        <f t="shared" si="1105"/>
        <v>0.58775533991899054</v>
      </c>
      <c r="L2726" s="2">
        <f t="shared" si="1106"/>
        <v>7.142232712649707E-2</v>
      </c>
      <c r="M2726" s="2">
        <f t="shared" si="1107"/>
        <v>9.004283591222989E-3</v>
      </c>
      <c r="N2726" s="1">
        <v>11387</v>
      </c>
      <c r="O2726" s="1">
        <v>20170</v>
      </c>
      <c r="P2726" s="1">
        <v>2451</v>
      </c>
      <c r="Q2726" s="1">
        <v>68</v>
      </c>
      <c r="R2726" s="1">
        <v>238</v>
      </c>
      <c r="S2726" s="1">
        <v>0</v>
      </c>
      <c r="U2726" s="1">
        <v>1</v>
      </c>
      <c r="X2726" s="1">
        <v>2</v>
      </c>
      <c r="AG2726" s="7">
        <f>IF(Q2726&gt;0,RANK(Q2726,(N2726:P2726,Q2726:AE2726)),0)</f>
        <v>5</v>
      </c>
      <c r="AH2726" s="7">
        <f>IF(R2726&gt;0,RANK(R2726,(N2726:P2726,Q2726:AE2726)),0)</f>
        <v>4</v>
      </c>
      <c r="AI2726" s="7">
        <f>IF(T2726&gt;0,RANK(T2726,(N2726:P2726,Q2726:AE2726)),0)</f>
        <v>0</v>
      </c>
      <c r="AJ2726" s="7">
        <f>IF(S2726&gt;0,RANK(S2726,(N2726:P2726,Q2726:AE2726)),0)</f>
        <v>0</v>
      </c>
      <c r="AK2726" s="2">
        <f t="shared" si="1108"/>
        <v>1.9815251915960021E-3</v>
      </c>
      <c r="AL2726" s="2">
        <f t="shared" si="1109"/>
        <v>6.9353381705860072E-3</v>
      </c>
      <c r="AM2726" s="2">
        <f t="shared" si="1110"/>
        <v>0</v>
      </c>
      <c r="AN2726" s="2">
        <f t="shared" si="1111"/>
        <v>0</v>
      </c>
      <c r="AP2726" t="s">
        <v>723</v>
      </c>
      <c r="AQ2726" t="s">
        <v>1641</v>
      </c>
      <c r="AR2726">
        <v>14</v>
      </c>
      <c r="AT2726" s="93" t="s">
        <v>1127</v>
      </c>
      <c r="AU2726" s="92" t="s">
        <v>786</v>
      </c>
      <c r="AV2726" s="83" t="str">
        <f t="shared" si="1112"/>
        <v>48209</v>
      </c>
      <c r="AX2726" s="7" t="s">
        <v>3753</v>
      </c>
    </row>
    <row r="2727" spans="1:50" hidden="1" outlineLevel="1">
      <c r="A2727" t="s">
        <v>159</v>
      </c>
      <c r="B2727" t="s">
        <v>1641</v>
      </c>
      <c r="C2727" s="1">
        <f t="shared" si="1101"/>
        <v>1474</v>
      </c>
      <c r="D2727" s="7">
        <f>RANK(N2727,(N2727:P2727,Q2727:AE2727))</f>
        <v>2</v>
      </c>
      <c r="E2727" s="7">
        <f>RANK(O2727,(N2727:P2727,Q2727:AE2727))</f>
        <v>1</v>
      </c>
      <c r="F2727" s="7">
        <f>IF(P2727&gt;0,RANK(P2727,(N2727:P2727,Q2727:AE2727)),0)</f>
        <v>3</v>
      </c>
      <c r="G2727" s="1">
        <f t="shared" si="1102"/>
        <v>952</v>
      </c>
      <c r="H2727" s="2">
        <f t="shared" si="1103"/>
        <v>0.64586160108548163</v>
      </c>
      <c r="I2727" s="2"/>
      <c r="J2727" s="2">
        <f t="shared" si="1104"/>
        <v>0.17028493894165536</v>
      </c>
      <c r="K2727" s="2">
        <f t="shared" si="1105"/>
        <v>0.81614654002713705</v>
      </c>
      <c r="L2727" s="2">
        <f t="shared" si="1106"/>
        <v>8.8195386702849387E-3</v>
      </c>
      <c r="M2727" s="2">
        <f t="shared" si="1107"/>
        <v>4.7489823609225979E-3</v>
      </c>
      <c r="N2727" s="1">
        <v>251</v>
      </c>
      <c r="O2727" s="1">
        <v>1203</v>
      </c>
      <c r="P2727" s="1">
        <v>13</v>
      </c>
      <c r="Q2727" s="1">
        <v>4</v>
      </c>
      <c r="R2727" s="1">
        <v>3</v>
      </c>
      <c r="S2727" s="1">
        <v>0</v>
      </c>
      <c r="U2727" s="1">
        <v>0</v>
      </c>
      <c r="X2727" s="1">
        <v>0</v>
      </c>
      <c r="AG2727" s="7">
        <f>IF(Q2727&gt;0,RANK(Q2727,(N2727:P2727,Q2727:AE2727)),0)</f>
        <v>4</v>
      </c>
      <c r="AH2727" s="7">
        <f>IF(R2727&gt;0,RANK(R2727,(N2727:P2727,Q2727:AE2727)),0)</f>
        <v>5</v>
      </c>
      <c r="AI2727" s="7">
        <f>IF(T2727&gt;0,RANK(T2727,(N2727:P2727,Q2727:AE2727)),0)</f>
        <v>0</v>
      </c>
      <c r="AJ2727" s="7">
        <f>IF(S2727&gt;0,RANK(S2727,(N2727:P2727,Q2727:AE2727)),0)</f>
        <v>0</v>
      </c>
      <c r="AK2727" s="2">
        <f t="shared" si="1108"/>
        <v>2.7137042062415195E-3</v>
      </c>
      <c r="AL2727" s="2">
        <f t="shared" si="1109"/>
        <v>2.0352781546811396E-3</v>
      </c>
      <c r="AM2727" s="2">
        <f t="shared" si="1110"/>
        <v>0</v>
      </c>
      <c r="AN2727" s="2">
        <f t="shared" si="1111"/>
        <v>0</v>
      </c>
      <c r="AP2727" t="s">
        <v>159</v>
      </c>
      <c r="AQ2727" t="s">
        <v>1641</v>
      </c>
      <c r="AR2727">
        <v>13</v>
      </c>
      <c r="AT2727" s="93" t="s">
        <v>1127</v>
      </c>
      <c r="AU2727" s="92" t="s">
        <v>787</v>
      </c>
      <c r="AV2727" s="83" t="str">
        <f t="shared" si="1112"/>
        <v>48211</v>
      </c>
      <c r="AX2727" s="7" t="s">
        <v>3753</v>
      </c>
    </row>
    <row r="2728" spans="1:50" hidden="1" outlineLevel="1">
      <c r="A2728" t="s">
        <v>670</v>
      </c>
      <c r="B2728" t="s">
        <v>1641</v>
      </c>
      <c r="C2728" s="1">
        <f t="shared" si="1101"/>
        <v>25627</v>
      </c>
      <c r="D2728" s="7">
        <f>RANK(N2728,(N2728:P2728,Q2728:AE2728))</f>
        <v>2</v>
      </c>
      <c r="E2728" s="7">
        <f>RANK(O2728,(N2728:P2728,Q2728:AE2728))</f>
        <v>1</v>
      </c>
      <c r="F2728" s="7">
        <f>IF(P2728&gt;0,RANK(P2728,(N2728:P2728,Q2728:AE2728)),0)</f>
        <v>3</v>
      </c>
      <c r="G2728" s="1">
        <f t="shared" si="1102"/>
        <v>7903</v>
      </c>
      <c r="H2728" s="2">
        <f t="shared" si="1103"/>
        <v>0.30838568697077301</v>
      </c>
      <c r="I2728" s="2"/>
      <c r="J2728" s="2">
        <f t="shared" si="1104"/>
        <v>0.33964178405587858</v>
      </c>
      <c r="K2728" s="2">
        <f t="shared" si="1105"/>
        <v>0.64802747102665159</v>
      </c>
      <c r="L2728" s="2">
        <f t="shared" si="1106"/>
        <v>7.8432902797830415E-3</v>
      </c>
      <c r="M2728" s="2">
        <f t="shared" si="1107"/>
        <v>4.4874546376868409E-3</v>
      </c>
      <c r="N2728" s="1">
        <v>8704</v>
      </c>
      <c r="O2728" s="1">
        <v>16607</v>
      </c>
      <c r="P2728" s="1">
        <v>201</v>
      </c>
      <c r="Q2728" s="1">
        <v>41</v>
      </c>
      <c r="R2728" s="1">
        <v>70</v>
      </c>
      <c r="S2728" s="1">
        <v>3</v>
      </c>
      <c r="U2728" s="1">
        <v>1</v>
      </c>
      <c r="X2728" s="1">
        <v>0</v>
      </c>
      <c r="AG2728" s="7">
        <f>IF(Q2728&gt;0,RANK(Q2728,(N2728:P2728,Q2728:AE2728)),0)</f>
        <v>5</v>
      </c>
      <c r="AH2728" s="7">
        <f>IF(R2728&gt;0,RANK(R2728,(N2728:P2728,Q2728:AE2728)),0)</f>
        <v>4</v>
      </c>
      <c r="AI2728" s="7">
        <f>IF(T2728&gt;0,RANK(T2728,(N2728:P2728,Q2728:AE2728)),0)</f>
        <v>0</v>
      </c>
      <c r="AJ2728" s="7">
        <f>IF(S2728&gt;0,RANK(S2728,(N2728:P2728,Q2728:AE2728)),0)</f>
        <v>6</v>
      </c>
      <c r="AK2728" s="2">
        <f t="shared" si="1108"/>
        <v>1.5998751316970382E-3</v>
      </c>
      <c r="AL2728" s="2">
        <f t="shared" si="1109"/>
        <v>2.7314941272876263E-3</v>
      </c>
      <c r="AM2728" s="2">
        <f t="shared" si="1110"/>
        <v>0</v>
      </c>
      <c r="AN2728" s="2">
        <f t="shared" si="1111"/>
        <v>1.1706403402661256E-4</v>
      </c>
      <c r="AP2728" t="s">
        <v>670</v>
      </c>
      <c r="AQ2728" t="s">
        <v>1641</v>
      </c>
      <c r="AR2728">
        <v>5</v>
      </c>
      <c r="AT2728" s="93" t="s">
        <v>1127</v>
      </c>
      <c r="AU2728" s="92" t="s">
        <v>788</v>
      </c>
      <c r="AV2728" s="83" t="str">
        <f t="shared" si="1112"/>
        <v>48213</v>
      </c>
      <c r="AX2728" s="7" t="s">
        <v>3753</v>
      </c>
    </row>
    <row r="2729" spans="1:50" hidden="1" outlineLevel="1">
      <c r="A2729" t="s">
        <v>2391</v>
      </c>
      <c r="B2729" t="s">
        <v>1641</v>
      </c>
      <c r="C2729" s="1">
        <f t="shared" si="1101"/>
        <v>101050</v>
      </c>
      <c r="D2729" s="7">
        <f>RANK(N2729,(N2729:P2729,Q2729:AE2729))</f>
        <v>1</v>
      </c>
      <c r="E2729" s="7">
        <f>RANK(O2729,(N2729:P2729,Q2729:AE2729))</f>
        <v>2</v>
      </c>
      <c r="F2729" s="7">
        <f>IF(P2729&gt;0,RANK(P2729,(N2729:P2729,Q2729:AE2729)),0)</f>
        <v>3</v>
      </c>
      <c r="G2729" s="1">
        <f t="shared" si="1102"/>
        <v>23089</v>
      </c>
      <c r="H2729" s="2">
        <f t="shared" si="1103"/>
        <v>0.22849084611578427</v>
      </c>
      <c r="I2729" s="2"/>
      <c r="J2729" s="2">
        <f t="shared" si="1104"/>
        <v>0.60752102919346862</v>
      </c>
      <c r="K2729" s="2">
        <f t="shared" si="1105"/>
        <v>0.37903018307768432</v>
      </c>
      <c r="L2729" s="2">
        <f t="shared" si="1106"/>
        <v>9.5794161306284025E-3</v>
      </c>
      <c r="M2729" s="2">
        <f t="shared" si="1107"/>
        <v>3.8693715982186534E-3</v>
      </c>
      <c r="N2729" s="1">
        <v>61390</v>
      </c>
      <c r="O2729" s="1">
        <v>38301</v>
      </c>
      <c r="P2729" s="1">
        <v>968</v>
      </c>
      <c r="Q2729" s="1">
        <v>153</v>
      </c>
      <c r="R2729" s="1">
        <v>238</v>
      </c>
      <c r="S2729" s="1">
        <v>0</v>
      </c>
      <c r="U2729" s="1">
        <v>0</v>
      </c>
      <c r="X2729" s="1">
        <v>0</v>
      </c>
      <c r="AG2729" s="7">
        <f>IF(Q2729&gt;0,RANK(Q2729,(N2729:P2729,Q2729:AE2729)),0)</f>
        <v>5</v>
      </c>
      <c r="AH2729" s="7">
        <f>IF(R2729&gt;0,RANK(R2729,(N2729:P2729,Q2729:AE2729)),0)</f>
        <v>4</v>
      </c>
      <c r="AI2729" s="7">
        <f>IF(T2729&gt;0,RANK(T2729,(N2729:P2729,Q2729:AE2729)),0)</f>
        <v>0</v>
      </c>
      <c r="AJ2729" s="7">
        <f>IF(S2729&gt;0,RANK(S2729,(N2729:P2729,Q2729:AE2729)),0)</f>
        <v>0</v>
      </c>
      <c r="AK2729" s="2">
        <f t="shared" si="1108"/>
        <v>1.5141019297377535E-3</v>
      </c>
      <c r="AL2729" s="2">
        <f t="shared" si="1109"/>
        <v>2.35526966848095E-3</v>
      </c>
      <c r="AM2729" s="2">
        <f t="shared" si="1110"/>
        <v>0</v>
      </c>
      <c r="AN2729" s="2">
        <f t="shared" si="1111"/>
        <v>0</v>
      </c>
      <c r="AP2729" t="s">
        <v>2391</v>
      </c>
      <c r="AQ2729" t="s">
        <v>1641</v>
      </c>
      <c r="AR2729">
        <v>15</v>
      </c>
      <c r="AT2729" s="93" t="s">
        <v>1127</v>
      </c>
      <c r="AU2729" s="92" t="s">
        <v>789</v>
      </c>
      <c r="AV2729" s="83" t="str">
        <f t="shared" si="1112"/>
        <v>48215</v>
      </c>
      <c r="AX2729" s="7" t="s">
        <v>3753</v>
      </c>
    </row>
    <row r="2730" spans="1:50" hidden="1" outlineLevel="1">
      <c r="A2730" t="s">
        <v>1470</v>
      </c>
      <c r="B2730" t="s">
        <v>1641</v>
      </c>
      <c r="C2730" s="1">
        <f t="shared" si="1101"/>
        <v>10735</v>
      </c>
      <c r="D2730" s="7">
        <f>RANK(N2730,(N2730:P2730,Q2730:AE2730))</f>
        <v>2</v>
      </c>
      <c r="E2730" s="7">
        <f>RANK(O2730,(N2730:P2730,Q2730:AE2730))</f>
        <v>1</v>
      </c>
      <c r="F2730" s="7">
        <f>IF(P2730&gt;0,RANK(P2730,(N2730:P2730,Q2730:AE2730)),0)</f>
        <v>3</v>
      </c>
      <c r="G2730" s="1">
        <f t="shared" si="1102"/>
        <v>3530</v>
      </c>
      <c r="H2730" s="2">
        <f t="shared" si="1103"/>
        <v>0.32883092687470888</v>
      </c>
      <c r="I2730" s="2"/>
      <c r="J2730" s="2">
        <f t="shared" si="1104"/>
        <v>0.32827200745225898</v>
      </c>
      <c r="K2730" s="2">
        <f t="shared" si="1105"/>
        <v>0.65710293432696787</v>
      </c>
      <c r="L2730" s="2">
        <f t="shared" si="1106"/>
        <v>9.3153237074988359E-3</v>
      </c>
      <c r="M2730" s="2">
        <f t="shared" si="1107"/>
        <v>5.3097345132743657E-3</v>
      </c>
      <c r="N2730" s="1">
        <v>3524</v>
      </c>
      <c r="O2730" s="1">
        <v>7054</v>
      </c>
      <c r="P2730" s="1">
        <v>100</v>
      </c>
      <c r="Q2730" s="1">
        <v>35</v>
      </c>
      <c r="R2730" s="1">
        <v>22</v>
      </c>
      <c r="S2730" s="1">
        <v>0</v>
      </c>
      <c r="U2730" s="1">
        <v>0</v>
      </c>
      <c r="X2730" s="1">
        <v>0</v>
      </c>
      <c r="AG2730" s="7">
        <f>IF(Q2730&gt;0,RANK(Q2730,(N2730:P2730,Q2730:AE2730)),0)</f>
        <v>4</v>
      </c>
      <c r="AH2730" s="7">
        <f>IF(R2730&gt;0,RANK(R2730,(N2730:P2730,Q2730:AE2730)),0)</f>
        <v>5</v>
      </c>
      <c r="AI2730" s="7">
        <f>IF(T2730&gt;0,RANK(T2730,(N2730:P2730,Q2730:AE2730)),0)</f>
        <v>0</v>
      </c>
      <c r="AJ2730" s="7">
        <f>IF(S2730&gt;0,RANK(S2730,(N2730:P2730,Q2730:AE2730)),0)</f>
        <v>0</v>
      </c>
      <c r="AK2730" s="2">
        <f t="shared" si="1108"/>
        <v>3.2603632976245926E-3</v>
      </c>
      <c r="AL2730" s="2">
        <f t="shared" si="1109"/>
        <v>2.0493712156497436E-3</v>
      </c>
      <c r="AM2730" s="2">
        <f t="shared" si="1110"/>
        <v>0</v>
      </c>
      <c r="AN2730" s="2">
        <f t="shared" si="1111"/>
        <v>0</v>
      </c>
      <c r="AP2730" t="s">
        <v>1470</v>
      </c>
      <c r="AQ2730" t="s">
        <v>1641</v>
      </c>
      <c r="AR2730">
        <v>1</v>
      </c>
      <c r="AT2730" s="93" t="s">
        <v>1127</v>
      </c>
      <c r="AU2730" s="92" t="s">
        <v>790</v>
      </c>
      <c r="AV2730" s="83" t="str">
        <f t="shared" si="1112"/>
        <v>48217</v>
      </c>
      <c r="AX2730" s="7" t="s">
        <v>3753</v>
      </c>
    </row>
    <row r="2731" spans="1:50" hidden="1" outlineLevel="1">
      <c r="A2731" t="s">
        <v>323</v>
      </c>
      <c r="B2731" t="s">
        <v>1641</v>
      </c>
      <c r="C2731" s="1">
        <f t="shared" si="1101"/>
        <v>6745</v>
      </c>
      <c r="D2731" s="7">
        <f>RANK(N2731,(N2731:P2731,Q2731:AE2731))</f>
        <v>2</v>
      </c>
      <c r="E2731" s="7">
        <f>RANK(O2731,(N2731:P2731,Q2731:AE2731))</f>
        <v>1</v>
      </c>
      <c r="F2731" s="7">
        <f>IF(P2731&gt;0,RANK(P2731,(N2731:P2731,Q2731:AE2731)),0)</f>
        <v>3</v>
      </c>
      <c r="G2731" s="1">
        <f t="shared" si="1102"/>
        <v>3831</v>
      </c>
      <c r="H2731" s="2">
        <f t="shared" si="1103"/>
        <v>0.56797627872498146</v>
      </c>
      <c r="I2731" s="2"/>
      <c r="J2731" s="2">
        <f t="shared" si="1104"/>
        <v>0.21037805782060787</v>
      </c>
      <c r="K2731" s="2">
        <f t="shared" si="1105"/>
        <v>0.77835433654558928</v>
      </c>
      <c r="L2731" s="2">
        <f t="shared" si="1106"/>
        <v>6.078576723498888E-3</v>
      </c>
      <c r="M2731" s="2">
        <f t="shared" si="1107"/>
        <v>5.1890289103040249E-3</v>
      </c>
      <c r="N2731" s="1">
        <v>1419</v>
      </c>
      <c r="O2731" s="1">
        <v>5250</v>
      </c>
      <c r="P2731" s="1">
        <v>41</v>
      </c>
      <c r="Q2731" s="1">
        <v>18</v>
      </c>
      <c r="R2731" s="1">
        <v>17</v>
      </c>
      <c r="S2731" s="1">
        <v>0</v>
      </c>
      <c r="U2731" s="1">
        <v>0</v>
      </c>
      <c r="X2731" s="1">
        <v>0</v>
      </c>
      <c r="AG2731" s="7">
        <f>IF(Q2731&gt;0,RANK(Q2731,(N2731:P2731,Q2731:AE2731)),0)</f>
        <v>4</v>
      </c>
      <c r="AH2731" s="7">
        <f>IF(R2731&gt;0,RANK(R2731,(N2731:P2731,Q2731:AE2731)),0)</f>
        <v>5</v>
      </c>
      <c r="AI2731" s="7">
        <f>IF(T2731&gt;0,RANK(T2731,(N2731:P2731,Q2731:AE2731)),0)</f>
        <v>0</v>
      </c>
      <c r="AJ2731" s="7">
        <f>IF(S2731&gt;0,RANK(S2731,(N2731:P2731,Q2731:AE2731)),0)</f>
        <v>0</v>
      </c>
      <c r="AK2731" s="2">
        <f t="shared" si="1108"/>
        <v>2.6686434395848777E-3</v>
      </c>
      <c r="AL2731" s="2">
        <f t="shared" si="1109"/>
        <v>2.520385470719051E-3</v>
      </c>
      <c r="AM2731" s="2">
        <f t="shared" si="1110"/>
        <v>0</v>
      </c>
      <c r="AN2731" s="2">
        <f t="shared" si="1111"/>
        <v>0</v>
      </c>
      <c r="AP2731" t="s">
        <v>323</v>
      </c>
      <c r="AQ2731" t="s">
        <v>1641</v>
      </c>
      <c r="AR2731">
        <v>19</v>
      </c>
      <c r="AT2731" s="93" t="s">
        <v>1127</v>
      </c>
      <c r="AU2731" s="92" t="s">
        <v>791</v>
      </c>
      <c r="AV2731" s="83" t="str">
        <f t="shared" si="1112"/>
        <v>48219</v>
      </c>
      <c r="AX2731" s="7" t="s">
        <v>3753</v>
      </c>
    </row>
    <row r="2732" spans="1:50" hidden="1" outlineLevel="1">
      <c r="A2732" t="s">
        <v>1390</v>
      </c>
      <c r="B2732" t="s">
        <v>1641</v>
      </c>
      <c r="C2732" s="1">
        <f t="shared" si="1101"/>
        <v>17505</v>
      </c>
      <c r="D2732" s="7">
        <f>RANK(N2732,(N2732:P2732,Q2732:AE2732))</f>
        <v>2</v>
      </c>
      <c r="E2732" s="7">
        <f>RANK(O2732,(N2732:P2732,Q2732:AE2732))</f>
        <v>1</v>
      </c>
      <c r="F2732" s="7">
        <f>IF(P2732&gt;0,RANK(P2732,(N2732:P2732,Q2732:AE2732)),0)</f>
        <v>3</v>
      </c>
      <c r="G2732" s="1">
        <f t="shared" si="1102"/>
        <v>7725</v>
      </c>
      <c r="H2732" s="2">
        <f t="shared" si="1103"/>
        <v>0.44130248500428448</v>
      </c>
      <c r="I2732" s="2"/>
      <c r="J2732" s="2">
        <f t="shared" si="1104"/>
        <v>0.26872322193658954</v>
      </c>
      <c r="K2732" s="2">
        <f t="shared" si="1105"/>
        <v>0.71002570694087408</v>
      </c>
      <c r="L2732" s="2">
        <f t="shared" si="1106"/>
        <v>1.3653241930876893E-2</v>
      </c>
      <c r="M2732" s="2">
        <f t="shared" si="1107"/>
        <v>7.5978291916594318E-3</v>
      </c>
      <c r="N2732" s="1">
        <v>4704</v>
      </c>
      <c r="O2732" s="1">
        <v>12429</v>
      </c>
      <c r="P2732" s="1">
        <v>239</v>
      </c>
      <c r="Q2732" s="1">
        <v>48</v>
      </c>
      <c r="R2732" s="1">
        <v>85</v>
      </c>
      <c r="S2732" s="1">
        <v>0</v>
      </c>
      <c r="U2732" s="1">
        <v>0</v>
      </c>
      <c r="X2732" s="1">
        <v>0</v>
      </c>
      <c r="AG2732" s="7">
        <f>IF(Q2732&gt;0,RANK(Q2732,(N2732:P2732,Q2732:AE2732)),0)</f>
        <v>5</v>
      </c>
      <c r="AH2732" s="7">
        <f>IF(R2732&gt;0,RANK(R2732,(N2732:P2732,Q2732:AE2732)),0)</f>
        <v>4</v>
      </c>
      <c r="AI2732" s="7">
        <f>IF(T2732&gt;0,RANK(T2732,(N2732:P2732,Q2732:AE2732)),0)</f>
        <v>0</v>
      </c>
      <c r="AJ2732" s="7">
        <f>IF(S2732&gt;0,RANK(S2732,(N2732:P2732,Q2732:AE2732)),0)</f>
        <v>0</v>
      </c>
      <c r="AK2732" s="2">
        <f t="shared" si="1108"/>
        <v>2.7420736932305054E-3</v>
      </c>
      <c r="AL2732" s="2">
        <f t="shared" si="1109"/>
        <v>4.8557554984290201E-3</v>
      </c>
      <c r="AM2732" s="2">
        <f t="shared" si="1110"/>
        <v>0</v>
      </c>
      <c r="AN2732" s="2">
        <f t="shared" si="1111"/>
        <v>0</v>
      </c>
      <c r="AP2732" t="s">
        <v>1390</v>
      </c>
      <c r="AQ2732" t="s">
        <v>1641</v>
      </c>
      <c r="AR2732">
        <v>17</v>
      </c>
      <c r="AT2732" s="93" t="s">
        <v>1127</v>
      </c>
      <c r="AU2732" s="92" t="s">
        <v>467</v>
      </c>
      <c r="AV2732" s="83" t="str">
        <f t="shared" si="1112"/>
        <v>48221</v>
      </c>
      <c r="AX2732" s="7" t="s">
        <v>3753</v>
      </c>
    </row>
    <row r="2733" spans="1:50" hidden="1" outlineLevel="1">
      <c r="A2733" t="s">
        <v>1053</v>
      </c>
      <c r="B2733" t="s">
        <v>1641</v>
      </c>
      <c r="C2733" s="1">
        <f t="shared" si="1101"/>
        <v>10910</v>
      </c>
      <c r="D2733" s="7">
        <f>RANK(N2733,(N2733:P2733,Q2733:AE2733))</f>
        <v>2</v>
      </c>
      <c r="E2733" s="7">
        <f>RANK(O2733,(N2733:P2733,Q2733:AE2733))</f>
        <v>1</v>
      </c>
      <c r="F2733" s="7">
        <f>IF(P2733&gt;0,RANK(P2733,(N2733:P2733,Q2733:AE2733)),0)</f>
        <v>3</v>
      </c>
      <c r="G2733" s="1">
        <f t="shared" si="1102"/>
        <v>3384</v>
      </c>
      <c r="H2733" s="2">
        <f t="shared" si="1103"/>
        <v>0.31017415215398719</v>
      </c>
      <c r="I2733" s="2"/>
      <c r="J2733" s="2">
        <f t="shared" si="1104"/>
        <v>0.33840513290559121</v>
      </c>
      <c r="K2733" s="2">
        <f t="shared" si="1105"/>
        <v>0.6485792850595784</v>
      </c>
      <c r="L2733" s="2">
        <f t="shared" si="1106"/>
        <v>7.5160403299725023E-3</v>
      </c>
      <c r="M2733" s="2">
        <f t="shared" si="1107"/>
        <v>5.4995417048578285E-3</v>
      </c>
      <c r="N2733" s="1">
        <v>3692</v>
      </c>
      <c r="O2733" s="1">
        <v>7076</v>
      </c>
      <c r="P2733" s="1">
        <v>82</v>
      </c>
      <c r="Q2733" s="1">
        <v>22</v>
      </c>
      <c r="R2733" s="1">
        <v>34</v>
      </c>
      <c r="S2733" s="1">
        <v>4</v>
      </c>
      <c r="U2733" s="1">
        <v>0</v>
      </c>
      <c r="X2733" s="1">
        <v>0</v>
      </c>
      <c r="AG2733" s="7">
        <f>IF(Q2733&gt;0,RANK(Q2733,(N2733:P2733,Q2733:AE2733)),0)</f>
        <v>5</v>
      </c>
      <c r="AH2733" s="7">
        <f>IF(R2733&gt;0,RANK(R2733,(N2733:P2733,Q2733:AE2733)),0)</f>
        <v>4</v>
      </c>
      <c r="AI2733" s="7">
        <f>IF(T2733&gt;0,RANK(T2733,(N2733:P2733,Q2733:AE2733)),0)</f>
        <v>0</v>
      </c>
      <c r="AJ2733" s="7">
        <f>IF(S2733&gt;0,RANK(S2733,(N2733:P2733,Q2733:AE2733)),0)</f>
        <v>6</v>
      </c>
      <c r="AK2733" s="2">
        <f t="shared" si="1108"/>
        <v>2.0164986251145736E-3</v>
      </c>
      <c r="AL2733" s="2">
        <f t="shared" si="1109"/>
        <v>3.1164069660861594E-3</v>
      </c>
      <c r="AM2733" s="2">
        <f t="shared" si="1110"/>
        <v>0</v>
      </c>
      <c r="AN2733" s="2">
        <f t="shared" si="1111"/>
        <v>3.6663611365719525E-4</v>
      </c>
      <c r="AP2733" t="s">
        <v>1053</v>
      </c>
      <c r="AQ2733" t="s">
        <v>1641</v>
      </c>
      <c r="AR2733">
        <v>1</v>
      </c>
      <c r="AT2733" s="93" t="s">
        <v>1127</v>
      </c>
      <c r="AU2733" s="92" t="s">
        <v>468</v>
      </c>
      <c r="AV2733" s="83" t="str">
        <f t="shared" si="1112"/>
        <v>48223</v>
      </c>
      <c r="AX2733" s="7" t="s">
        <v>3753</v>
      </c>
    </row>
    <row r="2734" spans="1:50" hidden="1" outlineLevel="1">
      <c r="A2734" t="s">
        <v>2179</v>
      </c>
      <c r="B2734" t="s">
        <v>1641</v>
      </c>
      <c r="C2734" s="1">
        <f t="shared" si="1101"/>
        <v>8236</v>
      </c>
      <c r="D2734" s="7">
        <f>RANK(N2734,(N2734:P2734,Q2734:AE2734))</f>
        <v>2</v>
      </c>
      <c r="E2734" s="7">
        <f>RANK(O2734,(N2734:P2734,Q2734:AE2734))</f>
        <v>1</v>
      </c>
      <c r="F2734" s="7">
        <f>IF(P2734&gt;0,RANK(P2734,(N2734:P2734,Q2734:AE2734)),0)</f>
        <v>3</v>
      </c>
      <c r="G2734" s="1">
        <f t="shared" si="1102"/>
        <v>2475</v>
      </c>
      <c r="H2734" s="2">
        <f t="shared" si="1103"/>
        <v>0.30050995628946092</v>
      </c>
      <c r="I2734" s="2"/>
      <c r="J2734" s="2">
        <f t="shared" si="1104"/>
        <v>0.34397765905779504</v>
      </c>
      <c r="K2734" s="2">
        <f t="shared" si="1105"/>
        <v>0.64448761534725596</v>
      </c>
      <c r="L2734" s="2">
        <f t="shared" si="1106"/>
        <v>6.192326372025255E-3</v>
      </c>
      <c r="M2734" s="2">
        <f t="shared" si="1107"/>
        <v>5.342399222923803E-3</v>
      </c>
      <c r="N2734" s="1">
        <v>2833</v>
      </c>
      <c r="O2734" s="1">
        <v>5308</v>
      </c>
      <c r="P2734" s="1">
        <v>51</v>
      </c>
      <c r="Q2734" s="1">
        <v>29</v>
      </c>
      <c r="R2734" s="1">
        <v>11</v>
      </c>
      <c r="S2734" s="1">
        <v>0</v>
      </c>
      <c r="U2734" s="1">
        <v>2</v>
      </c>
      <c r="X2734" s="1">
        <v>2</v>
      </c>
      <c r="AG2734" s="7">
        <f>IF(Q2734&gt;0,RANK(Q2734,(N2734:P2734,Q2734:AE2734)),0)</f>
        <v>4</v>
      </c>
      <c r="AH2734" s="7">
        <f>IF(R2734&gt;0,RANK(R2734,(N2734:P2734,Q2734:AE2734)),0)</f>
        <v>5</v>
      </c>
      <c r="AI2734" s="7">
        <f>IF(T2734&gt;0,RANK(T2734,(N2734:P2734,Q2734:AE2734)),0)</f>
        <v>0</v>
      </c>
      <c r="AJ2734" s="7">
        <f>IF(S2734&gt;0,RANK(S2734,(N2734:P2734,Q2734:AE2734)),0)</f>
        <v>0</v>
      </c>
      <c r="AK2734" s="2">
        <f t="shared" si="1108"/>
        <v>3.5211267605633804E-3</v>
      </c>
      <c r="AL2734" s="2">
        <f t="shared" si="1109"/>
        <v>1.3355998057309373E-3</v>
      </c>
      <c r="AM2734" s="2">
        <f t="shared" si="1110"/>
        <v>0</v>
      </c>
      <c r="AN2734" s="2">
        <f t="shared" si="1111"/>
        <v>0</v>
      </c>
      <c r="AP2734" t="s">
        <v>2179</v>
      </c>
      <c r="AQ2734" t="s">
        <v>1641</v>
      </c>
      <c r="AR2734">
        <v>2</v>
      </c>
      <c r="AT2734" s="93" t="s">
        <v>1127</v>
      </c>
      <c r="AU2734" s="92" t="s">
        <v>469</v>
      </c>
      <c r="AV2734" s="83" t="str">
        <f t="shared" si="1112"/>
        <v>48225</v>
      </c>
      <c r="AX2734" s="7" t="s">
        <v>3753</v>
      </c>
    </row>
    <row r="2735" spans="1:50" hidden="1" outlineLevel="1">
      <c r="A2735" t="s">
        <v>1527</v>
      </c>
      <c r="B2735" t="s">
        <v>1641</v>
      </c>
      <c r="C2735" s="1">
        <f t="shared" si="1101"/>
        <v>9548</v>
      </c>
      <c r="D2735" s="7">
        <f>RANK(N2735,(N2735:P2735,Q2735:AE2735))</f>
        <v>2</v>
      </c>
      <c r="E2735" s="7">
        <f>RANK(O2735,(N2735:P2735,Q2735:AE2735))</f>
        <v>1</v>
      </c>
      <c r="F2735" s="7">
        <f>IF(P2735&gt;0,RANK(P2735,(N2735:P2735,Q2735:AE2735)),0)</f>
        <v>3</v>
      </c>
      <c r="G2735" s="1">
        <f t="shared" si="1102"/>
        <v>3924</v>
      </c>
      <c r="H2735" s="2">
        <f t="shared" si="1103"/>
        <v>0.41097612065354</v>
      </c>
      <c r="I2735" s="2"/>
      <c r="J2735" s="2">
        <f t="shared" si="1104"/>
        <v>0.28739002932551322</v>
      </c>
      <c r="K2735" s="2">
        <f t="shared" si="1105"/>
        <v>0.69836614997905322</v>
      </c>
      <c r="L2735" s="2">
        <f t="shared" si="1106"/>
        <v>7.855048177628823E-3</v>
      </c>
      <c r="M2735" s="2">
        <f t="shared" si="1107"/>
        <v>6.3887725178047947E-3</v>
      </c>
      <c r="N2735" s="1">
        <v>2744</v>
      </c>
      <c r="O2735" s="1">
        <v>6668</v>
      </c>
      <c r="P2735" s="1">
        <v>75</v>
      </c>
      <c r="Q2735" s="1">
        <v>33</v>
      </c>
      <c r="R2735" s="1">
        <v>28</v>
      </c>
      <c r="S2735" s="1">
        <v>0</v>
      </c>
      <c r="U2735" s="1">
        <v>0</v>
      </c>
      <c r="X2735" s="1">
        <v>0</v>
      </c>
      <c r="AG2735" s="7">
        <f>IF(Q2735&gt;0,RANK(Q2735,(N2735:P2735,Q2735:AE2735)),0)</f>
        <v>4</v>
      </c>
      <c r="AH2735" s="7">
        <f>IF(R2735&gt;0,RANK(R2735,(N2735:P2735,Q2735:AE2735)),0)</f>
        <v>5</v>
      </c>
      <c r="AI2735" s="7">
        <f>IF(T2735&gt;0,RANK(T2735,(N2735:P2735,Q2735:AE2735)),0)</f>
        <v>0</v>
      </c>
      <c r="AJ2735" s="7">
        <f>IF(S2735&gt;0,RANK(S2735,(N2735:P2735,Q2735:AE2735)),0)</f>
        <v>0</v>
      </c>
      <c r="AK2735" s="2">
        <f t="shared" si="1108"/>
        <v>3.4562211981566822E-3</v>
      </c>
      <c r="AL2735" s="2">
        <f t="shared" si="1109"/>
        <v>2.9325513196480938E-3</v>
      </c>
      <c r="AM2735" s="2">
        <f t="shared" si="1110"/>
        <v>0</v>
      </c>
      <c r="AN2735" s="2">
        <f t="shared" si="1111"/>
        <v>0</v>
      </c>
      <c r="AP2735" t="s">
        <v>1527</v>
      </c>
      <c r="AQ2735" t="s">
        <v>1641</v>
      </c>
      <c r="AR2735">
        <v>17</v>
      </c>
      <c r="AT2735" s="93" t="s">
        <v>1127</v>
      </c>
      <c r="AU2735" s="92" t="s">
        <v>470</v>
      </c>
      <c r="AV2735" s="83" t="str">
        <f t="shared" si="1112"/>
        <v>48227</v>
      </c>
      <c r="AX2735" s="7" t="s">
        <v>3753</v>
      </c>
    </row>
    <row r="2736" spans="1:50" hidden="1" outlineLevel="1">
      <c r="A2736" t="s">
        <v>759</v>
      </c>
      <c r="B2736" t="s">
        <v>1641</v>
      </c>
      <c r="C2736" s="1">
        <f t="shared" si="1101"/>
        <v>922</v>
      </c>
      <c r="D2736" s="7">
        <f>RANK(N2736,(N2736:P2736,Q2736:AE2736))</f>
        <v>2</v>
      </c>
      <c r="E2736" s="7">
        <f>RANK(O2736,(N2736:P2736,Q2736:AE2736))</f>
        <v>1</v>
      </c>
      <c r="F2736" s="7">
        <f>IF(P2736&gt;0,RANK(P2736,(N2736:P2736,Q2736:AE2736)),0)</f>
        <v>3</v>
      </c>
      <c r="G2736" s="1">
        <f t="shared" si="1102"/>
        <v>134</v>
      </c>
      <c r="H2736" s="2">
        <f t="shared" si="1103"/>
        <v>0.14533622559652928</v>
      </c>
      <c r="I2736" s="2"/>
      <c r="J2736" s="2">
        <f t="shared" si="1104"/>
        <v>0.4121475054229935</v>
      </c>
      <c r="K2736" s="2">
        <f t="shared" si="1105"/>
        <v>0.55748373101952275</v>
      </c>
      <c r="L2736" s="2">
        <f t="shared" si="1106"/>
        <v>1.6268980477223426E-2</v>
      </c>
      <c r="M2736" s="2">
        <f t="shared" si="1107"/>
        <v>1.409978308026032E-2</v>
      </c>
      <c r="N2736" s="1">
        <v>380</v>
      </c>
      <c r="O2736" s="1">
        <v>514</v>
      </c>
      <c r="P2736" s="1">
        <v>15</v>
      </c>
      <c r="Q2736" s="1">
        <v>5</v>
      </c>
      <c r="R2736" s="1">
        <v>8</v>
      </c>
      <c r="S2736" s="1">
        <v>0</v>
      </c>
      <c r="U2736" s="1">
        <v>0</v>
      </c>
      <c r="X2736" s="1">
        <v>0</v>
      </c>
      <c r="AG2736" s="7">
        <f>IF(Q2736&gt;0,RANK(Q2736,(N2736:P2736,Q2736:AE2736)),0)</f>
        <v>5</v>
      </c>
      <c r="AH2736" s="7">
        <f>IF(R2736&gt;0,RANK(R2736,(N2736:P2736,Q2736:AE2736)),0)</f>
        <v>4</v>
      </c>
      <c r="AI2736" s="7">
        <f>IF(T2736&gt;0,RANK(T2736,(N2736:P2736,Q2736:AE2736)),0)</f>
        <v>0</v>
      </c>
      <c r="AJ2736" s="7">
        <f>IF(S2736&gt;0,RANK(S2736,(N2736:P2736,Q2736:AE2736)),0)</f>
        <v>0</v>
      </c>
      <c r="AK2736" s="2">
        <f t="shared" si="1108"/>
        <v>5.4229934924078091E-3</v>
      </c>
      <c r="AL2736" s="2">
        <f t="shared" si="1109"/>
        <v>8.6767895878524948E-3</v>
      </c>
      <c r="AM2736" s="2">
        <f t="shared" si="1110"/>
        <v>0</v>
      </c>
      <c r="AN2736" s="2">
        <f t="shared" si="1111"/>
        <v>0</v>
      </c>
      <c r="AP2736" t="s">
        <v>759</v>
      </c>
      <c r="AQ2736" t="s">
        <v>1641</v>
      </c>
      <c r="AR2736">
        <v>23</v>
      </c>
      <c r="AT2736" s="93" t="s">
        <v>1127</v>
      </c>
      <c r="AU2736" s="92" t="s">
        <v>1332</v>
      </c>
      <c r="AV2736" s="83" t="str">
        <f t="shared" si="1112"/>
        <v>48229</v>
      </c>
      <c r="AX2736" s="7" t="s">
        <v>3753</v>
      </c>
    </row>
    <row r="2737" spans="1:50" hidden="1" outlineLevel="1">
      <c r="A2737" t="s">
        <v>2202</v>
      </c>
      <c r="B2737" t="s">
        <v>1641</v>
      </c>
      <c r="C2737" s="1">
        <f t="shared" si="1101"/>
        <v>24466</v>
      </c>
      <c r="D2737" s="7">
        <f>RANK(N2737,(N2737:P2737,Q2737:AE2737))</f>
        <v>2</v>
      </c>
      <c r="E2737" s="7">
        <f>RANK(O2737,(N2737:P2737,Q2737:AE2737))</f>
        <v>1</v>
      </c>
      <c r="F2737" s="7">
        <f>IF(P2737&gt;0,RANK(P2737,(N2737:P2737,Q2737:AE2737)),0)</f>
        <v>3</v>
      </c>
      <c r="G2737" s="1">
        <f t="shared" si="1102"/>
        <v>8320</v>
      </c>
      <c r="H2737" s="2">
        <f t="shared" si="1103"/>
        <v>0.34006376195536664</v>
      </c>
      <c r="I2737" s="2"/>
      <c r="J2737" s="2">
        <f t="shared" si="1104"/>
        <v>0.321139540586937</v>
      </c>
      <c r="K2737" s="2">
        <f t="shared" si="1105"/>
        <v>0.66120330254230364</v>
      </c>
      <c r="L2737" s="2">
        <f t="shared" si="1106"/>
        <v>1.1567072672279898E-2</v>
      </c>
      <c r="M2737" s="2">
        <f t="shared" si="1107"/>
        <v>6.0900841984794073E-3</v>
      </c>
      <c r="N2737" s="1">
        <v>7857</v>
      </c>
      <c r="O2737" s="1">
        <v>16177</v>
      </c>
      <c r="P2737" s="1">
        <v>283</v>
      </c>
      <c r="Q2737" s="1">
        <v>46</v>
      </c>
      <c r="R2737" s="1">
        <v>98</v>
      </c>
      <c r="S2737" s="1">
        <v>5</v>
      </c>
      <c r="U2737" s="1">
        <v>0</v>
      </c>
      <c r="X2737" s="1">
        <v>0</v>
      </c>
      <c r="AG2737" s="7">
        <f>IF(Q2737&gt;0,RANK(Q2737,(N2737:P2737,Q2737:AE2737)),0)</f>
        <v>5</v>
      </c>
      <c r="AH2737" s="7">
        <f>IF(R2737&gt;0,RANK(R2737,(N2737:P2737,Q2737:AE2737)),0)</f>
        <v>4</v>
      </c>
      <c r="AI2737" s="7">
        <f>IF(T2737&gt;0,RANK(T2737,(N2737:P2737,Q2737:AE2737)),0)</f>
        <v>0</v>
      </c>
      <c r="AJ2737" s="7">
        <f>IF(S2737&gt;0,RANK(S2737,(N2737:P2737,Q2737:AE2737)),0)</f>
        <v>6</v>
      </c>
      <c r="AK2737" s="2">
        <f t="shared" si="1108"/>
        <v>1.8801602223493829E-3</v>
      </c>
      <c r="AL2737" s="2">
        <f t="shared" si="1109"/>
        <v>4.0055587345704247E-3</v>
      </c>
      <c r="AM2737" s="2">
        <f t="shared" si="1110"/>
        <v>0</v>
      </c>
      <c r="AN2737" s="2">
        <f t="shared" si="1111"/>
        <v>2.0436524155971553E-4</v>
      </c>
      <c r="AP2737" t="s">
        <v>2202</v>
      </c>
      <c r="AQ2737" t="s">
        <v>1641</v>
      </c>
      <c r="AT2737" s="93" t="s">
        <v>1127</v>
      </c>
      <c r="AU2737" s="92" t="s">
        <v>1178</v>
      </c>
      <c r="AV2737" s="83" t="str">
        <f t="shared" si="1112"/>
        <v>48231</v>
      </c>
      <c r="AX2737" s="7" t="s">
        <v>3753</v>
      </c>
    </row>
    <row r="2738" spans="1:50" hidden="1" outlineLevel="1">
      <c r="A2738" t="s">
        <v>3299</v>
      </c>
      <c r="B2738" t="s">
        <v>1641</v>
      </c>
      <c r="C2738" s="1">
        <f t="shared" si="1101"/>
        <v>9351</v>
      </c>
      <c r="D2738" s="7">
        <f>RANK(N2738,(N2738:P2738,Q2738:AE2738))</f>
        <v>2</v>
      </c>
      <c r="E2738" s="7">
        <f>RANK(O2738,(N2738:P2738,Q2738:AE2738))</f>
        <v>1</v>
      </c>
      <c r="F2738" s="7">
        <f>IF(P2738&gt;0,RANK(P2738,(N2738:P2738,Q2738:AE2738)),0)</f>
        <v>3</v>
      </c>
      <c r="G2738" s="1">
        <f t="shared" si="1102"/>
        <v>5647</v>
      </c>
      <c r="H2738" s="2">
        <f t="shared" si="1103"/>
        <v>0.60389263180408514</v>
      </c>
      <c r="I2738" s="2"/>
      <c r="J2738" s="2">
        <f t="shared" si="1104"/>
        <v>0.19206501978398033</v>
      </c>
      <c r="K2738" s="2">
        <f t="shared" si="1105"/>
        <v>0.79595765158806542</v>
      </c>
      <c r="L2738" s="2">
        <f t="shared" si="1106"/>
        <v>6.3094856165116031E-3</v>
      </c>
      <c r="M2738" s="2">
        <f t="shared" si="1107"/>
        <v>5.6678430114425948E-3</v>
      </c>
      <c r="N2738" s="1">
        <v>1796</v>
      </c>
      <c r="O2738" s="1">
        <v>7443</v>
      </c>
      <c r="P2738" s="1">
        <v>59</v>
      </c>
      <c r="Q2738" s="1">
        <v>27</v>
      </c>
      <c r="R2738" s="1">
        <v>25</v>
      </c>
      <c r="S2738" s="1">
        <v>1</v>
      </c>
      <c r="U2738" s="1">
        <v>0</v>
      </c>
      <c r="X2738" s="1">
        <v>0</v>
      </c>
      <c r="AG2738" s="7">
        <f>IF(Q2738&gt;0,RANK(Q2738,(N2738:P2738,Q2738:AE2738)),0)</f>
        <v>4</v>
      </c>
      <c r="AH2738" s="7">
        <f>IF(R2738&gt;0,RANK(R2738,(N2738:P2738,Q2738:AE2738)),0)</f>
        <v>5</v>
      </c>
      <c r="AI2738" s="7">
        <f>IF(T2738&gt;0,RANK(T2738,(N2738:P2738,Q2738:AE2738)),0)</f>
        <v>0</v>
      </c>
      <c r="AJ2738" s="7">
        <f>IF(S2738&gt;0,RANK(S2738,(N2738:P2738,Q2738:AE2738)),0)</f>
        <v>6</v>
      </c>
      <c r="AK2738" s="2">
        <f t="shared" si="1108"/>
        <v>2.8873917228103944E-3</v>
      </c>
      <c r="AL2738" s="2">
        <f t="shared" si="1109"/>
        <v>2.6735108544540692E-3</v>
      </c>
      <c r="AM2738" s="2">
        <f t="shared" si="1110"/>
        <v>0</v>
      </c>
      <c r="AN2738" s="2">
        <f t="shared" si="1111"/>
        <v>1.0694043417816276E-4</v>
      </c>
      <c r="AP2738" t="s">
        <v>3299</v>
      </c>
      <c r="AQ2738" t="s">
        <v>1641</v>
      </c>
      <c r="AR2738">
        <v>13</v>
      </c>
      <c r="AT2738" s="93" t="s">
        <v>1127</v>
      </c>
      <c r="AU2738" s="92" t="s">
        <v>1179</v>
      </c>
      <c r="AV2738" s="83" t="str">
        <f t="shared" si="1112"/>
        <v>48233</v>
      </c>
      <c r="AX2738" s="7" t="s">
        <v>3753</v>
      </c>
    </row>
    <row r="2739" spans="1:50" hidden="1" outlineLevel="1">
      <c r="A2739" t="s">
        <v>2124</v>
      </c>
      <c r="B2739" t="s">
        <v>1641</v>
      </c>
      <c r="C2739" s="1">
        <f t="shared" si="1101"/>
        <v>793</v>
      </c>
      <c r="D2739" s="7">
        <f>RANK(N2739,(N2739:P2739,Q2739:AE2739))</f>
        <v>2</v>
      </c>
      <c r="E2739" s="7">
        <f>RANK(O2739,(N2739:P2739,Q2739:AE2739))</f>
        <v>1</v>
      </c>
      <c r="F2739" s="7">
        <f>IF(P2739&gt;0,RANK(P2739,(N2739:P2739,Q2739:AE2739)),0)</f>
        <v>4</v>
      </c>
      <c r="G2739" s="1">
        <f t="shared" si="1102"/>
        <v>462</v>
      </c>
      <c r="H2739" s="2">
        <f t="shared" si="1103"/>
        <v>0.58259773013871374</v>
      </c>
      <c r="I2739" s="2"/>
      <c r="J2739" s="2">
        <f t="shared" si="1104"/>
        <v>0.20428751576292559</v>
      </c>
      <c r="K2739" s="2">
        <f t="shared" si="1105"/>
        <v>0.78688524590163933</v>
      </c>
      <c r="L2739" s="2">
        <f t="shared" si="1106"/>
        <v>2.5220680958385876E-3</v>
      </c>
      <c r="M2739" s="2">
        <f t="shared" si="1107"/>
        <v>6.305170239596496E-3</v>
      </c>
      <c r="N2739" s="1">
        <v>162</v>
      </c>
      <c r="O2739" s="1">
        <v>624</v>
      </c>
      <c r="P2739" s="1">
        <v>2</v>
      </c>
      <c r="Q2739" s="1">
        <v>4</v>
      </c>
      <c r="R2739" s="1">
        <v>1</v>
      </c>
      <c r="S2739" s="1">
        <v>0</v>
      </c>
      <c r="U2739" s="1">
        <v>0</v>
      </c>
      <c r="X2739" s="1">
        <v>0</v>
      </c>
      <c r="AG2739" s="7">
        <f>IF(Q2739&gt;0,RANK(Q2739,(N2739:P2739,Q2739:AE2739)),0)</f>
        <v>3</v>
      </c>
      <c r="AH2739" s="7">
        <f>IF(R2739&gt;0,RANK(R2739,(N2739:P2739,Q2739:AE2739)),0)</f>
        <v>5</v>
      </c>
      <c r="AI2739" s="7">
        <f>IF(T2739&gt;0,RANK(T2739,(N2739:P2739,Q2739:AE2739)),0)</f>
        <v>0</v>
      </c>
      <c r="AJ2739" s="7">
        <f>IF(S2739&gt;0,RANK(S2739,(N2739:P2739,Q2739:AE2739)),0)</f>
        <v>0</v>
      </c>
      <c r="AK2739" s="2">
        <f t="shared" si="1108"/>
        <v>5.0441361916771753E-3</v>
      </c>
      <c r="AL2739" s="2">
        <f t="shared" si="1109"/>
        <v>1.2610340479192938E-3</v>
      </c>
      <c r="AM2739" s="2">
        <f t="shared" si="1110"/>
        <v>0</v>
      </c>
      <c r="AN2739" s="2">
        <f t="shared" si="1111"/>
        <v>0</v>
      </c>
      <c r="AP2739" t="s">
        <v>2124</v>
      </c>
      <c r="AQ2739" t="s">
        <v>1641</v>
      </c>
      <c r="AR2739">
        <v>21</v>
      </c>
      <c r="AT2739" s="93" t="s">
        <v>1127</v>
      </c>
      <c r="AU2739" s="92" t="s">
        <v>1180</v>
      </c>
      <c r="AV2739" s="83" t="str">
        <f t="shared" si="1112"/>
        <v>48235</v>
      </c>
      <c r="AX2739" s="7" t="s">
        <v>3753</v>
      </c>
    </row>
    <row r="2740" spans="1:50" hidden="1" outlineLevel="1">
      <c r="A2740" t="s">
        <v>2125</v>
      </c>
      <c r="B2740" t="s">
        <v>1641</v>
      </c>
      <c r="C2740" s="1">
        <f t="shared" si="1101"/>
        <v>2974</v>
      </c>
      <c r="D2740" s="7">
        <f>RANK(N2740,(N2740:P2740,Q2740:AE2740))</f>
        <v>2</v>
      </c>
      <c r="E2740" s="7">
        <f>RANK(O2740,(N2740:P2740,Q2740:AE2740))</f>
        <v>1</v>
      </c>
      <c r="F2740" s="7">
        <f>IF(P2740&gt;0,RANK(P2740,(N2740:P2740,Q2740:AE2740)),0)</f>
        <v>3</v>
      </c>
      <c r="G2740" s="1">
        <f t="shared" si="1102"/>
        <v>1285</v>
      </c>
      <c r="H2740" s="2">
        <f t="shared" si="1103"/>
        <v>0.43207800941492941</v>
      </c>
      <c r="I2740" s="2"/>
      <c r="J2740" s="2">
        <f t="shared" si="1104"/>
        <v>0.27639542703429726</v>
      </c>
      <c r="K2740" s="2">
        <f t="shared" si="1105"/>
        <v>0.70847343644922667</v>
      </c>
      <c r="L2740" s="2">
        <f t="shared" si="1106"/>
        <v>8.7424344317417624E-3</v>
      </c>
      <c r="M2740" s="2">
        <f t="shared" si="1107"/>
        <v>6.3887020847343667E-3</v>
      </c>
      <c r="N2740" s="1">
        <v>822</v>
      </c>
      <c r="O2740" s="1">
        <v>2107</v>
      </c>
      <c r="P2740" s="1">
        <v>26</v>
      </c>
      <c r="Q2740" s="1">
        <v>6</v>
      </c>
      <c r="R2740" s="1">
        <v>12</v>
      </c>
      <c r="S2740" s="1">
        <v>1</v>
      </c>
      <c r="U2740" s="1">
        <v>0</v>
      </c>
      <c r="X2740" s="1">
        <v>0</v>
      </c>
      <c r="AG2740" s="7">
        <f>IF(Q2740&gt;0,RANK(Q2740,(N2740:P2740,Q2740:AE2740)),0)</f>
        <v>5</v>
      </c>
      <c r="AH2740" s="7">
        <f>IF(R2740&gt;0,RANK(R2740,(N2740:P2740,Q2740:AE2740)),0)</f>
        <v>4</v>
      </c>
      <c r="AI2740" s="7">
        <f>IF(T2740&gt;0,RANK(T2740,(N2740:P2740,Q2740:AE2740)),0)</f>
        <v>0</v>
      </c>
      <c r="AJ2740" s="7">
        <f>IF(S2740&gt;0,RANK(S2740,(N2740:P2740,Q2740:AE2740)),0)</f>
        <v>6</v>
      </c>
      <c r="AK2740" s="2">
        <f t="shared" si="1108"/>
        <v>2.0174848688634837E-3</v>
      </c>
      <c r="AL2740" s="2">
        <f t="shared" si="1109"/>
        <v>4.0349697377269674E-3</v>
      </c>
      <c r="AM2740" s="2">
        <f t="shared" si="1110"/>
        <v>0</v>
      </c>
      <c r="AN2740" s="2">
        <f t="shared" si="1111"/>
        <v>3.3624747814391392E-4</v>
      </c>
      <c r="AP2740" t="s">
        <v>2125</v>
      </c>
      <c r="AQ2740" t="s">
        <v>1641</v>
      </c>
      <c r="AR2740">
        <v>17</v>
      </c>
      <c r="AT2740" s="93" t="s">
        <v>1127</v>
      </c>
      <c r="AU2740" s="92" t="s">
        <v>1181</v>
      </c>
      <c r="AV2740" s="83" t="str">
        <f t="shared" si="1112"/>
        <v>48237</v>
      </c>
      <c r="AX2740" s="7" t="s">
        <v>3753</v>
      </c>
    </row>
    <row r="2741" spans="1:50" hidden="1" outlineLevel="1">
      <c r="A2741" t="s">
        <v>3023</v>
      </c>
      <c r="B2741" t="s">
        <v>1641</v>
      </c>
      <c r="C2741" s="1">
        <f t="shared" si="1101"/>
        <v>4856</v>
      </c>
      <c r="D2741" s="7">
        <f>RANK(N2741,(N2741:P2741,Q2741:AE2741))</f>
        <v>2</v>
      </c>
      <c r="E2741" s="7">
        <f>RANK(O2741,(N2741:P2741,Q2741:AE2741))</f>
        <v>1</v>
      </c>
      <c r="F2741" s="7">
        <f>IF(P2741&gt;0,RANK(P2741,(N2741:P2741,Q2741:AE2741)),0)</f>
        <v>3</v>
      </c>
      <c r="G2741" s="1">
        <f t="shared" si="1102"/>
        <v>1919</v>
      </c>
      <c r="H2741" s="2">
        <f t="shared" si="1103"/>
        <v>0.3951812191103789</v>
      </c>
      <c r="I2741" s="2"/>
      <c r="J2741" s="2">
        <f t="shared" si="1104"/>
        <v>0.29777594728171336</v>
      </c>
      <c r="K2741" s="2">
        <f t="shared" si="1105"/>
        <v>0.69295716639209226</v>
      </c>
      <c r="L2741" s="2">
        <f t="shared" si="1106"/>
        <v>6.7957166392092257E-3</v>
      </c>
      <c r="M2741" s="2">
        <f t="shared" si="1107"/>
        <v>2.4711696869850978E-3</v>
      </c>
      <c r="N2741" s="1">
        <v>1446</v>
      </c>
      <c r="O2741" s="1">
        <v>3365</v>
      </c>
      <c r="P2741" s="1">
        <v>33</v>
      </c>
      <c r="Q2741" s="1">
        <v>9</v>
      </c>
      <c r="R2741" s="1">
        <v>2</v>
      </c>
      <c r="S2741" s="1">
        <v>1</v>
      </c>
      <c r="U2741" s="1">
        <v>0</v>
      </c>
      <c r="X2741" s="1">
        <v>0</v>
      </c>
      <c r="AG2741" s="7">
        <f>IF(Q2741&gt;0,RANK(Q2741,(N2741:P2741,Q2741:AE2741)),0)</f>
        <v>4</v>
      </c>
      <c r="AH2741" s="7">
        <f>IF(R2741&gt;0,RANK(R2741,(N2741:P2741,Q2741:AE2741)),0)</f>
        <v>5</v>
      </c>
      <c r="AI2741" s="7">
        <f>IF(T2741&gt;0,RANK(T2741,(N2741:P2741,Q2741:AE2741)),0)</f>
        <v>0</v>
      </c>
      <c r="AJ2741" s="7">
        <f>IF(S2741&gt;0,RANK(S2741,(N2741:P2741,Q2741:AE2741)),0)</f>
        <v>6</v>
      </c>
      <c r="AK2741" s="2">
        <f t="shared" si="1108"/>
        <v>1.8533772652388797E-3</v>
      </c>
      <c r="AL2741" s="2">
        <f t="shared" si="1109"/>
        <v>4.1186161449752884E-4</v>
      </c>
      <c r="AM2741" s="2">
        <f t="shared" si="1110"/>
        <v>0</v>
      </c>
      <c r="AN2741" s="2">
        <f t="shared" si="1111"/>
        <v>2.0593080724876442E-4</v>
      </c>
      <c r="AP2741" t="s">
        <v>3023</v>
      </c>
      <c r="AQ2741" t="s">
        <v>1641</v>
      </c>
      <c r="AR2741">
        <v>14</v>
      </c>
      <c r="AT2741" s="93" t="s">
        <v>1127</v>
      </c>
      <c r="AU2741" s="92" t="s">
        <v>1182</v>
      </c>
      <c r="AV2741" s="83" t="str">
        <f t="shared" si="1112"/>
        <v>48239</v>
      </c>
      <c r="AX2741" s="7" t="s">
        <v>3753</v>
      </c>
    </row>
    <row r="2742" spans="1:50" hidden="1" outlineLevel="1">
      <c r="A2742" t="s">
        <v>2865</v>
      </c>
      <c r="B2742" t="s">
        <v>1641</v>
      </c>
      <c r="C2742" s="1">
        <f t="shared" si="1101"/>
        <v>11742</v>
      </c>
      <c r="D2742" s="7">
        <f>RANK(N2742,(N2742:P2742,Q2742:AE2742))</f>
        <v>2</v>
      </c>
      <c r="E2742" s="7">
        <f>RANK(O2742,(N2742:P2742,Q2742:AE2742))</f>
        <v>1</v>
      </c>
      <c r="F2742" s="7">
        <f>IF(P2742&gt;0,RANK(P2742,(N2742:P2742,Q2742:AE2742)),0)</f>
        <v>3</v>
      </c>
      <c r="G2742" s="1">
        <f t="shared" si="1102"/>
        <v>2538</v>
      </c>
      <c r="H2742" s="2">
        <f t="shared" si="1103"/>
        <v>0.21614716402657128</v>
      </c>
      <c r="I2742" s="2"/>
      <c r="J2742" s="2">
        <f t="shared" si="1104"/>
        <v>0.38605007664793051</v>
      </c>
      <c r="K2742" s="2">
        <f t="shared" si="1105"/>
        <v>0.60219724067450175</v>
      </c>
      <c r="L2742" s="2">
        <f t="shared" si="1106"/>
        <v>7.4092999489013796E-3</v>
      </c>
      <c r="M2742" s="2">
        <f t="shared" si="1107"/>
        <v>4.3433827286664143E-3</v>
      </c>
      <c r="N2742" s="1">
        <v>4533</v>
      </c>
      <c r="O2742" s="1">
        <v>7071</v>
      </c>
      <c r="P2742" s="1">
        <v>87</v>
      </c>
      <c r="Q2742" s="1">
        <v>33</v>
      </c>
      <c r="R2742" s="1">
        <v>18</v>
      </c>
      <c r="S2742" s="1">
        <v>0</v>
      </c>
      <c r="U2742" s="1">
        <v>0</v>
      </c>
      <c r="X2742" s="1">
        <v>0</v>
      </c>
      <c r="AG2742" s="7">
        <f>IF(Q2742&gt;0,RANK(Q2742,(N2742:P2742,Q2742:AE2742)),0)</f>
        <v>4</v>
      </c>
      <c r="AH2742" s="7">
        <f>IF(R2742&gt;0,RANK(R2742,(N2742:P2742,Q2742:AE2742)),0)</f>
        <v>5</v>
      </c>
      <c r="AI2742" s="7">
        <f>IF(T2742&gt;0,RANK(T2742,(N2742:P2742,Q2742:AE2742)),0)</f>
        <v>0</v>
      </c>
      <c r="AJ2742" s="7">
        <f>IF(S2742&gt;0,RANK(S2742,(N2742:P2742,Q2742:AE2742)),0)</f>
        <v>0</v>
      </c>
      <c r="AK2742" s="2">
        <f t="shared" si="1108"/>
        <v>2.810424118548799E-3</v>
      </c>
      <c r="AL2742" s="2">
        <f t="shared" si="1109"/>
        <v>1.5329586101175269E-3</v>
      </c>
      <c r="AM2742" s="2">
        <f t="shared" si="1110"/>
        <v>0</v>
      </c>
      <c r="AN2742" s="2">
        <f t="shared" si="1111"/>
        <v>0</v>
      </c>
      <c r="AP2742" t="s">
        <v>2865</v>
      </c>
      <c r="AQ2742" t="s">
        <v>1641</v>
      </c>
      <c r="AR2742">
        <v>2</v>
      </c>
      <c r="AT2742" s="93" t="s">
        <v>1127</v>
      </c>
      <c r="AU2742" s="92" t="s">
        <v>1183</v>
      </c>
      <c r="AV2742" s="83" t="str">
        <f t="shared" si="1112"/>
        <v>48241</v>
      </c>
      <c r="AX2742" s="7" t="s">
        <v>3753</v>
      </c>
    </row>
    <row r="2743" spans="1:50" hidden="1" outlineLevel="1">
      <c r="A2743" t="s">
        <v>3304</v>
      </c>
      <c r="B2743" t="s">
        <v>1641</v>
      </c>
      <c r="C2743" s="1">
        <f t="shared" si="1101"/>
        <v>1060</v>
      </c>
      <c r="D2743" s="7">
        <f>RANK(N2743,(N2743:P2743,Q2743:AE2743))</f>
        <v>2</v>
      </c>
      <c r="E2743" s="7">
        <f>RANK(O2743,(N2743:P2743,Q2743:AE2743))</f>
        <v>1</v>
      </c>
      <c r="F2743" s="7">
        <f>IF(P2743&gt;0,RANK(P2743,(N2743:P2743,Q2743:AE2743)),0)</f>
        <v>3</v>
      </c>
      <c r="G2743" s="1">
        <f t="shared" si="1102"/>
        <v>425</v>
      </c>
      <c r="H2743" s="2">
        <f t="shared" si="1103"/>
        <v>0.40094339622641512</v>
      </c>
      <c r="I2743" s="2"/>
      <c r="J2743" s="2">
        <f t="shared" si="1104"/>
        <v>0.26698113207547169</v>
      </c>
      <c r="K2743" s="2">
        <f t="shared" si="1105"/>
        <v>0.66792452830188676</v>
      </c>
      <c r="L2743" s="2">
        <f t="shared" si="1106"/>
        <v>4.3396226415094337E-2</v>
      </c>
      <c r="M2743" s="2">
        <f t="shared" si="1107"/>
        <v>2.1698113207547214E-2</v>
      </c>
      <c r="N2743" s="1">
        <v>283</v>
      </c>
      <c r="O2743" s="1">
        <v>708</v>
      </c>
      <c r="P2743" s="1">
        <v>46</v>
      </c>
      <c r="Q2743" s="1">
        <v>7</v>
      </c>
      <c r="R2743" s="1">
        <v>14</v>
      </c>
      <c r="S2743" s="1">
        <v>0</v>
      </c>
      <c r="U2743" s="1">
        <v>1</v>
      </c>
      <c r="X2743" s="1">
        <v>1</v>
      </c>
      <c r="AG2743" s="7">
        <f>IF(Q2743&gt;0,RANK(Q2743,(N2743:P2743,Q2743:AE2743)),0)</f>
        <v>5</v>
      </c>
      <c r="AH2743" s="7">
        <f>IF(R2743&gt;0,RANK(R2743,(N2743:P2743,Q2743:AE2743)),0)</f>
        <v>4</v>
      </c>
      <c r="AI2743" s="7">
        <f>IF(T2743&gt;0,RANK(T2743,(N2743:P2743,Q2743:AE2743)),0)</f>
        <v>0</v>
      </c>
      <c r="AJ2743" s="7">
        <f>IF(S2743&gt;0,RANK(S2743,(N2743:P2743,Q2743:AE2743)),0)</f>
        <v>0</v>
      </c>
      <c r="AK2743" s="2">
        <f t="shared" si="1108"/>
        <v>6.6037735849056606E-3</v>
      </c>
      <c r="AL2743" s="2">
        <f t="shared" si="1109"/>
        <v>1.3207547169811321E-2</v>
      </c>
      <c r="AM2743" s="2">
        <f t="shared" si="1110"/>
        <v>0</v>
      </c>
      <c r="AN2743" s="2">
        <f t="shared" si="1111"/>
        <v>0</v>
      </c>
      <c r="AP2743" t="s">
        <v>3304</v>
      </c>
      <c r="AQ2743" t="s">
        <v>1641</v>
      </c>
      <c r="AR2743">
        <v>23</v>
      </c>
      <c r="AT2743" s="93" t="s">
        <v>1127</v>
      </c>
      <c r="AU2743" s="92" t="s">
        <v>1184</v>
      </c>
      <c r="AV2743" s="83" t="str">
        <f t="shared" si="1112"/>
        <v>48243</v>
      </c>
      <c r="AX2743" s="7" t="s">
        <v>3753</v>
      </c>
    </row>
    <row r="2744" spans="1:50" hidden="1" outlineLevel="1">
      <c r="A2744" t="s">
        <v>3024</v>
      </c>
      <c r="B2744" t="s">
        <v>1641</v>
      </c>
      <c r="C2744" s="1">
        <f t="shared" si="1101"/>
        <v>86909</v>
      </c>
      <c r="D2744" s="7">
        <f>RANK(N2744,(N2744:P2744,Q2744:AE2744))</f>
        <v>1</v>
      </c>
      <c r="E2744" s="7">
        <f>RANK(O2744,(N2744:P2744,Q2744:AE2744))</f>
        <v>2</v>
      </c>
      <c r="F2744" s="7">
        <f>IF(P2744&gt;0,RANK(P2744,(N2744:P2744,Q2744:AE2744)),0)</f>
        <v>3</v>
      </c>
      <c r="G2744" s="1">
        <f t="shared" si="1102"/>
        <v>5089</v>
      </c>
      <c r="H2744" s="2">
        <f t="shared" si="1103"/>
        <v>5.8555500581067552E-2</v>
      </c>
      <c r="I2744" s="2"/>
      <c r="J2744" s="2">
        <f t="shared" si="1104"/>
        <v>0.52248904026050236</v>
      </c>
      <c r="K2744" s="2">
        <f t="shared" si="1105"/>
        <v>0.46393353967943479</v>
      </c>
      <c r="L2744" s="2">
        <f t="shared" si="1106"/>
        <v>9.1590053964491595E-3</v>
      </c>
      <c r="M2744" s="2">
        <f t="shared" si="1107"/>
        <v>4.4184146636136908E-3</v>
      </c>
      <c r="N2744" s="1">
        <v>45409</v>
      </c>
      <c r="O2744" s="1">
        <v>40320</v>
      </c>
      <c r="P2744" s="1">
        <v>796</v>
      </c>
      <c r="Q2744" s="1">
        <v>184</v>
      </c>
      <c r="R2744" s="1">
        <v>200</v>
      </c>
      <c r="S2744" s="1">
        <v>0</v>
      </c>
      <c r="U2744" s="1">
        <v>0</v>
      </c>
      <c r="X2744" s="1">
        <v>0</v>
      </c>
      <c r="AG2744" s="7">
        <f>IF(Q2744&gt;0,RANK(Q2744,(N2744:P2744,Q2744:AE2744)),0)</f>
        <v>5</v>
      </c>
      <c r="AH2744" s="7">
        <f>IF(R2744&gt;0,RANK(R2744,(N2744:P2744,Q2744:AE2744)),0)</f>
        <v>4</v>
      </c>
      <c r="AI2744" s="7">
        <f>IF(T2744&gt;0,RANK(T2744,(N2744:P2744,Q2744:AE2744)),0)</f>
        <v>0</v>
      </c>
      <c r="AJ2744" s="7">
        <f>IF(S2744&gt;0,RANK(S2744,(N2744:P2744,Q2744:AE2744)),0)</f>
        <v>0</v>
      </c>
      <c r="AK2744" s="2">
        <f t="shared" si="1108"/>
        <v>2.117157026314881E-3</v>
      </c>
      <c r="AL2744" s="2">
        <f t="shared" si="1109"/>
        <v>2.3012576372987838E-3</v>
      </c>
      <c r="AM2744" s="2">
        <f t="shared" si="1110"/>
        <v>0</v>
      </c>
      <c r="AN2744" s="2">
        <f t="shared" si="1111"/>
        <v>0</v>
      </c>
      <c r="AP2744" t="s">
        <v>3024</v>
      </c>
      <c r="AQ2744" t="s">
        <v>1641</v>
      </c>
      <c r="AR2744">
        <v>9</v>
      </c>
      <c r="AT2744" s="93" t="s">
        <v>1127</v>
      </c>
      <c r="AU2744" s="92" t="s">
        <v>286</v>
      </c>
      <c r="AV2744" s="83" t="str">
        <f t="shared" si="1112"/>
        <v>48245</v>
      </c>
      <c r="AX2744" s="7" t="s">
        <v>3753</v>
      </c>
    </row>
    <row r="2745" spans="1:50" hidden="1" outlineLevel="1">
      <c r="A2745" t="s">
        <v>1834</v>
      </c>
      <c r="B2745" t="s">
        <v>1641</v>
      </c>
      <c r="C2745" s="1">
        <f t="shared" si="1101"/>
        <v>2157</v>
      </c>
      <c r="D2745" s="7">
        <f>RANK(N2745,(N2745:P2745,Q2745:AE2745))</f>
        <v>1</v>
      </c>
      <c r="E2745" s="7">
        <f>RANK(O2745,(N2745:P2745,Q2745:AE2745))</f>
        <v>2</v>
      </c>
      <c r="F2745" s="7">
        <f>IF(P2745&gt;0,RANK(P2745,(N2745:P2745,Q2745:AE2745)),0)</f>
        <v>3</v>
      </c>
      <c r="G2745" s="1">
        <f t="shared" si="1102"/>
        <v>889</v>
      </c>
      <c r="H2745" s="2">
        <f t="shared" si="1103"/>
        <v>0.41214649976819656</v>
      </c>
      <c r="I2745" s="2"/>
      <c r="J2745" s="2">
        <f t="shared" si="1104"/>
        <v>0.70097357440890129</v>
      </c>
      <c r="K2745" s="2">
        <f t="shared" si="1105"/>
        <v>0.28882707464070467</v>
      </c>
      <c r="L2745" s="2">
        <f t="shared" si="1106"/>
        <v>4.172461752433936E-3</v>
      </c>
      <c r="M2745" s="2">
        <f t="shared" si="1107"/>
        <v>6.0268891979601011E-3</v>
      </c>
      <c r="N2745" s="1">
        <v>1512</v>
      </c>
      <c r="O2745" s="1">
        <v>623</v>
      </c>
      <c r="P2745" s="1">
        <v>9</v>
      </c>
      <c r="Q2745" s="1">
        <v>8</v>
      </c>
      <c r="R2745" s="1">
        <v>4</v>
      </c>
      <c r="S2745" s="1">
        <v>1</v>
      </c>
      <c r="U2745" s="1">
        <v>0</v>
      </c>
      <c r="X2745" s="1">
        <v>0</v>
      </c>
      <c r="AG2745" s="7">
        <f>IF(Q2745&gt;0,RANK(Q2745,(N2745:P2745,Q2745:AE2745)),0)</f>
        <v>4</v>
      </c>
      <c r="AH2745" s="7">
        <f>IF(R2745&gt;0,RANK(R2745,(N2745:P2745,Q2745:AE2745)),0)</f>
        <v>5</v>
      </c>
      <c r="AI2745" s="7">
        <f>IF(T2745&gt;0,RANK(T2745,(N2745:P2745,Q2745:AE2745)),0)</f>
        <v>0</v>
      </c>
      <c r="AJ2745" s="7">
        <f>IF(S2745&gt;0,RANK(S2745,(N2745:P2745,Q2745:AE2745)),0)</f>
        <v>6</v>
      </c>
      <c r="AK2745" s="2">
        <f t="shared" si="1108"/>
        <v>3.7088548910523874E-3</v>
      </c>
      <c r="AL2745" s="2">
        <f t="shared" si="1109"/>
        <v>1.8544274455261937E-3</v>
      </c>
      <c r="AM2745" s="2">
        <f t="shared" si="1110"/>
        <v>0</v>
      </c>
      <c r="AN2745" s="2">
        <f t="shared" si="1111"/>
        <v>4.6360686138154843E-4</v>
      </c>
      <c r="AP2745" t="s">
        <v>1834</v>
      </c>
      <c r="AQ2745" t="s">
        <v>1641</v>
      </c>
      <c r="AR2745">
        <v>28</v>
      </c>
      <c r="AT2745" s="93" t="s">
        <v>1127</v>
      </c>
      <c r="AU2745" s="92" t="s">
        <v>287</v>
      </c>
      <c r="AV2745" s="83" t="str">
        <f t="shared" si="1112"/>
        <v>48247</v>
      </c>
      <c r="AX2745" s="7" t="s">
        <v>3753</v>
      </c>
    </row>
    <row r="2746" spans="1:50" hidden="1" outlineLevel="1">
      <c r="A2746" t="s">
        <v>1835</v>
      </c>
      <c r="B2746" t="s">
        <v>1641</v>
      </c>
      <c r="C2746" s="1">
        <f t="shared" si="1101"/>
        <v>12023</v>
      </c>
      <c r="D2746" s="7">
        <f>RANK(N2746,(N2746:P2746,Q2746:AE2746))</f>
        <v>1</v>
      </c>
      <c r="E2746" s="7">
        <f>RANK(O2746,(N2746:P2746,Q2746:AE2746))</f>
        <v>2</v>
      </c>
      <c r="F2746" s="7">
        <f>IF(P2746&gt;0,RANK(P2746,(N2746:P2746,Q2746:AE2746)),0)</f>
        <v>3</v>
      </c>
      <c r="G2746" s="1">
        <f t="shared" si="1102"/>
        <v>2920</v>
      </c>
      <c r="H2746" s="2">
        <f t="shared" si="1103"/>
        <v>0.24286783664642769</v>
      </c>
      <c r="I2746" s="2"/>
      <c r="J2746" s="2">
        <f t="shared" si="1104"/>
        <v>0.61698411378191798</v>
      </c>
      <c r="K2746" s="2">
        <f t="shared" si="1105"/>
        <v>0.37411627713549028</v>
      </c>
      <c r="L2746" s="2">
        <f t="shared" si="1106"/>
        <v>6.0716959161606918E-3</v>
      </c>
      <c r="M2746" s="2">
        <f t="shared" si="1107"/>
        <v>2.82791316643105E-3</v>
      </c>
      <c r="N2746" s="1">
        <v>7418</v>
      </c>
      <c r="O2746" s="1">
        <v>4498</v>
      </c>
      <c r="P2746" s="1">
        <v>73</v>
      </c>
      <c r="Q2746" s="1">
        <v>14</v>
      </c>
      <c r="R2746" s="1">
        <v>17</v>
      </c>
      <c r="S2746" s="1">
        <v>1</v>
      </c>
      <c r="U2746" s="1">
        <v>0</v>
      </c>
      <c r="X2746" s="1">
        <v>2</v>
      </c>
      <c r="AG2746" s="7">
        <f>IF(Q2746&gt;0,RANK(Q2746,(N2746:P2746,Q2746:AE2746)),0)</f>
        <v>5</v>
      </c>
      <c r="AH2746" s="7">
        <f>IF(R2746&gt;0,RANK(R2746,(N2746:P2746,Q2746:AE2746)),0)</f>
        <v>4</v>
      </c>
      <c r="AI2746" s="7">
        <f>IF(T2746&gt;0,RANK(T2746,(N2746:P2746,Q2746:AE2746)),0)</f>
        <v>0</v>
      </c>
      <c r="AJ2746" s="7">
        <f>IF(S2746&gt;0,RANK(S2746,(N2746:P2746,Q2746:AE2746)),0)</f>
        <v>7</v>
      </c>
      <c r="AK2746" s="2">
        <f t="shared" si="1108"/>
        <v>1.164434833236297E-3</v>
      </c>
      <c r="AL2746" s="2">
        <f t="shared" si="1109"/>
        <v>1.4139565832155035E-3</v>
      </c>
      <c r="AM2746" s="2">
        <f t="shared" si="1110"/>
        <v>0</v>
      </c>
      <c r="AN2746" s="2">
        <f t="shared" si="1111"/>
        <v>8.3173916659735501E-5</v>
      </c>
      <c r="AP2746" t="s">
        <v>1835</v>
      </c>
      <c r="AQ2746" t="s">
        <v>1641</v>
      </c>
      <c r="AT2746" s="93" t="s">
        <v>1127</v>
      </c>
      <c r="AU2746" s="92" t="s">
        <v>559</v>
      </c>
      <c r="AV2746" s="83" t="str">
        <f t="shared" si="1112"/>
        <v>48249</v>
      </c>
      <c r="AX2746" s="7" t="s">
        <v>3753</v>
      </c>
    </row>
    <row r="2747" spans="1:50" hidden="1" outlineLevel="1">
      <c r="A2747" t="s">
        <v>2118</v>
      </c>
      <c r="B2747" t="s">
        <v>1641</v>
      </c>
      <c r="C2747" s="1">
        <f t="shared" si="1101"/>
        <v>38726</v>
      </c>
      <c r="D2747" s="7">
        <f>RANK(N2747,(N2747:P2747,Q2747:AE2747))</f>
        <v>2</v>
      </c>
      <c r="E2747" s="7">
        <f>RANK(O2747,(N2747:P2747,Q2747:AE2747))</f>
        <v>1</v>
      </c>
      <c r="F2747" s="7">
        <f>IF(P2747&gt;0,RANK(P2747,(N2747:P2747,Q2747:AE2747)),0)</f>
        <v>3</v>
      </c>
      <c r="G2747" s="1">
        <f t="shared" si="1102"/>
        <v>14424</v>
      </c>
      <c r="H2747" s="2">
        <f t="shared" si="1103"/>
        <v>0.37246294479161285</v>
      </c>
      <c r="I2747" s="2"/>
      <c r="J2747" s="2">
        <f t="shared" si="1104"/>
        <v>0.30413675566802667</v>
      </c>
      <c r="K2747" s="2">
        <f t="shared" si="1105"/>
        <v>0.67659970045963946</v>
      </c>
      <c r="L2747" s="2">
        <f t="shared" si="1106"/>
        <v>1.3246914217838145E-2</v>
      </c>
      <c r="M2747" s="2">
        <f t="shared" si="1107"/>
        <v>6.0166296544957205E-3</v>
      </c>
      <c r="N2747" s="1">
        <v>11778</v>
      </c>
      <c r="O2747" s="1">
        <v>26202</v>
      </c>
      <c r="P2747" s="1">
        <v>513</v>
      </c>
      <c r="Q2747" s="1">
        <v>100</v>
      </c>
      <c r="R2747" s="1">
        <v>122</v>
      </c>
      <c r="S2747" s="1">
        <v>10</v>
      </c>
      <c r="U2747" s="1">
        <v>1</v>
      </c>
      <c r="X2747" s="1">
        <v>0</v>
      </c>
      <c r="AG2747" s="7">
        <f>IF(Q2747&gt;0,RANK(Q2747,(N2747:P2747,Q2747:AE2747)),0)</f>
        <v>5</v>
      </c>
      <c r="AH2747" s="7">
        <f>IF(R2747&gt;0,RANK(R2747,(N2747:P2747,Q2747:AE2747)),0)</f>
        <v>4</v>
      </c>
      <c r="AI2747" s="7">
        <f>IF(T2747&gt;0,RANK(T2747,(N2747:P2747,Q2747:AE2747)),0)</f>
        <v>0</v>
      </c>
      <c r="AJ2747" s="7">
        <f>IF(S2747&gt;0,RANK(S2747,(N2747:P2747,Q2747:AE2747)),0)</f>
        <v>6</v>
      </c>
      <c r="AK2747" s="2">
        <f t="shared" si="1108"/>
        <v>2.5822444869080204E-3</v>
      </c>
      <c r="AL2747" s="2">
        <f t="shared" si="1109"/>
        <v>3.1503382740277848E-3</v>
      </c>
      <c r="AM2747" s="2">
        <f t="shared" si="1110"/>
        <v>0</v>
      </c>
      <c r="AN2747" s="2">
        <f t="shared" si="1111"/>
        <v>2.5822444869080206E-4</v>
      </c>
      <c r="AP2747" t="s">
        <v>2118</v>
      </c>
      <c r="AQ2747" t="s">
        <v>1641</v>
      </c>
      <c r="AT2747" s="93" t="s">
        <v>1127</v>
      </c>
      <c r="AU2747" s="92" t="s">
        <v>560</v>
      </c>
      <c r="AV2747" s="83" t="str">
        <f t="shared" si="1112"/>
        <v>48251</v>
      </c>
      <c r="AX2747" s="7" t="s">
        <v>3753</v>
      </c>
    </row>
    <row r="2748" spans="1:50" hidden="1" outlineLevel="1">
      <c r="A2748" t="s">
        <v>1563</v>
      </c>
      <c r="B2748" t="s">
        <v>1641</v>
      </c>
      <c r="C2748" s="1">
        <f t="shared" si="1101"/>
        <v>6048</v>
      </c>
      <c r="D2748" s="7">
        <f>RANK(N2748,(N2748:P2748,Q2748:AE2748))</f>
        <v>2</v>
      </c>
      <c r="E2748" s="7">
        <f>RANK(O2748,(N2748:P2748,Q2748:AE2748))</f>
        <v>1</v>
      </c>
      <c r="F2748" s="7">
        <f>IF(P2748&gt;0,RANK(P2748,(N2748:P2748,Q2748:AE2748)),0)</f>
        <v>3</v>
      </c>
      <c r="G2748" s="1">
        <f t="shared" si="1102"/>
        <v>2181</v>
      </c>
      <c r="H2748" s="2">
        <f t="shared" si="1103"/>
        <v>0.36061507936507936</v>
      </c>
      <c r="I2748" s="2"/>
      <c r="J2748" s="2">
        <f t="shared" si="1104"/>
        <v>0.31398809523809523</v>
      </c>
      <c r="K2748" s="2">
        <f t="shared" si="1105"/>
        <v>0.67460317460317465</v>
      </c>
      <c r="L2748" s="2">
        <f t="shared" si="1106"/>
        <v>8.2671957671957667E-3</v>
      </c>
      <c r="M2748" s="2">
        <f t="shared" si="1107"/>
        <v>3.1415343915343515E-3</v>
      </c>
      <c r="N2748" s="1">
        <v>1899</v>
      </c>
      <c r="O2748" s="1">
        <v>4080</v>
      </c>
      <c r="P2748" s="1">
        <v>50</v>
      </c>
      <c r="Q2748" s="1">
        <v>11</v>
      </c>
      <c r="R2748" s="1">
        <v>8</v>
      </c>
      <c r="S2748" s="1">
        <v>0</v>
      </c>
      <c r="U2748" s="1">
        <v>0</v>
      </c>
      <c r="X2748" s="1">
        <v>0</v>
      </c>
      <c r="AG2748" s="7">
        <f>IF(Q2748&gt;0,RANK(Q2748,(N2748:P2748,Q2748:AE2748)),0)</f>
        <v>4</v>
      </c>
      <c r="AH2748" s="7">
        <f>IF(R2748&gt;0,RANK(R2748,(N2748:P2748,Q2748:AE2748)),0)</f>
        <v>5</v>
      </c>
      <c r="AI2748" s="7">
        <f>IF(T2748&gt;0,RANK(T2748,(N2748:P2748,Q2748:AE2748)),0)</f>
        <v>0</v>
      </c>
      <c r="AJ2748" s="7">
        <f>IF(S2748&gt;0,RANK(S2748,(N2748:P2748,Q2748:AE2748)),0)</f>
        <v>0</v>
      </c>
      <c r="AK2748" s="2">
        <f t="shared" si="1108"/>
        <v>1.8187830687830687E-3</v>
      </c>
      <c r="AL2748" s="2">
        <f t="shared" si="1109"/>
        <v>1.3227513227513227E-3</v>
      </c>
      <c r="AM2748" s="2">
        <f t="shared" si="1110"/>
        <v>0</v>
      </c>
      <c r="AN2748" s="2">
        <f t="shared" si="1111"/>
        <v>0</v>
      </c>
      <c r="AP2748" t="s">
        <v>1563</v>
      </c>
      <c r="AQ2748" t="s">
        <v>1641</v>
      </c>
      <c r="AR2748">
        <v>17</v>
      </c>
      <c r="AT2748" s="93" t="s">
        <v>1127</v>
      </c>
      <c r="AU2748" s="92" t="s">
        <v>561</v>
      </c>
      <c r="AV2748" s="83" t="str">
        <f t="shared" si="1112"/>
        <v>48253</v>
      </c>
      <c r="AX2748" s="7" t="s">
        <v>3753</v>
      </c>
    </row>
    <row r="2749" spans="1:50" hidden="1" outlineLevel="1">
      <c r="A2749" t="s">
        <v>2016</v>
      </c>
      <c r="B2749" t="s">
        <v>1641</v>
      </c>
      <c r="C2749" s="1">
        <f t="shared" si="1101"/>
        <v>4308</v>
      </c>
      <c r="D2749" s="7">
        <f>RANK(N2749,(N2749:P2749,Q2749:AE2749))</f>
        <v>2</v>
      </c>
      <c r="E2749" s="7">
        <f>RANK(O2749,(N2749:P2749,Q2749:AE2749))</f>
        <v>1</v>
      </c>
      <c r="F2749" s="7">
        <f>IF(P2749&gt;0,RANK(P2749,(N2749:P2749,Q2749:AE2749)),0)</f>
        <v>3</v>
      </c>
      <c r="G2749" s="1">
        <f t="shared" si="1102"/>
        <v>1021</v>
      </c>
      <c r="H2749" s="2">
        <f t="shared" si="1103"/>
        <v>0.23700092850510679</v>
      </c>
      <c r="I2749" s="2"/>
      <c r="J2749" s="2">
        <f t="shared" si="1104"/>
        <v>0.37534818941504178</v>
      </c>
      <c r="K2749" s="2">
        <f t="shared" si="1105"/>
        <v>0.61234911792014857</v>
      </c>
      <c r="L2749" s="2">
        <f t="shared" si="1106"/>
        <v>5.8031569173630452E-3</v>
      </c>
      <c r="M2749" s="2">
        <f t="shared" si="1107"/>
        <v>6.4995357474466105E-3</v>
      </c>
      <c r="N2749" s="1">
        <v>1617</v>
      </c>
      <c r="O2749" s="1">
        <v>2638</v>
      </c>
      <c r="P2749" s="1">
        <v>25</v>
      </c>
      <c r="Q2749" s="1">
        <v>7</v>
      </c>
      <c r="R2749" s="1">
        <v>20</v>
      </c>
      <c r="S2749" s="1">
        <v>1</v>
      </c>
      <c r="U2749" s="1">
        <v>0</v>
      </c>
      <c r="X2749" s="1">
        <v>0</v>
      </c>
      <c r="AG2749" s="7">
        <f>IF(Q2749&gt;0,RANK(Q2749,(N2749:P2749,Q2749:AE2749)),0)</f>
        <v>5</v>
      </c>
      <c r="AH2749" s="7">
        <f>IF(R2749&gt;0,RANK(R2749,(N2749:P2749,Q2749:AE2749)),0)</f>
        <v>4</v>
      </c>
      <c r="AI2749" s="7">
        <f>IF(T2749&gt;0,RANK(T2749,(N2749:P2749,Q2749:AE2749)),0)</f>
        <v>0</v>
      </c>
      <c r="AJ2749" s="7">
        <f>IF(S2749&gt;0,RANK(S2749,(N2749:P2749,Q2749:AE2749)),0)</f>
        <v>6</v>
      </c>
      <c r="AK2749" s="2">
        <f t="shared" si="1108"/>
        <v>1.6248839368616526E-3</v>
      </c>
      <c r="AL2749" s="2">
        <f t="shared" si="1109"/>
        <v>4.642525533890436E-3</v>
      </c>
      <c r="AM2749" s="2">
        <f t="shared" si="1110"/>
        <v>0</v>
      </c>
      <c r="AN2749" s="2">
        <f t="shared" si="1111"/>
        <v>2.3212627669452182E-4</v>
      </c>
      <c r="AP2749" t="s">
        <v>2016</v>
      </c>
      <c r="AQ2749" t="s">
        <v>1641</v>
      </c>
      <c r="AR2749">
        <v>15</v>
      </c>
      <c r="AT2749" s="93" t="s">
        <v>1127</v>
      </c>
      <c r="AU2749" s="92" t="s">
        <v>562</v>
      </c>
      <c r="AV2749" s="83" t="str">
        <f t="shared" si="1112"/>
        <v>48255</v>
      </c>
      <c r="AX2749" s="7" t="s">
        <v>3753</v>
      </c>
    </row>
    <row r="2750" spans="1:50" hidden="1" outlineLevel="1">
      <c r="A2750" t="s">
        <v>2017</v>
      </c>
      <c r="B2750" t="s">
        <v>1641</v>
      </c>
      <c r="C2750" s="1">
        <f t="shared" ref="C2750:C2813" si="1113">SUM(N2750:AE2750)</f>
        <v>23063</v>
      </c>
      <c r="D2750" s="7">
        <f>RANK(N2750,(N2750:P2750,Q2750:AE2750))</f>
        <v>2</v>
      </c>
      <c r="E2750" s="7">
        <f>RANK(O2750,(N2750:P2750,Q2750:AE2750))</f>
        <v>1</v>
      </c>
      <c r="F2750" s="7">
        <f>IF(P2750&gt;0,RANK(P2750,(N2750:P2750,Q2750:AE2750)),0)</f>
        <v>3</v>
      </c>
      <c r="G2750" s="1">
        <f t="shared" ref="G2750:G2813" si="1114">IF(D2750=1,N2750,IF(E2750=1,O2750,P2750))-IF(D2750=2,N2750,IF(E2750=2,O2750,P2750))</f>
        <v>7835</v>
      </c>
      <c r="H2750" s="2">
        <f t="shared" ref="H2750:H2813" si="1115">G2750/C2750</f>
        <v>0.33972163205133765</v>
      </c>
      <c r="I2750" s="2"/>
      <c r="J2750" s="2">
        <f t="shared" ref="J2750:J2813" si="1116">IF($C2750=0,"-",N2750/$C2750)</f>
        <v>0.32324502449811388</v>
      </c>
      <c r="K2750" s="2">
        <f t="shared" ref="K2750:K2813" si="1117">IF($C2750=0,"-",O2750/$C2750)</f>
        <v>0.66296665654945153</v>
      </c>
      <c r="L2750" s="2">
        <f t="shared" ref="L2750:L2813" si="1118">IF($C2750=0,"-",P2750/$C2750)</f>
        <v>8.9754151671508475E-3</v>
      </c>
      <c r="M2750" s="2">
        <f t="shared" ref="M2750:M2813" si="1119">IF(C2750=0,"-",(1-J2750-K2750-L2750))</f>
        <v>4.8129037852837498E-3</v>
      </c>
      <c r="N2750" s="1">
        <v>7455</v>
      </c>
      <c r="O2750" s="1">
        <v>15290</v>
      </c>
      <c r="P2750" s="1">
        <v>207</v>
      </c>
      <c r="Q2750" s="1">
        <v>49</v>
      </c>
      <c r="R2750" s="1">
        <v>62</v>
      </c>
      <c r="S2750" s="1">
        <v>0</v>
      </c>
      <c r="U2750" s="1">
        <v>0</v>
      </c>
      <c r="X2750" s="1">
        <v>0</v>
      </c>
      <c r="AG2750" s="7">
        <f>IF(Q2750&gt;0,RANK(Q2750,(N2750:P2750,Q2750:AE2750)),0)</f>
        <v>5</v>
      </c>
      <c r="AH2750" s="7">
        <f>IF(R2750&gt;0,RANK(R2750,(N2750:P2750,Q2750:AE2750)),0)</f>
        <v>4</v>
      </c>
      <c r="AI2750" s="7">
        <f>IF(T2750&gt;0,RANK(T2750,(N2750:P2750,Q2750:AE2750)),0)</f>
        <v>0</v>
      </c>
      <c r="AJ2750" s="7">
        <f>IF(S2750&gt;0,RANK(S2750,(N2750:P2750,Q2750:AE2750)),0)</f>
        <v>0</v>
      </c>
      <c r="AK2750" s="2">
        <f t="shared" ref="AK2750:AK2813" si="1120">IF($C2750=0,"-",Q2750/$C2750)</f>
        <v>2.1246151844946451E-3</v>
      </c>
      <c r="AL2750" s="2">
        <f t="shared" ref="AL2750:AL2813" si="1121">IF($C2750=0,"-",R2750/$C2750)</f>
        <v>2.6882886007891429E-3</v>
      </c>
      <c r="AM2750" s="2">
        <f t="shared" ref="AM2750:AM2813" si="1122">IF($C2750=0,"-",T2750/$C2750)</f>
        <v>0</v>
      </c>
      <c r="AN2750" s="2">
        <f t="shared" ref="AN2750:AN2813" si="1123">IF($C2750=0,"-",S2750/$C2750)</f>
        <v>0</v>
      </c>
      <c r="AP2750" t="s">
        <v>2017</v>
      </c>
      <c r="AQ2750" t="s">
        <v>1641</v>
      </c>
      <c r="AT2750" s="93" t="s">
        <v>1127</v>
      </c>
      <c r="AU2750" s="92" t="s">
        <v>563</v>
      </c>
      <c r="AV2750" s="83" t="str">
        <f t="shared" ref="AV2750:AV2813" si="1124">AT2750&amp;AU2750</f>
        <v>48257</v>
      </c>
      <c r="AX2750" s="7" t="s">
        <v>3753</v>
      </c>
    </row>
    <row r="2751" spans="1:50" hidden="1" outlineLevel="1">
      <c r="A2751" t="s">
        <v>2018</v>
      </c>
      <c r="B2751" t="s">
        <v>1641</v>
      </c>
      <c r="C2751" s="1">
        <f t="shared" si="1113"/>
        <v>11073</v>
      </c>
      <c r="D2751" s="7">
        <f>RANK(N2751,(N2751:P2751,Q2751:AE2751))</f>
        <v>2</v>
      </c>
      <c r="E2751" s="7">
        <f>RANK(O2751,(N2751:P2751,Q2751:AE2751))</f>
        <v>1</v>
      </c>
      <c r="F2751" s="7">
        <f>IF(P2751&gt;0,RANK(P2751,(N2751:P2751,Q2751:AE2751)),0)</f>
        <v>3</v>
      </c>
      <c r="G2751" s="1">
        <f t="shared" si="1114"/>
        <v>6887</v>
      </c>
      <c r="H2751" s="2">
        <f t="shared" si="1115"/>
        <v>0.62196333423643091</v>
      </c>
      <c r="I2751" s="2"/>
      <c r="J2751" s="2">
        <f t="shared" si="1116"/>
        <v>0.17167885848460218</v>
      </c>
      <c r="K2751" s="2">
        <f t="shared" si="1117"/>
        <v>0.79364219272103309</v>
      </c>
      <c r="L2751" s="2">
        <f t="shared" si="1118"/>
        <v>2.5828592070802854E-2</v>
      </c>
      <c r="M2751" s="2">
        <f t="shared" si="1119"/>
        <v>8.8503567235618738E-3</v>
      </c>
      <c r="N2751" s="1">
        <v>1901</v>
      </c>
      <c r="O2751" s="1">
        <v>8788</v>
      </c>
      <c r="P2751" s="1">
        <v>286</v>
      </c>
      <c r="Q2751" s="1">
        <v>34</v>
      </c>
      <c r="R2751" s="1">
        <v>62</v>
      </c>
      <c r="S2751" s="1">
        <v>2</v>
      </c>
      <c r="U2751" s="1">
        <v>0</v>
      </c>
      <c r="X2751" s="1">
        <v>0</v>
      </c>
      <c r="AG2751" s="7">
        <f>IF(Q2751&gt;0,RANK(Q2751,(N2751:P2751,Q2751:AE2751)),0)</f>
        <v>5</v>
      </c>
      <c r="AH2751" s="7">
        <f>IF(R2751&gt;0,RANK(R2751,(N2751:P2751,Q2751:AE2751)),0)</f>
        <v>4</v>
      </c>
      <c r="AI2751" s="7">
        <f>IF(T2751&gt;0,RANK(T2751,(N2751:P2751,Q2751:AE2751)),0)</f>
        <v>0</v>
      </c>
      <c r="AJ2751" s="7">
        <f>IF(S2751&gt;0,RANK(S2751,(N2751:P2751,Q2751:AE2751)),0)</f>
        <v>6</v>
      </c>
      <c r="AK2751" s="2">
        <f t="shared" si="1120"/>
        <v>3.0705319245010387E-3</v>
      </c>
      <c r="AL2751" s="2">
        <f t="shared" si="1121"/>
        <v>5.5992052740901294E-3</v>
      </c>
      <c r="AM2751" s="2">
        <f t="shared" si="1122"/>
        <v>0</v>
      </c>
      <c r="AN2751" s="2">
        <f t="shared" si="1123"/>
        <v>1.8061952497064934E-4</v>
      </c>
      <c r="AP2751" t="s">
        <v>2018</v>
      </c>
      <c r="AQ2751" t="s">
        <v>1641</v>
      </c>
      <c r="AR2751">
        <v>21</v>
      </c>
      <c r="AT2751" s="93" t="s">
        <v>1127</v>
      </c>
      <c r="AU2751" s="92" t="s">
        <v>564</v>
      </c>
      <c r="AV2751" s="83" t="str">
        <f t="shared" si="1124"/>
        <v>48259</v>
      </c>
      <c r="AX2751" s="7" t="s">
        <v>3753</v>
      </c>
    </row>
    <row r="2752" spans="1:50" hidden="1" outlineLevel="1">
      <c r="A2752" t="s">
        <v>1663</v>
      </c>
      <c r="B2752" t="s">
        <v>1641</v>
      </c>
      <c r="C2752" s="1">
        <f t="shared" si="1113"/>
        <v>228</v>
      </c>
      <c r="D2752" s="7">
        <f>RANK(N2752,(N2752:P2752,Q2752:AE2752))</f>
        <v>1</v>
      </c>
      <c r="E2752" s="7">
        <f>RANK(O2752,(N2752:P2752,Q2752:AE2752))</f>
        <v>2</v>
      </c>
      <c r="F2752" s="7">
        <f>IF(P2752&gt;0,RANK(P2752,(N2752:P2752,Q2752:AE2752)),0)</f>
        <v>3</v>
      </c>
      <c r="G2752" s="1">
        <f t="shared" si="1114"/>
        <v>13</v>
      </c>
      <c r="H2752" s="2">
        <f t="shared" si="1115"/>
        <v>5.701754385964912E-2</v>
      </c>
      <c r="I2752" s="2"/>
      <c r="J2752" s="2">
        <f t="shared" si="1116"/>
        <v>0.52192982456140347</v>
      </c>
      <c r="K2752" s="2">
        <f t="shared" si="1117"/>
        <v>0.46491228070175439</v>
      </c>
      <c r="L2752" s="2">
        <f t="shared" si="1118"/>
        <v>8.771929824561403E-3</v>
      </c>
      <c r="M2752" s="2">
        <f t="shared" si="1119"/>
        <v>4.3859649122807431E-3</v>
      </c>
      <c r="N2752" s="1">
        <v>119</v>
      </c>
      <c r="O2752" s="1">
        <v>106</v>
      </c>
      <c r="P2752" s="1">
        <v>2</v>
      </c>
      <c r="Q2752" s="1">
        <v>0</v>
      </c>
      <c r="R2752" s="1">
        <v>1</v>
      </c>
      <c r="S2752" s="1">
        <v>0</v>
      </c>
      <c r="U2752" s="1">
        <v>0</v>
      </c>
      <c r="X2752" s="1">
        <v>0</v>
      </c>
      <c r="AG2752" s="7">
        <f>IF(Q2752&gt;0,RANK(Q2752,(N2752:P2752,Q2752:AE2752)),0)</f>
        <v>0</v>
      </c>
      <c r="AH2752" s="7">
        <f>IF(R2752&gt;0,RANK(R2752,(N2752:P2752,Q2752:AE2752)),0)</f>
        <v>4</v>
      </c>
      <c r="AI2752" s="7">
        <f>IF(T2752&gt;0,RANK(T2752,(N2752:P2752,Q2752:AE2752)),0)</f>
        <v>0</v>
      </c>
      <c r="AJ2752" s="7">
        <f>IF(S2752&gt;0,RANK(S2752,(N2752:P2752,Q2752:AE2752)),0)</f>
        <v>0</v>
      </c>
      <c r="AK2752" s="2">
        <f t="shared" si="1120"/>
        <v>0</v>
      </c>
      <c r="AL2752" s="2">
        <f t="shared" si="1121"/>
        <v>4.3859649122807015E-3</v>
      </c>
      <c r="AM2752" s="2">
        <f t="shared" si="1122"/>
        <v>0</v>
      </c>
      <c r="AN2752" s="2">
        <f t="shared" si="1123"/>
        <v>0</v>
      </c>
      <c r="AP2752" t="s">
        <v>1663</v>
      </c>
      <c r="AQ2752" t="s">
        <v>1641</v>
      </c>
      <c r="AR2752">
        <v>27</v>
      </c>
      <c r="AT2752" s="93" t="s">
        <v>1127</v>
      </c>
      <c r="AU2752" s="92" t="s">
        <v>565</v>
      </c>
      <c r="AV2752" s="83" t="str">
        <f t="shared" si="1124"/>
        <v>48261</v>
      </c>
      <c r="AX2752" s="7" t="s">
        <v>3753</v>
      </c>
    </row>
    <row r="2753" spans="1:50" hidden="1" outlineLevel="1">
      <c r="A2753" t="s">
        <v>3204</v>
      </c>
      <c r="B2753" t="s">
        <v>1641</v>
      </c>
      <c r="C2753" s="1">
        <f t="shared" si="1113"/>
        <v>536</v>
      </c>
      <c r="D2753" s="7">
        <f>RANK(N2753,(N2753:P2753,Q2753:AE2753))</f>
        <v>2</v>
      </c>
      <c r="E2753" s="7">
        <f>RANK(O2753,(N2753:P2753,Q2753:AE2753))</f>
        <v>1</v>
      </c>
      <c r="F2753" s="7">
        <f>IF(P2753&gt;0,RANK(P2753,(N2753:P2753,Q2753:AE2753)),0)</f>
        <v>0</v>
      </c>
      <c r="G2753" s="1">
        <f t="shared" si="1114"/>
        <v>161</v>
      </c>
      <c r="H2753" s="2">
        <f t="shared" si="1115"/>
        <v>0.30037313432835822</v>
      </c>
      <c r="I2753" s="2"/>
      <c r="J2753" s="2">
        <f t="shared" si="1116"/>
        <v>0.34514925373134331</v>
      </c>
      <c r="K2753" s="2">
        <f t="shared" si="1117"/>
        <v>0.64552238805970152</v>
      </c>
      <c r="L2753" s="2">
        <f t="shared" si="1118"/>
        <v>0</v>
      </c>
      <c r="M2753" s="2">
        <f t="shared" si="1119"/>
        <v>9.3283582089551675E-3</v>
      </c>
      <c r="N2753" s="1">
        <v>185</v>
      </c>
      <c r="O2753" s="1">
        <v>346</v>
      </c>
      <c r="P2753" s="1">
        <v>0</v>
      </c>
      <c r="Q2753" s="1">
        <v>2</v>
      </c>
      <c r="R2753" s="1">
        <v>3</v>
      </c>
      <c r="S2753" s="1">
        <v>0</v>
      </c>
      <c r="U2753" s="1">
        <v>0</v>
      </c>
      <c r="X2753" s="1">
        <v>0</v>
      </c>
      <c r="AG2753" s="7">
        <f>IF(Q2753&gt;0,RANK(Q2753,(N2753:P2753,Q2753:AE2753)),0)</f>
        <v>4</v>
      </c>
      <c r="AH2753" s="7">
        <f>IF(R2753&gt;0,RANK(R2753,(N2753:P2753,Q2753:AE2753)),0)</f>
        <v>3</v>
      </c>
      <c r="AI2753" s="7">
        <f>IF(T2753&gt;0,RANK(T2753,(N2753:P2753,Q2753:AE2753)),0)</f>
        <v>0</v>
      </c>
      <c r="AJ2753" s="7">
        <f>IF(S2753&gt;0,RANK(S2753,(N2753:P2753,Q2753:AE2753)),0)</f>
        <v>0</v>
      </c>
      <c r="AK2753" s="2">
        <f t="shared" si="1120"/>
        <v>3.7313432835820895E-3</v>
      </c>
      <c r="AL2753" s="2">
        <f t="shared" si="1121"/>
        <v>5.597014925373134E-3</v>
      </c>
      <c r="AM2753" s="2">
        <f t="shared" si="1122"/>
        <v>0</v>
      </c>
      <c r="AN2753" s="2">
        <f t="shared" si="1123"/>
        <v>0</v>
      </c>
      <c r="AP2753" t="s">
        <v>3204</v>
      </c>
      <c r="AQ2753" t="s">
        <v>1641</v>
      </c>
      <c r="AR2753">
        <v>17</v>
      </c>
      <c r="AT2753" s="93" t="s">
        <v>1127</v>
      </c>
      <c r="AU2753" s="92" t="s">
        <v>566</v>
      </c>
      <c r="AV2753" s="83" t="str">
        <f t="shared" si="1124"/>
        <v>48263</v>
      </c>
      <c r="AX2753" s="7" t="s">
        <v>3753</v>
      </c>
    </row>
    <row r="2754" spans="1:50" hidden="1" outlineLevel="1">
      <c r="A2754" t="s">
        <v>322</v>
      </c>
      <c r="B2754" t="s">
        <v>1641</v>
      </c>
      <c r="C2754" s="1">
        <f t="shared" si="1113"/>
        <v>19228</v>
      </c>
      <c r="D2754" s="7">
        <f>RANK(N2754,(N2754:P2754,Q2754:AE2754))</f>
        <v>2</v>
      </c>
      <c r="E2754" s="7">
        <f>RANK(O2754,(N2754:P2754,Q2754:AE2754))</f>
        <v>1</v>
      </c>
      <c r="F2754" s="7">
        <f>IF(P2754&gt;0,RANK(P2754,(N2754:P2754,Q2754:AE2754)),0)</f>
        <v>3</v>
      </c>
      <c r="G2754" s="1">
        <f t="shared" si="1114"/>
        <v>10635</v>
      </c>
      <c r="H2754" s="2">
        <f t="shared" si="1115"/>
        <v>0.55309964634907427</v>
      </c>
      <c r="I2754" s="2"/>
      <c r="J2754" s="2">
        <f t="shared" si="1116"/>
        <v>0.20813397129186603</v>
      </c>
      <c r="K2754" s="2">
        <f t="shared" si="1117"/>
        <v>0.76123361764094033</v>
      </c>
      <c r="L2754" s="2">
        <f t="shared" si="1118"/>
        <v>2.4079467443311835E-2</v>
      </c>
      <c r="M2754" s="2">
        <f t="shared" si="1119"/>
        <v>6.5529436238817747E-3</v>
      </c>
      <c r="N2754" s="1">
        <v>4002</v>
      </c>
      <c r="O2754" s="1">
        <v>14637</v>
      </c>
      <c r="P2754" s="1">
        <v>463</v>
      </c>
      <c r="Q2754" s="1">
        <v>45</v>
      </c>
      <c r="R2754" s="1">
        <v>76</v>
      </c>
      <c r="S2754" s="1">
        <v>5</v>
      </c>
      <c r="U2754" s="1">
        <v>0</v>
      </c>
      <c r="X2754" s="1">
        <v>0</v>
      </c>
      <c r="AG2754" s="7">
        <f>IF(Q2754&gt;0,RANK(Q2754,(N2754:P2754,Q2754:AE2754)),0)</f>
        <v>5</v>
      </c>
      <c r="AH2754" s="7">
        <f>IF(R2754&gt;0,RANK(R2754,(N2754:P2754,Q2754:AE2754)),0)</f>
        <v>4</v>
      </c>
      <c r="AI2754" s="7">
        <f>IF(T2754&gt;0,RANK(T2754,(N2754:P2754,Q2754:AE2754)),0)</f>
        <v>0</v>
      </c>
      <c r="AJ2754" s="7">
        <f>IF(S2754&gt;0,RANK(S2754,(N2754:P2754,Q2754:AE2754)),0)</f>
        <v>6</v>
      </c>
      <c r="AK2754" s="2">
        <f t="shared" si="1120"/>
        <v>2.3403370085292282E-3</v>
      </c>
      <c r="AL2754" s="2">
        <f t="shared" si="1121"/>
        <v>3.952569169960474E-3</v>
      </c>
      <c r="AM2754" s="2">
        <f t="shared" si="1122"/>
        <v>0</v>
      </c>
      <c r="AN2754" s="2">
        <f t="shared" si="1123"/>
        <v>2.6003744539213649E-4</v>
      </c>
      <c r="AP2754" t="s">
        <v>322</v>
      </c>
      <c r="AQ2754" t="s">
        <v>1641</v>
      </c>
      <c r="AR2754">
        <v>21</v>
      </c>
      <c r="AT2754" s="93" t="s">
        <v>1127</v>
      </c>
      <c r="AU2754" s="92" t="s">
        <v>567</v>
      </c>
      <c r="AV2754" s="83" t="str">
        <f t="shared" si="1124"/>
        <v>48265</v>
      </c>
      <c r="AX2754" s="7" t="s">
        <v>3753</v>
      </c>
    </row>
    <row r="2755" spans="1:50" hidden="1" outlineLevel="1">
      <c r="A2755" t="s">
        <v>1317</v>
      </c>
      <c r="B2755" t="s">
        <v>1641</v>
      </c>
      <c r="C2755" s="1">
        <f t="shared" si="1113"/>
        <v>1666</v>
      </c>
      <c r="D2755" s="7">
        <f>RANK(N2755,(N2755:P2755,Q2755:AE2755))</f>
        <v>2</v>
      </c>
      <c r="E2755" s="7">
        <f>RANK(O2755,(N2755:P2755,Q2755:AE2755))</f>
        <v>1</v>
      </c>
      <c r="F2755" s="7">
        <f>IF(P2755&gt;0,RANK(P2755,(N2755:P2755,Q2755:AE2755)),0)</f>
        <v>3</v>
      </c>
      <c r="G2755" s="1">
        <f t="shared" si="1114"/>
        <v>985</v>
      </c>
      <c r="H2755" s="2">
        <f t="shared" si="1115"/>
        <v>0.59123649459783911</v>
      </c>
      <c r="I2755" s="2"/>
      <c r="J2755" s="2">
        <f t="shared" si="1116"/>
        <v>0.19687875150060025</v>
      </c>
      <c r="K2755" s="2">
        <f t="shared" si="1117"/>
        <v>0.78811524609843941</v>
      </c>
      <c r="L2755" s="2">
        <f t="shared" si="1118"/>
        <v>9.00360144057623E-3</v>
      </c>
      <c r="M2755" s="2">
        <f t="shared" si="1119"/>
        <v>6.0024009603840533E-3</v>
      </c>
      <c r="N2755" s="1">
        <v>328</v>
      </c>
      <c r="O2755" s="1">
        <v>1313</v>
      </c>
      <c r="P2755" s="1">
        <v>15</v>
      </c>
      <c r="Q2755" s="1">
        <v>3</v>
      </c>
      <c r="R2755" s="1">
        <v>6</v>
      </c>
      <c r="S2755" s="1">
        <v>1</v>
      </c>
      <c r="U2755" s="1">
        <v>0</v>
      </c>
      <c r="X2755" s="1">
        <v>0</v>
      </c>
      <c r="AG2755" s="7">
        <f>IF(Q2755&gt;0,RANK(Q2755,(N2755:P2755,Q2755:AE2755)),0)</f>
        <v>5</v>
      </c>
      <c r="AH2755" s="7">
        <f>IF(R2755&gt;0,RANK(R2755,(N2755:P2755,Q2755:AE2755)),0)</f>
        <v>4</v>
      </c>
      <c r="AI2755" s="7">
        <f>IF(T2755&gt;0,RANK(T2755,(N2755:P2755,Q2755:AE2755)),0)</f>
        <v>0</v>
      </c>
      <c r="AJ2755" s="7">
        <f>IF(S2755&gt;0,RANK(S2755,(N2755:P2755,Q2755:AE2755)),0)</f>
        <v>6</v>
      </c>
      <c r="AK2755" s="2">
        <f t="shared" si="1120"/>
        <v>1.8007202881152461E-3</v>
      </c>
      <c r="AL2755" s="2">
        <f t="shared" si="1121"/>
        <v>3.6014405762304922E-3</v>
      </c>
      <c r="AM2755" s="2">
        <f t="shared" si="1122"/>
        <v>0</v>
      </c>
      <c r="AN2755" s="2">
        <f t="shared" si="1123"/>
        <v>6.0024009603841532E-4</v>
      </c>
      <c r="AP2755" t="s">
        <v>1317</v>
      </c>
      <c r="AQ2755" t="s">
        <v>1641</v>
      </c>
      <c r="AR2755">
        <v>21</v>
      </c>
      <c r="AT2755" s="93" t="s">
        <v>1127</v>
      </c>
      <c r="AU2755" s="92" t="s">
        <v>552</v>
      </c>
      <c r="AV2755" s="83" t="str">
        <f t="shared" si="1124"/>
        <v>48267</v>
      </c>
      <c r="AX2755" s="7" t="s">
        <v>3753</v>
      </c>
    </row>
    <row r="2756" spans="1:50" hidden="1" outlineLevel="1">
      <c r="A2756" t="s">
        <v>345</v>
      </c>
      <c r="B2756" t="s">
        <v>1641</v>
      </c>
      <c r="C2756" s="1">
        <f t="shared" si="1113"/>
        <v>137</v>
      </c>
      <c r="D2756" s="7">
        <f>RANK(N2756,(N2756:P2756,Q2756:AE2756))</f>
        <v>2</v>
      </c>
      <c r="E2756" s="7">
        <f>RANK(O2756,(N2756:P2756,Q2756:AE2756))</f>
        <v>1</v>
      </c>
      <c r="F2756" s="7">
        <f>IF(P2756&gt;0,RANK(P2756,(N2756:P2756,Q2756:AE2756)),0)</f>
        <v>0</v>
      </c>
      <c r="G2756" s="1">
        <f t="shared" si="1114"/>
        <v>106</v>
      </c>
      <c r="H2756" s="2">
        <f t="shared" si="1115"/>
        <v>0.77372262773722633</v>
      </c>
      <c r="I2756" s="2"/>
      <c r="J2756" s="2">
        <f t="shared" si="1116"/>
        <v>0.10218978102189781</v>
      </c>
      <c r="K2756" s="2">
        <f t="shared" si="1117"/>
        <v>0.87591240875912413</v>
      </c>
      <c r="L2756" s="2">
        <f t="shared" si="1118"/>
        <v>0</v>
      </c>
      <c r="M2756" s="2">
        <f t="shared" si="1119"/>
        <v>2.1897810218978075E-2</v>
      </c>
      <c r="N2756" s="1">
        <v>14</v>
      </c>
      <c r="O2756" s="1">
        <v>120</v>
      </c>
      <c r="P2756" s="1">
        <v>0</v>
      </c>
      <c r="Q2756" s="1">
        <v>1</v>
      </c>
      <c r="R2756" s="1">
        <v>0</v>
      </c>
      <c r="S2756" s="1">
        <v>2</v>
      </c>
      <c r="U2756" s="1">
        <v>0</v>
      </c>
      <c r="X2756" s="1">
        <v>0</v>
      </c>
      <c r="AG2756" s="7">
        <f>IF(Q2756&gt;0,RANK(Q2756,(N2756:P2756,Q2756:AE2756)),0)</f>
        <v>4</v>
      </c>
      <c r="AH2756" s="7">
        <f>IF(R2756&gt;0,RANK(R2756,(N2756:P2756,Q2756:AE2756)),0)</f>
        <v>0</v>
      </c>
      <c r="AI2756" s="7">
        <f>IF(T2756&gt;0,RANK(T2756,(N2756:P2756,Q2756:AE2756)),0)</f>
        <v>0</v>
      </c>
      <c r="AJ2756" s="7">
        <f>IF(S2756&gt;0,RANK(S2756,(N2756:P2756,Q2756:AE2756)),0)</f>
        <v>3</v>
      </c>
      <c r="AK2756" s="2">
        <f t="shared" si="1120"/>
        <v>7.2992700729927005E-3</v>
      </c>
      <c r="AL2756" s="2">
        <f t="shared" si="1121"/>
        <v>0</v>
      </c>
      <c r="AM2756" s="2">
        <f t="shared" si="1122"/>
        <v>0</v>
      </c>
      <c r="AN2756" s="2">
        <f t="shared" si="1123"/>
        <v>1.4598540145985401E-2</v>
      </c>
      <c r="AP2756" t="s">
        <v>345</v>
      </c>
      <c r="AQ2756" t="s">
        <v>1641</v>
      </c>
      <c r="AR2756">
        <v>13</v>
      </c>
      <c r="AT2756" s="93" t="s">
        <v>1127</v>
      </c>
      <c r="AU2756" s="92" t="s">
        <v>553</v>
      </c>
      <c r="AV2756" s="83" t="str">
        <f t="shared" si="1124"/>
        <v>48269</v>
      </c>
      <c r="AX2756" s="7" t="s">
        <v>3753</v>
      </c>
    </row>
    <row r="2757" spans="1:50" hidden="1" outlineLevel="1">
      <c r="A2757" t="s">
        <v>1294</v>
      </c>
      <c r="B2757" t="s">
        <v>1641</v>
      </c>
      <c r="C2757" s="1">
        <f t="shared" si="1113"/>
        <v>1444</v>
      </c>
      <c r="D2757" s="7">
        <f>RANK(N2757,(N2757:P2757,Q2757:AE2757))</f>
        <v>2</v>
      </c>
      <c r="E2757" s="7">
        <f>RANK(O2757,(N2757:P2757,Q2757:AE2757))</f>
        <v>1</v>
      </c>
      <c r="F2757" s="7">
        <f>IF(P2757&gt;0,RANK(P2757,(N2757:P2757,Q2757:AE2757)),0)</f>
        <v>3</v>
      </c>
      <c r="G2757" s="1">
        <f t="shared" si="1114"/>
        <v>446</v>
      </c>
      <c r="H2757" s="2">
        <f t="shared" si="1115"/>
        <v>0.30886426592797783</v>
      </c>
      <c r="I2757" s="2"/>
      <c r="J2757" s="2">
        <f t="shared" si="1116"/>
        <v>0.33656509695290859</v>
      </c>
      <c r="K2757" s="2">
        <f t="shared" si="1117"/>
        <v>0.64542936288088648</v>
      </c>
      <c r="L2757" s="2">
        <f t="shared" si="1118"/>
        <v>1.1080332409972299E-2</v>
      </c>
      <c r="M2757" s="2">
        <f t="shared" si="1119"/>
        <v>6.9252077562326261E-3</v>
      </c>
      <c r="N2757" s="1">
        <v>486</v>
      </c>
      <c r="O2757" s="1">
        <v>932</v>
      </c>
      <c r="P2757" s="1">
        <v>16</v>
      </c>
      <c r="Q2757" s="1">
        <v>6</v>
      </c>
      <c r="R2757" s="1">
        <v>4</v>
      </c>
      <c r="S2757" s="1">
        <v>0</v>
      </c>
      <c r="U2757" s="1">
        <v>0</v>
      </c>
      <c r="X2757" s="1">
        <v>0</v>
      </c>
      <c r="AG2757" s="7">
        <f>IF(Q2757&gt;0,RANK(Q2757,(N2757:P2757,Q2757:AE2757)),0)</f>
        <v>4</v>
      </c>
      <c r="AH2757" s="7">
        <f>IF(R2757&gt;0,RANK(R2757,(N2757:P2757,Q2757:AE2757)),0)</f>
        <v>5</v>
      </c>
      <c r="AI2757" s="7">
        <f>IF(T2757&gt;0,RANK(T2757,(N2757:P2757,Q2757:AE2757)),0)</f>
        <v>0</v>
      </c>
      <c r="AJ2757" s="7">
        <f>IF(S2757&gt;0,RANK(S2757,(N2757:P2757,Q2757:AE2757)),0)</f>
        <v>0</v>
      </c>
      <c r="AK2757" s="2">
        <f t="shared" si="1120"/>
        <v>4.1551246537396124E-3</v>
      </c>
      <c r="AL2757" s="2">
        <f t="shared" si="1121"/>
        <v>2.7700831024930748E-3</v>
      </c>
      <c r="AM2757" s="2">
        <f t="shared" si="1122"/>
        <v>0</v>
      </c>
      <c r="AN2757" s="2">
        <f t="shared" si="1123"/>
        <v>0</v>
      </c>
      <c r="AP2757" t="s">
        <v>1294</v>
      </c>
      <c r="AQ2757" t="s">
        <v>1641</v>
      </c>
      <c r="AR2757">
        <v>23</v>
      </c>
      <c r="AT2757" s="93" t="s">
        <v>1127</v>
      </c>
      <c r="AU2757" s="92" t="s">
        <v>554</v>
      </c>
      <c r="AV2757" s="83" t="str">
        <f t="shared" si="1124"/>
        <v>48271</v>
      </c>
      <c r="AX2757" s="7" t="s">
        <v>3753</v>
      </c>
    </row>
    <row r="2758" spans="1:50" hidden="1" outlineLevel="1">
      <c r="A2758" t="s">
        <v>1295</v>
      </c>
      <c r="B2758" t="s">
        <v>1641</v>
      </c>
      <c r="C2758" s="1">
        <f t="shared" si="1113"/>
        <v>9194</v>
      </c>
      <c r="D2758" s="7">
        <f>RANK(N2758,(N2758:P2758,Q2758:AE2758))</f>
        <v>2</v>
      </c>
      <c r="E2758" s="7">
        <f>RANK(O2758,(N2758:P2758,Q2758:AE2758))</f>
        <v>1</v>
      </c>
      <c r="F2758" s="7">
        <f>IF(P2758&gt;0,RANK(P2758,(N2758:P2758,Q2758:AE2758)),0)</f>
        <v>3</v>
      </c>
      <c r="G2758" s="1">
        <f t="shared" si="1114"/>
        <v>45</v>
      </c>
      <c r="H2758" s="2">
        <f t="shared" si="1115"/>
        <v>4.8944964107026324E-3</v>
      </c>
      <c r="I2758" s="2"/>
      <c r="J2758" s="2">
        <f t="shared" si="1116"/>
        <v>0.48738307591907765</v>
      </c>
      <c r="K2758" s="2">
        <f t="shared" si="1117"/>
        <v>0.49227757232978031</v>
      </c>
      <c r="L2758" s="2">
        <f t="shared" si="1118"/>
        <v>1.4248422884489884E-2</v>
      </c>
      <c r="M2758" s="2">
        <f t="shared" si="1119"/>
        <v>6.0909288666522142E-3</v>
      </c>
      <c r="N2758" s="1">
        <v>4481</v>
      </c>
      <c r="O2758" s="1">
        <v>4526</v>
      </c>
      <c r="P2758" s="1">
        <v>131</v>
      </c>
      <c r="Q2758" s="1">
        <v>23</v>
      </c>
      <c r="R2758" s="1">
        <v>27</v>
      </c>
      <c r="S2758" s="1">
        <v>1</v>
      </c>
      <c r="U2758" s="1">
        <v>3</v>
      </c>
      <c r="X2758" s="1">
        <v>2</v>
      </c>
      <c r="AG2758" s="7">
        <f>IF(Q2758&gt;0,RANK(Q2758,(N2758:P2758,Q2758:AE2758)),0)</f>
        <v>5</v>
      </c>
      <c r="AH2758" s="7">
        <f>IF(R2758&gt;0,RANK(R2758,(N2758:P2758,Q2758:AE2758)),0)</f>
        <v>4</v>
      </c>
      <c r="AI2758" s="7">
        <f>IF(T2758&gt;0,RANK(T2758,(N2758:P2758,Q2758:AE2758)),0)</f>
        <v>0</v>
      </c>
      <c r="AJ2758" s="7">
        <f>IF(S2758&gt;0,RANK(S2758,(N2758:P2758,Q2758:AE2758)),0)</f>
        <v>8</v>
      </c>
      <c r="AK2758" s="2">
        <f t="shared" si="1120"/>
        <v>2.5016314988035677E-3</v>
      </c>
      <c r="AL2758" s="2">
        <f t="shared" si="1121"/>
        <v>2.9366978464215794E-3</v>
      </c>
      <c r="AM2758" s="2">
        <f t="shared" si="1122"/>
        <v>0</v>
      </c>
      <c r="AN2758" s="2">
        <f t="shared" si="1123"/>
        <v>1.0876658690450294E-4</v>
      </c>
      <c r="AP2758" t="s">
        <v>1295</v>
      </c>
      <c r="AQ2758" t="s">
        <v>1641</v>
      </c>
      <c r="AT2758" s="93" t="s">
        <v>1127</v>
      </c>
      <c r="AU2758" s="92" t="s">
        <v>291</v>
      </c>
      <c r="AV2758" s="83" t="str">
        <f t="shared" si="1124"/>
        <v>48273</v>
      </c>
      <c r="AX2758" s="7" t="s">
        <v>3753</v>
      </c>
    </row>
    <row r="2759" spans="1:50" hidden="1" outlineLevel="1">
      <c r="A2759" t="s">
        <v>736</v>
      </c>
      <c r="B2759" t="s">
        <v>1641</v>
      </c>
      <c r="C2759" s="1">
        <f t="shared" si="1113"/>
        <v>1576</v>
      </c>
      <c r="D2759" s="7">
        <f>RANK(N2759,(N2759:P2759,Q2759:AE2759))</f>
        <v>2</v>
      </c>
      <c r="E2759" s="7">
        <f>RANK(O2759,(N2759:P2759,Q2759:AE2759))</f>
        <v>1</v>
      </c>
      <c r="F2759" s="7">
        <f>IF(P2759&gt;0,RANK(P2759,(N2759:P2759,Q2759:AE2759)),0)</f>
        <v>3</v>
      </c>
      <c r="G2759" s="1">
        <f t="shared" si="1114"/>
        <v>330</v>
      </c>
      <c r="H2759" s="2">
        <f t="shared" si="1115"/>
        <v>0.20939086294416243</v>
      </c>
      <c r="I2759" s="2"/>
      <c r="J2759" s="2">
        <f t="shared" si="1116"/>
        <v>0.39149746192893403</v>
      </c>
      <c r="K2759" s="2">
        <f t="shared" si="1117"/>
        <v>0.6008883248730964</v>
      </c>
      <c r="L2759" s="2">
        <f t="shared" si="1118"/>
        <v>5.076142131979695E-3</v>
      </c>
      <c r="M2759" s="2">
        <f t="shared" si="1119"/>
        <v>2.5380710659899264E-3</v>
      </c>
      <c r="N2759" s="1">
        <v>617</v>
      </c>
      <c r="O2759" s="1">
        <v>947</v>
      </c>
      <c r="P2759" s="1">
        <v>8</v>
      </c>
      <c r="Q2759" s="1">
        <v>2</v>
      </c>
      <c r="R2759" s="1">
        <v>2</v>
      </c>
      <c r="S2759" s="1">
        <v>0</v>
      </c>
      <c r="U2759" s="1">
        <v>0</v>
      </c>
      <c r="X2759" s="1">
        <v>0</v>
      </c>
      <c r="AG2759" s="7">
        <f>IF(Q2759&gt;0,RANK(Q2759,(N2759:P2759,Q2759:AE2759)),0)</f>
        <v>4</v>
      </c>
      <c r="AH2759" s="7">
        <f>IF(R2759&gt;0,RANK(R2759,(N2759:P2759,Q2759:AE2759)),0)</f>
        <v>4</v>
      </c>
      <c r="AI2759" s="7">
        <f>IF(T2759&gt;0,RANK(T2759,(N2759:P2759,Q2759:AE2759)),0)</f>
        <v>0</v>
      </c>
      <c r="AJ2759" s="7">
        <f>IF(S2759&gt;0,RANK(S2759,(N2759:P2759,Q2759:AE2759)),0)</f>
        <v>0</v>
      </c>
      <c r="AK2759" s="2">
        <f t="shared" si="1120"/>
        <v>1.2690355329949238E-3</v>
      </c>
      <c r="AL2759" s="2">
        <f t="shared" si="1121"/>
        <v>1.2690355329949238E-3</v>
      </c>
      <c r="AM2759" s="2">
        <f t="shared" si="1122"/>
        <v>0</v>
      </c>
      <c r="AN2759" s="2">
        <f t="shared" si="1123"/>
        <v>0</v>
      </c>
      <c r="AP2759" t="s">
        <v>736</v>
      </c>
      <c r="AQ2759" t="s">
        <v>1641</v>
      </c>
      <c r="AR2759">
        <v>13</v>
      </c>
      <c r="AT2759" s="93" t="s">
        <v>1127</v>
      </c>
      <c r="AU2759" s="92" t="s">
        <v>292</v>
      </c>
      <c r="AV2759" s="83" t="str">
        <f t="shared" si="1124"/>
        <v>48275</v>
      </c>
      <c r="AX2759" s="7" t="s">
        <v>3753</v>
      </c>
    </row>
    <row r="2760" spans="1:50" hidden="1" outlineLevel="1">
      <c r="A2760" t="s">
        <v>2619</v>
      </c>
      <c r="B2760" t="s">
        <v>1641</v>
      </c>
      <c r="C2760" s="1">
        <f t="shared" si="1113"/>
        <v>15430</v>
      </c>
      <c r="D2760" s="7">
        <f>RANK(N2760,(N2760:P2760,Q2760:AE2760))</f>
        <v>2</v>
      </c>
      <c r="E2760" s="7">
        <f>RANK(O2760,(N2760:P2760,Q2760:AE2760))</f>
        <v>1</v>
      </c>
      <c r="F2760" s="7">
        <f>IF(P2760&gt;0,RANK(P2760,(N2760:P2760,Q2760:AE2760)),0)</f>
        <v>3</v>
      </c>
      <c r="G2760" s="1">
        <f t="shared" si="1114"/>
        <v>4222</v>
      </c>
      <c r="H2760" s="2">
        <f t="shared" si="1115"/>
        <v>0.27362281270252753</v>
      </c>
      <c r="I2760" s="2"/>
      <c r="J2760" s="2">
        <f t="shared" si="1116"/>
        <v>0.35988334413480233</v>
      </c>
      <c r="K2760" s="2">
        <f t="shared" si="1117"/>
        <v>0.63350615683732991</v>
      </c>
      <c r="L2760" s="2">
        <f t="shared" si="1118"/>
        <v>6.4160725858716785E-3</v>
      </c>
      <c r="M2760" s="2">
        <f t="shared" si="1119"/>
        <v>1.9442644199602153E-4</v>
      </c>
      <c r="N2760" s="1">
        <v>5553</v>
      </c>
      <c r="O2760" s="1">
        <v>9775</v>
      </c>
      <c r="P2760" s="1">
        <v>99</v>
      </c>
      <c r="Q2760" s="1">
        <v>0</v>
      </c>
      <c r="R2760" s="1">
        <v>0</v>
      </c>
      <c r="S2760" s="1">
        <v>3</v>
      </c>
      <c r="U2760" s="1">
        <v>0</v>
      </c>
      <c r="X2760" s="1">
        <v>0</v>
      </c>
      <c r="AG2760" s="7">
        <f>IF(Q2760&gt;0,RANK(Q2760,(N2760:P2760,Q2760:AE2760)),0)</f>
        <v>0</v>
      </c>
      <c r="AH2760" s="7">
        <f>IF(R2760&gt;0,RANK(R2760,(N2760:P2760,Q2760:AE2760)),0)</f>
        <v>0</v>
      </c>
      <c r="AI2760" s="7">
        <f>IF(T2760&gt;0,RANK(T2760,(N2760:P2760,Q2760:AE2760)),0)</f>
        <v>0</v>
      </c>
      <c r="AJ2760" s="7">
        <f>IF(S2760&gt;0,RANK(S2760,(N2760:P2760,Q2760:AE2760)),0)</f>
        <v>4</v>
      </c>
      <c r="AK2760" s="2">
        <f t="shared" si="1120"/>
        <v>0</v>
      </c>
      <c r="AL2760" s="2">
        <f t="shared" si="1121"/>
        <v>0</v>
      </c>
      <c r="AM2760" s="2">
        <f t="shared" si="1122"/>
        <v>0</v>
      </c>
      <c r="AN2760" s="2">
        <f t="shared" si="1123"/>
        <v>1.9442644199611146E-4</v>
      </c>
      <c r="AP2760" t="s">
        <v>2619</v>
      </c>
      <c r="AQ2760" t="s">
        <v>1641</v>
      </c>
      <c r="AR2760">
        <v>1</v>
      </c>
      <c r="AT2760" s="93" t="s">
        <v>1127</v>
      </c>
      <c r="AU2760" s="92" t="s">
        <v>293</v>
      </c>
      <c r="AV2760" s="83" t="str">
        <f t="shared" si="1124"/>
        <v>48277</v>
      </c>
      <c r="AX2760" s="7" t="s">
        <v>3753</v>
      </c>
    </row>
    <row r="2761" spans="1:50" hidden="1" outlineLevel="1">
      <c r="A2761" t="s">
        <v>692</v>
      </c>
      <c r="B2761" t="s">
        <v>1641</v>
      </c>
      <c r="C2761" s="1">
        <f t="shared" si="1113"/>
        <v>4598</v>
      </c>
      <c r="D2761" s="7">
        <f>RANK(N2761,(N2761:P2761,Q2761:AE2761))</f>
        <v>2</v>
      </c>
      <c r="E2761" s="7">
        <f>RANK(O2761,(N2761:P2761,Q2761:AE2761))</f>
        <v>1</v>
      </c>
      <c r="F2761" s="7">
        <f>IF(P2761&gt;0,RANK(P2761,(N2761:P2761,Q2761:AE2761)),0)</f>
        <v>3</v>
      </c>
      <c r="G2761" s="1">
        <f t="shared" si="1114"/>
        <v>2337</v>
      </c>
      <c r="H2761" s="2">
        <f t="shared" si="1115"/>
        <v>0.50826446280991733</v>
      </c>
      <c r="I2761" s="2"/>
      <c r="J2761" s="2">
        <f t="shared" si="1116"/>
        <v>0.24227925184862983</v>
      </c>
      <c r="K2761" s="2">
        <f t="shared" si="1117"/>
        <v>0.75054371465854719</v>
      </c>
      <c r="L2761" s="2">
        <f t="shared" si="1118"/>
        <v>3.2622879512831664E-3</v>
      </c>
      <c r="M2761" s="2">
        <f t="shared" si="1119"/>
        <v>3.9147455415397825E-3</v>
      </c>
      <c r="N2761" s="1">
        <v>1114</v>
      </c>
      <c r="O2761" s="1">
        <v>3451</v>
      </c>
      <c r="P2761" s="1">
        <v>15</v>
      </c>
      <c r="Q2761" s="1">
        <v>15</v>
      </c>
      <c r="R2761" s="1">
        <v>3</v>
      </c>
      <c r="S2761" s="1">
        <v>0</v>
      </c>
      <c r="U2761" s="1">
        <v>0</v>
      </c>
      <c r="X2761" s="1">
        <v>0</v>
      </c>
      <c r="AG2761" s="7">
        <f>IF(Q2761&gt;0,RANK(Q2761,(N2761:P2761,Q2761:AE2761)),0)</f>
        <v>3</v>
      </c>
      <c r="AH2761" s="7">
        <f>IF(R2761&gt;0,RANK(R2761,(N2761:P2761,Q2761:AE2761)),0)</f>
        <v>5</v>
      </c>
      <c r="AI2761" s="7">
        <f>IF(T2761&gt;0,RANK(T2761,(N2761:P2761,Q2761:AE2761)),0)</f>
        <v>0</v>
      </c>
      <c r="AJ2761" s="7">
        <f>IF(S2761&gt;0,RANK(S2761,(N2761:P2761,Q2761:AE2761)),0)</f>
        <v>0</v>
      </c>
      <c r="AK2761" s="2">
        <f t="shared" si="1120"/>
        <v>3.2622879512831664E-3</v>
      </c>
      <c r="AL2761" s="2">
        <f t="shared" si="1121"/>
        <v>6.5245759025663334E-4</v>
      </c>
      <c r="AM2761" s="2">
        <f t="shared" si="1122"/>
        <v>0</v>
      </c>
      <c r="AN2761" s="2">
        <f t="shared" si="1123"/>
        <v>0</v>
      </c>
      <c r="AP2761" t="s">
        <v>692</v>
      </c>
      <c r="AQ2761" t="s">
        <v>1641</v>
      </c>
      <c r="AR2761">
        <v>13</v>
      </c>
      <c r="AT2761" s="93" t="s">
        <v>1127</v>
      </c>
      <c r="AU2761" s="92" t="s">
        <v>299</v>
      </c>
      <c r="AV2761" s="83" t="str">
        <f t="shared" si="1124"/>
        <v>48279</v>
      </c>
      <c r="AX2761" s="7" t="s">
        <v>3753</v>
      </c>
    </row>
    <row r="2762" spans="1:50" hidden="1" outlineLevel="1">
      <c r="A2762" t="s">
        <v>2990</v>
      </c>
      <c r="B2762" t="s">
        <v>1641</v>
      </c>
      <c r="C2762" s="1">
        <f t="shared" si="1113"/>
        <v>6214</v>
      </c>
      <c r="D2762" s="7">
        <f>RANK(N2762,(N2762:P2762,Q2762:AE2762))</f>
        <v>2</v>
      </c>
      <c r="E2762" s="7">
        <f>RANK(O2762,(N2762:P2762,Q2762:AE2762))</f>
        <v>1</v>
      </c>
      <c r="F2762" s="7">
        <f>IF(P2762&gt;0,RANK(P2762,(N2762:P2762,Q2762:AE2762)),0)</f>
        <v>3</v>
      </c>
      <c r="G2762" s="1">
        <f t="shared" si="1114"/>
        <v>2957</v>
      </c>
      <c r="H2762" s="2">
        <f t="shared" si="1115"/>
        <v>0.47586095912455745</v>
      </c>
      <c r="I2762" s="2"/>
      <c r="J2762" s="2">
        <f t="shared" si="1116"/>
        <v>0.25249436755712906</v>
      </c>
      <c r="K2762" s="2">
        <f t="shared" si="1117"/>
        <v>0.72835532668168657</v>
      </c>
      <c r="L2762" s="2">
        <f t="shared" si="1118"/>
        <v>1.2552301255230125E-2</v>
      </c>
      <c r="M2762" s="2">
        <f t="shared" si="1119"/>
        <v>6.5980045059542466E-3</v>
      </c>
      <c r="N2762" s="1">
        <v>1569</v>
      </c>
      <c r="O2762" s="1">
        <v>4526</v>
      </c>
      <c r="P2762" s="1">
        <v>78</v>
      </c>
      <c r="Q2762" s="1">
        <v>17</v>
      </c>
      <c r="R2762" s="1">
        <v>24</v>
      </c>
      <c r="S2762" s="1">
        <v>0</v>
      </c>
      <c r="U2762" s="1">
        <v>0</v>
      </c>
      <c r="X2762" s="1">
        <v>0</v>
      </c>
      <c r="AG2762" s="7">
        <f>IF(Q2762&gt;0,RANK(Q2762,(N2762:P2762,Q2762:AE2762)),0)</f>
        <v>5</v>
      </c>
      <c r="AH2762" s="7">
        <f>IF(R2762&gt;0,RANK(R2762,(N2762:P2762,Q2762:AE2762)),0)</f>
        <v>4</v>
      </c>
      <c r="AI2762" s="7">
        <f>IF(T2762&gt;0,RANK(T2762,(N2762:P2762,Q2762:AE2762)),0)</f>
        <v>0</v>
      </c>
      <c r="AJ2762" s="7">
        <f>IF(S2762&gt;0,RANK(S2762,(N2762:P2762,Q2762:AE2762)),0)</f>
        <v>0</v>
      </c>
      <c r="AK2762" s="2">
        <f t="shared" si="1120"/>
        <v>2.7357579658834888E-3</v>
      </c>
      <c r="AL2762" s="2">
        <f t="shared" si="1121"/>
        <v>3.8622465400708077E-3</v>
      </c>
      <c r="AM2762" s="2">
        <f t="shared" si="1122"/>
        <v>0</v>
      </c>
      <c r="AN2762" s="2">
        <f t="shared" si="1123"/>
        <v>0</v>
      </c>
      <c r="AP2762" t="s">
        <v>2990</v>
      </c>
      <c r="AQ2762" t="s">
        <v>1641</v>
      </c>
      <c r="AR2762">
        <v>11</v>
      </c>
      <c r="AT2762" s="93" t="s">
        <v>1127</v>
      </c>
      <c r="AU2762" s="92" t="s">
        <v>300</v>
      </c>
      <c r="AV2762" s="83" t="str">
        <f t="shared" si="1124"/>
        <v>48281</v>
      </c>
      <c r="AX2762" s="7" t="s">
        <v>3753</v>
      </c>
    </row>
    <row r="2763" spans="1:50" hidden="1" outlineLevel="1">
      <c r="A2763" t="s">
        <v>2165</v>
      </c>
      <c r="B2763" t="s">
        <v>1641</v>
      </c>
      <c r="C2763" s="1">
        <f t="shared" si="1113"/>
        <v>2014</v>
      </c>
      <c r="D2763" s="7">
        <f>RANK(N2763,(N2763:P2763,Q2763:AE2763))</f>
        <v>1</v>
      </c>
      <c r="E2763" s="7">
        <f>RANK(O2763,(N2763:P2763,Q2763:AE2763))</f>
        <v>2</v>
      </c>
      <c r="F2763" s="7">
        <f>IF(P2763&gt;0,RANK(P2763,(N2763:P2763,Q2763:AE2763)),0)</f>
        <v>4</v>
      </c>
      <c r="G2763" s="1">
        <f t="shared" si="1114"/>
        <v>535</v>
      </c>
      <c r="H2763" s="2">
        <f t="shared" si="1115"/>
        <v>0.26564051638530289</v>
      </c>
      <c r="I2763" s="2"/>
      <c r="J2763" s="2">
        <f t="shared" si="1116"/>
        <v>0.62859980139026816</v>
      </c>
      <c r="K2763" s="2">
        <f t="shared" si="1117"/>
        <v>0.36295928500496527</v>
      </c>
      <c r="L2763" s="2">
        <f t="shared" si="1118"/>
        <v>2.4826216484607746E-3</v>
      </c>
      <c r="M2763" s="2">
        <f t="shared" si="1119"/>
        <v>5.9582919563057899E-3</v>
      </c>
      <c r="N2763" s="1">
        <v>1266</v>
      </c>
      <c r="O2763" s="1">
        <v>731</v>
      </c>
      <c r="P2763" s="1">
        <v>5</v>
      </c>
      <c r="Q2763" s="1">
        <v>1</v>
      </c>
      <c r="R2763" s="1">
        <v>11</v>
      </c>
      <c r="S2763" s="1">
        <v>0</v>
      </c>
      <c r="U2763" s="1">
        <v>0</v>
      </c>
      <c r="X2763" s="1">
        <v>0</v>
      </c>
      <c r="AG2763" s="7">
        <f>IF(Q2763&gt;0,RANK(Q2763,(N2763:P2763,Q2763:AE2763)),0)</f>
        <v>5</v>
      </c>
      <c r="AH2763" s="7">
        <f>IF(R2763&gt;0,RANK(R2763,(N2763:P2763,Q2763:AE2763)),0)</f>
        <v>3</v>
      </c>
      <c r="AI2763" s="7">
        <f>IF(T2763&gt;0,RANK(T2763,(N2763:P2763,Q2763:AE2763)),0)</f>
        <v>0</v>
      </c>
      <c r="AJ2763" s="7">
        <f>IF(S2763&gt;0,RANK(S2763,(N2763:P2763,Q2763:AE2763)),0)</f>
        <v>0</v>
      </c>
      <c r="AK2763" s="2">
        <f t="shared" si="1120"/>
        <v>4.965243296921549E-4</v>
      </c>
      <c r="AL2763" s="2">
        <f t="shared" si="1121"/>
        <v>5.4617676266137038E-3</v>
      </c>
      <c r="AM2763" s="2">
        <f t="shared" si="1122"/>
        <v>0</v>
      </c>
      <c r="AN2763" s="2">
        <f t="shared" si="1123"/>
        <v>0</v>
      </c>
      <c r="AP2763" t="s">
        <v>2165</v>
      </c>
      <c r="AQ2763" t="s">
        <v>1641</v>
      </c>
      <c r="AR2763">
        <v>28</v>
      </c>
      <c r="AT2763" s="93" t="s">
        <v>1127</v>
      </c>
      <c r="AU2763" s="92" t="s">
        <v>301</v>
      </c>
      <c r="AV2763" s="83" t="str">
        <f t="shared" si="1124"/>
        <v>48283</v>
      </c>
      <c r="AX2763" s="7" t="s">
        <v>3753</v>
      </c>
    </row>
    <row r="2764" spans="1:50" hidden="1" outlineLevel="1">
      <c r="A2764" t="s">
        <v>3333</v>
      </c>
      <c r="B2764" t="s">
        <v>1641</v>
      </c>
      <c r="C2764" s="1">
        <f t="shared" si="1113"/>
        <v>7546</v>
      </c>
      <c r="D2764" s="7">
        <f>RANK(N2764,(N2764:P2764,Q2764:AE2764))</f>
        <v>2</v>
      </c>
      <c r="E2764" s="7">
        <f>RANK(O2764,(N2764:P2764,Q2764:AE2764))</f>
        <v>1</v>
      </c>
      <c r="F2764" s="7">
        <f>IF(P2764&gt;0,RANK(P2764,(N2764:P2764,Q2764:AE2764)),0)</f>
        <v>3</v>
      </c>
      <c r="G2764" s="1">
        <f t="shared" si="1114"/>
        <v>3117</v>
      </c>
      <c r="H2764" s="2">
        <f t="shared" si="1115"/>
        <v>0.41306652531142329</v>
      </c>
      <c r="I2764" s="2"/>
      <c r="J2764" s="2">
        <f t="shared" si="1116"/>
        <v>0.28770209382454281</v>
      </c>
      <c r="K2764" s="2">
        <f t="shared" si="1117"/>
        <v>0.70076861913596611</v>
      </c>
      <c r="L2764" s="2">
        <f t="shared" si="1118"/>
        <v>7.0235886562417171E-3</v>
      </c>
      <c r="M2764" s="2">
        <f t="shared" si="1119"/>
        <v>4.5056983832493592E-3</v>
      </c>
      <c r="N2764" s="1">
        <v>2171</v>
      </c>
      <c r="O2764" s="1">
        <v>5288</v>
      </c>
      <c r="P2764" s="1">
        <v>53</v>
      </c>
      <c r="Q2764" s="1">
        <v>24</v>
      </c>
      <c r="R2764" s="1">
        <v>10</v>
      </c>
      <c r="S2764" s="1">
        <v>0</v>
      </c>
      <c r="U2764" s="1">
        <v>0</v>
      </c>
      <c r="X2764" s="1">
        <v>0</v>
      </c>
      <c r="AG2764" s="7">
        <f>IF(Q2764&gt;0,RANK(Q2764,(N2764:P2764,Q2764:AE2764)),0)</f>
        <v>4</v>
      </c>
      <c r="AH2764" s="7">
        <f>IF(R2764&gt;0,RANK(R2764,(N2764:P2764,Q2764:AE2764)),0)</f>
        <v>5</v>
      </c>
      <c r="AI2764" s="7">
        <f>IF(T2764&gt;0,RANK(T2764,(N2764:P2764,Q2764:AE2764)),0)</f>
        <v>0</v>
      </c>
      <c r="AJ2764" s="7">
        <f>IF(S2764&gt;0,RANK(S2764,(N2764:P2764,Q2764:AE2764)),0)</f>
        <v>0</v>
      </c>
      <c r="AK2764" s="2">
        <f t="shared" si="1120"/>
        <v>3.1804929764113437E-3</v>
      </c>
      <c r="AL2764" s="2">
        <f t="shared" si="1121"/>
        <v>1.3252054068380599E-3</v>
      </c>
      <c r="AM2764" s="2">
        <f t="shared" si="1122"/>
        <v>0</v>
      </c>
      <c r="AN2764" s="2">
        <f t="shared" si="1123"/>
        <v>0</v>
      </c>
      <c r="AP2764" t="s">
        <v>3333</v>
      </c>
      <c r="AQ2764" t="s">
        <v>1641</v>
      </c>
      <c r="AR2764">
        <v>14</v>
      </c>
      <c r="AT2764" s="93" t="s">
        <v>1127</v>
      </c>
      <c r="AU2764" s="92" t="s">
        <v>302</v>
      </c>
      <c r="AV2764" s="83" t="str">
        <f t="shared" si="1124"/>
        <v>48285</v>
      </c>
      <c r="AX2764" s="7" t="s">
        <v>3753</v>
      </c>
    </row>
    <row r="2765" spans="1:50" hidden="1" outlineLevel="1">
      <c r="A2765" t="s">
        <v>3055</v>
      </c>
      <c r="B2765" t="s">
        <v>1641</v>
      </c>
      <c r="C2765" s="1">
        <f t="shared" si="1113"/>
        <v>5536</v>
      </c>
      <c r="D2765" s="7">
        <f>RANK(N2765,(N2765:P2765,Q2765:AE2765))</f>
        <v>2</v>
      </c>
      <c r="E2765" s="7">
        <f>RANK(O2765,(N2765:P2765,Q2765:AE2765))</f>
        <v>1</v>
      </c>
      <c r="F2765" s="7">
        <f>IF(P2765&gt;0,RANK(P2765,(N2765:P2765,Q2765:AE2765)),0)</f>
        <v>3</v>
      </c>
      <c r="G2765" s="1">
        <f t="shared" si="1114"/>
        <v>1966</v>
      </c>
      <c r="H2765" s="2">
        <f t="shared" si="1115"/>
        <v>0.35513005780346824</v>
      </c>
      <c r="I2765" s="2"/>
      <c r="J2765" s="2">
        <f t="shared" si="1116"/>
        <v>0.31304190751445088</v>
      </c>
      <c r="K2765" s="2">
        <f t="shared" si="1117"/>
        <v>0.66817196531791911</v>
      </c>
      <c r="L2765" s="2">
        <f t="shared" si="1118"/>
        <v>1.3728323699421965E-2</v>
      </c>
      <c r="M2765" s="2">
        <f t="shared" si="1119"/>
        <v>5.0578034682080969E-3</v>
      </c>
      <c r="N2765" s="1">
        <v>1733</v>
      </c>
      <c r="O2765" s="1">
        <v>3699</v>
      </c>
      <c r="P2765" s="1">
        <v>76</v>
      </c>
      <c r="Q2765" s="1">
        <v>12</v>
      </c>
      <c r="R2765" s="1">
        <v>16</v>
      </c>
      <c r="S2765" s="1">
        <v>0</v>
      </c>
      <c r="U2765" s="1">
        <v>0</v>
      </c>
      <c r="X2765" s="1">
        <v>0</v>
      </c>
      <c r="AG2765" s="7">
        <f>IF(Q2765&gt;0,RANK(Q2765,(N2765:P2765,Q2765:AE2765)),0)</f>
        <v>5</v>
      </c>
      <c r="AH2765" s="7">
        <f>IF(R2765&gt;0,RANK(R2765,(N2765:P2765,Q2765:AE2765)),0)</f>
        <v>4</v>
      </c>
      <c r="AI2765" s="7">
        <f>IF(T2765&gt;0,RANK(T2765,(N2765:P2765,Q2765:AE2765)),0)</f>
        <v>0</v>
      </c>
      <c r="AJ2765" s="7">
        <f>IF(S2765&gt;0,RANK(S2765,(N2765:P2765,Q2765:AE2765)),0)</f>
        <v>0</v>
      </c>
      <c r="AK2765" s="2">
        <f t="shared" si="1120"/>
        <v>2.167630057803468E-3</v>
      </c>
      <c r="AL2765" s="2">
        <f t="shared" si="1121"/>
        <v>2.8901734104046241E-3</v>
      </c>
      <c r="AM2765" s="2">
        <f t="shared" si="1122"/>
        <v>0</v>
      </c>
      <c r="AN2765" s="2">
        <f t="shared" si="1123"/>
        <v>0</v>
      </c>
      <c r="AP2765" t="s">
        <v>3055</v>
      </c>
      <c r="AQ2765" t="s">
        <v>1641</v>
      </c>
      <c r="AR2765">
        <v>14</v>
      </c>
      <c r="AT2765" s="93" t="s">
        <v>1127</v>
      </c>
      <c r="AU2765" s="92" t="s">
        <v>303</v>
      </c>
      <c r="AV2765" s="83" t="str">
        <f t="shared" si="1124"/>
        <v>48287</v>
      </c>
      <c r="AX2765" s="7" t="s">
        <v>3753</v>
      </c>
    </row>
    <row r="2766" spans="1:50" hidden="1" outlineLevel="1">
      <c r="A2766" t="s">
        <v>764</v>
      </c>
      <c r="B2766" t="s">
        <v>1641</v>
      </c>
      <c r="C2766" s="1">
        <f t="shared" si="1113"/>
        <v>6326</v>
      </c>
      <c r="D2766" s="7">
        <f>RANK(N2766,(N2766:P2766,Q2766:AE2766))</f>
        <v>2</v>
      </c>
      <c r="E2766" s="7">
        <f>RANK(O2766,(N2766:P2766,Q2766:AE2766))</f>
        <v>1</v>
      </c>
      <c r="F2766" s="7">
        <f>IF(P2766&gt;0,RANK(P2766,(N2766:P2766,Q2766:AE2766)),0)</f>
        <v>3</v>
      </c>
      <c r="G2766" s="1">
        <f t="shared" si="1114"/>
        <v>2469</v>
      </c>
      <c r="H2766" s="2">
        <f t="shared" si="1115"/>
        <v>0.3902940246601328</v>
      </c>
      <c r="I2766" s="2"/>
      <c r="J2766" s="2">
        <f t="shared" si="1116"/>
        <v>0.29924122668352832</v>
      </c>
      <c r="K2766" s="2">
        <f t="shared" si="1117"/>
        <v>0.68953525134366112</v>
      </c>
      <c r="L2766" s="2">
        <f t="shared" si="1118"/>
        <v>7.2715776161871642E-3</v>
      </c>
      <c r="M2766" s="2">
        <f t="shared" si="1119"/>
        <v>3.9519443566234597E-3</v>
      </c>
      <c r="N2766" s="1">
        <v>1893</v>
      </c>
      <c r="O2766" s="1">
        <v>4362</v>
      </c>
      <c r="P2766" s="1">
        <v>46</v>
      </c>
      <c r="Q2766" s="1">
        <v>11</v>
      </c>
      <c r="R2766" s="1">
        <v>14</v>
      </c>
      <c r="S2766" s="1">
        <v>0</v>
      </c>
      <c r="U2766" s="1">
        <v>0</v>
      </c>
      <c r="X2766" s="1">
        <v>0</v>
      </c>
      <c r="AG2766" s="7">
        <f>IF(Q2766&gt;0,RANK(Q2766,(N2766:P2766,Q2766:AE2766)),0)</f>
        <v>5</v>
      </c>
      <c r="AH2766" s="7">
        <f>IF(R2766&gt;0,RANK(R2766,(N2766:P2766,Q2766:AE2766)),0)</f>
        <v>4</v>
      </c>
      <c r="AI2766" s="7">
        <f>IF(T2766&gt;0,RANK(T2766,(N2766:P2766,Q2766:AE2766)),0)</f>
        <v>0</v>
      </c>
      <c r="AJ2766" s="7">
        <f>IF(S2766&gt;0,RANK(S2766,(N2766:P2766,Q2766:AE2766)),0)</f>
        <v>0</v>
      </c>
      <c r="AK2766" s="2">
        <f t="shared" si="1120"/>
        <v>1.7388555169143218E-3</v>
      </c>
      <c r="AL2766" s="2">
        <f t="shared" si="1121"/>
        <v>2.2130888397091371E-3</v>
      </c>
      <c r="AM2766" s="2">
        <f t="shared" si="1122"/>
        <v>0</v>
      </c>
      <c r="AN2766" s="2">
        <f t="shared" si="1123"/>
        <v>0</v>
      </c>
      <c r="AP2766" t="s">
        <v>764</v>
      </c>
      <c r="AQ2766" t="s">
        <v>1641</v>
      </c>
      <c r="AR2766">
        <v>5</v>
      </c>
      <c r="AT2766" s="93" t="s">
        <v>1127</v>
      </c>
      <c r="AU2766" s="92" t="s">
        <v>304</v>
      </c>
      <c r="AV2766" s="83" t="str">
        <f t="shared" si="1124"/>
        <v>48289</v>
      </c>
      <c r="AX2766" s="7" t="s">
        <v>3753</v>
      </c>
    </row>
    <row r="2767" spans="1:50" hidden="1" outlineLevel="1">
      <c r="A2767" t="s">
        <v>1281</v>
      </c>
      <c r="B2767" t="s">
        <v>1641</v>
      </c>
      <c r="C2767" s="1">
        <f t="shared" si="1113"/>
        <v>20077</v>
      </c>
      <c r="D2767" s="7">
        <f>RANK(N2767,(N2767:P2767,Q2767:AE2767))</f>
        <v>2</v>
      </c>
      <c r="E2767" s="7">
        <f>RANK(O2767,(N2767:P2767,Q2767:AE2767))</f>
        <v>1</v>
      </c>
      <c r="F2767" s="7">
        <f>IF(P2767&gt;0,RANK(P2767,(N2767:P2767,Q2767:AE2767)),0)</f>
        <v>3</v>
      </c>
      <c r="G2767" s="1">
        <f t="shared" si="1114"/>
        <v>5147</v>
      </c>
      <c r="H2767" s="2">
        <f t="shared" si="1115"/>
        <v>0.25636300244060367</v>
      </c>
      <c r="I2767" s="2"/>
      <c r="J2767" s="2">
        <f t="shared" si="1116"/>
        <v>0.3641480300841759</v>
      </c>
      <c r="K2767" s="2">
        <f t="shared" si="1117"/>
        <v>0.62051103252477957</v>
      </c>
      <c r="L2767" s="2">
        <f t="shared" si="1118"/>
        <v>9.9118394182397766E-3</v>
      </c>
      <c r="M2767" s="2">
        <f t="shared" si="1119"/>
        <v>5.429097972804697E-3</v>
      </c>
      <c r="N2767" s="1">
        <v>7311</v>
      </c>
      <c r="O2767" s="1">
        <v>12458</v>
      </c>
      <c r="P2767" s="1">
        <v>199</v>
      </c>
      <c r="Q2767" s="1">
        <v>64</v>
      </c>
      <c r="R2767" s="1">
        <v>45</v>
      </c>
      <c r="S2767" s="1">
        <v>0</v>
      </c>
      <c r="U2767" s="1">
        <v>0</v>
      </c>
      <c r="X2767" s="1">
        <v>0</v>
      </c>
      <c r="AG2767" s="7">
        <f>IF(Q2767&gt;0,RANK(Q2767,(N2767:P2767,Q2767:AE2767)),0)</f>
        <v>4</v>
      </c>
      <c r="AH2767" s="7">
        <f>IF(R2767&gt;0,RANK(R2767,(N2767:P2767,Q2767:AE2767)),0)</f>
        <v>5</v>
      </c>
      <c r="AI2767" s="7">
        <f>IF(T2767&gt;0,RANK(T2767,(N2767:P2767,Q2767:AE2767)),0)</f>
        <v>0</v>
      </c>
      <c r="AJ2767" s="7">
        <f>IF(S2767&gt;0,RANK(S2767,(N2767:P2767,Q2767:AE2767)),0)</f>
        <v>0</v>
      </c>
      <c r="AK2767" s="2">
        <f t="shared" si="1120"/>
        <v>3.1877272500871645E-3</v>
      </c>
      <c r="AL2767" s="2">
        <f t="shared" si="1121"/>
        <v>2.2413707227175376E-3</v>
      </c>
      <c r="AM2767" s="2">
        <f t="shared" si="1122"/>
        <v>0</v>
      </c>
      <c r="AN2767" s="2">
        <f t="shared" si="1123"/>
        <v>0</v>
      </c>
      <c r="AP2767" t="s">
        <v>1281</v>
      </c>
      <c r="AQ2767" t="s">
        <v>1641</v>
      </c>
      <c r="AR2767">
        <v>2</v>
      </c>
      <c r="AT2767" s="93" t="s">
        <v>1127</v>
      </c>
      <c r="AU2767" s="92" t="s">
        <v>305</v>
      </c>
      <c r="AV2767" s="83" t="str">
        <f t="shared" si="1124"/>
        <v>48291</v>
      </c>
      <c r="AX2767" s="7" t="s">
        <v>3753</v>
      </c>
    </row>
    <row r="2768" spans="1:50" hidden="1" outlineLevel="1">
      <c r="A2768" t="s">
        <v>1915</v>
      </c>
      <c r="B2768" t="s">
        <v>1641</v>
      </c>
      <c r="C2768" s="1">
        <f t="shared" si="1113"/>
        <v>7075</v>
      </c>
      <c r="D2768" s="7">
        <f>RANK(N2768,(N2768:P2768,Q2768:AE2768))</f>
        <v>2</v>
      </c>
      <c r="E2768" s="7">
        <f>RANK(O2768,(N2768:P2768,Q2768:AE2768))</f>
        <v>1</v>
      </c>
      <c r="F2768" s="7">
        <f>IF(P2768&gt;0,RANK(P2768,(N2768:P2768,Q2768:AE2768)),0)</f>
        <v>3</v>
      </c>
      <c r="G2768" s="1">
        <f t="shared" si="1114"/>
        <v>1444</v>
      </c>
      <c r="H2768" s="2">
        <f t="shared" si="1115"/>
        <v>0.20409893992932862</v>
      </c>
      <c r="I2768" s="2"/>
      <c r="J2768" s="2">
        <f t="shared" si="1116"/>
        <v>0.39123674911660777</v>
      </c>
      <c r="K2768" s="2">
        <f t="shared" si="1117"/>
        <v>0.59533568904593637</v>
      </c>
      <c r="L2768" s="2">
        <f t="shared" si="1118"/>
        <v>8.0565371024734975E-3</v>
      </c>
      <c r="M2768" s="2">
        <f t="shared" si="1119"/>
        <v>5.3710247349823617E-3</v>
      </c>
      <c r="N2768" s="1">
        <v>2768</v>
      </c>
      <c r="O2768" s="1">
        <v>4212</v>
      </c>
      <c r="P2768" s="1">
        <v>57</v>
      </c>
      <c r="Q2768" s="1">
        <v>12</v>
      </c>
      <c r="R2768" s="1">
        <v>26</v>
      </c>
      <c r="S2768" s="1">
        <v>0</v>
      </c>
      <c r="U2768" s="1">
        <v>0</v>
      </c>
      <c r="X2768" s="1">
        <v>0</v>
      </c>
      <c r="AG2768" s="7">
        <f>IF(Q2768&gt;0,RANK(Q2768,(N2768:P2768,Q2768:AE2768)),0)</f>
        <v>5</v>
      </c>
      <c r="AH2768" s="7">
        <f>IF(R2768&gt;0,RANK(R2768,(N2768:P2768,Q2768:AE2768)),0)</f>
        <v>4</v>
      </c>
      <c r="AI2768" s="7">
        <f>IF(T2768&gt;0,RANK(T2768,(N2768:P2768,Q2768:AE2768)),0)</f>
        <v>0</v>
      </c>
      <c r="AJ2768" s="7">
        <f>IF(S2768&gt;0,RANK(S2768,(N2768:P2768,Q2768:AE2768)),0)</f>
        <v>0</v>
      </c>
      <c r="AK2768" s="2">
        <f t="shared" si="1120"/>
        <v>1.6961130742049471E-3</v>
      </c>
      <c r="AL2768" s="2">
        <f t="shared" si="1121"/>
        <v>3.674911660777385E-3</v>
      </c>
      <c r="AM2768" s="2">
        <f t="shared" si="1122"/>
        <v>0</v>
      </c>
      <c r="AN2768" s="2">
        <f t="shared" si="1123"/>
        <v>0</v>
      </c>
      <c r="AP2768" t="s">
        <v>1915</v>
      </c>
      <c r="AQ2768" t="s">
        <v>1641</v>
      </c>
      <c r="AR2768">
        <v>5</v>
      </c>
      <c r="AT2768" s="93" t="s">
        <v>1127</v>
      </c>
      <c r="AU2768" s="92" t="s">
        <v>306</v>
      </c>
      <c r="AV2768" s="83" t="str">
        <f t="shared" si="1124"/>
        <v>48293</v>
      </c>
      <c r="AX2768" s="7" t="s">
        <v>3753</v>
      </c>
    </row>
    <row r="2769" spans="1:50" hidden="1" outlineLevel="1">
      <c r="A2769" t="s">
        <v>1706</v>
      </c>
      <c r="B2769" t="s">
        <v>1641</v>
      </c>
      <c r="C2769" s="1">
        <f t="shared" si="1113"/>
        <v>1294</v>
      </c>
      <c r="D2769" s="7">
        <f>RANK(N2769,(N2769:P2769,Q2769:AE2769))</f>
        <v>2</v>
      </c>
      <c r="E2769" s="7">
        <f>RANK(O2769,(N2769:P2769,Q2769:AE2769))</f>
        <v>1</v>
      </c>
      <c r="F2769" s="7">
        <f>IF(P2769&gt;0,RANK(P2769,(N2769:P2769,Q2769:AE2769)),0)</f>
        <v>3</v>
      </c>
      <c r="G2769" s="1">
        <f t="shared" si="1114"/>
        <v>866</v>
      </c>
      <c r="H2769" s="2">
        <f t="shared" si="1115"/>
        <v>0.66924265842349306</v>
      </c>
      <c r="I2769" s="2"/>
      <c r="J2769" s="2">
        <f t="shared" si="1116"/>
        <v>0.15919629057187018</v>
      </c>
      <c r="K2769" s="2">
        <f t="shared" si="1117"/>
        <v>0.82843894899536319</v>
      </c>
      <c r="L2769" s="2">
        <f t="shared" si="1118"/>
        <v>6.955177743431221E-3</v>
      </c>
      <c r="M2769" s="2">
        <f t="shared" si="1119"/>
        <v>5.409582689335354E-3</v>
      </c>
      <c r="N2769" s="1">
        <v>206</v>
      </c>
      <c r="O2769" s="1">
        <v>1072</v>
      </c>
      <c r="P2769" s="1">
        <v>9</v>
      </c>
      <c r="Q2769" s="1">
        <v>5</v>
      </c>
      <c r="R2769" s="1">
        <v>2</v>
      </c>
      <c r="S2769" s="1">
        <v>0</v>
      </c>
      <c r="U2769" s="1">
        <v>0</v>
      </c>
      <c r="X2769" s="1">
        <v>0</v>
      </c>
      <c r="AG2769" s="7">
        <f>IF(Q2769&gt;0,RANK(Q2769,(N2769:P2769,Q2769:AE2769)),0)</f>
        <v>4</v>
      </c>
      <c r="AH2769" s="7">
        <f>IF(R2769&gt;0,RANK(R2769,(N2769:P2769,Q2769:AE2769)),0)</f>
        <v>5</v>
      </c>
      <c r="AI2769" s="7">
        <f>IF(T2769&gt;0,RANK(T2769,(N2769:P2769,Q2769:AE2769)),0)</f>
        <v>0</v>
      </c>
      <c r="AJ2769" s="7">
        <f>IF(S2769&gt;0,RANK(S2769,(N2769:P2769,Q2769:AE2769)),0)</f>
        <v>0</v>
      </c>
      <c r="AK2769" s="2">
        <f t="shared" si="1120"/>
        <v>3.8639876352395673E-3</v>
      </c>
      <c r="AL2769" s="2">
        <f t="shared" si="1121"/>
        <v>1.5455950540958269E-3</v>
      </c>
      <c r="AM2769" s="2">
        <f t="shared" si="1122"/>
        <v>0</v>
      </c>
      <c r="AN2769" s="2">
        <f t="shared" si="1123"/>
        <v>0</v>
      </c>
      <c r="AP2769" t="s">
        <v>1706</v>
      </c>
      <c r="AQ2769" t="s">
        <v>1641</v>
      </c>
      <c r="AR2769">
        <v>13</v>
      </c>
      <c r="AT2769" s="93" t="s">
        <v>1127</v>
      </c>
      <c r="AU2769" s="92" t="s">
        <v>307</v>
      </c>
      <c r="AV2769" s="83" t="str">
        <f t="shared" si="1124"/>
        <v>48295</v>
      </c>
      <c r="AX2769" s="7" t="s">
        <v>3753</v>
      </c>
    </row>
    <row r="2770" spans="1:50" hidden="1" outlineLevel="1">
      <c r="A2770" t="s">
        <v>1082</v>
      </c>
      <c r="B2770" t="s">
        <v>1641</v>
      </c>
      <c r="C2770" s="1">
        <f t="shared" si="1113"/>
        <v>4004</v>
      </c>
      <c r="D2770" s="7">
        <f>RANK(N2770,(N2770:P2770,Q2770:AE2770))</f>
        <v>2</v>
      </c>
      <c r="E2770" s="7">
        <f>RANK(O2770,(N2770:P2770,Q2770:AE2770))</f>
        <v>1</v>
      </c>
      <c r="F2770" s="7">
        <f>IF(P2770&gt;0,RANK(P2770,(N2770:P2770,Q2770:AE2770)),0)</f>
        <v>3</v>
      </c>
      <c r="G2770" s="1">
        <f t="shared" si="1114"/>
        <v>1714</v>
      </c>
      <c r="H2770" s="2">
        <f t="shared" si="1115"/>
        <v>0.42807192807192807</v>
      </c>
      <c r="I2770" s="2"/>
      <c r="J2770" s="2">
        <f t="shared" si="1116"/>
        <v>0.27822177822177824</v>
      </c>
      <c r="K2770" s="2">
        <f t="shared" si="1117"/>
        <v>0.70629370629370625</v>
      </c>
      <c r="L2770" s="2">
        <f t="shared" si="1118"/>
        <v>8.7412587412587419E-3</v>
      </c>
      <c r="M2770" s="2">
        <f t="shared" si="1119"/>
        <v>6.7432567432568289E-3</v>
      </c>
      <c r="N2770" s="1">
        <v>1114</v>
      </c>
      <c r="O2770" s="1">
        <v>2828</v>
      </c>
      <c r="P2770" s="1">
        <v>35</v>
      </c>
      <c r="Q2770" s="1">
        <v>12</v>
      </c>
      <c r="R2770" s="1">
        <v>15</v>
      </c>
      <c r="S2770" s="1">
        <v>0</v>
      </c>
      <c r="U2770" s="1">
        <v>0</v>
      </c>
      <c r="X2770" s="1">
        <v>0</v>
      </c>
      <c r="AG2770" s="7">
        <f>IF(Q2770&gt;0,RANK(Q2770,(N2770:P2770,Q2770:AE2770)),0)</f>
        <v>5</v>
      </c>
      <c r="AH2770" s="7">
        <f>IF(R2770&gt;0,RANK(R2770,(N2770:P2770,Q2770:AE2770)),0)</f>
        <v>4</v>
      </c>
      <c r="AI2770" s="7">
        <f>IF(T2770&gt;0,RANK(T2770,(N2770:P2770,Q2770:AE2770)),0)</f>
        <v>0</v>
      </c>
      <c r="AJ2770" s="7">
        <f>IF(S2770&gt;0,RANK(S2770,(N2770:P2770,Q2770:AE2770)),0)</f>
        <v>0</v>
      </c>
      <c r="AK2770" s="2">
        <f t="shared" si="1120"/>
        <v>2.997002997002997E-3</v>
      </c>
      <c r="AL2770" s="2">
        <f t="shared" si="1121"/>
        <v>3.7462537462537465E-3</v>
      </c>
      <c r="AM2770" s="2">
        <f t="shared" si="1122"/>
        <v>0</v>
      </c>
      <c r="AN2770" s="2">
        <f t="shared" si="1123"/>
        <v>0</v>
      </c>
      <c r="AP2770" t="s">
        <v>1082</v>
      </c>
      <c r="AQ2770" t="s">
        <v>1641</v>
      </c>
      <c r="AR2770">
        <v>15</v>
      </c>
      <c r="AT2770" s="93" t="s">
        <v>1127</v>
      </c>
      <c r="AU2770" s="92" t="s">
        <v>308</v>
      </c>
      <c r="AV2770" s="83" t="str">
        <f t="shared" si="1124"/>
        <v>48297</v>
      </c>
      <c r="AX2770" s="7" t="s">
        <v>3753</v>
      </c>
    </row>
    <row r="2771" spans="1:50" hidden="1" outlineLevel="1">
      <c r="A2771" t="s">
        <v>1036</v>
      </c>
      <c r="B2771" t="s">
        <v>1641</v>
      </c>
      <c r="C2771" s="1">
        <f t="shared" si="1113"/>
        <v>8627</v>
      </c>
      <c r="D2771" s="7">
        <f>RANK(N2771,(N2771:P2771,Q2771:AE2771))</f>
        <v>2</v>
      </c>
      <c r="E2771" s="7">
        <f>RANK(O2771,(N2771:P2771,Q2771:AE2771))</f>
        <v>1</v>
      </c>
      <c r="F2771" s="7">
        <f>IF(P2771&gt;0,RANK(P2771,(N2771:P2771,Q2771:AE2771)),0)</f>
        <v>3</v>
      </c>
      <c r="G2771" s="1">
        <f t="shared" si="1114"/>
        <v>4152</v>
      </c>
      <c r="H2771" s="2">
        <f t="shared" si="1115"/>
        <v>0.4812797032572157</v>
      </c>
      <c r="I2771" s="2"/>
      <c r="J2771" s="2">
        <f t="shared" si="1116"/>
        <v>0.24840616668598586</v>
      </c>
      <c r="K2771" s="2">
        <f t="shared" si="1117"/>
        <v>0.72968586994320161</v>
      </c>
      <c r="L2771" s="2">
        <f t="shared" si="1118"/>
        <v>1.6459951315636955E-2</v>
      </c>
      <c r="M2771" s="2">
        <f t="shared" si="1119"/>
        <v>5.4480120551756231E-3</v>
      </c>
      <c r="N2771" s="1">
        <v>2143</v>
      </c>
      <c r="O2771" s="1">
        <v>6295</v>
      </c>
      <c r="P2771" s="1">
        <v>142</v>
      </c>
      <c r="Q2771" s="1">
        <v>18</v>
      </c>
      <c r="R2771" s="1">
        <v>24</v>
      </c>
      <c r="S2771" s="1">
        <v>5</v>
      </c>
      <c r="U2771" s="1">
        <v>0</v>
      </c>
      <c r="X2771" s="1">
        <v>0</v>
      </c>
      <c r="AG2771" s="7">
        <f>IF(Q2771&gt;0,RANK(Q2771,(N2771:P2771,Q2771:AE2771)),0)</f>
        <v>5</v>
      </c>
      <c r="AH2771" s="7">
        <f>IF(R2771&gt;0,RANK(R2771,(N2771:P2771,Q2771:AE2771)),0)</f>
        <v>4</v>
      </c>
      <c r="AI2771" s="7">
        <f>IF(T2771&gt;0,RANK(T2771,(N2771:P2771,Q2771:AE2771)),0)</f>
        <v>0</v>
      </c>
      <c r="AJ2771" s="7">
        <f>IF(S2771&gt;0,RANK(S2771,(N2771:P2771,Q2771:AE2771)),0)</f>
        <v>6</v>
      </c>
      <c r="AK2771" s="2">
        <f t="shared" si="1120"/>
        <v>2.0864727019821489E-3</v>
      </c>
      <c r="AL2771" s="2">
        <f t="shared" si="1121"/>
        <v>2.7819636026428654E-3</v>
      </c>
      <c r="AM2771" s="2">
        <f t="shared" si="1122"/>
        <v>0</v>
      </c>
      <c r="AN2771" s="2">
        <f t="shared" si="1123"/>
        <v>5.7957575055059697E-4</v>
      </c>
      <c r="AP2771" t="s">
        <v>1036</v>
      </c>
      <c r="AQ2771" t="s">
        <v>1641</v>
      </c>
      <c r="AR2771">
        <v>21</v>
      </c>
      <c r="AT2771" s="93" t="s">
        <v>1127</v>
      </c>
      <c r="AU2771" s="92" t="s">
        <v>309</v>
      </c>
      <c r="AV2771" s="83" t="str">
        <f t="shared" si="1124"/>
        <v>48299</v>
      </c>
      <c r="AX2771" s="7" t="s">
        <v>3753</v>
      </c>
    </row>
    <row r="2772" spans="1:50" hidden="1" outlineLevel="1">
      <c r="A2772" t="s">
        <v>1037</v>
      </c>
      <c r="B2772" t="s">
        <v>1641</v>
      </c>
      <c r="C2772" s="1">
        <f t="shared" si="1113"/>
        <v>156</v>
      </c>
      <c r="D2772" s="7">
        <f>RANK(N2772,(N2772:P2772,Q2772:AE2772))</f>
        <v>2</v>
      </c>
      <c r="E2772" s="7">
        <f>RANK(O2772,(N2772:P2772,Q2772:AE2772))</f>
        <v>1</v>
      </c>
      <c r="F2772" s="7">
        <f>IF(P2772&gt;0,RANK(P2772,(N2772:P2772,Q2772:AE2772)),0)</f>
        <v>3</v>
      </c>
      <c r="G2772" s="1">
        <f t="shared" si="1114"/>
        <v>95</v>
      </c>
      <c r="H2772" s="2">
        <f t="shared" si="1115"/>
        <v>0.60897435897435892</v>
      </c>
      <c r="I2772" s="2"/>
      <c r="J2772" s="2">
        <f t="shared" si="1116"/>
        <v>0.1858974358974359</v>
      </c>
      <c r="K2772" s="2">
        <f t="shared" si="1117"/>
        <v>0.79487179487179482</v>
      </c>
      <c r="L2772" s="2">
        <f t="shared" si="1118"/>
        <v>6.41025641025641E-3</v>
      </c>
      <c r="M2772" s="2">
        <f t="shared" si="1119"/>
        <v>1.2820512820512863E-2</v>
      </c>
      <c r="N2772" s="1">
        <v>29</v>
      </c>
      <c r="O2772" s="1">
        <v>124</v>
      </c>
      <c r="P2772" s="1">
        <v>1</v>
      </c>
      <c r="Q2772" s="1">
        <v>1</v>
      </c>
      <c r="R2772" s="1">
        <v>1</v>
      </c>
      <c r="S2772" s="1">
        <v>0</v>
      </c>
      <c r="U2772" s="1">
        <v>0</v>
      </c>
      <c r="X2772" s="1">
        <v>0</v>
      </c>
      <c r="AG2772" s="7">
        <f>IF(Q2772&gt;0,RANK(Q2772,(N2772:P2772,Q2772:AE2772)),0)</f>
        <v>3</v>
      </c>
      <c r="AH2772" s="7">
        <f>IF(R2772&gt;0,RANK(R2772,(N2772:P2772,Q2772:AE2772)),0)</f>
        <v>3</v>
      </c>
      <c r="AI2772" s="7">
        <f>IF(T2772&gt;0,RANK(T2772,(N2772:P2772,Q2772:AE2772)),0)</f>
        <v>0</v>
      </c>
      <c r="AJ2772" s="7">
        <f>IF(S2772&gt;0,RANK(S2772,(N2772:P2772,Q2772:AE2772)),0)</f>
        <v>0</v>
      </c>
      <c r="AK2772" s="2">
        <f t="shared" si="1120"/>
        <v>6.41025641025641E-3</v>
      </c>
      <c r="AL2772" s="2">
        <f t="shared" si="1121"/>
        <v>6.41025641025641E-3</v>
      </c>
      <c r="AM2772" s="2">
        <f t="shared" si="1122"/>
        <v>0</v>
      </c>
      <c r="AN2772" s="2">
        <f t="shared" si="1123"/>
        <v>0</v>
      </c>
      <c r="AP2772" t="s">
        <v>1037</v>
      </c>
      <c r="AQ2772" t="s">
        <v>1641</v>
      </c>
      <c r="AR2772">
        <v>23</v>
      </c>
      <c r="AT2772" s="93" t="s">
        <v>1127</v>
      </c>
      <c r="AU2772" s="92" t="s">
        <v>532</v>
      </c>
      <c r="AV2772" s="83" t="str">
        <f t="shared" si="1124"/>
        <v>48301</v>
      </c>
      <c r="AX2772" s="7" t="s">
        <v>3753</v>
      </c>
    </row>
    <row r="2773" spans="1:50" hidden="1" outlineLevel="1">
      <c r="A2773" t="s">
        <v>726</v>
      </c>
      <c r="B2773" t="s">
        <v>1641</v>
      </c>
      <c r="C2773" s="1">
        <f t="shared" si="1113"/>
        <v>76008</v>
      </c>
      <c r="D2773" s="7">
        <f>RANK(N2773,(N2773:P2773,Q2773:AE2773))</f>
        <v>2</v>
      </c>
      <c r="E2773" s="7">
        <f>RANK(O2773,(N2773:P2773,Q2773:AE2773))</f>
        <v>1</v>
      </c>
      <c r="F2773" s="7">
        <f>IF(P2773&gt;0,RANK(P2773,(N2773:P2773,Q2773:AE2773)),0)</f>
        <v>3</v>
      </c>
      <c r="G2773" s="1">
        <f t="shared" si="1114"/>
        <v>37585</v>
      </c>
      <c r="H2773" s="2">
        <f t="shared" si="1115"/>
        <v>0.49448742237659193</v>
      </c>
      <c r="I2773" s="2"/>
      <c r="J2773" s="2">
        <f t="shared" si="1116"/>
        <v>0.24298758025471004</v>
      </c>
      <c r="K2773" s="2">
        <f t="shared" si="1117"/>
        <v>0.73747500263130195</v>
      </c>
      <c r="L2773" s="2">
        <f t="shared" si="1118"/>
        <v>1.3709083254394275E-2</v>
      </c>
      <c r="M2773" s="2">
        <f t="shared" si="1119"/>
        <v>5.8283338595937675E-3</v>
      </c>
      <c r="N2773" s="1">
        <v>18469</v>
      </c>
      <c r="O2773" s="1">
        <v>56054</v>
      </c>
      <c r="P2773" s="1">
        <v>1042</v>
      </c>
      <c r="Q2773" s="1">
        <v>173</v>
      </c>
      <c r="R2773" s="1">
        <v>263</v>
      </c>
      <c r="S2773" s="1">
        <v>6</v>
      </c>
      <c r="U2773" s="1">
        <v>0</v>
      </c>
      <c r="X2773" s="1">
        <v>1</v>
      </c>
      <c r="AG2773" s="7">
        <f>IF(Q2773&gt;0,RANK(Q2773,(N2773:P2773,Q2773:AE2773)),0)</f>
        <v>5</v>
      </c>
      <c r="AH2773" s="7">
        <f>IF(R2773&gt;0,RANK(R2773,(N2773:P2773,Q2773:AE2773)),0)</f>
        <v>4</v>
      </c>
      <c r="AI2773" s="7">
        <f>IF(T2773&gt;0,RANK(T2773,(N2773:P2773,Q2773:AE2773)),0)</f>
        <v>0</v>
      </c>
      <c r="AJ2773" s="7">
        <f>IF(S2773&gt;0,RANK(S2773,(N2773:P2773,Q2773:AE2773)),0)</f>
        <v>6</v>
      </c>
      <c r="AK2773" s="2">
        <f t="shared" si="1120"/>
        <v>2.2760762025049995E-3</v>
      </c>
      <c r="AL2773" s="2">
        <f t="shared" si="1121"/>
        <v>3.460162088201242E-3</v>
      </c>
      <c r="AM2773" s="2">
        <f t="shared" si="1122"/>
        <v>0</v>
      </c>
      <c r="AN2773" s="2">
        <f t="shared" si="1123"/>
        <v>7.8939059046416164E-5</v>
      </c>
      <c r="AP2773" t="s">
        <v>726</v>
      </c>
      <c r="AQ2773" t="s">
        <v>1641</v>
      </c>
      <c r="AT2773" s="93" t="s">
        <v>1127</v>
      </c>
      <c r="AU2773" s="92" t="s">
        <v>533</v>
      </c>
      <c r="AV2773" s="83" t="str">
        <f t="shared" si="1124"/>
        <v>48303</v>
      </c>
      <c r="AX2773" s="7" t="s">
        <v>3753</v>
      </c>
    </row>
    <row r="2774" spans="1:50" hidden="1" outlineLevel="1">
      <c r="A2774" t="s">
        <v>1913</v>
      </c>
      <c r="B2774" t="s">
        <v>1641</v>
      </c>
      <c r="C2774" s="1">
        <f t="shared" si="1113"/>
        <v>2084</v>
      </c>
      <c r="D2774" s="7">
        <f>RANK(N2774,(N2774:P2774,Q2774:AE2774))</f>
        <v>2</v>
      </c>
      <c r="E2774" s="7">
        <f>RANK(O2774,(N2774:P2774,Q2774:AE2774))</f>
        <v>1</v>
      </c>
      <c r="F2774" s="7">
        <f>IF(P2774&gt;0,RANK(P2774,(N2774:P2774,Q2774:AE2774)),0)</f>
        <v>3</v>
      </c>
      <c r="G2774" s="1">
        <f t="shared" si="1114"/>
        <v>945</v>
      </c>
      <c r="H2774" s="2">
        <f t="shared" si="1115"/>
        <v>0.45345489443378117</v>
      </c>
      <c r="I2774" s="2"/>
      <c r="J2774" s="2">
        <f t="shared" si="1116"/>
        <v>0.26967370441458732</v>
      </c>
      <c r="K2774" s="2">
        <f t="shared" si="1117"/>
        <v>0.72312859884836855</v>
      </c>
      <c r="L2774" s="2">
        <f t="shared" si="1118"/>
        <v>3.3589251439539347E-3</v>
      </c>
      <c r="M2774" s="2">
        <f t="shared" si="1119"/>
        <v>3.8387715930901334E-3</v>
      </c>
      <c r="N2774" s="1">
        <v>562</v>
      </c>
      <c r="O2774" s="1">
        <v>1507</v>
      </c>
      <c r="P2774" s="1">
        <v>7</v>
      </c>
      <c r="Q2774" s="1">
        <v>4</v>
      </c>
      <c r="R2774" s="1">
        <v>3</v>
      </c>
      <c r="S2774" s="1">
        <v>1</v>
      </c>
      <c r="U2774" s="1">
        <v>0</v>
      </c>
      <c r="X2774" s="1">
        <v>0</v>
      </c>
      <c r="AG2774" s="7">
        <f>IF(Q2774&gt;0,RANK(Q2774,(N2774:P2774,Q2774:AE2774)),0)</f>
        <v>4</v>
      </c>
      <c r="AH2774" s="7">
        <f>IF(R2774&gt;0,RANK(R2774,(N2774:P2774,Q2774:AE2774)),0)</f>
        <v>5</v>
      </c>
      <c r="AI2774" s="7">
        <f>IF(T2774&gt;0,RANK(T2774,(N2774:P2774,Q2774:AE2774)),0)</f>
        <v>0</v>
      </c>
      <c r="AJ2774" s="7">
        <f>IF(S2774&gt;0,RANK(S2774,(N2774:P2774,Q2774:AE2774)),0)</f>
        <v>6</v>
      </c>
      <c r="AK2774" s="2">
        <f t="shared" si="1120"/>
        <v>1.9193857965451055E-3</v>
      </c>
      <c r="AL2774" s="2">
        <f t="shared" si="1121"/>
        <v>1.4395393474088292E-3</v>
      </c>
      <c r="AM2774" s="2">
        <f t="shared" si="1122"/>
        <v>0</v>
      </c>
      <c r="AN2774" s="2">
        <f t="shared" si="1123"/>
        <v>4.7984644913627637E-4</v>
      </c>
      <c r="AP2774" t="s">
        <v>1913</v>
      </c>
      <c r="AQ2774" t="s">
        <v>1641</v>
      </c>
      <c r="AR2774">
        <v>13</v>
      </c>
      <c r="AT2774" s="93" t="s">
        <v>1127</v>
      </c>
      <c r="AU2774" s="92" t="s">
        <v>534</v>
      </c>
      <c r="AV2774" s="83" t="str">
        <f t="shared" si="1124"/>
        <v>48305</v>
      </c>
      <c r="AX2774" s="7" t="s">
        <v>3753</v>
      </c>
    </row>
    <row r="2775" spans="1:50" hidden="1" outlineLevel="1">
      <c r="A2775" t="s">
        <v>1108</v>
      </c>
      <c r="B2775" t="s">
        <v>1641</v>
      </c>
      <c r="C2775" s="1">
        <f t="shared" si="1113"/>
        <v>2920</v>
      </c>
      <c r="D2775" s="7">
        <f>RANK(N2775,(N2775:P2775,Q2775:AE2775))</f>
        <v>2</v>
      </c>
      <c r="E2775" s="7">
        <f>RANK(O2775,(N2775:P2775,Q2775:AE2775))</f>
        <v>1</v>
      </c>
      <c r="F2775" s="7">
        <f>IF(P2775&gt;0,RANK(P2775,(N2775:P2775,Q2775:AE2775)),0)</f>
        <v>3</v>
      </c>
      <c r="G2775" s="1">
        <f t="shared" si="1114"/>
        <v>1290</v>
      </c>
      <c r="H2775" s="2">
        <f t="shared" si="1115"/>
        <v>0.44178082191780821</v>
      </c>
      <c r="I2775" s="2"/>
      <c r="J2775" s="2">
        <f t="shared" si="1116"/>
        <v>0.2719178082191781</v>
      </c>
      <c r="K2775" s="2">
        <f t="shared" si="1117"/>
        <v>0.71369863013698631</v>
      </c>
      <c r="L2775" s="2">
        <f t="shared" si="1118"/>
        <v>9.9315068493150693E-3</v>
      </c>
      <c r="M2775" s="2">
        <f t="shared" si="1119"/>
        <v>4.4520547945205158E-3</v>
      </c>
      <c r="N2775" s="1">
        <v>794</v>
      </c>
      <c r="O2775" s="1">
        <v>2084</v>
      </c>
      <c r="P2775" s="1">
        <v>29</v>
      </c>
      <c r="Q2775" s="1">
        <v>5</v>
      </c>
      <c r="R2775" s="1">
        <v>8</v>
      </c>
      <c r="S2775" s="1">
        <v>0</v>
      </c>
      <c r="U2775" s="1">
        <v>0</v>
      </c>
      <c r="X2775" s="1">
        <v>0</v>
      </c>
      <c r="AG2775" s="7">
        <f>IF(Q2775&gt;0,RANK(Q2775,(N2775:P2775,Q2775:AE2775)),0)</f>
        <v>5</v>
      </c>
      <c r="AH2775" s="7">
        <f>IF(R2775&gt;0,RANK(R2775,(N2775:P2775,Q2775:AE2775)),0)</f>
        <v>4</v>
      </c>
      <c r="AI2775" s="7">
        <f>IF(T2775&gt;0,RANK(T2775,(N2775:P2775,Q2775:AE2775)),0)</f>
        <v>0</v>
      </c>
      <c r="AJ2775" s="7">
        <f>IF(S2775&gt;0,RANK(S2775,(N2775:P2775,Q2775:AE2775)),0)</f>
        <v>0</v>
      </c>
      <c r="AK2775" s="2">
        <f t="shared" si="1120"/>
        <v>1.7123287671232876E-3</v>
      </c>
      <c r="AL2775" s="2">
        <f t="shared" si="1121"/>
        <v>2.7397260273972603E-3</v>
      </c>
      <c r="AM2775" s="2">
        <f t="shared" si="1122"/>
        <v>0</v>
      </c>
      <c r="AN2775" s="2">
        <f t="shared" si="1123"/>
        <v>0</v>
      </c>
      <c r="AP2775" t="s">
        <v>1108</v>
      </c>
      <c r="AQ2775" t="s">
        <v>1641</v>
      </c>
      <c r="AT2775" s="93" t="s">
        <v>1127</v>
      </c>
      <c r="AU2775" s="92" t="s">
        <v>535</v>
      </c>
      <c r="AV2775" s="83" t="str">
        <f t="shared" si="1124"/>
        <v>48307</v>
      </c>
      <c r="AX2775" s="7" t="s">
        <v>3753</v>
      </c>
    </row>
    <row r="2776" spans="1:50" hidden="1" outlineLevel="1">
      <c r="A2776" t="s">
        <v>1109</v>
      </c>
      <c r="B2776" t="s">
        <v>1641</v>
      </c>
      <c r="C2776" s="1">
        <f t="shared" si="1113"/>
        <v>68789</v>
      </c>
      <c r="D2776" s="7">
        <f>RANK(N2776,(N2776:P2776,Q2776:AE2776))</f>
        <v>2</v>
      </c>
      <c r="E2776" s="7">
        <f>RANK(O2776,(N2776:P2776,Q2776:AE2776))</f>
        <v>1</v>
      </c>
      <c r="F2776" s="7">
        <f>IF(P2776&gt;0,RANK(P2776,(N2776:P2776,Q2776:AE2776)),0)</f>
        <v>3</v>
      </c>
      <c r="G2776" s="1">
        <f t="shared" si="1114"/>
        <v>20493</v>
      </c>
      <c r="H2776" s="2">
        <f t="shared" si="1115"/>
        <v>0.29791100321272296</v>
      </c>
      <c r="I2776" s="2"/>
      <c r="J2776" s="2">
        <f t="shared" si="1116"/>
        <v>0.34107197371672798</v>
      </c>
      <c r="K2776" s="2">
        <f t="shared" si="1117"/>
        <v>0.63898297692945094</v>
      </c>
      <c r="L2776" s="2">
        <f t="shared" si="1118"/>
        <v>1.5002398639317334E-2</v>
      </c>
      <c r="M2776" s="2">
        <f t="shared" si="1119"/>
        <v>4.9426507145036869E-3</v>
      </c>
      <c r="N2776" s="1">
        <v>23462</v>
      </c>
      <c r="O2776" s="1">
        <v>43955</v>
      </c>
      <c r="P2776" s="1">
        <v>1032</v>
      </c>
      <c r="Q2776" s="1">
        <v>165</v>
      </c>
      <c r="R2776" s="1">
        <v>166</v>
      </c>
      <c r="S2776" s="1">
        <v>9</v>
      </c>
      <c r="U2776" s="1">
        <v>0</v>
      </c>
      <c r="X2776" s="1">
        <v>0</v>
      </c>
      <c r="AG2776" s="7">
        <f>IF(Q2776&gt;0,RANK(Q2776,(N2776:P2776,Q2776:AE2776)),0)</f>
        <v>5</v>
      </c>
      <c r="AH2776" s="7">
        <f>IF(R2776&gt;0,RANK(R2776,(N2776:P2776,Q2776:AE2776)),0)</f>
        <v>4</v>
      </c>
      <c r="AI2776" s="7">
        <f>IF(T2776&gt;0,RANK(T2776,(N2776:P2776,Q2776:AE2776)),0)</f>
        <v>0</v>
      </c>
      <c r="AJ2776" s="7">
        <f>IF(S2776&gt;0,RANK(S2776,(N2776:P2776,Q2776:AE2776)),0)</f>
        <v>6</v>
      </c>
      <c r="AK2776" s="2">
        <f t="shared" si="1120"/>
        <v>2.3986393173327132E-3</v>
      </c>
      <c r="AL2776" s="2">
        <f t="shared" si="1121"/>
        <v>2.4131765253165476E-3</v>
      </c>
      <c r="AM2776" s="2">
        <f t="shared" si="1122"/>
        <v>0</v>
      </c>
      <c r="AN2776" s="2">
        <f t="shared" si="1123"/>
        <v>1.3083487185451163E-4</v>
      </c>
      <c r="AP2776" t="s">
        <v>1109</v>
      </c>
      <c r="AQ2776" t="s">
        <v>1641</v>
      </c>
      <c r="AR2776">
        <v>11</v>
      </c>
      <c r="AT2776" s="93" t="s">
        <v>1127</v>
      </c>
      <c r="AU2776" s="92" t="s">
        <v>536</v>
      </c>
      <c r="AV2776" s="83" t="str">
        <f t="shared" si="1124"/>
        <v>48309</v>
      </c>
      <c r="AX2776" s="7" t="s">
        <v>3753</v>
      </c>
    </row>
    <row r="2777" spans="1:50" hidden="1" outlineLevel="1">
      <c r="A2777" t="s">
        <v>1388</v>
      </c>
      <c r="B2777" t="s">
        <v>1641</v>
      </c>
      <c r="C2777" s="1">
        <f t="shared" si="1113"/>
        <v>439</v>
      </c>
      <c r="D2777" s="7">
        <f>RANK(N2777,(N2777:P2777,Q2777:AE2777))</f>
        <v>2</v>
      </c>
      <c r="E2777" s="7">
        <f>RANK(O2777,(N2777:P2777,Q2777:AE2777))</f>
        <v>1</v>
      </c>
      <c r="F2777" s="7">
        <f>IF(P2777&gt;0,RANK(P2777,(N2777:P2777,Q2777:AE2777)),0)</f>
        <v>3</v>
      </c>
      <c r="G2777" s="1">
        <f t="shared" si="1114"/>
        <v>281</v>
      </c>
      <c r="H2777" s="2">
        <f t="shared" si="1115"/>
        <v>0.64009111617312076</v>
      </c>
      <c r="I2777" s="2"/>
      <c r="J2777" s="2">
        <f t="shared" si="1116"/>
        <v>0.17539863325740318</v>
      </c>
      <c r="K2777" s="2">
        <f t="shared" si="1117"/>
        <v>0.81548974943052388</v>
      </c>
      <c r="L2777" s="2">
        <f t="shared" si="1118"/>
        <v>9.1116173120728925E-3</v>
      </c>
      <c r="M2777" s="2">
        <f t="shared" si="1119"/>
        <v>1.0234868508263162E-16</v>
      </c>
      <c r="N2777" s="1">
        <v>77</v>
      </c>
      <c r="O2777" s="1">
        <v>358</v>
      </c>
      <c r="P2777" s="1">
        <v>4</v>
      </c>
      <c r="Q2777" s="1">
        <v>0</v>
      </c>
      <c r="R2777" s="1">
        <v>0</v>
      </c>
      <c r="S2777" s="1">
        <v>0</v>
      </c>
      <c r="U2777" s="1">
        <v>0</v>
      </c>
      <c r="X2777" s="1">
        <v>0</v>
      </c>
      <c r="AG2777" s="7">
        <f>IF(Q2777&gt;0,RANK(Q2777,(N2777:P2777,Q2777:AE2777)),0)</f>
        <v>0</v>
      </c>
      <c r="AH2777" s="7">
        <f>IF(R2777&gt;0,RANK(R2777,(N2777:P2777,Q2777:AE2777)),0)</f>
        <v>0</v>
      </c>
      <c r="AI2777" s="7">
        <f>IF(T2777&gt;0,RANK(T2777,(N2777:P2777,Q2777:AE2777)),0)</f>
        <v>0</v>
      </c>
      <c r="AJ2777" s="7">
        <f>IF(S2777&gt;0,RANK(S2777,(N2777:P2777,Q2777:AE2777)),0)</f>
        <v>0</v>
      </c>
      <c r="AK2777" s="2">
        <f t="shared" si="1120"/>
        <v>0</v>
      </c>
      <c r="AL2777" s="2">
        <f t="shared" si="1121"/>
        <v>0</v>
      </c>
      <c r="AM2777" s="2">
        <f t="shared" si="1122"/>
        <v>0</v>
      </c>
      <c r="AN2777" s="2">
        <f t="shared" si="1123"/>
        <v>0</v>
      </c>
      <c r="AP2777" t="s">
        <v>1388</v>
      </c>
      <c r="AQ2777" t="s">
        <v>1641</v>
      </c>
      <c r="AR2777">
        <v>28</v>
      </c>
      <c r="AT2777" s="93" t="s">
        <v>1127</v>
      </c>
      <c r="AU2777" s="92" t="s">
        <v>537</v>
      </c>
      <c r="AV2777" s="83" t="str">
        <f t="shared" si="1124"/>
        <v>48311</v>
      </c>
      <c r="AX2777" s="7" t="s">
        <v>3753</v>
      </c>
    </row>
    <row r="2778" spans="1:50" hidden="1" outlineLevel="1">
      <c r="A2778" t="s">
        <v>1920</v>
      </c>
      <c r="B2778" t="s">
        <v>1641</v>
      </c>
      <c r="C2778" s="1">
        <f t="shared" si="1113"/>
        <v>3623</v>
      </c>
      <c r="D2778" s="7">
        <f>RANK(N2778,(N2778:P2778,Q2778:AE2778))</f>
        <v>2</v>
      </c>
      <c r="E2778" s="7">
        <f>RANK(O2778,(N2778:P2778,Q2778:AE2778))</f>
        <v>1</v>
      </c>
      <c r="F2778" s="7">
        <f>IF(P2778&gt;0,RANK(P2778,(N2778:P2778,Q2778:AE2778)),0)</f>
        <v>3</v>
      </c>
      <c r="G2778" s="1">
        <f t="shared" si="1114"/>
        <v>1092</v>
      </c>
      <c r="H2778" s="2">
        <f t="shared" si="1115"/>
        <v>0.30140767319900635</v>
      </c>
      <c r="I2778" s="2"/>
      <c r="J2778" s="2">
        <f t="shared" si="1116"/>
        <v>0.3425338117582114</v>
      </c>
      <c r="K2778" s="2">
        <f t="shared" si="1117"/>
        <v>0.64394148495721781</v>
      </c>
      <c r="L2778" s="2">
        <f t="shared" si="1118"/>
        <v>7.4523875241512558E-3</v>
      </c>
      <c r="M2778" s="2">
        <f t="shared" si="1119"/>
        <v>6.0723157604195268E-3</v>
      </c>
      <c r="N2778" s="1">
        <v>1241</v>
      </c>
      <c r="O2778" s="1">
        <v>2333</v>
      </c>
      <c r="P2778" s="1">
        <v>27</v>
      </c>
      <c r="Q2778" s="1">
        <v>8</v>
      </c>
      <c r="R2778" s="1">
        <v>10</v>
      </c>
      <c r="S2778" s="1">
        <v>4</v>
      </c>
      <c r="U2778" s="1">
        <v>0</v>
      </c>
      <c r="X2778" s="1">
        <v>0</v>
      </c>
      <c r="AG2778" s="7">
        <f>IF(Q2778&gt;0,RANK(Q2778,(N2778:P2778,Q2778:AE2778)),0)</f>
        <v>5</v>
      </c>
      <c r="AH2778" s="7">
        <f>IF(R2778&gt;0,RANK(R2778,(N2778:P2778,Q2778:AE2778)),0)</f>
        <v>4</v>
      </c>
      <c r="AI2778" s="7">
        <f>IF(T2778&gt;0,RANK(T2778,(N2778:P2778,Q2778:AE2778)),0)</f>
        <v>0</v>
      </c>
      <c r="AJ2778" s="7">
        <f>IF(S2778&gt;0,RANK(S2778,(N2778:P2778,Q2778:AE2778)),0)</f>
        <v>6</v>
      </c>
      <c r="AK2778" s="2">
        <f t="shared" si="1120"/>
        <v>2.2081148219707425E-3</v>
      </c>
      <c r="AL2778" s="2">
        <f t="shared" si="1121"/>
        <v>2.760143527463428E-3</v>
      </c>
      <c r="AM2778" s="2">
        <f t="shared" si="1122"/>
        <v>0</v>
      </c>
      <c r="AN2778" s="2">
        <f t="shared" si="1123"/>
        <v>1.1040574109853713E-3</v>
      </c>
      <c r="AP2778" t="s">
        <v>1920</v>
      </c>
      <c r="AQ2778" t="s">
        <v>1641</v>
      </c>
      <c r="AR2778">
        <v>5</v>
      </c>
      <c r="AT2778" s="93" t="s">
        <v>1127</v>
      </c>
      <c r="AU2778" s="92" t="s">
        <v>538</v>
      </c>
      <c r="AV2778" s="83" t="str">
        <f t="shared" si="1124"/>
        <v>48313</v>
      </c>
      <c r="AX2778" s="7" t="s">
        <v>3753</v>
      </c>
    </row>
    <row r="2779" spans="1:50" hidden="1" outlineLevel="1">
      <c r="A2779" t="s">
        <v>946</v>
      </c>
      <c r="B2779" t="s">
        <v>1641</v>
      </c>
      <c r="C2779" s="1">
        <f t="shared" si="1113"/>
        <v>3930</v>
      </c>
      <c r="D2779" s="7">
        <f>RANK(N2779,(N2779:P2779,Q2779:AE2779))</f>
        <v>2</v>
      </c>
      <c r="E2779" s="7">
        <f>RANK(O2779,(N2779:P2779,Q2779:AE2779))</f>
        <v>1</v>
      </c>
      <c r="F2779" s="7">
        <f>IF(P2779&gt;0,RANK(P2779,(N2779:P2779,Q2779:AE2779)),0)</f>
        <v>3</v>
      </c>
      <c r="G2779" s="1">
        <f t="shared" si="1114"/>
        <v>187</v>
      </c>
      <c r="H2779" s="2">
        <f t="shared" si="1115"/>
        <v>4.7582697201017814E-2</v>
      </c>
      <c r="I2779" s="2"/>
      <c r="J2779" s="2">
        <f t="shared" si="1116"/>
        <v>0.47124681933842238</v>
      </c>
      <c r="K2779" s="2">
        <f t="shared" si="1117"/>
        <v>0.51882951653944021</v>
      </c>
      <c r="L2779" s="2">
        <f t="shared" si="1118"/>
        <v>7.8880407124681928E-3</v>
      </c>
      <c r="M2779" s="2">
        <f t="shared" si="1119"/>
        <v>2.0356234096692172E-3</v>
      </c>
      <c r="N2779" s="1">
        <v>1852</v>
      </c>
      <c r="O2779" s="1">
        <v>2039</v>
      </c>
      <c r="P2779" s="1">
        <v>31</v>
      </c>
      <c r="Q2779" s="1">
        <v>7</v>
      </c>
      <c r="R2779" s="1">
        <v>1</v>
      </c>
      <c r="S2779" s="1">
        <v>0</v>
      </c>
      <c r="U2779" s="1">
        <v>0</v>
      </c>
      <c r="X2779" s="1">
        <v>0</v>
      </c>
      <c r="AG2779" s="7">
        <f>IF(Q2779&gt;0,RANK(Q2779,(N2779:P2779,Q2779:AE2779)),0)</f>
        <v>4</v>
      </c>
      <c r="AH2779" s="7">
        <f>IF(R2779&gt;0,RANK(R2779,(N2779:P2779,Q2779:AE2779)),0)</f>
        <v>5</v>
      </c>
      <c r="AI2779" s="7">
        <f>IF(T2779&gt;0,RANK(T2779,(N2779:P2779,Q2779:AE2779)),0)</f>
        <v>0</v>
      </c>
      <c r="AJ2779" s="7">
        <f>IF(S2779&gt;0,RANK(S2779,(N2779:P2779,Q2779:AE2779)),0)</f>
        <v>0</v>
      </c>
      <c r="AK2779" s="2">
        <f t="shared" si="1120"/>
        <v>1.7811704834605599E-3</v>
      </c>
      <c r="AL2779" s="2">
        <f t="shared" si="1121"/>
        <v>2.544529262086514E-4</v>
      </c>
      <c r="AM2779" s="2">
        <f t="shared" si="1122"/>
        <v>0</v>
      </c>
      <c r="AN2779" s="2">
        <f t="shared" si="1123"/>
        <v>0</v>
      </c>
      <c r="AP2779" t="s">
        <v>946</v>
      </c>
      <c r="AQ2779" t="s">
        <v>1641</v>
      </c>
      <c r="AR2779">
        <v>1</v>
      </c>
      <c r="AT2779" s="93" t="s">
        <v>1127</v>
      </c>
      <c r="AU2779" s="92" t="s">
        <v>539</v>
      </c>
      <c r="AV2779" s="83" t="str">
        <f t="shared" si="1124"/>
        <v>48315</v>
      </c>
      <c r="AX2779" s="7" t="s">
        <v>3753</v>
      </c>
    </row>
    <row r="2780" spans="1:50" hidden="1" outlineLevel="1">
      <c r="A2780" t="s">
        <v>2199</v>
      </c>
      <c r="B2780" t="s">
        <v>1641</v>
      </c>
      <c r="C2780" s="1">
        <f t="shared" si="1113"/>
        <v>1949</v>
      </c>
      <c r="D2780" s="7">
        <f>RANK(N2780,(N2780:P2780,Q2780:AE2780))</f>
        <v>2</v>
      </c>
      <c r="E2780" s="7">
        <f>RANK(O2780,(N2780:P2780,Q2780:AE2780))</f>
        <v>1</v>
      </c>
      <c r="F2780" s="7">
        <f>IF(P2780&gt;0,RANK(P2780,(N2780:P2780,Q2780:AE2780)),0)</f>
        <v>3</v>
      </c>
      <c r="G2780" s="1">
        <f t="shared" si="1114"/>
        <v>1105</v>
      </c>
      <c r="H2780" s="2">
        <f t="shared" si="1115"/>
        <v>0.56695741405849154</v>
      </c>
      <c r="I2780" s="2"/>
      <c r="J2780" s="2">
        <f t="shared" si="1116"/>
        <v>0.2129297075423294</v>
      </c>
      <c r="K2780" s="2">
        <f t="shared" si="1117"/>
        <v>0.77988712160082097</v>
      </c>
      <c r="L2780" s="2">
        <f t="shared" si="1118"/>
        <v>3.0785017957927143E-3</v>
      </c>
      <c r="M2780" s="2">
        <f t="shared" si="1119"/>
        <v>4.1046690610568939E-3</v>
      </c>
      <c r="N2780" s="1">
        <v>415</v>
      </c>
      <c r="O2780" s="1">
        <v>1520</v>
      </c>
      <c r="P2780" s="1">
        <v>6</v>
      </c>
      <c r="Q2780" s="1">
        <v>5</v>
      </c>
      <c r="R2780" s="1">
        <v>3</v>
      </c>
      <c r="S2780" s="1">
        <v>0</v>
      </c>
      <c r="U2780" s="1">
        <v>0</v>
      </c>
      <c r="X2780" s="1">
        <v>0</v>
      </c>
      <c r="AG2780" s="7">
        <f>IF(Q2780&gt;0,RANK(Q2780,(N2780:P2780,Q2780:AE2780)),0)</f>
        <v>4</v>
      </c>
      <c r="AH2780" s="7">
        <f>IF(R2780&gt;0,RANK(R2780,(N2780:P2780,Q2780:AE2780)),0)</f>
        <v>5</v>
      </c>
      <c r="AI2780" s="7">
        <f>IF(T2780&gt;0,RANK(T2780,(N2780:P2780,Q2780:AE2780)),0)</f>
        <v>0</v>
      </c>
      <c r="AJ2780" s="7">
        <f>IF(S2780&gt;0,RANK(S2780,(N2780:P2780,Q2780:AE2780)),0)</f>
        <v>0</v>
      </c>
      <c r="AK2780" s="2">
        <f t="shared" si="1120"/>
        <v>2.5654181631605951E-3</v>
      </c>
      <c r="AL2780" s="2">
        <f t="shared" si="1121"/>
        <v>1.5392508978963571E-3</v>
      </c>
      <c r="AM2780" s="2">
        <f t="shared" si="1122"/>
        <v>0</v>
      </c>
      <c r="AN2780" s="2">
        <f t="shared" si="1123"/>
        <v>0</v>
      </c>
      <c r="AP2780" t="s">
        <v>2199</v>
      </c>
      <c r="AQ2780" t="s">
        <v>1641</v>
      </c>
      <c r="AR2780">
        <v>17</v>
      </c>
      <c r="AT2780" s="93" t="s">
        <v>1127</v>
      </c>
      <c r="AU2780" s="92" t="s">
        <v>540</v>
      </c>
      <c r="AV2780" s="83" t="str">
        <f t="shared" si="1124"/>
        <v>48317</v>
      </c>
      <c r="AX2780" s="7" t="s">
        <v>3753</v>
      </c>
    </row>
    <row r="2781" spans="1:50" hidden="1" outlineLevel="1">
      <c r="A2781" t="s">
        <v>2425</v>
      </c>
      <c r="B2781" t="s">
        <v>1641</v>
      </c>
      <c r="C2781" s="1">
        <f t="shared" si="1113"/>
        <v>1801</v>
      </c>
      <c r="D2781" s="7">
        <f>RANK(N2781,(N2781:P2781,Q2781:AE2781))</f>
        <v>2</v>
      </c>
      <c r="E2781" s="7">
        <f>RANK(O2781,(N2781:P2781,Q2781:AE2781))</f>
        <v>1</v>
      </c>
      <c r="F2781" s="7">
        <f>IF(P2781&gt;0,RANK(P2781,(N2781:P2781,Q2781:AE2781)),0)</f>
        <v>3</v>
      </c>
      <c r="G2781" s="1">
        <f t="shared" si="1114"/>
        <v>935</v>
      </c>
      <c r="H2781" s="2">
        <f t="shared" si="1115"/>
        <v>0.51915602443087172</v>
      </c>
      <c r="I2781" s="2"/>
      <c r="J2781" s="2">
        <f t="shared" si="1116"/>
        <v>0.23153803442531926</v>
      </c>
      <c r="K2781" s="2">
        <f t="shared" si="1117"/>
        <v>0.750694058856191</v>
      </c>
      <c r="L2781" s="2">
        <f t="shared" si="1118"/>
        <v>9.9944475291504718E-3</v>
      </c>
      <c r="M2781" s="2">
        <f t="shared" si="1119"/>
        <v>7.7734591893392404E-3</v>
      </c>
      <c r="N2781" s="1">
        <v>417</v>
      </c>
      <c r="O2781" s="1">
        <v>1352</v>
      </c>
      <c r="P2781" s="1">
        <v>18</v>
      </c>
      <c r="Q2781" s="1">
        <v>8</v>
      </c>
      <c r="R2781" s="1">
        <v>6</v>
      </c>
      <c r="S2781" s="1">
        <v>0</v>
      </c>
      <c r="U2781" s="1">
        <v>0</v>
      </c>
      <c r="X2781" s="1">
        <v>0</v>
      </c>
      <c r="AG2781" s="7">
        <f>IF(Q2781&gt;0,RANK(Q2781,(N2781:P2781,Q2781:AE2781)),0)</f>
        <v>4</v>
      </c>
      <c r="AH2781" s="7">
        <f>IF(R2781&gt;0,RANK(R2781,(N2781:P2781,Q2781:AE2781)),0)</f>
        <v>5</v>
      </c>
      <c r="AI2781" s="7">
        <f>IF(T2781&gt;0,RANK(T2781,(N2781:P2781,Q2781:AE2781)),0)</f>
        <v>0</v>
      </c>
      <c r="AJ2781" s="7">
        <f>IF(S2781&gt;0,RANK(S2781,(N2781:P2781,Q2781:AE2781)),0)</f>
        <v>0</v>
      </c>
      <c r="AK2781" s="2">
        <f t="shared" si="1120"/>
        <v>4.4419766796224324E-3</v>
      </c>
      <c r="AL2781" s="2">
        <f t="shared" si="1121"/>
        <v>3.3314825097168241E-3</v>
      </c>
      <c r="AM2781" s="2">
        <f t="shared" si="1122"/>
        <v>0</v>
      </c>
      <c r="AN2781" s="2">
        <f t="shared" si="1123"/>
        <v>0</v>
      </c>
      <c r="AP2781" t="s">
        <v>2425</v>
      </c>
      <c r="AQ2781" t="s">
        <v>1641</v>
      </c>
      <c r="AR2781">
        <v>21</v>
      </c>
      <c r="AT2781" s="93" t="s">
        <v>1127</v>
      </c>
      <c r="AU2781" s="92" t="s">
        <v>541</v>
      </c>
      <c r="AV2781" s="83" t="str">
        <f t="shared" si="1124"/>
        <v>48319</v>
      </c>
      <c r="AX2781" s="7" t="s">
        <v>3753</v>
      </c>
    </row>
    <row r="2782" spans="1:50" hidden="1" outlineLevel="1">
      <c r="A2782" t="s">
        <v>1916</v>
      </c>
      <c r="B2782" t="s">
        <v>1641</v>
      </c>
      <c r="C2782" s="1">
        <f t="shared" si="1113"/>
        <v>12459</v>
      </c>
      <c r="D2782" s="7">
        <f>RANK(N2782,(N2782:P2782,Q2782:AE2782))</f>
        <v>2</v>
      </c>
      <c r="E2782" s="7">
        <f>RANK(O2782,(N2782:P2782,Q2782:AE2782))</f>
        <v>1</v>
      </c>
      <c r="F2782" s="7">
        <f>IF(P2782&gt;0,RANK(P2782,(N2782:P2782,Q2782:AE2782)),0)</f>
        <v>3</v>
      </c>
      <c r="G2782" s="1">
        <f t="shared" si="1114"/>
        <v>2888</v>
      </c>
      <c r="H2782" s="2">
        <f t="shared" si="1115"/>
        <v>0.23180030500040133</v>
      </c>
      <c r="I2782" s="2"/>
      <c r="J2782" s="2">
        <f t="shared" si="1116"/>
        <v>0.37691628541616501</v>
      </c>
      <c r="K2782" s="2">
        <f t="shared" si="1117"/>
        <v>0.60871659041656634</v>
      </c>
      <c r="L2782" s="2">
        <f t="shared" si="1118"/>
        <v>1.1317120154105466E-2</v>
      </c>
      <c r="M2782" s="2">
        <f t="shared" si="1119"/>
        <v>3.0500040131632416E-3</v>
      </c>
      <c r="N2782" s="1">
        <v>4696</v>
      </c>
      <c r="O2782" s="1">
        <v>7584</v>
      </c>
      <c r="P2782" s="1">
        <v>141</v>
      </c>
      <c r="Q2782" s="1">
        <v>20</v>
      </c>
      <c r="R2782" s="1">
        <v>18</v>
      </c>
      <c r="S2782" s="1">
        <v>0</v>
      </c>
      <c r="U2782" s="1">
        <v>0</v>
      </c>
      <c r="X2782" s="1">
        <v>0</v>
      </c>
      <c r="AG2782" s="7">
        <f>IF(Q2782&gt;0,RANK(Q2782,(N2782:P2782,Q2782:AE2782)),0)</f>
        <v>4</v>
      </c>
      <c r="AH2782" s="7">
        <f>IF(R2782&gt;0,RANK(R2782,(N2782:P2782,Q2782:AE2782)),0)</f>
        <v>5</v>
      </c>
      <c r="AI2782" s="7">
        <f>IF(T2782&gt;0,RANK(T2782,(N2782:P2782,Q2782:AE2782)),0)</f>
        <v>0</v>
      </c>
      <c r="AJ2782" s="7">
        <f>IF(S2782&gt;0,RANK(S2782,(N2782:P2782,Q2782:AE2782)),0)</f>
        <v>0</v>
      </c>
      <c r="AK2782" s="2">
        <f t="shared" si="1120"/>
        <v>1.6052652700858816E-3</v>
      </c>
      <c r="AL2782" s="2">
        <f t="shared" si="1121"/>
        <v>1.4447387430772936E-3</v>
      </c>
      <c r="AM2782" s="2">
        <f t="shared" si="1122"/>
        <v>0</v>
      </c>
      <c r="AN2782" s="2">
        <f t="shared" si="1123"/>
        <v>0</v>
      </c>
      <c r="AP2782" t="s">
        <v>1916</v>
      </c>
      <c r="AQ2782" t="s">
        <v>1641</v>
      </c>
      <c r="AR2782">
        <v>14</v>
      </c>
      <c r="AT2782" s="93" t="s">
        <v>1127</v>
      </c>
      <c r="AU2782" s="92" t="s">
        <v>542</v>
      </c>
      <c r="AV2782" s="83" t="str">
        <f t="shared" si="1124"/>
        <v>48321</v>
      </c>
      <c r="AX2782" s="7" t="s">
        <v>3753</v>
      </c>
    </row>
    <row r="2783" spans="1:50" hidden="1" outlineLevel="1">
      <c r="A2783" t="s">
        <v>1917</v>
      </c>
      <c r="B2783" t="s">
        <v>1641</v>
      </c>
      <c r="C2783" s="1">
        <f t="shared" si="1113"/>
        <v>9229</v>
      </c>
      <c r="D2783" s="7">
        <f>RANK(N2783,(N2783:P2783,Q2783:AE2783))</f>
        <v>1</v>
      </c>
      <c r="E2783" s="7">
        <f>RANK(O2783,(N2783:P2783,Q2783:AE2783))</f>
        <v>2</v>
      </c>
      <c r="F2783" s="7">
        <f>IF(P2783&gt;0,RANK(P2783,(N2783:P2783,Q2783:AE2783)),0)</f>
        <v>3</v>
      </c>
      <c r="G2783" s="1">
        <f t="shared" si="1114"/>
        <v>2852</v>
      </c>
      <c r="H2783" s="2">
        <f t="shared" si="1115"/>
        <v>0.30902589663018748</v>
      </c>
      <c r="I2783" s="2"/>
      <c r="J2783" s="2">
        <f t="shared" si="1116"/>
        <v>0.64958283671036954</v>
      </c>
      <c r="K2783" s="2">
        <f t="shared" si="1117"/>
        <v>0.34055694008018206</v>
      </c>
      <c r="L2783" s="2">
        <f t="shared" si="1118"/>
        <v>5.7427673637447177E-3</v>
      </c>
      <c r="M2783" s="2">
        <f t="shared" si="1119"/>
        <v>4.1174558457036867E-3</v>
      </c>
      <c r="N2783" s="1">
        <v>5995</v>
      </c>
      <c r="O2783" s="1">
        <v>3143</v>
      </c>
      <c r="P2783" s="1">
        <v>53</v>
      </c>
      <c r="Q2783" s="1">
        <v>15</v>
      </c>
      <c r="R2783" s="1">
        <v>23</v>
      </c>
      <c r="S2783" s="1">
        <v>0</v>
      </c>
      <c r="U2783" s="1">
        <v>0</v>
      </c>
      <c r="X2783" s="1">
        <v>0</v>
      </c>
      <c r="AG2783" s="7">
        <f>IF(Q2783&gt;0,RANK(Q2783,(N2783:P2783,Q2783:AE2783)),0)</f>
        <v>5</v>
      </c>
      <c r="AH2783" s="7">
        <f>IF(R2783&gt;0,RANK(R2783,(N2783:P2783,Q2783:AE2783)),0)</f>
        <v>4</v>
      </c>
      <c r="AI2783" s="7">
        <f>IF(T2783&gt;0,RANK(T2783,(N2783:P2783,Q2783:AE2783)),0)</f>
        <v>0</v>
      </c>
      <c r="AJ2783" s="7">
        <f>IF(S2783&gt;0,RANK(S2783,(N2783:P2783,Q2783:AE2783)),0)</f>
        <v>0</v>
      </c>
      <c r="AK2783" s="2">
        <f t="shared" si="1120"/>
        <v>1.6253115180409579E-3</v>
      </c>
      <c r="AL2783" s="2">
        <f t="shared" si="1121"/>
        <v>2.4921443276628022E-3</v>
      </c>
      <c r="AM2783" s="2">
        <f t="shared" si="1122"/>
        <v>0</v>
      </c>
      <c r="AN2783" s="2">
        <f t="shared" si="1123"/>
        <v>0</v>
      </c>
      <c r="AP2783" t="s">
        <v>1917</v>
      </c>
      <c r="AQ2783" t="s">
        <v>1641</v>
      </c>
      <c r="AR2783">
        <v>23</v>
      </c>
      <c r="AT2783" s="93" t="s">
        <v>1127</v>
      </c>
      <c r="AU2783" s="92" t="s">
        <v>548</v>
      </c>
      <c r="AV2783" s="83" t="str">
        <f t="shared" si="1124"/>
        <v>48323</v>
      </c>
      <c r="AX2783" s="7" t="s">
        <v>3753</v>
      </c>
    </row>
    <row r="2784" spans="1:50" hidden="1" outlineLevel="1">
      <c r="A2784" t="s">
        <v>1933</v>
      </c>
      <c r="B2784" t="s">
        <v>1641</v>
      </c>
      <c r="C2784" s="1">
        <f t="shared" si="1113"/>
        <v>12873</v>
      </c>
      <c r="D2784" s="7">
        <f>RANK(N2784,(N2784:P2784,Q2784:AE2784))</f>
        <v>2</v>
      </c>
      <c r="E2784" s="7">
        <f>RANK(O2784,(N2784:P2784,Q2784:AE2784))</f>
        <v>1</v>
      </c>
      <c r="F2784" s="7">
        <f>IF(P2784&gt;0,RANK(P2784,(N2784:P2784,Q2784:AE2784)),0)</f>
        <v>3</v>
      </c>
      <c r="G2784" s="1">
        <f t="shared" si="1114"/>
        <v>4565</v>
      </c>
      <c r="H2784" s="2">
        <f t="shared" si="1115"/>
        <v>0.35461819311737747</v>
      </c>
      <c r="I2784" s="2"/>
      <c r="J2784" s="2">
        <f t="shared" si="1116"/>
        <v>0.31266992930940729</v>
      </c>
      <c r="K2784" s="2">
        <f t="shared" si="1117"/>
        <v>0.6672881224267847</v>
      </c>
      <c r="L2784" s="2">
        <f t="shared" si="1118"/>
        <v>1.3283616872523888E-2</v>
      </c>
      <c r="M2784" s="2">
        <f t="shared" si="1119"/>
        <v>6.7583313912841191E-3</v>
      </c>
      <c r="N2784" s="1">
        <v>4025</v>
      </c>
      <c r="O2784" s="1">
        <v>8590</v>
      </c>
      <c r="P2784" s="1">
        <v>171</v>
      </c>
      <c r="Q2784" s="1">
        <v>32</v>
      </c>
      <c r="R2784" s="1">
        <v>55</v>
      </c>
      <c r="S2784" s="1">
        <v>0</v>
      </c>
      <c r="U2784" s="1">
        <v>0</v>
      </c>
      <c r="X2784" s="1">
        <v>0</v>
      </c>
      <c r="AG2784" s="7">
        <f>IF(Q2784&gt;0,RANK(Q2784,(N2784:P2784,Q2784:AE2784)),0)</f>
        <v>5</v>
      </c>
      <c r="AH2784" s="7">
        <f>IF(R2784&gt;0,RANK(R2784,(N2784:P2784,Q2784:AE2784)),0)</f>
        <v>4</v>
      </c>
      <c r="AI2784" s="7">
        <f>IF(T2784&gt;0,RANK(T2784,(N2784:P2784,Q2784:AE2784)),0)</f>
        <v>0</v>
      </c>
      <c r="AJ2784" s="7">
        <f>IF(S2784&gt;0,RANK(S2784,(N2784:P2784,Q2784:AE2784)),0)</f>
        <v>0</v>
      </c>
      <c r="AK2784" s="2">
        <f t="shared" si="1120"/>
        <v>2.4858230404723063E-3</v>
      </c>
      <c r="AL2784" s="2">
        <f t="shared" si="1121"/>
        <v>4.2725083508117767E-3</v>
      </c>
      <c r="AM2784" s="2">
        <f t="shared" si="1122"/>
        <v>0</v>
      </c>
      <c r="AN2784" s="2">
        <f t="shared" si="1123"/>
        <v>0</v>
      </c>
      <c r="AP2784" t="s">
        <v>1933</v>
      </c>
      <c r="AQ2784" t="s">
        <v>1641</v>
      </c>
      <c r="AR2784">
        <v>23</v>
      </c>
      <c r="AT2784" s="93" t="s">
        <v>1127</v>
      </c>
      <c r="AU2784" s="92" t="s">
        <v>549</v>
      </c>
      <c r="AV2784" s="83" t="str">
        <f t="shared" si="1124"/>
        <v>48325</v>
      </c>
      <c r="AX2784" s="7" t="s">
        <v>3753</v>
      </c>
    </row>
    <row r="2785" spans="1:50" hidden="1" outlineLevel="1">
      <c r="A2785" t="s">
        <v>3601</v>
      </c>
      <c r="B2785" t="s">
        <v>1641</v>
      </c>
      <c r="C2785" s="1">
        <f t="shared" si="1113"/>
        <v>990</v>
      </c>
      <c r="D2785" s="7">
        <f>RANK(N2785,(N2785:P2785,Q2785:AE2785))</f>
        <v>2</v>
      </c>
      <c r="E2785" s="7">
        <f>RANK(O2785,(N2785:P2785,Q2785:AE2785))</f>
        <v>1</v>
      </c>
      <c r="F2785" s="7">
        <f>IF(P2785&gt;0,RANK(P2785,(N2785:P2785,Q2785:AE2785)),0)</f>
        <v>3</v>
      </c>
      <c r="G2785" s="1">
        <f t="shared" si="1114"/>
        <v>308</v>
      </c>
      <c r="H2785" s="2">
        <f t="shared" si="1115"/>
        <v>0.31111111111111112</v>
      </c>
      <c r="I2785" s="2"/>
      <c r="J2785" s="2">
        <f t="shared" si="1116"/>
        <v>0.33737373737373738</v>
      </c>
      <c r="K2785" s="2">
        <f t="shared" si="1117"/>
        <v>0.64848484848484844</v>
      </c>
      <c r="L2785" s="2">
        <f t="shared" si="1118"/>
        <v>9.0909090909090905E-3</v>
      </c>
      <c r="M2785" s="2">
        <f t="shared" si="1119"/>
        <v>5.050505050505142E-3</v>
      </c>
      <c r="N2785" s="1">
        <v>334</v>
      </c>
      <c r="O2785" s="1">
        <v>642</v>
      </c>
      <c r="P2785" s="1">
        <v>9</v>
      </c>
      <c r="Q2785" s="1">
        <v>3</v>
      </c>
      <c r="R2785" s="1">
        <v>2</v>
      </c>
      <c r="S2785" s="1">
        <v>0</v>
      </c>
      <c r="U2785" s="1">
        <v>0</v>
      </c>
      <c r="X2785" s="1">
        <v>0</v>
      </c>
      <c r="AG2785" s="7">
        <f>IF(Q2785&gt;0,RANK(Q2785,(N2785:P2785,Q2785:AE2785)),0)</f>
        <v>4</v>
      </c>
      <c r="AH2785" s="7">
        <f>IF(R2785&gt;0,RANK(R2785,(N2785:P2785,Q2785:AE2785)),0)</f>
        <v>5</v>
      </c>
      <c r="AI2785" s="7">
        <f>IF(T2785&gt;0,RANK(T2785,(N2785:P2785,Q2785:AE2785)),0)</f>
        <v>0</v>
      </c>
      <c r="AJ2785" s="7">
        <f>IF(S2785&gt;0,RANK(S2785,(N2785:P2785,Q2785:AE2785)),0)</f>
        <v>0</v>
      </c>
      <c r="AK2785" s="2">
        <f t="shared" si="1120"/>
        <v>3.0303030303030303E-3</v>
      </c>
      <c r="AL2785" s="2">
        <f t="shared" si="1121"/>
        <v>2.0202020202020202E-3</v>
      </c>
      <c r="AM2785" s="2">
        <f t="shared" si="1122"/>
        <v>0</v>
      </c>
      <c r="AN2785" s="2">
        <f t="shared" si="1123"/>
        <v>0</v>
      </c>
      <c r="AP2785" t="s">
        <v>3601</v>
      </c>
      <c r="AQ2785" t="s">
        <v>1641</v>
      </c>
      <c r="AR2785">
        <v>21</v>
      </c>
      <c r="AT2785" s="93" t="s">
        <v>1127</v>
      </c>
      <c r="AU2785" s="92" t="s">
        <v>550</v>
      </c>
      <c r="AV2785" s="83" t="str">
        <f t="shared" si="1124"/>
        <v>48327</v>
      </c>
      <c r="AX2785" s="7" t="s">
        <v>3753</v>
      </c>
    </row>
    <row r="2786" spans="1:50" hidden="1" outlineLevel="1">
      <c r="A2786" t="s">
        <v>2910</v>
      </c>
      <c r="B2786" t="s">
        <v>1641</v>
      </c>
      <c r="C2786" s="1">
        <f t="shared" si="1113"/>
        <v>39740</v>
      </c>
      <c r="D2786" s="7">
        <f>RANK(N2786,(N2786:P2786,Q2786:AE2786))</f>
        <v>2</v>
      </c>
      <c r="E2786" s="7">
        <f>RANK(O2786,(N2786:P2786,Q2786:AE2786))</f>
        <v>1</v>
      </c>
      <c r="F2786" s="7">
        <f>IF(P2786&gt;0,RANK(P2786,(N2786:P2786,Q2786:AE2786)),0)</f>
        <v>3</v>
      </c>
      <c r="G2786" s="1">
        <f t="shared" si="1114"/>
        <v>23980</v>
      </c>
      <c r="H2786" s="2">
        <f t="shared" si="1115"/>
        <v>0.60342224458983396</v>
      </c>
      <c r="I2786" s="2"/>
      <c r="J2786" s="2">
        <f t="shared" si="1116"/>
        <v>0.18958228485153497</v>
      </c>
      <c r="K2786" s="2">
        <f t="shared" si="1117"/>
        <v>0.7930045294413689</v>
      </c>
      <c r="L2786" s="2">
        <f t="shared" si="1118"/>
        <v>1.1952692501258178E-2</v>
      </c>
      <c r="M2786" s="2">
        <f t="shared" si="1119"/>
        <v>5.4604932058379789E-3</v>
      </c>
      <c r="N2786" s="1">
        <v>7534</v>
      </c>
      <c r="O2786" s="1">
        <v>31514</v>
      </c>
      <c r="P2786" s="1">
        <v>475</v>
      </c>
      <c r="Q2786" s="1">
        <v>107</v>
      </c>
      <c r="R2786" s="1">
        <v>94</v>
      </c>
      <c r="S2786" s="1">
        <v>15</v>
      </c>
      <c r="U2786" s="1">
        <v>0</v>
      </c>
      <c r="X2786" s="1">
        <v>1</v>
      </c>
      <c r="AG2786" s="7">
        <f>IF(Q2786&gt;0,RANK(Q2786,(N2786:P2786,Q2786:AE2786)),0)</f>
        <v>4</v>
      </c>
      <c r="AH2786" s="7">
        <f>IF(R2786&gt;0,RANK(R2786,(N2786:P2786,Q2786:AE2786)),0)</f>
        <v>5</v>
      </c>
      <c r="AI2786" s="7">
        <f>IF(T2786&gt;0,RANK(T2786,(N2786:P2786,Q2786:AE2786)),0)</f>
        <v>0</v>
      </c>
      <c r="AJ2786" s="7">
        <f>IF(S2786&gt;0,RANK(S2786,(N2786:P2786,Q2786:AE2786)),0)</f>
        <v>6</v>
      </c>
      <c r="AK2786" s="2">
        <f t="shared" si="1120"/>
        <v>2.692501258178158E-3</v>
      </c>
      <c r="AL2786" s="2">
        <f t="shared" si="1121"/>
        <v>2.3653749370910922E-3</v>
      </c>
      <c r="AM2786" s="2">
        <f t="shared" si="1122"/>
        <v>0</v>
      </c>
      <c r="AN2786" s="2">
        <f t="shared" si="1123"/>
        <v>3.7745344740815299E-4</v>
      </c>
      <c r="AP2786" t="s">
        <v>2910</v>
      </c>
      <c r="AQ2786" t="s">
        <v>1641</v>
      </c>
      <c r="AT2786" s="93" t="s">
        <v>1127</v>
      </c>
      <c r="AU2786" s="92" t="s">
        <v>195</v>
      </c>
      <c r="AV2786" s="83" t="str">
        <f t="shared" si="1124"/>
        <v>48329</v>
      </c>
      <c r="AX2786" s="7" t="s">
        <v>3753</v>
      </c>
    </row>
    <row r="2787" spans="1:50" hidden="1" outlineLevel="1">
      <c r="A2787" t="s">
        <v>2509</v>
      </c>
      <c r="B2787" t="s">
        <v>1641</v>
      </c>
      <c r="C2787" s="1">
        <f t="shared" si="1113"/>
        <v>8269</v>
      </c>
      <c r="D2787" s="7">
        <f>RANK(N2787,(N2787:P2787,Q2787:AE2787))</f>
        <v>2</v>
      </c>
      <c r="E2787" s="7">
        <f>RANK(O2787,(N2787:P2787,Q2787:AE2787))</f>
        <v>1</v>
      </c>
      <c r="F2787" s="7">
        <f>IF(P2787&gt;0,RANK(P2787,(N2787:P2787,Q2787:AE2787)),0)</f>
        <v>3</v>
      </c>
      <c r="G2787" s="1">
        <f t="shared" si="1114"/>
        <v>1277</v>
      </c>
      <c r="H2787" s="2">
        <f t="shared" si="1115"/>
        <v>0.15443221671302454</v>
      </c>
      <c r="I2787" s="2"/>
      <c r="J2787" s="2">
        <f t="shared" si="1116"/>
        <v>0.41468133994437056</v>
      </c>
      <c r="K2787" s="2">
        <f t="shared" si="1117"/>
        <v>0.56911355665739505</v>
      </c>
      <c r="L2787" s="2">
        <f t="shared" si="1118"/>
        <v>1.0158423025758858E-2</v>
      </c>
      <c r="M2787" s="2">
        <f t="shared" si="1119"/>
        <v>6.0466803724755856E-3</v>
      </c>
      <c r="N2787" s="1">
        <v>3429</v>
      </c>
      <c r="O2787" s="1">
        <v>4706</v>
      </c>
      <c r="P2787" s="1">
        <v>84</v>
      </c>
      <c r="Q2787" s="1">
        <v>24</v>
      </c>
      <c r="R2787" s="1">
        <v>26</v>
      </c>
      <c r="S2787" s="1">
        <v>0</v>
      </c>
      <c r="U2787" s="1">
        <v>0</v>
      </c>
      <c r="X2787" s="1">
        <v>0</v>
      </c>
      <c r="AG2787" s="7">
        <f>IF(Q2787&gt;0,RANK(Q2787,(N2787:P2787,Q2787:AE2787)),0)</f>
        <v>5</v>
      </c>
      <c r="AH2787" s="7">
        <f>IF(R2787&gt;0,RANK(R2787,(N2787:P2787,Q2787:AE2787)),0)</f>
        <v>4</v>
      </c>
      <c r="AI2787" s="7">
        <f>IF(T2787&gt;0,RANK(T2787,(N2787:P2787,Q2787:AE2787)),0)</f>
        <v>0</v>
      </c>
      <c r="AJ2787" s="7">
        <f>IF(S2787&gt;0,RANK(S2787,(N2787:P2787,Q2787:AE2787)),0)</f>
        <v>0</v>
      </c>
      <c r="AK2787" s="2">
        <f t="shared" si="1120"/>
        <v>2.9024065787882454E-3</v>
      </c>
      <c r="AL2787" s="2">
        <f t="shared" si="1121"/>
        <v>3.1442737936872656E-3</v>
      </c>
      <c r="AM2787" s="2">
        <f t="shared" si="1122"/>
        <v>0</v>
      </c>
      <c r="AN2787" s="2">
        <f t="shared" si="1123"/>
        <v>0</v>
      </c>
      <c r="AP2787" t="s">
        <v>2509</v>
      </c>
      <c r="AQ2787" t="s">
        <v>1641</v>
      </c>
      <c r="AR2787">
        <v>11</v>
      </c>
      <c r="AT2787" s="93" t="s">
        <v>1127</v>
      </c>
      <c r="AU2787" s="92" t="s">
        <v>591</v>
      </c>
      <c r="AV2787" s="83" t="str">
        <f t="shared" si="1124"/>
        <v>48331</v>
      </c>
      <c r="AX2787" s="7" t="s">
        <v>3753</v>
      </c>
    </row>
    <row r="2788" spans="1:50" hidden="1" outlineLevel="1">
      <c r="A2788" t="s">
        <v>2214</v>
      </c>
      <c r="B2788" t="s">
        <v>1641</v>
      </c>
      <c r="C2788" s="1">
        <f t="shared" si="1113"/>
        <v>2314</v>
      </c>
      <c r="D2788" s="7">
        <f>RANK(N2788,(N2788:P2788,Q2788:AE2788))</f>
        <v>2</v>
      </c>
      <c r="E2788" s="7">
        <f>RANK(O2788,(N2788:P2788,Q2788:AE2788))</f>
        <v>1</v>
      </c>
      <c r="F2788" s="7">
        <f>IF(P2788&gt;0,RANK(P2788,(N2788:P2788,Q2788:AE2788)),0)</f>
        <v>3</v>
      </c>
      <c r="G2788" s="1">
        <f t="shared" si="1114"/>
        <v>1190</v>
      </c>
      <c r="H2788" s="2">
        <f t="shared" si="1115"/>
        <v>0.51426101987899742</v>
      </c>
      <c r="I2788" s="2"/>
      <c r="J2788" s="2">
        <f t="shared" si="1116"/>
        <v>0.23681936041486604</v>
      </c>
      <c r="K2788" s="2">
        <f t="shared" si="1117"/>
        <v>0.75108038029386348</v>
      </c>
      <c r="L2788" s="2">
        <f t="shared" si="1118"/>
        <v>6.0501296456352636E-3</v>
      </c>
      <c r="M2788" s="2">
        <f t="shared" si="1119"/>
        <v>6.0501296456351907E-3</v>
      </c>
      <c r="N2788" s="1">
        <v>548</v>
      </c>
      <c r="O2788" s="1">
        <v>1738</v>
      </c>
      <c r="P2788" s="1">
        <v>14</v>
      </c>
      <c r="Q2788" s="1">
        <v>7</v>
      </c>
      <c r="R2788" s="1">
        <v>6</v>
      </c>
      <c r="S2788" s="1">
        <v>1</v>
      </c>
      <c r="U2788" s="1">
        <v>0</v>
      </c>
      <c r="X2788" s="1">
        <v>0</v>
      </c>
      <c r="AG2788" s="7">
        <f>IF(Q2788&gt;0,RANK(Q2788,(N2788:P2788,Q2788:AE2788)),0)</f>
        <v>4</v>
      </c>
      <c r="AH2788" s="7">
        <f>IF(R2788&gt;0,RANK(R2788,(N2788:P2788,Q2788:AE2788)),0)</f>
        <v>5</v>
      </c>
      <c r="AI2788" s="7">
        <f>IF(T2788&gt;0,RANK(T2788,(N2788:P2788,Q2788:AE2788)),0)</f>
        <v>0</v>
      </c>
      <c r="AJ2788" s="7">
        <f>IF(S2788&gt;0,RANK(S2788,(N2788:P2788,Q2788:AE2788)),0)</f>
        <v>6</v>
      </c>
      <c r="AK2788" s="2">
        <f t="shared" si="1120"/>
        <v>3.0250648228176318E-3</v>
      </c>
      <c r="AL2788" s="2">
        <f t="shared" si="1121"/>
        <v>2.5929127052722557E-3</v>
      </c>
      <c r="AM2788" s="2">
        <f t="shared" si="1122"/>
        <v>0</v>
      </c>
      <c r="AN2788" s="2">
        <f t="shared" si="1123"/>
        <v>4.3215211754537599E-4</v>
      </c>
      <c r="AP2788" t="s">
        <v>2214</v>
      </c>
      <c r="AQ2788" t="s">
        <v>1641</v>
      </c>
      <c r="AR2788">
        <v>11</v>
      </c>
      <c r="AT2788" s="93" t="s">
        <v>1127</v>
      </c>
      <c r="AU2788" s="92" t="s">
        <v>592</v>
      </c>
      <c r="AV2788" s="83" t="str">
        <f t="shared" si="1124"/>
        <v>48333</v>
      </c>
      <c r="AX2788" s="7" t="s">
        <v>3753</v>
      </c>
    </row>
    <row r="2789" spans="1:50" hidden="1" outlineLevel="1">
      <c r="A2789" t="s">
        <v>2287</v>
      </c>
      <c r="B2789" t="s">
        <v>1641</v>
      </c>
      <c r="C2789" s="1">
        <f t="shared" si="1113"/>
        <v>2574</v>
      </c>
      <c r="D2789" s="7">
        <f>RANK(N2789,(N2789:P2789,Q2789:AE2789))</f>
        <v>2</v>
      </c>
      <c r="E2789" s="7">
        <f>RANK(O2789,(N2789:P2789,Q2789:AE2789))</f>
        <v>1</v>
      </c>
      <c r="F2789" s="7">
        <f>IF(P2789&gt;0,RANK(P2789,(N2789:P2789,Q2789:AE2789)),0)</f>
        <v>3</v>
      </c>
      <c r="G2789" s="1">
        <f t="shared" si="1114"/>
        <v>871</v>
      </c>
      <c r="H2789" s="2">
        <f t="shared" si="1115"/>
        <v>0.3383838383838384</v>
      </c>
      <c r="I2789" s="2"/>
      <c r="J2789" s="2">
        <f t="shared" si="1116"/>
        <v>0.32517482517482516</v>
      </c>
      <c r="K2789" s="2">
        <f t="shared" si="1117"/>
        <v>0.66355866355866355</v>
      </c>
      <c r="L2789" s="2">
        <f t="shared" si="1118"/>
        <v>7.77000777000777E-3</v>
      </c>
      <c r="M2789" s="2">
        <f t="shared" si="1119"/>
        <v>3.4965034965034666E-3</v>
      </c>
      <c r="N2789" s="1">
        <v>837</v>
      </c>
      <c r="O2789" s="1">
        <v>1708</v>
      </c>
      <c r="P2789" s="1">
        <v>20</v>
      </c>
      <c r="Q2789" s="1">
        <v>4</v>
      </c>
      <c r="R2789" s="1">
        <v>5</v>
      </c>
      <c r="S2789" s="1">
        <v>0</v>
      </c>
      <c r="U2789" s="1">
        <v>0</v>
      </c>
      <c r="X2789" s="1">
        <v>0</v>
      </c>
      <c r="AG2789" s="7">
        <f>IF(Q2789&gt;0,RANK(Q2789,(N2789:P2789,Q2789:AE2789)),0)</f>
        <v>5</v>
      </c>
      <c r="AH2789" s="7">
        <f>IF(R2789&gt;0,RANK(R2789,(N2789:P2789,Q2789:AE2789)),0)</f>
        <v>4</v>
      </c>
      <c r="AI2789" s="7">
        <f>IF(T2789&gt;0,RANK(T2789,(N2789:P2789,Q2789:AE2789)),0)</f>
        <v>0</v>
      </c>
      <c r="AJ2789" s="7">
        <f>IF(S2789&gt;0,RANK(S2789,(N2789:P2789,Q2789:AE2789)),0)</f>
        <v>0</v>
      </c>
      <c r="AK2789" s="2">
        <f t="shared" si="1120"/>
        <v>1.554001554001554E-3</v>
      </c>
      <c r="AL2789" s="2">
        <f t="shared" si="1121"/>
        <v>1.9425019425019425E-3</v>
      </c>
      <c r="AM2789" s="2">
        <f t="shared" si="1122"/>
        <v>0</v>
      </c>
      <c r="AN2789" s="2">
        <f t="shared" si="1123"/>
        <v>0</v>
      </c>
      <c r="AP2789" t="s">
        <v>2287</v>
      </c>
      <c r="AQ2789" t="s">
        <v>1641</v>
      </c>
      <c r="AR2789">
        <v>17</v>
      </c>
      <c r="AT2789" s="93" t="s">
        <v>1127</v>
      </c>
      <c r="AU2789" s="92" t="s">
        <v>238</v>
      </c>
      <c r="AV2789" s="83" t="str">
        <f t="shared" si="1124"/>
        <v>48335</v>
      </c>
      <c r="AX2789" s="7" t="s">
        <v>3753</v>
      </c>
    </row>
    <row r="2790" spans="1:50" hidden="1" outlineLevel="1">
      <c r="A2790" t="s">
        <v>1718</v>
      </c>
      <c r="B2790" t="s">
        <v>1641</v>
      </c>
      <c r="C2790" s="1">
        <f t="shared" si="1113"/>
        <v>7330</v>
      </c>
      <c r="D2790" s="7">
        <f>RANK(N2790,(N2790:P2790,Q2790:AE2790))</f>
        <v>2</v>
      </c>
      <c r="E2790" s="7">
        <f>RANK(O2790,(N2790:P2790,Q2790:AE2790))</f>
        <v>1</v>
      </c>
      <c r="F2790" s="7">
        <f>IF(P2790&gt;0,RANK(P2790,(N2790:P2790,Q2790:AE2790)),0)</f>
        <v>3</v>
      </c>
      <c r="G2790" s="1">
        <f t="shared" si="1114"/>
        <v>2695</v>
      </c>
      <c r="H2790" s="2">
        <f t="shared" si="1115"/>
        <v>0.36766712141882674</v>
      </c>
      <c r="I2790" s="2"/>
      <c r="J2790" s="2">
        <f t="shared" si="1116"/>
        <v>0.30777626193724422</v>
      </c>
      <c r="K2790" s="2">
        <f t="shared" si="1117"/>
        <v>0.6754433833560709</v>
      </c>
      <c r="L2790" s="2">
        <f t="shared" si="1118"/>
        <v>9.0040927694406553E-3</v>
      </c>
      <c r="M2790" s="2">
        <f t="shared" si="1119"/>
        <v>7.7762619372442748E-3</v>
      </c>
      <c r="N2790" s="1">
        <v>2256</v>
      </c>
      <c r="O2790" s="1">
        <v>4951</v>
      </c>
      <c r="P2790" s="1">
        <v>66</v>
      </c>
      <c r="Q2790" s="1">
        <v>21</v>
      </c>
      <c r="R2790" s="1">
        <v>34</v>
      </c>
      <c r="S2790" s="1">
        <v>2</v>
      </c>
      <c r="U2790" s="1">
        <v>0</v>
      </c>
      <c r="X2790" s="1">
        <v>0</v>
      </c>
      <c r="AG2790" s="7">
        <f>IF(Q2790&gt;0,RANK(Q2790,(N2790:P2790,Q2790:AE2790)),0)</f>
        <v>5</v>
      </c>
      <c r="AH2790" s="7">
        <f>IF(R2790&gt;0,RANK(R2790,(N2790:P2790,Q2790:AE2790)),0)</f>
        <v>4</v>
      </c>
      <c r="AI2790" s="7">
        <f>IF(T2790&gt;0,RANK(T2790,(N2790:P2790,Q2790:AE2790)),0)</f>
        <v>0</v>
      </c>
      <c r="AJ2790" s="7">
        <f>IF(S2790&gt;0,RANK(S2790,(N2790:P2790,Q2790:AE2790)),0)</f>
        <v>6</v>
      </c>
      <c r="AK2790" s="2">
        <f t="shared" si="1120"/>
        <v>2.86493860845839E-3</v>
      </c>
      <c r="AL2790" s="2">
        <f t="shared" si="1121"/>
        <v>4.6384720327421556E-3</v>
      </c>
      <c r="AM2790" s="2">
        <f t="shared" si="1122"/>
        <v>0</v>
      </c>
      <c r="AN2790" s="2">
        <f t="shared" si="1123"/>
        <v>2.7285129604365623E-4</v>
      </c>
      <c r="AP2790" t="s">
        <v>1718</v>
      </c>
      <c r="AQ2790" t="s">
        <v>1641</v>
      </c>
      <c r="AR2790">
        <v>13</v>
      </c>
      <c r="AT2790" s="93" t="s">
        <v>1127</v>
      </c>
      <c r="AU2790" s="92" t="s">
        <v>239</v>
      </c>
      <c r="AV2790" s="83" t="str">
        <f t="shared" si="1124"/>
        <v>48337</v>
      </c>
      <c r="AX2790" s="7" t="s">
        <v>3753</v>
      </c>
    </row>
    <row r="2791" spans="1:50" hidden="1" outlineLevel="1">
      <c r="A2791" t="s">
        <v>1055</v>
      </c>
      <c r="B2791" t="s">
        <v>1641</v>
      </c>
      <c r="C2791" s="1">
        <f t="shared" si="1113"/>
        <v>106213</v>
      </c>
      <c r="D2791" s="7">
        <f>RANK(N2791,(N2791:P2791,Q2791:AE2791))</f>
        <v>2</v>
      </c>
      <c r="E2791" s="7">
        <f>RANK(O2791,(N2791:P2791,Q2791:AE2791))</f>
        <v>1</v>
      </c>
      <c r="F2791" s="7">
        <f>IF(P2791&gt;0,RANK(P2791,(N2791:P2791,Q2791:AE2791)),0)</f>
        <v>3</v>
      </c>
      <c r="G2791" s="1">
        <f t="shared" si="1114"/>
        <v>57314</v>
      </c>
      <c r="H2791" s="2">
        <f t="shared" si="1115"/>
        <v>0.53961379492152561</v>
      </c>
      <c r="I2791" s="2"/>
      <c r="J2791" s="2">
        <f t="shared" si="1116"/>
        <v>0.21923869959421163</v>
      </c>
      <c r="K2791" s="2">
        <f t="shared" si="1117"/>
        <v>0.75885249451573722</v>
      </c>
      <c r="L2791" s="2">
        <f t="shared" si="1118"/>
        <v>1.7182454125201245E-2</v>
      </c>
      <c r="M2791" s="2">
        <f t="shared" si="1119"/>
        <v>4.7263517648499301E-3</v>
      </c>
      <c r="N2791" s="1">
        <v>23286</v>
      </c>
      <c r="O2791" s="1">
        <v>80600</v>
      </c>
      <c r="P2791" s="1">
        <v>1825</v>
      </c>
      <c r="Q2791" s="1">
        <v>223</v>
      </c>
      <c r="R2791" s="1">
        <v>274</v>
      </c>
      <c r="S2791" s="1">
        <v>4</v>
      </c>
      <c r="U2791" s="1">
        <v>1</v>
      </c>
      <c r="X2791" s="1">
        <v>0</v>
      </c>
      <c r="AG2791" s="7">
        <f>IF(Q2791&gt;0,RANK(Q2791,(N2791:P2791,Q2791:AE2791)),0)</f>
        <v>5</v>
      </c>
      <c r="AH2791" s="7">
        <f>IF(R2791&gt;0,RANK(R2791,(N2791:P2791,Q2791:AE2791)),0)</f>
        <v>4</v>
      </c>
      <c r="AI2791" s="7">
        <f>IF(T2791&gt;0,RANK(T2791,(N2791:P2791,Q2791:AE2791)),0)</f>
        <v>0</v>
      </c>
      <c r="AJ2791" s="7">
        <f>IF(S2791&gt;0,RANK(S2791,(N2791:P2791,Q2791:AE2791)),0)</f>
        <v>6</v>
      </c>
      <c r="AK2791" s="2">
        <f t="shared" si="1120"/>
        <v>2.0995546684492482E-3</v>
      </c>
      <c r="AL2791" s="2">
        <f t="shared" si="1121"/>
        <v>2.5797218796192556E-3</v>
      </c>
      <c r="AM2791" s="2">
        <f t="shared" si="1122"/>
        <v>0</v>
      </c>
      <c r="AN2791" s="2">
        <f t="shared" si="1123"/>
        <v>3.7660173425098625E-5</v>
      </c>
      <c r="AP2791" t="s">
        <v>1055</v>
      </c>
      <c r="AQ2791" t="s">
        <v>1641</v>
      </c>
      <c r="AT2791" s="93" t="s">
        <v>1127</v>
      </c>
      <c r="AU2791" s="92" t="s">
        <v>240</v>
      </c>
      <c r="AV2791" s="83" t="str">
        <f t="shared" si="1124"/>
        <v>48339</v>
      </c>
      <c r="AX2791" s="7" t="s">
        <v>3753</v>
      </c>
    </row>
    <row r="2792" spans="1:50" hidden="1" outlineLevel="1">
      <c r="A2792" t="s">
        <v>1967</v>
      </c>
      <c r="B2792" t="s">
        <v>1641</v>
      </c>
      <c r="C2792" s="1">
        <f t="shared" si="1113"/>
        <v>5290</v>
      </c>
      <c r="D2792" s="7">
        <f>RANK(N2792,(N2792:P2792,Q2792:AE2792))</f>
        <v>2</v>
      </c>
      <c r="E2792" s="7">
        <f>RANK(O2792,(N2792:P2792,Q2792:AE2792))</f>
        <v>1</v>
      </c>
      <c r="F2792" s="7">
        <f>IF(P2792&gt;0,RANK(P2792,(N2792:P2792,Q2792:AE2792)),0)</f>
        <v>3</v>
      </c>
      <c r="G2792" s="1">
        <f t="shared" si="1114"/>
        <v>3161</v>
      </c>
      <c r="H2792" s="2">
        <f t="shared" si="1115"/>
        <v>0.59754253308128547</v>
      </c>
      <c r="I2792" s="2"/>
      <c r="J2792" s="2">
        <f t="shared" si="1116"/>
        <v>0.19659735349716445</v>
      </c>
      <c r="K2792" s="2">
        <f t="shared" si="1117"/>
        <v>0.79413988657844992</v>
      </c>
      <c r="L2792" s="2">
        <f t="shared" si="1118"/>
        <v>4.5368620037807179E-3</v>
      </c>
      <c r="M2792" s="2">
        <f t="shared" si="1119"/>
        <v>4.725897920604915E-3</v>
      </c>
      <c r="N2792" s="1">
        <v>1040</v>
      </c>
      <c r="O2792" s="1">
        <v>4201</v>
      </c>
      <c r="P2792" s="1">
        <v>24</v>
      </c>
      <c r="Q2792" s="1">
        <v>16</v>
      </c>
      <c r="R2792" s="1">
        <v>9</v>
      </c>
      <c r="S2792" s="1">
        <v>0</v>
      </c>
      <c r="U2792" s="1">
        <v>0</v>
      </c>
      <c r="X2792" s="1">
        <v>0</v>
      </c>
      <c r="AG2792" s="7">
        <f>IF(Q2792&gt;0,RANK(Q2792,(N2792:P2792,Q2792:AE2792)),0)</f>
        <v>4</v>
      </c>
      <c r="AH2792" s="7">
        <f>IF(R2792&gt;0,RANK(R2792,(N2792:P2792,Q2792:AE2792)),0)</f>
        <v>5</v>
      </c>
      <c r="AI2792" s="7">
        <f>IF(T2792&gt;0,RANK(T2792,(N2792:P2792,Q2792:AE2792)),0)</f>
        <v>0</v>
      </c>
      <c r="AJ2792" s="7">
        <f>IF(S2792&gt;0,RANK(S2792,(N2792:P2792,Q2792:AE2792)),0)</f>
        <v>0</v>
      </c>
      <c r="AK2792" s="2">
        <f t="shared" si="1120"/>
        <v>3.0245746691871457E-3</v>
      </c>
      <c r="AL2792" s="2">
        <f t="shared" si="1121"/>
        <v>1.7013232514177694E-3</v>
      </c>
      <c r="AM2792" s="2">
        <f t="shared" si="1122"/>
        <v>0</v>
      </c>
      <c r="AN2792" s="2">
        <f t="shared" si="1123"/>
        <v>0</v>
      </c>
      <c r="AP2792" t="s">
        <v>1967</v>
      </c>
      <c r="AQ2792" t="s">
        <v>1641</v>
      </c>
      <c r="AR2792">
        <v>19</v>
      </c>
      <c r="AT2792" s="93" t="s">
        <v>1127</v>
      </c>
      <c r="AU2792" s="92" t="s">
        <v>241</v>
      </c>
      <c r="AV2792" s="83" t="str">
        <f t="shared" si="1124"/>
        <v>48341</v>
      </c>
      <c r="AX2792" s="7" t="s">
        <v>3753</v>
      </c>
    </row>
    <row r="2793" spans="1:50" hidden="1" outlineLevel="1">
      <c r="A2793" t="s">
        <v>2133</v>
      </c>
      <c r="B2793" t="s">
        <v>1641</v>
      </c>
      <c r="C2793" s="1">
        <f t="shared" si="1113"/>
        <v>4889</v>
      </c>
      <c r="D2793" s="7">
        <f>RANK(N2793,(N2793:P2793,Q2793:AE2793))</f>
        <v>1</v>
      </c>
      <c r="E2793" s="7">
        <f>RANK(O2793,(N2793:P2793,Q2793:AE2793))</f>
        <v>2</v>
      </c>
      <c r="F2793" s="7">
        <f>IF(P2793&gt;0,RANK(P2793,(N2793:P2793,Q2793:AE2793)),0)</f>
        <v>3</v>
      </c>
      <c r="G2793" s="1">
        <f t="shared" si="1114"/>
        <v>74</v>
      </c>
      <c r="H2793" s="2">
        <f t="shared" si="1115"/>
        <v>1.5136019635917366E-2</v>
      </c>
      <c r="I2793" s="2"/>
      <c r="J2793" s="2">
        <f t="shared" si="1116"/>
        <v>0.50214767846185315</v>
      </c>
      <c r="K2793" s="2">
        <f t="shared" si="1117"/>
        <v>0.48701165882593578</v>
      </c>
      <c r="L2793" s="2">
        <f t="shared" si="1118"/>
        <v>6.3407649826140314E-3</v>
      </c>
      <c r="M2793" s="2">
        <f t="shared" si="1119"/>
        <v>4.4998977295970374E-3</v>
      </c>
      <c r="N2793" s="1">
        <v>2455</v>
      </c>
      <c r="O2793" s="1">
        <v>2381</v>
      </c>
      <c r="P2793" s="1">
        <v>31</v>
      </c>
      <c r="Q2793" s="1">
        <v>15</v>
      </c>
      <c r="R2793" s="1">
        <v>7</v>
      </c>
      <c r="S2793" s="1">
        <v>0</v>
      </c>
      <c r="U2793" s="1">
        <v>0</v>
      </c>
      <c r="X2793" s="1">
        <v>0</v>
      </c>
      <c r="AG2793" s="7">
        <f>IF(Q2793&gt;0,RANK(Q2793,(N2793:P2793,Q2793:AE2793)),0)</f>
        <v>4</v>
      </c>
      <c r="AH2793" s="7">
        <f>IF(R2793&gt;0,RANK(R2793,(N2793:P2793,Q2793:AE2793)),0)</f>
        <v>5</v>
      </c>
      <c r="AI2793" s="7">
        <f>IF(T2793&gt;0,RANK(T2793,(N2793:P2793,Q2793:AE2793)),0)</f>
        <v>0</v>
      </c>
      <c r="AJ2793" s="7">
        <f>IF(S2793&gt;0,RANK(S2793,(N2793:P2793,Q2793:AE2793)),0)</f>
        <v>0</v>
      </c>
      <c r="AK2793" s="2">
        <f t="shared" si="1120"/>
        <v>3.0681120883616284E-3</v>
      </c>
      <c r="AL2793" s="2">
        <f t="shared" si="1121"/>
        <v>1.4317856412354264E-3</v>
      </c>
      <c r="AM2793" s="2">
        <f t="shared" si="1122"/>
        <v>0</v>
      </c>
      <c r="AN2793" s="2">
        <f t="shared" si="1123"/>
        <v>0</v>
      </c>
      <c r="AP2793" t="s">
        <v>2133</v>
      </c>
      <c r="AQ2793" t="s">
        <v>1641</v>
      </c>
      <c r="AR2793">
        <v>1</v>
      </c>
      <c r="AT2793" s="93" t="s">
        <v>1127</v>
      </c>
      <c r="AU2793" s="92" t="s">
        <v>242</v>
      </c>
      <c r="AV2793" s="83" t="str">
        <f t="shared" si="1124"/>
        <v>48343</v>
      </c>
      <c r="AX2793" s="7" t="s">
        <v>3753</v>
      </c>
    </row>
    <row r="2794" spans="1:50" hidden="1" outlineLevel="1">
      <c r="A2794" t="s">
        <v>3157</v>
      </c>
      <c r="B2794" t="s">
        <v>1641</v>
      </c>
      <c r="C2794" s="1">
        <f t="shared" si="1113"/>
        <v>642</v>
      </c>
      <c r="D2794" s="7">
        <f>RANK(N2794,(N2794:P2794,Q2794:AE2794))</f>
        <v>2</v>
      </c>
      <c r="E2794" s="7">
        <f>RANK(O2794,(N2794:P2794,Q2794:AE2794))</f>
        <v>1</v>
      </c>
      <c r="F2794" s="7">
        <f>IF(P2794&gt;0,RANK(P2794,(N2794:P2794,Q2794:AE2794)),0)</f>
        <v>3</v>
      </c>
      <c r="G2794" s="1">
        <f t="shared" si="1114"/>
        <v>396</v>
      </c>
      <c r="H2794" s="2">
        <f t="shared" si="1115"/>
        <v>0.61682242990654201</v>
      </c>
      <c r="I2794" s="2"/>
      <c r="J2794" s="2">
        <f t="shared" si="1116"/>
        <v>0.18380062305295949</v>
      </c>
      <c r="K2794" s="2">
        <f t="shared" si="1117"/>
        <v>0.80062305295950154</v>
      </c>
      <c r="L2794" s="2">
        <f t="shared" si="1118"/>
        <v>7.7881619937694704E-3</v>
      </c>
      <c r="M2794" s="2">
        <f t="shared" si="1119"/>
        <v>7.7881619937694721E-3</v>
      </c>
      <c r="N2794" s="1">
        <v>118</v>
      </c>
      <c r="O2794" s="1">
        <v>514</v>
      </c>
      <c r="P2794" s="1">
        <v>5</v>
      </c>
      <c r="Q2794" s="1">
        <v>3</v>
      </c>
      <c r="R2794" s="1">
        <v>2</v>
      </c>
      <c r="S2794" s="1">
        <v>0</v>
      </c>
      <c r="U2794" s="1">
        <v>0</v>
      </c>
      <c r="X2794" s="1">
        <v>0</v>
      </c>
      <c r="AG2794" s="7">
        <f>IF(Q2794&gt;0,RANK(Q2794,(N2794:P2794,Q2794:AE2794)),0)</f>
        <v>4</v>
      </c>
      <c r="AH2794" s="7">
        <f>IF(R2794&gt;0,RANK(R2794,(N2794:P2794,Q2794:AE2794)),0)</f>
        <v>5</v>
      </c>
      <c r="AI2794" s="7">
        <f>IF(T2794&gt;0,RANK(T2794,(N2794:P2794,Q2794:AE2794)),0)</f>
        <v>0</v>
      </c>
      <c r="AJ2794" s="7">
        <f>IF(S2794&gt;0,RANK(S2794,(N2794:P2794,Q2794:AE2794)),0)</f>
        <v>0</v>
      </c>
      <c r="AK2794" s="2">
        <f t="shared" si="1120"/>
        <v>4.6728971962616819E-3</v>
      </c>
      <c r="AL2794" s="2">
        <f t="shared" si="1121"/>
        <v>3.1152647975077881E-3</v>
      </c>
      <c r="AM2794" s="2">
        <f t="shared" si="1122"/>
        <v>0</v>
      </c>
      <c r="AN2794" s="2">
        <f t="shared" si="1123"/>
        <v>0</v>
      </c>
      <c r="AP2794" t="s">
        <v>3157</v>
      </c>
      <c r="AQ2794" t="s">
        <v>1641</v>
      </c>
      <c r="AR2794">
        <v>13</v>
      </c>
      <c r="AT2794" s="93" t="s">
        <v>1127</v>
      </c>
      <c r="AU2794" s="92" t="s">
        <v>622</v>
      </c>
      <c r="AV2794" s="83" t="str">
        <f t="shared" si="1124"/>
        <v>48345</v>
      </c>
      <c r="AX2794" s="7" t="s">
        <v>3753</v>
      </c>
    </row>
    <row r="2795" spans="1:50" hidden="1" outlineLevel="1">
      <c r="A2795" t="s">
        <v>3262</v>
      </c>
      <c r="B2795" t="s">
        <v>1641</v>
      </c>
      <c r="C2795" s="1">
        <f t="shared" si="1113"/>
        <v>19799</v>
      </c>
      <c r="D2795" s="7">
        <f>RANK(N2795,(N2795:P2795,Q2795:AE2795))</f>
        <v>2</v>
      </c>
      <c r="E2795" s="7">
        <f>RANK(O2795,(N2795:P2795,Q2795:AE2795))</f>
        <v>1</v>
      </c>
      <c r="F2795" s="7">
        <f>IF(P2795&gt;0,RANK(P2795,(N2795:P2795,Q2795:AE2795)),0)</f>
        <v>3</v>
      </c>
      <c r="G2795" s="1">
        <f t="shared" si="1114"/>
        <v>6941</v>
      </c>
      <c r="H2795" s="2">
        <f t="shared" si="1115"/>
        <v>0.350573261275822</v>
      </c>
      <c r="I2795" s="2"/>
      <c r="J2795" s="2">
        <f t="shared" si="1116"/>
        <v>0.3133491590484368</v>
      </c>
      <c r="K2795" s="2">
        <f t="shared" si="1117"/>
        <v>0.66392242032425886</v>
      </c>
      <c r="L2795" s="2">
        <f t="shared" si="1118"/>
        <v>1.9546441739481793E-2</v>
      </c>
      <c r="M2795" s="2">
        <f t="shared" si="1119"/>
        <v>3.1819788878226091E-3</v>
      </c>
      <c r="N2795" s="1">
        <v>6204</v>
      </c>
      <c r="O2795" s="1">
        <v>13145</v>
      </c>
      <c r="P2795" s="1">
        <v>387</v>
      </c>
      <c r="Q2795" s="1">
        <v>28</v>
      </c>
      <c r="R2795" s="1">
        <v>35</v>
      </c>
      <c r="S2795" s="1">
        <v>0</v>
      </c>
      <c r="U2795" s="1">
        <v>0</v>
      </c>
      <c r="X2795" s="1">
        <v>0</v>
      </c>
      <c r="AG2795" s="7">
        <f>IF(Q2795&gt;0,RANK(Q2795,(N2795:P2795,Q2795:AE2795)),0)</f>
        <v>5</v>
      </c>
      <c r="AH2795" s="7">
        <f>IF(R2795&gt;0,RANK(R2795,(N2795:P2795,Q2795:AE2795)),0)</f>
        <v>4</v>
      </c>
      <c r="AI2795" s="7">
        <f>IF(T2795&gt;0,RANK(T2795,(N2795:P2795,Q2795:AE2795)),0)</f>
        <v>0</v>
      </c>
      <c r="AJ2795" s="7">
        <f>IF(S2795&gt;0,RANK(S2795,(N2795:P2795,Q2795:AE2795)),0)</f>
        <v>0</v>
      </c>
      <c r="AK2795" s="2">
        <f t="shared" si="1120"/>
        <v>1.4142128390322744E-3</v>
      </c>
      <c r="AL2795" s="2">
        <f t="shared" si="1121"/>
        <v>1.7677660487903429E-3</v>
      </c>
      <c r="AM2795" s="2">
        <f t="shared" si="1122"/>
        <v>0</v>
      </c>
      <c r="AN2795" s="2">
        <f t="shared" si="1123"/>
        <v>0</v>
      </c>
      <c r="AP2795" t="s">
        <v>3262</v>
      </c>
      <c r="AQ2795" t="s">
        <v>1641</v>
      </c>
      <c r="AT2795" s="93" t="s">
        <v>1127</v>
      </c>
      <c r="AU2795" s="92" t="s">
        <v>623</v>
      </c>
      <c r="AV2795" s="83" t="str">
        <f t="shared" si="1124"/>
        <v>48347</v>
      </c>
      <c r="AX2795" s="7" t="s">
        <v>3753</v>
      </c>
    </row>
    <row r="2796" spans="1:50" hidden="1" outlineLevel="1">
      <c r="A2796" t="s">
        <v>3949</v>
      </c>
      <c r="B2796" t="s">
        <v>1641</v>
      </c>
      <c r="C2796" s="1">
        <f t="shared" si="1113"/>
        <v>13890</v>
      </c>
      <c r="D2796" s="7">
        <f>RANK(N2796,(N2796:P2796,Q2796:AE2796))</f>
        <v>2</v>
      </c>
      <c r="E2796" s="7">
        <f>RANK(O2796,(N2796:P2796,Q2796:AE2796))</f>
        <v>1</v>
      </c>
      <c r="F2796" s="7">
        <f>IF(P2796&gt;0,RANK(P2796,(N2796:P2796,Q2796:AE2796)),0)</f>
        <v>3</v>
      </c>
      <c r="G2796" s="1">
        <f t="shared" si="1114"/>
        <v>2992</v>
      </c>
      <c r="H2796" s="2">
        <f t="shared" si="1115"/>
        <v>0.21540676745860332</v>
      </c>
      <c r="I2796" s="2"/>
      <c r="J2796" s="2">
        <f t="shared" si="1116"/>
        <v>0.38632109431245498</v>
      </c>
      <c r="K2796" s="2">
        <f t="shared" si="1117"/>
        <v>0.6017278617710583</v>
      </c>
      <c r="L2796" s="2">
        <f t="shared" si="1118"/>
        <v>7.5593952483801298E-3</v>
      </c>
      <c r="M2796" s="2">
        <f t="shared" si="1119"/>
        <v>4.3916486681065845E-3</v>
      </c>
      <c r="N2796" s="1">
        <v>5366</v>
      </c>
      <c r="O2796" s="1">
        <v>8358</v>
      </c>
      <c r="P2796" s="1">
        <v>105</v>
      </c>
      <c r="Q2796" s="1">
        <v>33</v>
      </c>
      <c r="R2796" s="1">
        <v>27</v>
      </c>
      <c r="S2796" s="1">
        <v>1</v>
      </c>
      <c r="U2796" s="1">
        <v>0</v>
      </c>
      <c r="X2796" s="1">
        <v>0</v>
      </c>
      <c r="AG2796" s="7">
        <f>IF(Q2796&gt;0,RANK(Q2796,(N2796:P2796,Q2796:AE2796)),0)</f>
        <v>4</v>
      </c>
      <c r="AH2796" s="7">
        <f>IF(R2796&gt;0,RANK(R2796,(N2796:P2796,Q2796:AE2796)),0)</f>
        <v>5</v>
      </c>
      <c r="AI2796" s="7">
        <f>IF(T2796&gt;0,RANK(T2796,(N2796:P2796,Q2796:AE2796)),0)</f>
        <v>0</v>
      </c>
      <c r="AJ2796" s="7">
        <f>IF(S2796&gt;0,RANK(S2796,(N2796:P2796,Q2796:AE2796)),0)</f>
        <v>6</v>
      </c>
      <c r="AK2796" s="2">
        <f t="shared" si="1120"/>
        <v>2.3758099352051837E-3</v>
      </c>
      <c r="AL2796" s="2">
        <f t="shared" si="1121"/>
        <v>1.9438444924406047E-3</v>
      </c>
      <c r="AM2796" s="2">
        <f t="shared" si="1122"/>
        <v>0</v>
      </c>
      <c r="AN2796" s="2">
        <f t="shared" si="1123"/>
        <v>7.1994240460763133E-5</v>
      </c>
      <c r="AP2796" t="s">
        <v>3949</v>
      </c>
      <c r="AQ2796" t="s">
        <v>1641</v>
      </c>
      <c r="AR2796">
        <v>24</v>
      </c>
      <c r="AT2796" s="93" t="s">
        <v>1127</v>
      </c>
      <c r="AU2796" s="92" t="s">
        <v>624</v>
      </c>
      <c r="AV2796" s="83" t="str">
        <f t="shared" si="1124"/>
        <v>48349</v>
      </c>
      <c r="AX2796" s="7" t="s">
        <v>3753</v>
      </c>
    </row>
    <row r="2797" spans="1:50" hidden="1" outlineLevel="1">
      <c r="A2797" t="s">
        <v>1319</v>
      </c>
      <c r="B2797" t="s">
        <v>1641</v>
      </c>
      <c r="C2797" s="1">
        <f t="shared" si="1113"/>
        <v>4990</v>
      </c>
      <c r="D2797" s="7">
        <f>RANK(N2797,(N2797:P2797,Q2797:AE2797))</f>
        <v>1</v>
      </c>
      <c r="E2797" s="7">
        <f>RANK(O2797,(N2797:P2797,Q2797:AE2797))</f>
        <v>2</v>
      </c>
      <c r="F2797" s="7">
        <f>IF(P2797&gt;0,RANK(P2797,(N2797:P2797,Q2797:AE2797)),0)</f>
        <v>3</v>
      </c>
      <c r="G2797" s="1">
        <f t="shared" si="1114"/>
        <v>80</v>
      </c>
      <c r="H2797" s="2">
        <f t="shared" si="1115"/>
        <v>1.6032064128256512E-2</v>
      </c>
      <c r="I2797" s="2"/>
      <c r="J2797" s="2">
        <f t="shared" si="1116"/>
        <v>0.50160320641282563</v>
      </c>
      <c r="K2797" s="2">
        <f t="shared" si="1117"/>
        <v>0.48557114228456916</v>
      </c>
      <c r="L2797" s="2">
        <f t="shared" si="1118"/>
        <v>7.6152304609218438E-3</v>
      </c>
      <c r="M2797" s="2">
        <f t="shared" si="1119"/>
        <v>5.2104208416833683E-3</v>
      </c>
      <c r="N2797" s="1">
        <v>2503</v>
      </c>
      <c r="O2797" s="1">
        <v>2423</v>
      </c>
      <c r="P2797" s="1">
        <v>38</v>
      </c>
      <c r="Q2797" s="1">
        <v>14</v>
      </c>
      <c r="R2797" s="1">
        <v>12</v>
      </c>
      <c r="S2797" s="1">
        <v>0</v>
      </c>
      <c r="U2797" s="1">
        <v>0</v>
      </c>
      <c r="X2797" s="1">
        <v>0</v>
      </c>
      <c r="AG2797" s="7">
        <f>IF(Q2797&gt;0,RANK(Q2797,(N2797:P2797,Q2797:AE2797)),0)</f>
        <v>4</v>
      </c>
      <c r="AH2797" s="7">
        <f>IF(R2797&gt;0,RANK(R2797,(N2797:P2797,Q2797:AE2797)),0)</f>
        <v>5</v>
      </c>
      <c r="AI2797" s="7">
        <f>IF(T2797&gt;0,RANK(T2797,(N2797:P2797,Q2797:AE2797)),0)</f>
        <v>0</v>
      </c>
      <c r="AJ2797" s="7">
        <f>IF(S2797&gt;0,RANK(S2797,(N2797:P2797,Q2797:AE2797)),0)</f>
        <v>0</v>
      </c>
      <c r="AK2797" s="2">
        <f t="shared" si="1120"/>
        <v>2.8056112224448897E-3</v>
      </c>
      <c r="AL2797" s="2">
        <f t="shared" si="1121"/>
        <v>2.4048096192384768E-3</v>
      </c>
      <c r="AM2797" s="2">
        <f t="shared" si="1122"/>
        <v>0</v>
      </c>
      <c r="AN2797" s="2">
        <f t="shared" si="1123"/>
        <v>0</v>
      </c>
      <c r="AP2797" t="s">
        <v>1319</v>
      </c>
      <c r="AQ2797" t="s">
        <v>1641</v>
      </c>
      <c r="AR2797">
        <v>2</v>
      </c>
      <c r="AT2797" s="93" t="s">
        <v>1127</v>
      </c>
      <c r="AU2797" s="92" t="s">
        <v>625</v>
      </c>
      <c r="AV2797" s="83" t="str">
        <f t="shared" si="1124"/>
        <v>48351</v>
      </c>
      <c r="AX2797" s="7" t="s">
        <v>3753</v>
      </c>
    </row>
    <row r="2798" spans="1:50" hidden="1" outlineLevel="1">
      <c r="A2798" t="s">
        <v>3950</v>
      </c>
      <c r="B2798" t="s">
        <v>1641</v>
      </c>
      <c r="C2798" s="1">
        <f t="shared" si="1113"/>
        <v>5312</v>
      </c>
      <c r="D2798" s="7">
        <f>RANK(N2798,(N2798:P2798,Q2798:AE2798))</f>
        <v>2</v>
      </c>
      <c r="E2798" s="7">
        <f>RANK(O2798,(N2798:P2798,Q2798:AE2798))</f>
        <v>1</v>
      </c>
      <c r="F2798" s="7">
        <f>IF(P2798&gt;0,RANK(P2798,(N2798:P2798,Q2798:AE2798)),0)</f>
        <v>3</v>
      </c>
      <c r="G2798" s="1">
        <f t="shared" si="1114"/>
        <v>1463</v>
      </c>
      <c r="H2798" s="2">
        <f t="shared" si="1115"/>
        <v>0.27541415662650603</v>
      </c>
      <c r="I2798" s="2"/>
      <c r="J2798" s="2">
        <f t="shared" si="1116"/>
        <v>0.35278614457831325</v>
      </c>
      <c r="K2798" s="2">
        <f t="shared" si="1117"/>
        <v>0.62820030120481929</v>
      </c>
      <c r="L2798" s="2">
        <f t="shared" si="1118"/>
        <v>1.1295180722891566E-2</v>
      </c>
      <c r="M2798" s="2">
        <f t="shared" si="1119"/>
        <v>7.7183734939758903E-3</v>
      </c>
      <c r="N2798" s="1">
        <v>1874</v>
      </c>
      <c r="O2798" s="1">
        <v>3337</v>
      </c>
      <c r="P2798" s="1">
        <v>60</v>
      </c>
      <c r="Q2798" s="1">
        <v>17</v>
      </c>
      <c r="R2798" s="1">
        <v>24</v>
      </c>
      <c r="S2798" s="1">
        <v>0</v>
      </c>
      <c r="U2798" s="1">
        <v>0</v>
      </c>
      <c r="X2798" s="1">
        <v>0</v>
      </c>
      <c r="AG2798" s="7">
        <f>IF(Q2798&gt;0,RANK(Q2798,(N2798:P2798,Q2798:AE2798)),0)</f>
        <v>5</v>
      </c>
      <c r="AH2798" s="7">
        <f>IF(R2798&gt;0,RANK(R2798,(N2798:P2798,Q2798:AE2798)),0)</f>
        <v>4</v>
      </c>
      <c r="AI2798" s="7">
        <f>IF(T2798&gt;0,RANK(T2798,(N2798:P2798,Q2798:AE2798)),0)</f>
        <v>0</v>
      </c>
      <c r="AJ2798" s="7">
        <f>IF(S2798&gt;0,RANK(S2798,(N2798:P2798,Q2798:AE2798)),0)</f>
        <v>0</v>
      </c>
      <c r="AK2798" s="2">
        <f t="shared" si="1120"/>
        <v>3.200301204819277E-3</v>
      </c>
      <c r="AL2798" s="2">
        <f t="shared" si="1121"/>
        <v>4.5180722891566263E-3</v>
      </c>
      <c r="AM2798" s="2">
        <f t="shared" si="1122"/>
        <v>0</v>
      </c>
      <c r="AN2798" s="2">
        <f t="shared" si="1123"/>
        <v>0</v>
      </c>
      <c r="AP2798" t="s">
        <v>3950</v>
      </c>
      <c r="AQ2798" t="s">
        <v>1641</v>
      </c>
      <c r="AR2798">
        <v>17</v>
      </c>
      <c r="AT2798" s="93" t="s">
        <v>1127</v>
      </c>
      <c r="AU2798" s="92" t="s">
        <v>916</v>
      </c>
      <c r="AV2798" s="83" t="str">
        <f t="shared" si="1124"/>
        <v>48353</v>
      </c>
      <c r="AX2798" s="7" t="s">
        <v>3753</v>
      </c>
    </row>
    <row r="2799" spans="1:50" hidden="1" outlineLevel="1">
      <c r="A2799" t="s">
        <v>3118</v>
      </c>
      <c r="B2799" t="s">
        <v>1641</v>
      </c>
      <c r="C2799" s="1">
        <f t="shared" si="1113"/>
        <v>97326</v>
      </c>
      <c r="D2799" s="7">
        <f>RANK(N2799,(N2799:P2799,Q2799:AE2799))</f>
        <v>2</v>
      </c>
      <c r="E2799" s="7">
        <f>RANK(O2799,(N2799:P2799,Q2799:AE2799))</f>
        <v>1</v>
      </c>
      <c r="F2799" s="7">
        <f>IF(P2799&gt;0,RANK(P2799,(N2799:P2799,Q2799:AE2799)),0)</f>
        <v>3</v>
      </c>
      <c r="G2799" s="1">
        <f t="shared" si="1114"/>
        <v>4557</v>
      </c>
      <c r="H2799" s="2">
        <f t="shared" si="1115"/>
        <v>4.6822020837186361E-2</v>
      </c>
      <c r="I2799" s="2"/>
      <c r="J2799" s="2">
        <f t="shared" si="1116"/>
        <v>0.46594948934508762</v>
      </c>
      <c r="K2799" s="2">
        <f t="shared" si="1117"/>
        <v>0.51277151018227396</v>
      </c>
      <c r="L2799" s="2">
        <f t="shared" si="1118"/>
        <v>1.6172451349074246E-2</v>
      </c>
      <c r="M2799" s="2">
        <f t="shared" si="1119"/>
        <v>5.1065491235641747E-3</v>
      </c>
      <c r="N2799" s="1">
        <v>45349</v>
      </c>
      <c r="O2799" s="1">
        <v>49906</v>
      </c>
      <c r="P2799" s="1">
        <v>1574</v>
      </c>
      <c r="Q2799" s="1">
        <v>186</v>
      </c>
      <c r="R2799" s="1">
        <v>272</v>
      </c>
      <c r="S2799" s="1">
        <v>38</v>
      </c>
      <c r="U2799" s="1">
        <v>0</v>
      </c>
      <c r="X2799" s="1">
        <v>1</v>
      </c>
      <c r="AG2799" s="7">
        <f>IF(Q2799&gt;0,RANK(Q2799,(N2799:P2799,Q2799:AE2799)),0)</f>
        <v>5</v>
      </c>
      <c r="AH2799" s="7">
        <f>IF(R2799&gt;0,RANK(R2799,(N2799:P2799,Q2799:AE2799)),0)</f>
        <v>4</v>
      </c>
      <c r="AI2799" s="7">
        <f>IF(T2799&gt;0,RANK(T2799,(N2799:P2799,Q2799:AE2799)),0)</f>
        <v>0</v>
      </c>
      <c r="AJ2799" s="7">
        <f>IF(S2799&gt;0,RANK(S2799,(N2799:P2799,Q2799:AE2799)),0)</f>
        <v>6</v>
      </c>
      <c r="AK2799" s="2">
        <f t="shared" si="1120"/>
        <v>1.911102891313729E-3</v>
      </c>
      <c r="AL2799" s="2">
        <f t="shared" si="1121"/>
        <v>2.7947311098781417E-3</v>
      </c>
      <c r="AM2799" s="2">
        <f t="shared" si="1122"/>
        <v>0</v>
      </c>
      <c r="AN2799" s="2">
        <f t="shared" si="1123"/>
        <v>3.9044037564474034E-4</v>
      </c>
      <c r="AP2799" t="s">
        <v>3118</v>
      </c>
      <c r="AQ2799" t="s">
        <v>1641</v>
      </c>
      <c r="AR2799">
        <v>27</v>
      </c>
      <c r="AT2799" s="93" t="s">
        <v>1127</v>
      </c>
      <c r="AU2799" s="92" t="s">
        <v>620</v>
      </c>
      <c r="AV2799" s="83" t="str">
        <f t="shared" si="1124"/>
        <v>48355</v>
      </c>
      <c r="AX2799" s="7" t="s">
        <v>3753</v>
      </c>
    </row>
    <row r="2800" spans="1:50" hidden="1" outlineLevel="1">
      <c r="A2800" t="s">
        <v>3119</v>
      </c>
      <c r="B2800" t="s">
        <v>1641</v>
      </c>
      <c r="C2800" s="1">
        <f t="shared" si="1113"/>
        <v>2962</v>
      </c>
      <c r="D2800" s="7">
        <f>RANK(N2800,(N2800:P2800,Q2800:AE2800))</f>
        <v>2</v>
      </c>
      <c r="E2800" s="7">
        <f>RANK(O2800,(N2800:P2800,Q2800:AE2800))</f>
        <v>1</v>
      </c>
      <c r="F2800" s="7">
        <f>IF(P2800&gt;0,RANK(P2800,(N2800:P2800,Q2800:AE2800)),0)</f>
        <v>3</v>
      </c>
      <c r="G2800" s="1">
        <f t="shared" si="1114"/>
        <v>2436</v>
      </c>
      <c r="H2800" s="2">
        <f t="shared" si="1115"/>
        <v>0.82241728561782579</v>
      </c>
      <c r="I2800" s="2"/>
      <c r="J2800" s="2">
        <f t="shared" si="1116"/>
        <v>8.4740040513166776E-2</v>
      </c>
      <c r="K2800" s="2">
        <f t="shared" si="1117"/>
        <v>0.90715732613099254</v>
      </c>
      <c r="L2800" s="2">
        <f t="shared" si="1118"/>
        <v>6.4145847400405133E-3</v>
      </c>
      <c r="M2800" s="2">
        <f t="shared" si="1119"/>
        <v>1.6880486158002026E-3</v>
      </c>
      <c r="N2800" s="1">
        <v>251</v>
      </c>
      <c r="O2800" s="1">
        <v>2687</v>
      </c>
      <c r="P2800" s="1">
        <v>19</v>
      </c>
      <c r="Q2800" s="1">
        <v>3</v>
      </c>
      <c r="R2800" s="1">
        <v>2</v>
      </c>
      <c r="S2800" s="1">
        <v>0</v>
      </c>
      <c r="U2800" s="1">
        <v>0</v>
      </c>
      <c r="X2800" s="1">
        <v>0</v>
      </c>
      <c r="AG2800" s="7">
        <f>IF(Q2800&gt;0,RANK(Q2800,(N2800:P2800,Q2800:AE2800)),0)</f>
        <v>4</v>
      </c>
      <c r="AH2800" s="7">
        <f>IF(R2800&gt;0,RANK(R2800,(N2800:P2800,Q2800:AE2800)),0)</f>
        <v>5</v>
      </c>
      <c r="AI2800" s="7">
        <f>IF(T2800&gt;0,RANK(T2800,(N2800:P2800,Q2800:AE2800)),0)</f>
        <v>0</v>
      </c>
      <c r="AJ2800" s="7">
        <f>IF(S2800&gt;0,RANK(S2800,(N2800:P2800,Q2800:AE2800)),0)</f>
        <v>0</v>
      </c>
      <c r="AK2800" s="2">
        <f t="shared" si="1120"/>
        <v>1.012829169480081E-3</v>
      </c>
      <c r="AL2800" s="2">
        <f t="shared" si="1121"/>
        <v>6.7521944632005406E-4</v>
      </c>
      <c r="AM2800" s="2">
        <f t="shared" si="1122"/>
        <v>0</v>
      </c>
      <c r="AN2800" s="2">
        <f t="shared" si="1123"/>
        <v>0</v>
      </c>
      <c r="AP2800" t="s">
        <v>3119</v>
      </c>
      <c r="AQ2800" t="s">
        <v>1641</v>
      </c>
      <c r="AR2800">
        <v>19</v>
      </c>
      <c r="AT2800" s="93" t="s">
        <v>1127</v>
      </c>
      <c r="AU2800" s="92" t="s">
        <v>621</v>
      </c>
      <c r="AV2800" s="83" t="str">
        <f t="shared" si="1124"/>
        <v>48357</v>
      </c>
      <c r="AX2800" s="7" t="s">
        <v>3753</v>
      </c>
    </row>
    <row r="2801" spans="1:50" hidden="1" outlineLevel="1">
      <c r="A2801" t="s">
        <v>2447</v>
      </c>
      <c r="B2801" t="s">
        <v>1641</v>
      </c>
      <c r="C2801" s="1">
        <f t="shared" si="1113"/>
        <v>774</v>
      </c>
      <c r="D2801" s="7">
        <f>RANK(N2801,(N2801:P2801,Q2801:AE2801))</f>
        <v>2</v>
      </c>
      <c r="E2801" s="7">
        <f>RANK(O2801,(N2801:P2801,Q2801:AE2801))</f>
        <v>1</v>
      </c>
      <c r="F2801" s="7">
        <f>IF(P2801&gt;0,RANK(P2801,(N2801:P2801,Q2801:AE2801)),0)</f>
        <v>3</v>
      </c>
      <c r="G2801" s="1">
        <f t="shared" si="1114"/>
        <v>551</v>
      </c>
      <c r="H2801" s="2">
        <f t="shared" si="1115"/>
        <v>0.71188630490956073</v>
      </c>
      <c r="I2801" s="2"/>
      <c r="J2801" s="2">
        <f t="shared" si="1116"/>
        <v>0.13953488372093023</v>
      </c>
      <c r="K2801" s="2">
        <f t="shared" si="1117"/>
        <v>0.85142118863049099</v>
      </c>
      <c r="L2801" s="2">
        <f t="shared" si="1118"/>
        <v>7.7519379844961239E-3</v>
      </c>
      <c r="M2801" s="2">
        <f t="shared" si="1119"/>
        <v>1.2919896640826295E-3</v>
      </c>
      <c r="N2801" s="1">
        <v>108</v>
      </c>
      <c r="O2801" s="1">
        <v>659</v>
      </c>
      <c r="P2801" s="1">
        <v>6</v>
      </c>
      <c r="Q2801" s="1">
        <v>0</v>
      </c>
      <c r="R2801" s="1">
        <v>1</v>
      </c>
      <c r="S2801" s="1">
        <v>0</v>
      </c>
      <c r="U2801" s="1">
        <v>0</v>
      </c>
      <c r="X2801" s="1">
        <v>0</v>
      </c>
      <c r="AG2801" s="7">
        <f>IF(Q2801&gt;0,RANK(Q2801,(N2801:P2801,Q2801:AE2801)),0)</f>
        <v>0</v>
      </c>
      <c r="AH2801" s="7">
        <f>IF(R2801&gt;0,RANK(R2801,(N2801:P2801,Q2801:AE2801)),0)</f>
        <v>4</v>
      </c>
      <c r="AI2801" s="7">
        <f>IF(T2801&gt;0,RANK(T2801,(N2801:P2801,Q2801:AE2801)),0)</f>
        <v>0</v>
      </c>
      <c r="AJ2801" s="7">
        <f>IF(S2801&gt;0,RANK(S2801,(N2801:P2801,Q2801:AE2801)),0)</f>
        <v>0</v>
      </c>
      <c r="AK2801" s="2">
        <f t="shared" si="1120"/>
        <v>0</v>
      </c>
      <c r="AL2801" s="2">
        <f t="shared" si="1121"/>
        <v>1.2919896640826874E-3</v>
      </c>
      <c r="AM2801" s="2">
        <f t="shared" si="1122"/>
        <v>0</v>
      </c>
      <c r="AN2801" s="2">
        <f t="shared" si="1123"/>
        <v>0</v>
      </c>
      <c r="AP2801" t="s">
        <v>2447</v>
      </c>
      <c r="AQ2801" t="s">
        <v>1641</v>
      </c>
      <c r="AR2801">
        <v>19</v>
      </c>
      <c r="AT2801" s="93" t="s">
        <v>1127</v>
      </c>
      <c r="AU2801" s="92" t="s">
        <v>2279</v>
      </c>
      <c r="AV2801" s="83" t="str">
        <f t="shared" si="1124"/>
        <v>48359</v>
      </c>
      <c r="AX2801" s="7" t="s">
        <v>3753</v>
      </c>
    </row>
    <row r="2802" spans="1:50" hidden="1" outlineLevel="1">
      <c r="A2802" t="s">
        <v>1372</v>
      </c>
      <c r="B2802" t="s">
        <v>1641</v>
      </c>
      <c r="C2802" s="1">
        <f t="shared" si="1113"/>
        <v>29654</v>
      </c>
      <c r="D2802" s="7">
        <f>RANK(N2802,(N2802:P2802,Q2802:AE2802))</f>
        <v>2</v>
      </c>
      <c r="E2802" s="7">
        <f>RANK(O2802,(N2802:P2802,Q2802:AE2802))</f>
        <v>1</v>
      </c>
      <c r="F2802" s="7">
        <f>IF(P2802&gt;0,RANK(P2802,(N2802:P2802,Q2802:AE2802)),0)</f>
        <v>3</v>
      </c>
      <c r="G2802" s="1">
        <f t="shared" si="1114"/>
        <v>5438</v>
      </c>
      <c r="H2802" s="2">
        <f t="shared" si="1115"/>
        <v>0.18338166857759494</v>
      </c>
      <c r="I2802" s="2"/>
      <c r="J2802" s="2">
        <f t="shared" si="1116"/>
        <v>0.40085654549133337</v>
      </c>
      <c r="K2802" s="2">
        <f t="shared" si="1117"/>
        <v>0.58423821406892829</v>
      </c>
      <c r="L2802" s="2">
        <f t="shared" si="1118"/>
        <v>9.779456397113374E-3</v>
      </c>
      <c r="M2802" s="2">
        <f t="shared" si="1119"/>
        <v>5.1257840426250246E-3</v>
      </c>
      <c r="N2802" s="1">
        <v>11887</v>
      </c>
      <c r="O2802" s="1">
        <v>17325</v>
      </c>
      <c r="P2802" s="1">
        <v>290</v>
      </c>
      <c r="Q2802" s="1">
        <v>87</v>
      </c>
      <c r="R2802" s="1">
        <v>64</v>
      </c>
      <c r="S2802" s="1">
        <v>1</v>
      </c>
      <c r="U2802" s="1">
        <v>0</v>
      </c>
      <c r="X2802" s="1">
        <v>0</v>
      </c>
      <c r="AG2802" s="7">
        <f>IF(Q2802&gt;0,RANK(Q2802,(N2802:P2802,Q2802:AE2802)),0)</f>
        <v>4</v>
      </c>
      <c r="AH2802" s="7">
        <f>IF(R2802&gt;0,RANK(R2802,(N2802:P2802,Q2802:AE2802)),0)</f>
        <v>5</v>
      </c>
      <c r="AI2802" s="7">
        <f>IF(T2802&gt;0,RANK(T2802,(N2802:P2802,Q2802:AE2802)),0)</f>
        <v>0</v>
      </c>
      <c r="AJ2802" s="7">
        <f>IF(S2802&gt;0,RANK(S2802,(N2802:P2802,Q2802:AE2802)),0)</f>
        <v>6</v>
      </c>
      <c r="AK2802" s="2">
        <f t="shared" si="1120"/>
        <v>2.9338369191340124E-3</v>
      </c>
      <c r="AL2802" s="2">
        <f t="shared" si="1121"/>
        <v>2.1582248600526066E-3</v>
      </c>
      <c r="AM2802" s="2">
        <f t="shared" si="1122"/>
        <v>0</v>
      </c>
      <c r="AN2802" s="2">
        <f t="shared" si="1123"/>
        <v>3.3722263438321979E-5</v>
      </c>
      <c r="AP2802" t="s">
        <v>1372</v>
      </c>
      <c r="AQ2802" t="s">
        <v>1641</v>
      </c>
      <c r="AR2802">
        <v>2</v>
      </c>
      <c r="AT2802" s="93" t="s">
        <v>1127</v>
      </c>
      <c r="AU2802" s="92" t="s">
        <v>2300</v>
      </c>
      <c r="AV2802" s="83" t="str">
        <f t="shared" si="1124"/>
        <v>48361</v>
      </c>
      <c r="AX2802" s="7" t="s">
        <v>3753</v>
      </c>
    </row>
    <row r="2803" spans="1:50" hidden="1" outlineLevel="1">
      <c r="A2803" t="s">
        <v>3120</v>
      </c>
      <c r="B2803" t="s">
        <v>1641</v>
      </c>
      <c r="C2803" s="1">
        <f t="shared" si="1113"/>
        <v>9118</v>
      </c>
      <c r="D2803" s="7">
        <f>RANK(N2803,(N2803:P2803,Q2803:AE2803))</f>
        <v>2</v>
      </c>
      <c r="E2803" s="7">
        <f>RANK(O2803,(N2803:P2803,Q2803:AE2803))</f>
        <v>1</v>
      </c>
      <c r="F2803" s="7">
        <f>IF(P2803&gt;0,RANK(P2803,(N2803:P2803,Q2803:AE2803)),0)</f>
        <v>3</v>
      </c>
      <c r="G2803" s="1">
        <f t="shared" si="1114"/>
        <v>2427</v>
      </c>
      <c r="H2803" s="2">
        <f t="shared" si="1115"/>
        <v>0.26617679315639392</v>
      </c>
      <c r="I2803" s="2"/>
      <c r="J2803" s="2">
        <f t="shared" si="1116"/>
        <v>0.35786356657161661</v>
      </c>
      <c r="K2803" s="2">
        <f t="shared" si="1117"/>
        <v>0.62404035972801053</v>
      </c>
      <c r="L2803" s="2">
        <f t="shared" si="1118"/>
        <v>9.4318929589822329E-3</v>
      </c>
      <c r="M2803" s="2">
        <f t="shared" si="1119"/>
        <v>8.6641807413906837E-3</v>
      </c>
      <c r="N2803" s="1">
        <v>3263</v>
      </c>
      <c r="O2803" s="1">
        <v>5690</v>
      </c>
      <c r="P2803" s="1">
        <v>86</v>
      </c>
      <c r="Q2803" s="1">
        <v>18</v>
      </c>
      <c r="R2803" s="1">
        <v>54</v>
      </c>
      <c r="S2803" s="1">
        <v>7</v>
      </c>
      <c r="U2803" s="1">
        <v>0</v>
      </c>
      <c r="X2803" s="1">
        <v>0</v>
      </c>
      <c r="AG2803" s="7">
        <f>IF(Q2803&gt;0,RANK(Q2803,(N2803:P2803,Q2803:AE2803)),0)</f>
        <v>5</v>
      </c>
      <c r="AH2803" s="7">
        <f>IF(R2803&gt;0,RANK(R2803,(N2803:P2803,Q2803:AE2803)),0)</f>
        <v>4</v>
      </c>
      <c r="AI2803" s="7">
        <f>IF(T2803&gt;0,RANK(T2803,(N2803:P2803,Q2803:AE2803)),0)</f>
        <v>0</v>
      </c>
      <c r="AJ2803" s="7">
        <f>IF(S2803&gt;0,RANK(S2803,(N2803:P2803,Q2803:AE2803)),0)</f>
        <v>6</v>
      </c>
      <c r="AK2803" s="2">
        <f t="shared" si="1120"/>
        <v>1.9741171309497698E-3</v>
      </c>
      <c r="AL2803" s="2">
        <f t="shared" si="1121"/>
        <v>5.9223513928493088E-3</v>
      </c>
      <c r="AM2803" s="2">
        <f t="shared" si="1122"/>
        <v>0</v>
      </c>
      <c r="AN2803" s="2">
        <f t="shared" si="1123"/>
        <v>7.6771221759157706E-4</v>
      </c>
      <c r="AP2803" t="s">
        <v>3120</v>
      </c>
      <c r="AQ2803" t="s">
        <v>1641</v>
      </c>
      <c r="AR2803">
        <v>17</v>
      </c>
      <c r="AT2803" s="93" t="s">
        <v>1127</v>
      </c>
      <c r="AU2803" s="92" t="s">
        <v>2301</v>
      </c>
      <c r="AV2803" s="83" t="str">
        <f t="shared" si="1124"/>
        <v>48363</v>
      </c>
      <c r="AX2803" s="7" t="s">
        <v>3753</v>
      </c>
    </row>
    <row r="2804" spans="1:50" hidden="1" outlineLevel="1">
      <c r="A2804" t="s">
        <v>2694</v>
      </c>
      <c r="B2804" t="s">
        <v>1641</v>
      </c>
      <c r="C2804" s="1">
        <f t="shared" si="1113"/>
        <v>9074</v>
      </c>
      <c r="D2804" s="7">
        <f>RANK(N2804,(N2804:P2804,Q2804:AE2804))</f>
        <v>2</v>
      </c>
      <c r="E2804" s="7">
        <f>RANK(O2804,(N2804:P2804,Q2804:AE2804))</f>
        <v>1</v>
      </c>
      <c r="F2804" s="7">
        <f>IF(P2804&gt;0,RANK(P2804,(N2804:P2804,Q2804:AE2804)),0)</f>
        <v>3</v>
      </c>
      <c r="G2804" s="1">
        <f t="shared" si="1114"/>
        <v>2964</v>
      </c>
      <c r="H2804" s="2">
        <f t="shared" si="1115"/>
        <v>0.32664756446991405</v>
      </c>
      <c r="I2804" s="2"/>
      <c r="J2804" s="2">
        <f t="shared" si="1116"/>
        <v>0.33182719858937626</v>
      </c>
      <c r="K2804" s="2">
        <f t="shared" si="1117"/>
        <v>0.65847476305929031</v>
      </c>
      <c r="L2804" s="2">
        <f t="shared" si="1118"/>
        <v>5.5102490632576596E-3</v>
      </c>
      <c r="M2804" s="2">
        <f t="shared" si="1119"/>
        <v>4.1877892880757672E-3</v>
      </c>
      <c r="N2804" s="1">
        <v>3011</v>
      </c>
      <c r="O2804" s="1">
        <v>5975</v>
      </c>
      <c r="P2804" s="1">
        <v>50</v>
      </c>
      <c r="Q2804" s="1">
        <v>23</v>
      </c>
      <c r="R2804" s="1">
        <v>15</v>
      </c>
      <c r="S2804" s="1">
        <v>0</v>
      </c>
      <c r="U2804" s="1">
        <v>0</v>
      </c>
      <c r="X2804" s="1">
        <v>0</v>
      </c>
      <c r="AG2804" s="7">
        <f>IF(Q2804&gt;0,RANK(Q2804,(N2804:P2804,Q2804:AE2804)),0)</f>
        <v>4</v>
      </c>
      <c r="AH2804" s="7">
        <f>IF(R2804&gt;0,RANK(R2804,(N2804:P2804,Q2804:AE2804)),0)</f>
        <v>5</v>
      </c>
      <c r="AI2804" s="7">
        <f>IF(T2804&gt;0,RANK(T2804,(N2804:P2804,Q2804:AE2804)),0)</f>
        <v>0</v>
      </c>
      <c r="AJ2804" s="7">
        <f>IF(S2804&gt;0,RANK(S2804,(N2804:P2804,Q2804:AE2804)),0)</f>
        <v>0</v>
      </c>
      <c r="AK2804" s="2">
        <f t="shared" si="1120"/>
        <v>2.5347145690985231E-3</v>
      </c>
      <c r="AL2804" s="2">
        <f t="shared" si="1121"/>
        <v>1.6530747189772979E-3</v>
      </c>
      <c r="AM2804" s="2">
        <f t="shared" si="1122"/>
        <v>0</v>
      </c>
      <c r="AN2804" s="2">
        <f t="shared" si="1123"/>
        <v>0</v>
      </c>
      <c r="AP2804" t="s">
        <v>2694</v>
      </c>
      <c r="AQ2804" t="s">
        <v>1641</v>
      </c>
      <c r="AR2804">
        <v>1</v>
      </c>
      <c r="AT2804" s="93" t="s">
        <v>1127</v>
      </c>
      <c r="AU2804" s="92" t="s">
        <v>2302</v>
      </c>
      <c r="AV2804" s="83" t="str">
        <f t="shared" si="1124"/>
        <v>48365</v>
      </c>
      <c r="AX2804" s="7" t="s">
        <v>3753</v>
      </c>
    </row>
    <row r="2805" spans="1:50" hidden="1" outlineLevel="1">
      <c r="A2805" t="s">
        <v>3693</v>
      </c>
      <c r="B2805" t="s">
        <v>1641</v>
      </c>
      <c r="C2805" s="1">
        <f t="shared" si="1113"/>
        <v>33225</v>
      </c>
      <c r="D2805" s="7">
        <f>RANK(N2805,(N2805:P2805,Q2805:AE2805))</f>
        <v>2</v>
      </c>
      <c r="E2805" s="7">
        <f>RANK(O2805,(N2805:P2805,Q2805:AE2805))</f>
        <v>1</v>
      </c>
      <c r="F2805" s="7">
        <f>IF(P2805&gt;0,RANK(P2805,(N2805:P2805,Q2805:AE2805)),0)</f>
        <v>3</v>
      </c>
      <c r="G2805" s="1">
        <f t="shared" si="1114"/>
        <v>14773</v>
      </c>
      <c r="H2805" s="2">
        <f t="shared" si="1115"/>
        <v>0.44463506395786306</v>
      </c>
      <c r="I2805" s="2"/>
      <c r="J2805" s="2">
        <f t="shared" si="1116"/>
        <v>0.26720842738901429</v>
      </c>
      <c r="K2805" s="2">
        <f t="shared" si="1117"/>
        <v>0.7118434913468773</v>
      </c>
      <c r="L2805" s="2">
        <f t="shared" si="1118"/>
        <v>1.4597441685477802E-2</v>
      </c>
      <c r="M2805" s="2">
        <f t="shared" si="1119"/>
        <v>6.3506395786306069E-3</v>
      </c>
      <c r="N2805" s="1">
        <v>8878</v>
      </c>
      <c r="O2805" s="1">
        <v>23651</v>
      </c>
      <c r="P2805" s="1">
        <v>485</v>
      </c>
      <c r="Q2805" s="1">
        <v>63</v>
      </c>
      <c r="R2805" s="1">
        <v>134</v>
      </c>
      <c r="S2805" s="1">
        <v>8</v>
      </c>
      <c r="U2805" s="1">
        <v>3</v>
      </c>
      <c r="X2805" s="1">
        <v>3</v>
      </c>
      <c r="AG2805" s="7">
        <f>IF(Q2805&gt;0,RANK(Q2805,(N2805:P2805,Q2805:AE2805)),0)</f>
        <v>5</v>
      </c>
      <c r="AH2805" s="7">
        <f>IF(R2805&gt;0,RANK(R2805,(N2805:P2805,Q2805:AE2805)),0)</f>
        <v>4</v>
      </c>
      <c r="AI2805" s="7">
        <f>IF(T2805&gt;0,RANK(T2805,(N2805:P2805,Q2805:AE2805)),0)</f>
        <v>0</v>
      </c>
      <c r="AJ2805" s="7">
        <f>IF(S2805&gt;0,RANK(S2805,(N2805:P2805,Q2805:AE2805)),0)</f>
        <v>6</v>
      </c>
      <c r="AK2805" s="2">
        <f t="shared" si="1120"/>
        <v>1.8961625282167044E-3</v>
      </c>
      <c r="AL2805" s="2">
        <f t="shared" si="1121"/>
        <v>4.0331075996990215E-3</v>
      </c>
      <c r="AM2805" s="2">
        <f t="shared" si="1122"/>
        <v>0</v>
      </c>
      <c r="AN2805" s="2">
        <f t="shared" si="1123"/>
        <v>2.4078254326561325E-4</v>
      </c>
      <c r="AP2805" t="s">
        <v>3693</v>
      </c>
      <c r="AQ2805" t="s">
        <v>1641</v>
      </c>
      <c r="AT2805" s="93" t="s">
        <v>1127</v>
      </c>
      <c r="AU2805" s="92" t="s">
        <v>2303</v>
      </c>
      <c r="AV2805" s="83" t="str">
        <f t="shared" si="1124"/>
        <v>48367</v>
      </c>
      <c r="AX2805" s="7" t="s">
        <v>3753</v>
      </c>
    </row>
    <row r="2806" spans="1:50" hidden="1" outlineLevel="1">
      <c r="A2806" t="s">
        <v>2502</v>
      </c>
      <c r="B2806" t="s">
        <v>1641</v>
      </c>
      <c r="C2806" s="1">
        <f t="shared" si="1113"/>
        <v>2744</v>
      </c>
      <c r="D2806" s="7">
        <f>RANK(N2806,(N2806:P2806,Q2806:AE2806))</f>
        <v>2</v>
      </c>
      <c r="E2806" s="7">
        <f>RANK(O2806,(N2806:P2806,Q2806:AE2806))</f>
        <v>1</v>
      </c>
      <c r="F2806" s="7">
        <f>IF(P2806&gt;0,RANK(P2806,(N2806:P2806,Q2806:AE2806)),0)</f>
        <v>3</v>
      </c>
      <c r="G2806" s="1">
        <f t="shared" si="1114"/>
        <v>1827</v>
      </c>
      <c r="H2806" s="2">
        <f t="shared" si="1115"/>
        <v>0.66581632653061229</v>
      </c>
      <c r="I2806" s="2"/>
      <c r="J2806" s="2">
        <f t="shared" si="1116"/>
        <v>0.16290087463556852</v>
      </c>
      <c r="K2806" s="2">
        <f t="shared" si="1117"/>
        <v>0.82871720116618075</v>
      </c>
      <c r="L2806" s="2">
        <f t="shared" si="1118"/>
        <v>5.4664723032069968E-3</v>
      </c>
      <c r="M2806" s="2">
        <f t="shared" si="1119"/>
        <v>2.9154518950437929E-3</v>
      </c>
      <c r="N2806" s="1">
        <v>447</v>
      </c>
      <c r="O2806" s="1">
        <v>2274</v>
      </c>
      <c r="P2806" s="1">
        <v>15</v>
      </c>
      <c r="Q2806" s="1">
        <v>3</v>
      </c>
      <c r="R2806" s="1">
        <v>5</v>
      </c>
      <c r="S2806" s="1">
        <v>0</v>
      </c>
      <c r="U2806" s="1">
        <v>0</v>
      </c>
      <c r="X2806" s="1">
        <v>0</v>
      </c>
      <c r="AG2806" s="7">
        <f>IF(Q2806&gt;0,RANK(Q2806,(N2806:P2806,Q2806:AE2806)),0)</f>
        <v>5</v>
      </c>
      <c r="AH2806" s="7">
        <f>IF(R2806&gt;0,RANK(R2806,(N2806:P2806,Q2806:AE2806)),0)</f>
        <v>4</v>
      </c>
      <c r="AI2806" s="7">
        <f>IF(T2806&gt;0,RANK(T2806,(N2806:P2806,Q2806:AE2806)),0)</f>
        <v>0</v>
      </c>
      <c r="AJ2806" s="7">
        <f>IF(S2806&gt;0,RANK(S2806,(N2806:P2806,Q2806:AE2806)),0)</f>
        <v>0</v>
      </c>
      <c r="AK2806" s="2">
        <f t="shared" si="1120"/>
        <v>1.0932944606413995E-3</v>
      </c>
      <c r="AL2806" s="2">
        <f t="shared" si="1121"/>
        <v>1.8221574344023323E-3</v>
      </c>
      <c r="AM2806" s="2">
        <f t="shared" si="1122"/>
        <v>0</v>
      </c>
      <c r="AN2806" s="2">
        <f t="shared" si="1123"/>
        <v>0</v>
      </c>
      <c r="AP2806" t="s">
        <v>2502</v>
      </c>
      <c r="AQ2806" t="s">
        <v>1641</v>
      </c>
      <c r="AR2806">
        <v>19</v>
      </c>
      <c r="AT2806" s="93" t="s">
        <v>1127</v>
      </c>
      <c r="AU2806" s="92" t="s">
        <v>2304</v>
      </c>
      <c r="AV2806" s="83" t="str">
        <f t="shared" si="1124"/>
        <v>48369</v>
      </c>
      <c r="AX2806" s="7" t="s">
        <v>3753</v>
      </c>
    </row>
    <row r="2807" spans="1:50" hidden="1" outlineLevel="1">
      <c r="A2807" t="s">
        <v>1616</v>
      </c>
      <c r="B2807" t="s">
        <v>1641</v>
      </c>
      <c r="C2807" s="1">
        <f t="shared" si="1113"/>
        <v>4303</v>
      </c>
      <c r="D2807" s="7">
        <f>RANK(N2807,(N2807:P2807,Q2807:AE2807))</f>
        <v>2</v>
      </c>
      <c r="E2807" s="7">
        <f>RANK(O2807,(N2807:P2807,Q2807:AE2807))</f>
        <v>1</v>
      </c>
      <c r="F2807" s="7">
        <f>IF(P2807&gt;0,RANK(P2807,(N2807:P2807,Q2807:AE2807)),0)</f>
        <v>3</v>
      </c>
      <c r="G2807" s="1">
        <f t="shared" si="1114"/>
        <v>1161</v>
      </c>
      <c r="H2807" s="2">
        <f t="shared" si="1115"/>
        <v>0.26981175923774109</v>
      </c>
      <c r="I2807" s="2"/>
      <c r="J2807" s="2">
        <f t="shared" si="1116"/>
        <v>0.35765744829188939</v>
      </c>
      <c r="K2807" s="2">
        <f t="shared" si="1117"/>
        <v>0.62746920752963053</v>
      </c>
      <c r="L2807" s="2">
        <f t="shared" si="1118"/>
        <v>1.0225424122705089E-2</v>
      </c>
      <c r="M2807" s="2">
        <f t="shared" si="1119"/>
        <v>4.6479200557749852E-3</v>
      </c>
      <c r="N2807" s="1">
        <v>1539</v>
      </c>
      <c r="O2807" s="1">
        <v>2700</v>
      </c>
      <c r="P2807" s="1">
        <v>44</v>
      </c>
      <c r="Q2807" s="1">
        <v>8</v>
      </c>
      <c r="R2807" s="1">
        <v>12</v>
      </c>
      <c r="S2807" s="1">
        <v>0</v>
      </c>
      <c r="U2807" s="1">
        <v>0</v>
      </c>
      <c r="X2807" s="1">
        <v>0</v>
      </c>
      <c r="AG2807" s="7">
        <f>IF(Q2807&gt;0,RANK(Q2807,(N2807:P2807,Q2807:AE2807)),0)</f>
        <v>5</v>
      </c>
      <c r="AH2807" s="7">
        <f>IF(R2807&gt;0,RANK(R2807,(N2807:P2807,Q2807:AE2807)),0)</f>
        <v>4</v>
      </c>
      <c r="AI2807" s="7">
        <f>IF(T2807&gt;0,RANK(T2807,(N2807:P2807,Q2807:AE2807)),0)</f>
        <v>0</v>
      </c>
      <c r="AJ2807" s="7">
        <f>IF(S2807&gt;0,RANK(S2807,(N2807:P2807,Q2807:AE2807)),0)</f>
        <v>0</v>
      </c>
      <c r="AK2807" s="2">
        <f t="shared" si="1120"/>
        <v>1.8591680223100163E-3</v>
      </c>
      <c r="AL2807" s="2">
        <f t="shared" si="1121"/>
        <v>2.7887520334650244E-3</v>
      </c>
      <c r="AM2807" s="2">
        <f t="shared" si="1122"/>
        <v>0</v>
      </c>
      <c r="AN2807" s="2">
        <f t="shared" si="1123"/>
        <v>0</v>
      </c>
      <c r="AP2807" t="s">
        <v>1616</v>
      </c>
      <c r="AQ2807" t="s">
        <v>1641</v>
      </c>
      <c r="AR2807">
        <v>23</v>
      </c>
      <c r="AT2807" s="93" t="s">
        <v>1127</v>
      </c>
      <c r="AU2807" s="92" t="s">
        <v>2305</v>
      </c>
      <c r="AV2807" s="83" t="str">
        <f t="shared" si="1124"/>
        <v>48371</v>
      </c>
      <c r="AX2807" s="7" t="s">
        <v>3753</v>
      </c>
    </row>
    <row r="2808" spans="1:50" hidden="1" outlineLevel="1">
      <c r="A2808" t="s">
        <v>1397</v>
      </c>
      <c r="B2808" t="s">
        <v>1641</v>
      </c>
      <c r="C2808" s="1">
        <f t="shared" si="1113"/>
        <v>18994</v>
      </c>
      <c r="D2808" s="7">
        <f>RANK(N2808,(N2808:P2808,Q2808:AE2808))</f>
        <v>2</v>
      </c>
      <c r="E2808" s="7">
        <f>RANK(O2808,(N2808:P2808,Q2808:AE2808))</f>
        <v>1</v>
      </c>
      <c r="F2808" s="7">
        <f>IF(P2808&gt;0,RANK(P2808,(N2808:P2808,Q2808:AE2808)),0)</f>
        <v>3</v>
      </c>
      <c r="G2808" s="1">
        <f t="shared" si="1114"/>
        <v>4869</v>
      </c>
      <c r="H2808" s="2">
        <f t="shared" si="1115"/>
        <v>0.25634410866589447</v>
      </c>
      <c r="I2808" s="2"/>
      <c r="J2808" s="2">
        <f t="shared" si="1116"/>
        <v>0.36206170369590396</v>
      </c>
      <c r="K2808" s="2">
        <f t="shared" si="1117"/>
        <v>0.61840581236179848</v>
      </c>
      <c r="L2808" s="2">
        <f t="shared" si="1118"/>
        <v>1.3635885016320943E-2</v>
      </c>
      <c r="M2808" s="2">
        <f t="shared" si="1119"/>
        <v>5.8965989259766195E-3</v>
      </c>
      <c r="N2808" s="1">
        <v>6877</v>
      </c>
      <c r="O2808" s="1">
        <v>11746</v>
      </c>
      <c r="P2808" s="1">
        <v>259</v>
      </c>
      <c r="Q2808" s="1">
        <v>47</v>
      </c>
      <c r="R2808" s="1">
        <v>53</v>
      </c>
      <c r="S2808" s="1">
        <v>12</v>
      </c>
      <c r="U2808" s="1">
        <v>0</v>
      </c>
      <c r="X2808" s="1">
        <v>0</v>
      </c>
      <c r="AG2808" s="7">
        <f>IF(Q2808&gt;0,RANK(Q2808,(N2808:P2808,Q2808:AE2808)),0)</f>
        <v>5</v>
      </c>
      <c r="AH2808" s="7">
        <f>IF(R2808&gt;0,RANK(R2808,(N2808:P2808,Q2808:AE2808)),0)</f>
        <v>4</v>
      </c>
      <c r="AI2808" s="7">
        <f>IF(T2808&gt;0,RANK(T2808,(N2808:P2808,Q2808:AE2808)),0)</f>
        <v>0</v>
      </c>
      <c r="AJ2808" s="7">
        <f>IF(S2808&gt;0,RANK(S2808,(N2808:P2808,Q2808:AE2808)),0)</f>
        <v>6</v>
      </c>
      <c r="AK2808" s="2">
        <f t="shared" si="1120"/>
        <v>2.4744656207223333E-3</v>
      </c>
      <c r="AL2808" s="2">
        <f t="shared" si="1121"/>
        <v>2.7903548488996525E-3</v>
      </c>
      <c r="AM2808" s="2">
        <f t="shared" si="1122"/>
        <v>0</v>
      </c>
      <c r="AN2808" s="2">
        <f t="shared" si="1123"/>
        <v>6.3177845635463826E-4</v>
      </c>
      <c r="AP2808" t="s">
        <v>1397</v>
      </c>
      <c r="AQ2808" t="s">
        <v>1641</v>
      </c>
      <c r="AR2808">
        <v>2</v>
      </c>
      <c r="AT2808" s="93" t="s">
        <v>1127</v>
      </c>
      <c r="AU2808" s="92" t="s">
        <v>2635</v>
      </c>
      <c r="AV2808" s="83" t="str">
        <f t="shared" si="1124"/>
        <v>48373</v>
      </c>
      <c r="AX2808" s="7" t="s">
        <v>3753</v>
      </c>
    </row>
    <row r="2809" spans="1:50" hidden="1" outlineLevel="1">
      <c r="A2809" t="s">
        <v>2992</v>
      </c>
      <c r="B2809" t="s">
        <v>1641</v>
      </c>
      <c r="C2809" s="1">
        <f t="shared" si="1113"/>
        <v>25376</v>
      </c>
      <c r="D2809" s="7">
        <f>RANK(N2809,(N2809:P2809,Q2809:AE2809))</f>
        <v>2</v>
      </c>
      <c r="E2809" s="7">
        <f>RANK(O2809,(N2809:P2809,Q2809:AE2809))</f>
        <v>1</v>
      </c>
      <c r="F2809" s="7">
        <f>IF(P2809&gt;0,RANK(P2809,(N2809:P2809,Q2809:AE2809)),0)</f>
        <v>3</v>
      </c>
      <c r="G2809" s="1">
        <f t="shared" si="1114"/>
        <v>10387</v>
      </c>
      <c r="H2809" s="2">
        <f t="shared" si="1115"/>
        <v>0.4093237704918033</v>
      </c>
      <c r="I2809" s="2"/>
      <c r="J2809" s="2">
        <f t="shared" si="1116"/>
        <v>0.2853877679697352</v>
      </c>
      <c r="K2809" s="2">
        <f t="shared" si="1117"/>
        <v>0.69471153846153844</v>
      </c>
      <c r="L2809" s="2">
        <f t="shared" si="1118"/>
        <v>1.4265447667087011E-2</v>
      </c>
      <c r="M2809" s="2">
        <f t="shared" si="1119"/>
        <v>5.6352459016393575E-3</v>
      </c>
      <c r="N2809" s="1">
        <v>7242</v>
      </c>
      <c r="O2809" s="1">
        <v>17629</v>
      </c>
      <c r="P2809" s="1">
        <v>362</v>
      </c>
      <c r="Q2809" s="1">
        <v>73</v>
      </c>
      <c r="R2809" s="1">
        <v>60</v>
      </c>
      <c r="S2809" s="1">
        <v>10</v>
      </c>
      <c r="U2809" s="1">
        <v>0</v>
      </c>
      <c r="X2809" s="1">
        <v>0</v>
      </c>
      <c r="AG2809" s="7">
        <f>IF(Q2809&gt;0,RANK(Q2809,(N2809:P2809,Q2809:AE2809)),0)</f>
        <v>4</v>
      </c>
      <c r="AH2809" s="7">
        <f>IF(R2809&gt;0,RANK(R2809,(N2809:P2809,Q2809:AE2809)),0)</f>
        <v>5</v>
      </c>
      <c r="AI2809" s="7">
        <f>IF(T2809&gt;0,RANK(T2809,(N2809:P2809,Q2809:AE2809)),0)</f>
        <v>0</v>
      </c>
      <c r="AJ2809" s="7">
        <f>IF(S2809&gt;0,RANK(S2809,(N2809:P2809,Q2809:AE2809)),0)</f>
        <v>6</v>
      </c>
      <c r="AK2809" s="2">
        <f t="shared" si="1120"/>
        <v>2.8767339218158891E-3</v>
      </c>
      <c r="AL2809" s="2">
        <f t="shared" si="1121"/>
        <v>2.3644388398486758E-3</v>
      </c>
      <c r="AM2809" s="2">
        <f t="shared" si="1122"/>
        <v>0</v>
      </c>
      <c r="AN2809" s="2">
        <f t="shared" si="1123"/>
        <v>3.9407313997477932E-4</v>
      </c>
      <c r="AP2809" t="s">
        <v>2992</v>
      </c>
      <c r="AQ2809" t="s">
        <v>1641</v>
      </c>
      <c r="AR2809">
        <v>13</v>
      </c>
      <c r="AT2809" s="93" t="s">
        <v>1127</v>
      </c>
      <c r="AU2809" s="92" t="s">
        <v>2636</v>
      </c>
      <c r="AV2809" s="83" t="str">
        <f t="shared" si="1124"/>
        <v>48375</v>
      </c>
      <c r="AX2809" s="7" t="s">
        <v>3753</v>
      </c>
    </row>
    <row r="2810" spans="1:50" hidden="1" outlineLevel="1">
      <c r="A2810" t="s">
        <v>907</v>
      </c>
      <c r="B2810" t="s">
        <v>1641</v>
      </c>
      <c r="C2810" s="1">
        <f t="shared" si="1113"/>
        <v>1757</v>
      </c>
      <c r="D2810" s="7">
        <f>RANK(N2810,(N2810:P2810,Q2810:AE2810))</f>
        <v>1</v>
      </c>
      <c r="E2810" s="7">
        <f>RANK(O2810,(N2810:P2810,Q2810:AE2810))</f>
        <v>2</v>
      </c>
      <c r="F2810" s="7">
        <f>IF(P2810&gt;0,RANK(P2810,(N2810:P2810,Q2810:AE2810)),0)</f>
        <v>3</v>
      </c>
      <c r="G2810" s="1">
        <f t="shared" si="1114"/>
        <v>446</v>
      </c>
      <c r="H2810" s="2">
        <f t="shared" si="1115"/>
        <v>0.25384177575412636</v>
      </c>
      <c r="I2810" s="2"/>
      <c r="J2810" s="2">
        <f t="shared" si="1116"/>
        <v>0.60557768924302791</v>
      </c>
      <c r="K2810" s="2">
        <f t="shared" si="1117"/>
        <v>0.35173591348890154</v>
      </c>
      <c r="L2810" s="2">
        <f t="shared" si="1118"/>
        <v>3.6994877632327831E-2</v>
      </c>
      <c r="M2810" s="2">
        <f t="shared" si="1119"/>
        <v>5.6915196357427214E-3</v>
      </c>
      <c r="N2810" s="1">
        <v>1064</v>
      </c>
      <c r="O2810" s="1">
        <v>618</v>
      </c>
      <c r="P2810" s="1">
        <v>65</v>
      </c>
      <c r="Q2810" s="1">
        <v>3</v>
      </c>
      <c r="R2810" s="1">
        <v>7</v>
      </c>
      <c r="S2810" s="1">
        <v>0</v>
      </c>
      <c r="U2810" s="1">
        <v>0</v>
      </c>
      <c r="X2810" s="1">
        <v>0</v>
      </c>
      <c r="AG2810" s="7">
        <f>IF(Q2810&gt;0,RANK(Q2810,(N2810:P2810,Q2810:AE2810)),0)</f>
        <v>5</v>
      </c>
      <c r="AH2810" s="7">
        <f>IF(R2810&gt;0,RANK(R2810,(N2810:P2810,Q2810:AE2810)),0)</f>
        <v>4</v>
      </c>
      <c r="AI2810" s="7">
        <f>IF(T2810&gt;0,RANK(T2810,(N2810:P2810,Q2810:AE2810)),0)</f>
        <v>0</v>
      </c>
      <c r="AJ2810" s="7">
        <f>IF(S2810&gt;0,RANK(S2810,(N2810:P2810,Q2810:AE2810)),0)</f>
        <v>0</v>
      </c>
      <c r="AK2810" s="2">
        <f t="shared" si="1120"/>
        <v>1.7074558907228231E-3</v>
      </c>
      <c r="AL2810" s="2">
        <f t="shared" si="1121"/>
        <v>3.9840637450199202E-3</v>
      </c>
      <c r="AM2810" s="2">
        <f t="shared" si="1122"/>
        <v>0</v>
      </c>
      <c r="AN2810" s="2">
        <f t="shared" si="1123"/>
        <v>0</v>
      </c>
      <c r="AP2810" t="s">
        <v>907</v>
      </c>
      <c r="AQ2810" t="s">
        <v>1641</v>
      </c>
      <c r="AR2810">
        <v>23</v>
      </c>
      <c r="AT2810" s="93" t="s">
        <v>1127</v>
      </c>
      <c r="AU2810" s="92" t="s">
        <v>2637</v>
      </c>
      <c r="AV2810" s="83" t="str">
        <f t="shared" si="1124"/>
        <v>48377</v>
      </c>
      <c r="AX2810" s="7" t="s">
        <v>3753</v>
      </c>
    </row>
    <row r="2811" spans="1:50" hidden="1" outlineLevel="1">
      <c r="A2811" t="s">
        <v>1355</v>
      </c>
      <c r="B2811" t="s">
        <v>1641</v>
      </c>
      <c r="C2811" s="1">
        <f t="shared" si="1113"/>
        <v>3333</v>
      </c>
      <c r="D2811" s="7">
        <f>RANK(N2811,(N2811:P2811,Q2811:AE2811))</f>
        <v>2</v>
      </c>
      <c r="E2811" s="7">
        <f>RANK(O2811,(N2811:P2811,Q2811:AE2811))</f>
        <v>1</v>
      </c>
      <c r="F2811" s="7">
        <f>IF(P2811&gt;0,RANK(P2811,(N2811:P2811,Q2811:AE2811)),0)</f>
        <v>3</v>
      </c>
      <c r="G2811" s="1">
        <f t="shared" si="1114"/>
        <v>824</v>
      </c>
      <c r="H2811" s="2">
        <f t="shared" si="1115"/>
        <v>0.24722472247224722</v>
      </c>
      <c r="I2811" s="2"/>
      <c r="J2811" s="2">
        <f t="shared" si="1116"/>
        <v>0.36753675367536753</v>
      </c>
      <c r="K2811" s="2">
        <f t="shared" si="1117"/>
        <v>0.61476147614761478</v>
      </c>
      <c r="L2811" s="2">
        <f t="shared" si="1118"/>
        <v>1.0201020102010201E-2</v>
      </c>
      <c r="M2811" s="2">
        <f t="shared" si="1119"/>
        <v>7.5007500750074833E-3</v>
      </c>
      <c r="N2811" s="1">
        <v>1225</v>
      </c>
      <c r="O2811" s="1">
        <v>2049</v>
      </c>
      <c r="P2811" s="1">
        <v>34</v>
      </c>
      <c r="Q2811" s="1">
        <v>13</v>
      </c>
      <c r="R2811" s="1">
        <v>11</v>
      </c>
      <c r="S2811" s="1">
        <v>1</v>
      </c>
      <c r="U2811" s="1">
        <v>0</v>
      </c>
      <c r="X2811" s="1">
        <v>0</v>
      </c>
      <c r="AG2811" s="7">
        <f>IF(Q2811&gt;0,RANK(Q2811,(N2811:P2811,Q2811:AE2811)),0)</f>
        <v>4</v>
      </c>
      <c r="AH2811" s="7">
        <f>IF(R2811&gt;0,RANK(R2811,(N2811:P2811,Q2811:AE2811)),0)</f>
        <v>5</v>
      </c>
      <c r="AI2811" s="7">
        <f>IF(T2811&gt;0,RANK(T2811,(N2811:P2811,Q2811:AE2811)),0)</f>
        <v>0</v>
      </c>
      <c r="AJ2811" s="7">
        <f>IF(S2811&gt;0,RANK(S2811,(N2811:P2811,Q2811:AE2811)),0)</f>
        <v>6</v>
      </c>
      <c r="AK2811" s="2">
        <f t="shared" si="1120"/>
        <v>3.9003900390039005E-3</v>
      </c>
      <c r="AL2811" s="2">
        <f t="shared" si="1121"/>
        <v>3.3003300330033004E-3</v>
      </c>
      <c r="AM2811" s="2">
        <f t="shared" si="1122"/>
        <v>0</v>
      </c>
      <c r="AN2811" s="2">
        <f t="shared" si="1123"/>
        <v>3.0003000300030005E-4</v>
      </c>
      <c r="AP2811" t="s">
        <v>1355</v>
      </c>
      <c r="AQ2811" t="s">
        <v>1641</v>
      </c>
      <c r="AR2811">
        <v>4</v>
      </c>
      <c r="AT2811" s="93" t="s">
        <v>1127</v>
      </c>
      <c r="AU2811" s="92" t="s">
        <v>2638</v>
      </c>
      <c r="AV2811" s="83" t="str">
        <f t="shared" si="1124"/>
        <v>48379</v>
      </c>
      <c r="AX2811" s="7" t="s">
        <v>3753</v>
      </c>
    </row>
    <row r="2812" spans="1:50" hidden="1" outlineLevel="1">
      <c r="A2812" t="s">
        <v>1356</v>
      </c>
      <c r="B2812" t="s">
        <v>1641</v>
      </c>
      <c r="C2812" s="1">
        <f t="shared" si="1113"/>
        <v>41790</v>
      </c>
      <c r="D2812" s="7">
        <f>RANK(N2812,(N2812:P2812,Q2812:AE2812))</f>
        <v>2</v>
      </c>
      <c r="E2812" s="7">
        <f>RANK(O2812,(N2812:P2812,Q2812:AE2812))</f>
        <v>1</v>
      </c>
      <c r="F2812" s="7">
        <f>IF(P2812&gt;0,RANK(P2812,(N2812:P2812,Q2812:AE2812)),0)</f>
        <v>3</v>
      </c>
      <c r="G2812" s="1">
        <f t="shared" si="1114"/>
        <v>26712</v>
      </c>
      <c r="H2812" s="2">
        <f t="shared" si="1115"/>
        <v>0.6391959798994975</v>
      </c>
      <c r="I2812" s="2"/>
      <c r="J2812" s="2">
        <f t="shared" si="1116"/>
        <v>0.17250538406317301</v>
      </c>
      <c r="K2812" s="2">
        <f t="shared" si="1117"/>
        <v>0.81170136396267045</v>
      </c>
      <c r="L2812" s="2">
        <f t="shared" si="1118"/>
        <v>1.0720268006700168E-2</v>
      </c>
      <c r="M2812" s="2">
        <f t="shared" si="1119"/>
        <v>5.0729839674564289E-3</v>
      </c>
      <c r="N2812" s="1">
        <v>7209</v>
      </c>
      <c r="O2812" s="1">
        <v>33921</v>
      </c>
      <c r="P2812" s="1">
        <v>448</v>
      </c>
      <c r="Q2812" s="1">
        <v>105</v>
      </c>
      <c r="R2812" s="1">
        <v>92</v>
      </c>
      <c r="S2812" s="1">
        <v>13</v>
      </c>
      <c r="U2812" s="1">
        <v>2</v>
      </c>
      <c r="X2812" s="1">
        <v>0</v>
      </c>
      <c r="AG2812" s="7">
        <f>IF(Q2812&gt;0,RANK(Q2812,(N2812:P2812,Q2812:AE2812)),0)</f>
        <v>4</v>
      </c>
      <c r="AH2812" s="7">
        <f>IF(R2812&gt;0,RANK(R2812,(N2812:P2812,Q2812:AE2812)),0)</f>
        <v>5</v>
      </c>
      <c r="AI2812" s="7">
        <f>IF(T2812&gt;0,RANK(T2812,(N2812:P2812,Q2812:AE2812)),0)</f>
        <v>0</v>
      </c>
      <c r="AJ2812" s="7">
        <f>IF(S2812&gt;0,RANK(S2812,(N2812:P2812,Q2812:AE2812)),0)</f>
        <v>6</v>
      </c>
      <c r="AK2812" s="2">
        <f t="shared" si="1120"/>
        <v>2.5125628140703518E-3</v>
      </c>
      <c r="AL2812" s="2">
        <f t="shared" si="1121"/>
        <v>2.2014836085187846E-3</v>
      </c>
      <c r="AM2812" s="2">
        <f t="shared" si="1122"/>
        <v>0</v>
      </c>
      <c r="AN2812" s="2">
        <f t="shared" si="1123"/>
        <v>3.1107920555156738E-4</v>
      </c>
      <c r="AP2812" t="s">
        <v>1356</v>
      </c>
      <c r="AQ2812" t="s">
        <v>1641</v>
      </c>
      <c r="AR2812">
        <v>19</v>
      </c>
      <c r="AT2812" s="93" t="s">
        <v>1127</v>
      </c>
      <c r="AU2812" s="92" t="s">
        <v>2639</v>
      </c>
      <c r="AV2812" s="83" t="str">
        <f t="shared" si="1124"/>
        <v>48381</v>
      </c>
      <c r="AX2812" s="7" t="s">
        <v>3753</v>
      </c>
    </row>
    <row r="2813" spans="1:50" hidden="1" outlineLevel="1">
      <c r="A2813" t="s">
        <v>1977</v>
      </c>
      <c r="B2813" t="s">
        <v>1641</v>
      </c>
      <c r="C2813" s="1">
        <f t="shared" si="1113"/>
        <v>1255</v>
      </c>
      <c r="D2813" s="7">
        <f>RANK(N2813,(N2813:P2813,Q2813:AE2813))</f>
        <v>2</v>
      </c>
      <c r="E2813" s="7">
        <f>RANK(O2813,(N2813:P2813,Q2813:AE2813))</f>
        <v>1</v>
      </c>
      <c r="F2813" s="7">
        <f>IF(P2813&gt;0,RANK(P2813,(N2813:P2813,Q2813:AE2813)),0)</f>
        <v>4</v>
      </c>
      <c r="G2813" s="1">
        <f t="shared" si="1114"/>
        <v>677</v>
      </c>
      <c r="H2813" s="2">
        <f t="shared" si="1115"/>
        <v>0.53944223107569722</v>
      </c>
      <c r="I2813" s="2"/>
      <c r="J2813" s="2">
        <f t="shared" si="1116"/>
        <v>0.22470119521912352</v>
      </c>
      <c r="K2813" s="2">
        <f t="shared" si="1117"/>
        <v>0.76414342629482068</v>
      </c>
      <c r="L2813" s="2">
        <f t="shared" si="1118"/>
        <v>4.7808764940239041E-3</v>
      </c>
      <c r="M2813" s="2">
        <f t="shared" si="1119"/>
        <v>6.3745019920318407E-3</v>
      </c>
      <c r="N2813" s="1">
        <v>282</v>
      </c>
      <c r="O2813" s="1">
        <v>959</v>
      </c>
      <c r="P2813" s="1">
        <v>6</v>
      </c>
      <c r="Q2813" s="1">
        <v>7</v>
      </c>
      <c r="R2813" s="1">
        <v>1</v>
      </c>
      <c r="S2813" s="1">
        <v>0</v>
      </c>
      <c r="U2813" s="1">
        <v>0</v>
      </c>
      <c r="X2813" s="1">
        <v>0</v>
      </c>
      <c r="AG2813" s="7">
        <f>IF(Q2813&gt;0,RANK(Q2813,(N2813:P2813,Q2813:AE2813)),0)</f>
        <v>3</v>
      </c>
      <c r="AH2813" s="7">
        <f>IF(R2813&gt;0,RANK(R2813,(N2813:P2813,Q2813:AE2813)),0)</f>
        <v>5</v>
      </c>
      <c r="AI2813" s="7">
        <f>IF(T2813&gt;0,RANK(T2813,(N2813:P2813,Q2813:AE2813)),0)</f>
        <v>0</v>
      </c>
      <c r="AJ2813" s="7">
        <f>IF(S2813&gt;0,RANK(S2813,(N2813:P2813,Q2813:AE2813)),0)</f>
        <v>0</v>
      </c>
      <c r="AK2813" s="2">
        <f t="shared" si="1120"/>
        <v>5.5776892430278889E-3</v>
      </c>
      <c r="AL2813" s="2">
        <f t="shared" si="1121"/>
        <v>7.9681274900398409E-4</v>
      </c>
      <c r="AM2813" s="2">
        <f t="shared" si="1122"/>
        <v>0</v>
      </c>
      <c r="AN2813" s="2">
        <f t="shared" si="1123"/>
        <v>0</v>
      </c>
      <c r="AP2813" t="s">
        <v>1977</v>
      </c>
      <c r="AQ2813" t="s">
        <v>1641</v>
      </c>
      <c r="AR2813">
        <v>23</v>
      </c>
      <c r="AT2813" s="93" t="s">
        <v>1127</v>
      </c>
      <c r="AU2813" s="92" t="s">
        <v>2640</v>
      </c>
      <c r="AV2813" s="83" t="str">
        <f t="shared" si="1124"/>
        <v>48383</v>
      </c>
      <c r="AX2813" s="7" t="s">
        <v>3753</v>
      </c>
    </row>
    <row r="2814" spans="1:50" hidden="1" outlineLevel="1">
      <c r="A2814" t="s">
        <v>1978</v>
      </c>
      <c r="B2814" t="s">
        <v>1641</v>
      </c>
      <c r="C2814" s="1">
        <f t="shared" ref="C2814:C2876" si="1125">SUM(N2814:AE2814)</f>
        <v>1490</v>
      </c>
      <c r="D2814" s="7">
        <f>RANK(N2814,(N2814:P2814,Q2814:AE2814))</f>
        <v>2</v>
      </c>
      <c r="E2814" s="7">
        <f>RANK(O2814,(N2814:P2814,Q2814:AE2814))</f>
        <v>1</v>
      </c>
      <c r="F2814" s="7">
        <f>IF(P2814&gt;0,RANK(P2814,(N2814:P2814,Q2814:AE2814)),0)</f>
        <v>3</v>
      </c>
      <c r="G2814" s="1">
        <f t="shared" ref="G2814:G2876" si="1126">IF(D2814=1,N2814,IF(E2814=1,O2814,P2814))-IF(D2814=2,N2814,IF(E2814=2,O2814,P2814))</f>
        <v>830</v>
      </c>
      <c r="H2814" s="2">
        <f t="shared" ref="H2814:H2876" si="1127">G2814/C2814</f>
        <v>0.55704697986577179</v>
      </c>
      <c r="I2814" s="2"/>
      <c r="J2814" s="2">
        <f t="shared" ref="J2814:J2876" si="1128">IF($C2814=0,"-",N2814/$C2814)</f>
        <v>0.21208053691275167</v>
      </c>
      <c r="K2814" s="2">
        <f t="shared" ref="K2814:K2876" si="1129">IF($C2814=0,"-",O2814/$C2814)</f>
        <v>0.76912751677852353</v>
      </c>
      <c r="L2814" s="2">
        <f t="shared" ref="L2814:L2876" si="1130">IF($C2814=0,"-",P2814/$C2814)</f>
        <v>1.0738255033557046E-2</v>
      </c>
      <c r="M2814" s="2">
        <f t="shared" ref="M2814:M2876" si="1131">IF(C2814=0,"-",(1-J2814-K2814-L2814))</f>
        <v>8.0536912751677809E-3</v>
      </c>
      <c r="N2814" s="1">
        <v>316</v>
      </c>
      <c r="O2814" s="1">
        <v>1146</v>
      </c>
      <c r="P2814" s="1">
        <v>16</v>
      </c>
      <c r="Q2814" s="1">
        <v>4</v>
      </c>
      <c r="R2814" s="1">
        <v>8</v>
      </c>
      <c r="S2814" s="1">
        <v>0</v>
      </c>
      <c r="U2814" s="1">
        <v>0</v>
      </c>
      <c r="X2814" s="1">
        <v>0</v>
      </c>
      <c r="AG2814" s="7">
        <f>IF(Q2814&gt;0,RANK(Q2814,(N2814:P2814,Q2814:AE2814)),0)</f>
        <v>5</v>
      </c>
      <c r="AH2814" s="7">
        <f>IF(R2814&gt;0,RANK(R2814,(N2814:P2814,Q2814:AE2814)),0)</f>
        <v>4</v>
      </c>
      <c r="AI2814" s="7">
        <f>IF(T2814&gt;0,RANK(T2814,(N2814:P2814,Q2814:AE2814)),0)</f>
        <v>0</v>
      </c>
      <c r="AJ2814" s="7">
        <f>IF(S2814&gt;0,RANK(S2814,(N2814:P2814,Q2814:AE2814)),0)</f>
        <v>0</v>
      </c>
      <c r="AK2814" s="2">
        <f t="shared" ref="AK2814:AK2876" si="1132">IF($C2814=0,"-",Q2814/$C2814)</f>
        <v>2.6845637583892616E-3</v>
      </c>
      <c r="AL2814" s="2">
        <f t="shared" ref="AL2814:AL2876" si="1133">IF($C2814=0,"-",R2814/$C2814)</f>
        <v>5.3691275167785232E-3</v>
      </c>
      <c r="AM2814" s="2">
        <f t="shared" ref="AM2814:AM2876" si="1134">IF($C2814=0,"-",T2814/$C2814)</f>
        <v>0</v>
      </c>
      <c r="AN2814" s="2">
        <f t="shared" ref="AN2814:AN2876" si="1135">IF($C2814=0,"-",S2814/$C2814)</f>
        <v>0</v>
      </c>
      <c r="AP2814" t="s">
        <v>1978</v>
      </c>
      <c r="AQ2814" t="s">
        <v>1641</v>
      </c>
      <c r="AR2814">
        <v>21</v>
      </c>
      <c r="AT2814" s="93" t="s">
        <v>1127</v>
      </c>
      <c r="AU2814" s="92" t="s">
        <v>2641</v>
      </c>
      <c r="AV2814" s="83" t="str">
        <f t="shared" ref="AV2814:AV2876" si="1136">AT2814&amp;AU2814</f>
        <v>48385</v>
      </c>
      <c r="AX2814" s="7" t="s">
        <v>3753</v>
      </c>
    </row>
    <row r="2815" spans="1:50" hidden="1" outlineLevel="1">
      <c r="A2815" t="s">
        <v>1407</v>
      </c>
      <c r="B2815" t="s">
        <v>1641</v>
      </c>
      <c r="C2815" s="1">
        <f t="shared" si="1125"/>
        <v>5202</v>
      </c>
      <c r="D2815" s="7">
        <f>RANK(N2815,(N2815:P2815,Q2815:AE2815))</f>
        <v>2</v>
      </c>
      <c r="E2815" s="7">
        <f>RANK(O2815,(N2815:P2815,Q2815:AE2815))</f>
        <v>1</v>
      </c>
      <c r="F2815" s="7">
        <f>IF(P2815&gt;0,RANK(P2815,(N2815:P2815,Q2815:AE2815)),0)</f>
        <v>3</v>
      </c>
      <c r="G2815" s="1">
        <f t="shared" si="1126"/>
        <v>722</v>
      </c>
      <c r="H2815" s="2">
        <f t="shared" si="1127"/>
        <v>0.13879277201076509</v>
      </c>
      <c r="I2815" s="2"/>
      <c r="J2815" s="2">
        <f t="shared" si="1128"/>
        <v>0.42656670511341793</v>
      </c>
      <c r="K2815" s="2">
        <f t="shared" si="1129"/>
        <v>0.565359477124183</v>
      </c>
      <c r="L2815" s="2">
        <f t="shared" si="1130"/>
        <v>3.6524413687043446E-3</v>
      </c>
      <c r="M2815" s="2">
        <f t="shared" si="1131"/>
        <v>4.4213763936947828E-3</v>
      </c>
      <c r="N2815" s="1">
        <v>2219</v>
      </c>
      <c r="O2815" s="1">
        <v>2941</v>
      </c>
      <c r="P2815" s="1">
        <v>19</v>
      </c>
      <c r="Q2815" s="1">
        <v>10</v>
      </c>
      <c r="R2815" s="1">
        <v>12</v>
      </c>
      <c r="S2815" s="1">
        <v>1</v>
      </c>
      <c r="U2815" s="1">
        <v>0</v>
      </c>
      <c r="X2815" s="1">
        <v>0</v>
      </c>
      <c r="AG2815" s="7">
        <f>IF(Q2815&gt;0,RANK(Q2815,(N2815:P2815,Q2815:AE2815)),0)</f>
        <v>5</v>
      </c>
      <c r="AH2815" s="7">
        <f>IF(R2815&gt;0,RANK(R2815,(N2815:P2815,Q2815:AE2815)),0)</f>
        <v>4</v>
      </c>
      <c r="AI2815" s="7">
        <f>IF(T2815&gt;0,RANK(T2815,(N2815:P2815,Q2815:AE2815)),0)</f>
        <v>0</v>
      </c>
      <c r="AJ2815" s="7">
        <f>IF(S2815&gt;0,RANK(S2815,(N2815:P2815,Q2815:AE2815)),0)</f>
        <v>6</v>
      </c>
      <c r="AK2815" s="2">
        <f t="shared" si="1132"/>
        <v>1.9223375624759708E-3</v>
      </c>
      <c r="AL2815" s="2">
        <f t="shared" si="1133"/>
        <v>2.306805074971165E-3</v>
      </c>
      <c r="AM2815" s="2">
        <f t="shared" si="1134"/>
        <v>0</v>
      </c>
      <c r="AN2815" s="2">
        <f t="shared" si="1135"/>
        <v>1.9223375624759708E-4</v>
      </c>
      <c r="AP2815" t="s">
        <v>1407</v>
      </c>
      <c r="AQ2815" t="s">
        <v>1641</v>
      </c>
      <c r="AR2815">
        <v>1</v>
      </c>
      <c r="AT2815" s="93" t="s">
        <v>1127</v>
      </c>
      <c r="AU2815" s="92" t="s">
        <v>2642</v>
      </c>
      <c r="AV2815" s="83" t="str">
        <f t="shared" si="1136"/>
        <v>48387</v>
      </c>
      <c r="AX2815" s="7" t="s">
        <v>3753</v>
      </c>
    </row>
    <row r="2816" spans="1:50" hidden="1" outlineLevel="1">
      <c r="A2816" t="s">
        <v>1312</v>
      </c>
      <c r="B2816" t="s">
        <v>1641</v>
      </c>
      <c r="C2816" s="1">
        <f t="shared" si="1125"/>
        <v>3176</v>
      </c>
      <c r="D2816" s="7">
        <f>RANK(N2816,(N2816:P2816,Q2816:AE2816))</f>
        <v>1</v>
      </c>
      <c r="E2816" s="7">
        <f>RANK(O2816,(N2816:P2816,Q2816:AE2816))</f>
        <v>2</v>
      </c>
      <c r="F2816" s="7">
        <f>IF(P2816&gt;0,RANK(P2816,(N2816:P2816,Q2816:AE2816)),0)</f>
        <v>3</v>
      </c>
      <c r="G2816" s="1">
        <f t="shared" si="1126"/>
        <v>599</v>
      </c>
      <c r="H2816" s="2">
        <f t="shared" si="1127"/>
        <v>0.18860201511335012</v>
      </c>
      <c r="I2816" s="2"/>
      <c r="J2816" s="2">
        <f t="shared" si="1128"/>
        <v>0.58942065491183881</v>
      </c>
      <c r="K2816" s="2">
        <f t="shared" si="1129"/>
        <v>0.40081863979848864</v>
      </c>
      <c r="L2816" s="2">
        <f t="shared" si="1130"/>
        <v>6.9269521410579345E-3</v>
      </c>
      <c r="M2816" s="2">
        <f t="shared" si="1131"/>
        <v>2.8337531486146098E-3</v>
      </c>
      <c r="N2816" s="1">
        <v>1872</v>
      </c>
      <c r="O2816" s="1">
        <v>1273</v>
      </c>
      <c r="P2816" s="1">
        <v>22</v>
      </c>
      <c r="Q2816" s="1">
        <v>3</v>
      </c>
      <c r="R2816" s="1">
        <v>6</v>
      </c>
      <c r="S2816" s="1">
        <v>0</v>
      </c>
      <c r="U2816" s="1">
        <v>0</v>
      </c>
      <c r="X2816" s="1">
        <v>0</v>
      </c>
      <c r="AG2816" s="7">
        <f>IF(Q2816&gt;0,RANK(Q2816,(N2816:P2816,Q2816:AE2816)),0)</f>
        <v>5</v>
      </c>
      <c r="AH2816" s="7">
        <f>IF(R2816&gt;0,RANK(R2816,(N2816:P2816,Q2816:AE2816)),0)</f>
        <v>4</v>
      </c>
      <c r="AI2816" s="7">
        <f>IF(T2816&gt;0,RANK(T2816,(N2816:P2816,Q2816:AE2816)),0)</f>
        <v>0</v>
      </c>
      <c r="AJ2816" s="7">
        <f>IF(S2816&gt;0,RANK(S2816,(N2816:P2816,Q2816:AE2816)),0)</f>
        <v>0</v>
      </c>
      <c r="AK2816" s="2">
        <f t="shared" si="1132"/>
        <v>9.445843828715365E-4</v>
      </c>
      <c r="AL2816" s="2">
        <f t="shared" si="1133"/>
        <v>1.889168765743073E-3</v>
      </c>
      <c r="AM2816" s="2">
        <f t="shared" si="1134"/>
        <v>0</v>
      </c>
      <c r="AN2816" s="2">
        <f t="shared" si="1135"/>
        <v>0</v>
      </c>
      <c r="AP2816" t="s">
        <v>1312</v>
      </c>
      <c r="AQ2816" t="s">
        <v>1641</v>
      </c>
      <c r="AR2816">
        <v>23</v>
      </c>
      <c r="AT2816" s="93" t="s">
        <v>1127</v>
      </c>
      <c r="AU2816" s="92" t="s">
        <v>2643</v>
      </c>
      <c r="AV2816" s="83" t="str">
        <f t="shared" si="1136"/>
        <v>48389</v>
      </c>
      <c r="AX2816" s="7" t="s">
        <v>3753</v>
      </c>
    </row>
    <row r="2817" spans="1:50" hidden="1" outlineLevel="1">
      <c r="A2817" t="s">
        <v>1313</v>
      </c>
      <c r="B2817" t="s">
        <v>1641</v>
      </c>
      <c r="C2817" s="1">
        <f t="shared" si="1125"/>
        <v>2921</v>
      </c>
      <c r="D2817" s="7">
        <f>RANK(N2817,(N2817:P2817,Q2817:AE2817))</f>
        <v>2</v>
      </c>
      <c r="E2817" s="7">
        <f>RANK(O2817,(N2817:P2817,Q2817:AE2817))</f>
        <v>1</v>
      </c>
      <c r="F2817" s="7">
        <f>IF(P2817&gt;0,RANK(P2817,(N2817:P2817,Q2817:AE2817)),0)</f>
        <v>3</v>
      </c>
      <c r="G2817" s="1">
        <f t="shared" si="1126"/>
        <v>549</v>
      </c>
      <c r="H2817" s="2">
        <f t="shared" si="1127"/>
        <v>0.18794933242040396</v>
      </c>
      <c r="I2817" s="2"/>
      <c r="J2817" s="2">
        <f t="shared" si="1128"/>
        <v>0.40123245463882234</v>
      </c>
      <c r="K2817" s="2">
        <f t="shared" si="1129"/>
        <v>0.5891817870592263</v>
      </c>
      <c r="L2817" s="2">
        <f t="shared" si="1130"/>
        <v>7.5316672372475182E-3</v>
      </c>
      <c r="M2817" s="2">
        <f t="shared" si="1131"/>
        <v>2.0540910647037789E-3</v>
      </c>
      <c r="N2817" s="1">
        <v>1172</v>
      </c>
      <c r="O2817" s="1">
        <v>1721</v>
      </c>
      <c r="P2817" s="1">
        <v>22</v>
      </c>
      <c r="Q2817" s="1">
        <v>2</v>
      </c>
      <c r="R2817" s="1">
        <v>4</v>
      </c>
      <c r="S2817" s="1">
        <v>0</v>
      </c>
      <c r="U2817" s="1">
        <v>0</v>
      </c>
      <c r="X2817" s="1">
        <v>0</v>
      </c>
      <c r="AG2817" s="7">
        <f>IF(Q2817&gt;0,RANK(Q2817,(N2817:P2817,Q2817:AE2817)),0)</f>
        <v>5</v>
      </c>
      <c r="AH2817" s="7">
        <f>IF(R2817&gt;0,RANK(R2817,(N2817:P2817,Q2817:AE2817)),0)</f>
        <v>4</v>
      </c>
      <c r="AI2817" s="7">
        <f>IF(T2817&gt;0,RANK(T2817,(N2817:P2817,Q2817:AE2817)),0)</f>
        <v>0</v>
      </c>
      <c r="AJ2817" s="7">
        <f>IF(S2817&gt;0,RANK(S2817,(N2817:P2817,Q2817:AE2817)),0)</f>
        <v>0</v>
      </c>
      <c r="AK2817" s="2">
        <f t="shared" si="1132"/>
        <v>6.8469702156795614E-4</v>
      </c>
      <c r="AL2817" s="2">
        <f t="shared" si="1133"/>
        <v>1.3693940431359123E-3</v>
      </c>
      <c r="AM2817" s="2">
        <f t="shared" si="1134"/>
        <v>0</v>
      </c>
      <c r="AN2817" s="2">
        <f t="shared" si="1135"/>
        <v>0</v>
      </c>
      <c r="AP2817" t="s">
        <v>1313</v>
      </c>
      <c r="AQ2817" t="s">
        <v>1641</v>
      </c>
      <c r="AR2817">
        <v>14</v>
      </c>
      <c r="AT2817" s="93" t="s">
        <v>1127</v>
      </c>
      <c r="AU2817" s="92" t="s">
        <v>2644</v>
      </c>
      <c r="AV2817" s="83" t="str">
        <f t="shared" si="1136"/>
        <v>48391</v>
      </c>
      <c r="AX2817" s="7" t="s">
        <v>3753</v>
      </c>
    </row>
    <row r="2818" spans="1:50" hidden="1" outlineLevel="1">
      <c r="A2818" t="s">
        <v>1218</v>
      </c>
      <c r="B2818" t="s">
        <v>1641</v>
      </c>
      <c r="C2818" s="1">
        <f t="shared" si="1125"/>
        <v>549</v>
      </c>
      <c r="D2818" s="7">
        <f>RANK(N2818,(N2818:P2818,Q2818:AE2818))</f>
        <v>2</v>
      </c>
      <c r="E2818" s="7">
        <f>RANK(O2818,(N2818:P2818,Q2818:AE2818))</f>
        <v>1</v>
      </c>
      <c r="F2818" s="7">
        <f>IF(P2818&gt;0,RANK(P2818,(N2818:P2818,Q2818:AE2818)),0)</f>
        <v>3</v>
      </c>
      <c r="G2818" s="1">
        <f t="shared" si="1126"/>
        <v>400</v>
      </c>
      <c r="H2818" s="2">
        <f t="shared" si="1127"/>
        <v>0.72859744990892528</v>
      </c>
      <c r="I2818" s="2"/>
      <c r="J2818" s="2">
        <f t="shared" si="1128"/>
        <v>0.13114754098360656</v>
      </c>
      <c r="K2818" s="2">
        <f t="shared" si="1129"/>
        <v>0.85974499089253187</v>
      </c>
      <c r="L2818" s="2">
        <f t="shared" si="1130"/>
        <v>5.4644808743169399E-3</v>
      </c>
      <c r="M2818" s="2">
        <f t="shared" si="1131"/>
        <v>3.6429872495445997E-3</v>
      </c>
      <c r="N2818" s="1">
        <v>72</v>
      </c>
      <c r="O2818" s="1">
        <v>472</v>
      </c>
      <c r="P2818" s="1">
        <v>3</v>
      </c>
      <c r="Q2818" s="1">
        <v>0</v>
      </c>
      <c r="R2818" s="1">
        <v>2</v>
      </c>
      <c r="S2818" s="1">
        <v>0</v>
      </c>
      <c r="U2818" s="1">
        <v>0</v>
      </c>
      <c r="X2818" s="1">
        <v>0</v>
      </c>
      <c r="AG2818" s="7">
        <f>IF(Q2818&gt;0,RANK(Q2818,(N2818:P2818,Q2818:AE2818)),0)</f>
        <v>0</v>
      </c>
      <c r="AH2818" s="7">
        <f>IF(R2818&gt;0,RANK(R2818,(N2818:P2818,Q2818:AE2818)),0)</f>
        <v>4</v>
      </c>
      <c r="AI2818" s="7">
        <f>IF(T2818&gt;0,RANK(T2818,(N2818:P2818,Q2818:AE2818)),0)</f>
        <v>0</v>
      </c>
      <c r="AJ2818" s="7">
        <f>IF(S2818&gt;0,RANK(S2818,(N2818:P2818,Q2818:AE2818)),0)</f>
        <v>0</v>
      </c>
      <c r="AK2818" s="2">
        <f t="shared" si="1132"/>
        <v>0</v>
      </c>
      <c r="AL2818" s="2">
        <f t="shared" si="1133"/>
        <v>3.6429872495446266E-3</v>
      </c>
      <c r="AM2818" s="2">
        <f t="shared" si="1134"/>
        <v>0</v>
      </c>
      <c r="AN2818" s="2">
        <f t="shared" si="1135"/>
        <v>0</v>
      </c>
      <c r="AP2818" t="s">
        <v>1218</v>
      </c>
      <c r="AQ2818" t="s">
        <v>1641</v>
      </c>
      <c r="AR2818">
        <v>13</v>
      </c>
      <c r="AT2818" s="93" t="s">
        <v>1127</v>
      </c>
      <c r="AU2818" s="92" t="s">
        <v>2645</v>
      </c>
      <c r="AV2818" s="83" t="str">
        <f t="shared" si="1136"/>
        <v>48393</v>
      </c>
      <c r="AX2818" s="7" t="s">
        <v>3753</v>
      </c>
    </row>
    <row r="2819" spans="1:50" hidden="1" outlineLevel="1">
      <c r="A2819" t="s">
        <v>1782</v>
      </c>
      <c r="B2819" t="s">
        <v>1641</v>
      </c>
      <c r="C2819" s="1">
        <f t="shared" si="1125"/>
        <v>6369</v>
      </c>
      <c r="D2819" s="7">
        <f>RANK(N2819,(N2819:P2819,Q2819:AE2819))</f>
        <v>1</v>
      </c>
      <c r="E2819" s="7">
        <f>RANK(O2819,(N2819:P2819,Q2819:AE2819))</f>
        <v>2</v>
      </c>
      <c r="F2819" s="7">
        <f>IF(P2819&gt;0,RANK(P2819,(N2819:P2819,Q2819:AE2819)),0)</f>
        <v>3</v>
      </c>
      <c r="G2819" s="1">
        <f t="shared" si="1126"/>
        <v>276</v>
      </c>
      <c r="H2819" s="2">
        <f t="shared" si="1127"/>
        <v>4.333490343853038E-2</v>
      </c>
      <c r="I2819" s="2"/>
      <c r="J2819" s="2">
        <f t="shared" si="1128"/>
        <v>0.51546553619092483</v>
      </c>
      <c r="K2819" s="2">
        <f t="shared" si="1129"/>
        <v>0.47213063275239442</v>
      </c>
      <c r="L2819" s="2">
        <f t="shared" si="1130"/>
        <v>6.4374313078976288E-3</v>
      </c>
      <c r="M2819" s="2">
        <f t="shared" si="1131"/>
        <v>5.9663997487831187E-3</v>
      </c>
      <c r="N2819" s="1">
        <v>3283</v>
      </c>
      <c r="O2819" s="1">
        <v>3007</v>
      </c>
      <c r="P2819" s="1">
        <v>41</v>
      </c>
      <c r="Q2819" s="1">
        <v>24</v>
      </c>
      <c r="R2819" s="1">
        <v>13</v>
      </c>
      <c r="S2819" s="1">
        <v>1</v>
      </c>
      <c r="U2819" s="1">
        <v>0</v>
      </c>
      <c r="X2819" s="1">
        <v>0</v>
      </c>
      <c r="AG2819" s="7">
        <f>IF(Q2819&gt;0,RANK(Q2819,(N2819:P2819,Q2819:AE2819)),0)</f>
        <v>4</v>
      </c>
      <c r="AH2819" s="7">
        <f>IF(R2819&gt;0,RANK(R2819,(N2819:P2819,Q2819:AE2819)),0)</f>
        <v>5</v>
      </c>
      <c r="AI2819" s="7">
        <f>IF(T2819&gt;0,RANK(T2819,(N2819:P2819,Q2819:AE2819)),0)</f>
        <v>0</v>
      </c>
      <c r="AJ2819" s="7">
        <f>IF(S2819&gt;0,RANK(S2819,(N2819:P2819,Q2819:AE2819)),0)</f>
        <v>6</v>
      </c>
      <c r="AK2819" s="2">
        <f t="shared" si="1132"/>
        <v>3.7682524729156855E-3</v>
      </c>
      <c r="AL2819" s="2">
        <f t="shared" si="1133"/>
        <v>2.0411367561626627E-3</v>
      </c>
      <c r="AM2819" s="2">
        <f t="shared" si="1134"/>
        <v>0</v>
      </c>
      <c r="AN2819" s="2">
        <f t="shared" si="1135"/>
        <v>1.5701051970482021E-4</v>
      </c>
      <c r="AP2819" t="s">
        <v>1782</v>
      </c>
      <c r="AQ2819" t="s">
        <v>1641</v>
      </c>
      <c r="AR2819">
        <v>5</v>
      </c>
      <c r="AT2819" s="93" t="s">
        <v>1127</v>
      </c>
      <c r="AU2819" s="92" t="s">
        <v>2646</v>
      </c>
      <c r="AV2819" s="83" t="str">
        <f t="shared" si="1136"/>
        <v>48395</v>
      </c>
      <c r="AX2819" s="7" t="s">
        <v>3753</v>
      </c>
    </row>
    <row r="2820" spans="1:50" hidden="1" outlineLevel="1">
      <c r="A2820" t="s">
        <v>1314</v>
      </c>
      <c r="B2820" t="s">
        <v>1641</v>
      </c>
      <c r="C2820" s="1">
        <f t="shared" si="1125"/>
        <v>17652</v>
      </c>
      <c r="D2820" s="7">
        <f>RANK(N2820,(N2820:P2820,Q2820:AE2820))</f>
        <v>2</v>
      </c>
      <c r="E2820" s="7">
        <f>RANK(O2820,(N2820:P2820,Q2820:AE2820))</f>
        <v>1</v>
      </c>
      <c r="F2820" s="7">
        <f>IF(P2820&gt;0,RANK(P2820,(N2820:P2820,Q2820:AE2820)),0)</f>
        <v>3</v>
      </c>
      <c r="G2820" s="1">
        <f t="shared" si="1126"/>
        <v>10024</v>
      </c>
      <c r="H2820" s="2">
        <f t="shared" si="1127"/>
        <v>0.56786766372082487</v>
      </c>
      <c r="I2820" s="2"/>
      <c r="J2820" s="2">
        <f t="shared" si="1128"/>
        <v>0.20632222977566281</v>
      </c>
      <c r="K2820" s="2">
        <f t="shared" si="1129"/>
        <v>0.7741898934964877</v>
      </c>
      <c r="L2820" s="2">
        <f t="shared" si="1130"/>
        <v>1.3086335825968728E-2</v>
      </c>
      <c r="M2820" s="2">
        <f t="shared" si="1131"/>
        <v>6.401540901880734E-3</v>
      </c>
      <c r="N2820" s="1">
        <v>3642</v>
      </c>
      <c r="O2820" s="1">
        <v>13666</v>
      </c>
      <c r="P2820" s="1">
        <v>231</v>
      </c>
      <c r="Q2820" s="1">
        <v>25</v>
      </c>
      <c r="R2820" s="1">
        <v>84</v>
      </c>
      <c r="S2820" s="1">
        <v>4</v>
      </c>
      <c r="U2820" s="1">
        <v>0</v>
      </c>
      <c r="X2820" s="1">
        <v>0</v>
      </c>
      <c r="AG2820" s="7">
        <f>IF(Q2820&gt;0,RANK(Q2820,(N2820:P2820,Q2820:AE2820)),0)</f>
        <v>5</v>
      </c>
      <c r="AH2820" s="7">
        <f>IF(R2820&gt;0,RANK(R2820,(N2820:P2820,Q2820:AE2820)),0)</f>
        <v>4</v>
      </c>
      <c r="AI2820" s="7">
        <f>IF(T2820&gt;0,RANK(T2820,(N2820:P2820,Q2820:AE2820)),0)</f>
        <v>0</v>
      </c>
      <c r="AJ2820" s="7">
        <f>IF(S2820&gt;0,RANK(S2820,(N2820:P2820,Q2820:AE2820)),0)</f>
        <v>6</v>
      </c>
      <c r="AK2820" s="2">
        <f t="shared" si="1132"/>
        <v>1.4162701110355766E-3</v>
      </c>
      <c r="AL2820" s="2">
        <f t="shared" si="1133"/>
        <v>4.7586675730795381E-3</v>
      </c>
      <c r="AM2820" s="2">
        <f t="shared" si="1134"/>
        <v>0</v>
      </c>
      <c r="AN2820" s="2">
        <f t="shared" si="1135"/>
        <v>2.2660321776569228E-4</v>
      </c>
      <c r="AP2820" t="s">
        <v>1314</v>
      </c>
      <c r="AQ2820" t="s">
        <v>1641</v>
      </c>
      <c r="AR2820">
        <v>4</v>
      </c>
      <c r="AT2820" s="93" t="s">
        <v>1127</v>
      </c>
      <c r="AU2820" s="92" t="s">
        <v>2647</v>
      </c>
      <c r="AV2820" s="83" t="str">
        <f t="shared" si="1136"/>
        <v>48397</v>
      </c>
      <c r="AX2820" s="7" t="s">
        <v>3753</v>
      </c>
    </row>
    <row r="2821" spans="1:50" hidden="1" outlineLevel="1">
      <c r="A2821" t="s">
        <v>67</v>
      </c>
      <c r="B2821" t="s">
        <v>1641</v>
      </c>
      <c r="C2821" s="1">
        <f t="shared" si="1125"/>
        <v>4046</v>
      </c>
      <c r="D2821" s="7">
        <f>RANK(N2821,(N2821:P2821,Q2821:AE2821))</f>
        <v>2</v>
      </c>
      <c r="E2821" s="7">
        <f>RANK(O2821,(N2821:P2821,Q2821:AE2821))</f>
        <v>1</v>
      </c>
      <c r="F2821" s="7">
        <f>IF(P2821&gt;0,RANK(P2821,(N2821:P2821,Q2821:AE2821)),0)</f>
        <v>3</v>
      </c>
      <c r="G2821" s="1">
        <f t="shared" si="1126"/>
        <v>2051</v>
      </c>
      <c r="H2821" s="2">
        <f t="shared" si="1127"/>
        <v>0.50692041522491349</v>
      </c>
      <c r="I2821" s="2"/>
      <c r="J2821" s="2">
        <f t="shared" si="1128"/>
        <v>0.23949579831932774</v>
      </c>
      <c r="K2821" s="2">
        <f t="shared" si="1129"/>
        <v>0.74641621354424126</v>
      </c>
      <c r="L2821" s="2">
        <f t="shared" si="1130"/>
        <v>7.6618882847256549E-3</v>
      </c>
      <c r="M2821" s="2">
        <f t="shared" si="1131"/>
        <v>6.4260998517053185E-3</v>
      </c>
      <c r="N2821" s="1">
        <v>969</v>
      </c>
      <c r="O2821" s="1">
        <v>3020</v>
      </c>
      <c r="P2821" s="1">
        <v>31</v>
      </c>
      <c r="Q2821" s="1">
        <v>16</v>
      </c>
      <c r="R2821" s="1">
        <v>10</v>
      </c>
      <c r="S2821" s="1">
        <v>0</v>
      </c>
      <c r="U2821" s="1">
        <v>0</v>
      </c>
      <c r="X2821" s="1">
        <v>0</v>
      </c>
      <c r="AG2821" s="7">
        <f>IF(Q2821&gt;0,RANK(Q2821,(N2821:P2821,Q2821:AE2821)),0)</f>
        <v>4</v>
      </c>
      <c r="AH2821" s="7">
        <f>IF(R2821&gt;0,RANK(R2821,(N2821:P2821,Q2821:AE2821)),0)</f>
        <v>5</v>
      </c>
      <c r="AI2821" s="7">
        <f>IF(T2821&gt;0,RANK(T2821,(N2821:P2821,Q2821:AE2821)),0)</f>
        <v>0</v>
      </c>
      <c r="AJ2821" s="7">
        <f>IF(S2821&gt;0,RANK(S2821,(N2821:P2821,Q2821:AE2821)),0)</f>
        <v>0</v>
      </c>
      <c r="AK2821" s="2">
        <f t="shared" si="1132"/>
        <v>3.9545229856648538E-3</v>
      </c>
      <c r="AL2821" s="2">
        <f t="shared" si="1133"/>
        <v>2.4715768660405341E-3</v>
      </c>
      <c r="AM2821" s="2">
        <f t="shared" si="1134"/>
        <v>0</v>
      </c>
      <c r="AN2821" s="2">
        <f t="shared" si="1135"/>
        <v>0</v>
      </c>
      <c r="AP2821" t="s">
        <v>67</v>
      </c>
      <c r="AQ2821" t="s">
        <v>1641</v>
      </c>
      <c r="AR2821">
        <v>17</v>
      </c>
      <c r="AT2821" s="93" t="s">
        <v>1127</v>
      </c>
      <c r="AU2821" s="92" t="s">
        <v>2616</v>
      </c>
      <c r="AV2821" s="83" t="str">
        <f t="shared" si="1136"/>
        <v>48399</v>
      </c>
      <c r="AX2821" s="7" t="s">
        <v>3753</v>
      </c>
    </row>
    <row r="2822" spans="1:50" hidden="1" outlineLevel="1">
      <c r="A2822" t="s">
        <v>1798</v>
      </c>
      <c r="B2822" t="s">
        <v>1641</v>
      </c>
      <c r="C2822" s="1">
        <f t="shared" si="1125"/>
        <v>16633</v>
      </c>
      <c r="D2822" s="7">
        <f>RANK(N2822,(N2822:P2822,Q2822:AE2822))</f>
        <v>2</v>
      </c>
      <c r="E2822" s="7">
        <f>RANK(O2822,(N2822:P2822,Q2822:AE2822))</f>
        <v>1</v>
      </c>
      <c r="F2822" s="7">
        <f>IF(P2822&gt;0,RANK(P2822,(N2822:P2822,Q2822:AE2822)),0)</f>
        <v>3</v>
      </c>
      <c r="G2822" s="1">
        <f t="shared" si="1126"/>
        <v>6770</v>
      </c>
      <c r="H2822" s="2">
        <f t="shared" si="1127"/>
        <v>0.40702218481332292</v>
      </c>
      <c r="I2822" s="2"/>
      <c r="J2822" s="2">
        <f t="shared" si="1128"/>
        <v>0.29104791679191966</v>
      </c>
      <c r="K2822" s="2">
        <f t="shared" si="1129"/>
        <v>0.69807010160524263</v>
      </c>
      <c r="L2822" s="2">
        <f t="shared" si="1130"/>
        <v>6.7336018757890937E-3</v>
      </c>
      <c r="M2822" s="2">
        <f t="shared" si="1131"/>
        <v>4.1483797270486155E-3</v>
      </c>
      <c r="N2822" s="1">
        <v>4841</v>
      </c>
      <c r="O2822" s="1">
        <v>11611</v>
      </c>
      <c r="P2822" s="1">
        <v>112</v>
      </c>
      <c r="Q2822" s="1">
        <v>34</v>
      </c>
      <c r="R2822" s="1">
        <v>35</v>
      </c>
      <c r="S2822" s="1">
        <v>0</v>
      </c>
      <c r="U2822" s="1">
        <v>0</v>
      </c>
      <c r="X2822" s="1">
        <v>0</v>
      </c>
      <c r="AG2822" s="7">
        <f>IF(Q2822&gt;0,RANK(Q2822,(N2822:P2822,Q2822:AE2822)),0)</f>
        <v>5</v>
      </c>
      <c r="AH2822" s="7">
        <f>IF(R2822&gt;0,RANK(R2822,(N2822:P2822,Q2822:AE2822)),0)</f>
        <v>4</v>
      </c>
      <c r="AI2822" s="7">
        <f>IF(T2822&gt;0,RANK(T2822,(N2822:P2822,Q2822:AE2822)),0)</f>
        <v>0</v>
      </c>
      <c r="AJ2822" s="7">
        <f>IF(S2822&gt;0,RANK(S2822,(N2822:P2822,Q2822:AE2822)),0)</f>
        <v>0</v>
      </c>
      <c r="AK2822" s="2">
        <f t="shared" si="1132"/>
        <v>2.0441291408645466E-3</v>
      </c>
      <c r="AL2822" s="2">
        <f t="shared" si="1133"/>
        <v>2.1042505861840919E-3</v>
      </c>
      <c r="AM2822" s="2">
        <f t="shared" si="1134"/>
        <v>0</v>
      </c>
      <c r="AN2822" s="2">
        <f t="shared" si="1135"/>
        <v>0</v>
      </c>
      <c r="AP2822" t="s">
        <v>1798</v>
      </c>
      <c r="AQ2822" t="s">
        <v>1641</v>
      </c>
      <c r="AR2822">
        <v>1</v>
      </c>
      <c r="AT2822" s="93" t="s">
        <v>1127</v>
      </c>
      <c r="AU2822" s="92" t="s">
        <v>2617</v>
      </c>
      <c r="AV2822" s="83" t="str">
        <f t="shared" si="1136"/>
        <v>48401</v>
      </c>
      <c r="AX2822" s="7" t="s">
        <v>3753</v>
      </c>
    </row>
    <row r="2823" spans="1:50" hidden="1" outlineLevel="1">
      <c r="A2823" t="s">
        <v>1713</v>
      </c>
      <c r="B2823" t="s">
        <v>1641</v>
      </c>
      <c r="C2823" s="1">
        <f t="shared" si="1125"/>
        <v>4591</v>
      </c>
      <c r="D2823" s="7">
        <f>RANK(N2823,(N2823:P2823,Q2823:AE2823))</f>
        <v>2</v>
      </c>
      <c r="E2823" s="7">
        <f>RANK(O2823,(N2823:P2823,Q2823:AE2823))</f>
        <v>1</v>
      </c>
      <c r="F2823" s="7">
        <f>IF(P2823&gt;0,RANK(P2823,(N2823:P2823,Q2823:AE2823)),0)</f>
        <v>3</v>
      </c>
      <c r="G2823" s="1">
        <f t="shared" si="1126"/>
        <v>1011</v>
      </c>
      <c r="H2823" s="2">
        <f t="shared" si="1127"/>
        <v>0.22021346111958179</v>
      </c>
      <c r="I2823" s="2"/>
      <c r="J2823" s="2">
        <f t="shared" si="1128"/>
        <v>0.38183402308865172</v>
      </c>
      <c r="K2823" s="2">
        <f t="shared" si="1129"/>
        <v>0.60204748420823351</v>
      </c>
      <c r="L2823" s="2">
        <f t="shared" si="1130"/>
        <v>8.7126987584404264E-3</v>
      </c>
      <c r="M2823" s="2">
        <f t="shared" si="1131"/>
        <v>7.405793944674402E-3</v>
      </c>
      <c r="N2823" s="1">
        <v>1753</v>
      </c>
      <c r="O2823" s="1">
        <v>2764</v>
      </c>
      <c r="P2823" s="1">
        <v>40</v>
      </c>
      <c r="Q2823" s="1">
        <v>16</v>
      </c>
      <c r="R2823" s="1">
        <v>18</v>
      </c>
      <c r="S2823" s="1">
        <v>0</v>
      </c>
      <c r="U2823" s="1">
        <v>0</v>
      </c>
      <c r="X2823" s="1">
        <v>0</v>
      </c>
      <c r="AG2823" s="7">
        <f>IF(Q2823&gt;0,RANK(Q2823,(N2823:P2823,Q2823:AE2823)),0)</f>
        <v>5</v>
      </c>
      <c r="AH2823" s="7">
        <f>IF(R2823&gt;0,RANK(R2823,(N2823:P2823,Q2823:AE2823)),0)</f>
        <v>4</v>
      </c>
      <c r="AI2823" s="7">
        <f>IF(T2823&gt;0,RANK(T2823,(N2823:P2823,Q2823:AE2823)),0)</f>
        <v>0</v>
      </c>
      <c r="AJ2823" s="7">
        <f>IF(S2823&gt;0,RANK(S2823,(N2823:P2823,Q2823:AE2823)),0)</f>
        <v>0</v>
      </c>
      <c r="AK2823" s="2">
        <f t="shared" si="1132"/>
        <v>3.4850795033761709E-3</v>
      </c>
      <c r="AL2823" s="2">
        <f t="shared" si="1133"/>
        <v>3.9207144412981921E-3</v>
      </c>
      <c r="AM2823" s="2">
        <f t="shared" si="1134"/>
        <v>0</v>
      </c>
      <c r="AN2823" s="2">
        <f t="shared" si="1135"/>
        <v>0</v>
      </c>
      <c r="AP2823" t="s">
        <v>1713</v>
      </c>
      <c r="AQ2823" t="s">
        <v>1641</v>
      </c>
      <c r="AR2823">
        <v>2</v>
      </c>
      <c r="AT2823" s="93" t="s">
        <v>1127</v>
      </c>
      <c r="AU2823" s="92" t="s">
        <v>2310</v>
      </c>
      <c r="AV2823" s="83" t="str">
        <f t="shared" si="1136"/>
        <v>48403</v>
      </c>
      <c r="AX2823" s="7" t="s">
        <v>3753</v>
      </c>
    </row>
    <row r="2824" spans="1:50" hidden="1" outlineLevel="1">
      <c r="A2824" t="s">
        <v>1446</v>
      </c>
      <c r="B2824" t="s">
        <v>1641</v>
      </c>
      <c r="C2824" s="1">
        <f t="shared" si="1125"/>
        <v>3805</v>
      </c>
      <c r="D2824" s="7">
        <f>RANK(N2824,(N2824:P2824,Q2824:AE2824))</f>
        <v>2</v>
      </c>
      <c r="E2824" s="7">
        <f>RANK(O2824,(N2824:P2824,Q2824:AE2824))</f>
        <v>1</v>
      </c>
      <c r="F2824" s="7">
        <f>IF(P2824&gt;0,RANK(P2824,(N2824:P2824,Q2824:AE2824)),0)</f>
        <v>3</v>
      </c>
      <c r="G2824" s="1">
        <f t="shared" si="1126"/>
        <v>480</v>
      </c>
      <c r="H2824" s="2">
        <f t="shared" si="1127"/>
        <v>0.12614980289093297</v>
      </c>
      <c r="I2824" s="2"/>
      <c r="J2824" s="2">
        <f t="shared" si="1128"/>
        <v>0.42996057818659661</v>
      </c>
      <c r="K2824" s="2">
        <f t="shared" si="1129"/>
        <v>0.55611038107752953</v>
      </c>
      <c r="L2824" s="2">
        <f t="shared" si="1130"/>
        <v>8.9356110381077526E-3</v>
      </c>
      <c r="M2824" s="2">
        <f t="shared" si="1131"/>
        <v>4.9934296977661129E-3</v>
      </c>
      <c r="N2824" s="1">
        <v>1636</v>
      </c>
      <c r="O2824" s="1">
        <v>2116</v>
      </c>
      <c r="P2824" s="1">
        <v>34</v>
      </c>
      <c r="Q2824" s="1">
        <v>10</v>
      </c>
      <c r="R2824" s="1">
        <v>8</v>
      </c>
      <c r="S2824" s="1">
        <v>0</v>
      </c>
      <c r="U2824" s="1">
        <v>0</v>
      </c>
      <c r="X2824" s="1">
        <v>1</v>
      </c>
      <c r="AG2824" s="7">
        <f>IF(Q2824&gt;0,RANK(Q2824,(N2824:P2824,Q2824:AE2824)),0)</f>
        <v>4</v>
      </c>
      <c r="AH2824" s="7">
        <f>IF(R2824&gt;0,RANK(R2824,(N2824:P2824,Q2824:AE2824)),0)</f>
        <v>5</v>
      </c>
      <c r="AI2824" s="7">
        <f>IF(T2824&gt;0,RANK(T2824,(N2824:P2824,Q2824:AE2824)),0)</f>
        <v>0</v>
      </c>
      <c r="AJ2824" s="7">
        <f>IF(S2824&gt;0,RANK(S2824,(N2824:P2824,Q2824:AE2824)),0)</f>
        <v>0</v>
      </c>
      <c r="AK2824" s="2">
        <f t="shared" si="1132"/>
        <v>2.6281208935611039E-3</v>
      </c>
      <c r="AL2824" s="2">
        <f t="shared" si="1133"/>
        <v>2.1024967148488829E-3</v>
      </c>
      <c r="AM2824" s="2">
        <f t="shared" si="1134"/>
        <v>0</v>
      </c>
      <c r="AN2824" s="2">
        <f t="shared" si="1135"/>
        <v>0</v>
      </c>
      <c r="AP2824" t="s">
        <v>1446</v>
      </c>
      <c r="AQ2824" t="s">
        <v>1641</v>
      </c>
      <c r="AR2824">
        <v>2</v>
      </c>
      <c r="AT2824" s="93" t="s">
        <v>1127</v>
      </c>
      <c r="AU2824" s="92" t="s">
        <v>2311</v>
      </c>
      <c r="AV2824" s="83" t="str">
        <f t="shared" si="1136"/>
        <v>48405</v>
      </c>
      <c r="AX2824" s="7" t="s">
        <v>3753</v>
      </c>
    </row>
    <row r="2825" spans="1:50" hidden="1" outlineLevel="1">
      <c r="A2825" t="s">
        <v>1451</v>
      </c>
      <c r="B2825" t="s">
        <v>1641</v>
      </c>
      <c r="C2825" s="1">
        <f t="shared" si="1125"/>
        <v>7714</v>
      </c>
      <c r="D2825" s="7">
        <f>RANK(N2825,(N2825:P2825,Q2825:AE2825))</f>
        <v>2</v>
      </c>
      <c r="E2825" s="7">
        <f>RANK(O2825,(N2825:P2825,Q2825:AE2825))</f>
        <v>1</v>
      </c>
      <c r="F2825" s="7">
        <f>IF(P2825&gt;0,RANK(P2825,(N2825:P2825,Q2825:AE2825)),0)</f>
        <v>3</v>
      </c>
      <c r="G2825" s="1">
        <f t="shared" si="1126"/>
        <v>1677</v>
      </c>
      <c r="H2825" s="2">
        <f t="shared" si="1127"/>
        <v>0.21739694062743065</v>
      </c>
      <c r="I2825" s="2"/>
      <c r="J2825" s="2">
        <f t="shared" si="1128"/>
        <v>0.38190303344568316</v>
      </c>
      <c r="K2825" s="2">
        <f t="shared" si="1129"/>
        <v>0.59929997407311386</v>
      </c>
      <c r="L2825" s="2">
        <f t="shared" si="1130"/>
        <v>1.3352346383199378E-2</v>
      </c>
      <c r="M2825" s="2">
        <f t="shared" si="1131"/>
        <v>5.4446460980035454E-3</v>
      </c>
      <c r="N2825" s="1">
        <v>2946</v>
      </c>
      <c r="O2825" s="1">
        <v>4623</v>
      </c>
      <c r="P2825" s="1">
        <v>103</v>
      </c>
      <c r="Q2825" s="1">
        <v>21</v>
      </c>
      <c r="R2825" s="1">
        <v>17</v>
      </c>
      <c r="S2825" s="1">
        <v>4</v>
      </c>
      <c r="U2825" s="1">
        <v>0</v>
      </c>
      <c r="X2825" s="1">
        <v>0</v>
      </c>
      <c r="AG2825" s="7">
        <f>IF(Q2825&gt;0,RANK(Q2825,(N2825:P2825,Q2825:AE2825)),0)</f>
        <v>4</v>
      </c>
      <c r="AH2825" s="7">
        <f>IF(R2825&gt;0,RANK(R2825,(N2825:P2825,Q2825:AE2825)),0)</f>
        <v>5</v>
      </c>
      <c r="AI2825" s="7">
        <f>IF(T2825&gt;0,RANK(T2825,(N2825:P2825,Q2825:AE2825)),0)</f>
        <v>0</v>
      </c>
      <c r="AJ2825" s="7">
        <f>IF(S2825&gt;0,RANK(S2825,(N2825:P2825,Q2825:AE2825)),0)</f>
        <v>6</v>
      </c>
      <c r="AK2825" s="2">
        <f t="shared" si="1132"/>
        <v>2.7223230490018148E-3</v>
      </c>
      <c r="AL2825" s="2">
        <f t="shared" si="1133"/>
        <v>2.2037853253824217E-3</v>
      </c>
      <c r="AM2825" s="2">
        <f t="shared" si="1134"/>
        <v>0</v>
      </c>
      <c r="AN2825" s="2">
        <f t="shared" si="1135"/>
        <v>5.1853772361939326E-4</v>
      </c>
      <c r="AP2825" t="s">
        <v>1451</v>
      </c>
      <c r="AQ2825" t="s">
        <v>1641</v>
      </c>
      <c r="AR2825">
        <v>2</v>
      </c>
      <c r="AT2825" s="93" t="s">
        <v>1127</v>
      </c>
      <c r="AU2825" s="92" t="s">
        <v>2312</v>
      </c>
      <c r="AV2825" s="83" t="str">
        <f t="shared" si="1136"/>
        <v>48407</v>
      </c>
      <c r="AX2825" s="7" t="s">
        <v>3753</v>
      </c>
    </row>
    <row r="2826" spans="1:50" hidden="1" outlineLevel="1">
      <c r="A2826" t="s">
        <v>2170</v>
      </c>
      <c r="B2826" t="s">
        <v>1641</v>
      </c>
      <c r="C2826" s="1">
        <f t="shared" si="1125"/>
        <v>18699</v>
      </c>
      <c r="D2826" s="7">
        <f>RANK(N2826,(N2826:P2826,Q2826:AE2826))</f>
        <v>2</v>
      </c>
      <c r="E2826" s="7">
        <f>RANK(O2826,(N2826:P2826,Q2826:AE2826))</f>
        <v>1</v>
      </c>
      <c r="F2826" s="7">
        <f>IF(P2826&gt;0,RANK(P2826,(N2826:P2826,Q2826:AE2826)),0)</f>
        <v>3</v>
      </c>
      <c r="G2826" s="1">
        <f t="shared" si="1126"/>
        <v>2759</v>
      </c>
      <c r="H2826" s="2">
        <f t="shared" si="1127"/>
        <v>0.14754799721910264</v>
      </c>
      <c r="I2826" s="2"/>
      <c r="J2826" s="2">
        <f t="shared" si="1128"/>
        <v>0.41927375795497085</v>
      </c>
      <c r="K2826" s="2">
        <f t="shared" si="1129"/>
        <v>0.56682175517407352</v>
      </c>
      <c r="L2826" s="2">
        <f t="shared" si="1130"/>
        <v>9.5727044226964E-3</v>
      </c>
      <c r="M2826" s="2">
        <f t="shared" si="1131"/>
        <v>4.3317824482592901E-3</v>
      </c>
      <c r="N2826" s="1">
        <v>7840</v>
      </c>
      <c r="O2826" s="1">
        <v>10599</v>
      </c>
      <c r="P2826" s="1">
        <v>179</v>
      </c>
      <c r="Q2826" s="1">
        <v>31</v>
      </c>
      <c r="R2826" s="1">
        <v>45</v>
      </c>
      <c r="S2826" s="1">
        <v>3</v>
      </c>
      <c r="U2826" s="1">
        <v>1</v>
      </c>
      <c r="X2826" s="1">
        <v>1</v>
      </c>
      <c r="AG2826" s="7">
        <f>IF(Q2826&gt;0,RANK(Q2826,(N2826:P2826,Q2826:AE2826)),0)</f>
        <v>5</v>
      </c>
      <c r="AH2826" s="7">
        <f>IF(R2826&gt;0,RANK(R2826,(N2826:P2826,Q2826:AE2826)),0)</f>
        <v>4</v>
      </c>
      <c r="AI2826" s="7">
        <f>IF(T2826&gt;0,RANK(T2826,(N2826:P2826,Q2826:AE2826)),0)</f>
        <v>0</v>
      </c>
      <c r="AJ2826" s="7">
        <f>IF(S2826&gt;0,RANK(S2826,(N2826:P2826,Q2826:AE2826)),0)</f>
        <v>6</v>
      </c>
      <c r="AK2826" s="2">
        <f t="shared" si="1132"/>
        <v>1.6578426653831755E-3</v>
      </c>
      <c r="AL2826" s="2">
        <f t="shared" si="1133"/>
        <v>2.4065458045884809E-3</v>
      </c>
      <c r="AM2826" s="2">
        <f t="shared" si="1134"/>
        <v>0</v>
      </c>
      <c r="AN2826" s="2">
        <f t="shared" si="1135"/>
        <v>1.6043638697256537E-4</v>
      </c>
      <c r="AP2826" t="s">
        <v>2170</v>
      </c>
      <c r="AQ2826" t="s">
        <v>1641</v>
      </c>
      <c r="AR2826">
        <v>15</v>
      </c>
      <c r="AT2826" s="93" t="s">
        <v>1127</v>
      </c>
      <c r="AU2826" s="92" t="s">
        <v>1999</v>
      </c>
      <c r="AV2826" s="83" t="str">
        <f t="shared" si="1136"/>
        <v>48409</v>
      </c>
      <c r="AX2826" s="7" t="s">
        <v>3753</v>
      </c>
    </row>
    <row r="2827" spans="1:50" hidden="1" outlineLevel="1">
      <c r="A2827" t="s">
        <v>332</v>
      </c>
      <c r="B2827" t="s">
        <v>1641</v>
      </c>
      <c r="C2827" s="1">
        <f t="shared" si="1125"/>
        <v>2333</v>
      </c>
      <c r="D2827" s="7">
        <f>RANK(N2827,(N2827:P2827,Q2827:AE2827))</f>
        <v>2</v>
      </c>
      <c r="E2827" s="7">
        <f>RANK(O2827,(N2827:P2827,Q2827:AE2827))</f>
        <v>1</v>
      </c>
      <c r="F2827" s="7">
        <f>IF(P2827&gt;0,RANK(P2827,(N2827:P2827,Q2827:AE2827)),0)</f>
        <v>3</v>
      </c>
      <c r="G2827" s="1">
        <f t="shared" si="1126"/>
        <v>1073</v>
      </c>
      <c r="H2827" s="2">
        <f t="shared" si="1127"/>
        <v>0.45992284612087442</v>
      </c>
      <c r="I2827" s="2"/>
      <c r="J2827" s="2">
        <f t="shared" si="1128"/>
        <v>0.26489498499785685</v>
      </c>
      <c r="K2827" s="2">
        <f t="shared" si="1129"/>
        <v>0.72481783111873122</v>
      </c>
      <c r="L2827" s="2">
        <f t="shared" si="1130"/>
        <v>5.1435919417059583E-3</v>
      </c>
      <c r="M2827" s="2">
        <f t="shared" si="1131"/>
        <v>5.1435919417060294E-3</v>
      </c>
      <c r="N2827" s="1">
        <v>618</v>
      </c>
      <c r="O2827" s="1">
        <v>1691</v>
      </c>
      <c r="P2827" s="1">
        <v>12</v>
      </c>
      <c r="Q2827" s="1">
        <v>6</v>
      </c>
      <c r="R2827" s="1">
        <v>6</v>
      </c>
      <c r="S2827" s="1">
        <v>0</v>
      </c>
      <c r="U2827" s="1">
        <v>0</v>
      </c>
      <c r="X2827" s="1">
        <v>0</v>
      </c>
      <c r="AG2827" s="7">
        <f>IF(Q2827&gt;0,RANK(Q2827,(N2827:P2827,Q2827:AE2827)),0)</f>
        <v>4</v>
      </c>
      <c r="AH2827" s="7">
        <f>IF(R2827&gt;0,RANK(R2827,(N2827:P2827,Q2827:AE2827)),0)</f>
        <v>4</v>
      </c>
      <c r="AI2827" s="7">
        <f>IF(T2827&gt;0,RANK(T2827,(N2827:P2827,Q2827:AE2827)),0)</f>
        <v>0</v>
      </c>
      <c r="AJ2827" s="7">
        <f>IF(S2827&gt;0,RANK(S2827,(N2827:P2827,Q2827:AE2827)),0)</f>
        <v>0</v>
      </c>
      <c r="AK2827" s="2">
        <f t="shared" si="1132"/>
        <v>2.5717959708529792E-3</v>
      </c>
      <c r="AL2827" s="2">
        <f t="shared" si="1133"/>
        <v>2.5717959708529792E-3</v>
      </c>
      <c r="AM2827" s="2">
        <f t="shared" si="1134"/>
        <v>0</v>
      </c>
      <c r="AN2827" s="2">
        <f t="shared" si="1135"/>
        <v>0</v>
      </c>
      <c r="AP2827" t="s">
        <v>332</v>
      </c>
      <c r="AQ2827" t="s">
        <v>1641</v>
      </c>
      <c r="AR2827">
        <v>11</v>
      </c>
      <c r="AT2827" s="93" t="s">
        <v>1127</v>
      </c>
      <c r="AU2827" s="92" t="s">
        <v>2000</v>
      </c>
      <c r="AV2827" s="83" t="str">
        <f t="shared" si="1136"/>
        <v>48411</v>
      </c>
      <c r="AX2827" s="7" t="s">
        <v>3753</v>
      </c>
    </row>
    <row r="2828" spans="1:50" hidden="1" outlineLevel="1">
      <c r="A2828" t="s">
        <v>1693</v>
      </c>
      <c r="B2828" t="s">
        <v>1641</v>
      </c>
      <c r="C2828" s="1">
        <f t="shared" si="1125"/>
        <v>1173</v>
      </c>
      <c r="D2828" s="7">
        <f>RANK(N2828,(N2828:P2828,Q2828:AE2828))</f>
        <v>2</v>
      </c>
      <c r="E2828" s="7">
        <f>RANK(O2828,(N2828:P2828,Q2828:AE2828))</f>
        <v>1</v>
      </c>
      <c r="F2828" s="7">
        <f>IF(P2828&gt;0,RANK(P2828,(N2828:P2828,Q2828:AE2828)),0)</f>
        <v>4</v>
      </c>
      <c r="G2828" s="1">
        <f t="shared" si="1126"/>
        <v>488</v>
      </c>
      <c r="H2828" s="2">
        <f t="shared" si="1127"/>
        <v>0.41602728047740833</v>
      </c>
      <c r="I2828" s="2"/>
      <c r="J2828" s="2">
        <f t="shared" si="1128"/>
        <v>0.28815004262574595</v>
      </c>
      <c r="K2828" s="2">
        <f t="shared" si="1129"/>
        <v>0.70417732310315428</v>
      </c>
      <c r="L2828" s="2">
        <f t="shared" si="1130"/>
        <v>3.4100596760443308E-3</v>
      </c>
      <c r="M2828" s="2">
        <f t="shared" si="1131"/>
        <v>4.2625745950554345E-3</v>
      </c>
      <c r="N2828" s="1">
        <v>338</v>
      </c>
      <c r="O2828" s="1">
        <v>826</v>
      </c>
      <c r="P2828" s="1">
        <v>4</v>
      </c>
      <c r="Q2828" s="1">
        <v>5</v>
      </c>
      <c r="R2828" s="1">
        <v>0</v>
      </c>
      <c r="S2828" s="1">
        <v>0</v>
      </c>
      <c r="U2828" s="1">
        <v>0</v>
      </c>
      <c r="X2828" s="1">
        <v>0</v>
      </c>
      <c r="AG2828" s="7">
        <f>IF(Q2828&gt;0,RANK(Q2828,(N2828:P2828,Q2828:AE2828)),0)</f>
        <v>3</v>
      </c>
      <c r="AH2828" s="7">
        <f>IF(R2828&gt;0,RANK(R2828,(N2828:P2828,Q2828:AE2828)),0)</f>
        <v>0</v>
      </c>
      <c r="AI2828" s="7">
        <f>IF(T2828&gt;0,RANK(T2828,(N2828:P2828,Q2828:AE2828)),0)</f>
        <v>0</v>
      </c>
      <c r="AJ2828" s="7">
        <f>IF(S2828&gt;0,RANK(S2828,(N2828:P2828,Q2828:AE2828)),0)</f>
        <v>0</v>
      </c>
      <c r="AK2828" s="2">
        <f t="shared" si="1132"/>
        <v>4.2625745950554137E-3</v>
      </c>
      <c r="AL2828" s="2">
        <f t="shared" si="1133"/>
        <v>0</v>
      </c>
      <c r="AM2828" s="2">
        <f t="shared" si="1134"/>
        <v>0</v>
      </c>
      <c r="AN2828" s="2">
        <f t="shared" si="1135"/>
        <v>0</v>
      </c>
      <c r="AP2828" t="s">
        <v>1693</v>
      </c>
      <c r="AQ2828" t="s">
        <v>1641</v>
      </c>
      <c r="AR2828">
        <v>21</v>
      </c>
      <c r="AT2828" s="93" t="s">
        <v>1127</v>
      </c>
      <c r="AU2828" s="92" t="s">
        <v>2001</v>
      </c>
      <c r="AV2828" s="83" t="str">
        <f t="shared" si="1136"/>
        <v>48413</v>
      </c>
      <c r="AX2828" s="7" t="s">
        <v>3753</v>
      </c>
    </row>
    <row r="2829" spans="1:50" hidden="1" outlineLevel="1">
      <c r="A2829" t="s">
        <v>3323</v>
      </c>
      <c r="B2829" t="s">
        <v>1641</v>
      </c>
      <c r="C2829" s="1">
        <f t="shared" si="1125"/>
        <v>5326</v>
      </c>
      <c r="D2829" s="7">
        <f>RANK(N2829,(N2829:P2829,Q2829:AE2829))</f>
        <v>2</v>
      </c>
      <c r="E2829" s="7">
        <f>RANK(O2829,(N2829:P2829,Q2829:AE2829))</f>
        <v>1</v>
      </c>
      <c r="F2829" s="7">
        <f>IF(P2829&gt;0,RANK(P2829,(N2829:P2829,Q2829:AE2829)),0)</f>
        <v>3</v>
      </c>
      <c r="G2829" s="1">
        <f t="shared" si="1126"/>
        <v>2867</v>
      </c>
      <c r="H2829" s="2">
        <f t="shared" si="1127"/>
        <v>0.53830266616597822</v>
      </c>
      <c r="I2829" s="2"/>
      <c r="J2829" s="2">
        <f t="shared" si="1128"/>
        <v>0.22399549380398048</v>
      </c>
      <c r="K2829" s="2">
        <f t="shared" si="1129"/>
        <v>0.76229815996995864</v>
      </c>
      <c r="L2829" s="2">
        <f t="shared" si="1130"/>
        <v>8.4491175366128435E-3</v>
      </c>
      <c r="M2829" s="2">
        <f t="shared" si="1131"/>
        <v>5.2572286894479736E-3</v>
      </c>
      <c r="N2829" s="1">
        <v>1193</v>
      </c>
      <c r="O2829" s="1">
        <v>4060</v>
      </c>
      <c r="P2829" s="1">
        <v>45</v>
      </c>
      <c r="Q2829" s="1">
        <v>14</v>
      </c>
      <c r="R2829" s="1">
        <v>14</v>
      </c>
      <c r="S2829" s="1">
        <v>0</v>
      </c>
      <c r="U2829" s="1">
        <v>0</v>
      </c>
      <c r="X2829" s="1">
        <v>0</v>
      </c>
      <c r="AG2829" s="7">
        <f>IF(Q2829&gt;0,RANK(Q2829,(N2829:P2829,Q2829:AE2829)),0)</f>
        <v>4</v>
      </c>
      <c r="AH2829" s="7">
        <f>IF(R2829&gt;0,RANK(R2829,(N2829:P2829,Q2829:AE2829)),0)</f>
        <v>4</v>
      </c>
      <c r="AI2829" s="7">
        <f>IF(T2829&gt;0,RANK(T2829,(N2829:P2829,Q2829:AE2829)),0)</f>
        <v>0</v>
      </c>
      <c r="AJ2829" s="7">
        <f>IF(S2829&gt;0,RANK(S2829,(N2829:P2829,Q2829:AE2829)),0)</f>
        <v>0</v>
      </c>
      <c r="AK2829" s="2">
        <f t="shared" si="1132"/>
        <v>2.6286143447239955E-3</v>
      </c>
      <c r="AL2829" s="2">
        <f t="shared" si="1133"/>
        <v>2.6286143447239955E-3</v>
      </c>
      <c r="AM2829" s="2">
        <f t="shared" si="1134"/>
        <v>0</v>
      </c>
      <c r="AN2829" s="2">
        <f t="shared" si="1135"/>
        <v>0</v>
      </c>
      <c r="AP2829" t="s">
        <v>3323</v>
      </c>
      <c r="AQ2829" t="s">
        <v>1641</v>
      </c>
      <c r="AR2829">
        <v>17</v>
      </c>
      <c r="AT2829" s="93" t="s">
        <v>1127</v>
      </c>
      <c r="AU2829" s="92" t="s">
        <v>2002</v>
      </c>
      <c r="AV2829" s="83" t="str">
        <f t="shared" si="1136"/>
        <v>48415</v>
      </c>
      <c r="AX2829" s="7" t="s">
        <v>3753</v>
      </c>
    </row>
    <row r="2830" spans="1:50" hidden="1" outlineLevel="1">
      <c r="A2830" t="s">
        <v>4680</v>
      </c>
      <c r="B2830" t="s">
        <v>1641</v>
      </c>
      <c r="C2830" s="1">
        <f t="shared" si="1125"/>
        <v>1347</v>
      </c>
      <c r="D2830" s="7">
        <f>RANK(N2830,(N2830:P2830,Q2830:AE2830))</f>
        <v>2</v>
      </c>
      <c r="E2830" s="7">
        <f>RANK(O2830,(N2830:P2830,Q2830:AE2830))</f>
        <v>1</v>
      </c>
      <c r="F2830" s="7">
        <f>IF(P2830&gt;0,RANK(P2830,(N2830:P2830,Q2830:AE2830)),0)</f>
        <v>3</v>
      </c>
      <c r="G2830" s="1">
        <f t="shared" si="1126"/>
        <v>802</v>
      </c>
      <c r="H2830" s="2">
        <f t="shared" si="1127"/>
        <v>0.59539717891610988</v>
      </c>
      <c r="I2830" s="2"/>
      <c r="J2830" s="2">
        <f t="shared" si="1128"/>
        <v>0.19599109131403117</v>
      </c>
      <c r="K2830" s="2">
        <f t="shared" si="1129"/>
        <v>0.79138827023014102</v>
      </c>
      <c r="L2830" s="2">
        <f t="shared" si="1130"/>
        <v>6.6815144766146995E-3</v>
      </c>
      <c r="M2830" s="2">
        <f t="shared" si="1131"/>
        <v>5.9391239792131378E-3</v>
      </c>
      <c r="N2830" s="1">
        <v>264</v>
      </c>
      <c r="O2830" s="1">
        <v>1066</v>
      </c>
      <c r="P2830" s="1">
        <v>9</v>
      </c>
      <c r="Q2830" s="1">
        <v>7</v>
      </c>
      <c r="R2830" s="1">
        <v>1</v>
      </c>
      <c r="S2830" s="1">
        <v>0</v>
      </c>
      <c r="U2830" s="1">
        <v>0</v>
      </c>
      <c r="X2830" s="1">
        <v>0</v>
      </c>
      <c r="AG2830" s="7">
        <f>IF(Q2830&gt;0,RANK(Q2830,(N2830:P2830,Q2830:AE2830)),0)</f>
        <v>4</v>
      </c>
      <c r="AH2830" s="7">
        <f>IF(R2830&gt;0,RANK(R2830,(N2830:P2830,Q2830:AE2830)),0)</f>
        <v>5</v>
      </c>
      <c r="AI2830" s="7">
        <f>IF(T2830&gt;0,RANK(T2830,(N2830:P2830,Q2830:AE2830)),0)</f>
        <v>0</v>
      </c>
      <c r="AJ2830" s="7">
        <f>IF(S2830&gt;0,RANK(S2830,(N2830:P2830,Q2830:AE2830)),0)</f>
        <v>0</v>
      </c>
      <c r="AK2830" s="2">
        <f t="shared" si="1132"/>
        <v>5.196733481811433E-3</v>
      </c>
      <c r="AL2830" s="2">
        <f t="shared" si="1133"/>
        <v>7.4239049740163323E-4</v>
      </c>
      <c r="AM2830" s="2">
        <f t="shared" si="1134"/>
        <v>0</v>
      </c>
      <c r="AN2830" s="2">
        <f t="shared" si="1135"/>
        <v>0</v>
      </c>
      <c r="AP2830" t="s">
        <v>4680</v>
      </c>
      <c r="AQ2830" t="s">
        <v>1641</v>
      </c>
      <c r="AR2830">
        <v>17</v>
      </c>
      <c r="AT2830" s="93" t="s">
        <v>1127</v>
      </c>
      <c r="AU2830" s="92" t="s">
        <v>2003</v>
      </c>
      <c r="AV2830" s="83" t="str">
        <f t="shared" si="1136"/>
        <v>48417</v>
      </c>
      <c r="AX2830" s="7" t="s">
        <v>3753</v>
      </c>
    </row>
    <row r="2831" spans="1:50" hidden="1" outlineLevel="1">
      <c r="A2831" t="s">
        <v>3284</v>
      </c>
      <c r="B2831" t="s">
        <v>1641</v>
      </c>
      <c r="C2831" s="1">
        <f t="shared" si="1125"/>
        <v>9005</v>
      </c>
      <c r="D2831" s="7">
        <f>RANK(N2831,(N2831:P2831,Q2831:AE2831))</f>
        <v>2</v>
      </c>
      <c r="E2831" s="7">
        <f>RANK(O2831,(N2831:P2831,Q2831:AE2831))</f>
        <v>1</v>
      </c>
      <c r="F2831" s="7">
        <f>IF(P2831&gt;0,RANK(P2831,(N2831:P2831,Q2831:AE2831)),0)</f>
        <v>3</v>
      </c>
      <c r="G2831" s="1">
        <f t="shared" si="1126"/>
        <v>2465</v>
      </c>
      <c r="H2831" s="2">
        <f t="shared" si="1127"/>
        <v>0.27373681288173235</v>
      </c>
      <c r="I2831" s="2"/>
      <c r="J2831" s="2">
        <f t="shared" si="1128"/>
        <v>0.3583564686285397</v>
      </c>
      <c r="K2831" s="2">
        <f t="shared" si="1129"/>
        <v>0.63209328151027211</v>
      </c>
      <c r="L2831" s="2">
        <f t="shared" si="1130"/>
        <v>6.1077179344808438E-3</v>
      </c>
      <c r="M2831" s="2">
        <f t="shared" si="1131"/>
        <v>3.4425319267073987E-3</v>
      </c>
      <c r="N2831" s="1">
        <v>3227</v>
      </c>
      <c r="O2831" s="1">
        <v>5692</v>
      </c>
      <c r="P2831" s="1">
        <v>55</v>
      </c>
      <c r="Q2831" s="1">
        <v>22</v>
      </c>
      <c r="R2831" s="1">
        <v>9</v>
      </c>
      <c r="S2831" s="1">
        <v>0</v>
      </c>
      <c r="U2831" s="1">
        <v>0</v>
      </c>
      <c r="X2831" s="1">
        <v>0</v>
      </c>
      <c r="AG2831" s="7">
        <f>IF(Q2831&gt;0,RANK(Q2831,(N2831:P2831,Q2831:AE2831)),0)</f>
        <v>4</v>
      </c>
      <c r="AH2831" s="7">
        <f>IF(R2831&gt;0,RANK(R2831,(N2831:P2831,Q2831:AE2831)),0)</f>
        <v>5</v>
      </c>
      <c r="AI2831" s="7">
        <f>IF(T2831&gt;0,RANK(T2831,(N2831:P2831,Q2831:AE2831)),0)</f>
        <v>0</v>
      </c>
      <c r="AJ2831" s="7">
        <f>IF(S2831&gt;0,RANK(S2831,(N2831:P2831,Q2831:AE2831)),0)</f>
        <v>0</v>
      </c>
      <c r="AK2831" s="2">
        <f t="shared" si="1132"/>
        <v>2.4430871737923378E-3</v>
      </c>
      <c r="AL2831" s="2">
        <f t="shared" si="1133"/>
        <v>9.9944475291504709E-4</v>
      </c>
      <c r="AM2831" s="2">
        <f t="shared" si="1134"/>
        <v>0</v>
      </c>
      <c r="AN2831" s="2">
        <f t="shared" si="1135"/>
        <v>0</v>
      </c>
      <c r="AP2831" t="s">
        <v>3284</v>
      </c>
      <c r="AQ2831" t="s">
        <v>1641</v>
      </c>
      <c r="AR2831">
        <v>2</v>
      </c>
      <c r="AT2831" s="93" t="s">
        <v>1127</v>
      </c>
      <c r="AU2831" s="92" t="s">
        <v>2315</v>
      </c>
      <c r="AV2831" s="83" t="str">
        <f t="shared" si="1136"/>
        <v>48419</v>
      </c>
      <c r="AX2831" s="7" t="s">
        <v>3753</v>
      </c>
    </row>
    <row r="2832" spans="1:50" hidden="1" outlineLevel="1">
      <c r="A2832" t="s">
        <v>3363</v>
      </c>
      <c r="B2832" t="s">
        <v>1641</v>
      </c>
      <c r="C2832" s="1">
        <f t="shared" si="1125"/>
        <v>1163</v>
      </c>
      <c r="D2832" s="7">
        <f>RANK(N2832,(N2832:P2832,Q2832:AE2832))</f>
        <v>2</v>
      </c>
      <c r="E2832" s="7">
        <f>RANK(O2832,(N2832:P2832,Q2832:AE2832))</f>
        <v>1</v>
      </c>
      <c r="F2832" s="7">
        <f>IF(P2832&gt;0,RANK(P2832,(N2832:P2832,Q2832:AE2832)),0)</f>
        <v>3</v>
      </c>
      <c r="G2832" s="1">
        <f t="shared" si="1126"/>
        <v>854</v>
      </c>
      <c r="H2832" s="2">
        <f t="shared" si="1127"/>
        <v>0.73430782459157351</v>
      </c>
      <c r="I2832" s="2"/>
      <c r="J2832" s="2">
        <f t="shared" si="1128"/>
        <v>0.12381771281169389</v>
      </c>
      <c r="K2832" s="2">
        <f t="shared" si="1129"/>
        <v>0.85812553740326736</v>
      </c>
      <c r="L2832" s="2">
        <f t="shared" si="1130"/>
        <v>9.4582975064488387E-3</v>
      </c>
      <c r="M2832" s="2">
        <f t="shared" si="1131"/>
        <v>8.5984522785899561E-3</v>
      </c>
      <c r="N2832" s="1">
        <v>144</v>
      </c>
      <c r="O2832" s="1">
        <v>998</v>
      </c>
      <c r="P2832" s="1">
        <v>11</v>
      </c>
      <c r="Q2832" s="1">
        <v>6</v>
      </c>
      <c r="R2832" s="1">
        <v>4</v>
      </c>
      <c r="S2832" s="1">
        <v>0</v>
      </c>
      <c r="U2832" s="1">
        <v>0</v>
      </c>
      <c r="X2832" s="1">
        <v>0</v>
      </c>
      <c r="AG2832" s="7">
        <f>IF(Q2832&gt;0,RANK(Q2832,(N2832:P2832,Q2832:AE2832)),0)</f>
        <v>4</v>
      </c>
      <c r="AH2832" s="7">
        <f>IF(R2832&gt;0,RANK(R2832,(N2832:P2832,Q2832:AE2832)),0)</f>
        <v>5</v>
      </c>
      <c r="AI2832" s="7">
        <f>IF(T2832&gt;0,RANK(T2832,(N2832:P2832,Q2832:AE2832)),0)</f>
        <v>0</v>
      </c>
      <c r="AJ2832" s="7">
        <f>IF(S2832&gt;0,RANK(S2832,(N2832:P2832,Q2832:AE2832)),0)</f>
        <v>0</v>
      </c>
      <c r="AK2832" s="2">
        <f t="shared" si="1132"/>
        <v>5.1590713671539126E-3</v>
      </c>
      <c r="AL2832" s="2">
        <f t="shared" si="1133"/>
        <v>3.4393809114359416E-3</v>
      </c>
      <c r="AM2832" s="2">
        <f t="shared" si="1134"/>
        <v>0</v>
      </c>
      <c r="AN2832" s="2">
        <f t="shared" si="1135"/>
        <v>0</v>
      </c>
      <c r="AP2832" t="s">
        <v>3363</v>
      </c>
      <c r="AQ2832" t="s">
        <v>1641</v>
      </c>
      <c r="AR2832">
        <v>19</v>
      </c>
      <c r="AT2832" s="93" t="s">
        <v>1127</v>
      </c>
      <c r="AU2832" s="92" t="s">
        <v>2316</v>
      </c>
      <c r="AV2832" s="83" t="str">
        <f t="shared" si="1136"/>
        <v>48421</v>
      </c>
      <c r="AX2832" s="7" t="s">
        <v>3753</v>
      </c>
    </row>
    <row r="2833" spans="1:50" hidden="1" outlineLevel="1">
      <c r="A2833" t="s">
        <v>3364</v>
      </c>
      <c r="B2833" t="s">
        <v>1641</v>
      </c>
      <c r="C2833" s="1">
        <f t="shared" si="1125"/>
        <v>60624</v>
      </c>
      <c r="D2833" s="7">
        <f>RANK(N2833,(N2833:P2833,Q2833:AE2833))</f>
        <v>2</v>
      </c>
      <c r="E2833" s="7">
        <f>RANK(O2833,(N2833:P2833,Q2833:AE2833))</f>
        <v>1</v>
      </c>
      <c r="F2833" s="7">
        <f>IF(P2833&gt;0,RANK(P2833,(N2833:P2833,Q2833:AE2833)),0)</f>
        <v>3</v>
      </c>
      <c r="G2833" s="1">
        <f t="shared" si="1126"/>
        <v>26850</v>
      </c>
      <c r="H2833" s="2">
        <f t="shared" si="1127"/>
        <v>0.44289390340459223</v>
      </c>
      <c r="I2833" s="2"/>
      <c r="J2833" s="2">
        <f t="shared" si="1128"/>
        <v>0.27167458432304037</v>
      </c>
      <c r="K2833" s="2">
        <f t="shared" si="1129"/>
        <v>0.7145684877276326</v>
      </c>
      <c r="L2833" s="2">
        <f t="shared" si="1130"/>
        <v>9.0393243599894424E-3</v>
      </c>
      <c r="M2833" s="2">
        <f t="shared" si="1131"/>
        <v>4.7176035893375934E-3</v>
      </c>
      <c r="N2833" s="1">
        <v>16470</v>
      </c>
      <c r="O2833" s="1">
        <v>43320</v>
      </c>
      <c r="P2833" s="1">
        <v>548</v>
      </c>
      <c r="Q2833" s="1">
        <v>90</v>
      </c>
      <c r="R2833" s="1">
        <v>191</v>
      </c>
      <c r="S2833" s="1">
        <v>5</v>
      </c>
      <c r="U2833" s="1">
        <v>0</v>
      </c>
      <c r="X2833" s="1">
        <v>0</v>
      </c>
      <c r="AG2833" s="7">
        <f>IF(Q2833&gt;0,RANK(Q2833,(N2833:P2833,Q2833:AE2833)),0)</f>
        <v>5</v>
      </c>
      <c r="AH2833" s="7">
        <f>IF(R2833&gt;0,RANK(R2833,(N2833:P2833,Q2833:AE2833)),0)</f>
        <v>4</v>
      </c>
      <c r="AI2833" s="7">
        <f>IF(T2833&gt;0,RANK(T2833,(N2833:P2833,Q2833:AE2833)),0)</f>
        <v>0</v>
      </c>
      <c r="AJ2833" s="7">
        <f>IF(S2833&gt;0,RANK(S2833,(N2833:P2833,Q2833:AE2833)),0)</f>
        <v>6</v>
      </c>
      <c r="AK2833" s="2">
        <f t="shared" si="1132"/>
        <v>1.4845605700712589E-3</v>
      </c>
      <c r="AL2833" s="2">
        <f t="shared" si="1133"/>
        <v>3.1505674320401163E-3</v>
      </c>
      <c r="AM2833" s="2">
        <f t="shared" si="1134"/>
        <v>0</v>
      </c>
      <c r="AN2833" s="2">
        <f t="shared" si="1135"/>
        <v>8.2475587226181051E-5</v>
      </c>
      <c r="AP2833" t="s">
        <v>3364</v>
      </c>
      <c r="AQ2833" t="s">
        <v>1641</v>
      </c>
      <c r="AT2833" s="93" t="s">
        <v>1127</v>
      </c>
      <c r="AU2833" s="92" t="s">
        <v>2317</v>
      </c>
      <c r="AV2833" s="83" t="str">
        <f t="shared" si="1136"/>
        <v>48423</v>
      </c>
      <c r="AX2833" s="7" t="s">
        <v>3753</v>
      </c>
    </row>
    <row r="2834" spans="1:50" hidden="1" outlineLevel="1">
      <c r="A2834" t="s">
        <v>4681</v>
      </c>
      <c r="B2834" t="s">
        <v>1641</v>
      </c>
      <c r="C2834" s="1">
        <f t="shared" si="1125"/>
        <v>2918</v>
      </c>
      <c r="D2834" s="7">
        <f>RANK(N2834,(N2834:P2834,Q2834:AE2834))</f>
        <v>2</v>
      </c>
      <c r="E2834" s="7">
        <f>RANK(O2834,(N2834:P2834,Q2834:AE2834))</f>
        <v>1</v>
      </c>
      <c r="F2834" s="7">
        <f>IF(P2834&gt;0,RANK(P2834,(N2834:P2834,Q2834:AE2834)),0)</f>
        <v>3</v>
      </c>
      <c r="G2834" s="1">
        <f t="shared" si="1126"/>
        <v>1368</v>
      </c>
      <c r="H2834" s="2">
        <f t="shared" si="1127"/>
        <v>0.46881425633995888</v>
      </c>
      <c r="I2834" s="2"/>
      <c r="J2834" s="2">
        <f t="shared" si="1128"/>
        <v>0.25771076079506511</v>
      </c>
      <c r="K2834" s="2">
        <f t="shared" si="1129"/>
        <v>0.72652501713502404</v>
      </c>
      <c r="L2834" s="2">
        <f t="shared" si="1130"/>
        <v>1.2679917751884852E-2</v>
      </c>
      <c r="M2834" s="2">
        <f t="shared" si="1131"/>
        <v>3.0843043180260529E-3</v>
      </c>
      <c r="N2834" s="1">
        <v>752</v>
      </c>
      <c r="O2834" s="1">
        <v>2120</v>
      </c>
      <c r="P2834" s="1">
        <v>37</v>
      </c>
      <c r="Q2834" s="1">
        <v>3</v>
      </c>
      <c r="R2834" s="1">
        <v>6</v>
      </c>
      <c r="S2834" s="1">
        <v>0</v>
      </c>
      <c r="U2834" s="1">
        <v>0</v>
      </c>
      <c r="X2834" s="1">
        <v>0</v>
      </c>
      <c r="AG2834" s="7">
        <f>IF(Q2834&gt;0,RANK(Q2834,(N2834:P2834,Q2834:AE2834)),0)</f>
        <v>5</v>
      </c>
      <c r="AH2834" s="7">
        <f>IF(R2834&gt;0,RANK(R2834,(N2834:P2834,Q2834:AE2834)),0)</f>
        <v>4</v>
      </c>
      <c r="AI2834" s="7">
        <f>IF(T2834&gt;0,RANK(T2834,(N2834:P2834,Q2834:AE2834)),0)</f>
        <v>0</v>
      </c>
      <c r="AJ2834" s="7">
        <f>IF(S2834&gt;0,RANK(S2834,(N2834:P2834,Q2834:AE2834)),0)</f>
        <v>0</v>
      </c>
      <c r="AK2834" s="2">
        <f t="shared" si="1132"/>
        <v>1.028101439342015E-3</v>
      </c>
      <c r="AL2834" s="2">
        <f t="shared" si="1133"/>
        <v>2.0562028786840301E-3</v>
      </c>
      <c r="AM2834" s="2">
        <f t="shared" si="1134"/>
        <v>0</v>
      </c>
      <c r="AN2834" s="2">
        <f t="shared" si="1135"/>
        <v>0</v>
      </c>
      <c r="AP2834" t="s">
        <v>4681</v>
      </c>
      <c r="AQ2834" t="s">
        <v>1641</v>
      </c>
      <c r="AR2834">
        <v>17</v>
      </c>
      <c r="AT2834" s="93" t="s">
        <v>1127</v>
      </c>
      <c r="AU2834" s="92" t="s">
        <v>2318</v>
      </c>
      <c r="AV2834" s="83" t="str">
        <f t="shared" si="1136"/>
        <v>48425</v>
      </c>
      <c r="AX2834" s="7" t="s">
        <v>3753</v>
      </c>
    </row>
    <row r="2835" spans="1:50" hidden="1" outlineLevel="1">
      <c r="A2835" t="s">
        <v>3748</v>
      </c>
      <c r="B2835" t="s">
        <v>1641</v>
      </c>
      <c r="C2835" s="1">
        <f t="shared" si="1125"/>
        <v>8464</v>
      </c>
      <c r="D2835" s="7">
        <f>RANK(N2835,(N2835:P2835,Q2835:AE2835))</f>
        <v>1</v>
      </c>
      <c r="E2835" s="7">
        <f>RANK(O2835,(N2835:P2835,Q2835:AE2835))</f>
        <v>2</v>
      </c>
      <c r="F2835" s="7">
        <f>IF(P2835&gt;0,RANK(P2835,(N2835:P2835,Q2835:AE2835)),0)</f>
        <v>4</v>
      </c>
      <c r="G2835" s="1">
        <f t="shared" si="1126"/>
        <v>4594</v>
      </c>
      <c r="H2835" s="2">
        <f t="shared" si="1127"/>
        <v>0.54276937618147447</v>
      </c>
      <c r="I2835" s="2"/>
      <c r="J2835" s="2">
        <f t="shared" si="1128"/>
        <v>0.76854914933837426</v>
      </c>
      <c r="K2835" s="2">
        <f t="shared" si="1129"/>
        <v>0.22577977315689982</v>
      </c>
      <c r="L2835" s="2">
        <f t="shared" si="1130"/>
        <v>2.2448015122873348E-3</v>
      </c>
      <c r="M2835" s="2">
        <f t="shared" si="1131"/>
        <v>3.4262759924385895E-3</v>
      </c>
      <c r="N2835" s="1">
        <v>6505</v>
      </c>
      <c r="O2835" s="1">
        <v>1911</v>
      </c>
      <c r="P2835" s="1">
        <v>19</v>
      </c>
      <c r="Q2835" s="1">
        <v>6</v>
      </c>
      <c r="R2835" s="1">
        <v>20</v>
      </c>
      <c r="S2835" s="1">
        <v>3</v>
      </c>
      <c r="U2835" s="1">
        <v>0</v>
      </c>
      <c r="X2835" s="1">
        <v>0</v>
      </c>
      <c r="AG2835" s="7">
        <f>IF(Q2835&gt;0,RANK(Q2835,(N2835:P2835,Q2835:AE2835)),0)</f>
        <v>5</v>
      </c>
      <c r="AH2835" s="7">
        <f>IF(R2835&gt;0,RANK(R2835,(N2835:P2835,Q2835:AE2835)),0)</f>
        <v>3</v>
      </c>
      <c r="AI2835" s="7">
        <f>IF(T2835&gt;0,RANK(T2835,(N2835:P2835,Q2835:AE2835)),0)</f>
        <v>0</v>
      </c>
      <c r="AJ2835" s="7">
        <f>IF(S2835&gt;0,RANK(S2835,(N2835:P2835,Q2835:AE2835)),0)</f>
        <v>6</v>
      </c>
      <c r="AK2835" s="2">
        <f t="shared" si="1132"/>
        <v>7.0888468809073729E-4</v>
      </c>
      <c r="AL2835" s="2">
        <f t="shared" si="1133"/>
        <v>2.3629489603024575E-3</v>
      </c>
      <c r="AM2835" s="2">
        <f t="shared" si="1134"/>
        <v>0</v>
      </c>
      <c r="AN2835" s="2">
        <f t="shared" si="1135"/>
        <v>3.5444234404536864E-4</v>
      </c>
      <c r="AP2835" t="s">
        <v>3748</v>
      </c>
      <c r="AQ2835" t="s">
        <v>1641</v>
      </c>
      <c r="AR2835">
        <v>28</v>
      </c>
      <c r="AT2835" s="93" t="s">
        <v>1127</v>
      </c>
      <c r="AU2835" s="92" t="s">
        <v>2319</v>
      </c>
      <c r="AV2835" s="83" t="str">
        <f t="shared" si="1136"/>
        <v>48427</v>
      </c>
      <c r="AX2835" s="7" t="s">
        <v>3753</v>
      </c>
    </row>
    <row r="2836" spans="1:50" hidden="1" outlineLevel="1">
      <c r="A2836" t="s">
        <v>1335</v>
      </c>
      <c r="B2836" t="s">
        <v>1641</v>
      </c>
      <c r="C2836" s="1">
        <f t="shared" si="1125"/>
        <v>3291</v>
      </c>
      <c r="D2836" s="7">
        <f>RANK(N2836,(N2836:P2836,Q2836:AE2836))</f>
        <v>2</v>
      </c>
      <c r="E2836" s="7">
        <f>RANK(O2836,(N2836:P2836,Q2836:AE2836))</f>
        <v>1</v>
      </c>
      <c r="F2836" s="7">
        <f>IF(P2836&gt;0,RANK(P2836,(N2836:P2836,Q2836:AE2836)),0)</f>
        <v>3</v>
      </c>
      <c r="G2836" s="1">
        <f t="shared" si="1126"/>
        <v>1614</v>
      </c>
      <c r="H2836" s="2">
        <f t="shared" si="1127"/>
        <v>0.49042844120328166</v>
      </c>
      <c r="I2836" s="2"/>
      <c r="J2836" s="2">
        <f t="shared" si="1128"/>
        <v>0.24642965663931934</v>
      </c>
      <c r="K2836" s="2">
        <f t="shared" si="1129"/>
        <v>0.73685809784260103</v>
      </c>
      <c r="L2836" s="2">
        <f t="shared" si="1130"/>
        <v>9.7234883014281365E-3</v>
      </c>
      <c r="M2836" s="2">
        <f t="shared" si="1131"/>
        <v>6.9887572166514571E-3</v>
      </c>
      <c r="N2836" s="1">
        <v>811</v>
      </c>
      <c r="O2836" s="1">
        <v>2425</v>
      </c>
      <c r="P2836" s="1">
        <v>32</v>
      </c>
      <c r="Q2836" s="1">
        <v>10</v>
      </c>
      <c r="R2836" s="1">
        <v>13</v>
      </c>
      <c r="S2836" s="1">
        <v>0</v>
      </c>
      <c r="U2836" s="1">
        <v>0</v>
      </c>
      <c r="X2836" s="1">
        <v>0</v>
      </c>
      <c r="AG2836" s="7">
        <f>IF(Q2836&gt;0,RANK(Q2836,(N2836:P2836,Q2836:AE2836)),0)</f>
        <v>5</v>
      </c>
      <c r="AH2836" s="7">
        <f>IF(R2836&gt;0,RANK(R2836,(N2836:P2836,Q2836:AE2836)),0)</f>
        <v>4</v>
      </c>
      <c r="AI2836" s="7">
        <f>IF(T2836&gt;0,RANK(T2836,(N2836:P2836,Q2836:AE2836)),0)</f>
        <v>0</v>
      </c>
      <c r="AJ2836" s="7">
        <f>IF(S2836&gt;0,RANK(S2836,(N2836:P2836,Q2836:AE2836)),0)</f>
        <v>0</v>
      </c>
      <c r="AK2836" s="2">
        <f t="shared" si="1132"/>
        <v>3.038590094196293E-3</v>
      </c>
      <c r="AL2836" s="2">
        <f t="shared" si="1133"/>
        <v>3.9501671224551806E-3</v>
      </c>
      <c r="AM2836" s="2">
        <f t="shared" si="1134"/>
        <v>0</v>
      </c>
      <c r="AN2836" s="2">
        <f t="shared" si="1135"/>
        <v>0</v>
      </c>
      <c r="AP2836" t="s">
        <v>1335</v>
      </c>
      <c r="AQ2836" t="s">
        <v>1641</v>
      </c>
      <c r="AR2836">
        <v>17</v>
      </c>
      <c r="AT2836" s="93" t="s">
        <v>1127</v>
      </c>
      <c r="AU2836" s="92" t="s">
        <v>2320</v>
      </c>
      <c r="AV2836" s="83" t="str">
        <f t="shared" si="1136"/>
        <v>48429</v>
      </c>
      <c r="AX2836" s="7" t="s">
        <v>3753</v>
      </c>
    </row>
    <row r="2837" spans="1:50" hidden="1" outlineLevel="1">
      <c r="A2837" t="s">
        <v>4682</v>
      </c>
      <c r="B2837" t="s">
        <v>1641</v>
      </c>
      <c r="C2837" s="1">
        <f t="shared" si="1125"/>
        <v>659</v>
      </c>
      <c r="D2837" s="7">
        <f>RANK(N2837,(N2837:P2837,Q2837:AE2837))</f>
        <v>2</v>
      </c>
      <c r="E2837" s="7">
        <f>RANK(O2837,(N2837:P2837,Q2837:AE2837))</f>
        <v>1</v>
      </c>
      <c r="F2837" s="7">
        <f>IF(P2837&gt;0,RANK(P2837,(N2837:P2837,Q2837:AE2837)),0)</f>
        <v>3</v>
      </c>
      <c r="G2837" s="1">
        <f t="shared" si="1126"/>
        <v>388</v>
      </c>
      <c r="H2837" s="2">
        <f t="shared" si="1127"/>
        <v>0.58877086494688924</v>
      </c>
      <c r="I2837" s="2"/>
      <c r="J2837" s="2">
        <f t="shared" si="1128"/>
        <v>0.20030349013657056</v>
      </c>
      <c r="K2837" s="2">
        <f t="shared" si="1129"/>
        <v>0.7890743550834598</v>
      </c>
      <c r="L2837" s="2">
        <f t="shared" si="1130"/>
        <v>4.552352048558422E-3</v>
      </c>
      <c r="M2837" s="2">
        <f t="shared" si="1131"/>
        <v>6.0698027314112172E-3</v>
      </c>
      <c r="N2837" s="1">
        <v>132</v>
      </c>
      <c r="O2837" s="1">
        <v>520</v>
      </c>
      <c r="P2837" s="1">
        <v>3</v>
      </c>
      <c r="Q2837" s="1">
        <v>1</v>
      </c>
      <c r="R2837" s="1">
        <v>3</v>
      </c>
      <c r="S2837" s="1">
        <v>0</v>
      </c>
      <c r="U2837" s="1">
        <v>0</v>
      </c>
      <c r="X2837" s="1">
        <v>0</v>
      </c>
      <c r="AG2837" s="7">
        <f>IF(Q2837&gt;0,RANK(Q2837,(N2837:P2837,Q2837:AE2837)),0)</f>
        <v>5</v>
      </c>
      <c r="AH2837" s="7">
        <f>IF(R2837&gt;0,RANK(R2837,(N2837:P2837,Q2837:AE2837)),0)</f>
        <v>3</v>
      </c>
      <c r="AI2837" s="7">
        <f>IF(T2837&gt;0,RANK(T2837,(N2837:P2837,Q2837:AE2837)),0)</f>
        <v>0</v>
      </c>
      <c r="AJ2837" s="7">
        <f>IF(S2837&gt;0,RANK(S2837,(N2837:P2837,Q2837:AE2837)),0)</f>
        <v>0</v>
      </c>
      <c r="AK2837" s="2">
        <f t="shared" si="1132"/>
        <v>1.5174506828528073E-3</v>
      </c>
      <c r="AL2837" s="2">
        <f t="shared" si="1133"/>
        <v>4.552352048558422E-3</v>
      </c>
      <c r="AM2837" s="2">
        <f t="shared" si="1134"/>
        <v>0</v>
      </c>
      <c r="AN2837" s="2">
        <f t="shared" si="1135"/>
        <v>0</v>
      </c>
      <c r="AP2837" t="s">
        <v>4682</v>
      </c>
      <c r="AQ2837" t="s">
        <v>1641</v>
      </c>
      <c r="AR2837">
        <v>21</v>
      </c>
      <c r="AT2837" s="93" t="s">
        <v>1127</v>
      </c>
      <c r="AU2837" s="92" t="s">
        <v>2321</v>
      </c>
      <c r="AV2837" s="83" t="str">
        <f t="shared" si="1136"/>
        <v>48431</v>
      </c>
      <c r="AX2837" s="7" t="s">
        <v>3753</v>
      </c>
    </row>
    <row r="2838" spans="1:50" hidden="1" outlineLevel="1">
      <c r="A2838" t="s">
        <v>4683</v>
      </c>
      <c r="B2838" t="s">
        <v>1641</v>
      </c>
      <c r="C2838" s="1">
        <f t="shared" si="1125"/>
        <v>799</v>
      </c>
      <c r="D2838" s="7">
        <f>RANK(N2838,(N2838:P2838,Q2838:AE2838))</f>
        <v>2</v>
      </c>
      <c r="E2838" s="7">
        <f>RANK(O2838,(N2838:P2838,Q2838:AE2838))</f>
        <v>1</v>
      </c>
      <c r="F2838" s="7">
        <f>IF(P2838&gt;0,RANK(P2838,(N2838:P2838,Q2838:AE2838)),0)</f>
        <v>3</v>
      </c>
      <c r="G2838" s="1">
        <f t="shared" si="1126"/>
        <v>202</v>
      </c>
      <c r="H2838" s="2">
        <f t="shared" si="1127"/>
        <v>0.25281602002503129</v>
      </c>
      <c r="I2838" s="2"/>
      <c r="J2838" s="2">
        <f t="shared" si="1128"/>
        <v>0.36795994993742176</v>
      </c>
      <c r="K2838" s="2">
        <f t="shared" si="1129"/>
        <v>0.6207759699624531</v>
      </c>
      <c r="L2838" s="2">
        <f t="shared" si="1130"/>
        <v>8.7609511889862324E-3</v>
      </c>
      <c r="M2838" s="2">
        <f t="shared" si="1131"/>
        <v>2.5031289111389077E-3</v>
      </c>
      <c r="N2838" s="1">
        <v>294</v>
      </c>
      <c r="O2838" s="1">
        <v>496</v>
      </c>
      <c r="P2838" s="1">
        <v>7</v>
      </c>
      <c r="Q2838" s="1">
        <v>0</v>
      </c>
      <c r="R2838" s="1">
        <v>2</v>
      </c>
      <c r="S2838" s="1">
        <v>0</v>
      </c>
      <c r="U2838" s="1">
        <v>0</v>
      </c>
      <c r="X2838" s="1">
        <v>0</v>
      </c>
      <c r="AG2838" s="7">
        <f>IF(Q2838&gt;0,RANK(Q2838,(N2838:P2838,Q2838:AE2838)),0)</f>
        <v>0</v>
      </c>
      <c r="AH2838" s="7">
        <f>IF(R2838&gt;0,RANK(R2838,(N2838:P2838,Q2838:AE2838)),0)</f>
        <v>4</v>
      </c>
      <c r="AI2838" s="7">
        <f>IF(T2838&gt;0,RANK(T2838,(N2838:P2838,Q2838:AE2838)),0)</f>
        <v>0</v>
      </c>
      <c r="AJ2838" s="7">
        <f>IF(S2838&gt;0,RANK(S2838,(N2838:P2838,Q2838:AE2838)),0)</f>
        <v>0</v>
      </c>
      <c r="AK2838" s="2">
        <f t="shared" si="1132"/>
        <v>0</v>
      </c>
      <c r="AL2838" s="2">
        <f t="shared" si="1133"/>
        <v>2.5031289111389237E-3</v>
      </c>
      <c r="AM2838" s="2">
        <f t="shared" si="1134"/>
        <v>0</v>
      </c>
      <c r="AN2838" s="2">
        <f t="shared" si="1135"/>
        <v>0</v>
      </c>
      <c r="AP2838" t="s">
        <v>4683</v>
      </c>
      <c r="AQ2838" t="s">
        <v>1641</v>
      </c>
      <c r="AR2838">
        <v>17</v>
      </c>
      <c r="AT2838" s="93" t="s">
        <v>1127</v>
      </c>
      <c r="AU2838" s="92" t="s">
        <v>2322</v>
      </c>
      <c r="AV2838" s="83" t="str">
        <f t="shared" si="1136"/>
        <v>48433</v>
      </c>
      <c r="AX2838" s="7" t="s">
        <v>3753</v>
      </c>
    </row>
    <row r="2839" spans="1:50" hidden="1" outlineLevel="1">
      <c r="A2839" t="s">
        <v>1580</v>
      </c>
      <c r="B2839" t="s">
        <v>1641</v>
      </c>
      <c r="C2839" s="1">
        <f t="shared" si="1125"/>
        <v>1540</v>
      </c>
      <c r="D2839" s="7">
        <f>RANK(N2839,(N2839:P2839,Q2839:AE2839))</f>
        <v>2</v>
      </c>
      <c r="E2839" s="7">
        <f>RANK(O2839,(N2839:P2839,Q2839:AE2839))</f>
        <v>1</v>
      </c>
      <c r="F2839" s="7">
        <f>IF(P2839&gt;0,RANK(P2839,(N2839:P2839,Q2839:AE2839)),0)</f>
        <v>3</v>
      </c>
      <c r="G2839" s="1">
        <f t="shared" si="1126"/>
        <v>595</v>
      </c>
      <c r="H2839" s="2">
        <f t="shared" si="1127"/>
        <v>0.38636363636363635</v>
      </c>
      <c r="I2839" s="2"/>
      <c r="J2839" s="2">
        <f t="shared" si="1128"/>
        <v>0.30389610389610389</v>
      </c>
      <c r="K2839" s="2">
        <f t="shared" si="1129"/>
        <v>0.69025974025974024</v>
      </c>
      <c r="L2839" s="2">
        <f t="shared" si="1130"/>
        <v>3.8961038961038961E-3</v>
      </c>
      <c r="M2839" s="2">
        <f t="shared" si="1131"/>
        <v>1.9480519480519778E-3</v>
      </c>
      <c r="N2839" s="1">
        <v>468</v>
      </c>
      <c r="O2839" s="1">
        <v>1063</v>
      </c>
      <c r="P2839" s="1">
        <v>6</v>
      </c>
      <c r="Q2839" s="1">
        <v>3</v>
      </c>
      <c r="R2839" s="1">
        <v>0</v>
      </c>
      <c r="S2839" s="1">
        <v>0</v>
      </c>
      <c r="U2839" s="1">
        <v>0</v>
      </c>
      <c r="X2839" s="1">
        <v>0</v>
      </c>
      <c r="AG2839" s="7">
        <f>IF(Q2839&gt;0,RANK(Q2839,(N2839:P2839,Q2839:AE2839)),0)</f>
        <v>4</v>
      </c>
      <c r="AH2839" s="7">
        <f>IF(R2839&gt;0,RANK(R2839,(N2839:P2839,Q2839:AE2839)),0)</f>
        <v>0</v>
      </c>
      <c r="AI2839" s="7">
        <f>IF(T2839&gt;0,RANK(T2839,(N2839:P2839,Q2839:AE2839)),0)</f>
        <v>0</v>
      </c>
      <c r="AJ2839" s="7">
        <f>IF(S2839&gt;0,RANK(S2839,(N2839:P2839,Q2839:AE2839)),0)</f>
        <v>0</v>
      </c>
      <c r="AK2839" s="2">
        <f t="shared" si="1132"/>
        <v>1.9480519480519481E-3</v>
      </c>
      <c r="AL2839" s="2">
        <f t="shared" si="1133"/>
        <v>0</v>
      </c>
      <c r="AM2839" s="2">
        <f t="shared" si="1134"/>
        <v>0</v>
      </c>
      <c r="AN2839" s="2">
        <f t="shared" si="1135"/>
        <v>0</v>
      </c>
      <c r="AP2839" t="s">
        <v>1580</v>
      </c>
      <c r="AQ2839" t="s">
        <v>1641</v>
      </c>
      <c r="AR2839">
        <v>23</v>
      </c>
      <c r="AT2839" s="93" t="s">
        <v>1127</v>
      </c>
      <c r="AU2839" s="92" t="s">
        <v>1629</v>
      </c>
      <c r="AV2839" s="83" t="str">
        <f t="shared" si="1136"/>
        <v>48435</v>
      </c>
      <c r="AX2839" s="7" t="s">
        <v>3753</v>
      </c>
    </row>
    <row r="2840" spans="1:50" hidden="1" outlineLevel="1">
      <c r="A2840" t="s">
        <v>1582</v>
      </c>
      <c r="B2840" t="s">
        <v>1641</v>
      </c>
      <c r="C2840" s="1">
        <f t="shared" si="1125"/>
        <v>2501</v>
      </c>
      <c r="D2840" s="7">
        <f>RANK(N2840,(N2840:P2840,Q2840:AE2840))</f>
        <v>2</v>
      </c>
      <c r="E2840" s="7">
        <f>RANK(O2840,(N2840:P2840,Q2840:AE2840))</f>
        <v>1</v>
      </c>
      <c r="F2840" s="7">
        <f>IF(P2840&gt;0,RANK(P2840,(N2840:P2840,Q2840:AE2840)),0)</f>
        <v>3</v>
      </c>
      <c r="G2840" s="1">
        <f t="shared" si="1126"/>
        <v>756</v>
      </c>
      <c r="H2840" s="2">
        <f t="shared" si="1127"/>
        <v>0.30227908836465411</v>
      </c>
      <c r="I2840" s="2"/>
      <c r="J2840" s="2">
        <f t="shared" si="1128"/>
        <v>0.34226309476209515</v>
      </c>
      <c r="K2840" s="2">
        <f t="shared" si="1129"/>
        <v>0.64454218312674927</v>
      </c>
      <c r="L2840" s="2">
        <f t="shared" si="1130"/>
        <v>7.9968012794882047E-3</v>
      </c>
      <c r="M2840" s="2">
        <f t="shared" si="1131"/>
        <v>5.1979208316673721E-3</v>
      </c>
      <c r="N2840" s="1">
        <v>856</v>
      </c>
      <c r="O2840" s="1">
        <v>1612</v>
      </c>
      <c r="P2840" s="1">
        <v>20</v>
      </c>
      <c r="Q2840" s="1">
        <v>11</v>
      </c>
      <c r="R2840" s="1">
        <v>2</v>
      </c>
      <c r="S2840" s="1">
        <v>0</v>
      </c>
      <c r="U2840" s="1">
        <v>0</v>
      </c>
      <c r="X2840" s="1">
        <v>0</v>
      </c>
      <c r="AG2840" s="7">
        <f>IF(Q2840&gt;0,RANK(Q2840,(N2840:P2840,Q2840:AE2840)),0)</f>
        <v>4</v>
      </c>
      <c r="AH2840" s="7">
        <f>IF(R2840&gt;0,RANK(R2840,(N2840:P2840,Q2840:AE2840)),0)</f>
        <v>5</v>
      </c>
      <c r="AI2840" s="7">
        <f>IF(T2840&gt;0,RANK(T2840,(N2840:P2840,Q2840:AE2840)),0)</f>
        <v>0</v>
      </c>
      <c r="AJ2840" s="7">
        <f>IF(S2840&gt;0,RANK(S2840,(N2840:P2840,Q2840:AE2840)),0)</f>
        <v>0</v>
      </c>
      <c r="AK2840" s="2">
        <f t="shared" si="1132"/>
        <v>4.3982407037185126E-3</v>
      </c>
      <c r="AL2840" s="2">
        <f t="shared" si="1133"/>
        <v>7.9968012794882047E-4</v>
      </c>
      <c r="AM2840" s="2">
        <f t="shared" si="1134"/>
        <v>0</v>
      </c>
      <c r="AN2840" s="2">
        <f t="shared" si="1135"/>
        <v>0</v>
      </c>
      <c r="AP2840" t="s">
        <v>1582</v>
      </c>
      <c r="AQ2840" t="s">
        <v>1641</v>
      </c>
      <c r="AR2840">
        <v>13</v>
      </c>
      <c r="AT2840" s="93" t="s">
        <v>1127</v>
      </c>
      <c r="AU2840" s="92" t="s">
        <v>1630</v>
      </c>
      <c r="AV2840" s="83" t="str">
        <f t="shared" si="1136"/>
        <v>48437</v>
      </c>
      <c r="AX2840" s="7" t="s">
        <v>3753</v>
      </c>
    </row>
    <row r="2841" spans="1:50" hidden="1" outlineLevel="1">
      <c r="A2841" t="s">
        <v>1585</v>
      </c>
      <c r="B2841" t="s">
        <v>1641</v>
      </c>
      <c r="C2841" s="1">
        <f t="shared" si="1125"/>
        <v>472389</v>
      </c>
      <c r="D2841" s="7">
        <f>RANK(N2841,(N2841:P2841,Q2841:AE2841))</f>
        <v>2</v>
      </c>
      <c r="E2841" s="7">
        <f>RANK(O2841,(N2841:P2841,Q2841:AE2841))</f>
        <v>1</v>
      </c>
      <c r="F2841" s="7">
        <f>IF(P2841&gt;0,RANK(P2841,(N2841:P2841,Q2841:AE2841)),0)</f>
        <v>3</v>
      </c>
      <c r="G2841" s="1">
        <f t="shared" si="1126"/>
        <v>113163</v>
      </c>
      <c r="H2841" s="2">
        <f t="shared" si="1127"/>
        <v>0.23955468903805974</v>
      </c>
      <c r="I2841" s="2"/>
      <c r="J2841" s="2">
        <f t="shared" si="1128"/>
        <v>0.36782820937828781</v>
      </c>
      <c r="K2841" s="2">
        <f t="shared" si="1129"/>
        <v>0.60738289841634752</v>
      </c>
      <c r="L2841" s="2">
        <f t="shared" si="1130"/>
        <v>1.8645650089227309E-2</v>
      </c>
      <c r="M2841" s="2">
        <f t="shared" si="1131"/>
        <v>6.1432421161373117E-3</v>
      </c>
      <c r="N2841" s="1">
        <v>173758</v>
      </c>
      <c r="O2841" s="1">
        <v>286921</v>
      </c>
      <c r="P2841" s="1">
        <v>8808</v>
      </c>
      <c r="Q2841" s="1">
        <v>877</v>
      </c>
      <c r="R2841" s="1">
        <v>1959</v>
      </c>
      <c r="S2841" s="1">
        <v>54</v>
      </c>
      <c r="U2841" s="1">
        <v>6</v>
      </c>
      <c r="X2841" s="1">
        <v>6</v>
      </c>
      <c r="AG2841" s="7">
        <f>IF(Q2841&gt;0,RANK(Q2841,(N2841:P2841,Q2841:AE2841)),0)</f>
        <v>5</v>
      </c>
      <c r="AH2841" s="7">
        <f>IF(R2841&gt;0,RANK(R2841,(N2841:P2841,Q2841:AE2841)),0)</f>
        <v>4</v>
      </c>
      <c r="AI2841" s="7">
        <f>IF(T2841&gt;0,RANK(T2841,(N2841:P2841,Q2841:AE2841)),0)</f>
        <v>0</v>
      </c>
      <c r="AJ2841" s="7">
        <f>IF(S2841&gt;0,RANK(S2841,(N2841:P2841,Q2841:AE2841)),0)</f>
        <v>6</v>
      </c>
      <c r="AK2841" s="2">
        <f t="shared" si="1132"/>
        <v>1.8565207911276512E-3</v>
      </c>
      <c r="AL2841" s="2">
        <f t="shared" si="1133"/>
        <v>4.1470059633056658E-3</v>
      </c>
      <c r="AM2841" s="2">
        <f t="shared" si="1134"/>
        <v>0</v>
      </c>
      <c r="AN2841" s="2">
        <f t="shared" si="1135"/>
        <v>1.1431256866692492E-4</v>
      </c>
      <c r="AP2841" t="s">
        <v>1585</v>
      </c>
      <c r="AQ2841" t="s">
        <v>1641</v>
      </c>
      <c r="AT2841" s="93" t="s">
        <v>1127</v>
      </c>
      <c r="AU2841" s="92" t="s">
        <v>1631</v>
      </c>
      <c r="AV2841" s="83" t="str">
        <f t="shared" si="1136"/>
        <v>48439</v>
      </c>
      <c r="AX2841" s="7" t="s">
        <v>3753</v>
      </c>
    </row>
    <row r="2842" spans="1:50" hidden="1" outlineLevel="1">
      <c r="A2842" t="s">
        <v>517</v>
      </c>
      <c r="B2842" t="s">
        <v>1641</v>
      </c>
      <c r="C2842" s="1">
        <f t="shared" si="1125"/>
        <v>43020</v>
      </c>
      <c r="D2842" s="7">
        <f>RANK(N2842,(N2842:P2842,Q2842:AE2842))</f>
        <v>2</v>
      </c>
      <c r="E2842" s="7">
        <f>RANK(O2842,(N2842:P2842,Q2842:AE2842))</f>
        <v>1</v>
      </c>
      <c r="F2842" s="7">
        <f>IF(P2842&gt;0,RANK(P2842,(N2842:P2842,Q2842:AE2842)),0)</f>
        <v>3</v>
      </c>
      <c r="G2842" s="1">
        <f t="shared" si="1126"/>
        <v>21197</v>
      </c>
      <c r="H2842" s="2">
        <f t="shared" si="1127"/>
        <v>0.49272431427243141</v>
      </c>
      <c r="I2842" s="2"/>
      <c r="J2842" s="2">
        <f t="shared" si="1128"/>
        <v>0.24416550441655044</v>
      </c>
      <c r="K2842" s="2">
        <f t="shared" si="1129"/>
        <v>0.73688981868898185</v>
      </c>
      <c r="L2842" s="2">
        <f t="shared" si="1130"/>
        <v>1.3691306369130636E-2</v>
      </c>
      <c r="M2842" s="2">
        <f t="shared" si="1131"/>
        <v>5.2533705253370241E-3</v>
      </c>
      <c r="N2842" s="1">
        <v>10504</v>
      </c>
      <c r="O2842" s="1">
        <v>31701</v>
      </c>
      <c r="P2842" s="1">
        <v>589</v>
      </c>
      <c r="Q2842" s="1">
        <v>90</v>
      </c>
      <c r="R2842" s="1">
        <v>133</v>
      </c>
      <c r="S2842" s="1">
        <v>3</v>
      </c>
      <c r="U2842" s="1">
        <v>0</v>
      </c>
      <c r="X2842" s="1">
        <v>0</v>
      </c>
      <c r="AG2842" s="7">
        <f>IF(Q2842&gt;0,RANK(Q2842,(N2842:P2842,Q2842:AE2842)),0)</f>
        <v>5</v>
      </c>
      <c r="AH2842" s="7">
        <f>IF(R2842&gt;0,RANK(R2842,(N2842:P2842,Q2842:AE2842)),0)</f>
        <v>4</v>
      </c>
      <c r="AI2842" s="7">
        <f>IF(T2842&gt;0,RANK(T2842,(N2842:P2842,Q2842:AE2842)),0)</f>
        <v>0</v>
      </c>
      <c r="AJ2842" s="7">
        <f>IF(S2842&gt;0,RANK(S2842,(N2842:P2842,Q2842:AE2842)),0)</f>
        <v>6</v>
      </c>
      <c r="AK2842" s="2">
        <f t="shared" si="1132"/>
        <v>2.0920502092050207E-3</v>
      </c>
      <c r="AL2842" s="2">
        <f t="shared" si="1133"/>
        <v>3.0915853091585308E-3</v>
      </c>
      <c r="AM2842" s="2">
        <f t="shared" si="1134"/>
        <v>0</v>
      </c>
      <c r="AN2842" s="2">
        <f t="shared" si="1135"/>
        <v>6.9735006973500698E-5</v>
      </c>
      <c r="AP2842" t="s">
        <v>517</v>
      </c>
      <c r="AQ2842" t="s">
        <v>1641</v>
      </c>
      <c r="AR2842">
        <v>17</v>
      </c>
      <c r="AT2842" s="93" t="s">
        <v>1127</v>
      </c>
      <c r="AU2842" s="92" t="s">
        <v>1632</v>
      </c>
      <c r="AV2842" s="83" t="str">
        <f t="shared" si="1136"/>
        <v>48441</v>
      </c>
      <c r="AX2842" s="7" t="s">
        <v>3753</v>
      </c>
    </row>
    <row r="2843" spans="1:50" hidden="1" outlineLevel="1">
      <c r="A2843" t="s">
        <v>671</v>
      </c>
      <c r="B2843" t="s">
        <v>1641</v>
      </c>
      <c r="C2843" s="1">
        <f t="shared" si="1125"/>
        <v>477</v>
      </c>
      <c r="D2843" s="7">
        <f>RANK(N2843,(N2843:P2843,Q2843:AE2843))</f>
        <v>2</v>
      </c>
      <c r="E2843" s="7">
        <f>RANK(O2843,(N2843:P2843,Q2843:AE2843))</f>
        <v>1</v>
      </c>
      <c r="F2843" s="7">
        <f>IF(P2843&gt;0,RANK(P2843,(N2843:P2843,Q2843:AE2843)),0)</f>
        <v>3</v>
      </c>
      <c r="G2843" s="1">
        <f t="shared" si="1126"/>
        <v>24</v>
      </c>
      <c r="H2843" s="2">
        <f t="shared" si="1127"/>
        <v>5.0314465408805034E-2</v>
      </c>
      <c r="I2843" s="2"/>
      <c r="J2843" s="2">
        <f t="shared" si="1128"/>
        <v>0.45911949685534592</v>
      </c>
      <c r="K2843" s="2">
        <f t="shared" si="1129"/>
        <v>0.50943396226415094</v>
      </c>
      <c r="L2843" s="2">
        <f t="shared" si="1130"/>
        <v>1.4675052410901468E-2</v>
      </c>
      <c r="M2843" s="2">
        <f t="shared" si="1131"/>
        <v>1.6771488469601671E-2</v>
      </c>
      <c r="N2843" s="1">
        <v>219</v>
      </c>
      <c r="O2843" s="1">
        <v>243</v>
      </c>
      <c r="P2843" s="1">
        <v>7</v>
      </c>
      <c r="Q2843" s="1">
        <v>4</v>
      </c>
      <c r="R2843" s="1">
        <v>4</v>
      </c>
      <c r="S2843" s="1">
        <v>0</v>
      </c>
      <c r="U2843" s="1">
        <v>0</v>
      </c>
      <c r="X2843" s="1">
        <v>0</v>
      </c>
      <c r="AG2843" s="7">
        <f>IF(Q2843&gt;0,RANK(Q2843,(N2843:P2843,Q2843:AE2843)),0)</f>
        <v>4</v>
      </c>
      <c r="AH2843" s="7">
        <f>IF(R2843&gt;0,RANK(R2843,(N2843:P2843,Q2843:AE2843)),0)</f>
        <v>4</v>
      </c>
      <c r="AI2843" s="7">
        <f>IF(T2843&gt;0,RANK(T2843,(N2843:P2843,Q2843:AE2843)),0)</f>
        <v>0</v>
      </c>
      <c r="AJ2843" s="7">
        <f>IF(S2843&gt;0,RANK(S2843,(N2843:P2843,Q2843:AE2843)),0)</f>
        <v>0</v>
      </c>
      <c r="AK2843" s="2">
        <f t="shared" si="1132"/>
        <v>8.385744234800839E-3</v>
      </c>
      <c r="AL2843" s="2">
        <f t="shared" si="1133"/>
        <v>8.385744234800839E-3</v>
      </c>
      <c r="AM2843" s="2">
        <f t="shared" si="1134"/>
        <v>0</v>
      </c>
      <c r="AN2843" s="2">
        <f t="shared" si="1135"/>
        <v>0</v>
      </c>
      <c r="AP2843" t="s">
        <v>671</v>
      </c>
      <c r="AQ2843" t="s">
        <v>1641</v>
      </c>
      <c r="AR2843">
        <v>23</v>
      </c>
      <c r="AT2843" s="93" t="s">
        <v>1127</v>
      </c>
      <c r="AU2843" s="92" t="s">
        <v>1633</v>
      </c>
      <c r="AV2843" s="83" t="str">
        <f t="shared" si="1136"/>
        <v>48443</v>
      </c>
      <c r="AX2843" s="7" t="s">
        <v>3753</v>
      </c>
    </row>
    <row r="2844" spans="1:50" hidden="1" outlineLevel="1">
      <c r="A2844" t="s">
        <v>1586</v>
      </c>
      <c r="B2844" t="s">
        <v>1641</v>
      </c>
      <c r="C2844" s="1">
        <f t="shared" si="1125"/>
        <v>4054</v>
      </c>
      <c r="D2844" s="7">
        <f>RANK(N2844,(N2844:P2844,Q2844:AE2844))</f>
        <v>2</v>
      </c>
      <c r="E2844" s="7">
        <f>RANK(O2844,(N2844:P2844,Q2844:AE2844))</f>
        <v>1</v>
      </c>
      <c r="F2844" s="7">
        <f>IF(P2844&gt;0,RANK(P2844,(N2844:P2844,Q2844:AE2844)),0)</f>
        <v>3</v>
      </c>
      <c r="G2844" s="1">
        <f t="shared" si="1126"/>
        <v>1802</v>
      </c>
      <c r="H2844" s="2">
        <f t="shared" si="1127"/>
        <v>0.44449925999013318</v>
      </c>
      <c r="I2844" s="2"/>
      <c r="J2844" s="2">
        <f t="shared" si="1128"/>
        <v>0.27331031080414403</v>
      </c>
      <c r="K2844" s="2">
        <f t="shared" si="1129"/>
        <v>0.71780957079427721</v>
      </c>
      <c r="L2844" s="2">
        <f t="shared" si="1130"/>
        <v>4.440059200789344E-3</v>
      </c>
      <c r="M2844" s="2">
        <f t="shared" si="1131"/>
        <v>4.4400592007894186E-3</v>
      </c>
      <c r="N2844" s="1">
        <v>1108</v>
      </c>
      <c r="O2844" s="1">
        <v>2910</v>
      </c>
      <c r="P2844" s="1">
        <v>18</v>
      </c>
      <c r="Q2844" s="1">
        <v>7</v>
      </c>
      <c r="R2844" s="1">
        <v>11</v>
      </c>
      <c r="S2844" s="1">
        <v>0</v>
      </c>
      <c r="U2844" s="1">
        <v>0</v>
      </c>
      <c r="X2844" s="1">
        <v>0</v>
      </c>
      <c r="AG2844" s="7">
        <f>IF(Q2844&gt;0,RANK(Q2844,(N2844:P2844,Q2844:AE2844)),0)</f>
        <v>5</v>
      </c>
      <c r="AH2844" s="7">
        <f>IF(R2844&gt;0,RANK(R2844,(N2844:P2844,Q2844:AE2844)),0)</f>
        <v>4</v>
      </c>
      <c r="AI2844" s="7">
        <f>IF(T2844&gt;0,RANK(T2844,(N2844:P2844,Q2844:AE2844)),0)</f>
        <v>0</v>
      </c>
      <c r="AJ2844" s="7">
        <f>IF(S2844&gt;0,RANK(S2844,(N2844:P2844,Q2844:AE2844)),0)</f>
        <v>0</v>
      </c>
      <c r="AK2844" s="2">
        <f t="shared" si="1132"/>
        <v>1.726689689195856E-3</v>
      </c>
      <c r="AL2844" s="2">
        <f t="shared" si="1133"/>
        <v>2.7133695115934878E-3</v>
      </c>
      <c r="AM2844" s="2">
        <f t="shared" si="1134"/>
        <v>0</v>
      </c>
      <c r="AN2844" s="2">
        <f t="shared" si="1135"/>
        <v>0</v>
      </c>
      <c r="AP2844" t="s">
        <v>1586</v>
      </c>
      <c r="AQ2844" t="s">
        <v>1641</v>
      </c>
      <c r="AR2844">
        <v>19</v>
      </c>
      <c r="AT2844" s="93" t="s">
        <v>1127</v>
      </c>
      <c r="AU2844" s="92" t="s">
        <v>2602</v>
      </c>
      <c r="AV2844" s="83" t="str">
        <f t="shared" si="1136"/>
        <v>48445</v>
      </c>
      <c r="AX2844" s="7" t="s">
        <v>3753</v>
      </c>
    </row>
    <row r="2845" spans="1:50" hidden="1" outlineLevel="1">
      <c r="A2845" t="s">
        <v>2565</v>
      </c>
      <c r="B2845" t="s">
        <v>1641</v>
      </c>
      <c r="C2845" s="1">
        <f t="shared" si="1125"/>
        <v>842</v>
      </c>
      <c r="D2845" s="7">
        <f>RANK(N2845,(N2845:P2845,Q2845:AE2845))</f>
        <v>2</v>
      </c>
      <c r="E2845" s="7">
        <f>RANK(O2845,(N2845:P2845,Q2845:AE2845))</f>
        <v>1</v>
      </c>
      <c r="F2845" s="7">
        <f>IF(P2845&gt;0,RANK(P2845,(N2845:P2845,Q2845:AE2845)),0)</f>
        <v>3</v>
      </c>
      <c r="G2845" s="1">
        <f t="shared" si="1126"/>
        <v>380</v>
      </c>
      <c r="H2845" s="2">
        <f t="shared" si="1127"/>
        <v>0.45130641330166271</v>
      </c>
      <c r="I2845" s="2"/>
      <c r="J2845" s="2">
        <f t="shared" si="1128"/>
        <v>0.27078384798099764</v>
      </c>
      <c r="K2845" s="2">
        <f t="shared" si="1129"/>
        <v>0.7220902612826603</v>
      </c>
      <c r="L2845" s="2">
        <f t="shared" si="1130"/>
        <v>4.7505938242280287E-3</v>
      </c>
      <c r="M2845" s="2">
        <f t="shared" si="1131"/>
        <v>2.3752969121140378E-3</v>
      </c>
      <c r="N2845" s="1">
        <v>228</v>
      </c>
      <c r="O2845" s="1">
        <v>608</v>
      </c>
      <c r="P2845" s="1">
        <v>4</v>
      </c>
      <c r="Q2845" s="1">
        <v>0</v>
      </c>
      <c r="R2845" s="1">
        <v>1</v>
      </c>
      <c r="S2845" s="1">
        <v>0</v>
      </c>
      <c r="U2845" s="1">
        <v>1</v>
      </c>
      <c r="X2845" s="1">
        <v>0</v>
      </c>
      <c r="AG2845" s="7">
        <f>IF(Q2845&gt;0,RANK(Q2845,(N2845:P2845,Q2845:AE2845)),0)</f>
        <v>0</v>
      </c>
      <c r="AH2845" s="7">
        <f>IF(R2845&gt;0,RANK(R2845,(N2845:P2845,Q2845:AE2845)),0)</f>
        <v>4</v>
      </c>
      <c r="AI2845" s="7">
        <f>IF(T2845&gt;0,RANK(T2845,(N2845:P2845,Q2845:AE2845)),0)</f>
        <v>0</v>
      </c>
      <c r="AJ2845" s="7">
        <f>IF(S2845&gt;0,RANK(S2845,(N2845:P2845,Q2845:AE2845)),0)</f>
        <v>0</v>
      </c>
      <c r="AK2845" s="2">
        <f t="shared" si="1132"/>
        <v>0</v>
      </c>
      <c r="AL2845" s="2">
        <f t="shared" si="1133"/>
        <v>1.1876484560570072E-3</v>
      </c>
      <c r="AM2845" s="2">
        <f t="shared" si="1134"/>
        <v>0</v>
      </c>
      <c r="AN2845" s="2">
        <f t="shared" si="1135"/>
        <v>0</v>
      </c>
      <c r="AP2845" t="s">
        <v>2565</v>
      </c>
      <c r="AQ2845" t="s">
        <v>1641</v>
      </c>
      <c r="AR2845">
        <v>17</v>
      </c>
      <c r="AT2845" s="93" t="s">
        <v>1127</v>
      </c>
      <c r="AU2845" s="92" t="s">
        <v>2603</v>
      </c>
      <c r="AV2845" s="83" t="str">
        <f t="shared" si="1136"/>
        <v>48447</v>
      </c>
      <c r="AX2845" s="7" t="s">
        <v>3753</v>
      </c>
    </row>
    <row r="2846" spans="1:50" hidden="1" outlineLevel="1">
      <c r="A2846" t="s">
        <v>2566</v>
      </c>
      <c r="B2846" t="s">
        <v>1641</v>
      </c>
      <c r="C2846" s="1">
        <f t="shared" si="1125"/>
        <v>8103</v>
      </c>
      <c r="D2846" s="7">
        <f>RANK(N2846,(N2846:P2846,Q2846:AE2846))</f>
        <v>2</v>
      </c>
      <c r="E2846" s="7">
        <f>RANK(O2846,(N2846:P2846,Q2846:AE2846))</f>
        <v>1</v>
      </c>
      <c r="F2846" s="7">
        <f>IF(P2846&gt;0,RANK(P2846,(N2846:P2846,Q2846:AE2846)),0)</f>
        <v>3</v>
      </c>
      <c r="G2846" s="1">
        <f t="shared" si="1126"/>
        <v>1987</v>
      </c>
      <c r="H2846" s="2">
        <f t="shared" si="1127"/>
        <v>0.24521782056028632</v>
      </c>
      <c r="I2846" s="2"/>
      <c r="J2846" s="2">
        <f t="shared" si="1128"/>
        <v>0.37122053560409723</v>
      </c>
      <c r="K2846" s="2">
        <f t="shared" si="1129"/>
        <v>0.61643835616438358</v>
      </c>
      <c r="L2846" s="2">
        <f t="shared" si="1130"/>
        <v>8.0217203504874737E-3</v>
      </c>
      <c r="M2846" s="2">
        <f t="shared" si="1131"/>
        <v>4.3193878810317641E-3</v>
      </c>
      <c r="N2846" s="1">
        <v>3008</v>
      </c>
      <c r="O2846" s="1">
        <v>4995</v>
      </c>
      <c r="P2846" s="1">
        <v>65</v>
      </c>
      <c r="Q2846" s="1">
        <v>14</v>
      </c>
      <c r="R2846" s="1">
        <v>19</v>
      </c>
      <c r="S2846" s="1">
        <v>1</v>
      </c>
      <c r="U2846" s="1">
        <v>1</v>
      </c>
      <c r="X2846" s="1">
        <v>0</v>
      </c>
      <c r="AG2846" s="7">
        <f>IF(Q2846&gt;0,RANK(Q2846,(N2846:P2846,Q2846:AE2846)),0)</f>
        <v>5</v>
      </c>
      <c r="AH2846" s="7">
        <f>IF(R2846&gt;0,RANK(R2846,(N2846:P2846,Q2846:AE2846)),0)</f>
        <v>4</v>
      </c>
      <c r="AI2846" s="7">
        <f>IF(T2846&gt;0,RANK(T2846,(N2846:P2846,Q2846:AE2846)),0)</f>
        <v>0</v>
      </c>
      <c r="AJ2846" s="7">
        <f>IF(S2846&gt;0,RANK(S2846,(N2846:P2846,Q2846:AE2846)),0)</f>
        <v>6</v>
      </c>
      <c r="AK2846" s="2">
        <f t="shared" si="1132"/>
        <v>1.7277551524126867E-3</v>
      </c>
      <c r="AL2846" s="2">
        <f t="shared" si="1133"/>
        <v>2.3448105639886463E-3</v>
      </c>
      <c r="AM2846" s="2">
        <f t="shared" si="1134"/>
        <v>0</v>
      </c>
      <c r="AN2846" s="2">
        <f t="shared" si="1135"/>
        <v>1.2341108231519191E-4</v>
      </c>
      <c r="AP2846" t="s">
        <v>2566</v>
      </c>
      <c r="AQ2846" t="s">
        <v>1641</v>
      </c>
      <c r="AR2846">
        <v>1</v>
      </c>
      <c r="AT2846" s="93" t="s">
        <v>1127</v>
      </c>
      <c r="AU2846" s="92" t="s">
        <v>2604</v>
      </c>
      <c r="AV2846" s="83" t="str">
        <f t="shared" si="1136"/>
        <v>48449</v>
      </c>
      <c r="AX2846" s="7" t="s">
        <v>3753</v>
      </c>
    </row>
    <row r="2847" spans="1:50" hidden="1" outlineLevel="1">
      <c r="A2847" t="s">
        <v>954</v>
      </c>
      <c r="B2847" t="s">
        <v>1641</v>
      </c>
      <c r="C2847" s="1">
        <f t="shared" si="1125"/>
        <v>34626</v>
      </c>
      <c r="D2847" s="7">
        <f>RANK(N2847,(N2847:P2847,Q2847:AE2847))</f>
        <v>2</v>
      </c>
      <c r="E2847" s="7">
        <f>RANK(O2847,(N2847:P2847,Q2847:AE2847))</f>
        <v>1</v>
      </c>
      <c r="F2847" s="7">
        <f>IF(P2847&gt;0,RANK(P2847,(N2847:P2847,Q2847:AE2847)),0)</f>
        <v>3</v>
      </c>
      <c r="G2847" s="1">
        <f t="shared" si="1126"/>
        <v>15445</v>
      </c>
      <c r="H2847" s="2">
        <f t="shared" si="1127"/>
        <v>0.44605209957835151</v>
      </c>
      <c r="I2847" s="2"/>
      <c r="J2847" s="2">
        <f t="shared" si="1128"/>
        <v>0.2682377404262693</v>
      </c>
      <c r="K2847" s="2">
        <f t="shared" si="1129"/>
        <v>0.71428984000462081</v>
      </c>
      <c r="L2847" s="2">
        <f t="shared" si="1130"/>
        <v>1.3111534684918847E-2</v>
      </c>
      <c r="M2847" s="2">
        <f t="shared" si="1131"/>
        <v>4.360884884191096E-3</v>
      </c>
      <c r="N2847" s="1">
        <v>9288</v>
      </c>
      <c r="O2847" s="1">
        <v>24733</v>
      </c>
      <c r="P2847" s="1">
        <v>454</v>
      </c>
      <c r="Q2847" s="1">
        <v>66</v>
      </c>
      <c r="R2847" s="1">
        <v>85</v>
      </c>
      <c r="S2847" s="1">
        <v>0</v>
      </c>
      <c r="U2847" s="1">
        <v>0</v>
      </c>
      <c r="X2847" s="1">
        <v>0</v>
      </c>
      <c r="AG2847" s="7">
        <f>IF(Q2847&gt;0,RANK(Q2847,(N2847:P2847,Q2847:AE2847)),0)</f>
        <v>5</v>
      </c>
      <c r="AH2847" s="7">
        <f>IF(R2847&gt;0,RANK(R2847,(N2847:P2847,Q2847:AE2847)),0)</f>
        <v>4</v>
      </c>
      <c r="AI2847" s="7">
        <f>IF(T2847&gt;0,RANK(T2847,(N2847:P2847,Q2847:AE2847)),0)</f>
        <v>0</v>
      </c>
      <c r="AJ2847" s="7">
        <f>IF(S2847&gt;0,RANK(S2847,(N2847:P2847,Q2847:AE2847)),0)</f>
        <v>0</v>
      </c>
      <c r="AK2847" s="2">
        <f t="shared" si="1132"/>
        <v>1.9060821348119909E-3</v>
      </c>
      <c r="AL2847" s="2">
        <f t="shared" si="1133"/>
        <v>2.4548027493790795E-3</v>
      </c>
      <c r="AM2847" s="2">
        <f t="shared" si="1134"/>
        <v>0</v>
      </c>
      <c r="AN2847" s="2">
        <f t="shared" si="1135"/>
        <v>0</v>
      </c>
      <c r="AP2847" t="s">
        <v>954</v>
      </c>
      <c r="AQ2847" t="s">
        <v>1641</v>
      </c>
      <c r="AT2847" s="93" t="s">
        <v>1127</v>
      </c>
      <c r="AU2847" s="92" t="s">
        <v>2605</v>
      </c>
      <c r="AV2847" s="83" t="str">
        <f t="shared" si="1136"/>
        <v>48451</v>
      </c>
      <c r="AX2847" s="7" t="s">
        <v>3753</v>
      </c>
    </row>
    <row r="2848" spans="1:50" hidden="1" outlineLevel="1">
      <c r="A2848" t="s">
        <v>1948</v>
      </c>
      <c r="B2848" t="s">
        <v>1641</v>
      </c>
      <c r="C2848" s="1">
        <f t="shared" si="1125"/>
        <v>301263</v>
      </c>
      <c r="D2848" s="7">
        <f>RANK(N2848,(N2848:P2848,Q2848:AE2848))</f>
        <v>2</v>
      </c>
      <c r="E2848" s="7">
        <f>RANK(O2848,(N2848:P2848,Q2848:AE2848))</f>
        <v>1</v>
      </c>
      <c r="F2848" s="7">
        <f>IF(P2848&gt;0,RANK(P2848,(N2848:P2848,Q2848:AE2848)),0)</f>
        <v>3</v>
      </c>
      <c r="G2848" s="1">
        <f t="shared" si="1126"/>
        <v>15709</v>
      </c>
      <c r="H2848" s="2">
        <f t="shared" si="1127"/>
        <v>5.2143807902065638E-2</v>
      </c>
      <c r="I2848" s="2"/>
      <c r="J2848" s="2">
        <f t="shared" si="1128"/>
        <v>0.41666583682695851</v>
      </c>
      <c r="K2848" s="2">
        <f t="shared" si="1129"/>
        <v>0.46880964472902414</v>
      </c>
      <c r="L2848" s="2">
        <f t="shared" si="1130"/>
        <v>0.10370672800841789</v>
      </c>
      <c r="M2848" s="2">
        <f t="shared" si="1131"/>
        <v>1.0817790435599509E-2</v>
      </c>
      <c r="N2848" s="1">
        <v>125526</v>
      </c>
      <c r="O2848" s="1">
        <v>141235</v>
      </c>
      <c r="P2848" s="1">
        <v>31243</v>
      </c>
      <c r="Q2848" s="1">
        <v>539</v>
      </c>
      <c r="R2848" s="1">
        <v>2680</v>
      </c>
      <c r="S2848" s="1">
        <v>31</v>
      </c>
      <c r="U2848" s="1">
        <v>8</v>
      </c>
      <c r="X2848" s="1">
        <v>1</v>
      </c>
      <c r="AG2848" s="7">
        <f>IF(Q2848&gt;0,RANK(Q2848,(N2848:P2848,Q2848:AE2848)),0)</f>
        <v>5</v>
      </c>
      <c r="AH2848" s="7">
        <f>IF(R2848&gt;0,RANK(R2848,(N2848:P2848,Q2848:AE2848)),0)</f>
        <v>4</v>
      </c>
      <c r="AI2848" s="7">
        <f>IF(T2848&gt;0,RANK(T2848,(N2848:P2848,Q2848:AE2848)),0)</f>
        <v>0</v>
      </c>
      <c r="AJ2848" s="7">
        <f>IF(S2848&gt;0,RANK(S2848,(N2848:P2848,Q2848:AE2848)),0)</f>
        <v>6</v>
      </c>
      <c r="AK2848" s="2">
        <f t="shared" si="1132"/>
        <v>1.7891344107972104E-3</v>
      </c>
      <c r="AL2848" s="2">
        <f t="shared" si="1133"/>
        <v>8.8958816714963338E-3</v>
      </c>
      <c r="AM2848" s="2">
        <f t="shared" si="1134"/>
        <v>0</v>
      </c>
      <c r="AN2848" s="2">
        <f t="shared" si="1135"/>
        <v>1.0290012381208445E-4</v>
      </c>
      <c r="AP2848" t="s">
        <v>1948</v>
      </c>
      <c r="AQ2848" t="s">
        <v>1641</v>
      </c>
      <c r="AT2848" s="93" t="s">
        <v>1127</v>
      </c>
      <c r="AU2848" s="92" t="s">
        <v>2606</v>
      </c>
      <c r="AV2848" s="83" t="str">
        <f t="shared" si="1136"/>
        <v>48453</v>
      </c>
      <c r="AX2848" s="7" t="s">
        <v>3753</v>
      </c>
    </row>
    <row r="2849" spans="1:50" hidden="1" outlineLevel="1">
      <c r="A2849" t="s">
        <v>2466</v>
      </c>
      <c r="B2849" t="s">
        <v>1641</v>
      </c>
      <c r="C2849" s="1">
        <f t="shared" si="1125"/>
        <v>5297</v>
      </c>
      <c r="D2849" s="7">
        <f>RANK(N2849,(N2849:P2849,Q2849:AE2849))</f>
        <v>2</v>
      </c>
      <c r="E2849" s="7">
        <f>RANK(O2849,(N2849:P2849,Q2849:AE2849))</f>
        <v>1</v>
      </c>
      <c r="F2849" s="7">
        <f>IF(P2849&gt;0,RANK(P2849,(N2849:P2849,Q2849:AE2849)),0)</f>
        <v>3</v>
      </c>
      <c r="G2849" s="1">
        <f t="shared" si="1126"/>
        <v>951</v>
      </c>
      <c r="H2849" s="2">
        <f t="shared" si="1127"/>
        <v>0.17953558618085708</v>
      </c>
      <c r="I2849" s="2"/>
      <c r="J2849" s="2">
        <f t="shared" si="1128"/>
        <v>0.40437983764394941</v>
      </c>
      <c r="K2849" s="2">
        <f t="shared" si="1129"/>
        <v>0.58391542382480655</v>
      </c>
      <c r="L2849" s="2">
        <f t="shared" si="1130"/>
        <v>7.5514442137058716E-3</v>
      </c>
      <c r="M2849" s="2">
        <f t="shared" si="1131"/>
        <v>4.153294317538225E-3</v>
      </c>
      <c r="N2849" s="1">
        <v>2142</v>
      </c>
      <c r="O2849" s="1">
        <v>3093</v>
      </c>
      <c r="P2849" s="1">
        <v>40</v>
      </c>
      <c r="Q2849" s="1">
        <v>17</v>
      </c>
      <c r="R2849" s="1">
        <v>5</v>
      </c>
      <c r="S2849" s="1">
        <v>0</v>
      </c>
      <c r="U2849" s="1">
        <v>0</v>
      </c>
      <c r="X2849" s="1">
        <v>0</v>
      </c>
      <c r="AG2849" s="7">
        <f>IF(Q2849&gt;0,RANK(Q2849,(N2849:P2849,Q2849:AE2849)),0)</f>
        <v>4</v>
      </c>
      <c r="AH2849" s="7">
        <f>IF(R2849&gt;0,RANK(R2849,(N2849:P2849,Q2849:AE2849)),0)</f>
        <v>5</v>
      </c>
      <c r="AI2849" s="7">
        <f>IF(T2849&gt;0,RANK(T2849,(N2849:P2849,Q2849:AE2849)),0)</f>
        <v>0</v>
      </c>
      <c r="AJ2849" s="7">
        <f>IF(S2849&gt;0,RANK(S2849,(N2849:P2849,Q2849:AE2849)),0)</f>
        <v>0</v>
      </c>
      <c r="AK2849" s="2">
        <f t="shared" si="1132"/>
        <v>3.2093637908249951E-3</v>
      </c>
      <c r="AL2849" s="2">
        <f t="shared" si="1133"/>
        <v>9.4393052671323395E-4</v>
      </c>
      <c r="AM2849" s="2">
        <f t="shared" si="1134"/>
        <v>0</v>
      </c>
      <c r="AN2849" s="2">
        <f t="shared" si="1135"/>
        <v>0</v>
      </c>
      <c r="AP2849" t="s">
        <v>2466</v>
      </c>
      <c r="AQ2849" t="s">
        <v>1641</v>
      </c>
      <c r="AR2849">
        <v>2</v>
      </c>
      <c r="AT2849" s="93" t="s">
        <v>1127</v>
      </c>
      <c r="AU2849" s="92" t="s">
        <v>2607</v>
      </c>
      <c r="AV2849" s="83" t="str">
        <f t="shared" si="1136"/>
        <v>48455</v>
      </c>
      <c r="AX2849" s="7" t="s">
        <v>3753</v>
      </c>
    </row>
    <row r="2850" spans="1:50" hidden="1" outlineLevel="1">
      <c r="A2850" t="s">
        <v>2024</v>
      </c>
      <c r="B2850" t="s">
        <v>1641</v>
      </c>
      <c r="C2850" s="1">
        <f t="shared" si="1125"/>
        <v>7116</v>
      </c>
      <c r="D2850" s="7">
        <f>RANK(N2850,(N2850:P2850,Q2850:AE2850))</f>
        <v>2</v>
      </c>
      <c r="E2850" s="7">
        <f>RANK(O2850,(N2850:P2850,Q2850:AE2850))</f>
        <v>1</v>
      </c>
      <c r="F2850" s="7">
        <f>IF(P2850&gt;0,RANK(P2850,(N2850:P2850,Q2850:AE2850)),0)</f>
        <v>3</v>
      </c>
      <c r="G2850" s="1">
        <f t="shared" si="1126"/>
        <v>1461</v>
      </c>
      <c r="H2850" s="2">
        <f t="shared" si="1127"/>
        <v>0.20531197301854975</v>
      </c>
      <c r="I2850" s="2"/>
      <c r="J2850" s="2">
        <f t="shared" si="1128"/>
        <v>0.3899662731871838</v>
      </c>
      <c r="K2850" s="2">
        <f t="shared" si="1129"/>
        <v>0.59527824620573355</v>
      </c>
      <c r="L2850" s="2">
        <f t="shared" si="1130"/>
        <v>9.1343451377178184E-3</v>
      </c>
      <c r="M2850" s="2">
        <f t="shared" si="1131"/>
        <v>5.621135469364831E-3</v>
      </c>
      <c r="N2850" s="1">
        <v>2775</v>
      </c>
      <c r="O2850" s="1">
        <v>4236</v>
      </c>
      <c r="P2850" s="1">
        <v>65</v>
      </c>
      <c r="Q2850" s="1">
        <v>21</v>
      </c>
      <c r="R2850" s="1">
        <v>19</v>
      </c>
      <c r="S2850" s="1">
        <v>0</v>
      </c>
      <c r="U2850" s="1">
        <v>0</v>
      </c>
      <c r="X2850" s="1">
        <v>0</v>
      </c>
      <c r="AG2850" s="7">
        <f>IF(Q2850&gt;0,RANK(Q2850,(N2850:P2850,Q2850:AE2850)),0)</f>
        <v>4</v>
      </c>
      <c r="AH2850" s="7">
        <f>IF(R2850&gt;0,RANK(R2850,(N2850:P2850,Q2850:AE2850)),0)</f>
        <v>5</v>
      </c>
      <c r="AI2850" s="7">
        <f>IF(T2850&gt;0,RANK(T2850,(N2850:P2850,Q2850:AE2850)),0)</f>
        <v>0</v>
      </c>
      <c r="AJ2850" s="7">
        <f>IF(S2850&gt;0,RANK(S2850,(N2850:P2850,Q2850:AE2850)),0)</f>
        <v>0</v>
      </c>
      <c r="AK2850" s="2">
        <f t="shared" si="1132"/>
        <v>2.951096121416526E-3</v>
      </c>
      <c r="AL2850" s="2">
        <f t="shared" si="1133"/>
        <v>2.6700393479482856E-3</v>
      </c>
      <c r="AM2850" s="2">
        <f t="shared" si="1134"/>
        <v>0</v>
      </c>
      <c r="AN2850" s="2">
        <f t="shared" si="1135"/>
        <v>0</v>
      </c>
      <c r="AP2850" t="s">
        <v>2024</v>
      </c>
      <c r="AQ2850" t="s">
        <v>1641</v>
      </c>
      <c r="AR2850">
        <v>2</v>
      </c>
      <c r="AT2850" s="93" t="s">
        <v>1127</v>
      </c>
      <c r="AU2850" s="92" t="s">
        <v>2608</v>
      </c>
      <c r="AV2850" s="83" t="str">
        <f t="shared" si="1136"/>
        <v>48457</v>
      </c>
      <c r="AX2850" s="7" t="s">
        <v>3753</v>
      </c>
    </row>
    <row r="2851" spans="1:50" hidden="1" outlineLevel="1">
      <c r="A2851" t="s">
        <v>4278</v>
      </c>
      <c r="B2851" t="s">
        <v>1641</v>
      </c>
      <c r="C2851" s="1">
        <f t="shared" si="1125"/>
        <v>12808</v>
      </c>
      <c r="D2851" s="7">
        <f>RANK(N2851,(N2851:P2851,Q2851:AE2851))</f>
        <v>2</v>
      </c>
      <c r="E2851" s="7">
        <f>RANK(O2851,(N2851:P2851,Q2851:AE2851))</f>
        <v>1</v>
      </c>
      <c r="F2851" s="7">
        <f>IF(P2851&gt;0,RANK(P2851,(N2851:P2851,Q2851:AE2851)),0)</f>
        <v>3</v>
      </c>
      <c r="G2851" s="1">
        <f t="shared" si="1126"/>
        <v>4268</v>
      </c>
      <c r="H2851" s="2">
        <f t="shared" si="1127"/>
        <v>0.33322923173016866</v>
      </c>
      <c r="I2851" s="2"/>
      <c r="J2851" s="2">
        <f t="shared" si="1128"/>
        <v>0.32635852592129921</v>
      </c>
      <c r="K2851" s="2">
        <f t="shared" si="1129"/>
        <v>0.65958775765146782</v>
      </c>
      <c r="L2851" s="2">
        <f t="shared" si="1130"/>
        <v>9.0568394753279199E-3</v>
      </c>
      <c r="M2851" s="2">
        <f t="shared" si="1131"/>
        <v>4.9968769519050452E-3</v>
      </c>
      <c r="N2851" s="1">
        <v>4180</v>
      </c>
      <c r="O2851" s="1">
        <v>8448</v>
      </c>
      <c r="P2851" s="1">
        <v>116</v>
      </c>
      <c r="Q2851" s="1">
        <v>37</v>
      </c>
      <c r="R2851" s="1">
        <v>27</v>
      </c>
      <c r="S2851" s="1">
        <v>0</v>
      </c>
      <c r="U2851" s="1">
        <v>0</v>
      </c>
      <c r="X2851" s="1">
        <v>0</v>
      </c>
      <c r="AG2851" s="7">
        <f>IF(Q2851&gt;0,RANK(Q2851,(N2851:P2851,Q2851:AE2851)),0)</f>
        <v>4</v>
      </c>
      <c r="AH2851" s="7">
        <f>IF(R2851&gt;0,RANK(R2851,(N2851:P2851,Q2851:AE2851)),0)</f>
        <v>5</v>
      </c>
      <c r="AI2851" s="7">
        <f>IF(T2851&gt;0,RANK(T2851,(N2851:P2851,Q2851:AE2851)),0)</f>
        <v>0</v>
      </c>
      <c r="AJ2851" s="7">
        <f>IF(S2851&gt;0,RANK(S2851,(N2851:P2851,Q2851:AE2851)),0)</f>
        <v>0</v>
      </c>
      <c r="AK2851" s="2">
        <f t="shared" si="1132"/>
        <v>2.8888194878201124E-3</v>
      </c>
      <c r="AL2851" s="2">
        <f t="shared" si="1133"/>
        <v>2.1080574640849471E-3</v>
      </c>
      <c r="AM2851" s="2">
        <f t="shared" si="1134"/>
        <v>0</v>
      </c>
      <c r="AN2851" s="2">
        <f t="shared" si="1135"/>
        <v>0</v>
      </c>
      <c r="AP2851" t="s">
        <v>4278</v>
      </c>
      <c r="AQ2851" t="s">
        <v>1641</v>
      </c>
      <c r="AR2851">
        <v>1</v>
      </c>
      <c r="AT2851" s="93" t="s">
        <v>1127</v>
      </c>
      <c r="AU2851" s="92" t="s">
        <v>2609</v>
      </c>
      <c r="AV2851" s="83" t="str">
        <f t="shared" si="1136"/>
        <v>48459</v>
      </c>
      <c r="AX2851" s="7" t="s">
        <v>3753</v>
      </c>
    </row>
    <row r="2852" spans="1:50" hidden="1" outlineLevel="1">
      <c r="A2852" t="s">
        <v>1949</v>
      </c>
      <c r="B2852" t="s">
        <v>1641</v>
      </c>
      <c r="C2852" s="1">
        <f t="shared" si="1125"/>
        <v>1273</v>
      </c>
      <c r="D2852" s="7">
        <f>RANK(N2852,(N2852:P2852,Q2852:AE2852))</f>
        <v>2</v>
      </c>
      <c r="E2852" s="7">
        <f>RANK(O2852,(N2852:P2852,Q2852:AE2852))</f>
        <v>1</v>
      </c>
      <c r="F2852" s="7">
        <f>IF(P2852&gt;0,RANK(P2852,(N2852:P2852,Q2852:AE2852)),0)</f>
        <v>3</v>
      </c>
      <c r="G2852" s="1">
        <f t="shared" si="1126"/>
        <v>716</v>
      </c>
      <c r="H2852" s="2">
        <f t="shared" si="1127"/>
        <v>0.56245090337784764</v>
      </c>
      <c r="I2852" s="2"/>
      <c r="J2852" s="2">
        <f t="shared" si="1128"/>
        <v>0.20895522388059701</v>
      </c>
      <c r="K2852" s="2">
        <f t="shared" si="1129"/>
        <v>0.7714061272584446</v>
      </c>
      <c r="L2852" s="2">
        <f t="shared" si="1130"/>
        <v>8.6410054988216804E-3</v>
      </c>
      <c r="M2852" s="2">
        <f t="shared" si="1131"/>
        <v>1.0997643362136772E-2</v>
      </c>
      <c r="N2852" s="1">
        <v>266</v>
      </c>
      <c r="O2852" s="1">
        <v>982</v>
      </c>
      <c r="P2852" s="1">
        <v>11</v>
      </c>
      <c r="Q2852" s="1">
        <v>11</v>
      </c>
      <c r="R2852" s="1">
        <v>3</v>
      </c>
      <c r="S2852" s="1">
        <v>0</v>
      </c>
      <c r="U2852" s="1">
        <v>0</v>
      </c>
      <c r="X2852" s="1">
        <v>0</v>
      </c>
      <c r="AG2852" s="7">
        <f>IF(Q2852&gt;0,RANK(Q2852,(N2852:P2852,Q2852:AE2852)),0)</f>
        <v>3</v>
      </c>
      <c r="AH2852" s="7">
        <f>IF(R2852&gt;0,RANK(R2852,(N2852:P2852,Q2852:AE2852)),0)</f>
        <v>5</v>
      </c>
      <c r="AI2852" s="7">
        <f>IF(T2852&gt;0,RANK(T2852,(N2852:P2852,Q2852:AE2852)),0)</f>
        <v>0</v>
      </c>
      <c r="AJ2852" s="7">
        <f>IF(S2852&gt;0,RANK(S2852,(N2852:P2852,Q2852:AE2852)),0)</f>
        <v>0</v>
      </c>
      <c r="AK2852" s="2">
        <f t="shared" si="1132"/>
        <v>8.6410054988216804E-3</v>
      </c>
      <c r="AL2852" s="2">
        <f t="shared" si="1133"/>
        <v>2.3566378633150041E-3</v>
      </c>
      <c r="AM2852" s="2">
        <f t="shared" si="1134"/>
        <v>0</v>
      </c>
      <c r="AN2852" s="2">
        <f t="shared" si="1135"/>
        <v>0</v>
      </c>
      <c r="AP2852" t="s">
        <v>1949</v>
      </c>
      <c r="AQ2852" t="s">
        <v>1641</v>
      </c>
      <c r="AR2852">
        <v>23</v>
      </c>
      <c r="AT2852" s="93" t="s">
        <v>1127</v>
      </c>
      <c r="AU2852" s="92" t="s">
        <v>2610</v>
      </c>
      <c r="AV2852" s="83" t="str">
        <f t="shared" si="1136"/>
        <v>48461</v>
      </c>
      <c r="AX2852" s="7" t="s">
        <v>3753</v>
      </c>
    </row>
    <row r="2853" spans="1:50" hidden="1" outlineLevel="1">
      <c r="A2853" t="s">
        <v>1950</v>
      </c>
      <c r="B2853" t="s">
        <v>1641</v>
      </c>
      <c r="C2853" s="1">
        <f t="shared" si="1125"/>
        <v>8420</v>
      </c>
      <c r="D2853" s="7">
        <f>RANK(N2853,(N2853:P2853,Q2853:AE2853))</f>
        <v>2</v>
      </c>
      <c r="E2853" s="7">
        <f>RANK(O2853,(N2853:P2853,Q2853:AE2853))</f>
        <v>1</v>
      </c>
      <c r="F2853" s="7">
        <f>IF(P2853&gt;0,RANK(P2853,(N2853:P2853,Q2853:AE2853)),0)</f>
        <v>4</v>
      </c>
      <c r="G2853" s="1">
        <f t="shared" si="1126"/>
        <v>1419</v>
      </c>
      <c r="H2853" s="2">
        <f t="shared" si="1127"/>
        <v>0.1685273159144893</v>
      </c>
      <c r="I2853" s="2"/>
      <c r="J2853" s="2">
        <f t="shared" si="1128"/>
        <v>0.40807600950118766</v>
      </c>
      <c r="K2853" s="2">
        <f t="shared" si="1129"/>
        <v>0.57660332541567694</v>
      </c>
      <c r="L2853" s="2">
        <f t="shared" si="1130"/>
        <v>4.2755344418052253E-3</v>
      </c>
      <c r="M2853" s="2">
        <f t="shared" si="1131"/>
        <v>1.1045130641330118E-2</v>
      </c>
      <c r="N2853" s="1">
        <v>3436</v>
      </c>
      <c r="O2853" s="1">
        <v>4855</v>
      </c>
      <c r="P2853" s="1">
        <v>36</v>
      </c>
      <c r="Q2853" s="1">
        <v>16</v>
      </c>
      <c r="R2853" s="1">
        <v>77</v>
      </c>
      <c r="S2853" s="1">
        <v>0</v>
      </c>
      <c r="U2853" s="1">
        <v>0</v>
      </c>
      <c r="X2853" s="1">
        <v>0</v>
      </c>
      <c r="AG2853" s="7">
        <f>IF(Q2853&gt;0,RANK(Q2853,(N2853:P2853,Q2853:AE2853)),0)</f>
        <v>5</v>
      </c>
      <c r="AH2853" s="7">
        <f>IF(R2853&gt;0,RANK(R2853,(N2853:P2853,Q2853:AE2853)),0)</f>
        <v>3</v>
      </c>
      <c r="AI2853" s="7">
        <f>IF(T2853&gt;0,RANK(T2853,(N2853:P2853,Q2853:AE2853)),0)</f>
        <v>0</v>
      </c>
      <c r="AJ2853" s="7">
        <f>IF(S2853&gt;0,RANK(S2853,(N2853:P2853,Q2853:AE2853)),0)</f>
        <v>0</v>
      </c>
      <c r="AK2853" s="2">
        <f t="shared" si="1132"/>
        <v>1.9002375296912114E-3</v>
      </c>
      <c r="AL2853" s="2">
        <f t="shared" si="1133"/>
        <v>9.1448931116389544E-3</v>
      </c>
      <c r="AM2853" s="2">
        <f t="shared" si="1134"/>
        <v>0</v>
      </c>
      <c r="AN2853" s="2">
        <f t="shared" si="1135"/>
        <v>0</v>
      </c>
      <c r="AP2853" t="s">
        <v>1950</v>
      </c>
      <c r="AQ2853" t="s">
        <v>1641</v>
      </c>
      <c r="AR2853">
        <v>23</v>
      </c>
      <c r="AT2853" s="93" t="s">
        <v>1127</v>
      </c>
      <c r="AU2853" s="92" t="s">
        <v>2611</v>
      </c>
      <c r="AV2853" s="83" t="str">
        <f t="shared" si="1136"/>
        <v>48463</v>
      </c>
      <c r="AX2853" s="7" t="s">
        <v>3753</v>
      </c>
    </row>
    <row r="2854" spans="1:50" hidden="1" outlineLevel="1">
      <c r="A2854" t="s">
        <v>1951</v>
      </c>
      <c r="B2854" t="s">
        <v>1641</v>
      </c>
      <c r="C2854" s="1">
        <f t="shared" si="1125"/>
        <v>11474</v>
      </c>
      <c r="D2854" s="7">
        <f>RANK(N2854,(N2854:P2854,Q2854:AE2854))</f>
        <v>2</v>
      </c>
      <c r="E2854" s="7">
        <f>RANK(O2854,(N2854:P2854,Q2854:AE2854))</f>
        <v>1</v>
      </c>
      <c r="F2854" s="7">
        <f>IF(P2854&gt;0,RANK(P2854,(N2854:P2854,Q2854:AE2854)),0)</f>
        <v>3</v>
      </c>
      <c r="G2854" s="1">
        <f t="shared" si="1126"/>
        <v>1167</v>
      </c>
      <c r="H2854" s="2">
        <f t="shared" si="1127"/>
        <v>0.10170820986578351</v>
      </c>
      <c r="I2854" s="2"/>
      <c r="J2854" s="2">
        <f t="shared" si="1128"/>
        <v>0.44064842252048109</v>
      </c>
      <c r="K2854" s="2">
        <f t="shared" si="1129"/>
        <v>0.54235663238626464</v>
      </c>
      <c r="L2854" s="2">
        <f t="shared" si="1130"/>
        <v>1.1242809830922084E-2</v>
      </c>
      <c r="M2854" s="2">
        <f t="shared" si="1131"/>
        <v>5.7521352623321927E-3</v>
      </c>
      <c r="N2854" s="1">
        <v>5056</v>
      </c>
      <c r="O2854" s="1">
        <v>6223</v>
      </c>
      <c r="P2854" s="1">
        <v>129</v>
      </c>
      <c r="Q2854" s="1">
        <v>35</v>
      </c>
      <c r="R2854" s="1">
        <v>31</v>
      </c>
      <c r="S2854" s="1">
        <v>0</v>
      </c>
      <c r="U2854" s="1">
        <v>0</v>
      </c>
      <c r="X2854" s="1">
        <v>0</v>
      </c>
      <c r="AG2854" s="7">
        <f>IF(Q2854&gt;0,RANK(Q2854,(N2854:P2854,Q2854:AE2854)),0)</f>
        <v>4</v>
      </c>
      <c r="AH2854" s="7">
        <f>IF(R2854&gt;0,RANK(R2854,(N2854:P2854,Q2854:AE2854)),0)</f>
        <v>5</v>
      </c>
      <c r="AI2854" s="7">
        <f>IF(T2854&gt;0,RANK(T2854,(N2854:P2854,Q2854:AE2854)),0)</f>
        <v>0</v>
      </c>
      <c r="AJ2854" s="7">
        <f>IF(S2854&gt;0,RANK(S2854,(N2854:P2854,Q2854:AE2854)),0)</f>
        <v>0</v>
      </c>
      <c r="AK2854" s="2">
        <f t="shared" si="1132"/>
        <v>3.0503747603276973E-3</v>
      </c>
      <c r="AL2854" s="2">
        <f t="shared" si="1133"/>
        <v>2.7017605020045318E-3</v>
      </c>
      <c r="AM2854" s="2">
        <f t="shared" si="1134"/>
        <v>0</v>
      </c>
      <c r="AN2854" s="2">
        <f t="shared" si="1135"/>
        <v>0</v>
      </c>
      <c r="AP2854" t="s">
        <v>1951</v>
      </c>
      <c r="AQ2854" t="s">
        <v>1641</v>
      </c>
      <c r="AR2854">
        <v>23</v>
      </c>
      <c r="AT2854" s="93" t="s">
        <v>1127</v>
      </c>
      <c r="AU2854" s="92" t="s">
        <v>2612</v>
      </c>
      <c r="AV2854" s="83" t="str">
        <f t="shared" si="1136"/>
        <v>48465</v>
      </c>
      <c r="AX2854" s="7" t="s">
        <v>3753</v>
      </c>
    </row>
    <row r="2855" spans="1:50" hidden="1" outlineLevel="1">
      <c r="A2855" t="s">
        <v>1952</v>
      </c>
      <c r="B2855" t="s">
        <v>1641</v>
      </c>
      <c r="C2855" s="1">
        <f t="shared" si="1125"/>
        <v>17891</v>
      </c>
      <c r="D2855" s="7">
        <f>RANK(N2855,(N2855:P2855,Q2855:AE2855))</f>
        <v>2</v>
      </c>
      <c r="E2855" s="7">
        <f>RANK(O2855,(N2855:P2855,Q2855:AE2855))</f>
        <v>1</v>
      </c>
      <c r="F2855" s="7">
        <f>IF(P2855&gt;0,RANK(P2855,(N2855:P2855,Q2855:AE2855)),0)</f>
        <v>3</v>
      </c>
      <c r="G2855" s="1">
        <f t="shared" si="1126"/>
        <v>7138</v>
      </c>
      <c r="H2855" s="2">
        <f t="shared" si="1127"/>
        <v>0.39897154994131129</v>
      </c>
      <c r="I2855" s="2"/>
      <c r="J2855" s="2">
        <f t="shared" si="1128"/>
        <v>0.29316416075121571</v>
      </c>
      <c r="K2855" s="2">
        <f t="shared" si="1129"/>
        <v>0.692135710692527</v>
      </c>
      <c r="L2855" s="2">
        <f t="shared" si="1130"/>
        <v>7.8810575149516511E-3</v>
      </c>
      <c r="M2855" s="2">
        <f t="shared" si="1131"/>
        <v>6.8190710413057014E-3</v>
      </c>
      <c r="N2855" s="1">
        <v>5245</v>
      </c>
      <c r="O2855" s="1">
        <v>12383</v>
      </c>
      <c r="P2855" s="1">
        <v>141</v>
      </c>
      <c r="Q2855" s="1">
        <v>62</v>
      </c>
      <c r="R2855" s="1">
        <v>60</v>
      </c>
      <c r="S2855" s="1">
        <v>0</v>
      </c>
      <c r="U2855" s="1">
        <v>0</v>
      </c>
      <c r="X2855" s="1">
        <v>0</v>
      </c>
      <c r="AG2855" s="7">
        <f>IF(Q2855&gt;0,RANK(Q2855,(N2855:P2855,Q2855:AE2855)),0)</f>
        <v>4</v>
      </c>
      <c r="AH2855" s="7">
        <f>IF(R2855&gt;0,RANK(R2855,(N2855:P2855,Q2855:AE2855)),0)</f>
        <v>5</v>
      </c>
      <c r="AI2855" s="7">
        <f>IF(T2855&gt;0,RANK(T2855,(N2855:P2855,Q2855:AE2855)),0)</f>
        <v>0</v>
      </c>
      <c r="AJ2855" s="7">
        <f>IF(S2855&gt;0,RANK(S2855,(N2855:P2855,Q2855:AE2855)),0)</f>
        <v>0</v>
      </c>
      <c r="AK2855" s="2">
        <f t="shared" si="1132"/>
        <v>3.4654295455815772E-3</v>
      </c>
      <c r="AL2855" s="2">
        <f t="shared" si="1133"/>
        <v>3.3536414957241073E-3</v>
      </c>
      <c r="AM2855" s="2">
        <f t="shared" si="1134"/>
        <v>0</v>
      </c>
      <c r="AN2855" s="2">
        <f t="shared" si="1135"/>
        <v>0</v>
      </c>
      <c r="AP2855" t="s">
        <v>1952</v>
      </c>
      <c r="AQ2855" t="s">
        <v>1641</v>
      </c>
      <c r="AR2855">
        <v>4</v>
      </c>
      <c r="AT2855" s="93" t="s">
        <v>1127</v>
      </c>
      <c r="AU2855" s="92" t="s">
        <v>2613</v>
      </c>
      <c r="AV2855" s="83" t="str">
        <f t="shared" si="1136"/>
        <v>48467</v>
      </c>
      <c r="AX2855" s="7" t="s">
        <v>3753</v>
      </c>
    </row>
    <row r="2856" spans="1:50" hidden="1" outlineLevel="1">
      <c r="A2856" t="s">
        <v>325</v>
      </c>
      <c r="B2856" t="s">
        <v>1641</v>
      </c>
      <c r="C2856" s="1">
        <f t="shared" si="1125"/>
        <v>27408</v>
      </c>
      <c r="D2856" s="7">
        <f>RANK(N2856,(N2856:P2856,Q2856:AE2856))</f>
        <v>2</v>
      </c>
      <c r="E2856" s="7">
        <f>RANK(O2856,(N2856:P2856,Q2856:AE2856))</f>
        <v>1</v>
      </c>
      <c r="F2856" s="7">
        <f>IF(P2856&gt;0,RANK(P2856,(N2856:P2856,Q2856:AE2856)),0)</f>
        <v>3</v>
      </c>
      <c r="G2856" s="1">
        <f t="shared" si="1126"/>
        <v>10611</v>
      </c>
      <c r="H2856" s="2">
        <f t="shared" si="1127"/>
        <v>0.38714973730297725</v>
      </c>
      <c r="I2856" s="2"/>
      <c r="J2856" s="2">
        <f t="shared" si="1128"/>
        <v>0.29830706363105663</v>
      </c>
      <c r="K2856" s="2">
        <f t="shared" si="1129"/>
        <v>0.68545680093403383</v>
      </c>
      <c r="L2856" s="2">
        <f t="shared" si="1130"/>
        <v>7.8444249854057214E-3</v>
      </c>
      <c r="M2856" s="2">
        <f t="shared" si="1131"/>
        <v>8.3917104495038163E-3</v>
      </c>
      <c r="N2856" s="1">
        <v>8176</v>
      </c>
      <c r="O2856" s="1">
        <v>18787</v>
      </c>
      <c r="P2856" s="1">
        <v>215</v>
      </c>
      <c r="Q2856" s="1">
        <v>48</v>
      </c>
      <c r="R2856" s="1">
        <v>180</v>
      </c>
      <c r="S2856" s="1">
        <v>2</v>
      </c>
      <c r="U2856" s="1">
        <v>0</v>
      </c>
      <c r="X2856" s="1">
        <v>0</v>
      </c>
      <c r="AG2856" s="7">
        <f>IF(Q2856&gt;0,RANK(Q2856,(N2856:P2856,Q2856:AE2856)),0)</f>
        <v>5</v>
      </c>
      <c r="AH2856" s="7">
        <f>IF(R2856&gt;0,RANK(R2856,(N2856:P2856,Q2856:AE2856)),0)</f>
        <v>4</v>
      </c>
      <c r="AI2856" s="7">
        <f>IF(T2856&gt;0,RANK(T2856,(N2856:P2856,Q2856:AE2856)),0)</f>
        <v>0</v>
      </c>
      <c r="AJ2856" s="7">
        <f>IF(S2856&gt;0,RANK(S2856,(N2856:P2856,Q2856:AE2856)),0)</f>
        <v>6</v>
      </c>
      <c r="AK2856" s="2">
        <f t="shared" si="1132"/>
        <v>1.7513134851138354E-3</v>
      </c>
      <c r="AL2856" s="2">
        <f t="shared" si="1133"/>
        <v>6.5674255691768827E-3</v>
      </c>
      <c r="AM2856" s="2">
        <f t="shared" si="1134"/>
        <v>0</v>
      </c>
      <c r="AN2856" s="2">
        <f t="shared" si="1135"/>
        <v>7.2971395213076475E-5</v>
      </c>
      <c r="AP2856" t="s">
        <v>325</v>
      </c>
      <c r="AQ2856" t="s">
        <v>1641</v>
      </c>
      <c r="AR2856">
        <v>14</v>
      </c>
      <c r="AT2856" s="93" t="s">
        <v>1127</v>
      </c>
      <c r="AU2856" s="92" t="s">
        <v>2614</v>
      </c>
      <c r="AV2856" s="83" t="str">
        <f t="shared" si="1136"/>
        <v>48469</v>
      </c>
      <c r="AX2856" s="7" t="s">
        <v>3753</v>
      </c>
    </row>
    <row r="2857" spans="1:50" hidden="1" outlineLevel="1">
      <c r="A2857" t="s">
        <v>1975</v>
      </c>
      <c r="B2857" t="s">
        <v>1641</v>
      </c>
      <c r="C2857" s="1">
        <f t="shared" si="1125"/>
        <v>14374</v>
      </c>
      <c r="D2857" s="7">
        <f>RANK(N2857,(N2857:P2857,Q2857:AE2857))</f>
        <v>2</v>
      </c>
      <c r="E2857" s="7">
        <f>RANK(O2857,(N2857:P2857,Q2857:AE2857))</f>
        <v>1</v>
      </c>
      <c r="F2857" s="7">
        <f>IF(P2857&gt;0,RANK(P2857,(N2857:P2857,Q2857:AE2857)),0)</f>
        <v>3</v>
      </c>
      <c r="G2857" s="1">
        <f t="shared" si="1126"/>
        <v>4133</v>
      </c>
      <c r="H2857" s="2">
        <f t="shared" si="1127"/>
        <v>0.28753304577709754</v>
      </c>
      <c r="I2857" s="2"/>
      <c r="J2857" s="2">
        <f t="shared" si="1128"/>
        <v>0.3438847919855294</v>
      </c>
      <c r="K2857" s="2">
        <f t="shared" si="1129"/>
        <v>0.63141783776262694</v>
      </c>
      <c r="L2857" s="2">
        <f t="shared" si="1130"/>
        <v>1.9062195631000419E-2</v>
      </c>
      <c r="M2857" s="2">
        <f t="shared" si="1131"/>
        <v>5.6351746208431787E-3</v>
      </c>
      <c r="N2857" s="1">
        <v>4943</v>
      </c>
      <c r="O2857" s="1">
        <v>9076</v>
      </c>
      <c r="P2857" s="1">
        <v>274</v>
      </c>
      <c r="Q2857" s="1">
        <v>38</v>
      </c>
      <c r="R2857" s="1">
        <v>31</v>
      </c>
      <c r="S2857" s="1">
        <v>12</v>
      </c>
      <c r="U2857" s="1">
        <v>0</v>
      </c>
      <c r="X2857" s="1">
        <v>0</v>
      </c>
      <c r="AG2857" s="7">
        <f>IF(Q2857&gt;0,RANK(Q2857,(N2857:P2857,Q2857:AE2857)),0)</f>
        <v>4</v>
      </c>
      <c r="AH2857" s="7">
        <f>IF(R2857&gt;0,RANK(R2857,(N2857:P2857,Q2857:AE2857)),0)</f>
        <v>5</v>
      </c>
      <c r="AI2857" s="7">
        <f>IF(T2857&gt;0,RANK(T2857,(N2857:P2857,Q2857:AE2857)),0)</f>
        <v>0</v>
      </c>
      <c r="AJ2857" s="7">
        <f>IF(S2857&gt;0,RANK(S2857,(N2857:P2857,Q2857:AE2857)),0)</f>
        <v>6</v>
      </c>
      <c r="AK2857" s="2">
        <f t="shared" si="1132"/>
        <v>2.6436621678029774E-3</v>
      </c>
      <c r="AL2857" s="2">
        <f t="shared" si="1133"/>
        <v>2.1566717684708501E-3</v>
      </c>
      <c r="AM2857" s="2">
        <f t="shared" si="1134"/>
        <v>0</v>
      </c>
      <c r="AN2857" s="2">
        <f t="shared" si="1135"/>
        <v>8.3484068456936137E-4</v>
      </c>
      <c r="AP2857" t="s">
        <v>1975</v>
      </c>
      <c r="AQ2857" t="s">
        <v>1641</v>
      </c>
      <c r="AR2857">
        <v>2</v>
      </c>
      <c r="AT2857" s="93" t="s">
        <v>1127</v>
      </c>
      <c r="AU2857" s="92" t="s">
        <v>969</v>
      </c>
      <c r="AV2857" s="83" t="str">
        <f t="shared" si="1136"/>
        <v>48471</v>
      </c>
      <c r="AX2857" s="7" t="s">
        <v>3753</v>
      </c>
    </row>
    <row r="2858" spans="1:50" hidden="1" outlineLevel="1">
      <c r="A2858" t="s">
        <v>326</v>
      </c>
      <c r="B2858" t="s">
        <v>1641</v>
      </c>
      <c r="C2858" s="1">
        <f t="shared" si="1125"/>
        <v>10858</v>
      </c>
      <c r="D2858" s="7">
        <f>RANK(N2858,(N2858:P2858,Q2858:AE2858))</f>
        <v>2</v>
      </c>
      <c r="E2858" s="7">
        <f>RANK(O2858,(N2858:P2858,Q2858:AE2858))</f>
        <v>1</v>
      </c>
      <c r="F2858" s="7">
        <f>IF(P2858&gt;0,RANK(P2858,(N2858:P2858,Q2858:AE2858)),0)</f>
        <v>3</v>
      </c>
      <c r="G2858" s="1">
        <f t="shared" si="1126"/>
        <v>640</v>
      </c>
      <c r="H2858" s="2">
        <f t="shared" si="1127"/>
        <v>5.8942715048811933E-2</v>
      </c>
      <c r="I2858" s="2"/>
      <c r="J2858" s="2">
        <f t="shared" si="1128"/>
        <v>0.46472646896297659</v>
      </c>
      <c r="K2858" s="2">
        <f t="shared" si="1129"/>
        <v>0.52366918401178852</v>
      </c>
      <c r="L2858" s="2">
        <f t="shared" si="1130"/>
        <v>8.7493092650580209E-3</v>
      </c>
      <c r="M2858" s="2">
        <f t="shared" si="1131"/>
        <v>2.8550377601768082E-3</v>
      </c>
      <c r="N2858" s="1">
        <v>5046</v>
      </c>
      <c r="O2858" s="1">
        <v>5686</v>
      </c>
      <c r="P2858" s="1">
        <v>95</v>
      </c>
      <c r="Q2858" s="1">
        <v>18</v>
      </c>
      <c r="R2858" s="1">
        <v>12</v>
      </c>
      <c r="S2858" s="1">
        <v>1</v>
      </c>
      <c r="U2858" s="1">
        <v>0</v>
      </c>
      <c r="X2858" s="1">
        <v>0</v>
      </c>
      <c r="AG2858" s="7">
        <f>IF(Q2858&gt;0,RANK(Q2858,(N2858:P2858,Q2858:AE2858)),0)</f>
        <v>4</v>
      </c>
      <c r="AH2858" s="7">
        <f>IF(R2858&gt;0,RANK(R2858,(N2858:P2858,Q2858:AE2858)),0)</f>
        <v>5</v>
      </c>
      <c r="AI2858" s="7">
        <f>IF(T2858&gt;0,RANK(T2858,(N2858:P2858,Q2858:AE2858)),0)</f>
        <v>0</v>
      </c>
      <c r="AJ2858" s="7">
        <f>IF(S2858&gt;0,RANK(S2858,(N2858:P2858,Q2858:AE2858)),0)</f>
        <v>6</v>
      </c>
      <c r="AK2858" s="2">
        <f t="shared" si="1132"/>
        <v>1.6577638607478357E-3</v>
      </c>
      <c r="AL2858" s="2">
        <f t="shared" si="1133"/>
        <v>1.1051759071652237E-3</v>
      </c>
      <c r="AM2858" s="2">
        <f t="shared" si="1134"/>
        <v>0</v>
      </c>
      <c r="AN2858" s="2">
        <f t="shared" si="1135"/>
        <v>9.2097992263768651E-5</v>
      </c>
      <c r="AP2858" t="s">
        <v>326</v>
      </c>
      <c r="AQ2858" t="s">
        <v>1641</v>
      </c>
      <c r="AT2858" s="93" t="s">
        <v>1127</v>
      </c>
      <c r="AU2858" s="92" t="s">
        <v>1634</v>
      </c>
      <c r="AV2858" s="83" t="str">
        <f t="shared" si="1136"/>
        <v>48473</v>
      </c>
      <c r="AX2858" s="7" t="s">
        <v>3753</v>
      </c>
    </row>
    <row r="2859" spans="1:50" hidden="1" outlineLevel="1">
      <c r="A2859" t="s">
        <v>1032</v>
      </c>
      <c r="B2859" t="s">
        <v>1641</v>
      </c>
      <c r="C2859" s="1">
        <f t="shared" si="1125"/>
        <v>3874</v>
      </c>
      <c r="D2859" s="7">
        <f>RANK(N2859,(N2859:P2859,Q2859:AE2859))</f>
        <v>2</v>
      </c>
      <c r="E2859" s="7">
        <f>RANK(O2859,(N2859:P2859,Q2859:AE2859))</f>
        <v>1</v>
      </c>
      <c r="F2859" s="7">
        <f>IF(P2859&gt;0,RANK(P2859,(N2859:P2859,Q2859:AE2859)),0)</f>
        <v>3</v>
      </c>
      <c r="G2859" s="1">
        <f t="shared" si="1126"/>
        <v>1278</v>
      </c>
      <c r="H2859" s="2">
        <f t="shared" si="1127"/>
        <v>0.32989158492514198</v>
      </c>
      <c r="I2859" s="2"/>
      <c r="J2859" s="2">
        <f t="shared" si="1128"/>
        <v>0.32421270005162622</v>
      </c>
      <c r="K2859" s="2">
        <f t="shared" si="1129"/>
        <v>0.6541042849767682</v>
      </c>
      <c r="L2859" s="2">
        <f t="shared" si="1130"/>
        <v>1.4971605575632421E-2</v>
      </c>
      <c r="M2859" s="2">
        <f t="shared" si="1131"/>
        <v>6.7114093959732089E-3</v>
      </c>
      <c r="N2859" s="1">
        <v>1256</v>
      </c>
      <c r="O2859" s="1">
        <v>2534</v>
      </c>
      <c r="P2859" s="1">
        <v>58</v>
      </c>
      <c r="Q2859" s="1">
        <v>17</v>
      </c>
      <c r="R2859" s="1">
        <v>9</v>
      </c>
      <c r="S2859" s="1">
        <v>0</v>
      </c>
      <c r="U2859" s="1">
        <v>0</v>
      </c>
      <c r="X2859" s="1">
        <v>0</v>
      </c>
      <c r="AG2859" s="7">
        <f>IF(Q2859&gt;0,RANK(Q2859,(N2859:P2859,Q2859:AE2859)),0)</f>
        <v>4</v>
      </c>
      <c r="AH2859" s="7">
        <f>IF(R2859&gt;0,RANK(R2859,(N2859:P2859,Q2859:AE2859)),0)</f>
        <v>5</v>
      </c>
      <c r="AI2859" s="7">
        <f>IF(T2859&gt;0,RANK(T2859,(N2859:P2859,Q2859:AE2859)),0)</f>
        <v>0</v>
      </c>
      <c r="AJ2859" s="7">
        <f>IF(S2859&gt;0,RANK(S2859,(N2859:P2859,Q2859:AE2859)),0)</f>
        <v>0</v>
      </c>
      <c r="AK2859" s="2">
        <f t="shared" si="1132"/>
        <v>4.3882292204439855E-3</v>
      </c>
      <c r="AL2859" s="2">
        <f t="shared" si="1133"/>
        <v>2.3231801755291687E-3</v>
      </c>
      <c r="AM2859" s="2">
        <f t="shared" si="1134"/>
        <v>0</v>
      </c>
      <c r="AN2859" s="2">
        <f t="shared" si="1135"/>
        <v>0</v>
      </c>
      <c r="AP2859" t="s">
        <v>1032</v>
      </c>
      <c r="AQ2859" t="s">
        <v>1641</v>
      </c>
      <c r="AR2859">
        <v>23</v>
      </c>
      <c r="AT2859" s="93" t="s">
        <v>1127</v>
      </c>
      <c r="AU2859" s="92" t="s">
        <v>1628</v>
      </c>
      <c r="AV2859" s="83" t="str">
        <f t="shared" si="1136"/>
        <v>48475</v>
      </c>
      <c r="AX2859" s="7" t="s">
        <v>3753</v>
      </c>
    </row>
    <row r="2860" spans="1:50" hidden="1" outlineLevel="1">
      <c r="A2860" t="s">
        <v>1982</v>
      </c>
      <c r="B2860" t="s">
        <v>1641</v>
      </c>
      <c r="C2860" s="1">
        <f t="shared" si="1125"/>
        <v>11809</v>
      </c>
      <c r="D2860" s="7">
        <f>RANK(N2860,(N2860:P2860,Q2860:AE2860))</f>
        <v>2</v>
      </c>
      <c r="E2860" s="7">
        <f>RANK(O2860,(N2860:P2860,Q2860:AE2860))</f>
        <v>1</v>
      </c>
      <c r="F2860" s="7">
        <f>IF(P2860&gt;0,RANK(P2860,(N2860:P2860,Q2860:AE2860)),0)</f>
        <v>3</v>
      </c>
      <c r="G2860" s="1">
        <f t="shared" si="1126"/>
        <v>5649</v>
      </c>
      <c r="H2860" s="2">
        <f t="shared" si="1127"/>
        <v>0.47836395969176054</v>
      </c>
      <c r="I2860" s="2"/>
      <c r="J2860" s="2">
        <f t="shared" si="1128"/>
        <v>0.25370480142264373</v>
      </c>
      <c r="K2860" s="2">
        <f t="shared" si="1129"/>
        <v>0.73206876111440422</v>
      </c>
      <c r="L2860" s="2">
        <f t="shared" si="1130"/>
        <v>1.1262596324836989E-2</v>
      </c>
      <c r="M2860" s="2">
        <f t="shared" si="1131"/>
        <v>2.9638411381150576E-3</v>
      </c>
      <c r="N2860" s="1">
        <v>2996</v>
      </c>
      <c r="O2860" s="1">
        <v>8645</v>
      </c>
      <c r="P2860" s="1">
        <v>133</v>
      </c>
      <c r="Q2860" s="1">
        <v>14</v>
      </c>
      <c r="R2860" s="1">
        <v>17</v>
      </c>
      <c r="S2860" s="1">
        <v>4</v>
      </c>
      <c r="U2860" s="1">
        <v>0</v>
      </c>
      <c r="X2860" s="1">
        <v>0</v>
      </c>
      <c r="AG2860" s="7">
        <f>IF(Q2860&gt;0,RANK(Q2860,(N2860:P2860,Q2860:AE2860)),0)</f>
        <v>5</v>
      </c>
      <c r="AH2860" s="7">
        <f>IF(R2860&gt;0,RANK(R2860,(N2860:P2860,Q2860:AE2860)),0)</f>
        <v>4</v>
      </c>
      <c r="AI2860" s="7">
        <f>IF(T2860&gt;0,RANK(T2860,(N2860:P2860,Q2860:AE2860)),0)</f>
        <v>0</v>
      </c>
      <c r="AJ2860" s="7">
        <f>IF(S2860&gt;0,RANK(S2860,(N2860:P2860,Q2860:AE2860)),0)</f>
        <v>6</v>
      </c>
      <c r="AK2860" s="2">
        <f t="shared" si="1132"/>
        <v>1.1855364552459987E-3</v>
      </c>
      <c r="AL2860" s="2">
        <f t="shared" si="1133"/>
        <v>1.4395799813701415E-3</v>
      </c>
      <c r="AM2860" s="2">
        <f t="shared" si="1134"/>
        <v>0</v>
      </c>
      <c r="AN2860" s="2">
        <f t="shared" si="1135"/>
        <v>3.3872470149885682E-4</v>
      </c>
      <c r="AP2860" t="s">
        <v>1982</v>
      </c>
      <c r="AQ2860" t="s">
        <v>1641</v>
      </c>
      <c r="AR2860">
        <v>8</v>
      </c>
      <c r="AT2860" s="93" t="s">
        <v>1127</v>
      </c>
      <c r="AU2860" s="92" t="s">
        <v>2280</v>
      </c>
      <c r="AV2860" s="83" t="str">
        <f t="shared" si="1136"/>
        <v>48477</v>
      </c>
      <c r="AX2860" s="7" t="s">
        <v>3753</v>
      </c>
    </row>
    <row r="2861" spans="1:50" hidden="1" outlineLevel="1">
      <c r="A2861" t="s">
        <v>3445</v>
      </c>
      <c r="B2861" t="s">
        <v>1641</v>
      </c>
      <c r="C2861" s="1">
        <f t="shared" si="1125"/>
        <v>31571</v>
      </c>
      <c r="D2861" s="7">
        <f>RANK(N2861,(N2861:P2861,Q2861:AE2861))</f>
        <v>1</v>
      </c>
      <c r="E2861" s="7">
        <f>RANK(O2861,(N2861:P2861,Q2861:AE2861))</f>
        <v>2</v>
      </c>
      <c r="F2861" s="7">
        <f>IF(P2861&gt;0,RANK(P2861,(N2861:P2861,Q2861:AE2861)),0)</f>
        <v>3</v>
      </c>
      <c r="G2861" s="1">
        <f t="shared" si="1126"/>
        <v>5044</v>
      </c>
      <c r="H2861" s="2">
        <f t="shared" si="1127"/>
        <v>0.15976687466345696</v>
      </c>
      <c r="I2861" s="2"/>
      <c r="J2861" s="2">
        <f t="shared" si="1128"/>
        <v>0.57394444268474232</v>
      </c>
      <c r="K2861" s="2">
        <f t="shared" si="1129"/>
        <v>0.41417756802128536</v>
      </c>
      <c r="L2861" s="2">
        <f t="shared" si="1130"/>
        <v>8.1087073580184341E-3</v>
      </c>
      <c r="M2861" s="2">
        <f t="shared" si="1131"/>
        <v>3.7692819359538901E-3</v>
      </c>
      <c r="N2861" s="1">
        <v>18120</v>
      </c>
      <c r="O2861" s="1">
        <v>13076</v>
      </c>
      <c r="P2861" s="1">
        <v>256</v>
      </c>
      <c r="Q2861" s="1">
        <v>52</v>
      </c>
      <c r="R2861" s="1">
        <v>67</v>
      </c>
      <c r="S2861" s="1">
        <v>0</v>
      </c>
      <c r="U2861" s="1">
        <v>0</v>
      </c>
      <c r="X2861" s="1">
        <v>0</v>
      </c>
      <c r="AG2861" s="7">
        <f>IF(Q2861&gt;0,RANK(Q2861,(N2861:P2861,Q2861:AE2861)),0)</f>
        <v>5</v>
      </c>
      <c r="AH2861" s="7">
        <f>IF(R2861&gt;0,RANK(R2861,(N2861:P2861,Q2861:AE2861)),0)</f>
        <v>4</v>
      </c>
      <c r="AI2861" s="7">
        <f>IF(T2861&gt;0,RANK(T2861,(N2861:P2861,Q2861:AE2861)),0)</f>
        <v>0</v>
      </c>
      <c r="AJ2861" s="7">
        <f>IF(S2861&gt;0,RANK(S2861,(N2861:P2861,Q2861:AE2861)),0)</f>
        <v>0</v>
      </c>
      <c r="AK2861" s="2">
        <f t="shared" si="1132"/>
        <v>1.6470811820974945E-3</v>
      </c>
      <c r="AL2861" s="2">
        <f t="shared" si="1133"/>
        <v>2.1222007538563873E-3</v>
      </c>
      <c r="AM2861" s="2">
        <f t="shared" si="1134"/>
        <v>0</v>
      </c>
      <c r="AN2861" s="2">
        <f t="shared" si="1135"/>
        <v>0</v>
      </c>
      <c r="AP2861" t="s">
        <v>3445</v>
      </c>
      <c r="AQ2861" t="s">
        <v>1641</v>
      </c>
      <c r="AR2861">
        <v>23</v>
      </c>
      <c r="AT2861" s="93" t="s">
        <v>1127</v>
      </c>
      <c r="AU2861" s="92" t="s">
        <v>2281</v>
      </c>
      <c r="AV2861" s="83" t="str">
        <f t="shared" si="1136"/>
        <v>48479</v>
      </c>
      <c r="AX2861" s="7" t="s">
        <v>3753</v>
      </c>
    </row>
    <row r="2862" spans="1:50" hidden="1" outlineLevel="1">
      <c r="A2862" t="s">
        <v>2984</v>
      </c>
      <c r="B2862" t="s">
        <v>1641</v>
      </c>
      <c r="C2862" s="1">
        <f t="shared" si="1125"/>
        <v>13426</v>
      </c>
      <c r="D2862" s="7">
        <f>RANK(N2862,(N2862:P2862,Q2862:AE2862))</f>
        <v>2</v>
      </c>
      <c r="E2862" s="7">
        <f>RANK(O2862,(N2862:P2862,Q2862:AE2862))</f>
        <v>1</v>
      </c>
      <c r="F2862" s="7">
        <f>IF(P2862&gt;0,RANK(P2862,(N2862:P2862,Q2862:AE2862)),0)</f>
        <v>3</v>
      </c>
      <c r="G2862" s="1">
        <f t="shared" si="1126"/>
        <v>3617</v>
      </c>
      <c r="H2862" s="2">
        <f t="shared" si="1127"/>
        <v>0.26940265157157756</v>
      </c>
      <c r="I2862" s="2"/>
      <c r="J2862" s="2">
        <f t="shared" si="1128"/>
        <v>0.3603455980932519</v>
      </c>
      <c r="K2862" s="2">
        <f t="shared" si="1129"/>
        <v>0.62974824966482945</v>
      </c>
      <c r="L2862" s="2">
        <f t="shared" si="1130"/>
        <v>7.6716818114106961E-3</v>
      </c>
      <c r="M2862" s="2">
        <f t="shared" si="1131"/>
        <v>2.2344704305079016E-3</v>
      </c>
      <c r="N2862" s="1">
        <v>4838</v>
      </c>
      <c r="O2862" s="1">
        <v>8455</v>
      </c>
      <c r="P2862" s="1">
        <v>103</v>
      </c>
      <c r="Q2862" s="1">
        <v>23</v>
      </c>
      <c r="R2862" s="1">
        <v>7</v>
      </c>
      <c r="S2862" s="1">
        <v>0</v>
      </c>
      <c r="U2862" s="1">
        <v>0</v>
      </c>
      <c r="X2862" s="1">
        <v>0</v>
      </c>
      <c r="AG2862" s="7">
        <f>IF(Q2862&gt;0,RANK(Q2862,(N2862:P2862,Q2862:AE2862)),0)</f>
        <v>4</v>
      </c>
      <c r="AH2862" s="7">
        <f>IF(R2862&gt;0,RANK(R2862,(N2862:P2862,Q2862:AE2862)),0)</f>
        <v>5</v>
      </c>
      <c r="AI2862" s="7">
        <f>IF(T2862&gt;0,RANK(T2862,(N2862:P2862,Q2862:AE2862)),0)</f>
        <v>0</v>
      </c>
      <c r="AJ2862" s="7">
        <f>IF(S2862&gt;0,RANK(S2862,(N2862:P2862,Q2862:AE2862)),0)</f>
        <v>0</v>
      </c>
      <c r="AK2862" s="2">
        <f t="shared" si="1132"/>
        <v>1.7130939967227767E-3</v>
      </c>
      <c r="AL2862" s="2">
        <f t="shared" si="1133"/>
        <v>5.2137643378519292E-4</v>
      </c>
      <c r="AM2862" s="2">
        <f t="shared" si="1134"/>
        <v>0</v>
      </c>
      <c r="AN2862" s="2">
        <f t="shared" si="1135"/>
        <v>0</v>
      </c>
      <c r="AP2862" t="s">
        <v>2984</v>
      </c>
      <c r="AQ2862" t="s">
        <v>1641</v>
      </c>
      <c r="AR2862">
        <v>14</v>
      </c>
      <c r="AT2862" s="93" t="s">
        <v>1127</v>
      </c>
      <c r="AU2862" s="92" t="s">
        <v>2282</v>
      </c>
      <c r="AV2862" s="83" t="str">
        <f t="shared" si="1136"/>
        <v>48481</v>
      </c>
      <c r="AX2862" s="7" t="s">
        <v>3753</v>
      </c>
    </row>
    <row r="2863" spans="1:50" hidden="1" outlineLevel="1">
      <c r="A2863" t="s">
        <v>1553</v>
      </c>
      <c r="B2863" t="s">
        <v>1641</v>
      </c>
      <c r="C2863" s="1">
        <f t="shared" si="1125"/>
        <v>2389</v>
      </c>
      <c r="D2863" s="7">
        <f>RANK(N2863,(N2863:P2863,Q2863:AE2863))</f>
        <v>2</v>
      </c>
      <c r="E2863" s="7">
        <f>RANK(O2863,(N2863:P2863,Q2863:AE2863))</f>
        <v>1</v>
      </c>
      <c r="F2863" s="7">
        <f>IF(P2863&gt;0,RANK(P2863,(N2863:P2863,Q2863:AE2863)),0)</f>
        <v>3</v>
      </c>
      <c r="G2863" s="1">
        <f t="shared" si="1126"/>
        <v>1208</v>
      </c>
      <c r="H2863" s="2">
        <f t="shared" si="1127"/>
        <v>0.5056508999581415</v>
      </c>
      <c r="I2863" s="2"/>
      <c r="J2863" s="2">
        <f t="shared" si="1128"/>
        <v>0.24236082042695689</v>
      </c>
      <c r="K2863" s="2">
        <f t="shared" si="1129"/>
        <v>0.74801172038509833</v>
      </c>
      <c r="L2863" s="2">
        <f t="shared" si="1130"/>
        <v>6.2787777312683134E-3</v>
      </c>
      <c r="M2863" s="2">
        <f t="shared" si="1131"/>
        <v>3.3486814566764068E-3</v>
      </c>
      <c r="N2863" s="1">
        <v>579</v>
      </c>
      <c r="O2863" s="1">
        <v>1787</v>
      </c>
      <c r="P2863" s="1">
        <v>15</v>
      </c>
      <c r="Q2863" s="1">
        <v>3</v>
      </c>
      <c r="R2863" s="1">
        <v>5</v>
      </c>
      <c r="S2863" s="1">
        <v>0</v>
      </c>
      <c r="U2863" s="1">
        <v>0</v>
      </c>
      <c r="X2863" s="1">
        <v>0</v>
      </c>
      <c r="AG2863" s="7">
        <f>IF(Q2863&gt;0,RANK(Q2863,(N2863:P2863,Q2863:AE2863)),0)</f>
        <v>5</v>
      </c>
      <c r="AH2863" s="7">
        <f>IF(R2863&gt;0,RANK(R2863,(N2863:P2863,Q2863:AE2863)),0)</f>
        <v>4</v>
      </c>
      <c r="AI2863" s="7">
        <f>IF(T2863&gt;0,RANK(T2863,(N2863:P2863,Q2863:AE2863)),0)</f>
        <v>0</v>
      </c>
      <c r="AJ2863" s="7">
        <f>IF(S2863&gt;0,RANK(S2863,(N2863:P2863,Q2863:AE2863)),0)</f>
        <v>0</v>
      </c>
      <c r="AK2863" s="2">
        <f t="shared" si="1132"/>
        <v>1.2557555462536626E-3</v>
      </c>
      <c r="AL2863" s="2">
        <f t="shared" si="1133"/>
        <v>2.0929259104227708E-3</v>
      </c>
      <c r="AM2863" s="2">
        <f t="shared" si="1134"/>
        <v>0</v>
      </c>
      <c r="AN2863" s="2">
        <f t="shared" si="1135"/>
        <v>0</v>
      </c>
      <c r="AP2863" t="s">
        <v>1553</v>
      </c>
      <c r="AQ2863" t="s">
        <v>1641</v>
      </c>
      <c r="AR2863">
        <v>13</v>
      </c>
      <c r="AT2863" s="93" t="s">
        <v>1127</v>
      </c>
      <c r="AU2863" s="92" t="s">
        <v>1989</v>
      </c>
      <c r="AV2863" s="83" t="str">
        <f t="shared" si="1136"/>
        <v>48483</v>
      </c>
      <c r="AX2863" s="7" t="s">
        <v>3753</v>
      </c>
    </row>
    <row r="2864" spans="1:50" hidden="1" outlineLevel="1">
      <c r="A2864" t="s">
        <v>1911</v>
      </c>
      <c r="B2864" t="s">
        <v>1641</v>
      </c>
      <c r="C2864" s="1">
        <f t="shared" si="1125"/>
        <v>42713</v>
      </c>
      <c r="D2864" s="7">
        <f>RANK(N2864,(N2864:P2864,Q2864:AE2864))</f>
        <v>2</v>
      </c>
      <c r="E2864" s="7">
        <f>RANK(O2864,(N2864:P2864,Q2864:AE2864))</f>
        <v>1</v>
      </c>
      <c r="F2864" s="7">
        <f>IF(P2864&gt;0,RANK(P2864,(N2864:P2864,Q2864:AE2864)),0)</f>
        <v>3</v>
      </c>
      <c r="G2864" s="1">
        <f t="shared" si="1126"/>
        <v>13694</v>
      </c>
      <c r="H2864" s="2">
        <f t="shared" si="1127"/>
        <v>0.32060496804251631</v>
      </c>
      <c r="I2864" s="2"/>
      <c r="J2864" s="2">
        <f t="shared" si="1128"/>
        <v>0.33029756748530892</v>
      </c>
      <c r="K2864" s="2">
        <f t="shared" si="1129"/>
        <v>0.65090253552782529</v>
      </c>
      <c r="L2864" s="2">
        <f t="shared" si="1130"/>
        <v>1.2127455341465128E-2</v>
      </c>
      <c r="M2864" s="2">
        <f t="shared" si="1131"/>
        <v>6.6724416454006664E-3</v>
      </c>
      <c r="N2864" s="1">
        <v>14108</v>
      </c>
      <c r="O2864" s="1">
        <v>27802</v>
      </c>
      <c r="P2864" s="1">
        <v>518</v>
      </c>
      <c r="Q2864" s="1">
        <v>89</v>
      </c>
      <c r="R2864" s="1">
        <v>194</v>
      </c>
      <c r="S2864" s="1">
        <v>2</v>
      </c>
      <c r="U2864" s="1">
        <v>0</v>
      </c>
      <c r="X2864" s="1">
        <v>0</v>
      </c>
      <c r="AG2864" s="7">
        <f>IF(Q2864&gt;0,RANK(Q2864,(N2864:P2864,Q2864:AE2864)),0)</f>
        <v>5</v>
      </c>
      <c r="AH2864" s="7">
        <f>IF(R2864&gt;0,RANK(R2864,(N2864:P2864,Q2864:AE2864)),0)</f>
        <v>4</v>
      </c>
      <c r="AI2864" s="7">
        <f>IF(T2864&gt;0,RANK(T2864,(N2864:P2864,Q2864:AE2864)),0)</f>
        <v>0</v>
      </c>
      <c r="AJ2864" s="7">
        <f>IF(S2864&gt;0,RANK(S2864,(N2864:P2864,Q2864:AE2864)),0)</f>
        <v>6</v>
      </c>
      <c r="AK2864" s="2">
        <f t="shared" si="1132"/>
        <v>2.0836747594409196E-3</v>
      </c>
      <c r="AL2864" s="2">
        <f t="shared" si="1133"/>
        <v>4.5419427340622296E-3</v>
      </c>
      <c r="AM2864" s="2">
        <f t="shared" si="1134"/>
        <v>0</v>
      </c>
      <c r="AN2864" s="2">
        <f t="shared" si="1135"/>
        <v>4.6824151897548756E-5</v>
      </c>
      <c r="AP2864" t="s">
        <v>1911</v>
      </c>
      <c r="AQ2864" t="s">
        <v>1641</v>
      </c>
      <c r="AR2864">
        <v>13</v>
      </c>
      <c r="AT2864" s="93" t="s">
        <v>1127</v>
      </c>
      <c r="AU2864" s="92" t="s">
        <v>1990</v>
      </c>
      <c r="AV2864" s="83" t="str">
        <f t="shared" si="1136"/>
        <v>48485</v>
      </c>
      <c r="AX2864" s="7" t="s">
        <v>3753</v>
      </c>
    </row>
    <row r="2865" spans="1:50" hidden="1" outlineLevel="1">
      <c r="A2865" t="s">
        <v>2966</v>
      </c>
      <c r="B2865" t="s">
        <v>1641</v>
      </c>
      <c r="C2865" s="1">
        <f t="shared" si="1125"/>
        <v>4577</v>
      </c>
      <c r="D2865" s="7">
        <f>RANK(N2865,(N2865:P2865,Q2865:AE2865))</f>
        <v>2</v>
      </c>
      <c r="E2865" s="7">
        <f>RANK(O2865,(N2865:P2865,Q2865:AE2865))</f>
        <v>1</v>
      </c>
      <c r="F2865" s="7">
        <f>IF(P2865&gt;0,RANK(P2865,(N2865:P2865,Q2865:AE2865)),0)</f>
        <v>3</v>
      </c>
      <c r="G2865" s="1">
        <f t="shared" si="1126"/>
        <v>1782</v>
      </c>
      <c r="H2865" s="2">
        <f t="shared" si="1127"/>
        <v>0.38933799431942323</v>
      </c>
      <c r="I2865" s="2"/>
      <c r="J2865" s="2">
        <f t="shared" si="1128"/>
        <v>0.29626392833733889</v>
      </c>
      <c r="K2865" s="2">
        <f t="shared" si="1129"/>
        <v>0.68560192265676212</v>
      </c>
      <c r="L2865" s="2">
        <f t="shared" si="1130"/>
        <v>9.39480008739349E-3</v>
      </c>
      <c r="M2865" s="2">
        <f t="shared" si="1131"/>
        <v>8.7393489185054463E-3</v>
      </c>
      <c r="N2865" s="1">
        <v>1356</v>
      </c>
      <c r="O2865" s="1">
        <v>3138</v>
      </c>
      <c r="P2865" s="1">
        <v>43</v>
      </c>
      <c r="Q2865" s="1">
        <v>18</v>
      </c>
      <c r="R2865" s="1">
        <v>21</v>
      </c>
      <c r="S2865" s="1">
        <v>1</v>
      </c>
      <c r="U2865" s="1">
        <v>0</v>
      </c>
      <c r="X2865" s="1">
        <v>0</v>
      </c>
      <c r="AG2865" s="7">
        <f>IF(Q2865&gt;0,RANK(Q2865,(N2865:P2865,Q2865:AE2865)),0)</f>
        <v>5</v>
      </c>
      <c r="AH2865" s="7">
        <f>IF(R2865&gt;0,RANK(R2865,(N2865:P2865,Q2865:AE2865)),0)</f>
        <v>4</v>
      </c>
      <c r="AI2865" s="7">
        <f>IF(T2865&gt;0,RANK(T2865,(N2865:P2865,Q2865:AE2865)),0)</f>
        <v>0</v>
      </c>
      <c r="AJ2865" s="7">
        <f>IF(S2865&gt;0,RANK(S2865,(N2865:P2865,Q2865:AE2865)),0)</f>
        <v>6</v>
      </c>
      <c r="AK2865" s="2">
        <f t="shared" si="1132"/>
        <v>3.9327070133275072E-3</v>
      </c>
      <c r="AL2865" s="2">
        <f t="shared" si="1133"/>
        <v>4.5881581822154252E-3</v>
      </c>
      <c r="AM2865" s="2">
        <f t="shared" si="1134"/>
        <v>0</v>
      </c>
      <c r="AN2865" s="2">
        <f t="shared" si="1135"/>
        <v>2.1848372296263927E-4</v>
      </c>
      <c r="AP2865" t="s">
        <v>2966</v>
      </c>
      <c r="AQ2865" t="s">
        <v>1641</v>
      </c>
      <c r="AR2865">
        <v>13</v>
      </c>
      <c r="AT2865" s="93" t="s">
        <v>1127</v>
      </c>
      <c r="AU2865" s="92" t="s">
        <v>1991</v>
      </c>
      <c r="AV2865" s="83" t="str">
        <f t="shared" si="1136"/>
        <v>48487</v>
      </c>
      <c r="AX2865" s="7" t="s">
        <v>3753</v>
      </c>
    </row>
    <row r="2866" spans="1:50" hidden="1" outlineLevel="1">
      <c r="A2866" t="s">
        <v>1953</v>
      </c>
      <c r="B2866" t="s">
        <v>1641</v>
      </c>
      <c r="C2866" s="1">
        <f t="shared" si="1125"/>
        <v>5062</v>
      </c>
      <c r="D2866" s="7">
        <f>RANK(N2866,(N2866:P2866,Q2866:AE2866))</f>
        <v>1</v>
      </c>
      <c r="E2866" s="7">
        <f>RANK(O2866,(N2866:P2866,Q2866:AE2866))</f>
        <v>2</v>
      </c>
      <c r="F2866" s="7">
        <f>IF(P2866&gt;0,RANK(P2866,(N2866:P2866,Q2866:AE2866)),0)</f>
        <v>3</v>
      </c>
      <c r="G2866" s="1">
        <f t="shared" si="1126"/>
        <v>1429</v>
      </c>
      <c r="H2866" s="2">
        <f t="shared" si="1127"/>
        <v>0.28229948636902408</v>
      </c>
      <c r="I2866" s="2"/>
      <c r="J2866" s="2">
        <f t="shared" si="1128"/>
        <v>0.6357171078625049</v>
      </c>
      <c r="K2866" s="2">
        <f t="shared" si="1129"/>
        <v>0.35341762149348083</v>
      </c>
      <c r="L2866" s="2">
        <f t="shared" si="1130"/>
        <v>4.7412090082971162E-3</v>
      </c>
      <c r="M2866" s="2">
        <f t="shared" si="1131"/>
        <v>6.1240616357171526E-3</v>
      </c>
      <c r="N2866" s="1">
        <v>3218</v>
      </c>
      <c r="O2866" s="1">
        <v>1789</v>
      </c>
      <c r="P2866" s="1">
        <v>24</v>
      </c>
      <c r="Q2866" s="1">
        <v>5</v>
      </c>
      <c r="R2866" s="1">
        <v>23</v>
      </c>
      <c r="S2866" s="1">
        <v>3</v>
      </c>
      <c r="U2866" s="1">
        <v>0</v>
      </c>
      <c r="X2866" s="1">
        <v>0</v>
      </c>
      <c r="AG2866" s="7">
        <f>IF(Q2866&gt;0,RANK(Q2866,(N2866:P2866,Q2866:AE2866)),0)</f>
        <v>5</v>
      </c>
      <c r="AH2866" s="7">
        <f>IF(R2866&gt;0,RANK(R2866,(N2866:P2866,Q2866:AE2866)),0)</f>
        <v>4</v>
      </c>
      <c r="AI2866" s="7">
        <f>IF(T2866&gt;0,RANK(T2866,(N2866:P2866,Q2866:AE2866)),0)</f>
        <v>0</v>
      </c>
      <c r="AJ2866" s="7">
        <f>IF(S2866&gt;0,RANK(S2866,(N2866:P2866,Q2866:AE2866)),0)</f>
        <v>6</v>
      </c>
      <c r="AK2866" s="2">
        <f t="shared" si="1132"/>
        <v>9.8775187672856587E-4</v>
      </c>
      <c r="AL2866" s="2">
        <f t="shared" si="1133"/>
        <v>4.543658632951403E-3</v>
      </c>
      <c r="AM2866" s="2">
        <f t="shared" si="1134"/>
        <v>0</v>
      </c>
      <c r="AN2866" s="2">
        <f t="shared" si="1135"/>
        <v>5.9265112603713952E-4</v>
      </c>
      <c r="AP2866" t="s">
        <v>1953</v>
      </c>
      <c r="AQ2866" t="s">
        <v>1641</v>
      </c>
      <c r="AT2866" s="93" t="s">
        <v>1127</v>
      </c>
      <c r="AU2866" s="92" t="s">
        <v>609</v>
      </c>
      <c r="AV2866" s="83" t="str">
        <f t="shared" si="1136"/>
        <v>48489</v>
      </c>
      <c r="AX2866" s="7" t="s">
        <v>3753</v>
      </c>
    </row>
    <row r="2867" spans="1:50" hidden="1" outlineLevel="1">
      <c r="A2867" t="s">
        <v>1674</v>
      </c>
      <c r="B2867" t="s">
        <v>1641</v>
      </c>
      <c r="C2867" s="1">
        <f t="shared" si="1125"/>
        <v>95935</v>
      </c>
      <c r="D2867" s="7">
        <f>RANK(N2867,(N2867:P2867,Q2867:AE2867))</f>
        <v>2</v>
      </c>
      <c r="E2867" s="7">
        <f>RANK(O2867,(N2867:P2867,Q2867:AE2867))</f>
        <v>1</v>
      </c>
      <c r="F2867" s="7">
        <f>IF(P2867&gt;0,RANK(P2867,(N2867:P2867,Q2867:AE2867)),0)</f>
        <v>3</v>
      </c>
      <c r="G2867" s="1">
        <f t="shared" si="1126"/>
        <v>38450</v>
      </c>
      <c r="H2867" s="2">
        <f t="shared" si="1127"/>
        <v>0.40079220305415125</v>
      </c>
      <c r="I2867" s="2"/>
      <c r="J2867" s="2">
        <f t="shared" si="1128"/>
        <v>0.27717725543336635</v>
      </c>
      <c r="K2867" s="2">
        <f t="shared" si="1129"/>
        <v>0.67796945848751755</v>
      </c>
      <c r="L2867" s="2">
        <f t="shared" si="1130"/>
        <v>3.6337103246990146E-2</v>
      </c>
      <c r="M2867" s="2">
        <f t="shared" si="1131"/>
        <v>8.5161828321259486E-3</v>
      </c>
      <c r="N2867" s="1">
        <v>26591</v>
      </c>
      <c r="O2867" s="1">
        <v>65041</v>
      </c>
      <c r="P2867" s="1">
        <v>3486</v>
      </c>
      <c r="Q2867" s="1">
        <v>171</v>
      </c>
      <c r="R2867" s="1">
        <v>633</v>
      </c>
      <c r="S2867" s="1">
        <v>12</v>
      </c>
      <c r="U2867" s="1">
        <v>0</v>
      </c>
      <c r="X2867" s="1">
        <v>1</v>
      </c>
      <c r="AG2867" s="7">
        <f>IF(Q2867&gt;0,RANK(Q2867,(N2867:P2867,Q2867:AE2867)),0)</f>
        <v>5</v>
      </c>
      <c r="AH2867" s="7">
        <f>IF(R2867&gt;0,RANK(R2867,(N2867:P2867,Q2867:AE2867)),0)</f>
        <v>4</v>
      </c>
      <c r="AI2867" s="7">
        <f>IF(T2867&gt;0,RANK(T2867,(N2867:P2867,Q2867:AE2867)),0)</f>
        <v>0</v>
      </c>
      <c r="AJ2867" s="7">
        <f>IF(S2867&gt;0,RANK(S2867,(N2867:P2867,Q2867:AE2867)),0)</f>
        <v>6</v>
      </c>
      <c r="AK2867" s="2">
        <f t="shared" si="1132"/>
        <v>1.7824568718403085E-3</v>
      </c>
      <c r="AL2867" s="2">
        <f t="shared" si="1133"/>
        <v>6.5982175431281596E-3</v>
      </c>
      <c r="AM2867" s="2">
        <f t="shared" si="1134"/>
        <v>0</v>
      </c>
      <c r="AN2867" s="2">
        <f t="shared" si="1135"/>
        <v>1.250846927607234E-4</v>
      </c>
      <c r="AP2867" t="s">
        <v>1674</v>
      </c>
      <c r="AQ2867" t="s">
        <v>1641</v>
      </c>
      <c r="AT2867" s="93" t="s">
        <v>1127</v>
      </c>
      <c r="AU2867" s="92" t="s">
        <v>610</v>
      </c>
      <c r="AV2867" s="83" t="str">
        <f t="shared" si="1136"/>
        <v>48491</v>
      </c>
      <c r="AX2867" s="7" t="s">
        <v>3753</v>
      </c>
    </row>
    <row r="2868" spans="1:50" hidden="1" outlineLevel="1">
      <c r="A2868" t="s">
        <v>1912</v>
      </c>
      <c r="B2868" t="s">
        <v>1641</v>
      </c>
      <c r="C2868" s="1">
        <f t="shared" si="1125"/>
        <v>11698</v>
      </c>
      <c r="D2868" s="7">
        <f>RANK(N2868,(N2868:P2868,Q2868:AE2868))</f>
        <v>2</v>
      </c>
      <c r="E2868" s="7">
        <f>RANK(O2868,(N2868:P2868,Q2868:AE2868))</f>
        <v>1</v>
      </c>
      <c r="F2868" s="7">
        <f>IF(P2868&gt;0,RANK(P2868,(N2868:P2868,Q2868:AE2868)),0)</f>
        <v>3</v>
      </c>
      <c r="G2868" s="1">
        <f t="shared" si="1126"/>
        <v>3512</v>
      </c>
      <c r="H2868" s="2">
        <f t="shared" si="1127"/>
        <v>0.30022226021542142</v>
      </c>
      <c r="I2868" s="2"/>
      <c r="J2868" s="2">
        <f t="shared" si="1128"/>
        <v>0.3416823388613438</v>
      </c>
      <c r="K2868" s="2">
        <f t="shared" si="1129"/>
        <v>0.64190459907676523</v>
      </c>
      <c r="L2868" s="2">
        <f t="shared" si="1130"/>
        <v>1.1113010771071978E-2</v>
      </c>
      <c r="M2868" s="2">
        <f t="shared" si="1131"/>
        <v>5.3000512908189922E-3</v>
      </c>
      <c r="N2868" s="1">
        <v>3997</v>
      </c>
      <c r="O2868" s="1">
        <v>7509</v>
      </c>
      <c r="P2868" s="1">
        <v>130</v>
      </c>
      <c r="Q2868" s="1">
        <v>20</v>
      </c>
      <c r="R2868" s="1">
        <v>42</v>
      </c>
      <c r="S2868" s="1">
        <v>0</v>
      </c>
      <c r="U2868" s="1">
        <v>0</v>
      </c>
      <c r="X2868" s="1">
        <v>0</v>
      </c>
      <c r="AG2868" s="7">
        <f>IF(Q2868&gt;0,RANK(Q2868,(N2868:P2868,Q2868:AE2868)),0)</f>
        <v>5</v>
      </c>
      <c r="AH2868" s="7">
        <f>IF(R2868&gt;0,RANK(R2868,(N2868:P2868,Q2868:AE2868)),0)</f>
        <v>4</v>
      </c>
      <c r="AI2868" s="7">
        <f>IF(T2868&gt;0,RANK(T2868,(N2868:P2868,Q2868:AE2868)),0)</f>
        <v>0</v>
      </c>
      <c r="AJ2868" s="7">
        <f>IF(S2868&gt;0,RANK(S2868,(N2868:P2868,Q2868:AE2868)),0)</f>
        <v>0</v>
      </c>
      <c r="AK2868" s="2">
        <f t="shared" si="1132"/>
        <v>1.7096939647803042E-3</v>
      </c>
      <c r="AL2868" s="2">
        <f t="shared" si="1133"/>
        <v>3.590357326038639E-3</v>
      </c>
      <c r="AM2868" s="2">
        <f t="shared" si="1134"/>
        <v>0</v>
      </c>
      <c r="AN2868" s="2">
        <f t="shared" si="1135"/>
        <v>0</v>
      </c>
      <c r="AP2868" t="s">
        <v>1912</v>
      </c>
      <c r="AQ2868" t="s">
        <v>1641</v>
      </c>
      <c r="AR2868">
        <v>28</v>
      </c>
      <c r="AT2868" s="93" t="s">
        <v>1127</v>
      </c>
      <c r="AU2868" s="92" t="s">
        <v>965</v>
      </c>
      <c r="AV2868" s="83" t="str">
        <f t="shared" si="1136"/>
        <v>48493</v>
      </c>
      <c r="AX2868" s="7" t="s">
        <v>3753</v>
      </c>
    </row>
    <row r="2869" spans="1:50" hidden="1" outlineLevel="1">
      <c r="A2869" t="s">
        <v>588</v>
      </c>
      <c r="B2869" t="s">
        <v>1641</v>
      </c>
      <c r="C2869" s="1">
        <f t="shared" si="1125"/>
        <v>2043</v>
      </c>
      <c r="D2869" s="7">
        <f>RANK(N2869,(N2869:P2869,Q2869:AE2869))</f>
        <v>2</v>
      </c>
      <c r="E2869" s="7">
        <f>RANK(O2869,(N2869:P2869,Q2869:AE2869))</f>
        <v>1</v>
      </c>
      <c r="F2869" s="7">
        <f>IF(P2869&gt;0,RANK(P2869,(N2869:P2869,Q2869:AE2869)),0)</f>
        <v>4</v>
      </c>
      <c r="G2869" s="1">
        <f t="shared" si="1126"/>
        <v>912</v>
      </c>
      <c r="H2869" s="2">
        <f t="shared" si="1127"/>
        <v>0.44640234948604995</v>
      </c>
      <c r="I2869" s="2"/>
      <c r="J2869" s="2">
        <f t="shared" si="1128"/>
        <v>0.272148800783162</v>
      </c>
      <c r="K2869" s="2">
        <f t="shared" si="1129"/>
        <v>0.7185511502692119</v>
      </c>
      <c r="L2869" s="2">
        <f t="shared" si="1130"/>
        <v>2.4473813020068525E-3</v>
      </c>
      <c r="M2869" s="2">
        <f t="shared" si="1131"/>
        <v>6.8526676456191864E-3</v>
      </c>
      <c r="N2869" s="1">
        <v>556</v>
      </c>
      <c r="O2869" s="1">
        <v>1468</v>
      </c>
      <c r="P2869" s="1">
        <v>5</v>
      </c>
      <c r="Q2869" s="1">
        <v>5</v>
      </c>
      <c r="R2869" s="1">
        <v>9</v>
      </c>
      <c r="S2869" s="1">
        <v>0</v>
      </c>
      <c r="U2869" s="1">
        <v>0</v>
      </c>
      <c r="X2869" s="1">
        <v>0</v>
      </c>
      <c r="AG2869" s="7">
        <f>IF(Q2869&gt;0,RANK(Q2869,(N2869:P2869,Q2869:AE2869)),0)</f>
        <v>4</v>
      </c>
      <c r="AH2869" s="7">
        <f>IF(R2869&gt;0,RANK(R2869,(N2869:P2869,Q2869:AE2869)),0)</f>
        <v>3</v>
      </c>
      <c r="AI2869" s="7">
        <f>IF(T2869&gt;0,RANK(T2869,(N2869:P2869,Q2869:AE2869)),0)</f>
        <v>0</v>
      </c>
      <c r="AJ2869" s="7">
        <f>IF(S2869&gt;0,RANK(S2869,(N2869:P2869,Q2869:AE2869)),0)</f>
        <v>0</v>
      </c>
      <c r="AK2869" s="2">
        <f t="shared" si="1132"/>
        <v>2.4473813020068525E-3</v>
      </c>
      <c r="AL2869" s="2">
        <f t="shared" si="1133"/>
        <v>4.4052863436123352E-3</v>
      </c>
      <c r="AM2869" s="2">
        <f t="shared" si="1134"/>
        <v>0</v>
      </c>
      <c r="AN2869" s="2">
        <f t="shared" si="1135"/>
        <v>0</v>
      </c>
      <c r="AP2869" t="s">
        <v>588</v>
      </c>
      <c r="AQ2869" t="s">
        <v>1641</v>
      </c>
      <c r="AR2869">
        <v>23</v>
      </c>
      <c r="AT2869" s="93" t="s">
        <v>1127</v>
      </c>
      <c r="AU2869" s="92" t="s">
        <v>966</v>
      </c>
      <c r="AV2869" s="83" t="str">
        <f t="shared" si="1136"/>
        <v>48495</v>
      </c>
      <c r="AX2869" s="7" t="s">
        <v>3753</v>
      </c>
    </row>
    <row r="2870" spans="1:50" hidden="1" outlineLevel="1">
      <c r="A2870" t="s">
        <v>2720</v>
      </c>
      <c r="B2870" t="s">
        <v>1641</v>
      </c>
      <c r="C2870" s="1">
        <f t="shared" si="1125"/>
        <v>16368</v>
      </c>
      <c r="D2870" s="7">
        <f>RANK(N2870,(N2870:P2870,Q2870:AE2870))</f>
        <v>2</v>
      </c>
      <c r="E2870" s="7">
        <f>RANK(O2870,(N2870:P2870,Q2870:AE2870))</f>
        <v>1</v>
      </c>
      <c r="F2870" s="7">
        <f>IF(P2870&gt;0,RANK(P2870,(N2870:P2870,Q2870:AE2870)),0)</f>
        <v>3</v>
      </c>
      <c r="G2870" s="1">
        <f t="shared" si="1126"/>
        <v>6404</v>
      </c>
      <c r="H2870" s="2">
        <f t="shared" si="1127"/>
        <v>0.39125122189638317</v>
      </c>
      <c r="I2870" s="2"/>
      <c r="J2870" s="2">
        <f t="shared" si="1128"/>
        <v>0.29508797653958946</v>
      </c>
      <c r="K2870" s="2">
        <f t="shared" si="1129"/>
        <v>0.68633919843597258</v>
      </c>
      <c r="L2870" s="2">
        <f t="shared" si="1130"/>
        <v>1.1302541544477029E-2</v>
      </c>
      <c r="M2870" s="2">
        <f t="shared" si="1131"/>
        <v>7.2702834799608825E-3</v>
      </c>
      <c r="N2870" s="1">
        <v>4830</v>
      </c>
      <c r="O2870" s="1">
        <v>11234</v>
      </c>
      <c r="P2870" s="1">
        <v>185</v>
      </c>
      <c r="Q2870" s="1">
        <v>34</v>
      </c>
      <c r="R2870" s="1">
        <v>84</v>
      </c>
      <c r="S2870" s="1">
        <v>1</v>
      </c>
      <c r="U2870" s="1">
        <v>0</v>
      </c>
      <c r="X2870" s="1">
        <v>0</v>
      </c>
      <c r="AG2870" s="7">
        <f>IF(Q2870&gt;0,RANK(Q2870,(N2870:P2870,Q2870:AE2870)),0)</f>
        <v>5</v>
      </c>
      <c r="AH2870" s="7">
        <f>IF(R2870&gt;0,RANK(R2870,(N2870:P2870,Q2870:AE2870)),0)</f>
        <v>4</v>
      </c>
      <c r="AI2870" s="7">
        <f>IF(T2870&gt;0,RANK(T2870,(N2870:P2870,Q2870:AE2870)),0)</f>
        <v>0</v>
      </c>
      <c r="AJ2870" s="7">
        <f>IF(S2870&gt;0,RANK(S2870,(N2870:P2870,Q2870:AE2870)),0)</f>
        <v>6</v>
      </c>
      <c r="AK2870" s="2">
        <f t="shared" si="1132"/>
        <v>2.0772238514173997E-3</v>
      </c>
      <c r="AL2870" s="2">
        <f t="shared" si="1133"/>
        <v>5.131964809384164E-3</v>
      </c>
      <c r="AM2870" s="2">
        <f t="shared" si="1134"/>
        <v>0</v>
      </c>
      <c r="AN2870" s="2">
        <f t="shared" si="1135"/>
        <v>6.1094819159335288E-5</v>
      </c>
      <c r="AP2870" t="s">
        <v>2720</v>
      </c>
      <c r="AQ2870" t="s">
        <v>1641</v>
      </c>
      <c r="AR2870">
        <v>17</v>
      </c>
      <c r="AT2870" s="93" t="s">
        <v>1127</v>
      </c>
      <c r="AU2870" s="92" t="s">
        <v>1297</v>
      </c>
      <c r="AV2870" s="83" t="str">
        <f t="shared" si="1136"/>
        <v>48497</v>
      </c>
      <c r="AX2870" s="7" t="s">
        <v>3753</v>
      </c>
    </row>
    <row r="2871" spans="1:50" hidden="1" outlineLevel="1">
      <c r="A2871" t="s">
        <v>2314</v>
      </c>
      <c r="B2871" t="s">
        <v>1641</v>
      </c>
      <c r="C2871" s="1">
        <f t="shared" si="1125"/>
        <v>13884</v>
      </c>
      <c r="D2871" s="7">
        <f>RANK(N2871,(N2871:P2871,Q2871:AE2871))</f>
        <v>2</v>
      </c>
      <c r="E2871" s="7">
        <f>RANK(O2871,(N2871:P2871,Q2871:AE2871))</f>
        <v>1</v>
      </c>
      <c r="F2871" s="7">
        <f>IF(P2871&gt;0,RANK(P2871,(N2871:P2871,Q2871:AE2871)),0)</f>
        <v>3</v>
      </c>
      <c r="G2871" s="1">
        <f t="shared" si="1126"/>
        <v>5917</v>
      </c>
      <c r="H2871" s="2">
        <f t="shared" si="1127"/>
        <v>0.42617401325266496</v>
      </c>
      <c r="I2871" s="2"/>
      <c r="J2871" s="2">
        <f t="shared" si="1128"/>
        <v>0.2803946989340248</v>
      </c>
      <c r="K2871" s="2">
        <f t="shared" si="1129"/>
        <v>0.70656871218668971</v>
      </c>
      <c r="L2871" s="2">
        <f t="shared" si="1130"/>
        <v>9.2192451743013538E-3</v>
      </c>
      <c r="M2871" s="2">
        <f t="shared" si="1131"/>
        <v>3.8173437049841396E-3</v>
      </c>
      <c r="N2871" s="1">
        <v>3893</v>
      </c>
      <c r="O2871" s="1">
        <v>9810</v>
      </c>
      <c r="P2871" s="1">
        <v>128</v>
      </c>
      <c r="Q2871" s="1">
        <v>18</v>
      </c>
      <c r="R2871" s="1">
        <v>35</v>
      </c>
      <c r="S2871" s="1">
        <v>0</v>
      </c>
      <c r="U2871" s="1">
        <v>0</v>
      </c>
      <c r="X2871" s="1">
        <v>0</v>
      </c>
      <c r="AG2871" s="7">
        <f>IF(Q2871&gt;0,RANK(Q2871,(N2871:P2871,Q2871:AE2871)),0)</f>
        <v>5</v>
      </c>
      <c r="AH2871" s="7">
        <f>IF(R2871&gt;0,RANK(R2871,(N2871:P2871,Q2871:AE2871)),0)</f>
        <v>4</v>
      </c>
      <c r="AI2871" s="7">
        <f>IF(T2871&gt;0,RANK(T2871,(N2871:P2871,Q2871:AE2871)),0)</f>
        <v>0</v>
      </c>
      <c r="AJ2871" s="7">
        <f>IF(S2871&gt;0,RANK(S2871,(N2871:P2871,Q2871:AE2871)),0)</f>
        <v>0</v>
      </c>
      <c r="AK2871" s="2">
        <f t="shared" si="1132"/>
        <v>1.2964563526361278E-3</v>
      </c>
      <c r="AL2871" s="2">
        <f t="shared" si="1133"/>
        <v>2.5208873523480265E-3</v>
      </c>
      <c r="AM2871" s="2">
        <f t="shared" si="1134"/>
        <v>0</v>
      </c>
      <c r="AN2871" s="2">
        <f t="shared" si="1135"/>
        <v>0</v>
      </c>
      <c r="AP2871" t="s">
        <v>2314</v>
      </c>
      <c r="AQ2871" t="s">
        <v>1641</v>
      </c>
      <c r="AR2871">
        <v>1</v>
      </c>
      <c r="AT2871" s="93" t="s">
        <v>1127</v>
      </c>
      <c r="AU2871" s="92" t="s">
        <v>1303</v>
      </c>
      <c r="AV2871" s="83" t="str">
        <f t="shared" si="1136"/>
        <v>48499</v>
      </c>
      <c r="AX2871" s="7" t="s">
        <v>3753</v>
      </c>
    </row>
    <row r="2872" spans="1:50" hidden="1" outlineLevel="1">
      <c r="A2872" t="s">
        <v>589</v>
      </c>
      <c r="B2872" t="s">
        <v>1641</v>
      </c>
      <c r="C2872" s="1">
        <f t="shared" si="1125"/>
        <v>2465</v>
      </c>
      <c r="D2872" s="7">
        <f>RANK(N2872,(N2872:P2872,Q2872:AE2872))</f>
        <v>2</v>
      </c>
      <c r="E2872" s="7">
        <f>RANK(O2872,(N2872:P2872,Q2872:AE2872))</f>
        <v>1</v>
      </c>
      <c r="F2872" s="7">
        <f>IF(P2872&gt;0,RANK(P2872,(N2872:P2872,Q2872:AE2872)),0)</f>
        <v>3</v>
      </c>
      <c r="G2872" s="1">
        <f t="shared" si="1126"/>
        <v>1380</v>
      </c>
      <c r="H2872" s="2">
        <f t="shared" si="1127"/>
        <v>0.55983772819472621</v>
      </c>
      <c r="I2872" s="2"/>
      <c r="J2872" s="2">
        <f t="shared" si="1128"/>
        <v>0.21541582150101421</v>
      </c>
      <c r="K2872" s="2">
        <f t="shared" si="1129"/>
        <v>0.77525354969574034</v>
      </c>
      <c r="L2872" s="2">
        <f t="shared" si="1130"/>
        <v>4.0567951318458417E-3</v>
      </c>
      <c r="M2872" s="2">
        <f t="shared" si="1131"/>
        <v>5.2738336713995804E-3</v>
      </c>
      <c r="N2872" s="1">
        <v>531</v>
      </c>
      <c r="O2872" s="1">
        <v>1911</v>
      </c>
      <c r="P2872" s="1">
        <v>10</v>
      </c>
      <c r="Q2872" s="1">
        <v>5</v>
      </c>
      <c r="R2872" s="1">
        <v>8</v>
      </c>
      <c r="S2872" s="1">
        <v>0</v>
      </c>
      <c r="U2872" s="1">
        <v>0</v>
      </c>
      <c r="X2872" s="1">
        <v>0</v>
      </c>
      <c r="AG2872" s="7">
        <f>IF(Q2872&gt;0,RANK(Q2872,(N2872:P2872,Q2872:AE2872)),0)</f>
        <v>5</v>
      </c>
      <c r="AH2872" s="7">
        <f>IF(R2872&gt;0,RANK(R2872,(N2872:P2872,Q2872:AE2872)),0)</f>
        <v>4</v>
      </c>
      <c r="AI2872" s="7">
        <f>IF(T2872&gt;0,RANK(T2872,(N2872:P2872,Q2872:AE2872)),0)</f>
        <v>0</v>
      </c>
      <c r="AJ2872" s="7">
        <f>IF(S2872&gt;0,RANK(S2872,(N2872:P2872,Q2872:AE2872)),0)</f>
        <v>0</v>
      </c>
      <c r="AK2872" s="2">
        <f t="shared" si="1132"/>
        <v>2.0283975659229209E-3</v>
      </c>
      <c r="AL2872" s="2">
        <f t="shared" si="1133"/>
        <v>3.2454361054766734E-3</v>
      </c>
      <c r="AM2872" s="2">
        <f t="shared" si="1134"/>
        <v>0</v>
      </c>
      <c r="AN2872" s="2">
        <f t="shared" si="1135"/>
        <v>0</v>
      </c>
      <c r="AP2872" t="s">
        <v>589</v>
      </c>
      <c r="AQ2872" t="s">
        <v>1641</v>
      </c>
      <c r="AR2872">
        <v>19</v>
      </c>
      <c r="AT2872" s="93" t="s">
        <v>1127</v>
      </c>
      <c r="AU2872" s="92" t="s">
        <v>1304</v>
      </c>
      <c r="AV2872" s="83" t="str">
        <f t="shared" si="1136"/>
        <v>48501</v>
      </c>
      <c r="AX2872" s="7" t="s">
        <v>3753</v>
      </c>
    </row>
    <row r="2873" spans="1:50" hidden="1" outlineLevel="1">
      <c r="A2873" t="s">
        <v>590</v>
      </c>
      <c r="B2873" t="s">
        <v>1641</v>
      </c>
      <c r="C2873" s="1">
        <f t="shared" si="1125"/>
        <v>6954</v>
      </c>
      <c r="D2873" s="7">
        <f>RANK(N2873,(N2873:P2873,Q2873:AE2873))</f>
        <v>2</v>
      </c>
      <c r="E2873" s="7">
        <f>RANK(O2873,(N2873:P2873,Q2873:AE2873))</f>
        <v>1</v>
      </c>
      <c r="F2873" s="7">
        <f>IF(P2873&gt;0,RANK(P2873,(N2873:P2873,Q2873:AE2873)),0)</f>
        <v>3</v>
      </c>
      <c r="G2873" s="1">
        <f t="shared" si="1126"/>
        <v>3179</v>
      </c>
      <c r="H2873" s="2">
        <f t="shared" si="1127"/>
        <v>0.45714696577509345</v>
      </c>
      <c r="I2873" s="2"/>
      <c r="J2873" s="2">
        <f t="shared" si="1128"/>
        <v>0.2650273224043716</v>
      </c>
      <c r="K2873" s="2">
        <f t="shared" si="1129"/>
        <v>0.72217428817946505</v>
      </c>
      <c r="L2873" s="2">
        <f t="shared" si="1130"/>
        <v>6.6148979004889271E-3</v>
      </c>
      <c r="M2873" s="2">
        <f t="shared" si="1131"/>
        <v>6.1834915156744755E-3</v>
      </c>
      <c r="N2873" s="1">
        <v>1843</v>
      </c>
      <c r="O2873" s="1">
        <v>5022</v>
      </c>
      <c r="P2873" s="1">
        <v>46</v>
      </c>
      <c r="Q2873" s="1">
        <v>14</v>
      </c>
      <c r="R2873" s="1">
        <v>29</v>
      </c>
      <c r="S2873" s="1">
        <v>0</v>
      </c>
      <c r="U2873" s="1">
        <v>0</v>
      </c>
      <c r="X2873" s="1">
        <v>0</v>
      </c>
      <c r="AG2873" s="7">
        <f>IF(Q2873&gt;0,RANK(Q2873,(N2873:P2873,Q2873:AE2873)),0)</f>
        <v>5</v>
      </c>
      <c r="AH2873" s="7">
        <f>IF(R2873&gt;0,RANK(R2873,(N2873:P2873,Q2873:AE2873)),0)</f>
        <v>4</v>
      </c>
      <c r="AI2873" s="7">
        <f>IF(T2873&gt;0,RANK(T2873,(N2873:P2873,Q2873:AE2873)),0)</f>
        <v>0</v>
      </c>
      <c r="AJ2873" s="7">
        <f>IF(S2873&gt;0,RANK(S2873,(N2873:P2873,Q2873:AE2873)),0)</f>
        <v>0</v>
      </c>
      <c r="AK2873" s="2">
        <f t="shared" si="1132"/>
        <v>2.0132297958009777E-3</v>
      </c>
      <c r="AL2873" s="2">
        <f t="shared" si="1133"/>
        <v>4.170261719873454E-3</v>
      </c>
      <c r="AM2873" s="2">
        <f t="shared" si="1134"/>
        <v>0</v>
      </c>
      <c r="AN2873" s="2">
        <f t="shared" si="1135"/>
        <v>0</v>
      </c>
      <c r="AP2873" t="s">
        <v>590</v>
      </c>
      <c r="AQ2873" t="s">
        <v>1641</v>
      </c>
      <c r="AR2873">
        <v>17</v>
      </c>
      <c r="AT2873" s="93" t="s">
        <v>1127</v>
      </c>
      <c r="AU2873" s="92" t="s">
        <v>1305</v>
      </c>
      <c r="AV2873" s="83" t="str">
        <f t="shared" si="1136"/>
        <v>48503</v>
      </c>
      <c r="AX2873" s="7" t="s">
        <v>3753</v>
      </c>
    </row>
    <row r="2874" spans="1:50" hidden="1" outlineLevel="1">
      <c r="A2874" t="s">
        <v>2498</v>
      </c>
      <c r="B2874" t="s">
        <v>1641</v>
      </c>
      <c r="C2874" s="1">
        <f t="shared" si="1125"/>
        <v>2616</v>
      </c>
      <c r="D2874" s="7">
        <f>RANK(N2874,(N2874:P2874,Q2874:AE2874))</f>
        <v>1</v>
      </c>
      <c r="E2874" s="7">
        <f>RANK(O2874,(N2874:P2874,Q2874:AE2874))</f>
        <v>2</v>
      </c>
      <c r="F2874" s="7">
        <f>IF(P2874&gt;0,RANK(P2874,(N2874:P2874,Q2874:AE2874)),0)</f>
        <v>3</v>
      </c>
      <c r="G2874" s="1">
        <f t="shared" si="1126"/>
        <v>685</v>
      </c>
      <c r="H2874" s="2">
        <f t="shared" si="1127"/>
        <v>0.26185015290519875</v>
      </c>
      <c r="I2874" s="2"/>
      <c r="J2874" s="2">
        <f t="shared" si="1128"/>
        <v>0.62614678899082565</v>
      </c>
      <c r="K2874" s="2">
        <f t="shared" si="1129"/>
        <v>0.3642966360856269</v>
      </c>
      <c r="L2874" s="2">
        <f t="shared" si="1130"/>
        <v>4.2048929663608559E-3</v>
      </c>
      <c r="M2874" s="2">
        <f t="shared" si="1131"/>
        <v>5.3516819571865892E-3</v>
      </c>
      <c r="N2874" s="1">
        <v>1638</v>
      </c>
      <c r="O2874" s="1">
        <v>953</v>
      </c>
      <c r="P2874" s="1">
        <v>11</v>
      </c>
      <c r="Q2874" s="1">
        <v>8</v>
      </c>
      <c r="R2874" s="1">
        <v>6</v>
      </c>
      <c r="S2874" s="1">
        <v>0</v>
      </c>
      <c r="U2874" s="1">
        <v>0</v>
      </c>
      <c r="X2874" s="1">
        <v>0</v>
      </c>
      <c r="AG2874" s="7">
        <f>IF(Q2874&gt;0,RANK(Q2874,(N2874:P2874,Q2874:AE2874)),0)</f>
        <v>4</v>
      </c>
      <c r="AH2874" s="7">
        <f>IF(R2874&gt;0,RANK(R2874,(N2874:P2874,Q2874:AE2874)),0)</f>
        <v>5</v>
      </c>
      <c r="AI2874" s="7">
        <f>IF(T2874&gt;0,RANK(T2874,(N2874:P2874,Q2874:AE2874)),0)</f>
        <v>0</v>
      </c>
      <c r="AJ2874" s="7">
        <f>IF(S2874&gt;0,RANK(S2874,(N2874:P2874,Q2874:AE2874)),0)</f>
        <v>0</v>
      </c>
      <c r="AK2874" s="2">
        <f t="shared" si="1132"/>
        <v>3.0581039755351682E-3</v>
      </c>
      <c r="AL2874" s="2">
        <f t="shared" si="1133"/>
        <v>2.2935779816513763E-3</v>
      </c>
      <c r="AM2874" s="2">
        <f t="shared" si="1134"/>
        <v>0</v>
      </c>
      <c r="AN2874" s="2">
        <f t="shared" si="1135"/>
        <v>0</v>
      </c>
      <c r="AP2874" t="s">
        <v>2498</v>
      </c>
      <c r="AQ2874" t="s">
        <v>1641</v>
      </c>
      <c r="AR2874">
        <v>28</v>
      </c>
      <c r="AT2874" s="93" t="s">
        <v>1127</v>
      </c>
      <c r="AU2874" s="92" t="s">
        <v>1306</v>
      </c>
      <c r="AV2874" s="83" t="str">
        <f t="shared" si="1136"/>
        <v>48505</v>
      </c>
      <c r="AX2874" s="7" t="s">
        <v>3753</v>
      </c>
    </row>
    <row r="2875" spans="1:50" hidden="1" outlineLevel="1">
      <c r="A2875" t="s">
        <v>3112</v>
      </c>
      <c r="B2875" t="s">
        <v>1641</v>
      </c>
      <c r="C2875" s="1">
        <f t="shared" si="1125"/>
        <v>3391</v>
      </c>
      <c r="D2875" s="7">
        <f>RANK(N2875,(N2875:P2875,Q2875:AE2875))</f>
        <v>1</v>
      </c>
      <c r="E2875" s="7">
        <f>RANK(O2875,(N2875:P2875,Q2875:AE2875))</f>
        <v>2</v>
      </c>
      <c r="F2875" s="7">
        <f>IF(P2875&gt;0,RANK(P2875,(N2875:P2875,Q2875:AE2875)),0)</f>
        <v>3</v>
      </c>
      <c r="G2875" s="1">
        <f t="shared" si="1126"/>
        <v>1865</v>
      </c>
      <c r="H2875" s="2">
        <f t="shared" si="1127"/>
        <v>0.54998525508699503</v>
      </c>
      <c r="I2875" s="2"/>
      <c r="J2875" s="2">
        <f t="shared" si="1128"/>
        <v>0.77145384842229436</v>
      </c>
      <c r="K2875" s="2">
        <f t="shared" si="1129"/>
        <v>0.22146859333529934</v>
      </c>
      <c r="L2875" s="2">
        <f t="shared" si="1130"/>
        <v>4.1285756414037155E-3</v>
      </c>
      <c r="M2875" s="2">
        <f t="shared" si="1131"/>
        <v>2.9489826010025855E-3</v>
      </c>
      <c r="N2875" s="1">
        <v>2616</v>
      </c>
      <c r="O2875" s="1">
        <v>751</v>
      </c>
      <c r="P2875" s="1">
        <v>14</v>
      </c>
      <c r="Q2875" s="1">
        <v>1</v>
      </c>
      <c r="R2875" s="1">
        <v>9</v>
      </c>
      <c r="S2875" s="1">
        <v>0</v>
      </c>
      <c r="U2875" s="1">
        <v>0</v>
      </c>
      <c r="X2875" s="1">
        <v>0</v>
      </c>
      <c r="AG2875" s="7">
        <f>IF(Q2875&gt;0,RANK(Q2875,(N2875:P2875,Q2875:AE2875)),0)</f>
        <v>5</v>
      </c>
      <c r="AH2875" s="7">
        <f>IF(R2875&gt;0,RANK(R2875,(N2875:P2875,Q2875:AE2875)),0)</f>
        <v>4</v>
      </c>
      <c r="AI2875" s="7">
        <f>IF(T2875&gt;0,RANK(T2875,(N2875:P2875,Q2875:AE2875)),0)</f>
        <v>0</v>
      </c>
      <c r="AJ2875" s="7">
        <f>IF(S2875&gt;0,RANK(S2875,(N2875:P2875,Q2875:AE2875)),0)</f>
        <v>0</v>
      </c>
      <c r="AK2875" s="2">
        <f t="shared" si="1132"/>
        <v>2.9489826010026542E-4</v>
      </c>
      <c r="AL2875" s="2">
        <f t="shared" si="1133"/>
        <v>2.6540843409023885E-3</v>
      </c>
      <c r="AM2875" s="2">
        <f t="shared" si="1134"/>
        <v>0</v>
      </c>
      <c r="AN2875" s="2">
        <f t="shared" si="1135"/>
        <v>0</v>
      </c>
      <c r="AP2875" t="s">
        <v>3112</v>
      </c>
      <c r="AQ2875" t="s">
        <v>1641</v>
      </c>
      <c r="AR2875">
        <v>23</v>
      </c>
      <c r="AT2875" s="93" t="s">
        <v>1127</v>
      </c>
      <c r="AU2875" s="92" t="s">
        <v>1307</v>
      </c>
      <c r="AV2875" s="83" t="str">
        <f t="shared" si="1136"/>
        <v>48507</v>
      </c>
      <c r="AX2875" s="7" t="s">
        <v>3753</v>
      </c>
    </row>
    <row r="2876" spans="1:50" collapsed="1">
      <c r="A2876" t="s">
        <v>327</v>
      </c>
      <c r="B2876" t="s">
        <v>1985</v>
      </c>
      <c r="C2876" s="1">
        <f t="shared" si="1125"/>
        <v>6407637</v>
      </c>
      <c r="D2876" s="7">
        <f>RANK(N2876,(N2876:P2876,Q2876:AE2876))</f>
        <v>2</v>
      </c>
      <c r="E2876" s="7">
        <f>RANK(O2876,(N2876:P2876,Q2876:AE2876))</f>
        <v>1</v>
      </c>
      <c r="F2876" s="7">
        <f>IF(P2876&gt;0,RANK(P2876,(N2876:P2876,Q2876:AE2876)),0)</f>
        <v>3</v>
      </c>
      <c r="G2876" s="1">
        <f t="shared" si="1126"/>
        <v>1365893</v>
      </c>
      <c r="H2876" s="2">
        <f t="shared" si="1127"/>
        <v>0.21316641376532411</v>
      </c>
      <c r="I2876" s="2"/>
      <c r="J2876" s="2">
        <f t="shared" si="1128"/>
        <v>0.37981958091571044</v>
      </c>
      <c r="K2876" s="2">
        <f t="shared" si="1129"/>
        <v>0.59298599468103452</v>
      </c>
      <c r="L2876" s="2">
        <f t="shared" si="1130"/>
        <v>2.1535864157098787E-2</v>
      </c>
      <c r="M2876" s="2">
        <f t="shared" si="1131"/>
        <v>5.6585602461562481E-3</v>
      </c>
      <c r="N2876" s="1">
        <f t="shared" ref="N2876:S2876" si="1137">SUM(N2622:N2875)</f>
        <v>2433746</v>
      </c>
      <c r="O2876" s="1">
        <f t="shared" si="1137"/>
        <v>3799639</v>
      </c>
      <c r="P2876" s="1">
        <f t="shared" si="1137"/>
        <v>137994</v>
      </c>
      <c r="Q2876" s="1">
        <f t="shared" si="1137"/>
        <v>12394</v>
      </c>
      <c r="R2876" s="1">
        <f t="shared" si="1137"/>
        <v>23160</v>
      </c>
      <c r="S2876" s="1">
        <f t="shared" si="1137"/>
        <v>567</v>
      </c>
      <c r="U2876" s="1">
        <f>SUM(U2622:U2875)</f>
        <v>74</v>
      </c>
      <c r="X2876" s="1">
        <f>SUM(X2622:X2875)</f>
        <v>63</v>
      </c>
      <c r="AG2876" s="7">
        <f>IF(Q2876&gt;0,RANK(Q2876,(N2876:P2876,Q2876:AE2876)),0)</f>
        <v>5</v>
      </c>
      <c r="AH2876" s="7">
        <f>IF(R2876&gt;0,RANK(R2876,(N2876:P2876,Q2876:AE2876)),0)</f>
        <v>4</v>
      </c>
      <c r="AI2876" s="7">
        <f>IF(T2876&gt;0,RANK(T2876,(N2876:P2876,Q2876:AE2876)),0)</f>
        <v>0</v>
      </c>
      <c r="AJ2876" s="7">
        <f>IF(S2876&gt;0,RANK(S2876,(N2876:P2876,Q2876:AE2876)),0)</f>
        <v>6</v>
      </c>
      <c r="AK2876" s="2">
        <f t="shared" si="1132"/>
        <v>1.9342543905030824E-3</v>
      </c>
      <c r="AL2876" s="2">
        <f t="shared" si="1133"/>
        <v>3.6144369601461505E-3</v>
      </c>
      <c r="AM2876" s="2">
        <f t="shared" si="1134"/>
        <v>0</v>
      </c>
      <c r="AN2876" s="2">
        <f t="shared" si="1135"/>
        <v>8.8488158739329336E-5</v>
      </c>
      <c r="AP2876" t="s">
        <v>327</v>
      </c>
      <c r="AQ2876" t="s">
        <v>1985</v>
      </c>
      <c r="AV2876" s="83" t="str">
        <f t="shared" si="1136"/>
        <v/>
      </c>
      <c r="AX2876" s="7" t="s">
        <v>3288</v>
      </c>
    </row>
    <row r="2877" spans="1:50">
      <c r="C2877" s="1"/>
      <c r="E2877" s="7"/>
      <c r="F2877" s="7"/>
      <c r="I2877" s="2"/>
      <c r="AG2877" s="7"/>
      <c r="AH2877" s="7"/>
      <c r="AI2877" s="7"/>
      <c r="AJ2877" s="7"/>
    </row>
    <row r="2878" spans="1:50" hidden="1" outlineLevel="1">
      <c r="A2878" t="s">
        <v>1395</v>
      </c>
      <c r="B2878" t="s">
        <v>1004</v>
      </c>
      <c r="C2878" s="1">
        <f t="shared" ref="C2878:C2907" si="1138">SUM(N2878:AE2878)</f>
        <v>2252</v>
      </c>
      <c r="D2878" s="7">
        <f>RANK(N2878,(N2878:P2878,Q2878:AE2878))</f>
        <v>2</v>
      </c>
      <c r="E2878" s="7">
        <f>RANK(O2878,(N2878:P2878,Q2878:AE2878))</f>
        <v>1</v>
      </c>
      <c r="F2878" s="7">
        <f>IF(P2878&gt;0,RANK(P2878,(N2878:P2878,Q2878:AE2878)),0)</f>
        <v>3</v>
      </c>
      <c r="G2878" s="1">
        <f t="shared" ref="G2878:G2907" si="1139">IF(D2878=1,N2878,IF(E2878=1,O2878,P2878))-IF(D2878=2,N2878,IF(E2878=2,O2878,P2878))</f>
        <v>1112</v>
      </c>
      <c r="H2878" s="2">
        <f t="shared" ref="H2878:H2907" si="1140">G2878/C2878</f>
        <v>0.49378330373001778</v>
      </c>
      <c r="I2878" s="2"/>
      <c r="J2878" s="2">
        <f t="shared" ref="J2878:J2907" si="1141">IF($C2878=0,"-",N2878/$C2878)</f>
        <v>0.24023090586145648</v>
      </c>
      <c r="K2878" s="2">
        <f t="shared" ref="K2878:K2907" si="1142">IF($C2878=0,"-",O2878/$C2878)</f>
        <v>0.73401420959147423</v>
      </c>
      <c r="L2878" s="2">
        <f t="shared" ref="L2878:L2907" si="1143">IF($C2878=0,"-",P2878/$C2878)</f>
        <v>1.6873889875666074E-2</v>
      </c>
      <c r="M2878" s="2">
        <f t="shared" ref="M2878:M2907" si="1144">IF(C2878=0,"-",(1-J2878-K2878-L2878))</f>
        <v>8.8809946714032383E-3</v>
      </c>
      <c r="N2878" s="1">
        <v>541</v>
      </c>
      <c r="O2878" s="1">
        <v>1653</v>
      </c>
      <c r="P2878" s="1">
        <v>38</v>
      </c>
      <c r="Q2878" s="1">
        <v>11</v>
      </c>
      <c r="R2878" s="1">
        <v>2</v>
      </c>
      <c r="S2878" s="1">
        <v>3</v>
      </c>
      <c r="T2878" s="1">
        <v>3</v>
      </c>
      <c r="V2878" s="1">
        <v>0</v>
      </c>
      <c r="AE2878" s="1">
        <v>1</v>
      </c>
      <c r="AG2878" s="7">
        <f>IF(Q2878&gt;0,RANK(Q2878,(N2878:P2878,Q2878:AE2878)),0)</f>
        <v>4</v>
      </c>
      <c r="AH2878" s="7">
        <f>IF(R2878&gt;0,RANK(R2878,(N2878:P2878,Q2878:AE2878)),0)</f>
        <v>7</v>
      </c>
      <c r="AI2878" s="7">
        <f>IF(T2878&gt;0,RANK(T2878,(N2878:P2878,Q2878:AE2878)),0)</f>
        <v>5</v>
      </c>
      <c r="AJ2878" s="7">
        <f>IF(S2878&gt;0,RANK(S2878,(N2878:P2878,Q2878:AE2878)),0)</f>
        <v>5</v>
      </c>
      <c r="AK2878" s="2">
        <f t="shared" ref="AK2878:AK2907" si="1145">IF($C2878=0,"-",Q2878/$C2878)</f>
        <v>4.8845470692717588E-3</v>
      </c>
      <c r="AL2878" s="2">
        <f t="shared" ref="AL2878:AL2907" si="1146">IF($C2878=0,"-",R2878/$C2878)</f>
        <v>8.8809946714031975E-4</v>
      </c>
      <c r="AM2878" s="2">
        <f t="shared" ref="AM2878:AM2907" si="1147">IF($C2878=0,"-",T2878/$C2878)</f>
        <v>1.3321492007104796E-3</v>
      </c>
      <c r="AN2878" s="2">
        <f t="shared" ref="AN2878:AN2907" si="1148">IF($C2878=0,"-",S2878/$C2878)</f>
        <v>1.3321492007104796E-3</v>
      </c>
      <c r="AP2878" t="s">
        <v>1395</v>
      </c>
      <c r="AQ2878" t="s">
        <v>1004</v>
      </c>
      <c r="AR2878">
        <v>1</v>
      </c>
      <c r="AT2878" s="93" t="s">
        <v>1128</v>
      </c>
      <c r="AU2878" s="92" t="s">
        <v>1801</v>
      </c>
      <c r="AV2878" s="83" t="str">
        <f t="shared" ref="AV2878:AV2907" si="1149">AT2878&amp;AU2878</f>
        <v>49001</v>
      </c>
      <c r="AX2878" s="7" t="s">
        <v>3753</v>
      </c>
    </row>
    <row r="2879" spans="1:50" hidden="1" outlineLevel="1">
      <c r="A2879" t="s">
        <v>1329</v>
      </c>
      <c r="B2879" t="s">
        <v>1004</v>
      </c>
      <c r="C2879" s="1">
        <f t="shared" si="1138"/>
        <v>15483</v>
      </c>
      <c r="D2879" s="7">
        <f>RANK(N2879,(N2879:P2879,Q2879:AE2879))</f>
        <v>2</v>
      </c>
      <c r="E2879" s="7">
        <f>RANK(O2879,(N2879:P2879,Q2879:AE2879))</f>
        <v>1</v>
      </c>
      <c r="F2879" s="7">
        <f>IF(P2879&gt;0,RANK(P2879,(N2879:P2879,Q2879:AE2879)),0)</f>
        <v>3</v>
      </c>
      <c r="G2879" s="1">
        <f t="shared" si="1139"/>
        <v>9733</v>
      </c>
      <c r="H2879" s="2">
        <f t="shared" si="1140"/>
        <v>0.62862494348640441</v>
      </c>
      <c r="I2879" s="2"/>
      <c r="J2879" s="2">
        <f t="shared" si="1141"/>
        <v>0.16501969902473682</v>
      </c>
      <c r="K2879" s="2">
        <f t="shared" si="1142"/>
        <v>0.7936446425111412</v>
      </c>
      <c r="L2879" s="2">
        <f t="shared" si="1143"/>
        <v>2.1055351030162112E-2</v>
      </c>
      <c r="M2879" s="2">
        <f t="shared" si="1144"/>
        <v>2.0280307433959904E-2</v>
      </c>
      <c r="N2879" s="1">
        <v>2555</v>
      </c>
      <c r="O2879" s="1">
        <v>12288</v>
      </c>
      <c r="P2879" s="1">
        <v>326</v>
      </c>
      <c r="Q2879" s="1">
        <v>190</v>
      </c>
      <c r="R2879" s="1">
        <v>66</v>
      </c>
      <c r="S2879" s="1">
        <v>44</v>
      </c>
      <c r="T2879" s="1">
        <v>9</v>
      </c>
      <c r="V2879" s="1">
        <v>0</v>
      </c>
      <c r="AE2879" s="1">
        <v>5</v>
      </c>
      <c r="AG2879" s="7">
        <f>IF(Q2879&gt;0,RANK(Q2879,(N2879:P2879,Q2879:AE2879)),0)</f>
        <v>4</v>
      </c>
      <c r="AH2879" s="7">
        <f>IF(R2879&gt;0,RANK(R2879,(N2879:P2879,Q2879:AE2879)),0)</f>
        <v>5</v>
      </c>
      <c r="AI2879" s="7">
        <f>IF(T2879&gt;0,RANK(T2879,(N2879:P2879,Q2879:AE2879)),0)</f>
        <v>7</v>
      </c>
      <c r="AJ2879" s="7">
        <f>IF(S2879&gt;0,RANK(S2879,(N2879:P2879,Q2879:AE2879)),0)</f>
        <v>6</v>
      </c>
      <c r="AK2879" s="2">
        <f t="shared" si="1145"/>
        <v>1.2271523606536201E-2</v>
      </c>
      <c r="AL2879" s="2">
        <f t="shared" si="1146"/>
        <v>4.2627397791125754E-3</v>
      </c>
      <c r="AM2879" s="2">
        <f t="shared" si="1147"/>
        <v>5.8128269715171474E-4</v>
      </c>
      <c r="AN2879" s="2">
        <f t="shared" si="1148"/>
        <v>2.8418265194083835E-3</v>
      </c>
      <c r="AP2879" t="s">
        <v>1329</v>
      </c>
      <c r="AQ2879" t="s">
        <v>1004</v>
      </c>
      <c r="AR2879">
        <v>1</v>
      </c>
      <c r="AT2879" s="93" t="s">
        <v>1128</v>
      </c>
      <c r="AU2879" s="92" t="s">
        <v>1802</v>
      </c>
      <c r="AV2879" s="83" t="str">
        <f t="shared" si="1149"/>
        <v>49003</v>
      </c>
      <c r="AX2879" s="7" t="s">
        <v>3753</v>
      </c>
    </row>
    <row r="2880" spans="1:50" hidden="1" outlineLevel="1">
      <c r="A2880" t="s">
        <v>2007</v>
      </c>
      <c r="B2880" t="s">
        <v>1004</v>
      </c>
      <c r="C2880" s="1">
        <f t="shared" si="1138"/>
        <v>33142</v>
      </c>
      <c r="D2880" s="7">
        <f>RANK(N2880,(N2880:P2880,Q2880:AE2880))</f>
        <v>2</v>
      </c>
      <c r="E2880" s="7">
        <f>RANK(O2880,(N2880:P2880,Q2880:AE2880))</f>
        <v>1</v>
      </c>
      <c r="F2880" s="7">
        <f>IF(P2880&gt;0,RANK(P2880,(N2880:P2880,Q2880:AE2880)),0)</f>
        <v>3</v>
      </c>
      <c r="G2880" s="1">
        <f t="shared" si="1139"/>
        <v>20750</v>
      </c>
      <c r="H2880" s="2">
        <f t="shared" si="1140"/>
        <v>0.62609377828736945</v>
      </c>
      <c r="I2880" s="2"/>
      <c r="J2880" s="2">
        <f t="shared" si="1141"/>
        <v>0.15599541367449157</v>
      </c>
      <c r="K2880" s="2">
        <f t="shared" si="1142"/>
        <v>0.78208919196186111</v>
      </c>
      <c r="L2880" s="2">
        <f t="shared" si="1143"/>
        <v>4.5591696336974234E-2</v>
      </c>
      <c r="M2880" s="2">
        <f t="shared" si="1144"/>
        <v>1.6323698026673113E-2</v>
      </c>
      <c r="N2880" s="1">
        <v>5170</v>
      </c>
      <c r="O2880" s="1">
        <v>25920</v>
      </c>
      <c r="P2880" s="1">
        <v>1511</v>
      </c>
      <c r="Q2880" s="1">
        <v>290</v>
      </c>
      <c r="R2880" s="1">
        <v>121</v>
      </c>
      <c r="S2880" s="1">
        <v>92</v>
      </c>
      <c r="T2880" s="1">
        <v>24</v>
      </c>
      <c r="V2880" s="1">
        <v>11</v>
      </c>
      <c r="AE2880" s="1">
        <v>3</v>
      </c>
      <c r="AG2880" s="7">
        <f>IF(Q2880&gt;0,RANK(Q2880,(N2880:P2880,Q2880:AE2880)),0)</f>
        <v>4</v>
      </c>
      <c r="AH2880" s="7">
        <f>IF(R2880&gt;0,RANK(R2880,(N2880:P2880,Q2880:AE2880)),0)</f>
        <v>5</v>
      </c>
      <c r="AI2880" s="7">
        <f>IF(T2880&gt;0,RANK(T2880,(N2880:P2880,Q2880:AE2880)),0)</f>
        <v>7</v>
      </c>
      <c r="AJ2880" s="7">
        <f>IF(S2880&gt;0,RANK(S2880,(N2880:P2880,Q2880:AE2880)),0)</f>
        <v>6</v>
      </c>
      <c r="AK2880" s="2">
        <f t="shared" si="1145"/>
        <v>8.7502262989560074E-3</v>
      </c>
      <c r="AL2880" s="2">
        <f t="shared" si="1146"/>
        <v>3.6509564902540582E-3</v>
      </c>
      <c r="AM2880" s="2">
        <f t="shared" si="1147"/>
        <v>7.2415665922394539E-4</v>
      </c>
      <c r="AN2880" s="2">
        <f t="shared" si="1148"/>
        <v>2.7759338603584576E-3</v>
      </c>
      <c r="AP2880" t="s">
        <v>2007</v>
      </c>
      <c r="AQ2880" t="s">
        <v>1004</v>
      </c>
      <c r="AR2880">
        <v>1</v>
      </c>
      <c r="AT2880" s="93" t="s">
        <v>1128</v>
      </c>
      <c r="AU2880" s="92" t="s">
        <v>1803</v>
      </c>
      <c r="AV2880" s="83" t="str">
        <f t="shared" si="1149"/>
        <v>49005</v>
      </c>
      <c r="AX2880" s="7" t="s">
        <v>3753</v>
      </c>
    </row>
    <row r="2881" spans="1:50" hidden="1" outlineLevel="1">
      <c r="A2881" t="s">
        <v>1202</v>
      </c>
      <c r="B2881" t="s">
        <v>1004</v>
      </c>
      <c r="C2881" s="1">
        <f t="shared" si="1138"/>
        <v>7384</v>
      </c>
      <c r="D2881" s="7">
        <f>RANK(N2881,(N2881:P2881,Q2881:AE2881))</f>
        <v>2</v>
      </c>
      <c r="E2881" s="7">
        <f>RANK(O2881,(N2881:P2881,Q2881:AE2881))</f>
        <v>1</v>
      </c>
      <c r="F2881" s="7">
        <f>IF(P2881&gt;0,RANK(P2881,(N2881:P2881,Q2881:AE2881)),0)</f>
        <v>3</v>
      </c>
      <c r="G2881" s="1">
        <f t="shared" si="1139"/>
        <v>460</v>
      </c>
      <c r="H2881" s="2">
        <f t="shared" si="1140"/>
        <v>6.2296858071505957E-2</v>
      </c>
      <c r="I2881" s="2"/>
      <c r="J2881" s="2">
        <f t="shared" si="1141"/>
        <v>0.44664138678223186</v>
      </c>
      <c r="K2881" s="2">
        <f t="shared" si="1142"/>
        <v>0.50893824485373784</v>
      </c>
      <c r="L2881" s="2">
        <f t="shared" si="1143"/>
        <v>2.8846153846153848E-2</v>
      </c>
      <c r="M2881" s="2">
        <f t="shared" si="1144"/>
        <v>1.5574214517876446E-2</v>
      </c>
      <c r="N2881" s="1">
        <v>3298</v>
      </c>
      <c r="O2881" s="1">
        <v>3758</v>
      </c>
      <c r="P2881" s="1">
        <v>213</v>
      </c>
      <c r="Q2881" s="1">
        <v>61</v>
      </c>
      <c r="R2881" s="1">
        <v>19</v>
      </c>
      <c r="S2881" s="1">
        <v>27</v>
      </c>
      <c r="T2881" s="1">
        <v>5</v>
      </c>
      <c r="V2881" s="1">
        <v>0</v>
      </c>
      <c r="AE2881" s="1">
        <v>3</v>
      </c>
      <c r="AG2881" s="7">
        <f>IF(Q2881&gt;0,RANK(Q2881,(N2881:P2881,Q2881:AE2881)),0)</f>
        <v>4</v>
      </c>
      <c r="AH2881" s="7">
        <f>IF(R2881&gt;0,RANK(R2881,(N2881:P2881,Q2881:AE2881)),0)</f>
        <v>6</v>
      </c>
      <c r="AI2881" s="7">
        <f>IF(T2881&gt;0,RANK(T2881,(N2881:P2881,Q2881:AE2881)),0)</f>
        <v>7</v>
      </c>
      <c r="AJ2881" s="7">
        <f>IF(S2881&gt;0,RANK(S2881,(N2881:P2881,Q2881:AE2881)),0)</f>
        <v>5</v>
      </c>
      <c r="AK2881" s="2">
        <f t="shared" si="1145"/>
        <v>8.2611050920910079E-3</v>
      </c>
      <c r="AL2881" s="2">
        <f t="shared" si="1146"/>
        <v>2.5731310942578548E-3</v>
      </c>
      <c r="AM2881" s="2">
        <f t="shared" si="1147"/>
        <v>6.7713976164680389E-4</v>
      </c>
      <c r="AN2881" s="2">
        <f t="shared" si="1148"/>
        <v>3.6565547128927412E-3</v>
      </c>
      <c r="AP2881" t="s">
        <v>1202</v>
      </c>
      <c r="AQ2881" t="s">
        <v>1004</v>
      </c>
      <c r="AR2881">
        <v>3</v>
      </c>
      <c r="AT2881" s="93" t="s">
        <v>1128</v>
      </c>
      <c r="AU2881" s="92" t="s">
        <v>2150</v>
      </c>
      <c r="AV2881" s="83" t="str">
        <f t="shared" si="1149"/>
        <v>49007</v>
      </c>
      <c r="AX2881" s="7" t="s">
        <v>3753</v>
      </c>
    </row>
    <row r="2882" spans="1:50" hidden="1" outlineLevel="1">
      <c r="A2882" t="s">
        <v>858</v>
      </c>
      <c r="B2882" t="s">
        <v>1004</v>
      </c>
      <c r="C2882" s="1">
        <f t="shared" si="1138"/>
        <v>435</v>
      </c>
      <c r="D2882" s="7">
        <f>RANK(N2882,(N2882:P2882,Q2882:AE2882))</f>
        <v>2</v>
      </c>
      <c r="E2882" s="7">
        <f>RANK(O2882,(N2882:P2882,Q2882:AE2882))</f>
        <v>1</v>
      </c>
      <c r="F2882" s="7">
        <f>IF(P2882&gt;0,RANK(P2882,(N2882:P2882,Q2882:AE2882)),0)</f>
        <v>3</v>
      </c>
      <c r="G2882" s="1">
        <f t="shared" si="1139"/>
        <v>213</v>
      </c>
      <c r="H2882" s="2">
        <f t="shared" si="1140"/>
        <v>0.48965517241379308</v>
      </c>
      <c r="I2882" s="2"/>
      <c r="J2882" s="2">
        <f t="shared" si="1141"/>
        <v>0.23908045977011494</v>
      </c>
      <c r="K2882" s="2">
        <f t="shared" si="1142"/>
        <v>0.72873563218390802</v>
      </c>
      <c r="L2882" s="2">
        <f t="shared" si="1143"/>
        <v>2.0689655172413793E-2</v>
      </c>
      <c r="M2882" s="2">
        <f t="shared" si="1144"/>
        <v>1.1494252873563246E-2</v>
      </c>
      <c r="N2882" s="1">
        <v>104</v>
      </c>
      <c r="O2882" s="1">
        <v>317</v>
      </c>
      <c r="P2882" s="1">
        <v>9</v>
      </c>
      <c r="Q2882" s="1">
        <v>4</v>
      </c>
      <c r="R2882" s="1">
        <v>1</v>
      </c>
      <c r="S2882" s="1">
        <v>0</v>
      </c>
      <c r="T2882" s="1">
        <v>0</v>
      </c>
      <c r="V2882" s="1">
        <v>0</v>
      </c>
      <c r="AE2882" s="1">
        <v>0</v>
      </c>
      <c r="AG2882" s="7">
        <f>IF(Q2882&gt;0,RANK(Q2882,(N2882:P2882,Q2882:AE2882)),0)</f>
        <v>4</v>
      </c>
      <c r="AH2882" s="7">
        <f>IF(R2882&gt;0,RANK(R2882,(N2882:P2882,Q2882:AE2882)),0)</f>
        <v>5</v>
      </c>
      <c r="AI2882" s="7">
        <f>IF(T2882&gt;0,RANK(T2882,(N2882:P2882,Q2882:AE2882)),0)</f>
        <v>0</v>
      </c>
      <c r="AJ2882" s="7">
        <f>IF(S2882&gt;0,RANK(S2882,(N2882:P2882,Q2882:AE2882)),0)</f>
        <v>0</v>
      </c>
      <c r="AK2882" s="2">
        <f t="shared" si="1145"/>
        <v>9.1954022988505746E-3</v>
      </c>
      <c r="AL2882" s="2">
        <f t="shared" si="1146"/>
        <v>2.2988505747126436E-3</v>
      </c>
      <c r="AM2882" s="2">
        <f t="shared" si="1147"/>
        <v>0</v>
      </c>
      <c r="AN2882" s="2">
        <f t="shared" si="1148"/>
        <v>0</v>
      </c>
      <c r="AP2882" t="s">
        <v>858</v>
      </c>
      <c r="AQ2882" t="s">
        <v>1004</v>
      </c>
      <c r="AR2882">
        <v>3</v>
      </c>
      <c r="AT2882" s="93" t="s">
        <v>1128</v>
      </c>
      <c r="AU2882" s="92" t="s">
        <v>2454</v>
      </c>
      <c r="AV2882" s="83" t="str">
        <f t="shared" si="1149"/>
        <v>49009</v>
      </c>
      <c r="AX2882" s="7" t="s">
        <v>3753</v>
      </c>
    </row>
    <row r="2883" spans="1:50" hidden="1" outlineLevel="1">
      <c r="A2883" t="s">
        <v>460</v>
      </c>
      <c r="B2883" t="s">
        <v>1004</v>
      </c>
      <c r="C2883" s="1">
        <f t="shared" si="1138"/>
        <v>87855</v>
      </c>
      <c r="D2883" s="7">
        <f>RANK(N2883,(N2883:P2883,Q2883:AE2883))</f>
        <v>2</v>
      </c>
      <c r="E2883" s="7">
        <f>RANK(O2883,(N2883:P2883,Q2883:AE2883))</f>
        <v>1</v>
      </c>
      <c r="F2883" s="7">
        <f>IF(P2883&gt;0,RANK(P2883,(N2883:P2883,Q2883:AE2883)),0)</f>
        <v>3</v>
      </c>
      <c r="G2883" s="1">
        <f t="shared" si="1139"/>
        <v>45530</v>
      </c>
      <c r="H2883" s="2">
        <f t="shared" si="1140"/>
        <v>0.51824028228330776</v>
      </c>
      <c r="I2883" s="2"/>
      <c r="J2883" s="2">
        <f t="shared" si="1141"/>
        <v>0.21450116669512265</v>
      </c>
      <c r="K2883" s="2">
        <f t="shared" si="1142"/>
        <v>0.73274144897843041</v>
      </c>
      <c r="L2883" s="2">
        <f t="shared" si="1143"/>
        <v>3.2906493654316769E-2</v>
      </c>
      <c r="M2883" s="2">
        <f t="shared" si="1144"/>
        <v>1.9850890672130174E-2</v>
      </c>
      <c r="N2883" s="1">
        <v>18845</v>
      </c>
      <c r="O2883" s="1">
        <v>64375</v>
      </c>
      <c r="P2883" s="1">
        <v>2891</v>
      </c>
      <c r="Q2883" s="1">
        <v>1000</v>
      </c>
      <c r="R2883" s="1">
        <v>353</v>
      </c>
      <c r="S2883" s="1">
        <v>295</v>
      </c>
      <c r="T2883" s="1">
        <v>66</v>
      </c>
      <c r="V2883" s="1">
        <v>17</v>
      </c>
      <c r="AE2883" s="1">
        <v>13</v>
      </c>
      <c r="AG2883" s="7">
        <f>IF(Q2883&gt;0,RANK(Q2883,(N2883:P2883,Q2883:AE2883)),0)</f>
        <v>4</v>
      </c>
      <c r="AH2883" s="7">
        <f>IF(R2883&gt;0,RANK(R2883,(N2883:P2883,Q2883:AE2883)),0)</f>
        <v>5</v>
      </c>
      <c r="AI2883" s="7">
        <f>IF(T2883&gt;0,RANK(T2883,(N2883:P2883,Q2883:AE2883)),0)</f>
        <v>7</v>
      </c>
      <c r="AJ2883" s="7">
        <f>IF(S2883&gt;0,RANK(S2883,(N2883:P2883,Q2883:AE2883)),0)</f>
        <v>6</v>
      </c>
      <c r="AK2883" s="2">
        <f t="shared" si="1145"/>
        <v>1.1382391440441637E-2</v>
      </c>
      <c r="AL2883" s="2">
        <f t="shared" si="1146"/>
        <v>4.0179841784758977E-3</v>
      </c>
      <c r="AM2883" s="2">
        <f t="shared" si="1147"/>
        <v>7.5123783506914803E-4</v>
      </c>
      <c r="AN2883" s="2">
        <f t="shared" si="1148"/>
        <v>3.3578054749302828E-3</v>
      </c>
      <c r="AP2883" t="s">
        <v>460</v>
      </c>
      <c r="AQ2883" t="s">
        <v>1004</v>
      </c>
      <c r="AR2883">
        <v>1</v>
      </c>
      <c r="AT2883" s="93" t="s">
        <v>1128</v>
      </c>
      <c r="AU2883" s="92" t="s">
        <v>2455</v>
      </c>
      <c r="AV2883" s="83" t="str">
        <f t="shared" si="1149"/>
        <v>49011</v>
      </c>
      <c r="AX2883" s="7" t="s">
        <v>3753</v>
      </c>
    </row>
    <row r="2884" spans="1:50" hidden="1" outlineLevel="1">
      <c r="A2884" t="s">
        <v>1648</v>
      </c>
      <c r="B2884" t="s">
        <v>1004</v>
      </c>
      <c r="C2884" s="1">
        <f t="shared" si="1138"/>
        <v>4546</v>
      </c>
      <c r="D2884" s="7">
        <f>RANK(N2884,(N2884:P2884,Q2884:AE2884))</f>
        <v>2</v>
      </c>
      <c r="E2884" s="7">
        <f>RANK(O2884,(N2884:P2884,Q2884:AE2884))</f>
        <v>1</v>
      </c>
      <c r="F2884" s="7">
        <f>IF(P2884&gt;0,RANK(P2884,(N2884:P2884,Q2884:AE2884)),0)</f>
        <v>3</v>
      </c>
      <c r="G2884" s="1">
        <f t="shared" si="1139"/>
        <v>2843</v>
      </c>
      <c r="H2884" s="2">
        <f t="shared" si="1140"/>
        <v>0.62538495380554338</v>
      </c>
      <c r="I2884" s="2"/>
      <c r="J2884" s="2">
        <f t="shared" si="1141"/>
        <v>0.1713594368675759</v>
      </c>
      <c r="K2884" s="2">
        <f t="shared" si="1142"/>
        <v>0.7967443906731192</v>
      </c>
      <c r="L2884" s="2">
        <f t="shared" si="1143"/>
        <v>1.6717993840739111E-2</v>
      </c>
      <c r="M2884" s="2">
        <f t="shared" si="1144"/>
        <v>1.5178178618565762E-2</v>
      </c>
      <c r="N2884" s="1">
        <v>779</v>
      </c>
      <c r="O2884" s="1">
        <v>3622</v>
      </c>
      <c r="P2884" s="1">
        <v>76</v>
      </c>
      <c r="Q2884" s="1">
        <v>42</v>
      </c>
      <c r="R2884" s="1">
        <v>12</v>
      </c>
      <c r="S2884" s="1">
        <v>12</v>
      </c>
      <c r="T2884" s="1">
        <v>2</v>
      </c>
      <c r="V2884" s="1">
        <v>1</v>
      </c>
      <c r="AE2884" s="1">
        <v>0</v>
      </c>
      <c r="AG2884" s="7">
        <f>IF(Q2884&gt;0,RANK(Q2884,(N2884:P2884,Q2884:AE2884)),0)</f>
        <v>4</v>
      </c>
      <c r="AH2884" s="7">
        <f>IF(R2884&gt;0,RANK(R2884,(N2884:P2884,Q2884:AE2884)),0)</f>
        <v>5</v>
      </c>
      <c r="AI2884" s="7">
        <f>IF(T2884&gt;0,RANK(T2884,(N2884:P2884,Q2884:AE2884)),0)</f>
        <v>7</v>
      </c>
      <c r="AJ2884" s="7">
        <f>IF(S2884&gt;0,RANK(S2884,(N2884:P2884,Q2884:AE2884)),0)</f>
        <v>5</v>
      </c>
      <c r="AK2884" s="2">
        <f t="shared" si="1145"/>
        <v>9.2388913330400356E-3</v>
      </c>
      <c r="AL2884" s="2">
        <f t="shared" si="1146"/>
        <v>2.6396832380114386E-3</v>
      </c>
      <c r="AM2884" s="2">
        <f t="shared" si="1147"/>
        <v>4.399472063352398E-4</v>
      </c>
      <c r="AN2884" s="2">
        <f t="shared" si="1148"/>
        <v>2.6396832380114386E-3</v>
      </c>
      <c r="AP2884" t="s">
        <v>1648</v>
      </c>
      <c r="AQ2884" t="s">
        <v>1004</v>
      </c>
      <c r="AR2884">
        <v>3</v>
      </c>
      <c r="AT2884" s="93" t="s">
        <v>1128</v>
      </c>
      <c r="AU2884" s="92" t="s">
        <v>2456</v>
      </c>
      <c r="AV2884" s="83" t="str">
        <f t="shared" si="1149"/>
        <v>49013</v>
      </c>
      <c r="AX2884" s="7" t="s">
        <v>3753</v>
      </c>
    </row>
    <row r="2885" spans="1:50" hidden="1" outlineLevel="1">
      <c r="A2885" t="s">
        <v>1649</v>
      </c>
      <c r="B2885" t="s">
        <v>1004</v>
      </c>
      <c r="C2885" s="1">
        <f t="shared" si="1138"/>
        <v>4398</v>
      </c>
      <c r="D2885" s="7">
        <f>RANK(N2885,(N2885:P2885,Q2885:AE2885))</f>
        <v>2</v>
      </c>
      <c r="E2885" s="7">
        <f>RANK(O2885,(N2885:P2885,Q2885:AE2885))</f>
        <v>1</v>
      </c>
      <c r="F2885" s="7">
        <f>IF(P2885&gt;0,RANK(P2885,(N2885:P2885,Q2885:AE2885)),0)</f>
        <v>4</v>
      </c>
      <c r="G2885" s="1">
        <f t="shared" si="1139"/>
        <v>2285</v>
      </c>
      <c r="H2885" s="2">
        <f t="shared" si="1140"/>
        <v>0.51955434288312874</v>
      </c>
      <c r="I2885" s="2"/>
      <c r="J2885" s="2">
        <f t="shared" si="1141"/>
        <v>0.21782628467485221</v>
      </c>
      <c r="K2885" s="2">
        <f t="shared" si="1142"/>
        <v>0.73738062755798095</v>
      </c>
      <c r="L2885" s="2">
        <f t="shared" si="1143"/>
        <v>1.8417462482946793E-2</v>
      </c>
      <c r="M2885" s="2">
        <f t="shared" si="1144"/>
        <v>2.6375625284220047E-2</v>
      </c>
      <c r="N2885" s="1">
        <v>958</v>
      </c>
      <c r="O2885" s="1">
        <v>3243</v>
      </c>
      <c r="P2885" s="1">
        <v>81</v>
      </c>
      <c r="Q2885" s="1">
        <v>84</v>
      </c>
      <c r="R2885" s="1">
        <v>12</v>
      </c>
      <c r="S2885" s="1">
        <v>13</v>
      </c>
      <c r="T2885" s="1">
        <v>6</v>
      </c>
      <c r="V2885" s="1">
        <v>0</v>
      </c>
      <c r="AE2885" s="1">
        <v>1</v>
      </c>
      <c r="AG2885" s="7">
        <f>IF(Q2885&gt;0,RANK(Q2885,(N2885:P2885,Q2885:AE2885)),0)</f>
        <v>3</v>
      </c>
      <c r="AH2885" s="7">
        <f>IF(R2885&gt;0,RANK(R2885,(N2885:P2885,Q2885:AE2885)),0)</f>
        <v>6</v>
      </c>
      <c r="AI2885" s="7">
        <f>IF(T2885&gt;0,RANK(T2885,(N2885:P2885,Q2885:AE2885)),0)</f>
        <v>7</v>
      </c>
      <c r="AJ2885" s="7">
        <f>IF(S2885&gt;0,RANK(S2885,(N2885:P2885,Q2885:AE2885)),0)</f>
        <v>5</v>
      </c>
      <c r="AK2885" s="2">
        <f t="shared" si="1145"/>
        <v>1.9099590723055934E-2</v>
      </c>
      <c r="AL2885" s="2">
        <f t="shared" si="1146"/>
        <v>2.7285129604365621E-3</v>
      </c>
      <c r="AM2885" s="2">
        <f t="shared" si="1147"/>
        <v>1.364256480218281E-3</v>
      </c>
      <c r="AN2885" s="2">
        <f t="shared" si="1148"/>
        <v>2.9558890404729424E-3</v>
      </c>
      <c r="AP2885" t="s">
        <v>1649</v>
      </c>
      <c r="AQ2885" t="s">
        <v>1004</v>
      </c>
      <c r="AR2885">
        <v>3</v>
      </c>
      <c r="AT2885" s="93" t="s">
        <v>1128</v>
      </c>
      <c r="AU2885" s="92" t="s">
        <v>1466</v>
      </c>
      <c r="AV2885" s="83" t="str">
        <f t="shared" si="1149"/>
        <v>49015</v>
      </c>
      <c r="AX2885" s="7" t="s">
        <v>3753</v>
      </c>
    </row>
    <row r="2886" spans="1:50" hidden="1" outlineLevel="1">
      <c r="A2886" t="s">
        <v>3745</v>
      </c>
      <c r="B2886" t="s">
        <v>1004</v>
      </c>
      <c r="C2886" s="1">
        <f t="shared" si="1138"/>
        <v>1968</v>
      </c>
      <c r="D2886" s="7">
        <f>RANK(N2886,(N2886:P2886,Q2886:AE2886))</f>
        <v>2</v>
      </c>
      <c r="E2886" s="7">
        <f>RANK(O2886,(N2886:P2886,Q2886:AE2886))</f>
        <v>1</v>
      </c>
      <c r="F2886" s="7">
        <f>IF(P2886&gt;0,RANK(P2886,(N2886:P2886,Q2886:AE2886)),0)</f>
        <v>3</v>
      </c>
      <c r="G2886" s="1">
        <f t="shared" si="1139"/>
        <v>1541</v>
      </c>
      <c r="H2886" s="2">
        <f t="shared" si="1140"/>
        <v>0.78302845528455289</v>
      </c>
      <c r="I2886" s="2"/>
      <c r="J2886" s="2">
        <f t="shared" si="1141"/>
        <v>9.0447154471544722E-2</v>
      </c>
      <c r="K2886" s="2">
        <f t="shared" si="1142"/>
        <v>0.87347560975609762</v>
      </c>
      <c r="L2886" s="2">
        <f t="shared" si="1143"/>
        <v>2.184959349593496E-2</v>
      </c>
      <c r="M2886" s="2">
        <f t="shared" si="1144"/>
        <v>1.4227642276422703E-2</v>
      </c>
      <c r="N2886" s="1">
        <v>178</v>
      </c>
      <c r="O2886" s="1">
        <v>1719</v>
      </c>
      <c r="P2886" s="1">
        <v>43</v>
      </c>
      <c r="Q2886" s="1">
        <v>12</v>
      </c>
      <c r="R2886" s="1">
        <v>5</v>
      </c>
      <c r="S2886" s="1">
        <v>8</v>
      </c>
      <c r="T2886" s="1">
        <v>3</v>
      </c>
      <c r="V2886" s="1">
        <v>0</v>
      </c>
      <c r="AE2886" s="1">
        <v>0</v>
      </c>
      <c r="AG2886" s="7">
        <f>IF(Q2886&gt;0,RANK(Q2886,(N2886:P2886,Q2886:AE2886)),0)</f>
        <v>4</v>
      </c>
      <c r="AH2886" s="7">
        <f>IF(R2886&gt;0,RANK(R2886,(N2886:P2886,Q2886:AE2886)),0)</f>
        <v>6</v>
      </c>
      <c r="AI2886" s="7">
        <f>IF(T2886&gt;0,RANK(T2886,(N2886:P2886,Q2886:AE2886)),0)</f>
        <v>7</v>
      </c>
      <c r="AJ2886" s="7">
        <f>IF(S2886&gt;0,RANK(S2886,(N2886:P2886,Q2886:AE2886)),0)</f>
        <v>5</v>
      </c>
      <c r="AK2886" s="2">
        <f t="shared" si="1145"/>
        <v>6.0975609756097563E-3</v>
      </c>
      <c r="AL2886" s="2">
        <f t="shared" si="1146"/>
        <v>2.540650406504065E-3</v>
      </c>
      <c r="AM2886" s="2">
        <f t="shared" si="1147"/>
        <v>1.5243902439024391E-3</v>
      </c>
      <c r="AN2886" s="2">
        <f t="shared" si="1148"/>
        <v>4.0650406504065045E-3</v>
      </c>
      <c r="AP2886" t="s">
        <v>3745</v>
      </c>
      <c r="AQ2886" t="s">
        <v>1004</v>
      </c>
      <c r="AR2886">
        <v>3</v>
      </c>
      <c r="AT2886" s="93" t="s">
        <v>1128</v>
      </c>
      <c r="AU2886" s="92" t="s">
        <v>1467</v>
      </c>
      <c r="AV2886" s="83" t="str">
        <f t="shared" si="1149"/>
        <v>49017</v>
      </c>
      <c r="AX2886" s="7" t="s">
        <v>3753</v>
      </c>
    </row>
    <row r="2887" spans="1:50" hidden="1" outlineLevel="1">
      <c r="A2887" t="s">
        <v>3560</v>
      </c>
      <c r="B2887" t="s">
        <v>1004</v>
      </c>
      <c r="C2887" s="1">
        <f t="shared" si="1138"/>
        <v>3614</v>
      </c>
      <c r="D2887" s="7">
        <f>RANK(N2887,(N2887:P2887,Q2887:AE2887))</f>
        <v>2</v>
      </c>
      <c r="E2887" s="7">
        <f>RANK(O2887,(N2887:P2887,Q2887:AE2887))</f>
        <v>1</v>
      </c>
      <c r="F2887" s="7">
        <f>IF(P2887&gt;0,RANK(P2887,(N2887:P2887,Q2887:AE2887)),0)</f>
        <v>3</v>
      </c>
      <c r="G2887" s="1">
        <f t="shared" si="1139"/>
        <v>664</v>
      </c>
      <c r="H2887" s="2">
        <f t="shared" si="1140"/>
        <v>0.18372993912562258</v>
      </c>
      <c r="I2887" s="2"/>
      <c r="J2887" s="2">
        <f t="shared" si="1141"/>
        <v>0.32042058660763695</v>
      </c>
      <c r="K2887" s="2">
        <f t="shared" si="1142"/>
        <v>0.50415052573325958</v>
      </c>
      <c r="L2887" s="2">
        <f t="shared" si="1143"/>
        <v>0.14941892639734367</v>
      </c>
      <c r="M2887" s="2">
        <f t="shared" si="1144"/>
        <v>2.6009961261759806E-2</v>
      </c>
      <c r="N2887" s="1">
        <v>1158</v>
      </c>
      <c r="O2887" s="1">
        <v>1822</v>
      </c>
      <c r="P2887" s="1">
        <v>540</v>
      </c>
      <c r="Q2887" s="1">
        <v>39</v>
      </c>
      <c r="R2887" s="1">
        <v>30</v>
      </c>
      <c r="S2887" s="1">
        <v>12</v>
      </c>
      <c r="T2887" s="1">
        <v>11</v>
      </c>
      <c r="V2887" s="1">
        <v>1</v>
      </c>
      <c r="AE2887" s="1">
        <v>1</v>
      </c>
      <c r="AG2887" s="7">
        <f>IF(Q2887&gt;0,RANK(Q2887,(N2887:P2887,Q2887:AE2887)),0)</f>
        <v>4</v>
      </c>
      <c r="AH2887" s="7">
        <f>IF(R2887&gt;0,RANK(R2887,(N2887:P2887,Q2887:AE2887)),0)</f>
        <v>5</v>
      </c>
      <c r="AI2887" s="7">
        <f>IF(T2887&gt;0,RANK(T2887,(N2887:P2887,Q2887:AE2887)),0)</f>
        <v>7</v>
      </c>
      <c r="AJ2887" s="7">
        <f>IF(S2887&gt;0,RANK(S2887,(N2887:P2887,Q2887:AE2887)),0)</f>
        <v>6</v>
      </c>
      <c r="AK2887" s="2">
        <f t="shared" si="1145"/>
        <v>1.0791366906474821E-2</v>
      </c>
      <c r="AL2887" s="2">
        <f t="shared" si="1146"/>
        <v>8.3010514665190927E-3</v>
      </c>
      <c r="AM2887" s="2">
        <f t="shared" si="1147"/>
        <v>3.0437188710570003E-3</v>
      </c>
      <c r="AN2887" s="2">
        <f t="shared" si="1148"/>
        <v>3.3204205866076372E-3</v>
      </c>
      <c r="AP2887" t="s">
        <v>3560</v>
      </c>
      <c r="AQ2887" t="s">
        <v>1004</v>
      </c>
      <c r="AR2887">
        <v>3</v>
      </c>
      <c r="AT2887" s="93" t="s">
        <v>1128</v>
      </c>
      <c r="AU2887" s="92" t="s">
        <v>1468</v>
      </c>
      <c r="AV2887" s="83" t="str">
        <f t="shared" si="1149"/>
        <v>49019</v>
      </c>
      <c r="AX2887" s="7" t="s">
        <v>3753</v>
      </c>
    </row>
    <row r="2888" spans="1:50" hidden="1" outlineLevel="1">
      <c r="A2888" t="s">
        <v>3844</v>
      </c>
      <c r="B2888" t="s">
        <v>1004</v>
      </c>
      <c r="C2888" s="1">
        <f t="shared" si="1138"/>
        <v>12594</v>
      </c>
      <c r="D2888" s="7">
        <f>RANK(N2888,(N2888:P2888,Q2888:AE2888))</f>
        <v>2</v>
      </c>
      <c r="E2888" s="7">
        <f>RANK(O2888,(N2888:P2888,Q2888:AE2888))</f>
        <v>1</v>
      </c>
      <c r="F2888" s="7">
        <f>IF(P2888&gt;0,RANK(P2888,(N2888:P2888,Q2888:AE2888)),0)</f>
        <v>3</v>
      </c>
      <c r="G2888" s="1">
        <f t="shared" si="1139"/>
        <v>8317</v>
      </c>
      <c r="H2888" s="2">
        <f t="shared" si="1140"/>
        <v>0.66039383833571541</v>
      </c>
      <c r="I2888" s="2"/>
      <c r="J2888" s="2">
        <f t="shared" si="1141"/>
        <v>0.1420517706844529</v>
      </c>
      <c r="K2888" s="2">
        <f t="shared" si="1142"/>
        <v>0.80244560902016837</v>
      </c>
      <c r="L2888" s="2">
        <f t="shared" si="1143"/>
        <v>2.7076385580435128E-2</v>
      </c>
      <c r="M2888" s="2">
        <f t="shared" si="1144"/>
        <v>2.8426234714943651E-2</v>
      </c>
      <c r="N2888" s="1">
        <v>1789</v>
      </c>
      <c r="O2888" s="1">
        <v>10106</v>
      </c>
      <c r="P2888" s="1">
        <v>341</v>
      </c>
      <c r="Q2888" s="1">
        <v>206</v>
      </c>
      <c r="R2888" s="1">
        <v>58</v>
      </c>
      <c r="S2888" s="1">
        <v>82</v>
      </c>
      <c r="T2888" s="1">
        <v>9</v>
      </c>
      <c r="V2888" s="1">
        <v>2</v>
      </c>
      <c r="AE2888" s="1">
        <v>1</v>
      </c>
      <c r="AG2888" s="7">
        <f>IF(Q2888&gt;0,RANK(Q2888,(N2888:P2888,Q2888:AE2888)),0)</f>
        <v>4</v>
      </c>
      <c r="AH2888" s="7">
        <f>IF(R2888&gt;0,RANK(R2888,(N2888:P2888,Q2888:AE2888)),0)</f>
        <v>6</v>
      </c>
      <c r="AI2888" s="7">
        <f>IF(T2888&gt;0,RANK(T2888,(N2888:P2888,Q2888:AE2888)),0)</f>
        <v>7</v>
      </c>
      <c r="AJ2888" s="7">
        <f>IF(S2888&gt;0,RANK(S2888,(N2888:P2888,Q2888:AE2888)),0)</f>
        <v>5</v>
      </c>
      <c r="AK2888" s="2">
        <f t="shared" si="1145"/>
        <v>1.6356995394632364E-2</v>
      </c>
      <c r="AL2888" s="2">
        <f t="shared" si="1146"/>
        <v>4.6053676353819276E-3</v>
      </c>
      <c r="AM2888" s="2">
        <f t="shared" si="1147"/>
        <v>7.1462601238685087E-4</v>
      </c>
      <c r="AN2888" s="2">
        <f t="shared" si="1148"/>
        <v>6.5110370017468638E-3</v>
      </c>
      <c r="AP2888" t="s">
        <v>3844</v>
      </c>
      <c r="AQ2888" t="s">
        <v>1004</v>
      </c>
      <c r="AR2888">
        <v>1</v>
      </c>
      <c r="AT2888" s="93" t="s">
        <v>1128</v>
      </c>
      <c r="AU2888" s="92" t="s">
        <v>458</v>
      </c>
      <c r="AV2888" s="83" t="str">
        <f t="shared" si="1149"/>
        <v>49021</v>
      </c>
      <c r="AX2888" s="7" t="s">
        <v>3753</v>
      </c>
    </row>
    <row r="2889" spans="1:50" hidden="1" outlineLevel="1">
      <c r="A2889" t="s">
        <v>465</v>
      </c>
      <c r="B2889" t="s">
        <v>1004</v>
      </c>
      <c r="C2889" s="1">
        <f t="shared" si="1138"/>
        <v>2785</v>
      </c>
      <c r="D2889" s="7">
        <f>RANK(N2889,(N2889:P2889,Q2889:AE2889))</f>
        <v>2</v>
      </c>
      <c r="E2889" s="7">
        <f>RANK(O2889,(N2889:P2889,Q2889:AE2889))</f>
        <v>1</v>
      </c>
      <c r="F2889" s="7">
        <f>IF(P2889&gt;0,RANK(P2889,(N2889:P2889,Q2889:AE2889)),0)</f>
        <v>3</v>
      </c>
      <c r="G2889" s="1">
        <f t="shared" si="1139"/>
        <v>1404</v>
      </c>
      <c r="H2889" s="2">
        <f t="shared" si="1140"/>
        <v>0.50412926391382407</v>
      </c>
      <c r="I2889" s="2"/>
      <c r="J2889" s="2">
        <f t="shared" si="1141"/>
        <v>0.22226211849192101</v>
      </c>
      <c r="K2889" s="2">
        <f t="shared" si="1142"/>
        <v>0.72639138240574508</v>
      </c>
      <c r="L2889" s="2">
        <f t="shared" si="1143"/>
        <v>2.1543985637342909E-2</v>
      </c>
      <c r="M2889" s="2">
        <f t="shared" si="1144"/>
        <v>2.9802513464991E-2</v>
      </c>
      <c r="N2889" s="1">
        <v>619</v>
      </c>
      <c r="O2889" s="1">
        <v>2023</v>
      </c>
      <c r="P2889" s="1">
        <v>60</v>
      </c>
      <c r="Q2889" s="1">
        <v>56</v>
      </c>
      <c r="R2889" s="1">
        <v>5</v>
      </c>
      <c r="S2889" s="1">
        <v>21</v>
      </c>
      <c r="T2889" s="1">
        <v>1</v>
      </c>
      <c r="V2889" s="1">
        <v>0</v>
      </c>
      <c r="AE2889" s="1">
        <v>0</v>
      </c>
      <c r="AG2889" s="7">
        <f>IF(Q2889&gt;0,RANK(Q2889,(N2889:P2889,Q2889:AE2889)),0)</f>
        <v>4</v>
      </c>
      <c r="AH2889" s="7">
        <f>IF(R2889&gt;0,RANK(R2889,(N2889:P2889,Q2889:AE2889)),0)</f>
        <v>6</v>
      </c>
      <c r="AI2889" s="7">
        <f>IF(T2889&gt;0,RANK(T2889,(N2889:P2889,Q2889:AE2889)),0)</f>
        <v>7</v>
      </c>
      <c r="AJ2889" s="7">
        <f>IF(S2889&gt;0,RANK(S2889,(N2889:P2889,Q2889:AE2889)),0)</f>
        <v>5</v>
      </c>
      <c r="AK2889" s="2">
        <f t="shared" si="1145"/>
        <v>2.0107719928186715E-2</v>
      </c>
      <c r="AL2889" s="2">
        <f t="shared" si="1146"/>
        <v>1.7953321364452424E-3</v>
      </c>
      <c r="AM2889" s="2">
        <f t="shared" si="1147"/>
        <v>3.590664272890485E-4</v>
      </c>
      <c r="AN2889" s="2">
        <f t="shared" si="1148"/>
        <v>7.5403949730700175E-3</v>
      </c>
      <c r="AP2889" t="s">
        <v>465</v>
      </c>
      <c r="AQ2889" t="s">
        <v>1004</v>
      </c>
      <c r="AR2889">
        <v>1</v>
      </c>
      <c r="AT2889" s="93" t="s">
        <v>1128</v>
      </c>
      <c r="AU2889" s="92" t="s">
        <v>459</v>
      </c>
      <c r="AV2889" s="83" t="str">
        <f t="shared" si="1149"/>
        <v>49023</v>
      </c>
      <c r="AX2889" s="7" t="s">
        <v>3753</v>
      </c>
    </row>
    <row r="2890" spans="1:50" hidden="1" outlineLevel="1">
      <c r="A2890" t="s">
        <v>1804</v>
      </c>
      <c r="B2890" t="s">
        <v>1004</v>
      </c>
      <c r="C2890" s="1">
        <f t="shared" si="1138"/>
        <v>2802</v>
      </c>
      <c r="D2890" s="7">
        <f>RANK(N2890,(N2890:P2890,Q2890:AE2890))</f>
        <v>2</v>
      </c>
      <c r="E2890" s="7">
        <f>RANK(O2890,(N2890:P2890,Q2890:AE2890))</f>
        <v>1</v>
      </c>
      <c r="F2890" s="7">
        <f>IF(P2890&gt;0,RANK(P2890,(N2890:P2890,Q2890:AE2890)),0)</f>
        <v>3</v>
      </c>
      <c r="G2890" s="1">
        <f t="shared" si="1139"/>
        <v>1867</v>
      </c>
      <c r="H2890" s="2">
        <f t="shared" si="1140"/>
        <v>0.66630977872947894</v>
      </c>
      <c r="I2890" s="2"/>
      <c r="J2890" s="2">
        <f t="shared" si="1141"/>
        <v>0.13811563169164881</v>
      </c>
      <c r="K2890" s="2">
        <f t="shared" si="1142"/>
        <v>0.80442541042112781</v>
      </c>
      <c r="L2890" s="2">
        <f t="shared" si="1143"/>
        <v>3.6402569593147749E-2</v>
      </c>
      <c r="M2890" s="2">
        <f t="shared" si="1144"/>
        <v>2.105638829407569E-2</v>
      </c>
      <c r="N2890" s="1">
        <v>387</v>
      </c>
      <c r="O2890" s="1">
        <v>2254</v>
      </c>
      <c r="P2890" s="1">
        <v>102</v>
      </c>
      <c r="Q2890" s="1">
        <v>28</v>
      </c>
      <c r="R2890" s="1">
        <v>14</v>
      </c>
      <c r="S2890" s="1">
        <v>9</v>
      </c>
      <c r="T2890" s="1">
        <v>8</v>
      </c>
      <c r="V2890" s="1">
        <v>0</v>
      </c>
      <c r="AE2890" s="1">
        <v>0</v>
      </c>
      <c r="AG2890" s="7">
        <f>IF(Q2890&gt;0,RANK(Q2890,(N2890:P2890,Q2890:AE2890)),0)</f>
        <v>4</v>
      </c>
      <c r="AH2890" s="7">
        <f>IF(R2890&gt;0,RANK(R2890,(N2890:P2890,Q2890:AE2890)),0)</f>
        <v>5</v>
      </c>
      <c r="AI2890" s="7">
        <f>IF(T2890&gt;0,RANK(T2890,(N2890:P2890,Q2890:AE2890)),0)</f>
        <v>7</v>
      </c>
      <c r="AJ2890" s="7">
        <f>IF(S2890&gt;0,RANK(S2890,(N2890:P2890,Q2890:AE2890)),0)</f>
        <v>6</v>
      </c>
      <c r="AK2890" s="2">
        <f t="shared" si="1145"/>
        <v>9.9928622412562458E-3</v>
      </c>
      <c r="AL2890" s="2">
        <f t="shared" si="1146"/>
        <v>4.9964311206281229E-3</v>
      </c>
      <c r="AM2890" s="2">
        <f t="shared" si="1147"/>
        <v>2.8551034975017845E-3</v>
      </c>
      <c r="AN2890" s="2">
        <f t="shared" si="1148"/>
        <v>3.2119914346895075E-3</v>
      </c>
      <c r="AP2890" t="s">
        <v>1804</v>
      </c>
      <c r="AQ2890" t="s">
        <v>1004</v>
      </c>
      <c r="AR2890">
        <v>3</v>
      </c>
      <c r="AT2890" s="93" t="s">
        <v>1128</v>
      </c>
      <c r="AU2890" s="92" t="s">
        <v>776</v>
      </c>
      <c r="AV2890" s="83" t="str">
        <f t="shared" si="1149"/>
        <v>49025</v>
      </c>
      <c r="AX2890" s="7" t="s">
        <v>3753</v>
      </c>
    </row>
    <row r="2891" spans="1:50" hidden="1" outlineLevel="1">
      <c r="A2891" t="s">
        <v>937</v>
      </c>
      <c r="B2891" t="s">
        <v>1004</v>
      </c>
      <c r="C2891" s="1">
        <f t="shared" si="1138"/>
        <v>4775</v>
      </c>
      <c r="D2891" s="7">
        <f>RANK(N2891,(N2891:P2891,Q2891:AE2891))</f>
        <v>2</v>
      </c>
      <c r="E2891" s="7">
        <f>RANK(O2891,(N2891:P2891,Q2891:AE2891))</f>
        <v>1</v>
      </c>
      <c r="F2891" s="7">
        <f>IF(P2891&gt;0,RANK(P2891,(N2891:P2891,Q2891:AE2891)),0)</f>
        <v>4</v>
      </c>
      <c r="G2891" s="1">
        <f t="shared" si="1139"/>
        <v>3154</v>
      </c>
      <c r="H2891" s="2">
        <f t="shared" si="1140"/>
        <v>0.66052356020942404</v>
      </c>
      <c r="I2891" s="2"/>
      <c r="J2891" s="2">
        <f t="shared" si="1141"/>
        <v>0.14575916230366492</v>
      </c>
      <c r="K2891" s="2">
        <f t="shared" si="1142"/>
        <v>0.80628272251308897</v>
      </c>
      <c r="L2891" s="2">
        <f t="shared" si="1143"/>
        <v>1.5287958115183246E-2</v>
      </c>
      <c r="M2891" s="2">
        <f t="shared" si="1144"/>
        <v>3.2670157068062866E-2</v>
      </c>
      <c r="N2891" s="1">
        <v>696</v>
      </c>
      <c r="O2891" s="1">
        <v>3850</v>
      </c>
      <c r="P2891" s="1">
        <v>73</v>
      </c>
      <c r="Q2891" s="1">
        <v>101</v>
      </c>
      <c r="R2891" s="1">
        <v>14</v>
      </c>
      <c r="S2891" s="1">
        <v>37</v>
      </c>
      <c r="T2891" s="1">
        <v>4</v>
      </c>
      <c r="V2891" s="1">
        <v>0</v>
      </c>
      <c r="AE2891" s="1">
        <v>0</v>
      </c>
      <c r="AG2891" s="7">
        <f>IF(Q2891&gt;0,RANK(Q2891,(N2891:P2891,Q2891:AE2891)),0)</f>
        <v>3</v>
      </c>
      <c r="AH2891" s="7">
        <f>IF(R2891&gt;0,RANK(R2891,(N2891:P2891,Q2891:AE2891)),0)</f>
        <v>6</v>
      </c>
      <c r="AI2891" s="7">
        <f>IF(T2891&gt;0,RANK(T2891,(N2891:P2891,Q2891:AE2891)),0)</f>
        <v>7</v>
      </c>
      <c r="AJ2891" s="7">
        <f>IF(S2891&gt;0,RANK(S2891,(N2891:P2891,Q2891:AE2891)),0)</f>
        <v>5</v>
      </c>
      <c r="AK2891" s="2">
        <f t="shared" si="1145"/>
        <v>2.1151832460732985E-2</v>
      </c>
      <c r="AL2891" s="2">
        <f t="shared" si="1146"/>
        <v>2.931937172774869E-3</v>
      </c>
      <c r="AM2891" s="2">
        <f t="shared" si="1147"/>
        <v>8.3769633507853401E-4</v>
      </c>
      <c r="AN2891" s="2">
        <f t="shared" si="1148"/>
        <v>7.7486910994764395E-3</v>
      </c>
      <c r="AP2891" t="s">
        <v>937</v>
      </c>
      <c r="AQ2891" t="s">
        <v>1004</v>
      </c>
      <c r="AR2891">
        <v>1</v>
      </c>
      <c r="AT2891" s="93" t="s">
        <v>1128</v>
      </c>
      <c r="AU2891" s="92" t="s">
        <v>777</v>
      </c>
      <c r="AV2891" s="83" t="str">
        <f t="shared" si="1149"/>
        <v>49027</v>
      </c>
      <c r="AX2891" s="7" t="s">
        <v>3753</v>
      </c>
    </row>
    <row r="2892" spans="1:50" hidden="1" outlineLevel="1">
      <c r="A2892" t="s">
        <v>1056</v>
      </c>
      <c r="B2892" t="s">
        <v>1004</v>
      </c>
      <c r="C2892" s="1">
        <f t="shared" si="1138"/>
        <v>3171</v>
      </c>
      <c r="D2892" s="7">
        <f>RANK(N2892,(N2892:P2892,Q2892:AE2892))</f>
        <v>2</v>
      </c>
      <c r="E2892" s="7">
        <f>RANK(O2892,(N2892:P2892,Q2892:AE2892))</f>
        <v>1</v>
      </c>
      <c r="F2892" s="7">
        <f>IF(P2892&gt;0,RANK(P2892,(N2892:P2892,Q2892:AE2892)),0)</f>
        <v>3</v>
      </c>
      <c r="G2892" s="1">
        <f t="shared" si="1139"/>
        <v>1911</v>
      </c>
      <c r="H2892" s="2">
        <f t="shared" si="1140"/>
        <v>0.60264900662251653</v>
      </c>
      <c r="I2892" s="2"/>
      <c r="J2892" s="2">
        <f t="shared" si="1141"/>
        <v>0.17439293598233996</v>
      </c>
      <c r="K2892" s="2">
        <f t="shared" si="1142"/>
        <v>0.77704194260485648</v>
      </c>
      <c r="L2892" s="2">
        <f t="shared" si="1143"/>
        <v>2.5228634500157679E-2</v>
      </c>
      <c r="M2892" s="2">
        <f t="shared" si="1144"/>
        <v>2.3336486912645879E-2</v>
      </c>
      <c r="N2892" s="1">
        <v>553</v>
      </c>
      <c r="O2892" s="1">
        <v>2464</v>
      </c>
      <c r="P2892" s="1">
        <v>80</v>
      </c>
      <c r="Q2892" s="1">
        <v>49</v>
      </c>
      <c r="R2892" s="1">
        <v>7</v>
      </c>
      <c r="S2892" s="1">
        <v>12</v>
      </c>
      <c r="T2892" s="1">
        <v>5</v>
      </c>
      <c r="V2892" s="1">
        <v>1</v>
      </c>
      <c r="AE2892" s="1">
        <v>0</v>
      </c>
      <c r="AG2892" s="7">
        <f>IF(Q2892&gt;0,RANK(Q2892,(N2892:P2892,Q2892:AE2892)),0)</f>
        <v>4</v>
      </c>
      <c r="AH2892" s="7">
        <f>IF(R2892&gt;0,RANK(R2892,(N2892:P2892,Q2892:AE2892)),0)</f>
        <v>6</v>
      </c>
      <c r="AI2892" s="7">
        <f>IF(T2892&gt;0,RANK(T2892,(N2892:P2892,Q2892:AE2892)),0)</f>
        <v>7</v>
      </c>
      <c r="AJ2892" s="7">
        <f>IF(S2892&gt;0,RANK(S2892,(N2892:P2892,Q2892:AE2892)),0)</f>
        <v>5</v>
      </c>
      <c r="AK2892" s="2">
        <f t="shared" si="1145"/>
        <v>1.5452538631346579E-2</v>
      </c>
      <c r="AL2892" s="2">
        <f t="shared" si="1146"/>
        <v>2.2075055187637969E-3</v>
      </c>
      <c r="AM2892" s="2">
        <f t="shared" si="1147"/>
        <v>1.5767896562598549E-3</v>
      </c>
      <c r="AN2892" s="2">
        <f t="shared" si="1148"/>
        <v>3.7842951750236518E-3</v>
      </c>
      <c r="AP2892" t="s">
        <v>1056</v>
      </c>
      <c r="AQ2892" t="s">
        <v>1004</v>
      </c>
      <c r="AR2892">
        <v>3</v>
      </c>
      <c r="AT2892" s="93" t="s">
        <v>1128</v>
      </c>
      <c r="AU2892" s="92" t="s">
        <v>778</v>
      </c>
      <c r="AV2892" s="83" t="str">
        <f t="shared" si="1149"/>
        <v>49029</v>
      </c>
      <c r="AX2892" s="7" t="s">
        <v>3753</v>
      </c>
    </row>
    <row r="2893" spans="1:50" hidden="1" outlineLevel="1">
      <c r="A2893" t="s">
        <v>938</v>
      </c>
      <c r="B2893" t="s">
        <v>1004</v>
      </c>
      <c r="C2893" s="1">
        <f t="shared" si="1138"/>
        <v>781</v>
      </c>
      <c r="D2893" s="7">
        <f>RANK(N2893,(N2893:P2893,Q2893:AE2893))</f>
        <v>2</v>
      </c>
      <c r="E2893" s="7">
        <f>RANK(O2893,(N2893:P2893,Q2893:AE2893))</f>
        <v>1</v>
      </c>
      <c r="F2893" s="7">
        <f>IF(P2893&gt;0,RANK(P2893,(N2893:P2893,Q2893:AE2893)),0)</f>
        <v>3</v>
      </c>
      <c r="G2893" s="1">
        <f t="shared" si="1139"/>
        <v>493</v>
      </c>
      <c r="H2893" s="2">
        <f t="shared" si="1140"/>
        <v>0.63124199743918052</v>
      </c>
      <c r="I2893" s="2"/>
      <c r="J2893" s="2">
        <f t="shared" si="1141"/>
        <v>0.17029449423815621</v>
      </c>
      <c r="K2893" s="2">
        <f t="shared" si="1142"/>
        <v>0.80153649167733676</v>
      </c>
      <c r="L2893" s="2">
        <f t="shared" si="1143"/>
        <v>1.2804097311139564E-2</v>
      </c>
      <c r="M2893" s="2">
        <f t="shared" si="1144"/>
        <v>1.5364916773367441E-2</v>
      </c>
      <c r="N2893" s="1">
        <v>133</v>
      </c>
      <c r="O2893" s="1">
        <v>626</v>
      </c>
      <c r="P2893" s="1">
        <v>10</v>
      </c>
      <c r="Q2893" s="1">
        <v>9</v>
      </c>
      <c r="R2893" s="1">
        <v>1</v>
      </c>
      <c r="S2893" s="1">
        <v>2</v>
      </c>
      <c r="T2893" s="1">
        <v>0</v>
      </c>
      <c r="V2893" s="1">
        <v>0</v>
      </c>
      <c r="AE2893" s="1">
        <v>0</v>
      </c>
      <c r="AG2893" s="7">
        <f>IF(Q2893&gt;0,RANK(Q2893,(N2893:P2893,Q2893:AE2893)),0)</f>
        <v>4</v>
      </c>
      <c r="AH2893" s="7">
        <f>IF(R2893&gt;0,RANK(R2893,(N2893:P2893,Q2893:AE2893)),0)</f>
        <v>6</v>
      </c>
      <c r="AI2893" s="7">
        <f>IF(T2893&gt;0,RANK(T2893,(N2893:P2893,Q2893:AE2893)),0)</f>
        <v>0</v>
      </c>
      <c r="AJ2893" s="7">
        <f>IF(S2893&gt;0,RANK(S2893,(N2893:P2893,Q2893:AE2893)),0)</f>
        <v>5</v>
      </c>
      <c r="AK2893" s="2">
        <f t="shared" si="1145"/>
        <v>1.1523687580025609E-2</v>
      </c>
      <c r="AL2893" s="2">
        <f t="shared" si="1146"/>
        <v>1.2804097311139564E-3</v>
      </c>
      <c r="AM2893" s="2">
        <f t="shared" si="1147"/>
        <v>0</v>
      </c>
      <c r="AN2893" s="2">
        <f t="shared" si="1148"/>
        <v>2.5608194622279128E-3</v>
      </c>
      <c r="AP2893" t="s">
        <v>938</v>
      </c>
      <c r="AQ2893" t="s">
        <v>1004</v>
      </c>
      <c r="AR2893">
        <v>3</v>
      </c>
      <c r="AT2893" s="93" t="s">
        <v>1128</v>
      </c>
      <c r="AU2893" s="92" t="s">
        <v>779</v>
      </c>
      <c r="AV2893" s="83" t="str">
        <f t="shared" si="1149"/>
        <v>49031</v>
      </c>
      <c r="AX2893" s="7" t="s">
        <v>3753</v>
      </c>
    </row>
    <row r="2894" spans="1:50" hidden="1" outlineLevel="1">
      <c r="A2894" t="s">
        <v>1353</v>
      </c>
      <c r="B2894" t="s">
        <v>1004</v>
      </c>
      <c r="C2894" s="1">
        <f t="shared" si="1138"/>
        <v>903</v>
      </c>
      <c r="D2894" s="7">
        <f>RANK(N2894,(N2894:P2894,Q2894:AE2894))</f>
        <v>2</v>
      </c>
      <c r="E2894" s="7">
        <f>RANK(O2894,(N2894:P2894,Q2894:AE2894))</f>
        <v>1</v>
      </c>
      <c r="F2894" s="7">
        <f>IF(P2894&gt;0,RANK(P2894,(N2894:P2894,Q2894:AE2894)),0)</f>
        <v>3</v>
      </c>
      <c r="G2894" s="1">
        <f t="shared" si="1139"/>
        <v>584</v>
      </c>
      <c r="H2894" s="2">
        <f t="shared" si="1140"/>
        <v>0.64673311184939097</v>
      </c>
      <c r="I2894" s="2"/>
      <c r="J2894" s="2">
        <f t="shared" si="1141"/>
        <v>0.16832779623477298</v>
      </c>
      <c r="K2894" s="2">
        <f t="shared" si="1142"/>
        <v>0.81506090808416387</v>
      </c>
      <c r="L2894" s="2">
        <f t="shared" si="1143"/>
        <v>1.1074197120708749E-2</v>
      </c>
      <c r="M2894" s="2">
        <f t="shared" si="1144"/>
        <v>5.5370985603543713E-3</v>
      </c>
      <c r="N2894" s="1">
        <v>152</v>
      </c>
      <c r="O2894" s="1">
        <v>736</v>
      </c>
      <c r="P2894" s="1">
        <v>10</v>
      </c>
      <c r="Q2894" s="1">
        <v>4</v>
      </c>
      <c r="R2894" s="1">
        <v>0</v>
      </c>
      <c r="S2894" s="1">
        <v>0</v>
      </c>
      <c r="T2894" s="1">
        <v>0</v>
      </c>
      <c r="V2894" s="1">
        <v>1</v>
      </c>
      <c r="AE2894" s="1">
        <v>0</v>
      </c>
      <c r="AG2894" s="7">
        <f>IF(Q2894&gt;0,RANK(Q2894,(N2894:P2894,Q2894:AE2894)),0)</f>
        <v>4</v>
      </c>
      <c r="AH2894" s="7">
        <f>IF(R2894&gt;0,RANK(R2894,(N2894:P2894,Q2894:AE2894)),0)</f>
        <v>0</v>
      </c>
      <c r="AI2894" s="7">
        <f>IF(T2894&gt;0,RANK(T2894,(N2894:P2894,Q2894:AE2894)),0)</f>
        <v>0</v>
      </c>
      <c r="AJ2894" s="7">
        <f>IF(S2894&gt;0,RANK(S2894,(N2894:P2894,Q2894:AE2894)),0)</f>
        <v>0</v>
      </c>
      <c r="AK2894" s="2">
        <f t="shared" si="1145"/>
        <v>4.4296788482834993E-3</v>
      </c>
      <c r="AL2894" s="2">
        <f t="shared" si="1146"/>
        <v>0</v>
      </c>
      <c r="AM2894" s="2">
        <f t="shared" si="1147"/>
        <v>0</v>
      </c>
      <c r="AN2894" s="2">
        <f t="shared" si="1148"/>
        <v>0</v>
      </c>
      <c r="AP2894" t="s">
        <v>1353</v>
      </c>
      <c r="AQ2894" t="s">
        <v>1004</v>
      </c>
      <c r="AR2894">
        <v>1</v>
      </c>
      <c r="AT2894" s="93" t="s">
        <v>1128</v>
      </c>
      <c r="AU2894" s="92" t="s">
        <v>780</v>
      </c>
      <c r="AV2894" s="83" t="str">
        <f t="shared" si="1149"/>
        <v>49033</v>
      </c>
      <c r="AX2894" s="7" t="s">
        <v>3753</v>
      </c>
    </row>
    <row r="2895" spans="1:50" hidden="1" outlineLevel="1">
      <c r="A2895" t="s">
        <v>1354</v>
      </c>
      <c r="B2895" t="s">
        <v>1004</v>
      </c>
      <c r="C2895" s="1">
        <f t="shared" si="1138"/>
        <v>307258</v>
      </c>
      <c r="D2895" s="7">
        <f>RANK(N2895,(N2895:P2895,Q2895:AE2895))</f>
        <v>2</v>
      </c>
      <c r="E2895" s="7">
        <f>RANK(O2895,(N2895:P2895,Q2895:AE2895))</f>
        <v>1</v>
      </c>
      <c r="F2895" s="7">
        <f>IF(P2895&gt;0,RANK(P2895,(N2895:P2895,Q2895:AE2895)),0)</f>
        <v>3</v>
      </c>
      <c r="G2895" s="1">
        <f t="shared" si="1139"/>
        <v>64009</v>
      </c>
      <c r="H2895" s="2">
        <f t="shared" si="1140"/>
        <v>0.2083232983356007</v>
      </c>
      <c r="I2895" s="2"/>
      <c r="J2895" s="2">
        <f t="shared" si="1141"/>
        <v>0.35011618900077457</v>
      </c>
      <c r="K2895" s="2">
        <f t="shared" si="1142"/>
        <v>0.55843948733637527</v>
      </c>
      <c r="L2895" s="2">
        <f t="shared" si="1143"/>
        <v>6.9166628696404969E-2</v>
      </c>
      <c r="M2895" s="2">
        <f t="shared" si="1144"/>
        <v>2.2277694966445188E-2</v>
      </c>
      <c r="N2895" s="1">
        <v>107576</v>
      </c>
      <c r="O2895" s="1">
        <v>171585</v>
      </c>
      <c r="P2895" s="1">
        <v>21252</v>
      </c>
      <c r="Q2895" s="1">
        <v>3676</v>
      </c>
      <c r="R2895" s="1">
        <v>1699</v>
      </c>
      <c r="S2895" s="1">
        <v>896</v>
      </c>
      <c r="T2895" s="1">
        <v>388</v>
      </c>
      <c r="V2895" s="1">
        <v>101</v>
      </c>
      <c r="AE2895" s="1">
        <v>85</v>
      </c>
      <c r="AG2895" s="7">
        <f>IF(Q2895&gt;0,RANK(Q2895,(N2895:P2895,Q2895:AE2895)),0)</f>
        <v>4</v>
      </c>
      <c r="AH2895" s="7">
        <f>IF(R2895&gt;0,RANK(R2895,(N2895:P2895,Q2895:AE2895)),0)</f>
        <v>5</v>
      </c>
      <c r="AI2895" s="7">
        <f>IF(T2895&gt;0,RANK(T2895,(N2895:P2895,Q2895:AE2895)),0)</f>
        <v>7</v>
      </c>
      <c r="AJ2895" s="7">
        <f>IF(S2895&gt;0,RANK(S2895,(N2895:P2895,Q2895:AE2895)),0)</f>
        <v>6</v>
      </c>
      <c r="AK2895" s="2">
        <f t="shared" si="1145"/>
        <v>1.1963887026537959E-2</v>
      </c>
      <c r="AL2895" s="2">
        <f t="shared" si="1146"/>
        <v>5.5295549668356887E-3</v>
      </c>
      <c r="AM2895" s="2">
        <f t="shared" si="1147"/>
        <v>1.262782417382135E-3</v>
      </c>
      <c r="AN2895" s="2">
        <f t="shared" si="1148"/>
        <v>2.9161160978721464E-3</v>
      </c>
      <c r="AP2895" t="s">
        <v>1354</v>
      </c>
      <c r="AQ2895" t="s">
        <v>1004</v>
      </c>
      <c r="AT2895" s="93" t="s">
        <v>1128</v>
      </c>
      <c r="AU2895" s="92" t="s">
        <v>781</v>
      </c>
      <c r="AV2895" s="83" t="str">
        <f t="shared" si="1149"/>
        <v>49035</v>
      </c>
      <c r="AX2895" s="7" t="s">
        <v>3753</v>
      </c>
    </row>
    <row r="2896" spans="1:50" hidden="1" outlineLevel="1">
      <c r="A2896" t="s">
        <v>3675</v>
      </c>
      <c r="B2896" t="s">
        <v>1004</v>
      </c>
      <c r="C2896" s="1">
        <f t="shared" si="1138"/>
        <v>4744</v>
      </c>
      <c r="D2896" s="7">
        <f>RANK(N2896,(N2896:P2896,Q2896:AE2896))</f>
        <v>2</v>
      </c>
      <c r="E2896" s="7">
        <f>RANK(O2896,(N2896:P2896,Q2896:AE2896))</f>
        <v>1</v>
      </c>
      <c r="F2896" s="7">
        <f>IF(P2896&gt;0,RANK(P2896,(N2896:P2896,Q2896:AE2896)),0)</f>
        <v>3</v>
      </c>
      <c r="G2896" s="1">
        <f t="shared" si="1139"/>
        <v>883</v>
      </c>
      <c r="H2896" s="2">
        <f t="shared" si="1140"/>
        <v>0.18612984822934234</v>
      </c>
      <c r="I2896" s="2"/>
      <c r="J2896" s="2">
        <f t="shared" si="1141"/>
        <v>0.38743676222596962</v>
      </c>
      <c r="K2896" s="2">
        <f t="shared" si="1142"/>
        <v>0.57356661045531199</v>
      </c>
      <c r="L2896" s="2">
        <f t="shared" si="1143"/>
        <v>2.2554806070826307E-2</v>
      </c>
      <c r="M2896" s="2">
        <f t="shared" si="1144"/>
        <v>1.644182124789214E-2</v>
      </c>
      <c r="N2896" s="1">
        <v>1838</v>
      </c>
      <c r="O2896" s="1">
        <v>2721</v>
      </c>
      <c r="P2896" s="1">
        <v>107</v>
      </c>
      <c r="Q2896" s="1">
        <v>42</v>
      </c>
      <c r="R2896" s="1">
        <v>12</v>
      </c>
      <c r="S2896" s="1">
        <v>20</v>
      </c>
      <c r="T2896" s="1">
        <v>2</v>
      </c>
      <c r="V2896" s="1">
        <v>2</v>
      </c>
      <c r="AE2896" s="1">
        <v>0</v>
      </c>
      <c r="AG2896" s="7">
        <f>IF(Q2896&gt;0,RANK(Q2896,(N2896:P2896,Q2896:AE2896)),0)</f>
        <v>4</v>
      </c>
      <c r="AH2896" s="7">
        <f>IF(R2896&gt;0,RANK(R2896,(N2896:P2896,Q2896:AE2896)),0)</f>
        <v>6</v>
      </c>
      <c r="AI2896" s="7">
        <f>IF(T2896&gt;0,RANK(T2896,(N2896:P2896,Q2896:AE2896)),0)</f>
        <v>7</v>
      </c>
      <c r="AJ2896" s="7">
        <f>IF(S2896&gt;0,RANK(S2896,(N2896:P2896,Q2896:AE2896)),0)</f>
        <v>5</v>
      </c>
      <c r="AK2896" s="2">
        <f t="shared" si="1145"/>
        <v>8.8532883642495792E-3</v>
      </c>
      <c r="AL2896" s="2">
        <f t="shared" si="1146"/>
        <v>2.5295109612141651E-3</v>
      </c>
      <c r="AM2896" s="2">
        <f t="shared" si="1147"/>
        <v>4.2158516020236085E-4</v>
      </c>
      <c r="AN2896" s="2">
        <f t="shared" si="1148"/>
        <v>4.2158516020236085E-3</v>
      </c>
      <c r="AP2896" t="s">
        <v>3675</v>
      </c>
      <c r="AQ2896" t="s">
        <v>1004</v>
      </c>
      <c r="AR2896">
        <v>3</v>
      </c>
      <c r="AT2896" s="93" t="s">
        <v>1128</v>
      </c>
      <c r="AU2896" s="92" t="s">
        <v>782</v>
      </c>
      <c r="AV2896" s="83" t="str">
        <f t="shared" si="1149"/>
        <v>49037</v>
      </c>
      <c r="AX2896" s="7" t="s">
        <v>3753</v>
      </c>
    </row>
    <row r="2897" spans="1:50" hidden="1" outlineLevel="1">
      <c r="A2897" t="s">
        <v>1022</v>
      </c>
      <c r="B2897" t="s">
        <v>1004</v>
      </c>
      <c r="C2897" s="1">
        <f t="shared" si="1138"/>
        <v>7430</v>
      </c>
      <c r="D2897" s="7">
        <f>RANK(N2897,(N2897:P2897,Q2897:AE2897))</f>
        <v>2</v>
      </c>
      <c r="E2897" s="7">
        <f>RANK(O2897,(N2897:P2897,Q2897:AE2897))</f>
        <v>1</v>
      </c>
      <c r="F2897" s="7">
        <f>IF(P2897&gt;0,RANK(P2897,(N2897:P2897,Q2897:AE2897)),0)</f>
        <v>3</v>
      </c>
      <c r="G2897" s="1">
        <f t="shared" si="1139"/>
        <v>4570</v>
      </c>
      <c r="H2897" s="2">
        <f t="shared" si="1140"/>
        <v>0.61507402422611035</v>
      </c>
      <c r="I2897" s="2"/>
      <c r="J2897" s="2">
        <f t="shared" si="1141"/>
        <v>0.16298788694481831</v>
      </c>
      <c r="K2897" s="2">
        <f t="shared" si="1142"/>
        <v>0.77806191117092871</v>
      </c>
      <c r="L2897" s="2">
        <f t="shared" si="1143"/>
        <v>2.0592193808882907E-2</v>
      </c>
      <c r="M2897" s="2">
        <f t="shared" si="1144"/>
        <v>3.8358008075370133E-2</v>
      </c>
      <c r="N2897" s="1">
        <v>1211</v>
      </c>
      <c r="O2897" s="1">
        <v>5781</v>
      </c>
      <c r="P2897" s="1">
        <v>153</v>
      </c>
      <c r="Q2897" s="1">
        <v>142</v>
      </c>
      <c r="R2897" s="1">
        <v>20</v>
      </c>
      <c r="S2897" s="1">
        <v>115</v>
      </c>
      <c r="T2897" s="1">
        <v>6</v>
      </c>
      <c r="V2897" s="1">
        <v>0</v>
      </c>
      <c r="AE2897" s="1">
        <v>2</v>
      </c>
      <c r="AG2897" s="7">
        <f>IF(Q2897&gt;0,RANK(Q2897,(N2897:P2897,Q2897:AE2897)),0)</f>
        <v>4</v>
      </c>
      <c r="AH2897" s="7">
        <f>IF(R2897&gt;0,RANK(R2897,(N2897:P2897,Q2897:AE2897)),0)</f>
        <v>6</v>
      </c>
      <c r="AI2897" s="7">
        <f>IF(T2897&gt;0,RANK(T2897,(N2897:P2897,Q2897:AE2897)),0)</f>
        <v>7</v>
      </c>
      <c r="AJ2897" s="7">
        <f>IF(S2897&gt;0,RANK(S2897,(N2897:P2897,Q2897:AE2897)),0)</f>
        <v>5</v>
      </c>
      <c r="AK2897" s="2">
        <f t="shared" si="1145"/>
        <v>1.9111709286675639E-2</v>
      </c>
      <c r="AL2897" s="2">
        <f t="shared" si="1146"/>
        <v>2.6917900403768506E-3</v>
      </c>
      <c r="AM2897" s="2">
        <f t="shared" si="1147"/>
        <v>8.0753701211305523E-4</v>
      </c>
      <c r="AN2897" s="2">
        <f t="shared" si="1148"/>
        <v>1.547779273216689E-2</v>
      </c>
      <c r="AP2897" t="s">
        <v>1022</v>
      </c>
      <c r="AQ2897" t="s">
        <v>1004</v>
      </c>
      <c r="AR2897">
        <v>3</v>
      </c>
      <c r="AT2897" s="93" t="s">
        <v>1128</v>
      </c>
      <c r="AU2897" s="92" t="s">
        <v>1172</v>
      </c>
      <c r="AV2897" s="83" t="str">
        <f t="shared" si="1149"/>
        <v>49039</v>
      </c>
      <c r="AX2897" s="7" t="s">
        <v>3753</v>
      </c>
    </row>
    <row r="2898" spans="1:50" hidden="1" outlineLevel="1">
      <c r="A2898" t="s">
        <v>1201</v>
      </c>
      <c r="B2898" t="s">
        <v>1004</v>
      </c>
      <c r="C2898" s="1">
        <f t="shared" si="1138"/>
        <v>7077</v>
      </c>
      <c r="D2898" s="7">
        <f>RANK(N2898,(N2898:P2898,Q2898:AE2898))</f>
        <v>2</v>
      </c>
      <c r="E2898" s="7">
        <f>RANK(O2898,(N2898:P2898,Q2898:AE2898))</f>
        <v>1</v>
      </c>
      <c r="F2898" s="7">
        <f>IF(P2898&gt;0,RANK(P2898,(N2898:P2898,Q2898:AE2898)),0)</f>
        <v>3</v>
      </c>
      <c r="G2898" s="1">
        <f t="shared" si="1139"/>
        <v>4717</v>
      </c>
      <c r="H2898" s="2">
        <f t="shared" si="1140"/>
        <v>0.6665253638547407</v>
      </c>
      <c r="I2898" s="2"/>
      <c r="J2898" s="2">
        <f t="shared" si="1141"/>
        <v>0.14780274127455137</v>
      </c>
      <c r="K2898" s="2">
        <f t="shared" si="1142"/>
        <v>0.8143281051292921</v>
      </c>
      <c r="L2898" s="2">
        <f t="shared" si="1143"/>
        <v>1.7662851490744667E-2</v>
      </c>
      <c r="M2898" s="2">
        <f t="shared" si="1144"/>
        <v>2.0206302105411834E-2</v>
      </c>
      <c r="N2898" s="1">
        <v>1046</v>
      </c>
      <c r="O2898" s="1">
        <v>5763</v>
      </c>
      <c r="P2898" s="1">
        <v>125</v>
      </c>
      <c r="Q2898" s="1">
        <v>76</v>
      </c>
      <c r="R2898" s="1">
        <v>17</v>
      </c>
      <c r="S2898" s="1">
        <v>43</v>
      </c>
      <c r="T2898" s="1">
        <v>4</v>
      </c>
      <c r="V2898" s="1">
        <v>1</v>
      </c>
      <c r="AE2898" s="1">
        <v>2</v>
      </c>
      <c r="AG2898" s="7">
        <f>IF(Q2898&gt;0,RANK(Q2898,(N2898:P2898,Q2898:AE2898)),0)</f>
        <v>4</v>
      </c>
      <c r="AH2898" s="7">
        <f>IF(R2898&gt;0,RANK(R2898,(N2898:P2898,Q2898:AE2898)),0)</f>
        <v>6</v>
      </c>
      <c r="AI2898" s="7">
        <f>IF(T2898&gt;0,RANK(T2898,(N2898:P2898,Q2898:AE2898)),0)</f>
        <v>7</v>
      </c>
      <c r="AJ2898" s="7">
        <f>IF(S2898&gt;0,RANK(S2898,(N2898:P2898,Q2898:AE2898)),0)</f>
        <v>5</v>
      </c>
      <c r="AK2898" s="2">
        <f t="shared" si="1145"/>
        <v>1.0739013706372758E-2</v>
      </c>
      <c r="AL2898" s="2">
        <f t="shared" si="1146"/>
        <v>2.4021478027412744E-3</v>
      </c>
      <c r="AM2898" s="2">
        <f t="shared" si="1147"/>
        <v>5.6521124770382927E-4</v>
      </c>
      <c r="AN2898" s="2">
        <f t="shared" si="1148"/>
        <v>6.0760209128161652E-3</v>
      </c>
      <c r="AP2898" t="s">
        <v>1201</v>
      </c>
      <c r="AQ2898" t="s">
        <v>1004</v>
      </c>
      <c r="AR2898">
        <v>3</v>
      </c>
      <c r="AT2898" s="93" t="s">
        <v>1128</v>
      </c>
      <c r="AU2898" s="92" t="s">
        <v>1173</v>
      </c>
      <c r="AV2898" s="83" t="str">
        <f t="shared" si="1149"/>
        <v>49041</v>
      </c>
      <c r="AX2898" s="7" t="s">
        <v>3753</v>
      </c>
    </row>
    <row r="2899" spans="1:50" hidden="1" outlineLevel="1">
      <c r="A2899" t="s">
        <v>2854</v>
      </c>
      <c r="B2899" t="s">
        <v>1004</v>
      </c>
      <c r="C2899" s="1">
        <f t="shared" si="1138"/>
        <v>12121</v>
      </c>
      <c r="D2899" s="7">
        <f>RANK(N2899,(N2899:P2899,Q2899:AE2899))</f>
        <v>2</v>
      </c>
      <c r="E2899" s="7">
        <f>RANK(O2899,(N2899:P2899,Q2899:AE2899))</f>
        <v>1</v>
      </c>
      <c r="F2899" s="7">
        <f>IF(P2899&gt;0,RANK(P2899,(N2899:P2899,Q2899:AE2899)),0)</f>
        <v>3</v>
      </c>
      <c r="G2899" s="1">
        <f t="shared" si="1139"/>
        <v>1567</v>
      </c>
      <c r="H2899" s="2">
        <f t="shared" si="1140"/>
        <v>0.12927976239584194</v>
      </c>
      <c r="I2899" s="2"/>
      <c r="J2899" s="2">
        <f t="shared" si="1141"/>
        <v>0.37958914280999917</v>
      </c>
      <c r="K2899" s="2">
        <f t="shared" si="1142"/>
        <v>0.50886890520584105</v>
      </c>
      <c r="L2899" s="2">
        <f t="shared" si="1143"/>
        <v>9.5371669004207571E-2</v>
      </c>
      <c r="M2899" s="2">
        <f t="shared" si="1144"/>
        <v>1.6170282979952266E-2</v>
      </c>
      <c r="N2899" s="1">
        <v>4601</v>
      </c>
      <c r="O2899" s="1">
        <v>6168</v>
      </c>
      <c r="P2899" s="1">
        <v>1156</v>
      </c>
      <c r="Q2899" s="1">
        <v>93</v>
      </c>
      <c r="R2899" s="1">
        <v>61</v>
      </c>
      <c r="S2899" s="1">
        <v>14</v>
      </c>
      <c r="T2899" s="1">
        <v>25</v>
      </c>
      <c r="V2899" s="1">
        <v>3</v>
      </c>
      <c r="AE2899" s="1">
        <v>0</v>
      </c>
      <c r="AG2899" s="7">
        <f>IF(Q2899&gt;0,RANK(Q2899,(N2899:P2899,Q2899:AE2899)),0)</f>
        <v>4</v>
      </c>
      <c r="AH2899" s="7">
        <f>IF(R2899&gt;0,RANK(R2899,(N2899:P2899,Q2899:AE2899)),0)</f>
        <v>5</v>
      </c>
      <c r="AI2899" s="7">
        <f>IF(T2899&gt;0,RANK(T2899,(N2899:P2899,Q2899:AE2899)),0)</f>
        <v>6</v>
      </c>
      <c r="AJ2899" s="7">
        <f>IF(S2899&gt;0,RANK(S2899,(N2899:P2899,Q2899:AE2899)),0)</f>
        <v>7</v>
      </c>
      <c r="AK2899" s="2">
        <f t="shared" si="1145"/>
        <v>7.6726342710997444E-3</v>
      </c>
      <c r="AL2899" s="2">
        <f t="shared" si="1146"/>
        <v>5.0325880702912305E-3</v>
      </c>
      <c r="AM2899" s="2">
        <f t="shared" si="1147"/>
        <v>2.0625360943816516E-3</v>
      </c>
      <c r="AN2899" s="2">
        <f t="shared" si="1148"/>
        <v>1.155020212853725E-3</v>
      </c>
      <c r="AP2899" t="s">
        <v>2854</v>
      </c>
      <c r="AQ2899" t="s">
        <v>1004</v>
      </c>
      <c r="AR2899">
        <v>3</v>
      </c>
      <c r="AT2899" s="93" t="s">
        <v>1128</v>
      </c>
      <c r="AU2899" s="92" t="s">
        <v>1174</v>
      </c>
      <c r="AV2899" s="83" t="str">
        <f t="shared" si="1149"/>
        <v>49043</v>
      </c>
      <c r="AX2899" s="7" t="s">
        <v>3753</v>
      </c>
    </row>
    <row r="2900" spans="1:50" hidden="1" outlineLevel="1">
      <c r="A2900" t="s">
        <v>1384</v>
      </c>
      <c r="B2900" t="s">
        <v>1004</v>
      </c>
      <c r="C2900" s="1">
        <f t="shared" si="1138"/>
        <v>12480</v>
      </c>
      <c r="D2900" s="7">
        <f>RANK(N2900,(N2900:P2900,Q2900:AE2900))</f>
        <v>2</v>
      </c>
      <c r="E2900" s="7">
        <f>RANK(O2900,(N2900:P2900,Q2900:AE2900))</f>
        <v>1</v>
      </c>
      <c r="F2900" s="7">
        <f>IF(P2900&gt;0,RANK(P2900,(N2900:P2900,Q2900:AE2900)),0)</f>
        <v>3</v>
      </c>
      <c r="G2900" s="1">
        <f t="shared" si="1139"/>
        <v>3806</v>
      </c>
      <c r="H2900" s="2">
        <f t="shared" si="1140"/>
        <v>0.30496794871794874</v>
      </c>
      <c r="I2900" s="2"/>
      <c r="J2900" s="2">
        <f t="shared" si="1141"/>
        <v>0.32059294871794874</v>
      </c>
      <c r="K2900" s="2">
        <f t="shared" si="1142"/>
        <v>0.62556089743589749</v>
      </c>
      <c r="L2900" s="2">
        <f t="shared" si="1143"/>
        <v>3.1009615384615385E-2</v>
      </c>
      <c r="M2900" s="2">
        <f t="shared" si="1144"/>
        <v>2.283653846153838E-2</v>
      </c>
      <c r="N2900" s="1">
        <v>4001</v>
      </c>
      <c r="O2900" s="1">
        <v>7807</v>
      </c>
      <c r="P2900" s="1">
        <v>387</v>
      </c>
      <c r="Q2900" s="1">
        <v>176</v>
      </c>
      <c r="R2900" s="1">
        <v>53</v>
      </c>
      <c r="S2900" s="1">
        <v>42</v>
      </c>
      <c r="T2900" s="1">
        <v>10</v>
      </c>
      <c r="V2900" s="1">
        <v>2</v>
      </c>
      <c r="AE2900" s="1">
        <v>2</v>
      </c>
      <c r="AG2900" s="7">
        <f>IF(Q2900&gt;0,RANK(Q2900,(N2900:P2900,Q2900:AE2900)),0)</f>
        <v>4</v>
      </c>
      <c r="AH2900" s="7">
        <f>IF(R2900&gt;0,RANK(R2900,(N2900:P2900,Q2900:AE2900)),0)</f>
        <v>5</v>
      </c>
      <c r="AI2900" s="7">
        <f>IF(T2900&gt;0,RANK(T2900,(N2900:P2900,Q2900:AE2900)),0)</f>
        <v>7</v>
      </c>
      <c r="AJ2900" s="7">
        <f>IF(S2900&gt;0,RANK(S2900,(N2900:P2900,Q2900:AE2900)),0)</f>
        <v>6</v>
      </c>
      <c r="AK2900" s="2">
        <f t="shared" si="1145"/>
        <v>1.4102564102564103E-2</v>
      </c>
      <c r="AL2900" s="2">
        <f t="shared" si="1146"/>
        <v>4.2467948717948715E-3</v>
      </c>
      <c r="AM2900" s="2">
        <f t="shared" si="1147"/>
        <v>8.0128205128205125E-4</v>
      </c>
      <c r="AN2900" s="2">
        <f t="shared" si="1148"/>
        <v>3.3653846153846156E-3</v>
      </c>
      <c r="AP2900" t="s">
        <v>1384</v>
      </c>
      <c r="AQ2900" t="s">
        <v>1004</v>
      </c>
      <c r="AR2900">
        <v>1</v>
      </c>
      <c r="AT2900" s="93" t="s">
        <v>1128</v>
      </c>
      <c r="AU2900" s="92" t="s">
        <v>130</v>
      </c>
      <c r="AV2900" s="83" t="str">
        <f t="shared" si="1149"/>
        <v>49045</v>
      </c>
      <c r="AX2900" s="7" t="s">
        <v>3753</v>
      </c>
    </row>
    <row r="2901" spans="1:50" hidden="1" outlineLevel="1">
      <c r="A2901" t="s">
        <v>1058</v>
      </c>
      <c r="B2901" t="s">
        <v>1004</v>
      </c>
      <c r="C2901" s="1">
        <f t="shared" si="1138"/>
        <v>8397</v>
      </c>
      <c r="D2901" s="7">
        <f>RANK(N2901,(N2901:P2901,Q2901:AE2901))</f>
        <v>2</v>
      </c>
      <c r="E2901" s="7">
        <f>RANK(O2901,(N2901:P2901,Q2901:AE2901))</f>
        <v>1</v>
      </c>
      <c r="F2901" s="7">
        <f>IF(P2901&gt;0,RANK(P2901,(N2901:P2901,Q2901:AE2901)),0)</f>
        <v>3</v>
      </c>
      <c r="G2901" s="1">
        <f t="shared" si="1139"/>
        <v>5346</v>
      </c>
      <c r="H2901" s="2">
        <f t="shared" si="1140"/>
        <v>0.63665594855305463</v>
      </c>
      <c r="I2901" s="2"/>
      <c r="J2901" s="2">
        <f t="shared" si="1141"/>
        <v>0.16517803977611051</v>
      </c>
      <c r="K2901" s="2">
        <f t="shared" si="1142"/>
        <v>0.80183398832916519</v>
      </c>
      <c r="L2901" s="2">
        <f t="shared" si="1143"/>
        <v>1.5719899964272956E-2</v>
      </c>
      <c r="M2901" s="2">
        <f t="shared" si="1144"/>
        <v>1.7268071930451399E-2</v>
      </c>
      <c r="N2901" s="1">
        <v>1387</v>
      </c>
      <c r="O2901" s="1">
        <v>6733</v>
      </c>
      <c r="P2901" s="1">
        <v>132</v>
      </c>
      <c r="Q2901" s="1">
        <v>87</v>
      </c>
      <c r="R2901" s="1">
        <v>25</v>
      </c>
      <c r="S2901" s="1">
        <v>28</v>
      </c>
      <c r="T2901" s="1">
        <v>3</v>
      </c>
      <c r="U2901" s="1">
        <v>1</v>
      </c>
      <c r="V2901" s="1">
        <v>0</v>
      </c>
      <c r="AE2901" s="1">
        <v>1</v>
      </c>
      <c r="AG2901" s="7">
        <f>IF(Q2901&gt;0,RANK(Q2901,(N2901:P2901,Q2901:AE2901)),0)</f>
        <v>4</v>
      </c>
      <c r="AH2901" s="7">
        <f>IF(R2901&gt;0,RANK(R2901,(N2901:P2901,Q2901:AE2901)),0)</f>
        <v>6</v>
      </c>
      <c r="AI2901" s="7">
        <f>IF(T2901&gt;0,RANK(T2901,(N2901:P2901,Q2901:AE2901)),0)</f>
        <v>7</v>
      </c>
      <c r="AJ2901" s="7">
        <f>IF(S2901&gt;0,RANK(S2901,(N2901:P2901,Q2901:AE2901)),0)</f>
        <v>5</v>
      </c>
      <c r="AK2901" s="2">
        <f t="shared" si="1145"/>
        <v>1.0360843158270811E-2</v>
      </c>
      <c r="AL2901" s="2">
        <f t="shared" si="1146"/>
        <v>2.977253781112302E-3</v>
      </c>
      <c r="AM2901" s="2">
        <f t="shared" si="1147"/>
        <v>3.5727045373347622E-4</v>
      </c>
      <c r="AN2901" s="2">
        <f t="shared" si="1148"/>
        <v>3.3345242348457784E-3</v>
      </c>
      <c r="AP2901" t="s">
        <v>1058</v>
      </c>
      <c r="AQ2901" t="s">
        <v>1004</v>
      </c>
      <c r="AR2901">
        <v>3</v>
      </c>
      <c r="AT2901" s="93" t="s">
        <v>1128</v>
      </c>
      <c r="AU2901" s="92" t="s">
        <v>131</v>
      </c>
      <c r="AV2901" s="83" t="str">
        <f t="shared" si="1149"/>
        <v>49047</v>
      </c>
      <c r="AX2901" s="7" t="s">
        <v>3753</v>
      </c>
    </row>
    <row r="2902" spans="1:50" hidden="1" outlineLevel="1">
      <c r="A2902" t="s">
        <v>1664</v>
      </c>
      <c r="B2902" t="s">
        <v>1004</v>
      </c>
      <c r="C2902" s="1">
        <f t="shared" si="1138"/>
        <v>120256</v>
      </c>
      <c r="D2902" s="7">
        <f>RANK(N2902,(N2902:P2902,Q2902:AE2902))</f>
        <v>2</v>
      </c>
      <c r="E2902" s="7">
        <f>RANK(O2902,(N2902:P2902,Q2902:AE2902))</f>
        <v>1</v>
      </c>
      <c r="F2902" s="7">
        <f>IF(P2902&gt;0,RANK(P2902,(N2902:P2902,Q2902:AE2902)),0)</f>
        <v>3</v>
      </c>
      <c r="G2902" s="1">
        <f t="shared" si="1139"/>
        <v>81810</v>
      </c>
      <c r="H2902" s="2">
        <f t="shared" si="1140"/>
        <v>0.68029869611495475</v>
      </c>
      <c r="I2902" s="2"/>
      <c r="J2902" s="2">
        <f t="shared" si="1141"/>
        <v>0.1367499334752528</v>
      </c>
      <c r="K2902" s="2">
        <f t="shared" si="1142"/>
        <v>0.81704862959020752</v>
      </c>
      <c r="L2902" s="2">
        <f t="shared" si="1143"/>
        <v>2.2718201170835551E-2</v>
      </c>
      <c r="M2902" s="2">
        <f t="shared" si="1144"/>
        <v>2.3483235763704157E-2</v>
      </c>
      <c r="N2902" s="1">
        <v>16445</v>
      </c>
      <c r="O2902" s="1">
        <v>98255</v>
      </c>
      <c r="P2902" s="1">
        <v>2732</v>
      </c>
      <c r="Q2902" s="1">
        <v>1656</v>
      </c>
      <c r="R2902" s="1">
        <v>521</v>
      </c>
      <c r="S2902" s="1">
        <v>540</v>
      </c>
      <c r="T2902" s="1">
        <v>63</v>
      </c>
      <c r="V2902" s="1">
        <v>22</v>
      </c>
      <c r="AE2902" s="1">
        <v>22</v>
      </c>
      <c r="AG2902" s="7">
        <f>IF(Q2902&gt;0,RANK(Q2902,(N2902:P2902,Q2902:AE2902)),0)</f>
        <v>4</v>
      </c>
      <c r="AH2902" s="7">
        <f>IF(R2902&gt;0,RANK(R2902,(N2902:P2902,Q2902:AE2902)),0)</f>
        <v>6</v>
      </c>
      <c r="AI2902" s="7">
        <f>IF(T2902&gt;0,RANK(T2902,(N2902:P2902,Q2902:AE2902)),0)</f>
        <v>7</v>
      </c>
      <c r="AJ2902" s="7">
        <f>IF(S2902&gt;0,RANK(S2902,(N2902:P2902,Q2902:AE2902)),0)</f>
        <v>5</v>
      </c>
      <c r="AK2902" s="2">
        <f t="shared" si="1145"/>
        <v>1.3770622671633847E-2</v>
      </c>
      <c r="AL2902" s="2">
        <f t="shared" si="1146"/>
        <v>4.3324241617881849E-3</v>
      </c>
      <c r="AM2902" s="2">
        <f t="shared" si="1147"/>
        <v>5.2388238424693986E-4</v>
      </c>
      <c r="AN2902" s="2">
        <f t="shared" si="1148"/>
        <v>4.4904204364023415E-3</v>
      </c>
      <c r="AP2902" t="s">
        <v>1664</v>
      </c>
      <c r="AQ2902" t="s">
        <v>1004</v>
      </c>
      <c r="AR2902">
        <v>3</v>
      </c>
      <c r="AT2902" s="93" t="s">
        <v>1128</v>
      </c>
      <c r="AU2902" s="92" t="s">
        <v>132</v>
      </c>
      <c r="AV2902" s="83" t="str">
        <f t="shared" si="1149"/>
        <v>49049</v>
      </c>
      <c r="AX2902" s="7" t="s">
        <v>3753</v>
      </c>
    </row>
    <row r="2903" spans="1:50" hidden="1" outlineLevel="1">
      <c r="A2903" t="s">
        <v>941</v>
      </c>
      <c r="B2903" t="s">
        <v>1004</v>
      </c>
      <c r="C2903" s="1">
        <f t="shared" si="1138"/>
        <v>5675</v>
      </c>
      <c r="D2903" s="7">
        <f>RANK(N2903,(N2903:P2903,Q2903:AE2903))</f>
        <v>2</v>
      </c>
      <c r="E2903" s="7">
        <f>RANK(O2903,(N2903:P2903,Q2903:AE2903))</f>
        <v>1</v>
      </c>
      <c r="F2903" s="7">
        <f>IF(P2903&gt;0,RANK(P2903,(N2903:P2903,Q2903:AE2903)),0)</f>
        <v>3</v>
      </c>
      <c r="G2903" s="1">
        <f t="shared" si="1139"/>
        <v>2343</v>
      </c>
      <c r="H2903" s="2">
        <f t="shared" si="1140"/>
        <v>0.41286343612334803</v>
      </c>
      <c r="I2903" s="2"/>
      <c r="J2903" s="2">
        <f t="shared" si="1141"/>
        <v>0.26008810572687224</v>
      </c>
      <c r="K2903" s="2">
        <f t="shared" si="1142"/>
        <v>0.67295154185022021</v>
      </c>
      <c r="L2903" s="2">
        <f t="shared" si="1143"/>
        <v>4.5638766519823785E-2</v>
      </c>
      <c r="M2903" s="2">
        <f t="shared" si="1144"/>
        <v>2.1321585903083758E-2</v>
      </c>
      <c r="N2903" s="1">
        <v>1476</v>
      </c>
      <c r="O2903" s="1">
        <v>3819</v>
      </c>
      <c r="P2903" s="1">
        <v>259</v>
      </c>
      <c r="Q2903" s="1">
        <v>66</v>
      </c>
      <c r="R2903" s="1">
        <v>28</v>
      </c>
      <c r="S2903" s="1">
        <v>17</v>
      </c>
      <c r="T2903" s="1">
        <v>8</v>
      </c>
      <c r="V2903" s="1">
        <v>2</v>
      </c>
      <c r="AE2903" s="1">
        <v>0</v>
      </c>
      <c r="AG2903" s="7">
        <f>IF(Q2903&gt;0,RANK(Q2903,(N2903:P2903,Q2903:AE2903)),0)</f>
        <v>4</v>
      </c>
      <c r="AH2903" s="7">
        <f>IF(R2903&gt;0,RANK(R2903,(N2903:P2903,Q2903:AE2903)),0)</f>
        <v>5</v>
      </c>
      <c r="AI2903" s="7">
        <f>IF(T2903&gt;0,RANK(T2903,(N2903:P2903,Q2903:AE2903)),0)</f>
        <v>7</v>
      </c>
      <c r="AJ2903" s="7">
        <f>IF(S2903&gt;0,RANK(S2903,(N2903:P2903,Q2903:AE2903)),0)</f>
        <v>6</v>
      </c>
      <c r="AK2903" s="2">
        <f t="shared" si="1145"/>
        <v>1.1629955947136564E-2</v>
      </c>
      <c r="AL2903" s="2">
        <f t="shared" si="1146"/>
        <v>4.933920704845815E-3</v>
      </c>
      <c r="AM2903" s="2">
        <f t="shared" si="1147"/>
        <v>1.4096916299559472E-3</v>
      </c>
      <c r="AN2903" s="2">
        <f t="shared" si="1148"/>
        <v>2.9955947136563878E-3</v>
      </c>
      <c r="AP2903" t="s">
        <v>941</v>
      </c>
      <c r="AQ2903" t="s">
        <v>1004</v>
      </c>
      <c r="AR2903">
        <v>3</v>
      </c>
      <c r="AT2903" s="93" t="s">
        <v>1128</v>
      </c>
      <c r="AU2903" s="92" t="s">
        <v>658</v>
      </c>
      <c r="AV2903" s="83" t="str">
        <f t="shared" si="1149"/>
        <v>49051</v>
      </c>
      <c r="AX2903" s="7" t="s">
        <v>3753</v>
      </c>
    </row>
    <row r="2904" spans="1:50" hidden="1" outlineLevel="1">
      <c r="A2904" t="s">
        <v>1982</v>
      </c>
      <c r="B2904" t="s">
        <v>1004</v>
      </c>
      <c r="C2904" s="1">
        <f t="shared" si="1138"/>
        <v>32461</v>
      </c>
      <c r="D2904" s="7">
        <f>RANK(N2904,(N2904:P2904,Q2904:AE2904))</f>
        <v>2</v>
      </c>
      <c r="E2904" s="7">
        <f>RANK(O2904,(N2904:P2904,Q2904:AE2904))</f>
        <v>1</v>
      </c>
      <c r="F2904" s="7">
        <f>IF(P2904&gt;0,RANK(P2904,(N2904:P2904,Q2904:AE2904)),0)</f>
        <v>3</v>
      </c>
      <c r="G2904" s="1">
        <f t="shared" si="1139"/>
        <v>20016</v>
      </c>
      <c r="H2904" s="2">
        <f t="shared" si="1140"/>
        <v>0.61661686331289856</v>
      </c>
      <c r="I2904" s="2"/>
      <c r="J2904" s="2">
        <f t="shared" si="1141"/>
        <v>0.16835587320168818</v>
      </c>
      <c r="K2904" s="2">
        <f t="shared" si="1142"/>
        <v>0.78497273651458677</v>
      </c>
      <c r="L2904" s="2">
        <f t="shared" si="1143"/>
        <v>2.1995625519854595E-2</v>
      </c>
      <c r="M2904" s="2">
        <f t="shared" si="1144"/>
        <v>2.4675764763870428E-2</v>
      </c>
      <c r="N2904" s="1">
        <v>5465</v>
      </c>
      <c r="O2904" s="1">
        <v>25481</v>
      </c>
      <c r="P2904" s="1">
        <v>714</v>
      </c>
      <c r="Q2904" s="1">
        <v>400</v>
      </c>
      <c r="R2904" s="1">
        <v>214</v>
      </c>
      <c r="S2904" s="1">
        <v>148</v>
      </c>
      <c r="T2904" s="1">
        <v>33</v>
      </c>
      <c r="V2904" s="1">
        <v>1</v>
      </c>
      <c r="AE2904" s="1">
        <v>5</v>
      </c>
      <c r="AG2904" s="7">
        <f>IF(Q2904&gt;0,RANK(Q2904,(N2904:P2904,Q2904:AE2904)),0)</f>
        <v>4</v>
      </c>
      <c r="AH2904" s="7">
        <f>IF(R2904&gt;0,RANK(R2904,(N2904:P2904,Q2904:AE2904)),0)</f>
        <v>5</v>
      </c>
      <c r="AI2904" s="7">
        <f>IF(T2904&gt;0,RANK(T2904,(N2904:P2904,Q2904:AE2904)),0)</f>
        <v>7</v>
      </c>
      <c r="AJ2904" s="7">
        <f>IF(S2904&gt;0,RANK(S2904,(N2904:P2904,Q2904:AE2904)),0)</f>
        <v>6</v>
      </c>
      <c r="AK2904" s="2">
        <f t="shared" si="1145"/>
        <v>1.2322479282831705E-2</v>
      </c>
      <c r="AL2904" s="2">
        <f t="shared" si="1146"/>
        <v>6.592526416314963E-3</v>
      </c>
      <c r="AM2904" s="2">
        <f t="shared" si="1147"/>
        <v>1.0166045408336157E-3</v>
      </c>
      <c r="AN2904" s="2">
        <f t="shared" si="1148"/>
        <v>4.5593173346477308E-3</v>
      </c>
      <c r="AP2904" t="s">
        <v>1982</v>
      </c>
      <c r="AQ2904" t="s">
        <v>1004</v>
      </c>
      <c r="AR2904">
        <v>1</v>
      </c>
      <c r="AT2904" s="93" t="s">
        <v>1128</v>
      </c>
      <c r="AU2904" s="92" t="s">
        <v>659</v>
      </c>
      <c r="AV2904" s="83" t="str">
        <f t="shared" si="1149"/>
        <v>49053</v>
      </c>
      <c r="AX2904" s="7" t="s">
        <v>3753</v>
      </c>
    </row>
    <row r="2905" spans="1:50" hidden="1" outlineLevel="1">
      <c r="A2905" t="s">
        <v>1700</v>
      </c>
      <c r="B2905" t="s">
        <v>1004</v>
      </c>
      <c r="C2905" s="1">
        <f t="shared" si="1138"/>
        <v>1225</v>
      </c>
      <c r="D2905" s="7">
        <f>RANK(N2905,(N2905:P2905,Q2905:AE2905))</f>
        <v>2</v>
      </c>
      <c r="E2905" s="7">
        <f>RANK(O2905,(N2905:P2905,Q2905:AE2905))</f>
        <v>1</v>
      </c>
      <c r="F2905" s="7">
        <f>IF(P2905&gt;0,RANK(P2905,(N2905:P2905,Q2905:AE2905)),0)</f>
        <v>3</v>
      </c>
      <c r="G2905" s="1">
        <f t="shared" si="1139"/>
        <v>751</v>
      </c>
      <c r="H2905" s="2">
        <f t="shared" si="1140"/>
        <v>0.61306122448979594</v>
      </c>
      <c r="I2905" s="2"/>
      <c r="J2905" s="2">
        <f t="shared" si="1141"/>
        <v>0.16489795918367348</v>
      </c>
      <c r="K2905" s="2">
        <f t="shared" si="1142"/>
        <v>0.77795918367346939</v>
      </c>
      <c r="L2905" s="2">
        <f t="shared" si="1143"/>
        <v>4.7346938775510203E-2</v>
      </c>
      <c r="M2905" s="2">
        <f t="shared" si="1144"/>
        <v>9.7959183673469591E-3</v>
      </c>
      <c r="N2905" s="1">
        <v>202</v>
      </c>
      <c r="O2905" s="1">
        <v>953</v>
      </c>
      <c r="P2905" s="1">
        <v>58</v>
      </c>
      <c r="Q2905" s="1">
        <v>7</v>
      </c>
      <c r="R2905" s="1">
        <v>4</v>
      </c>
      <c r="S2905" s="1">
        <v>0</v>
      </c>
      <c r="T2905" s="1">
        <v>0</v>
      </c>
      <c r="V2905" s="1">
        <v>0</v>
      </c>
      <c r="AE2905" s="1">
        <v>1</v>
      </c>
      <c r="AG2905" s="7">
        <f>IF(Q2905&gt;0,RANK(Q2905,(N2905:P2905,Q2905:AE2905)),0)</f>
        <v>4</v>
      </c>
      <c r="AH2905" s="7">
        <f>IF(R2905&gt;0,RANK(R2905,(N2905:P2905,Q2905:AE2905)),0)</f>
        <v>5</v>
      </c>
      <c r="AI2905" s="7">
        <f>IF(T2905&gt;0,RANK(T2905,(N2905:P2905,Q2905:AE2905)),0)</f>
        <v>0</v>
      </c>
      <c r="AJ2905" s="7">
        <f>IF(S2905&gt;0,RANK(S2905,(N2905:P2905,Q2905:AE2905)),0)</f>
        <v>0</v>
      </c>
      <c r="AK2905" s="2">
        <f t="shared" si="1145"/>
        <v>5.7142857142857143E-3</v>
      </c>
      <c r="AL2905" s="2">
        <f t="shared" si="1146"/>
        <v>3.2653061224489797E-3</v>
      </c>
      <c r="AM2905" s="2">
        <f t="shared" si="1147"/>
        <v>0</v>
      </c>
      <c r="AN2905" s="2">
        <f t="shared" si="1148"/>
        <v>0</v>
      </c>
      <c r="AP2905" t="s">
        <v>1700</v>
      </c>
      <c r="AQ2905" t="s">
        <v>1004</v>
      </c>
      <c r="AR2905">
        <v>3</v>
      </c>
      <c r="AT2905" s="93" t="s">
        <v>1128</v>
      </c>
      <c r="AU2905" s="92" t="s">
        <v>660</v>
      </c>
      <c r="AV2905" s="83" t="str">
        <f t="shared" si="1149"/>
        <v>49055</v>
      </c>
      <c r="AX2905" s="7" t="s">
        <v>3753</v>
      </c>
    </row>
    <row r="2906" spans="1:50" hidden="1" outlineLevel="1">
      <c r="A2906" t="s">
        <v>905</v>
      </c>
      <c r="B2906" t="s">
        <v>1004</v>
      </c>
      <c r="C2906" s="1">
        <f t="shared" si="1138"/>
        <v>62742</v>
      </c>
      <c r="D2906" s="7">
        <f>RANK(N2906,(N2906:P2906,Q2906:AE2906))</f>
        <v>2</v>
      </c>
      <c r="E2906" s="7">
        <f>RANK(O2906,(N2906:P2906,Q2906:AE2906))</f>
        <v>1</v>
      </c>
      <c r="F2906" s="7">
        <f>IF(P2906&gt;0,RANK(P2906,(N2906:P2906,Q2906:AE2906)),0)</f>
        <v>3</v>
      </c>
      <c r="G2906" s="1">
        <f t="shared" si="1139"/>
        <v>19364</v>
      </c>
      <c r="H2906" s="2">
        <f t="shared" si="1140"/>
        <v>0.30862898855630999</v>
      </c>
      <c r="I2906" s="2"/>
      <c r="J2906" s="2">
        <f t="shared" si="1141"/>
        <v>0.31701252749354497</v>
      </c>
      <c r="K2906" s="2">
        <f t="shared" si="1142"/>
        <v>0.62564151604985496</v>
      </c>
      <c r="L2906" s="2">
        <f t="shared" si="1143"/>
        <v>3.7789678365369291E-2</v>
      </c>
      <c r="M2906" s="2">
        <f t="shared" si="1144"/>
        <v>1.9556278091230832E-2</v>
      </c>
      <c r="N2906" s="1">
        <v>19890</v>
      </c>
      <c r="O2906" s="1">
        <v>39254</v>
      </c>
      <c r="P2906" s="1">
        <v>2371</v>
      </c>
      <c r="Q2906" s="1">
        <v>712</v>
      </c>
      <c r="R2906" s="1">
        <v>242</v>
      </c>
      <c r="S2906" s="1">
        <v>177</v>
      </c>
      <c r="T2906" s="1">
        <v>65</v>
      </c>
      <c r="V2906" s="1">
        <v>18</v>
      </c>
      <c r="AE2906" s="1">
        <v>13</v>
      </c>
      <c r="AG2906" s="7">
        <f>IF(Q2906&gt;0,RANK(Q2906,(N2906:P2906,Q2906:AE2906)),0)</f>
        <v>4</v>
      </c>
      <c r="AH2906" s="7">
        <f>IF(R2906&gt;0,RANK(R2906,(N2906:P2906,Q2906:AE2906)),0)</f>
        <v>5</v>
      </c>
      <c r="AI2906" s="7">
        <f>IF(T2906&gt;0,RANK(T2906,(N2906:P2906,Q2906:AE2906)),0)</f>
        <v>7</v>
      </c>
      <c r="AJ2906" s="7">
        <f>IF(S2906&gt;0,RANK(S2906,(N2906:P2906,Q2906:AE2906)),0)</f>
        <v>6</v>
      </c>
      <c r="AK2906" s="2">
        <f t="shared" si="1145"/>
        <v>1.1348060310477829E-2</v>
      </c>
      <c r="AL2906" s="2">
        <f t="shared" si="1146"/>
        <v>3.8570654426062288E-3</v>
      </c>
      <c r="AM2906" s="2">
        <f t="shared" si="1147"/>
        <v>1.0359886519396896E-3</v>
      </c>
      <c r="AN2906" s="2">
        <f t="shared" si="1148"/>
        <v>2.8210767906665392E-3</v>
      </c>
      <c r="AP2906" t="s">
        <v>905</v>
      </c>
      <c r="AQ2906" t="s">
        <v>1004</v>
      </c>
      <c r="AR2906">
        <v>1</v>
      </c>
      <c r="AT2906" s="93" t="s">
        <v>1128</v>
      </c>
      <c r="AU2906" s="92" t="s">
        <v>199</v>
      </c>
      <c r="AV2906" s="83" t="str">
        <f t="shared" si="1149"/>
        <v>49057</v>
      </c>
      <c r="AX2906" s="7" t="s">
        <v>3753</v>
      </c>
    </row>
    <row r="2907" spans="1:50" collapsed="1">
      <c r="A2907" t="s">
        <v>1664</v>
      </c>
      <c r="B2907" t="s">
        <v>1985</v>
      </c>
      <c r="C2907" s="1">
        <f t="shared" si="1138"/>
        <v>770754</v>
      </c>
      <c r="D2907" s="7">
        <f>RANK(N2907,(N2907:P2907,Q2907:AE2907))</f>
        <v>2</v>
      </c>
      <c r="E2907" s="7">
        <f>RANK(O2907,(N2907:P2907,Q2907:AE2907))</f>
        <v>1</v>
      </c>
      <c r="F2907" s="7">
        <f>IF(P2907&gt;0,RANK(P2907,(N2907:P2907,Q2907:AE2907)),0)</f>
        <v>3</v>
      </c>
      <c r="G2907" s="1">
        <f t="shared" si="1139"/>
        <v>312043</v>
      </c>
      <c r="H2907" s="2">
        <f t="shared" si="1140"/>
        <v>0.40485420769791658</v>
      </c>
      <c r="I2907" s="2"/>
      <c r="J2907" s="2">
        <f t="shared" si="1141"/>
        <v>0.26344722181136915</v>
      </c>
      <c r="K2907" s="2">
        <f t="shared" si="1142"/>
        <v>0.66830142950928573</v>
      </c>
      <c r="L2907" s="2">
        <f t="shared" si="1143"/>
        <v>4.6512895164994281E-2</v>
      </c>
      <c r="M2907" s="2">
        <f t="shared" si="1144"/>
        <v>2.1738453514350844E-2</v>
      </c>
      <c r="N2907" s="1">
        <f t="shared" ref="N2907:U2907" si="1150">SUM(N2878:N2906)</f>
        <v>203053</v>
      </c>
      <c r="O2907" s="1">
        <f t="shared" si="1150"/>
        <v>515096</v>
      </c>
      <c r="P2907" s="1">
        <f t="shared" si="1150"/>
        <v>35850</v>
      </c>
      <c r="Q2907" s="1">
        <f t="shared" si="1150"/>
        <v>9319</v>
      </c>
      <c r="R2907" s="1">
        <f t="shared" si="1150"/>
        <v>3616</v>
      </c>
      <c r="S2907" s="1">
        <f>SUM(S2878:S2906)</f>
        <v>2709</v>
      </c>
      <c r="T2907" s="1">
        <f t="shared" si="1150"/>
        <v>763</v>
      </c>
      <c r="U2907" s="1">
        <f t="shared" si="1150"/>
        <v>1</v>
      </c>
      <c r="V2907" s="1">
        <f>SUM(V2878:V2906)</f>
        <v>186</v>
      </c>
      <c r="AE2907" s="1">
        <f>SUM(AE2878:AE2906)</f>
        <v>161</v>
      </c>
      <c r="AG2907" s="7">
        <f>IF(Q2907&gt;0,RANK(Q2907,(N2907:P2907,Q2907:AE2907)),0)</f>
        <v>4</v>
      </c>
      <c r="AH2907" s="7">
        <f>IF(R2907&gt;0,RANK(R2907,(N2907:P2907,Q2907:AE2907)),0)</f>
        <v>5</v>
      </c>
      <c r="AI2907" s="7">
        <f>IF(T2907&gt;0,RANK(T2907,(N2907:P2907,Q2907:AE2907)),0)</f>
        <v>7</v>
      </c>
      <c r="AJ2907" s="7">
        <f>IF(S2907&gt;0,RANK(S2907,(N2907:P2907,Q2907:AE2907)),0)</f>
        <v>6</v>
      </c>
      <c r="AK2907" s="2">
        <f t="shared" si="1145"/>
        <v>1.2090757881243561E-2</v>
      </c>
      <c r="AL2907" s="2">
        <f t="shared" si="1146"/>
        <v>4.6915098721511663E-3</v>
      </c>
      <c r="AM2907" s="2">
        <f t="shared" si="1147"/>
        <v>9.8993972136375541E-4</v>
      </c>
      <c r="AN2907" s="2">
        <f t="shared" si="1148"/>
        <v>3.5147401116309485E-3</v>
      </c>
      <c r="AP2907" t="s">
        <v>1664</v>
      </c>
      <c r="AQ2907" t="s">
        <v>1985</v>
      </c>
      <c r="AV2907" s="83" t="str">
        <f t="shared" si="1149"/>
        <v/>
      </c>
      <c r="AX2907" s="7" t="s">
        <v>3288</v>
      </c>
    </row>
    <row r="2908" spans="1:50">
      <c r="C2908" s="1"/>
      <c r="E2908" s="7"/>
      <c r="F2908" s="7"/>
      <c r="I2908" s="2"/>
      <c r="AG2908" s="7"/>
      <c r="AH2908" s="7"/>
      <c r="AI2908" s="7"/>
      <c r="AJ2908" s="7"/>
    </row>
    <row r="2909" spans="1:50" hidden="1" outlineLevel="1">
      <c r="A2909" t="s">
        <v>1624</v>
      </c>
      <c r="B2909" t="s">
        <v>1623</v>
      </c>
      <c r="C2909" s="1">
        <f t="shared" ref="C2909:C2923" si="1151">SUM(N2909:AE2909)</f>
        <v>17427</v>
      </c>
      <c r="D2909" s="7">
        <f>RANK(N2909,(N2909:P2909,Q2909:AE2909))</f>
        <v>1</v>
      </c>
      <c r="E2909" s="7">
        <f>RANK(O2909,(N2909:P2909,Q2909:AE2909))</f>
        <v>2</v>
      </c>
      <c r="F2909" s="7">
        <f>IF(P2909&gt;0,RANK(P2909,(N2909:P2909,Q2909:AE2909)),0)</f>
        <v>3</v>
      </c>
      <c r="G2909" s="1">
        <f t="shared" ref="G2909:G2923" si="1152">IF(D2909=1,N2909,IF(E2909=1,O2909,P2909))-IF(D2909=2,N2909,IF(E2909=2,O2909,P2909))</f>
        <v>1983</v>
      </c>
      <c r="H2909" s="2">
        <f t="shared" ref="H2909:H2923" si="1153">G2909/C2909</f>
        <v>0.11378894818385264</v>
      </c>
      <c r="I2909" s="2"/>
      <c r="J2909" s="2">
        <f t="shared" ref="J2909:J2923" si="1154">IF($C2909=0,"-",N2909/$C2909)</f>
        <v>0.51276754461467833</v>
      </c>
      <c r="K2909" s="2">
        <f t="shared" ref="K2909:K2923" si="1155">IF($C2909=0,"-",O2909/$C2909)</f>
        <v>0.39897859643082573</v>
      </c>
      <c r="L2909" s="2">
        <f t="shared" ref="L2909:L2923" si="1156">IF($C2909=0,"-",P2909/$C2909)</f>
        <v>6.9260343145693459E-2</v>
      </c>
      <c r="M2909" s="2">
        <f t="shared" ref="M2909:M2923" si="1157">IF(C2909=0,"-",(1-J2909-K2909-L2909))</f>
        <v>1.8993515808802486E-2</v>
      </c>
      <c r="N2909" s="1">
        <f>SUMIF(Town!$AH$1350:$AH$1595,$A2909,Town!N$1350:N$1595)</f>
        <v>8936</v>
      </c>
      <c r="O2909" s="1">
        <f>SUMIF(Town!$AH$1350:$AH$1595,$A2909,Town!O$1350:O$1595)</f>
        <v>6953</v>
      </c>
      <c r="P2909" s="1">
        <f>SUMIF(Town!$AH$1350:$AH$1595,$A2909,Town!P$1350:P$1595)</f>
        <v>1207</v>
      </c>
      <c r="Q2909" s="1">
        <f>SUMIF(Town!$AH$1350:$AH$1595,$A2909,Town!Q$1350:Q$1595)</f>
        <v>156</v>
      </c>
      <c r="R2909" s="1">
        <f>SUMIF(Town!$AH$1350:$AH$1595,$A2909,Town!R$1350:R$1595)</f>
        <v>47</v>
      </c>
      <c r="S2909" s="1">
        <f>SUMIF(Town!$AH$1350:$AH$1595,$A2909,Town!T$1350:T$1595)</f>
        <v>12</v>
      </c>
      <c r="T2909" s="1">
        <f>SUMIF(Town!$AH$1350:$AH$1595,$A2909,Town!S$1350:S$1595)</f>
        <v>13</v>
      </c>
      <c r="U2909" s="1">
        <f>SUMIF(Town!$AH$1350:$AH$1595,$A2909,Town!U$1350:U$1595)</f>
        <v>27</v>
      </c>
      <c r="V2909" s="1">
        <f>SUMIF(Town!$AH$1350:$AH$1595,$A2909,Town!W$1350:W$1595)</f>
        <v>8</v>
      </c>
      <c r="X2909" s="1">
        <f>SUMIF(Town!$AH$1350:$AH$1595,$A2909,Town!V$1350:V$1595)</f>
        <v>10</v>
      </c>
      <c r="AB2909" s="1">
        <f>SUMIF(Town!$AH$1350:$AH$1595,$A2909,Town!AB$1350:AB$1595)</f>
        <v>58</v>
      </c>
      <c r="AG2909" s="7">
        <f>IF(Q2909&gt;0,RANK(Q2909,(N2909:P2909,Q2909:AE2909)),0)</f>
        <v>4</v>
      </c>
      <c r="AH2909" s="7">
        <f>IF(R2909&gt;0,RANK(R2909,(N2909:P2909,Q2909:AE2909)),0)</f>
        <v>6</v>
      </c>
      <c r="AI2909" s="7">
        <f>IF(T2909&gt;0,RANK(T2909,(N2909:P2909,Q2909:AE2909)),0)</f>
        <v>8</v>
      </c>
      <c r="AJ2909" s="7">
        <f>IF(S2909&gt;0,RANK(S2909,(N2909:P2909,Q2909:AE2909)),0)</f>
        <v>9</v>
      </c>
      <c r="AK2909" s="2">
        <f t="shared" ref="AK2909:AK2923" si="1158">IF($C2909=0,"-",Q2909/$C2909)</f>
        <v>8.9516267860216912E-3</v>
      </c>
      <c r="AL2909" s="2">
        <f t="shared" ref="AL2909:AL2923" si="1159">IF($C2909=0,"-",R2909/$C2909)</f>
        <v>2.696964480403971E-3</v>
      </c>
      <c r="AM2909" s="2">
        <f t="shared" ref="AM2909:AM2923" si="1160">IF($C2909=0,"-",T2909/$C2909)</f>
        <v>7.4596889883514082E-4</v>
      </c>
      <c r="AN2909" s="2">
        <f t="shared" ref="AN2909:AN2923" si="1161">IF($C2909=0,"-",S2909/$C2909)</f>
        <v>6.885866758478223E-4</v>
      </c>
      <c r="AP2909" t="s">
        <v>1624</v>
      </c>
      <c r="AQ2909" t="s">
        <v>1623</v>
      </c>
      <c r="AT2909" s="93" t="s">
        <v>1129</v>
      </c>
      <c r="AU2909" s="92" t="s">
        <v>1801</v>
      </c>
      <c r="AV2909" s="83" t="str">
        <f t="shared" ref="AV2909:AV2923" si="1162">AT2909&amp;AU2909</f>
        <v>50001</v>
      </c>
      <c r="AX2909" s="7" t="s">
        <v>3753</v>
      </c>
    </row>
    <row r="2910" spans="1:50" hidden="1" outlineLevel="1">
      <c r="A2910" t="s">
        <v>1625</v>
      </c>
      <c r="B2910" t="s">
        <v>1623</v>
      </c>
      <c r="C2910" s="1">
        <f t="shared" si="1151"/>
        <v>17677</v>
      </c>
      <c r="D2910" s="7">
        <f>RANK(N2910,(N2910:P2910,Q2910:AE2910))</f>
        <v>1</v>
      </c>
      <c r="E2910" s="7">
        <f>RANK(O2910,(N2910:P2910,Q2910:AE2910))</f>
        <v>2</v>
      </c>
      <c r="F2910" s="7">
        <f>IF(P2910&gt;0,RANK(P2910,(N2910:P2910,Q2910:AE2910)),0)</f>
        <v>3</v>
      </c>
      <c r="G2910" s="1">
        <f t="shared" si="1152"/>
        <v>1737</v>
      </c>
      <c r="H2910" s="2">
        <f t="shared" si="1153"/>
        <v>9.8263279968320419E-2</v>
      </c>
      <c r="I2910" s="2"/>
      <c r="J2910" s="2">
        <f t="shared" si="1154"/>
        <v>0.51032415002545684</v>
      </c>
      <c r="K2910" s="2">
        <f t="shared" si="1155"/>
        <v>0.41206087005713637</v>
      </c>
      <c r="L2910" s="2">
        <f t="shared" si="1156"/>
        <v>6.2906601798947789E-2</v>
      </c>
      <c r="M2910" s="2">
        <f t="shared" si="1157"/>
        <v>1.4708378118459001E-2</v>
      </c>
      <c r="N2910" s="1">
        <f>SUMIF(Town!$AH$1350:$AH$1595,$A2910,Town!N$1350:N$1595)</f>
        <v>9021</v>
      </c>
      <c r="O2910" s="1">
        <f>SUMIF(Town!$AH$1350:$AH$1595,$A2910,Town!O$1350:O$1595)</f>
        <v>7284</v>
      </c>
      <c r="P2910" s="1">
        <f>SUMIF(Town!$AH$1350:$AH$1595,$A2910,Town!P$1350:P$1595)</f>
        <v>1112</v>
      </c>
      <c r="Q2910" s="1">
        <f>SUMIF(Town!$AH$1350:$AH$1595,$A2910,Town!Q$1350:Q$1595)</f>
        <v>65</v>
      </c>
      <c r="R2910" s="1">
        <f>SUMIF(Town!$AH$1350:$AH$1595,$A2910,Town!R$1350:R$1595)</f>
        <v>77</v>
      </c>
      <c r="S2910" s="1">
        <f>SUMIF(Town!$AH$1350:$AH$1595,$A2910,Town!T$1350:T$1595)</f>
        <v>0</v>
      </c>
      <c r="T2910" s="1">
        <f>SUMIF(Town!$AH$1350:$AH$1595,$A2910,Town!S$1350:S$1595)</f>
        <v>9</v>
      </c>
      <c r="U2910" s="1">
        <f>SUMIF(Town!$AH$1350:$AH$1595,$A2910,Town!U$1350:U$1595)</f>
        <v>24</v>
      </c>
      <c r="V2910" s="1">
        <f>SUMIF(Town!$AH$1350:$AH$1595,$A2910,Town!W$1350:W$1595)</f>
        <v>3</v>
      </c>
      <c r="X2910" s="1">
        <f>SUMIF(Town!$AH$1350:$AH$1595,$A2910,Town!V$1350:V$1595)</f>
        <v>10</v>
      </c>
      <c r="AB2910" s="1">
        <f>SUMIF(Town!$AH$1350:$AH$1595,$A2910,Town!AB$1350:AB$1595)</f>
        <v>72</v>
      </c>
      <c r="AG2910" s="7">
        <f>IF(Q2910&gt;0,RANK(Q2910,(N2910:P2910,Q2910:AE2910)),0)</f>
        <v>6</v>
      </c>
      <c r="AH2910" s="7">
        <f>IF(R2910&gt;0,RANK(R2910,(N2910:P2910,Q2910:AE2910)),0)</f>
        <v>4</v>
      </c>
      <c r="AI2910" s="7">
        <f>IF(T2910&gt;0,RANK(T2910,(N2910:P2910,Q2910:AE2910)),0)</f>
        <v>9</v>
      </c>
      <c r="AJ2910" s="7">
        <f>IF(S2910&gt;0,RANK(S2910,(N2910:P2910,Q2910:AE2910)),0)</f>
        <v>0</v>
      </c>
      <c r="AK2910" s="2">
        <f t="shared" si="1158"/>
        <v>3.6770945296147536E-3</v>
      </c>
      <c r="AL2910" s="2">
        <f t="shared" si="1159"/>
        <v>4.3559427504667085E-3</v>
      </c>
      <c r="AM2910" s="2">
        <f t="shared" si="1160"/>
        <v>5.0913616563896585E-4</v>
      </c>
      <c r="AN2910" s="2">
        <f t="shared" si="1161"/>
        <v>0</v>
      </c>
      <c r="AP2910" t="s">
        <v>1625</v>
      </c>
      <c r="AQ2910" t="s">
        <v>1623</v>
      </c>
      <c r="AT2910" s="93" t="s">
        <v>1129</v>
      </c>
      <c r="AU2910" s="92" t="s">
        <v>1802</v>
      </c>
      <c r="AV2910" s="83" t="str">
        <f t="shared" si="1162"/>
        <v>50003</v>
      </c>
      <c r="AX2910" s="7" t="s">
        <v>3753</v>
      </c>
    </row>
    <row r="2911" spans="1:50" hidden="1" outlineLevel="1">
      <c r="A2911" t="s">
        <v>1364</v>
      </c>
      <c r="B2911" t="s">
        <v>1623</v>
      </c>
      <c r="C2911" s="1">
        <f t="shared" si="1151"/>
        <v>13641</v>
      </c>
      <c r="D2911" s="7">
        <f>RANK(N2911,(N2911:P2911,Q2911:AE2911))</f>
        <v>2</v>
      </c>
      <c r="E2911" s="7">
        <f>RANK(O2911,(N2911:P2911,Q2911:AE2911))</f>
        <v>1</v>
      </c>
      <c r="F2911" s="7">
        <f>IF(P2911&gt;0,RANK(P2911,(N2911:P2911,Q2911:AE2911)),0)</f>
        <v>3</v>
      </c>
      <c r="G2911" s="1">
        <f t="shared" si="1152"/>
        <v>887</v>
      </c>
      <c r="H2911" s="2">
        <f t="shared" si="1153"/>
        <v>6.502455831683894E-2</v>
      </c>
      <c r="I2911" s="2"/>
      <c r="J2911" s="2">
        <f t="shared" si="1154"/>
        <v>0.4295139652518144</v>
      </c>
      <c r="K2911" s="2">
        <f t="shared" si="1155"/>
        <v>0.4945385235686533</v>
      </c>
      <c r="L2911" s="2">
        <f t="shared" si="1156"/>
        <v>5.6520782933802506E-2</v>
      </c>
      <c r="M2911" s="2">
        <f t="shared" si="1157"/>
        <v>1.9426728245729795E-2</v>
      </c>
      <c r="N2911" s="1">
        <f>SUMIF(Town!$AH$1350:$AH$1595,$A2911,Town!N$1350:N$1595)</f>
        <v>5859</v>
      </c>
      <c r="O2911" s="1">
        <f>SUMIF(Town!$AH$1350:$AH$1595,$A2911,Town!O$1350:O$1595)</f>
        <v>6746</v>
      </c>
      <c r="P2911" s="1">
        <f>SUMIF(Town!$AH$1350:$AH$1595,$A2911,Town!P$1350:P$1595)</f>
        <v>771</v>
      </c>
      <c r="Q2911" s="1">
        <f>SUMIF(Town!$AH$1350:$AH$1595,$A2911,Town!Q$1350:Q$1595)</f>
        <v>122</v>
      </c>
      <c r="R2911" s="1">
        <f>SUMIF(Town!$AH$1350:$AH$1595,$A2911,Town!R$1350:R$1595)</f>
        <v>46</v>
      </c>
      <c r="S2911" s="1">
        <f>SUMIF(Town!$AH$1350:$AH$1595,$A2911,Town!T$1350:T$1595)</f>
        <v>9</v>
      </c>
      <c r="T2911" s="1">
        <f>SUMIF(Town!$AH$1350:$AH$1595,$A2911,Town!S$1350:S$1595)</f>
        <v>6</v>
      </c>
      <c r="U2911" s="1">
        <f>SUMIF(Town!$AH$1350:$AH$1595,$A2911,Town!U$1350:U$1595)</f>
        <v>25</v>
      </c>
      <c r="V2911" s="1">
        <f>SUMIF(Town!$AH$1350:$AH$1595,$A2911,Town!W$1350:W$1595)</f>
        <v>3</v>
      </c>
      <c r="X2911" s="1">
        <f>SUMIF(Town!$AH$1350:$AH$1595,$A2911,Town!V$1350:V$1595)</f>
        <v>2</v>
      </c>
      <c r="AB2911" s="1">
        <f>SUMIF(Town!$AH$1350:$AH$1595,$A2911,Town!AB$1350:AB$1595)</f>
        <v>52</v>
      </c>
      <c r="AG2911" s="7">
        <f>IF(Q2911&gt;0,RANK(Q2911,(N2911:P2911,Q2911:AE2911)),0)</f>
        <v>4</v>
      </c>
      <c r="AH2911" s="7">
        <f>IF(R2911&gt;0,RANK(R2911,(N2911:P2911,Q2911:AE2911)),0)</f>
        <v>6</v>
      </c>
      <c r="AI2911" s="7">
        <f>IF(T2911&gt;0,RANK(T2911,(N2911:P2911,Q2911:AE2911)),0)</f>
        <v>9</v>
      </c>
      <c r="AJ2911" s="7">
        <f>IF(S2911&gt;0,RANK(S2911,(N2911:P2911,Q2911:AE2911)),0)</f>
        <v>8</v>
      </c>
      <c r="AK2911" s="2">
        <f t="shared" si="1158"/>
        <v>8.9436258338831467E-3</v>
      </c>
      <c r="AL2911" s="2">
        <f t="shared" si="1159"/>
        <v>3.3721867898247929E-3</v>
      </c>
      <c r="AM2911" s="2">
        <f t="shared" si="1160"/>
        <v>4.3985045084671211E-4</v>
      </c>
      <c r="AN2911" s="2">
        <f t="shared" si="1161"/>
        <v>6.5977567627006819E-4</v>
      </c>
      <c r="AP2911" t="s">
        <v>1364</v>
      </c>
      <c r="AQ2911" t="s">
        <v>1623</v>
      </c>
      <c r="AT2911" s="93" t="s">
        <v>1129</v>
      </c>
      <c r="AU2911" s="92" t="s">
        <v>1803</v>
      </c>
      <c r="AV2911" s="83" t="str">
        <f t="shared" si="1162"/>
        <v>50005</v>
      </c>
      <c r="AX2911" s="7" t="s">
        <v>3753</v>
      </c>
    </row>
    <row r="2912" spans="1:50" hidden="1" outlineLevel="1">
      <c r="A2912" t="s">
        <v>2877</v>
      </c>
      <c r="B2912" t="s">
        <v>1623</v>
      </c>
      <c r="C2912" s="1">
        <f t="shared" si="1151"/>
        <v>72017</v>
      </c>
      <c r="D2912" s="7">
        <f>RANK(N2912,(N2912:P2912,Q2912:AE2912))</f>
        <v>1</v>
      </c>
      <c r="E2912" s="7">
        <f>RANK(O2912,(N2912:P2912,Q2912:AE2912))</f>
        <v>2</v>
      </c>
      <c r="F2912" s="7">
        <f>IF(P2912&gt;0,RANK(P2912,(N2912:P2912,Q2912:AE2912)),0)</f>
        <v>3</v>
      </c>
      <c r="G2912" s="1">
        <f t="shared" si="1152"/>
        <v>13051</v>
      </c>
      <c r="H2912" s="2">
        <f t="shared" si="1153"/>
        <v>0.18122110057347571</v>
      </c>
      <c r="I2912" s="2"/>
      <c r="J2912" s="2">
        <f t="shared" si="1154"/>
        <v>0.54370495855145318</v>
      </c>
      <c r="K2912" s="2">
        <f t="shared" si="1155"/>
        <v>0.36248385797797744</v>
      </c>
      <c r="L2912" s="2">
        <f t="shared" si="1156"/>
        <v>8.0106086063012893E-2</v>
      </c>
      <c r="M2912" s="2">
        <f t="shared" si="1157"/>
        <v>1.3705097407556488E-2</v>
      </c>
      <c r="N2912" s="1">
        <f>SUMIF(Town!$AH$1350:$AH$1595,$A2912,Town!N$1350:N$1595)</f>
        <v>39156</v>
      </c>
      <c r="O2912" s="1">
        <f>SUMIF(Town!$AH$1350:$AH$1595,$A2912,Town!O$1350:O$1595)</f>
        <v>26105</v>
      </c>
      <c r="P2912" s="1">
        <f>SUMIF(Town!$AH$1350:$AH$1595,$A2912,Town!P$1350:P$1595)</f>
        <v>5769</v>
      </c>
      <c r="Q2912" s="1">
        <f>SUMIF(Town!$AH$1350:$AH$1595,$A2912,Town!Q$1350:Q$1595)</f>
        <v>438</v>
      </c>
      <c r="R2912" s="1">
        <f>SUMIF(Town!$AH$1350:$AH$1595,$A2912,Town!R$1350:R$1595)</f>
        <v>178</v>
      </c>
      <c r="S2912" s="1">
        <f>SUMIF(Town!$AH$1350:$AH$1595,$A2912,Town!T$1350:T$1595)</f>
        <v>19</v>
      </c>
      <c r="T2912" s="1">
        <f>SUMIF(Town!$AH$1350:$AH$1595,$A2912,Town!S$1350:S$1595)</f>
        <v>40</v>
      </c>
      <c r="U2912" s="1">
        <f>SUMIF(Town!$AH$1350:$AH$1595,$A2912,Town!U$1350:U$1595)</f>
        <v>133</v>
      </c>
      <c r="V2912" s="1">
        <f>SUMIF(Town!$AH$1350:$AH$1595,$A2912,Town!W$1350:W$1595)</f>
        <v>13</v>
      </c>
      <c r="X2912" s="1">
        <f>SUMIF(Town!$AH$1350:$AH$1595,$A2912,Town!V$1350:V$1595)</f>
        <v>14</v>
      </c>
      <c r="AB2912" s="1">
        <f>SUMIF(Town!$AH$1350:$AH$1595,$A2912,Town!AB$1350:AB$1595)</f>
        <v>152</v>
      </c>
      <c r="AG2912" s="7">
        <f>IF(Q2912&gt;0,RANK(Q2912,(N2912:P2912,Q2912:AE2912)),0)</f>
        <v>4</v>
      </c>
      <c r="AH2912" s="7">
        <f>IF(R2912&gt;0,RANK(R2912,(N2912:P2912,Q2912:AE2912)),0)</f>
        <v>5</v>
      </c>
      <c r="AI2912" s="7">
        <f>IF(T2912&gt;0,RANK(T2912,(N2912:P2912,Q2912:AE2912)),0)</f>
        <v>8</v>
      </c>
      <c r="AJ2912" s="7">
        <f>IF(S2912&gt;0,RANK(S2912,(N2912:P2912,Q2912:AE2912)),0)</f>
        <v>9</v>
      </c>
      <c r="AK2912" s="2">
        <f t="shared" si="1158"/>
        <v>6.0818973297971316E-3</v>
      </c>
      <c r="AL2912" s="2">
        <f t="shared" si="1159"/>
        <v>2.4716386408764599E-3</v>
      </c>
      <c r="AM2912" s="2">
        <f t="shared" si="1160"/>
        <v>5.554244136801033E-4</v>
      </c>
      <c r="AN2912" s="2">
        <f t="shared" si="1161"/>
        <v>2.6382659649804908E-4</v>
      </c>
      <c r="AP2912" t="s">
        <v>2877</v>
      </c>
      <c r="AQ2912" t="s">
        <v>1623</v>
      </c>
      <c r="AT2912" s="93" t="s">
        <v>1129</v>
      </c>
      <c r="AU2912" s="92" t="s">
        <v>2150</v>
      </c>
      <c r="AV2912" s="83" t="str">
        <f t="shared" si="1162"/>
        <v>50007</v>
      </c>
      <c r="AX2912" s="7" t="s">
        <v>3753</v>
      </c>
    </row>
    <row r="2913" spans="1:50" hidden="1" outlineLevel="1">
      <c r="A2913" t="s">
        <v>2430</v>
      </c>
      <c r="B2913" t="s">
        <v>1623</v>
      </c>
      <c r="C2913" s="1">
        <f t="shared" si="1151"/>
        <v>2892</v>
      </c>
      <c r="D2913" s="7">
        <f>RANK(N2913,(N2913:P2913,Q2913:AE2913))</f>
        <v>2</v>
      </c>
      <c r="E2913" s="7">
        <f>RANK(O2913,(N2913:P2913,Q2913:AE2913))</f>
        <v>1</v>
      </c>
      <c r="F2913" s="7">
        <f>IF(P2913&gt;0,RANK(P2913,(N2913:P2913,Q2913:AE2913)),0)</f>
        <v>3</v>
      </c>
      <c r="G2913" s="1">
        <f t="shared" si="1152"/>
        <v>435</v>
      </c>
      <c r="H2913" s="2">
        <f t="shared" si="1153"/>
        <v>0.15041493775933609</v>
      </c>
      <c r="I2913" s="2"/>
      <c r="J2913" s="2">
        <f t="shared" si="1154"/>
        <v>0.39038727524204703</v>
      </c>
      <c r="K2913" s="2">
        <f t="shared" si="1155"/>
        <v>0.54080221300138309</v>
      </c>
      <c r="L2913" s="2">
        <f t="shared" si="1156"/>
        <v>4.5988934993084374E-2</v>
      </c>
      <c r="M2913" s="2">
        <f t="shared" si="1157"/>
        <v>2.2821576763485563E-2</v>
      </c>
      <c r="N2913" s="1">
        <f>SUMIF(Town!$AH$1350:$AH$1595,$A2913,Town!N$1350:N$1595)</f>
        <v>1129</v>
      </c>
      <c r="O2913" s="1">
        <f>SUMIF(Town!$AH$1350:$AH$1595,$A2913,Town!O$1350:O$1595)</f>
        <v>1564</v>
      </c>
      <c r="P2913" s="1">
        <f>SUMIF(Town!$AH$1350:$AH$1595,$A2913,Town!P$1350:P$1595)</f>
        <v>133</v>
      </c>
      <c r="Q2913" s="1">
        <f>SUMIF(Town!$AH$1350:$AH$1595,$A2913,Town!Q$1350:Q$1595)</f>
        <v>27</v>
      </c>
      <c r="R2913" s="1">
        <f>SUMIF(Town!$AH$1350:$AH$1595,$A2913,Town!R$1350:R$1595)</f>
        <v>11</v>
      </c>
      <c r="S2913" s="1">
        <f>SUMIF(Town!$AH$1350:$AH$1595,$A2913,Town!T$1350:T$1595)</f>
        <v>5</v>
      </c>
      <c r="T2913" s="1">
        <f>SUMIF(Town!$AH$1350:$AH$1595,$A2913,Town!S$1350:S$1595)</f>
        <v>2</v>
      </c>
      <c r="U2913" s="1">
        <f>SUMIF(Town!$AH$1350:$AH$1595,$A2913,Town!U$1350:U$1595)</f>
        <v>8</v>
      </c>
      <c r="V2913" s="1">
        <f>SUMIF(Town!$AH$1350:$AH$1595,$A2913,Town!W$1350:W$1595)</f>
        <v>0</v>
      </c>
      <c r="X2913" s="1">
        <f>SUMIF(Town!$AH$1350:$AH$1595,$A2913,Town!V$1350:V$1595)</f>
        <v>1</v>
      </c>
      <c r="AB2913" s="1">
        <f>SUMIF(Town!$AH$1350:$AH$1595,$A2913,Town!AB$1350:AB$1595)</f>
        <v>12</v>
      </c>
      <c r="AG2913" s="7">
        <f>IF(Q2913&gt;0,RANK(Q2913,(N2913:P2913,Q2913:AE2913)),0)</f>
        <v>4</v>
      </c>
      <c r="AH2913" s="7">
        <f>IF(R2913&gt;0,RANK(R2913,(N2913:P2913,Q2913:AE2913)),0)</f>
        <v>6</v>
      </c>
      <c r="AI2913" s="7">
        <f>IF(T2913&gt;0,RANK(T2913,(N2913:P2913,Q2913:AE2913)),0)</f>
        <v>9</v>
      </c>
      <c r="AJ2913" s="7">
        <f>IF(S2913&gt;0,RANK(S2913,(N2913:P2913,Q2913:AE2913)),0)</f>
        <v>8</v>
      </c>
      <c r="AK2913" s="2">
        <f t="shared" si="1158"/>
        <v>9.3360995850622405E-3</v>
      </c>
      <c r="AL2913" s="2">
        <f t="shared" si="1159"/>
        <v>3.8035961272475795E-3</v>
      </c>
      <c r="AM2913" s="2">
        <f t="shared" si="1160"/>
        <v>6.9156293222683268E-4</v>
      </c>
      <c r="AN2913" s="2">
        <f t="shared" si="1161"/>
        <v>1.7289073305670815E-3</v>
      </c>
      <c r="AP2913" t="s">
        <v>2430</v>
      </c>
      <c r="AQ2913" t="s">
        <v>1623</v>
      </c>
      <c r="AT2913" s="93" t="s">
        <v>1129</v>
      </c>
      <c r="AU2913" s="92" t="s">
        <v>2454</v>
      </c>
      <c r="AV2913" s="83" t="str">
        <f t="shared" si="1162"/>
        <v>50009</v>
      </c>
      <c r="AX2913" s="7" t="s">
        <v>3753</v>
      </c>
    </row>
    <row r="2914" spans="1:50" hidden="1" outlineLevel="1">
      <c r="A2914" t="s">
        <v>2579</v>
      </c>
      <c r="B2914" t="s">
        <v>1623</v>
      </c>
      <c r="C2914" s="1">
        <f t="shared" si="1151"/>
        <v>19194</v>
      </c>
      <c r="D2914" s="7">
        <f>RANK(N2914,(N2914:P2914,Q2914:AE2914))</f>
        <v>1</v>
      </c>
      <c r="E2914" s="7">
        <f>RANK(O2914,(N2914:P2914,Q2914:AE2914))</f>
        <v>2</v>
      </c>
      <c r="F2914" s="7">
        <f>IF(P2914&gt;0,RANK(P2914,(N2914:P2914,Q2914:AE2914)),0)</f>
        <v>3</v>
      </c>
      <c r="G2914" s="1">
        <f t="shared" si="1152"/>
        <v>1119</v>
      </c>
      <c r="H2914" s="2">
        <f t="shared" si="1153"/>
        <v>5.8299468583932479E-2</v>
      </c>
      <c r="I2914" s="2"/>
      <c r="J2914" s="2">
        <f t="shared" si="1154"/>
        <v>0.4956757319995832</v>
      </c>
      <c r="K2914" s="2">
        <f t="shared" si="1155"/>
        <v>0.43737626341565072</v>
      </c>
      <c r="L2914" s="2">
        <f t="shared" si="1156"/>
        <v>4.2877982702927996E-2</v>
      </c>
      <c r="M2914" s="2">
        <f t="shared" si="1157"/>
        <v>2.4070021881838023E-2</v>
      </c>
      <c r="N2914" s="1">
        <f>SUMIF(Town!$AH$1350:$AH$1595,$A2914,Town!N$1350:N$1595)</f>
        <v>9514</v>
      </c>
      <c r="O2914" s="1">
        <f>SUMIF(Town!$AH$1350:$AH$1595,$A2914,Town!O$1350:O$1595)</f>
        <v>8395</v>
      </c>
      <c r="P2914" s="1">
        <f>SUMIF(Town!$AH$1350:$AH$1595,$A2914,Town!P$1350:P$1595)</f>
        <v>823</v>
      </c>
      <c r="Q2914" s="1">
        <f>SUMIF(Town!$AH$1350:$AH$1595,$A2914,Town!Q$1350:Q$1595)</f>
        <v>250</v>
      </c>
      <c r="R2914" s="1">
        <f>SUMIF(Town!$AH$1350:$AH$1595,$A2914,Town!R$1350:R$1595)</f>
        <v>40</v>
      </c>
      <c r="S2914" s="1">
        <f>SUMIF(Town!$AH$1350:$AH$1595,$A2914,Town!T$1350:T$1595)</f>
        <v>9</v>
      </c>
      <c r="T2914" s="1">
        <f>SUMIF(Town!$AH$1350:$AH$1595,$A2914,Town!S$1350:S$1595)</f>
        <v>25</v>
      </c>
      <c r="U2914" s="1">
        <f>SUMIF(Town!$AH$1350:$AH$1595,$A2914,Town!U$1350:U$1595)</f>
        <v>25</v>
      </c>
      <c r="V2914" s="1">
        <f>SUMIF(Town!$AH$1350:$AH$1595,$A2914,Town!W$1350:W$1595)</f>
        <v>7</v>
      </c>
      <c r="X2914" s="1">
        <f>SUMIF(Town!$AH$1350:$AH$1595,$A2914,Town!V$1350:V$1595)</f>
        <v>14</v>
      </c>
      <c r="AB2914" s="1">
        <f>SUMIF(Town!$AH$1350:$AH$1595,$A2914,Town!AB$1350:AB$1595)</f>
        <v>92</v>
      </c>
      <c r="AG2914" s="7">
        <f>IF(Q2914&gt;0,RANK(Q2914,(N2914:P2914,Q2914:AE2914)),0)</f>
        <v>4</v>
      </c>
      <c r="AH2914" s="7">
        <f>IF(R2914&gt;0,RANK(R2914,(N2914:P2914,Q2914:AE2914)),0)</f>
        <v>6</v>
      </c>
      <c r="AI2914" s="7">
        <f>IF(T2914&gt;0,RANK(T2914,(N2914:P2914,Q2914:AE2914)),0)</f>
        <v>7</v>
      </c>
      <c r="AJ2914" s="7">
        <f>IF(S2914&gt;0,RANK(S2914,(N2914:P2914,Q2914:AE2914)),0)</f>
        <v>10</v>
      </c>
      <c r="AK2914" s="2">
        <f t="shared" si="1158"/>
        <v>1.3024903615713243E-2</v>
      </c>
      <c r="AL2914" s="2">
        <f t="shared" si="1159"/>
        <v>2.0839845785141191E-3</v>
      </c>
      <c r="AM2914" s="2">
        <f t="shared" si="1160"/>
        <v>1.3024903615713244E-3</v>
      </c>
      <c r="AN2914" s="2">
        <f t="shared" si="1161"/>
        <v>4.6889653016567677E-4</v>
      </c>
      <c r="AP2914" t="s">
        <v>2579</v>
      </c>
      <c r="AQ2914" t="s">
        <v>1623</v>
      </c>
      <c r="AT2914" s="93" t="s">
        <v>1129</v>
      </c>
      <c r="AU2914" s="92" t="s">
        <v>2455</v>
      </c>
      <c r="AV2914" s="83" t="str">
        <f t="shared" si="1162"/>
        <v>50011</v>
      </c>
      <c r="AX2914" s="7" t="s">
        <v>3753</v>
      </c>
    </row>
    <row r="2915" spans="1:50" hidden="1" outlineLevel="1">
      <c r="A2915" t="s">
        <v>2878</v>
      </c>
      <c r="B2915" t="s">
        <v>1623</v>
      </c>
      <c r="C2915" s="1">
        <f t="shared" si="1151"/>
        <v>3638</v>
      </c>
      <c r="D2915" s="7">
        <f>RANK(N2915,(N2915:P2915,Q2915:AE2915))</f>
        <v>1</v>
      </c>
      <c r="E2915" s="7">
        <f>RANK(O2915,(N2915:P2915,Q2915:AE2915))</f>
        <v>2</v>
      </c>
      <c r="F2915" s="7">
        <f>IF(P2915&gt;0,RANK(P2915,(N2915:P2915,Q2915:AE2915)),0)</f>
        <v>3</v>
      </c>
      <c r="G2915" s="1">
        <f t="shared" si="1152"/>
        <v>285</v>
      </c>
      <c r="H2915" s="2">
        <f t="shared" si="1153"/>
        <v>7.8339747113798791E-2</v>
      </c>
      <c r="I2915" s="2"/>
      <c r="J2915" s="2">
        <f t="shared" si="1154"/>
        <v>0.50439802089059926</v>
      </c>
      <c r="K2915" s="2">
        <f t="shared" si="1155"/>
        <v>0.42605827377680044</v>
      </c>
      <c r="L2915" s="2">
        <f t="shared" si="1156"/>
        <v>4.782847718526663E-2</v>
      </c>
      <c r="M2915" s="2">
        <f t="shared" si="1157"/>
        <v>2.1715228147333662E-2</v>
      </c>
      <c r="N2915" s="1">
        <f>SUMIF(Town!$AH$1350:$AH$1595,$A2915,Town!N$1350:N$1595)</f>
        <v>1835</v>
      </c>
      <c r="O2915" s="1">
        <f>SUMIF(Town!$AH$1350:$AH$1595,$A2915,Town!O$1350:O$1595)</f>
        <v>1550</v>
      </c>
      <c r="P2915" s="1">
        <f>SUMIF(Town!$AH$1350:$AH$1595,$A2915,Town!P$1350:P$1595)</f>
        <v>174</v>
      </c>
      <c r="Q2915" s="1">
        <f>SUMIF(Town!$AH$1350:$AH$1595,$A2915,Town!Q$1350:Q$1595)</f>
        <v>40</v>
      </c>
      <c r="R2915" s="1">
        <f>SUMIF(Town!$AH$1350:$AH$1595,$A2915,Town!R$1350:R$1595)</f>
        <v>9</v>
      </c>
      <c r="S2915" s="1">
        <f>SUMIF(Town!$AH$1350:$AH$1595,$A2915,Town!T$1350:T$1595)</f>
        <v>2</v>
      </c>
      <c r="T2915" s="1">
        <f>SUMIF(Town!$AH$1350:$AH$1595,$A2915,Town!S$1350:S$1595)</f>
        <v>2</v>
      </c>
      <c r="U2915" s="1">
        <f>SUMIF(Town!$AH$1350:$AH$1595,$A2915,Town!U$1350:U$1595)</f>
        <v>5</v>
      </c>
      <c r="V2915" s="1">
        <f>SUMIF(Town!$AH$1350:$AH$1595,$A2915,Town!W$1350:W$1595)</f>
        <v>1</v>
      </c>
      <c r="X2915" s="1">
        <f>SUMIF(Town!$AH$1350:$AH$1595,$A2915,Town!V$1350:V$1595)</f>
        <v>1</v>
      </c>
      <c r="AB2915" s="1">
        <f>SUMIF(Town!$AH$1350:$AH$1595,$A2915,Town!AB$1350:AB$1595)</f>
        <v>19</v>
      </c>
      <c r="AG2915" s="7">
        <f>IF(Q2915&gt;0,RANK(Q2915,(N2915:P2915,Q2915:AE2915)),0)</f>
        <v>4</v>
      </c>
      <c r="AH2915" s="7">
        <f>IF(R2915&gt;0,RANK(R2915,(N2915:P2915,Q2915:AE2915)),0)</f>
        <v>6</v>
      </c>
      <c r="AI2915" s="7">
        <f>IF(T2915&gt;0,RANK(T2915,(N2915:P2915,Q2915:AE2915)),0)</f>
        <v>8</v>
      </c>
      <c r="AJ2915" s="7">
        <f>IF(S2915&gt;0,RANK(S2915,(N2915:P2915,Q2915:AE2915)),0)</f>
        <v>8</v>
      </c>
      <c r="AK2915" s="2">
        <f t="shared" si="1158"/>
        <v>1.0995052226498075E-2</v>
      </c>
      <c r="AL2915" s="2">
        <f t="shared" si="1159"/>
        <v>2.4738867509620671E-3</v>
      </c>
      <c r="AM2915" s="2">
        <f t="shared" si="1160"/>
        <v>5.4975261132490382E-4</v>
      </c>
      <c r="AN2915" s="2">
        <f t="shared" si="1161"/>
        <v>5.4975261132490382E-4</v>
      </c>
      <c r="AP2915" t="s">
        <v>2878</v>
      </c>
      <c r="AQ2915" t="s">
        <v>1623</v>
      </c>
      <c r="AT2915" s="93" t="s">
        <v>1129</v>
      </c>
      <c r="AU2915" s="92" t="s">
        <v>2456</v>
      </c>
      <c r="AV2915" s="83" t="str">
        <f t="shared" si="1162"/>
        <v>50013</v>
      </c>
      <c r="AX2915" s="7" t="s">
        <v>3753</v>
      </c>
    </row>
    <row r="2916" spans="1:50" hidden="1" outlineLevel="1">
      <c r="A2916" t="s">
        <v>2866</v>
      </c>
      <c r="B2916" t="s">
        <v>1623</v>
      </c>
      <c r="C2916" s="1">
        <f t="shared" si="1151"/>
        <v>11246</v>
      </c>
      <c r="D2916" s="7">
        <f>RANK(N2916,(N2916:P2916,Q2916:AE2916))</f>
        <v>1</v>
      </c>
      <c r="E2916" s="7">
        <f>RANK(O2916,(N2916:P2916,Q2916:AE2916))</f>
        <v>2</v>
      </c>
      <c r="F2916" s="7">
        <f>IF(P2916&gt;0,RANK(P2916,(N2916:P2916,Q2916:AE2916)),0)</f>
        <v>3</v>
      </c>
      <c r="G2916" s="1">
        <f t="shared" si="1152"/>
        <v>1220</v>
      </c>
      <c r="H2916" s="2">
        <f t="shared" si="1153"/>
        <v>0.10848301618353193</v>
      </c>
      <c r="I2916" s="2"/>
      <c r="J2916" s="2">
        <f t="shared" si="1154"/>
        <v>0.50471278676862885</v>
      </c>
      <c r="K2916" s="2">
        <f t="shared" si="1155"/>
        <v>0.3962297705850969</v>
      </c>
      <c r="L2916" s="2">
        <f t="shared" si="1156"/>
        <v>7.807220345011559E-2</v>
      </c>
      <c r="M2916" s="2">
        <f t="shared" si="1157"/>
        <v>2.0985239196158662E-2</v>
      </c>
      <c r="N2916" s="1">
        <f>SUMIF(Town!$AH$1350:$AH$1595,$A2916,Town!N$1350:N$1595)</f>
        <v>5676</v>
      </c>
      <c r="O2916" s="1">
        <f>SUMIF(Town!$AH$1350:$AH$1595,$A2916,Town!O$1350:O$1595)</f>
        <v>4456</v>
      </c>
      <c r="P2916" s="1">
        <f>SUMIF(Town!$AH$1350:$AH$1595,$A2916,Town!P$1350:P$1595)</f>
        <v>878</v>
      </c>
      <c r="Q2916" s="1">
        <f>SUMIF(Town!$AH$1350:$AH$1595,$A2916,Town!Q$1350:Q$1595)</f>
        <v>109</v>
      </c>
      <c r="R2916" s="1">
        <f>SUMIF(Town!$AH$1350:$AH$1595,$A2916,Town!R$1350:R$1595)</f>
        <v>34</v>
      </c>
      <c r="S2916" s="1">
        <f>SUMIF(Town!$AH$1350:$AH$1595,$A2916,Town!T$1350:T$1595)</f>
        <v>6</v>
      </c>
      <c r="T2916" s="1">
        <f>SUMIF(Town!$AH$1350:$AH$1595,$A2916,Town!S$1350:S$1595)</f>
        <v>7</v>
      </c>
      <c r="U2916" s="1">
        <f>SUMIF(Town!$AH$1350:$AH$1595,$A2916,Town!U$1350:U$1595)</f>
        <v>23</v>
      </c>
      <c r="V2916" s="1">
        <f>SUMIF(Town!$AH$1350:$AH$1595,$A2916,Town!W$1350:W$1595)</f>
        <v>2</v>
      </c>
      <c r="X2916" s="1">
        <f>SUMIF(Town!$AH$1350:$AH$1595,$A2916,Town!V$1350:V$1595)</f>
        <v>4</v>
      </c>
      <c r="AB2916" s="1">
        <f>SUMIF(Town!$AH$1350:$AH$1595,$A2916,Town!AB$1350:AB$1595)</f>
        <v>51</v>
      </c>
      <c r="AG2916" s="7">
        <f>IF(Q2916&gt;0,RANK(Q2916,(N2916:P2916,Q2916:AE2916)),0)</f>
        <v>4</v>
      </c>
      <c r="AH2916" s="7">
        <f>IF(R2916&gt;0,RANK(R2916,(N2916:P2916,Q2916:AE2916)),0)</f>
        <v>6</v>
      </c>
      <c r="AI2916" s="7">
        <f>IF(T2916&gt;0,RANK(T2916,(N2916:P2916,Q2916:AE2916)),0)</f>
        <v>8</v>
      </c>
      <c r="AJ2916" s="7">
        <f>IF(S2916&gt;0,RANK(S2916,(N2916:P2916,Q2916:AE2916)),0)</f>
        <v>9</v>
      </c>
      <c r="AK2916" s="2">
        <f t="shared" si="1158"/>
        <v>9.6923350524630979E-3</v>
      </c>
      <c r="AL2916" s="2">
        <f t="shared" si="1159"/>
        <v>3.0232971723279387E-3</v>
      </c>
      <c r="AM2916" s="2">
        <f t="shared" si="1160"/>
        <v>6.2244353547928155E-4</v>
      </c>
      <c r="AN2916" s="2">
        <f t="shared" si="1161"/>
        <v>5.335230304108127E-4</v>
      </c>
      <c r="AP2916" t="s">
        <v>2866</v>
      </c>
      <c r="AQ2916" t="s">
        <v>1623</v>
      </c>
      <c r="AT2916" s="93" t="s">
        <v>1129</v>
      </c>
      <c r="AU2916" s="92" t="s">
        <v>1466</v>
      </c>
      <c r="AV2916" s="83" t="str">
        <f t="shared" si="1162"/>
        <v>50015</v>
      </c>
      <c r="AX2916" s="7" t="s">
        <v>3753</v>
      </c>
    </row>
    <row r="2917" spans="1:50" hidden="1" outlineLevel="1">
      <c r="A2917" t="s">
        <v>1372</v>
      </c>
      <c r="B2917" t="s">
        <v>1623</v>
      </c>
      <c r="C2917" s="1">
        <f t="shared" si="1151"/>
        <v>14695</v>
      </c>
      <c r="D2917" s="7">
        <f>RANK(N2917,(N2917:P2917,Q2917:AE2917))</f>
        <v>2</v>
      </c>
      <c r="E2917" s="7">
        <f>RANK(O2917,(N2917:P2917,Q2917:AE2917))</f>
        <v>1</v>
      </c>
      <c r="F2917" s="7">
        <f>IF(P2917&gt;0,RANK(P2917,(N2917:P2917,Q2917:AE2917)),0)</f>
        <v>3</v>
      </c>
      <c r="G2917" s="1">
        <f t="shared" si="1152"/>
        <v>164</v>
      </c>
      <c r="H2917" s="2">
        <f t="shared" si="1153"/>
        <v>1.1160258591357605E-2</v>
      </c>
      <c r="I2917" s="2"/>
      <c r="J2917" s="2">
        <f t="shared" si="1154"/>
        <v>0.45552909152773052</v>
      </c>
      <c r="K2917" s="2">
        <f t="shared" si="1155"/>
        <v>0.46668935011908813</v>
      </c>
      <c r="L2917" s="2">
        <f t="shared" si="1156"/>
        <v>6.0428717250765568E-2</v>
      </c>
      <c r="M2917" s="2">
        <f t="shared" si="1157"/>
        <v>1.7352841102415723E-2</v>
      </c>
      <c r="N2917" s="1">
        <f>SUMIF(Town!$AH$1350:$AH$1595,$A2917,Town!N$1350:N$1595)</f>
        <v>6694</v>
      </c>
      <c r="O2917" s="1">
        <f>SUMIF(Town!$AH$1350:$AH$1595,$A2917,Town!O$1350:O$1595)</f>
        <v>6858</v>
      </c>
      <c r="P2917" s="1">
        <f>SUMIF(Town!$AH$1350:$AH$1595,$A2917,Town!P$1350:P$1595)</f>
        <v>888</v>
      </c>
      <c r="Q2917" s="1">
        <f>SUMIF(Town!$AH$1350:$AH$1595,$A2917,Town!Q$1350:Q$1595)</f>
        <v>99</v>
      </c>
      <c r="R2917" s="1">
        <f>SUMIF(Town!$AH$1350:$AH$1595,$A2917,Town!R$1350:R$1595)</f>
        <v>43</v>
      </c>
      <c r="S2917" s="1">
        <f>SUMIF(Town!$AH$1350:$AH$1595,$A2917,Town!T$1350:T$1595)</f>
        <v>8</v>
      </c>
      <c r="T2917" s="1">
        <f>SUMIF(Town!$AH$1350:$AH$1595,$A2917,Town!S$1350:S$1595)</f>
        <v>12</v>
      </c>
      <c r="U2917" s="1">
        <f>SUMIF(Town!$AH$1350:$AH$1595,$A2917,Town!U$1350:U$1595)</f>
        <v>22</v>
      </c>
      <c r="V2917" s="1">
        <f>SUMIF(Town!$AH$1350:$AH$1595,$A2917,Town!W$1350:W$1595)</f>
        <v>2</v>
      </c>
      <c r="X2917" s="1">
        <f>SUMIF(Town!$AH$1350:$AH$1595,$A2917,Town!V$1350:V$1595)</f>
        <v>9</v>
      </c>
      <c r="AB2917" s="1">
        <f>SUMIF(Town!$AH$1350:$AH$1595,$A2917,Town!AB$1350:AB$1595)</f>
        <v>60</v>
      </c>
      <c r="AG2917" s="7">
        <f>IF(Q2917&gt;0,RANK(Q2917,(N2917:P2917,Q2917:AE2917)),0)</f>
        <v>4</v>
      </c>
      <c r="AH2917" s="7">
        <f>IF(R2917&gt;0,RANK(R2917,(N2917:P2917,Q2917:AE2917)),0)</f>
        <v>6</v>
      </c>
      <c r="AI2917" s="7">
        <f>IF(T2917&gt;0,RANK(T2917,(N2917:P2917,Q2917:AE2917)),0)</f>
        <v>8</v>
      </c>
      <c r="AJ2917" s="7">
        <f>IF(S2917&gt;0,RANK(S2917,(N2917:P2917,Q2917:AE2917)),0)</f>
        <v>10</v>
      </c>
      <c r="AK2917" s="2">
        <f t="shared" si="1158"/>
        <v>6.7369853691731886E-3</v>
      </c>
      <c r="AL2917" s="2">
        <f t="shared" si="1159"/>
        <v>2.9261653623681525E-3</v>
      </c>
      <c r="AM2917" s="2">
        <f t="shared" si="1160"/>
        <v>8.1660428717250763E-4</v>
      </c>
      <c r="AN2917" s="2">
        <f t="shared" si="1161"/>
        <v>5.4440285811500509E-4</v>
      </c>
      <c r="AP2917" t="s">
        <v>1372</v>
      </c>
      <c r="AQ2917" t="s">
        <v>1623</v>
      </c>
      <c r="AT2917" s="93" t="s">
        <v>1129</v>
      </c>
      <c r="AU2917" s="92" t="s">
        <v>1467</v>
      </c>
      <c r="AV2917" s="83" t="str">
        <f t="shared" si="1162"/>
        <v>50017</v>
      </c>
      <c r="AX2917" s="7" t="s">
        <v>3753</v>
      </c>
    </row>
    <row r="2918" spans="1:50" hidden="1" outlineLevel="1">
      <c r="A2918" t="s">
        <v>1368</v>
      </c>
      <c r="B2918" t="s">
        <v>1623</v>
      </c>
      <c r="C2918" s="1">
        <f t="shared" si="1151"/>
        <v>12132</v>
      </c>
      <c r="D2918" s="7">
        <f>RANK(N2918,(N2918:P2918,Q2918:AE2918))</f>
        <v>2</v>
      </c>
      <c r="E2918" s="7">
        <f>RANK(O2918,(N2918:P2918,Q2918:AE2918))</f>
        <v>1</v>
      </c>
      <c r="F2918" s="7">
        <f>IF(P2918&gt;0,RANK(P2918,(N2918:P2918,Q2918:AE2918)),0)</f>
        <v>3</v>
      </c>
      <c r="G2918" s="1">
        <f t="shared" si="1152"/>
        <v>327</v>
      </c>
      <c r="H2918" s="2">
        <f t="shared" si="1153"/>
        <v>2.6953511374876359E-2</v>
      </c>
      <c r="I2918" s="2"/>
      <c r="J2918" s="2">
        <f t="shared" si="1154"/>
        <v>0.45103857566765576</v>
      </c>
      <c r="K2918" s="2">
        <f t="shared" si="1155"/>
        <v>0.47799208704253215</v>
      </c>
      <c r="L2918" s="2">
        <f t="shared" si="1156"/>
        <v>4.6488625123639958E-2</v>
      </c>
      <c r="M2918" s="2">
        <f t="shared" si="1157"/>
        <v>2.4480712166172071E-2</v>
      </c>
      <c r="N2918" s="1">
        <f>SUMIF(Town!$AH$1350:$AH$1595,$A2918,Town!N$1350:N$1595)</f>
        <v>5472</v>
      </c>
      <c r="O2918" s="1">
        <f>SUMIF(Town!$AH$1350:$AH$1595,$A2918,Town!O$1350:O$1595)</f>
        <v>5799</v>
      </c>
      <c r="P2918" s="1">
        <f>SUMIF(Town!$AH$1350:$AH$1595,$A2918,Town!P$1350:P$1595)</f>
        <v>564</v>
      </c>
      <c r="Q2918" s="1">
        <f>SUMIF(Town!$AH$1350:$AH$1595,$A2918,Town!Q$1350:Q$1595)</f>
        <v>149</v>
      </c>
      <c r="R2918" s="1">
        <f>SUMIF(Town!$AH$1350:$AH$1595,$A2918,Town!R$1350:R$1595)</f>
        <v>37</v>
      </c>
      <c r="S2918" s="1">
        <f>SUMIF(Town!$AH$1350:$AH$1595,$A2918,Town!T$1350:T$1595)</f>
        <v>14</v>
      </c>
      <c r="T2918" s="1">
        <f>SUMIF(Town!$AH$1350:$AH$1595,$A2918,Town!S$1350:S$1595)</f>
        <v>7</v>
      </c>
      <c r="U2918" s="1">
        <f>SUMIF(Town!$AH$1350:$AH$1595,$A2918,Town!U$1350:U$1595)</f>
        <v>29</v>
      </c>
      <c r="V2918" s="1">
        <f>SUMIF(Town!$AH$1350:$AH$1595,$A2918,Town!W$1350:W$1595)</f>
        <v>1</v>
      </c>
      <c r="X2918" s="1">
        <f>SUMIF(Town!$AH$1350:$AH$1595,$A2918,Town!V$1350:V$1595)</f>
        <v>2</v>
      </c>
      <c r="AB2918" s="1">
        <f>SUMIF(Town!$AH$1350:$AH$1595,$A2918,Town!AB$1350:AB$1595)</f>
        <v>58</v>
      </c>
      <c r="AG2918" s="7">
        <f>IF(Q2918&gt;0,RANK(Q2918,(N2918:P2918,Q2918:AE2918)),0)</f>
        <v>4</v>
      </c>
      <c r="AH2918" s="7">
        <f>IF(R2918&gt;0,RANK(R2918,(N2918:P2918,Q2918:AE2918)),0)</f>
        <v>6</v>
      </c>
      <c r="AI2918" s="7">
        <f>IF(T2918&gt;0,RANK(T2918,(N2918:P2918,Q2918:AE2918)),0)</f>
        <v>9</v>
      </c>
      <c r="AJ2918" s="7">
        <f>IF(S2918&gt;0,RANK(S2918,(N2918:P2918,Q2918:AE2918)),0)</f>
        <v>8</v>
      </c>
      <c r="AK2918" s="2">
        <f t="shared" si="1158"/>
        <v>1.2281569403231125E-2</v>
      </c>
      <c r="AL2918" s="2">
        <f t="shared" si="1159"/>
        <v>3.0497856907352456E-3</v>
      </c>
      <c r="AM2918" s="2">
        <f t="shared" si="1160"/>
        <v>5.7698648203099241E-4</v>
      </c>
      <c r="AN2918" s="2">
        <f t="shared" si="1161"/>
        <v>1.1539729640619848E-3</v>
      </c>
      <c r="AP2918" t="s">
        <v>1368</v>
      </c>
      <c r="AQ2918" t="s">
        <v>1623</v>
      </c>
      <c r="AT2918" s="93" t="s">
        <v>1129</v>
      </c>
      <c r="AU2918" s="92" t="s">
        <v>1468</v>
      </c>
      <c r="AV2918" s="83" t="str">
        <f t="shared" si="1162"/>
        <v>50019</v>
      </c>
      <c r="AX2918" s="7" t="s">
        <v>3753</v>
      </c>
    </row>
    <row r="2919" spans="1:50" hidden="1" outlineLevel="1">
      <c r="A2919" t="s">
        <v>1862</v>
      </c>
      <c r="B2919" t="s">
        <v>1623</v>
      </c>
      <c r="C2919" s="1">
        <f t="shared" si="1151"/>
        <v>29362</v>
      </c>
      <c r="D2919" s="7">
        <f>RANK(N2919,(N2919:P2919,Q2919:AE2919))</f>
        <v>1</v>
      </c>
      <c r="E2919" s="7">
        <f>RANK(O2919,(N2919:P2919,Q2919:AE2919))</f>
        <v>2</v>
      </c>
      <c r="F2919" s="7">
        <f>IF(P2919&gt;0,RANK(P2919,(N2919:P2919,Q2919:AE2919)),0)</f>
        <v>3</v>
      </c>
      <c r="G2919" s="1">
        <f t="shared" si="1152"/>
        <v>444</v>
      </c>
      <c r="H2919" s="2">
        <f t="shared" si="1153"/>
        <v>1.5121585723043389E-2</v>
      </c>
      <c r="I2919" s="2"/>
      <c r="J2919" s="2">
        <f t="shared" si="1154"/>
        <v>0.47646618077787617</v>
      </c>
      <c r="K2919" s="2">
        <f t="shared" si="1155"/>
        <v>0.46134459505483277</v>
      </c>
      <c r="L2919" s="2">
        <f t="shared" si="1156"/>
        <v>4.6148082555684221E-2</v>
      </c>
      <c r="M2919" s="2">
        <f t="shared" si="1157"/>
        <v>1.6041141611606836E-2</v>
      </c>
      <c r="N2919" s="1">
        <f>SUMIF(Town!$AH$1350:$AH$1595,$A2919,Town!N$1350:N$1595)</f>
        <v>13990</v>
      </c>
      <c r="O2919" s="1">
        <f>SUMIF(Town!$AH$1350:$AH$1595,$A2919,Town!O$1350:O$1595)</f>
        <v>13546</v>
      </c>
      <c r="P2919" s="1">
        <f>SUMIF(Town!$AH$1350:$AH$1595,$A2919,Town!P$1350:P$1595)</f>
        <v>1355</v>
      </c>
      <c r="Q2919" s="1">
        <f>SUMIF(Town!$AH$1350:$AH$1595,$A2919,Town!Q$1350:Q$1595)</f>
        <v>182</v>
      </c>
      <c r="R2919" s="1">
        <f>SUMIF(Town!$AH$1350:$AH$1595,$A2919,Town!R$1350:R$1595)</f>
        <v>65</v>
      </c>
      <c r="S2919" s="1">
        <f>SUMIF(Town!$AH$1350:$AH$1595,$A2919,Town!T$1350:T$1595)</f>
        <v>15</v>
      </c>
      <c r="T2919" s="1">
        <f>SUMIF(Town!$AH$1350:$AH$1595,$A2919,Town!S$1350:S$1595)</f>
        <v>25</v>
      </c>
      <c r="U2919" s="1">
        <f>SUMIF(Town!$AH$1350:$AH$1595,$A2919,Town!U$1350:U$1595)</f>
        <v>48</v>
      </c>
      <c r="V2919" s="1">
        <f>SUMIF(Town!$AH$1350:$AH$1595,$A2919,Town!W$1350:W$1595)</f>
        <v>9</v>
      </c>
      <c r="X2919" s="1">
        <f>SUMIF(Town!$AH$1350:$AH$1595,$A2919,Town!V$1350:V$1595)</f>
        <v>7</v>
      </c>
      <c r="AB2919" s="1">
        <f>SUMIF(Town!$AH$1350:$AH$1595,$A2919,Town!AB$1350:AB$1595)</f>
        <v>120</v>
      </c>
      <c r="AG2919" s="7">
        <f>IF(Q2919&gt;0,RANK(Q2919,(N2919:P2919,Q2919:AE2919)),0)</f>
        <v>4</v>
      </c>
      <c r="AH2919" s="7">
        <f>IF(R2919&gt;0,RANK(R2919,(N2919:P2919,Q2919:AE2919)),0)</f>
        <v>6</v>
      </c>
      <c r="AI2919" s="7">
        <f>IF(T2919&gt;0,RANK(T2919,(N2919:P2919,Q2919:AE2919)),0)</f>
        <v>8</v>
      </c>
      <c r="AJ2919" s="7">
        <f>IF(S2919&gt;0,RANK(S2919,(N2919:P2919,Q2919:AE2919)),0)</f>
        <v>9</v>
      </c>
      <c r="AK2919" s="2">
        <f t="shared" si="1158"/>
        <v>6.1984878414276957E-3</v>
      </c>
      <c r="AL2919" s="2">
        <f t="shared" si="1159"/>
        <v>2.2137456576527483E-3</v>
      </c>
      <c r="AM2919" s="2">
        <f t="shared" si="1160"/>
        <v>8.5144063755874936E-4</v>
      </c>
      <c r="AN2919" s="2">
        <f t="shared" si="1161"/>
        <v>5.1086438253524966E-4</v>
      </c>
      <c r="AP2919" t="s">
        <v>1862</v>
      </c>
      <c r="AQ2919" t="s">
        <v>1623</v>
      </c>
      <c r="AT2919" s="93" t="s">
        <v>1129</v>
      </c>
      <c r="AU2919" s="92" t="s">
        <v>458</v>
      </c>
      <c r="AV2919" s="83" t="str">
        <f t="shared" si="1162"/>
        <v>50021</v>
      </c>
      <c r="AX2919" s="7" t="s">
        <v>3753</v>
      </c>
    </row>
    <row r="2920" spans="1:50" hidden="1" outlineLevel="1">
      <c r="A2920" t="s">
        <v>1982</v>
      </c>
      <c r="B2920" t="s">
        <v>1623</v>
      </c>
      <c r="C2920" s="1">
        <f t="shared" si="1151"/>
        <v>29749</v>
      </c>
      <c r="D2920" s="7">
        <f>RANK(N2920,(N2920:P2920,Q2920:AE2920))</f>
        <v>1</v>
      </c>
      <c r="E2920" s="7">
        <f>RANK(O2920,(N2920:P2920,Q2920:AE2920))</f>
        <v>2</v>
      </c>
      <c r="F2920" s="7">
        <f>IF(P2920&gt;0,RANK(P2920,(N2920:P2920,Q2920:AE2920)),0)</f>
        <v>3</v>
      </c>
      <c r="G2920" s="1">
        <f t="shared" si="1152"/>
        <v>3833</v>
      </c>
      <c r="H2920" s="2">
        <f t="shared" si="1153"/>
        <v>0.12884466704763187</v>
      </c>
      <c r="I2920" s="2"/>
      <c r="J2920" s="2">
        <f t="shared" si="1154"/>
        <v>0.51366432485125546</v>
      </c>
      <c r="K2920" s="2">
        <f t="shared" si="1155"/>
        <v>0.38481965780362365</v>
      </c>
      <c r="L2920" s="2">
        <f t="shared" si="1156"/>
        <v>8.1784261655853979E-2</v>
      </c>
      <c r="M2920" s="2">
        <f t="shared" si="1157"/>
        <v>1.9731755689266911E-2</v>
      </c>
      <c r="N2920" s="1">
        <f>SUMIF(Town!$AH$1350:$AH$1595,$A2920,Town!N$1350:N$1595)</f>
        <v>15281</v>
      </c>
      <c r="O2920" s="1">
        <f>SUMIF(Town!$AH$1350:$AH$1595,$A2920,Town!O$1350:O$1595)</f>
        <v>11448</v>
      </c>
      <c r="P2920" s="1">
        <f>SUMIF(Town!$AH$1350:$AH$1595,$A2920,Town!P$1350:P$1595)</f>
        <v>2433</v>
      </c>
      <c r="Q2920" s="1">
        <f>SUMIF(Town!$AH$1350:$AH$1595,$A2920,Town!Q$1350:Q$1595)</f>
        <v>244</v>
      </c>
      <c r="R2920" s="1">
        <f>SUMIF(Town!$AH$1350:$AH$1595,$A2920,Town!R$1350:R$1595)</f>
        <v>68</v>
      </c>
      <c r="S2920" s="1">
        <f>SUMIF(Town!$AH$1350:$AH$1595,$A2920,Town!T$1350:T$1595)</f>
        <v>18</v>
      </c>
      <c r="T2920" s="1">
        <f>SUMIF(Town!$AH$1350:$AH$1595,$A2920,Town!S$1350:S$1595)</f>
        <v>26</v>
      </c>
      <c r="U2920" s="1">
        <f>SUMIF(Town!$AH$1350:$AH$1595,$A2920,Town!U$1350:U$1595)</f>
        <v>36</v>
      </c>
      <c r="V2920" s="1">
        <f>SUMIF(Town!$AH$1350:$AH$1595,$A2920,Town!W$1350:W$1595)</f>
        <v>8</v>
      </c>
      <c r="X2920" s="1">
        <f>SUMIF(Town!$AH$1350:$AH$1595,$A2920,Town!V$1350:V$1595)</f>
        <v>36</v>
      </c>
      <c r="AB2920" s="1">
        <f>SUMIF(Town!$AH$1350:$AH$1595,$A2920,Town!AB$1350:AB$1595)</f>
        <v>151</v>
      </c>
      <c r="AG2920" s="7">
        <f>IF(Q2920&gt;0,RANK(Q2920,(N2920:P2920,Q2920:AE2920)),0)</f>
        <v>4</v>
      </c>
      <c r="AH2920" s="7">
        <f>IF(R2920&gt;0,RANK(R2920,(N2920:P2920,Q2920:AE2920)),0)</f>
        <v>6</v>
      </c>
      <c r="AI2920" s="7">
        <f>IF(T2920&gt;0,RANK(T2920,(N2920:P2920,Q2920:AE2920)),0)</f>
        <v>9</v>
      </c>
      <c r="AJ2920" s="7">
        <f>IF(S2920&gt;0,RANK(S2920,(N2920:P2920,Q2920:AE2920)),0)</f>
        <v>10</v>
      </c>
      <c r="AK2920" s="2">
        <f t="shared" si="1158"/>
        <v>8.2019563682812872E-3</v>
      </c>
      <c r="AL2920" s="2">
        <f t="shared" si="1159"/>
        <v>2.2857911190292111E-3</v>
      </c>
      <c r="AM2920" s="2">
        <f t="shared" si="1160"/>
        <v>8.7397895727587486E-4</v>
      </c>
      <c r="AN2920" s="2">
        <f t="shared" si="1161"/>
        <v>6.0506235503714407E-4</v>
      </c>
      <c r="AP2920" t="s">
        <v>1982</v>
      </c>
      <c r="AQ2920" t="s">
        <v>1623</v>
      </c>
      <c r="AT2920" s="93" t="s">
        <v>1129</v>
      </c>
      <c r="AU2920" s="92" t="s">
        <v>459</v>
      </c>
      <c r="AV2920" s="83" t="str">
        <f t="shared" si="1162"/>
        <v>50023</v>
      </c>
      <c r="AX2920" s="7" t="s">
        <v>3753</v>
      </c>
    </row>
    <row r="2921" spans="1:50" hidden="1" outlineLevel="1">
      <c r="A2921" t="s">
        <v>3851</v>
      </c>
      <c r="B2921" t="s">
        <v>1623</v>
      </c>
      <c r="C2921" s="1">
        <f t="shared" si="1151"/>
        <v>21491</v>
      </c>
      <c r="D2921" s="7">
        <f>RANK(N2921,(N2921:P2921,Q2921:AE2921))</f>
        <v>1</v>
      </c>
      <c r="E2921" s="7">
        <f>RANK(O2921,(N2921:P2921,Q2921:AE2921))</f>
        <v>2</v>
      </c>
      <c r="F2921" s="7">
        <f>IF(P2921&gt;0,RANK(P2921,(N2921:P2921,Q2921:AE2921)),0)</f>
        <v>3</v>
      </c>
      <c r="G2921" s="1">
        <f t="shared" si="1152"/>
        <v>3961</v>
      </c>
      <c r="H2921" s="2">
        <f t="shared" si="1153"/>
        <v>0.18430971104183147</v>
      </c>
      <c r="I2921" s="2"/>
      <c r="J2921" s="2">
        <f t="shared" si="1154"/>
        <v>0.52668558931645804</v>
      </c>
      <c r="K2921" s="2">
        <f t="shared" si="1155"/>
        <v>0.34237587827462657</v>
      </c>
      <c r="L2921" s="2">
        <f t="shared" si="1156"/>
        <v>0.11516448745986692</v>
      </c>
      <c r="M2921" s="2">
        <f t="shared" si="1157"/>
        <v>1.577404494904848E-2</v>
      </c>
      <c r="N2921" s="1">
        <f>SUMIF(Town!$AH$1350:$AH$1595,$A2921,Town!N$1350:N$1595)</f>
        <v>11319</v>
      </c>
      <c r="O2921" s="1">
        <f>SUMIF(Town!$AH$1350:$AH$1595,$A2921,Town!O$1350:O$1595)</f>
        <v>7358</v>
      </c>
      <c r="P2921" s="1">
        <f>SUMIF(Town!$AH$1350:$AH$1595,$A2921,Town!P$1350:P$1595)</f>
        <v>2475</v>
      </c>
      <c r="Q2921" s="1">
        <f>SUMIF(Town!$AH$1350:$AH$1595,$A2921,Town!Q$1350:Q$1595)</f>
        <v>103</v>
      </c>
      <c r="R2921" s="1">
        <f>SUMIF(Town!$AH$1350:$AH$1595,$A2921,Town!R$1350:R$1595)</f>
        <v>46</v>
      </c>
      <c r="S2921" s="1">
        <f>SUMIF(Town!$AH$1350:$AH$1595,$A2921,Town!T$1350:T$1595)</f>
        <v>14</v>
      </c>
      <c r="T2921" s="1">
        <f>SUMIF(Town!$AH$1350:$AH$1595,$A2921,Town!S$1350:S$1595)</f>
        <v>31</v>
      </c>
      <c r="U2921" s="1">
        <f>SUMIF(Town!$AH$1350:$AH$1595,$A2921,Town!U$1350:U$1595)</f>
        <v>38</v>
      </c>
      <c r="V2921" s="1">
        <f>SUMIF(Town!$AH$1350:$AH$1595,$A2921,Town!W$1350:W$1595)</f>
        <v>10</v>
      </c>
      <c r="X2921" s="1">
        <f>SUMIF(Town!$AH$1350:$AH$1595,$A2921,Town!V$1350:V$1595)</f>
        <v>42</v>
      </c>
      <c r="AB2921" s="1">
        <f>SUMIF(Town!$AH$1350:$AH$1595,$A2921,Town!AB$1350:AB$1595)</f>
        <v>55</v>
      </c>
      <c r="AG2921" s="7">
        <f>IF(Q2921&gt;0,RANK(Q2921,(N2921:P2921,Q2921:AE2921)),0)</f>
        <v>4</v>
      </c>
      <c r="AH2921" s="7">
        <f>IF(R2921&gt;0,RANK(R2921,(N2921:P2921,Q2921:AE2921)),0)</f>
        <v>6</v>
      </c>
      <c r="AI2921" s="7">
        <f>IF(T2921&gt;0,RANK(T2921,(N2921:P2921,Q2921:AE2921)),0)</f>
        <v>9</v>
      </c>
      <c r="AJ2921" s="7">
        <f>IF(S2921&gt;0,RANK(S2921,(N2921:P2921,Q2921:AE2921)),0)</f>
        <v>10</v>
      </c>
      <c r="AK2921" s="2">
        <f t="shared" si="1158"/>
        <v>4.7927039225722397E-3</v>
      </c>
      <c r="AL2921" s="2">
        <f t="shared" si="1159"/>
        <v>2.1404308780419712E-3</v>
      </c>
      <c r="AM2921" s="2">
        <f t="shared" si="1160"/>
        <v>1.4424642873761108E-3</v>
      </c>
      <c r="AN2921" s="2">
        <f t="shared" si="1161"/>
        <v>6.5143548462146949E-4</v>
      </c>
      <c r="AP2921" t="s">
        <v>3851</v>
      </c>
      <c r="AQ2921" t="s">
        <v>1623</v>
      </c>
      <c r="AT2921" s="93" t="s">
        <v>1129</v>
      </c>
      <c r="AU2921" s="92" t="s">
        <v>776</v>
      </c>
      <c r="AV2921" s="83" t="str">
        <f t="shared" si="1162"/>
        <v>50025</v>
      </c>
      <c r="AX2921" s="7" t="s">
        <v>3753</v>
      </c>
    </row>
    <row r="2922" spans="1:50" hidden="1" outlineLevel="1">
      <c r="A2922" t="s">
        <v>3679</v>
      </c>
      <c r="B2922" t="s">
        <v>1623</v>
      </c>
      <c r="C2922" s="1">
        <f t="shared" si="1151"/>
        <v>29147</v>
      </c>
      <c r="D2922" s="7">
        <f>RANK(N2922,(N2922:P2922,Q2922:AE2922))</f>
        <v>1</v>
      </c>
      <c r="E2922" s="7">
        <f>RANK(O2922,(N2922:P2922,Q2922:AE2922))</f>
        <v>2</v>
      </c>
      <c r="F2922" s="7">
        <f>IF(P2922&gt;0,RANK(P2922,(N2922:P2922,Q2922:AE2922)),0)</f>
        <v>3</v>
      </c>
      <c r="G2922" s="1">
        <f t="shared" si="1152"/>
        <v>3427</v>
      </c>
      <c r="H2922" s="2">
        <f t="shared" si="1153"/>
        <v>0.11757642295948124</v>
      </c>
      <c r="I2922" s="2"/>
      <c r="J2922" s="2">
        <f t="shared" si="1154"/>
        <v>0.51943596253473767</v>
      </c>
      <c r="K2922" s="2">
        <f t="shared" si="1155"/>
        <v>0.40185953957525644</v>
      </c>
      <c r="L2922" s="2">
        <f t="shared" si="1156"/>
        <v>6.1481456067519813E-2</v>
      </c>
      <c r="M2922" s="2">
        <f t="shared" si="1157"/>
        <v>1.7223041822486074E-2</v>
      </c>
      <c r="N2922" s="1">
        <f>SUMIF(Town!$AH$1350:$AH$1595,$A2922,Town!N$1350:N$1595)</f>
        <v>15140</v>
      </c>
      <c r="O2922" s="1">
        <f>SUMIF(Town!$AH$1350:$AH$1595,$A2922,Town!O$1350:O$1595)</f>
        <v>11713</v>
      </c>
      <c r="P2922" s="1">
        <f>SUMIF(Town!$AH$1350:$AH$1595,$A2922,Town!P$1350:P$1595)</f>
        <v>1792</v>
      </c>
      <c r="Q2922" s="1">
        <f>SUMIF(Town!$AH$1350:$AH$1595,$A2922,Town!Q$1350:Q$1595)</f>
        <v>208</v>
      </c>
      <c r="R2922" s="1">
        <f>SUMIF(Town!$AH$1350:$AH$1595,$A2922,Town!R$1350:R$1595)</f>
        <v>83</v>
      </c>
      <c r="S2922" s="1">
        <f>SUMIF(Town!$AH$1350:$AH$1595,$A2922,Town!T$1350:T$1595)</f>
        <v>22</v>
      </c>
      <c r="T2922" s="1">
        <f>SUMIF(Town!$AH$1350:$AH$1595,$A2922,Town!S$1350:S$1595)</f>
        <v>14</v>
      </c>
      <c r="U2922" s="1">
        <f>SUMIF(Town!$AH$1350:$AH$1595,$A2922,Town!U$1350:U$1595)</f>
        <v>71</v>
      </c>
      <c r="V2922" s="1">
        <f>SUMIF(Town!$AH$1350:$AH$1595,$A2922,Town!W$1350:W$1595)</f>
        <v>3</v>
      </c>
      <c r="X2922" s="1">
        <f>SUMIF(Town!$AH$1350:$AH$1595,$A2922,Town!V$1350:V$1595)</f>
        <v>9</v>
      </c>
      <c r="AB2922" s="1">
        <f>SUMIF(Town!$AH$1350:$AH$1595,$A2922,Town!AB$1350:AB$1595)</f>
        <v>92</v>
      </c>
      <c r="AG2922" s="7">
        <f>IF(Q2922&gt;0,RANK(Q2922,(N2922:P2922,Q2922:AE2922)),0)</f>
        <v>4</v>
      </c>
      <c r="AH2922" s="7">
        <f>IF(R2922&gt;0,RANK(R2922,(N2922:P2922,Q2922:AE2922)),0)</f>
        <v>6</v>
      </c>
      <c r="AI2922" s="7">
        <f>IF(T2922&gt;0,RANK(T2922,(N2922:P2922,Q2922:AE2922)),0)</f>
        <v>9</v>
      </c>
      <c r="AJ2922" s="7">
        <f>IF(S2922&gt;0,RANK(S2922,(N2922:P2922,Q2922:AE2922)),0)</f>
        <v>8</v>
      </c>
      <c r="AK2922" s="2">
        <f t="shared" si="1158"/>
        <v>7.1362404364085493E-3</v>
      </c>
      <c r="AL2922" s="2">
        <f t="shared" si="1159"/>
        <v>2.8476344049130271E-3</v>
      </c>
      <c r="AM2922" s="2">
        <f t="shared" si="1160"/>
        <v>4.8032387552749854E-4</v>
      </c>
      <c r="AN2922" s="2">
        <f t="shared" si="1161"/>
        <v>7.5479466154321196E-4</v>
      </c>
      <c r="AP2922" t="s">
        <v>3679</v>
      </c>
      <c r="AQ2922" t="s">
        <v>1623</v>
      </c>
      <c r="AT2922" s="93" t="s">
        <v>1129</v>
      </c>
      <c r="AU2922" s="92" t="s">
        <v>777</v>
      </c>
      <c r="AV2922" s="83" t="str">
        <f t="shared" si="1162"/>
        <v>50027</v>
      </c>
      <c r="AX2922" s="7" t="s">
        <v>3753</v>
      </c>
    </row>
    <row r="2923" spans="1:50" collapsed="1">
      <c r="A2923" t="s">
        <v>906</v>
      </c>
      <c r="B2923" t="s">
        <v>1985</v>
      </c>
      <c r="C2923" s="1">
        <f t="shared" si="1151"/>
        <v>294308</v>
      </c>
      <c r="D2923" s="7">
        <f>RANK(N2923,(N2923:P2923,Q2923:AE2923))</f>
        <v>1</v>
      </c>
      <c r="E2923" s="7">
        <f>RANK(O2923,(N2923:P2923,Q2923:AE2923))</f>
        <v>2</v>
      </c>
      <c r="F2923" s="7">
        <f>IF(P2923&gt;0,RANK(P2923,(N2923:P2923,Q2923:AE2923)),0)</f>
        <v>3</v>
      </c>
      <c r="G2923" s="1">
        <f t="shared" si="1152"/>
        <v>29247</v>
      </c>
      <c r="H2923" s="2">
        <f t="shared" si="1153"/>
        <v>9.9375484186634416E-2</v>
      </c>
      <c r="I2923" s="2"/>
      <c r="J2923" s="2">
        <f t="shared" si="1154"/>
        <v>0.50634709216195284</v>
      </c>
      <c r="K2923" s="2">
        <f t="shared" si="1155"/>
        <v>0.40697160797531839</v>
      </c>
      <c r="L2923" s="2">
        <f t="shared" si="1156"/>
        <v>6.9226796417358683E-2</v>
      </c>
      <c r="M2923" s="2">
        <f t="shared" si="1157"/>
        <v>1.7454503445370084E-2</v>
      </c>
      <c r="N2923" s="1">
        <f>SUM(N2909:N2922)</f>
        <v>149022</v>
      </c>
      <c r="O2923" s="1">
        <f>SUM(O2909:O2922)</f>
        <v>119775</v>
      </c>
      <c r="P2923" s="1">
        <f>SUM(P2909:P2922)</f>
        <v>20374</v>
      </c>
      <c r="Q2923" s="1">
        <f t="shared" ref="Q2923:V2923" si="1163">SUM(Q2909:Q2922)</f>
        <v>2192</v>
      </c>
      <c r="R2923" s="1">
        <f t="shared" si="1163"/>
        <v>784</v>
      </c>
      <c r="S2923" s="1">
        <f>SUM(S2909:S2922)</f>
        <v>153</v>
      </c>
      <c r="T2923" s="1">
        <f t="shared" si="1163"/>
        <v>219</v>
      </c>
      <c r="U2923" s="1">
        <f t="shared" si="1163"/>
        <v>514</v>
      </c>
      <c r="V2923" s="1">
        <f t="shared" si="1163"/>
        <v>70</v>
      </c>
      <c r="X2923" s="1">
        <f>SUM(X2909:X2922)</f>
        <v>161</v>
      </c>
      <c r="AB2923" s="1">
        <f>SUM(AB2909:AB2922)</f>
        <v>1044</v>
      </c>
      <c r="AG2923" s="7">
        <f>IF(Q2923&gt;0,RANK(Q2923,(N2923:P2923,Q2923:AE2923)),0)</f>
        <v>4</v>
      </c>
      <c r="AH2923" s="7">
        <f>IF(R2923&gt;0,RANK(R2923,(N2923:P2923,Q2923:AE2923)),0)</f>
        <v>6</v>
      </c>
      <c r="AI2923" s="7">
        <f>IF(T2923&gt;0,RANK(T2923,(N2923:P2923,Q2923:AE2923)),0)</f>
        <v>8</v>
      </c>
      <c r="AJ2923" s="7">
        <f>IF(S2923&gt;0,RANK(S2923,(N2923:P2923,Q2923:AE2923)),0)</f>
        <v>10</v>
      </c>
      <c r="AK2923" s="2">
        <f t="shared" si="1158"/>
        <v>7.4479796675591559E-3</v>
      </c>
      <c r="AL2923" s="2">
        <f t="shared" si="1159"/>
        <v>2.6638759394919608E-3</v>
      </c>
      <c r="AM2923" s="2">
        <f t="shared" si="1160"/>
        <v>7.4411840656726964E-4</v>
      </c>
      <c r="AN2923" s="2">
        <f t="shared" si="1161"/>
        <v>5.1986354431411989E-4</v>
      </c>
      <c r="AP2923" t="s">
        <v>906</v>
      </c>
      <c r="AQ2923" t="s">
        <v>1985</v>
      </c>
      <c r="AV2923" s="83" t="str">
        <f t="shared" si="1162"/>
        <v/>
      </c>
      <c r="AX2923" s="7" t="s">
        <v>3288</v>
      </c>
    </row>
    <row r="2924" spans="1:50">
      <c r="C2924" s="1"/>
      <c r="E2924" s="7"/>
      <c r="F2924" s="7"/>
      <c r="I2924" s="2"/>
      <c r="AG2924" s="7"/>
      <c r="AH2924" s="7"/>
      <c r="AI2924" s="7"/>
      <c r="AJ2924" s="7"/>
    </row>
    <row r="2925" spans="1:50" hidden="1" outlineLevel="1">
      <c r="A2925" t="s">
        <v>1559</v>
      </c>
      <c r="B2925" t="s">
        <v>1858</v>
      </c>
      <c r="C2925" s="1">
        <f t="shared" ref="C2925:C2956" si="1164">SUM(N2925:AE2925)</f>
        <v>11925</v>
      </c>
      <c r="D2925" s="7">
        <f>RANK(N2925,(N2925:P2925,Q2925:AE2925))</f>
        <v>2</v>
      </c>
      <c r="E2925" s="7">
        <f>RANK(O2925,(N2925:P2925,Q2925:AE2925))</f>
        <v>1</v>
      </c>
      <c r="F2925" s="7">
        <f>IF(P2925&gt;0,RANK(P2925,(N2925:P2925,Q2925:AE2925)),0)</f>
        <v>3</v>
      </c>
      <c r="G2925" s="1">
        <f t="shared" ref="G2925:G2956" si="1165">IF(D2925=1,N2925,IF(E2925=1,O2925,P2925))-IF(D2925=2,N2925,IF(E2925=2,O2925,P2925))</f>
        <v>1260</v>
      </c>
      <c r="H2925" s="2">
        <f t="shared" ref="H2925:H2956" si="1166">G2925/C2925</f>
        <v>0.10566037735849057</v>
      </c>
      <c r="I2925" s="2"/>
      <c r="J2925" s="2">
        <f t="shared" ref="J2925:J2956" si="1167">IF($C2925=0,"-",N2925/$C2925)</f>
        <v>0.42700209643605869</v>
      </c>
      <c r="K2925" s="2">
        <f t="shared" ref="K2925:K2956" si="1168">IF($C2925=0,"-",O2925/$C2925)</f>
        <v>0.53266247379454923</v>
      </c>
      <c r="L2925" s="2">
        <f t="shared" ref="L2925:L2956" si="1169">IF($C2925=0,"-",P2925/$C2925)</f>
        <v>1.8448637316561847E-2</v>
      </c>
      <c r="M2925" s="2">
        <f t="shared" ref="M2925:M2956" si="1170">IF(C2925=0,"-",(1-J2925-K2925-L2925))</f>
        <v>2.1886792452830237E-2</v>
      </c>
      <c r="N2925" s="1">
        <v>5092</v>
      </c>
      <c r="O2925" s="1">
        <v>6352</v>
      </c>
      <c r="P2925" s="1">
        <v>220</v>
      </c>
      <c r="Q2925" s="1">
        <v>56</v>
      </c>
      <c r="R2925" s="1">
        <v>188</v>
      </c>
      <c r="S2925" s="1">
        <v>17</v>
      </c>
      <c r="U2925" s="1">
        <v>0</v>
      </c>
      <c r="AG2925" s="7">
        <f>IF(Q2925&gt;0,RANK(Q2925,(N2925:P2925,Q2925:AE2925)),0)</f>
        <v>5</v>
      </c>
      <c r="AH2925" s="7">
        <f>IF(R2925&gt;0,RANK(R2925,(N2925:P2925,Q2925:AE2925)),0)</f>
        <v>4</v>
      </c>
      <c r="AI2925" s="7">
        <f>IF(T2925&gt;0,RANK(T2925,(N2925:P2925,Q2925:AE2925)),0)</f>
        <v>0</v>
      </c>
      <c r="AJ2925" s="7">
        <f>IF(S2925&gt;0,RANK(S2925,(N2925:P2925,Q2925:AE2925)),0)</f>
        <v>6</v>
      </c>
      <c r="AK2925" s="2">
        <f t="shared" ref="AK2925:AK2956" si="1171">IF($C2925=0,"-",Q2925/$C2925)</f>
        <v>4.6960167714884694E-3</v>
      </c>
      <c r="AL2925" s="2">
        <f t="shared" ref="AL2925:AL2956" si="1172">IF($C2925=0,"-",R2925/$C2925)</f>
        <v>1.5765199161425575E-2</v>
      </c>
      <c r="AM2925" s="2">
        <f t="shared" ref="AM2925:AM2956" si="1173">IF($C2925=0,"-",T2925/$C2925)</f>
        <v>0</v>
      </c>
      <c r="AN2925" s="2">
        <f t="shared" ref="AN2925:AN2956" si="1174">IF($C2925=0,"-",S2925/$C2925)</f>
        <v>1.4255765199161425E-3</v>
      </c>
      <c r="AP2925" t="s">
        <v>1559</v>
      </c>
      <c r="AQ2925" t="s">
        <v>1858</v>
      </c>
      <c r="AT2925" s="93" t="s">
        <v>1130</v>
      </c>
      <c r="AU2925" s="92" t="s">
        <v>1801</v>
      </c>
      <c r="AV2925" s="83" t="str">
        <f t="shared" ref="AV2925:AV2956" si="1175">AT2925&amp;AU2925</f>
        <v>51001</v>
      </c>
      <c r="AX2925" s="7" t="s">
        <v>3753</v>
      </c>
    </row>
    <row r="2926" spans="1:50" hidden="1" outlineLevel="1">
      <c r="A2926" t="s">
        <v>3068</v>
      </c>
      <c r="B2926" t="s">
        <v>1858</v>
      </c>
      <c r="C2926" s="1">
        <f t="shared" si="1164"/>
        <v>36846</v>
      </c>
      <c r="D2926" s="7">
        <f>RANK(N2926,(N2926:P2926,Q2926:AE2926))</f>
        <v>2</v>
      </c>
      <c r="E2926" s="7">
        <f>RANK(O2926,(N2926:P2926,Q2926:AE2926))</f>
        <v>1</v>
      </c>
      <c r="F2926" s="7">
        <f>IF(P2926&gt;0,RANK(P2926,(N2926:P2926,Q2926:AE2926)),0)</f>
        <v>3</v>
      </c>
      <c r="G2926" s="1">
        <f t="shared" si="1165"/>
        <v>2036</v>
      </c>
      <c r="H2926" s="2">
        <f t="shared" si="1166"/>
        <v>5.5257015686913095E-2</v>
      </c>
      <c r="I2926" s="2"/>
      <c r="J2926" s="2">
        <f t="shared" si="1167"/>
        <v>0.44116050588937739</v>
      </c>
      <c r="K2926" s="2">
        <f t="shared" si="1168"/>
        <v>0.49641752157629049</v>
      </c>
      <c r="L2926" s="2">
        <f t="shared" si="1169"/>
        <v>5.5446995603321933E-2</v>
      </c>
      <c r="M2926" s="2">
        <f t="shared" si="1170"/>
        <v>6.9749769310101933E-3</v>
      </c>
      <c r="N2926" s="1">
        <v>16255</v>
      </c>
      <c r="O2926" s="1">
        <v>18291</v>
      </c>
      <c r="P2926" s="1">
        <v>2043</v>
      </c>
      <c r="Q2926" s="1">
        <v>41</v>
      </c>
      <c r="R2926" s="1">
        <v>167</v>
      </c>
      <c r="S2926" s="1">
        <v>11</v>
      </c>
      <c r="U2926" s="1">
        <v>38</v>
      </c>
      <c r="AG2926" s="7">
        <f>IF(Q2926&gt;0,RANK(Q2926,(N2926:P2926,Q2926:AE2926)),0)</f>
        <v>5</v>
      </c>
      <c r="AH2926" s="7">
        <f>IF(R2926&gt;0,RANK(R2926,(N2926:P2926,Q2926:AE2926)),0)</f>
        <v>4</v>
      </c>
      <c r="AI2926" s="7">
        <f>IF(T2926&gt;0,RANK(T2926,(N2926:P2926,Q2926:AE2926)),0)</f>
        <v>0</v>
      </c>
      <c r="AJ2926" s="7">
        <f>IF(S2926&gt;0,RANK(S2926,(N2926:P2926,Q2926:AE2926)),0)</f>
        <v>7</v>
      </c>
      <c r="AK2926" s="2">
        <f t="shared" si="1171"/>
        <v>1.1127395103946154E-3</v>
      </c>
      <c r="AL2926" s="2">
        <f t="shared" si="1172"/>
        <v>4.5323780057536771E-3</v>
      </c>
      <c r="AM2926" s="2">
        <f t="shared" si="1173"/>
        <v>0</v>
      </c>
      <c r="AN2926" s="2">
        <f t="shared" si="1174"/>
        <v>2.9853986864245778E-4</v>
      </c>
      <c r="AP2926" t="s">
        <v>3068</v>
      </c>
      <c r="AQ2926" t="s">
        <v>1858</v>
      </c>
      <c r="AT2926" s="93" t="s">
        <v>1130</v>
      </c>
      <c r="AU2926" s="92" t="s">
        <v>1802</v>
      </c>
      <c r="AV2926" s="83" t="str">
        <f t="shared" si="1175"/>
        <v>51003</v>
      </c>
      <c r="AX2926" s="7" t="s">
        <v>3753</v>
      </c>
    </row>
    <row r="2927" spans="1:50" hidden="1" outlineLevel="1">
      <c r="A2927" t="s">
        <v>3059</v>
      </c>
      <c r="B2927" t="s">
        <v>1858</v>
      </c>
      <c r="C2927" s="1">
        <f t="shared" si="1164"/>
        <v>5123</v>
      </c>
      <c r="D2927" s="7">
        <f>RANK(N2927,(N2927:P2927,Q2927:AE2927))</f>
        <v>2</v>
      </c>
      <c r="E2927" s="7">
        <f>RANK(O2927,(N2927:P2927,Q2927:AE2927))</f>
        <v>1</v>
      </c>
      <c r="F2927" s="7">
        <f>IF(P2927&gt;0,RANK(P2927,(N2927:P2927,Q2927:AE2927)),0)</f>
        <v>3</v>
      </c>
      <c r="G2927" s="1">
        <f t="shared" si="1165"/>
        <v>594</v>
      </c>
      <c r="H2927" s="2">
        <f t="shared" si="1166"/>
        <v>0.11594768690220573</v>
      </c>
      <c r="I2927" s="2"/>
      <c r="J2927" s="2">
        <f t="shared" si="1167"/>
        <v>0.43216865118094866</v>
      </c>
      <c r="K2927" s="2">
        <f t="shared" si="1168"/>
        <v>0.54811633808315441</v>
      </c>
      <c r="L2927" s="2">
        <f t="shared" si="1169"/>
        <v>1.2102283818075347E-2</v>
      </c>
      <c r="M2927" s="2">
        <f t="shared" si="1170"/>
        <v>7.6127269178216401E-3</v>
      </c>
      <c r="N2927" s="1">
        <v>2214</v>
      </c>
      <c r="O2927" s="1">
        <v>2808</v>
      </c>
      <c r="P2927" s="1">
        <v>62</v>
      </c>
      <c r="Q2927" s="1">
        <v>9</v>
      </c>
      <c r="R2927" s="1">
        <v>25</v>
      </c>
      <c r="S2927" s="1">
        <v>5</v>
      </c>
      <c r="U2927" s="1">
        <v>0</v>
      </c>
      <c r="AG2927" s="7">
        <f>IF(Q2927&gt;0,RANK(Q2927,(N2927:P2927,Q2927:AE2927)),0)</f>
        <v>5</v>
      </c>
      <c r="AH2927" s="7">
        <f>IF(R2927&gt;0,RANK(R2927,(N2927:P2927,Q2927:AE2927)),0)</f>
        <v>4</v>
      </c>
      <c r="AI2927" s="7">
        <f>IF(T2927&gt;0,RANK(T2927,(N2927:P2927,Q2927:AE2927)),0)</f>
        <v>0</v>
      </c>
      <c r="AJ2927" s="7">
        <f>IF(S2927&gt;0,RANK(S2927,(N2927:P2927,Q2927:AE2927)),0)</f>
        <v>6</v>
      </c>
      <c r="AK2927" s="2">
        <f t="shared" si="1171"/>
        <v>1.7567831348819052E-3</v>
      </c>
      <c r="AL2927" s="2">
        <f t="shared" si="1172"/>
        <v>4.8799531524497362E-3</v>
      </c>
      <c r="AM2927" s="2">
        <f t="shared" si="1173"/>
        <v>0</v>
      </c>
      <c r="AN2927" s="2">
        <f t="shared" si="1174"/>
        <v>9.7599063048994729E-4</v>
      </c>
      <c r="AP2927" t="s">
        <v>3059</v>
      </c>
      <c r="AQ2927" t="s">
        <v>1858</v>
      </c>
      <c r="AT2927" s="93" t="s">
        <v>1130</v>
      </c>
      <c r="AU2927" s="92" t="s">
        <v>1803</v>
      </c>
      <c r="AV2927" s="83" t="str">
        <f t="shared" si="1175"/>
        <v>51005</v>
      </c>
      <c r="AX2927" s="7" t="s">
        <v>3753</v>
      </c>
    </row>
    <row r="2928" spans="1:50" hidden="1" outlineLevel="1">
      <c r="A2928" t="s">
        <v>3954</v>
      </c>
      <c r="B2928" t="s">
        <v>1858</v>
      </c>
      <c r="C2928" s="1">
        <f t="shared" si="1164"/>
        <v>4788</v>
      </c>
      <c r="D2928" s="7">
        <f>RANK(N2928,(N2928:P2928,Q2928:AE2928))</f>
        <v>2</v>
      </c>
      <c r="E2928" s="7">
        <f>RANK(O2928,(N2928:P2928,Q2928:AE2928))</f>
        <v>1</v>
      </c>
      <c r="F2928" s="7">
        <f>IF(P2928&gt;0,RANK(P2928,(N2928:P2928,Q2928:AE2928)),0)</f>
        <v>3</v>
      </c>
      <c r="G2928" s="1">
        <f t="shared" si="1165"/>
        <v>1193</v>
      </c>
      <c r="H2928" s="2">
        <f t="shared" si="1166"/>
        <v>0.24916457811194653</v>
      </c>
      <c r="I2928" s="2"/>
      <c r="J2928" s="2">
        <f t="shared" si="1167"/>
        <v>0.36633249791144529</v>
      </c>
      <c r="K2928" s="2">
        <f t="shared" si="1168"/>
        <v>0.61549707602339176</v>
      </c>
      <c r="L2928" s="2">
        <f t="shared" si="1169"/>
        <v>8.3542188805346695E-3</v>
      </c>
      <c r="M2928" s="2">
        <f t="shared" si="1170"/>
        <v>9.8162071846282783E-3</v>
      </c>
      <c r="N2928" s="1">
        <v>1754</v>
      </c>
      <c r="O2928" s="1">
        <v>2947</v>
      </c>
      <c r="P2928" s="1">
        <v>40</v>
      </c>
      <c r="Q2928" s="1">
        <v>14</v>
      </c>
      <c r="R2928" s="1">
        <v>24</v>
      </c>
      <c r="S2928" s="1">
        <v>8</v>
      </c>
      <c r="U2928" s="1">
        <v>1</v>
      </c>
      <c r="AG2928" s="7">
        <f>IF(Q2928&gt;0,RANK(Q2928,(N2928:P2928,Q2928:AE2928)),0)</f>
        <v>5</v>
      </c>
      <c r="AH2928" s="7">
        <f>IF(R2928&gt;0,RANK(R2928,(N2928:P2928,Q2928:AE2928)),0)</f>
        <v>4</v>
      </c>
      <c r="AI2928" s="7">
        <f>IF(T2928&gt;0,RANK(T2928,(N2928:P2928,Q2928:AE2928)),0)</f>
        <v>0</v>
      </c>
      <c r="AJ2928" s="7">
        <f>IF(S2928&gt;0,RANK(S2928,(N2928:P2928,Q2928:AE2928)),0)</f>
        <v>6</v>
      </c>
      <c r="AK2928" s="2">
        <f t="shared" si="1171"/>
        <v>2.9239766081871343E-3</v>
      </c>
      <c r="AL2928" s="2">
        <f t="shared" si="1172"/>
        <v>5.0125313283208017E-3</v>
      </c>
      <c r="AM2928" s="2">
        <f t="shared" si="1173"/>
        <v>0</v>
      </c>
      <c r="AN2928" s="2">
        <f t="shared" si="1174"/>
        <v>1.6708437761069339E-3</v>
      </c>
      <c r="AP2928" t="s">
        <v>3954</v>
      </c>
      <c r="AQ2928" t="s">
        <v>1858</v>
      </c>
      <c r="AT2928" s="93" t="s">
        <v>1130</v>
      </c>
      <c r="AU2928" s="92" t="s">
        <v>2150</v>
      </c>
      <c r="AV2928" s="83" t="str">
        <f t="shared" si="1175"/>
        <v>51007</v>
      </c>
      <c r="AX2928" s="7" t="s">
        <v>3753</v>
      </c>
    </row>
    <row r="2929" spans="1:50" hidden="1" outlineLevel="1">
      <c r="A2929" t="s">
        <v>2229</v>
      </c>
      <c r="B2929" t="s">
        <v>1858</v>
      </c>
      <c r="C2929" s="1">
        <f t="shared" si="1164"/>
        <v>11712</v>
      </c>
      <c r="D2929" s="7">
        <f>RANK(N2929,(N2929:P2929,Q2929:AE2929))</f>
        <v>2</v>
      </c>
      <c r="E2929" s="7">
        <f>RANK(O2929,(N2929:P2929,Q2929:AE2929))</f>
        <v>1</v>
      </c>
      <c r="F2929" s="7">
        <f>IF(P2929&gt;0,RANK(P2929,(N2929:P2929,Q2929:AE2929)),0)</f>
        <v>3</v>
      </c>
      <c r="G2929" s="1">
        <f t="shared" si="1165"/>
        <v>1848</v>
      </c>
      <c r="H2929" s="2">
        <f t="shared" si="1166"/>
        <v>0.15778688524590165</v>
      </c>
      <c r="I2929" s="2"/>
      <c r="J2929" s="2">
        <f t="shared" si="1167"/>
        <v>0.41086065573770492</v>
      </c>
      <c r="K2929" s="2">
        <f t="shared" si="1168"/>
        <v>0.56864754098360659</v>
      </c>
      <c r="L2929" s="2">
        <f t="shared" si="1169"/>
        <v>1.1526639344262296E-2</v>
      </c>
      <c r="M2929" s="2">
        <f t="shared" si="1170"/>
        <v>8.9651639344261961E-3</v>
      </c>
      <c r="N2929" s="1">
        <v>4812</v>
      </c>
      <c r="O2929" s="1">
        <v>6660</v>
      </c>
      <c r="P2929" s="1">
        <v>135</v>
      </c>
      <c r="Q2929" s="1">
        <v>29</v>
      </c>
      <c r="R2929" s="1">
        <v>67</v>
      </c>
      <c r="S2929" s="1">
        <v>5</v>
      </c>
      <c r="U2929" s="1">
        <v>4</v>
      </c>
      <c r="AG2929" s="7">
        <f>IF(Q2929&gt;0,RANK(Q2929,(N2929:P2929,Q2929:AE2929)),0)</f>
        <v>5</v>
      </c>
      <c r="AH2929" s="7">
        <f>IF(R2929&gt;0,RANK(R2929,(N2929:P2929,Q2929:AE2929)),0)</f>
        <v>4</v>
      </c>
      <c r="AI2929" s="7">
        <f>IF(T2929&gt;0,RANK(T2929,(N2929:P2929,Q2929:AE2929)),0)</f>
        <v>0</v>
      </c>
      <c r="AJ2929" s="7">
        <f>IF(S2929&gt;0,RANK(S2929,(N2929:P2929,Q2929:AE2929)),0)</f>
        <v>6</v>
      </c>
      <c r="AK2929" s="2">
        <f t="shared" si="1171"/>
        <v>2.4760928961748635E-3</v>
      </c>
      <c r="AL2929" s="2">
        <f t="shared" si="1172"/>
        <v>5.7206284153005467E-3</v>
      </c>
      <c r="AM2929" s="2">
        <f t="shared" si="1173"/>
        <v>0</v>
      </c>
      <c r="AN2929" s="2">
        <f t="shared" si="1174"/>
        <v>4.2691256830601092E-4</v>
      </c>
      <c r="AP2929" t="s">
        <v>2229</v>
      </c>
      <c r="AQ2929" t="s">
        <v>1858</v>
      </c>
      <c r="AT2929" s="93" t="s">
        <v>1130</v>
      </c>
      <c r="AU2929" s="92" t="s">
        <v>2454</v>
      </c>
      <c r="AV2929" s="83" t="str">
        <f t="shared" si="1175"/>
        <v>51009</v>
      </c>
      <c r="AX2929" s="7" t="s">
        <v>3753</v>
      </c>
    </row>
    <row r="2930" spans="1:50" hidden="1" outlineLevel="1">
      <c r="A2930" t="s">
        <v>2230</v>
      </c>
      <c r="B2930" t="s">
        <v>1858</v>
      </c>
      <c r="C2930" s="1">
        <f t="shared" si="1164"/>
        <v>5927</v>
      </c>
      <c r="D2930" s="7">
        <f>RANK(N2930,(N2930:P2930,Q2930:AE2930))</f>
        <v>2</v>
      </c>
      <c r="E2930" s="7">
        <f>RANK(O2930,(N2930:P2930,Q2930:AE2930))</f>
        <v>1</v>
      </c>
      <c r="F2930" s="7">
        <f>IF(P2930&gt;0,RANK(P2930,(N2930:P2930,Q2930:AE2930)),0)</f>
        <v>3</v>
      </c>
      <c r="G2930" s="1">
        <f t="shared" si="1165"/>
        <v>1522</v>
      </c>
      <c r="H2930" s="2">
        <f t="shared" si="1166"/>
        <v>0.25679095663910917</v>
      </c>
      <c r="I2930" s="2"/>
      <c r="J2930" s="2">
        <f t="shared" si="1167"/>
        <v>0.35970980259827906</v>
      </c>
      <c r="K2930" s="2">
        <f t="shared" si="1168"/>
        <v>0.61650075923738823</v>
      </c>
      <c r="L2930" s="2">
        <f t="shared" si="1169"/>
        <v>1.0460604015522186E-2</v>
      </c>
      <c r="M2930" s="2">
        <f t="shared" si="1170"/>
        <v>1.332883414881058E-2</v>
      </c>
      <c r="N2930" s="1">
        <v>2132</v>
      </c>
      <c r="O2930" s="1">
        <v>3654</v>
      </c>
      <c r="P2930" s="1">
        <v>62</v>
      </c>
      <c r="Q2930" s="1">
        <v>13</v>
      </c>
      <c r="R2930" s="1">
        <v>60</v>
      </c>
      <c r="S2930" s="1">
        <v>6</v>
      </c>
      <c r="U2930" s="1">
        <v>0</v>
      </c>
      <c r="AG2930" s="7">
        <f>IF(Q2930&gt;0,RANK(Q2930,(N2930:P2930,Q2930:AE2930)),0)</f>
        <v>5</v>
      </c>
      <c r="AH2930" s="7">
        <f>IF(R2930&gt;0,RANK(R2930,(N2930:P2930,Q2930:AE2930)),0)</f>
        <v>4</v>
      </c>
      <c r="AI2930" s="7">
        <f>IF(T2930&gt;0,RANK(T2930,(N2930:P2930,Q2930:AE2930)),0)</f>
        <v>0</v>
      </c>
      <c r="AJ2930" s="7">
        <f>IF(S2930&gt;0,RANK(S2930,(N2930:P2930,Q2930:AE2930)),0)</f>
        <v>6</v>
      </c>
      <c r="AK2930" s="2">
        <f t="shared" si="1171"/>
        <v>2.1933524548675551E-3</v>
      </c>
      <c r="AL2930" s="2">
        <f t="shared" si="1172"/>
        <v>1.0123165176311793E-2</v>
      </c>
      <c r="AM2930" s="2">
        <f t="shared" si="1173"/>
        <v>0</v>
      </c>
      <c r="AN2930" s="2">
        <f t="shared" si="1174"/>
        <v>1.0123165176311793E-3</v>
      </c>
      <c r="AP2930" t="s">
        <v>2230</v>
      </c>
      <c r="AQ2930" t="s">
        <v>1858</v>
      </c>
      <c r="AT2930" s="93" t="s">
        <v>1130</v>
      </c>
      <c r="AU2930" s="92" t="s">
        <v>2455</v>
      </c>
      <c r="AV2930" s="83" t="str">
        <f t="shared" si="1175"/>
        <v>51011</v>
      </c>
      <c r="AX2930" s="7" t="s">
        <v>3753</v>
      </c>
    </row>
    <row r="2931" spans="1:50" hidden="1" outlineLevel="1">
      <c r="A2931" t="s">
        <v>2231</v>
      </c>
      <c r="B2931" t="s">
        <v>1858</v>
      </c>
      <c r="C2931" s="1">
        <f t="shared" si="1164"/>
        <v>83559</v>
      </c>
      <c r="D2931" s="7">
        <f>RANK(N2931,(N2931:P2931,Q2931:AE2931))</f>
        <v>1</v>
      </c>
      <c r="E2931" s="7">
        <f>RANK(O2931,(N2931:P2931,Q2931:AE2931))</f>
        <v>2</v>
      </c>
      <c r="F2931" s="7">
        <f>IF(P2931&gt;0,RANK(P2931,(N2931:P2931,Q2931:AE2931)),0)</f>
        <v>3</v>
      </c>
      <c r="G2931" s="1">
        <f t="shared" si="1165"/>
        <v>21705</v>
      </c>
      <c r="H2931" s="2">
        <f t="shared" si="1166"/>
        <v>0.25975657918357087</v>
      </c>
      <c r="I2931" s="2"/>
      <c r="J2931" s="2">
        <f t="shared" si="1167"/>
        <v>0.60149116193348418</v>
      </c>
      <c r="K2931" s="2">
        <f t="shared" si="1168"/>
        <v>0.34173458274991325</v>
      </c>
      <c r="L2931" s="2">
        <f t="shared" si="1169"/>
        <v>4.7295922641486854E-2</v>
      </c>
      <c r="M2931" s="2">
        <f t="shared" si="1170"/>
        <v>9.4783326751157193E-3</v>
      </c>
      <c r="N2931" s="1">
        <v>50260</v>
      </c>
      <c r="O2931" s="1">
        <v>28555</v>
      </c>
      <c r="P2931" s="1">
        <v>3952</v>
      </c>
      <c r="Q2931" s="1">
        <v>152</v>
      </c>
      <c r="R2931" s="1">
        <v>463</v>
      </c>
      <c r="S2931" s="1">
        <v>34</v>
      </c>
      <c r="U2931" s="1">
        <v>143</v>
      </c>
      <c r="AG2931" s="7">
        <f>IF(Q2931&gt;0,RANK(Q2931,(N2931:P2931,Q2931:AE2931)),0)</f>
        <v>5</v>
      </c>
      <c r="AH2931" s="7">
        <f>IF(R2931&gt;0,RANK(R2931,(N2931:P2931,Q2931:AE2931)),0)</f>
        <v>4</v>
      </c>
      <c r="AI2931" s="7">
        <f>IF(T2931&gt;0,RANK(T2931,(N2931:P2931,Q2931:AE2931)),0)</f>
        <v>0</v>
      </c>
      <c r="AJ2931" s="7">
        <f>IF(S2931&gt;0,RANK(S2931,(N2931:P2931,Q2931:AE2931)),0)</f>
        <v>7</v>
      </c>
      <c r="AK2931" s="2">
        <f t="shared" si="1171"/>
        <v>1.8190739477494944E-3</v>
      </c>
      <c r="AL2931" s="2">
        <f t="shared" si="1172"/>
        <v>5.540994985579052E-3</v>
      </c>
      <c r="AM2931" s="2">
        <f t="shared" si="1173"/>
        <v>0</v>
      </c>
      <c r="AN2931" s="2">
        <f t="shared" si="1174"/>
        <v>4.0689811989133427E-4</v>
      </c>
      <c r="AP2931" t="s">
        <v>2231</v>
      </c>
      <c r="AQ2931" t="s">
        <v>1858</v>
      </c>
      <c r="AT2931" s="93" t="s">
        <v>1130</v>
      </c>
      <c r="AU2931" s="92" t="s">
        <v>2456</v>
      </c>
      <c r="AV2931" s="83" t="str">
        <f t="shared" si="1175"/>
        <v>51013</v>
      </c>
      <c r="AX2931" s="7" t="s">
        <v>3753</v>
      </c>
    </row>
    <row r="2932" spans="1:50" hidden="1" outlineLevel="1">
      <c r="A2932" t="s">
        <v>2696</v>
      </c>
      <c r="B2932" t="s">
        <v>1858</v>
      </c>
      <c r="C2932" s="1">
        <f t="shared" si="1164"/>
        <v>25271</v>
      </c>
      <c r="D2932" s="7">
        <f>RANK(N2932,(N2932:P2932,Q2932:AE2932))</f>
        <v>2</v>
      </c>
      <c r="E2932" s="7">
        <f>RANK(O2932,(N2932:P2932,Q2932:AE2932))</f>
        <v>1</v>
      </c>
      <c r="F2932" s="7">
        <f>IF(P2932&gt;0,RANK(P2932,(N2932:P2932,Q2932:AE2932)),0)</f>
        <v>3</v>
      </c>
      <c r="G2932" s="1">
        <f t="shared" si="1165"/>
        <v>11101</v>
      </c>
      <c r="H2932" s="2">
        <f t="shared" si="1166"/>
        <v>0.43927822405128408</v>
      </c>
      <c r="I2932" s="2"/>
      <c r="J2932" s="2">
        <f t="shared" si="1167"/>
        <v>0.2628704839539393</v>
      </c>
      <c r="K2932" s="2">
        <f t="shared" si="1168"/>
        <v>0.70214870800522333</v>
      </c>
      <c r="L2932" s="2">
        <f t="shared" si="1169"/>
        <v>2.0853943255114558E-2</v>
      </c>
      <c r="M2932" s="2">
        <f t="shared" si="1170"/>
        <v>1.4126864785722806E-2</v>
      </c>
      <c r="N2932" s="1">
        <v>6643</v>
      </c>
      <c r="O2932" s="1">
        <v>17744</v>
      </c>
      <c r="P2932" s="1">
        <v>527</v>
      </c>
      <c r="Q2932" s="1">
        <v>54</v>
      </c>
      <c r="R2932" s="1">
        <v>269</v>
      </c>
      <c r="S2932" s="1">
        <v>32</v>
      </c>
      <c r="U2932" s="1">
        <v>2</v>
      </c>
      <c r="AG2932" s="7">
        <f>IF(Q2932&gt;0,RANK(Q2932,(N2932:P2932,Q2932:AE2932)),0)</f>
        <v>5</v>
      </c>
      <c r="AH2932" s="7">
        <f>IF(R2932&gt;0,RANK(R2932,(N2932:P2932,Q2932:AE2932)),0)</f>
        <v>4</v>
      </c>
      <c r="AI2932" s="7">
        <f>IF(T2932&gt;0,RANK(T2932,(N2932:P2932,Q2932:AE2932)),0)</f>
        <v>0</v>
      </c>
      <c r="AJ2932" s="7">
        <f>IF(S2932&gt;0,RANK(S2932,(N2932:P2932,Q2932:AE2932)),0)</f>
        <v>6</v>
      </c>
      <c r="AK2932" s="2">
        <f t="shared" si="1171"/>
        <v>2.136836690277393E-3</v>
      </c>
      <c r="AL2932" s="2">
        <f t="shared" si="1172"/>
        <v>1.0644612401567013E-2</v>
      </c>
      <c r="AM2932" s="2">
        <f t="shared" si="1173"/>
        <v>0</v>
      </c>
      <c r="AN2932" s="2">
        <f t="shared" si="1174"/>
        <v>1.2662735942384552E-3</v>
      </c>
      <c r="AP2932" t="s">
        <v>2696</v>
      </c>
      <c r="AQ2932" t="s">
        <v>1858</v>
      </c>
      <c r="AT2932" s="93" t="s">
        <v>1130</v>
      </c>
      <c r="AU2932" s="92" t="s">
        <v>1466</v>
      </c>
      <c r="AV2932" s="83" t="str">
        <f t="shared" si="1175"/>
        <v>51015</v>
      </c>
      <c r="AX2932" s="7" t="s">
        <v>3753</v>
      </c>
    </row>
    <row r="2933" spans="1:50" hidden="1" outlineLevel="1">
      <c r="A2933" t="s">
        <v>2543</v>
      </c>
      <c r="B2933" t="s">
        <v>1858</v>
      </c>
      <c r="C2933" s="1">
        <f t="shared" si="1164"/>
        <v>2210</v>
      </c>
      <c r="D2933" s="7">
        <f>RANK(N2933,(N2933:P2933,Q2933:AE2933))</f>
        <v>2</v>
      </c>
      <c r="E2933" s="7">
        <f>RANK(O2933,(N2933:P2933,Q2933:AE2933))</f>
        <v>1</v>
      </c>
      <c r="F2933" s="7">
        <f>IF(P2933&gt;0,RANK(P2933,(N2933:P2933,Q2933:AE2933)),0)</f>
        <v>3</v>
      </c>
      <c r="G2933" s="1">
        <f t="shared" si="1165"/>
        <v>489</v>
      </c>
      <c r="H2933" s="2">
        <f t="shared" si="1166"/>
        <v>0.22126696832579185</v>
      </c>
      <c r="I2933" s="2"/>
      <c r="J2933" s="2">
        <f t="shared" si="1167"/>
        <v>0.37194570135746607</v>
      </c>
      <c r="K2933" s="2">
        <f t="shared" si="1168"/>
        <v>0.59321266968325792</v>
      </c>
      <c r="L2933" s="2">
        <f t="shared" si="1169"/>
        <v>1.5837104072398189E-2</v>
      </c>
      <c r="M2933" s="2">
        <f t="shared" si="1170"/>
        <v>1.9004524886877816E-2</v>
      </c>
      <c r="N2933" s="1">
        <v>822</v>
      </c>
      <c r="O2933" s="1">
        <v>1311</v>
      </c>
      <c r="P2933" s="1">
        <v>35</v>
      </c>
      <c r="Q2933" s="1">
        <v>10</v>
      </c>
      <c r="R2933" s="1">
        <v>27</v>
      </c>
      <c r="S2933" s="1">
        <v>5</v>
      </c>
      <c r="U2933" s="1">
        <v>0</v>
      </c>
      <c r="AG2933" s="7">
        <f>IF(Q2933&gt;0,RANK(Q2933,(N2933:P2933,Q2933:AE2933)),0)</f>
        <v>5</v>
      </c>
      <c r="AH2933" s="7">
        <f>IF(R2933&gt;0,RANK(R2933,(N2933:P2933,Q2933:AE2933)),0)</f>
        <v>4</v>
      </c>
      <c r="AI2933" s="7">
        <f>IF(T2933&gt;0,RANK(T2933,(N2933:P2933,Q2933:AE2933)),0)</f>
        <v>0</v>
      </c>
      <c r="AJ2933" s="7">
        <f>IF(S2933&gt;0,RANK(S2933,(N2933:P2933,Q2933:AE2933)),0)</f>
        <v>6</v>
      </c>
      <c r="AK2933" s="2">
        <f t="shared" si="1171"/>
        <v>4.5248868778280547E-3</v>
      </c>
      <c r="AL2933" s="2">
        <f t="shared" si="1172"/>
        <v>1.2217194570135747E-2</v>
      </c>
      <c r="AM2933" s="2">
        <f t="shared" si="1173"/>
        <v>0</v>
      </c>
      <c r="AN2933" s="2">
        <f t="shared" si="1174"/>
        <v>2.2624434389140274E-3</v>
      </c>
      <c r="AP2933" t="s">
        <v>2543</v>
      </c>
      <c r="AQ2933" t="s">
        <v>1858</v>
      </c>
      <c r="AT2933" s="93" t="s">
        <v>1130</v>
      </c>
      <c r="AU2933" s="92" t="s">
        <v>1467</v>
      </c>
      <c r="AV2933" s="83" t="str">
        <f t="shared" si="1175"/>
        <v>51017</v>
      </c>
      <c r="AX2933" s="7" t="s">
        <v>3753</v>
      </c>
    </row>
    <row r="2934" spans="1:50" hidden="1" outlineLevel="1">
      <c r="A2934" t="s">
        <v>1380</v>
      </c>
      <c r="B2934" t="s">
        <v>1858</v>
      </c>
      <c r="C2934" s="1">
        <f t="shared" si="1164"/>
        <v>26149</v>
      </c>
      <c r="D2934" s="7">
        <f>RANK(N2934,(N2934:P2934,Q2934:AE2934))</f>
        <v>2</v>
      </c>
      <c r="E2934" s="7">
        <f>RANK(O2934,(N2934:P2934,Q2934:AE2934))</f>
        <v>1</v>
      </c>
      <c r="F2934" s="7">
        <f>IF(P2934&gt;0,RANK(P2934,(N2934:P2934,Q2934:AE2934)),0)</f>
        <v>3</v>
      </c>
      <c r="G2934" s="1">
        <f t="shared" si="1165"/>
        <v>9064</v>
      </c>
      <c r="H2934" s="2">
        <f t="shared" si="1166"/>
        <v>0.34662893418486368</v>
      </c>
      <c r="I2934" s="2"/>
      <c r="J2934" s="2">
        <f t="shared" si="1167"/>
        <v>0.31205782247887109</v>
      </c>
      <c r="K2934" s="2">
        <f t="shared" si="1168"/>
        <v>0.65868675666373477</v>
      </c>
      <c r="L2934" s="2">
        <f t="shared" si="1169"/>
        <v>1.4379134957359745E-2</v>
      </c>
      <c r="M2934" s="2">
        <f t="shared" si="1170"/>
        <v>1.4876285900034442E-2</v>
      </c>
      <c r="N2934" s="1">
        <v>8160</v>
      </c>
      <c r="O2934" s="1">
        <v>17224</v>
      </c>
      <c r="P2934" s="1">
        <v>376</v>
      </c>
      <c r="Q2934" s="1">
        <v>88</v>
      </c>
      <c r="R2934" s="1">
        <v>268</v>
      </c>
      <c r="S2934" s="1">
        <v>33</v>
      </c>
      <c r="U2934" s="1">
        <v>0</v>
      </c>
      <c r="AG2934" s="7">
        <f>IF(Q2934&gt;0,RANK(Q2934,(N2934:P2934,Q2934:AE2934)),0)</f>
        <v>5</v>
      </c>
      <c r="AH2934" s="7">
        <f>IF(R2934&gt;0,RANK(R2934,(N2934:P2934,Q2934:AE2934)),0)</f>
        <v>4</v>
      </c>
      <c r="AI2934" s="7">
        <f>IF(T2934&gt;0,RANK(T2934,(N2934:P2934,Q2934:AE2934)),0)</f>
        <v>0</v>
      </c>
      <c r="AJ2934" s="7">
        <f>IF(S2934&gt;0,RANK(S2934,(N2934:P2934,Q2934:AE2934)),0)</f>
        <v>6</v>
      </c>
      <c r="AK2934" s="2">
        <f t="shared" si="1171"/>
        <v>3.3653294581054726E-3</v>
      </c>
      <c r="AL2934" s="2">
        <f t="shared" si="1172"/>
        <v>1.0248957895139393E-2</v>
      </c>
      <c r="AM2934" s="2">
        <f t="shared" si="1173"/>
        <v>0</v>
      </c>
      <c r="AN2934" s="2">
        <f t="shared" si="1174"/>
        <v>1.2619985467895521E-3</v>
      </c>
      <c r="AP2934" t="s">
        <v>1380</v>
      </c>
      <c r="AQ2934" t="s">
        <v>1858</v>
      </c>
      <c r="AT2934" s="93" t="s">
        <v>1130</v>
      </c>
      <c r="AU2934" s="92" t="s">
        <v>1468</v>
      </c>
      <c r="AV2934" s="83" t="str">
        <f t="shared" si="1175"/>
        <v>51019</v>
      </c>
      <c r="AX2934" s="7" t="s">
        <v>3753</v>
      </c>
    </row>
    <row r="2935" spans="1:50" hidden="1" outlineLevel="1">
      <c r="A2935" t="s">
        <v>2068</v>
      </c>
      <c r="B2935" t="s">
        <v>1858</v>
      </c>
      <c r="C2935" s="1">
        <f t="shared" si="1164"/>
        <v>2688</v>
      </c>
      <c r="D2935" s="7">
        <f>RANK(N2935,(N2935:P2935,Q2935:AE2935))</f>
        <v>2</v>
      </c>
      <c r="E2935" s="7">
        <f>RANK(O2935,(N2935:P2935,Q2935:AE2935))</f>
        <v>1</v>
      </c>
      <c r="F2935" s="7">
        <f>IF(P2935&gt;0,RANK(P2935,(N2935:P2935,Q2935:AE2935)),0)</f>
        <v>3</v>
      </c>
      <c r="G2935" s="1">
        <f t="shared" si="1165"/>
        <v>908</v>
      </c>
      <c r="H2935" s="2">
        <f t="shared" si="1166"/>
        <v>0.33779761904761907</v>
      </c>
      <c r="I2935" s="2"/>
      <c r="J2935" s="2">
        <f t="shared" si="1167"/>
        <v>0.31659226190476192</v>
      </c>
      <c r="K2935" s="2">
        <f t="shared" si="1168"/>
        <v>0.65438988095238093</v>
      </c>
      <c r="L2935" s="2">
        <f t="shared" si="1169"/>
        <v>1.5625E-2</v>
      </c>
      <c r="M2935" s="2">
        <f t="shared" si="1170"/>
        <v>1.3392857142857206E-2</v>
      </c>
      <c r="N2935" s="1">
        <v>851</v>
      </c>
      <c r="O2935" s="1">
        <v>1759</v>
      </c>
      <c r="P2935" s="1">
        <v>42</v>
      </c>
      <c r="Q2935" s="1">
        <v>10</v>
      </c>
      <c r="R2935" s="1">
        <v>20</v>
      </c>
      <c r="S2935" s="1">
        <v>6</v>
      </c>
      <c r="U2935" s="1">
        <v>0</v>
      </c>
      <c r="AG2935" s="7">
        <f>IF(Q2935&gt;0,RANK(Q2935,(N2935:P2935,Q2935:AE2935)),0)</f>
        <v>5</v>
      </c>
      <c r="AH2935" s="7">
        <f>IF(R2935&gt;0,RANK(R2935,(N2935:P2935,Q2935:AE2935)),0)</f>
        <v>4</v>
      </c>
      <c r="AI2935" s="7">
        <f>IF(T2935&gt;0,RANK(T2935,(N2935:P2935,Q2935:AE2935)),0)</f>
        <v>0</v>
      </c>
      <c r="AJ2935" s="7">
        <f>IF(S2935&gt;0,RANK(S2935,(N2935:P2935,Q2935:AE2935)),0)</f>
        <v>6</v>
      </c>
      <c r="AK2935" s="2">
        <f t="shared" si="1171"/>
        <v>3.720238095238095E-3</v>
      </c>
      <c r="AL2935" s="2">
        <f t="shared" si="1172"/>
        <v>7.4404761904761901E-3</v>
      </c>
      <c r="AM2935" s="2">
        <f t="shared" si="1173"/>
        <v>0</v>
      </c>
      <c r="AN2935" s="2">
        <f t="shared" si="1174"/>
        <v>2.232142857142857E-3</v>
      </c>
      <c r="AP2935" t="s">
        <v>2068</v>
      </c>
      <c r="AQ2935" t="s">
        <v>1858</v>
      </c>
      <c r="AT2935" s="93" t="s">
        <v>1130</v>
      </c>
      <c r="AU2935" s="92" t="s">
        <v>458</v>
      </c>
      <c r="AV2935" s="83" t="str">
        <f t="shared" si="1175"/>
        <v>51021</v>
      </c>
      <c r="AX2935" s="7" t="s">
        <v>3753</v>
      </c>
    </row>
    <row r="2936" spans="1:50" hidden="1" outlineLevel="1">
      <c r="A2936" t="s">
        <v>2069</v>
      </c>
      <c r="B2936" t="s">
        <v>1858</v>
      </c>
      <c r="C2936" s="1">
        <f t="shared" si="1164"/>
        <v>13840</v>
      </c>
      <c r="D2936" s="7">
        <f>RANK(N2936,(N2936:P2936,Q2936:AE2936))</f>
        <v>2</v>
      </c>
      <c r="E2936" s="7">
        <f>RANK(O2936,(N2936:P2936,Q2936:AE2936))</f>
        <v>1</v>
      </c>
      <c r="F2936" s="7">
        <f>IF(P2936&gt;0,RANK(P2936,(N2936:P2936,Q2936:AE2936)),0)</f>
        <v>3</v>
      </c>
      <c r="G2936" s="1">
        <f t="shared" si="1165"/>
        <v>4240</v>
      </c>
      <c r="H2936" s="2">
        <f t="shared" si="1166"/>
        <v>0.30635838150289019</v>
      </c>
      <c r="I2936" s="2"/>
      <c r="J2936" s="2">
        <f t="shared" si="1167"/>
        <v>0.3343208092485549</v>
      </c>
      <c r="K2936" s="2">
        <f t="shared" si="1168"/>
        <v>0.64067919075144508</v>
      </c>
      <c r="L2936" s="2">
        <f t="shared" si="1169"/>
        <v>1.495664739884393E-2</v>
      </c>
      <c r="M2936" s="2">
        <f t="shared" si="1170"/>
        <v>1.0043352601156092E-2</v>
      </c>
      <c r="N2936" s="1">
        <v>4627</v>
      </c>
      <c r="O2936" s="1">
        <v>8867</v>
      </c>
      <c r="P2936" s="1">
        <v>207</v>
      </c>
      <c r="Q2936" s="1">
        <v>33</v>
      </c>
      <c r="R2936" s="1">
        <v>88</v>
      </c>
      <c r="S2936" s="1">
        <v>18</v>
      </c>
      <c r="U2936" s="1">
        <v>0</v>
      </c>
      <c r="AG2936" s="7">
        <f>IF(Q2936&gt;0,RANK(Q2936,(N2936:P2936,Q2936:AE2936)),0)</f>
        <v>5</v>
      </c>
      <c r="AH2936" s="7">
        <f>IF(R2936&gt;0,RANK(R2936,(N2936:P2936,Q2936:AE2936)),0)</f>
        <v>4</v>
      </c>
      <c r="AI2936" s="7">
        <f>IF(T2936&gt;0,RANK(T2936,(N2936:P2936,Q2936:AE2936)),0)</f>
        <v>0</v>
      </c>
      <c r="AJ2936" s="7">
        <f>IF(S2936&gt;0,RANK(S2936,(N2936:P2936,Q2936:AE2936)),0)</f>
        <v>6</v>
      </c>
      <c r="AK2936" s="2">
        <f t="shared" si="1171"/>
        <v>2.3843930635838151E-3</v>
      </c>
      <c r="AL2936" s="2">
        <f t="shared" si="1172"/>
        <v>6.3583815028901737E-3</v>
      </c>
      <c r="AM2936" s="2">
        <f t="shared" si="1173"/>
        <v>0</v>
      </c>
      <c r="AN2936" s="2">
        <f t="shared" si="1174"/>
        <v>1.3005780346820809E-3</v>
      </c>
      <c r="AP2936" t="s">
        <v>2069</v>
      </c>
      <c r="AQ2936" t="s">
        <v>1858</v>
      </c>
      <c r="AT2936" s="93" t="s">
        <v>1130</v>
      </c>
      <c r="AU2936" s="92" t="s">
        <v>459</v>
      </c>
      <c r="AV2936" s="83" t="str">
        <f t="shared" si="1175"/>
        <v>51023</v>
      </c>
      <c r="AX2936" s="7" t="s">
        <v>3753</v>
      </c>
    </row>
    <row r="2937" spans="1:50" hidden="1" outlineLevel="1">
      <c r="A2937" t="s">
        <v>1787</v>
      </c>
      <c r="B2937" t="s">
        <v>1858</v>
      </c>
      <c r="C2937" s="1">
        <f t="shared" si="1164"/>
        <v>5997</v>
      </c>
      <c r="D2937" s="7">
        <f>RANK(N2937,(N2937:P2937,Q2937:AE2937))</f>
        <v>1</v>
      </c>
      <c r="E2937" s="7">
        <f>RANK(O2937,(N2937:P2937,Q2937:AE2937))</f>
        <v>2</v>
      </c>
      <c r="F2937" s="7">
        <f>IF(P2937&gt;0,RANK(P2937,(N2937:P2937,Q2937:AE2937)),0)</f>
        <v>3</v>
      </c>
      <c r="G2937" s="1">
        <f t="shared" si="1165"/>
        <v>826</v>
      </c>
      <c r="H2937" s="2">
        <f t="shared" si="1166"/>
        <v>0.13773553443388362</v>
      </c>
      <c r="I2937" s="2"/>
      <c r="J2937" s="2">
        <f t="shared" si="1167"/>
        <v>0.56478239119559781</v>
      </c>
      <c r="K2937" s="2">
        <f t="shared" si="1168"/>
        <v>0.42704685676171417</v>
      </c>
      <c r="L2937" s="2">
        <f t="shared" si="1169"/>
        <v>4.6690011672502916E-3</v>
      </c>
      <c r="M2937" s="2">
        <f t="shared" si="1170"/>
        <v>3.5017508754377315E-3</v>
      </c>
      <c r="N2937" s="1">
        <v>3387</v>
      </c>
      <c r="O2937" s="1">
        <v>2561</v>
      </c>
      <c r="P2937" s="1">
        <v>28</v>
      </c>
      <c r="Q2937" s="1">
        <v>7</v>
      </c>
      <c r="R2937" s="1">
        <v>13</v>
      </c>
      <c r="S2937" s="1">
        <v>1</v>
      </c>
      <c r="U2937" s="1">
        <v>0</v>
      </c>
      <c r="AG2937" s="7">
        <f>IF(Q2937&gt;0,RANK(Q2937,(N2937:P2937,Q2937:AE2937)),0)</f>
        <v>5</v>
      </c>
      <c r="AH2937" s="7">
        <f>IF(R2937&gt;0,RANK(R2937,(N2937:P2937,Q2937:AE2937)),0)</f>
        <v>4</v>
      </c>
      <c r="AI2937" s="7">
        <f>IF(T2937&gt;0,RANK(T2937,(N2937:P2937,Q2937:AE2937)),0)</f>
        <v>0</v>
      </c>
      <c r="AJ2937" s="7">
        <f>IF(S2937&gt;0,RANK(S2937,(N2937:P2937,Q2937:AE2937)),0)</f>
        <v>6</v>
      </c>
      <c r="AK2937" s="2">
        <f t="shared" si="1171"/>
        <v>1.1672502918125729E-3</v>
      </c>
      <c r="AL2937" s="2">
        <f t="shared" si="1172"/>
        <v>2.1677505419376354E-3</v>
      </c>
      <c r="AM2937" s="2">
        <f t="shared" si="1173"/>
        <v>0</v>
      </c>
      <c r="AN2937" s="2">
        <f t="shared" si="1174"/>
        <v>1.6675004168751042E-4</v>
      </c>
      <c r="AP2937" t="s">
        <v>1787</v>
      </c>
      <c r="AQ2937" t="s">
        <v>1858</v>
      </c>
      <c r="AT2937" s="93" t="s">
        <v>1130</v>
      </c>
      <c r="AU2937" s="92" t="s">
        <v>776</v>
      </c>
      <c r="AV2937" s="83" t="str">
        <f t="shared" si="1175"/>
        <v>51025</v>
      </c>
      <c r="AX2937" s="7" t="s">
        <v>3753</v>
      </c>
    </row>
    <row r="2938" spans="1:50" hidden="1" outlineLevel="1">
      <c r="A2938" t="s">
        <v>1589</v>
      </c>
      <c r="B2938" t="s">
        <v>1858</v>
      </c>
      <c r="C2938" s="1">
        <f t="shared" si="1164"/>
        <v>9856</v>
      </c>
      <c r="D2938" s="7">
        <f>RANK(N2938,(N2938:P2938,Q2938:AE2938))</f>
        <v>1</v>
      </c>
      <c r="E2938" s="7">
        <f>RANK(O2938,(N2938:P2938,Q2938:AE2938))</f>
        <v>2</v>
      </c>
      <c r="F2938" s="7">
        <f>IF(P2938&gt;0,RANK(P2938,(N2938:P2938,Q2938:AE2938)),0)</f>
        <v>4</v>
      </c>
      <c r="G2938" s="1">
        <f t="shared" si="1165"/>
        <v>1878</v>
      </c>
      <c r="H2938" s="2">
        <f t="shared" si="1166"/>
        <v>0.19054383116883117</v>
      </c>
      <c r="I2938" s="2"/>
      <c r="J2938" s="2">
        <f t="shared" si="1167"/>
        <v>0.58289366883116878</v>
      </c>
      <c r="K2938" s="2">
        <f t="shared" si="1168"/>
        <v>0.39234983766233766</v>
      </c>
      <c r="L2938" s="2">
        <f t="shared" si="1169"/>
        <v>6.5949675324675321E-3</v>
      </c>
      <c r="M2938" s="2">
        <f t="shared" si="1170"/>
        <v>1.8161525974026028E-2</v>
      </c>
      <c r="N2938" s="1">
        <v>5745</v>
      </c>
      <c r="O2938" s="1">
        <v>3867</v>
      </c>
      <c r="P2938" s="1">
        <v>65</v>
      </c>
      <c r="Q2938" s="1">
        <v>32</v>
      </c>
      <c r="R2938" s="1">
        <v>132</v>
      </c>
      <c r="S2938" s="1">
        <v>15</v>
      </c>
      <c r="U2938" s="1">
        <v>0</v>
      </c>
      <c r="AG2938" s="7">
        <f>IF(Q2938&gt;0,RANK(Q2938,(N2938:P2938,Q2938:AE2938)),0)</f>
        <v>5</v>
      </c>
      <c r="AH2938" s="7">
        <f>IF(R2938&gt;0,RANK(R2938,(N2938:P2938,Q2938:AE2938)),0)</f>
        <v>3</v>
      </c>
      <c r="AI2938" s="7">
        <f>IF(T2938&gt;0,RANK(T2938,(N2938:P2938,Q2938:AE2938)),0)</f>
        <v>0</v>
      </c>
      <c r="AJ2938" s="7">
        <f>IF(S2938&gt;0,RANK(S2938,(N2938:P2938,Q2938:AE2938)),0)</f>
        <v>6</v>
      </c>
      <c r="AK2938" s="2">
        <f t="shared" si="1171"/>
        <v>3.246753246753247E-3</v>
      </c>
      <c r="AL2938" s="2">
        <f t="shared" si="1172"/>
        <v>1.3392857142857142E-2</v>
      </c>
      <c r="AM2938" s="2">
        <f t="shared" si="1173"/>
        <v>0</v>
      </c>
      <c r="AN2938" s="2">
        <f t="shared" si="1174"/>
        <v>1.5219155844155845E-3</v>
      </c>
      <c r="AP2938" t="s">
        <v>1589</v>
      </c>
      <c r="AQ2938" t="s">
        <v>1858</v>
      </c>
      <c r="AT2938" s="93" t="s">
        <v>1130</v>
      </c>
      <c r="AU2938" s="92" t="s">
        <v>777</v>
      </c>
      <c r="AV2938" s="83" t="str">
        <f t="shared" si="1175"/>
        <v>51027</v>
      </c>
      <c r="AX2938" s="7" t="s">
        <v>3753</v>
      </c>
    </row>
    <row r="2939" spans="1:50" hidden="1" outlineLevel="1">
      <c r="A2939" t="s">
        <v>2503</v>
      </c>
      <c r="B2939" t="s">
        <v>1858</v>
      </c>
      <c r="C2939" s="1">
        <f t="shared" si="1164"/>
        <v>5454</v>
      </c>
      <c r="D2939" s="7">
        <f>RANK(N2939,(N2939:P2939,Q2939:AE2939))</f>
        <v>2</v>
      </c>
      <c r="E2939" s="7">
        <f>RANK(O2939,(N2939:P2939,Q2939:AE2939))</f>
        <v>1</v>
      </c>
      <c r="F2939" s="7">
        <f>IF(P2939&gt;0,RANK(P2939,(N2939:P2939,Q2939:AE2939)),0)</f>
        <v>3</v>
      </c>
      <c r="G2939" s="1">
        <f t="shared" si="1165"/>
        <v>177</v>
      </c>
      <c r="H2939" s="2">
        <f t="shared" si="1166"/>
        <v>3.2453245324532455E-2</v>
      </c>
      <c r="I2939" s="2"/>
      <c r="J2939" s="2">
        <f t="shared" si="1167"/>
        <v>0.46956362302896959</v>
      </c>
      <c r="K2939" s="2">
        <f t="shared" si="1168"/>
        <v>0.50201686835350201</v>
      </c>
      <c r="L2939" s="2">
        <f t="shared" si="1169"/>
        <v>1.7601760176017601E-2</v>
      </c>
      <c r="M2939" s="2">
        <f t="shared" si="1170"/>
        <v>1.0817748441510799E-2</v>
      </c>
      <c r="N2939" s="1">
        <v>2561</v>
      </c>
      <c r="O2939" s="1">
        <v>2738</v>
      </c>
      <c r="P2939" s="1">
        <v>96</v>
      </c>
      <c r="Q2939" s="1">
        <v>12</v>
      </c>
      <c r="R2939" s="1">
        <v>39</v>
      </c>
      <c r="S2939" s="1">
        <v>8</v>
      </c>
      <c r="U2939" s="1">
        <v>0</v>
      </c>
      <c r="AG2939" s="7">
        <f>IF(Q2939&gt;0,RANK(Q2939,(N2939:P2939,Q2939:AE2939)),0)</f>
        <v>5</v>
      </c>
      <c r="AH2939" s="7">
        <f>IF(R2939&gt;0,RANK(R2939,(N2939:P2939,Q2939:AE2939)),0)</f>
        <v>4</v>
      </c>
      <c r="AI2939" s="7">
        <f>IF(T2939&gt;0,RANK(T2939,(N2939:P2939,Q2939:AE2939)),0)</f>
        <v>0</v>
      </c>
      <c r="AJ2939" s="7">
        <f>IF(S2939&gt;0,RANK(S2939,(N2939:P2939,Q2939:AE2939)),0)</f>
        <v>6</v>
      </c>
      <c r="AK2939" s="2">
        <f t="shared" si="1171"/>
        <v>2.2002200220022001E-3</v>
      </c>
      <c r="AL2939" s="2">
        <f t="shared" si="1172"/>
        <v>7.1507150715071511E-3</v>
      </c>
      <c r="AM2939" s="2">
        <f t="shared" si="1173"/>
        <v>0</v>
      </c>
      <c r="AN2939" s="2">
        <f t="shared" si="1174"/>
        <v>1.4668133480014668E-3</v>
      </c>
      <c r="AP2939" t="s">
        <v>2503</v>
      </c>
      <c r="AQ2939" t="s">
        <v>1858</v>
      </c>
      <c r="AT2939" s="93" t="s">
        <v>1130</v>
      </c>
      <c r="AU2939" s="92" t="s">
        <v>778</v>
      </c>
      <c r="AV2939" s="83" t="str">
        <f t="shared" si="1175"/>
        <v>51029</v>
      </c>
      <c r="AX2939" s="7" t="s">
        <v>3753</v>
      </c>
    </row>
    <row r="2940" spans="1:50" hidden="1" outlineLevel="1">
      <c r="A2940" t="s">
        <v>1874</v>
      </c>
      <c r="B2940" t="s">
        <v>1858</v>
      </c>
      <c r="C2940" s="1">
        <f t="shared" si="1164"/>
        <v>20327</v>
      </c>
      <c r="D2940" s="7">
        <f>RANK(N2940,(N2940:P2940,Q2940:AE2940))</f>
        <v>2</v>
      </c>
      <c r="E2940" s="7">
        <f>RANK(O2940,(N2940:P2940,Q2940:AE2940))</f>
        <v>1</v>
      </c>
      <c r="F2940" s="7">
        <f>IF(P2940&gt;0,RANK(P2940,(N2940:P2940,Q2940:AE2940)),0)</f>
        <v>3</v>
      </c>
      <c r="G2940" s="1">
        <f t="shared" si="1165"/>
        <v>6503</v>
      </c>
      <c r="H2940" s="2">
        <f t="shared" si="1166"/>
        <v>0.31991931913218874</v>
      </c>
      <c r="I2940" s="2"/>
      <c r="J2940" s="2">
        <f t="shared" si="1167"/>
        <v>0.32759384070448172</v>
      </c>
      <c r="K2940" s="2">
        <f t="shared" si="1168"/>
        <v>0.64751315983667046</v>
      </c>
      <c r="L2940" s="2">
        <f t="shared" si="1169"/>
        <v>1.1610173660648399E-2</v>
      </c>
      <c r="M2940" s="2">
        <f t="shared" si="1170"/>
        <v>1.3282825798199421E-2</v>
      </c>
      <c r="N2940" s="1">
        <v>6659</v>
      </c>
      <c r="O2940" s="1">
        <v>13162</v>
      </c>
      <c r="P2940" s="1">
        <v>236</v>
      </c>
      <c r="Q2940" s="1">
        <v>54</v>
      </c>
      <c r="R2940" s="1">
        <v>199</v>
      </c>
      <c r="S2940" s="1">
        <v>14</v>
      </c>
      <c r="U2940" s="1">
        <v>3</v>
      </c>
      <c r="AG2940" s="7">
        <f>IF(Q2940&gt;0,RANK(Q2940,(N2940:P2940,Q2940:AE2940)),0)</f>
        <v>5</v>
      </c>
      <c r="AH2940" s="7">
        <f>IF(R2940&gt;0,RANK(R2940,(N2940:P2940,Q2940:AE2940)),0)</f>
        <v>4</v>
      </c>
      <c r="AI2940" s="7">
        <f>IF(T2940&gt;0,RANK(T2940,(N2940:P2940,Q2940:AE2940)),0)</f>
        <v>0</v>
      </c>
      <c r="AJ2940" s="7">
        <f>IF(S2940&gt;0,RANK(S2940,(N2940:P2940,Q2940:AE2940)),0)</f>
        <v>6</v>
      </c>
      <c r="AK2940" s="2">
        <f t="shared" si="1171"/>
        <v>2.6565651596398877E-3</v>
      </c>
      <c r="AL2940" s="2">
        <f t="shared" si="1172"/>
        <v>9.7899345697840309E-3</v>
      </c>
      <c r="AM2940" s="2">
        <f t="shared" si="1173"/>
        <v>0</v>
      </c>
      <c r="AN2940" s="2">
        <f t="shared" si="1174"/>
        <v>6.8873911546219314E-4</v>
      </c>
      <c r="AP2940" t="s">
        <v>1874</v>
      </c>
      <c r="AQ2940" t="s">
        <v>1858</v>
      </c>
      <c r="AT2940" s="93" t="s">
        <v>1130</v>
      </c>
      <c r="AU2940" s="92" t="s">
        <v>779</v>
      </c>
      <c r="AV2940" s="83" t="str">
        <f t="shared" si="1175"/>
        <v>51031</v>
      </c>
      <c r="AX2940" s="7" t="s">
        <v>3753</v>
      </c>
    </row>
    <row r="2941" spans="1:50" hidden="1" outlineLevel="1">
      <c r="A2941" t="s">
        <v>1728</v>
      </c>
      <c r="B2941" t="s">
        <v>1858</v>
      </c>
      <c r="C2941" s="1">
        <f t="shared" si="1164"/>
        <v>8351</v>
      </c>
      <c r="D2941" s="7">
        <f>RANK(N2941,(N2941:P2941,Q2941:AE2941))</f>
        <v>1</v>
      </c>
      <c r="E2941" s="7">
        <f>RANK(O2941,(N2941:P2941,Q2941:AE2941))</f>
        <v>2</v>
      </c>
      <c r="F2941" s="7">
        <f>IF(P2941&gt;0,RANK(P2941,(N2941:P2941,Q2941:AE2941)),0)</f>
        <v>3</v>
      </c>
      <c r="G2941" s="1">
        <f t="shared" si="1165"/>
        <v>441</v>
      </c>
      <c r="H2941" s="2">
        <f t="shared" si="1166"/>
        <v>5.2808046940486172E-2</v>
      </c>
      <c r="I2941" s="2"/>
      <c r="J2941" s="2">
        <f t="shared" si="1167"/>
        <v>0.51658484013890549</v>
      </c>
      <c r="K2941" s="2">
        <f t="shared" si="1168"/>
        <v>0.46377679319841936</v>
      </c>
      <c r="L2941" s="2">
        <f t="shared" si="1169"/>
        <v>1.2214106095078434E-2</v>
      </c>
      <c r="M2941" s="2">
        <f t="shared" si="1170"/>
        <v>7.4242605675967216E-3</v>
      </c>
      <c r="N2941" s="1">
        <v>4314</v>
      </c>
      <c r="O2941" s="1">
        <v>3873</v>
      </c>
      <c r="P2941" s="1">
        <v>102</v>
      </c>
      <c r="Q2941" s="1">
        <v>16</v>
      </c>
      <c r="R2941" s="1">
        <v>38</v>
      </c>
      <c r="S2941" s="1">
        <v>7</v>
      </c>
      <c r="U2941" s="1">
        <v>1</v>
      </c>
      <c r="AG2941" s="7">
        <f>IF(Q2941&gt;0,RANK(Q2941,(N2941:P2941,Q2941:AE2941)),0)</f>
        <v>5</v>
      </c>
      <c r="AH2941" s="7">
        <f>IF(R2941&gt;0,RANK(R2941,(N2941:P2941,Q2941:AE2941)),0)</f>
        <v>4</v>
      </c>
      <c r="AI2941" s="7">
        <f>IF(T2941&gt;0,RANK(T2941,(N2941:P2941,Q2941:AE2941)),0)</f>
        <v>0</v>
      </c>
      <c r="AJ2941" s="7">
        <f>IF(S2941&gt;0,RANK(S2941,(N2941:P2941,Q2941:AE2941)),0)</f>
        <v>6</v>
      </c>
      <c r="AK2941" s="2">
        <f t="shared" si="1171"/>
        <v>1.9159382109926954E-3</v>
      </c>
      <c r="AL2941" s="2">
        <f t="shared" si="1172"/>
        <v>4.5503532511076521E-3</v>
      </c>
      <c r="AM2941" s="2">
        <f t="shared" si="1173"/>
        <v>0</v>
      </c>
      <c r="AN2941" s="2">
        <f t="shared" si="1174"/>
        <v>8.3822296730930428E-4</v>
      </c>
      <c r="AP2941" t="s">
        <v>1728</v>
      </c>
      <c r="AQ2941" t="s">
        <v>1858</v>
      </c>
      <c r="AT2941" s="93" t="s">
        <v>1130</v>
      </c>
      <c r="AU2941" s="92" t="s">
        <v>780</v>
      </c>
      <c r="AV2941" s="83" t="str">
        <f t="shared" si="1175"/>
        <v>51033</v>
      </c>
      <c r="AX2941" s="7" t="s">
        <v>3753</v>
      </c>
    </row>
    <row r="2942" spans="1:50" hidden="1" outlineLevel="1">
      <c r="A2942" t="s">
        <v>1520</v>
      </c>
      <c r="B2942" t="s">
        <v>1858</v>
      </c>
      <c r="C2942" s="1">
        <f t="shared" si="1164"/>
        <v>11001</v>
      </c>
      <c r="D2942" s="7">
        <f>RANK(N2942,(N2942:P2942,Q2942:AE2942))</f>
        <v>2</v>
      </c>
      <c r="E2942" s="7">
        <f>RANK(O2942,(N2942:P2942,Q2942:AE2942))</f>
        <v>1</v>
      </c>
      <c r="F2942" s="7">
        <f>IF(P2942&gt;0,RANK(P2942,(N2942:P2942,Q2942:AE2942)),0)</f>
        <v>3</v>
      </c>
      <c r="G2942" s="1">
        <f t="shared" si="1165"/>
        <v>3504</v>
      </c>
      <c r="H2942" s="2">
        <f t="shared" si="1166"/>
        <v>0.31851649850013636</v>
      </c>
      <c r="I2942" s="2"/>
      <c r="J2942" s="2">
        <f t="shared" si="1167"/>
        <v>0.33069720934460506</v>
      </c>
      <c r="K2942" s="2">
        <f t="shared" si="1168"/>
        <v>0.64921370784474142</v>
      </c>
      <c r="L2942" s="2">
        <f t="shared" si="1169"/>
        <v>1.1453504226888464E-2</v>
      </c>
      <c r="M2942" s="2">
        <f t="shared" si="1170"/>
        <v>8.6355785837651158E-3</v>
      </c>
      <c r="N2942" s="1">
        <v>3638</v>
      </c>
      <c r="O2942" s="1">
        <v>7142</v>
      </c>
      <c r="P2942" s="1">
        <v>126</v>
      </c>
      <c r="Q2942" s="1">
        <v>34</v>
      </c>
      <c r="R2942" s="1">
        <v>52</v>
      </c>
      <c r="S2942" s="1">
        <v>9</v>
      </c>
      <c r="U2942" s="1">
        <v>0</v>
      </c>
      <c r="AG2942" s="7">
        <f>IF(Q2942&gt;0,RANK(Q2942,(N2942:P2942,Q2942:AE2942)),0)</f>
        <v>5</v>
      </c>
      <c r="AH2942" s="7">
        <f>IF(R2942&gt;0,RANK(R2942,(N2942:P2942,Q2942:AE2942)),0)</f>
        <v>4</v>
      </c>
      <c r="AI2942" s="7">
        <f>IF(T2942&gt;0,RANK(T2942,(N2942:P2942,Q2942:AE2942)),0)</f>
        <v>0</v>
      </c>
      <c r="AJ2942" s="7">
        <f>IF(S2942&gt;0,RANK(S2942,(N2942:P2942,Q2942:AE2942)),0)</f>
        <v>6</v>
      </c>
      <c r="AK2942" s="2">
        <f t="shared" si="1171"/>
        <v>3.0906281247159348E-3</v>
      </c>
      <c r="AL2942" s="2">
        <f t="shared" si="1172"/>
        <v>4.7268430142714301E-3</v>
      </c>
      <c r="AM2942" s="2">
        <f t="shared" si="1173"/>
        <v>0</v>
      </c>
      <c r="AN2942" s="2">
        <f t="shared" si="1174"/>
        <v>8.181074447777475E-4</v>
      </c>
      <c r="AP2942" t="s">
        <v>1520</v>
      </c>
      <c r="AQ2942" t="s">
        <v>1858</v>
      </c>
      <c r="AT2942" s="93" t="s">
        <v>1130</v>
      </c>
      <c r="AU2942" s="92" t="s">
        <v>781</v>
      </c>
      <c r="AV2942" s="83" t="str">
        <f t="shared" si="1175"/>
        <v>51035</v>
      </c>
      <c r="AX2942" s="7" t="s">
        <v>3753</v>
      </c>
    </row>
    <row r="2943" spans="1:50" hidden="1" outlineLevel="1">
      <c r="A2943" t="s">
        <v>1792</v>
      </c>
      <c r="B2943" t="s">
        <v>1858</v>
      </c>
      <c r="C2943" s="1">
        <f t="shared" si="1164"/>
        <v>3066</v>
      </c>
      <c r="D2943" s="7">
        <f>RANK(N2943,(N2943:P2943,Q2943:AE2943))</f>
        <v>1</v>
      </c>
      <c r="E2943" s="7">
        <f>RANK(O2943,(N2943:P2943,Q2943:AE2943))</f>
        <v>2</v>
      </c>
      <c r="F2943" s="7">
        <f>IF(P2943&gt;0,RANK(P2943,(N2943:P2943,Q2943:AE2943)),0)</f>
        <v>3</v>
      </c>
      <c r="G2943" s="1">
        <f t="shared" si="1165"/>
        <v>958</v>
      </c>
      <c r="H2943" s="2">
        <f t="shared" si="1166"/>
        <v>0.31245923026744943</v>
      </c>
      <c r="I2943" s="2"/>
      <c r="J2943" s="2">
        <f t="shared" si="1167"/>
        <v>0.64611872146118721</v>
      </c>
      <c r="K2943" s="2">
        <f t="shared" si="1168"/>
        <v>0.33365949119373778</v>
      </c>
      <c r="L2943" s="2">
        <f t="shared" si="1169"/>
        <v>1.0110893672537508E-2</v>
      </c>
      <c r="M2943" s="2">
        <f t="shared" si="1170"/>
        <v>1.0110893672537508E-2</v>
      </c>
      <c r="N2943" s="1">
        <v>1981</v>
      </c>
      <c r="O2943" s="1">
        <v>1023</v>
      </c>
      <c r="P2943" s="1">
        <v>31</v>
      </c>
      <c r="Q2943" s="1">
        <v>8</v>
      </c>
      <c r="R2943" s="1">
        <v>19</v>
      </c>
      <c r="S2943" s="1">
        <v>4</v>
      </c>
      <c r="U2943" s="1">
        <v>0</v>
      </c>
      <c r="AG2943" s="7">
        <f>IF(Q2943&gt;0,RANK(Q2943,(N2943:P2943,Q2943:AE2943)),0)</f>
        <v>5</v>
      </c>
      <c r="AH2943" s="7">
        <f>IF(R2943&gt;0,RANK(R2943,(N2943:P2943,Q2943:AE2943)),0)</f>
        <v>4</v>
      </c>
      <c r="AI2943" s="7">
        <f>IF(T2943&gt;0,RANK(T2943,(N2943:P2943,Q2943:AE2943)),0)</f>
        <v>0</v>
      </c>
      <c r="AJ2943" s="7">
        <f>IF(S2943&gt;0,RANK(S2943,(N2943:P2943,Q2943:AE2943)),0)</f>
        <v>6</v>
      </c>
      <c r="AK2943" s="2">
        <f t="shared" si="1171"/>
        <v>2.6092628832354858E-3</v>
      </c>
      <c r="AL2943" s="2">
        <f t="shared" si="1172"/>
        <v>6.1969993476842788E-3</v>
      </c>
      <c r="AM2943" s="2">
        <f t="shared" si="1173"/>
        <v>0</v>
      </c>
      <c r="AN2943" s="2">
        <f t="shared" si="1174"/>
        <v>1.3046314416177429E-3</v>
      </c>
      <c r="AP2943" t="s">
        <v>1792</v>
      </c>
      <c r="AQ2943" t="s">
        <v>1858</v>
      </c>
      <c r="AT2943" s="93" t="s">
        <v>1130</v>
      </c>
      <c r="AU2943" s="92" t="s">
        <v>1308</v>
      </c>
      <c r="AV2943" s="83" t="str">
        <f t="shared" si="1175"/>
        <v>51036</v>
      </c>
      <c r="AX2943" s="7" t="s">
        <v>3753</v>
      </c>
    </row>
    <row r="2944" spans="1:50" hidden="1" outlineLevel="1">
      <c r="A2944" t="s">
        <v>3409</v>
      </c>
      <c r="B2944" t="s">
        <v>1858</v>
      </c>
      <c r="C2944" s="1">
        <f t="shared" si="1164"/>
        <v>4994</v>
      </c>
      <c r="D2944" s="7">
        <f>RANK(N2944,(N2944:P2944,Q2944:AE2944))</f>
        <v>2</v>
      </c>
      <c r="E2944" s="7">
        <f>RANK(O2944,(N2944:P2944,Q2944:AE2944))</f>
        <v>1</v>
      </c>
      <c r="F2944" s="7">
        <f>IF(P2944&gt;0,RANK(P2944,(N2944:P2944,Q2944:AE2944)),0)</f>
        <v>4</v>
      </c>
      <c r="G2944" s="1">
        <f t="shared" si="1165"/>
        <v>838</v>
      </c>
      <c r="H2944" s="2">
        <f t="shared" si="1166"/>
        <v>0.16780136163396075</v>
      </c>
      <c r="I2944" s="2"/>
      <c r="J2944" s="2">
        <f t="shared" si="1167"/>
        <v>0.40388466159391267</v>
      </c>
      <c r="K2944" s="2">
        <f t="shared" si="1168"/>
        <v>0.57168602322787343</v>
      </c>
      <c r="L2944" s="2">
        <f t="shared" si="1169"/>
        <v>8.6103323988786541E-3</v>
      </c>
      <c r="M2944" s="2">
        <f t="shared" si="1170"/>
        <v>1.5818982779335241E-2</v>
      </c>
      <c r="N2944" s="1">
        <v>2017</v>
      </c>
      <c r="O2944" s="1">
        <v>2855</v>
      </c>
      <c r="P2944" s="1">
        <v>43</v>
      </c>
      <c r="Q2944" s="1">
        <v>21</v>
      </c>
      <c r="R2944" s="1">
        <v>46</v>
      </c>
      <c r="S2944" s="1">
        <v>11</v>
      </c>
      <c r="U2944" s="1">
        <v>1</v>
      </c>
      <c r="AG2944" s="7">
        <f>IF(Q2944&gt;0,RANK(Q2944,(N2944:P2944,Q2944:AE2944)),0)</f>
        <v>5</v>
      </c>
      <c r="AH2944" s="7">
        <f>IF(R2944&gt;0,RANK(R2944,(N2944:P2944,Q2944:AE2944)),0)</f>
        <v>3</v>
      </c>
      <c r="AI2944" s="7">
        <f>IF(T2944&gt;0,RANK(T2944,(N2944:P2944,Q2944:AE2944)),0)</f>
        <v>0</v>
      </c>
      <c r="AJ2944" s="7">
        <f>IF(S2944&gt;0,RANK(S2944,(N2944:P2944,Q2944:AE2944)),0)</f>
        <v>6</v>
      </c>
      <c r="AK2944" s="2">
        <f t="shared" si="1171"/>
        <v>4.2050460552663198E-3</v>
      </c>
      <c r="AL2944" s="2">
        <f t="shared" si="1172"/>
        <v>9.2110532639166996E-3</v>
      </c>
      <c r="AM2944" s="2">
        <f t="shared" si="1173"/>
        <v>0</v>
      </c>
      <c r="AN2944" s="2">
        <f t="shared" si="1174"/>
        <v>2.2026431718061676E-3</v>
      </c>
      <c r="AP2944" t="s">
        <v>3409</v>
      </c>
      <c r="AQ2944" t="s">
        <v>1858</v>
      </c>
      <c r="AT2944" s="93" t="s">
        <v>1130</v>
      </c>
      <c r="AU2944" s="92" t="s">
        <v>782</v>
      </c>
      <c r="AV2944" s="83" t="str">
        <f t="shared" si="1175"/>
        <v>51037</v>
      </c>
      <c r="AX2944" s="7" t="s">
        <v>3753</v>
      </c>
    </row>
    <row r="2945" spans="1:50" hidden="1" outlineLevel="1">
      <c r="A2945" t="s">
        <v>3609</v>
      </c>
      <c r="B2945" t="s">
        <v>1858</v>
      </c>
      <c r="C2945" s="1">
        <f t="shared" si="1164"/>
        <v>110951</v>
      </c>
      <c r="D2945" s="7">
        <f>RANK(N2945,(N2945:P2945,Q2945:AE2945))</f>
        <v>2</v>
      </c>
      <c r="E2945" s="7">
        <f>RANK(O2945,(N2945:P2945,Q2945:AE2945))</f>
        <v>1</v>
      </c>
      <c r="F2945" s="7">
        <f>IF(P2945&gt;0,RANK(P2945,(N2945:P2945,Q2945:AE2945)),0)</f>
        <v>3</v>
      </c>
      <c r="G2945" s="1">
        <f t="shared" si="1165"/>
        <v>31286</v>
      </c>
      <c r="H2945" s="2">
        <f t="shared" si="1166"/>
        <v>0.28198033366080522</v>
      </c>
      <c r="I2945" s="2"/>
      <c r="J2945" s="2">
        <f t="shared" si="1167"/>
        <v>0.34824381934367421</v>
      </c>
      <c r="K2945" s="2">
        <f t="shared" si="1168"/>
        <v>0.63022415300447943</v>
      </c>
      <c r="L2945" s="2">
        <f t="shared" si="1169"/>
        <v>1.4835377779380087E-2</v>
      </c>
      <c r="M2945" s="2">
        <f t="shared" si="1170"/>
        <v>6.696649872466277E-3</v>
      </c>
      <c r="N2945" s="1">
        <v>38638</v>
      </c>
      <c r="O2945" s="1">
        <v>69924</v>
      </c>
      <c r="P2945" s="1">
        <v>1646</v>
      </c>
      <c r="Q2945" s="1">
        <v>128</v>
      </c>
      <c r="R2945" s="1">
        <v>335</v>
      </c>
      <c r="S2945" s="1">
        <v>41</v>
      </c>
      <c r="U2945" s="1">
        <v>239</v>
      </c>
      <c r="AG2945" s="7">
        <f>IF(Q2945&gt;0,RANK(Q2945,(N2945:P2945,Q2945:AE2945)),0)</f>
        <v>6</v>
      </c>
      <c r="AH2945" s="7">
        <f>IF(R2945&gt;0,RANK(R2945,(N2945:P2945,Q2945:AE2945)),0)</f>
        <v>4</v>
      </c>
      <c r="AI2945" s="7">
        <f>IF(T2945&gt;0,RANK(T2945,(N2945:P2945,Q2945:AE2945)),0)</f>
        <v>0</v>
      </c>
      <c r="AJ2945" s="7">
        <f>IF(S2945&gt;0,RANK(S2945,(N2945:P2945,Q2945:AE2945)),0)</f>
        <v>7</v>
      </c>
      <c r="AK2945" s="2">
        <f t="shared" si="1171"/>
        <v>1.1536624275581113E-3</v>
      </c>
      <c r="AL2945" s="2">
        <f t="shared" si="1172"/>
        <v>3.0193508846247442E-3</v>
      </c>
      <c r="AM2945" s="2">
        <f t="shared" si="1173"/>
        <v>0</v>
      </c>
      <c r="AN2945" s="2">
        <f t="shared" si="1174"/>
        <v>3.6953249632720752E-4</v>
      </c>
      <c r="AP2945" t="s">
        <v>3609</v>
      </c>
      <c r="AQ2945" t="s">
        <v>1858</v>
      </c>
      <c r="AT2945" s="93" t="s">
        <v>1130</v>
      </c>
      <c r="AU2945" s="92" t="s">
        <v>1173</v>
      </c>
      <c r="AV2945" s="83" t="str">
        <f t="shared" si="1175"/>
        <v>51041</v>
      </c>
      <c r="AX2945" s="7" t="s">
        <v>3753</v>
      </c>
    </row>
    <row r="2946" spans="1:50" hidden="1" outlineLevel="1">
      <c r="A2946" t="s">
        <v>3279</v>
      </c>
      <c r="B2946" t="s">
        <v>1858</v>
      </c>
      <c r="C2946" s="1">
        <f t="shared" si="1164"/>
        <v>5284</v>
      </c>
      <c r="D2946" s="7">
        <f>RANK(N2946,(N2946:P2946,Q2946:AE2946))</f>
        <v>2</v>
      </c>
      <c r="E2946" s="7">
        <f>RANK(O2946,(N2946:P2946,Q2946:AE2946))</f>
        <v>1</v>
      </c>
      <c r="F2946" s="7">
        <f>IF(P2946&gt;0,RANK(P2946,(N2946:P2946,Q2946:AE2946)),0)</f>
        <v>3</v>
      </c>
      <c r="G2946" s="1">
        <f t="shared" si="1165"/>
        <v>717</v>
      </c>
      <c r="H2946" s="2">
        <f t="shared" si="1166"/>
        <v>0.13569265707797123</v>
      </c>
      <c r="I2946" s="2"/>
      <c r="J2946" s="2">
        <f t="shared" si="1167"/>
        <v>0.40991672975018922</v>
      </c>
      <c r="K2946" s="2">
        <f t="shared" si="1168"/>
        <v>0.54560938682816051</v>
      </c>
      <c r="L2946" s="2">
        <f t="shared" si="1169"/>
        <v>3.6903860711582137E-2</v>
      </c>
      <c r="M2946" s="2">
        <f t="shared" si="1170"/>
        <v>7.570022710068125E-3</v>
      </c>
      <c r="N2946" s="1">
        <v>2166</v>
      </c>
      <c r="O2946" s="1">
        <v>2883</v>
      </c>
      <c r="P2946" s="1">
        <v>195</v>
      </c>
      <c r="Q2946" s="1">
        <v>15</v>
      </c>
      <c r="R2946" s="1">
        <v>19</v>
      </c>
      <c r="S2946" s="1">
        <v>4</v>
      </c>
      <c r="U2946" s="1">
        <v>2</v>
      </c>
      <c r="AG2946" s="7">
        <f>IF(Q2946&gt;0,RANK(Q2946,(N2946:P2946,Q2946:AE2946)),0)</f>
        <v>5</v>
      </c>
      <c r="AH2946" s="7">
        <f>IF(R2946&gt;0,RANK(R2946,(N2946:P2946,Q2946:AE2946)),0)</f>
        <v>4</v>
      </c>
      <c r="AI2946" s="7">
        <f>IF(T2946&gt;0,RANK(T2946,(N2946:P2946,Q2946:AE2946)),0)</f>
        <v>0</v>
      </c>
      <c r="AJ2946" s="7">
        <f>IF(S2946&gt;0,RANK(S2946,(N2946:P2946,Q2946:AE2946)),0)</f>
        <v>6</v>
      </c>
      <c r="AK2946" s="2">
        <f t="shared" si="1171"/>
        <v>2.838758516275549E-3</v>
      </c>
      <c r="AL2946" s="2">
        <f t="shared" si="1172"/>
        <v>3.5957607872823621E-3</v>
      </c>
      <c r="AM2946" s="2">
        <f t="shared" si="1173"/>
        <v>0</v>
      </c>
      <c r="AN2946" s="2">
        <f t="shared" si="1174"/>
        <v>7.5700227100681302E-4</v>
      </c>
      <c r="AP2946" t="s">
        <v>3279</v>
      </c>
      <c r="AQ2946" t="s">
        <v>1858</v>
      </c>
      <c r="AT2946" s="93" t="s">
        <v>1130</v>
      </c>
      <c r="AU2946" s="92" t="s">
        <v>1174</v>
      </c>
      <c r="AV2946" s="83" t="str">
        <f t="shared" si="1175"/>
        <v>51043</v>
      </c>
      <c r="AX2946" s="7" t="s">
        <v>3753</v>
      </c>
    </row>
    <row r="2947" spans="1:50" hidden="1" outlineLevel="1">
      <c r="A2947" t="s">
        <v>1793</v>
      </c>
      <c r="B2947" t="s">
        <v>1858</v>
      </c>
      <c r="C2947" s="1">
        <f t="shared" si="1164"/>
        <v>2493</v>
      </c>
      <c r="D2947" s="7">
        <f>RANK(N2947,(N2947:P2947,Q2947:AE2947))</f>
        <v>2</v>
      </c>
      <c r="E2947" s="7">
        <f>RANK(O2947,(N2947:P2947,Q2947:AE2947))</f>
        <v>1</v>
      </c>
      <c r="F2947" s="7">
        <f>IF(P2947&gt;0,RANK(P2947,(N2947:P2947,Q2947:AE2947)),0)</f>
        <v>3</v>
      </c>
      <c r="G2947" s="1">
        <f t="shared" si="1165"/>
        <v>729</v>
      </c>
      <c r="H2947" s="2">
        <f t="shared" si="1166"/>
        <v>0.29241877256317689</v>
      </c>
      <c r="I2947" s="2"/>
      <c r="J2947" s="2">
        <f t="shared" si="1167"/>
        <v>0.34135579622944245</v>
      </c>
      <c r="K2947" s="2">
        <f t="shared" si="1168"/>
        <v>0.63377456879261929</v>
      </c>
      <c r="L2947" s="2">
        <f t="shared" si="1169"/>
        <v>1.5643802647412757E-2</v>
      </c>
      <c r="M2947" s="2">
        <f t="shared" si="1170"/>
        <v>9.2258323305255026E-3</v>
      </c>
      <c r="N2947" s="1">
        <v>851</v>
      </c>
      <c r="O2947" s="1">
        <v>1580</v>
      </c>
      <c r="P2947" s="1">
        <v>39</v>
      </c>
      <c r="Q2947" s="1">
        <v>5</v>
      </c>
      <c r="R2947" s="1">
        <v>14</v>
      </c>
      <c r="S2947" s="1">
        <v>4</v>
      </c>
      <c r="U2947" s="1">
        <v>0</v>
      </c>
      <c r="AG2947" s="7">
        <f>IF(Q2947&gt;0,RANK(Q2947,(N2947:P2947,Q2947:AE2947)),0)</f>
        <v>5</v>
      </c>
      <c r="AH2947" s="7">
        <f>IF(R2947&gt;0,RANK(R2947,(N2947:P2947,Q2947:AE2947)),0)</f>
        <v>4</v>
      </c>
      <c r="AI2947" s="7">
        <f>IF(T2947&gt;0,RANK(T2947,(N2947:P2947,Q2947:AE2947)),0)</f>
        <v>0</v>
      </c>
      <c r="AJ2947" s="7">
        <f>IF(S2947&gt;0,RANK(S2947,(N2947:P2947,Q2947:AE2947)),0)</f>
        <v>6</v>
      </c>
      <c r="AK2947" s="2">
        <f t="shared" si="1171"/>
        <v>2.0056157240272766E-3</v>
      </c>
      <c r="AL2947" s="2">
        <f t="shared" si="1172"/>
        <v>5.6157240272763738E-3</v>
      </c>
      <c r="AM2947" s="2">
        <f t="shared" si="1173"/>
        <v>0</v>
      </c>
      <c r="AN2947" s="2">
        <f t="shared" si="1174"/>
        <v>1.604492579221821E-3</v>
      </c>
      <c r="AP2947" t="s">
        <v>1793</v>
      </c>
      <c r="AQ2947" t="s">
        <v>1858</v>
      </c>
      <c r="AT2947" s="93" t="s">
        <v>1130</v>
      </c>
      <c r="AU2947" s="92" t="s">
        <v>130</v>
      </c>
      <c r="AV2947" s="83" t="str">
        <f t="shared" si="1175"/>
        <v>51045</v>
      </c>
      <c r="AX2947" s="7" t="s">
        <v>3753</v>
      </c>
    </row>
    <row r="2948" spans="1:50" hidden="1" outlineLevel="1">
      <c r="A2948" t="s">
        <v>1794</v>
      </c>
      <c r="B2948" t="s">
        <v>1858</v>
      </c>
      <c r="C2948" s="1">
        <f t="shared" si="1164"/>
        <v>12244</v>
      </c>
      <c r="D2948" s="7">
        <f>RANK(N2948,(N2948:P2948,Q2948:AE2948))</f>
        <v>2</v>
      </c>
      <c r="E2948" s="7">
        <f>RANK(O2948,(N2948:P2948,Q2948:AE2948))</f>
        <v>1</v>
      </c>
      <c r="F2948" s="7">
        <f>IF(P2948&gt;0,RANK(P2948,(N2948:P2948,Q2948:AE2948)),0)</f>
        <v>3</v>
      </c>
      <c r="G2948" s="1">
        <f t="shared" si="1165"/>
        <v>3076</v>
      </c>
      <c r="H2948" s="2">
        <f t="shared" si="1166"/>
        <v>0.25122508983992159</v>
      </c>
      <c r="I2948" s="2"/>
      <c r="J2948" s="2">
        <f t="shared" si="1167"/>
        <v>0.35641947076118913</v>
      </c>
      <c r="K2948" s="2">
        <f t="shared" si="1168"/>
        <v>0.60764456060111072</v>
      </c>
      <c r="L2948" s="2">
        <f t="shared" si="1169"/>
        <v>2.0663181966677557E-2</v>
      </c>
      <c r="M2948" s="2">
        <f t="shared" si="1170"/>
        <v>1.5272786671022543E-2</v>
      </c>
      <c r="N2948" s="1">
        <v>4364</v>
      </c>
      <c r="O2948" s="1">
        <v>7440</v>
      </c>
      <c r="P2948" s="1">
        <v>253</v>
      </c>
      <c r="Q2948" s="1">
        <v>27</v>
      </c>
      <c r="R2948" s="1">
        <v>137</v>
      </c>
      <c r="S2948" s="1">
        <v>21</v>
      </c>
      <c r="U2948" s="1">
        <v>2</v>
      </c>
      <c r="AG2948" s="7">
        <f>IF(Q2948&gt;0,RANK(Q2948,(N2948:P2948,Q2948:AE2948)),0)</f>
        <v>5</v>
      </c>
      <c r="AH2948" s="7">
        <f>IF(R2948&gt;0,RANK(R2948,(N2948:P2948,Q2948:AE2948)),0)</f>
        <v>4</v>
      </c>
      <c r="AI2948" s="7">
        <f>IF(T2948&gt;0,RANK(T2948,(N2948:P2948,Q2948:AE2948)),0)</f>
        <v>0</v>
      </c>
      <c r="AJ2948" s="7">
        <f>IF(S2948&gt;0,RANK(S2948,(N2948:P2948,Q2948:AE2948)),0)</f>
        <v>6</v>
      </c>
      <c r="AK2948" s="2">
        <f t="shared" si="1171"/>
        <v>2.2051617118588698E-3</v>
      </c>
      <c r="AL2948" s="2">
        <f t="shared" si="1172"/>
        <v>1.1189153871283894E-2</v>
      </c>
      <c r="AM2948" s="2">
        <f t="shared" si="1173"/>
        <v>0</v>
      </c>
      <c r="AN2948" s="2">
        <f t="shared" si="1174"/>
        <v>1.7151257758902319E-3</v>
      </c>
      <c r="AP2948" t="s">
        <v>1794</v>
      </c>
      <c r="AQ2948" t="s">
        <v>1858</v>
      </c>
      <c r="AT2948" s="93" t="s">
        <v>1130</v>
      </c>
      <c r="AU2948" s="92" t="s">
        <v>131</v>
      </c>
      <c r="AV2948" s="83" t="str">
        <f t="shared" si="1175"/>
        <v>51047</v>
      </c>
      <c r="AX2948" s="7" t="s">
        <v>3753</v>
      </c>
    </row>
    <row r="2949" spans="1:50" hidden="1" outlineLevel="1">
      <c r="A2949" t="s">
        <v>2622</v>
      </c>
      <c r="B2949" t="s">
        <v>1858</v>
      </c>
      <c r="C2949" s="1">
        <f t="shared" si="1164"/>
        <v>3507</v>
      </c>
      <c r="D2949" s="7">
        <f>RANK(N2949,(N2949:P2949,Q2949:AE2949))</f>
        <v>2</v>
      </c>
      <c r="E2949" s="7">
        <f>RANK(O2949,(N2949:P2949,Q2949:AE2949))</f>
        <v>1</v>
      </c>
      <c r="F2949" s="7">
        <f>IF(P2949&gt;0,RANK(P2949,(N2949:P2949,Q2949:AE2949)),0)</f>
        <v>4</v>
      </c>
      <c r="G2949" s="1">
        <f t="shared" si="1165"/>
        <v>569</v>
      </c>
      <c r="H2949" s="2">
        <f t="shared" si="1166"/>
        <v>0.16224693470202453</v>
      </c>
      <c r="I2949" s="2"/>
      <c r="J2949" s="2">
        <f t="shared" si="1167"/>
        <v>0.40062731679498148</v>
      </c>
      <c r="K2949" s="2">
        <f t="shared" si="1168"/>
        <v>0.56287425149700598</v>
      </c>
      <c r="L2949" s="2">
        <f t="shared" si="1169"/>
        <v>9.9800399201596807E-3</v>
      </c>
      <c r="M2949" s="2">
        <f t="shared" si="1170"/>
        <v>2.651839178785291E-2</v>
      </c>
      <c r="N2949" s="1">
        <v>1405</v>
      </c>
      <c r="O2949" s="1">
        <v>1974</v>
      </c>
      <c r="P2949" s="1">
        <v>35</v>
      </c>
      <c r="Q2949" s="1">
        <v>15</v>
      </c>
      <c r="R2949" s="1">
        <v>75</v>
      </c>
      <c r="S2949" s="1">
        <v>3</v>
      </c>
      <c r="U2949" s="1">
        <v>0</v>
      </c>
      <c r="AG2949" s="7">
        <f>IF(Q2949&gt;0,RANK(Q2949,(N2949:P2949,Q2949:AE2949)),0)</f>
        <v>5</v>
      </c>
      <c r="AH2949" s="7">
        <f>IF(R2949&gt;0,RANK(R2949,(N2949:P2949,Q2949:AE2949)),0)</f>
        <v>3</v>
      </c>
      <c r="AI2949" s="7">
        <f>IF(T2949&gt;0,RANK(T2949,(N2949:P2949,Q2949:AE2949)),0)</f>
        <v>0</v>
      </c>
      <c r="AJ2949" s="7">
        <f>IF(S2949&gt;0,RANK(S2949,(N2949:P2949,Q2949:AE2949)),0)</f>
        <v>6</v>
      </c>
      <c r="AK2949" s="2">
        <f t="shared" si="1171"/>
        <v>4.2771599657827203E-3</v>
      </c>
      <c r="AL2949" s="2">
        <f t="shared" si="1172"/>
        <v>2.1385799828913601E-2</v>
      </c>
      <c r="AM2949" s="2">
        <f t="shared" si="1173"/>
        <v>0</v>
      </c>
      <c r="AN2949" s="2">
        <f t="shared" si="1174"/>
        <v>8.5543199315654401E-4</v>
      </c>
      <c r="AP2949" t="s">
        <v>2622</v>
      </c>
      <c r="AQ2949" t="s">
        <v>1858</v>
      </c>
      <c r="AT2949" s="93" t="s">
        <v>1130</v>
      </c>
      <c r="AU2949" s="92" t="s">
        <v>132</v>
      </c>
      <c r="AV2949" s="83" t="str">
        <f t="shared" si="1175"/>
        <v>51049</v>
      </c>
      <c r="AX2949" s="7" t="s">
        <v>3753</v>
      </c>
    </row>
    <row r="2950" spans="1:50" hidden="1" outlineLevel="1">
      <c r="A2950" t="s">
        <v>2477</v>
      </c>
      <c r="B2950" t="s">
        <v>1858</v>
      </c>
      <c r="C2950" s="1">
        <f t="shared" si="1164"/>
        <v>7226</v>
      </c>
      <c r="D2950" s="7">
        <f>RANK(N2950,(N2950:P2950,Q2950:AE2950))</f>
        <v>1</v>
      </c>
      <c r="E2950" s="7">
        <f>RANK(O2950,(N2950:P2950,Q2950:AE2950))</f>
        <v>2</v>
      </c>
      <c r="F2950" s="7">
        <f>IF(P2950&gt;0,RANK(P2950,(N2950:P2950,Q2950:AE2950)),0)</f>
        <v>3</v>
      </c>
      <c r="G2950" s="1">
        <f t="shared" si="1165"/>
        <v>829</v>
      </c>
      <c r="H2950" s="2">
        <f t="shared" si="1166"/>
        <v>0.11472460559092167</v>
      </c>
      <c r="I2950" s="2"/>
      <c r="J2950" s="2">
        <f t="shared" si="1167"/>
        <v>0.54677553279822866</v>
      </c>
      <c r="K2950" s="2">
        <f t="shared" si="1168"/>
        <v>0.43205092720730692</v>
      </c>
      <c r="L2950" s="2">
        <f t="shared" si="1169"/>
        <v>1.1763077774702464E-2</v>
      </c>
      <c r="M2950" s="2">
        <f t="shared" si="1170"/>
        <v>9.4104622197619548E-3</v>
      </c>
      <c r="N2950" s="1">
        <v>3951</v>
      </c>
      <c r="O2950" s="1">
        <v>3122</v>
      </c>
      <c r="P2950" s="1">
        <v>85</v>
      </c>
      <c r="Q2950" s="1">
        <v>25</v>
      </c>
      <c r="R2950" s="1">
        <v>37</v>
      </c>
      <c r="S2950" s="1">
        <v>6</v>
      </c>
      <c r="U2950" s="1">
        <v>0</v>
      </c>
      <c r="AG2950" s="7">
        <f>IF(Q2950&gt;0,RANK(Q2950,(N2950:P2950,Q2950:AE2950)),0)</f>
        <v>5</v>
      </c>
      <c r="AH2950" s="7">
        <f>IF(R2950&gt;0,RANK(R2950,(N2950:P2950,Q2950:AE2950)),0)</f>
        <v>4</v>
      </c>
      <c r="AI2950" s="7">
        <f>IF(T2950&gt;0,RANK(T2950,(N2950:P2950,Q2950:AE2950)),0)</f>
        <v>0</v>
      </c>
      <c r="AJ2950" s="7">
        <f>IF(S2950&gt;0,RANK(S2950,(N2950:P2950,Q2950:AE2950)),0)</f>
        <v>6</v>
      </c>
      <c r="AK2950" s="2">
        <f t="shared" si="1171"/>
        <v>3.4597287572654305E-3</v>
      </c>
      <c r="AL2950" s="2">
        <f t="shared" si="1172"/>
        <v>5.1203985607528374E-3</v>
      </c>
      <c r="AM2950" s="2">
        <f t="shared" si="1173"/>
        <v>0</v>
      </c>
      <c r="AN2950" s="2">
        <f t="shared" si="1174"/>
        <v>8.3033490174370332E-4</v>
      </c>
      <c r="AP2950" t="s">
        <v>2477</v>
      </c>
      <c r="AQ2950" t="s">
        <v>1858</v>
      </c>
      <c r="AT2950" s="93" t="s">
        <v>1130</v>
      </c>
      <c r="AU2950" s="92" t="s">
        <v>658</v>
      </c>
      <c r="AV2950" s="83" t="str">
        <f t="shared" si="1175"/>
        <v>51051</v>
      </c>
      <c r="AX2950" s="7" t="s">
        <v>3753</v>
      </c>
    </row>
    <row r="2951" spans="1:50" hidden="1" outlineLevel="1">
      <c r="A2951" t="s">
        <v>569</v>
      </c>
      <c r="B2951" t="s">
        <v>1858</v>
      </c>
      <c r="C2951" s="1">
        <f t="shared" si="1164"/>
        <v>9136</v>
      </c>
      <c r="D2951" s="7">
        <f>RANK(N2951,(N2951:P2951,Q2951:AE2951))</f>
        <v>2</v>
      </c>
      <c r="E2951" s="7">
        <f>RANK(O2951,(N2951:P2951,Q2951:AE2951))</f>
        <v>1</v>
      </c>
      <c r="F2951" s="7">
        <f>IF(P2951&gt;0,RANK(P2951,(N2951:P2951,Q2951:AE2951)),0)</f>
        <v>3</v>
      </c>
      <c r="G2951" s="1">
        <f t="shared" si="1165"/>
        <v>958</v>
      </c>
      <c r="H2951" s="2">
        <f t="shared" si="1166"/>
        <v>0.1048598949211909</v>
      </c>
      <c r="I2951" s="2"/>
      <c r="J2951" s="2">
        <f t="shared" si="1167"/>
        <v>0.43793782837127848</v>
      </c>
      <c r="K2951" s="2">
        <f t="shared" si="1168"/>
        <v>0.54279772329246934</v>
      </c>
      <c r="L2951" s="2">
        <f t="shared" si="1169"/>
        <v>8.0998248686514878E-3</v>
      </c>
      <c r="M2951" s="2">
        <f t="shared" si="1170"/>
        <v>1.1164623467600695E-2</v>
      </c>
      <c r="N2951" s="1">
        <v>4001</v>
      </c>
      <c r="O2951" s="1">
        <v>4959</v>
      </c>
      <c r="P2951" s="1">
        <v>74</v>
      </c>
      <c r="Q2951" s="1">
        <v>32</v>
      </c>
      <c r="R2951" s="1">
        <v>58</v>
      </c>
      <c r="S2951" s="1">
        <v>12</v>
      </c>
      <c r="U2951" s="1">
        <v>0</v>
      </c>
      <c r="AG2951" s="7">
        <f>IF(Q2951&gt;0,RANK(Q2951,(N2951:P2951,Q2951:AE2951)),0)</f>
        <v>5</v>
      </c>
      <c r="AH2951" s="7">
        <f>IF(R2951&gt;0,RANK(R2951,(N2951:P2951,Q2951:AE2951)),0)</f>
        <v>4</v>
      </c>
      <c r="AI2951" s="7">
        <f>IF(T2951&gt;0,RANK(T2951,(N2951:P2951,Q2951:AE2951)),0)</f>
        <v>0</v>
      </c>
      <c r="AJ2951" s="7">
        <f>IF(S2951&gt;0,RANK(S2951,(N2951:P2951,Q2951:AE2951)),0)</f>
        <v>6</v>
      </c>
      <c r="AK2951" s="2">
        <f t="shared" si="1171"/>
        <v>3.5026269702276708E-3</v>
      </c>
      <c r="AL2951" s="2">
        <f t="shared" si="1172"/>
        <v>6.3485113835376533E-3</v>
      </c>
      <c r="AM2951" s="2">
        <f t="shared" si="1173"/>
        <v>0</v>
      </c>
      <c r="AN2951" s="2">
        <f t="shared" si="1174"/>
        <v>1.3134851138353765E-3</v>
      </c>
      <c r="AP2951" t="s">
        <v>569</v>
      </c>
      <c r="AQ2951" t="s">
        <v>1858</v>
      </c>
      <c r="AT2951" s="93" t="s">
        <v>1130</v>
      </c>
      <c r="AU2951" s="92" t="s">
        <v>659</v>
      </c>
      <c r="AV2951" s="83" t="str">
        <f t="shared" si="1175"/>
        <v>51053</v>
      </c>
      <c r="AX2951" s="7" t="s">
        <v>3753</v>
      </c>
    </row>
    <row r="2952" spans="1:50" hidden="1" outlineLevel="1">
      <c r="A2952" t="s">
        <v>2430</v>
      </c>
      <c r="B2952" t="s">
        <v>1858</v>
      </c>
      <c r="C2952" s="1">
        <f t="shared" si="1164"/>
        <v>3831</v>
      </c>
      <c r="D2952" s="7">
        <f>RANK(N2952,(N2952:P2952,Q2952:AE2952))</f>
        <v>2</v>
      </c>
      <c r="E2952" s="7">
        <f>RANK(O2952,(N2952:P2952,Q2952:AE2952))</f>
        <v>1</v>
      </c>
      <c r="F2952" s="7">
        <f>IF(P2952&gt;0,RANK(P2952,(N2952:P2952,Q2952:AE2952)),0)</f>
        <v>3</v>
      </c>
      <c r="G2952" s="1">
        <f t="shared" si="1165"/>
        <v>245</v>
      </c>
      <c r="H2952" s="2">
        <f t="shared" si="1166"/>
        <v>6.3951970764813362E-2</v>
      </c>
      <c r="I2952" s="2"/>
      <c r="J2952" s="2">
        <f t="shared" si="1167"/>
        <v>0.45679979117723835</v>
      </c>
      <c r="K2952" s="2">
        <f t="shared" si="1168"/>
        <v>0.52075176194205164</v>
      </c>
      <c r="L2952" s="2">
        <f t="shared" si="1169"/>
        <v>1.5400678673975463E-2</v>
      </c>
      <c r="M2952" s="2">
        <f t="shared" si="1170"/>
        <v>7.0477682067345525E-3</v>
      </c>
      <c r="N2952" s="1">
        <v>1750</v>
      </c>
      <c r="O2952" s="1">
        <v>1995</v>
      </c>
      <c r="P2952" s="1">
        <v>59</v>
      </c>
      <c r="Q2952" s="1">
        <v>3</v>
      </c>
      <c r="R2952" s="1">
        <v>19</v>
      </c>
      <c r="S2952" s="1">
        <v>5</v>
      </c>
      <c r="U2952" s="1">
        <v>0</v>
      </c>
      <c r="AG2952" s="7">
        <f>IF(Q2952&gt;0,RANK(Q2952,(N2952:P2952,Q2952:AE2952)),0)</f>
        <v>6</v>
      </c>
      <c r="AH2952" s="7">
        <f>IF(R2952&gt;0,RANK(R2952,(N2952:P2952,Q2952:AE2952)),0)</f>
        <v>4</v>
      </c>
      <c r="AI2952" s="7">
        <f>IF(T2952&gt;0,RANK(T2952,(N2952:P2952,Q2952:AE2952)),0)</f>
        <v>0</v>
      </c>
      <c r="AJ2952" s="7">
        <f>IF(S2952&gt;0,RANK(S2952,(N2952:P2952,Q2952:AE2952)),0)</f>
        <v>5</v>
      </c>
      <c r="AK2952" s="2">
        <f t="shared" si="1171"/>
        <v>7.8308535630383712E-4</v>
      </c>
      <c r="AL2952" s="2">
        <f t="shared" si="1172"/>
        <v>4.9595405899243014E-3</v>
      </c>
      <c r="AM2952" s="2">
        <f t="shared" si="1173"/>
        <v>0</v>
      </c>
      <c r="AN2952" s="2">
        <f t="shared" si="1174"/>
        <v>1.3051422605063951E-3</v>
      </c>
      <c r="AP2952" t="s">
        <v>2430</v>
      </c>
      <c r="AQ2952" t="s">
        <v>1858</v>
      </c>
      <c r="AT2952" s="93" t="s">
        <v>1130</v>
      </c>
      <c r="AU2952" s="92" t="s">
        <v>199</v>
      </c>
      <c r="AV2952" s="83" t="str">
        <f t="shared" si="1175"/>
        <v>51057</v>
      </c>
      <c r="AX2952" s="7" t="s">
        <v>3753</v>
      </c>
    </row>
    <row r="2953" spans="1:50" hidden="1" outlineLevel="1">
      <c r="A2953" t="s">
        <v>3549</v>
      </c>
      <c r="B2953" t="s">
        <v>1858</v>
      </c>
      <c r="C2953" s="1">
        <f t="shared" si="1164"/>
        <v>413775</v>
      </c>
      <c r="D2953" s="7">
        <f>RANK(N2953,(N2953:P2953,Q2953:AE2953))</f>
        <v>2</v>
      </c>
      <c r="E2953" s="7">
        <f>RANK(O2953,(N2953:P2953,Q2953:AE2953))</f>
        <v>1</v>
      </c>
      <c r="F2953" s="7">
        <f>IF(P2953&gt;0,RANK(P2953,(N2953:P2953,Q2953:AE2953)),0)</f>
        <v>3</v>
      </c>
      <c r="G2953" s="1">
        <f t="shared" si="1165"/>
        <v>5680</v>
      </c>
      <c r="H2953" s="2">
        <f t="shared" si="1166"/>
        <v>1.3727267234608181E-2</v>
      </c>
      <c r="I2953" s="2"/>
      <c r="J2953" s="2">
        <f t="shared" si="1167"/>
        <v>0.47489819346263068</v>
      </c>
      <c r="K2953" s="2">
        <f t="shared" si="1168"/>
        <v>0.48862546069723883</v>
      </c>
      <c r="L2953" s="2">
        <f t="shared" si="1169"/>
        <v>2.9487040058002536E-2</v>
      </c>
      <c r="M2953" s="2">
        <f t="shared" si="1170"/>
        <v>6.9893057821280059E-3</v>
      </c>
      <c r="N2953" s="1">
        <v>196501</v>
      </c>
      <c r="O2953" s="1">
        <v>202181</v>
      </c>
      <c r="P2953" s="1">
        <v>12201</v>
      </c>
      <c r="Q2953" s="1">
        <v>745</v>
      </c>
      <c r="R2953" s="1">
        <v>1546</v>
      </c>
      <c r="S2953" s="1">
        <v>164</v>
      </c>
      <c r="U2953" s="1">
        <v>437</v>
      </c>
      <c r="AG2953" s="7">
        <f>IF(Q2953&gt;0,RANK(Q2953,(N2953:P2953,Q2953:AE2953)),0)</f>
        <v>5</v>
      </c>
      <c r="AH2953" s="7">
        <f>IF(R2953&gt;0,RANK(R2953,(N2953:P2953,Q2953:AE2953)),0)</f>
        <v>4</v>
      </c>
      <c r="AI2953" s="7">
        <f>IF(T2953&gt;0,RANK(T2953,(N2953:P2953,Q2953:AE2953)),0)</f>
        <v>0</v>
      </c>
      <c r="AJ2953" s="7">
        <f>IF(S2953&gt;0,RANK(S2953,(N2953:P2953,Q2953:AE2953)),0)</f>
        <v>7</v>
      </c>
      <c r="AK2953" s="2">
        <f t="shared" si="1171"/>
        <v>1.8004954383420942E-3</v>
      </c>
      <c r="AL2953" s="2">
        <f t="shared" si="1172"/>
        <v>3.7363301311099028E-3</v>
      </c>
      <c r="AM2953" s="2">
        <f t="shared" si="1173"/>
        <v>0</v>
      </c>
      <c r="AN2953" s="2">
        <f t="shared" si="1174"/>
        <v>3.9635067367530663E-4</v>
      </c>
      <c r="AP2953" t="s">
        <v>3549</v>
      </c>
      <c r="AQ2953" t="s">
        <v>1858</v>
      </c>
      <c r="AT2953" s="93" t="s">
        <v>1130</v>
      </c>
      <c r="AU2953" s="92" t="s">
        <v>200</v>
      </c>
      <c r="AV2953" s="83" t="str">
        <f t="shared" si="1175"/>
        <v>51059</v>
      </c>
      <c r="AX2953" s="7" t="s">
        <v>3753</v>
      </c>
    </row>
    <row r="2954" spans="1:50" hidden="1" outlineLevel="1">
      <c r="A2954" t="s">
        <v>2120</v>
      </c>
      <c r="B2954" t="s">
        <v>1858</v>
      </c>
      <c r="C2954" s="1">
        <f t="shared" si="1164"/>
        <v>23481</v>
      </c>
      <c r="D2954" s="7">
        <f>RANK(N2954,(N2954:P2954,Q2954:AE2954))</f>
        <v>2</v>
      </c>
      <c r="E2954" s="7">
        <f>RANK(O2954,(N2954:P2954,Q2954:AE2954))</f>
        <v>1</v>
      </c>
      <c r="F2954" s="7">
        <f>IF(P2954&gt;0,RANK(P2954,(N2954:P2954,Q2954:AE2954)),0)</f>
        <v>3</v>
      </c>
      <c r="G2954" s="1">
        <f t="shared" si="1165"/>
        <v>6160</v>
      </c>
      <c r="H2954" s="2">
        <f t="shared" si="1166"/>
        <v>0.26233976406456283</v>
      </c>
      <c r="I2954" s="2"/>
      <c r="J2954" s="2">
        <f t="shared" si="1167"/>
        <v>0.35330692900643074</v>
      </c>
      <c r="K2954" s="2">
        <f t="shared" si="1168"/>
        <v>0.61564669307099362</v>
      </c>
      <c r="L2954" s="2">
        <f t="shared" si="1169"/>
        <v>2.4274945700779354E-2</v>
      </c>
      <c r="M2954" s="2">
        <f t="shared" si="1170"/>
        <v>6.7714322217962315E-3</v>
      </c>
      <c r="N2954" s="1">
        <v>8296</v>
      </c>
      <c r="O2954" s="1">
        <v>14456</v>
      </c>
      <c r="P2954" s="1">
        <v>570</v>
      </c>
      <c r="Q2954" s="1">
        <v>56</v>
      </c>
      <c r="R2954" s="1">
        <v>60</v>
      </c>
      <c r="S2954" s="1">
        <v>8</v>
      </c>
      <c r="U2954" s="1">
        <v>35</v>
      </c>
      <c r="AG2954" s="7">
        <f>IF(Q2954&gt;0,RANK(Q2954,(N2954:P2954,Q2954:AE2954)),0)</f>
        <v>5</v>
      </c>
      <c r="AH2954" s="7">
        <f>IF(R2954&gt;0,RANK(R2954,(N2954:P2954,Q2954:AE2954)),0)</f>
        <v>4</v>
      </c>
      <c r="AI2954" s="7">
        <f>IF(T2954&gt;0,RANK(T2954,(N2954:P2954,Q2954:AE2954)),0)</f>
        <v>0</v>
      </c>
      <c r="AJ2954" s="7">
        <f>IF(S2954&gt;0,RANK(S2954,(N2954:P2954,Q2954:AE2954)),0)</f>
        <v>7</v>
      </c>
      <c r="AK2954" s="2">
        <f t="shared" si="1171"/>
        <v>2.3849069460414804E-3</v>
      </c>
      <c r="AL2954" s="2">
        <f t="shared" si="1172"/>
        <v>2.5552574421873002E-3</v>
      </c>
      <c r="AM2954" s="2">
        <f t="shared" si="1173"/>
        <v>0</v>
      </c>
      <c r="AN2954" s="2">
        <f t="shared" si="1174"/>
        <v>3.4070099229164007E-4</v>
      </c>
      <c r="AP2954" t="s">
        <v>2120</v>
      </c>
      <c r="AQ2954" t="s">
        <v>1858</v>
      </c>
      <c r="AT2954" s="93" t="s">
        <v>1130</v>
      </c>
      <c r="AU2954" s="92" t="s">
        <v>201</v>
      </c>
      <c r="AV2954" s="83" t="str">
        <f t="shared" si="1175"/>
        <v>51061</v>
      </c>
      <c r="AX2954" s="7" t="s">
        <v>3753</v>
      </c>
    </row>
    <row r="2955" spans="1:50" hidden="1" outlineLevel="1">
      <c r="A2955" t="s">
        <v>2370</v>
      </c>
      <c r="B2955" t="s">
        <v>1858</v>
      </c>
      <c r="C2955" s="1">
        <f t="shared" si="1164"/>
        <v>5739</v>
      </c>
      <c r="D2955" s="7">
        <f>RANK(N2955,(N2955:P2955,Q2955:AE2955))</f>
        <v>2</v>
      </c>
      <c r="E2955" s="7">
        <f>RANK(O2955,(N2955:P2955,Q2955:AE2955))</f>
        <v>1</v>
      </c>
      <c r="F2955" s="7">
        <f>IF(P2955&gt;0,RANK(P2955,(N2955:P2955,Q2955:AE2955)),0)</f>
        <v>3</v>
      </c>
      <c r="G2955" s="1">
        <f t="shared" si="1165"/>
        <v>1466</v>
      </c>
      <c r="H2955" s="2">
        <f t="shared" si="1166"/>
        <v>0.25544519951211014</v>
      </c>
      <c r="I2955" s="2"/>
      <c r="J2955" s="2">
        <f t="shared" si="1167"/>
        <v>0.3410001742463844</v>
      </c>
      <c r="K2955" s="2">
        <f t="shared" si="1168"/>
        <v>0.59644537375849449</v>
      </c>
      <c r="L2955" s="2">
        <f t="shared" si="1169"/>
        <v>4.2516117790555849E-2</v>
      </c>
      <c r="M2955" s="2">
        <f t="shared" si="1170"/>
        <v>2.0038334204565258E-2</v>
      </c>
      <c r="N2955" s="1">
        <v>1957</v>
      </c>
      <c r="O2955" s="1">
        <v>3423</v>
      </c>
      <c r="P2955" s="1">
        <v>244</v>
      </c>
      <c r="Q2955" s="1">
        <v>23</v>
      </c>
      <c r="R2955" s="1">
        <v>48</v>
      </c>
      <c r="S2955" s="1">
        <v>43</v>
      </c>
      <c r="U2955" s="1">
        <v>1</v>
      </c>
      <c r="AG2955" s="7">
        <f>IF(Q2955&gt;0,RANK(Q2955,(N2955:P2955,Q2955:AE2955)),0)</f>
        <v>6</v>
      </c>
      <c r="AH2955" s="7">
        <f>IF(R2955&gt;0,RANK(R2955,(N2955:P2955,Q2955:AE2955)),0)</f>
        <v>4</v>
      </c>
      <c r="AI2955" s="7">
        <f>IF(T2955&gt;0,RANK(T2955,(N2955:P2955,Q2955:AE2955)),0)</f>
        <v>0</v>
      </c>
      <c r="AJ2955" s="7">
        <f>IF(S2955&gt;0,RANK(S2955,(N2955:P2955,Q2955:AE2955)),0)</f>
        <v>5</v>
      </c>
      <c r="AK2955" s="2">
        <f t="shared" si="1171"/>
        <v>4.007666840913051E-3</v>
      </c>
      <c r="AL2955" s="2">
        <f t="shared" si="1172"/>
        <v>8.3638264506011497E-3</v>
      </c>
      <c r="AM2955" s="2">
        <f t="shared" si="1173"/>
        <v>0</v>
      </c>
      <c r="AN2955" s="2">
        <f t="shared" si="1174"/>
        <v>7.4925945286635305E-3</v>
      </c>
      <c r="AP2955" t="s">
        <v>2370</v>
      </c>
      <c r="AQ2955" t="s">
        <v>1858</v>
      </c>
      <c r="AT2955" s="93" t="s">
        <v>1130</v>
      </c>
      <c r="AU2955" s="92" t="s">
        <v>202</v>
      </c>
      <c r="AV2955" s="83" t="str">
        <f t="shared" si="1175"/>
        <v>51063</v>
      </c>
      <c r="AX2955" s="7" t="s">
        <v>3753</v>
      </c>
    </row>
    <row r="2956" spans="1:50" hidden="1" outlineLevel="1">
      <c r="A2956" t="s">
        <v>2112</v>
      </c>
      <c r="B2956" t="s">
        <v>1858</v>
      </c>
      <c r="C2956" s="1">
        <f t="shared" si="1164"/>
        <v>8706</v>
      </c>
      <c r="D2956" s="7">
        <f>RANK(N2956,(N2956:P2956,Q2956:AE2956))</f>
        <v>2</v>
      </c>
      <c r="E2956" s="7">
        <f>RANK(O2956,(N2956:P2956,Q2956:AE2956))</f>
        <v>1</v>
      </c>
      <c r="F2956" s="7">
        <f>IF(P2956&gt;0,RANK(P2956,(N2956:P2956,Q2956:AE2956)),0)</f>
        <v>3</v>
      </c>
      <c r="G2956" s="1">
        <f t="shared" si="1165"/>
        <v>1531</v>
      </c>
      <c r="H2956" s="2">
        <f t="shared" si="1166"/>
        <v>0.17585573167930163</v>
      </c>
      <c r="I2956" s="2"/>
      <c r="J2956" s="2">
        <f t="shared" si="1167"/>
        <v>0.39409602572938202</v>
      </c>
      <c r="K2956" s="2">
        <f t="shared" si="1168"/>
        <v>0.56995175740868365</v>
      </c>
      <c r="L2956" s="2">
        <f t="shared" si="1169"/>
        <v>2.8945554789800137E-2</v>
      </c>
      <c r="M2956" s="2">
        <f t="shared" si="1170"/>
        <v>7.0066620721342572E-3</v>
      </c>
      <c r="N2956" s="1">
        <v>3431</v>
      </c>
      <c r="O2956" s="1">
        <v>4962</v>
      </c>
      <c r="P2956" s="1">
        <v>252</v>
      </c>
      <c r="Q2956" s="1">
        <v>11</v>
      </c>
      <c r="R2956" s="1">
        <v>38</v>
      </c>
      <c r="S2956" s="1">
        <v>9</v>
      </c>
      <c r="U2956" s="1">
        <v>3</v>
      </c>
      <c r="AG2956" s="7">
        <f>IF(Q2956&gt;0,RANK(Q2956,(N2956:P2956,Q2956:AE2956)),0)</f>
        <v>5</v>
      </c>
      <c r="AH2956" s="7">
        <f>IF(R2956&gt;0,RANK(R2956,(N2956:P2956,Q2956:AE2956)),0)</f>
        <v>4</v>
      </c>
      <c r="AI2956" s="7">
        <f>IF(T2956&gt;0,RANK(T2956,(N2956:P2956,Q2956:AE2956)),0)</f>
        <v>0</v>
      </c>
      <c r="AJ2956" s="7">
        <f>IF(S2956&gt;0,RANK(S2956,(N2956:P2956,Q2956:AE2956)),0)</f>
        <v>6</v>
      </c>
      <c r="AK2956" s="2">
        <f t="shared" si="1171"/>
        <v>1.2634964392373076E-3</v>
      </c>
      <c r="AL2956" s="2">
        <f t="shared" si="1172"/>
        <v>4.3648058810016079E-3</v>
      </c>
      <c r="AM2956" s="2">
        <f t="shared" si="1173"/>
        <v>0</v>
      </c>
      <c r="AN2956" s="2">
        <f t="shared" si="1174"/>
        <v>1.0337698139214334E-3</v>
      </c>
      <c r="AP2956" t="s">
        <v>2112</v>
      </c>
      <c r="AQ2956" t="s">
        <v>1858</v>
      </c>
      <c r="AT2956" s="93" t="s">
        <v>1130</v>
      </c>
      <c r="AU2956" s="92" t="s">
        <v>1482</v>
      </c>
      <c r="AV2956" s="83" t="str">
        <f t="shared" si="1175"/>
        <v>51065</v>
      </c>
      <c r="AX2956" s="7" t="s">
        <v>3753</v>
      </c>
    </row>
    <row r="2957" spans="1:50" hidden="1" outlineLevel="1">
      <c r="A2957" t="s">
        <v>2579</v>
      </c>
      <c r="B2957" t="s">
        <v>1858</v>
      </c>
      <c r="C2957" s="1">
        <f t="shared" ref="C2957:C2988" si="1176">SUM(N2957:AE2957)</f>
        <v>18829</v>
      </c>
      <c r="D2957" s="7">
        <f>RANK(N2957,(N2957:P2957,Q2957:AE2957))</f>
        <v>2</v>
      </c>
      <c r="E2957" s="7">
        <f>RANK(O2957,(N2957:P2957,Q2957:AE2957))</f>
        <v>1</v>
      </c>
      <c r="F2957" s="7">
        <f>IF(P2957&gt;0,RANK(P2957,(N2957:P2957,Q2957:AE2957)),0)</f>
        <v>3</v>
      </c>
      <c r="G2957" s="1">
        <f t="shared" ref="G2957:G2988" si="1177">IF(D2957=1,N2957,IF(E2957=1,O2957,P2957))-IF(D2957=2,N2957,IF(E2957=2,O2957,P2957))</f>
        <v>4080</v>
      </c>
      <c r="H2957" s="2">
        <f t="shared" ref="H2957:H2988" si="1178">G2957/C2957</f>
        <v>0.21668702533326253</v>
      </c>
      <c r="I2957" s="2"/>
      <c r="J2957" s="2">
        <f t="shared" ref="J2957:J2988" si="1179">IF($C2957=0,"-",N2957/$C2957)</f>
        <v>0.3794678421583727</v>
      </c>
      <c r="K2957" s="2">
        <f t="shared" ref="K2957:K2988" si="1180">IF($C2957=0,"-",O2957/$C2957)</f>
        <v>0.59615486749163527</v>
      </c>
      <c r="L2957" s="2">
        <f t="shared" ref="L2957:L2988" si="1181">IF($C2957=0,"-",P2957/$C2957)</f>
        <v>1.6092198204896702E-2</v>
      </c>
      <c r="M2957" s="2">
        <f t="shared" ref="M2957:M2988" si="1182">IF(C2957=0,"-",(1-J2957-K2957-L2957))</f>
        <v>8.285092145095329E-3</v>
      </c>
      <c r="N2957" s="1">
        <v>7145</v>
      </c>
      <c r="O2957" s="1">
        <v>11225</v>
      </c>
      <c r="P2957" s="1">
        <v>303</v>
      </c>
      <c r="Q2957" s="1">
        <v>55</v>
      </c>
      <c r="R2957" s="1">
        <v>87</v>
      </c>
      <c r="S2957" s="1">
        <v>14</v>
      </c>
      <c r="U2957" s="1">
        <v>0</v>
      </c>
      <c r="AG2957" s="7">
        <f>IF(Q2957&gt;0,RANK(Q2957,(N2957:P2957,Q2957:AE2957)),0)</f>
        <v>5</v>
      </c>
      <c r="AH2957" s="7">
        <f>IF(R2957&gt;0,RANK(R2957,(N2957:P2957,Q2957:AE2957)),0)</f>
        <v>4</v>
      </c>
      <c r="AI2957" s="7">
        <f>IF(T2957&gt;0,RANK(T2957,(N2957:P2957,Q2957:AE2957)),0)</f>
        <v>0</v>
      </c>
      <c r="AJ2957" s="7">
        <f>IF(S2957&gt;0,RANK(S2957,(N2957:P2957,Q2957:AE2957)),0)</f>
        <v>6</v>
      </c>
      <c r="AK2957" s="2">
        <f t="shared" ref="AK2957:AK2988" si="1183">IF($C2957=0,"-",Q2957/$C2957)</f>
        <v>2.9210260767964309E-3</v>
      </c>
      <c r="AL2957" s="2">
        <f t="shared" ref="AL2957:AL2988" si="1184">IF($C2957=0,"-",R2957/$C2957)</f>
        <v>4.620532157841627E-3</v>
      </c>
      <c r="AM2957" s="2">
        <f t="shared" ref="AM2957:AM2988" si="1185">IF($C2957=0,"-",T2957/$C2957)</f>
        <v>0</v>
      </c>
      <c r="AN2957" s="2">
        <f t="shared" ref="AN2957:AN2988" si="1186">IF($C2957=0,"-",S2957/$C2957)</f>
        <v>7.4353391045727337E-4</v>
      </c>
      <c r="AP2957" t="s">
        <v>2579</v>
      </c>
      <c r="AQ2957" t="s">
        <v>1858</v>
      </c>
      <c r="AT2957" s="93" t="s">
        <v>1130</v>
      </c>
      <c r="AU2957" s="92" t="s">
        <v>1483</v>
      </c>
      <c r="AV2957" s="83" t="str">
        <f t="shared" ref="AV2957:AV2988" si="1187">AT2957&amp;AU2957</f>
        <v>51067</v>
      </c>
      <c r="AX2957" s="7" t="s">
        <v>3753</v>
      </c>
    </row>
    <row r="2958" spans="1:50" hidden="1" outlineLevel="1">
      <c r="A2958" t="s">
        <v>3849</v>
      </c>
      <c r="B2958" t="s">
        <v>1858</v>
      </c>
      <c r="C2958" s="1">
        <f t="shared" si="1176"/>
        <v>22392</v>
      </c>
      <c r="D2958" s="7">
        <f>RANK(N2958,(N2958:P2958,Q2958:AE2958))</f>
        <v>2</v>
      </c>
      <c r="E2958" s="7">
        <f>RANK(O2958,(N2958:P2958,Q2958:AE2958))</f>
        <v>1</v>
      </c>
      <c r="F2958" s="7">
        <f>IF(P2958&gt;0,RANK(P2958,(N2958:P2958,Q2958:AE2958)),0)</f>
        <v>3</v>
      </c>
      <c r="G2958" s="1">
        <f t="shared" si="1177"/>
        <v>7416</v>
      </c>
      <c r="H2958" s="2">
        <f t="shared" si="1178"/>
        <v>0.3311897106109325</v>
      </c>
      <c r="I2958" s="2"/>
      <c r="J2958" s="2">
        <f t="shared" si="1179"/>
        <v>0.31966773847802787</v>
      </c>
      <c r="K2958" s="2">
        <f t="shared" si="1180"/>
        <v>0.65085744908896037</v>
      </c>
      <c r="L2958" s="2">
        <f t="shared" si="1181"/>
        <v>2.1570203644158629E-2</v>
      </c>
      <c r="M2958" s="2">
        <f t="shared" si="1182"/>
        <v>7.9046087888531257E-3</v>
      </c>
      <c r="N2958" s="1">
        <v>7158</v>
      </c>
      <c r="O2958" s="1">
        <v>14574</v>
      </c>
      <c r="P2958" s="1">
        <v>483</v>
      </c>
      <c r="Q2958" s="1">
        <v>76</v>
      </c>
      <c r="R2958" s="1">
        <v>80</v>
      </c>
      <c r="S2958" s="1">
        <v>15</v>
      </c>
      <c r="U2958" s="1">
        <v>6</v>
      </c>
      <c r="AG2958" s="7">
        <f>IF(Q2958&gt;0,RANK(Q2958,(N2958:P2958,Q2958:AE2958)),0)</f>
        <v>5</v>
      </c>
      <c r="AH2958" s="7">
        <f>IF(R2958&gt;0,RANK(R2958,(N2958:P2958,Q2958:AE2958)),0)</f>
        <v>4</v>
      </c>
      <c r="AI2958" s="7">
        <f>IF(T2958&gt;0,RANK(T2958,(N2958:P2958,Q2958:AE2958)),0)</f>
        <v>0</v>
      </c>
      <c r="AJ2958" s="7">
        <f>IF(S2958&gt;0,RANK(S2958,(N2958:P2958,Q2958:AE2958)),0)</f>
        <v>6</v>
      </c>
      <c r="AK2958" s="2">
        <f t="shared" si="1183"/>
        <v>3.3940693104680241E-3</v>
      </c>
      <c r="AL2958" s="2">
        <f t="shared" si="1184"/>
        <v>3.5727045373347625E-3</v>
      </c>
      <c r="AM2958" s="2">
        <f t="shared" si="1185"/>
        <v>0</v>
      </c>
      <c r="AN2958" s="2">
        <f t="shared" si="1186"/>
        <v>6.6988210075026795E-4</v>
      </c>
      <c r="AP2958" t="s">
        <v>3849</v>
      </c>
      <c r="AQ2958" t="s">
        <v>1858</v>
      </c>
      <c r="AT2958" s="93" t="s">
        <v>1130</v>
      </c>
      <c r="AU2958" s="92" t="s">
        <v>1484</v>
      </c>
      <c r="AV2958" s="83" t="str">
        <f t="shared" si="1187"/>
        <v>51069</v>
      </c>
      <c r="AX2958" s="7" t="s">
        <v>3753</v>
      </c>
    </row>
    <row r="2959" spans="1:50" hidden="1" outlineLevel="1">
      <c r="A2959" t="s">
        <v>2152</v>
      </c>
      <c r="B2959" t="s">
        <v>1858</v>
      </c>
      <c r="C2959" s="1">
        <f t="shared" si="1176"/>
        <v>6820</v>
      </c>
      <c r="D2959" s="7">
        <f>RANK(N2959,(N2959:P2959,Q2959:AE2959))</f>
        <v>2</v>
      </c>
      <c r="E2959" s="7">
        <f>RANK(O2959,(N2959:P2959,Q2959:AE2959))</f>
        <v>1</v>
      </c>
      <c r="F2959" s="7">
        <f>IF(P2959&gt;0,RANK(P2959,(N2959:P2959,Q2959:AE2959)),0)</f>
        <v>3</v>
      </c>
      <c r="G2959" s="1">
        <f t="shared" si="1177"/>
        <v>570</v>
      </c>
      <c r="H2959" s="2">
        <f t="shared" si="1178"/>
        <v>8.357771260997067E-2</v>
      </c>
      <c r="I2959" s="2"/>
      <c r="J2959" s="2">
        <f t="shared" si="1179"/>
        <v>0.44046920821114371</v>
      </c>
      <c r="K2959" s="2">
        <f t="shared" si="1180"/>
        <v>0.52404692082111437</v>
      </c>
      <c r="L2959" s="2">
        <f t="shared" si="1181"/>
        <v>2.0087976539589443E-2</v>
      </c>
      <c r="M2959" s="2">
        <f t="shared" si="1182"/>
        <v>1.5395894428152528E-2</v>
      </c>
      <c r="N2959" s="1">
        <v>3004</v>
      </c>
      <c r="O2959" s="1">
        <v>3574</v>
      </c>
      <c r="P2959" s="1">
        <v>137</v>
      </c>
      <c r="Q2959" s="1">
        <v>22</v>
      </c>
      <c r="R2959" s="1">
        <v>70</v>
      </c>
      <c r="S2959" s="1">
        <v>13</v>
      </c>
      <c r="U2959" s="1">
        <v>0</v>
      </c>
      <c r="AG2959" s="7">
        <f>IF(Q2959&gt;0,RANK(Q2959,(N2959:P2959,Q2959:AE2959)),0)</f>
        <v>5</v>
      </c>
      <c r="AH2959" s="7">
        <f>IF(R2959&gt;0,RANK(R2959,(N2959:P2959,Q2959:AE2959)),0)</f>
        <v>4</v>
      </c>
      <c r="AI2959" s="7">
        <f>IF(T2959&gt;0,RANK(T2959,(N2959:P2959,Q2959:AE2959)),0)</f>
        <v>0</v>
      </c>
      <c r="AJ2959" s="7">
        <f>IF(S2959&gt;0,RANK(S2959,(N2959:P2959,Q2959:AE2959)),0)</f>
        <v>6</v>
      </c>
      <c r="AK2959" s="2">
        <f t="shared" si="1183"/>
        <v>3.2258064516129032E-3</v>
      </c>
      <c r="AL2959" s="2">
        <f t="shared" si="1184"/>
        <v>1.0263929618768328E-2</v>
      </c>
      <c r="AM2959" s="2">
        <f t="shared" si="1185"/>
        <v>0</v>
      </c>
      <c r="AN2959" s="2">
        <f t="shared" si="1186"/>
        <v>1.906158357771261E-3</v>
      </c>
      <c r="AP2959" t="s">
        <v>2152</v>
      </c>
      <c r="AQ2959" t="s">
        <v>1858</v>
      </c>
      <c r="AT2959" s="93" t="s">
        <v>1130</v>
      </c>
      <c r="AU2959" s="92" t="s">
        <v>661</v>
      </c>
      <c r="AV2959" s="83" t="str">
        <f t="shared" si="1187"/>
        <v>51071</v>
      </c>
      <c r="AX2959" s="7" t="s">
        <v>3753</v>
      </c>
    </row>
    <row r="2960" spans="1:50" hidden="1" outlineLevel="1">
      <c r="A2960" t="s">
        <v>2959</v>
      </c>
      <c r="B2960" t="s">
        <v>1858</v>
      </c>
      <c r="C2960" s="1">
        <f t="shared" si="1176"/>
        <v>13699</v>
      </c>
      <c r="D2960" s="7">
        <f>RANK(N2960,(N2960:P2960,Q2960:AE2960))</f>
        <v>2</v>
      </c>
      <c r="E2960" s="7">
        <f>RANK(O2960,(N2960:P2960,Q2960:AE2960))</f>
        <v>1</v>
      </c>
      <c r="F2960" s="7">
        <f>IF(P2960&gt;0,RANK(P2960,(N2960:P2960,Q2960:AE2960)),0)</f>
        <v>3</v>
      </c>
      <c r="G2960" s="1">
        <f t="shared" si="1177"/>
        <v>4165</v>
      </c>
      <c r="H2960" s="2">
        <f t="shared" si="1178"/>
        <v>0.30403679100664283</v>
      </c>
      <c r="I2960" s="2"/>
      <c r="J2960" s="2">
        <f t="shared" si="1179"/>
        <v>0.33236002627929045</v>
      </c>
      <c r="K2960" s="2">
        <f t="shared" si="1180"/>
        <v>0.63639681728593323</v>
      </c>
      <c r="L2960" s="2">
        <f t="shared" si="1181"/>
        <v>1.64245565369735E-2</v>
      </c>
      <c r="M2960" s="2">
        <f t="shared" si="1182"/>
        <v>1.4818599897802764E-2</v>
      </c>
      <c r="N2960" s="1">
        <v>4553</v>
      </c>
      <c r="O2960" s="1">
        <v>8718</v>
      </c>
      <c r="P2960" s="1">
        <v>225</v>
      </c>
      <c r="Q2960" s="1">
        <v>34</v>
      </c>
      <c r="R2960" s="1">
        <v>148</v>
      </c>
      <c r="S2960" s="1">
        <v>20</v>
      </c>
      <c r="U2960" s="1">
        <v>1</v>
      </c>
      <c r="AG2960" s="7">
        <f>IF(Q2960&gt;0,RANK(Q2960,(N2960:P2960,Q2960:AE2960)),0)</f>
        <v>5</v>
      </c>
      <c r="AH2960" s="7">
        <f>IF(R2960&gt;0,RANK(R2960,(N2960:P2960,Q2960:AE2960)),0)</f>
        <v>4</v>
      </c>
      <c r="AI2960" s="7">
        <f>IF(T2960&gt;0,RANK(T2960,(N2960:P2960,Q2960:AE2960)),0)</f>
        <v>0</v>
      </c>
      <c r="AJ2960" s="7">
        <f>IF(S2960&gt;0,RANK(S2960,(N2960:P2960,Q2960:AE2960)),0)</f>
        <v>6</v>
      </c>
      <c r="AK2960" s="2">
        <f t="shared" si="1183"/>
        <v>2.4819329878093292E-3</v>
      </c>
      <c r="AL2960" s="2">
        <f t="shared" si="1184"/>
        <v>1.0803708299875904E-2</v>
      </c>
      <c r="AM2960" s="2">
        <f t="shared" si="1185"/>
        <v>0</v>
      </c>
      <c r="AN2960" s="2">
        <f t="shared" si="1186"/>
        <v>1.4599605810643112E-3</v>
      </c>
      <c r="AP2960" t="s">
        <v>2959</v>
      </c>
      <c r="AQ2960" t="s">
        <v>1858</v>
      </c>
      <c r="AT2960" s="93" t="s">
        <v>1130</v>
      </c>
      <c r="AU2960" s="92" t="s">
        <v>662</v>
      </c>
      <c r="AV2960" s="83" t="str">
        <f t="shared" si="1187"/>
        <v>51073</v>
      </c>
      <c r="AX2960" s="7" t="s">
        <v>3753</v>
      </c>
    </row>
    <row r="2961" spans="1:50" hidden="1" outlineLevel="1">
      <c r="A2961" t="s">
        <v>2181</v>
      </c>
      <c r="B2961" t="s">
        <v>1858</v>
      </c>
      <c r="C2961" s="1">
        <f t="shared" si="1176"/>
        <v>8777</v>
      </c>
      <c r="D2961" s="7">
        <f>RANK(N2961,(N2961:P2961,Q2961:AE2961))</f>
        <v>2</v>
      </c>
      <c r="E2961" s="7">
        <f>RANK(O2961,(N2961:P2961,Q2961:AE2961))</f>
        <v>1</v>
      </c>
      <c r="F2961" s="7">
        <f>IF(P2961&gt;0,RANK(P2961,(N2961:P2961,Q2961:AE2961)),0)</f>
        <v>3</v>
      </c>
      <c r="G2961" s="1">
        <f t="shared" si="1177"/>
        <v>2181</v>
      </c>
      <c r="H2961" s="2">
        <f t="shared" si="1178"/>
        <v>0.24849037256465764</v>
      </c>
      <c r="I2961" s="2"/>
      <c r="J2961" s="2">
        <f t="shared" si="1179"/>
        <v>0.36424746496525007</v>
      </c>
      <c r="K2961" s="2">
        <f t="shared" si="1180"/>
        <v>0.61273783752990774</v>
      </c>
      <c r="L2961" s="2">
        <f t="shared" si="1181"/>
        <v>1.5836846302836959E-2</v>
      </c>
      <c r="M2961" s="2">
        <f t="shared" si="1182"/>
        <v>7.1778512020052379E-3</v>
      </c>
      <c r="N2961" s="1">
        <v>3197</v>
      </c>
      <c r="O2961" s="1">
        <v>5378</v>
      </c>
      <c r="P2961" s="1">
        <v>139</v>
      </c>
      <c r="Q2961" s="1">
        <v>15</v>
      </c>
      <c r="R2961" s="1">
        <v>42</v>
      </c>
      <c r="S2961" s="1">
        <v>3</v>
      </c>
      <c r="U2961" s="1">
        <v>3</v>
      </c>
      <c r="AG2961" s="7">
        <f>IF(Q2961&gt;0,RANK(Q2961,(N2961:P2961,Q2961:AE2961)),0)</f>
        <v>5</v>
      </c>
      <c r="AH2961" s="7">
        <f>IF(R2961&gt;0,RANK(R2961,(N2961:P2961,Q2961:AE2961)),0)</f>
        <v>4</v>
      </c>
      <c r="AI2961" s="7">
        <f>IF(T2961&gt;0,RANK(T2961,(N2961:P2961,Q2961:AE2961)),0)</f>
        <v>0</v>
      </c>
      <c r="AJ2961" s="7">
        <f>IF(S2961&gt;0,RANK(S2961,(N2961:P2961,Q2961:AE2961)),0)</f>
        <v>6</v>
      </c>
      <c r="AK2961" s="2">
        <f t="shared" si="1183"/>
        <v>1.7090121909536288E-3</v>
      </c>
      <c r="AL2961" s="2">
        <f t="shared" si="1184"/>
        <v>4.7852341346701606E-3</v>
      </c>
      <c r="AM2961" s="2">
        <f t="shared" si="1185"/>
        <v>0</v>
      </c>
      <c r="AN2961" s="2">
        <f t="shared" si="1186"/>
        <v>3.4180243819072577E-4</v>
      </c>
      <c r="AP2961" t="s">
        <v>2181</v>
      </c>
      <c r="AQ2961" t="s">
        <v>1858</v>
      </c>
      <c r="AT2961" s="93" t="s">
        <v>1130</v>
      </c>
      <c r="AU2961" s="92" t="s">
        <v>663</v>
      </c>
      <c r="AV2961" s="83" t="str">
        <f t="shared" si="1187"/>
        <v>51075</v>
      </c>
      <c r="AX2961" s="7" t="s">
        <v>3753</v>
      </c>
    </row>
    <row r="2962" spans="1:50" hidden="1" outlineLevel="1">
      <c r="A2962" t="s">
        <v>1189</v>
      </c>
      <c r="B2962" t="s">
        <v>1858</v>
      </c>
      <c r="C2962" s="1">
        <f t="shared" si="1176"/>
        <v>6852</v>
      </c>
      <c r="D2962" s="7">
        <f>RANK(N2962,(N2962:P2962,Q2962:AE2962))</f>
        <v>2</v>
      </c>
      <c r="E2962" s="7">
        <f>RANK(O2962,(N2962:P2962,Q2962:AE2962))</f>
        <v>1</v>
      </c>
      <c r="F2962" s="7">
        <f>IF(P2962&gt;0,RANK(P2962,(N2962:P2962,Q2962:AE2962)),0)</f>
        <v>3</v>
      </c>
      <c r="G2962" s="1">
        <f t="shared" si="1177"/>
        <v>1769</v>
      </c>
      <c r="H2962" s="2">
        <f t="shared" si="1178"/>
        <v>0.25817279626386458</v>
      </c>
      <c r="I2962" s="2"/>
      <c r="J2962" s="2">
        <f t="shared" si="1179"/>
        <v>0.36004086398131935</v>
      </c>
      <c r="K2962" s="2">
        <f t="shared" si="1180"/>
        <v>0.61821366024518387</v>
      </c>
      <c r="L2962" s="2">
        <f t="shared" si="1181"/>
        <v>1.4886164623467601E-2</v>
      </c>
      <c r="M2962" s="2">
        <f t="shared" si="1182"/>
        <v>6.8593111500292354E-3</v>
      </c>
      <c r="N2962" s="1">
        <v>2467</v>
      </c>
      <c r="O2962" s="1">
        <v>4236</v>
      </c>
      <c r="P2962" s="1">
        <v>102</v>
      </c>
      <c r="Q2962" s="1">
        <v>29</v>
      </c>
      <c r="R2962" s="1">
        <v>15</v>
      </c>
      <c r="S2962" s="1">
        <v>2</v>
      </c>
      <c r="U2962" s="1">
        <v>1</v>
      </c>
      <c r="AG2962" s="7">
        <f>IF(Q2962&gt;0,RANK(Q2962,(N2962:P2962,Q2962:AE2962)),0)</f>
        <v>4</v>
      </c>
      <c r="AH2962" s="7">
        <f>IF(R2962&gt;0,RANK(R2962,(N2962:P2962,Q2962:AE2962)),0)</f>
        <v>5</v>
      </c>
      <c r="AI2962" s="7">
        <f>IF(T2962&gt;0,RANK(T2962,(N2962:P2962,Q2962:AE2962)),0)</f>
        <v>0</v>
      </c>
      <c r="AJ2962" s="7">
        <f>IF(S2962&gt;0,RANK(S2962,(N2962:P2962,Q2962:AE2962)),0)</f>
        <v>6</v>
      </c>
      <c r="AK2962" s="2">
        <f t="shared" si="1183"/>
        <v>4.2323409223584355E-3</v>
      </c>
      <c r="AL2962" s="2">
        <f t="shared" si="1184"/>
        <v>2.1891418563922942E-3</v>
      </c>
      <c r="AM2962" s="2">
        <f t="shared" si="1185"/>
        <v>0</v>
      </c>
      <c r="AN2962" s="2">
        <f t="shared" si="1186"/>
        <v>2.918855808523059E-4</v>
      </c>
      <c r="AP2962" t="s">
        <v>1189</v>
      </c>
      <c r="AQ2962" t="s">
        <v>1858</v>
      </c>
      <c r="AT2962" s="93" t="s">
        <v>1130</v>
      </c>
      <c r="AU2962" s="92" t="s">
        <v>664</v>
      </c>
      <c r="AV2962" s="83" t="str">
        <f t="shared" si="1187"/>
        <v>51077</v>
      </c>
      <c r="AX2962" s="7" t="s">
        <v>3753</v>
      </c>
    </row>
    <row r="2963" spans="1:50" hidden="1" outlineLevel="1">
      <c r="A2963" t="s">
        <v>1627</v>
      </c>
      <c r="B2963" t="s">
        <v>1858</v>
      </c>
      <c r="C2963" s="1">
        <f t="shared" si="1176"/>
        <v>5412</v>
      </c>
      <c r="D2963" s="7">
        <f>RANK(N2963,(N2963:P2963,Q2963:AE2963))</f>
        <v>2</v>
      </c>
      <c r="E2963" s="7">
        <f>RANK(O2963,(N2963:P2963,Q2963:AE2963))</f>
        <v>1</v>
      </c>
      <c r="F2963" s="7">
        <f>IF(P2963&gt;0,RANK(P2963,(N2963:P2963,Q2963:AE2963)),0)</f>
        <v>3</v>
      </c>
      <c r="G2963" s="1">
        <f t="shared" si="1177"/>
        <v>1601</v>
      </c>
      <c r="H2963" s="2">
        <f t="shared" si="1178"/>
        <v>0.29582409460458242</v>
      </c>
      <c r="I2963" s="2"/>
      <c r="J2963" s="2">
        <f t="shared" si="1179"/>
        <v>0.32779009608277904</v>
      </c>
      <c r="K2963" s="2">
        <f t="shared" si="1180"/>
        <v>0.62361419068736146</v>
      </c>
      <c r="L2963" s="2">
        <f t="shared" si="1181"/>
        <v>3.5846267553584624E-2</v>
      </c>
      <c r="M2963" s="2">
        <f t="shared" si="1182"/>
        <v>1.2749445676274826E-2</v>
      </c>
      <c r="N2963" s="1">
        <v>1774</v>
      </c>
      <c r="O2963" s="1">
        <v>3375</v>
      </c>
      <c r="P2963" s="1">
        <v>194</v>
      </c>
      <c r="Q2963" s="1">
        <v>10</v>
      </c>
      <c r="R2963" s="1">
        <v>50</v>
      </c>
      <c r="S2963" s="1">
        <v>5</v>
      </c>
      <c r="U2963" s="1">
        <v>4</v>
      </c>
      <c r="AG2963" s="7">
        <f>IF(Q2963&gt;0,RANK(Q2963,(N2963:P2963,Q2963:AE2963)),0)</f>
        <v>5</v>
      </c>
      <c r="AH2963" s="7">
        <f>IF(R2963&gt;0,RANK(R2963,(N2963:P2963,Q2963:AE2963)),0)</f>
        <v>4</v>
      </c>
      <c r="AI2963" s="7">
        <f>IF(T2963&gt;0,RANK(T2963,(N2963:P2963,Q2963:AE2963)),0)</f>
        <v>0</v>
      </c>
      <c r="AJ2963" s="7">
        <f>IF(S2963&gt;0,RANK(S2963,(N2963:P2963,Q2963:AE2963)),0)</f>
        <v>6</v>
      </c>
      <c r="AK2963" s="2">
        <f t="shared" si="1183"/>
        <v>1.8477457501847746E-3</v>
      </c>
      <c r="AL2963" s="2">
        <f t="shared" si="1184"/>
        <v>9.2387287509238733E-3</v>
      </c>
      <c r="AM2963" s="2">
        <f t="shared" si="1185"/>
        <v>0</v>
      </c>
      <c r="AN2963" s="2">
        <f t="shared" si="1186"/>
        <v>9.2387287509238729E-4</v>
      </c>
      <c r="AP2963" t="s">
        <v>1627</v>
      </c>
      <c r="AQ2963" t="s">
        <v>1858</v>
      </c>
      <c r="AT2963" s="93" t="s">
        <v>1130</v>
      </c>
      <c r="AU2963" s="92" t="s">
        <v>665</v>
      </c>
      <c r="AV2963" s="83" t="str">
        <f t="shared" si="1187"/>
        <v>51079</v>
      </c>
      <c r="AX2963" s="7" t="s">
        <v>3753</v>
      </c>
    </row>
    <row r="2964" spans="1:50" hidden="1" outlineLevel="1">
      <c r="A2964" t="s">
        <v>392</v>
      </c>
      <c r="B2964" t="s">
        <v>1858</v>
      </c>
      <c r="C2964" s="1">
        <f t="shared" si="1176"/>
        <v>3906</v>
      </c>
      <c r="D2964" s="7">
        <f>RANK(N2964,(N2964:P2964,Q2964:AE2964))</f>
        <v>1</v>
      </c>
      <c r="E2964" s="7">
        <f>RANK(O2964,(N2964:P2964,Q2964:AE2964))</f>
        <v>2</v>
      </c>
      <c r="F2964" s="7">
        <f>IF(P2964&gt;0,RANK(P2964,(N2964:P2964,Q2964:AE2964)),0)</f>
        <v>3</v>
      </c>
      <c r="G2964" s="1">
        <f t="shared" si="1177"/>
        <v>749</v>
      </c>
      <c r="H2964" s="2">
        <f t="shared" si="1178"/>
        <v>0.1917562724014337</v>
      </c>
      <c r="I2964" s="2"/>
      <c r="J2964" s="2">
        <f t="shared" si="1179"/>
        <v>0.59242191500256014</v>
      </c>
      <c r="K2964" s="2">
        <f t="shared" si="1180"/>
        <v>0.40066564260112647</v>
      </c>
      <c r="L2964" s="2">
        <f t="shared" si="1181"/>
        <v>3.3282130056323605E-3</v>
      </c>
      <c r="M2964" s="2">
        <f t="shared" si="1182"/>
        <v>3.5842293906810292E-3</v>
      </c>
      <c r="N2964" s="1">
        <v>2314</v>
      </c>
      <c r="O2964" s="1">
        <v>1565</v>
      </c>
      <c r="P2964" s="1">
        <v>13</v>
      </c>
      <c r="Q2964" s="1">
        <v>7</v>
      </c>
      <c r="R2964" s="1">
        <v>4</v>
      </c>
      <c r="S2964" s="1">
        <v>3</v>
      </c>
      <c r="U2964" s="1">
        <v>0</v>
      </c>
      <c r="AG2964" s="7">
        <f>IF(Q2964&gt;0,RANK(Q2964,(N2964:P2964,Q2964:AE2964)),0)</f>
        <v>4</v>
      </c>
      <c r="AH2964" s="7">
        <f>IF(R2964&gt;0,RANK(R2964,(N2964:P2964,Q2964:AE2964)),0)</f>
        <v>5</v>
      </c>
      <c r="AI2964" s="7">
        <f>IF(T2964&gt;0,RANK(T2964,(N2964:P2964,Q2964:AE2964)),0)</f>
        <v>0</v>
      </c>
      <c r="AJ2964" s="7">
        <f>IF(S2964&gt;0,RANK(S2964,(N2964:P2964,Q2964:AE2964)),0)</f>
        <v>6</v>
      </c>
      <c r="AK2964" s="2">
        <f t="shared" si="1183"/>
        <v>1.7921146953405018E-3</v>
      </c>
      <c r="AL2964" s="2">
        <f t="shared" si="1184"/>
        <v>1.0240655401945725E-3</v>
      </c>
      <c r="AM2964" s="2">
        <f t="shared" si="1185"/>
        <v>0</v>
      </c>
      <c r="AN2964" s="2">
        <f t="shared" si="1186"/>
        <v>7.6804915514592934E-4</v>
      </c>
      <c r="AP2964" t="s">
        <v>392</v>
      </c>
      <c r="AQ2964" t="s">
        <v>1858</v>
      </c>
      <c r="AT2964" s="93" t="s">
        <v>1130</v>
      </c>
      <c r="AU2964" s="92" t="s">
        <v>666</v>
      </c>
      <c r="AV2964" s="83" t="str">
        <f t="shared" si="1187"/>
        <v>51081</v>
      </c>
      <c r="AX2964" s="7" t="s">
        <v>3753</v>
      </c>
    </row>
    <row r="2965" spans="1:50" hidden="1" outlineLevel="1">
      <c r="A2965" t="s">
        <v>1391</v>
      </c>
      <c r="B2965" t="s">
        <v>1858</v>
      </c>
      <c r="C2965" s="1">
        <f t="shared" si="1176"/>
        <v>14072</v>
      </c>
      <c r="D2965" s="7">
        <f>RANK(N2965,(N2965:P2965,Q2965:AE2965))</f>
        <v>2</v>
      </c>
      <c r="E2965" s="7">
        <f>RANK(O2965,(N2965:P2965,Q2965:AE2965))</f>
        <v>1</v>
      </c>
      <c r="F2965" s="7">
        <f>IF(P2965&gt;0,RANK(P2965,(N2965:P2965,Q2965:AE2965)),0)</f>
        <v>4</v>
      </c>
      <c r="G2965" s="1">
        <f t="shared" si="1177"/>
        <v>1769</v>
      </c>
      <c r="H2965" s="2">
        <f t="shared" si="1178"/>
        <v>0.12571063104036384</v>
      </c>
      <c r="I2965" s="2"/>
      <c r="J2965" s="2">
        <f t="shared" si="1179"/>
        <v>0.42374928936895961</v>
      </c>
      <c r="K2965" s="2">
        <f t="shared" si="1180"/>
        <v>0.54945992040932345</v>
      </c>
      <c r="L2965" s="2">
        <f t="shared" si="1181"/>
        <v>7.8169414440022733E-3</v>
      </c>
      <c r="M2965" s="2">
        <f t="shared" si="1182"/>
        <v>1.8973848777714658E-2</v>
      </c>
      <c r="N2965" s="1">
        <v>5963</v>
      </c>
      <c r="O2965" s="1">
        <v>7732</v>
      </c>
      <c r="P2965" s="1">
        <v>110</v>
      </c>
      <c r="Q2965" s="1">
        <v>37</v>
      </c>
      <c r="R2965" s="1">
        <v>211</v>
      </c>
      <c r="S2965" s="1">
        <v>19</v>
      </c>
      <c r="U2965" s="1">
        <v>0</v>
      </c>
      <c r="AG2965" s="7">
        <f>IF(Q2965&gt;0,RANK(Q2965,(N2965:P2965,Q2965:AE2965)),0)</f>
        <v>5</v>
      </c>
      <c r="AH2965" s="7">
        <f>IF(R2965&gt;0,RANK(R2965,(N2965:P2965,Q2965:AE2965)),0)</f>
        <v>3</v>
      </c>
      <c r="AI2965" s="7">
        <f>IF(T2965&gt;0,RANK(T2965,(N2965:P2965,Q2965:AE2965)),0)</f>
        <v>0</v>
      </c>
      <c r="AJ2965" s="7">
        <f>IF(S2965&gt;0,RANK(S2965,(N2965:P2965,Q2965:AE2965)),0)</f>
        <v>6</v>
      </c>
      <c r="AK2965" s="2">
        <f t="shared" si="1183"/>
        <v>2.6293348493462193E-3</v>
      </c>
      <c r="AL2965" s="2">
        <f t="shared" si="1184"/>
        <v>1.4994314951677089E-2</v>
      </c>
      <c r="AM2965" s="2">
        <f t="shared" si="1185"/>
        <v>0</v>
      </c>
      <c r="AN2965" s="2">
        <f t="shared" si="1186"/>
        <v>1.3501989766913018E-3</v>
      </c>
      <c r="AP2965" t="s">
        <v>1391</v>
      </c>
      <c r="AQ2965" t="s">
        <v>1858</v>
      </c>
      <c r="AT2965" s="93" t="s">
        <v>1130</v>
      </c>
      <c r="AU2965" s="92" t="s">
        <v>667</v>
      </c>
      <c r="AV2965" s="83" t="str">
        <f t="shared" si="1187"/>
        <v>51083</v>
      </c>
      <c r="AX2965" s="7" t="s">
        <v>3753</v>
      </c>
    </row>
    <row r="2966" spans="1:50" hidden="1" outlineLevel="1">
      <c r="A2966" t="s">
        <v>1034</v>
      </c>
      <c r="B2966" t="s">
        <v>1858</v>
      </c>
      <c r="C2966" s="1">
        <f t="shared" si="1176"/>
        <v>41585</v>
      </c>
      <c r="D2966" s="7">
        <f>RANK(N2966,(N2966:P2966,Q2966:AE2966))</f>
        <v>2</v>
      </c>
      <c r="E2966" s="7">
        <f>RANK(O2966,(N2966:P2966,Q2966:AE2966))</f>
        <v>1</v>
      </c>
      <c r="F2966" s="7">
        <f>IF(P2966&gt;0,RANK(P2966,(N2966:P2966,Q2966:AE2966)),0)</f>
        <v>3</v>
      </c>
      <c r="G2966" s="1">
        <f t="shared" si="1177"/>
        <v>16570</v>
      </c>
      <c r="H2966" s="2">
        <f t="shared" si="1178"/>
        <v>0.39846098352771431</v>
      </c>
      <c r="I2966" s="2"/>
      <c r="J2966" s="2">
        <f t="shared" si="1179"/>
        <v>0.28962366237826137</v>
      </c>
      <c r="K2966" s="2">
        <f t="shared" si="1180"/>
        <v>0.68808464590597573</v>
      </c>
      <c r="L2966" s="2">
        <f t="shared" si="1181"/>
        <v>1.7097511121798727E-2</v>
      </c>
      <c r="M2966" s="2">
        <f t="shared" si="1182"/>
        <v>5.1941805939642247E-3</v>
      </c>
      <c r="N2966" s="1">
        <v>12044</v>
      </c>
      <c r="O2966" s="1">
        <v>28614</v>
      </c>
      <c r="P2966" s="1">
        <v>711</v>
      </c>
      <c r="Q2966" s="1">
        <v>75</v>
      </c>
      <c r="R2966" s="1">
        <v>117</v>
      </c>
      <c r="S2966" s="1">
        <v>12</v>
      </c>
      <c r="U2966" s="1">
        <v>12</v>
      </c>
      <c r="AG2966" s="7">
        <f>IF(Q2966&gt;0,RANK(Q2966,(N2966:P2966,Q2966:AE2966)),0)</f>
        <v>5</v>
      </c>
      <c r="AH2966" s="7">
        <f>IF(R2966&gt;0,RANK(R2966,(N2966:P2966,Q2966:AE2966)),0)</f>
        <v>4</v>
      </c>
      <c r="AI2966" s="7">
        <f>IF(T2966&gt;0,RANK(T2966,(N2966:P2966,Q2966:AE2966)),0)</f>
        <v>0</v>
      </c>
      <c r="AJ2966" s="7">
        <f>IF(S2966&gt;0,RANK(S2966,(N2966:P2966,Q2966:AE2966)),0)</f>
        <v>6</v>
      </c>
      <c r="AK2966" s="2">
        <f t="shared" si="1183"/>
        <v>1.8035349284597811E-3</v>
      </c>
      <c r="AL2966" s="2">
        <f t="shared" si="1184"/>
        <v>2.8135144883972584E-3</v>
      </c>
      <c r="AM2966" s="2">
        <f t="shared" si="1185"/>
        <v>0</v>
      </c>
      <c r="AN2966" s="2">
        <f t="shared" si="1186"/>
        <v>2.88565588553565E-4</v>
      </c>
      <c r="AP2966" t="s">
        <v>1034</v>
      </c>
      <c r="AQ2966" t="s">
        <v>1858</v>
      </c>
      <c r="AT2966" s="93" t="s">
        <v>1130</v>
      </c>
      <c r="AU2966" s="92" t="s">
        <v>668</v>
      </c>
      <c r="AV2966" s="83" t="str">
        <f t="shared" si="1187"/>
        <v>51085</v>
      </c>
      <c r="AX2966" s="7" t="s">
        <v>3753</v>
      </c>
    </row>
    <row r="2967" spans="1:50" hidden="1" outlineLevel="1">
      <c r="A2967" t="s">
        <v>2480</v>
      </c>
      <c r="B2967" t="s">
        <v>1858</v>
      </c>
      <c r="C2967" s="1">
        <f t="shared" si="1176"/>
        <v>114252</v>
      </c>
      <c r="D2967" s="7">
        <f>RANK(N2967,(N2967:P2967,Q2967:AE2967))</f>
        <v>2</v>
      </c>
      <c r="E2967" s="7">
        <f>RANK(O2967,(N2967:P2967,Q2967:AE2967))</f>
        <v>1</v>
      </c>
      <c r="F2967" s="7">
        <f>IF(P2967&gt;0,RANK(P2967,(N2967:P2967,Q2967:AE2967)),0)</f>
        <v>3</v>
      </c>
      <c r="G2967" s="1">
        <f t="shared" si="1177"/>
        <v>14242</v>
      </c>
      <c r="H2967" s="2">
        <f t="shared" si="1178"/>
        <v>0.12465427301053811</v>
      </c>
      <c r="I2967" s="2"/>
      <c r="J2967" s="2">
        <f t="shared" si="1179"/>
        <v>0.42576935195882787</v>
      </c>
      <c r="K2967" s="2">
        <f t="shared" si="1180"/>
        <v>0.55042362496936592</v>
      </c>
      <c r="L2967" s="2">
        <f t="shared" si="1181"/>
        <v>1.65686377481357E-2</v>
      </c>
      <c r="M2967" s="2">
        <f t="shared" si="1182"/>
        <v>7.238385323670455E-3</v>
      </c>
      <c r="N2967" s="1">
        <v>48645</v>
      </c>
      <c r="O2967" s="1">
        <v>62887</v>
      </c>
      <c r="P2967" s="1">
        <v>1893</v>
      </c>
      <c r="Q2967" s="1">
        <v>157</v>
      </c>
      <c r="R2967" s="1">
        <v>367</v>
      </c>
      <c r="S2967" s="1">
        <v>27</v>
      </c>
      <c r="U2967" s="1">
        <v>276</v>
      </c>
      <c r="AG2967" s="7">
        <f>IF(Q2967&gt;0,RANK(Q2967,(N2967:P2967,Q2967:AE2967)),0)</f>
        <v>6</v>
      </c>
      <c r="AH2967" s="7">
        <f>IF(R2967&gt;0,RANK(R2967,(N2967:P2967,Q2967:AE2967)),0)</f>
        <v>4</v>
      </c>
      <c r="AI2967" s="7">
        <f>IF(T2967&gt;0,RANK(T2967,(N2967:P2967,Q2967:AE2967)),0)</f>
        <v>0</v>
      </c>
      <c r="AJ2967" s="7">
        <f>IF(S2967&gt;0,RANK(S2967,(N2967:P2967,Q2967:AE2967)),0)</f>
        <v>7</v>
      </c>
      <c r="AK2967" s="2">
        <f t="shared" si="1183"/>
        <v>1.3741553758358715E-3</v>
      </c>
      <c r="AL2967" s="2">
        <f t="shared" si="1184"/>
        <v>3.2121975982914962E-3</v>
      </c>
      <c r="AM2967" s="2">
        <f t="shared" si="1185"/>
        <v>0</v>
      </c>
      <c r="AN2967" s="2">
        <f t="shared" si="1186"/>
        <v>2.3631971431572313E-4</v>
      </c>
      <c r="AP2967" t="s">
        <v>2480</v>
      </c>
      <c r="AQ2967" t="s">
        <v>1858</v>
      </c>
      <c r="AT2967" s="93" t="s">
        <v>1130</v>
      </c>
      <c r="AU2967" s="92" t="s">
        <v>91</v>
      </c>
      <c r="AV2967" s="83" t="str">
        <f t="shared" si="1187"/>
        <v>51087</v>
      </c>
      <c r="AX2967" s="7" t="s">
        <v>3753</v>
      </c>
    </row>
    <row r="2968" spans="1:50" hidden="1" outlineLevel="1">
      <c r="A2968" t="s">
        <v>2178</v>
      </c>
      <c r="B2968" t="s">
        <v>1858</v>
      </c>
      <c r="C2968" s="1">
        <f t="shared" si="1176"/>
        <v>21463</v>
      </c>
      <c r="D2968" s="7">
        <f>RANK(N2968,(N2968:P2968,Q2968:AE2968))</f>
        <v>2</v>
      </c>
      <c r="E2968" s="7">
        <f>RANK(O2968,(N2968:P2968,Q2968:AE2968))</f>
        <v>1</v>
      </c>
      <c r="F2968" s="7">
        <f>IF(P2968&gt;0,RANK(P2968,(N2968:P2968,Q2968:AE2968)),0)</f>
        <v>4</v>
      </c>
      <c r="G2968" s="1">
        <f t="shared" si="1177"/>
        <v>2972</v>
      </c>
      <c r="H2968" s="2">
        <f t="shared" si="1178"/>
        <v>0.13847085682337046</v>
      </c>
      <c r="I2968" s="2"/>
      <c r="J2968" s="2">
        <f t="shared" si="1179"/>
        <v>0.41457391790523224</v>
      </c>
      <c r="K2968" s="2">
        <f t="shared" si="1180"/>
        <v>0.55304477472860269</v>
      </c>
      <c r="L2968" s="2">
        <f t="shared" si="1181"/>
        <v>1.0902483343428226E-2</v>
      </c>
      <c r="M2968" s="2">
        <f t="shared" si="1182"/>
        <v>2.1478824022736841E-2</v>
      </c>
      <c r="N2968" s="1">
        <v>8898</v>
      </c>
      <c r="O2968" s="1">
        <v>11870</v>
      </c>
      <c r="P2968" s="1">
        <v>234</v>
      </c>
      <c r="Q2968" s="1">
        <v>103</v>
      </c>
      <c r="R2968" s="1">
        <v>331</v>
      </c>
      <c r="S2968" s="1">
        <v>26</v>
      </c>
      <c r="U2968" s="1">
        <v>1</v>
      </c>
      <c r="AG2968" s="7">
        <f>IF(Q2968&gt;0,RANK(Q2968,(N2968:P2968,Q2968:AE2968)),0)</f>
        <v>5</v>
      </c>
      <c r="AH2968" s="7">
        <f>IF(R2968&gt;0,RANK(R2968,(N2968:P2968,Q2968:AE2968)),0)</f>
        <v>3</v>
      </c>
      <c r="AI2968" s="7">
        <f>IF(T2968&gt;0,RANK(T2968,(N2968:P2968,Q2968:AE2968)),0)</f>
        <v>0</v>
      </c>
      <c r="AJ2968" s="7">
        <f>IF(S2968&gt;0,RANK(S2968,(N2968:P2968,Q2968:AE2968)),0)</f>
        <v>6</v>
      </c>
      <c r="AK2968" s="2">
        <f t="shared" si="1183"/>
        <v>4.7989563434748172E-3</v>
      </c>
      <c r="AL2968" s="2">
        <f t="shared" si="1184"/>
        <v>1.5421888831943344E-2</v>
      </c>
      <c r="AM2968" s="2">
        <f t="shared" si="1185"/>
        <v>0</v>
      </c>
      <c r="AN2968" s="2">
        <f t="shared" si="1186"/>
        <v>1.2113870381586917E-3</v>
      </c>
      <c r="AP2968" t="s">
        <v>2178</v>
      </c>
      <c r="AQ2968" t="s">
        <v>1858</v>
      </c>
      <c r="AT2968" s="93" t="s">
        <v>1130</v>
      </c>
      <c r="AU2968" s="92" t="s">
        <v>92</v>
      </c>
      <c r="AV2968" s="83" t="str">
        <f t="shared" si="1187"/>
        <v>51089</v>
      </c>
      <c r="AX2968" s="7" t="s">
        <v>3753</v>
      </c>
    </row>
    <row r="2969" spans="1:50" hidden="1" outlineLevel="1">
      <c r="A2969" t="s">
        <v>1562</v>
      </c>
      <c r="B2969" t="s">
        <v>1858</v>
      </c>
      <c r="C2969" s="1">
        <f t="shared" si="1176"/>
        <v>1437</v>
      </c>
      <c r="D2969" s="7">
        <f>RANK(N2969,(N2969:P2969,Q2969:AE2969))</f>
        <v>2</v>
      </c>
      <c r="E2969" s="7">
        <f>RANK(O2969,(N2969:P2969,Q2969:AE2969))</f>
        <v>1</v>
      </c>
      <c r="F2969" s="7">
        <f>IF(P2969&gt;0,RANK(P2969,(N2969:P2969,Q2969:AE2969)),0)</f>
        <v>3</v>
      </c>
      <c r="G2969" s="1">
        <f t="shared" si="1177"/>
        <v>489</v>
      </c>
      <c r="H2969" s="2">
        <f t="shared" si="1178"/>
        <v>0.34029227557411273</v>
      </c>
      <c r="I2969" s="2"/>
      <c r="J2969" s="2">
        <f t="shared" si="1179"/>
        <v>0.31524008350730687</v>
      </c>
      <c r="K2969" s="2">
        <f t="shared" si="1180"/>
        <v>0.6555323590814196</v>
      </c>
      <c r="L2969" s="2">
        <f t="shared" si="1181"/>
        <v>2.2268615170494086E-2</v>
      </c>
      <c r="M2969" s="2">
        <f t="shared" si="1182"/>
        <v>6.9589422407794997E-3</v>
      </c>
      <c r="N2969" s="1">
        <v>453</v>
      </c>
      <c r="O2969" s="1">
        <v>942</v>
      </c>
      <c r="P2969" s="1">
        <v>32</v>
      </c>
      <c r="Q2969" s="1">
        <v>6</v>
      </c>
      <c r="R2969" s="1">
        <v>4</v>
      </c>
      <c r="S2969" s="1">
        <v>0</v>
      </c>
      <c r="U2969" s="1">
        <v>0</v>
      </c>
      <c r="AG2969" s="7">
        <f>IF(Q2969&gt;0,RANK(Q2969,(N2969:P2969,Q2969:AE2969)),0)</f>
        <v>4</v>
      </c>
      <c r="AH2969" s="7">
        <f>IF(R2969&gt;0,RANK(R2969,(N2969:P2969,Q2969:AE2969)),0)</f>
        <v>5</v>
      </c>
      <c r="AI2969" s="7">
        <f>IF(T2969&gt;0,RANK(T2969,(N2969:P2969,Q2969:AE2969)),0)</f>
        <v>0</v>
      </c>
      <c r="AJ2969" s="7">
        <f>IF(S2969&gt;0,RANK(S2969,(N2969:P2969,Q2969:AE2969)),0)</f>
        <v>0</v>
      </c>
      <c r="AK2969" s="2">
        <f t="shared" si="1183"/>
        <v>4.1753653444676405E-3</v>
      </c>
      <c r="AL2969" s="2">
        <f t="shared" si="1184"/>
        <v>2.7835768963117608E-3</v>
      </c>
      <c r="AM2969" s="2">
        <f t="shared" si="1185"/>
        <v>0</v>
      </c>
      <c r="AN2969" s="2">
        <f t="shared" si="1186"/>
        <v>0</v>
      </c>
      <c r="AP2969" t="s">
        <v>1562</v>
      </c>
      <c r="AQ2969" t="s">
        <v>1858</v>
      </c>
      <c r="AT2969" s="93" t="s">
        <v>1130</v>
      </c>
      <c r="AU2969" s="92" t="s">
        <v>93</v>
      </c>
      <c r="AV2969" s="83" t="str">
        <f t="shared" si="1187"/>
        <v>51091</v>
      </c>
      <c r="AX2969" s="7" t="s">
        <v>3753</v>
      </c>
    </row>
    <row r="2970" spans="1:50" hidden="1" outlineLevel="1">
      <c r="A2970" t="s">
        <v>160</v>
      </c>
      <c r="B2970" t="s">
        <v>1858</v>
      </c>
      <c r="C2970" s="1">
        <f t="shared" si="1176"/>
        <v>12950</v>
      </c>
      <c r="D2970" s="7">
        <f>RANK(N2970,(N2970:P2970,Q2970:AE2970))</f>
        <v>2</v>
      </c>
      <c r="E2970" s="7">
        <f>RANK(O2970,(N2970:P2970,Q2970:AE2970))</f>
        <v>1</v>
      </c>
      <c r="F2970" s="7">
        <f>IF(P2970&gt;0,RANK(P2970,(N2970:P2970,Q2970:AE2970)),0)</f>
        <v>3</v>
      </c>
      <c r="G2970" s="1">
        <f t="shared" si="1177"/>
        <v>2425</v>
      </c>
      <c r="H2970" s="2">
        <f t="shared" si="1178"/>
        <v>0.18725868725868725</v>
      </c>
      <c r="I2970" s="2"/>
      <c r="J2970" s="2">
        <f t="shared" si="1179"/>
        <v>0.39861003861003863</v>
      </c>
      <c r="K2970" s="2">
        <f t="shared" si="1180"/>
        <v>0.58586872586872585</v>
      </c>
      <c r="L2970" s="2">
        <f t="shared" si="1181"/>
        <v>9.4980694980694984E-3</v>
      </c>
      <c r="M2970" s="2">
        <f t="shared" si="1182"/>
        <v>6.0231660231660229E-3</v>
      </c>
      <c r="N2970" s="1">
        <v>5162</v>
      </c>
      <c r="O2970" s="1">
        <v>7587</v>
      </c>
      <c r="P2970" s="1">
        <v>123</v>
      </c>
      <c r="Q2970" s="1">
        <v>11</v>
      </c>
      <c r="R2970" s="1">
        <v>51</v>
      </c>
      <c r="S2970" s="1">
        <v>6</v>
      </c>
      <c r="U2970" s="1">
        <v>10</v>
      </c>
      <c r="AG2970" s="7">
        <f>IF(Q2970&gt;0,RANK(Q2970,(N2970:P2970,Q2970:AE2970)),0)</f>
        <v>5</v>
      </c>
      <c r="AH2970" s="7">
        <f>IF(R2970&gt;0,RANK(R2970,(N2970:P2970,Q2970:AE2970)),0)</f>
        <v>4</v>
      </c>
      <c r="AI2970" s="7">
        <f>IF(T2970&gt;0,RANK(T2970,(N2970:P2970,Q2970:AE2970)),0)</f>
        <v>0</v>
      </c>
      <c r="AJ2970" s="7">
        <f>IF(S2970&gt;0,RANK(S2970,(N2970:P2970,Q2970:AE2970)),0)</f>
        <v>7</v>
      </c>
      <c r="AK2970" s="2">
        <f t="shared" si="1183"/>
        <v>8.4942084942084945E-4</v>
      </c>
      <c r="AL2970" s="2">
        <f t="shared" si="1184"/>
        <v>3.938223938223938E-3</v>
      </c>
      <c r="AM2970" s="2">
        <f t="shared" si="1185"/>
        <v>0</v>
      </c>
      <c r="AN2970" s="2">
        <f t="shared" si="1186"/>
        <v>4.633204633204633E-4</v>
      </c>
      <c r="AP2970" t="s">
        <v>160</v>
      </c>
      <c r="AQ2970" t="s">
        <v>1858</v>
      </c>
      <c r="AT2970" s="93" t="s">
        <v>1130</v>
      </c>
      <c r="AU2970" s="92" t="s">
        <v>94</v>
      </c>
      <c r="AV2970" s="83" t="str">
        <f t="shared" si="1187"/>
        <v>51093</v>
      </c>
      <c r="AX2970" s="7" t="s">
        <v>3753</v>
      </c>
    </row>
    <row r="2971" spans="1:50" hidden="1" outlineLevel="1">
      <c r="A2971" t="s">
        <v>161</v>
      </c>
      <c r="B2971" t="s">
        <v>1858</v>
      </c>
      <c r="C2971" s="1">
        <f t="shared" si="1176"/>
        <v>24492</v>
      </c>
      <c r="D2971" s="7">
        <f>RANK(N2971,(N2971:P2971,Q2971:AE2971))</f>
        <v>2</v>
      </c>
      <c r="E2971" s="7">
        <f>RANK(O2971,(N2971:P2971,Q2971:AE2971))</f>
        <v>1</v>
      </c>
      <c r="F2971" s="7">
        <f>IF(P2971&gt;0,RANK(P2971,(N2971:P2971,Q2971:AE2971)),0)</f>
        <v>3</v>
      </c>
      <c r="G2971" s="1">
        <f t="shared" si="1177"/>
        <v>5538</v>
      </c>
      <c r="H2971" s="2">
        <f t="shared" si="1178"/>
        <v>0.22611464968152867</v>
      </c>
      <c r="I2971" s="2"/>
      <c r="J2971" s="2">
        <f t="shared" si="1179"/>
        <v>0.37114159725624696</v>
      </c>
      <c r="K2971" s="2">
        <f t="shared" si="1180"/>
        <v>0.59725624693777557</v>
      </c>
      <c r="L2971" s="2">
        <f t="shared" si="1181"/>
        <v>2.609015188633023E-2</v>
      </c>
      <c r="M2971" s="2">
        <f t="shared" si="1182"/>
        <v>5.5120039196472417E-3</v>
      </c>
      <c r="N2971" s="1">
        <v>9090</v>
      </c>
      <c r="O2971" s="1">
        <v>14628</v>
      </c>
      <c r="P2971" s="1">
        <v>639</v>
      </c>
      <c r="Q2971" s="1">
        <v>22</v>
      </c>
      <c r="R2971" s="1">
        <v>94</v>
      </c>
      <c r="S2971" s="1">
        <v>2</v>
      </c>
      <c r="U2971" s="1">
        <v>17</v>
      </c>
      <c r="AG2971" s="7">
        <f>IF(Q2971&gt;0,RANK(Q2971,(N2971:P2971,Q2971:AE2971)),0)</f>
        <v>5</v>
      </c>
      <c r="AH2971" s="7">
        <f>IF(R2971&gt;0,RANK(R2971,(N2971:P2971,Q2971:AE2971)),0)</f>
        <v>4</v>
      </c>
      <c r="AI2971" s="7">
        <f>IF(T2971&gt;0,RANK(T2971,(N2971:P2971,Q2971:AE2971)),0)</f>
        <v>0</v>
      </c>
      <c r="AJ2971" s="7">
        <f>IF(S2971&gt;0,RANK(S2971,(N2971:P2971,Q2971:AE2971)),0)</f>
        <v>7</v>
      </c>
      <c r="AK2971" s="2">
        <f t="shared" si="1183"/>
        <v>8.9825249060917849E-4</v>
      </c>
      <c r="AL2971" s="2">
        <f t="shared" si="1184"/>
        <v>3.8379879144210356E-3</v>
      </c>
      <c r="AM2971" s="2">
        <f t="shared" si="1185"/>
        <v>0</v>
      </c>
      <c r="AN2971" s="2">
        <f t="shared" si="1186"/>
        <v>8.1659317328107136E-5</v>
      </c>
      <c r="AP2971" t="s">
        <v>161</v>
      </c>
      <c r="AQ2971" t="s">
        <v>1858</v>
      </c>
      <c r="AT2971" s="93" t="s">
        <v>1130</v>
      </c>
      <c r="AU2971" s="92" t="s">
        <v>95</v>
      </c>
      <c r="AV2971" s="83" t="str">
        <f t="shared" si="1187"/>
        <v>51095</v>
      </c>
      <c r="AX2971" s="7" t="s">
        <v>3753</v>
      </c>
    </row>
    <row r="2972" spans="1:50" hidden="1" outlineLevel="1">
      <c r="A2972" t="s">
        <v>3924</v>
      </c>
      <c r="B2972" t="s">
        <v>1858</v>
      </c>
      <c r="C2972" s="1">
        <f t="shared" si="1176"/>
        <v>5852</v>
      </c>
      <c r="D2972" s="7">
        <f>RANK(N2972,(N2972:P2972,Q2972:AE2972))</f>
        <v>2</v>
      </c>
      <c r="E2972" s="7">
        <f>RANK(O2972,(N2972:P2972,Q2972:AE2972))</f>
        <v>1</v>
      </c>
      <c r="F2972" s="7">
        <f>IF(P2972&gt;0,RANK(P2972,(N2972:P2972,Q2972:AE2972)),0)</f>
        <v>3</v>
      </c>
      <c r="G2972" s="1">
        <f t="shared" si="1177"/>
        <v>1520</v>
      </c>
      <c r="H2972" s="2">
        <f t="shared" si="1178"/>
        <v>0.25974025974025972</v>
      </c>
      <c r="I2972" s="2"/>
      <c r="J2972" s="2">
        <f t="shared" si="1179"/>
        <v>0.35372522214627478</v>
      </c>
      <c r="K2972" s="2">
        <f t="shared" si="1180"/>
        <v>0.61346548188653449</v>
      </c>
      <c r="L2972" s="2">
        <f t="shared" si="1181"/>
        <v>2.2556390977443608E-2</v>
      </c>
      <c r="M2972" s="2">
        <f t="shared" si="1182"/>
        <v>1.0252904989747125E-2</v>
      </c>
      <c r="N2972" s="1">
        <v>2070</v>
      </c>
      <c r="O2972" s="1">
        <v>3590</v>
      </c>
      <c r="P2972" s="1">
        <v>132</v>
      </c>
      <c r="Q2972" s="1">
        <v>17</v>
      </c>
      <c r="R2972" s="1">
        <v>31</v>
      </c>
      <c r="S2972" s="1">
        <v>6</v>
      </c>
      <c r="U2972" s="1">
        <v>6</v>
      </c>
      <c r="AG2972" s="7">
        <f>IF(Q2972&gt;0,RANK(Q2972,(N2972:P2972,Q2972:AE2972)),0)</f>
        <v>5</v>
      </c>
      <c r="AH2972" s="7">
        <f>IF(R2972&gt;0,RANK(R2972,(N2972:P2972,Q2972:AE2972)),0)</f>
        <v>4</v>
      </c>
      <c r="AI2972" s="7">
        <f>IF(T2972&gt;0,RANK(T2972,(N2972:P2972,Q2972:AE2972)),0)</f>
        <v>0</v>
      </c>
      <c r="AJ2972" s="7">
        <f>IF(S2972&gt;0,RANK(S2972,(N2972:P2972,Q2972:AE2972)),0)</f>
        <v>6</v>
      </c>
      <c r="AK2972" s="2">
        <f t="shared" si="1183"/>
        <v>2.9049897470950102E-3</v>
      </c>
      <c r="AL2972" s="2">
        <f t="shared" si="1184"/>
        <v>5.297334244702666E-3</v>
      </c>
      <c r="AM2972" s="2">
        <f t="shared" si="1185"/>
        <v>0</v>
      </c>
      <c r="AN2972" s="2">
        <f t="shared" si="1186"/>
        <v>1.0252904989747095E-3</v>
      </c>
      <c r="AP2972" t="s">
        <v>3924</v>
      </c>
      <c r="AQ2972" t="s">
        <v>1858</v>
      </c>
      <c r="AT2972" s="93" t="s">
        <v>1130</v>
      </c>
      <c r="AU2972" s="92" t="s">
        <v>310</v>
      </c>
      <c r="AV2972" s="83" t="str">
        <f t="shared" si="1187"/>
        <v>51099</v>
      </c>
      <c r="AX2972" s="7" t="s">
        <v>3753</v>
      </c>
    </row>
    <row r="2973" spans="1:50" hidden="1" outlineLevel="1">
      <c r="A2973" t="s">
        <v>1345</v>
      </c>
      <c r="B2973" t="s">
        <v>1858</v>
      </c>
      <c r="C2973" s="1">
        <f t="shared" si="1176"/>
        <v>2859</v>
      </c>
      <c r="D2973" s="7">
        <f>RANK(N2973,(N2973:P2973,Q2973:AE2973))</f>
        <v>2</v>
      </c>
      <c r="E2973" s="7">
        <f>RANK(O2973,(N2973:P2973,Q2973:AE2973))</f>
        <v>1</v>
      </c>
      <c r="F2973" s="7">
        <f>IF(P2973&gt;0,RANK(P2973,(N2973:P2973,Q2973:AE2973)),0)</f>
        <v>3</v>
      </c>
      <c r="G2973" s="1">
        <f t="shared" si="1177"/>
        <v>36</v>
      </c>
      <c r="H2973" s="2">
        <f t="shared" si="1178"/>
        <v>1.2591815320041973E-2</v>
      </c>
      <c r="I2973" s="2"/>
      <c r="J2973" s="2">
        <f t="shared" si="1179"/>
        <v>0.48513466246939491</v>
      </c>
      <c r="K2973" s="2">
        <f t="shared" si="1180"/>
        <v>0.49772647778943685</v>
      </c>
      <c r="L2973" s="2">
        <f t="shared" si="1181"/>
        <v>1.1542497376705142E-2</v>
      </c>
      <c r="M2973" s="2">
        <f t="shared" si="1182"/>
        <v>5.5963623644631581E-3</v>
      </c>
      <c r="N2973" s="1">
        <v>1387</v>
      </c>
      <c r="O2973" s="1">
        <v>1423</v>
      </c>
      <c r="P2973" s="1">
        <v>33</v>
      </c>
      <c r="Q2973" s="1">
        <v>4</v>
      </c>
      <c r="R2973" s="1">
        <v>11</v>
      </c>
      <c r="S2973" s="1">
        <v>1</v>
      </c>
      <c r="U2973" s="1">
        <v>0</v>
      </c>
      <c r="AG2973" s="7">
        <f>IF(Q2973&gt;0,RANK(Q2973,(N2973:P2973,Q2973:AE2973)),0)</f>
        <v>5</v>
      </c>
      <c r="AH2973" s="7">
        <f>IF(R2973&gt;0,RANK(R2973,(N2973:P2973,Q2973:AE2973)),0)</f>
        <v>4</v>
      </c>
      <c r="AI2973" s="7">
        <f>IF(T2973&gt;0,RANK(T2973,(N2973:P2973,Q2973:AE2973)),0)</f>
        <v>0</v>
      </c>
      <c r="AJ2973" s="7">
        <f>IF(S2973&gt;0,RANK(S2973,(N2973:P2973,Q2973:AE2973)),0)</f>
        <v>6</v>
      </c>
      <c r="AK2973" s="2">
        <f t="shared" si="1183"/>
        <v>1.3990905911157748E-3</v>
      </c>
      <c r="AL2973" s="2">
        <f t="shared" si="1184"/>
        <v>3.8474991255683807E-3</v>
      </c>
      <c r="AM2973" s="2">
        <f t="shared" si="1185"/>
        <v>0</v>
      </c>
      <c r="AN2973" s="2">
        <f t="shared" si="1186"/>
        <v>3.497726477789437E-4</v>
      </c>
      <c r="AP2973" t="s">
        <v>1345</v>
      </c>
      <c r="AQ2973" t="s">
        <v>1858</v>
      </c>
      <c r="AT2973" s="93" t="s">
        <v>1130</v>
      </c>
      <c r="AU2973" s="92" t="s">
        <v>96</v>
      </c>
      <c r="AV2973" s="83" t="str">
        <f t="shared" si="1187"/>
        <v>51097</v>
      </c>
      <c r="AX2973" s="7" t="s">
        <v>3753</v>
      </c>
    </row>
    <row r="2974" spans="1:50" hidden="1" outlineLevel="1">
      <c r="A2974" t="s">
        <v>3042</v>
      </c>
      <c r="B2974" t="s">
        <v>1858</v>
      </c>
      <c r="C2974" s="1">
        <f t="shared" si="1176"/>
        <v>5769</v>
      </c>
      <c r="D2974" s="7">
        <f>RANK(N2974,(N2974:P2974,Q2974:AE2974))</f>
        <v>2</v>
      </c>
      <c r="E2974" s="7">
        <f>RANK(O2974,(N2974:P2974,Q2974:AE2974))</f>
        <v>1</v>
      </c>
      <c r="F2974" s="7">
        <f>IF(P2974&gt;0,RANK(P2974,(N2974:P2974,Q2974:AE2974)),0)</f>
        <v>3</v>
      </c>
      <c r="G2974" s="1">
        <f t="shared" si="1177"/>
        <v>1422</v>
      </c>
      <c r="H2974" s="2">
        <f t="shared" si="1178"/>
        <v>0.24648985959438377</v>
      </c>
      <c r="I2974" s="2"/>
      <c r="J2974" s="2">
        <f t="shared" si="1179"/>
        <v>0.36834806725602359</v>
      </c>
      <c r="K2974" s="2">
        <f t="shared" si="1180"/>
        <v>0.61483792685040739</v>
      </c>
      <c r="L2974" s="2">
        <f t="shared" si="1181"/>
        <v>1.2827179753856822E-2</v>
      </c>
      <c r="M2974" s="2">
        <f t="shared" si="1182"/>
        <v>3.9868261397122511E-3</v>
      </c>
      <c r="N2974" s="1">
        <v>2125</v>
      </c>
      <c r="O2974" s="1">
        <v>3547</v>
      </c>
      <c r="P2974" s="1">
        <v>74</v>
      </c>
      <c r="Q2974" s="1">
        <v>11</v>
      </c>
      <c r="R2974" s="1">
        <v>9</v>
      </c>
      <c r="S2974" s="1">
        <v>2</v>
      </c>
      <c r="U2974" s="1">
        <v>1</v>
      </c>
      <c r="AG2974" s="7">
        <f>IF(Q2974&gt;0,RANK(Q2974,(N2974:P2974,Q2974:AE2974)),0)</f>
        <v>4</v>
      </c>
      <c r="AH2974" s="7">
        <f>IF(R2974&gt;0,RANK(R2974,(N2974:P2974,Q2974:AE2974)),0)</f>
        <v>5</v>
      </c>
      <c r="AI2974" s="7">
        <f>IF(T2974&gt;0,RANK(T2974,(N2974:P2974,Q2974:AE2974)),0)</f>
        <v>0</v>
      </c>
      <c r="AJ2974" s="7">
        <f>IF(S2974&gt;0,RANK(S2974,(N2974:P2974,Q2974:AE2974)),0)</f>
        <v>6</v>
      </c>
      <c r="AK2974" s="2">
        <f t="shared" si="1183"/>
        <v>1.906742936384122E-3</v>
      </c>
      <c r="AL2974" s="2">
        <f t="shared" si="1184"/>
        <v>1.5600624024960999E-3</v>
      </c>
      <c r="AM2974" s="2">
        <f t="shared" si="1185"/>
        <v>0</v>
      </c>
      <c r="AN2974" s="2">
        <f t="shared" si="1186"/>
        <v>3.4668053388802221E-4</v>
      </c>
      <c r="AP2974" t="s">
        <v>3042</v>
      </c>
      <c r="AQ2974" t="s">
        <v>1858</v>
      </c>
      <c r="AT2974" s="93" t="s">
        <v>1130</v>
      </c>
      <c r="AU2974" s="92" t="s">
        <v>311</v>
      </c>
      <c r="AV2974" s="83" t="str">
        <f t="shared" si="1187"/>
        <v>51101</v>
      </c>
      <c r="AX2974" s="7" t="s">
        <v>3753</v>
      </c>
    </row>
    <row r="2975" spans="1:50" hidden="1" outlineLevel="1">
      <c r="A2975" t="s">
        <v>1726</v>
      </c>
      <c r="B2975" t="s">
        <v>1858</v>
      </c>
      <c r="C2975" s="1">
        <f t="shared" si="1176"/>
        <v>5455</v>
      </c>
      <c r="D2975" s="7">
        <f>RANK(N2975,(N2975:P2975,Q2975:AE2975))</f>
        <v>2</v>
      </c>
      <c r="E2975" s="7">
        <f>RANK(O2975,(N2975:P2975,Q2975:AE2975))</f>
        <v>1</v>
      </c>
      <c r="F2975" s="7">
        <f>IF(P2975&gt;0,RANK(P2975,(N2975:P2975,Q2975:AE2975)),0)</f>
        <v>3</v>
      </c>
      <c r="G2975" s="1">
        <f t="shared" si="1177"/>
        <v>1474</v>
      </c>
      <c r="H2975" s="2">
        <f t="shared" si="1178"/>
        <v>0.27021081576535289</v>
      </c>
      <c r="I2975" s="2"/>
      <c r="J2975" s="2">
        <f t="shared" si="1179"/>
        <v>0.35508707607699358</v>
      </c>
      <c r="K2975" s="2">
        <f t="shared" si="1180"/>
        <v>0.62529789184234652</v>
      </c>
      <c r="L2975" s="2">
        <f t="shared" si="1181"/>
        <v>1.6131989000916589E-2</v>
      </c>
      <c r="M2975" s="2">
        <f t="shared" si="1182"/>
        <v>3.4830430797433663E-3</v>
      </c>
      <c r="N2975" s="1">
        <v>1937</v>
      </c>
      <c r="O2975" s="1">
        <v>3411</v>
      </c>
      <c r="P2975" s="1">
        <v>88</v>
      </c>
      <c r="Q2975" s="1">
        <v>3</v>
      </c>
      <c r="R2975" s="1">
        <v>14</v>
      </c>
      <c r="S2975" s="1">
        <v>1</v>
      </c>
      <c r="U2975" s="1">
        <v>1</v>
      </c>
      <c r="AG2975" s="7">
        <f>IF(Q2975&gt;0,RANK(Q2975,(N2975:P2975,Q2975:AE2975)),0)</f>
        <v>5</v>
      </c>
      <c r="AH2975" s="7">
        <f>IF(R2975&gt;0,RANK(R2975,(N2975:P2975,Q2975:AE2975)),0)</f>
        <v>4</v>
      </c>
      <c r="AI2975" s="7">
        <f>IF(T2975&gt;0,RANK(T2975,(N2975:P2975,Q2975:AE2975)),0)</f>
        <v>0</v>
      </c>
      <c r="AJ2975" s="7">
        <f>IF(S2975&gt;0,RANK(S2975,(N2975:P2975,Q2975:AE2975)),0)</f>
        <v>6</v>
      </c>
      <c r="AK2975" s="2">
        <f t="shared" si="1183"/>
        <v>5.4995417048579287E-4</v>
      </c>
      <c r="AL2975" s="2">
        <f t="shared" si="1184"/>
        <v>2.5664527956003667E-3</v>
      </c>
      <c r="AM2975" s="2">
        <f t="shared" si="1185"/>
        <v>0</v>
      </c>
      <c r="AN2975" s="2">
        <f t="shared" si="1186"/>
        <v>1.8331805682859762E-4</v>
      </c>
      <c r="AP2975" t="s">
        <v>1726</v>
      </c>
      <c r="AQ2975" t="s">
        <v>1858</v>
      </c>
      <c r="AT2975" s="93" t="s">
        <v>1130</v>
      </c>
      <c r="AU2975" s="92" t="s">
        <v>312</v>
      </c>
      <c r="AV2975" s="83" t="str">
        <f t="shared" si="1187"/>
        <v>51103</v>
      </c>
      <c r="AX2975" s="7" t="s">
        <v>3753</v>
      </c>
    </row>
    <row r="2976" spans="1:50" hidden="1" outlineLevel="1">
      <c r="A2976" t="s">
        <v>3055</v>
      </c>
      <c r="B2976" t="s">
        <v>1858</v>
      </c>
      <c r="C2976" s="1">
        <f t="shared" si="1176"/>
        <v>8748</v>
      </c>
      <c r="D2976" s="7">
        <f>RANK(N2976,(N2976:P2976,Q2976:AE2976))</f>
        <v>2</v>
      </c>
      <c r="E2976" s="7">
        <f>RANK(O2976,(N2976:P2976,Q2976:AE2976))</f>
        <v>1</v>
      </c>
      <c r="F2976" s="7">
        <f>IF(P2976&gt;0,RANK(P2976,(N2976:P2976,Q2976:AE2976)),0)</f>
        <v>3</v>
      </c>
      <c r="G2976" s="1">
        <f t="shared" si="1177"/>
        <v>520</v>
      </c>
      <c r="H2976" s="2">
        <f t="shared" si="1178"/>
        <v>5.9442158207590308E-2</v>
      </c>
      <c r="I2976" s="2"/>
      <c r="J2976" s="2">
        <f t="shared" si="1179"/>
        <v>0.46079103795153176</v>
      </c>
      <c r="K2976" s="2">
        <f t="shared" si="1180"/>
        <v>0.52023319615912211</v>
      </c>
      <c r="L2976" s="2">
        <f t="shared" si="1181"/>
        <v>9.0306355738454507E-3</v>
      </c>
      <c r="M2976" s="2">
        <f t="shared" si="1182"/>
        <v>9.9451303155006793E-3</v>
      </c>
      <c r="N2976" s="1">
        <v>4031</v>
      </c>
      <c r="O2976" s="1">
        <v>4551</v>
      </c>
      <c r="P2976" s="1">
        <v>79</v>
      </c>
      <c r="Q2976" s="1">
        <v>42</v>
      </c>
      <c r="R2976" s="1">
        <v>34</v>
      </c>
      <c r="S2976" s="1">
        <v>11</v>
      </c>
      <c r="U2976" s="1">
        <v>0</v>
      </c>
      <c r="AG2976" s="7">
        <f>IF(Q2976&gt;0,RANK(Q2976,(N2976:P2976,Q2976:AE2976)),0)</f>
        <v>4</v>
      </c>
      <c r="AH2976" s="7">
        <f>IF(R2976&gt;0,RANK(R2976,(N2976:P2976,Q2976:AE2976)),0)</f>
        <v>5</v>
      </c>
      <c r="AI2976" s="7">
        <f>IF(T2976&gt;0,RANK(T2976,(N2976:P2976,Q2976:AE2976)),0)</f>
        <v>0</v>
      </c>
      <c r="AJ2976" s="7">
        <f>IF(S2976&gt;0,RANK(S2976,(N2976:P2976,Q2976:AE2976)),0)</f>
        <v>6</v>
      </c>
      <c r="AK2976" s="2">
        <f t="shared" si="1183"/>
        <v>4.8010973936899867E-3</v>
      </c>
      <c r="AL2976" s="2">
        <f t="shared" si="1184"/>
        <v>3.8866026520347507E-3</v>
      </c>
      <c r="AM2976" s="2">
        <f t="shared" si="1185"/>
        <v>0</v>
      </c>
      <c r="AN2976" s="2">
        <f t="shared" si="1186"/>
        <v>1.2574302697759489E-3</v>
      </c>
      <c r="AP2976" t="s">
        <v>3055</v>
      </c>
      <c r="AQ2976" t="s">
        <v>1858</v>
      </c>
      <c r="AT2976" s="93" t="s">
        <v>1130</v>
      </c>
      <c r="AU2976" s="92" t="s">
        <v>313</v>
      </c>
      <c r="AV2976" s="83" t="str">
        <f t="shared" si="1187"/>
        <v>51105</v>
      </c>
      <c r="AX2976" s="7" t="s">
        <v>3753</v>
      </c>
    </row>
    <row r="2977" spans="1:50" hidden="1" outlineLevel="1">
      <c r="A2977" t="s">
        <v>3080</v>
      </c>
      <c r="B2977" t="s">
        <v>1858</v>
      </c>
      <c r="C2977" s="1">
        <f t="shared" si="1176"/>
        <v>75653</v>
      </c>
      <c r="D2977" s="7">
        <f>RANK(N2977,(N2977:P2977,Q2977:AE2977))</f>
        <v>2</v>
      </c>
      <c r="E2977" s="7">
        <f>RANK(O2977,(N2977:P2977,Q2977:AE2977))</f>
        <v>1</v>
      </c>
      <c r="F2977" s="7">
        <f>IF(P2977&gt;0,RANK(P2977,(N2977:P2977,Q2977:AE2977)),0)</f>
        <v>3</v>
      </c>
      <c r="G2977" s="1">
        <f t="shared" si="1177"/>
        <v>11515</v>
      </c>
      <c r="H2977" s="2">
        <f t="shared" si="1178"/>
        <v>0.15220810807238311</v>
      </c>
      <c r="I2977" s="2"/>
      <c r="J2977" s="2">
        <f t="shared" si="1179"/>
        <v>0.40894610920915231</v>
      </c>
      <c r="K2977" s="2">
        <f t="shared" si="1180"/>
        <v>0.56115421728153547</v>
      </c>
      <c r="L2977" s="2">
        <f t="shared" si="1181"/>
        <v>2.2008380368260347E-2</v>
      </c>
      <c r="M2977" s="2">
        <f t="shared" si="1182"/>
        <v>7.8912931410518722E-3</v>
      </c>
      <c r="N2977" s="1">
        <v>30938</v>
      </c>
      <c r="O2977" s="1">
        <v>42453</v>
      </c>
      <c r="P2977" s="1">
        <v>1665</v>
      </c>
      <c r="Q2977" s="1">
        <v>133</v>
      </c>
      <c r="R2977" s="1">
        <v>276</v>
      </c>
      <c r="S2977" s="1">
        <v>38</v>
      </c>
      <c r="U2977" s="1">
        <v>150</v>
      </c>
      <c r="AG2977" s="7">
        <f>IF(Q2977&gt;0,RANK(Q2977,(N2977:P2977,Q2977:AE2977)),0)</f>
        <v>6</v>
      </c>
      <c r="AH2977" s="7">
        <f>IF(R2977&gt;0,RANK(R2977,(N2977:P2977,Q2977:AE2977)),0)</f>
        <v>4</v>
      </c>
      <c r="AI2977" s="7">
        <f>IF(T2977&gt;0,RANK(T2977,(N2977:P2977,Q2977:AE2977)),0)</f>
        <v>0</v>
      </c>
      <c r="AJ2977" s="7">
        <f>IF(S2977&gt;0,RANK(S2977,(N2977:P2977,Q2977:AE2977)),0)</f>
        <v>7</v>
      </c>
      <c r="AK2977" s="2">
        <f t="shared" si="1183"/>
        <v>1.758026780167343E-3</v>
      </c>
      <c r="AL2977" s="2">
        <f t="shared" si="1184"/>
        <v>3.6482360250089225E-3</v>
      </c>
      <c r="AM2977" s="2">
        <f t="shared" si="1185"/>
        <v>0</v>
      </c>
      <c r="AN2977" s="2">
        <f t="shared" si="1186"/>
        <v>5.0229336576209803E-4</v>
      </c>
      <c r="AP2977" t="s">
        <v>3080</v>
      </c>
      <c r="AQ2977" t="s">
        <v>1858</v>
      </c>
      <c r="AT2977" s="93" t="s">
        <v>1130</v>
      </c>
      <c r="AU2977" s="92" t="s">
        <v>314</v>
      </c>
      <c r="AV2977" s="83" t="str">
        <f t="shared" si="1187"/>
        <v>51107</v>
      </c>
      <c r="AX2977" s="7" t="s">
        <v>3753</v>
      </c>
    </row>
    <row r="2978" spans="1:50" hidden="1" outlineLevel="1">
      <c r="A2978" t="s">
        <v>3919</v>
      </c>
      <c r="B2978" t="s">
        <v>1858</v>
      </c>
      <c r="C2978" s="1">
        <f t="shared" si="1176"/>
        <v>10096</v>
      </c>
      <c r="D2978" s="7">
        <f>RANK(N2978,(N2978:P2978,Q2978:AE2978))</f>
        <v>2</v>
      </c>
      <c r="E2978" s="7">
        <f>RANK(O2978,(N2978:P2978,Q2978:AE2978))</f>
        <v>1</v>
      </c>
      <c r="F2978" s="7">
        <f>IF(P2978&gt;0,RANK(P2978,(N2978:P2978,Q2978:AE2978)),0)</f>
        <v>3</v>
      </c>
      <c r="G2978" s="1">
        <f t="shared" si="1177"/>
        <v>1152</v>
      </c>
      <c r="H2978" s="2">
        <f t="shared" si="1178"/>
        <v>0.11410459587955626</v>
      </c>
      <c r="I2978" s="2"/>
      <c r="J2978" s="2">
        <f t="shared" si="1179"/>
        <v>0.42680269413629163</v>
      </c>
      <c r="K2978" s="2">
        <f t="shared" si="1180"/>
        <v>0.54090729001584781</v>
      </c>
      <c r="L2978" s="2">
        <f t="shared" si="1181"/>
        <v>2.198890649762282E-2</v>
      </c>
      <c r="M2978" s="2">
        <f t="shared" si="1182"/>
        <v>1.0301109350237689E-2</v>
      </c>
      <c r="N2978" s="1">
        <v>4309</v>
      </c>
      <c r="O2978" s="1">
        <v>5461</v>
      </c>
      <c r="P2978" s="1">
        <v>222</v>
      </c>
      <c r="Q2978" s="1">
        <v>45</v>
      </c>
      <c r="R2978" s="1">
        <v>44</v>
      </c>
      <c r="S2978" s="1">
        <v>12</v>
      </c>
      <c r="U2978" s="1">
        <v>3</v>
      </c>
      <c r="AG2978" s="7">
        <f>IF(Q2978&gt;0,RANK(Q2978,(N2978:P2978,Q2978:AE2978)),0)</f>
        <v>4</v>
      </c>
      <c r="AH2978" s="7">
        <f>IF(R2978&gt;0,RANK(R2978,(N2978:P2978,Q2978:AE2978)),0)</f>
        <v>5</v>
      </c>
      <c r="AI2978" s="7">
        <f>IF(T2978&gt;0,RANK(T2978,(N2978:P2978,Q2978:AE2978)),0)</f>
        <v>0</v>
      </c>
      <c r="AJ2978" s="7">
        <f>IF(S2978&gt;0,RANK(S2978,(N2978:P2978,Q2978:AE2978)),0)</f>
        <v>6</v>
      </c>
      <c r="AK2978" s="2">
        <f t="shared" si="1183"/>
        <v>4.4572107765451664E-3</v>
      </c>
      <c r="AL2978" s="2">
        <f t="shared" si="1184"/>
        <v>4.3581616481774962E-3</v>
      </c>
      <c r="AM2978" s="2">
        <f t="shared" si="1185"/>
        <v>0</v>
      </c>
      <c r="AN2978" s="2">
        <f t="shared" si="1186"/>
        <v>1.1885895404120444E-3</v>
      </c>
      <c r="AP2978" t="s">
        <v>3919</v>
      </c>
      <c r="AQ2978" t="s">
        <v>1858</v>
      </c>
      <c r="AT2978" s="93" t="s">
        <v>1130</v>
      </c>
      <c r="AU2978" s="92" t="s">
        <v>315</v>
      </c>
      <c r="AV2978" s="83" t="str">
        <f t="shared" si="1187"/>
        <v>51109</v>
      </c>
      <c r="AX2978" s="7" t="s">
        <v>3753</v>
      </c>
    </row>
    <row r="2979" spans="1:50" hidden="1" outlineLevel="1">
      <c r="A2979" t="s">
        <v>1534</v>
      </c>
      <c r="B2979" t="s">
        <v>1858</v>
      </c>
      <c r="C2979" s="1">
        <f t="shared" si="1176"/>
        <v>4591</v>
      </c>
      <c r="D2979" s="7">
        <f>RANK(N2979,(N2979:P2979,Q2979:AE2979))</f>
        <v>2</v>
      </c>
      <c r="E2979" s="7">
        <f>RANK(O2979,(N2979:P2979,Q2979:AE2979))</f>
        <v>1</v>
      </c>
      <c r="F2979" s="7">
        <f>IF(P2979&gt;0,RANK(P2979,(N2979:P2979,Q2979:AE2979)),0)</f>
        <v>3</v>
      </c>
      <c r="G2979" s="1">
        <f t="shared" si="1177"/>
        <v>484</v>
      </c>
      <c r="H2979" s="2">
        <f t="shared" si="1178"/>
        <v>0.10542365497712916</v>
      </c>
      <c r="I2979" s="2"/>
      <c r="J2979" s="2">
        <f t="shared" si="1179"/>
        <v>0.44129819211500765</v>
      </c>
      <c r="K2979" s="2">
        <f t="shared" si="1180"/>
        <v>0.54672184709213678</v>
      </c>
      <c r="L2979" s="2">
        <f t="shared" si="1181"/>
        <v>7.187976475713352E-3</v>
      </c>
      <c r="M2979" s="2">
        <f t="shared" si="1182"/>
        <v>4.7919843171422187E-3</v>
      </c>
      <c r="N2979" s="1">
        <v>2026</v>
      </c>
      <c r="O2979" s="1">
        <v>2510</v>
      </c>
      <c r="P2979" s="1">
        <v>33</v>
      </c>
      <c r="Q2979" s="1">
        <v>6</v>
      </c>
      <c r="R2979" s="1">
        <v>16</v>
      </c>
      <c r="S2979" s="1">
        <v>0</v>
      </c>
      <c r="U2979" s="1">
        <v>0</v>
      </c>
      <c r="AG2979" s="7">
        <f>IF(Q2979&gt;0,RANK(Q2979,(N2979:P2979,Q2979:AE2979)),0)</f>
        <v>5</v>
      </c>
      <c r="AH2979" s="7">
        <f>IF(R2979&gt;0,RANK(R2979,(N2979:P2979,Q2979:AE2979)),0)</f>
        <v>4</v>
      </c>
      <c r="AI2979" s="7">
        <f>IF(T2979&gt;0,RANK(T2979,(N2979:P2979,Q2979:AE2979)),0)</f>
        <v>0</v>
      </c>
      <c r="AJ2979" s="7">
        <f>IF(S2979&gt;0,RANK(S2979,(N2979:P2979,Q2979:AE2979)),0)</f>
        <v>0</v>
      </c>
      <c r="AK2979" s="2">
        <f t="shared" si="1183"/>
        <v>1.3069048137660641E-3</v>
      </c>
      <c r="AL2979" s="2">
        <f t="shared" si="1184"/>
        <v>3.4850795033761709E-3</v>
      </c>
      <c r="AM2979" s="2">
        <f t="shared" si="1185"/>
        <v>0</v>
      </c>
      <c r="AN2979" s="2">
        <f t="shared" si="1186"/>
        <v>0</v>
      </c>
      <c r="AP2979" t="s">
        <v>1534</v>
      </c>
      <c r="AQ2979" t="s">
        <v>1858</v>
      </c>
      <c r="AT2979" s="93" t="s">
        <v>1130</v>
      </c>
      <c r="AU2979" s="92" t="s">
        <v>316</v>
      </c>
      <c r="AV2979" s="83" t="str">
        <f t="shared" si="1187"/>
        <v>51111</v>
      </c>
      <c r="AX2979" s="7" t="s">
        <v>3753</v>
      </c>
    </row>
    <row r="2980" spans="1:50" hidden="1" outlineLevel="1">
      <c r="A2980" t="s">
        <v>1920</v>
      </c>
      <c r="B2980" t="s">
        <v>1858</v>
      </c>
      <c r="C2980" s="1">
        <f t="shared" si="1176"/>
        <v>5027</v>
      </c>
      <c r="D2980" s="7">
        <f>RANK(N2980,(N2980:P2980,Q2980:AE2980))</f>
        <v>2</v>
      </c>
      <c r="E2980" s="7">
        <f>RANK(O2980,(N2980:P2980,Q2980:AE2980))</f>
        <v>1</v>
      </c>
      <c r="F2980" s="7">
        <f>IF(P2980&gt;0,RANK(P2980,(N2980:P2980,Q2980:AE2980)),0)</f>
        <v>3</v>
      </c>
      <c r="G2980" s="1">
        <f t="shared" si="1177"/>
        <v>1096</v>
      </c>
      <c r="H2980" s="2">
        <f t="shared" si="1178"/>
        <v>0.2180226775412771</v>
      </c>
      <c r="I2980" s="2"/>
      <c r="J2980" s="2">
        <f t="shared" si="1179"/>
        <v>0.3668191764471852</v>
      </c>
      <c r="K2980" s="2">
        <f t="shared" si="1180"/>
        <v>0.58484185398846233</v>
      </c>
      <c r="L2980" s="2">
        <f t="shared" si="1181"/>
        <v>2.9441018500099461E-2</v>
      </c>
      <c r="M2980" s="2">
        <f t="shared" si="1182"/>
        <v>1.8897951064253002E-2</v>
      </c>
      <c r="N2980" s="1">
        <v>1844</v>
      </c>
      <c r="O2980" s="1">
        <v>2940</v>
      </c>
      <c r="P2980" s="1">
        <v>148</v>
      </c>
      <c r="Q2980" s="1">
        <v>17</v>
      </c>
      <c r="R2980" s="1">
        <v>67</v>
      </c>
      <c r="S2980" s="1">
        <v>9</v>
      </c>
      <c r="U2980" s="1">
        <v>2</v>
      </c>
      <c r="AG2980" s="7">
        <f>IF(Q2980&gt;0,RANK(Q2980,(N2980:P2980,Q2980:AE2980)),0)</f>
        <v>5</v>
      </c>
      <c r="AH2980" s="7">
        <f>IF(R2980&gt;0,RANK(R2980,(N2980:P2980,Q2980:AE2980)),0)</f>
        <v>4</v>
      </c>
      <c r="AI2980" s="7">
        <f>IF(T2980&gt;0,RANK(T2980,(N2980:P2980,Q2980:AE2980)),0)</f>
        <v>0</v>
      </c>
      <c r="AJ2980" s="7">
        <f>IF(S2980&gt;0,RANK(S2980,(N2980:P2980,Q2980:AE2980)),0)</f>
        <v>6</v>
      </c>
      <c r="AK2980" s="2">
        <f t="shared" si="1183"/>
        <v>3.3817386114979114E-3</v>
      </c>
      <c r="AL2980" s="2">
        <f t="shared" si="1184"/>
        <v>1.3328028645315298E-2</v>
      </c>
      <c r="AM2980" s="2">
        <f t="shared" si="1185"/>
        <v>0</v>
      </c>
      <c r="AN2980" s="2">
        <f t="shared" si="1186"/>
        <v>1.7903322060871295E-3</v>
      </c>
      <c r="AP2980" t="s">
        <v>1920</v>
      </c>
      <c r="AQ2980" t="s">
        <v>1858</v>
      </c>
      <c r="AT2980" s="93" t="s">
        <v>1130</v>
      </c>
      <c r="AU2980" s="92" t="s">
        <v>317</v>
      </c>
      <c r="AV2980" s="83" t="str">
        <f t="shared" si="1187"/>
        <v>51113</v>
      </c>
      <c r="AX2980" s="7" t="s">
        <v>3753</v>
      </c>
    </row>
    <row r="2981" spans="1:50" hidden="1" outlineLevel="1">
      <c r="A2981" t="s">
        <v>3922</v>
      </c>
      <c r="B2981" t="s">
        <v>1858</v>
      </c>
      <c r="C2981" s="1">
        <f t="shared" si="1176"/>
        <v>4609</v>
      </c>
      <c r="D2981" s="7">
        <f>RANK(N2981,(N2981:P2981,Q2981:AE2981))</f>
        <v>2</v>
      </c>
      <c r="E2981" s="7">
        <f>RANK(O2981,(N2981:P2981,Q2981:AE2981))</f>
        <v>1</v>
      </c>
      <c r="F2981" s="7">
        <f>IF(P2981&gt;0,RANK(P2981,(N2981:P2981,Q2981:AE2981)),0)</f>
        <v>3</v>
      </c>
      <c r="G2981" s="1">
        <f t="shared" si="1177"/>
        <v>1452</v>
      </c>
      <c r="H2981" s="2">
        <f t="shared" si="1178"/>
        <v>0.31503579952267302</v>
      </c>
      <c r="I2981" s="2"/>
      <c r="J2981" s="2">
        <f t="shared" si="1179"/>
        <v>0.32523323931438491</v>
      </c>
      <c r="K2981" s="2">
        <f t="shared" si="1180"/>
        <v>0.64026903883705788</v>
      </c>
      <c r="L2981" s="2">
        <f t="shared" si="1181"/>
        <v>1.9093078758949882E-2</v>
      </c>
      <c r="M2981" s="2">
        <f t="shared" si="1182"/>
        <v>1.540464308960738E-2</v>
      </c>
      <c r="N2981" s="1">
        <v>1499</v>
      </c>
      <c r="O2981" s="1">
        <v>2951</v>
      </c>
      <c r="P2981" s="1">
        <v>88</v>
      </c>
      <c r="Q2981" s="1">
        <v>11</v>
      </c>
      <c r="R2981" s="1">
        <v>54</v>
      </c>
      <c r="S2981" s="1">
        <v>6</v>
      </c>
      <c r="U2981" s="1">
        <v>0</v>
      </c>
      <c r="AG2981" s="7">
        <f>IF(Q2981&gt;0,RANK(Q2981,(N2981:P2981,Q2981:AE2981)),0)</f>
        <v>5</v>
      </c>
      <c r="AH2981" s="7">
        <f>IF(R2981&gt;0,RANK(R2981,(N2981:P2981,Q2981:AE2981)),0)</f>
        <v>4</v>
      </c>
      <c r="AI2981" s="7">
        <f>IF(T2981&gt;0,RANK(T2981,(N2981:P2981,Q2981:AE2981)),0)</f>
        <v>0</v>
      </c>
      <c r="AJ2981" s="7">
        <f>IF(S2981&gt;0,RANK(S2981,(N2981:P2981,Q2981:AE2981)),0)</f>
        <v>6</v>
      </c>
      <c r="AK2981" s="2">
        <f t="shared" si="1183"/>
        <v>2.3866348448687352E-3</v>
      </c>
      <c r="AL2981" s="2">
        <f t="shared" si="1184"/>
        <v>1.1716207420264699E-2</v>
      </c>
      <c r="AM2981" s="2">
        <f t="shared" si="1185"/>
        <v>0</v>
      </c>
      <c r="AN2981" s="2">
        <f t="shared" si="1186"/>
        <v>1.3018008244738556E-3</v>
      </c>
      <c r="AP2981" t="s">
        <v>3922</v>
      </c>
      <c r="AQ2981" t="s">
        <v>1858</v>
      </c>
      <c r="AT2981" s="93" t="s">
        <v>1130</v>
      </c>
      <c r="AU2981" s="92" t="s">
        <v>318</v>
      </c>
      <c r="AV2981" s="83" t="str">
        <f t="shared" si="1187"/>
        <v>51115</v>
      </c>
      <c r="AX2981" s="7" t="s">
        <v>3753</v>
      </c>
    </row>
    <row r="2982" spans="1:50" hidden="1" outlineLevel="1">
      <c r="A2982" t="s">
        <v>3098</v>
      </c>
      <c r="B2982" t="s">
        <v>1858</v>
      </c>
      <c r="C2982" s="1">
        <f t="shared" si="1176"/>
        <v>11654</v>
      </c>
      <c r="D2982" s="7">
        <f>RANK(N2982,(N2982:P2982,Q2982:AE2982))</f>
        <v>2</v>
      </c>
      <c r="E2982" s="7">
        <f>RANK(O2982,(N2982:P2982,Q2982:AE2982))</f>
        <v>1</v>
      </c>
      <c r="F2982" s="7">
        <f>IF(P2982&gt;0,RANK(P2982,(N2982:P2982,Q2982:AE2982)),0)</f>
        <v>3</v>
      </c>
      <c r="G2982" s="1">
        <f t="shared" si="1177"/>
        <v>1803</v>
      </c>
      <c r="H2982" s="2">
        <f t="shared" si="1178"/>
        <v>0.15471082889994853</v>
      </c>
      <c r="I2982" s="2"/>
      <c r="J2982" s="2">
        <f t="shared" si="1179"/>
        <v>0.41161832847091129</v>
      </c>
      <c r="K2982" s="2">
        <f t="shared" si="1180"/>
        <v>0.56632915737085976</v>
      </c>
      <c r="L2982" s="2">
        <f t="shared" si="1181"/>
        <v>8.9239746009953658E-3</v>
      </c>
      <c r="M2982" s="2">
        <f t="shared" si="1182"/>
        <v>1.3128539557233587E-2</v>
      </c>
      <c r="N2982" s="1">
        <v>4797</v>
      </c>
      <c r="O2982" s="1">
        <v>6600</v>
      </c>
      <c r="P2982" s="1">
        <v>104</v>
      </c>
      <c r="Q2982" s="1">
        <v>43</v>
      </c>
      <c r="R2982" s="1">
        <v>96</v>
      </c>
      <c r="S2982" s="1">
        <v>13</v>
      </c>
      <c r="U2982" s="1">
        <v>1</v>
      </c>
      <c r="AG2982" s="7">
        <f>IF(Q2982&gt;0,RANK(Q2982,(N2982:P2982,Q2982:AE2982)),0)</f>
        <v>5</v>
      </c>
      <c r="AH2982" s="7">
        <f>IF(R2982&gt;0,RANK(R2982,(N2982:P2982,Q2982:AE2982)),0)</f>
        <v>4</v>
      </c>
      <c r="AI2982" s="7">
        <f>IF(T2982&gt;0,RANK(T2982,(N2982:P2982,Q2982:AE2982)),0)</f>
        <v>0</v>
      </c>
      <c r="AJ2982" s="7">
        <f>IF(S2982&gt;0,RANK(S2982,(N2982:P2982,Q2982:AE2982)),0)</f>
        <v>6</v>
      </c>
      <c r="AK2982" s="2">
        <f t="shared" si="1183"/>
        <v>3.6897202677192379E-3</v>
      </c>
      <c r="AL2982" s="2">
        <f t="shared" si="1184"/>
        <v>8.2375150163034143E-3</v>
      </c>
      <c r="AM2982" s="2">
        <f t="shared" si="1185"/>
        <v>0</v>
      </c>
      <c r="AN2982" s="2">
        <f t="shared" si="1186"/>
        <v>1.1154968251244207E-3</v>
      </c>
      <c r="AP2982" t="s">
        <v>3098</v>
      </c>
      <c r="AQ2982" t="s">
        <v>1858</v>
      </c>
      <c r="AT2982" s="93" t="s">
        <v>1130</v>
      </c>
      <c r="AU2982" s="92" t="s">
        <v>319</v>
      </c>
      <c r="AV2982" s="83" t="str">
        <f t="shared" si="1187"/>
        <v>51117</v>
      </c>
      <c r="AX2982" s="7" t="s">
        <v>3753</v>
      </c>
    </row>
    <row r="2983" spans="1:50" hidden="1" outlineLevel="1">
      <c r="A2983" t="s">
        <v>1850</v>
      </c>
      <c r="B2983" t="s">
        <v>1858</v>
      </c>
      <c r="C2983" s="1">
        <f t="shared" si="1176"/>
        <v>4689</v>
      </c>
      <c r="D2983" s="7">
        <f>RANK(N2983,(N2983:P2983,Q2983:AE2983))</f>
        <v>2</v>
      </c>
      <c r="E2983" s="7">
        <f>RANK(O2983,(N2983:P2983,Q2983:AE2983))</f>
        <v>1</v>
      </c>
      <c r="F2983" s="7">
        <f>IF(P2983&gt;0,RANK(P2983,(N2983:P2983,Q2983:AE2983)),0)</f>
        <v>3</v>
      </c>
      <c r="G2983" s="1">
        <f t="shared" si="1177"/>
        <v>1173</v>
      </c>
      <c r="H2983" s="2">
        <f t="shared" si="1178"/>
        <v>0.25015994881637876</v>
      </c>
      <c r="I2983" s="2"/>
      <c r="J2983" s="2">
        <f t="shared" si="1179"/>
        <v>0.35636596289187461</v>
      </c>
      <c r="K2983" s="2">
        <f t="shared" si="1180"/>
        <v>0.60652591170825332</v>
      </c>
      <c r="L2983" s="2">
        <f t="shared" si="1181"/>
        <v>1.7914267434420986E-2</v>
      </c>
      <c r="M2983" s="2">
        <f t="shared" si="1182"/>
        <v>1.9193857965451085E-2</v>
      </c>
      <c r="N2983" s="1">
        <v>1671</v>
      </c>
      <c r="O2983" s="1">
        <v>2844</v>
      </c>
      <c r="P2983" s="1">
        <v>84</v>
      </c>
      <c r="Q2983" s="1">
        <v>17</v>
      </c>
      <c r="R2983" s="1">
        <v>66</v>
      </c>
      <c r="S2983" s="1">
        <v>5</v>
      </c>
      <c r="U2983" s="1">
        <v>2</v>
      </c>
      <c r="AG2983" s="7">
        <f>IF(Q2983&gt;0,RANK(Q2983,(N2983:P2983,Q2983:AE2983)),0)</f>
        <v>5</v>
      </c>
      <c r="AH2983" s="7">
        <f>IF(R2983&gt;0,RANK(R2983,(N2983:P2983,Q2983:AE2983)),0)</f>
        <v>4</v>
      </c>
      <c r="AI2983" s="7">
        <f>IF(T2983&gt;0,RANK(T2983,(N2983:P2983,Q2983:AE2983)),0)</f>
        <v>0</v>
      </c>
      <c r="AJ2983" s="7">
        <f>IF(S2983&gt;0,RANK(S2983,(N2983:P2983,Q2983:AE2983)),0)</f>
        <v>6</v>
      </c>
      <c r="AK2983" s="2">
        <f t="shared" si="1183"/>
        <v>3.6255065045851993E-3</v>
      </c>
      <c r="AL2983" s="2">
        <f t="shared" si="1184"/>
        <v>1.4075495841330775E-2</v>
      </c>
      <c r="AM2983" s="2">
        <f t="shared" si="1185"/>
        <v>0</v>
      </c>
      <c r="AN2983" s="2">
        <f t="shared" si="1186"/>
        <v>1.0663254425250586E-3</v>
      </c>
      <c r="AP2983" t="s">
        <v>1850</v>
      </c>
      <c r="AQ2983" t="s">
        <v>1858</v>
      </c>
      <c r="AT2983" s="93" t="s">
        <v>1130</v>
      </c>
      <c r="AU2983" s="92" t="s">
        <v>247</v>
      </c>
      <c r="AV2983" s="83" t="str">
        <f t="shared" si="1187"/>
        <v>51119</v>
      </c>
      <c r="AX2983" s="7" t="s">
        <v>3753</v>
      </c>
    </row>
    <row r="2984" spans="1:50" hidden="1" outlineLevel="1">
      <c r="A2984" t="s">
        <v>1055</v>
      </c>
      <c r="B2984" t="s">
        <v>1858</v>
      </c>
      <c r="C2984" s="1">
        <f t="shared" si="1176"/>
        <v>27160</v>
      </c>
      <c r="D2984" s="7">
        <f>RANK(N2984,(N2984:P2984,Q2984:AE2984))</f>
        <v>2</v>
      </c>
      <c r="E2984" s="7">
        <f>RANK(O2984,(N2984:P2984,Q2984:AE2984))</f>
        <v>1</v>
      </c>
      <c r="F2984" s="7">
        <f>IF(P2984&gt;0,RANK(P2984,(N2984:P2984,Q2984:AE2984)),0)</f>
        <v>3</v>
      </c>
      <c r="G2984" s="1">
        <f t="shared" si="1177"/>
        <v>2271</v>
      </c>
      <c r="H2984" s="2">
        <f t="shared" si="1178"/>
        <v>8.3615611192930775E-2</v>
      </c>
      <c r="I2984" s="2"/>
      <c r="J2984" s="2">
        <f t="shared" si="1179"/>
        <v>0.43151693667157587</v>
      </c>
      <c r="K2984" s="2">
        <f t="shared" si="1180"/>
        <v>0.51513254786450657</v>
      </c>
      <c r="L2984" s="2">
        <f t="shared" si="1181"/>
        <v>4.4992636229749632E-2</v>
      </c>
      <c r="M2984" s="2">
        <f t="shared" si="1182"/>
        <v>8.3578792341679267E-3</v>
      </c>
      <c r="N2984" s="1">
        <v>11720</v>
      </c>
      <c r="O2984" s="1">
        <v>13991</v>
      </c>
      <c r="P2984" s="1">
        <v>1222</v>
      </c>
      <c r="Q2984" s="1">
        <v>55</v>
      </c>
      <c r="R2984" s="1">
        <v>149</v>
      </c>
      <c r="S2984" s="1">
        <v>16</v>
      </c>
      <c r="U2984" s="1">
        <v>7</v>
      </c>
      <c r="AG2984" s="7">
        <f>IF(Q2984&gt;0,RANK(Q2984,(N2984:P2984,Q2984:AE2984)),0)</f>
        <v>5</v>
      </c>
      <c r="AH2984" s="7">
        <f>IF(R2984&gt;0,RANK(R2984,(N2984:P2984,Q2984:AE2984)),0)</f>
        <v>4</v>
      </c>
      <c r="AI2984" s="7">
        <f>IF(T2984&gt;0,RANK(T2984,(N2984:P2984,Q2984:AE2984)),0)</f>
        <v>0</v>
      </c>
      <c r="AJ2984" s="7">
        <f>IF(S2984&gt;0,RANK(S2984,(N2984:P2984,Q2984:AE2984)),0)</f>
        <v>6</v>
      </c>
      <c r="AK2984" s="2">
        <f t="shared" si="1183"/>
        <v>2.025036818851252E-3</v>
      </c>
      <c r="AL2984" s="2">
        <f t="shared" si="1184"/>
        <v>5.4860088365243E-3</v>
      </c>
      <c r="AM2984" s="2">
        <f t="shared" si="1185"/>
        <v>0</v>
      </c>
      <c r="AN2984" s="2">
        <f t="shared" si="1186"/>
        <v>5.8910162002945505E-4</v>
      </c>
      <c r="AP2984" t="s">
        <v>1055</v>
      </c>
      <c r="AQ2984" t="s">
        <v>1858</v>
      </c>
      <c r="AT2984" s="93" t="s">
        <v>1130</v>
      </c>
      <c r="AU2984" s="92" t="s">
        <v>248</v>
      </c>
      <c r="AV2984" s="83" t="str">
        <f t="shared" si="1187"/>
        <v>51121</v>
      </c>
      <c r="AX2984" s="7" t="s">
        <v>3753</v>
      </c>
    </row>
    <row r="2985" spans="1:50" hidden="1" outlineLevel="1">
      <c r="A2985" t="s">
        <v>1692</v>
      </c>
      <c r="B2985" t="s">
        <v>1858</v>
      </c>
      <c r="C2985" s="1">
        <f t="shared" si="1176"/>
        <v>6145</v>
      </c>
      <c r="D2985" s="7">
        <f>RANK(N2985,(N2985:P2985,Q2985:AE2985))</f>
        <v>2</v>
      </c>
      <c r="E2985" s="7">
        <f>RANK(O2985,(N2985:P2985,Q2985:AE2985))</f>
        <v>1</v>
      </c>
      <c r="F2985" s="7">
        <f>IF(P2985&gt;0,RANK(P2985,(N2985:P2985,Q2985:AE2985)),0)</f>
        <v>3</v>
      </c>
      <c r="G2985" s="1">
        <f t="shared" si="1177"/>
        <v>6</v>
      </c>
      <c r="H2985" s="2">
        <f t="shared" si="1178"/>
        <v>9.7640358014646053E-4</v>
      </c>
      <c r="I2985" s="2"/>
      <c r="J2985" s="2">
        <f t="shared" si="1179"/>
        <v>0.47306753458096013</v>
      </c>
      <c r="K2985" s="2">
        <f t="shared" si="1180"/>
        <v>0.47404393816110657</v>
      </c>
      <c r="L2985" s="2">
        <f t="shared" si="1181"/>
        <v>4.4426362896663955E-2</v>
      </c>
      <c r="M2985" s="2">
        <f t="shared" si="1182"/>
        <v>8.4621643612694045E-3</v>
      </c>
      <c r="N2985" s="1">
        <v>2907</v>
      </c>
      <c r="O2985" s="1">
        <v>2913</v>
      </c>
      <c r="P2985" s="1">
        <v>273</v>
      </c>
      <c r="Q2985" s="1">
        <v>17</v>
      </c>
      <c r="R2985" s="1">
        <v>27</v>
      </c>
      <c r="S2985" s="1">
        <v>2</v>
      </c>
      <c r="U2985" s="1">
        <v>6</v>
      </c>
      <c r="AG2985" s="7">
        <f>IF(Q2985&gt;0,RANK(Q2985,(N2985:P2985,Q2985:AE2985)),0)</f>
        <v>5</v>
      </c>
      <c r="AH2985" s="7">
        <f>IF(R2985&gt;0,RANK(R2985,(N2985:P2985,Q2985:AE2985)),0)</f>
        <v>4</v>
      </c>
      <c r="AI2985" s="7">
        <f>IF(T2985&gt;0,RANK(T2985,(N2985:P2985,Q2985:AE2985)),0)</f>
        <v>0</v>
      </c>
      <c r="AJ2985" s="7">
        <f>IF(S2985&gt;0,RANK(S2985,(N2985:P2985,Q2985:AE2985)),0)</f>
        <v>7</v>
      </c>
      <c r="AK2985" s="2">
        <f t="shared" si="1183"/>
        <v>2.7664768104149716E-3</v>
      </c>
      <c r="AL2985" s="2">
        <f t="shared" si="1184"/>
        <v>4.3938161106590722E-3</v>
      </c>
      <c r="AM2985" s="2">
        <f t="shared" si="1185"/>
        <v>0</v>
      </c>
      <c r="AN2985" s="2">
        <f t="shared" si="1186"/>
        <v>3.2546786004882016E-4</v>
      </c>
      <c r="AP2985" t="s">
        <v>1692</v>
      </c>
      <c r="AQ2985" t="s">
        <v>1858</v>
      </c>
      <c r="AT2985" s="93" t="s">
        <v>1130</v>
      </c>
      <c r="AU2985" s="92" t="s">
        <v>640</v>
      </c>
      <c r="AV2985" s="83" t="str">
        <f t="shared" si="1187"/>
        <v>51125</v>
      </c>
      <c r="AX2985" s="7" t="s">
        <v>3753</v>
      </c>
    </row>
    <row r="2986" spans="1:50" hidden="1" outlineLevel="1">
      <c r="A2986" t="s">
        <v>3792</v>
      </c>
      <c r="B2986" t="s">
        <v>1858</v>
      </c>
      <c r="C2986" s="1">
        <f t="shared" si="1176"/>
        <v>6114</v>
      </c>
      <c r="D2986" s="7">
        <f>RANK(N2986,(N2986:P2986,Q2986:AE2986))</f>
        <v>2</v>
      </c>
      <c r="E2986" s="7">
        <f>RANK(O2986,(N2986:P2986,Q2986:AE2986))</f>
        <v>1</v>
      </c>
      <c r="F2986" s="7">
        <f>IF(P2986&gt;0,RANK(P2986,(N2986:P2986,Q2986:AE2986)),0)</f>
        <v>3</v>
      </c>
      <c r="G2986" s="1">
        <f t="shared" si="1177"/>
        <v>1879</v>
      </c>
      <c r="H2986" s="2">
        <f t="shared" si="1178"/>
        <v>0.30732744520771998</v>
      </c>
      <c r="I2986" s="2"/>
      <c r="J2986" s="2">
        <f t="shared" si="1179"/>
        <v>0.33611383709519138</v>
      </c>
      <c r="K2986" s="2">
        <f t="shared" si="1180"/>
        <v>0.64344128230291131</v>
      </c>
      <c r="L2986" s="2">
        <f t="shared" si="1181"/>
        <v>1.324828263002944E-2</v>
      </c>
      <c r="M2986" s="2">
        <f t="shared" si="1182"/>
        <v>7.1965979718678682E-3</v>
      </c>
      <c r="N2986" s="1">
        <v>2055</v>
      </c>
      <c r="O2986" s="1">
        <v>3934</v>
      </c>
      <c r="P2986" s="1">
        <v>81</v>
      </c>
      <c r="Q2986" s="1">
        <v>11</v>
      </c>
      <c r="R2986" s="1">
        <v>20</v>
      </c>
      <c r="S2986" s="1">
        <v>1</v>
      </c>
      <c r="U2986" s="1">
        <v>12</v>
      </c>
      <c r="AG2986" s="7">
        <f>IF(Q2986&gt;0,RANK(Q2986,(N2986:P2986,Q2986:AE2986)),0)</f>
        <v>6</v>
      </c>
      <c r="AH2986" s="7">
        <f>IF(R2986&gt;0,RANK(R2986,(N2986:P2986,Q2986:AE2986)),0)</f>
        <v>4</v>
      </c>
      <c r="AI2986" s="7">
        <f>IF(T2986&gt;0,RANK(T2986,(N2986:P2986,Q2986:AE2986)),0)</f>
        <v>0</v>
      </c>
      <c r="AJ2986" s="7">
        <f>IF(S2986&gt;0,RANK(S2986,(N2986:P2986,Q2986:AE2986)),0)</f>
        <v>7</v>
      </c>
      <c r="AK2986" s="2">
        <f t="shared" si="1183"/>
        <v>1.799149492966961E-3</v>
      </c>
      <c r="AL2986" s="2">
        <f t="shared" si="1184"/>
        <v>3.2711808963035655E-3</v>
      </c>
      <c r="AM2986" s="2">
        <f t="shared" si="1185"/>
        <v>0</v>
      </c>
      <c r="AN2986" s="2">
        <f t="shared" si="1186"/>
        <v>1.6355904481517829E-4</v>
      </c>
      <c r="AP2986" t="s">
        <v>3792</v>
      </c>
      <c r="AQ2986" t="s">
        <v>1858</v>
      </c>
      <c r="AT2986" s="93" t="s">
        <v>1130</v>
      </c>
      <c r="AU2986" s="92" t="s">
        <v>1141</v>
      </c>
      <c r="AV2986" s="83" t="str">
        <f t="shared" si="1187"/>
        <v>51127</v>
      </c>
      <c r="AX2986" s="7" t="s">
        <v>3753</v>
      </c>
    </row>
    <row r="2987" spans="1:50" hidden="1" outlineLevel="1">
      <c r="A2987" t="s">
        <v>3265</v>
      </c>
      <c r="B2987" t="s">
        <v>1858</v>
      </c>
      <c r="C2987" s="1">
        <f t="shared" si="1176"/>
        <v>4892</v>
      </c>
      <c r="D2987" s="7">
        <f>RANK(N2987,(N2987:P2987,Q2987:AE2987))</f>
        <v>1</v>
      </c>
      <c r="E2987" s="7">
        <f>RANK(O2987,(N2987:P2987,Q2987:AE2987))</f>
        <v>2</v>
      </c>
      <c r="F2987" s="7">
        <f>IF(P2987&gt;0,RANK(P2987,(N2987:P2987,Q2987:AE2987)),0)</f>
        <v>4</v>
      </c>
      <c r="G2987" s="1">
        <f t="shared" si="1177"/>
        <v>41</v>
      </c>
      <c r="H2987" s="2">
        <f t="shared" si="1178"/>
        <v>8.3810302534750615E-3</v>
      </c>
      <c r="I2987" s="2"/>
      <c r="J2987" s="2">
        <f t="shared" si="1179"/>
        <v>0.47833197056418642</v>
      </c>
      <c r="K2987" s="2">
        <f t="shared" si="1180"/>
        <v>0.46995094031071138</v>
      </c>
      <c r="L2987" s="2">
        <f t="shared" si="1181"/>
        <v>2.2076860179885527E-2</v>
      </c>
      <c r="M2987" s="2">
        <f t="shared" si="1182"/>
        <v>2.9640228945216673E-2</v>
      </c>
      <c r="N2987" s="1">
        <v>2340</v>
      </c>
      <c r="O2987" s="1">
        <v>2299</v>
      </c>
      <c r="P2987" s="1">
        <v>108</v>
      </c>
      <c r="Q2987" s="1">
        <v>16</v>
      </c>
      <c r="R2987" s="1">
        <v>121</v>
      </c>
      <c r="S2987" s="1">
        <v>8</v>
      </c>
      <c r="U2987" s="1">
        <v>0</v>
      </c>
      <c r="AG2987" s="7">
        <f>IF(Q2987&gt;0,RANK(Q2987,(N2987:P2987,Q2987:AE2987)),0)</f>
        <v>5</v>
      </c>
      <c r="AH2987" s="7">
        <f>IF(R2987&gt;0,RANK(R2987,(N2987:P2987,Q2987:AE2987)),0)</f>
        <v>3</v>
      </c>
      <c r="AI2987" s="7">
        <f>IF(T2987&gt;0,RANK(T2987,(N2987:P2987,Q2987:AE2987)),0)</f>
        <v>0</v>
      </c>
      <c r="AJ2987" s="7">
        <f>IF(S2987&gt;0,RANK(S2987,(N2987:P2987,Q2987:AE2987)),0)</f>
        <v>6</v>
      </c>
      <c r="AK2987" s="2">
        <f t="shared" si="1183"/>
        <v>3.2706459525756338E-3</v>
      </c>
      <c r="AL2987" s="2">
        <f t="shared" si="1184"/>
        <v>2.4734260016353229E-2</v>
      </c>
      <c r="AM2987" s="2">
        <f t="shared" si="1185"/>
        <v>0</v>
      </c>
      <c r="AN2987" s="2">
        <f t="shared" si="1186"/>
        <v>1.6353229762878169E-3</v>
      </c>
      <c r="AP2987" t="s">
        <v>3265</v>
      </c>
      <c r="AQ2987" t="s">
        <v>1858</v>
      </c>
      <c r="AT2987" s="93" t="s">
        <v>1130</v>
      </c>
      <c r="AU2987" s="92" t="s">
        <v>1143</v>
      </c>
      <c r="AV2987" s="83" t="str">
        <f t="shared" si="1187"/>
        <v>51131</v>
      </c>
      <c r="AX2987" s="7" t="s">
        <v>3753</v>
      </c>
    </row>
    <row r="2988" spans="1:50" hidden="1" outlineLevel="1">
      <c r="A2988" t="s">
        <v>3123</v>
      </c>
      <c r="B2988" t="s">
        <v>1858</v>
      </c>
      <c r="C2988" s="1">
        <f t="shared" si="1176"/>
        <v>5605</v>
      </c>
      <c r="D2988" s="7">
        <f>RANK(N2988,(N2988:P2988,Q2988:AE2988))</f>
        <v>2</v>
      </c>
      <c r="E2988" s="7">
        <f>RANK(O2988,(N2988:P2988,Q2988:AE2988))</f>
        <v>1</v>
      </c>
      <c r="F2988" s="7">
        <f>IF(P2988&gt;0,RANK(P2988,(N2988:P2988,Q2988:AE2988)),0)</f>
        <v>3</v>
      </c>
      <c r="G2988" s="1">
        <f t="shared" si="1177"/>
        <v>1244</v>
      </c>
      <c r="H2988" s="2">
        <f t="shared" si="1178"/>
        <v>0.22194469223907226</v>
      </c>
      <c r="I2988" s="2"/>
      <c r="J2988" s="2">
        <f t="shared" si="1179"/>
        <v>0.37787689562890275</v>
      </c>
      <c r="K2988" s="2">
        <f t="shared" si="1180"/>
        <v>0.59982158786797501</v>
      </c>
      <c r="L2988" s="2">
        <f t="shared" si="1181"/>
        <v>1.7305976806422835E-2</v>
      </c>
      <c r="M2988" s="2">
        <f t="shared" si="1182"/>
        <v>4.9955396966994518E-3</v>
      </c>
      <c r="N2988" s="1">
        <v>2118</v>
      </c>
      <c r="O2988" s="1">
        <v>3362</v>
      </c>
      <c r="P2988" s="1">
        <v>97</v>
      </c>
      <c r="Q2988" s="1">
        <v>12</v>
      </c>
      <c r="R2988" s="1">
        <v>11</v>
      </c>
      <c r="S2988" s="1">
        <v>2</v>
      </c>
      <c r="U2988" s="1">
        <v>3</v>
      </c>
      <c r="AG2988" s="7">
        <f>IF(Q2988&gt;0,RANK(Q2988,(N2988:P2988,Q2988:AE2988)),0)</f>
        <v>4</v>
      </c>
      <c r="AH2988" s="7">
        <f>IF(R2988&gt;0,RANK(R2988,(N2988:P2988,Q2988:AE2988)),0)</f>
        <v>5</v>
      </c>
      <c r="AI2988" s="7">
        <f>IF(T2988&gt;0,RANK(T2988,(N2988:P2988,Q2988:AE2988)),0)</f>
        <v>0</v>
      </c>
      <c r="AJ2988" s="7">
        <f>IF(S2988&gt;0,RANK(S2988,(N2988:P2988,Q2988:AE2988)),0)</f>
        <v>7</v>
      </c>
      <c r="AK2988" s="2">
        <f t="shared" si="1183"/>
        <v>2.1409455842997323E-3</v>
      </c>
      <c r="AL2988" s="2">
        <f t="shared" si="1184"/>
        <v>1.9625334522747548E-3</v>
      </c>
      <c r="AM2988" s="2">
        <f t="shared" si="1185"/>
        <v>0</v>
      </c>
      <c r="AN2988" s="2">
        <f t="shared" si="1186"/>
        <v>3.568242640499554E-4</v>
      </c>
      <c r="AP2988" t="s">
        <v>3123</v>
      </c>
      <c r="AQ2988" t="s">
        <v>1858</v>
      </c>
      <c r="AT2988" s="93" t="s">
        <v>1130</v>
      </c>
      <c r="AU2988" s="92" t="s">
        <v>1144</v>
      </c>
      <c r="AV2988" s="83" t="str">
        <f t="shared" si="1187"/>
        <v>51133</v>
      </c>
      <c r="AX2988" s="7" t="s">
        <v>3753</v>
      </c>
    </row>
    <row r="2989" spans="1:50" hidden="1" outlineLevel="1">
      <c r="A2989" t="s">
        <v>4087</v>
      </c>
      <c r="B2989" t="s">
        <v>1858</v>
      </c>
      <c r="C2989" s="1">
        <f t="shared" ref="C2989:C3020" si="1188">SUM(N2989:AE2989)</f>
        <v>5492</v>
      </c>
      <c r="D2989" s="7">
        <f>RANK(N2989,(N2989:P2989,Q2989:AE2989))</f>
        <v>2</v>
      </c>
      <c r="E2989" s="7">
        <f>RANK(O2989,(N2989:P2989,Q2989:AE2989))</f>
        <v>1</v>
      </c>
      <c r="F2989" s="7">
        <f>IF(P2989&gt;0,RANK(P2989,(N2989:P2989,Q2989:AE2989)),0)</f>
        <v>4</v>
      </c>
      <c r="G2989" s="1">
        <f t="shared" ref="G2989:G3020" si="1189">IF(D2989=1,N2989,IF(E2989=1,O2989,P2989))-IF(D2989=2,N2989,IF(E2989=2,O2989,P2989))</f>
        <v>410</v>
      </c>
      <c r="H2989" s="2">
        <f t="shared" ref="H2989:H3020" si="1190">G2989/C2989</f>
        <v>7.4654042243262927E-2</v>
      </c>
      <c r="I2989" s="2"/>
      <c r="J2989" s="2">
        <f t="shared" ref="J2989:J3020" si="1191">IF($C2989=0,"-",N2989/$C2989)</f>
        <v>0.44792425345957759</v>
      </c>
      <c r="K2989" s="2">
        <f t="shared" ref="K2989:K3020" si="1192">IF($C2989=0,"-",O2989/$C2989)</f>
        <v>0.52257829570284053</v>
      </c>
      <c r="L2989" s="2">
        <f t="shared" ref="L2989:L3020" si="1193">IF($C2989=0,"-",P2989/$C2989)</f>
        <v>8.3758193736343765E-3</v>
      </c>
      <c r="M2989" s="2">
        <f t="shared" ref="M2989:M3020" si="1194">IF(C2989=0,"-",(1-J2989-K2989-L2989))</f>
        <v>2.1121631463947552E-2</v>
      </c>
      <c r="N2989" s="1">
        <v>2460</v>
      </c>
      <c r="O2989" s="1">
        <v>2870</v>
      </c>
      <c r="P2989" s="1">
        <v>46</v>
      </c>
      <c r="Q2989" s="1">
        <v>14</v>
      </c>
      <c r="R2989" s="1">
        <v>98</v>
      </c>
      <c r="S2989" s="1">
        <v>4</v>
      </c>
      <c r="U2989" s="1">
        <v>0</v>
      </c>
      <c r="AG2989" s="7">
        <f>IF(Q2989&gt;0,RANK(Q2989,(N2989:P2989,Q2989:AE2989)),0)</f>
        <v>5</v>
      </c>
      <c r="AH2989" s="7">
        <f>IF(R2989&gt;0,RANK(R2989,(N2989:P2989,Q2989:AE2989)),0)</f>
        <v>3</v>
      </c>
      <c r="AI2989" s="7">
        <f>IF(T2989&gt;0,RANK(T2989,(N2989:P2989,Q2989:AE2989)),0)</f>
        <v>0</v>
      </c>
      <c r="AJ2989" s="7">
        <f>IF(S2989&gt;0,RANK(S2989,(N2989:P2989,Q2989:AE2989)),0)</f>
        <v>6</v>
      </c>
      <c r="AK2989" s="2">
        <f t="shared" ref="AK2989:AK3020" si="1195">IF($C2989=0,"-",Q2989/$C2989)</f>
        <v>2.5491624180626364E-3</v>
      </c>
      <c r="AL2989" s="2">
        <f t="shared" ref="AL2989:AL3020" si="1196">IF($C2989=0,"-",R2989/$C2989)</f>
        <v>1.7844136926438457E-2</v>
      </c>
      <c r="AM2989" s="2">
        <f t="shared" ref="AM2989:AM3020" si="1197">IF($C2989=0,"-",T2989/$C2989)</f>
        <v>0</v>
      </c>
      <c r="AN2989" s="2">
        <f t="shared" ref="AN2989:AN3020" si="1198">IF($C2989=0,"-",S2989/$C2989)</f>
        <v>7.2833211944646763E-4</v>
      </c>
      <c r="AP2989" t="s">
        <v>4087</v>
      </c>
      <c r="AQ2989" t="s">
        <v>1858</v>
      </c>
      <c r="AT2989" s="93" t="s">
        <v>1130</v>
      </c>
      <c r="AU2989" s="92" t="s">
        <v>1146</v>
      </c>
      <c r="AV2989" s="83" t="str">
        <f t="shared" ref="AV2989:AV3020" si="1199">AT2989&amp;AU2989</f>
        <v>51135</v>
      </c>
      <c r="AX2989" s="7" t="s">
        <v>3753</v>
      </c>
    </row>
    <row r="2990" spans="1:50" hidden="1" outlineLevel="1">
      <c r="A2990" t="s">
        <v>1372</v>
      </c>
      <c r="B2990" t="s">
        <v>1858</v>
      </c>
      <c r="C2990" s="1">
        <f t="shared" si="1188"/>
        <v>10483</v>
      </c>
      <c r="D2990" s="7">
        <f>RANK(N2990,(N2990:P2990,Q2990:AE2990))</f>
        <v>2</v>
      </c>
      <c r="E2990" s="7">
        <f>RANK(O2990,(N2990:P2990,Q2990:AE2990))</f>
        <v>1</v>
      </c>
      <c r="F2990" s="7">
        <f>IF(P2990&gt;0,RANK(P2990,(N2990:P2990,Q2990:AE2990)),0)</f>
        <v>3</v>
      </c>
      <c r="G2990" s="1">
        <f t="shared" si="1189"/>
        <v>1865</v>
      </c>
      <c r="H2990" s="2">
        <f t="shared" si="1190"/>
        <v>0.17790708766574453</v>
      </c>
      <c r="I2990" s="2"/>
      <c r="J2990" s="2">
        <f t="shared" si="1191"/>
        <v>0.39358962129161501</v>
      </c>
      <c r="K2990" s="2">
        <f t="shared" si="1192"/>
        <v>0.57149670895735949</v>
      </c>
      <c r="L2990" s="2">
        <f t="shared" si="1193"/>
        <v>2.2512639511590195E-2</v>
      </c>
      <c r="M2990" s="2">
        <f t="shared" si="1194"/>
        <v>1.2401030239435305E-2</v>
      </c>
      <c r="N2990" s="1">
        <v>4126</v>
      </c>
      <c r="O2990" s="1">
        <v>5991</v>
      </c>
      <c r="P2990" s="1">
        <v>236</v>
      </c>
      <c r="Q2990" s="1">
        <v>26</v>
      </c>
      <c r="R2990" s="1">
        <v>91</v>
      </c>
      <c r="S2990" s="1">
        <v>9</v>
      </c>
      <c r="U2990" s="1">
        <v>4</v>
      </c>
      <c r="AG2990" s="7">
        <f>IF(Q2990&gt;0,RANK(Q2990,(N2990:P2990,Q2990:AE2990)),0)</f>
        <v>5</v>
      </c>
      <c r="AH2990" s="7">
        <f>IF(R2990&gt;0,RANK(R2990,(N2990:P2990,Q2990:AE2990)),0)</f>
        <v>4</v>
      </c>
      <c r="AI2990" s="7">
        <f>IF(T2990&gt;0,RANK(T2990,(N2990:P2990,Q2990:AE2990)),0)</f>
        <v>0</v>
      </c>
      <c r="AJ2990" s="7">
        <f>IF(S2990&gt;0,RANK(S2990,(N2990:P2990,Q2990:AE2990)),0)</f>
        <v>6</v>
      </c>
      <c r="AK2990" s="2">
        <f t="shared" si="1195"/>
        <v>2.4802060478870554E-3</v>
      </c>
      <c r="AL2990" s="2">
        <f t="shared" si="1196"/>
        <v>8.6807211676046929E-3</v>
      </c>
      <c r="AM2990" s="2">
        <f t="shared" si="1197"/>
        <v>0</v>
      </c>
      <c r="AN2990" s="2">
        <f t="shared" si="1198"/>
        <v>8.5853286273013447E-4</v>
      </c>
      <c r="AP2990" t="s">
        <v>1372</v>
      </c>
      <c r="AQ2990" t="s">
        <v>1858</v>
      </c>
      <c r="AT2990" s="93" t="s">
        <v>1130</v>
      </c>
      <c r="AU2990" s="92" t="s">
        <v>1147</v>
      </c>
      <c r="AV2990" s="83" t="str">
        <f t="shared" si="1199"/>
        <v>51137</v>
      </c>
      <c r="AX2990" s="7" t="s">
        <v>3753</v>
      </c>
    </row>
    <row r="2991" spans="1:50" hidden="1" outlineLevel="1">
      <c r="A2991" t="s">
        <v>4088</v>
      </c>
      <c r="B2991" t="s">
        <v>1858</v>
      </c>
      <c r="C2991" s="1">
        <f t="shared" si="1188"/>
        <v>7996</v>
      </c>
      <c r="D2991" s="7">
        <f>RANK(N2991,(N2991:P2991,Q2991:AE2991))</f>
        <v>2</v>
      </c>
      <c r="E2991" s="7">
        <f>RANK(O2991,(N2991:P2991,Q2991:AE2991))</f>
        <v>1</v>
      </c>
      <c r="F2991" s="7">
        <f>IF(P2991&gt;0,RANK(P2991,(N2991:P2991,Q2991:AE2991)),0)</f>
        <v>3</v>
      </c>
      <c r="G2991" s="1">
        <f t="shared" si="1189"/>
        <v>2363</v>
      </c>
      <c r="H2991" s="2">
        <f t="shared" si="1190"/>
        <v>0.29552276138069034</v>
      </c>
      <c r="I2991" s="2"/>
      <c r="J2991" s="2">
        <f t="shared" si="1191"/>
        <v>0.34092046023011507</v>
      </c>
      <c r="K2991" s="2">
        <f t="shared" si="1192"/>
        <v>0.63644322161080535</v>
      </c>
      <c r="L2991" s="2">
        <f t="shared" si="1193"/>
        <v>1.7883941970985494E-2</v>
      </c>
      <c r="M2991" s="2">
        <f t="shared" si="1194"/>
        <v>4.7523761880941331E-3</v>
      </c>
      <c r="N2991" s="1">
        <v>2726</v>
      </c>
      <c r="O2991" s="1">
        <v>5089</v>
      </c>
      <c r="P2991" s="1">
        <v>143</v>
      </c>
      <c r="Q2991" s="1">
        <v>15</v>
      </c>
      <c r="R2991" s="1">
        <v>15</v>
      </c>
      <c r="S2991" s="1">
        <v>4</v>
      </c>
      <c r="U2991" s="1">
        <v>4</v>
      </c>
      <c r="AG2991" s="7">
        <f>IF(Q2991&gt;0,RANK(Q2991,(N2991:P2991,Q2991:AE2991)),0)</f>
        <v>4</v>
      </c>
      <c r="AH2991" s="7">
        <f>IF(R2991&gt;0,RANK(R2991,(N2991:P2991,Q2991:AE2991)),0)</f>
        <v>4</v>
      </c>
      <c r="AI2991" s="7">
        <f>IF(T2991&gt;0,RANK(T2991,(N2991:P2991,Q2991:AE2991)),0)</f>
        <v>0</v>
      </c>
      <c r="AJ2991" s="7">
        <f>IF(S2991&gt;0,RANK(S2991,(N2991:P2991,Q2991:AE2991)),0)</f>
        <v>6</v>
      </c>
      <c r="AK2991" s="2">
        <f t="shared" si="1195"/>
        <v>1.8759379689844923E-3</v>
      </c>
      <c r="AL2991" s="2">
        <f t="shared" si="1196"/>
        <v>1.8759379689844923E-3</v>
      </c>
      <c r="AM2991" s="2">
        <f t="shared" si="1197"/>
        <v>0</v>
      </c>
      <c r="AN2991" s="2">
        <f t="shared" si="1198"/>
        <v>5.0025012506253123E-4</v>
      </c>
      <c r="AP2991" t="s">
        <v>4088</v>
      </c>
      <c r="AQ2991" t="s">
        <v>1858</v>
      </c>
      <c r="AT2991" s="93" t="s">
        <v>1130</v>
      </c>
      <c r="AU2991" s="92" t="s">
        <v>1148</v>
      </c>
      <c r="AV2991" s="83" t="str">
        <f t="shared" si="1199"/>
        <v>51139</v>
      </c>
      <c r="AX2991" s="7" t="s">
        <v>3753</v>
      </c>
    </row>
    <row r="2992" spans="1:50" hidden="1" outlineLevel="1">
      <c r="A2992" t="s">
        <v>1876</v>
      </c>
      <c r="B2992" t="s">
        <v>1858</v>
      </c>
      <c r="C2992" s="1">
        <f t="shared" si="1188"/>
        <v>7385</v>
      </c>
      <c r="D2992" s="7">
        <f>RANK(N2992,(N2992:P2992,Q2992:AE2992))</f>
        <v>2</v>
      </c>
      <c r="E2992" s="7">
        <f>RANK(O2992,(N2992:P2992,Q2992:AE2992))</f>
        <v>1</v>
      </c>
      <c r="F2992" s="7">
        <f>IF(P2992&gt;0,RANK(P2992,(N2992:P2992,Q2992:AE2992)),0)</f>
        <v>3</v>
      </c>
      <c r="G2992" s="1">
        <f t="shared" si="1189"/>
        <v>2647</v>
      </c>
      <c r="H2992" s="2">
        <f t="shared" si="1190"/>
        <v>0.35842924847664182</v>
      </c>
      <c r="I2992" s="2"/>
      <c r="J2992" s="2">
        <f t="shared" si="1191"/>
        <v>0.30521327014218008</v>
      </c>
      <c r="K2992" s="2">
        <f t="shared" si="1192"/>
        <v>0.66364251861882195</v>
      </c>
      <c r="L2992" s="2">
        <f t="shared" si="1193"/>
        <v>1.3676371022342586E-2</v>
      </c>
      <c r="M2992" s="2">
        <f t="shared" si="1194"/>
        <v>1.7467840216655324E-2</v>
      </c>
      <c r="N2992" s="1">
        <v>2254</v>
      </c>
      <c r="O2992" s="1">
        <v>4901</v>
      </c>
      <c r="P2992" s="1">
        <v>101</v>
      </c>
      <c r="Q2992" s="1">
        <v>33</v>
      </c>
      <c r="R2992" s="1">
        <v>86</v>
      </c>
      <c r="S2992" s="1">
        <v>10</v>
      </c>
      <c r="U2992" s="1">
        <v>0</v>
      </c>
      <c r="AG2992" s="7">
        <f>IF(Q2992&gt;0,RANK(Q2992,(N2992:P2992,Q2992:AE2992)),0)</f>
        <v>5</v>
      </c>
      <c r="AH2992" s="7">
        <f>IF(R2992&gt;0,RANK(R2992,(N2992:P2992,Q2992:AE2992)),0)</f>
        <v>4</v>
      </c>
      <c r="AI2992" s="7">
        <f>IF(T2992&gt;0,RANK(T2992,(N2992:P2992,Q2992:AE2992)),0)</f>
        <v>0</v>
      </c>
      <c r="AJ2992" s="7">
        <f>IF(S2992&gt;0,RANK(S2992,(N2992:P2992,Q2992:AE2992)),0)</f>
        <v>6</v>
      </c>
      <c r="AK2992" s="2">
        <f t="shared" si="1195"/>
        <v>4.4685172647257959E-3</v>
      </c>
      <c r="AL2992" s="2">
        <f t="shared" si="1196"/>
        <v>1.1645226811103589E-2</v>
      </c>
      <c r="AM2992" s="2">
        <f t="shared" si="1197"/>
        <v>0</v>
      </c>
      <c r="AN2992" s="2">
        <f t="shared" si="1198"/>
        <v>1.3540961408259986E-3</v>
      </c>
      <c r="AP2992" t="s">
        <v>1876</v>
      </c>
      <c r="AQ2992" t="s">
        <v>1858</v>
      </c>
      <c r="AT2992" s="93" t="s">
        <v>1130</v>
      </c>
      <c r="AU2992" s="92" t="s">
        <v>1149</v>
      </c>
      <c r="AV2992" s="83" t="str">
        <f t="shared" si="1199"/>
        <v>51141</v>
      </c>
      <c r="AX2992" s="7" t="s">
        <v>3753</v>
      </c>
    </row>
    <row r="2993" spans="1:50" hidden="1" outlineLevel="1">
      <c r="A2993" t="s">
        <v>2392</v>
      </c>
      <c r="B2993" t="s">
        <v>1858</v>
      </c>
      <c r="C2993" s="1">
        <f t="shared" si="1188"/>
        <v>24255</v>
      </c>
      <c r="D2993" s="7">
        <f>RANK(N2993,(N2993:P2993,Q2993:AE2993))</f>
        <v>2</v>
      </c>
      <c r="E2993" s="7">
        <f>RANK(O2993,(N2993:P2993,Q2993:AE2993))</f>
        <v>1</v>
      </c>
      <c r="F2993" s="7">
        <f>IF(P2993&gt;0,RANK(P2993,(N2993:P2993,Q2993:AE2993)),0)</f>
        <v>4</v>
      </c>
      <c r="G2993" s="1">
        <f t="shared" si="1189"/>
        <v>7926</v>
      </c>
      <c r="H2993" s="2">
        <f t="shared" si="1190"/>
        <v>0.32677798392084106</v>
      </c>
      <c r="I2993" s="2"/>
      <c r="J2993" s="2">
        <f t="shared" si="1191"/>
        <v>0.32298495155638013</v>
      </c>
      <c r="K2993" s="2">
        <f t="shared" si="1192"/>
        <v>0.64976293547722119</v>
      </c>
      <c r="L2993" s="2">
        <f t="shared" si="1193"/>
        <v>8.5343228200371064E-3</v>
      </c>
      <c r="M2993" s="2">
        <f t="shared" si="1194"/>
        <v>1.8717790146361629E-2</v>
      </c>
      <c r="N2993" s="1">
        <v>7834</v>
      </c>
      <c r="O2993" s="1">
        <v>15760</v>
      </c>
      <c r="P2993" s="1">
        <v>207</v>
      </c>
      <c r="Q2993" s="1">
        <v>55</v>
      </c>
      <c r="R2993" s="1">
        <v>374</v>
      </c>
      <c r="S2993" s="1">
        <v>24</v>
      </c>
      <c r="U2993" s="1">
        <v>1</v>
      </c>
      <c r="AG2993" s="7">
        <f>IF(Q2993&gt;0,RANK(Q2993,(N2993:P2993,Q2993:AE2993)),0)</f>
        <v>5</v>
      </c>
      <c r="AH2993" s="7">
        <f>IF(R2993&gt;0,RANK(R2993,(N2993:P2993,Q2993:AE2993)),0)</f>
        <v>3</v>
      </c>
      <c r="AI2993" s="7">
        <f>IF(T2993&gt;0,RANK(T2993,(N2993:P2993,Q2993:AE2993)),0)</f>
        <v>0</v>
      </c>
      <c r="AJ2993" s="7">
        <f>IF(S2993&gt;0,RANK(S2993,(N2993:P2993,Q2993:AE2993)),0)</f>
        <v>6</v>
      </c>
      <c r="AK2993" s="2">
        <f t="shared" si="1195"/>
        <v>2.2675736961451248E-3</v>
      </c>
      <c r="AL2993" s="2">
        <f t="shared" si="1196"/>
        <v>1.5419501133786848E-2</v>
      </c>
      <c r="AM2993" s="2">
        <f t="shared" si="1197"/>
        <v>0</v>
      </c>
      <c r="AN2993" s="2">
        <f t="shared" si="1198"/>
        <v>9.8948670377241809E-4</v>
      </c>
      <c r="AP2993" t="s">
        <v>2392</v>
      </c>
      <c r="AQ2993" t="s">
        <v>1858</v>
      </c>
      <c r="AT2993" s="93" t="s">
        <v>1130</v>
      </c>
      <c r="AU2993" s="92" t="s">
        <v>1150</v>
      </c>
      <c r="AV2993" s="83" t="str">
        <f t="shared" si="1199"/>
        <v>51143</v>
      </c>
      <c r="AX2993" s="7" t="s">
        <v>3753</v>
      </c>
    </row>
    <row r="2994" spans="1:50" hidden="1" outlineLevel="1">
      <c r="A2994" t="s">
        <v>2393</v>
      </c>
      <c r="B2994" t="s">
        <v>1858</v>
      </c>
      <c r="C2994" s="1">
        <f t="shared" si="1188"/>
        <v>9711</v>
      </c>
      <c r="D2994" s="7">
        <f>RANK(N2994,(N2994:P2994,Q2994:AE2994))</f>
        <v>2</v>
      </c>
      <c r="E2994" s="7">
        <f>RANK(O2994,(N2994:P2994,Q2994:AE2994))</f>
        <v>1</v>
      </c>
      <c r="F2994" s="7">
        <f>IF(P2994&gt;0,RANK(P2994,(N2994:P2994,Q2994:AE2994)),0)</f>
        <v>3</v>
      </c>
      <c r="G2994" s="1">
        <f t="shared" si="1189"/>
        <v>4112</v>
      </c>
      <c r="H2994" s="2">
        <f t="shared" si="1190"/>
        <v>0.42343733909998971</v>
      </c>
      <c r="I2994" s="2"/>
      <c r="J2994" s="2">
        <f t="shared" si="1191"/>
        <v>0.27885902584697764</v>
      </c>
      <c r="K2994" s="2">
        <f t="shared" si="1192"/>
        <v>0.70229636494696734</v>
      </c>
      <c r="L2994" s="2">
        <f t="shared" si="1193"/>
        <v>1.256307280403666E-2</v>
      </c>
      <c r="M2994" s="2">
        <f t="shared" si="1194"/>
        <v>6.2815364020183586E-3</v>
      </c>
      <c r="N2994" s="1">
        <v>2708</v>
      </c>
      <c r="O2994" s="1">
        <v>6820</v>
      </c>
      <c r="P2994" s="1">
        <v>122</v>
      </c>
      <c r="Q2994" s="1">
        <v>13</v>
      </c>
      <c r="R2994" s="1">
        <v>36</v>
      </c>
      <c r="S2994" s="1">
        <v>9</v>
      </c>
      <c r="U2994" s="1">
        <v>3</v>
      </c>
      <c r="AG2994" s="7">
        <f>IF(Q2994&gt;0,RANK(Q2994,(N2994:P2994,Q2994:AE2994)),0)</f>
        <v>5</v>
      </c>
      <c r="AH2994" s="7">
        <f>IF(R2994&gt;0,RANK(R2994,(N2994:P2994,Q2994:AE2994)),0)</f>
        <v>4</v>
      </c>
      <c r="AI2994" s="7">
        <f>IF(T2994&gt;0,RANK(T2994,(N2994:P2994,Q2994:AE2994)),0)</f>
        <v>0</v>
      </c>
      <c r="AJ2994" s="7">
        <f>IF(S2994&gt;0,RANK(S2994,(N2994:P2994,Q2994:AE2994)),0)</f>
        <v>6</v>
      </c>
      <c r="AK2994" s="2">
        <f t="shared" si="1195"/>
        <v>1.3386880856760374E-3</v>
      </c>
      <c r="AL2994" s="2">
        <f t="shared" si="1196"/>
        <v>3.7071362372567192E-3</v>
      </c>
      <c r="AM2994" s="2">
        <f t="shared" si="1197"/>
        <v>0</v>
      </c>
      <c r="AN2994" s="2">
        <f t="shared" si="1198"/>
        <v>9.2678405931417981E-4</v>
      </c>
      <c r="AP2994" t="s">
        <v>2393</v>
      </c>
      <c r="AQ2994" t="s">
        <v>1858</v>
      </c>
      <c r="AT2994" s="93" t="s">
        <v>1130</v>
      </c>
      <c r="AU2994" s="92" t="s">
        <v>1151</v>
      </c>
      <c r="AV2994" s="83" t="str">
        <f t="shared" si="1199"/>
        <v>51145</v>
      </c>
      <c r="AX2994" s="7" t="s">
        <v>3753</v>
      </c>
    </row>
    <row r="2995" spans="1:50" hidden="1" outlineLevel="1">
      <c r="A2995" t="s">
        <v>2394</v>
      </c>
      <c r="B2995" t="s">
        <v>1858</v>
      </c>
      <c r="C2995" s="1">
        <f t="shared" si="1188"/>
        <v>6363</v>
      </c>
      <c r="D2995" s="7">
        <f>RANK(N2995,(N2995:P2995,Q2995:AE2995))</f>
        <v>2</v>
      </c>
      <c r="E2995" s="7">
        <f>RANK(O2995,(N2995:P2995,Q2995:AE2995))</f>
        <v>1</v>
      </c>
      <c r="F2995" s="7">
        <f>IF(P2995&gt;0,RANK(P2995,(N2995:P2995,Q2995:AE2995)),0)</f>
        <v>3</v>
      </c>
      <c r="G2995" s="1">
        <f t="shared" si="1189"/>
        <v>292</v>
      </c>
      <c r="H2995" s="2">
        <f t="shared" si="1190"/>
        <v>4.5890303316045891E-2</v>
      </c>
      <c r="I2995" s="2"/>
      <c r="J2995" s="2">
        <f t="shared" si="1191"/>
        <v>0.45921735030645922</v>
      </c>
      <c r="K2995" s="2">
        <f t="shared" si="1192"/>
        <v>0.50510765362250509</v>
      </c>
      <c r="L2995" s="2">
        <f t="shared" si="1193"/>
        <v>1.8073235895018074E-2</v>
      </c>
      <c r="M2995" s="2">
        <f t="shared" si="1194"/>
        <v>1.7601760176017674E-2</v>
      </c>
      <c r="N2995" s="1">
        <v>2922</v>
      </c>
      <c r="O2995" s="1">
        <v>3214</v>
      </c>
      <c r="P2995" s="1">
        <v>115</v>
      </c>
      <c r="Q2995" s="1">
        <v>10</v>
      </c>
      <c r="R2995" s="1">
        <v>94</v>
      </c>
      <c r="S2995" s="1">
        <v>8</v>
      </c>
      <c r="U2995" s="1">
        <v>0</v>
      </c>
      <c r="AG2995" s="7">
        <f>IF(Q2995&gt;0,RANK(Q2995,(N2995:P2995,Q2995:AE2995)),0)</f>
        <v>5</v>
      </c>
      <c r="AH2995" s="7">
        <f>IF(R2995&gt;0,RANK(R2995,(N2995:P2995,Q2995:AE2995)),0)</f>
        <v>4</v>
      </c>
      <c r="AI2995" s="7">
        <f>IF(T2995&gt;0,RANK(T2995,(N2995:P2995,Q2995:AE2995)),0)</f>
        <v>0</v>
      </c>
      <c r="AJ2995" s="7">
        <f>IF(S2995&gt;0,RANK(S2995,(N2995:P2995,Q2995:AE2995)),0)</f>
        <v>6</v>
      </c>
      <c r="AK2995" s="2">
        <f t="shared" si="1195"/>
        <v>1.5715857300015717E-3</v>
      </c>
      <c r="AL2995" s="2">
        <f t="shared" si="1196"/>
        <v>1.4772905862014773E-2</v>
      </c>
      <c r="AM2995" s="2">
        <f t="shared" si="1197"/>
        <v>0</v>
      </c>
      <c r="AN2995" s="2">
        <f t="shared" si="1198"/>
        <v>1.2572685840012573E-3</v>
      </c>
      <c r="AP2995" t="s">
        <v>2394</v>
      </c>
      <c r="AQ2995" t="s">
        <v>1858</v>
      </c>
      <c r="AT2995" s="93" t="s">
        <v>1130</v>
      </c>
      <c r="AU2995" s="92" t="s">
        <v>1152</v>
      </c>
      <c r="AV2995" s="83" t="str">
        <f t="shared" si="1199"/>
        <v>51147</v>
      </c>
      <c r="AX2995" s="7" t="s">
        <v>3753</v>
      </c>
    </row>
    <row r="2996" spans="1:50" hidden="1" outlineLevel="1">
      <c r="A2996" t="s">
        <v>2216</v>
      </c>
      <c r="B2996" t="s">
        <v>1858</v>
      </c>
      <c r="C2996" s="1">
        <f t="shared" si="1188"/>
        <v>10900</v>
      </c>
      <c r="D2996" s="7">
        <f>RANK(N2996,(N2996:P2996,Q2996:AE2996))</f>
        <v>2</v>
      </c>
      <c r="E2996" s="7">
        <f>RANK(O2996,(N2996:P2996,Q2996:AE2996))</f>
        <v>1</v>
      </c>
      <c r="F2996" s="7">
        <f>IF(P2996&gt;0,RANK(P2996,(N2996:P2996,Q2996:AE2996)),0)</f>
        <v>3</v>
      </c>
      <c r="G2996" s="1">
        <f t="shared" si="1189"/>
        <v>2397</v>
      </c>
      <c r="H2996" s="2">
        <f t="shared" si="1190"/>
        <v>0.21990825688073395</v>
      </c>
      <c r="I2996" s="2"/>
      <c r="J2996" s="2">
        <f t="shared" si="1191"/>
        <v>0.38366972477064221</v>
      </c>
      <c r="K2996" s="2">
        <f t="shared" si="1192"/>
        <v>0.60357798165137611</v>
      </c>
      <c r="L2996" s="2">
        <f t="shared" si="1193"/>
        <v>8.8990825688073389E-3</v>
      </c>
      <c r="M2996" s="2">
        <f t="shared" si="1194"/>
        <v>3.8532110091743493E-3</v>
      </c>
      <c r="N2996" s="1">
        <v>4182</v>
      </c>
      <c r="O2996" s="1">
        <v>6579</v>
      </c>
      <c r="P2996" s="1">
        <v>97</v>
      </c>
      <c r="Q2996" s="1">
        <v>8</v>
      </c>
      <c r="R2996" s="1">
        <v>19</v>
      </c>
      <c r="S2996" s="1">
        <v>3</v>
      </c>
      <c r="U2996" s="1">
        <v>12</v>
      </c>
      <c r="AG2996" s="7">
        <f>IF(Q2996&gt;0,RANK(Q2996,(N2996:P2996,Q2996:AE2996)),0)</f>
        <v>6</v>
      </c>
      <c r="AH2996" s="7">
        <f>IF(R2996&gt;0,RANK(R2996,(N2996:P2996,Q2996:AE2996)),0)</f>
        <v>4</v>
      </c>
      <c r="AI2996" s="7">
        <f>IF(T2996&gt;0,RANK(T2996,(N2996:P2996,Q2996:AE2996)),0)</f>
        <v>0</v>
      </c>
      <c r="AJ2996" s="7">
        <f>IF(S2996&gt;0,RANK(S2996,(N2996:P2996,Q2996:AE2996)),0)</f>
        <v>7</v>
      </c>
      <c r="AK2996" s="2">
        <f t="shared" si="1195"/>
        <v>7.3394495412844036E-4</v>
      </c>
      <c r="AL2996" s="2">
        <f t="shared" si="1196"/>
        <v>1.7431192660550458E-3</v>
      </c>
      <c r="AM2996" s="2">
        <f t="shared" si="1197"/>
        <v>0</v>
      </c>
      <c r="AN2996" s="2">
        <f t="shared" si="1198"/>
        <v>2.7522935779816516E-4</v>
      </c>
      <c r="AP2996" t="s">
        <v>2216</v>
      </c>
      <c r="AQ2996" t="s">
        <v>1858</v>
      </c>
      <c r="AT2996" s="93" t="s">
        <v>1130</v>
      </c>
      <c r="AU2996" s="92" t="s">
        <v>1153</v>
      </c>
      <c r="AV2996" s="83" t="str">
        <f t="shared" si="1199"/>
        <v>51149</v>
      </c>
      <c r="AX2996" s="7" t="s">
        <v>3753</v>
      </c>
    </row>
    <row r="2997" spans="1:50" hidden="1" outlineLevel="1">
      <c r="A2997" t="s">
        <v>2484</v>
      </c>
      <c r="B2997" t="s">
        <v>1858</v>
      </c>
      <c r="C2997" s="1">
        <f t="shared" si="1188"/>
        <v>100511</v>
      </c>
      <c r="D2997" s="7">
        <f>RANK(N2997,(N2997:P2997,Q2997:AE2997))</f>
        <v>2</v>
      </c>
      <c r="E2997" s="7">
        <f>RANK(O2997,(N2997:P2997,Q2997:AE2997))</f>
        <v>1</v>
      </c>
      <c r="F2997" s="7">
        <f>IF(P2997&gt;0,RANK(P2997,(N2997:P2997,Q2997:AE2997)),0)</f>
        <v>3</v>
      </c>
      <c r="G2997" s="1">
        <f t="shared" si="1189"/>
        <v>8043</v>
      </c>
      <c r="H2997" s="2">
        <f t="shared" si="1190"/>
        <v>8.0021092218762122E-2</v>
      </c>
      <c r="I2997" s="2"/>
      <c r="J2997" s="2">
        <f t="shared" si="1191"/>
        <v>0.44517515495816379</v>
      </c>
      <c r="K2997" s="2">
        <f t="shared" si="1192"/>
        <v>0.52519624717692592</v>
      </c>
      <c r="L2997" s="2">
        <f t="shared" si="1193"/>
        <v>1.9172030921988638E-2</v>
      </c>
      <c r="M2997" s="2">
        <f t="shared" si="1194"/>
        <v>1.0456566942921706E-2</v>
      </c>
      <c r="N2997" s="1">
        <v>44745</v>
      </c>
      <c r="O2997" s="1">
        <v>52788</v>
      </c>
      <c r="P2997" s="1">
        <v>1927</v>
      </c>
      <c r="Q2997" s="1">
        <v>229</v>
      </c>
      <c r="R2997" s="1">
        <v>695</v>
      </c>
      <c r="S2997" s="1">
        <v>94</v>
      </c>
      <c r="U2997" s="1">
        <v>33</v>
      </c>
      <c r="AG2997" s="7">
        <f>IF(Q2997&gt;0,RANK(Q2997,(N2997:P2997,Q2997:AE2997)),0)</f>
        <v>5</v>
      </c>
      <c r="AH2997" s="7">
        <f>IF(R2997&gt;0,RANK(R2997,(N2997:P2997,Q2997:AE2997)),0)</f>
        <v>4</v>
      </c>
      <c r="AI2997" s="7">
        <f>IF(T2997&gt;0,RANK(T2997,(N2997:P2997,Q2997:AE2997)),0)</f>
        <v>0</v>
      </c>
      <c r="AJ2997" s="7">
        <f>IF(S2997&gt;0,RANK(S2997,(N2997:P2997,Q2997:AE2997)),0)</f>
        <v>6</v>
      </c>
      <c r="AK2997" s="2">
        <f t="shared" si="1195"/>
        <v>2.2783575927012964E-3</v>
      </c>
      <c r="AL2997" s="2">
        <f t="shared" si="1196"/>
        <v>6.9146660564515326E-3</v>
      </c>
      <c r="AM2997" s="2">
        <f t="shared" si="1197"/>
        <v>0</v>
      </c>
      <c r="AN2997" s="2">
        <f t="shared" si="1198"/>
        <v>9.352210205848116E-4</v>
      </c>
      <c r="AP2997" t="s">
        <v>2484</v>
      </c>
      <c r="AQ2997" t="s">
        <v>1858</v>
      </c>
      <c r="AT2997" s="93" t="s">
        <v>1130</v>
      </c>
      <c r="AU2997" s="92" t="s">
        <v>1156</v>
      </c>
      <c r="AV2997" s="83" t="str">
        <f t="shared" si="1199"/>
        <v>51153</v>
      </c>
      <c r="AX2997" s="7" t="s">
        <v>3753</v>
      </c>
    </row>
    <row r="2998" spans="1:50" hidden="1" outlineLevel="1">
      <c r="A2998" t="s">
        <v>722</v>
      </c>
      <c r="B2998" t="s">
        <v>1858</v>
      </c>
      <c r="C2998" s="1">
        <f t="shared" si="1188"/>
        <v>12697</v>
      </c>
      <c r="D2998" s="7">
        <f>RANK(N2998,(N2998:P2998,Q2998:AE2998))</f>
        <v>2</v>
      </c>
      <c r="E2998" s="7">
        <f>RANK(O2998,(N2998:P2998,Q2998:AE2998))</f>
        <v>1</v>
      </c>
      <c r="F2998" s="7">
        <f>IF(P2998&gt;0,RANK(P2998,(N2998:P2998,Q2998:AE2998)),0)</f>
        <v>3</v>
      </c>
      <c r="G2998" s="1">
        <f t="shared" si="1189"/>
        <v>1834</v>
      </c>
      <c r="H2998" s="2">
        <f t="shared" si="1190"/>
        <v>0.14444356934708985</v>
      </c>
      <c r="I2998" s="2"/>
      <c r="J2998" s="2">
        <f t="shared" si="1191"/>
        <v>0.41387729384894067</v>
      </c>
      <c r="K2998" s="2">
        <f t="shared" si="1192"/>
        <v>0.55832086319603058</v>
      </c>
      <c r="L2998" s="2">
        <f t="shared" si="1193"/>
        <v>1.6303063715838388E-2</v>
      </c>
      <c r="M2998" s="2">
        <f t="shared" si="1194"/>
        <v>1.1498779239190356E-2</v>
      </c>
      <c r="N2998" s="1">
        <v>5255</v>
      </c>
      <c r="O2998" s="1">
        <v>7089</v>
      </c>
      <c r="P2998" s="1">
        <v>207</v>
      </c>
      <c r="Q2998" s="1">
        <v>40</v>
      </c>
      <c r="R2998" s="1">
        <v>86</v>
      </c>
      <c r="S2998" s="1">
        <v>17</v>
      </c>
      <c r="U2998" s="1">
        <v>3</v>
      </c>
      <c r="AG2998" s="7">
        <f>IF(Q2998&gt;0,RANK(Q2998,(N2998:P2998,Q2998:AE2998)),0)</f>
        <v>5</v>
      </c>
      <c r="AH2998" s="7">
        <f>IF(R2998&gt;0,RANK(R2998,(N2998:P2998,Q2998:AE2998)),0)</f>
        <v>4</v>
      </c>
      <c r="AI2998" s="7">
        <f>IF(T2998&gt;0,RANK(T2998,(N2998:P2998,Q2998:AE2998)),0)</f>
        <v>0</v>
      </c>
      <c r="AJ2998" s="7">
        <f>IF(S2998&gt;0,RANK(S2998,(N2998:P2998,Q2998:AE2998)),0)</f>
        <v>6</v>
      </c>
      <c r="AK2998" s="2">
        <f t="shared" si="1195"/>
        <v>3.1503504764905095E-3</v>
      </c>
      <c r="AL2998" s="2">
        <f t="shared" si="1196"/>
        <v>6.773253524454596E-3</v>
      </c>
      <c r="AM2998" s="2">
        <f t="shared" si="1197"/>
        <v>0</v>
      </c>
      <c r="AN2998" s="2">
        <f t="shared" si="1198"/>
        <v>1.3388989525084667E-3</v>
      </c>
      <c r="AP2998" t="s">
        <v>722</v>
      </c>
      <c r="AQ2998" t="s">
        <v>1858</v>
      </c>
      <c r="AT2998" s="93" t="s">
        <v>1130</v>
      </c>
      <c r="AU2998" s="92" t="s">
        <v>1157</v>
      </c>
      <c r="AV2998" s="83" t="str">
        <f t="shared" si="1199"/>
        <v>51155</v>
      </c>
      <c r="AX2998" s="7" t="s">
        <v>3753</v>
      </c>
    </row>
    <row r="2999" spans="1:50" hidden="1" outlineLevel="1">
      <c r="A2999" t="s">
        <v>2353</v>
      </c>
      <c r="B2999" t="s">
        <v>1858</v>
      </c>
      <c r="C2999" s="1">
        <f t="shared" si="1188"/>
        <v>3513</v>
      </c>
      <c r="D2999" s="7">
        <f>RANK(N2999,(N2999:P2999,Q2999:AE2999))</f>
        <v>2</v>
      </c>
      <c r="E2999" s="7">
        <f>RANK(O2999,(N2999:P2999,Q2999:AE2999))</f>
        <v>1</v>
      </c>
      <c r="F2999" s="7">
        <f>IF(P2999&gt;0,RANK(P2999,(N2999:P2999,Q2999:AE2999)),0)</f>
        <v>3</v>
      </c>
      <c r="G2999" s="1">
        <f t="shared" si="1189"/>
        <v>388</v>
      </c>
      <c r="H2999" s="2">
        <f t="shared" si="1190"/>
        <v>0.11044691147167662</v>
      </c>
      <c r="I2999" s="2"/>
      <c r="J2999" s="2">
        <f t="shared" si="1191"/>
        <v>0.41616851693709078</v>
      </c>
      <c r="K2999" s="2">
        <f t="shared" si="1192"/>
        <v>0.52661542840876741</v>
      </c>
      <c r="L2999" s="2">
        <f t="shared" si="1193"/>
        <v>4.5829775120979223E-2</v>
      </c>
      <c r="M2999" s="2">
        <f t="shared" si="1194"/>
        <v>1.138627953316259E-2</v>
      </c>
      <c r="N2999" s="1">
        <v>1462</v>
      </c>
      <c r="O2999" s="1">
        <v>1850</v>
      </c>
      <c r="P2999" s="1">
        <v>161</v>
      </c>
      <c r="Q2999" s="1">
        <v>11</v>
      </c>
      <c r="R2999" s="1">
        <v>18</v>
      </c>
      <c r="S2999" s="1">
        <v>4</v>
      </c>
      <c r="U2999" s="1">
        <v>7</v>
      </c>
      <c r="AG2999" s="7">
        <f>IF(Q2999&gt;0,RANK(Q2999,(N2999:P2999,Q2999:AE2999)),0)</f>
        <v>5</v>
      </c>
      <c r="AH2999" s="7">
        <f>IF(R2999&gt;0,RANK(R2999,(N2999:P2999,Q2999:AE2999)),0)</f>
        <v>4</v>
      </c>
      <c r="AI2999" s="7">
        <f>IF(T2999&gt;0,RANK(T2999,(N2999:P2999,Q2999:AE2999)),0)</f>
        <v>0</v>
      </c>
      <c r="AJ2999" s="7">
        <f>IF(S2999&gt;0,RANK(S2999,(N2999:P2999,Q2999:AE2999)),0)</f>
        <v>7</v>
      </c>
      <c r="AK2999" s="2">
        <f t="shared" si="1195"/>
        <v>3.1312268716196983E-3</v>
      </c>
      <c r="AL2999" s="2">
        <f t="shared" si="1196"/>
        <v>5.1238257899231428E-3</v>
      </c>
      <c r="AM2999" s="2">
        <f t="shared" si="1197"/>
        <v>0</v>
      </c>
      <c r="AN2999" s="2">
        <f t="shared" si="1198"/>
        <v>1.138627953316254E-3</v>
      </c>
      <c r="AP2999" t="s">
        <v>2353</v>
      </c>
      <c r="AQ2999" t="s">
        <v>1858</v>
      </c>
      <c r="AT2999" s="93" t="s">
        <v>1130</v>
      </c>
      <c r="AU2999" s="92" t="s">
        <v>120</v>
      </c>
      <c r="AV2999" s="83" t="str">
        <f t="shared" si="1199"/>
        <v>51157</v>
      </c>
      <c r="AX2999" s="7" t="s">
        <v>3753</v>
      </c>
    </row>
    <row r="3000" spans="1:50" hidden="1" outlineLevel="1">
      <c r="A3000" t="s">
        <v>3151</v>
      </c>
      <c r="B3000" t="s">
        <v>1858</v>
      </c>
      <c r="C3000" s="1">
        <f t="shared" si="1188"/>
        <v>2949</v>
      </c>
      <c r="D3000" s="7">
        <f>RANK(N3000,(N3000:P3000,Q3000:AE3000))</f>
        <v>2</v>
      </c>
      <c r="E3000" s="7">
        <f>RANK(O3000,(N3000:P3000,Q3000:AE3000))</f>
        <v>1</v>
      </c>
      <c r="F3000" s="7">
        <f>IF(P3000&gt;0,RANK(P3000,(N3000:P3000,Q3000:AE3000)),0)</f>
        <v>3</v>
      </c>
      <c r="G3000" s="1">
        <f t="shared" si="1189"/>
        <v>708</v>
      </c>
      <c r="H3000" s="2">
        <f t="shared" si="1190"/>
        <v>0.24008138351983724</v>
      </c>
      <c r="I3000" s="2"/>
      <c r="J3000" s="2">
        <f t="shared" si="1191"/>
        <v>0.3648694472702611</v>
      </c>
      <c r="K3000" s="2">
        <f t="shared" si="1192"/>
        <v>0.60495083079009837</v>
      </c>
      <c r="L3000" s="2">
        <f t="shared" si="1193"/>
        <v>1.4920311970159377E-2</v>
      </c>
      <c r="M3000" s="2">
        <f t="shared" si="1194"/>
        <v>1.5259409969481092E-2</v>
      </c>
      <c r="N3000" s="1">
        <v>1076</v>
      </c>
      <c r="O3000" s="1">
        <v>1784</v>
      </c>
      <c r="P3000" s="1">
        <v>44</v>
      </c>
      <c r="Q3000" s="1">
        <v>14</v>
      </c>
      <c r="R3000" s="1">
        <v>24</v>
      </c>
      <c r="S3000" s="1">
        <v>7</v>
      </c>
      <c r="U3000" s="1">
        <v>0</v>
      </c>
      <c r="AG3000" s="7">
        <f>IF(Q3000&gt;0,RANK(Q3000,(N3000:P3000,Q3000:AE3000)),0)</f>
        <v>5</v>
      </c>
      <c r="AH3000" s="7">
        <f>IF(R3000&gt;0,RANK(R3000,(N3000:P3000,Q3000:AE3000)),0)</f>
        <v>4</v>
      </c>
      <c r="AI3000" s="7">
        <f>IF(T3000&gt;0,RANK(T3000,(N3000:P3000,Q3000:AE3000)),0)</f>
        <v>0</v>
      </c>
      <c r="AJ3000" s="7">
        <f>IF(S3000&gt;0,RANK(S3000,(N3000:P3000,Q3000:AE3000)),0)</f>
        <v>6</v>
      </c>
      <c r="AK3000" s="2">
        <f t="shared" si="1195"/>
        <v>4.7473719905052562E-3</v>
      </c>
      <c r="AL3000" s="2">
        <f t="shared" si="1196"/>
        <v>8.1383519837232958E-3</v>
      </c>
      <c r="AM3000" s="2">
        <f t="shared" si="1197"/>
        <v>0</v>
      </c>
      <c r="AN3000" s="2">
        <f t="shared" si="1198"/>
        <v>2.3736859952526281E-3</v>
      </c>
      <c r="AP3000" t="s">
        <v>3151</v>
      </c>
      <c r="AQ3000" t="s">
        <v>1858</v>
      </c>
      <c r="AT3000" s="93" t="s">
        <v>1130</v>
      </c>
      <c r="AU3000" s="92" t="s">
        <v>121</v>
      </c>
      <c r="AV3000" s="83" t="str">
        <f t="shared" si="1199"/>
        <v>51159</v>
      </c>
      <c r="AX3000" s="7" t="s">
        <v>3753</v>
      </c>
    </row>
    <row r="3001" spans="1:50" hidden="1" outlineLevel="1">
      <c r="A3001" t="s">
        <v>1131</v>
      </c>
      <c r="B3001" t="s">
        <v>1858</v>
      </c>
      <c r="C3001" s="1">
        <f t="shared" si="1188"/>
        <v>42817</v>
      </c>
      <c r="D3001" s="7">
        <f>RANK(N3001,(N3001:P3001,Q3001:AE3001))</f>
        <v>2</v>
      </c>
      <c r="E3001" s="7">
        <f>RANK(O3001,(N3001:P3001,Q3001:AE3001))</f>
        <v>1</v>
      </c>
      <c r="F3001" s="7">
        <f>IF(P3001&gt;0,RANK(P3001,(N3001:P3001,Q3001:AE3001)),0)</f>
        <v>3</v>
      </c>
      <c r="G3001" s="1">
        <f t="shared" si="1189"/>
        <v>9599</v>
      </c>
      <c r="H3001" s="2">
        <f t="shared" si="1190"/>
        <v>0.22418665483336059</v>
      </c>
      <c r="I3001" s="2"/>
      <c r="J3001" s="2">
        <f t="shared" si="1191"/>
        <v>0.37697643459373614</v>
      </c>
      <c r="K3001" s="2">
        <f t="shared" si="1192"/>
        <v>0.60116308942709673</v>
      </c>
      <c r="L3001" s="2">
        <f t="shared" si="1193"/>
        <v>1.5904897587406871E-2</v>
      </c>
      <c r="M3001" s="2">
        <f t="shared" si="1194"/>
        <v>5.9555783917603113E-3</v>
      </c>
      <c r="N3001" s="1">
        <v>16141</v>
      </c>
      <c r="O3001" s="1">
        <v>25740</v>
      </c>
      <c r="P3001" s="1">
        <v>681</v>
      </c>
      <c r="Q3001" s="1">
        <v>57</v>
      </c>
      <c r="R3001" s="1">
        <v>169</v>
      </c>
      <c r="S3001" s="1">
        <v>20</v>
      </c>
      <c r="U3001" s="1">
        <v>9</v>
      </c>
      <c r="AG3001" s="7">
        <f>IF(Q3001&gt;0,RANK(Q3001,(N3001:P3001,Q3001:AE3001)),0)</f>
        <v>5</v>
      </c>
      <c r="AH3001" s="7">
        <f>IF(R3001&gt;0,RANK(R3001,(N3001:P3001,Q3001:AE3001)),0)</f>
        <v>4</v>
      </c>
      <c r="AI3001" s="7">
        <f>IF(T3001&gt;0,RANK(T3001,(N3001:P3001,Q3001:AE3001)),0)</f>
        <v>0</v>
      </c>
      <c r="AJ3001" s="7">
        <f>IF(S3001&gt;0,RANK(S3001,(N3001:P3001,Q3001:AE3001)),0)</f>
        <v>6</v>
      </c>
      <c r="AK3001" s="2">
        <f t="shared" si="1195"/>
        <v>1.331246934628769E-3</v>
      </c>
      <c r="AL3001" s="2">
        <f t="shared" si="1196"/>
        <v>3.9470303851274029E-3</v>
      </c>
      <c r="AM3001" s="2">
        <f t="shared" si="1197"/>
        <v>0</v>
      </c>
      <c r="AN3001" s="2">
        <f t="shared" si="1198"/>
        <v>4.6710418758904172E-4</v>
      </c>
      <c r="AP3001" t="s">
        <v>1131</v>
      </c>
      <c r="AQ3001" t="s">
        <v>1858</v>
      </c>
      <c r="AT3001" s="93" t="s">
        <v>1130</v>
      </c>
      <c r="AU3001" s="92" t="s">
        <v>122</v>
      </c>
      <c r="AV3001" s="83" t="str">
        <f t="shared" si="1199"/>
        <v>51161</v>
      </c>
      <c r="AX3001" s="7" t="s">
        <v>3753</v>
      </c>
    </row>
    <row r="3002" spans="1:50" hidden="1" outlineLevel="1">
      <c r="A3002" t="s">
        <v>1486</v>
      </c>
      <c r="B3002" t="s">
        <v>1858</v>
      </c>
      <c r="C3002" s="1">
        <f t="shared" si="1188"/>
        <v>7827</v>
      </c>
      <c r="D3002" s="7">
        <f>RANK(N3002,(N3002:P3002,Q3002:AE3002))</f>
        <v>2</v>
      </c>
      <c r="E3002" s="7">
        <f>RANK(O3002,(N3002:P3002,Q3002:AE3002))</f>
        <v>1</v>
      </c>
      <c r="F3002" s="7">
        <f>IF(P3002&gt;0,RANK(P3002,(N3002:P3002,Q3002:AE3002)),0)</f>
        <v>3</v>
      </c>
      <c r="G3002" s="1">
        <f t="shared" si="1189"/>
        <v>1569</v>
      </c>
      <c r="H3002" s="2">
        <f t="shared" si="1190"/>
        <v>0.20045994633959371</v>
      </c>
      <c r="I3002" s="2"/>
      <c r="J3002" s="2">
        <f t="shared" si="1191"/>
        <v>0.37728376133895491</v>
      </c>
      <c r="K3002" s="2">
        <f t="shared" si="1192"/>
        <v>0.57774370767854866</v>
      </c>
      <c r="L3002" s="2">
        <f t="shared" si="1193"/>
        <v>3.1685192283122526E-2</v>
      </c>
      <c r="M3002" s="2">
        <f t="shared" si="1194"/>
        <v>1.3287338699373902E-2</v>
      </c>
      <c r="N3002" s="1">
        <v>2953</v>
      </c>
      <c r="O3002" s="1">
        <v>4522</v>
      </c>
      <c r="P3002" s="1">
        <v>248</v>
      </c>
      <c r="Q3002" s="1">
        <v>25</v>
      </c>
      <c r="R3002" s="1">
        <v>65</v>
      </c>
      <c r="S3002" s="1">
        <v>10</v>
      </c>
      <c r="U3002" s="1">
        <v>4</v>
      </c>
      <c r="AG3002" s="7">
        <f>IF(Q3002&gt;0,RANK(Q3002,(N3002:P3002,Q3002:AE3002)),0)</f>
        <v>5</v>
      </c>
      <c r="AH3002" s="7">
        <f>IF(R3002&gt;0,RANK(R3002,(N3002:P3002,Q3002:AE3002)),0)</f>
        <v>4</v>
      </c>
      <c r="AI3002" s="7">
        <f>IF(T3002&gt;0,RANK(T3002,(N3002:P3002,Q3002:AE3002)),0)</f>
        <v>0</v>
      </c>
      <c r="AJ3002" s="7">
        <f>IF(S3002&gt;0,RANK(S3002,(N3002:P3002,Q3002:AE3002)),0)</f>
        <v>6</v>
      </c>
      <c r="AK3002" s="2">
        <f t="shared" si="1195"/>
        <v>3.1940718027341254E-3</v>
      </c>
      <c r="AL3002" s="2">
        <f t="shared" si="1196"/>
        <v>8.3045866871087268E-3</v>
      </c>
      <c r="AM3002" s="2">
        <f t="shared" si="1197"/>
        <v>0</v>
      </c>
      <c r="AN3002" s="2">
        <f t="shared" si="1198"/>
        <v>1.2776287210936501E-3</v>
      </c>
      <c r="AP3002" t="s">
        <v>1486</v>
      </c>
      <c r="AQ3002" t="s">
        <v>1858</v>
      </c>
      <c r="AT3002" s="93" t="s">
        <v>1130</v>
      </c>
      <c r="AU3002" s="92" t="s">
        <v>123</v>
      </c>
      <c r="AV3002" s="83" t="str">
        <f t="shared" si="1199"/>
        <v>51163</v>
      </c>
      <c r="AX3002" s="7" t="s">
        <v>3753</v>
      </c>
    </row>
    <row r="3003" spans="1:50" hidden="1" outlineLevel="1">
      <c r="A3003" t="s">
        <v>3022</v>
      </c>
      <c r="B3003" t="s">
        <v>1858</v>
      </c>
      <c r="C3003" s="1">
        <f t="shared" si="1188"/>
        <v>23994</v>
      </c>
      <c r="D3003" s="7">
        <f>RANK(N3003,(N3003:P3003,Q3003:AE3003))</f>
        <v>2</v>
      </c>
      <c r="E3003" s="7">
        <f>RANK(O3003,(N3003:P3003,Q3003:AE3003))</f>
        <v>1</v>
      </c>
      <c r="F3003" s="7">
        <f>IF(P3003&gt;0,RANK(P3003,(N3003:P3003,Q3003:AE3003)),0)</f>
        <v>3</v>
      </c>
      <c r="G3003" s="1">
        <f t="shared" si="1189"/>
        <v>11648</v>
      </c>
      <c r="H3003" s="2">
        <f t="shared" si="1190"/>
        <v>0.48545469700758526</v>
      </c>
      <c r="I3003" s="2"/>
      <c r="J3003" s="2">
        <f t="shared" si="1191"/>
        <v>0.24314411936317412</v>
      </c>
      <c r="K3003" s="2">
        <f t="shared" si="1192"/>
        <v>0.72859881637075941</v>
      </c>
      <c r="L3003" s="2">
        <f t="shared" si="1193"/>
        <v>2.24639493206635E-2</v>
      </c>
      <c r="M3003" s="2">
        <f t="shared" si="1194"/>
        <v>5.7931149454029454E-3</v>
      </c>
      <c r="N3003" s="1">
        <v>5834</v>
      </c>
      <c r="O3003" s="1">
        <v>17482</v>
      </c>
      <c r="P3003" s="1">
        <v>539</v>
      </c>
      <c r="Q3003" s="1">
        <v>45</v>
      </c>
      <c r="R3003" s="1">
        <v>53</v>
      </c>
      <c r="S3003" s="1">
        <v>29</v>
      </c>
      <c r="U3003" s="1">
        <v>12</v>
      </c>
      <c r="AG3003" s="7">
        <f>IF(Q3003&gt;0,RANK(Q3003,(N3003:P3003,Q3003:AE3003)),0)</f>
        <v>5</v>
      </c>
      <c r="AH3003" s="7">
        <f>IF(R3003&gt;0,RANK(R3003,(N3003:P3003,Q3003:AE3003)),0)</f>
        <v>4</v>
      </c>
      <c r="AI3003" s="7">
        <f>IF(T3003&gt;0,RANK(T3003,(N3003:P3003,Q3003:AE3003)),0)</f>
        <v>0</v>
      </c>
      <c r="AJ3003" s="7">
        <f>IF(S3003&gt;0,RANK(S3003,(N3003:P3003,Q3003:AE3003)),0)</f>
        <v>6</v>
      </c>
      <c r="AK3003" s="2">
        <f t="shared" si="1195"/>
        <v>1.8754688672168042E-3</v>
      </c>
      <c r="AL3003" s="2">
        <f t="shared" si="1196"/>
        <v>2.2088855547220138E-3</v>
      </c>
      <c r="AM3003" s="2">
        <f t="shared" si="1197"/>
        <v>0</v>
      </c>
      <c r="AN3003" s="2">
        <f t="shared" si="1198"/>
        <v>1.208635492206385E-3</v>
      </c>
      <c r="AP3003" t="s">
        <v>3022</v>
      </c>
      <c r="AQ3003" t="s">
        <v>1858</v>
      </c>
      <c r="AT3003" s="93" t="s">
        <v>1130</v>
      </c>
      <c r="AU3003" s="92" t="s">
        <v>124</v>
      </c>
      <c r="AV3003" s="83" t="str">
        <f t="shared" si="1199"/>
        <v>51165</v>
      </c>
      <c r="AX3003" s="7" t="s">
        <v>3753</v>
      </c>
    </row>
    <row r="3004" spans="1:50" hidden="1" outlineLevel="1">
      <c r="A3004" t="s">
        <v>3016</v>
      </c>
      <c r="B3004" t="s">
        <v>1858</v>
      </c>
      <c r="C3004" s="1">
        <f t="shared" si="1188"/>
        <v>10792</v>
      </c>
      <c r="D3004" s="7">
        <f>RANK(N3004,(N3004:P3004,Q3004:AE3004))</f>
        <v>1</v>
      </c>
      <c r="E3004" s="7">
        <f>RANK(O3004,(N3004:P3004,Q3004:AE3004))</f>
        <v>2</v>
      </c>
      <c r="F3004" s="7">
        <f>IF(P3004&gt;0,RANK(P3004,(N3004:P3004,Q3004:AE3004)),0)</f>
        <v>4</v>
      </c>
      <c r="G3004" s="1">
        <f t="shared" si="1189"/>
        <v>377</v>
      </c>
      <c r="H3004" s="2">
        <f t="shared" si="1190"/>
        <v>3.4933283914010377E-2</v>
      </c>
      <c r="I3004" s="2"/>
      <c r="J3004" s="2">
        <f t="shared" si="1191"/>
        <v>0.50426241660489246</v>
      </c>
      <c r="K3004" s="2">
        <f t="shared" si="1192"/>
        <v>0.46932913269088211</v>
      </c>
      <c r="L3004" s="2">
        <f t="shared" si="1193"/>
        <v>9.4514455151964421E-3</v>
      </c>
      <c r="M3004" s="2">
        <f t="shared" si="1194"/>
        <v>1.6957005189028984E-2</v>
      </c>
      <c r="N3004" s="1">
        <v>5442</v>
      </c>
      <c r="O3004" s="1">
        <v>5065</v>
      </c>
      <c r="P3004" s="1">
        <v>102</v>
      </c>
      <c r="Q3004" s="1">
        <v>39</v>
      </c>
      <c r="R3004" s="1">
        <v>123</v>
      </c>
      <c r="S3004" s="1">
        <v>20</v>
      </c>
      <c r="U3004" s="1">
        <v>1</v>
      </c>
      <c r="AG3004" s="7">
        <f>IF(Q3004&gt;0,RANK(Q3004,(N3004:P3004,Q3004:AE3004)),0)</f>
        <v>5</v>
      </c>
      <c r="AH3004" s="7">
        <f>IF(R3004&gt;0,RANK(R3004,(N3004:P3004,Q3004:AE3004)),0)</f>
        <v>3</v>
      </c>
      <c r="AI3004" s="7">
        <f>IF(T3004&gt;0,RANK(T3004,(N3004:P3004,Q3004:AE3004)),0)</f>
        <v>0</v>
      </c>
      <c r="AJ3004" s="7">
        <f>IF(S3004&gt;0,RANK(S3004,(N3004:P3004,Q3004:AE3004)),0)</f>
        <v>6</v>
      </c>
      <c r="AK3004" s="2">
        <f t="shared" si="1195"/>
        <v>3.6137879911045221E-3</v>
      </c>
      <c r="AL3004" s="2">
        <f t="shared" si="1196"/>
        <v>1.1397331356560415E-2</v>
      </c>
      <c r="AM3004" s="2">
        <f t="shared" si="1197"/>
        <v>0</v>
      </c>
      <c r="AN3004" s="2">
        <f t="shared" si="1198"/>
        <v>1.8532246108228317E-3</v>
      </c>
      <c r="AP3004" t="s">
        <v>3016</v>
      </c>
      <c r="AQ3004" t="s">
        <v>1858</v>
      </c>
      <c r="AT3004" s="93" t="s">
        <v>1130</v>
      </c>
      <c r="AU3004" s="92" t="s">
        <v>125</v>
      </c>
      <c r="AV3004" s="83" t="str">
        <f t="shared" si="1199"/>
        <v>51167</v>
      </c>
      <c r="AX3004" s="7" t="s">
        <v>3753</v>
      </c>
    </row>
    <row r="3005" spans="1:50" hidden="1" outlineLevel="1">
      <c r="A3005" t="s">
        <v>2060</v>
      </c>
      <c r="B3005" t="s">
        <v>1858</v>
      </c>
      <c r="C3005" s="1">
        <f t="shared" si="1188"/>
        <v>9335</v>
      </c>
      <c r="D3005" s="7">
        <f>RANK(N3005,(N3005:P3005,Q3005:AE3005))</f>
        <v>2</v>
      </c>
      <c r="E3005" s="7">
        <f>RANK(O3005,(N3005:P3005,Q3005:AE3005))</f>
        <v>1</v>
      </c>
      <c r="F3005" s="7">
        <f>IF(P3005&gt;0,RANK(P3005,(N3005:P3005,Q3005:AE3005)),0)</f>
        <v>4</v>
      </c>
      <c r="G3005" s="1">
        <f t="shared" si="1189"/>
        <v>1983</v>
      </c>
      <c r="H3005" s="2">
        <f t="shared" si="1190"/>
        <v>0.21242635243706481</v>
      </c>
      <c r="I3005" s="2"/>
      <c r="J3005" s="2">
        <f t="shared" si="1191"/>
        <v>0.38050348152115693</v>
      </c>
      <c r="K3005" s="2">
        <f t="shared" si="1192"/>
        <v>0.59292983395822174</v>
      </c>
      <c r="L3005" s="2">
        <f t="shared" si="1193"/>
        <v>9.1055168719871449E-3</v>
      </c>
      <c r="M3005" s="2">
        <f t="shared" si="1194"/>
        <v>1.7461167648634132E-2</v>
      </c>
      <c r="N3005" s="1">
        <v>3552</v>
      </c>
      <c r="O3005" s="1">
        <v>5535</v>
      </c>
      <c r="P3005" s="1">
        <v>85</v>
      </c>
      <c r="Q3005" s="1">
        <v>31</v>
      </c>
      <c r="R3005" s="1">
        <v>114</v>
      </c>
      <c r="S3005" s="1">
        <v>18</v>
      </c>
      <c r="U3005" s="1">
        <v>0</v>
      </c>
      <c r="AG3005" s="7">
        <f>IF(Q3005&gt;0,RANK(Q3005,(N3005:P3005,Q3005:AE3005)),0)</f>
        <v>5</v>
      </c>
      <c r="AH3005" s="7">
        <f>IF(R3005&gt;0,RANK(R3005,(N3005:P3005,Q3005:AE3005)),0)</f>
        <v>3</v>
      </c>
      <c r="AI3005" s="7">
        <f>IF(T3005&gt;0,RANK(T3005,(N3005:P3005,Q3005:AE3005)),0)</f>
        <v>0</v>
      </c>
      <c r="AJ3005" s="7">
        <f>IF(S3005&gt;0,RANK(S3005,(N3005:P3005,Q3005:AE3005)),0)</f>
        <v>6</v>
      </c>
      <c r="AK3005" s="2">
        <f t="shared" si="1195"/>
        <v>3.3208355650776646E-3</v>
      </c>
      <c r="AL3005" s="2">
        <f t="shared" si="1196"/>
        <v>1.2212104981253347E-2</v>
      </c>
      <c r="AM3005" s="2">
        <f t="shared" si="1197"/>
        <v>0</v>
      </c>
      <c r="AN3005" s="2">
        <f t="shared" si="1198"/>
        <v>1.9282271023031601E-3</v>
      </c>
      <c r="AP3005" t="s">
        <v>2060</v>
      </c>
      <c r="AQ3005" t="s">
        <v>1858</v>
      </c>
      <c r="AT3005" s="93" t="s">
        <v>1130</v>
      </c>
      <c r="AU3005" s="92" t="s">
        <v>126</v>
      </c>
      <c r="AV3005" s="83" t="str">
        <f t="shared" si="1199"/>
        <v>51169</v>
      </c>
      <c r="AX3005" s="7" t="s">
        <v>3753</v>
      </c>
    </row>
    <row r="3006" spans="1:50" hidden="1" outlineLevel="1">
      <c r="A3006" t="s">
        <v>243</v>
      </c>
      <c r="B3006" t="s">
        <v>1858</v>
      </c>
      <c r="C3006" s="1">
        <f t="shared" si="1188"/>
        <v>14452</v>
      </c>
      <c r="D3006" s="7">
        <f>RANK(N3006,(N3006:P3006,Q3006:AE3006))</f>
        <v>2</v>
      </c>
      <c r="E3006" s="7">
        <f>RANK(O3006,(N3006:P3006,Q3006:AE3006))</f>
        <v>1</v>
      </c>
      <c r="F3006" s="7">
        <f>IF(P3006&gt;0,RANK(P3006,(N3006:P3006,Q3006:AE3006)),0)</f>
        <v>3</v>
      </c>
      <c r="G3006" s="1">
        <f t="shared" si="1189"/>
        <v>5216</v>
      </c>
      <c r="H3006" s="2">
        <f t="shared" si="1190"/>
        <v>0.36091890395792969</v>
      </c>
      <c r="I3006" s="2"/>
      <c r="J3006" s="2">
        <f t="shared" si="1191"/>
        <v>0.30584002214226402</v>
      </c>
      <c r="K3006" s="2">
        <f t="shared" si="1192"/>
        <v>0.66675892610019372</v>
      </c>
      <c r="L3006" s="2">
        <f t="shared" si="1193"/>
        <v>2.034320509272073E-2</v>
      </c>
      <c r="M3006" s="2">
        <f t="shared" si="1194"/>
        <v>7.0578466648215307E-3</v>
      </c>
      <c r="N3006" s="1">
        <v>4420</v>
      </c>
      <c r="O3006" s="1">
        <v>9636</v>
      </c>
      <c r="P3006" s="1">
        <v>294</v>
      </c>
      <c r="Q3006" s="1">
        <v>48</v>
      </c>
      <c r="R3006" s="1">
        <v>37</v>
      </c>
      <c r="S3006" s="1">
        <v>11</v>
      </c>
      <c r="U3006" s="1">
        <v>6</v>
      </c>
      <c r="AG3006" s="7">
        <f>IF(Q3006&gt;0,RANK(Q3006,(N3006:P3006,Q3006:AE3006)),0)</f>
        <v>4</v>
      </c>
      <c r="AH3006" s="7">
        <f>IF(R3006&gt;0,RANK(R3006,(N3006:P3006,Q3006:AE3006)),0)</f>
        <v>5</v>
      </c>
      <c r="AI3006" s="7">
        <f>IF(T3006&gt;0,RANK(T3006,(N3006:P3006,Q3006:AE3006)),0)</f>
        <v>0</v>
      </c>
      <c r="AJ3006" s="7">
        <f>IF(S3006&gt;0,RANK(S3006,(N3006:P3006,Q3006:AE3006)),0)</f>
        <v>6</v>
      </c>
      <c r="AK3006" s="2">
        <f t="shared" si="1195"/>
        <v>3.3213396069748133E-3</v>
      </c>
      <c r="AL3006" s="2">
        <f t="shared" si="1196"/>
        <v>2.5601992803764187E-3</v>
      </c>
      <c r="AM3006" s="2">
        <f t="shared" si="1197"/>
        <v>0</v>
      </c>
      <c r="AN3006" s="2">
        <f t="shared" si="1198"/>
        <v>7.611403265983947E-4</v>
      </c>
      <c r="AP3006" t="s">
        <v>243</v>
      </c>
      <c r="AQ3006" t="s">
        <v>1858</v>
      </c>
      <c r="AT3006" s="93" t="s">
        <v>1130</v>
      </c>
      <c r="AU3006" s="92" t="s">
        <v>127</v>
      </c>
      <c r="AV3006" s="83" t="str">
        <f t="shared" si="1199"/>
        <v>51171</v>
      </c>
      <c r="AX3006" s="7" t="s">
        <v>3753</v>
      </c>
    </row>
    <row r="3007" spans="1:50" hidden="1" outlineLevel="1">
      <c r="A3007" t="s">
        <v>1773</v>
      </c>
      <c r="B3007" t="s">
        <v>1858</v>
      </c>
      <c r="C3007" s="1">
        <f t="shared" si="1188"/>
        <v>11740</v>
      </c>
      <c r="D3007" s="7">
        <f>RANK(N3007,(N3007:P3007,Q3007:AE3007))</f>
        <v>2</v>
      </c>
      <c r="E3007" s="7">
        <f>RANK(O3007,(N3007:P3007,Q3007:AE3007))</f>
        <v>1</v>
      </c>
      <c r="F3007" s="7">
        <f>IF(P3007&gt;0,RANK(P3007,(N3007:P3007,Q3007:AE3007)),0)</f>
        <v>3</v>
      </c>
      <c r="G3007" s="1">
        <f t="shared" si="1189"/>
        <v>1744</v>
      </c>
      <c r="H3007" s="2">
        <f t="shared" si="1190"/>
        <v>0.14855195911413968</v>
      </c>
      <c r="I3007" s="2"/>
      <c r="J3007" s="2">
        <f t="shared" si="1191"/>
        <v>0.4119250425894378</v>
      </c>
      <c r="K3007" s="2">
        <f t="shared" si="1192"/>
        <v>0.5604770017035775</v>
      </c>
      <c r="L3007" s="2">
        <f t="shared" si="1193"/>
        <v>1.1158432708688245E-2</v>
      </c>
      <c r="M3007" s="2">
        <f t="shared" si="1194"/>
        <v>1.6439522998296402E-2</v>
      </c>
      <c r="N3007" s="1">
        <v>4836</v>
      </c>
      <c r="O3007" s="1">
        <v>6580</v>
      </c>
      <c r="P3007" s="1">
        <v>131</v>
      </c>
      <c r="Q3007" s="1">
        <v>58</v>
      </c>
      <c r="R3007" s="1">
        <v>116</v>
      </c>
      <c r="S3007" s="1">
        <v>19</v>
      </c>
      <c r="U3007" s="1">
        <v>0</v>
      </c>
      <c r="AG3007" s="7">
        <f>IF(Q3007&gt;0,RANK(Q3007,(N3007:P3007,Q3007:AE3007)),0)</f>
        <v>5</v>
      </c>
      <c r="AH3007" s="7">
        <f>IF(R3007&gt;0,RANK(R3007,(N3007:P3007,Q3007:AE3007)),0)</f>
        <v>4</v>
      </c>
      <c r="AI3007" s="7">
        <f>IF(T3007&gt;0,RANK(T3007,(N3007:P3007,Q3007:AE3007)),0)</f>
        <v>0</v>
      </c>
      <c r="AJ3007" s="7">
        <f>IF(S3007&gt;0,RANK(S3007,(N3007:P3007,Q3007:AE3007)),0)</f>
        <v>6</v>
      </c>
      <c r="AK3007" s="2">
        <f t="shared" si="1195"/>
        <v>4.9403747870528109E-3</v>
      </c>
      <c r="AL3007" s="2">
        <f t="shared" si="1196"/>
        <v>9.8807495741056219E-3</v>
      </c>
      <c r="AM3007" s="2">
        <f t="shared" si="1197"/>
        <v>0</v>
      </c>
      <c r="AN3007" s="2">
        <f t="shared" si="1198"/>
        <v>1.6183986371379898E-3</v>
      </c>
      <c r="AP3007" t="s">
        <v>1773</v>
      </c>
      <c r="AQ3007" t="s">
        <v>1858</v>
      </c>
      <c r="AT3007" s="93" t="s">
        <v>1130</v>
      </c>
      <c r="AU3007" s="92" t="s">
        <v>128</v>
      </c>
      <c r="AV3007" s="83" t="str">
        <f t="shared" si="1199"/>
        <v>51173</v>
      </c>
      <c r="AX3007" s="7" t="s">
        <v>3753</v>
      </c>
    </row>
    <row r="3008" spans="1:50" hidden="1" outlineLevel="1">
      <c r="A3008" t="s">
        <v>1755</v>
      </c>
      <c r="B3008" t="s">
        <v>1858</v>
      </c>
      <c r="C3008" s="1">
        <f t="shared" si="1188"/>
        <v>6714</v>
      </c>
      <c r="D3008" s="7">
        <f>RANK(N3008,(N3008:P3008,Q3008:AE3008))</f>
        <v>1</v>
      </c>
      <c r="E3008" s="7">
        <f>RANK(O3008,(N3008:P3008,Q3008:AE3008))</f>
        <v>2</v>
      </c>
      <c r="F3008" s="7">
        <f>IF(P3008&gt;0,RANK(P3008,(N3008:P3008,Q3008:AE3008)),0)</f>
        <v>3</v>
      </c>
      <c r="G3008" s="1">
        <f t="shared" si="1189"/>
        <v>66</v>
      </c>
      <c r="H3008" s="2">
        <f t="shared" si="1190"/>
        <v>9.8302055406613055E-3</v>
      </c>
      <c r="I3008" s="2"/>
      <c r="J3008" s="2">
        <f t="shared" si="1191"/>
        <v>0.50029788501638373</v>
      </c>
      <c r="K3008" s="2">
        <f t="shared" si="1192"/>
        <v>0.4904676794757224</v>
      </c>
      <c r="L3008" s="2">
        <f t="shared" si="1193"/>
        <v>6.5534703604408695E-3</v>
      </c>
      <c r="M3008" s="2">
        <f t="shared" si="1194"/>
        <v>2.6809651474530094E-3</v>
      </c>
      <c r="N3008" s="1">
        <v>3359</v>
      </c>
      <c r="O3008" s="1">
        <v>3293</v>
      </c>
      <c r="P3008" s="1">
        <v>44</v>
      </c>
      <c r="Q3008" s="1">
        <v>9</v>
      </c>
      <c r="R3008" s="1">
        <v>4</v>
      </c>
      <c r="S3008" s="1">
        <v>3</v>
      </c>
      <c r="U3008" s="1">
        <v>2</v>
      </c>
      <c r="AG3008" s="7">
        <f>IF(Q3008&gt;0,RANK(Q3008,(N3008:P3008,Q3008:AE3008)),0)</f>
        <v>4</v>
      </c>
      <c r="AH3008" s="7">
        <f>IF(R3008&gt;0,RANK(R3008,(N3008:P3008,Q3008:AE3008)),0)</f>
        <v>5</v>
      </c>
      <c r="AI3008" s="7">
        <f>IF(T3008&gt;0,RANK(T3008,(N3008:P3008,Q3008:AE3008)),0)</f>
        <v>0</v>
      </c>
      <c r="AJ3008" s="7">
        <f>IF(S3008&gt;0,RANK(S3008,(N3008:P3008,Q3008:AE3008)),0)</f>
        <v>6</v>
      </c>
      <c r="AK3008" s="2">
        <f t="shared" si="1195"/>
        <v>1.3404825737265416E-3</v>
      </c>
      <c r="AL3008" s="2">
        <f t="shared" si="1196"/>
        <v>5.9577003276735179E-4</v>
      </c>
      <c r="AM3008" s="2">
        <f t="shared" si="1197"/>
        <v>0</v>
      </c>
      <c r="AN3008" s="2">
        <f t="shared" si="1198"/>
        <v>4.4682752457551384E-4</v>
      </c>
      <c r="AP3008" t="s">
        <v>1755</v>
      </c>
      <c r="AQ3008" t="s">
        <v>1858</v>
      </c>
      <c r="AT3008" s="93" t="s">
        <v>1130</v>
      </c>
      <c r="AU3008" s="92" t="s">
        <v>129</v>
      </c>
      <c r="AV3008" s="83" t="str">
        <f t="shared" si="1199"/>
        <v>51175</v>
      </c>
      <c r="AX3008" s="7" t="s">
        <v>3753</v>
      </c>
    </row>
    <row r="3009" spans="1:50" hidden="1" outlineLevel="1">
      <c r="A3009" t="s">
        <v>2659</v>
      </c>
      <c r="B3009" t="s">
        <v>1858</v>
      </c>
      <c r="C3009" s="1">
        <f t="shared" si="1188"/>
        <v>35021</v>
      </c>
      <c r="D3009" s="7">
        <f>RANK(N3009,(N3009:P3009,Q3009:AE3009))</f>
        <v>2</v>
      </c>
      <c r="E3009" s="7">
        <f>RANK(O3009,(N3009:P3009,Q3009:AE3009))</f>
        <v>1</v>
      </c>
      <c r="F3009" s="7">
        <f>IF(P3009&gt;0,RANK(P3009,(N3009:P3009,Q3009:AE3009)),0)</f>
        <v>3</v>
      </c>
      <c r="G3009" s="1">
        <f t="shared" si="1189"/>
        <v>7284</v>
      </c>
      <c r="H3009" s="2">
        <f t="shared" si="1190"/>
        <v>0.20798949201907427</v>
      </c>
      <c r="I3009" s="2"/>
      <c r="J3009" s="2">
        <f t="shared" si="1191"/>
        <v>0.38419805259701323</v>
      </c>
      <c r="K3009" s="2">
        <f t="shared" si="1192"/>
        <v>0.59218754461608747</v>
      </c>
      <c r="L3009" s="2">
        <f t="shared" si="1193"/>
        <v>1.6732817452385713E-2</v>
      </c>
      <c r="M3009" s="2">
        <f t="shared" si="1194"/>
        <v>6.8815853345135895E-3</v>
      </c>
      <c r="N3009" s="1">
        <v>13455</v>
      </c>
      <c r="O3009" s="1">
        <v>20739</v>
      </c>
      <c r="P3009" s="1">
        <v>586</v>
      </c>
      <c r="Q3009" s="1">
        <v>79</v>
      </c>
      <c r="R3009" s="1">
        <v>94</v>
      </c>
      <c r="S3009" s="1">
        <v>32</v>
      </c>
      <c r="U3009" s="1">
        <v>36</v>
      </c>
      <c r="AG3009" s="7">
        <f>IF(Q3009&gt;0,RANK(Q3009,(N3009:P3009,Q3009:AE3009)),0)</f>
        <v>5</v>
      </c>
      <c r="AH3009" s="7">
        <f>IF(R3009&gt;0,RANK(R3009,(N3009:P3009,Q3009:AE3009)),0)</f>
        <v>4</v>
      </c>
      <c r="AI3009" s="7">
        <f>IF(T3009&gt;0,RANK(T3009,(N3009:P3009,Q3009:AE3009)),0)</f>
        <v>0</v>
      </c>
      <c r="AJ3009" s="7">
        <f>IF(S3009&gt;0,RANK(S3009,(N3009:P3009,Q3009:AE3009)),0)</f>
        <v>7</v>
      </c>
      <c r="AK3009" s="2">
        <f t="shared" si="1195"/>
        <v>2.2557893835127496E-3</v>
      </c>
      <c r="AL3009" s="2">
        <f t="shared" si="1196"/>
        <v>2.6841038234202337E-3</v>
      </c>
      <c r="AM3009" s="2">
        <f t="shared" si="1197"/>
        <v>0</v>
      </c>
      <c r="AN3009" s="2">
        <f t="shared" si="1198"/>
        <v>9.1373747180263274E-4</v>
      </c>
      <c r="AP3009" t="s">
        <v>2659</v>
      </c>
      <c r="AQ3009" t="s">
        <v>1858</v>
      </c>
      <c r="AT3009" s="93" t="s">
        <v>1130</v>
      </c>
      <c r="AU3009" s="92" t="s">
        <v>196</v>
      </c>
      <c r="AV3009" s="83" t="str">
        <f t="shared" si="1199"/>
        <v>51177</v>
      </c>
      <c r="AX3009" s="7" t="s">
        <v>3753</v>
      </c>
    </row>
    <row r="3010" spans="1:50" hidden="1" outlineLevel="1">
      <c r="A3010" t="s">
        <v>3117</v>
      </c>
      <c r="B3010" t="s">
        <v>1858</v>
      </c>
      <c r="C3010" s="1">
        <f t="shared" si="1188"/>
        <v>34246</v>
      </c>
      <c r="D3010" s="7">
        <f>RANK(N3010,(N3010:P3010,Q3010:AE3010))</f>
        <v>2</v>
      </c>
      <c r="E3010" s="7">
        <f>RANK(O3010,(N3010:P3010,Q3010:AE3010))</f>
        <v>1</v>
      </c>
      <c r="F3010" s="7">
        <f>IF(P3010&gt;0,RANK(P3010,(N3010:P3010,Q3010:AE3010)),0)</f>
        <v>3</v>
      </c>
      <c r="G3010" s="1">
        <f t="shared" si="1189"/>
        <v>8135</v>
      </c>
      <c r="H3010" s="2">
        <f t="shared" si="1190"/>
        <v>0.23754599077264499</v>
      </c>
      <c r="I3010" s="2"/>
      <c r="J3010" s="2">
        <f t="shared" si="1191"/>
        <v>0.36780937919757051</v>
      </c>
      <c r="K3010" s="2">
        <f t="shared" si="1192"/>
        <v>0.60535536997021555</v>
      </c>
      <c r="L3010" s="2">
        <f t="shared" si="1193"/>
        <v>1.9184722303334695E-2</v>
      </c>
      <c r="M3010" s="2">
        <f t="shared" si="1194"/>
        <v>7.6505285288792461E-3</v>
      </c>
      <c r="N3010" s="1">
        <v>12596</v>
      </c>
      <c r="O3010" s="1">
        <v>20731</v>
      </c>
      <c r="P3010" s="1">
        <v>657</v>
      </c>
      <c r="Q3010" s="1">
        <v>69</v>
      </c>
      <c r="R3010" s="1">
        <v>120</v>
      </c>
      <c r="S3010" s="1">
        <v>30</v>
      </c>
      <c r="U3010" s="1">
        <v>43</v>
      </c>
      <c r="AG3010" s="7">
        <f>IF(Q3010&gt;0,RANK(Q3010,(N3010:P3010,Q3010:AE3010)),0)</f>
        <v>5</v>
      </c>
      <c r="AH3010" s="7">
        <f>IF(R3010&gt;0,RANK(R3010,(N3010:P3010,Q3010:AE3010)),0)</f>
        <v>4</v>
      </c>
      <c r="AI3010" s="7">
        <f>IF(T3010&gt;0,RANK(T3010,(N3010:P3010,Q3010:AE3010)),0)</f>
        <v>0</v>
      </c>
      <c r="AJ3010" s="7">
        <f>IF(S3010&gt;0,RANK(S3010,(N3010:P3010,Q3010:AE3010)),0)</f>
        <v>7</v>
      </c>
      <c r="AK3010" s="2">
        <f t="shared" si="1195"/>
        <v>2.0148338492086667E-3</v>
      </c>
      <c r="AL3010" s="2">
        <f t="shared" si="1196"/>
        <v>3.5040588681889855E-3</v>
      </c>
      <c r="AM3010" s="2">
        <f t="shared" si="1197"/>
        <v>0</v>
      </c>
      <c r="AN3010" s="2">
        <f t="shared" si="1198"/>
        <v>8.7601471704724639E-4</v>
      </c>
      <c r="AP3010" t="s">
        <v>3117</v>
      </c>
      <c r="AQ3010" t="s">
        <v>1858</v>
      </c>
      <c r="AT3010" s="93" t="s">
        <v>1130</v>
      </c>
      <c r="AU3010" s="92" t="s">
        <v>206</v>
      </c>
      <c r="AV3010" s="83" t="str">
        <f t="shared" si="1199"/>
        <v>51179</v>
      </c>
      <c r="AX3010" s="7" t="s">
        <v>3753</v>
      </c>
    </row>
    <row r="3011" spans="1:50" hidden="1" outlineLevel="1">
      <c r="A3011" t="s">
        <v>2856</v>
      </c>
      <c r="B3011" t="s">
        <v>1858</v>
      </c>
      <c r="C3011" s="1">
        <f t="shared" si="1188"/>
        <v>3230</v>
      </c>
      <c r="D3011" s="7">
        <f>RANK(N3011,(N3011:P3011,Q3011:AE3011))</f>
        <v>1</v>
      </c>
      <c r="E3011" s="7">
        <f>RANK(O3011,(N3011:P3011,Q3011:AE3011))</f>
        <v>2</v>
      </c>
      <c r="F3011" s="7">
        <f>IF(P3011&gt;0,RANK(P3011,(N3011:P3011,Q3011:AE3011)),0)</f>
        <v>4</v>
      </c>
      <c r="G3011" s="1">
        <f t="shared" si="1189"/>
        <v>532</v>
      </c>
      <c r="H3011" s="2">
        <f t="shared" si="1190"/>
        <v>0.16470588235294117</v>
      </c>
      <c r="I3011" s="2"/>
      <c r="J3011" s="2">
        <f t="shared" si="1191"/>
        <v>0.57120743034055732</v>
      </c>
      <c r="K3011" s="2">
        <f t="shared" si="1192"/>
        <v>0.40650154798761612</v>
      </c>
      <c r="L3011" s="2">
        <f t="shared" si="1193"/>
        <v>8.9783281733746122E-3</v>
      </c>
      <c r="M3011" s="2">
        <f t="shared" si="1194"/>
        <v>1.3312693498451949E-2</v>
      </c>
      <c r="N3011" s="1">
        <v>1845</v>
      </c>
      <c r="O3011" s="1">
        <v>1313</v>
      </c>
      <c r="P3011" s="1">
        <v>29</v>
      </c>
      <c r="Q3011" s="1">
        <v>8</v>
      </c>
      <c r="R3011" s="1">
        <v>30</v>
      </c>
      <c r="S3011" s="1">
        <v>5</v>
      </c>
      <c r="U3011" s="1">
        <v>0</v>
      </c>
      <c r="AG3011" s="7">
        <f>IF(Q3011&gt;0,RANK(Q3011,(N3011:P3011,Q3011:AE3011)),0)</f>
        <v>5</v>
      </c>
      <c r="AH3011" s="7">
        <f>IF(R3011&gt;0,RANK(R3011,(N3011:P3011,Q3011:AE3011)),0)</f>
        <v>3</v>
      </c>
      <c r="AI3011" s="7">
        <f>IF(T3011&gt;0,RANK(T3011,(N3011:P3011,Q3011:AE3011)),0)</f>
        <v>0</v>
      </c>
      <c r="AJ3011" s="7">
        <f>IF(S3011&gt;0,RANK(S3011,(N3011:P3011,Q3011:AE3011)),0)</f>
        <v>6</v>
      </c>
      <c r="AK3011" s="2">
        <f t="shared" si="1195"/>
        <v>2.4767801857585141E-3</v>
      </c>
      <c r="AL3011" s="2">
        <f t="shared" si="1196"/>
        <v>9.2879256965944269E-3</v>
      </c>
      <c r="AM3011" s="2">
        <f t="shared" si="1197"/>
        <v>0</v>
      </c>
      <c r="AN3011" s="2">
        <f t="shared" si="1198"/>
        <v>1.5479876160990713E-3</v>
      </c>
      <c r="AP3011" t="s">
        <v>2856</v>
      </c>
      <c r="AQ3011" t="s">
        <v>1858</v>
      </c>
      <c r="AT3011" s="93" t="s">
        <v>1130</v>
      </c>
      <c r="AU3011" s="92" t="s">
        <v>207</v>
      </c>
      <c r="AV3011" s="83" t="str">
        <f t="shared" si="1199"/>
        <v>51181</v>
      </c>
      <c r="AX3011" s="7" t="s">
        <v>3753</v>
      </c>
    </row>
    <row r="3012" spans="1:50" hidden="1" outlineLevel="1">
      <c r="A3012" t="s">
        <v>1875</v>
      </c>
      <c r="B3012" t="s">
        <v>1858</v>
      </c>
      <c r="C3012" s="1">
        <f t="shared" si="1188"/>
        <v>3906</v>
      </c>
      <c r="D3012" s="7">
        <f>RANK(N3012,(N3012:P3012,Q3012:AE3012))</f>
        <v>1</v>
      </c>
      <c r="E3012" s="7">
        <f>RANK(O3012,(N3012:P3012,Q3012:AE3012))</f>
        <v>2</v>
      </c>
      <c r="F3012" s="7">
        <f>IF(P3012&gt;0,RANK(P3012,(N3012:P3012,Q3012:AE3012)),0)</f>
        <v>4</v>
      </c>
      <c r="G3012" s="1">
        <f t="shared" si="1189"/>
        <v>261</v>
      </c>
      <c r="H3012" s="2">
        <f t="shared" si="1190"/>
        <v>6.6820276497695855E-2</v>
      </c>
      <c r="I3012" s="2"/>
      <c r="J3012" s="2">
        <f t="shared" si="1191"/>
        <v>0.51356886840757809</v>
      </c>
      <c r="K3012" s="2">
        <f t="shared" si="1192"/>
        <v>0.44674859190988225</v>
      </c>
      <c r="L3012" s="2">
        <f t="shared" si="1193"/>
        <v>1.0496671786994368E-2</v>
      </c>
      <c r="M3012" s="2">
        <f t="shared" si="1194"/>
        <v>2.9185867895545285E-2</v>
      </c>
      <c r="N3012" s="1">
        <v>2006</v>
      </c>
      <c r="O3012" s="1">
        <v>1745</v>
      </c>
      <c r="P3012" s="1">
        <v>41</v>
      </c>
      <c r="Q3012" s="1">
        <v>20</v>
      </c>
      <c r="R3012" s="1">
        <v>83</v>
      </c>
      <c r="S3012" s="1">
        <v>11</v>
      </c>
      <c r="U3012" s="1">
        <v>0</v>
      </c>
      <c r="AG3012" s="7">
        <f>IF(Q3012&gt;0,RANK(Q3012,(N3012:P3012,Q3012:AE3012)),0)</f>
        <v>5</v>
      </c>
      <c r="AH3012" s="7">
        <f>IF(R3012&gt;0,RANK(R3012,(N3012:P3012,Q3012:AE3012)),0)</f>
        <v>3</v>
      </c>
      <c r="AI3012" s="7">
        <f>IF(T3012&gt;0,RANK(T3012,(N3012:P3012,Q3012:AE3012)),0)</f>
        <v>0</v>
      </c>
      <c r="AJ3012" s="7">
        <f>IF(S3012&gt;0,RANK(S3012,(N3012:P3012,Q3012:AE3012)),0)</f>
        <v>6</v>
      </c>
      <c r="AK3012" s="2">
        <f t="shared" si="1195"/>
        <v>5.1203277009728623E-3</v>
      </c>
      <c r="AL3012" s="2">
        <f t="shared" si="1196"/>
        <v>2.124935995903738E-2</v>
      </c>
      <c r="AM3012" s="2">
        <f t="shared" si="1197"/>
        <v>0</v>
      </c>
      <c r="AN3012" s="2">
        <f t="shared" si="1198"/>
        <v>2.8161802355350742E-3</v>
      </c>
      <c r="AP3012" t="s">
        <v>1875</v>
      </c>
      <c r="AQ3012" t="s">
        <v>1858</v>
      </c>
      <c r="AT3012" s="93" t="s">
        <v>1130</v>
      </c>
      <c r="AU3012" s="92" t="s">
        <v>208</v>
      </c>
      <c r="AV3012" s="83" t="str">
        <f t="shared" si="1199"/>
        <v>51183</v>
      </c>
      <c r="AX3012" s="7" t="s">
        <v>3753</v>
      </c>
    </row>
    <row r="3013" spans="1:50" hidden="1" outlineLevel="1">
      <c r="A3013" t="s">
        <v>2719</v>
      </c>
      <c r="B3013" t="s">
        <v>1858</v>
      </c>
      <c r="C3013" s="1">
        <f t="shared" si="1188"/>
        <v>16344</v>
      </c>
      <c r="D3013" s="7">
        <f>RANK(N3013,(N3013:P3013,Q3013:AE3013))</f>
        <v>2</v>
      </c>
      <c r="E3013" s="7">
        <f>RANK(O3013,(N3013:P3013,Q3013:AE3013))</f>
        <v>1</v>
      </c>
      <c r="F3013" s="7">
        <f>IF(P3013&gt;0,RANK(P3013,(N3013:P3013,Q3013:AE3013)),0)</f>
        <v>4</v>
      </c>
      <c r="G3013" s="1">
        <f t="shared" si="1189"/>
        <v>1428</v>
      </c>
      <c r="H3013" s="2">
        <f t="shared" si="1190"/>
        <v>8.7371512481644639E-2</v>
      </c>
      <c r="I3013" s="2"/>
      <c r="J3013" s="2">
        <f t="shared" si="1191"/>
        <v>0.44218061674008813</v>
      </c>
      <c r="K3013" s="2">
        <f t="shared" si="1192"/>
        <v>0.52955212922173278</v>
      </c>
      <c r="L3013" s="2">
        <f t="shared" si="1193"/>
        <v>9.911894273127754E-3</v>
      </c>
      <c r="M3013" s="2">
        <f t="shared" si="1194"/>
        <v>1.8355359765051336E-2</v>
      </c>
      <c r="N3013" s="1">
        <v>7227</v>
      </c>
      <c r="O3013" s="1">
        <v>8655</v>
      </c>
      <c r="P3013" s="1">
        <v>162</v>
      </c>
      <c r="Q3013" s="1">
        <v>52</v>
      </c>
      <c r="R3013" s="1">
        <v>217</v>
      </c>
      <c r="S3013" s="1">
        <v>31</v>
      </c>
      <c r="U3013" s="1">
        <v>0</v>
      </c>
      <c r="AG3013" s="7">
        <f>IF(Q3013&gt;0,RANK(Q3013,(N3013:P3013,Q3013:AE3013)),0)</f>
        <v>5</v>
      </c>
      <c r="AH3013" s="7">
        <f>IF(R3013&gt;0,RANK(R3013,(N3013:P3013,Q3013:AE3013)),0)</f>
        <v>3</v>
      </c>
      <c r="AI3013" s="7">
        <f>IF(T3013&gt;0,RANK(T3013,(N3013:P3013,Q3013:AE3013)),0)</f>
        <v>0</v>
      </c>
      <c r="AJ3013" s="7">
        <f>IF(S3013&gt;0,RANK(S3013,(N3013:P3013,Q3013:AE3013)),0)</f>
        <v>6</v>
      </c>
      <c r="AK3013" s="2">
        <f t="shared" si="1195"/>
        <v>3.1815956926089083E-3</v>
      </c>
      <c r="AL3013" s="2">
        <f t="shared" si="1196"/>
        <v>1.3277043563387176E-2</v>
      </c>
      <c r="AM3013" s="2">
        <f t="shared" si="1197"/>
        <v>0</v>
      </c>
      <c r="AN3013" s="2">
        <f t="shared" si="1198"/>
        <v>1.8967205090553109E-3</v>
      </c>
      <c r="AP3013" t="s">
        <v>2719</v>
      </c>
      <c r="AQ3013" t="s">
        <v>1858</v>
      </c>
      <c r="AT3013" s="93" t="s">
        <v>1130</v>
      </c>
      <c r="AU3013" s="92" t="s">
        <v>209</v>
      </c>
      <c r="AV3013" s="83" t="str">
        <f t="shared" si="1199"/>
        <v>51185</v>
      </c>
      <c r="AX3013" s="7" t="s">
        <v>3753</v>
      </c>
    </row>
    <row r="3014" spans="1:50" hidden="1" outlineLevel="1">
      <c r="A3014" t="s">
        <v>1699</v>
      </c>
      <c r="B3014" t="s">
        <v>1858</v>
      </c>
      <c r="C3014" s="1">
        <f t="shared" si="1188"/>
        <v>11166</v>
      </c>
      <c r="D3014" s="7">
        <f>RANK(N3014,(N3014:P3014,Q3014:AE3014))</f>
        <v>2</v>
      </c>
      <c r="E3014" s="7">
        <f>RANK(O3014,(N3014:P3014,Q3014:AE3014))</f>
        <v>1</v>
      </c>
      <c r="F3014" s="7">
        <f>IF(P3014&gt;0,RANK(P3014,(N3014:P3014,Q3014:AE3014)),0)</f>
        <v>3</v>
      </c>
      <c r="G3014" s="1">
        <f t="shared" si="1189"/>
        <v>2022</v>
      </c>
      <c r="H3014" s="2">
        <f t="shared" si="1190"/>
        <v>0.18108543793659324</v>
      </c>
      <c r="I3014" s="2"/>
      <c r="J3014" s="2">
        <f t="shared" si="1191"/>
        <v>0.38626186638008242</v>
      </c>
      <c r="K3014" s="2">
        <f t="shared" si="1192"/>
        <v>0.56734730431667557</v>
      </c>
      <c r="L3014" s="2">
        <f t="shared" si="1193"/>
        <v>2.3284972237148486E-2</v>
      </c>
      <c r="M3014" s="2">
        <f t="shared" si="1194"/>
        <v>2.3105857066093523E-2</v>
      </c>
      <c r="N3014" s="1">
        <v>4313</v>
      </c>
      <c r="O3014" s="1">
        <v>6335</v>
      </c>
      <c r="P3014" s="1">
        <v>260</v>
      </c>
      <c r="Q3014" s="1">
        <v>98</v>
      </c>
      <c r="R3014" s="1">
        <v>124</v>
      </c>
      <c r="S3014" s="1">
        <v>34</v>
      </c>
      <c r="U3014" s="1">
        <v>2</v>
      </c>
      <c r="AG3014" s="7">
        <f>IF(Q3014&gt;0,RANK(Q3014,(N3014:P3014,Q3014:AE3014)),0)</f>
        <v>5</v>
      </c>
      <c r="AH3014" s="7">
        <f>IF(R3014&gt;0,RANK(R3014,(N3014:P3014,Q3014:AE3014)),0)</f>
        <v>4</v>
      </c>
      <c r="AI3014" s="7">
        <f>IF(T3014&gt;0,RANK(T3014,(N3014:P3014,Q3014:AE3014)),0)</f>
        <v>0</v>
      </c>
      <c r="AJ3014" s="7">
        <f>IF(S3014&gt;0,RANK(S3014,(N3014:P3014,Q3014:AE3014)),0)</f>
        <v>6</v>
      </c>
      <c r="AK3014" s="2">
        <f t="shared" si="1195"/>
        <v>8.7766433816944302E-3</v>
      </c>
      <c r="AL3014" s="2">
        <f t="shared" si="1196"/>
        <v>1.1105140605409278E-2</v>
      </c>
      <c r="AM3014" s="2">
        <f t="shared" si="1197"/>
        <v>0</v>
      </c>
      <c r="AN3014" s="2">
        <f t="shared" si="1198"/>
        <v>3.044957907934802E-3</v>
      </c>
      <c r="AP3014" t="s">
        <v>1699</v>
      </c>
      <c r="AQ3014" t="s">
        <v>1858</v>
      </c>
      <c r="AT3014" s="93" t="s">
        <v>1130</v>
      </c>
      <c r="AU3014" s="92" t="s">
        <v>210</v>
      </c>
      <c r="AV3014" s="83" t="str">
        <f t="shared" si="1199"/>
        <v>51187</v>
      </c>
      <c r="AX3014" s="7" t="s">
        <v>3753</v>
      </c>
    </row>
    <row r="3015" spans="1:50" hidden="1" outlineLevel="1">
      <c r="A3015" t="s">
        <v>1982</v>
      </c>
      <c r="B3015" t="s">
        <v>1858</v>
      </c>
      <c r="C3015" s="1">
        <f t="shared" si="1188"/>
        <v>20222</v>
      </c>
      <c r="D3015" s="7">
        <f>RANK(N3015,(N3015:P3015,Q3015:AE3015))</f>
        <v>2</v>
      </c>
      <c r="E3015" s="7">
        <f>RANK(O3015,(N3015:P3015,Q3015:AE3015))</f>
        <v>1</v>
      </c>
      <c r="F3015" s="7">
        <f>IF(P3015&gt;0,RANK(P3015,(N3015:P3015,Q3015:AE3015)),0)</f>
        <v>3</v>
      </c>
      <c r="G3015" s="1">
        <f t="shared" si="1189"/>
        <v>4515</v>
      </c>
      <c r="H3015" s="2">
        <f t="shared" si="1190"/>
        <v>0.22327168430422312</v>
      </c>
      <c r="I3015" s="2"/>
      <c r="J3015" s="2">
        <f t="shared" si="1191"/>
        <v>0.37330630006923154</v>
      </c>
      <c r="K3015" s="2">
        <f t="shared" si="1192"/>
        <v>0.59657798437345466</v>
      </c>
      <c r="L3015" s="2">
        <f t="shared" si="1193"/>
        <v>1.4241914746315894E-2</v>
      </c>
      <c r="M3015" s="2">
        <f t="shared" si="1194"/>
        <v>1.5873800810997846E-2</v>
      </c>
      <c r="N3015" s="1">
        <v>7549</v>
      </c>
      <c r="O3015" s="1">
        <v>12064</v>
      </c>
      <c r="P3015" s="1">
        <v>288</v>
      </c>
      <c r="Q3015" s="1">
        <v>56</v>
      </c>
      <c r="R3015" s="1">
        <v>232</v>
      </c>
      <c r="S3015" s="1">
        <v>31</v>
      </c>
      <c r="U3015" s="1">
        <v>2</v>
      </c>
      <c r="AG3015" s="7">
        <f>IF(Q3015&gt;0,RANK(Q3015,(N3015:P3015,Q3015:AE3015)),0)</f>
        <v>5</v>
      </c>
      <c r="AH3015" s="7">
        <f>IF(R3015&gt;0,RANK(R3015,(N3015:P3015,Q3015:AE3015)),0)</f>
        <v>4</v>
      </c>
      <c r="AI3015" s="7">
        <f>IF(T3015&gt;0,RANK(T3015,(N3015:P3015,Q3015:AE3015)),0)</f>
        <v>0</v>
      </c>
      <c r="AJ3015" s="7">
        <f>IF(S3015&gt;0,RANK(S3015,(N3015:P3015,Q3015:AE3015)),0)</f>
        <v>6</v>
      </c>
      <c r="AK3015" s="2">
        <f t="shared" si="1195"/>
        <v>2.7692612006725349E-3</v>
      </c>
      <c r="AL3015" s="2">
        <f t="shared" si="1196"/>
        <v>1.1472653545643358E-2</v>
      </c>
      <c r="AM3015" s="2">
        <f t="shared" si="1197"/>
        <v>0</v>
      </c>
      <c r="AN3015" s="2">
        <f t="shared" si="1198"/>
        <v>1.5329838789437246E-3</v>
      </c>
      <c r="AP3015" t="s">
        <v>1982</v>
      </c>
      <c r="AQ3015" t="s">
        <v>1858</v>
      </c>
      <c r="AT3015" s="93" t="s">
        <v>1130</v>
      </c>
      <c r="AU3015" s="92" t="s">
        <v>212</v>
      </c>
      <c r="AV3015" s="83" t="str">
        <f t="shared" si="1199"/>
        <v>51191</v>
      </c>
      <c r="AX3015" s="7" t="s">
        <v>3753</v>
      </c>
    </row>
    <row r="3016" spans="1:50" hidden="1" outlineLevel="1">
      <c r="A3016" t="s">
        <v>2232</v>
      </c>
      <c r="B3016" t="s">
        <v>1858</v>
      </c>
      <c r="C3016" s="1">
        <f t="shared" si="1188"/>
        <v>6026</v>
      </c>
      <c r="D3016" s="7">
        <f>RANK(N3016,(N3016:P3016,Q3016:AE3016))</f>
        <v>2</v>
      </c>
      <c r="E3016" s="7">
        <f>RANK(O3016,(N3016:P3016,Q3016:AE3016))</f>
        <v>1</v>
      </c>
      <c r="F3016" s="7">
        <f>IF(P3016&gt;0,RANK(P3016,(N3016:P3016,Q3016:AE3016)),0)</f>
        <v>3</v>
      </c>
      <c r="G3016" s="1">
        <f t="shared" si="1189"/>
        <v>10</v>
      </c>
      <c r="H3016" s="2">
        <f t="shared" si="1190"/>
        <v>1.659475605708596E-3</v>
      </c>
      <c r="I3016" s="2"/>
      <c r="J3016" s="2">
        <f t="shared" si="1191"/>
        <v>0.48489877198805176</v>
      </c>
      <c r="K3016" s="2">
        <f t="shared" si="1192"/>
        <v>0.48655824759376037</v>
      </c>
      <c r="L3016" s="2">
        <f t="shared" si="1193"/>
        <v>1.4603385330235646E-2</v>
      </c>
      <c r="M3016" s="2">
        <f t="shared" si="1194"/>
        <v>1.3939595087952223E-2</v>
      </c>
      <c r="N3016" s="1">
        <v>2922</v>
      </c>
      <c r="O3016" s="1">
        <v>2932</v>
      </c>
      <c r="P3016" s="1">
        <v>88</v>
      </c>
      <c r="Q3016" s="1">
        <v>17</v>
      </c>
      <c r="R3016" s="1">
        <v>59</v>
      </c>
      <c r="S3016" s="1">
        <v>8</v>
      </c>
      <c r="U3016" s="1">
        <v>0</v>
      </c>
      <c r="AG3016" s="7">
        <f>IF(Q3016&gt;0,RANK(Q3016,(N3016:P3016,Q3016:AE3016)),0)</f>
        <v>5</v>
      </c>
      <c r="AH3016" s="7">
        <f>IF(R3016&gt;0,RANK(R3016,(N3016:P3016,Q3016:AE3016)),0)</f>
        <v>4</v>
      </c>
      <c r="AI3016" s="7">
        <f>IF(T3016&gt;0,RANK(T3016,(N3016:P3016,Q3016:AE3016)),0)</f>
        <v>0</v>
      </c>
      <c r="AJ3016" s="7">
        <f>IF(S3016&gt;0,RANK(S3016,(N3016:P3016,Q3016:AE3016)),0)</f>
        <v>6</v>
      </c>
      <c r="AK3016" s="2">
        <f t="shared" si="1195"/>
        <v>2.8211085297046132E-3</v>
      </c>
      <c r="AL3016" s="2">
        <f t="shared" si="1196"/>
        <v>9.7909060736807163E-3</v>
      </c>
      <c r="AM3016" s="2">
        <f t="shared" si="1197"/>
        <v>0</v>
      </c>
      <c r="AN3016" s="2">
        <f t="shared" si="1198"/>
        <v>1.3275804845668769E-3</v>
      </c>
      <c r="AP3016" t="s">
        <v>2232</v>
      </c>
      <c r="AQ3016" t="s">
        <v>1858</v>
      </c>
      <c r="AT3016" s="93" t="s">
        <v>1130</v>
      </c>
      <c r="AU3016" s="92" t="s">
        <v>213</v>
      </c>
      <c r="AV3016" s="83" t="str">
        <f t="shared" si="1199"/>
        <v>51193</v>
      </c>
      <c r="AX3016" s="7" t="s">
        <v>3753</v>
      </c>
    </row>
    <row r="3017" spans="1:50" hidden="1" outlineLevel="1">
      <c r="A3017" t="s">
        <v>2720</v>
      </c>
      <c r="B3017" t="s">
        <v>1858</v>
      </c>
      <c r="C3017" s="1">
        <f t="shared" si="1188"/>
        <v>13310</v>
      </c>
      <c r="D3017" s="7">
        <f>RANK(N3017,(N3017:P3017,Q3017:AE3017))</f>
        <v>2</v>
      </c>
      <c r="E3017" s="7">
        <f>RANK(O3017,(N3017:P3017,Q3017:AE3017))</f>
        <v>1</v>
      </c>
      <c r="F3017" s="7">
        <f>IF(P3017&gt;0,RANK(P3017,(N3017:P3017,Q3017:AE3017)),0)</f>
        <v>4</v>
      </c>
      <c r="G3017" s="1">
        <f t="shared" si="1189"/>
        <v>92</v>
      </c>
      <c r="H3017" s="2">
        <f t="shared" si="1190"/>
        <v>6.912096168294515E-3</v>
      </c>
      <c r="I3017" s="2"/>
      <c r="J3017" s="2">
        <f t="shared" si="1191"/>
        <v>0.48174305033809167</v>
      </c>
      <c r="K3017" s="2">
        <f t="shared" si="1192"/>
        <v>0.4886551465063862</v>
      </c>
      <c r="L3017" s="2">
        <f t="shared" si="1193"/>
        <v>1.2021036814425245E-2</v>
      </c>
      <c r="M3017" s="2">
        <f t="shared" si="1194"/>
        <v>1.7580766341096832E-2</v>
      </c>
      <c r="N3017" s="1">
        <v>6412</v>
      </c>
      <c r="O3017" s="1">
        <v>6504</v>
      </c>
      <c r="P3017" s="1">
        <v>160</v>
      </c>
      <c r="Q3017" s="1">
        <v>38</v>
      </c>
      <c r="R3017" s="1">
        <v>180</v>
      </c>
      <c r="S3017" s="1">
        <v>16</v>
      </c>
      <c r="U3017" s="1">
        <v>0</v>
      </c>
      <c r="AG3017" s="7">
        <f>IF(Q3017&gt;0,RANK(Q3017,(N3017:P3017,Q3017:AE3017)),0)</f>
        <v>5</v>
      </c>
      <c r="AH3017" s="7">
        <f>IF(R3017&gt;0,RANK(R3017,(N3017:P3017,Q3017:AE3017)),0)</f>
        <v>3</v>
      </c>
      <c r="AI3017" s="7">
        <f>IF(T3017&gt;0,RANK(T3017,(N3017:P3017,Q3017:AE3017)),0)</f>
        <v>0</v>
      </c>
      <c r="AJ3017" s="7">
        <f>IF(S3017&gt;0,RANK(S3017,(N3017:P3017,Q3017:AE3017)),0)</f>
        <v>6</v>
      </c>
      <c r="AK3017" s="2">
        <f t="shared" si="1195"/>
        <v>2.8549962434259953E-3</v>
      </c>
      <c r="AL3017" s="2">
        <f t="shared" si="1196"/>
        <v>1.3523666416228399E-2</v>
      </c>
      <c r="AM3017" s="2">
        <f t="shared" si="1197"/>
        <v>0</v>
      </c>
      <c r="AN3017" s="2">
        <f t="shared" si="1198"/>
        <v>1.2021036814425245E-3</v>
      </c>
      <c r="AP3017" t="s">
        <v>2720</v>
      </c>
      <c r="AQ3017" t="s">
        <v>1858</v>
      </c>
      <c r="AT3017" s="93" t="s">
        <v>1130</v>
      </c>
      <c r="AU3017" s="92" t="s">
        <v>182</v>
      </c>
      <c r="AV3017" s="83" t="str">
        <f t="shared" si="1199"/>
        <v>51195</v>
      </c>
      <c r="AX3017" s="7" t="s">
        <v>3753</v>
      </c>
    </row>
    <row r="3018" spans="1:50" hidden="1" outlineLevel="1">
      <c r="A3018" t="s">
        <v>2826</v>
      </c>
      <c r="B3018" t="s">
        <v>1858</v>
      </c>
      <c r="C3018" s="1">
        <f t="shared" si="1188"/>
        <v>10225</v>
      </c>
      <c r="D3018" s="7">
        <f>RANK(N3018,(N3018:P3018,Q3018:AE3018))</f>
        <v>2</v>
      </c>
      <c r="E3018" s="7">
        <f>RANK(O3018,(N3018:P3018,Q3018:AE3018))</f>
        <v>1</v>
      </c>
      <c r="F3018" s="7">
        <f>IF(P3018&gt;0,RANK(P3018,(N3018:P3018,Q3018:AE3018)),0)</f>
        <v>3</v>
      </c>
      <c r="G3018" s="1">
        <f t="shared" si="1189"/>
        <v>3077</v>
      </c>
      <c r="H3018" s="2">
        <f t="shared" si="1190"/>
        <v>0.30092909535452322</v>
      </c>
      <c r="I3018" s="2"/>
      <c r="J3018" s="2">
        <f t="shared" si="1191"/>
        <v>0.33858190709046454</v>
      </c>
      <c r="K3018" s="2">
        <f t="shared" si="1192"/>
        <v>0.63951100244498782</v>
      </c>
      <c r="L3018" s="2">
        <f t="shared" si="1193"/>
        <v>1.2909535452322738E-2</v>
      </c>
      <c r="M3018" s="2">
        <f t="shared" si="1194"/>
        <v>8.9975550122249025E-3</v>
      </c>
      <c r="N3018" s="1">
        <v>3462</v>
      </c>
      <c r="O3018" s="1">
        <v>6539</v>
      </c>
      <c r="P3018" s="1">
        <v>132</v>
      </c>
      <c r="Q3018" s="1">
        <v>33</v>
      </c>
      <c r="R3018" s="1">
        <v>16</v>
      </c>
      <c r="S3018" s="1">
        <v>6</v>
      </c>
      <c r="U3018" s="1">
        <v>37</v>
      </c>
      <c r="AG3018" s="7">
        <f>IF(Q3018&gt;0,RANK(Q3018,(N3018:P3018,Q3018:AE3018)),0)</f>
        <v>5</v>
      </c>
      <c r="AH3018" s="7">
        <f>IF(R3018&gt;0,RANK(R3018,(N3018:P3018,Q3018:AE3018)),0)</f>
        <v>6</v>
      </c>
      <c r="AI3018" s="7">
        <f>IF(T3018&gt;0,RANK(T3018,(N3018:P3018,Q3018:AE3018)),0)</f>
        <v>0</v>
      </c>
      <c r="AJ3018" s="7">
        <f>IF(S3018&gt;0,RANK(S3018,(N3018:P3018,Q3018:AE3018)),0)</f>
        <v>7</v>
      </c>
      <c r="AK3018" s="2">
        <f t="shared" si="1195"/>
        <v>3.2273838630806845E-3</v>
      </c>
      <c r="AL3018" s="2">
        <f t="shared" si="1196"/>
        <v>1.5647921760391199E-3</v>
      </c>
      <c r="AM3018" s="2">
        <f t="shared" si="1197"/>
        <v>0</v>
      </c>
      <c r="AN3018" s="2">
        <f t="shared" si="1198"/>
        <v>5.8679706601466998E-4</v>
      </c>
      <c r="AP3018" t="s">
        <v>2826</v>
      </c>
      <c r="AQ3018" t="s">
        <v>1858</v>
      </c>
      <c r="AT3018" s="93" t="s">
        <v>1130</v>
      </c>
      <c r="AU3018" s="92" t="s">
        <v>409</v>
      </c>
      <c r="AV3018" s="83" t="str">
        <f t="shared" si="1199"/>
        <v>51197</v>
      </c>
      <c r="AX3018" s="7" t="s">
        <v>3753</v>
      </c>
    </row>
    <row r="3019" spans="1:50" hidden="1" outlineLevel="1">
      <c r="A3019" t="s">
        <v>1896</v>
      </c>
      <c r="B3019" t="s">
        <v>1858</v>
      </c>
      <c r="C3019" s="1">
        <f t="shared" si="1188"/>
        <v>24583</v>
      </c>
      <c r="D3019" s="7">
        <f>RANK(N3019,(N3019:P3019,Q3019:AE3019))</f>
        <v>2</v>
      </c>
      <c r="E3019" s="7">
        <f>RANK(O3019,(N3019:P3019,Q3019:AE3019))</f>
        <v>1</v>
      </c>
      <c r="F3019" s="7">
        <f>IF(P3019&gt;0,RANK(P3019,(N3019:P3019,Q3019:AE3019)),0)</f>
        <v>3</v>
      </c>
      <c r="G3019" s="1">
        <f t="shared" si="1189"/>
        <v>6690</v>
      </c>
      <c r="H3019" s="2">
        <f t="shared" si="1190"/>
        <v>0.27213928324451858</v>
      </c>
      <c r="I3019" s="2"/>
      <c r="J3019" s="2">
        <f t="shared" si="1191"/>
        <v>0.35073017939226292</v>
      </c>
      <c r="K3019" s="2">
        <f t="shared" si="1192"/>
        <v>0.62286946263678156</v>
      </c>
      <c r="L3019" s="2">
        <f t="shared" si="1193"/>
        <v>1.9525688483911646E-2</v>
      </c>
      <c r="M3019" s="2">
        <f t="shared" si="1194"/>
        <v>6.8746694870438774E-3</v>
      </c>
      <c r="N3019" s="1">
        <v>8622</v>
      </c>
      <c r="O3019" s="1">
        <v>15312</v>
      </c>
      <c r="P3019" s="1">
        <v>480</v>
      </c>
      <c r="Q3019" s="1">
        <v>27</v>
      </c>
      <c r="R3019" s="1">
        <v>114</v>
      </c>
      <c r="S3019" s="1">
        <v>13</v>
      </c>
      <c r="U3019" s="1">
        <v>15</v>
      </c>
      <c r="AG3019" s="7">
        <f>IF(Q3019&gt;0,RANK(Q3019,(N3019:P3019,Q3019:AE3019)),0)</f>
        <v>5</v>
      </c>
      <c r="AH3019" s="7">
        <f>IF(R3019&gt;0,RANK(R3019,(N3019:P3019,Q3019:AE3019)),0)</f>
        <v>4</v>
      </c>
      <c r="AI3019" s="7">
        <f>IF(T3019&gt;0,RANK(T3019,(N3019:P3019,Q3019:AE3019)),0)</f>
        <v>0</v>
      </c>
      <c r="AJ3019" s="7">
        <f>IF(S3019&gt;0,RANK(S3019,(N3019:P3019,Q3019:AE3019)),0)</f>
        <v>7</v>
      </c>
      <c r="AK3019" s="2">
        <f t="shared" si="1195"/>
        <v>1.0983199772200301E-3</v>
      </c>
      <c r="AL3019" s="2">
        <f t="shared" si="1196"/>
        <v>4.637351014929016E-3</v>
      </c>
      <c r="AM3019" s="2">
        <f t="shared" si="1197"/>
        <v>0</v>
      </c>
      <c r="AN3019" s="2">
        <f t="shared" si="1198"/>
        <v>5.2882072977260709E-4</v>
      </c>
      <c r="AP3019" t="s">
        <v>1896</v>
      </c>
      <c r="AQ3019" t="s">
        <v>1858</v>
      </c>
      <c r="AT3019" s="93" t="s">
        <v>1130</v>
      </c>
      <c r="AU3019" s="92" t="s">
        <v>410</v>
      </c>
      <c r="AV3019" s="83" t="str">
        <f t="shared" si="1199"/>
        <v>51199</v>
      </c>
      <c r="AX3019" s="7" t="s">
        <v>3753</v>
      </c>
    </row>
    <row r="3020" spans="1:50" hidden="1" outlineLevel="1">
      <c r="A3020" t="s">
        <v>3150</v>
      </c>
      <c r="B3020" t="s">
        <v>1858</v>
      </c>
      <c r="C3020" s="1">
        <f t="shared" si="1188"/>
        <v>55199</v>
      </c>
      <c r="D3020" s="7">
        <f>RANK(N3020,(N3020:P3020,Q3020:AE3020))</f>
        <v>1</v>
      </c>
      <c r="E3020" s="7">
        <f>RANK(O3020,(N3020:P3020,Q3020:AE3020))</f>
        <v>2</v>
      </c>
      <c r="F3020" s="7">
        <f>IF(P3020&gt;0,RANK(P3020,(N3020:P3020,Q3020:AE3020)),0)</f>
        <v>3</v>
      </c>
      <c r="G3020" s="1">
        <f t="shared" si="1189"/>
        <v>14590</v>
      </c>
      <c r="H3020" s="2">
        <f t="shared" si="1190"/>
        <v>0.26431638254316203</v>
      </c>
      <c r="I3020" s="2"/>
      <c r="J3020" s="2">
        <f t="shared" si="1191"/>
        <v>0.60930451638616645</v>
      </c>
      <c r="K3020" s="2">
        <f t="shared" si="1192"/>
        <v>0.34498813384300442</v>
      </c>
      <c r="L3020" s="2">
        <f t="shared" si="1193"/>
        <v>3.7935469845468216E-2</v>
      </c>
      <c r="M3020" s="2">
        <f t="shared" si="1194"/>
        <v>7.7718799253609153E-3</v>
      </c>
      <c r="N3020" s="1">
        <v>33633</v>
      </c>
      <c r="O3020" s="1">
        <v>19043</v>
      </c>
      <c r="P3020" s="1">
        <v>2094</v>
      </c>
      <c r="Q3020" s="1">
        <v>92</v>
      </c>
      <c r="R3020" s="1">
        <v>223</v>
      </c>
      <c r="S3020" s="1">
        <v>6</v>
      </c>
      <c r="U3020" s="1">
        <v>108</v>
      </c>
      <c r="AG3020" s="7">
        <f>IF(Q3020&gt;0,RANK(Q3020,(N3020:P3020,Q3020:AE3020)),0)</f>
        <v>6</v>
      </c>
      <c r="AH3020" s="7">
        <f>IF(R3020&gt;0,RANK(R3020,(N3020:P3020,Q3020:AE3020)),0)</f>
        <v>4</v>
      </c>
      <c r="AI3020" s="7">
        <f>IF(T3020&gt;0,RANK(T3020,(N3020:P3020,Q3020:AE3020)),0)</f>
        <v>0</v>
      </c>
      <c r="AJ3020" s="7">
        <f>IF(S3020&gt;0,RANK(S3020,(N3020:P3020,Q3020:AE3020)),0)</f>
        <v>7</v>
      </c>
      <c r="AK3020" s="2">
        <f t="shared" si="1195"/>
        <v>1.6666968604503705E-3</v>
      </c>
      <c r="AL3020" s="2">
        <f t="shared" si="1196"/>
        <v>4.0399282595699202E-3</v>
      </c>
      <c r="AM3020" s="2">
        <f t="shared" si="1197"/>
        <v>0</v>
      </c>
      <c r="AN3020" s="2">
        <f t="shared" si="1198"/>
        <v>1.0869762133371982E-4</v>
      </c>
      <c r="AP3020" t="s">
        <v>3150</v>
      </c>
      <c r="AQ3020" t="s">
        <v>1858</v>
      </c>
      <c r="AT3020" s="93" t="s">
        <v>1130</v>
      </c>
      <c r="AU3020" s="92" t="s">
        <v>544</v>
      </c>
      <c r="AV3020" s="83" t="str">
        <f t="shared" si="1199"/>
        <v>51510</v>
      </c>
      <c r="AX3020" s="7" t="s">
        <v>290</v>
      </c>
    </row>
    <row r="3021" spans="1:50" hidden="1" outlineLevel="1">
      <c r="A3021" t="s">
        <v>1380</v>
      </c>
      <c r="B3021" t="s">
        <v>1858</v>
      </c>
      <c r="C3021" s="1">
        <f t="shared" ref="C3021:C3052" si="1200">SUM(N3021:AE3021)</f>
        <v>2441</v>
      </c>
      <c r="D3021" s="7">
        <f>RANK(N3021,(N3021:P3021,Q3021:AE3021))</f>
        <v>2</v>
      </c>
      <c r="E3021" s="7">
        <f>RANK(O3021,(N3021:P3021,Q3021:AE3021))</f>
        <v>1</v>
      </c>
      <c r="F3021" s="7">
        <f>IF(P3021&gt;0,RANK(P3021,(N3021:P3021,Q3021:AE3021)),0)</f>
        <v>3</v>
      </c>
      <c r="G3021" s="1">
        <f t="shared" ref="G3021:G3052" si="1201">IF(D3021=1,N3021,IF(E3021=1,O3021,P3021))-IF(D3021=2,N3021,IF(E3021=2,O3021,P3021))</f>
        <v>191</v>
      </c>
      <c r="H3021" s="2">
        <f t="shared" ref="H3021:H3052" si="1202">G3021/C3021</f>
        <v>7.8246620237607534E-2</v>
      </c>
      <c r="I3021" s="2"/>
      <c r="J3021" s="2">
        <f t="shared" ref="J3021:J3052" si="1203">IF($C3021=0,"-",N3021/$C3021)</f>
        <v>0.44162228594838182</v>
      </c>
      <c r="K3021" s="2">
        <f t="shared" ref="K3021:K3052" si="1204">IF($C3021=0,"-",O3021/$C3021)</f>
        <v>0.51986890618598935</v>
      </c>
      <c r="L3021" s="2">
        <f t="shared" ref="L3021:L3052" si="1205">IF($C3021=0,"-",P3021/$C3021)</f>
        <v>1.5567390413764851E-2</v>
      </c>
      <c r="M3021" s="2">
        <f t="shared" ref="M3021:M3052" si="1206">IF(C3021=0,"-",(1-J3021-K3021-L3021))</f>
        <v>2.2941417451863975E-2</v>
      </c>
      <c r="N3021" s="1">
        <v>1078</v>
      </c>
      <c r="O3021" s="1">
        <v>1269</v>
      </c>
      <c r="P3021" s="1">
        <v>38</v>
      </c>
      <c r="Q3021" s="1">
        <v>18</v>
      </c>
      <c r="R3021" s="1">
        <v>35</v>
      </c>
      <c r="S3021" s="1">
        <v>3</v>
      </c>
      <c r="U3021" s="1">
        <v>0</v>
      </c>
      <c r="AG3021" s="7">
        <f>IF(Q3021&gt;0,RANK(Q3021,(N3021:P3021,Q3021:AE3021)),0)</f>
        <v>5</v>
      </c>
      <c r="AH3021" s="7">
        <f>IF(R3021&gt;0,RANK(R3021,(N3021:P3021,Q3021:AE3021)),0)</f>
        <v>4</v>
      </c>
      <c r="AI3021" s="7">
        <f>IF(T3021&gt;0,RANK(T3021,(N3021:P3021,Q3021:AE3021)),0)</f>
        <v>0</v>
      </c>
      <c r="AJ3021" s="7">
        <f>IF(S3021&gt;0,RANK(S3021,(N3021:P3021,Q3021:AE3021)),0)</f>
        <v>6</v>
      </c>
      <c r="AK3021" s="2">
        <f t="shared" ref="AK3021:AK3052" si="1207">IF($C3021=0,"-",Q3021/$C3021)</f>
        <v>7.3740270380991393E-3</v>
      </c>
      <c r="AL3021" s="2">
        <f t="shared" ref="AL3021:AL3052" si="1208">IF($C3021=0,"-",R3021/$C3021)</f>
        <v>1.4338385907414994E-2</v>
      </c>
      <c r="AM3021" s="2">
        <f t="shared" ref="AM3021:AM3052" si="1209">IF($C3021=0,"-",T3021/$C3021)</f>
        <v>0</v>
      </c>
      <c r="AN3021" s="2">
        <f t="shared" ref="AN3021:AN3052" si="1210">IF($C3021=0,"-",S3021/$C3021)</f>
        <v>1.2290045063498567E-3</v>
      </c>
      <c r="AP3021" t="s">
        <v>1380</v>
      </c>
      <c r="AQ3021" t="s">
        <v>1858</v>
      </c>
      <c r="AT3021" s="93" t="s">
        <v>1130</v>
      </c>
      <c r="AU3021" s="92" t="s">
        <v>1309</v>
      </c>
      <c r="AV3021" s="83" t="str">
        <f t="shared" ref="AV3021:AV3052" si="1211">AT3021&amp;AU3021</f>
        <v>51515</v>
      </c>
      <c r="AX3021" s="7" t="s">
        <v>290</v>
      </c>
    </row>
    <row r="3022" spans="1:50" hidden="1" outlineLevel="1">
      <c r="A3022" t="s">
        <v>2683</v>
      </c>
      <c r="B3022" t="s">
        <v>1858</v>
      </c>
      <c r="C3022" s="1">
        <f t="shared" si="1200"/>
        <v>6279</v>
      </c>
      <c r="D3022" s="7">
        <f>RANK(N3022,(N3022:P3022,Q3022:AE3022))</f>
        <v>2</v>
      </c>
      <c r="E3022" s="7">
        <f>RANK(O3022,(N3022:P3022,Q3022:AE3022))</f>
        <v>1</v>
      </c>
      <c r="F3022" s="7">
        <f>IF(P3022&gt;0,RANK(P3022,(N3022:P3022,Q3022:AE3022)),0)</f>
        <v>3</v>
      </c>
      <c r="G3022" s="1">
        <f t="shared" si="1201"/>
        <v>849</v>
      </c>
      <c r="H3022" s="2">
        <f t="shared" si="1202"/>
        <v>0.13521261347348304</v>
      </c>
      <c r="I3022" s="2"/>
      <c r="J3022" s="2">
        <f t="shared" si="1203"/>
        <v>0.42140468227424749</v>
      </c>
      <c r="K3022" s="2">
        <f t="shared" si="1204"/>
        <v>0.55661729574773056</v>
      </c>
      <c r="L3022" s="2">
        <f t="shared" si="1205"/>
        <v>1.4174231565535914E-2</v>
      </c>
      <c r="M3022" s="2">
        <f t="shared" si="1206"/>
        <v>7.803790412486097E-3</v>
      </c>
      <c r="N3022" s="1">
        <v>2646</v>
      </c>
      <c r="O3022" s="1">
        <v>3495</v>
      </c>
      <c r="P3022" s="1">
        <v>89</v>
      </c>
      <c r="Q3022" s="1">
        <v>9</v>
      </c>
      <c r="R3022" s="1">
        <v>20</v>
      </c>
      <c r="S3022" s="1">
        <v>12</v>
      </c>
      <c r="U3022" s="1">
        <v>8</v>
      </c>
      <c r="AG3022" s="7">
        <f>IF(Q3022&gt;0,RANK(Q3022,(N3022:P3022,Q3022:AE3022)),0)</f>
        <v>6</v>
      </c>
      <c r="AH3022" s="7">
        <f>IF(R3022&gt;0,RANK(R3022,(N3022:P3022,Q3022:AE3022)),0)</f>
        <v>4</v>
      </c>
      <c r="AI3022" s="7">
        <f>IF(T3022&gt;0,RANK(T3022,(N3022:P3022,Q3022:AE3022)),0)</f>
        <v>0</v>
      </c>
      <c r="AJ3022" s="7">
        <f>IF(S3022&gt;0,RANK(S3022,(N3022:P3022,Q3022:AE3022)),0)</f>
        <v>5</v>
      </c>
      <c r="AK3022" s="2">
        <f t="shared" si="1207"/>
        <v>1.433349259436216E-3</v>
      </c>
      <c r="AL3022" s="2">
        <f t="shared" si="1208"/>
        <v>3.1852205765249245E-3</v>
      </c>
      <c r="AM3022" s="2">
        <f t="shared" si="1209"/>
        <v>0</v>
      </c>
      <c r="AN3022" s="2">
        <f t="shared" si="1210"/>
        <v>1.9111323459149545E-3</v>
      </c>
      <c r="AP3022" t="s">
        <v>2683</v>
      </c>
      <c r="AQ3022" t="s">
        <v>1858</v>
      </c>
      <c r="AT3022" s="93" t="s">
        <v>1130</v>
      </c>
      <c r="AU3022" s="92" t="s">
        <v>1310</v>
      </c>
      <c r="AV3022" s="83" t="str">
        <f t="shared" si="1211"/>
        <v>51520</v>
      </c>
      <c r="AX3022" s="7" t="s">
        <v>290</v>
      </c>
    </row>
    <row r="3023" spans="1:50" hidden="1" outlineLevel="1">
      <c r="A3023" t="s">
        <v>2522</v>
      </c>
      <c r="B3023" t="s">
        <v>1858</v>
      </c>
      <c r="C3023" s="1">
        <f t="shared" si="1200"/>
        <v>1975</v>
      </c>
      <c r="D3023" s="7">
        <f>RANK(N3023,(N3023:P3023,Q3023:AE3023))</f>
        <v>2</v>
      </c>
      <c r="E3023" s="7">
        <f>RANK(O3023,(N3023:P3023,Q3023:AE3023))</f>
        <v>1</v>
      </c>
      <c r="F3023" s="7">
        <f>IF(P3023&gt;0,RANK(P3023,(N3023:P3023,Q3023:AE3023)),0)</f>
        <v>3</v>
      </c>
      <c r="G3023" s="1">
        <f t="shared" si="1201"/>
        <v>39</v>
      </c>
      <c r="H3023" s="2">
        <f t="shared" si="1202"/>
        <v>1.9746835443037975E-2</v>
      </c>
      <c r="I3023" s="2"/>
      <c r="J3023" s="2">
        <f t="shared" si="1203"/>
        <v>0.47645569620253164</v>
      </c>
      <c r="K3023" s="2">
        <f t="shared" si="1204"/>
        <v>0.4962025316455696</v>
      </c>
      <c r="L3023" s="2">
        <f t="shared" si="1205"/>
        <v>1.3670886075949367E-2</v>
      </c>
      <c r="M3023" s="2">
        <f t="shared" si="1206"/>
        <v>1.3670886075949336E-2</v>
      </c>
      <c r="N3023" s="1">
        <v>941</v>
      </c>
      <c r="O3023" s="1">
        <v>980</v>
      </c>
      <c r="P3023" s="1">
        <v>27</v>
      </c>
      <c r="Q3023" s="1">
        <v>7</v>
      </c>
      <c r="R3023" s="1">
        <v>19</v>
      </c>
      <c r="S3023" s="1">
        <v>1</v>
      </c>
      <c r="U3023" s="1">
        <v>0</v>
      </c>
      <c r="AG3023" s="7">
        <f>IF(Q3023&gt;0,RANK(Q3023,(N3023:P3023,Q3023:AE3023)),0)</f>
        <v>5</v>
      </c>
      <c r="AH3023" s="7">
        <f>IF(R3023&gt;0,RANK(R3023,(N3023:P3023,Q3023:AE3023)),0)</f>
        <v>4</v>
      </c>
      <c r="AI3023" s="7">
        <f>IF(T3023&gt;0,RANK(T3023,(N3023:P3023,Q3023:AE3023)),0)</f>
        <v>0</v>
      </c>
      <c r="AJ3023" s="7">
        <f>IF(S3023&gt;0,RANK(S3023,(N3023:P3023,Q3023:AE3023)),0)</f>
        <v>6</v>
      </c>
      <c r="AK3023" s="2">
        <f t="shared" si="1207"/>
        <v>3.5443037974683543E-3</v>
      </c>
      <c r="AL3023" s="2">
        <f t="shared" si="1208"/>
        <v>9.6202531645569623E-3</v>
      </c>
      <c r="AM3023" s="2">
        <f t="shared" si="1209"/>
        <v>0</v>
      </c>
      <c r="AN3023" s="2">
        <f t="shared" si="1210"/>
        <v>5.0632911392405066E-4</v>
      </c>
      <c r="AP3023" t="s">
        <v>2522</v>
      </c>
      <c r="AQ3023" t="s">
        <v>1858</v>
      </c>
      <c r="AT3023" s="93" t="s">
        <v>1130</v>
      </c>
      <c r="AU3023" s="92" t="s">
        <v>1820</v>
      </c>
      <c r="AV3023" s="83" t="str">
        <f t="shared" si="1211"/>
        <v>51530</v>
      </c>
      <c r="AX3023" s="7" t="s">
        <v>290</v>
      </c>
    </row>
    <row r="3024" spans="1:50" hidden="1" outlineLevel="1">
      <c r="A3024" t="s">
        <v>3063</v>
      </c>
      <c r="B3024" t="s">
        <v>1858</v>
      </c>
      <c r="C3024" s="1">
        <f t="shared" si="1200"/>
        <v>13224</v>
      </c>
      <c r="D3024" s="7">
        <f>RANK(N3024,(N3024:P3024,Q3024:AE3024))</f>
        <v>1</v>
      </c>
      <c r="E3024" s="7">
        <f>RANK(O3024,(N3024:P3024,Q3024:AE3024))</f>
        <v>2</v>
      </c>
      <c r="F3024" s="7">
        <f>IF(P3024&gt;0,RANK(P3024,(N3024:P3024,Q3024:AE3024)),0)</f>
        <v>3</v>
      </c>
      <c r="G3024" s="1">
        <f t="shared" si="1201"/>
        <v>3728</v>
      </c>
      <c r="H3024" s="2">
        <f t="shared" si="1202"/>
        <v>0.28191167574107684</v>
      </c>
      <c r="I3024" s="2"/>
      <c r="J3024" s="2">
        <f t="shared" si="1203"/>
        <v>0.58696309739866903</v>
      </c>
      <c r="K3024" s="2">
        <f t="shared" si="1204"/>
        <v>0.30505142165759225</v>
      </c>
      <c r="L3024" s="2">
        <f t="shared" si="1205"/>
        <v>9.0441621294615845E-2</v>
      </c>
      <c r="M3024" s="2">
        <f t="shared" si="1206"/>
        <v>1.7543859649122875E-2</v>
      </c>
      <c r="N3024" s="1">
        <v>7762</v>
      </c>
      <c r="O3024" s="1">
        <v>4034</v>
      </c>
      <c r="P3024" s="1">
        <v>1196</v>
      </c>
      <c r="Q3024" s="1">
        <v>20</v>
      </c>
      <c r="R3024" s="1">
        <v>111</v>
      </c>
      <c r="S3024" s="1">
        <v>1</v>
      </c>
      <c r="U3024" s="1">
        <v>100</v>
      </c>
      <c r="AG3024" s="7">
        <f>IF(Q3024&gt;0,RANK(Q3024,(N3024:P3024,Q3024:AE3024)),0)</f>
        <v>6</v>
      </c>
      <c r="AH3024" s="7">
        <f>IF(R3024&gt;0,RANK(R3024,(N3024:P3024,Q3024:AE3024)),0)</f>
        <v>4</v>
      </c>
      <c r="AI3024" s="7">
        <f>IF(T3024&gt;0,RANK(T3024,(N3024:P3024,Q3024:AE3024)),0)</f>
        <v>0</v>
      </c>
      <c r="AJ3024" s="7">
        <f>IF(S3024&gt;0,RANK(S3024,(N3024:P3024,Q3024:AE3024)),0)</f>
        <v>7</v>
      </c>
      <c r="AK3024" s="2">
        <f t="shared" si="1207"/>
        <v>1.5124016938898972E-3</v>
      </c>
      <c r="AL3024" s="2">
        <f t="shared" si="1208"/>
        <v>8.3938294010889297E-3</v>
      </c>
      <c r="AM3024" s="2">
        <f t="shared" si="1209"/>
        <v>0</v>
      </c>
      <c r="AN3024" s="2">
        <f t="shared" si="1210"/>
        <v>7.5620084694494864E-5</v>
      </c>
      <c r="AP3024" t="s">
        <v>3063</v>
      </c>
      <c r="AQ3024" t="s">
        <v>1858</v>
      </c>
      <c r="AT3024" s="93" t="s">
        <v>1130</v>
      </c>
      <c r="AU3024" s="92" t="s">
        <v>1821</v>
      </c>
      <c r="AV3024" s="83" t="str">
        <f t="shared" si="1211"/>
        <v>51540</v>
      </c>
      <c r="AX3024" s="7" t="s">
        <v>290</v>
      </c>
    </row>
    <row r="3025" spans="1:50" hidden="1" outlineLevel="1">
      <c r="A3025" t="s">
        <v>2689</v>
      </c>
      <c r="B3025" t="s">
        <v>1858</v>
      </c>
      <c r="C3025" s="1">
        <f t="shared" si="1200"/>
        <v>74585</v>
      </c>
      <c r="D3025" s="7">
        <f>RANK(N3025,(N3025:P3025,Q3025:AE3025))</f>
        <v>2</v>
      </c>
      <c r="E3025" s="7">
        <f>RANK(O3025,(N3025:P3025,Q3025:AE3025))</f>
        <v>1</v>
      </c>
      <c r="F3025" s="7">
        <f>IF(P3025&gt;0,RANK(P3025,(N3025:P3025,Q3025:AE3025)),0)</f>
        <v>3</v>
      </c>
      <c r="G3025" s="1">
        <f t="shared" si="1201"/>
        <v>6106</v>
      </c>
      <c r="H3025" s="2">
        <f t="shared" si="1202"/>
        <v>8.1866327009452303E-2</v>
      </c>
      <c r="I3025" s="2"/>
      <c r="J3025" s="2">
        <f t="shared" si="1203"/>
        <v>0.45019776094388952</v>
      </c>
      <c r="K3025" s="2">
        <f t="shared" si="1204"/>
        <v>0.53206408795334181</v>
      </c>
      <c r="L3025" s="2">
        <f t="shared" si="1205"/>
        <v>9.814305825568144E-3</v>
      </c>
      <c r="M3025" s="2">
        <f t="shared" si="1206"/>
        <v>7.9238452772005183E-3</v>
      </c>
      <c r="N3025" s="1">
        <v>33578</v>
      </c>
      <c r="O3025" s="1">
        <v>39684</v>
      </c>
      <c r="P3025" s="1">
        <v>732</v>
      </c>
      <c r="Q3025" s="1">
        <v>109</v>
      </c>
      <c r="R3025" s="1">
        <v>322</v>
      </c>
      <c r="S3025" s="1">
        <v>38</v>
      </c>
      <c r="U3025" s="1">
        <v>122</v>
      </c>
      <c r="AG3025" s="7">
        <f>IF(Q3025&gt;0,RANK(Q3025,(N3025:P3025,Q3025:AE3025)),0)</f>
        <v>6</v>
      </c>
      <c r="AH3025" s="7">
        <f>IF(R3025&gt;0,RANK(R3025,(N3025:P3025,Q3025:AE3025)),0)</f>
        <v>4</v>
      </c>
      <c r="AI3025" s="7">
        <f>IF(T3025&gt;0,RANK(T3025,(N3025:P3025,Q3025:AE3025)),0)</f>
        <v>0</v>
      </c>
      <c r="AJ3025" s="7">
        <f>IF(S3025&gt;0,RANK(S3025,(N3025:P3025,Q3025:AE3025)),0)</f>
        <v>7</v>
      </c>
      <c r="AK3025" s="2">
        <f t="shared" si="1207"/>
        <v>1.4614198565395186E-3</v>
      </c>
      <c r="AL3025" s="2">
        <f t="shared" si="1208"/>
        <v>4.3172219615204132E-3</v>
      </c>
      <c r="AM3025" s="2">
        <f t="shared" si="1209"/>
        <v>0</v>
      </c>
      <c r="AN3025" s="2">
        <f t="shared" si="1210"/>
        <v>5.0948582154588726E-4</v>
      </c>
      <c r="AP3025" t="s">
        <v>2689</v>
      </c>
      <c r="AQ3025" t="s">
        <v>1858</v>
      </c>
      <c r="AT3025" s="93" t="s">
        <v>1130</v>
      </c>
      <c r="AU3025" s="92" t="s">
        <v>1822</v>
      </c>
      <c r="AV3025" s="83" t="str">
        <f t="shared" si="1211"/>
        <v>51550</v>
      </c>
      <c r="AX3025" s="7" t="s">
        <v>290</v>
      </c>
    </row>
    <row r="3026" spans="1:50" hidden="1" outlineLevel="1">
      <c r="A3026" t="s">
        <v>1220</v>
      </c>
      <c r="B3026" t="s">
        <v>1858</v>
      </c>
      <c r="C3026" s="1">
        <f t="shared" si="1200"/>
        <v>1532</v>
      </c>
      <c r="D3026" s="7">
        <f>RANK(N3026,(N3026:P3026,Q3026:AE3026))</f>
        <v>1</v>
      </c>
      <c r="E3026" s="7">
        <f>RANK(O3026,(N3026:P3026,Q3026:AE3026))</f>
        <v>2</v>
      </c>
      <c r="F3026" s="7">
        <f>IF(P3026&gt;0,RANK(P3026,(N3026:P3026,Q3026:AE3026)),0)</f>
        <v>3</v>
      </c>
      <c r="G3026" s="1">
        <f t="shared" si="1201"/>
        <v>255</v>
      </c>
      <c r="H3026" s="2">
        <f t="shared" si="1202"/>
        <v>0.16644908616187989</v>
      </c>
      <c r="I3026" s="2"/>
      <c r="J3026" s="2">
        <f t="shared" si="1203"/>
        <v>0.56657963446475201</v>
      </c>
      <c r="K3026" s="2">
        <f t="shared" si="1204"/>
        <v>0.40013054830287204</v>
      </c>
      <c r="L3026" s="2">
        <f t="shared" si="1205"/>
        <v>1.6318537859007835E-2</v>
      </c>
      <c r="M3026" s="2">
        <f t="shared" si="1206"/>
        <v>1.6971279373368117E-2</v>
      </c>
      <c r="N3026" s="1">
        <v>868</v>
      </c>
      <c r="O3026" s="1">
        <v>613</v>
      </c>
      <c r="P3026" s="1">
        <v>25</v>
      </c>
      <c r="Q3026" s="1">
        <v>4</v>
      </c>
      <c r="R3026" s="1">
        <v>20</v>
      </c>
      <c r="S3026" s="1">
        <v>1</v>
      </c>
      <c r="U3026" s="1">
        <v>1</v>
      </c>
      <c r="AG3026" s="7">
        <f>IF(Q3026&gt;0,RANK(Q3026,(N3026:P3026,Q3026:AE3026)),0)</f>
        <v>5</v>
      </c>
      <c r="AH3026" s="7">
        <f>IF(R3026&gt;0,RANK(R3026,(N3026:P3026,Q3026:AE3026)),0)</f>
        <v>4</v>
      </c>
      <c r="AI3026" s="7">
        <f>IF(T3026&gt;0,RANK(T3026,(N3026:P3026,Q3026:AE3026)),0)</f>
        <v>0</v>
      </c>
      <c r="AJ3026" s="7">
        <f>IF(S3026&gt;0,RANK(S3026,(N3026:P3026,Q3026:AE3026)),0)</f>
        <v>6</v>
      </c>
      <c r="AK3026" s="2">
        <f t="shared" si="1207"/>
        <v>2.6109660574412533E-3</v>
      </c>
      <c r="AL3026" s="2">
        <f t="shared" si="1208"/>
        <v>1.3054830287206266E-2</v>
      </c>
      <c r="AM3026" s="2">
        <f t="shared" si="1209"/>
        <v>0</v>
      </c>
      <c r="AN3026" s="2">
        <f t="shared" si="1210"/>
        <v>6.5274151436031332E-4</v>
      </c>
      <c r="AP3026" t="s">
        <v>1220</v>
      </c>
      <c r="AQ3026" t="s">
        <v>1858</v>
      </c>
      <c r="AT3026" s="93" t="s">
        <v>1130</v>
      </c>
      <c r="AU3026" s="92" t="s">
        <v>1823</v>
      </c>
      <c r="AV3026" s="83" t="str">
        <f t="shared" si="1211"/>
        <v>51560</v>
      </c>
      <c r="AX3026" s="7" t="s">
        <v>290</v>
      </c>
    </row>
    <row r="3027" spans="1:50" hidden="1" outlineLevel="1">
      <c r="A3027" t="s">
        <v>3741</v>
      </c>
      <c r="B3027" t="s">
        <v>1858</v>
      </c>
      <c r="C3027" s="1">
        <f t="shared" si="1200"/>
        <v>7782</v>
      </c>
      <c r="D3027" s="7">
        <f>RANK(N3027,(N3027:P3027,Q3027:AE3027))</f>
        <v>2</v>
      </c>
      <c r="E3027" s="7">
        <f>RANK(O3027,(N3027:P3027,Q3027:AE3027))</f>
        <v>1</v>
      </c>
      <c r="F3027" s="7">
        <f>IF(P3027&gt;0,RANK(P3027,(N3027:P3027,Q3027:AE3027)),0)</f>
        <v>3</v>
      </c>
      <c r="G3027" s="1">
        <f t="shared" si="1201"/>
        <v>3419</v>
      </c>
      <c r="H3027" s="2">
        <f t="shared" si="1202"/>
        <v>0.43934721151374967</v>
      </c>
      <c r="I3027" s="2"/>
      <c r="J3027" s="2">
        <f t="shared" si="1203"/>
        <v>0.26985350809560527</v>
      </c>
      <c r="K3027" s="2">
        <f t="shared" si="1204"/>
        <v>0.70920071960935493</v>
      </c>
      <c r="L3027" s="2">
        <f t="shared" si="1205"/>
        <v>1.5805705474171164E-2</v>
      </c>
      <c r="M3027" s="2">
        <f t="shared" si="1206"/>
        <v>5.1400668208686356E-3</v>
      </c>
      <c r="N3027" s="1">
        <v>2100</v>
      </c>
      <c r="O3027" s="1">
        <v>5519</v>
      </c>
      <c r="P3027" s="1">
        <v>123</v>
      </c>
      <c r="Q3027" s="1">
        <v>9</v>
      </c>
      <c r="R3027" s="1">
        <v>19</v>
      </c>
      <c r="S3027" s="1">
        <v>2</v>
      </c>
      <c r="U3027" s="1">
        <v>10</v>
      </c>
      <c r="AG3027" s="7">
        <f>IF(Q3027&gt;0,RANK(Q3027,(N3027:P3027,Q3027:AE3027)),0)</f>
        <v>6</v>
      </c>
      <c r="AH3027" s="7">
        <f>IF(R3027&gt;0,RANK(R3027,(N3027:P3027,Q3027:AE3027)),0)</f>
        <v>4</v>
      </c>
      <c r="AI3027" s="7">
        <f>IF(T3027&gt;0,RANK(T3027,(N3027:P3027,Q3027:AE3027)),0)</f>
        <v>0</v>
      </c>
      <c r="AJ3027" s="7">
        <f>IF(S3027&gt;0,RANK(S3027,(N3027:P3027,Q3027:AE3027)),0)</f>
        <v>7</v>
      </c>
      <c r="AK3027" s="2">
        <f t="shared" si="1207"/>
        <v>1.156515034695451E-3</v>
      </c>
      <c r="AL3027" s="2">
        <f t="shared" si="1208"/>
        <v>2.4415317399126188E-3</v>
      </c>
      <c r="AM3027" s="2">
        <f t="shared" si="1209"/>
        <v>0</v>
      </c>
      <c r="AN3027" s="2">
        <f t="shared" si="1210"/>
        <v>2.5700334104343357E-4</v>
      </c>
      <c r="AP3027" t="s">
        <v>3741</v>
      </c>
      <c r="AQ3027" t="s">
        <v>1858</v>
      </c>
      <c r="AT3027" s="93" t="s">
        <v>1130</v>
      </c>
      <c r="AU3027" s="92" t="s">
        <v>1824</v>
      </c>
      <c r="AV3027" s="83" t="str">
        <f t="shared" si="1211"/>
        <v>51570</v>
      </c>
      <c r="AX3027" s="7" t="s">
        <v>290</v>
      </c>
    </row>
    <row r="3028" spans="1:50" hidden="1" outlineLevel="1">
      <c r="A3028" t="s">
        <v>1018</v>
      </c>
      <c r="B3028" t="s">
        <v>1858</v>
      </c>
      <c r="C3028" s="1">
        <f t="shared" si="1200"/>
        <v>2214</v>
      </c>
      <c r="D3028" s="7">
        <f>RANK(N3028,(N3028:P3028,Q3028:AE3028))</f>
        <v>1</v>
      </c>
      <c r="E3028" s="7">
        <f>RANK(O3028,(N3028:P3028,Q3028:AE3028))</f>
        <v>2</v>
      </c>
      <c r="F3028" s="7">
        <f>IF(P3028&gt;0,RANK(P3028,(N3028:P3028,Q3028:AE3028)),0)</f>
        <v>4</v>
      </c>
      <c r="G3028" s="1">
        <f t="shared" si="1201"/>
        <v>202</v>
      </c>
      <c r="H3028" s="2">
        <f t="shared" si="1202"/>
        <v>9.1237579042457093E-2</v>
      </c>
      <c r="I3028" s="2"/>
      <c r="J3028" s="2">
        <f t="shared" si="1203"/>
        <v>0.52755194218608847</v>
      </c>
      <c r="K3028" s="2">
        <f t="shared" si="1204"/>
        <v>0.43631436314363142</v>
      </c>
      <c r="L3028" s="2">
        <f t="shared" si="1205"/>
        <v>1.0840108401084011E-2</v>
      </c>
      <c r="M3028" s="2">
        <f t="shared" si="1206"/>
        <v>2.5293586269196092E-2</v>
      </c>
      <c r="N3028" s="1">
        <v>1168</v>
      </c>
      <c r="O3028" s="1">
        <v>966</v>
      </c>
      <c r="P3028" s="1">
        <v>24</v>
      </c>
      <c r="Q3028" s="1">
        <v>11</v>
      </c>
      <c r="R3028" s="1">
        <v>40</v>
      </c>
      <c r="S3028" s="1">
        <v>5</v>
      </c>
      <c r="U3028" s="1">
        <v>0</v>
      </c>
      <c r="AG3028" s="7">
        <f>IF(Q3028&gt;0,RANK(Q3028,(N3028:P3028,Q3028:AE3028)),0)</f>
        <v>5</v>
      </c>
      <c r="AH3028" s="7">
        <f>IF(R3028&gt;0,RANK(R3028,(N3028:P3028,Q3028:AE3028)),0)</f>
        <v>3</v>
      </c>
      <c r="AI3028" s="7">
        <f>IF(T3028&gt;0,RANK(T3028,(N3028:P3028,Q3028:AE3028)),0)</f>
        <v>0</v>
      </c>
      <c r="AJ3028" s="7">
        <f>IF(S3028&gt;0,RANK(S3028,(N3028:P3028,Q3028:AE3028)),0)</f>
        <v>6</v>
      </c>
      <c r="AK3028" s="2">
        <f t="shared" si="1207"/>
        <v>4.9683830171635048E-3</v>
      </c>
      <c r="AL3028" s="2">
        <f t="shared" si="1208"/>
        <v>1.8066847335140017E-2</v>
      </c>
      <c r="AM3028" s="2">
        <f t="shared" si="1209"/>
        <v>0</v>
      </c>
      <c r="AN3028" s="2">
        <f t="shared" si="1210"/>
        <v>2.2583559168925021E-3</v>
      </c>
      <c r="AP3028" t="s">
        <v>1018</v>
      </c>
      <c r="AQ3028" t="s">
        <v>1858</v>
      </c>
      <c r="AT3028" s="93" t="s">
        <v>1130</v>
      </c>
      <c r="AU3028" s="92" t="s">
        <v>1825</v>
      </c>
      <c r="AV3028" s="83" t="str">
        <f t="shared" si="1211"/>
        <v>51580</v>
      </c>
      <c r="AX3028" s="7" t="s">
        <v>290</v>
      </c>
    </row>
    <row r="3029" spans="1:50" hidden="1" outlineLevel="1">
      <c r="A3029" t="s">
        <v>3266</v>
      </c>
      <c r="B3029" t="s">
        <v>1858</v>
      </c>
      <c r="C3029" s="1">
        <f t="shared" si="1200"/>
        <v>18307</v>
      </c>
      <c r="D3029" s="7">
        <f>RANK(N3029,(N3029:P3029,Q3029:AE3029))</f>
        <v>2</v>
      </c>
      <c r="E3029" s="7">
        <f>RANK(O3029,(N3029:P3029,Q3029:AE3029))</f>
        <v>1</v>
      </c>
      <c r="F3029" s="7">
        <f>IF(P3029&gt;0,RANK(P3029,(N3029:P3029,Q3029:AE3029)),0)</f>
        <v>4</v>
      </c>
      <c r="G3029" s="1">
        <f t="shared" si="1201"/>
        <v>1206</v>
      </c>
      <c r="H3029" s="2">
        <f t="shared" si="1202"/>
        <v>6.5876440705740974E-2</v>
      </c>
      <c r="I3029" s="2"/>
      <c r="J3029" s="2">
        <f t="shared" si="1203"/>
        <v>0.44906319986890258</v>
      </c>
      <c r="K3029" s="2">
        <f t="shared" si="1204"/>
        <v>0.51493964057464359</v>
      </c>
      <c r="L3029" s="2">
        <f t="shared" si="1205"/>
        <v>9.1768176107499856E-3</v>
      </c>
      <c r="M3029" s="2">
        <f t="shared" si="1206"/>
        <v>2.6820341945703898E-2</v>
      </c>
      <c r="N3029" s="1">
        <v>8221</v>
      </c>
      <c r="O3029" s="1">
        <v>9427</v>
      </c>
      <c r="P3029" s="1">
        <v>168</v>
      </c>
      <c r="Q3029" s="1">
        <v>36</v>
      </c>
      <c r="R3029" s="1">
        <v>437</v>
      </c>
      <c r="S3029" s="1">
        <v>17</v>
      </c>
      <c r="U3029" s="1">
        <v>1</v>
      </c>
      <c r="AG3029" s="7">
        <f>IF(Q3029&gt;0,RANK(Q3029,(N3029:P3029,Q3029:AE3029)),0)</f>
        <v>5</v>
      </c>
      <c r="AH3029" s="7">
        <f>IF(R3029&gt;0,RANK(R3029,(N3029:P3029,Q3029:AE3029)),0)</f>
        <v>3</v>
      </c>
      <c r="AI3029" s="7">
        <f>IF(T3029&gt;0,RANK(T3029,(N3029:P3029,Q3029:AE3029)),0)</f>
        <v>0</v>
      </c>
      <c r="AJ3029" s="7">
        <f>IF(S3029&gt;0,RANK(S3029,(N3029:P3029,Q3029:AE3029)),0)</f>
        <v>6</v>
      </c>
      <c r="AK3029" s="2">
        <f t="shared" si="1207"/>
        <v>1.9664609165892829E-3</v>
      </c>
      <c r="AL3029" s="2">
        <f t="shared" si="1208"/>
        <v>2.3870650570819905E-2</v>
      </c>
      <c r="AM3029" s="2">
        <f t="shared" si="1209"/>
        <v>0</v>
      </c>
      <c r="AN3029" s="2">
        <f t="shared" si="1210"/>
        <v>9.2860654394493912E-4</v>
      </c>
      <c r="AP3029" t="s">
        <v>3266</v>
      </c>
      <c r="AQ3029" t="s">
        <v>1858</v>
      </c>
      <c r="AT3029" s="93" t="s">
        <v>1130</v>
      </c>
      <c r="AU3029" s="92" t="s">
        <v>1826</v>
      </c>
      <c r="AV3029" s="83" t="str">
        <f t="shared" si="1211"/>
        <v>51590</v>
      </c>
      <c r="AX3029" s="7" t="s">
        <v>290</v>
      </c>
    </row>
    <row r="3030" spans="1:50" hidden="1" outlineLevel="1">
      <c r="A3030" t="s">
        <v>1400</v>
      </c>
      <c r="B3030" t="s">
        <v>1858</v>
      </c>
      <c r="C3030" s="1">
        <f t="shared" si="1200"/>
        <v>2080</v>
      </c>
      <c r="D3030" s="7">
        <f>RANK(N3030,(N3030:P3030,Q3030:AE3030))</f>
        <v>1</v>
      </c>
      <c r="E3030" s="7">
        <f>RANK(O3030,(N3030:P3030,Q3030:AE3030))</f>
        <v>2</v>
      </c>
      <c r="F3030" s="7">
        <f>IF(P3030&gt;0,RANK(P3030,(N3030:P3030,Q3030:AE3030)),0)</f>
        <v>3</v>
      </c>
      <c r="G3030" s="1">
        <f t="shared" si="1201"/>
        <v>178</v>
      </c>
      <c r="H3030" s="2">
        <f t="shared" si="1202"/>
        <v>8.5576923076923078E-2</v>
      </c>
      <c r="I3030" s="2"/>
      <c r="J3030" s="2">
        <f t="shared" si="1203"/>
        <v>0.53653846153846152</v>
      </c>
      <c r="K3030" s="2">
        <f t="shared" si="1204"/>
        <v>0.45096153846153847</v>
      </c>
      <c r="L3030" s="2">
        <f t="shared" si="1205"/>
        <v>8.1730769230769235E-3</v>
      </c>
      <c r="M3030" s="2">
        <f t="shared" si="1206"/>
        <v>4.3269230769230876E-3</v>
      </c>
      <c r="N3030" s="1">
        <v>1116</v>
      </c>
      <c r="O3030" s="1">
        <v>938</v>
      </c>
      <c r="P3030" s="1">
        <v>17</v>
      </c>
      <c r="Q3030" s="1">
        <v>4</v>
      </c>
      <c r="R3030" s="1">
        <v>4</v>
      </c>
      <c r="S3030" s="1">
        <v>1</v>
      </c>
      <c r="U3030" s="1">
        <v>0</v>
      </c>
      <c r="AG3030" s="7">
        <f>IF(Q3030&gt;0,RANK(Q3030,(N3030:P3030,Q3030:AE3030)),0)</f>
        <v>4</v>
      </c>
      <c r="AH3030" s="7">
        <f>IF(R3030&gt;0,RANK(R3030,(N3030:P3030,Q3030:AE3030)),0)</f>
        <v>4</v>
      </c>
      <c r="AI3030" s="7">
        <f>IF(T3030&gt;0,RANK(T3030,(N3030:P3030,Q3030:AE3030)),0)</f>
        <v>0</v>
      </c>
      <c r="AJ3030" s="7">
        <f>IF(S3030&gt;0,RANK(S3030,(N3030:P3030,Q3030:AE3030)),0)</f>
        <v>6</v>
      </c>
      <c r="AK3030" s="2">
        <f t="shared" si="1207"/>
        <v>1.9230769230769232E-3</v>
      </c>
      <c r="AL3030" s="2">
        <f t="shared" si="1208"/>
        <v>1.9230769230769232E-3</v>
      </c>
      <c r="AM3030" s="2">
        <f t="shared" si="1209"/>
        <v>0</v>
      </c>
      <c r="AN3030" s="2">
        <f t="shared" si="1210"/>
        <v>4.807692307692308E-4</v>
      </c>
      <c r="AP3030" t="s">
        <v>1400</v>
      </c>
      <c r="AQ3030" t="s">
        <v>1858</v>
      </c>
      <c r="AT3030" s="93" t="s">
        <v>1130</v>
      </c>
      <c r="AU3030" s="92" t="s">
        <v>1827</v>
      </c>
      <c r="AV3030" s="83" t="str">
        <f t="shared" si="1211"/>
        <v>51595</v>
      </c>
      <c r="AX3030" s="7" t="s">
        <v>290</v>
      </c>
    </row>
    <row r="3031" spans="1:50" hidden="1" outlineLevel="1">
      <c r="A3031" t="s">
        <v>3549</v>
      </c>
      <c r="B3031" t="s">
        <v>1858</v>
      </c>
      <c r="C3031" s="1">
        <f t="shared" si="1200"/>
        <v>9556</v>
      </c>
      <c r="D3031" s="7">
        <f>RANK(N3031,(N3031:P3031,Q3031:AE3031))</f>
        <v>2</v>
      </c>
      <c r="E3031" s="7">
        <f>RANK(O3031,(N3031:P3031,Q3031:AE3031))</f>
        <v>1</v>
      </c>
      <c r="F3031" s="7">
        <f>IF(P3031&gt;0,RANK(P3031,(N3031:P3031,Q3031:AE3031)),0)</f>
        <v>3</v>
      </c>
      <c r="G3031" s="1">
        <f t="shared" si="1201"/>
        <v>401</v>
      </c>
      <c r="H3031" s="2">
        <f t="shared" si="1202"/>
        <v>4.1963164503976559E-2</v>
      </c>
      <c r="I3031" s="2"/>
      <c r="J3031" s="2">
        <f t="shared" si="1203"/>
        <v>0.4563624947676852</v>
      </c>
      <c r="K3031" s="2">
        <f t="shared" si="1204"/>
        <v>0.49832565927166178</v>
      </c>
      <c r="L3031" s="2">
        <f t="shared" si="1205"/>
        <v>3.6835496023440772E-2</v>
      </c>
      <c r="M3031" s="2">
        <f t="shared" si="1206"/>
        <v>8.4763499372122464E-3</v>
      </c>
      <c r="N3031" s="1">
        <v>4361</v>
      </c>
      <c r="O3031" s="1">
        <v>4762</v>
      </c>
      <c r="P3031" s="1">
        <v>352</v>
      </c>
      <c r="Q3031" s="1">
        <v>33</v>
      </c>
      <c r="R3031" s="1">
        <v>39</v>
      </c>
      <c r="S3031" s="1">
        <v>2</v>
      </c>
      <c r="U3031" s="1">
        <v>7</v>
      </c>
      <c r="AG3031" s="7">
        <f>IF(Q3031&gt;0,RANK(Q3031,(N3031:P3031,Q3031:AE3031)),0)</f>
        <v>5</v>
      </c>
      <c r="AH3031" s="7">
        <f>IF(R3031&gt;0,RANK(R3031,(N3031:P3031,Q3031:AE3031)),0)</f>
        <v>4</v>
      </c>
      <c r="AI3031" s="7">
        <f>IF(T3031&gt;0,RANK(T3031,(N3031:P3031,Q3031:AE3031)),0)</f>
        <v>0</v>
      </c>
      <c r="AJ3031" s="7">
        <f>IF(S3031&gt;0,RANK(S3031,(N3031:P3031,Q3031:AE3031)),0)</f>
        <v>7</v>
      </c>
      <c r="AK3031" s="2">
        <f t="shared" si="1207"/>
        <v>3.4533277521975724E-3</v>
      </c>
      <c r="AL3031" s="2">
        <f t="shared" si="1208"/>
        <v>4.0812055253244038E-3</v>
      </c>
      <c r="AM3031" s="2">
        <f t="shared" si="1209"/>
        <v>0</v>
      </c>
      <c r="AN3031" s="2">
        <f t="shared" si="1210"/>
        <v>2.0929259104227711E-4</v>
      </c>
      <c r="AP3031" t="s">
        <v>3549</v>
      </c>
      <c r="AQ3031" t="s">
        <v>1858</v>
      </c>
      <c r="AT3031" s="93" t="s">
        <v>1130</v>
      </c>
      <c r="AU3031" s="92" t="s">
        <v>1160</v>
      </c>
      <c r="AV3031" s="83" t="str">
        <f t="shared" si="1211"/>
        <v>51600</v>
      </c>
      <c r="AX3031" s="7" t="s">
        <v>290</v>
      </c>
    </row>
    <row r="3032" spans="1:50" hidden="1" outlineLevel="1">
      <c r="A3032" t="s">
        <v>3224</v>
      </c>
      <c r="B3032" t="s">
        <v>1858</v>
      </c>
      <c r="C3032" s="1">
        <f t="shared" si="1200"/>
        <v>5593</v>
      </c>
      <c r="D3032" s="7">
        <f>RANK(N3032,(N3032:P3032,Q3032:AE3032))</f>
        <v>1</v>
      </c>
      <c r="E3032" s="7">
        <f>RANK(O3032,(N3032:P3032,Q3032:AE3032))</f>
        <v>2</v>
      </c>
      <c r="F3032" s="7">
        <f>IF(P3032&gt;0,RANK(P3032,(N3032:P3032,Q3032:AE3032)),0)</f>
        <v>3</v>
      </c>
      <c r="G3032" s="1">
        <f t="shared" si="1201"/>
        <v>978</v>
      </c>
      <c r="H3032" s="2">
        <f t="shared" si="1202"/>
        <v>0.17486143393527623</v>
      </c>
      <c r="I3032" s="2"/>
      <c r="J3032" s="2">
        <f t="shared" si="1203"/>
        <v>0.55587341319506522</v>
      </c>
      <c r="K3032" s="2">
        <f t="shared" si="1204"/>
        <v>0.38101197925978902</v>
      </c>
      <c r="L3032" s="2">
        <f t="shared" si="1205"/>
        <v>5.0956552833899514E-2</v>
      </c>
      <c r="M3032" s="2">
        <f t="shared" si="1206"/>
        <v>1.2158054711246237E-2</v>
      </c>
      <c r="N3032" s="1">
        <v>3109</v>
      </c>
      <c r="O3032" s="1">
        <v>2131</v>
      </c>
      <c r="P3032" s="1">
        <v>285</v>
      </c>
      <c r="Q3032" s="1">
        <v>18</v>
      </c>
      <c r="R3032" s="1">
        <v>38</v>
      </c>
      <c r="S3032" s="1">
        <v>1</v>
      </c>
      <c r="U3032" s="1">
        <v>11</v>
      </c>
      <c r="AG3032" s="7">
        <f>IF(Q3032&gt;0,RANK(Q3032,(N3032:P3032,Q3032:AE3032)),0)</f>
        <v>5</v>
      </c>
      <c r="AH3032" s="7">
        <f>IF(R3032&gt;0,RANK(R3032,(N3032:P3032,Q3032:AE3032)),0)</f>
        <v>4</v>
      </c>
      <c r="AI3032" s="7">
        <f>IF(T3032&gt;0,RANK(T3032,(N3032:P3032,Q3032:AE3032)),0)</f>
        <v>0</v>
      </c>
      <c r="AJ3032" s="7">
        <f>IF(S3032&gt;0,RANK(S3032,(N3032:P3032,Q3032:AE3032)),0)</f>
        <v>7</v>
      </c>
      <c r="AK3032" s="2">
        <f t="shared" si="1207"/>
        <v>3.2183086000357589E-3</v>
      </c>
      <c r="AL3032" s="2">
        <f t="shared" si="1208"/>
        <v>6.7942070445199355E-3</v>
      </c>
      <c r="AM3032" s="2">
        <f t="shared" si="1209"/>
        <v>0</v>
      </c>
      <c r="AN3032" s="2">
        <f t="shared" si="1210"/>
        <v>1.7879492222420883E-4</v>
      </c>
      <c r="AP3032" t="s">
        <v>3224</v>
      </c>
      <c r="AQ3032" t="s">
        <v>1858</v>
      </c>
      <c r="AT3032" s="93" t="s">
        <v>1130</v>
      </c>
      <c r="AU3032" s="92" t="s">
        <v>1161</v>
      </c>
      <c r="AV3032" s="83" t="str">
        <f t="shared" si="1211"/>
        <v>51610</v>
      </c>
      <c r="AX3032" s="7" t="s">
        <v>290</v>
      </c>
    </row>
    <row r="3033" spans="1:50" hidden="1" outlineLevel="1">
      <c r="A3033" t="s">
        <v>2579</v>
      </c>
      <c r="B3033" t="s">
        <v>1858</v>
      </c>
      <c r="C3033" s="1">
        <f t="shared" si="1200"/>
        <v>3191</v>
      </c>
      <c r="D3033" s="7">
        <f>RANK(N3033,(N3033:P3033,Q3033:AE3033))</f>
        <v>1</v>
      </c>
      <c r="E3033" s="7">
        <f>RANK(O3033,(N3033:P3033,Q3033:AE3033))</f>
        <v>2</v>
      </c>
      <c r="F3033" s="7">
        <f>IF(P3033&gt;0,RANK(P3033,(N3033:P3033,Q3033:AE3033)),0)</f>
        <v>3</v>
      </c>
      <c r="G3033" s="1">
        <f t="shared" si="1201"/>
        <v>370</v>
      </c>
      <c r="H3033" s="2">
        <f t="shared" si="1202"/>
        <v>0.11595111250391726</v>
      </c>
      <c r="I3033" s="2"/>
      <c r="J3033" s="2">
        <f t="shared" si="1203"/>
        <v>0.55249138201190851</v>
      </c>
      <c r="K3033" s="2">
        <f t="shared" si="1204"/>
        <v>0.43654026950799124</v>
      </c>
      <c r="L3033" s="2">
        <f t="shared" si="1205"/>
        <v>7.8345346286430584E-3</v>
      </c>
      <c r="M3033" s="2">
        <f t="shared" si="1206"/>
        <v>3.1338138514571956E-3</v>
      </c>
      <c r="N3033" s="1">
        <v>1763</v>
      </c>
      <c r="O3033" s="1">
        <v>1393</v>
      </c>
      <c r="P3033" s="1">
        <v>25</v>
      </c>
      <c r="Q3033" s="1">
        <v>1</v>
      </c>
      <c r="R3033" s="1">
        <v>8</v>
      </c>
      <c r="S3033" s="1">
        <v>1</v>
      </c>
      <c r="U3033" s="1">
        <v>0</v>
      </c>
      <c r="AG3033" s="7">
        <f>IF(Q3033&gt;0,RANK(Q3033,(N3033:P3033,Q3033:AE3033)),0)</f>
        <v>5</v>
      </c>
      <c r="AH3033" s="7">
        <f>IF(R3033&gt;0,RANK(R3033,(N3033:P3033,Q3033:AE3033)),0)</f>
        <v>4</v>
      </c>
      <c r="AI3033" s="7">
        <f>IF(T3033&gt;0,RANK(T3033,(N3033:P3033,Q3033:AE3033)),0)</f>
        <v>0</v>
      </c>
      <c r="AJ3033" s="7">
        <f>IF(S3033&gt;0,RANK(S3033,(N3033:P3033,Q3033:AE3033)),0)</f>
        <v>5</v>
      </c>
      <c r="AK3033" s="2">
        <f t="shared" si="1207"/>
        <v>3.1338138514572234E-4</v>
      </c>
      <c r="AL3033" s="2">
        <f t="shared" si="1208"/>
        <v>2.5070510811657787E-3</v>
      </c>
      <c r="AM3033" s="2">
        <f t="shared" si="1209"/>
        <v>0</v>
      </c>
      <c r="AN3033" s="2">
        <f t="shared" si="1210"/>
        <v>3.1338138514572234E-4</v>
      </c>
      <c r="AP3033" t="s">
        <v>2579</v>
      </c>
      <c r="AQ3033" t="s">
        <v>1858</v>
      </c>
      <c r="AT3033" s="93" t="s">
        <v>1130</v>
      </c>
      <c r="AU3033" s="92" t="s">
        <v>1162</v>
      </c>
      <c r="AV3033" s="83" t="str">
        <f t="shared" si="1211"/>
        <v>51620</v>
      </c>
      <c r="AX3033" s="7" t="s">
        <v>290</v>
      </c>
    </row>
    <row r="3034" spans="1:50" hidden="1" outlineLevel="1">
      <c r="A3034" t="s">
        <v>3225</v>
      </c>
      <c r="B3034" t="s">
        <v>1858</v>
      </c>
      <c r="C3034" s="1">
        <f t="shared" si="1200"/>
        <v>6681</v>
      </c>
      <c r="D3034" s="7">
        <f>RANK(N3034,(N3034:P3034,Q3034:AE3034))</f>
        <v>1</v>
      </c>
      <c r="E3034" s="7">
        <f>RANK(O3034,(N3034:P3034,Q3034:AE3034))</f>
        <v>2</v>
      </c>
      <c r="F3034" s="7">
        <f>IF(P3034&gt;0,RANK(P3034,(N3034:P3034,Q3034:AE3034)),0)</f>
        <v>3</v>
      </c>
      <c r="G3034" s="1">
        <f t="shared" si="1201"/>
        <v>425</v>
      </c>
      <c r="H3034" s="2">
        <f t="shared" si="1202"/>
        <v>6.3613231552162849E-2</v>
      </c>
      <c r="I3034" s="2"/>
      <c r="J3034" s="2">
        <f t="shared" si="1203"/>
        <v>0.5029187247418051</v>
      </c>
      <c r="K3034" s="2">
        <f t="shared" si="1204"/>
        <v>0.43930549318964229</v>
      </c>
      <c r="L3034" s="2">
        <f t="shared" si="1205"/>
        <v>4.8795090555306092E-2</v>
      </c>
      <c r="M3034" s="2">
        <f t="shared" si="1206"/>
        <v>8.9806915132465137E-3</v>
      </c>
      <c r="N3034" s="1">
        <v>3360</v>
      </c>
      <c r="O3034" s="1">
        <v>2935</v>
      </c>
      <c r="P3034" s="1">
        <v>326</v>
      </c>
      <c r="Q3034" s="1">
        <v>13</v>
      </c>
      <c r="R3034" s="1">
        <v>36</v>
      </c>
      <c r="S3034" s="1">
        <v>2</v>
      </c>
      <c r="U3034" s="1">
        <v>9</v>
      </c>
      <c r="AG3034" s="7">
        <f>IF(Q3034&gt;0,RANK(Q3034,(N3034:P3034,Q3034:AE3034)),0)</f>
        <v>5</v>
      </c>
      <c r="AH3034" s="7">
        <f>IF(R3034&gt;0,RANK(R3034,(N3034:P3034,Q3034:AE3034)),0)</f>
        <v>4</v>
      </c>
      <c r="AI3034" s="7">
        <f>IF(T3034&gt;0,RANK(T3034,(N3034:P3034,Q3034:AE3034)),0)</f>
        <v>0</v>
      </c>
      <c r="AJ3034" s="7">
        <f>IF(S3034&gt;0,RANK(S3034,(N3034:P3034,Q3034:AE3034)),0)</f>
        <v>7</v>
      </c>
      <c r="AK3034" s="2">
        <f t="shared" si="1207"/>
        <v>1.9458164945367459E-3</v>
      </c>
      <c r="AL3034" s="2">
        <f t="shared" si="1208"/>
        <v>5.3884149079479124E-3</v>
      </c>
      <c r="AM3034" s="2">
        <f t="shared" si="1209"/>
        <v>0</v>
      </c>
      <c r="AN3034" s="2">
        <f t="shared" si="1210"/>
        <v>2.9935638377488402E-4</v>
      </c>
      <c r="AP3034" t="s">
        <v>3225</v>
      </c>
      <c r="AQ3034" t="s">
        <v>1858</v>
      </c>
      <c r="AT3034" s="93" t="s">
        <v>1130</v>
      </c>
      <c r="AU3034" s="92" t="s">
        <v>1163</v>
      </c>
      <c r="AV3034" s="83" t="str">
        <f t="shared" si="1211"/>
        <v>51630</v>
      </c>
      <c r="AX3034" s="7" t="s">
        <v>290</v>
      </c>
    </row>
    <row r="3035" spans="1:50" hidden="1" outlineLevel="1">
      <c r="A3035" t="s">
        <v>3226</v>
      </c>
      <c r="B3035" t="s">
        <v>1858</v>
      </c>
      <c r="C3035" s="1">
        <f t="shared" si="1200"/>
        <v>2213</v>
      </c>
      <c r="D3035" s="7">
        <f>RANK(N3035,(N3035:P3035,Q3035:AE3035))</f>
        <v>2</v>
      </c>
      <c r="E3035" s="7">
        <f>RANK(O3035,(N3035:P3035,Q3035:AE3035))</f>
        <v>1</v>
      </c>
      <c r="F3035" s="7">
        <f>IF(P3035&gt;0,RANK(P3035,(N3035:P3035,Q3035:AE3035)),0)</f>
        <v>3</v>
      </c>
      <c r="G3035" s="1">
        <f t="shared" si="1201"/>
        <v>164</v>
      </c>
      <c r="H3035" s="2">
        <f t="shared" si="1202"/>
        <v>7.4107546317216444E-2</v>
      </c>
      <c r="I3035" s="2"/>
      <c r="J3035" s="2">
        <f t="shared" si="1203"/>
        <v>0.4500677812923633</v>
      </c>
      <c r="K3035" s="2">
        <f t="shared" si="1204"/>
        <v>0.52417532760957974</v>
      </c>
      <c r="L3035" s="2">
        <f t="shared" si="1205"/>
        <v>1.8978761861726163E-2</v>
      </c>
      <c r="M3035" s="2">
        <f t="shared" si="1206"/>
        <v>6.778129236330848E-3</v>
      </c>
      <c r="N3035" s="1">
        <v>996</v>
      </c>
      <c r="O3035" s="1">
        <v>1160</v>
      </c>
      <c r="P3035" s="1">
        <v>42</v>
      </c>
      <c r="Q3035" s="1">
        <v>8</v>
      </c>
      <c r="R3035" s="1">
        <v>5</v>
      </c>
      <c r="S3035" s="1">
        <v>2</v>
      </c>
      <c r="U3035" s="1">
        <v>0</v>
      </c>
      <c r="AG3035" s="7">
        <f>IF(Q3035&gt;0,RANK(Q3035,(N3035:P3035,Q3035:AE3035)),0)</f>
        <v>4</v>
      </c>
      <c r="AH3035" s="7">
        <f>IF(R3035&gt;0,RANK(R3035,(N3035:P3035,Q3035:AE3035)),0)</f>
        <v>5</v>
      </c>
      <c r="AI3035" s="7">
        <f>IF(T3035&gt;0,RANK(T3035,(N3035:P3035,Q3035:AE3035)),0)</f>
        <v>0</v>
      </c>
      <c r="AJ3035" s="7">
        <f>IF(S3035&gt;0,RANK(S3035,(N3035:P3035,Q3035:AE3035)),0)</f>
        <v>6</v>
      </c>
      <c r="AK3035" s="2">
        <f t="shared" si="1207"/>
        <v>3.6150022593764122E-3</v>
      </c>
      <c r="AL3035" s="2">
        <f t="shared" si="1208"/>
        <v>2.2593764121102574E-3</v>
      </c>
      <c r="AM3035" s="2">
        <f t="shared" si="1209"/>
        <v>0</v>
      </c>
      <c r="AN3035" s="2">
        <f t="shared" si="1210"/>
        <v>9.0375056484410306E-4</v>
      </c>
      <c r="AP3035" t="s">
        <v>3226</v>
      </c>
      <c r="AQ3035" t="s">
        <v>1858</v>
      </c>
      <c r="AT3035" s="93" t="s">
        <v>1130</v>
      </c>
      <c r="AU3035" s="92" t="s">
        <v>1164</v>
      </c>
      <c r="AV3035" s="83" t="str">
        <f t="shared" si="1211"/>
        <v>51640</v>
      </c>
      <c r="AX3035" s="7" t="s">
        <v>290</v>
      </c>
    </row>
    <row r="3036" spans="1:50" hidden="1" outlineLevel="1">
      <c r="A3036" t="s">
        <v>2174</v>
      </c>
      <c r="B3036" t="s">
        <v>1858</v>
      </c>
      <c r="C3036" s="1">
        <f t="shared" si="1200"/>
        <v>47887</v>
      </c>
      <c r="D3036" s="7">
        <f>RANK(N3036,(N3036:P3036,Q3036:AE3036))</f>
        <v>1</v>
      </c>
      <c r="E3036" s="7">
        <f>RANK(O3036,(N3036:P3036,Q3036:AE3036))</f>
        <v>2</v>
      </c>
      <c r="F3036" s="7">
        <f>IF(P3036&gt;0,RANK(P3036,(N3036:P3036,Q3036:AE3036)),0)</f>
        <v>3</v>
      </c>
      <c r="G3036" s="1">
        <f t="shared" si="1201"/>
        <v>7929</v>
      </c>
      <c r="H3036" s="2">
        <f t="shared" si="1202"/>
        <v>0.16557729655230022</v>
      </c>
      <c r="I3036" s="2"/>
      <c r="J3036" s="2">
        <f t="shared" si="1203"/>
        <v>0.57405976569841499</v>
      </c>
      <c r="K3036" s="2">
        <f t="shared" si="1204"/>
        <v>0.4084824691461148</v>
      </c>
      <c r="L3036" s="2">
        <f t="shared" si="1205"/>
        <v>1.1756844237475724E-2</v>
      </c>
      <c r="M3036" s="2">
        <f t="shared" si="1206"/>
        <v>5.7009209179944825E-3</v>
      </c>
      <c r="N3036" s="1">
        <v>27490</v>
      </c>
      <c r="O3036" s="1">
        <v>19561</v>
      </c>
      <c r="P3036" s="1">
        <v>563</v>
      </c>
      <c r="Q3036" s="1">
        <v>61</v>
      </c>
      <c r="R3036" s="1">
        <v>154</v>
      </c>
      <c r="S3036" s="1">
        <v>24</v>
      </c>
      <c r="U3036" s="1">
        <v>34</v>
      </c>
      <c r="AG3036" s="7">
        <f>IF(Q3036&gt;0,RANK(Q3036,(N3036:P3036,Q3036:AE3036)),0)</f>
        <v>5</v>
      </c>
      <c r="AH3036" s="7">
        <f>IF(R3036&gt;0,RANK(R3036,(N3036:P3036,Q3036:AE3036)),0)</f>
        <v>4</v>
      </c>
      <c r="AI3036" s="7">
        <f>IF(T3036&gt;0,RANK(T3036,(N3036:P3036,Q3036:AE3036)),0)</f>
        <v>0</v>
      </c>
      <c r="AJ3036" s="7">
        <f>IF(S3036&gt;0,RANK(S3036,(N3036:P3036,Q3036:AE3036)),0)</f>
        <v>7</v>
      </c>
      <c r="AK3036" s="2">
        <f t="shared" si="1207"/>
        <v>1.2738321465115793E-3</v>
      </c>
      <c r="AL3036" s="2">
        <f t="shared" si="1208"/>
        <v>3.2159041075866101E-3</v>
      </c>
      <c r="AM3036" s="2">
        <f t="shared" si="1209"/>
        <v>0</v>
      </c>
      <c r="AN3036" s="2">
        <f t="shared" si="1210"/>
        <v>5.0117986092258857E-4</v>
      </c>
      <c r="AP3036" t="s">
        <v>2174</v>
      </c>
      <c r="AQ3036" t="s">
        <v>1858</v>
      </c>
      <c r="AT3036" s="93" t="s">
        <v>1130</v>
      </c>
      <c r="AU3036" s="92" t="s">
        <v>1165</v>
      </c>
      <c r="AV3036" s="83" t="str">
        <f t="shared" si="1211"/>
        <v>51650</v>
      </c>
      <c r="AX3036" s="7" t="s">
        <v>290</v>
      </c>
    </row>
    <row r="3037" spans="1:50" hidden="1" outlineLevel="1">
      <c r="A3037" t="s">
        <v>2681</v>
      </c>
      <c r="B3037" t="s">
        <v>1858</v>
      </c>
      <c r="C3037" s="1">
        <f t="shared" si="1200"/>
        <v>9958</v>
      </c>
      <c r="D3037" s="7">
        <f>RANK(N3037,(N3037:P3037,Q3037:AE3037))</f>
        <v>2</v>
      </c>
      <c r="E3037" s="7">
        <f>RANK(O3037,(N3037:P3037,Q3037:AE3037))</f>
        <v>1</v>
      </c>
      <c r="F3037" s="7">
        <f>IF(P3037&gt;0,RANK(P3037,(N3037:P3037,Q3037:AE3037)),0)</f>
        <v>3</v>
      </c>
      <c r="G3037" s="1">
        <f t="shared" si="1201"/>
        <v>2259</v>
      </c>
      <c r="H3037" s="2">
        <f t="shared" si="1202"/>
        <v>0.22685278168306888</v>
      </c>
      <c r="I3037" s="2"/>
      <c r="J3037" s="2">
        <f t="shared" si="1203"/>
        <v>0.34966860815424783</v>
      </c>
      <c r="K3037" s="2">
        <f t="shared" si="1204"/>
        <v>0.57652138983731671</v>
      </c>
      <c r="L3037" s="2">
        <f t="shared" si="1205"/>
        <v>6.4370355493070894E-2</v>
      </c>
      <c r="M3037" s="2">
        <f t="shared" si="1206"/>
        <v>9.4396465153645664E-3</v>
      </c>
      <c r="N3037" s="1">
        <v>3482</v>
      </c>
      <c r="O3037" s="1">
        <v>5741</v>
      </c>
      <c r="P3037" s="1">
        <v>641</v>
      </c>
      <c r="Q3037" s="1">
        <v>19</v>
      </c>
      <c r="R3037" s="1">
        <v>45</v>
      </c>
      <c r="S3037" s="1">
        <v>14</v>
      </c>
      <c r="U3037" s="1">
        <v>16</v>
      </c>
      <c r="AG3037" s="7">
        <f>IF(Q3037&gt;0,RANK(Q3037,(N3037:P3037,Q3037:AE3037)),0)</f>
        <v>5</v>
      </c>
      <c r="AH3037" s="7">
        <f>IF(R3037&gt;0,RANK(R3037,(N3037:P3037,Q3037:AE3037)),0)</f>
        <v>4</v>
      </c>
      <c r="AI3037" s="7">
        <f>IF(T3037&gt;0,RANK(T3037,(N3037:P3037,Q3037:AE3037)),0)</f>
        <v>0</v>
      </c>
      <c r="AJ3037" s="7">
        <f>IF(S3037&gt;0,RANK(S3037,(N3037:P3037,Q3037:AE3037)),0)</f>
        <v>7</v>
      </c>
      <c r="AK3037" s="2">
        <f t="shared" si="1207"/>
        <v>1.9080136573609158E-3</v>
      </c>
      <c r="AL3037" s="2">
        <f t="shared" si="1208"/>
        <v>4.5189797148021691E-3</v>
      </c>
      <c r="AM3037" s="2">
        <f t="shared" si="1209"/>
        <v>0</v>
      </c>
      <c r="AN3037" s="2">
        <f t="shared" si="1210"/>
        <v>1.4059048001606748E-3</v>
      </c>
      <c r="AP3037" t="s">
        <v>2681</v>
      </c>
      <c r="AQ3037" t="s">
        <v>1858</v>
      </c>
      <c r="AT3037" s="93" t="s">
        <v>1130</v>
      </c>
      <c r="AU3037" s="92" t="s">
        <v>1502</v>
      </c>
      <c r="AV3037" s="83" t="str">
        <f t="shared" si="1211"/>
        <v>51660</v>
      </c>
      <c r="AX3037" s="7" t="s">
        <v>290</v>
      </c>
    </row>
    <row r="3038" spans="1:50" hidden="1" outlineLevel="1">
      <c r="A3038" t="s">
        <v>2695</v>
      </c>
      <c r="B3038" t="s">
        <v>1858</v>
      </c>
      <c r="C3038" s="1">
        <f t="shared" si="1200"/>
        <v>6978</v>
      </c>
      <c r="D3038" s="7">
        <f>RANK(N3038,(N3038:P3038,Q3038:AE3038))</f>
        <v>2</v>
      </c>
      <c r="E3038" s="7">
        <f>RANK(O3038,(N3038:P3038,Q3038:AE3038))</f>
        <v>1</v>
      </c>
      <c r="F3038" s="7">
        <f>IF(P3038&gt;0,RANK(P3038,(N3038:P3038,Q3038:AE3038)),0)</f>
        <v>4</v>
      </c>
      <c r="G3038" s="1">
        <f t="shared" si="1201"/>
        <v>725</v>
      </c>
      <c r="H3038" s="2">
        <f t="shared" si="1202"/>
        <v>0.10389796503296074</v>
      </c>
      <c r="I3038" s="2"/>
      <c r="J3038" s="2">
        <f t="shared" si="1203"/>
        <v>0.43336199484092863</v>
      </c>
      <c r="K3038" s="2">
        <f t="shared" si="1204"/>
        <v>0.53725995987388941</v>
      </c>
      <c r="L3038" s="2">
        <f t="shared" si="1205"/>
        <v>1.0461450272284322E-2</v>
      </c>
      <c r="M3038" s="2">
        <f t="shared" si="1206"/>
        <v>1.8916595012897629E-2</v>
      </c>
      <c r="N3038" s="1">
        <v>3024</v>
      </c>
      <c r="O3038" s="1">
        <v>3749</v>
      </c>
      <c r="P3038" s="1">
        <v>73</v>
      </c>
      <c r="Q3038" s="1">
        <v>28</v>
      </c>
      <c r="R3038" s="1">
        <v>92</v>
      </c>
      <c r="S3038" s="1">
        <v>11</v>
      </c>
      <c r="U3038" s="1">
        <v>1</v>
      </c>
      <c r="AG3038" s="7">
        <f>IF(Q3038&gt;0,RANK(Q3038,(N3038:P3038,Q3038:AE3038)),0)</f>
        <v>5</v>
      </c>
      <c r="AH3038" s="7">
        <f>IF(R3038&gt;0,RANK(R3038,(N3038:P3038,Q3038:AE3038)),0)</f>
        <v>3</v>
      </c>
      <c r="AI3038" s="7">
        <f>IF(T3038&gt;0,RANK(T3038,(N3038:P3038,Q3038:AE3038)),0)</f>
        <v>0</v>
      </c>
      <c r="AJ3038" s="7">
        <f>IF(S3038&gt;0,RANK(S3038,(N3038:P3038,Q3038:AE3038)),0)</f>
        <v>6</v>
      </c>
      <c r="AK3038" s="2">
        <f t="shared" si="1207"/>
        <v>4.0126110633419317E-3</v>
      </c>
      <c r="AL3038" s="2">
        <f t="shared" si="1208"/>
        <v>1.3184293493837776E-2</v>
      </c>
      <c r="AM3038" s="2">
        <f t="shared" si="1209"/>
        <v>0</v>
      </c>
      <c r="AN3038" s="2">
        <f t="shared" si="1210"/>
        <v>1.5763829177414732E-3</v>
      </c>
      <c r="AP3038" t="s">
        <v>2695</v>
      </c>
      <c r="AQ3038" t="s">
        <v>1858</v>
      </c>
      <c r="AT3038" s="93" t="s">
        <v>1130</v>
      </c>
      <c r="AU3038" s="92" t="s">
        <v>1503</v>
      </c>
      <c r="AV3038" s="83" t="str">
        <f t="shared" si="1211"/>
        <v>51670</v>
      </c>
      <c r="AX3038" s="7" t="s">
        <v>290</v>
      </c>
    </row>
    <row r="3039" spans="1:50" hidden="1" outlineLevel="1">
      <c r="A3039" t="s">
        <v>1891</v>
      </c>
      <c r="B3039" t="s">
        <v>1858</v>
      </c>
      <c r="C3039" s="1">
        <f t="shared" si="1200"/>
        <v>2140</v>
      </c>
      <c r="D3039" s="7">
        <f>RANK(N3039,(N3039:P3039,Q3039:AE3039))</f>
        <v>1</v>
      </c>
      <c r="E3039" s="7">
        <f>RANK(O3039,(N3039:P3039,Q3039:AE3039))</f>
        <v>2</v>
      </c>
      <c r="F3039" s="7">
        <f>IF(P3039&gt;0,RANK(P3039,(N3039:P3039,Q3039:AE3039)),0)</f>
        <v>3</v>
      </c>
      <c r="G3039" s="1">
        <f t="shared" si="1201"/>
        <v>91</v>
      </c>
      <c r="H3039" s="2">
        <f t="shared" si="1202"/>
        <v>4.2523364485981312E-2</v>
      </c>
      <c r="I3039" s="2"/>
      <c r="J3039" s="2">
        <f t="shared" si="1203"/>
        <v>0.48971962616822429</v>
      </c>
      <c r="K3039" s="2">
        <f t="shared" si="1204"/>
        <v>0.44719626168224297</v>
      </c>
      <c r="L3039" s="2">
        <f t="shared" si="1205"/>
        <v>4.8130841121495328E-2</v>
      </c>
      <c r="M3039" s="2">
        <f t="shared" si="1206"/>
        <v>1.4953271028037417E-2</v>
      </c>
      <c r="N3039" s="1">
        <v>1048</v>
      </c>
      <c r="O3039" s="1">
        <v>957</v>
      </c>
      <c r="P3039" s="1">
        <v>103</v>
      </c>
      <c r="Q3039" s="1">
        <v>3</v>
      </c>
      <c r="R3039" s="1">
        <v>26</v>
      </c>
      <c r="S3039" s="1">
        <v>2</v>
      </c>
      <c r="U3039" s="1">
        <v>1</v>
      </c>
      <c r="AG3039" s="7">
        <f>IF(Q3039&gt;0,RANK(Q3039,(N3039:P3039,Q3039:AE3039)),0)</f>
        <v>5</v>
      </c>
      <c r="AH3039" s="7">
        <f>IF(R3039&gt;0,RANK(R3039,(N3039:P3039,Q3039:AE3039)),0)</f>
        <v>4</v>
      </c>
      <c r="AI3039" s="7">
        <f>IF(T3039&gt;0,RANK(T3039,(N3039:P3039,Q3039:AE3039)),0)</f>
        <v>0</v>
      </c>
      <c r="AJ3039" s="7">
        <f>IF(S3039&gt;0,RANK(S3039,(N3039:P3039,Q3039:AE3039)),0)</f>
        <v>6</v>
      </c>
      <c r="AK3039" s="2">
        <f t="shared" si="1207"/>
        <v>1.4018691588785046E-3</v>
      </c>
      <c r="AL3039" s="2">
        <f t="shared" si="1208"/>
        <v>1.2149532710280374E-2</v>
      </c>
      <c r="AM3039" s="2">
        <f t="shared" si="1209"/>
        <v>0</v>
      </c>
      <c r="AN3039" s="2">
        <f t="shared" si="1210"/>
        <v>9.3457943925233649E-4</v>
      </c>
      <c r="AP3039" t="s">
        <v>1891</v>
      </c>
      <c r="AQ3039" t="s">
        <v>1858</v>
      </c>
      <c r="AT3039" s="93" t="s">
        <v>1130</v>
      </c>
      <c r="AU3039" s="92" t="s">
        <v>1504</v>
      </c>
      <c r="AV3039" s="83" t="str">
        <f t="shared" si="1211"/>
        <v>51678</v>
      </c>
      <c r="AX3039" s="7" t="s">
        <v>290</v>
      </c>
    </row>
    <row r="3040" spans="1:50" hidden="1" outlineLevel="1">
      <c r="A3040" t="s">
        <v>2145</v>
      </c>
      <c r="B3040" t="s">
        <v>1858</v>
      </c>
      <c r="C3040" s="1">
        <f t="shared" si="1200"/>
        <v>23506</v>
      </c>
      <c r="D3040" s="7">
        <f>RANK(N3040,(N3040:P3040,Q3040:AE3040))</f>
        <v>2</v>
      </c>
      <c r="E3040" s="7">
        <f>RANK(O3040,(N3040:P3040,Q3040:AE3040))</f>
        <v>1</v>
      </c>
      <c r="F3040" s="7">
        <f>IF(P3040&gt;0,RANK(P3040,(N3040:P3040,Q3040:AE3040)),0)</f>
        <v>3</v>
      </c>
      <c r="G3040" s="1">
        <f t="shared" si="1201"/>
        <v>2144</v>
      </c>
      <c r="H3040" s="2">
        <f t="shared" si="1202"/>
        <v>9.1210754700927418E-2</v>
      </c>
      <c r="I3040" s="2"/>
      <c r="J3040" s="2">
        <f t="shared" si="1203"/>
        <v>0.44133412745681955</v>
      </c>
      <c r="K3040" s="2">
        <f t="shared" si="1204"/>
        <v>0.53254488215774698</v>
      </c>
      <c r="L3040" s="2">
        <f t="shared" si="1205"/>
        <v>1.8761167361524719E-2</v>
      </c>
      <c r="M3040" s="2">
        <f t="shared" si="1206"/>
        <v>7.3598230239087549E-3</v>
      </c>
      <c r="N3040" s="1">
        <v>10374</v>
      </c>
      <c r="O3040" s="1">
        <v>12518</v>
      </c>
      <c r="P3040" s="1">
        <v>441</v>
      </c>
      <c r="Q3040" s="1">
        <v>35</v>
      </c>
      <c r="R3040" s="1">
        <v>105</v>
      </c>
      <c r="S3040" s="1">
        <v>21</v>
      </c>
      <c r="U3040" s="1">
        <v>12</v>
      </c>
      <c r="AG3040" s="7">
        <f>IF(Q3040&gt;0,RANK(Q3040,(N3040:P3040,Q3040:AE3040)),0)</f>
        <v>5</v>
      </c>
      <c r="AH3040" s="7">
        <f>IF(R3040&gt;0,RANK(R3040,(N3040:P3040,Q3040:AE3040)),0)</f>
        <v>4</v>
      </c>
      <c r="AI3040" s="7">
        <f>IF(T3040&gt;0,RANK(T3040,(N3040:P3040,Q3040:AE3040)),0)</f>
        <v>0</v>
      </c>
      <c r="AJ3040" s="7">
        <f>IF(S3040&gt;0,RANK(S3040,(N3040:P3040,Q3040:AE3040)),0)</f>
        <v>6</v>
      </c>
      <c r="AK3040" s="2">
        <f t="shared" si="1207"/>
        <v>1.4889815366289458E-3</v>
      </c>
      <c r="AL3040" s="2">
        <f t="shared" si="1208"/>
        <v>4.4669446098868377E-3</v>
      </c>
      <c r="AM3040" s="2">
        <f t="shared" si="1209"/>
        <v>0</v>
      </c>
      <c r="AN3040" s="2">
        <f t="shared" si="1210"/>
        <v>8.9338892197736745E-4</v>
      </c>
      <c r="AP3040" t="s">
        <v>2145</v>
      </c>
      <c r="AQ3040" t="s">
        <v>1858</v>
      </c>
      <c r="AT3040" s="93" t="s">
        <v>1130</v>
      </c>
      <c r="AU3040" s="92" t="s">
        <v>1505</v>
      </c>
      <c r="AV3040" s="83" t="str">
        <f t="shared" si="1211"/>
        <v>51680</v>
      </c>
      <c r="AX3040" s="7" t="s">
        <v>290</v>
      </c>
    </row>
    <row r="3041" spans="1:50" hidden="1" outlineLevel="1">
      <c r="A3041" t="s">
        <v>1401</v>
      </c>
      <c r="B3041" t="s">
        <v>1858</v>
      </c>
      <c r="C3041" s="1">
        <f t="shared" si="1200"/>
        <v>12410</v>
      </c>
      <c r="D3041" s="7">
        <f>RANK(N3041,(N3041:P3041,Q3041:AE3041))</f>
        <v>2</v>
      </c>
      <c r="E3041" s="7">
        <f>RANK(O3041,(N3041:P3041,Q3041:AE3041))</f>
        <v>1</v>
      </c>
      <c r="F3041" s="7">
        <f>IF(P3041&gt;0,RANK(P3041,(N3041:P3041,Q3041:AE3041)),0)</f>
        <v>3</v>
      </c>
      <c r="G3041" s="1">
        <f t="shared" si="1201"/>
        <v>1490</v>
      </c>
      <c r="H3041" s="2">
        <f t="shared" si="1202"/>
        <v>0.12006446414182111</v>
      </c>
      <c r="I3041" s="2"/>
      <c r="J3041" s="2">
        <f t="shared" si="1203"/>
        <v>0.42401289282836424</v>
      </c>
      <c r="K3041" s="2">
        <f t="shared" si="1204"/>
        <v>0.54407735697018533</v>
      </c>
      <c r="L3041" s="2">
        <f t="shared" si="1205"/>
        <v>1.8533440773569703E-2</v>
      </c>
      <c r="M3041" s="2">
        <f t="shared" si="1206"/>
        <v>1.3376309427880779E-2</v>
      </c>
      <c r="N3041" s="1">
        <v>5262</v>
      </c>
      <c r="O3041" s="1">
        <v>6752</v>
      </c>
      <c r="P3041" s="1">
        <v>230</v>
      </c>
      <c r="Q3041" s="1">
        <v>58</v>
      </c>
      <c r="R3041" s="1">
        <v>93</v>
      </c>
      <c r="S3041" s="1">
        <v>15</v>
      </c>
      <c r="U3041" s="1">
        <v>0</v>
      </c>
      <c r="AG3041" s="7">
        <f>IF(Q3041&gt;0,RANK(Q3041,(N3041:P3041,Q3041:AE3041)),0)</f>
        <v>5</v>
      </c>
      <c r="AH3041" s="7">
        <f>IF(R3041&gt;0,RANK(R3041,(N3041:P3041,Q3041:AE3041)),0)</f>
        <v>4</v>
      </c>
      <c r="AI3041" s="7">
        <f>IF(T3041&gt;0,RANK(T3041,(N3041:P3041,Q3041:AE3041)),0)</f>
        <v>0</v>
      </c>
      <c r="AJ3041" s="7">
        <f>IF(S3041&gt;0,RANK(S3041,(N3041:P3041,Q3041:AE3041)),0)</f>
        <v>6</v>
      </c>
      <c r="AK3041" s="2">
        <f t="shared" si="1207"/>
        <v>4.6736502820306208E-3</v>
      </c>
      <c r="AL3041" s="2">
        <f t="shared" si="1208"/>
        <v>7.493956486704271E-3</v>
      </c>
      <c r="AM3041" s="2">
        <f t="shared" si="1209"/>
        <v>0</v>
      </c>
      <c r="AN3041" s="2">
        <f t="shared" si="1210"/>
        <v>1.2087026591458502E-3</v>
      </c>
      <c r="AP3041" t="s">
        <v>1401</v>
      </c>
      <c r="AQ3041" t="s">
        <v>1858</v>
      </c>
      <c r="AT3041" s="93" t="s">
        <v>1130</v>
      </c>
      <c r="AU3041" s="92" t="s">
        <v>1506</v>
      </c>
      <c r="AV3041" s="83" t="str">
        <f t="shared" si="1211"/>
        <v>51683</v>
      </c>
      <c r="AX3041" s="7" t="s">
        <v>290</v>
      </c>
    </row>
    <row r="3042" spans="1:50" hidden="1" outlineLevel="1">
      <c r="A3042" t="s">
        <v>1065</v>
      </c>
      <c r="B3042" t="s">
        <v>1858</v>
      </c>
      <c r="C3042" s="1">
        <f t="shared" si="1200"/>
        <v>2580</v>
      </c>
      <c r="D3042" s="7">
        <f>RANK(N3042,(N3042:P3042,Q3042:AE3042))</f>
        <v>2</v>
      </c>
      <c r="E3042" s="7">
        <f>RANK(O3042,(N3042:P3042,Q3042:AE3042))</f>
        <v>1</v>
      </c>
      <c r="F3042" s="7">
        <f>IF(P3042&gt;0,RANK(P3042,(N3042:P3042,Q3042:AE3042)),0)</f>
        <v>3</v>
      </c>
      <c r="G3042" s="1">
        <f t="shared" si="1201"/>
        <v>412</v>
      </c>
      <c r="H3042" s="2">
        <f t="shared" si="1202"/>
        <v>0.15968992248062017</v>
      </c>
      <c r="I3042" s="2"/>
      <c r="J3042" s="2">
        <f t="shared" si="1203"/>
        <v>0.40620155038759692</v>
      </c>
      <c r="K3042" s="2">
        <f t="shared" si="1204"/>
        <v>0.56589147286821706</v>
      </c>
      <c r="L3042" s="2">
        <f t="shared" si="1205"/>
        <v>1.9767441860465116E-2</v>
      </c>
      <c r="M3042" s="2">
        <f t="shared" si="1206"/>
        <v>8.1395348837209579E-3</v>
      </c>
      <c r="N3042" s="1">
        <v>1048</v>
      </c>
      <c r="O3042" s="1">
        <v>1460</v>
      </c>
      <c r="P3042" s="1">
        <v>51</v>
      </c>
      <c r="Q3042" s="1">
        <v>10</v>
      </c>
      <c r="R3042" s="1">
        <v>9</v>
      </c>
      <c r="S3042" s="1">
        <v>1</v>
      </c>
      <c r="U3042" s="1">
        <v>1</v>
      </c>
      <c r="AG3042" s="7">
        <f>IF(Q3042&gt;0,RANK(Q3042,(N3042:P3042,Q3042:AE3042)),0)</f>
        <v>4</v>
      </c>
      <c r="AH3042" s="7">
        <f>IF(R3042&gt;0,RANK(R3042,(N3042:P3042,Q3042:AE3042)),0)</f>
        <v>5</v>
      </c>
      <c r="AI3042" s="7">
        <f>IF(T3042&gt;0,RANK(T3042,(N3042:P3042,Q3042:AE3042)),0)</f>
        <v>0</v>
      </c>
      <c r="AJ3042" s="7">
        <f>IF(S3042&gt;0,RANK(S3042,(N3042:P3042,Q3042:AE3042)),0)</f>
        <v>6</v>
      </c>
      <c r="AK3042" s="2">
        <f t="shared" si="1207"/>
        <v>3.875968992248062E-3</v>
      </c>
      <c r="AL3042" s="2">
        <f t="shared" si="1208"/>
        <v>3.4883720930232558E-3</v>
      </c>
      <c r="AM3042" s="2">
        <f t="shared" si="1209"/>
        <v>0</v>
      </c>
      <c r="AN3042" s="2">
        <f t="shared" si="1210"/>
        <v>3.875968992248062E-4</v>
      </c>
      <c r="AP3042" t="s">
        <v>1065</v>
      </c>
      <c r="AQ3042" t="s">
        <v>1858</v>
      </c>
      <c r="AT3042" s="93" t="s">
        <v>1130</v>
      </c>
      <c r="AU3042" s="92" t="s">
        <v>1507</v>
      </c>
      <c r="AV3042" s="83" t="str">
        <f t="shared" si="1211"/>
        <v>51685</v>
      </c>
      <c r="AX3042" s="7" t="s">
        <v>290</v>
      </c>
    </row>
    <row r="3043" spans="1:50" hidden="1" outlineLevel="1">
      <c r="A3043" t="s">
        <v>1754</v>
      </c>
      <c r="B3043" t="s">
        <v>1858</v>
      </c>
      <c r="C3043" s="1">
        <f t="shared" si="1200"/>
        <v>5694</v>
      </c>
      <c r="D3043" s="7">
        <f>RANK(N3043,(N3043:P3043,Q3043:AE3043))</f>
        <v>1</v>
      </c>
      <c r="E3043" s="7">
        <f>RANK(O3043,(N3043:P3043,Q3043:AE3043))</f>
        <v>2</v>
      </c>
      <c r="F3043" s="7">
        <f>IF(P3043&gt;0,RANK(P3043,(N3043:P3043,Q3043:AE3043)),0)</f>
        <v>3</v>
      </c>
      <c r="G3043" s="1">
        <f t="shared" si="1201"/>
        <v>488</v>
      </c>
      <c r="H3043" s="2">
        <f t="shared" si="1202"/>
        <v>8.5704250087811726E-2</v>
      </c>
      <c r="I3043" s="2"/>
      <c r="J3043" s="2">
        <f t="shared" si="1203"/>
        <v>0.53530031612223394</v>
      </c>
      <c r="K3043" s="2">
        <f t="shared" si="1204"/>
        <v>0.4495960660344222</v>
      </c>
      <c r="L3043" s="2">
        <f t="shared" si="1205"/>
        <v>1.0361784334387074E-2</v>
      </c>
      <c r="M3043" s="2">
        <f t="shared" si="1206"/>
        <v>4.7418335089567786E-3</v>
      </c>
      <c r="N3043" s="1">
        <v>3048</v>
      </c>
      <c r="O3043" s="1">
        <v>2560</v>
      </c>
      <c r="P3043" s="1">
        <v>59</v>
      </c>
      <c r="Q3043" s="1">
        <v>5</v>
      </c>
      <c r="R3043" s="1">
        <v>12</v>
      </c>
      <c r="S3043" s="1">
        <v>2</v>
      </c>
      <c r="U3043" s="1">
        <v>8</v>
      </c>
      <c r="AG3043" s="7">
        <f>IF(Q3043&gt;0,RANK(Q3043,(N3043:P3043,Q3043:AE3043)),0)</f>
        <v>6</v>
      </c>
      <c r="AH3043" s="7">
        <f>IF(R3043&gt;0,RANK(R3043,(N3043:P3043,Q3043:AE3043)),0)</f>
        <v>4</v>
      </c>
      <c r="AI3043" s="7">
        <f>IF(T3043&gt;0,RANK(T3043,(N3043:P3043,Q3043:AE3043)),0)</f>
        <v>0</v>
      </c>
      <c r="AJ3043" s="7">
        <f>IF(S3043&gt;0,RANK(S3043,(N3043:P3043,Q3043:AE3043)),0)</f>
        <v>7</v>
      </c>
      <c r="AK3043" s="2">
        <f t="shared" si="1207"/>
        <v>8.7811731647348087E-4</v>
      </c>
      <c r="AL3043" s="2">
        <f t="shared" si="1208"/>
        <v>2.1074815595363539E-3</v>
      </c>
      <c r="AM3043" s="2">
        <f t="shared" si="1209"/>
        <v>0</v>
      </c>
      <c r="AN3043" s="2">
        <f t="shared" si="1210"/>
        <v>3.5124692658939234E-4</v>
      </c>
      <c r="AP3043" t="s">
        <v>1754</v>
      </c>
      <c r="AQ3043" t="s">
        <v>1858</v>
      </c>
      <c r="AT3043" s="93" t="s">
        <v>1130</v>
      </c>
      <c r="AU3043" s="92" t="s">
        <v>1508</v>
      </c>
      <c r="AV3043" s="83" t="str">
        <f t="shared" si="1211"/>
        <v>51690</v>
      </c>
      <c r="AX3043" s="7" t="s">
        <v>290</v>
      </c>
    </row>
    <row r="3044" spans="1:50" hidden="1" outlineLevel="1">
      <c r="A3044" t="s">
        <v>2361</v>
      </c>
      <c r="B3044" t="s">
        <v>1858</v>
      </c>
      <c r="C3044" s="1">
        <f t="shared" si="1200"/>
        <v>57825</v>
      </c>
      <c r="D3044" s="7">
        <f>RANK(N3044,(N3044:P3044,Q3044:AE3044))</f>
        <v>1</v>
      </c>
      <c r="E3044" s="7">
        <f>RANK(O3044,(N3044:P3044,Q3044:AE3044))</f>
        <v>2</v>
      </c>
      <c r="F3044" s="7">
        <f>IF(P3044&gt;0,RANK(P3044,(N3044:P3044,Q3044:AE3044)),0)</f>
        <v>3</v>
      </c>
      <c r="G3044" s="1">
        <f t="shared" si="1201"/>
        <v>2773</v>
      </c>
      <c r="H3044" s="2">
        <f t="shared" si="1202"/>
        <v>4.7955036748811068E-2</v>
      </c>
      <c r="I3044" s="2"/>
      <c r="J3044" s="2">
        <f t="shared" si="1203"/>
        <v>0.51498486813661914</v>
      </c>
      <c r="K3044" s="2">
        <f t="shared" si="1204"/>
        <v>0.46702983138780801</v>
      </c>
      <c r="L3044" s="2">
        <f t="shared" si="1205"/>
        <v>1.2485948984003459E-2</v>
      </c>
      <c r="M3044" s="2">
        <f t="shared" si="1206"/>
        <v>5.499351491569382E-3</v>
      </c>
      <c r="N3044" s="1">
        <v>29779</v>
      </c>
      <c r="O3044" s="1">
        <v>27006</v>
      </c>
      <c r="P3044" s="1">
        <v>722</v>
      </c>
      <c r="Q3044" s="1">
        <v>46</v>
      </c>
      <c r="R3044" s="1">
        <v>212</v>
      </c>
      <c r="S3044" s="1">
        <v>21</v>
      </c>
      <c r="U3044" s="1">
        <v>39</v>
      </c>
      <c r="AG3044" s="7">
        <f>IF(Q3044&gt;0,RANK(Q3044,(N3044:P3044,Q3044:AE3044)),0)</f>
        <v>5</v>
      </c>
      <c r="AH3044" s="7">
        <f>IF(R3044&gt;0,RANK(R3044,(N3044:P3044,Q3044:AE3044)),0)</f>
        <v>4</v>
      </c>
      <c r="AI3044" s="7">
        <f>IF(T3044&gt;0,RANK(T3044,(N3044:P3044,Q3044:AE3044)),0)</f>
        <v>0</v>
      </c>
      <c r="AJ3044" s="7">
        <f>IF(S3044&gt;0,RANK(S3044,(N3044:P3044,Q3044:AE3044)),0)</f>
        <v>7</v>
      </c>
      <c r="AK3044" s="2">
        <f t="shared" si="1207"/>
        <v>7.9550367488110676E-4</v>
      </c>
      <c r="AL3044" s="2">
        <f t="shared" si="1208"/>
        <v>3.6662343277129271E-3</v>
      </c>
      <c r="AM3044" s="2">
        <f t="shared" si="1209"/>
        <v>0</v>
      </c>
      <c r="AN3044" s="2">
        <f t="shared" si="1210"/>
        <v>3.6316472114137483E-4</v>
      </c>
      <c r="AP3044" t="s">
        <v>2361</v>
      </c>
      <c r="AQ3044" t="s">
        <v>1858</v>
      </c>
      <c r="AT3044" s="93" t="s">
        <v>1130</v>
      </c>
      <c r="AU3044" s="92" t="s">
        <v>1509</v>
      </c>
      <c r="AV3044" s="83" t="str">
        <f t="shared" si="1211"/>
        <v>51700</v>
      </c>
      <c r="AX3044" s="7" t="s">
        <v>290</v>
      </c>
    </row>
    <row r="3045" spans="1:50" hidden="1" outlineLevel="1">
      <c r="A3045" t="s">
        <v>3432</v>
      </c>
      <c r="B3045" t="s">
        <v>1858</v>
      </c>
      <c r="C3045" s="1">
        <f t="shared" si="1200"/>
        <v>61946</v>
      </c>
      <c r="D3045" s="7">
        <f>RANK(N3045,(N3045:P3045,Q3045:AE3045))</f>
        <v>1</v>
      </c>
      <c r="E3045" s="7">
        <f>RANK(O3045,(N3045:P3045,Q3045:AE3045))</f>
        <v>2</v>
      </c>
      <c r="F3045" s="7">
        <f>IF(P3045&gt;0,RANK(P3045,(N3045:P3045,Q3045:AE3045)),0)</f>
        <v>3</v>
      </c>
      <c r="G3045" s="1">
        <f t="shared" si="1201"/>
        <v>16301</v>
      </c>
      <c r="H3045" s="2">
        <f t="shared" si="1202"/>
        <v>0.26314854873599586</v>
      </c>
      <c r="I3045" s="2"/>
      <c r="J3045" s="2">
        <f t="shared" si="1203"/>
        <v>0.61700513350337394</v>
      </c>
      <c r="K3045" s="2">
        <f t="shared" si="1204"/>
        <v>0.35385658476737802</v>
      </c>
      <c r="L3045" s="2">
        <f t="shared" si="1205"/>
        <v>1.861298550350305E-2</v>
      </c>
      <c r="M3045" s="2">
        <f t="shared" si="1206"/>
        <v>1.0525296225744989E-2</v>
      </c>
      <c r="N3045" s="1">
        <v>38221</v>
      </c>
      <c r="O3045" s="1">
        <v>21920</v>
      </c>
      <c r="P3045" s="1">
        <v>1153</v>
      </c>
      <c r="Q3045" s="1">
        <v>89</v>
      </c>
      <c r="R3045" s="1">
        <v>364</v>
      </c>
      <c r="S3045" s="1">
        <v>29</v>
      </c>
      <c r="U3045" s="1">
        <v>170</v>
      </c>
      <c r="AG3045" s="7">
        <f>IF(Q3045&gt;0,RANK(Q3045,(N3045:P3045,Q3045:AE3045)),0)</f>
        <v>6</v>
      </c>
      <c r="AH3045" s="7">
        <f>IF(R3045&gt;0,RANK(R3045,(N3045:P3045,Q3045:AE3045)),0)</f>
        <v>4</v>
      </c>
      <c r="AI3045" s="7">
        <f>IF(T3045&gt;0,RANK(T3045,(N3045:P3045,Q3045:AE3045)),0)</f>
        <v>0</v>
      </c>
      <c r="AJ3045" s="7">
        <f>IF(S3045&gt;0,RANK(S3045,(N3045:P3045,Q3045:AE3045)),0)</f>
        <v>7</v>
      </c>
      <c r="AK3045" s="2">
        <f t="shared" si="1207"/>
        <v>1.4367352209989346E-3</v>
      </c>
      <c r="AL3045" s="2">
        <f t="shared" si="1208"/>
        <v>5.8760856229619343E-3</v>
      </c>
      <c r="AM3045" s="2">
        <f t="shared" si="1209"/>
        <v>0</v>
      </c>
      <c r="AN3045" s="2">
        <f t="shared" si="1210"/>
        <v>4.6814967875246185E-4</v>
      </c>
      <c r="AP3045" t="s">
        <v>3432</v>
      </c>
      <c r="AQ3045" t="s">
        <v>1858</v>
      </c>
      <c r="AT3045" s="93" t="s">
        <v>1130</v>
      </c>
      <c r="AU3045" s="92" t="s">
        <v>1510</v>
      </c>
      <c r="AV3045" s="83" t="str">
        <f t="shared" si="1211"/>
        <v>51710</v>
      </c>
      <c r="AX3045" s="7" t="s">
        <v>290</v>
      </c>
    </row>
    <row r="3046" spans="1:50" hidden="1" outlineLevel="1">
      <c r="A3046" t="s">
        <v>2221</v>
      </c>
      <c r="B3046" t="s">
        <v>1858</v>
      </c>
      <c r="C3046" s="1">
        <f t="shared" si="1200"/>
        <v>1530</v>
      </c>
      <c r="D3046" s="7">
        <f>RANK(N3046,(N3046:P3046,Q3046:AE3046))</f>
        <v>1</v>
      </c>
      <c r="E3046" s="7">
        <f>RANK(O3046,(N3046:P3046,Q3046:AE3046))</f>
        <v>2</v>
      </c>
      <c r="F3046" s="7">
        <f>IF(P3046&gt;0,RANK(P3046,(N3046:P3046,Q3046:AE3046)),0)</f>
        <v>3</v>
      </c>
      <c r="G3046" s="1">
        <f t="shared" si="1201"/>
        <v>228</v>
      </c>
      <c r="H3046" s="2">
        <f t="shared" si="1202"/>
        <v>0.14901960784313725</v>
      </c>
      <c r="I3046" s="2"/>
      <c r="J3046" s="2">
        <f t="shared" si="1203"/>
        <v>0.56666666666666665</v>
      </c>
      <c r="K3046" s="2">
        <f t="shared" si="1204"/>
        <v>0.41764705882352943</v>
      </c>
      <c r="L3046" s="2">
        <f t="shared" si="1205"/>
        <v>1.3071895424836602E-2</v>
      </c>
      <c r="M3046" s="2">
        <f t="shared" si="1206"/>
        <v>2.6143790849673196E-3</v>
      </c>
      <c r="N3046" s="1">
        <v>867</v>
      </c>
      <c r="O3046" s="1">
        <v>639</v>
      </c>
      <c r="P3046" s="1">
        <v>20</v>
      </c>
      <c r="Q3046" s="1">
        <v>0</v>
      </c>
      <c r="R3046" s="1">
        <v>2</v>
      </c>
      <c r="S3046" s="1">
        <v>0</v>
      </c>
      <c r="U3046" s="1">
        <v>2</v>
      </c>
      <c r="AG3046" s="7">
        <f>IF(Q3046&gt;0,RANK(Q3046,(N3046:P3046,Q3046:AE3046)),0)</f>
        <v>0</v>
      </c>
      <c r="AH3046" s="7">
        <f>IF(R3046&gt;0,RANK(R3046,(N3046:P3046,Q3046:AE3046)),0)</f>
        <v>4</v>
      </c>
      <c r="AI3046" s="7">
        <f>IF(T3046&gt;0,RANK(T3046,(N3046:P3046,Q3046:AE3046)),0)</f>
        <v>0</v>
      </c>
      <c r="AJ3046" s="7">
        <f>IF(S3046&gt;0,RANK(S3046,(N3046:P3046,Q3046:AE3046)),0)</f>
        <v>0</v>
      </c>
      <c r="AK3046" s="2">
        <f t="shared" si="1207"/>
        <v>0</v>
      </c>
      <c r="AL3046" s="2">
        <f t="shared" si="1208"/>
        <v>1.30718954248366E-3</v>
      </c>
      <c r="AM3046" s="2">
        <f t="shared" si="1209"/>
        <v>0</v>
      </c>
      <c r="AN3046" s="2">
        <f t="shared" si="1210"/>
        <v>0</v>
      </c>
      <c r="AP3046" t="s">
        <v>2221</v>
      </c>
      <c r="AQ3046" t="s">
        <v>1858</v>
      </c>
      <c r="AT3046" s="93" t="s">
        <v>1130</v>
      </c>
      <c r="AU3046" s="92" t="s">
        <v>860</v>
      </c>
      <c r="AV3046" s="83" t="str">
        <f t="shared" si="1211"/>
        <v>51720</v>
      </c>
      <c r="AX3046" s="7" t="s">
        <v>290</v>
      </c>
    </row>
    <row r="3047" spans="1:50" hidden="1" outlineLevel="1">
      <c r="A3047" t="s">
        <v>2070</v>
      </c>
      <c r="B3047" t="s">
        <v>1858</v>
      </c>
      <c r="C3047" s="1">
        <f t="shared" si="1200"/>
        <v>11062</v>
      </c>
      <c r="D3047" s="7">
        <f>RANK(N3047,(N3047:P3047,Q3047:AE3047))</f>
        <v>1</v>
      </c>
      <c r="E3047" s="7">
        <f>RANK(O3047,(N3047:P3047,Q3047:AE3047))</f>
        <v>2</v>
      </c>
      <c r="F3047" s="7">
        <f>IF(P3047&gt;0,RANK(P3047,(N3047:P3047,Q3047:AE3047)),0)</f>
        <v>3</v>
      </c>
      <c r="G3047" s="1">
        <f t="shared" si="1201"/>
        <v>6642</v>
      </c>
      <c r="H3047" s="2">
        <f t="shared" si="1202"/>
        <v>0.60043391791719403</v>
      </c>
      <c r="I3047" s="2"/>
      <c r="J3047" s="2">
        <f t="shared" si="1203"/>
        <v>0.79108660278430665</v>
      </c>
      <c r="K3047" s="2">
        <f t="shared" si="1204"/>
        <v>0.19065268486711265</v>
      </c>
      <c r="L3047" s="2">
        <f t="shared" si="1205"/>
        <v>1.0576749231603687E-2</v>
      </c>
      <c r="M3047" s="2">
        <f t="shared" si="1206"/>
        <v>7.6839631169770169E-3</v>
      </c>
      <c r="N3047" s="1">
        <v>8751</v>
      </c>
      <c r="O3047" s="1">
        <v>2109</v>
      </c>
      <c r="P3047" s="1">
        <v>117</v>
      </c>
      <c r="Q3047" s="1">
        <v>22</v>
      </c>
      <c r="R3047" s="1">
        <v>49</v>
      </c>
      <c r="S3047" s="1">
        <v>11</v>
      </c>
      <c r="U3047" s="1">
        <v>3</v>
      </c>
      <c r="AG3047" s="7">
        <f>IF(Q3047&gt;0,RANK(Q3047,(N3047:P3047,Q3047:AE3047)),0)</f>
        <v>5</v>
      </c>
      <c r="AH3047" s="7">
        <f>IF(R3047&gt;0,RANK(R3047,(N3047:P3047,Q3047:AE3047)),0)</f>
        <v>4</v>
      </c>
      <c r="AI3047" s="7">
        <f>IF(T3047&gt;0,RANK(T3047,(N3047:P3047,Q3047:AE3047)),0)</f>
        <v>0</v>
      </c>
      <c r="AJ3047" s="7">
        <f>IF(S3047&gt;0,RANK(S3047,(N3047:P3047,Q3047:AE3047)),0)</f>
        <v>6</v>
      </c>
      <c r="AK3047" s="2">
        <f t="shared" si="1207"/>
        <v>1.9887904538058217E-3</v>
      </c>
      <c r="AL3047" s="2">
        <f t="shared" si="1208"/>
        <v>4.4295787380220575E-3</v>
      </c>
      <c r="AM3047" s="2">
        <f t="shared" si="1209"/>
        <v>0</v>
      </c>
      <c r="AN3047" s="2">
        <f t="shared" si="1210"/>
        <v>9.9439522690291087E-4</v>
      </c>
      <c r="AP3047" t="s">
        <v>2070</v>
      </c>
      <c r="AQ3047" t="s">
        <v>1858</v>
      </c>
      <c r="AT3047" s="93" t="s">
        <v>1130</v>
      </c>
      <c r="AU3047" s="92" t="s">
        <v>861</v>
      </c>
      <c r="AV3047" s="83" t="str">
        <f t="shared" si="1211"/>
        <v>51730</v>
      </c>
      <c r="AX3047" s="7" t="s">
        <v>290</v>
      </c>
    </row>
    <row r="3048" spans="1:50" hidden="1" outlineLevel="1">
      <c r="A3048" t="s">
        <v>1066</v>
      </c>
      <c r="B3048" t="s">
        <v>1858</v>
      </c>
      <c r="C3048" s="1">
        <f t="shared" si="1200"/>
        <v>5861</v>
      </c>
      <c r="D3048" s="7">
        <f>RANK(N3048,(N3048:P3048,Q3048:AE3048))</f>
        <v>2</v>
      </c>
      <c r="E3048" s="7">
        <f>RANK(O3048,(N3048:P3048,Q3048:AE3048))</f>
        <v>1</v>
      </c>
      <c r="F3048" s="7">
        <f>IF(P3048&gt;0,RANK(P3048,(N3048:P3048,Q3048:AE3048)),0)</f>
        <v>3</v>
      </c>
      <c r="G3048" s="1">
        <f t="shared" si="1201"/>
        <v>2823</v>
      </c>
      <c r="H3048" s="2">
        <f t="shared" si="1202"/>
        <v>0.48165842006483534</v>
      </c>
      <c r="I3048" s="2"/>
      <c r="J3048" s="2">
        <f t="shared" si="1203"/>
        <v>0.24705681624296194</v>
      </c>
      <c r="K3048" s="2">
        <f t="shared" si="1204"/>
        <v>0.72871523630779733</v>
      </c>
      <c r="L3048" s="2">
        <f t="shared" si="1205"/>
        <v>1.5867599385770346E-2</v>
      </c>
      <c r="M3048" s="2">
        <f t="shared" si="1206"/>
        <v>8.3603480634703818E-3</v>
      </c>
      <c r="N3048" s="1">
        <v>1448</v>
      </c>
      <c r="O3048" s="1">
        <v>4271</v>
      </c>
      <c r="P3048" s="1">
        <v>93</v>
      </c>
      <c r="Q3048" s="1">
        <v>5</v>
      </c>
      <c r="R3048" s="1">
        <v>41</v>
      </c>
      <c r="S3048" s="1">
        <v>0</v>
      </c>
      <c r="U3048" s="1">
        <v>3</v>
      </c>
      <c r="AG3048" s="7">
        <f>IF(Q3048&gt;0,RANK(Q3048,(N3048:P3048,Q3048:AE3048)),0)</f>
        <v>5</v>
      </c>
      <c r="AH3048" s="7">
        <f>IF(R3048&gt;0,RANK(R3048,(N3048:P3048,Q3048:AE3048)),0)</f>
        <v>4</v>
      </c>
      <c r="AI3048" s="7">
        <f>IF(T3048&gt;0,RANK(T3048,(N3048:P3048,Q3048:AE3048)),0)</f>
        <v>0</v>
      </c>
      <c r="AJ3048" s="7">
        <f>IF(S3048&gt;0,RANK(S3048,(N3048:P3048,Q3048:AE3048)),0)</f>
        <v>0</v>
      </c>
      <c r="AK3048" s="2">
        <f t="shared" si="1207"/>
        <v>8.5309674117044871E-4</v>
      </c>
      <c r="AL3048" s="2">
        <f t="shared" si="1208"/>
        <v>6.99539327759768E-3</v>
      </c>
      <c r="AM3048" s="2">
        <f t="shared" si="1209"/>
        <v>0</v>
      </c>
      <c r="AN3048" s="2">
        <f t="shared" si="1210"/>
        <v>0</v>
      </c>
      <c r="AP3048" t="s">
        <v>1066</v>
      </c>
      <c r="AQ3048" t="s">
        <v>1858</v>
      </c>
      <c r="AT3048" s="93" t="s">
        <v>1130</v>
      </c>
      <c r="AU3048" s="92" t="s">
        <v>862</v>
      </c>
      <c r="AV3048" s="83" t="str">
        <f t="shared" si="1211"/>
        <v>51735</v>
      </c>
      <c r="AX3048" s="7" t="s">
        <v>290</v>
      </c>
    </row>
    <row r="3049" spans="1:50" hidden="1" outlineLevel="1">
      <c r="A3049" t="s">
        <v>2346</v>
      </c>
      <c r="B3049" t="s">
        <v>1858</v>
      </c>
      <c r="C3049" s="1">
        <f t="shared" si="1200"/>
        <v>35455</v>
      </c>
      <c r="D3049" s="7">
        <f>RANK(N3049,(N3049:P3049,Q3049:AE3049))</f>
        <v>1</v>
      </c>
      <c r="E3049" s="7">
        <f>RANK(O3049,(N3049:P3049,Q3049:AE3049))</f>
        <v>2</v>
      </c>
      <c r="F3049" s="7">
        <f>IF(P3049&gt;0,RANK(P3049,(N3049:P3049,Q3049:AE3049)),0)</f>
        <v>3</v>
      </c>
      <c r="G3049" s="1">
        <f t="shared" si="1201"/>
        <v>9658</v>
      </c>
      <c r="H3049" s="2">
        <f t="shared" si="1202"/>
        <v>0.2724016358764631</v>
      </c>
      <c r="I3049" s="2"/>
      <c r="J3049" s="2">
        <f t="shared" si="1203"/>
        <v>0.62857142857142856</v>
      </c>
      <c r="K3049" s="2">
        <f t="shared" si="1204"/>
        <v>0.35616979269496546</v>
      </c>
      <c r="L3049" s="2">
        <f t="shared" si="1205"/>
        <v>9.8152587787336057E-3</v>
      </c>
      <c r="M3049" s="2">
        <f t="shared" si="1206"/>
        <v>5.4435199548723764E-3</v>
      </c>
      <c r="N3049" s="1">
        <v>22286</v>
      </c>
      <c r="O3049" s="1">
        <v>12628</v>
      </c>
      <c r="P3049" s="1">
        <v>348</v>
      </c>
      <c r="Q3049" s="1">
        <v>37</v>
      </c>
      <c r="R3049" s="1">
        <v>126</v>
      </c>
      <c r="S3049" s="1">
        <v>7</v>
      </c>
      <c r="U3049" s="1">
        <v>23</v>
      </c>
      <c r="AG3049" s="7">
        <f>IF(Q3049&gt;0,RANK(Q3049,(N3049:P3049,Q3049:AE3049)),0)</f>
        <v>5</v>
      </c>
      <c r="AH3049" s="7">
        <f>IF(R3049&gt;0,RANK(R3049,(N3049:P3049,Q3049:AE3049)),0)</f>
        <v>4</v>
      </c>
      <c r="AI3049" s="7">
        <f>IF(T3049&gt;0,RANK(T3049,(N3049:P3049,Q3049:AE3049)),0)</f>
        <v>0</v>
      </c>
      <c r="AJ3049" s="7">
        <f>IF(S3049&gt;0,RANK(S3049,(N3049:P3049,Q3049:AE3049)),0)</f>
        <v>7</v>
      </c>
      <c r="AK3049" s="2">
        <f t="shared" si="1207"/>
        <v>1.0435763644055845E-3</v>
      </c>
      <c r="AL3049" s="2">
        <f t="shared" si="1208"/>
        <v>3.5538005923000989E-3</v>
      </c>
      <c r="AM3049" s="2">
        <f t="shared" si="1209"/>
        <v>0</v>
      </c>
      <c r="AN3049" s="2">
        <f t="shared" si="1210"/>
        <v>1.9743336623889436E-4</v>
      </c>
      <c r="AP3049" t="s">
        <v>2346</v>
      </c>
      <c r="AQ3049" t="s">
        <v>1858</v>
      </c>
      <c r="AT3049" s="93" t="s">
        <v>1130</v>
      </c>
      <c r="AU3049" s="92" t="s">
        <v>863</v>
      </c>
      <c r="AV3049" s="83" t="str">
        <f t="shared" si="1211"/>
        <v>51740</v>
      </c>
      <c r="AX3049" s="7" t="s">
        <v>290</v>
      </c>
    </row>
    <row r="3050" spans="1:50" hidden="1" outlineLevel="1">
      <c r="A3050" t="s">
        <v>950</v>
      </c>
      <c r="B3050" t="s">
        <v>1858</v>
      </c>
      <c r="C3050" s="1">
        <f t="shared" si="1200"/>
        <v>4448</v>
      </c>
      <c r="D3050" s="7">
        <f>RANK(N3050,(N3050:P3050,Q3050:AE3050))</f>
        <v>2</v>
      </c>
      <c r="E3050" s="7">
        <f>RANK(O3050,(N3050:P3050,Q3050:AE3050))</f>
        <v>1</v>
      </c>
      <c r="F3050" s="7">
        <f>IF(P3050&gt;0,RANK(P3050,(N3050:P3050,Q3050:AE3050)),0)</f>
        <v>3</v>
      </c>
      <c r="G3050" s="1">
        <f t="shared" si="1201"/>
        <v>127</v>
      </c>
      <c r="H3050" s="2">
        <f t="shared" si="1202"/>
        <v>2.8552158273381294E-2</v>
      </c>
      <c r="I3050" s="2"/>
      <c r="J3050" s="2">
        <f t="shared" si="1203"/>
        <v>0.46380395683453235</v>
      </c>
      <c r="K3050" s="2">
        <f t="shared" si="1204"/>
        <v>0.49235611510791366</v>
      </c>
      <c r="L3050" s="2">
        <f t="shared" si="1205"/>
        <v>3.8669064748201441E-2</v>
      </c>
      <c r="M3050" s="2">
        <f t="shared" si="1206"/>
        <v>5.1708633093525483E-3</v>
      </c>
      <c r="N3050" s="1">
        <v>2063</v>
      </c>
      <c r="O3050" s="1">
        <v>2190</v>
      </c>
      <c r="P3050" s="1">
        <v>172</v>
      </c>
      <c r="Q3050" s="1">
        <v>4</v>
      </c>
      <c r="R3050" s="1">
        <v>16</v>
      </c>
      <c r="S3050" s="1">
        <v>3</v>
      </c>
      <c r="U3050" s="1">
        <v>0</v>
      </c>
      <c r="AG3050" s="7">
        <f>IF(Q3050&gt;0,RANK(Q3050,(N3050:P3050,Q3050:AE3050)),0)</f>
        <v>5</v>
      </c>
      <c r="AH3050" s="7">
        <f>IF(R3050&gt;0,RANK(R3050,(N3050:P3050,Q3050:AE3050)),0)</f>
        <v>4</v>
      </c>
      <c r="AI3050" s="7">
        <f>IF(T3050&gt;0,RANK(T3050,(N3050:P3050,Q3050:AE3050)),0)</f>
        <v>0</v>
      </c>
      <c r="AJ3050" s="7">
        <f>IF(S3050&gt;0,RANK(S3050,(N3050:P3050,Q3050:AE3050)),0)</f>
        <v>6</v>
      </c>
      <c r="AK3050" s="2">
        <f t="shared" si="1207"/>
        <v>8.9928057553956839E-4</v>
      </c>
      <c r="AL3050" s="2">
        <f t="shared" si="1208"/>
        <v>3.5971223021582736E-3</v>
      </c>
      <c r="AM3050" s="2">
        <f t="shared" si="1209"/>
        <v>0</v>
      </c>
      <c r="AN3050" s="2">
        <f t="shared" si="1210"/>
        <v>6.7446043165467629E-4</v>
      </c>
      <c r="AP3050" t="s">
        <v>950</v>
      </c>
      <c r="AQ3050" t="s">
        <v>1858</v>
      </c>
      <c r="AT3050" s="93" t="s">
        <v>1130</v>
      </c>
      <c r="AU3050" s="92" t="s">
        <v>631</v>
      </c>
      <c r="AV3050" s="83" t="str">
        <f t="shared" si="1211"/>
        <v>51750</v>
      </c>
      <c r="AX3050" s="7" t="s">
        <v>290</v>
      </c>
    </row>
    <row r="3051" spans="1:50" hidden="1" outlineLevel="1">
      <c r="A3051" t="s">
        <v>3151</v>
      </c>
      <c r="B3051" t="s">
        <v>1858</v>
      </c>
      <c r="C3051" s="1">
        <f t="shared" si="1200"/>
        <v>65926</v>
      </c>
      <c r="D3051" s="7">
        <f>RANK(N3051,(N3051:P3051,Q3051:AE3051))</f>
        <v>1</v>
      </c>
      <c r="E3051" s="7">
        <f>RANK(O3051,(N3051:P3051,Q3051:AE3051))</f>
        <v>2</v>
      </c>
      <c r="F3051" s="7">
        <f>IF(P3051&gt;0,RANK(P3051,(N3051:P3051,Q3051:AE3051)),0)</f>
        <v>3</v>
      </c>
      <c r="G3051" s="1">
        <f t="shared" si="1201"/>
        <v>22452</v>
      </c>
      <c r="H3051" s="2">
        <f t="shared" si="1202"/>
        <v>0.34056366228801987</v>
      </c>
      <c r="I3051" s="2"/>
      <c r="J3051" s="2">
        <f t="shared" si="1203"/>
        <v>0.64795376634408275</v>
      </c>
      <c r="K3051" s="2">
        <f t="shared" si="1204"/>
        <v>0.30739010405606287</v>
      </c>
      <c r="L3051" s="2">
        <f t="shared" si="1205"/>
        <v>3.6783666535206143E-2</v>
      </c>
      <c r="M3051" s="2">
        <f t="shared" si="1206"/>
        <v>7.8724630646482344E-3</v>
      </c>
      <c r="N3051" s="1">
        <v>42717</v>
      </c>
      <c r="O3051" s="1">
        <v>20265</v>
      </c>
      <c r="P3051" s="1">
        <v>2425</v>
      </c>
      <c r="Q3051" s="1">
        <v>90</v>
      </c>
      <c r="R3051" s="1">
        <v>357</v>
      </c>
      <c r="S3051" s="1">
        <v>34</v>
      </c>
      <c r="U3051" s="1">
        <v>38</v>
      </c>
      <c r="AG3051" s="7">
        <f>IF(Q3051&gt;0,RANK(Q3051,(N3051:P3051,Q3051:AE3051)),0)</f>
        <v>5</v>
      </c>
      <c r="AH3051" s="7">
        <f>IF(R3051&gt;0,RANK(R3051,(N3051:P3051,Q3051:AE3051)),0)</f>
        <v>4</v>
      </c>
      <c r="AI3051" s="7">
        <f>IF(T3051&gt;0,RANK(T3051,(N3051:P3051,Q3051:AE3051)),0)</f>
        <v>0</v>
      </c>
      <c r="AJ3051" s="7">
        <f>IF(S3051&gt;0,RANK(S3051,(N3051:P3051,Q3051:AE3051)),0)</f>
        <v>7</v>
      </c>
      <c r="AK3051" s="2">
        <f t="shared" si="1207"/>
        <v>1.3651670054303309E-3</v>
      </c>
      <c r="AL3051" s="2">
        <f t="shared" si="1208"/>
        <v>5.415162454873646E-3</v>
      </c>
      <c r="AM3051" s="2">
        <f t="shared" si="1209"/>
        <v>0</v>
      </c>
      <c r="AN3051" s="2">
        <f t="shared" si="1210"/>
        <v>5.1572975760701394E-4</v>
      </c>
      <c r="AP3051" t="s">
        <v>3151</v>
      </c>
      <c r="AQ3051" t="s">
        <v>1858</v>
      </c>
      <c r="AT3051" s="93" t="s">
        <v>1130</v>
      </c>
      <c r="AU3051" s="92" t="s">
        <v>632</v>
      </c>
      <c r="AV3051" s="83" t="str">
        <f t="shared" si="1211"/>
        <v>51760</v>
      </c>
      <c r="AX3051" s="7" t="s">
        <v>290</v>
      </c>
    </row>
    <row r="3052" spans="1:50" hidden="1" outlineLevel="1">
      <c r="A3052" t="s">
        <v>1131</v>
      </c>
      <c r="B3052" t="s">
        <v>1858</v>
      </c>
      <c r="C3052" s="1">
        <f t="shared" si="1200"/>
        <v>33442</v>
      </c>
      <c r="D3052" s="7">
        <f>RANK(N3052,(N3052:P3052,Q3052:AE3052))</f>
        <v>1</v>
      </c>
      <c r="E3052" s="7">
        <f>RANK(O3052,(N3052:P3052,Q3052:AE3052))</f>
        <v>2</v>
      </c>
      <c r="F3052" s="7">
        <f>IF(P3052&gt;0,RANK(P3052,(N3052:P3052,Q3052:AE3052)),0)</f>
        <v>3</v>
      </c>
      <c r="G3052" s="1">
        <f t="shared" si="1201"/>
        <v>3290</v>
      </c>
      <c r="H3052" s="2">
        <f t="shared" si="1202"/>
        <v>9.8379283535673698E-2</v>
      </c>
      <c r="I3052" s="2"/>
      <c r="J3052" s="2">
        <f t="shared" si="1203"/>
        <v>0.53585311883260567</v>
      </c>
      <c r="K3052" s="2">
        <f t="shared" si="1204"/>
        <v>0.43747383529693201</v>
      </c>
      <c r="L3052" s="2">
        <f t="shared" si="1205"/>
        <v>1.8031218228574845E-2</v>
      </c>
      <c r="M3052" s="2">
        <f t="shared" si="1206"/>
        <v>8.641827641887475E-3</v>
      </c>
      <c r="N3052" s="1">
        <v>17920</v>
      </c>
      <c r="O3052" s="1">
        <v>14630</v>
      </c>
      <c r="P3052" s="1">
        <v>603</v>
      </c>
      <c r="Q3052" s="1">
        <v>63</v>
      </c>
      <c r="R3052" s="1">
        <v>202</v>
      </c>
      <c r="S3052" s="1">
        <v>18</v>
      </c>
      <c r="U3052" s="1">
        <v>6</v>
      </c>
      <c r="AG3052" s="7">
        <f>IF(Q3052&gt;0,RANK(Q3052,(N3052:P3052,Q3052:AE3052)),0)</f>
        <v>5</v>
      </c>
      <c r="AH3052" s="7">
        <f>IF(R3052&gt;0,RANK(R3052,(N3052:P3052,Q3052:AE3052)),0)</f>
        <v>4</v>
      </c>
      <c r="AI3052" s="7">
        <f>IF(T3052&gt;0,RANK(T3052,(N3052:P3052,Q3052:AE3052)),0)</f>
        <v>0</v>
      </c>
      <c r="AJ3052" s="7">
        <f>IF(S3052&gt;0,RANK(S3052,(N3052:P3052,Q3052:AE3052)),0)</f>
        <v>6</v>
      </c>
      <c r="AK3052" s="2">
        <f t="shared" si="1207"/>
        <v>1.8838586208958794E-3</v>
      </c>
      <c r="AL3052" s="2">
        <f t="shared" si="1208"/>
        <v>6.0403085939836135E-3</v>
      </c>
      <c r="AM3052" s="2">
        <f t="shared" si="1209"/>
        <v>0</v>
      </c>
      <c r="AN3052" s="2">
        <f t="shared" si="1210"/>
        <v>5.3824532025596554E-4</v>
      </c>
      <c r="AP3052" t="s">
        <v>1131</v>
      </c>
      <c r="AQ3052" t="s">
        <v>1858</v>
      </c>
      <c r="AT3052" s="93" t="s">
        <v>1130</v>
      </c>
      <c r="AU3052" s="92" t="s">
        <v>633</v>
      </c>
      <c r="AV3052" s="83" t="str">
        <f t="shared" si="1211"/>
        <v>51770</v>
      </c>
      <c r="AX3052" s="7" t="s">
        <v>290</v>
      </c>
    </row>
    <row r="3053" spans="1:50" hidden="1" outlineLevel="1">
      <c r="A3053" t="s">
        <v>3485</v>
      </c>
      <c r="B3053" t="s">
        <v>1858</v>
      </c>
      <c r="C3053" s="1">
        <f t="shared" ref="C3053:C3060" si="1212">SUM(N3053:AE3053)</f>
        <v>10770</v>
      </c>
      <c r="D3053" s="7">
        <f>RANK(N3053,(N3053:P3053,Q3053:AE3053))</f>
        <v>2</v>
      </c>
      <c r="E3053" s="7">
        <f>RANK(O3053,(N3053:P3053,Q3053:AE3053))</f>
        <v>1</v>
      </c>
      <c r="F3053" s="7">
        <f>IF(P3053&gt;0,RANK(P3053,(N3053:P3053,Q3053:AE3053)),0)</f>
        <v>3</v>
      </c>
      <c r="G3053" s="1">
        <f t="shared" ref="G3053:G3060" si="1213">IF(D3053=1,N3053,IF(E3053=1,O3053,P3053))-IF(D3053=2,N3053,IF(E3053=2,O3053,P3053))</f>
        <v>1840</v>
      </c>
      <c r="H3053" s="2">
        <f t="shared" ref="H3053:H3060" si="1214">G3053/C3053</f>
        <v>0.17084493964716807</v>
      </c>
      <c r="I3053" s="2"/>
      <c r="J3053" s="2">
        <f t="shared" ref="J3053:J3060" si="1215">IF($C3053=0,"-",N3053/$C3053)</f>
        <v>0.40371402042711235</v>
      </c>
      <c r="K3053" s="2">
        <f t="shared" ref="K3053:K3060" si="1216">IF($C3053=0,"-",O3053/$C3053)</f>
        <v>0.57455896007428042</v>
      </c>
      <c r="L3053" s="2">
        <f t="shared" ref="L3053:L3060" si="1217">IF($C3053=0,"-",P3053/$C3053)</f>
        <v>1.680594243268338E-2</v>
      </c>
      <c r="M3053" s="2">
        <f t="shared" ref="M3053:M3060" si="1218">IF(C3053=0,"-",(1-J3053-K3053-L3053))</f>
        <v>4.9210770659238456E-3</v>
      </c>
      <c r="N3053" s="1">
        <v>4348</v>
      </c>
      <c r="O3053" s="1">
        <v>6188</v>
      </c>
      <c r="P3053" s="1">
        <v>181</v>
      </c>
      <c r="Q3053" s="1">
        <v>11</v>
      </c>
      <c r="R3053" s="1">
        <v>31</v>
      </c>
      <c r="S3053" s="1">
        <v>3</v>
      </c>
      <c r="U3053" s="1">
        <v>8</v>
      </c>
      <c r="AG3053" s="7">
        <f>IF(Q3053&gt;0,RANK(Q3053,(N3053:P3053,Q3053:AE3053)),0)</f>
        <v>5</v>
      </c>
      <c r="AH3053" s="7">
        <f>IF(R3053&gt;0,RANK(R3053,(N3053:P3053,Q3053:AE3053)),0)</f>
        <v>4</v>
      </c>
      <c r="AI3053" s="7">
        <f>IF(T3053&gt;0,RANK(T3053,(N3053:P3053,Q3053:AE3053)),0)</f>
        <v>0</v>
      </c>
      <c r="AJ3053" s="7">
        <f>IF(S3053&gt;0,RANK(S3053,(N3053:P3053,Q3053:AE3053)),0)</f>
        <v>7</v>
      </c>
      <c r="AK3053" s="2">
        <f t="shared" ref="AK3053:AK3060" si="1219">IF($C3053=0,"-",Q3053/$C3053)</f>
        <v>1.0213556174558959E-3</v>
      </c>
      <c r="AL3053" s="2">
        <f t="shared" ref="AL3053:AL3060" si="1220">IF($C3053=0,"-",R3053/$C3053)</f>
        <v>2.8783658310120707E-3</v>
      </c>
      <c r="AM3053" s="2">
        <f t="shared" ref="AM3053:AM3060" si="1221">IF($C3053=0,"-",T3053/$C3053)</f>
        <v>0</v>
      </c>
      <c r="AN3053" s="2">
        <f t="shared" ref="AN3053:AN3060" si="1222">IF($C3053=0,"-",S3053/$C3053)</f>
        <v>2.785515320334262E-4</v>
      </c>
      <c r="AP3053" t="s">
        <v>3485</v>
      </c>
      <c r="AQ3053" t="s">
        <v>1858</v>
      </c>
      <c r="AT3053" s="93" t="s">
        <v>1130</v>
      </c>
      <c r="AU3053" s="92" t="s">
        <v>634</v>
      </c>
      <c r="AV3053" s="83" t="str">
        <f t="shared" ref="AV3053:AV3060" si="1223">AT3053&amp;AU3053</f>
        <v>51775</v>
      </c>
      <c r="AX3053" s="7" t="s">
        <v>290</v>
      </c>
    </row>
    <row r="3054" spans="1:50" hidden="1" outlineLevel="1">
      <c r="A3054" t="s">
        <v>1697</v>
      </c>
      <c r="B3054" t="s">
        <v>1858</v>
      </c>
      <c r="C3054" s="1">
        <f t="shared" si="1212"/>
        <v>8514</v>
      </c>
      <c r="D3054" s="7">
        <f>RANK(N3054,(N3054:P3054,Q3054:AE3054))</f>
        <v>2</v>
      </c>
      <c r="E3054" s="7">
        <f>RANK(O3054,(N3054:P3054,Q3054:AE3054))</f>
        <v>1</v>
      </c>
      <c r="F3054" s="7">
        <f>IF(P3054&gt;0,RANK(P3054,(N3054:P3054,Q3054:AE3054)),0)</f>
        <v>3</v>
      </c>
      <c r="G3054" s="1">
        <f t="shared" si="1213"/>
        <v>1554</v>
      </c>
      <c r="H3054" s="2">
        <f t="shared" si="1214"/>
        <v>0.18252290345313602</v>
      </c>
      <c r="I3054" s="2"/>
      <c r="J3054" s="2">
        <f t="shared" si="1215"/>
        <v>0.39041578576462299</v>
      </c>
      <c r="K3054" s="2">
        <f t="shared" si="1216"/>
        <v>0.57293868921775903</v>
      </c>
      <c r="L3054" s="2">
        <f t="shared" si="1217"/>
        <v>3.2652102419544277E-2</v>
      </c>
      <c r="M3054" s="2">
        <f t="shared" si="1218"/>
        <v>3.9934225980736981E-3</v>
      </c>
      <c r="N3054" s="1">
        <v>3324</v>
      </c>
      <c r="O3054" s="1">
        <v>4878</v>
      </c>
      <c r="P3054" s="1">
        <v>278</v>
      </c>
      <c r="Q3054" s="1">
        <v>10</v>
      </c>
      <c r="R3054" s="1">
        <v>18</v>
      </c>
      <c r="S3054" s="1">
        <v>6</v>
      </c>
      <c r="U3054" s="1">
        <v>0</v>
      </c>
      <c r="AG3054" s="7">
        <f>IF(Q3054&gt;0,RANK(Q3054,(N3054:P3054,Q3054:AE3054)),0)</f>
        <v>5</v>
      </c>
      <c r="AH3054" s="7">
        <f>IF(R3054&gt;0,RANK(R3054,(N3054:P3054,Q3054:AE3054)),0)</f>
        <v>4</v>
      </c>
      <c r="AI3054" s="7">
        <f>IF(T3054&gt;0,RANK(T3054,(N3054:P3054,Q3054:AE3054)),0)</f>
        <v>0</v>
      </c>
      <c r="AJ3054" s="7">
        <f>IF(S3054&gt;0,RANK(S3054,(N3054:P3054,Q3054:AE3054)),0)</f>
        <v>6</v>
      </c>
      <c r="AK3054" s="2">
        <f t="shared" si="1219"/>
        <v>1.1745360582569885E-3</v>
      </c>
      <c r="AL3054" s="2">
        <f t="shared" si="1220"/>
        <v>2.1141649048625794E-3</v>
      </c>
      <c r="AM3054" s="2">
        <f t="shared" si="1221"/>
        <v>0</v>
      </c>
      <c r="AN3054" s="2">
        <f t="shared" si="1222"/>
        <v>7.0472163495419312E-4</v>
      </c>
      <c r="AP3054" t="s">
        <v>1697</v>
      </c>
      <c r="AQ3054" t="s">
        <v>1858</v>
      </c>
      <c r="AT3054" s="93" t="s">
        <v>1130</v>
      </c>
      <c r="AU3054" s="92" t="s">
        <v>635</v>
      </c>
      <c r="AV3054" s="83" t="str">
        <f t="shared" si="1223"/>
        <v>51790</v>
      </c>
      <c r="AX3054" s="7" t="s">
        <v>290</v>
      </c>
    </row>
    <row r="3055" spans="1:50" hidden="1" outlineLevel="1">
      <c r="A3055" t="s">
        <v>2942</v>
      </c>
      <c r="B3055" t="s">
        <v>1858</v>
      </c>
      <c r="C3055" s="1">
        <f t="shared" si="1212"/>
        <v>24661</v>
      </c>
      <c r="D3055" s="7">
        <f>RANK(N3055,(N3055:P3055,Q3055:AE3055))</f>
        <v>1</v>
      </c>
      <c r="E3055" s="7">
        <f>RANK(O3055,(N3055:P3055,Q3055:AE3055))</f>
        <v>2</v>
      </c>
      <c r="F3055" s="7">
        <f>IF(P3055&gt;0,RANK(P3055,(N3055:P3055,Q3055:AE3055)),0)</f>
        <v>3</v>
      </c>
      <c r="G3055" s="1">
        <f t="shared" si="1213"/>
        <v>635</v>
      </c>
      <c r="H3055" s="2">
        <f t="shared" si="1214"/>
        <v>2.5749158590487004E-2</v>
      </c>
      <c r="I3055" s="2"/>
      <c r="J3055" s="2">
        <f t="shared" si="1215"/>
        <v>0.50569725477474559</v>
      </c>
      <c r="K3055" s="2">
        <f t="shared" si="1216"/>
        <v>0.47994809618425854</v>
      </c>
      <c r="L3055" s="2">
        <f t="shared" si="1217"/>
        <v>8.0694213535541948E-3</v>
      </c>
      <c r="M3055" s="2">
        <f t="shared" si="1218"/>
        <v>6.2852276874416756E-3</v>
      </c>
      <c r="N3055" s="1">
        <v>12471</v>
      </c>
      <c r="O3055" s="1">
        <v>11836</v>
      </c>
      <c r="P3055" s="1">
        <v>199</v>
      </c>
      <c r="Q3055" s="1">
        <v>34</v>
      </c>
      <c r="R3055" s="1">
        <v>96</v>
      </c>
      <c r="S3055" s="1">
        <v>15</v>
      </c>
      <c r="U3055" s="1">
        <v>10</v>
      </c>
      <c r="AG3055" s="7">
        <f>IF(Q3055&gt;0,RANK(Q3055,(N3055:P3055,Q3055:AE3055)),0)</f>
        <v>5</v>
      </c>
      <c r="AH3055" s="7">
        <f>IF(R3055&gt;0,RANK(R3055,(N3055:P3055,Q3055:AE3055)),0)</f>
        <v>4</v>
      </c>
      <c r="AI3055" s="7">
        <f>IF(T3055&gt;0,RANK(T3055,(N3055:P3055,Q3055:AE3055)),0)</f>
        <v>0</v>
      </c>
      <c r="AJ3055" s="7">
        <f>IF(S3055&gt;0,RANK(S3055,(N3055:P3055,Q3055:AE3055)),0)</f>
        <v>6</v>
      </c>
      <c r="AK3055" s="2">
        <f t="shared" si="1219"/>
        <v>1.3786951056323749E-3</v>
      </c>
      <c r="AL3055" s="2">
        <f t="shared" si="1220"/>
        <v>3.892786180609059E-3</v>
      </c>
      <c r="AM3055" s="2">
        <f t="shared" si="1221"/>
        <v>0</v>
      </c>
      <c r="AN3055" s="2">
        <f t="shared" si="1222"/>
        <v>6.0824784072016549E-4</v>
      </c>
      <c r="AP3055" t="s">
        <v>2942</v>
      </c>
      <c r="AQ3055" t="s">
        <v>1858</v>
      </c>
      <c r="AT3055" s="93" t="s">
        <v>1130</v>
      </c>
      <c r="AU3055" s="92" t="s">
        <v>636</v>
      </c>
      <c r="AV3055" s="83" t="str">
        <f t="shared" si="1223"/>
        <v>51800</v>
      </c>
      <c r="AX3055" s="7" t="s">
        <v>290</v>
      </c>
    </row>
    <row r="3056" spans="1:50" hidden="1" outlineLevel="1">
      <c r="A3056" t="s">
        <v>1554</v>
      </c>
      <c r="B3056" t="s">
        <v>1858</v>
      </c>
      <c r="C3056" s="1">
        <f t="shared" si="1212"/>
        <v>149771</v>
      </c>
      <c r="D3056" s="7">
        <f>RANK(N3056,(N3056:P3056,Q3056:AE3056))</f>
        <v>2</v>
      </c>
      <c r="E3056" s="7">
        <f>RANK(O3056,(N3056:P3056,Q3056:AE3056))</f>
        <v>1</v>
      </c>
      <c r="F3056" s="7">
        <f>IF(P3056&gt;0,RANK(P3056,(N3056:P3056,Q3056:AE3056)),0)</f>
        <v>3</v>
      </c>
      <c r="G3056" s="1">
        <f t="shared" si="1213"/>
        <v>21406</v>
      </c>
      <c r="H3056" s="2">
        <f t="shared" si="1214"/>
        <v>0.14292486529434936</v>
      </c>
      <c r="I3056" s="2"/>
      <c r="J3056" s="2">
        <f t="shared" si="1215"/>
        <v>0.41575471887080945</v>
      </c>
      <c r="K3056" s="2">
        <f t="shared" si="1216"/>
        <v>0.55867958416515884</v>
      </c>
      <c r="L3056" s="2">
        <f t="shared" si="1217"/>
        <v>1.582415821487471E-2</v>
      </c>
      <c r="M3056" s="2">
        <f t="shared" si="1218"/>
        <v>9.7415387491569493E-3</v>
      </c>
      <c r="N3056" s="1">
        <v>62268</v>
      </c>
      <c r="O3056" s="1">
        <v>83674</v>
      </c>
      <c r="P3056" s="1">
        <v>2370</v>
      </c>
      <c r="Q3056" s="1">
        <v>220</v>
      </c>
      <c r="R3056" s="1">
        <v>809</v>
      </c>
      <c r="S3056" s="1">
        <v>56</v>
      </c>
      <c r="U3056" s="1">
        <v>374</v>
      </c>
      <c r="AG3056" s="7">
        <f>IF(Q3056&gt;0,RANK(Q3056,(N3056:P3056,Q3056:AE3056)),0)</f>
        <v>6</v>
      </c>
      <c r="AH3056" s="7">
        <f>IF(R3056&gt;0,RANK(R3056,(N3056:P3056,Q3056:AE3056)),0)</f>
        <v>4</v>
      </c>
      <c r="AI3056" s="7">
        <f>IF(T3056&gt;0,RANK(T3056,(N3056:P3056,Q3056:AE3056)),0)</f>
        <v>0</v>
      </c>
      <c r="AJ3056" s="7">
        <f>IF(S3056&gt;0,RANK(S3056,(N3056:P3056,Q3056:AE3056)),0)</f>
        <v>7</v>
      </c>
      <c r="AK3056" s="2">
        <f t="shared" si="1219"/>
        <v>1.4689092013807747E-3</v>
      </c>
      <c r="AL3056" s="2">
        <f t="shared" si="1220"/>
        <v>5.4015797450774851E-3</v>
      </c>
      <c r="AM3056" s="2">
        <f t="shared" si="1221"/>
        <v>0</v>
      </c>
      <c r="AN3056" s="2">
        <f t="shared" si="1222"/>
        <v>3.7390416035146989E-4</v>
      </c>
      <c r="AP3056" t="s">
        <v>1554</v>
      </c>
      <c r="AQ3056" t="s">
        <v>1858</v>
      </c>
      <c r="AT3056" s="93" t="s">
        <v>1130</v>
      </c>
      <c r="AU3056" s="92" t="s">
        <v>641</v>
      </c>
      <c r="AV3056" s="83" t="str">
        <f t="shared" si="1223"/>
        <v>51810</v>
      </c>
      <c r="AX3056" s="7" t="s">
        <v>290</v>
      </c>
    </row>
    <row r="3057" spans="1:53" hidden="1" outlineLevel="1">
      <c r="A3057" t="s">
        <v>1555</v>
      </c>
      <c r="B3057" t="s">
        <v>1858</v>
      </c>
      <c r="C3057" s="1">
        <f t="shared" si="1212"/>
        <v>7102</v>
      </c>
      <c r="D3057" s="7">
        <f>RANK(N3057,(N3057:P3057,Q3057:AE3057))</f>
        <v>2</v>
      </c>
      <c r="E3057" s="7">
        <f>RANK(O3057,(N3057:P3057,Q3057:AE3057))</f>
        <v>1</v>
      </c>
      <c r="F3057" s="7">
        <f>IF(P3057&gt;0,RANK(P3057,(N3057:P3057,Q3057:AE3057)),0)</f>
        <v>3</v>
      </c>
      <c r="G3057" s="1">
        <f t="shared" si="1213"/>
        <v>1347</v>
      </c>
      <c r="H3057" s="2">
        <f t="shared" si="1214"/>
        <v>0.18966488313151225</v>
      </c>
      <c r="I3057" s="2"/>
      <c r="J3057" s="2">
        <f t="shared" si="1215"/>
        <v>0.38538439876091241</v>
      </c>
      <c r="K3057" s="2">
        <f t="shared" si="1216"/>
        <v>0.57504928189242466</v>
      </c>
      <c r="L3057" s="2">
        <f t="shared" si="1217"/>
        <v>3.2807659814136865E-2</v>
      </c>
      <c r="M3057" s="2">
        <f t="shared" si="1218"/>
        <v>6.7586595325260165E-3</v>
      </c>
      <c r="N3057" s="1">
        <v>2737</v>
      </c>
      <c r="O3057" s="1">
        <v>4084</v>
      </c>
      <c r="P3057" s="1">
        <v>233</v>
      </c>
      <c r="Q3057" s="1">
        <v>16</v>
      </c>
      <c r="R3057" s="1">
        <v>22</v>
      </c>
      <c r="S3057" s="1">
        <v>5</v>
      </c>
      <c r="U3057" s="1">
        <v>5</v>
      </c>
      <c r="AG3057" s="7">
        <f>IF(Q3057&gt;0,RANK(Q3057,(N3057:P3057,Q3057:AE3057)),0)</f>
        <v>5</v>
      </c>
      <c r="AH3057" s="7">
        <f>IF(R3057&gt;0,RANK(R3057,(N3057:P3057,Q3057:AE3057)),0)</f>
        <v>4</v>
      </c>
      <c r="AI3057" s="7">
        <f>IF(T3057&gt;0,RANK(T3057,(N3057:P3057,Q3057:AE3057)),0)</f>
        <v>0</v>
      </c>
      <c r="AJ3057" s="7">
        <f>IF(S3057&gt;0,RANK(S3057,(N3057:P3057,Q3057:AE3057)),0)</f>
        <v>6</v>
      </c>
      <c r="AK3057" s="2">
        <f t="shared" si="1219"/>
        <v>2.2528865108420162E-3</v>
      </c>
      <c r="AL3057" s="2">
        <f t="shared" si="1220"/>
        <v>3.0977189524077726E-3</v>
      </c>
      <c r="AM3057" s="2">
        <f t="shared" si="1221"/>
        <v>0</v>
      </c>
      <c r="AN3057" s="2">
        <f t="shared" si="1222"/>
        <v>7.0402703463813012E-4</v>
      </c>
      <c r="AP3057" t="s">
        <v>1555</v>
      </c>
      <c r="AQ3057" t="s">
        <v>1858</v>
      </c>
      <c r="AT3057" s="93" t="s">
        <v>1130</v>
      </c>
      <c r="AU3057" s="92" t="s">
        <v>642</v>
      </c>
      <c r="AV3057" s="83" t="str">
        <f t="shared" si="1223"/>
        <v>51820</v>
      </c>
      <c r="AX3057" s="7" t="s">
        <v>290</v>
      </c>
    </row>
    <row r="3058" spans="1:53" hidden="1" outlineLevel="1">
      <c r="A3058" t="s">
        <v>3282</v>
      </c>
      <c r="B3058" t="s">
        <v>1858</v>
      </c>
      <c r="C3058" s="1">
        <f t="shared" si="1212"/>
        <v>3725</v>
      </c>
      <c r="D3058" s="7">
        <f>RANK(N3058,(N3058:P3058,Q3058:AE3058))</f>
        <v>2</v>
      </c>
      <c r="E3058" s="7">
        <f>RANK(O3058,(N3058:P3058,Q3058:AE3058))</f>
        <v>1</v>
      </c>
      <c r="F3058" s="7">
        <f>IF(P3058&gt;0,RANK(P3058,(N3058:P3058,Q3058:AE3058)),0)</f>
        <v>3</v>
      </c>
      <c r="G3058" s="1">
        <f t="shared" si="1213"/>
        <v>53</v>
      </c>
      <c r="H3058" s="2">
        <f t="shared" si="1214"/>
        <v>1.4228187919463087E-2</v>
      </c>
      <c r="I3058" s="2"/>
      <c r="J3058" s="2">
        <f t="shared" si="1215"/>
        <v>0.46281879194630871</v>
      </c>
      <c r="K3058" s="2">
        <f t="shared" si="1216"/>
        <v>0.47704697986577183</v>
      </c>
      <c r="L3058" s="2">
        <f t="shared" si="1217"/>
        <v>5.0469798657718119E-2</v>
      </c>
      <c r="M3058" s="2">
        <f t="shared" si="1218"/>
        <v>9.6644295302013503E-3</v>
      </c>
      <c r="N3058" s="1">
        <v>1724</v>
      </c>
      <c r="O3058" s="1">
        <v>1777</v>
      </c>
      <c r="P3058" s="1">
        <v>188</v>
      </c>
      <c r="Q3058" s="1">
        <v>7</v>
      </c>
      <c r="R3058" s="1">
        <v>21</v>
      </c>
      <c r="S3058" s="1">
        <v>6</v>
      </c>
      <c r="U3058" s="1">
        <v>2</v>
      </c>
      <c r="AG3058" s="7">
        <f>IF(Q3058&gt;0,RANK(Q3058,(N3058:P3058,Q3058:AE3058)),0)</f>
        <v>5</v>
      </c>
      <c r="AH3058" s="7">
        <f>IF(R3058&gt;0,RANK(R3058,(N3058:P3058,Q3058:AE3058)),0)</f>
        <v>4</v>
      </c>
      <c r="AI3058" s="7">
        <f>IF(T3058&gt;0,RANK(T3058,(N3058:P3058,Q3058:AE3058)),0)</f>
        <v>0</v>
      </c>
      <c r="AJ3058" s="7">
        <f>IF(S3058&gt;0,RANK(S3058,(N3058:P3058,Q3058:AE3058)),0)</f>
        <v>6</v>
      </c>
      <c r="AK3058" s="2">
        <f t="shared" si="1219"/>
        <v>1.8791946308724832E-3</v>
      </c>
      <c r="AL3058" s="2">
        <f t="shared" si="1220"/>
        <v>5.6375838926174494E-3</v>
      </c>
      <c r="AM3058" s="2">
        <f t="shared" si="1221"/>
        <v>0</v>
      </c>
      <c r="AN3058" s="2">
        <f t="shared" si="1222"/>
        <v>1.610738255033557E-3</v>
      </c>
      <c r="AP3058" t="s">
        <v>3282</v>
      </c>
      <c r="AQ3058" t="s">
        <v>1858</v>
      </c>
      <c r="AT3058" s="93" t="s">
        <v>1130</v>
      </c>
      <c r="AU3058" s="92" t="s">
        <v>643</v>
      </c>
      <c r="AV3058" s="83" t="str">
        <f t="shared" si="1223"/>
        <v>51830</v>
      </c>
      <c r="AX3058" s="7" t="s">
        <v>290</v>
      </c>
    </row>
    <row r="3059" spans="1:53" hidden="1" outlineLevel="1">
      <c r="A3059" t="s">
        <v>1531</v>
      </c>
      <c r="B3059" t="s">
        <v>1858</v>
      </c>
      <c r="C3059" s="1">
        <f t="shared" si="1212"/>
        <v>7886</v>
      </c>
      <c r="D3059" s="7">
        <f>RANK(N3059,(N3059:P3059,Q3059:AE3059))</f>
        <v>2</v>
      </c>
      <c r="E3059" s="7">
        <f>RANK(O3059,(N3059:P3059,Q3059:AE3059))</f>
        <v>1</v>
      </c>
      <c r="F3059" s="7">
        <f>IF(P3059&gt;0,RANK(P3059,(N3059:P3059,Q3059:AE3059)),0)</f>
        <v>3</v>
      </c>
      <c r="G3059" s="1">
        <f t="shared" si="1213"/>
        <v>996</v>
      </c>
      <c r="H3059" s="2">
        <f t="shared" si="1214"/>
        <v>0.12629977174740045</v>
      </c>
      <c r="I3059" s="2"/>
      <c r="J3059" s="2">
        <f t="shared" si="1215"/>
        <v>0.42074562515850877</v>
      </c>
      <c r="K3059" s="2">
        <f t="shared" si="1216"/>
        <v>0.54704539690590925</v>
      </c>
      <c r="L3059" s="2">
        <f t="shared" si="1217"/>
        <v>2.6502662946994673E-2</v>
      </c>
      <c r="M3059" s="2">
        <f t="shared" si="1218"/>
        <v>5.7063149885872994E-3</v>
      </c>
      <c r="N3059" s="1">
        <v>3318</v>
      </c>
      <c r="O3059" s="1">
        <v>4314</v>
      </c>
      <c r="P3059" s="1">
        <v>209</v>
      </c>
      <c r="Q3059" s="1">
        <v>16</v>
      </c>
      <c r="R3059" s="1">
        <v>27</v>
      </c>
      <c r="S3059" s="1">
        <v>1</v>
      </c>
      <c r="U3059" s="1">
        <v>1</v>
      </c>
      <c r="AG3059" s="7">
        <f>IF(Q3059&gt;0,RANK(Q3059,(N3059:P3059,Q3059:AE3059)),0)</f>
        <v>5</v>
      </c>
      <c r="AH3059" s="7">
        <f>IF(R3059&gt;0,RANK(R3059,(N3059:P3059,Q3059:AE3059)),0)</f>
        <v>4</v>
      </c>
      <c r="AI3059" s="7">
        <f>IF(T3059&gt;0,RANK(T3059,(N3059:P3059,Q3059:AE3059)),0)</f>
        <v>0</v>
      </c>
      <c r="AJ3059" s="7">
        <f>IF(S3059&gt;0,RANK(S3059,(N3059:P3059,Q3059:AE3059)),0)</f>
        <v>6</v>
      </c>
      <c r="AK3059" s="2">
        <f t="shared" si="1219"/>
        <v>2.0289119959421759E-3</v>
      </c>
      <c r="AL3059" s="2">
        <f t="shared" si="1220"/>
        <v>3.4237889931524219E-3</v>
      </c>
      <c r="AM3059" s="2">
        <f t="shared" si="1221"/>
        <v>0</v>
      </c>
      <c r="AN3059" s="2">
        <f t="shared" si="1222"/>
        <v>1.26806999746386E-4</v>
      </c>
      <c r="AP3059" t="s">
        <v>1531</v>
      </c>
      <c r="AQ3059" t="s">
        <v>1858</v>
      </c>
      <c r="AT3059" s="93" t="s">
        <v>1130</v>
      </c>
      <c r="AU3059" s="92" t="s">
        <v>644</v>
      </c>
      <c r="AV3059" s="83" t="str">
        <f t="shared" si="1223"/>
        <v>51840</v>
      </c>
      <c r="AX3059" s="7" t="s">
        <v>290</v>
      </c>
    </row>
    <row r="3060" spans="1:53" collapsed="1">
      <c r="A3060" t="s">
        <v>4286</v>
      </c>
      <c r="B3060" t="s">
        <v>1985</v>
      </c>
      <c r="C3060" s="1">
        <f t="shared" si="1212"/>
        <v>2739447</v>
      </c>
      <c r="D3060" s="7">
        <f>RANK(N3060,(N3060:P3060,Q3060:AE3060))</f>
        <v>2</v>
      </c>
      <c r="E3060" s="7">
        <f>RANK(O3060,(N3060:P3060,Q3060:AE3060))</f>
        <v>1</v>
      </c>
      <c r="F3060" s="7">
        <f>IF(P3060&gt;0,RANK(P3060,(N3060:P3060,Q3060:AE3060)),0)</f>
        <v>3</v>
      </c>
      <c r="G3060" s="1">
        <f t="shared" si="1213"/>
        <v>220200</v>
      </c>
      <c r="H3060" s="2">
        <f t="shared" si="1214"/>
        <v>8.0381186421931136E-2</v>
      </c>
      <c r="I3060" s="2"/>
      <c r="J3060" s="2">
        <f t="shared" si="1215"/>
        <v>0.44435610544755932</v>
      </c>
      <c r="K3060" s="2">
        <f t="shared" si="1216"/>
        <v>0.52473729186949047</v>
      </c>
      <c r="L3060" s="2">
        <f t="shared" si="1217"/>
        <v>2.1682478251997574E-2</v>
      </c>
      <c r="M3060" s="2">
        <f t="shared" si="1218"/>
        <v>9.224124430952628E-3</v>
      </c>
      <c r="N3060" s="1">
        <f t="shared" ref="N3060:S3060" si="1224">SUM(N2925:N3059)</f>
        <v>1217290</v>
      </c>
      <c r="O3060" s="1">
        <f t="shared" si="1224"/>
        <v>1437490</v>
      </c>
      <c r="P3060" s="1">
        <f t="shared" si="1224"/>
        <v>59398</v>
      </c>
      <c r="Q3060" s="1">
        <f t="shared" si="1224"/>
        <v>5455</v>
      </c>
      <c r="R3060" s="1">
        <f t="shared" si="1224"/>
        <v>15198</v>
      </c>
      <c r="S3060" s="1">
        <f t="shared" si="1224"/>
        <v>1809</v>
      </c>
      <c r="T3060" s="117">
        <v>171</v>
      </c>
      <c r="U3060" s="117">
        <f>SUM(U2925:U3059)-171</f>
        <v>2636</v>
      </c>
      <c r="AG3060" s="7">
        <f>IF(Q3060&gt;0,RANK(Q3060,(N3060:P3060,Q3060:AE3060)),0)</f>
        <v>5</v>
      </c>
      <c r="AH3060" s="7">
        <f>IF(R3060&gt;0,RANK(R3060,(N3060:P3060,Q3060:AE3060)),0)</f>
        <v>4</v>
      </c>
      <c r="AI3060" s="7">
        <f>IF(T3060&gt;0,RANK(T3060,(N3060:P3060,Q3060:AE3060)),0)</f>
        <v>8</v>
      </c>
      <c r="AJ3060" s="7">
        <f>IF(S3060&gt;0,RANK(S3060,(N3060:P3060,Q3060:AE3060)),0)</f>
        <v>7</v>
      </c>
      <c r="AK3060" s="2">
        <f t="shared" si="1219"/>
        <v>1.9912778016877128E-3</v>
      </c>
      <c r="AL3060" s="2">
        <f t="shared" si="1220"/>
        <v>5.5478350192575366E-3</v>
      </c>
      <c r="AM3060" s="2">
        <f t="shared" si="1221"/>
        <v>6.2421357303134539E-5</v>
      </c>
      <c r="AN3060" s="2">
        <f t="shared" si="1222"/>
        <v>6.603522535752654E-4</v>
      </c>
      <c r="AP3060" t="s">
        <v>4286</v>
      </c>
      <c r="AQ3060" t="s">
        <v>1985</v>
      </c>
      <c r="AV3060" s="83" t="str">
        <f t="shared" si="1223"/>
        <v/>
      </c>
      <c r="AX3060" s="7" t="s">
        <v>3288</v>
      </c>
    </row>
    <row r="3061" spans="1:53">
      <c r="C3061" s="1"/>
      <c r="E3061" s="7"/>
      <c r="F3061" s="7"/>
      <c r="I3061" s="2"/>
      <c r="AG3061" s="7"/>
      <c r="AH3061" s="7"/>
      <c r="AI3061" s="7"/>
      <c r="AJ3061" s="7"/>
    </row>
    <row r="3062" spans="1:53" hidden="1" outlineLevel="1">
      <c r="A3062" t="s">
        <v>2823</v>
      </c>
      <c r="B3062" t="s">
        <v>1532</v>
      </c>
      <c r="C3062" s="1">
        <f t="shared" ref="C3062:C3101" si="1225">SUM(N3062:AE3062)</f>
        <v>4974</v>
      </c>
      <c r="D3062" s="7">
        <f>RANK(N3062,(N3062:P3062,Q3062:AE3062))</f>
        <v>2</v>
      </c>
      <c r="E3062" s="7">
        <f>RANK(O3062,(N3062:P3062,Q3062:AE3062))</f>
        <v>1</v>
      </c>
      <c r="F3062" s="7">
        <f>IF(P3062&gt;0,RANK(P3062,(N3062:P3062,Q3062:AE3062)),0)</f>
        <v>3</v>
      </c>
      <c r="G3062" s="1">
        <f t="shared" ref="G3062:G3101" si="1226">IF(D3062=1,N3062,IF(E3062=1,O3062,P3062))-IF(D3062=2,N3062,IF(E3062=2,O3062,P3062))</f>
        <v>2034</v>
      </c>
      <c r="H3062" s="2">
        <f t="shared" ref="H3062:H3101" si="1227">G3062/C3062</f>
        <v>0.4089264173703257</v>
      </c>
      <c r="I3062" s="2"/>
      <c r="J3062" s="2">
        <f t="shared" ref="J3062:J3101" si="1228">IF($C3062=0,"-",N3062/$C3062)</f>
        <v>0.28266988339364696</v>
      </c>
      <c r="K3062" s="2">
        <f t="shared" ref="K3062:K3101" si="1229">IF($C3062=0,"-",O3062/$C3062)</f>
        <v>0.6915963007639726</v>
      </c>
      <c r="L3062" s="2">
        <f t="shared" ref="L3062:L3101" si="1230">IF($C3062=0,"-",P3062/$C3062)</f>
        <v>1.7088862082830721E-2</v>
      </c>
      <c r="M3062" s="2">
        <f t="shared" ref="M3062:M3101" si="1231">IF(C3062=0,"-",(1-J3062-K3062-L3062))</f>
        <v>8.6449537595497151E-3</v>
      </c>
      <c r="N3062" s="1">
        <v>1406</v>
      </c>
      <c r="O3062" s="1">
        <v>3440</v>
      </c>
      <c r="P3062" s="1">
        <v>85</v>
      </c>
      <c r="Q3062" s="1">
        <v>21</v>
      </c>
      <c r="R3062" s="1">
        <v>10</v>
      </c>
      <c r="S3062" s="1">
        <v>6</v>
      </c>
      <c r="T3062" s="1">
        <v>1</v>
      </c>
      <c r="U3062" s="72">
        <f>IF(Notes!B$22=1,IF(BA3062&gt;0,BA3062-SUM(W3062:W3062)-SUM(Z3062:AE3062),SUM(BB3062:BH3062)),SUM(BB3062:BH3062))</f>
        <v>0</v>
      </c>
      <c r="V3062" s="1">
        <v>0</v>
      </c>
      <c r="X3062" s="1">
        <v>0</v>
      </c>
      <c r="Y3062" s="1">
        <v>5</v>
      </c>
      <c r="AG3062" s="7">
        <f>IF(Q3062&gt;0,RANK(Q3062,(N3062:P3062,Q3062:AE3062)),0)</f>
        <v>4</v>
      </c>
      <c r="AH3062" s="7">
        <f>IF(R3062&gt;0,RANK(R3062,(N3062:P3062,Q3062:AE3062)),0)</f>
        <v>5</v>
      </c>
      <c r="AI3062" s="7">
        <f>IF(T3062&gt;0,RANK(T3062,(N3062:P3062,Q3062:AE3062)),0)</f>
        <v>8</v>
      </c>
      <c r="AJ3062" s="7">
        <f>IF(S3062&gt;0,RANK(S3062,(N3062:P3062,Q3062:AE3062)),0)</f>
        <v>6</v>
      </c>
      <c r="AK3062" s="2">
        <f t="shared" ref="AK3062:AK3101" si="1232">IF($C3062=0,"-",Q3062/$C3062)</f>
        <v>4.2219541616405308E-3</v>
      </c>
      <c r="AL3062" s="2">
        <f t="shared" ref="AL3062:AL3101" si="1233">IF($C3062=0,"-",R3062/$C3062)</f>
        <v>2.0104543626859668E-3</v>
      </c>
      <c r="AM3062" s="2">
        <f t="shared" ref="AM3062:AM3101" si="1234">IF($C3062=0,"-",T3062/$C3062)</f>
        <v>2.010454362685967E-4</v>
      </c>
      <c r="AN3062" s="2">
        <f t="shared" ref="AN3062:AN3101" si="1235">IF($C3062=0,"-",S3062/$C3062)</f>
        <v>1.2062726176115801E-3</v>
      </c>
      <c r="AP3062" t="s">
        <v>2823</v>
      </c>
      <c r="AQ3062" t="s">
        <v>1532</v>
      </c>
      <c r="AT3062" s="93" t="s">
        <v>1132</v>
      </c>
      <c r="AU3062" s="92" t="s">
        <v>1801</v>
      </c>
      <c r="AV3062" s="83" t="str">
        <f t="shared" ref="AV3062:AV3101" si="1236">AT3062&amp;AU3062</f>
        <v>53001</v>
      </c>
      <c r="AX3062" s="7" t="s">
        <v>3753</v>
      </c>
      <c r="BA3062" s="1"/>
    </row>
    <row r="3063" spans="1:53" hidden="1" outlineLevel="1">
      <c r="A3063" t="s">
        <v>497</v>
      </c>
      <c r="B3063" t="s">
        <v>1532</v>
      </c>
      <c r="C3063" s="1">
        <f t="shared" si="1225"/>
        <v>7985</v>
      </c>
      <c r="D3063" s="7">
        <f>RANK(N3063,(N3063:P3063,Q3063:AE3063))</f>
        <v>2</v>
      </c>
      <c r="E3063" s="7">
        <f>RANK(O3063,(N3063:P3063,Q3063:AE3063))</f>
        <v>1</v>
      </c>
      <c r="F3063" s="7">
        <f>IF(P3063&gt;0,RANK(P3063,(N3063:P3063,Q3063:AE3063)),0)</f>
        <v>3</v>
      </c>
      <c r="G3063" s="1">
        <f t="shared" si="1226"/>
        <v>2173</v>
      </c>
      <c r="H3063" s="2">
        <f t="shared" si="1227"/>
        <v>0.27213525360050095</v>
      </c>
      <c r="I3063" s="2"/>
      <c r="J3063" s="2">
        <f t="shared" si="1228"/>
        <v>0.34264245460237946</v>
      </c>
      <c r="K3063" s="2">
        <f t="shared" si="1229"/>
        <v>0.61477770820288036</v>
      </c>
      <c r="L3063" s="2">
        <f t="shared" si="1230"/>
        <v>2.6925485284909206E-2</v>
      </c>
      <c r="M3063" s="2">
        <f t="shared" si="1231"/>
        <v>1.5654351909831027E-2</v>
      </c>
      <c r="N3063" s="1">
        <v>2736</v>
      </c>
      <c r="O3063" s="1">
        <v>4909</v>
      </c>
      <c r="P3063" s="1">
        <v>215</v>
      </c>
      <c r="Q3063" s="1">
        <v>42</v>
      </c>
      <c r="R3063" s="1">
        <v>48</v>
      </c>
      <c r="S3063" s="1">
        <v>11</v>
      </c>
      <c r="T3063" s="1">
        <v>10</v>
      </c>
      <c r="U3063" s="72">
        <f>IF(Notes!B$22=1,IF(BA3063&gt;0,BA3063-SUM(W3063:W3063)-SUM(Z3063:AE3063),SUM(BB3063:BH3063)),SUM(BB3063:BH3063))</f>
        <v>0</v>
      </c>
      <c r="V3063" s="1">
        <v>0</v>
      </c>
      <c r="X3063" s="1">
        <v>4</v>
      </c>
      <c r="Y3063" s="1">
        <v>10</v>
      </c>
      <c r="AG3063" s="7">
        <f>IF(Q3063&gt;0,RANK(Q3063,(N3063:P3063,Q3063:AE3063)),0)</f>
        <v>5</v>
      </c>
      <c r="AH3063" s="7">
        <f>IF(R3063&gt;0,RANK(R3063,(N3063:P3063,Q3063:AE3063)),0)</f>
        <v>4</v>
      </c>
      <c r="AI3063" s="7">
        <f>IF(T3063&gt;0,RANK(T3063,(N3063:P3063,Q3063:AE3063)),0)</f>
        <v>7</v>
      </c>
      <c r="AJ3063" s="7">
        <f>IF(S3063&gt;0,RANK(S3063,(N3063:P3063,Q3063:AE3063)),0)</f>
        <v>6</v>
      </c>
      <c r="AK3063" s="2">
        <f t="shared" si="1232"/>
        <v>5.2598622417031936E-3</v>
      </c>
      <c r="AL3063" s="2">
        <f t="shared" si="1233"/>
        <v>6.0112711333750787E-3</v>
      </c>
      <c r="AM3063" s="2">
        <f t="shared" si="1234"/>
        <v>1.2523481527864746E-3</v>
      </c>
      <c r="AN3063" s="2">
        <f t="shared" si="1235"/>
        <v>1.377582968065122E-3</v>
      </c>
      <c r="AP3063" t="s">
        <v>497</v>
      </c>
      <c r="AQ3063" t="s">
        <v>1532</v>
      </c>
      <c r="AR3063">
        <v>5</v>
      </c>
      <c r="AT3063" s="93" t="s">
        <v>1132</v>
      </c>
      <c r="AU3063" s="92" t="s">
        <v>1802</v>
      </c>
      <c r="AV3063" s="83" t="str">
        <f t="shared" si="1236"/>
        <v>53003</v>
      </c>
      <c r="AX3063" s="7" t="s">
        <v>3753</v>
      </c>
      <c r="BA3063" s="1"/>
    </row>
    <row r="3064" spans="1:53" hidden="1" outlineLevel="1">
      <c r="A3064" t="s">
        <v>1480</v>
      </c>
      <c r="B3064" t="s">
        <v>1532</v>
      </c>
      <c r="C3064" s="1">
        <f t="shared" si="1225"/>
        <v>59779</v>
      </c>
      <c r="D3064" s="7">
        <f>RANK(N3064,(N3064:P3064,Q3064:AE3064))</f>
        <v>2</v>
      </c>
      <c r="E3064" s="7">
        <f>RANK(O3064,(N3064:P3064,Q3064:AE3064))</f>
        <v>1</v>
      </c>
      <c r="F3064" s="7">
        <f>IF(P3064&gt;0,RANK(P3064,(N3064:P3064,Q3064:AE3064)),0)</f>
        <v>3</v>
      </c>
      <c r="G3064" s="1">
        <f t="shared" si="1226"/>
        <v>18855</v>
      </c>
      <c r="H3064" s="2">
        <f t="shared" si="1227"/>
        <v>0.31541176667391557</v>
      </c>
      <c r="I3064" s="2"/>
      <c r="J3064" s="2">
        <f t="shared" si="1228"/>
        <v>0.32640224828116898</v>
      </c>
      <c r="K3064" s="2">
        <f t="shared" si="1229"/>
        <v>0.64181401495508461</v>
      </c>
      <c r="L3064" s="2">
        <f t="shared" si="1230"/>
        <v>1.8434567322972949E-2</v>
      </c>
      <c r="M3064" s="2">
        <f t="shared" si="1231"/>
        <v>1.3349169440773401E-2</v>
      </c>
      <c r="N3064" s="1">
        <v>19512</v>
      </c>
      <c r="O3064" s="1">
        <v>38367</v>
      </c>
      <c r="P3064" s="1">
        <v>1102</v>
      </c>
      <c r="Q3064" s="1">
        <v>256</v>
      </c>
      <c r="R3064" s="1">
        <v>376</v>
      </c>
      <c r="S3064" s="1">
        <v>55</v>
      </c>
      <c r="T3064" s="1">
        <v>60</v>
      </c>
      <c r="U3064" s="72">
        <f>IF(Notes!B$22=1,IF(BA3064&gt;0,BA3064-SUM(W3064:W3064)-SUM(Z3064:AE3064),SUM(BB3064:BH3064)),SUM(BB3064:BH3064))</f>
        <v>0</v>
      </c>
      <c r="V3064" s="1">
        <v>4</v>
      </c>
      <c r="X3064" s="1">
        <v>20</v>
      </c>
      <c r="Y3064" s="1">
        <v>27</v>
      </c>
      <c r="AG3064" s="7">
        <f>IF(Q3064&gt;0,RANK(Q3064,(N3064:P3064,Q3064:AE3064)),0)</f>
        <v>5</v>
      </c>
      <c r="AH3064" s="7">
        <f>IF(R3064&gt;0,RANK(R3064,(N3064:P3064,Q3064:AE3064)),0)</f>
        <v>4</v>
      </c>
      <c r="AI3064" s="7">
        <f>IF(T3064&gt;0,RANK(T3064,(N3064:P3064,Q3064:AE3064)),0)</f>
        <v>6</v>
      </c>
      <c r="AJ3064" s="7">
        <f>IF(S3064&gt;0,RANK(S3064,(N3064:P3064,Q3064:AE3064)),0)</f>
        <v>7</v>
      </c>
      <c r="AK3064" s="2">
        <f t="shared" si="1232"/>
        <v>4.2824403218521554E-3</v>
      </c>
      <c r="AL3064" s="2">
        <f t="shared" si="1233"/>
        <v>6.2898342227203537E-3</v>
      </c>
      <c r="AM3064" s="2">
        <f t="shared" si="1234"/>
        <v>1.0036969504340989E-3</v>
      </c>
      <c r="AN3064" s="2">
        <f t="shared" si="1235"/>
        <v>9.2005553789792404E-4</v>
      </c>
      <c r="AP3064" t="s">
        <v>1480</v>
      </c>
      <c r="AQ3064" t="s">
        <v>1532</v>
      </c>
      <c r="AR3064">
        <v>4</v>
      </c>
      <c r="AT3064" s="93" t="s">
        <v>1132</v>
      </c>
      <c r="AU3064" s="92" t="s">
        <v>1803</v>
      </c>
      <c r="AV3064" s="83" t="str">
        <f t="shared" si="1236"/>
        <v>53005</v>
      </c>
      <c r="AX3064" s="7" t="s">
        <v>3753</v>
      </c>
      <c r="BA3064" s="1"/>
    </row>
    <row r="3065" spans="1:53" hidden="1" outlineLevel="1">
      <c r="A3065" t="s">
        <v>1701</v>
      </c>
      <c r="B3065" t="s">
        <v>1532</v>
      </c>
      <c r="C3065" s="1">
        <f t="shared" si="1225"/>
        <v>26517</v>
      </c>
      <c r="D3065" s="7">
        <f>RANK(N3065,(N3065:P3065,Q3065:AE3065))</f>
        <v>2</v>
      </c>
      <c r="E3065" s="7">
        <f>RANK(O3065,(N3065:P3065,Q3065:AE3065))</f>
        <v>1</v>
      </c>
      <c r="F3065" s="7">
        <f>IF(P3065&gt;0,RANK(P3065,(N3065:P3065,Q3065:AE3065)),0)</f>
        <v>3</v>
      </c>
      <c r="G3065" s="1">
        <f t="shared" si="1226"/>
        <v>8568</v>
      </c>
      <c r="H3065" s="2">
        <f t="shared" si="1227"/>
        <v>0.32311347437492927</v>
      </c>
      <c r="I3065" s="2"/>
      <c r="J3065" s="2">
        <f t="shared" si="1228"/>
        <v>0.31723045593392918</v>
      </c>
      <c r="K3065" s="2">
        <f t="shared" si="1229"/>
        <v>0.6403439303088585</v>
      </c>
      <c r="L3065" s="2">
        <f t="shared" si="1230"/>
        <v>3.2054908172116002E-2</v>
      </c>
      <c r="M3065" s="2">
        <f t="shared" si="1231"/>
        <v>1.037070558509632E-2</v>
      </c>
      <c r="N3065" s="1">
        <v>8412</v>
      </c>
      <c r="O3065" s="1">
        <v>16980</v>
      </c>
      <c r="P3065" s="1">
        <v>850</v>
      </c>
      <c r="Q3065" s="1">
        <v>91</v>
      </c>
      <c r="R3065" s="1">
        <v>88</v>
      </c>
      <c r="S3065" s="1">
        <v>34</v>
      </c>
      <c r="T3065" s="1">
        <v>22</v>
      </c>
      <c r="U3065" s="72">
        <f>IF(Notes!B$22=1,IF(BA3065&gt;0,BA3065-SUM(W3065:W3065)-SUM(Z3065:AE3065),SUM(BB3065:BH3065)),SUM(BB3065:BH3065))</f>
        <v>0</v>
      </c>
      <c r="V3065" s="1">
        <v>7</v>
      </c>
      <c r="X3065" s="1">
        <v>13</v>
      </c>
      <c r="Y3065" s="1">
        <v>20</v>
      </c>
      <c r="AG3065" s="7">
        <f>IF(Q3065&gt;0,RANK(Q3065,(N3065:P3065,Q3065:AE3065)),0)</f>
        <v>4</v>
      </c>
      <c r="AH3065" s="7">
        <f>IF(R3065&gt;0,RANK(R3065,(N3065:P3065,Q3065:AE3065)),0)</f>
        <v>5</v>
      </c>
      <c r="AI3065" s="7">
        <f>IF(T3065&gt;0,RANK(T3065,(N3065:P3065,Q3065:AE3065)),0)</f>
        <v>7</v>
      </c>
      <c r="AJ3065" s="7">
        <f>IF(S3065&gt;0,RANK(S3065,(N3065:P3065,Q3065:AE3065)),0)</f>
        <v>6</v>
      </c>
      <c r="AK3065" s="2">
        <f t="shared" si="1232"/>
        <v>3.4317607572500659E-3</v>
      </c>
      <c r="AL3065" s="2">
        <f t="shared" si="1233"/>
        <v>3.318625787230833E-3</v>
      </c>
      <c r="AM3065" s="2">
        <f t="shared" si="1234"/>
        <v>8.2965644680770825E-4</v>
      </c>
      <c r="AN3065" s="2">
        <f t="shared" si="1235"/>
        <v>1.28219632688464E-3</v>
      </c>
      <c r="AP3065" t="s">
        <v>1701</v>
      </c>
      <c r="AQ3065" t="s">
        <v>1532</v>
      </c>
      <c r="AR3065">
        <v>4</v>
      </c>
      <c r="AT3065" s="93" t="s">
        <v>1132</v>
      </c>
      <c r="AU3065" s="92" t="s">
        <v>2150</v>
      </c>
      <c r="AV3065" s="83" t="str">
        <f t="shared" si="1236"/>
        <v>53007</v>
      </c>
      <c r="AX3065" s="7" t="s">
        <v>3753</v>
      </c>
      <c r="BA3065" s="1">
        <v>59</v>
      </c>
    </row>
    <row r="3066" spans="1:53" hidden="1" outlineLevel="1">
      <c r="A3066" t="s">
        <v>1702</v>
      </c>
      <c r="B3066" t="s">
        <v>1532</v>
      </c>
      <c r="C3066" s="1">
        <f t="shared" si="1225"/>
        <v>32232</v>
      </c>
      <c r="D3066" s="7">
        <f>RANK(N3066,(N3066:P3066,Q3066:AE3066))</f>
        <v>2</v>
      </c>
      <c r="E3066" s="7">
        <f>RANK(O3066,(N3066:P3066,Q3066:AE3066))</f>
        <v>1</v>
      </c>
      <c r="F3066" s="7">
        <f>IF(P3066&gt;0,RANK(P3066,(N3066:P3066,Q3066:AE3066)),0)</f>
        <v>3</v>
      </c>
      <c r="G3066" s="1">
        <f t="shared" si="1226"/>
        <v>2472</v>
      </c>
      <c r="H3066" s="2">
        <f t="shared" si="1227"/>
        <v>7.6693968726731204E-2</v>
      </c>
      <c r="I3066" s="2"/>
      <c r="J3066" s="2">
        <f t="shared" si="1228"/>
        <v>0.42749441548771405</v>
      </c>
      <c r="K3066" s="2">
        <f t="shared" si="1229"/>
        <v>0.50418838421444523</v>
      </c>
      <c r="L3066" s="2">
        <f t="shared" si="1230"/>
        <v>4.9733184413005706E-2</v>
      </c>
      <c r="M3066" s="2">
        <f t="shared" si="1231"/>
        <v>1.8584015884835013E-2</v>
      </c>
      <c r="N3066" s="1">
        <v>13779</v>
      </c>
      <c r="O3066" s="1">
        <v>16251</v>
      </c>
      <c r="P3066" s="1">
        <v>1603</v>
      </c>
      <c r="Q3066" s="1">
        <v>154</v>
      </c>
      <c r="R3066" s="1">
        <v>295</v>
      </c>
      <c r="S3066" s="1">
        <v>59</v>
      </c>
      <c r="T3066" s="1">
        <v>41</v>
      </c>
      <c r="U3066" s="72">
        <f>IF(Notes!B$22=1,IF(BA3066&gt;0,BA3066-SUM(W3066:W3066)-SUM(Z3066:AE3066),SUM(BB3066:BH3066)),SUM(BB3066:BH3066))</f>
        <v>0</v>
      </c>
      <c r="V3066" s="1">
        <v>2</v>
      </c>
      <c r="X3066" s="1">
        <v>17</v>
      </c>
      <c r="Y3066" s="1">
        <v>31</v>
      </c>
      <c r="AG3066" s="7">
        <f>IF(Q3066&gt;0,RANK(Q3066,(N3066:P3066,Q3066:AE3066)),0)</f>
        <v>5</v>
      </c>
      <c r="AH3066" s="7">
        <f>IF(R3066&gt;0,RANK(R3066,(N3066:P3066,Q3066:AE3066)),0)</f>
        <v>4</v>
      </c>
      <c r="AI3066" s="7">
        <f>IF(T3066&gt;0,RANK(T3066,(N3066:P3066,Q3066:AE3066)),0)</f>
        <v>7</v>
      </c>
      <c r="AJ3066" s="7">
        <f>IF(S3066&gt;0,RANK(S3066,(N3066:P3066,Q3066:AE3066)),0)</f>
        <v>6</v>
      </c>
      <c r="AK3066" s="2">
        <f t="shared" si="1232"/>
        <v>4.7778605112931251E-3</v>
      </c>
      <c r="AL3066" s="2">
        <f t="shared" si="1233"/>
        <v>9.1523951352692982E-3</v>
      </c>
      <c r="AM3066" s="2">
        <f t="shared" si="1234"/>
        <v>1.2720277984611566E-3</v>
      </c>
      <c r="AN3066" s="2">
        <f t="shared" si="1235"/>
        <v>1.8304790270538595E-3</v>
      </c>
      <c r="AP3066" t="s">
        <v>1702</v>
      </c>
      <c r="AQ3066" t="s">
        <v>1532</v>
      </c>
      <c r="AR3066">
        <v>6</v>
      </c>
      <c r="AT3066" s="93" t="s">
        <v>1132</v>
      </c>
      <c r="AU3066" s="92" t="s">
        <v>2454</v>
      </c>
      <c r="AV3066" s="83" t="str">
        <f t="shared" si="1236"/>
        <v>53009</v>
      </c>
      <c r="AX3066" s="7" t="s">
        <v>3753</v>
      </c>
      <c r="BA3066" s="1"/>
    </row>
    <row r="3067" spans="1:53" hidden="1" outlineLevel="1">
      <c r="A3067" t="s">
        <v>1393</v>
      </c>
      <c r="B3067" t="s">
        <v>1532</v>
      </c>
      <c r="C3067" s="1">
        <f t="shared" si="1225"/>
        <v>135544</v>
      </c>
      <c r="D3067" s="7">
        <f>RANK(N3067,(N3067:P3067,Q3067:AE3067))</f>
        <v>2</v>
      </c>
      <c r="E3067" s="7">
        <f>RANK(O3067,(N3067:P3067,Q3067:AE3067))</f>
        <v>1</v>
      </c>
      <c r="F3067" s="7">
        <f>IF(P3067&gt;0,RANK(P3067,(N3067:P3067,Q3067:AE3067)),0)</f>
        <v>3</v>
      </c>
      <c r="G3067" s="1">
        <f t="shared" si="1226"/>
        <v>5452</v>
      </c>
      <c r="H3067" s="2">
        <f t="shared" si="1227"/>
        <v>4.0223100985657796E-2</v>
      </c>
      <c r="I3067" s="2"/>
      <c r="J3067" s="2">
        <f t="shared" si="1228"/>
        <v>0.45569704302661868</v>
      </c>
      <c r="K3067" s="2">
        <f t="shared" si="1229"/>
        <v>0.49592014401227646</v>
      </c>
      <c r="L3067" s="2">
        <f t="shared" si="1230"/>
        <v>3.7921265419347226E-2</v>
      </c>
      <c r="M3067" s="2">
        <f t="shared" si="1231"/>
        <v>1.0461547541757578E-2</v>
      </c>
      <c r="N3067" s="1">
        <v>61767</v>
      </c>
      <c r="O3067" s="1">
        <v>67219</v>
      </c>
      <c r="P3067" s="1">
        <v>5140</v>
      </c>
      <c r="Q3067" s="1">
        <v>402</v>
      </c>
      <c r="R3067" s="1">
        <v>631</v>
      </c>
      <c r="S3067" s="1">
        <v>108</v>
      </c>
      <c r="T3067" s="1">
        <v>127</v>
      </c>
      <c r="U3067" s="72">
        <f>IF(Notes!B$22=1,IF(BA3067&gt;0,BA3067-SUM(W3067:W3067)-SUM(Z3067:AE3067),SUM(BB3067:BH3067)),SUM(BB3067:BH3067))</f>
        <v>0</v>
      </c>
      <c r="V3067" s="1">
        <v>14</v>
      </c>
      <c r="X3067" s="1">
        <v>36</v>
      </c>
      <c r="Y3067" s="1">
        <v>100</v>
      </c>
      <c r="AG3067" s="7">
        <f>IF(Q3067&gt;0,RANK(Q3067,(N3067:P3067,Q3067:AE3067)),0)</f>
        <v>5</v>
      </c>
      <c r="AH3067" s="7">
        <f>IF(R3067&gt;0,RANK(R3067,(N3067:P3067,Q3067:AE3067)),0)</f>
        <v>4</v>
      </c>
      <c r="AI3067" s="7">
        <f>IF(T3067&gt;0,RANK(T3067,(N3067:P3067,Q3067:AE3067)),0)</f>
        <v>6</v>
      </c>
      <c r="AJ3067" s="7">
        <f>IF(S3067&gt;0,RANK(S3067,(N3067:P3067,Q3067:AE3067)),0)</f>
        <v>7</v>
      </c>
      <c r="AK3067" s="2">
        <f t="shared" si="1232"/>
        <v>2.9658265950540047E-3</v>
      </c>
      <c r="AL3067" s="2">
        <f t="shared" si="1233"/>
        <v>4.6553148793011864E-3</v>
      </c>
      <c r="AM3067" s="2">
        <f t="shared" si="1234"/>
        <v>9.3696511833795673E-4</v>
      </c>
      <c r="AN3067" s="2">
        <f t="shared" si="1235"/>
        <v>7.967892344921206E-4</v>
      </c>
      <c r="AP3067" t="s">
        <v>1393</v>
      </c>
      <c r="AQ3067" t="s">
        <v>1532</v>
      </c>
      <c r="AR3067">
        <v>3</v>
      </c>
      <c r="AT3067" s="93" t="s">
        <v>1132</v>
      </c>
      <c r="AU3067" s="92" t="s">
        <v>2455</v>
      </c>
      <c r="AV3067" s="83" t="str">
        <f t="shared" si="1236"/>
        <v>53011</v>
      </c>
      <c r="AX3067" s="7" t="s">
        <v>3753</v>
      </c>
      <c r="BA3067" s="1"/>
    </row>
    <row r="3068" spans="1:53" hidden="1" outlineLevel="1">
      <c r="A3068" t="s">
        <v>3058</v>
      </c>
      <c r="B3068" t="s">
        <v>1532</v>
      </c>
      <c r="C3068" s="1">
        <f t="shared" si="1225"/>
        <v>2107</v>
      </c>
      <c r="D3068" s="7">
        <f>RANK(N3068,(N3068:P3068,Q3068:AE3068))</f>
        <v>2</v>
      </c>
      <c r="E3068" s="7">
        <f>RANK(O3068,(N3068:P3068,Q3068:AE3068))</f>
        <v>1</v>
      </c>
      <c r="F3068" s="7">
        <f>IF(P3068&gt;0,RANK(P3068,(N3068:P3068,Q3068:AE3068)),0)</f>
        <v>3</v>
      </c>
      <c r="G3068" s="1">
        <f t="shared" si="1226"/>
        <v>1008</v>
      </c>
      <c r="H3068" s="2">
        <f t="shared" si="1227"/>
        <v>0.47840531561461797</v>
      </c>
      <c r="I3068" s="2"/>
      <c r="J3068" s="2">
        <f t="shared" si="1228"/>
        <v>0.24442335073564309</v>
      </c>
      <c r="K3068" s="2">
        <f t="shared" si="1229"/>
        <v>0.722828666350261</v>
      </c>
      <c r="L3068" s="2">
        <f t="shared" si="1230"/>
        <v>2.1357380161366873E-2</v>
      </c>
      <c r="M3068" s="2">
        <f t="shared" si="1231"/>
        <v>1.1390602752729101E-2</v>
      </c>
      <c r="N3068" s="1">
        <v>515</v>
      </c>
      <c r="O3068" s="1">
        <v>1523</v>
      </c>
      <c r="P3068" s="1">
        <v>45</v>
      </c>
      <c r="Q3068" s="1">
        <v>9</v>
      </c>
      <c r="R3068" s="1">
        <v>9</v>
      </c>
      <c r="S3068" s="1">
        <v>1</v>
      </c>
      <c r="T3068" s="1">
        <v>1</v>
      </c>
      <c r="U3068" s="72">
        <f>IF(Notes!B$22=1,IF(BA3068&gt;0,BA3068-SUM(W3068:W3068)-SUM(Z3068:AE3068),SUM(BB3068:BH3068)),SUM(BB3068:BH3068))</f>
        <v>0</v>
      </c>
      <c r="V3068" s="1">
        <v>1</v>
      </c>
      <c r="X3068" s="1">
        <v>0</v>
      </c>
      <c r="Y3068" s="1">
        <v>3</v>
      </c>
      <c r="AG3068" s="7">
        <f>IF(Q3068&gt;0,RANK(Q3068,(N3068:P3068,Q3068:AE3068)),0)</f>
        <v>4</v>
      </c>
      <c r="AH3068" s="7">
        <f>IF(R3068&gt;0,RANK(R3068,(N3068:P3068,Q3068:AE3068)),0)</f>
        <v>4</v>
      </c>
      <c r="AI3068" s="7">
        <f>IF(T3068&gt;0,RANK(T3068,(N3068:P3068,Q3068:AE3068)),0)</f>
        <v>7</v>
      </c>
      <c r="AJ3068" s="7">
        <f>IF(S3068&gt;0,RANK(S3068,(N3068:P3068,Q3068:AE3068)),0)</f>
        <v>7</v>
      </c>
      <c r="AK3068" s="2">
        <f t="shared" si="1232"/>
        <v>4.2714760322733747E-3</v>
      </c>
      <c r="AL3068" s="2">
        <f t="shared" si="1233"/>
        <v>4.2714760322733747E-3</v>
      </c>
      <c r="AM3068" s="2">
        <f t="shared" si="1234"/>
        <v>4.7460844803037496E-4</v>
      </c>
      <c r="AN3068" s="2">
        <f t="shared" si="1235"/>
        <v>4.7460844803037496E-4</v>
      </c>
      <c r="AP3068" t="s">
        <v>3058</v>
      </c>
      <c r="AQ3068" t="s">
        <v>1532</v>
      </c>
      <c r="AR3068">
        <v>5</v>
      </c>
      <c r="AT3068" s="93" t="s">
        <v>1132</v>
      </c>
      <c r="AU3068" s="92" t="s">
        <v>2456</v>
      </c>
      <c r="AV3068" s="83" t="str">
        <f t="shared" si="1236"/>
        <v>53013</v>
      </c>
      <c r="AX3068" s="7" t="s">
        <v>3753</v>
      </c>
      <c r="BA3068" s="1"/>
    </row>
    <row r="3069" spans="1:53" hidden="1" outlineLevel="1">
      <c r="A3069" t="s">
        <v>329</v>
      </c>
      <c r="B3069" t="s">
        <v>1532</v>
      </c>
      <c r="C3069" s="1">
        <f t="shared" si="1225"/>
        <v>36962</v>
      </c>
      <c r="D3069" s="7">
        <f>RANK(N3069,(N3069:P3069,Q3069:AE3069))</f>
        <v>1</v>
      </c>
      <c r="E3069" s="7">
        <f>RANK(O3069,(N3069:P3069,Q3069:AE3069))</f>
        <v>2</v>
      </c>
      <c r="F3069" s="7">
        <f>IF(P3069&gt;0,RANK(P3069,(N3069:P3069,Q3069:AE3069)),0)</f>
        <v>3</v>
      </c>
      <c r="G3069" s="1">
        <f t="shared" si="1226"/>
        <v>1360</v>
      </c>
      <c r="H3069" s="2">
        <f t="shared" si="1227"/>
        <v>3.6794545749688871E-2</v>
      </c>
      <c r="I3069" s="2"/>
      <c r="J3069" s="2">
        <f t="shared" si="1228"/>
        <v>0.49329040636329202</v>
      </c>
      <c r="K3069" s="2">
        <f t="shared" si="1229"/>
        <v>0.45649586061360314</v>
      </c>
      <c r="L3069" s="2">
        <f t="shared" si="1230"/>
        <v>3.8661327850224553E-2</v>
      </c>
      <c r="M3069" s="2">
        <f t="shared" si="1231"/>
        <v>1.1552405172880281E-2</v>
      </c>
      <c r="N3069" s="1">
        <v>18233</v>
      </c>
      <c r="O3069" s="1">
        <v>16873</v>
      </c>
      <c r="P3069" s="1">
        <v>1429</v>
      </c>
      <c r="Q3069" s="1">
        <v>143</v>
      </c>
      <c r="R3069" s="1">
        <v>174</v>
      </c>
      <c r="S3069" s="1">
        <v>34</v>
      </c>
      <c r="T3069" s="1">
        <v>28</v>
      </c>
      <c r="U3069" s="72">
        <f>IF(Notes!B$22=1,IF(BA3069&gt;0,BA3069-SUM(W3069:W3069)-SUM(Z3069:AE3069),SUM(BB3069:BH3069)),SUM(BB3069:BH3069))</f>
        <v>0</v>
      </c>
      <c r="V3069" s="1">
        <v>5</v>
      </c>
      <c r="X3069" s="1">
        <v>9</v>
      </c>
      <c r="Y3069" s="1">
        <v>34</v>
      </c>
      <c r="AG3069" s="7">
        <f>IF(Q3069&gt;0,RANK(Q3069,(N3069:P3069,Q3069:AE3069)),0)</f>
        <v>5</v>
      </c>
      <c r="AH3069" s="7">
        <f>IF(R3069&gt;0,RANK(R3069,(N3069:P3069,Q3069:AE3069)),0)</f>
        <v>4</v>
      </c>
      <c r="AI3069" s="7">
        <f>IF(T3069&gt;0,RANK(T3069,(N3069:P3069,Q3069:AE3069)),0)</f>
        <v>8</v>
      </c>
      <c r="AJ3069" s="7">
        <f>IF(S3069&gt;0,RANK(S3069,(N3069:P3069,Q3069:AE3069)),0)</f>
        <v>6</v>
      </c>
      <c r="AK3069" s="2">
        <f t="shared" si="1232"/>
        <v>3.8688382663275797E-3</v>
      </c>
      <c r="AL3069" s="2">
        <f t="shared" si="1233"/>
        <v>4.7075374709160756E-3</v>
      </c>
      <c r="AM3069" s="2">
        <f t="shared" si="1234"/>
        <v>7.5753476543477082E-4</v>
      </c>
      <c r="AN3069" s="2">
        <f t="shared" si="1235"/>
        <v>9.1986364374222179E-4</v>
      </c>
      <c r="AP3069" t="s">
        <v>329</v>
      </c>
      <c r="AQ3069" t="s">
        <v>1532</v>
      </c>
      <c r="AR3069">
        <v>3</v>
      </c>
      <c r="AT3069" s="93" t="s">
        <v>1132</v>
      </c>
      <c r="AU3069" s="92" t="s">
        <v>1466</v>
      </c>
      <c r="AV3069" s="83" t="str">
        <f t="shared" si="1236"/>
        <v>53015</v>
      </c>
      <c r="AX3069" s="7" t="s">
        <v>3753</v>
      </c>
      <c r="BA3069" s="1"/>
    </row>
    <row r="3070" spans="1:53" hidden="1" outlineLevel="1">
      <c r="A3070" t="s">
        <v>729</v>
      </c>
      <c r="B3070" t="s">
        <v>1532</v>
      </c>
      <c r="C3070" s="1">
        <f t="shared" si="1225"/>
        <v>12855</v>
      </c>
      <c r="D3070" s="7">
        <f>RANK(N3070,(N3070:P3070,Q3070:AE3070))</f>
        <v>2</v>
      </c>
      <c r="E3070" s="7">
        <f>RANK(O3070,(N3070:P3070,Q3070:AE3070))</f>
        <v>1</v>
      </c>
      <c r="F3070" s="7">
        <f>IF(P3070&gt;0,RANK(P3070,(N3070:P3070,Q3070:AE3070)),0)</f>
        <v>3</v>
      </c>
      <c r="G3070" s="1">
        <f t="shared" si="1226"/>
        <v>4690</v>
      </c>
      <c r="H3070" s="2">
        <f t="shared" si="1227"/>
        <v>0.3648385842084792</v>
      </c>
      <c r="I3070" s="2"/>
      <c r="J3070" s="2">
        <f t="shared" si="1228"/>
        <v>0.297316219369895</v>
      </c>
      <c r="K3070" s="2">
        <f t="shared" si="1229"/>
        <v>0.6621548035783742</v>
      </c>
      <c r="L3070" s="2">
        <f t="shared" si="1230"/>
        <v>2.6371061843640606E-2</v>
      </c>
      <c r="M3070" s="2">
        <f t="shared" si="1231"/>
        <v>1.4157915208090146E-2</v>
      </c>
      <c r="N3070" s="1">
        <v>3822</v>
      </c>
      <c r="O3070" s="1">
        <v>8512</v>
      </c>
      <c r="P3070" s="1">
        <v>339</v>
      </c>
      <c r="Q3070" s="1">
        <v>62</v>
      </c>
      <c r="R3070" s="1">
        <v>60</v>
      </c>
      <c r="S3070" s="1">
        <v>24</v>
      </c>
      <c r="T3070" s="1">
        <v>12</v>
      </c>
      <c r="U3070" s="72">
        <f>IF(Notes!B$22=1,IF(BA3070&gt;0,BA3070-SUM(W3070:W3070)-SUM(Z3070:AE3070),SUM(BB3070:BH3070)),SUM(BB3070:BH3070))</f>
        <v>0</v>
      </c>
      <c r="V3070" s="1">
        <v>4</v>
      </c>
      <c r="X3070" s="1">
        <v>3</v>
      </c>
      <c r="Y3070" s="1">
        <v>17</v>
      </c>
      <c r="AG3070" s="7">
        <f>IF(Q3070&gt;0,RANK(Q3070,(N3070:P3070,Q3070:AE3070)),0)</f>
        <v>4</v>
      </c>
      <c r="AH3070" s="7">
        <f>IF(R3070&gt;0,RANK(R3070,(N3070:P3070,Q3070:AE3070)),0)</f>
        <v>5</v>
      </c>
      <c r="AI3070" s="7">
        <f>IF(T3070&gt;0,RANK(T3070,(N3070:P3070,Q3070:AE3070)),0)</f>
        <v>8</v>
      </c>
      <c r="AJ3070" s="7">
        <f>IF(S3070&gt;0,RANK(S3070,(N3070:P3070,Q3070:AE3070)),0)</f>
        <v>6</v>
      </c>
      <c r="AK3070" s="2">
        <f t="shared" si="1232"/>
        <v>4.8230260598988717E-3</v>
      </c>
      <c r="AL3070" s="2">
        <f t="shared" si="1233"/>
        <v>4.6674445740956822E-3</v>
      </c>
      <c r="AM3070" s="2">
        <f t="shared" si="1234"/>
        <v>9.3348891481913657E-4</v>
      </c>
      <c r="AN3070" s="2">
        <f t="shared" si="1235"/>
        <v>1.8669778296382731E-3</v>
      </c>
      <c r="AP3070" t="s">
        <v>729</v>
      </c>
      <c r="AQ3070" t="s">
        <v>1532</v>
      </c>
      <c r="AR3070">
        <v>4</v>
      </c>
      <c r="AT3070" s="93" t="s">
        <v>1132</v>
      </c>
      <c r="AU3070" s="92" t="s">
        <v>1467</v>
      </c>
      <c r="AV3070" s="83" t="str">
        <f t="shared" si="1236"/>
        <v>53017</v>
      </c>
      <c r="AX3070" s="7" t="s">
        <v>3753</v>
      </c>
      <c r="BA3070" s="1"/>
    </row>
    <row r="3071" spans="1:53" hidden="1" outlineLevel="1">
      <c r="A3071" t="s">
        <v>330</v>
      </c>
      <c r="B3071" t="s">
        <v>1532</v>
      </c>
      <c r="C3071" s="1">
        <f t="shared" si="1225"/>
        <v>3038</v>
      </c>
      <c r="D3071" s="7">
        <f>RANK(N3071,(N3071:P3071,Q3071:AE3071))</f>
        <v>2</v>
      </c>
      <c r="E3071" s="7">
        <f>RANK(O3071,(N3071:P3071,Q3071:AE3071))</f>
        <v>1</v>
      </c>
      <c r="F3071" s="7">
        <f>IF(P3071&gt;0,RANK(P3071,(N3071:P3071,Q3071:AE3071)),0)</f>
        <v>3</v>
      </c>
      <c r="G3071" s="1">
        <f t="shared" si="1226"/>
        <v>964</v>
      </c>
      <c r="H3071" s="2">
        <f t="shared" si="1227"/>
        <v>0.31731402238314682</v>
      </c>
      <c r="I3071" s="2"/>
      <c r="J3071" s="2">
        <f t="shared" si="1228"/>
        <v>0.30678077682685978</v>
      </c>
      <c r="K3071" s="2">
        <f t="shared" si="1229"/>
        <v>0.62409479921000655</v>
      </c>
      <c r="L3071" s="2">
        <f t="shared" si="1230"/>
        <v>3.8512179065174457E-2</v>
      </c>
      <c r="M3071" s="2">
        <f t="shared" si="1231"/>
        <v>3.0612244897959218E-2</v>
      </c>
      <c r="N3071" s="1">
        <v>932</v>
      </c>
      <c r="O3071" s="1">
        <v>1896</v>
      </c>
      <c r="P3071" s="1">
        <v>117</v>
      </c>
      <c r="Q3071" s="1">
        <v>35</v>
      </c>
      <c r="R3071" s="1">
        <v>39</v>
      </c>
      <c r="S3071" s="1">
        <v>11</v>
      </c>
      <c r="T3071" s="1">
        <v>4</v>
      </c>
      <c r="U3071" s="72">
        <f>IF(Notes!B$22=1,IF(BA3071&gt;0,BA3071-SUM(W3071:W3071)-SUM(Z3071:AE3071),SUM(BB3071:BH3071)),SUM(BB3071:BH3071))</f>
        <v>0</v>
      </c>
      <c r="V3071" s="1">
        <v>1</v>
      </c>
      <c r="X3071" s="1">
        <v>1</v>
      </c>
      <c r="Y3071" s="1">
        <v>2</v>
      </c>
      <c r="AG3071" s="7">
        <f>IF(Q3071&gt;0,RANK(Q3071,(N3071:P3071,Q3071:AE3071)),0)</f>
        <v>5</v>
      </c>
      <c r="AH3071" s="7">
        <f>IF(R3071&gt;0,RANK(R3071,(N3071:P3071,Q3071:AE3071)),0)</f>
        <v>4</v>
      </c>
      <c r="AI3071" s="7">
        <f>IF(T3071&gt;0,RANK(T3071,(N3071:P3071,Q3071:AE3071)),0)</f>
        <v>7</v>
      </c>
      <c r="AJ3071" s="7">
        <f>IF(S3071&gt;0,RANK(S3071,(N3071:P3071,Q3071:AE3071)),0)</f>
        <v>6</v>
      </c>
      <c r="AK3071" s="2">
        <f t="shared" si="1232"/>
        <v>1.1520737327188941E-2</v>
      </c>
      <c r="AL3071" s="2">
        <f t="shared" si="1233"/>
        <v>1.2837393021724819E-2</v>
      </c>
      <c r="AM3071" s="2">
        <f t="shared" si="1234"/>
        <v>1.3166556945358788E-3</v>
      </c>
      <c r="AN3071" s="2">
        <f t="shared" si="1235"/>
        <v>3.6208031599736668E-3</v>
      </c>
      <c r="AP3071" t="s">
        <v>330</v>
      </c>
      <c r="AQ3071" t="s">
        <v>1532</v>
      </c>
      <c r="AR3071">
        <v>5</v>
      </c>
      <c r="AT3071" s="93" t="s">
        <v>1132</v>
      </c>
      <c r="AU3071" s="92" t="s">
        <v>1468</v>
      </c>
      <c r="AV3071" s="83" t="str">
        <f t="shared" si="1236"/>
        <v>53019</v>
      </c>
      <c r="AX3071" s="7" t="s">
        <v>3753</v>
      </c>
      <c r="BA3071" s="1"/>
    </row>
    <row r="3072" spans="1:53" hidden="1" outlineLevel="1">
      <c r="A3072" t="s">
        <v>2579</v>
      </c>
      <c r="B3072" t="s">
        <v>1532</v>
      </c>
      <c r="C3072" s="1">
        <f t="shared" si="1225"/>
        <v>13614</v>
      </c>
      <c r="D3072" s="7">
        <f>RANK(N3072,(N3072:P3072,Q3072:AE3072))</f>
        <v>2</v>
      </c>
      <c r="E3072" s="7">
        <f>RANK(O3072,(N3072:P3072,Q3072:AE3072))</f>
        <v>1</v>
      </c>
      <c r="F3072" s="7">
        <f>IF(P3072&gt;0,RANK(P3072,(N3072:P3072,Q3072:AE3072)),0)</f>
        <v>3</v>
      </c>
      <c r="G3072" s="1">
        <f t="shared" si="1226"/>
        <v>3941</v>
      </c>
      <c r="H3072" s="2">
        <f t="shared" si="1227"/>
        <v>0.28948141618921697</v>
      </c>
      <c r="I3072" s="2"/>
      <c r="J3072" s="2">
        <f t="shared" si="1228"/>
        <v>0.34178052005288673</v>
      </c>
      <c r="K3072" s="2">
        <f t="shared" si="1229"/>
        <v>0.63126193624210369</v>
      </c>
      <c r="L3072" s="2">
        <f t="shared" si="1230"/>
        <v>1.5425297487880123E-2</v>
      </c>
      <c r="M3072" s="2">
        <f t="shared" si="1231"/>
        <v>1.1532246217129456E-2</v>
      </c>
      <c r="N3072" s="1">
        <v>4653</v>
      </c>
      <c r="O3072" s="1">
        <v>8594</v>
      </c>
      <c r="P3072" s="1">
        <v>210</v>
      </c>
      <c r="Q3072" s="1">
        <v>51</v>
      </c>
      <c r="R3072" s="1">
        <v>67</v>
      </c>
      <c r="S3072" s="1">
        <v>14</v>
      </c>
      <c r="T3072" s="1">
        <v>9</v>
      </c>
      <c r="U3072" s="72">
        <f>IF(Notes!B$22=1,IF(BA3072&gt;0,BA3072-SUM(W3072:W3072)-SUM(Z3072:AE3072),SUM(BB3072:BH3072)),SUM(BB3072:BH3072))</f>
        <v>0</v>
      </c>
      <c r="V3072" s="1">
        <v>2</v>
      </c>
      <c r="X3072" s="1">
        <v>6</v>
      </c>
      <c r="Y3072" s="1">
        <v>8</v>
      </c>
      <c r="AG3072" s="7">
        <f>IF(Q3072&gt;0,RANK(Q3072,(N3072:P3072,Q3072:AE3072)),0)</f>
        <v>5</v>
      </c>
      <c r="AH3072" s="7">
        <f>IF(R3072&gt;0,RANK(R3072,(N3072:P3072,Q3072:AE3072)),0)</f>
        <v>4</v>
      </c>
      <c r="AI3072" s="7">
        <f>IF(T3072&gt;0,RANK(T3072,(N3072:P3072,Q3072:AE3072)),0)</f>
        <v>7</v>
      </c>
      <c r="AJ3072" s="7">
        <f>IF(S3072&gt;0,RANK(S3072,(N3072:P3072,Q3072:AE3072)),0)</f>
        <v>6</v>
      </c>
      <c r="AK3072" s="2">
        <f t="shared" si="1232"/>
        <v>3.74614367562803E-3</v>
      </c>
      <c r="AL3072" s="2">
        <f t="shared" si="1233"/>
        <v>4.9214044366093727E-3</v>
      </c>
      <c r="AM3072" s="2">
        <f t="shared" si="1234"/>
        <v>6.6108417805200526E-4</v>
      </c>
      <c r="AN3072" s="2">
        <f t="shared" si="1235"/>
        <v>1.028353165858675E-3</v>
      </c>
      <c r="AP3072" t="s">
        <v>2579</v>
      </c>
      <c r="AQ3072" t="s">
        <v>1532</v>
      </c>
      <c r="AR3072">
        <v>4</v>
      </c>
      <c r="AT3072" s="93" t="s">
        <v>1132</v>
      </c>
      <c r="AU3072" s="92" t="s">
        <v>458</v>
      </c>
      <c r="AV3072" s="83" t="str">
        <f t="shared" si="1236"/>
        <v>53021</v>
      </c>
      <c r="AX3072" s="7" t="s">
        <v>3753</v>
      </c>
      <c r="BA3072" s="1"/>
    </row>
    <row r="3073" spans="1:53" hidden="1" outlineLevel="1">
      <c r="A3073" t="s">
        <v>3745</v>
      </c>
      <c r="B3073" t="s">
        <v>1532</v>
      </c>
      <c r="C3073" s="1">
        <f t="shared" si="1225"/>
        <v>1329</v>
      </c>
      <c r="D3073" s="7">
        <f>RANK(N3073,(N3073:P3073,Q3073:AE3073))</f>
        <v>2</v>
      </c>
      <c r="E3073" s="7">
        <f>RANK(O3073,(N3073:P3073,Q3073:AE3073))</f>
        <v>1</v>
      </c>
      <c r="F3073" s="7">
        <f>IF(P3073&gt;0,RANK(P3073,(N3073:P3073,Q3073:AE3073)),0)</f>
        <v>3</v>
      </c>
      <c r="G3073" s="1">
        <f t="shared" si="1226"/>
        <v>682</v>
      </c>
      <c r="H3073" s="2">
        <f t="shared" si="1227"/>
        <v>0.51316779533483825</v>
      </c>
      <c r="I3073" s="2"/>
      <c r="J3073" s="2">
        <f t="shared" si="1228"/>
        <v>0.22573363431151242</v>
      </c>
      <c r="K3073" s="2">
        <f t="shared" si="1229"/>
        <v>0.73890142964635064</v>
      </c>
      <c r="L3073" s="2">
        <f t="shared" si="1230"/>
        <v>2.6335590669676449E-2</v>
      </c>
      <c r="M3073" s="2">
        <f t="shared" si="1231"/>
        <v>9.0293453724605253E-3</v>
      </c>
      <c r="N3073" s="1">
        <v>300</v>
      </c>
      <c r="O3073" s="1">
        <v>982</v>
      </c>
      <c r="P3073" s="1">
        <v>35</v>
      </c>
      <c r="Q3073" s="1">
        <v>1</v>
      </c>
      <c r="R3073" s="1">
        <v>7</v>
      </c>
      <c r="S3073" s="1">
        <v>3</v>
      </c>
      <c r="T3073" s="1">
        <v>1</v>
      </c>
      <c r="U3073" s="72">
        <f>IF(Notes!B$22=1,IF(BA3073&gt;0,BA3073-SUM(W3073:W3073)-SUM(Z3073:AE3073),SUM(BB3073:BH3073)),SUM(BB3073:BH3073))</f>
        <v>0</v>
      </c>
      <c r="V3073" s="1">
        <v>0</v>
      </c>
      <c r="X3073" s="1">
        <v>0</v>
      </c>
      <c r="Y3073" s="1">
        <v>0</v>
      </c>
      <c r="AG3073" s="7">
        <f>IF(Q3073&gt;0,RANK(Q3073,(N3073:P3073,Q3073:AE3073)),0)</f>
        <v>6</v>
      </c>
      <c r="AH3073" s="7">
        <f>IF(R3073&gt;0,RANK(R3073,(N3073:P3073,Q3073:AE3073)),0)</f>
        <v>4</v>
      </c>
      <c r="AI3073" s="7">
        <f>IF(T3073&gt;0,RANK(T3073,(N3073:P3073,Q3073:AE3073)),0)</f>
        <v>6</v>
      </c>
      <c r="AJ3073" s="7">
        <f>IF(S3073&gt;0,RANK(S3073,(N3073:P3073,Q3073:AE3073)),0)</f>
        <v>5</v>
      </c>
      <c r="AK3073" s="2">
        <f t="shared" si="1232"/>
        <v>7.5244544770504136E-4</v>
      </c>
      <c r="AL3073" s="2">
        <f t="shared" si="1233"/>
        <v>5.2671181339352894E-3</v>
      </c>
      <c r="AM3073" s="2">
        <f t="shared" si="1234"/>
        <v>7.5244544770504136E-4</v>
      </c>
      <c r="AN3073" s="2">
        <f t="shared" si="1235"/>
        <v>2.257336343115124E-3</v>
      </c>
      <c r="AP3073" t="s">
        <v>3745</v>
      </c>
      <c r="AQ3073" t="s">
        <v>1532</v>
      </c>
      <c r="AR3073">
        <v>5</v>
      </c>
      <c r="AT3073" s="93" t="s">
        <v>1132</v>
      </c>
      <c r="AU3073" s="92" t="s">
        <v>459</v>
      </c>
      <c r="AV3073" s="83" t="str">
        <f t="shared" si="1236"/>
        <v>53023</v>
      </c>
      <c r="AX3073" s="7" t="s">
        <v>3753</v>
      </c>
      <c r="BA3073" s="1"/>
    </row>
    <row r="3074" spans="1:53" hidden="1" outlineLevel="1">
      <c r="A3074" t="s">
        <v>3189</v>
      </c>
      <c r="B3074" t="s">
        <v>1532</v>
      </c>
      <c r="C3074" s="1">
        <f t="shared" si="1225"/>
        <v>23798</v>
      </c>
      <c r="D3074" s="7">
        <f>RANK(N3074,(N3074:P3074,Q3074:AE3074))</f>
        <v>2</v>
      </c>
      <c r="E3074" s="7">
        <f>RANK(O3074,(N3074:P3074,Q3074:AE3074))</f>
        <v>1</v>
      </c>
      <c r="F3074" s="7">
        <f>IF(P3074&gt;0,RANK(P3074,(N3074:P3074,Q3074:AE3074)),0)</f>
        <v>3</v>
      </c>
      <c r="G3074" s="1">
        <f t="shared" si="1226"/>
        <v>8757</v>
      </c>
      <c r="H3074" s="2">
        <f t="shared" si="1227"/>
        <v>0.36797209849567192</v>
      </c>
      <c r="I3074" s="2"/>
      <c r="J3074" s="2">
        <f t="shared" si="1228"/>
        <v>0.29720984956719054</v>
      </c>
      <c r="K3074" s="2">
        <f t="shared" si="1229"/>
        <v>0.66518194806286246</v>
      </c>
      <c r="L3074" s="2">
        <f t="shared" si="1230"/>
        <v>2.2186738381376588E-2</v>
      </c>
      <c r="M3074" s="2">
        <f t="shared" si="1231"/>
        <v>1.5421463988570409E-2</v>
      </c>
      <c r="N3074" s="1">
        <v>7073</v>
      </c>
      <c r="O3074" s="1">
        <v>15830</v>
      </c>
      <c r="P3074" s="1">
        <v>528</v>
      </c>
      <c r="Q3074" s="1">
        <v>115</v>
      </c>
      <c r="R3074" s="1">
        <v>152</v>
      </c>
      <c r="S3074" s="1">
        <v>49</v>
      </c>
      <c r="T3074" s="1">
        <v>23</v>
      </c>
      <c r="U3074" s="72">
        <f>IF(Notes!B$22=1,IF(BA3074&gt;0,BA3074-SUM(W3074:W3074)-SUM(Z3074:AE3074),SUM(BB3074:BH3074)),SUM(BB3074:BH3074))</f>
        <v>0</v>
      </c>
      <c r="V3074" s="1">
        <v>3</v>
      </c>
      <c r="X3074" s="1">
        <v>4</v>
      </c>
      <c r="Y3074" s="1">
        <v>21</v>
      </c>
      <c r="AG3074" s="7">
        <f>IF(Q3074&gt;0,RANK(Q3074,(N3074:P3074,Q3074:AE3074)),0)</f>
        <v>5</v>
      </c>
      <c r="AH3074" s="7">
        <f>IF(R3074&gt;0,RANK(R3074,(N3074:P3074,Q3074:AE3074)),0)</f>
        <v>4</v>
      </c>
      <c r="AI3074" s="7">
        <f>IF(T3074&gt;0,RANK(T3074,(N3074:P3074,Q3074:AE3074)),0)</f>
        <v>7</v>
      </c>
      <c r="AJ3074" s="7">
        <f>IF(S3074&gt;0,RANK(S3074,(N3074:P3074,Q3074:AE3074)),0)</f>
        <v>6</v>
      </c>
      <c r="AK3074" s="2">
        <f t="shared" si="1232"/>
        <v>4.8323388520043701E-3</v>
      </c>
      <c r="AL3074" s="2">
        <f t="shared" si="1233"/>
        <v>6.3870913522144721E-3</v>
      </c>
      <c r="AM3074" s="2">
        <f t="shared" si="1234"/>
        <v>9.66467770400874E-4</v>
      </c>
      <c r="AN3074" s="2">
        <f t="shared" si="1235"/>
        <v>2.0589965543322966E-3</v>
      </c>
      <c r="AP3074" t="s">
        <v>3189</v>
      </c>
      <c r="AQ3074" t="s">
        <v>1532</v>
      </c>
      <c r="AR3074">
        <v>4</v>
      </c>
      <c r="AT3074" s="93" t="s">
        <v>1132</v>
      </c>
      <c r="AU3074" s="92" t="s">
        <v>776</v>
      </c>
      <c r="AV3074" s="83" t="str">
        <f t="shared" si="1236"/>
        <v>53025</v>
      </c>
      <c r="AX3074" s="7" t="s">
        <v>3753</v>
      </c>
      <c r="BA3074" s="1"/>
    </row>
    <row r="3075" spans="1:53" hidden="1" outlineLevel="1">
      <c r="A3075" t="s">
        <v>343</v>
      </c>
      <c r="B3075" t="s">
        <v>1532</v>
      </c>
      <c r="C3075" s="1">
        <f t="shared" si="1225"/>
        <v>25972</v>
      </c>
      <c r="D3075" s="7">
        <f>RANK(N3075,(N3075:P3075,Q3075:AE3075))</f>
        <v>1</v>
      </c>
      <c r="E3075" s="7">
        <f>RANK(O3075,(N3075:P3075,Q3075:AE3075))</f>
        <v>2</v>
      </c>
      <c r="F3075" s="7">
        <f>IF(P3075&gt;0,RANK(P3075,(N3075:P3075,Q3075:AE3075)),0)</f>
        <v>3</v>
      </c>
      <c r="G3075" s="1">
        <f t="shared" si="1226"/>
        <v>2079</v>
      </c>
      <c r="H3075" s="2">
        <f t="shared" si="1227"/>
        <v>8.0047743724010467E-2</v>
      </c>
      <c r="I3075" s="2"/>
      <c r="J3075" s="2">
        <f t="shared" si="1228"/>
        <v>0.51224395502849218</v>
      </c>
      <c r="K3075" s="2">
        <f t="shared" si="1229"/>
        <v>0.43219621130448177</v>
      </c>
      <c r="L3075" s="2">
        <f t="shared" si="1230"/>
        <v>4.0774680425073158E-2</v>
      </c>
      <c r="M3075" s="2">
        <f t="shared" si="1231"/>
        <v>1.4785153241952891E-2</v>
      </c>
      <c r="N3075" s="1">
        <v>13304</v>
      </c>
      <c r="O3075" s="1">
        <v>11225</v>
      </c>
      <c r="P3075" s="1">
        <v>1059</v>
      </c>
      <c r="Q3075" s="1">
        <v>83</v>
      </c>
      <c r="R3075" s="1">
        <v>185</v>
      </c>
      <c r="S3075" s="1">
        <v>25</v>
      </c>
      <c r="T3075" s="1">
        <v>39</v>
      </c>
      <c r="U3075" s="72">
        <f>IF(Notes!B$22=1,IF(BA3075&gt;0,BA3075-SUM(W3075:W3075)-SUM(Z3075:AE3075),SUM(BB3075:BH3075)),SUM(BB3075:BH3075))</f>
        <v>0</v>
      </c>
      <c r="V3075" s="1">
        <v>2</v>
      </c>
      <c r="X3075" s="1">
        <v>4</v>
      </c>
      <c r="Y3075" s="1">
        <v>46</v>
      </c>
      <c r="AG3075" s="7">
        <f>IF(Q3075&gt;0,RANK(Q3075,(N3075:P3075,Q3075:AE3075)),0)</f>
        <v>5</v>
      </c>
      <c r="AH3075" s="7">
        <f>IF(R3075&gt;0,RANK(R3075,(N3075:P3075,Q3075:AE3075)),0)</f>
        <v>4</v>
      </c>
      <c r="AI3075" s="7">
        <f>IF(T3075&gt;0,RANK(T3075,(N3075:P3075,Q3075:AE3075)),0)</f>
        <v>7</v>
      </c>
      <c r="AJ3075" s="7">
        <f>IF(S3075&gt;0,RANK(S3075,(N3075:P3075,Q3075:AE3075)),0)</f>
        <v>8</v>
      </c>
      <c r="AK3075" s="2">
        <f t="shared" si="1232"/>
        <v>3.1957492684429383E-3</v>
      </c>
      <c r="AL3075" s="2">
        <f t="shared" si="1233"/>
        <v>7.1230555983366707E-3</v>
      </c>
      <c r="AM3075" s="2">
        <f t="shared" si="1234"/>
        <v>1.5016171261358385E-3</v>
      </c>
      <c r="AN3075" s="2">
        <f t="shared" si="1235"/>
        <v>9.625750808563068E-4</v>
      </c>
      <c r="AP3075" t="s">
        <v>343</v>
      </c>
      <c r="AQ3075" t="s">
        <v>1532</v>
      </c>
      <c r="AT3075" s="93" t="s">
        <v>1132</v>
      </c>
      <c r="AU3075" s="92" t="s">
        <v>777</v>
      </c>
      <c r="AV3075" s="83" t="str">
        <f t="shared" si="1236"/>
        <v>53027</v>
      </c>
      <c r="AX3075" s="7" t="s">
        <v>3753</v>
      </c>
      <c r="BA3075" s="1"/>
    </row>
    <row r="3076" spans="1:53" hidden="1" outlineLevel="1">
      <c r="A3076" t="s">
        <v>344</v>
      </c>
      <c r="B3076" t="s">
        <v>1532</v>
      </c>
      <c r="C3076" s="1">
        <f t="shared" si="1225"/>
        <v>33004</v>
      </c>
      <c r="D3076" s="7">
        <f>RANK(N3076,(N3076:P3076,Q3076:AE3076))</f>
        <v>2</v>
      </c>
      <c r="E3076" s="7">
        <f>RANK(O3076,(N3076:P3076,Q3076:AE3076))</f>
        <v>1</v>
      </c>
      <c r="F3076" s="7">
        <f>IF(P3076&gt;0,RANK(P3076,(N3076:P3076,Q3076:AE3076)),0)</f>
        <v>3</v>
      </c>
      <c r="G3076" s="1">
        <f t="shared" si="1226"/>
        <v>1630</v>
      </c>
      <c r="H3076" s="2">
        <f t="shared" si="1227"/>
        <v>4.9387952975396922E-2</v>
      </c>
      <c r="I3076" s="2"/>
      <c r="J3076" s="2">
        <f t="shared" si="1228"/>
        <v>0.44776390740516303</v>
      </c>
      <c r="K3076" s="2">
        <f t="shared" si="1229"/>
        <v>0.49715186038055992</v>
      </c>
      <c r="L3076" s="2">
        <f t="shared" si="1230"/>
        <v>4.4964246757968729E-2</v>
      </c>
      <c r="M3076" s="2">
        <f t="shared" si="1231"/>
        <v>1.0119985456308322E-2</v>
      </c>
      <c r="N3076" s="1">
        <v>14778</v>
      </c>
      <c r="O3076" s="1">
        <v>16408</v>
      </c>
      <c r="P3076" s="1">
        <v>1484</v>
      </c>
      <c r="Q3076" s="1">
        <v>95</v>
      </c>
      <c r="R3076" s="1">
        <v>154</v>
      </c>
      <c r="S3076" s="1">
        <v>19</v>
      </c>
      <c r="T3076" s="1">
        <v>41</v>
      </c>
      <c r="U3076" s="72">
        <f>IF(Notes!B$22=1,IF(BA3076&gt;0,BA3076-SUM(W3076:W3076)-SUM(Z3076:AE3076),SUM(BB3076:BH3076)),SUM(BB3076:BH3076))</f>
        <v>0</v>
      </c>
      <c r="V3076" s="1">
        <v>1</v>
      </c>
      <c r="X3076" s="1">
        <v>6</v>
      </c>
      <c r="Y3076" s="1">
        <v>18</v>
      </c>
      <c r="AG3076" s="7">
        <f>IF(Q3076&gt;0,RANK(Q3076,(N3076:P3076,Q3076:AE3076)),0)</f>
        <v>5</v>
      </c>
      <c r="AH3076" s="7">
        <f>IF(R3076&gt;0,RANK(R3076,(N3076:P3076,Q3076:AE3076)),0)</f>
        <v>4</v>
      </c>
      <c r="AI3076" s="7">
        <f>IF(T3076&gt;0,RANK(T3076,(N3076:P3076,Q3076:AE3076)),0)</f>
        <v>6</v>
      </c>
      <c r="AJ3076" s="7">
        <f>IF(S3076&gt;0,RANK(S3076,(N3076:P3076,Q3076:AE3076)),0)</f>
        <v>7</v>
      </c>
      <c r="AK3076" s="2">
        <f t="shared" si="1232"/>
        <v>2.8784389770936856E-3</v>
      </c>
      <c r="AL3076" s="2">
        <f t="shared" si="1233"/>
        <v>4.6661010786571326E-3</v>
      </c>
      <c r="AM3076" s="2">
        <f t="shared" si="1234"/>
        <v>1.2422736637983274E-3</v>
      </c>
      <c r="AN3076" s="2">
        <f t="shared" si="1235"/>
        <v>5.7568779541873713E-4</v>
      </c>
      <c r="AP3076" t="s">
        <v>344</v>
      </c>
      <c r="AQ3076" t="s">
        <v>1532</v>
      </c>
      <c r="AR3076">
        <v>2</v>
      </c>
      <c r="AT3076" s="93" t="s">
        <v>1132</v>
      </c>
      <c r="AU3076" s="92" t="s">
        <v>778</v>
      </c>
      <c r="AV3076" s="83" t="str">
        <f t="shared" si="1236"/>
        <v>53029</v>
      </c>
      <c r="AX3076" s="7" t="s">
        <v>3753</v>
      </c>
      <c r="BA3076" s="1"/>
    </row>
    <row r="3077" spans="1:53" hidden="1" outlineLevel="1">
      <c r="A3077" t="s">
        <v>3024</v>
      </c>
      <c r="B3077" t="s">
        <v>1532</v>
      </c>
      <c r="C3077" s="1">
        <f t="shared" si="1225"/>
        <v>15833</v>
      </c>
      <c r="D3077" s="7">
        <f>RANK(N3077,(N3077:P3077,Q3077:AE3077))</f>
        <v>1</v>
      </c>
      <c r="E3077" s="7">
        <f>RANK(O3077,(N3077:P3077,Q3077:AE3077))</f>
        <v>2</v>
      </c>
      <c r="F3077" s="7">
        <f>IF(P3077&gt;0,RANK(P3077,(N3077:P3077,Q3077:AE3077)),0)</f>
        <v>3</v>
      </c>
      <c r="G3077" s="1">
        <f t="shared" si="1226"/>
        <v>2186</v>
      </c>
      <c r="H3077" s="2">
        <f t="shared" si="1227"/>
        <v>0.13806606454872733</v>
      </c>
      <c r="I3077" s="2"/>
      <c r="J3077" s="2">
        <f t="shared" si="1228"/>
        <v>0.52302153729552203</v>
      </c>
      <c r="K3077" s="2">
        <f t="shared" si="1229"/>
        <v>0.38495547274679465</v>
      </c>
      <c r="L3077" s="2">
        <f t="shared" si="1230"/>
        <v>7.8380597486262873E-2</v>
      </c>
      <c r="M3077" s="2">
        <f t="shared" si="1231"/>
        <v>1.3642392471420448E-2</v>
      </c>
      <c r="N3077" s="1">
        <v>8281</v>
      </c>
      <c r="O3077" s="1">
        <v>6095</v>
      </c>
      <c r="P3077" s="1">
        <v>1241</v>
      </c>
      <c r="Q3077" s="1">
        <v>53</v>
      </c>
      <c r="R3077" s="1">
        <v>119</v>
      </c>
      <c r="S3077" s="1">
        <v>10</v>
      </c>
      <c r="T3077" s="1">
        <v>21</v>
      </c>
      <c r="U3077" s="72">
        <f>IF(Notes!B$22=1,IF(BA3077&gt;0,BA3077-SUM(W3077:W3077)-SUM(Z3077:AE3077),SUM(BB3077:BH3077)),SUM(BB3077:BH3077))</f>
        <v>0</v>
      </c>
      <c r="V3077" s="1">
        <v>1</v>
      </c>
      <c r="X3077" s="1">
        <v>5</v>
      </c>
      <c r="Y3077" s="1">
        <v>7</v>
      </c>
      <c r="AG3077" s="7">
        <f>IF(Q3077&gt;0,RANK(Q3077,(N3077:P3077,Q3077:AE3077)),0)</f>
        <v>5</v>
      </c>
      <c r="AH3077" s="7">
        <f>IF(R3077&gt;0,RANK(R3077,(N3077:P3077,Q3077:AE3077)),0)</f>
        <v>4</v>
      </c>
      <c r="AI3077" s="7">
        <f>IF(T3077&gt;0,RANK(T3077,(N3077:P3077,Q3077:AE3077)),0)</f>
        <v>6</v>
      </c>
      <c r="AJ3077" s="7">
        <f>IF(S3077&gt;0,RANK(S3077,(N3077:P3077,Q3077:AE3077)),0)</f>
        <v>7</v>
      </c>
      <c r="AK3077" s="2">
        <f t="shared" si="1232"/>
        <v>3.3474388934503882E-3</v>
      </c>
      <c r="AL3077" s="2">
        <f t="shared" si="1233"/>
        <v>7.5159477041621932E-3</v>
      </c>
      <c r="AM3077" s="2">
        <f t="shared" si="1234"/>
        <v>1.3263437124992105E-3</v>
      </c>
      <c r="AN3077" s="2">
        <f t="shared" si="1235"/>
        <v>6.3159224404724307E-4</v>
      </c>
      <c r="AP3077" t="s">
        <v>3024</v>
      </c>
      <c r="AQ3077" t="s">
        <v>1532</v>
      </c>
      <c r="AR3077">
        <v>6</v>
      </c>
      <c r="AT3077" s="93" t="s">
        <v>1132</v>
      </c>
      <c r="AU3077" s="92" t="s">
        <v>779</v>
      </c>
      <c r="AV3077" s="83" t="str">
        <f t="shared" si="1236"/>
        <v>53031</v>
      </c>
      <c r="AX3077" s="7" t="s">
        <v>3753</v>
      </c>
      <c r="BA3077" s="1"/>
    </row>
    <row r="3078" spans="1:53" hidden="1" outlineLevel="1">
      <c r="A3078" t="s">
        <v>345</v>
      </c>
      <c r="B3078" t="s">
        <v>1532</v>
      </c>
      <c r="C3078" s="1">
        <f t="shared" si="1225"/>
        <v>794196</v>
      </c>
      <c r="D3078" s="7">
        <f>RANK(N3078,(N3078:P3078,Q3078:AE3078))</f>
        <v>1</v>
      </c>
      <c r="E3078" s="7">
        <f>RANK(O3078,(N3078:P3078,Q3078:AE3078))</f>
        <v>2</v>
      </c>
      <c r="F3078" s="7">
        <f>IF(P3078&gt;0,RANK(P3078,(N3078:P3078,Q3078:AE3078)),0)</f>
        <v>3</v>
      </c>
      <c r="G3078" s="1">
        <f t="shared" si="1226"/>
        <v>203529</v>
      </c>
      <c r="H3078" s="2">
        <f t="shared" si="1227"/>
        <v>0.25627049242252542</v>
      </c>
      <c r="I3078" s="2"/>
      <c r="J3078" s="2">
        <f t="shared" si="1228"/>
        <v>0.60022966622848772</v>
      </c>
      <c r="K3078" s="2">
        <f t="shared" si="1229"/>
        <v>0.34395917380596225</v>
      </c>
      <c r="L3078" s="2">
        <f t="shared" si="1230"/>
        <v>4.707024462475258E-2</v>
      </c>
      <c r="M3078" s="2">
        <f t="shared" si="1231"/>
        <v>8.7409153407974477E-3</v>
      </c>
      <c r="N3078" s="1">
        <v>476700</v>
      </c>
      <c r="O3078" s="1">
        <v>273171</v>
      </c>
      <c r="P3078" s="1">
        <v>37383</v>
      </c>
      <c r="Q3078" s="1">
        <v>1363</v>
      </c>
      <c r="R3078" s="1">
        <v>3754</v>
      </c>
      <c r="S3078" s="1">
        <v>318</v>
      </c>
      <c r="T3078" s="1">
        <v>860</v>
      </c>
      <c r="U3078" s="72">
        <f>IF(Notes!B$22=1,IF(BA3078&gt;0,BA3078-SUM(W3078:W3078)-SUM(Z3078:AE3078),SUM(BB3078:BH3078)),SUM(BB3078:BH3078))</f>
        <v>0</v>
      </c>
      <c r="V3078" s="1">
        <v>118</v>
      </c>
      <c r="X3078" s="1">
        <v>150</v>
      </c>
      <c r="Y3078" s="1">
        <v>379</v>
      </c>
      <c r="AG3078" s="7">
        <f>IF(Q3078&gt;0,RANK(Q3078,(N3078:P3078,Q3078:AE3078)),0)</f>
        <v>5</v>
      </c>
      <c r="AH3078" s="7">
        <f>IF(R3078&gt;0,RANK(R3078,(N3078:P3078,Q3078:AE3078)),0)</f>
        <v>4</v>
      </c>
      <c r="AI3078" s="7">
        <f>IF(T3078&gt;0,RANK(T3078,(N3078:P3078,Q3078:AE3078)),0)</f>
        <v>6</v>
      </c>
      <c r="AJ3078" s="7">
        <f>IF(S3078&gt;0,RANK(S3078,(N3078:P3078,Q3078:AE3078)),0)</f>
        <v>8</v>
      </c>
      <c r="AK3078" s="2">
        <f t="shared" si="1232"/>
        <v>1.7162010385345682E-3</v>
      </c>
      <c r="AL3078" s="2">
        <f t="shared" si="1233"/>
        <v>4.7267928823615333E-3</v>
      </c>
      <c r="AM3078" s="2">
        <f t="shared" si="1234"/>
        <v>1.0828561211590087E-3</v>
      </c>
      <c r="AN3078" s="2">
        <f t="shared" si="1235"/>
        <v>4.0040493782391248E-4</v>
      </c>
      <c r="AP3078" t="s">
        <v>345</v>
      </c>
      <c r="AQ3078" t="s">
        <v>1532</v>
      </c>
      <c r="AT3078" s="93" t="s">
        <v>1132</v>
      </c>
      <c r="AU3078" s="92" t="s">
        <v>780</v>
      </c>
      <c r="AV3078" s="83" t="str">
        <f t="shared" si="1236"/>
        <v>53033</v>
      </c>
      <c r="AX3078" s="7" t="s">
        <v>3753</v>
      </c>
      <c r="BA3078" s="1"/>
    </row>
    <row r="3079" spans="1:53" hidden="1" outlineLevel="1">
      <c r="A3079" t="s">
        <v>3202</v>
      </c>
      <c r="B3079" t="s">
        <v>1532</v>
      </c>
      <c r="C3079" s="1">
        <f t="shared" si="1225"/>
        <v>102596</v>
      </c>
      <c r="D3079" s="7">
        <f>RANK(N3079,(N3079:P3079,Q3079:AE3079))</f>
        <v>1</v>
      </c>
      <c r="E3079" s="7">
        <f>RANK(O3079,(N3079:P3079,Q3079:AE3079))</f>
        <v>2</v>
      </c>
      <c r="F3079" s="7">
        <f>IF(P3079&gt;0,RANK(P3079,(N3079:P3079,Q3079:AE3079)),0)</f>
        <v>3</v>
      </c>
      <c r="G3079" s="1">
        <f t="shared" si="1226"/>
        <v>3875</v>
      </c>
      <c r="H3079" s="2">
        <f t="shared" si="1227"/>
        <v>3.7769503684354166E-2</v>
      </c>
      <c r="I3079" s="2"/>
      <c r="J3079" s="2">
        <f t="shared" si="1228"/>
        <v>0.49029201918203441</v>
      </c>
      <c r="K3079" s="2">
        <f t="shared" si="1229"/>
        <v>0.45252251549768024</v>
      </c>
      <c r="L3079" s="2">
        <f t="shared" si="1230"/>
        <v>4.4904284767437325E-2</v>
      </c>
      <c r="M3079" s="2">
        <f t="shared" si="1231"/>
        <v>1.2281180552848076E-2</v>
      </c>
      <c r="N3079" s="1">
        <v>50302</v>
      </c>
      <c r="O3079" s="1">
        <v>46427</v>
      </c>
      <c r="P3079" s="1">
        <v>4607</v>
      </c>
      <c r="Q3079" s="1">
        <v>296</v>
      </c>
      <c r="R3079" s="1">
        <v>618</v>
      </c>
      <c r="S3079" s="1">
        <v>71</v>
      </c>
      <c r="T3079" s="1">
        <v>139</v>
      </c>
      <c r="U3079" s="72">
        <f>IF(Notes!B$22=1,IF(BA3079&gt;0,BA3079-SUM(W3079:W3079)-SUM(Z3079:AE3079),SUM(BB3079:BH3079)),SUM(BB3079:BH3079))</f>
        <v>0</v>
      </c>
      <c r="V3079" s="1">
        <v>10</v>
      </c>
      <c r="X3079" s="1">
        <v>20</v>
      </c>
      <c r="Y3079" s="1">
        <v>106</v>
      </c>
      <c r="AG3079" s="7">
        <f>IF(Q3079&gt;0,RANK(Q3079,(N3079:P3079,Q3079:AE3079)),0)</f>
        <v>5</v>
      </c>
      <c r="AH3079" s="7">
        <f>IF(R3079&gt;0,RANK(R3079,(N3079:P3079,Q3079:AE3079)),0)</f>
        <v>4</v>
      </c>
      <c r="AI3079" s="7">
        <f>IF(T3079&gt;0,RANK(T3079,(N3079:P3079,Q3079:AE3079)),0)</f>
        <v>6</v>
      </c>
      <c r="AJ3079" s="7">
        <f>IF(S3079&gt;0,RANK(S3079,(N3079:P3079,Q3079:AE3079)),0)</f>
        <v>8</v>
      </c>
      <c r="AK3079" s="2">
        <f t="shared" si="1232"/>
        <v>2.8851027330500214E-3</v>
      </c>
      <c r="AL3079" s="2">
        <f t="shared" si="1233"/>
        <v>6.0236266521111938E-3</v>
      </c>
      <c r="AM3079" s="2">
        <f t="shared" si="1234"/>
        <v>1.3548286482903816E-3</v>
      </c>
      <c r="AN3079" s="2">
        <f t="shared" si="1235"/>
        <v>6.9203477718429566E-4</v>
      </c>
      <c r="AP3079" t="s">
        <v>3202</v>
      </c>
      <c r="AQ3079" t="s">
        <v>1532</v>
      </c>
      <c r="AT3079" s="93" t="s">
        <v>1132</v>
      </c>
      <c r="AU3079" s="92" t="s">
        <v>781</v>
      </c>
      <c r="AV3079" s="83" t="str">
        <f t="shared" si="1236"/>
        <v>53035</v>
      </c>
      <c r="AX3079" s="7" t="s">
        <v>3753</v>
      </c>
      <c r="BA3079" s="1">
        <v>271</v>
      </c>
    </row>
    <row r="3080" spans="1:53" hidden="1" outlineLevel="1">
      <c r="A3080" t="s">
        <v>3203</v>
      </c>
      <c r="B3080" t="s">
        <v>1532</v>
      </c>
      <c r="C3080" s="1">
        <f t="shared" si="1225"/>
        <v>14086</v>
      </c>
      <c r="D3080" s="7">
        <f>RANK(N3080,(N3080:P3080,Q3080:AE3080))</f>
        <v>2</v>
      </c>
      <c r="E3080" s="7">
        <f>RANK(O3080,(N3080:P3080,Q3080:AE3080))</f>
        <v>1</v>
      </c>
      <c r="F3080" s="7">
        <f>IF(P3080&gt;0,RANK(P3080,(N3080:P3080,Q3080:AE3080)),0)</f>
        <v>3</v>
      </c>
      <c r="G3080" s="1">
        <f t="shared" si="1226"/>
        <v>2211</v>
      </c>
      <c r="H3080" s="2">
        <f t="shared" si="1227"/>
        <v>0.15696436177765158</v>
      </c>
      <c r="I3080" s="2"/>
      <c r="J3080" s="2">
        <f t="shared" si="1228"/>
        <v>0.39159449098395571</v>
      </c>
      <c r="K3080" s="2">
        <f t="shared" si="1229"/>
        <v>0.54855885276160732</v>
      </c>
      <c r="L3080" s="2">
        <f t="shared" si="1230"/>
        <v>4.5719153769700413E-2</v>
      </c>
      <c r="M3080" s="2">
        <f t="shared" si="1231"/>
        <v>1.4127502484736557E-2</v>
      </c>
      <c r="N3080" s="1">
        <v>5516</v>
      </c>
      <c r="O3080" s="1">
        <v>7727</v>
      </c>
      <c r="P3080" s="1">
        <v>644</v>
      </c>
      <c r="Q3080" s="1">
        <v>63</v>
      </c>
      <c r="R3080" s="1">
        <v>98</v>
      </c>
      <c r="S3080" s="1">
        <v>11</v>
      </c>
      <c r="T3080" s="1">
        <v>8</v>
      </c>
      <c r="U3080" s="72">
        <f>IF(Notes!B$22=1,IF(BA3080&gt;0,BA3080-SUM(W3080:W3080)-SUM(Z3080:AE3080),SUM(BB3080:BH3080)),SUM(BB3080:BH3080))</f>
        <v>0</v>
      </c>
      <c r="V3080" s="1">
        <v>0</v>
      </c>
      <c r="X3080" s="1">
        <v>5</v>
      </c>
      <c r="Y3080" s="1">
        <v>14</v>
      </c>
      <c r="AG3080" s="7">
        <f>IF(Q3080&gt;0,RANK(Q3080,(N3080:P3080,Q3080:AE3080)),0)</f>
        <v>5</v>
      </c>
      <c r="AH3080" s="7">
        <f>IF(R3080&gt;0,RANK(R3080,(N3080:P3080,Q3080:AE3080)),0)</f>
        <v>4</v>
      </c>
      <c r="AI3080" s="7">
        <f>IF(T3080&gt;0,RANK(T3080,(N3080:P3080,Q3080:AE3080)),0)</f>
        <v>8</v>
      </c>
      <c r="AJ3080" s="7">
        <f>IF(S3080&gt;0,RANK(S3080,(N3080:P3080,Q3080:AE3080)),0)</f>
        <v>7</v>
      </c>
      <c r="AK3080" s="2">
        <f t="shared" si="1232"/>
        <v>4.4725259122533013E-3</v>
      </c>
      <c r="AL3080" s="2">
        <f t="shared" si="1233"/>
        <v>6.9572625301718019E-3</v>
      </c>
      <c r="AM3080" s="2">
        <f t="shared" si="1234"/>
        <v>5.6793979838137159E-4</v>
      </c>
      <c r="AN3080" s="2">
        <f t="shared" si="1235"/>
        <v>7.8091722277438597E-4</v>
      </c>
      <c r="AP3080" t="s">
        <v>3203</v>
      </c>
      <c r="AQ3080" t="s">
        <v>1532</v>
      </c>
      <c r="AR3080">
        <v>4</v>
      </c>
      <c r="AT3080" s="93" t="s">
        <v>1132</v>
      </c>
      <c r="AU3080" s="92" t="s">
        <v>782</v>
      </c>
      <c r="AV3080" s="83" t="str">
        <f t="shared" si="1236"/>
        <v>53037</v>
      </c>
      <c r="AX3080" s="7" t="s">
        <v>3753</v>
      </c>
      <c r="BA3080" s="1"/>
    </row>
    <row r="3081" spans="1:53" hidden="1" outlineLevel="1">
      <c r="A3081" t="s">
        <v>405</v>
      </c>
      <c r="B3081" t="s">
        <v>1532</v>
      </c>
      <c r="C3081" s="1">
        <f t="shared" si="1225"/>
        <v>8159</v>
      </c>
      <c r="D3081" s="7">
        <f>RANK(N3081,(N3081:P3081,Q3081:AE3081))</f>
        <v>2</v>
      </c>
      <c r="E3081" s="7">
        <f>RANK(O3081,(N3081:P3081,Q3081:AE3081))</f>
        <v>1</v>
      </c>
      <c r="F3081" s="7">
        <f>IF(P3081&gt;0,RANK(P3081,(N3081:P3081,Q3081:AE3081)),0)</f>
        <v>3</v>
      </c>
      <c r="G3081" s="1">
        <f t="shared" si="1226"/>
        <v>1495</v>
      </c>
      <c r="H3081" s="2">
        <f t="shared" si="1227"/>
        <v>0.18323323936756955</v>
      </c>
      <c r="I3081" s="2"/>
      <c r="J3081" s="2">
        <f t="shared" si="1228"/>
        <v>0.37529108959431301</v>
      </c>
      <c r="K3081" s="2">
        <f t="shared" si="1229"/>
        <v>0.55852432896188253</v>
      </c>
      <c r="L3081" s="2">
        <f t="shared" si="1230"/>
        <v>4.8535359725456549E-2</v>
      </c>
      <c r="M3081" s="2">
        <f t="shared" si="1231"/>
        <v>1.7649221718347909E-2</v>
      </c>
      <c r="N3081" s="1">
        <v>3062</v>
      </c>
      <c r="O3081" s="1">
        <v>4557</v>
      </c>
      <c r="P3081" s="1">
        <v>396</v>
      </c>
      <c r="Q3081" s="1">
        <v>48</v>
      </c>
      <c r="R3081" s="1">
        <v>67</v>
      </c>
      <c r="S3081" s="1">
        <v>10</v>
      </c>
      <c r="T3081" s="1">
        <v>11</v>
      </c>
      <c r="U3081" s="72">
        <f>IF(Notes!B$22=1,IF(BA3081&gt;0,BA3081-SUM(W3081:W3081)-SUM(Z3081:AE3081),SUM(BB3081:BH3081)),SUM(BB3081:BH3081))</f>
        <v>0</v>
      </c>
      <c r="V3081" s="1">
        <v>1</v>
      </c>
      <c r="X3081" s="1">
        <v>0</v>
      </c>
      <c r="Y3081" s="1">
        <v>7</v>
      </c>
      <c r="AG3081" s="7">
        <f>IF(Q3081&gt;0,RANK(Q3081,(N3081:P3081,Q3081:AE3081)),0)</f>
        <v>5</v>
      </c>
      <c r="AH3081" s="7">
        <f>IF(R3081&gt;0,RANK(R3081,(N3081:P3081,Q3081:AE3081)),0)</f>
        <v>4</v>
      </c>
      <c r="AI3081" s="7">
        <f>IF(T3081&gt;0,RANK(T3081,(N3081:P3081,Q3081:AE3081)),0)</f>
        <v>6</v>
      </c>
      <c r="AJ3081" s="7">
        <f>IF(S3081&gt;0,RANK(S3081,(N3081:P3081,Q3081:AE3081)),0)</f>
        <v>7</v>
      </c>
      <c r="AK3081" s="2">
        <f t="shared" si="1232"/>
        <v>5.8830739061159452E-3</v>
      </c>
      <c r="AL3081" s="2">
        <f t="shared" si="1233"/>
        <v>8.2117906606201732E-3</v>
      </c>
      <c r="AM3081" s="2">
        <f t="shared" si="1234"/>
        <v>1.3482044368182376E-3</v>
      </c>
      <c r="AN3081" s="2">
        <f t="shared" si="1235"/>
        <v>1.2256403971074887E-3</v>
      </c>
      <c r="AP3081" t="s">
        <v>405</v>
      </c>
      <c r="AQ3081" t="s">
        <v>1532</v>
      </c>
      <c r="AT3081" s="93" t="s">
        <v>1132</v>
      </c>
      <c r="AU3081" s="92" t="s">
        <v>1172</v>
      </c>
      <c r="AV3081" s="83" t="str">
        <f t="shared" si="1236"/>
        <v>53039</v>
      </c>
      <c r="AX3081" s="7" t="s">
        <v>3753</v>
      </c>
      <c r="BA3081" s="1">
        <v>22</v>
      </c>
    </row>
    <row r="3082" spans="1:53" hidden="1" outlineLevel="1">
      <c r="A3082" t="s">
        <v>3216</v>
      </c>
      <c r="B3082" t="s">
        <v>1532</v>
      </c>
      <c r="C3082" s="1">
        <f t="shared" si="1225"/>
        <v>29986</v>
      </c>
      <c r="D3082" s="7">
        <f>RANK(N3082,(N3082:P3082,Q3082:AE3082))</f>
        <v>2</v>
      </c>
      <c r="E3082" s="7">
        <f>RANK(O3082,(N3082:P3082,Q3082:AE3082))</f>
        <v>1</v>
      </c>
      <c r="F3082" s="7">
        <f>IF(P3082&gt;0,RANK(P3082,(N3082:P3082,Q3082:AE3082)),0)</f>
        <v>3</v>
      </c>
      <c r="G3082" s="1">
        <f t="shared" si="1226"/>
        <v>8674</v>
      </c>
      <c r="H3082" s="2">
        <f t="shared" si="1227"/>
        <v>0.28926832521843526</v>
      </c>
      <c r="I3082" s="2"/>
      <c r="J3082" s="2">
        <f t="shared" si="1228"/>
        <v>0.32985393183485628</v>
      </c>
      <c r="K3082" s="2">
        <f t="shared" si="1229"/>
        <v>0.61912225705329149</v>
      </c>
      <c r="L3082" s="2">
        <f t="shared" si="1230"/>
        <v>3.2681918228506635E-2</v>
      </c>
      <c r="M3082" s="2">
        <f t="shared" si="1231"/>
        <v>1.8341892883345534E-2</v>
      </c>
      <c r="N3082" s="1">
        <v>9891</v>
      </c>
      <c r="O3082" s="1">
        <v>18565</v>
      </c>
      <c r="P3082" s="1">
        <v>980</v>
      </c>
      <c r="Q3082" s="1">
        <v>171</v>
      </c>
      <c r="R3082" s="1">
        <v>244</v>
      </c>
      <c r="S3082" s="1">
        <v>28</v>
      </c>
      <c r="T3082" s="1">
        <v>65</v>
      </c>
      <c r="U3082" s="72">
        <f>IF(Notes!B$22=1,IF(BA3082&gt;0,BA3082-SUM(W3082:W3082)-SUM(Z3082:AE3082),SUM(BB3082:BH3082)),SUM(BB3082:BH3082))</f>
        <v>0</v>
      </c>
      <c r="V3082" s="1">
        <v>3</v>
      </c>
      <c r="X3082" s="1">
        <v>13</v>
      </c>
      <c r="Y3082" s="1">
        <v>26</v>
      </c>
      <c r="AG3082" s="7">
        <f>IF(Q3082&gt;0,RANK(Q3082,(N3082:P3082,Q3082:AE3082)),0)</f>
        <v>5</v>
      </c>
      <c r="AH3082" s="7">
        <f>IF(R3082&gt;0,RANK(R3082,(N3082:P3082,Q3082:AE3082)),0)</f>
        <v>4</v>
      </c>
      <c r="AI3082" s="7">
        <f>IF(T3082&gt;0,RANK(T3082,(N3082:P3082,Q3082:AE3082)),0)</f>
        <v>6</v>
      </c>
      <c r="AJ3082" s="7">
        <f>IF(S3082&gt;0,RANK(S3082,(N3082:P3082,Q3082:AE3082)),0)</f>
        <v>7</v>
      </c>
      <c r="AK3082" s="2">
        <f t="shared" si="1232"/>
        <v>5.7026612419128929E-3</v>
      </c>
      <c r="AL3082" s="2">
        <f t="shared" si="1233"/>
        <v>8.1371306609751212E-3</v>
      </c>
      <c r="AM3082" s="2">
        <f t="shared" si="1234"/>
        <v>2.1676782498499299E-3</v>
      </c>
      <c r="AN3082" s="2">
        <f t="shared" si="1235"/>
        <v>9.3376909224304673E-4</v>
      </c>
      <c r="AP3082" t="s">
        <v>3216</v>
      </c>
      <c r="AQ3082" t="s">
        <v>1532</v>
      </c>
      <c r="AR3082">
        <v>3</v>
      </c>
      <c r="AT3082" s="93" t="s">
        <v>1132</v>
      </c>
      <c r="AU3082" s="92" t="s">
        <v>1173</v>
      </c>
      <c r="AV3082" s="83" t="str">
        <f t="shared" si="1236"/>
        <v>53041</v>
      </c>
      <c r="AX3082" s="7" t="s">
        <v>3753</v>
      </c>
      <c r="BA3082" s="1"/>
    </row>
    <row r="3083" spans="1:53" hidden="1" outlineLevel="1">
      <c r="A3083" t="s">
        <v>2054</v>
      </c>
      <c r="B3083" t="s">
        <v>1532</v>
      </c>
      <c r="C3083" s="1">
        <f t="shared" si="1225"/>
        <v>5197</v>
      </c>
      <c r="D3083" s="7">
        <f>RANK(N3083,(N3083:P3083,Q3083:AE3083))</f>
        <v>2</v>
      </c>
      <c r="E3083" s="7">
        <f>RANK(O3083,(N3083:P3083,Q3083:AE3083))</f>
        <v>1</v>
      </c>
      <c r="F3083" s="7">
        <f>IF(P3083&gt;0,RANK(P3083,(N3083:P3083,Q3083:AE3083)),0)</f>
        <v>3</v>
      </c>
      <c r="G3083" s="1">
        <f t="shared" si="1226"/>
        <v>2129</v>
      </c>
      <c r="H3083" s="2">
        <f t="shared" si="1227"/>
        <v>0.40965941889551666</v>
      </c>
      <c r="I3083" s="2"/>
      <c r="J3083" s="2">
        <f t="shared" si="1228"/>
        <v>0.27265730228978258</v>
      </c>
      <c r="K3083" s="2">
        <f t="shared" si="1229"/>
        <v>0.68231672118529918</v>
      </c>
      <c r="L3083" s="2">
        <f t="shared" si="1230"/>
        <v>3.078699249567058E-2</v>
      </c>
      <c r="M3083" s="2">
        <f t="shared" si="1231"/>
        <v>1.4238984029247663E-2</v>
      </c>
      <c r="N3083" s="1">
        <v>1417</v>
      </c>
      <c r="O3083" s="1">
        <v>3546</v>
      </c>
      <c r="P3083" s="1">
        <v>160</v>
      </c>
      <c r="Q3083" s="1">
        <v>23</v>
      </c>
      <c r="R3083" s="1">
        <v>32</v>
      </c>
      <c r="S3083" s="1">
        <v>6</v>
      </c>
      <c r="T3083" s="1">
        <v>4</v>
      </c>
      <c r="U3083" s="72">
        <f>IF(Notes!B$22=1,IF(BA3083&gt;0,BA3083-SUM(W3083:W3083)-SUM(Z3083:AE3083),SUM(BB3083:BH3083)),SUM(BB3083:BH3083))</f>
        <v>0</v>
      </c>
      <c r="V3083" s="1">
        <v>1</v>
      </c>
      <c r="X3083" s="1">
        <v>5</v>
      </c>
      <c r="Y3083" s="1">
        <v>3</v>
      </c>
      <c r="AG3083" s="7">
        <f>IF(Q3083&gt;0,RANK(Q3083,(N3083:P3083,Q3083:AE3083)),0)</f>
        <v>5</v>
      </c>
      <c r="AH3083" s="7">
        <f>IF(R3083&gt;0,RANK(R3083,(N3083:P3083,Q3083:AE3083)),0)</f>
        <v>4</v>
      </c>
      <c r="AI3083" s="7">
        <f>IF(T3083&gt;0,RANK(T3083,(N3083:P3083,Q3083:AE3083)),0)</f>
        <v>8</v>
      </c>
      <c r="AJ3083" s="7">
        <f>IF(S3083&gt;0,RANK(S3083,(N3083:P3083,Q3083:AE3083)),0)</f>
        <v>6</v>
      </c>
      <c r="AK3083" s="2">
        <f t="shared" si="1232"/>
        <v>4.4256301712526456E-3</v>
      </c>
      <c r="AL3083" s="2">
        <f t="shared" si="1233"/>
        <v>6.1573984991341157E-3</v>
      </c>
      <c r="AM3083" s="2">
        <f t="shared" si="1234"/>
        <v>7.6967481239176446E-4</v>
      </c>
      <c r="AN3083" s="2">
        <f t="shared" si="1235"/>
        <v>1.1545122185876468E-3</v>
      </c>
      <c r="AP3083" t="s">
        <v>2054</v>
      </c>
      <c r="AQ3083" t="s">
        <v>1532</v>
      </c>
      <c r="AR3083">
        <v>5</v>
      </c>
      <c r="AT3083" s="93" t="s">
        <v>1132</v>
      </c>
      <c r="AU3083" s="92" t="s">
        <v>1174</v>
      </c>
      <c r="AV3083" s="83" t="str">
        <f t="shared" si="1236"/>
        <v>53043</v>
      </c>
      <c r="AX3083" s="7" t="s">
        <v>3753</v>
      </c>
      <c r="BA3083" s="1"/>
    </row>
    <row r="3084" spans="1:53" hidden="1" outlineLevel="1">
      <c r="A3084" t="s">
        <v>2425</v>
      </c>
      <c r="B3084" t="s">
        <v>1532</v>
      </c>
      <c r="C3084" s="1">
        <f t="shared" si="1225"/>
        <v>22480</v>
      </c>
      <c r="D3084" s="7">
        <f>RANK(N3084,(N3084:P3084,Q3084:AE3084))</f>
        <v>1</v>
      </c>
      <c r="E3084" s="7">
        <f>RANK(O3084,(N3084:P3084,Q3084:AE3084))</f>
        <v>2</v>
      </c>
      <c r="F3084" s="7">
        <f>IF(P3084&gt;0,RANK(P3084,(N3084:P3084,Q3084:AE3084)),0)</f>
        <v>3</v>
      </c>
      <c r="G3084" s="1">
        <f t="shared" si="1226"/>
        <v>619</v>
      </c>
      <c r="H3084" s="2">
        <f t="shared" si="1227"/>
        <v>2.7535587188612098E-2</v>
      </c>
      <c r="I3084" s="2"/>
      <c r="J3084" s="2">
        <f t="shared" si="1228"/>
        <v>0.48380782918149468</v>
      </c>
      <c r="K3084" s="2">
        <f t="shared" si="1229"/>
        <v>0.45627224199288258</v>
      </c>
      <c r="L3084" s="2">
        <f t="shared" si="1230"/>
        <v>4.577402135231317E-2</v>
      </c>
      <c r="M3084" s="2">
        <f t="shared" si="1231"/>
        <v>1.4145907473309578E-2</v>
      </c>
      <c r="N3084" s="1">
        <v>10876</v>
      </c>
      <c r="O3084" s="1">
        <v>10257</v>
      </c>
      <c r="P3084" s="1">
        <v>1029</v>
      </c>
      <c r="Q3084" s="1">
        <v>67</v>
      </c>
      <c r="R3084" s="1">
        <v>168</v>
      </c>
      <c r="S3084" s="1">
        <v>18</v>
      </c>
      <c r="T3084" s="1">
        <v>23</v>
      </c>
      <c r="U3084" s="72">
        <f>IF(Notes!B$22=1,IF(BA3084&gt;0,BA3084-SUM(W3084:W3084)-SUM(Z3084:AE3084),SUM(BB3084:BH3084)),SUM(BB3084:BH3084))</f>
        <v>0</v>
      </c>
      <c r="V3084" s="1">
        <v>1</v>
      </c>
      <c r="X3084" s="1">
        <v>17</v>
      </c>
      <c r="Y3084" s="1">
        <v>24</v>
      </c>
      <c r="AG3084" s="7">
        <f>IF(Q3084&gt;0,RANK(Q3084,(N3084:P3084,Q3084:AE3084)),0)</f>
        <v>5</v>
      </c>
      <c r="AH3084" s="7">
        <f>IF(R3084&gt;0,RANK(R3084,(N3084:P3084,Q3084:AE3084)),0)</f>
        <v>4</v>
      </c>
      <c r="AI3084" s="7">
        <f>IF(T3084&gt;0,RANK(T3084,(N3084:P3084,Q3084:AE3084)),0)</f>
        <v>7</v>
      </c>
      <c r="AJ3084" s="7">
        <f>IF(S3084&gt;0,RANK(S3084,(N3084:P3084,Q3084:AE3084)),0)</f>
        <v>8</v>
      </c>
      <c r="AK3084" s="2">
        <f t="shared" si="1232"/>
        <v>2.9804270462633451E-3</v>
      </c>
      <c r="AL3084" s="2">
        <f t="shared" si="1233"/>
        <v>7.4733096085409251E-3</v>
      </c>
      <c r="AM3084" s="2">
        <f t="shared" si="1234"/>
        <v>1.0231316725978648E-3</v>
      </c>
      <c r="AN3084" s="2">
        <f t="shared" si="1235"/>
        <v>8.00711743772242E-4</v>
      </c>
      <c r="AP3084" t="s">
        <v>2425</v>
      </c>
      <c r="AQ3084" t="s">
        <v>1532</v>
      </c>
      <c r="AR3084">
        <v>6</v>
      </c>
      <c r="AT3084" s="93" t="s">
        <v>1132</v>
      </c>
      <c r="AU3084" s="92" t="s">
        <v>130</v>
      </c>
      <c r="AV3084" s="83" t="str">
        <f t="shared" si="1236"/>
        <v>53045</v>
      </c>
      <c r="AX3084" s="7" t="s">
        <v>3753</v>
      </c>
      <c r="BA3084" s="1"/>
    </row>
    <row r="3085" spans="1:53" hidden="1" outlineLevel="1">
      <c r="A3085" t="s">
        <v>2651</v>
      </c>
      <c r="B3085" t="s">
        <v>1532</v>
      </c>
      <c r="C3085" s="1">
        <f t="shared" si="1225"/>
        <v>14798</v>
      </c>
      <c r="D3085" s="7">
        <f>RANK(N3085,(N3085:P3085,Q3085:AE3085))</f>
        <v>2</v>
      </c>
      <c r="E3085" s="7">
        <f>RANK(O3085,(N3085:P3085,Q3085:AE3085))</f>
        <v>1</v>
      </c>
      <c r="F3085" s="7">
        <f>IF(P3085&gt;0,RANK(P3085,(N3085:P3085,Q3085:AE3085)),0)</f>
        <v>3</v>
      </c>
      <c r="G3085" s="1">
        <f t="shared" si="1226"/>
        <v>5049</v>
      </c>
      <c r="H3085" s="2">
        <f t="shared" si="1227"/>
        <v>0.34119475604811461</v>
      </c>
      <c r="I3085" s="2"/>
      <c r="J3085" s="2">
        <f t="shared" si="1228"/>
        <v>0.29294499256656303</v>
      </c>
      <c r="K3085" s="2">
        <f t="shared" si="1229"/>
        <v>0.6341397486146777</v>
      </c>
      <c r="L3085" s="2">
        <f t="shared" si="1230"/>
        <v>4.8790377077983511E-2</v>
      </c>
      <c r="M3085" s="2">
        <f t="shared" si="1231"/>
        <v>2.4124881740775754E-2</v>
      </c>
      <c r="N3085" s="1">
        <v>4335</v>
      </c>
      <c r="O3085" s="1">
        <v>9384</v>
      </c>
      <c r="P3085" s="1">
        <v>722</v>
      </c>
      <c r="Q3085" s="1">
        <v>106</v>
      </c>
      <c r="R3085" s="1">
        <v>153</v>
      </c>
      <c r="S3085" s="1">
        <v>42</v>
      </c>
      <c r="T3085" s="1">
        <v>28</v>
      </c>
      <c r="U3085" s="72">
        <f>IF(Notes!B$22=1,IF(BA3085&gt;0,BA3085-SUM(W3085:W3085)-SUM(Z3085:AE3085),SUM(BB3085:BH3085)),SUM(BB3085:BH3085))</f>
        <v>0</v>
      </c>
      <c r="V3085" s="1">
        <v>2</v>
      </c>
      <c r="X3085" s="1">
        <v>9</v>
      </c>
      <c r="Y3085" s="1">
        <v>17</v>
      </c>
      <c r="AG3085" s="7">
        <f>IF(Q3085&gt;0,RANK(Q3085,(N3085:P3085,Q3085:AE3085)),0)</f>
        <v>5</v>
      </c>
      <c r="AH3085" s="7">
        <f>IF(R3085&gt;0,RANK(R3085,(N3085:P3085,Q3085:AE3085)),0)</f>
        <v>4</v>
      </c>
      <c r="AI3085" s="7">
        <f>IF(T3085&gt;0,RANK(T3085,(N3085:P3085,Q3085:AE3085)),0)</f>
        <v>7</v>
      </c>
      <c r="AJ3085" s="7">
        <f>IF(S3085&gt;0,RANK(S3085,(N3085:P3085,Q3085:AE3085)),0)</f>
        <v>6</v>
      </c>
      <c r="AK3085" s="2">
        <f t="shared" si="1232"/>
        <v>7.1631301527233411E-3</v>
      </c>
      <c r="AL3085" s="2">
        <f t="shared" si="1233"/>
        <v>1.0339235031761049E-2</v>
      </c>
      <c r="AM3085" s="2">
        <f t="shared" si="1234"/>
        <v>1.8921475875118259E-3</v>
      </c>
      <c r="AN3085" s="2">
        <f t="shared" si="1235"/>
        <v>2.8382213812677389E-3</v>
      </c>
      <c r="AP3085" t="s">
        <v>2651</v>
      </c>
      <c r="AQ3085" t="s">
        <v>1532</v>
      </c>
      <c r="AR3085">
        <v>4</v>
      </c>
      <c r="AT3085" s="93" t="s">
        <v>1132</v>
      </c>
      <c r="AU3085" s="92" t="s">
        <v>131</v>
      </c>
      <c r="AV3085" s="83" t="str">
        <f t="shared" si="1236"/>
        <v>53047</v>
      </c>
      <c r="AX3085" s="7" t="s">
        <v>3753</v>
      </c>
      <c r="BA3085" s="1"/>
    </row>
    <row r="3086" spans="1:53" hidden="1" outlineLevel="1">
      <c r="A3086" t="s">
        <v>2171</v>
      </c>
      <c r="B3086" t="s">
        <v>1532</v>
      </c>
      <c r="C3086" s="1">
        <f t="shared" si="1225"/>
        <v>9519</v>
      </c>
      <c r="D3086" s="7">
        <f>RANK(N3086,(N3086:P3086,Q3086:AE3086))</f>
        <v>1</v>
      </c>
      <c r="E3086" s="7">
        <f>RANK(O3086,(N3086:P3086,Q3086:AE3086))</f>
        <v>2</v>
      </c>
      <c r="F3086" s="7">
        <f>IF(P3086&gt;0,RANK(P3086,(N3086:P3086,Q3086:AE3086)),0)</f>
        <v>3</v>
      </c>
      <c r="G3086" s="1">
        <f t="shared" si="1226"/>
        <v>853</v>
      </c>
      <c r="H3086" s="2">
        <f t="shared" si="1227"/>
        <v>8.9610253177854815E-2</v>
      </c>
      <c r="I3086" s="2"/>
      <c r="J3086" s="2">
        <f t="shared" si="1228"/>
        <v>0.51423468851770149</v>
      </c>
      <c r="K3086" s="2">
        <f t="shared" si="1229"/>
        <v>0.42462443533984662</v>
      </c>
      <c r="L3086" s="2">
        <f t="shared" si="1230"/>
        <v>4.6958714150646078E-2</v>
      </c>
      <c r="M3086" s="2">
        <f t="shared" si="1231"/>
        <v>1.4182161991805817E-2</v>
      </c>
      <c r="N3086" s="1">
        <v>4895</v>
      </c>
      <c r="O3086" s="1">
        <v>4042</v>
      </c>
      <c r="P3086" s="1">
        <v>447</v>
      </c>
      <c r="Q3086" s="1">
        <v>40</v>
      </c>
      <c r="R3086" s="1">
        <v>57</v>
      </c>
      <c r="S3086" s="1">
        <v>6</v>
      </c>
      <c r="T3086" s="1">
        <v>20</v>
      </c>
      <c r="U3086" s="72">
        <f>IF(Notes!B$22=1,IF(BA3086&gt;0,BA3086-SUM(W3086:W3086)-SUM(Z3086:AE3086),SUM(BB3086:BH3086)),SUM(BB3086:BH3086))</f>
        <v>0</v>
      </c>
      <c r="V3086" s="1">
        <v>1</v>
      </c>
      <c r="X3086" s="1">
        <v>3</v>
      </c>
      <c r="Y3086" s="1">
        <v>8</v>
      </c>
      <c r="AG3086" s="7">
        <f>IF(Q3086&gt;0,RANK(Q3086,(N3086:P3086,Q3086:AE3086)),0)</f>
        <v>5</v>
      </c>
      <c r="AH3086" s="7">
        <f>IF(R3086&gt;0,RANK(R3086,(N3086:P3086,Q3086:AE3086)),0)</f>
        <v>4</v>
      </c>
      <c r="AI3086" s="7">
        <f>IF(T3086&gt;0,RANK(T3086,(N3086:P3086,Q3086:AE3086)),0)</f>
        <v>6</v>
      </c>
      <c r="AJ3086" s="7">
        <f>IF(S3086&gt;0,RANK(S3086,(N3086:P3086,Q3086:AE3086)),0)</f>
        <v>8</v>
      </c>
      <c r="AK3086" s="2">
        <f t="shared" si="1232"/>
        <v>4.2021220716461812E-3</v>
      </c>
      <c r="AL3086" s="2">
        <f t="shared" si="1233"/>
        <v>5.9880239520958087E-3</v>
      </c>
      <c r="AM3086" s="2">
        <f t="shared" si="1234"/>
        <v>2.1010610358230906E-3</v>
      </c>
      <c r="AN3086" s="2">
        <f t="shared" si="1235"/>
        <v>6.3031831074692715E-4</v>
      </c>
      <c r="AP3086" t="s">
        <v>2171</v>
      </c>
      <c r="AQ3086" t="s">
        <v>1532</v>
      </c>
      <c r="AR3086">
        <v>3</v>
      </c>
      <c r="AT3086" s="93" t="s">
        <v>1132</v>
      </c>
      <c r="AU3086" s="92" t="s">
        <v>132</v>
      </c>
      <c r="AV3086" s="83" t="str">
        <f t="shared" si="1236"/>
        <v>53049</v>
      </c>
      <c r="AX3086" s="7" t="s">
        <v>3753</v>
      </c>
      <c r="BA3086" s="1"/>
    </row>
    <row r="3087" spans="1:53" hidden="1" outlineLevel="1">
      <c r="A3087" t="s">
        <v>2515</v>
      </c>
      <c r="B3087" t="s">
        <v>1532</v>
      </c>
      <c r="C3087" s="1">
        <f t="shared" si="1225"/>
        <v>5438</v>
      </c>
      <c r="D3087" s="7">
        <f>RANK(N3087,(N3087:P3087,Q3087:AE3087))</f>
        <v>2</v>
      </c>
      <c r="E3087" s="7">
        <f>RANK(O3087,(N3087:P3087,Q3087:AE3087))</f>
        <v>1</v>
      </c>
      <c r="F3087" s="7">
        <f>IF(P3087&gt;0,RANK(P3087,(N3087:P3087,Q3087:AE3087)),0)</f>
        <v>3</v>
      </c>
      <c r="G3087" s="1">
        <f t="shared" si="1226"/>
        <v>1103</v>
      </c>
      <c r="H3087" s="2">
        <f t="shared" si="1227"/>
        <v>0.20283192350128723</v>
      </c>
      <c r="I3087" s="2"/>
      <c r="J3087" s="2">
        <f t="shared" si="1228"/>
        <v>0.36281721221037144</v>
      </c>
      <c r="K3087" s="2">
        <f t="shared" si="1229"/>
        <v>0.56564913571165865</v>
      </c>
      <c r="L3087" s="2">
        <f t="shared" si="1230"/>
        <v>4.303052592865024E-2</v>
      </c>
      <c r="M3087" s="2">
        <f t="shared" si="1231"/>
        <v>2.8503126149319671E-2</v>
      </c>
      <c r="N3087" s="1">
        <v>1973</v>
      </c>
      <c r="O3087" s="1">
        <v>3076</v>
      </c>
      <c r="P3087" s="1">
        <v>234</v>
      </c>
      <c r="Q3087" s="1">
        <v>46</v>
      </c>
      <c r="R3087" s="1">
        <v>63</v>
      </c>
      <c r="S3087" s="1">
        <v>27</v>
      </c>
      <c r="T3087" s="1">
        <v>6</v>
      </c>
      <c r="U3087" s="72">
        <f>IF(Notes!B$22=1,IF(BA3087&gt;0,BA3087-SUM(W3087:W3087)-SUM(Z3087:AE3087),SUM(BB3087:BH3087)),SUM(BB3087:BH3087))</f>
        <v>0</v>
      </c>
      <c r="V3087" s="1">
        <v>1</v>
      </c>
      <c r="X3087" s="1">
        <v>2</v>
      </c>
      <c r="Y3087" s="1">
        <v>10</v>
      </c>
      <c r="AG3087" s="7">
        <f>IF(Q3087&gt;0,RANK(Q3087,(N3087:P3087,Q3087:AE3087)),0)</f>
        <v>5</v>
      </c>
      <c r="AH3087" s="7">
        <f>IF(R3087&gt;0,RANK(R3087,(N3087:P3087,Q3087:AE3087)),0)</f>
        <v>4</v>
      </c>
      <c r="AI3087" s="7">
        <f>IF(T3087&gt;0,RANK(T3087,(N3087:P3087,Q3087:AE3087)),0)</f>
        <v>8</v>
      </c>
      <c r="AJ3087" s="7">
        <f>IF(S3087&gt;0,RANK(S3087,(N3087:P3087,Q3087:AE3087)),0)</f>
        <v>6</v>
      </c>
      <c r="AK3087" s="2">
        <f t="shared" si="1232"/>
        <v>8.4589922765722688E-3</v>
      </c>
      <c r="AL3087" s="2">
        <f t="shared" si="1233"/>
        <v>1.1585141596175064E-2</v>
      </c>
      <c r="AM3087" s="2">
        <f t="shared" si="1234"/>
        <v>1.1033468186833395E-3</v>
      </c>
      <c r="AN3087" s="2">
        <f t="shared" si="1235"/>
        <v>4.9650606840750278E-3</v>
      </c>
      <c r="AP3087" t="s">
        <v>2515</v>
      </c>
      <c r="AQ3087" t="s">
        <v>1532</v>
      </c>
      <c r="AR3087">
        <v>5</v>
      </c>
      <c r="AT3087" s="93" t="s">
        <v>1132</v>
      </c>
      <c r="AU3087" s="92" t="s">
        <v>658</v>
      </c>
      <c r="AV3087" s="83" t="str">
        <f t="shared" si="1236"/>
        <v>53051</v>
      </c>
      <c r="AX3087" s="7" t="s">
        <v>3753</v>
      </c>
      <c r="BA3087" s="1"/>
    </row>
    <row r="3088" spans="1:53" hidden="1" outlineLevel="1">
      <c r="A3088" t="s">
        <v>892</v>
      </c>
      <c r="B3088" t="s">
        <v>1532</v>
      </c>
      <c r="C3088" s="1">
        <f t="shared" si="1225"/>
        <v>268427</v>
      </c>
      <c r="D3088" s="7">
        <f>RANK(N3088,(N3088:P3088,Q3088:AE3088))</f>
        <v>1</v>
      </c>
      <c r="E3088" s="7">
        <f>RANK(O3088,(N3088:P3088,Q3088:AE3088))</f>
        <v>2</v>
      </c>
      <c r="F3088" s="7">
        <f>IF(P3088&gt;0,RANK(P3088,(N3088:P3088,Q3088:AE3088)),0)</f>
        <v>3</v>
      </c>
      <c r="G3088" s="1">
        <f t="shared" si="1226"/>
        <v>19818</v>
      </c>
      <c r="H3088" s="2">
        <f t="shared" si="1227"/>
        <v>7.3830128861850711E-2</v>
      </c>
      <c r="I3088" s="2"/>
      <c r="J3088" s="2">
        <f t="shared" si="1228"/>
        <v>0.51503388258260163</v>
      </c>
      <c r="K3088" s="2">
        <f t="shared" si="1229"/>
        <v>0.44120375372075088</v>
      </c>
      <c r="L3088" s="2">
        <f t="shared" si="1230"/>
        <v>3.2593591553755769E-2</v>
      </c>
      <c r="M3088" s="2">
        <f t="shared" si="1231"/>
        <v>1.116877214289172E-2</v>
      </c>
      <c r="N3088" s="1">
        <v>138249</v>
      </c>
      <c r="O3088" s="1">
        <v>118431</v>
      </c>
      <c r="P3088" s="1">
        <v>8749</v>
      </c>
      <c r="Q3088" s="1">
        <v>795</v>
      </c>
      <c r="R3088" s="1">
        <v>1409</v>
      </c>
      <c r="S3088" s="1">
        <v>187</v>
      </c>
      <c r="T3088" s="1">
        <v>236</v>
      </c>
      <c r="U3088" s="72">
        <f>IF(Notes!B$22=1,IF(BA3088&gt;0,BA3088-SUM(W3088:W3088)-SUM(Z3088:AE3088),SUM(BB3088:BH3088)),SUM(BB3088:BH3088))</f>
        <v>0</v>
      </c>
      <c r="V3088" s="1">
        <v>32</v>
      </c>
      <c r="X3088" s="1">
        <v>74</v>
      </c>
      <c r="Y3088" s="1">
        <v>265</v>
      </c>
      <c r="AG3088" s="7">
        <f>IF(Q3088&gt;0,RANK(Q3088,(N3088:P3088,Q3088:AE3088)),0)</f>
        <v>5</v>
      </c>
      <c r="AH3088" s="7">
        <f>IF(R3088&gt;0,RANK(R3088,(N3088:P3088,Q3088:AE3088)),0)</f>
        <v>4</v>
      </c>
      <c r="AI3088" s="7">
        <f>IF(T3088&gt;0,RANK(T3088,(N3088:P3088,Q3088:AE3088)),0)</f>
        <v>7</v>
      </c>
      <c r="AJ3088" s="7">
        <f>IF(S3088&gt;0,RANK(S3088,(N3088:P3088,Q3088:AE3088)),0)</f>
        <v>8</v>
      </c>
      <c r="AK3088" s="2">
        <f t="shared" si="1232"/>
        <v>2.9616990839222584E-3</v>
      </c>
      <c r="AL3088" s="2">
        <f t="shared" si="1233"/>
        <v>5.2490993826999517E-3</v>
      </c>
      <c r="AM3088" s="2">
        <f t="shared" si="1234"/>
        <v>8.791962060448465E-4</v>
      </c>
      <c r="AN3088" s="2">
        <f t="shared" si="1235"/>
        <v>6.9665123106095884E-4</v>
      </c>
      <c r="AP3088" t="s">
        <v>892</v>
      </c>
      <c r="AQ3088" t="s">
        <v>1532</v>
      </c>
      <c r="AT3088" s="93" t="s">
        <v>1132</v>
      </c>
      <c r="AU3088" s="92" t="s">
        <v>659</v>
      </c>
      <c r="AV3088" s="83" t="str">
        <f t="shared" si="1236"/>
        <v>53053</v>
      </c>
      <c r="AX3088" s="7" t="s">
        <v>3753</v>
      </c>
      <c r="BA3088" s="1">
        <v>499</v>
      </c>
    </row>
    <row r="3089" spans="1:53" hidden="1" outlineLevel="1">
      <c r="A3089" t="s">
        <v>3675</v>
      </c>
      <c r="B3089" t="s">
        <v>1532</v>
      </c>
      <c r="C3089" s="1">
        <f t="shared" si="1225"/>
        <v>8407</v>
      </c>
      <c r="D3089" s="7">
        <f>RANK(N3089,(N3089:P3089,Q3089:AE3089))</f>
        <v>1</v>
      </c>
      <c r="E3089" s="7">
        <f>RANK(O3089,(N3089:P3089,Q3089:AE3089))</f>
        <v>2</v>
      </c>
      <c r="F3089" s="7">
        <f>IF(P3089&gt;0,RANK(P3089,(N3089:P3089,Q3089:AE3089)),0)</f>
        <v>3</v>
      </c>
      <c r="G3089" s="1">
        <f t="shared" si="1226"/>
        <v>1421</v>
      </c>
      <c r="H3089" s="2">
        <f t="shared" si="1227"/>
        <v>0.16902581182348042</v>
      </c>
      <c r="I3089" s="2"/>
      <c r="J3089" s="2">
        <f t="shared" si="1228"/>
        <v>0.52646604020459142</v>
      </c>
      <c r="K3089" s="2">
        <f t="shared" si="1229"/>
        <v>0.357440228381111</v>
      </c>
      <c r="L3089" s="2">
        <f t="shared" si="1230"/>
        <v>0.10407993338884262</v>
      </c>
      <c r="M3089" s="2">
        <f t="shared" si="1231"/>
        <v>1.201379802545495E-2</v>
      </c>
      <c r="N3089" s="1">
        <v>4426</v>
      </c>
      <c r="O3089" s="1">
        <v>3005</v>
      </c>
      <c r="P3089" s="1">
        <v>875</v>
      </c>
      <c r="Q3089" s="1">
        <v>14</v>
      </c>
      <c r="R3089" s="1">
        <v>50</v>
      </c>
      <c r="S3089" s="1">
        <v>4</v>
      </c>
      <c r="T3089" s="1">
        <v>24</v>
      </c>
      <c r="U3089" s="72">
        <f>IF(Notes!B$22=1,IF(BA3089&gt;0,BA3089-SUM(W3089:W3089)-SUM(Z3089:AE3089),SUM(BB3089:BH3089)),SUM(BB3089:BH3089))</f>
        <v>0</v>
      </c>
      <c r="V3089" s="1">
        <v>0</v>
      </c>
      <c r="X3089" s="1">
        <v>1</v>
      </c>
      <c r="Y3089" s="1">
        <v>8</v>
      </c>
      <c r="AG3089" s="7">
        <f>IF(Q3089&gt;0,RANK(Q3089,(N3089:P3089,Q3089:AE3089)),0)</f>
        <v>6</v>
      </c>
      <c r="AH3089" s="7">
        <f>IF(R3089&gt;0,RANK(R3089,(N3089:P3089,Q3089:AE3089)),0)</f>
        <v>4</v>
      </c>
      <c r="AI3089" s="7">
        <f>IF(T3089&gt;0,RANK(T3089,(N3089:P3089,Q3089:AE3089)),0)</f>
        <v>5</v>
      </c>
      <c r="AJ3089" s="7">
        <f>IF(S3089&gt;0,RANK(S3089,(N3089:P3089,Q3089:AE3089)),0)</f>
        <v>8</v>
      </c>
      <c r="AK3089" s="2">
        <f t="shared" si="1232"/>
        <v>1.6652789342214821E-3</v>
      </c>
      <c r="AL3089" s="2">
        <f t="shared" si="1233"/>
        <v>5.9474247650767214E-3</v>
      </c>
      <c r="AM3089" s="2">
        <f t="shared" si="1234"/>
        <v>2.8547638872368263E-3</v>
      </c>
      <c r="AN3089" s="2">
        <f t="shared" si="1235"/>
        <v>4.7579398120613773E-4</v>
      </c>
      <c r="AP3089" t="s">
        <v>3675</v>
      </c>
      <c r="AQ3089" t="s">
        <v>1532</v>
      </c>
      <c r="AR3089">
        <v>2</v>
      </c>
      <c r="AT3089" s="93" t="s">
        <v>1132</v>
      </c>
      <c r="AU3089" s="92" t="s">
        <v>660</v>
      </c>
      <c r="AV3089" s="83" t="str">
        <f t="shared" si="1236"/>
        <v>53055</v>
      </c>
      <c r="AX3089" s="7" t="s">
        <v>3753</v>
      </c>
      <c r="BA3089" s="1">
        <v>17</v>
      </c>
    </row>
    <row r="3090" spans="1:53" hidden="1" outlineLevel="1">
      <c r="A3090" t="s">
        <v>2283</v>
      </c>
      <c r="B3090" t="s">
        <v>1532</v>
      </c>
      <c r="C3090" s="1">
        <f t="shared" si="1225"/>
        <v>45221</v>
      </c>
      <c r="D3090" s="7">
        <f>RANK(N3090,(N3090:P3090,Q3090:AE3090))</f>
        <v>2</v>
      </c>
      <c r="E3090" s="7">
        <f>RANK(O3090,(N3090:P3090,Q3090:AE3090))</f>
        <v>1</v>
      </c>
      <c r="F3090" s="7">
        <f>IF(P3090&gt;0,RANK(P3090,(N3090:P3090,Q3090:AE3090)),0)</f>
        <v>3</v>
      </c>
      <c r="G3090" s="1">
        <f t="shared" si="1226"/>
        <v>1731</v>
      </c>
      <c r="H3090" s="2">
        <f t="shared" si="1227"/>
        <v>3.8278675836447666E-2</v>
      </c>
      <c r="I3090" s="2"/>
      <c r="J3090" s="2">
        <f t="shared" si="1228"/>
        <v>0.45182547931270872</v>
      </c>
      <c r="K3090" s="2">
        <f t="shared" si="1229"/>
        <v>0.49010415514915634</v>
      </c>
      <c r="L3090" s="2">
        <f t="shared" si="1230"/>
        <v>4.5775192941332567E-2</v>
      </c>
      <c r="M3090" s="2">
        <f t="shared" si="1231"/>
        <v>1.2295172596802316E-2</v>
      </c>
      <c r="N3090" s="1">
        <v>20432</v>
      </c>
      <c r="O3090" s="1">
        <v>22163</v>
      </c>
      <c r="P3090" s="1">
        <v>2070</v>
      </c>
      <c r="Q3090" s="1">
        <v>171</v>
      </c>
      <c r="R3090" s="1">
        <v>259</v>
      </c>
      <c r="S3090" s="1">
        <v>39</v>
      </c>
      <c r="T3090" s="1">
        <v>49</v>
      </c>
      <c r="U3090" s="72">
        <f>IF(Notes!B$22=1,IF(BA3090&gt;0,BA3090-SUM(W3090:W3090)-SUM(Z3090:AE3090),SUM(BB3090:BH3090)),SUM(BB3090:BH3090))</f>
        <v>0</v>
      </c>
      <c r="V3090" s="1">
        <v>1</v>
      </c>
      <c r="X3090" s="1">
        <v>15</v>
      </c>
      <c r="Y3090" s="1">
        <v>22</v>
      </c>
      <c r="AG3090" s="7">
        <f>IF(Q3090&gt;0,RANK(Q3090,(N3090:P3090,Q3090:AE3090)),0)</f>
        <v>5</v>
      </c>
      <c r="AH3090" s="7">
        <f>IF(R3090&gt;0,RANK(R3090,(N3090:P3090,Q3090:AE3090)),0)</f>
        <v>4</v>
      </c>
      <c r="AI3090" s="7">
        <f>IF(T3090&gt;0,RANK(T3090,(N3090:P3090,Q3090:AE3090)),0)</f>
        <v>6</v>
      </c>
      <c r="AJ3090" s="7">
        <f>IF(S3090&gt;0,RANK(S3090,(N3090:P3090,Q3090:AE3090)),0)</f>
        <v>7</v>
      </c>
      <c r="AK3090" s="2">
        <f t="shared" si="1232"/>
        <v>3.7814289821100815E-3</v>
      </c>
      <c r="AL3090" s="2">
        <f t="shared" si="1233"/>
        <v>5.7274275226111759E-3</v>
      </c>
      <c r="AM3090" s="2">
        <f t="shared" si="1234"/>
        <v>1.0835673691426549E-3</v>
      </c>
      <c r="AN3090" s="2">
        <f t="shared" si="1235"/>
        <v>8.6243117135843968E-4</v>
      </c>
      <c r="AP3090" t="s">
        <v>2283</v>
      </c>
      <c r="AQ3090" t="s">
        <v>1532</v>
      </c>
      <c r="AR3090">
        <v>2</v>
      </c>
      <c r="AT3090" s="93" t="s">
        <v>1132</v>
      </c>
      <c r="AU3090" s="92" t="s">
        <v>199</v>
      </c>
      <c r="AV3090" s="83" t="str">
        <f t="shared" si="1236"/>
        <v>53057</v>
      </c>
      <c r="AX3090" s="7" t="s">
        <v>3753</v>
      </c>
      <c r="BA3090" s="1"/>
    </row>
    <row r="3091" spans="1:53" hidden="1" outlineLevel="1">
      <c r="A3091" t="s">
        <v>3113</v>
      </c>
      <c r="B3091" t="s">
        <v>1532</v>
      </c>
      <c r="C3091" s="1">
        <f t="shared" si="1225"/>
        <v>4249</v>
      </c>
      <c r="D3091" s="7">
        <f>RANK(N3091,(N3091:P3091,Q3091:AE3091))</f>
        <v>2</v>
      </c>
      <c r="E3091" s="7">
        <f>RANK(O3091,(N3091:P3091,Q3091:AE3091))</f>
        <v>1</v>
      </c>
      <c r="F3091" s="7">
        <f>IF(P3091&gt;0,RANK(P3091,(N3091:P3091,Q3091:AE3091)),0)</f>
        <v>3</v>
      </c>
      <c r="G3091" s="1">
        <f t="shared" si="1226"/>
        <v>398</v>
      </c>
      <c r="H3091" s="2">
        <f t="shared" si="1227"/>
        <v>9.366909861143799E-2</v>
      </c>
      <c r="I3091" s="2"/>
      <c r="J3091" s="2">
        <f t="shared" si="1228"/>
        <v>0.41256766297952457</v>
      </c>
      <c r="K3091" s="2">
        <f t="shared" si="1229"/>
        <v>0.50623676159096254</v>
      </c>
      <c r="L3091" s="2">
        <f t="shared" si="1230"/>
        <v>5.9308072487644151E-2</v>
      </c>
      <c r="M3091" s="2">
        <f t="shared" si="1231"/>
        <v>2.1887502941868794E-2</v>
      </c>
      <c r="N3091" s="1">
        <v>1753</v>
      </c>
      <c r="O3091" s="1">
        <v>2151</v>
      </c>
      <c r="P3091" s="1">
        <v>252</v>
      </c>
      <c r="Q3091" s="1">
        <v>25</v>
      </c>
      <c r="R3091" s="1">
        <v>43</v>
      </c>
      <c r="S3091" s="1">
        <v>13</v>
      </c>
      <c r="T3091" s="1">
        <v>9</v>
      </c>
      <c r="U3091" s="72">
        <f>IF(Notes!B$22=1,IF(BA3091&gt;0,BA3091-SUM(W3091:W3091)-SUM(Z3091:AE3091),SUM(BB3091:BH3091)),SUM(BB3091:BH3091))</f>
        <v>0</v>
      </c>
      <c r="V3091" s="1">
        <v>1</v>
      </c>
      <c r="X3091" s="1">
        <v>1</v>
      </c>
      <c r="Y3091" s="1">
        <v>1</v>
      </c>
      <c r="AG3091" s="7">
        <f>IF(Q3091&gt;0,RANK(Q3091,(N3091:P3091,Q3091:AE3091)),0)</f>
        <v>5</v>
      </c>
      <c r="AH3091" s="7">
        <f>IF(R3091&gt;0,RANK(R3091,(N3091:P3091,Q3091:AE3091)),0)</f>
        <v>4</v>
      </c>
      <c r="AI3091" s="7">
        <f>IF(T3091&gt;0,RANK(T3091,(N3091:P3091,Q3091:AE3091)),0)</f>
        <v>7</v>
      </c>
      <c r="AJ3091" s="7">
        <f>IF(S3091&gt;0,RANK(S3091,(N3091:P3091,Q3091:AE3091)),0)</f>
        <v>6</v>
      </c>
      <c r="AK3091" s="2">
        <f t="shared" si="1232"/>
        <v>5.8837373499646978E-3</v>
      </c>
      <c r="AL3091" s="2">
        <f t="shared" si="1233"/>
        <v>1.0120028241939279E-2</v>
      </c>
      <c r="AM3091" s="2">
        <f t="shared" si="1234"/>
        <v>2.118145445987291E-3</v>
      </c>
      <c r="AN3091" s="2">
        <f t="shared" si="1235"/>
        <v>3.0595434219816428E-3</v>
      </c>
      <c r="AP3091" t="s">
        <v>3113</v>
      </c>
      <c r="AQ3091" t="s">
        <v>1532</v>
      </c>
      <c r="AR3091">
        <v>3</v>
      </c>
      <c r="AT3091" s="93" t="s">
        <v>1132</v>
      </c>
      <c r="AU3091" s="92" t="s">
        <v>200</v>
      </c>
      <c r="AV3091" s="83" t="str">
        <f t="shared" si="1236"/>
        <v>53059</v>
      </c>
      <c r="AX3091" s="7" t="s">
        <v>3753</v>
      </c>
      <c r="BA3091" s="1"/>
    </row>
    <row r="3092" spans="1:53" hidden="1" outlineLevel="1">
      <c r="A3092" t="s">
        <v>3114</v>
      </c>
      <c r="B3092" t="s">
        <v>1532</v>
      </c>
      <c r="C3092" s="1">
        <f t="shared" si="1225"/>
        <v>250967</v>
      </c>
      <c r="D3092" s="7">
        <f>RANK(N3092,(N3092:P3092,Q3092:AE3092))</f>
        <v>1</v>
      </c>
      <c r="E3092" s="7">
        <f>RANK(O3092,(N3092:P3092,Q3092:AE3092))</f>
        <v>2</v>
      </c>
      <c r="F3092" s="7">
        <f>IF(P3092&gt;0,RANK(P3092,(N3092:P3092,Q3092:AE3092)),0)</f>
        <v>3</v>
      </c>
      <c r="G3092" s="1">
        <f t="shared" si="1226"/>
        <v>19997</v>
      </c>
      <c r="H3092" s="2">
        <f t="shared" si="1227"/>
        <v>7.9679798539250182E-2</v>
      </c>
      <c r="I3092" s="2"/>
      <c r="J3092" s="2">
        <f t="shared" si="1228"/>
        <v>0.5164503699689601</v>
      </c>
      <c r="K3092" s="2">
        <f t="shared" si="1229"/>
        <v>0.43677057142970988</v>
      </c>
      <c r="L3092" s="2">
        <f t="shared" si="1230"/>
        <v>3.5952934051090381E-2</v>
      </c>
      <c r="M3092" s="2">
        <f t="shared" si="1231"/>
        <v>1.0826124550239645E-2</v>
      </c>
      <c r="N3092" s="1">
        <v>129612</v>
      </c>
      <c r="O3092" s="1">
        <v>109615</v>
      </c>
      <c r="P3092" s="1">
        <v>9023</v>
      </c>
      <c r="Q3092" s="1">
        <v>678</v>
      </c>
      <c r="R3092" s="1">
        <v>1306</v>
      </c>
      <c r="S3092" s="1">
        <v>187</v>
      </c>
      <c r="T3092" s="1">
        <v>321</v>
      </c>
      <c r="U3092" s="72">
        <f>IF(Notes!B$22=1,IF(BA3092&gt;0,BA3092-SUM(W3092:W3092)-SUM(Z3092:AE3092),SUM(BB3092:BH3092)),SUM(BB3092:BH3092))</f>
        <v>0</v>
      </c>
      <c r="V3092" s="1">
        <v>23</v>
      </c>
      <c r="X3092" s="1">
        <v>49</v>
      </c>
      <c r="Y3092" s="1">
        <v>153</v>
      </c>
      <c r="AG3092" s="7">
        <f>IF(Q3092&gt;0,RANK(Q3092,(N3092:P3092,Q3092:AE3092)),0)</f>
        <v>5</v>
      </c>
      <c r="AH3092" s="7">
        <f>IF(R3092&gt;0,RANK(R3092,(N3092:P3092,Q3092:AE3092)),0)</f>
        <v>4</v>
      </c>
      <c r="AI3092" s="7">
        <f>IF(T3092&gt;0,RANK(T3092,(N3092:P3092,Q3092:AE3092)),0)</f>
        <v>6</v>
      </c>
      <c r="AJ3092" s="7">
        <f>IF(S3092&gt;0,RANK(S3092,(N3092:P3092,Q3092:AE3092)),0)</f>
        <v>7</v>
      </c>
      <c r="AK3092" s="2">
        <f t="shared" si="1232"/>
        <v>2.7015504030410372E-3</v>
      </c>
      <c r="AL3092" s="2">
        <f t="shared" si="1233"/>
        <v>5.2038714253268359E-3</v>
      </c>
      <c r="AM3092" s="2">
        <f t="shared" si="1234"/>
        <v>1.2790526244486327E-3</v>
      </c>
      <c r="AN3092" s="2">
        <f t="shared" si="1235"/>
        <v>7.451178840245929E-4</v>
      </c>
      <c r="AP3092" t="s">
        <v>3114</v>
      </c>
      <c r="AQ3092" t="s">
        <v>1532</v>
      </c>
      <c r="AT3092" s="93" t="s">
        <v>1132</v>
      </c>
      <c r="AU3092" s="92" t="s">
        <v>201</v>
      </c>
      <c r="AV3092" s="83" t="str">
        <f t="shared" si="1236"/>
        <v>53061</v>
      </c>
      <c r="AX3092" s="7" t="s">
        <v>3753</v>
      </c>
      <c r="BA3092" s="1">
        <v>361</v>
      </c>
    </row>
    <row r="3093" spans="1:53" hidden="1" outlineLevel="1">
      <c r="A3093" t="s">
        <v>2198</v>
      </c>
      <c r="B3093" t="s">
        <v>1532</v>
      </c>
      <c r="C3093" s="1">
        <f t="shared" si="1225"/>
        <v>172112</v>
      </c>
      <c r="D3093" s="7">
        <f>RANK(N3093,(N3093:P3093,Q3093:AE3093))</f>
        <v>2</v>
      </c>
      <c r="E3093" s="7">
        <f>RANK(O3093,(N3093:P3093,Q3093:AE3093))</f>
        <v>1</v>
      </c>
      <c r="F3093" s="7">
        <f>IF(P3093&gt;0,RANK(P3093,(N3093:P3093,Q3093:AE3093)),0)</f>
        <v>3</v>
      </c>
      <c r="G3093" s="1">
        <f t="shared" si="1226"/>
        <v>14695</v>
      </c>
      <c r="H3093" s="2">
        <f t="shared" si="1227"/>
        <v>8.5380449939574235E-2</v>
      </c>
      <c r="I3093" s="2"/>
      <c r="J3093" s="2">
        <f t="shared" si="1228"/>
        <v>0.43346193176536207</v>
      </c>
      <c r="K3093" s="2">
        <f t="shared" si="1229"/>
        <v>0.51884238170493635</v>
      </c>
      <c r="L3093" s="2">
        <f t="shared" si="1230"/>
        <v>3.6313563261132283E-2</v>
      </c>
      <c r="M3093" s="2">
        <f t="shared" si="1231"/>
        <v>1.1382123268569293E-2</v>
      </c>
      <c r="N3093" s="1">
        <v>74604</v>
      </c>
      <c r="O3093" s="1">
        <v>89299</v>
      </c>
      <c r="P3093" s="1">
        <v>6250</v>
      </c>
      <c r="Q3093" s="1">
        <v>593</v>
      </c>
      <c r="R3093" s="1">
        <v>801</v>
      </c>
      <c r="S3093" s="1">
        <v>238</v>
      </c>
      <c r="T3093" s="1">
        <v>132</v>
      </c>
      <c r="U3093" s="72">
        <f>IF(Notes!B$22=1,IF(BA3093&gt;0,BA3093-SUM(W3093:W3093)-SUM(Z3093:AE3093),SUM(BB3093:BH3093)),SUM(BB3093:BH3093))</f>
        <v>0</v>
      </c>
      <c r="V3093" s="1">
        <v>23</v>
      </c>
      <c r="X3093" s="1">
        <v>55</v>
      </c>
      <c r="Y3093" s="1">
        <v>117</v>
      </c>
      <c r="AG3093" s="7">
        <f>IF(Q3093&gt;0,RANK(Q3093,(N3093:P3093,Q3093:AE3093)),0)</f>
        <v>5</v>
      </c>
      <c r="AH3093" s="7">
        <f>IF(R3093&gt;0,RANK(R3093,(N3093:P3093,Q3093:AE3093)),0)</f>
        <v>4</v>
      </c>
      <c r="AI3093" s="7">
        <f>IF(T3093&gt;0,RANK(T3093,(N3093:P3093,Q3093:AE3093)),0)</f>
        <v>7</v>
      </c>
      <c r="AJ3093" s="7">
        <f>IF(S3093&gt;0,RANK(S3093,(N3093:P3093,Q3093:AE3093)),0)</f>
        <v>6</v>
      </c>
      <c r="AK3093" s="2">
        <f t="shared" si="1232"/>
        <v>3.4454308822162313E-3</v>
      </c>
      <c r="AL3093" s="2">
        <f t="shared" si="1233"/>
        <v>4.6539462675467139E-3</v>
      </c>
      <c r="AM3093" s="2">
        <f t="shared" si="1234"/>
        <v>7.6694245607511393E-4</v>
      </c>
      <c r="AN3093" s="2">
        <f t="shared" si="1235"/>
        <v>1.3828204889839175E-3</v>
      </c>
      <c r="AP3093" t="s">
        <v>2198</v>
      </c>
      <c r="AQ3093" t="s">
        <v>1532</v>
      </c>
      <c r="AR3093">
        <v>5</v>
      </c>
      <c r="AT3093" s="93" t="s">
        <v>1132</v>
      </c>
      <c r="AU3093" s="92" t="s">
        <v>202</v>
      </c>
      <c r="AV3093" s="83" t="str">
        <f t="shared" si="1236"/>
        <v>53063</v>
      </c>
      <c r="AX3093" s="7" t="s">
        <v>3753</v>
      </c>
      <c r="BA3093" s="1"/>
    </row>
    <row r="3094" spans="1:53" hidden="1" outlineLevel="1">
      <c r="A3094" t="s">
        <v>3257</v>
      </c>
      <c r="B3094" t="s">
        <v>1532</v>
      </c>
      <c r="C3094" s="1">
        <f t="shared" si="1225"/>
        <v>17999</v>
      </c>
      <c r="D3094" s="7">
        <f>RANK(N3094,(N3094:P3094,Q3094:AE3094))</f>
        <v>2</v>
      </c>
      <c r="E3094" s="7">
        <f>RANK(O3094,(N3094:P3094,Q3094:AE3094))</f>
        <v>1</v>
      </c>
      <c r="F3094" s="7">
        <f>IF(P3094&gt;0,RANK(P3094,(N3094:P3094,Q3094:AE3094)),0)</f>
        <v>3</v>
      </c>
      <c r="G3094" s="1">
        <f t="shared" si="1226"/>
        <v>5739</v>
      </c>
      <c r="H3094" s="2">
        <f t="shared" si="1227"/>
        <v>0.31885104728040448</v>
      </c>
      <c r="I3094" s="2"/>
      <c r="J3094" s="2">
        <f t="shared" si="1228"/>
        <v>0.30890605033612978</v>
      </c>
      <c r="K3094" s="2">
        <f t="shared" si="1229"/>
        <v>0.6277570976165342</v>
      </c>
      <c r="L3094" s="2">
        <f t="shared" si="1230"/>
        <v>3.8891049502750151E-2</v>
      </c>
      <c r="M3094" s="2">
        <f t="shared" si="1231"/>
        <v>2.4445802544585817E-2</v>
      </c>
      <c r="N3094" s="1">
        <v>5560</v>
      </c>
      <c r="O3094" s="1">
        <v>11299</v>
      </c>
      <c r="P3094" s="1">
        <v>700</v>
      </c>
      <c r="Q3094" s="1">
        <v>163</v>
      </c>
      <c r="R3094" s="1">
        <v>185</v>
      </c>
      <c r="S3094" s="1">
        <v>48</v>
      </c>
      <c r="T3094" s="1">
        <v>20</v>
      </c>
      <c r="U3094" s="72">
        <f>IF(Notes!B$22=1,IF(BA3094&gt;0,BA3094-SUM(W3094:W3094)-SUM(Z3094:AE3094),SUM(BB3094:BH3094)),SUM(BB3094:BH3094))</f>
        <v>0</v>
      </c>
      <c r="V3094" s="1">
        <v>4</v>
      </c>
      <c r="X3094" s="1">
        <v>4</v>
      </c>
      <c r="Y3094" s="1">
        <v>16</v>
      </c>
      <c r="AG3094" s="7">
        <f>IF(Q3094&gt;0,RANK(Q3094,(N3094:P3094,Q3094:AE3094)),0)</f>
        <v>5</v>
      </c>
      <c r="AH3094" s="7">
        <f>IF(R3094&gt;0,RANK(R3094,(N3094:P3094,Q3094:AE3094)),0)</f>
        <v>4</v>
      </c>
      <c r="AI3094" s="7">
        <f>IF(T3094&gt;0,RANK(T3094,(N3094:P3094,Q3094:AE3094)),0)</f>
        <v>7</v>
      </c>
      <c r="AJ3094" s="7">
        <f>IF(S3094&gt;0,RANK(S3094,(N3094:P3094,Q3094:AE3094)),0)</f>
        <v>6</v>
      </c>
      <c r="AK3094" s="2">
        <f t="shared" si="1232"/>
        <v>9.0560586699261064E-3</v>
      </c>
      <c r="AL3094" s="2">
        <f t="shared" si="1233"/>
        <v>1.0278348797155397E-2</v>
      </c>
      <c r="AM3094" s="2">
        <f t="shared" si="1234"/>
        <v>1.1111728429357187E-3</v>
      </c>
      <c r="AN3094" s="2">
        <f t="shared" si="1235"/>
        <v>2.6668148230457249E-3</v>
      </c>
      <c r="AP3094" t="s">
        <v>3257</v>
      </c>
      <c r="AQ3094" t="s">
        <v>1532</v>
      </c>
      <c r="AR3094">
        <v>5</v>
      </c>
      <c r="AT3094" s="93" t="s">
        <v>1132</v>
      </c>
      <c r="AU3094" s="92" t="s">
        <v>1482</v>
      </c>
      <c r="AV3094" s="83" t="str">
        <f t="shared" si="1236"/>
        <v>53065</v>
      </c>
      <c r="AX3094" s="7" t="s">
        <v>3753</v>
      </c>
      <c r="BA3094" s="1"/>
    </row>
    <row r="3095" spans="1:53" hidden="1" outlineLevel="1">
      <c r="A3095" t="s">
        <v>1846</v>
      </c>
      <c r="B3095" t="s">
        <v>1532</v>
      </c>
      <c r="C3095" s="1">
        <f t="shared" si="1225"/>
        <v>97422</v>
      </c>
      <c r="D3095" s="7">
        <f>RANK(N3095,(N3095:P3095,Q3095:AE3095))</f>
        <v>1</v>
      </c>
      <c r="E3095" s="7">
        <f>RANK(O3095,(N3095:P3095,Q3095:AE3095))</f>
        <v>2</v>
      </c>
      <c r="F3095" s="7">
        <f>IF(P3095&gt;0,RANK(P3095,(N3095:P3095,Q3095:AE3095)),0)</f>
        <v>3</v>
      </c>
      <c r="G3095" s="1">
        <f t="shared" si="1226"/>
        <v>10543</v>
      </c>
      <c r="H3095" s="2">
        <f t="shared" si="1227"/>
        <v>0.10821990926074193</v>
      </c>
      <c r="I3095" s="2"/>
      <c r="J3095" s="2">
        <f t="shared" si="1228"/>
        <v>0.51802467615117731</v>
      </c>
      <c r="K3095" s="2">
        <f t="shared" si="1229"/>
        <v>0.40980476689043543</v>
      </c>
      <c r="L3095" s="2">
        <f t="shared" si="1230"/>
        <v>5.9452690357414135E-2</v>
      </c>
      <c r="M3095" s="2">
        <f t="shared" si="1231"/>
        <v>1.271786660097312E-2</v>
      </c>
      <c r="N3095" s="1">
        <v>50467</v>
      </c>
      <c r="O3095" s="1">
        <v>39924</v>
      </c>
      <c r="P3095" s="1">
        <v>5792</v>
      </c>
      <c r="Q3095" s="1">
        <v>230</v>
      </c>
      <c r="R3095" s="1">
        <v>521</v>
      </c>
      <c r="S3095" s="1">
        <v>71</v>
      </c>
      <c r="T3095" s="1">
        <v>301</v>
      </c>
      <c r="U3095" s="72">
        <f>IF(Notes!B$22=1,IF(BA3095&gt;0,BA3095-SUM(W3095:W3095)-SUM(Z3095:AE3095),SUM(BB3095:BH3095)),SUM(BB3095:BH3095))</f>
        <v>0</v>
      </c>
      <c r="V3095" s="1">
        <v>15</v>
      </c>
      <c r="X3095" s="1">
        <v>37</v>
      </c>
      <c r="Y3095" s="1">
        <v>64</v>
      </c>
      <c r="AG3095" s="7">
        <f>IF(Q3095&gt;0,RANK(Q3095,(N3095:P3095,Q3095:AE3095)),0)</f>
        <v>6</v>
      </c>
      <c r="AH3095" s="7">
        <f>IF(R3095&gt;0,RANK(R3095,(N3095:P3095,Q3095:AE3095)),0)</f>
        <v>4</v>
      </c>
      <c r="AI3095" s="7">
        <f>IF(T3095&gt;0,RANK(T3095,(N3095:P3095,Q3095:AE3095)),0)</f>
        <v>5</v>
      </c>
      <c r="AJ3095" s="7">
        <f>IF(S3095&gt;0,RANK(S3095,(N3095:P3095,Q3095:AE3095)),0)</f>
        <v>7</v>
      </c>
      <c r="AK3095" s="2">
        <f t="shared" si="1232"/>
        <v>2.36086304941389E-3</v>
      </c>
      <c r="AL3095" s="2">
        <f t="shared" si="1233"/>
        <v>5.3478680380201595E-3</v>
      </c>
      <c r="AM3095" s="2">
        <f t="shared" si="1234"/>
        <v>3.089651208146004E-3</v>
      </c>
      <c r="AN3095" s="2">
        <f t="shared" si="1235"/>
        <v>7.2878815873211389E-4</v>
      </c>
      <c r="AP3095" t="s">
        <v>1846</v>
      </c>
      <c r="AQ3095" t="s">
        <v>1532</v>
      </c>
      <c r="AT3095" s="93" t="s">
        <v>1132</v>
      </c>
      <c r="AU3095" s="92" t="s">
        <v>1483</v>
      </c>
      <c r="AV3095" s="83" t="str">
        <f t="shared" si="1236"/>
        <v>53067</v>
      </c>
      <c r="AX3095" s="7" t="s">
        <v>3753</v>
      </c>
      <c r="BA3095" s="1"/>
    </row>
    <row r="3096" spans="1:53" hidden="1" outlineLevel="1">
      <c r="A3096" t="s">
        <v>526</v>
      </c>
      <c r="B3096" t="s">
        <v>1532</v>
      </c>
      <c r="C3096" s="1">
        <f t="shared" si="1225"/>
        <v>1973</v>
      </c>
      <c r="D3096" s="7">
        <f>RANK(N3096,(N3096:P3096,Q3096:AE3096))</f>
        <v>2</v>
      </c>
      <c r="E3096" s="7">
        <f>RANK(O3096,(N3096:P3096,Q3096:AE3096))</f>
        <v>1</v>
      </c>
      <c r="F3096" s="7">
        <f>IF(P3096&gt;0,RANK(P3096,(N3096:P3096,Q3096:AE3096)),0)</f>
        <v>3</v>
      </c>
      <c r="G3096" s="1">
        <f t="shared" si="1226"/>
        <v>230</v>
      </c>
      <c r="H3096" s="2">
        <f t="shared" si="1227"/>
        <v>0.11657374556512924</v>
      </c>
      <c r="I3096" s="2"/>
      <c r="J3096" s="2">
        <f t="shared" si="1228"/>
        <v>0.40699442473390773</v>
      </c>
      <c r="K3096" s="2">
        <f t="shared" si="1229"/>
        <v>0.52356817029903702</v>
      </c>
      <c r="L3096" s="2">
        <f t="shared" si="1230"/>
        <v>4.9163710086163201E-2</v>
      </c>
      <c r="M3096" s="2">
        <f t="shared" si="1231"/>
        <v>2.0273694880892104E-2</v>
      </c>
      <c r="N3096" s="1">
        <v>803</v>
      </c>
      <c r="O3096" s="1">
        <v>1033</v>
      </c>
      <c r="P3096" s="1">
        <v>97</v>
      </c>
      <c r="Q3096" s="1">
        <v>12</v>
      </c>
      <c r="R3096" s="1">
        <v>12</v>
      </c>
      <c r="S3096" s="1">
        <v>8</v>
      </c>
      <c r="T3096" s="1">
        <v>5</v>
      </c>
      <c r="U3096" s="72">
        <f>IF(Notes!B$22=1,IF(BA3096&gt;0,BA3096-SUM(W3096:W3096)-SUM(Z3096:AE3096),SUM(BB3096:BH3096)),SUM(BB3096:BH3096))</f>
        <v>0</v>
      </c>
      <c r="V3096" s="1">
        <v>2</v>
      </c>
      <c r="X3096" s="1">
        <v>1</v>
      </c>
      <c r="Y3096" s="1">
        <v>0</v>
      </c>
      <c r="AG3096" s="7">
        <f>IF(Q3096&gt;0,RANK(Q3096,(N3096:P3096,Q3096:AE3096)),0)</f>
        <v>4</v>
      </c>
      <c r="AH3096" s="7">
        <f>IF(R3096&gt;0,RANK(R3096,(N3096:P3096,Q3096:AE3096)),0)</f>
        <v>4</v>
      </c>
      <c r="AI3096" s="7">
        <f>IF(T3096&gt;0,RANK(T3096,(N3096:P3096,Q3096:AE3096)),0)</f>
        <v>7</v>
      </c>
      <c r="AJ3096" s="7">
        <f>IF(S3096&gt;0,RANK(S3096,(N3096:P3096,Q3096:AE3096)),0)</f>
        <v>6</v>
      </c>
      <c r="AK3096" s="2">
        <f t="shared" si="1232"/>
        <v>6.0821084642676132E-3</v>
      </c>
      <c r="AL3096" s="2">
        <f t="shared" si="1233"/>
        <v>6.0821084642676132E-3</v>
      </c>
      <c r="AM3096" s="2">
        <f t="shared" si="1234"/>
        <v>2.5342118601115052E-3</v>
      </c>
      <c r="AN3096" s="2">
        <f t="shared" si="1235"/>
        <v>4.0547389761784085E-3</v>
      </c>
      <c r="AP3096" t="s">
        <v>526</v>
      </c>
      <c r="AQ3096" t="s">
        <v>1532</v>
      </c>
      <c r="AR3096">
        <v>3</v>
      </c>
      <c r="AT3096" s="93" t="s">
        <v>1132</v>
      </c>
      <c r="AU3096" s="92" t="s">
        <v>1484</v>
      </c>
      <c r="AV3096" s="83" t="str">
        <f t="shared" si="1236"/>
        <v>53069</v>
      </c>
      <c r="AX3096" s="7" t="s">
        <v>3753</v>
      </c>
      <c r="BA3096" s="1"/>
    </row>
    <row r="3097" spans="1:53" hidden="1" outlineLevel="1">
      <c r="A3097" t="s">
        <v>1381</v>
      </c>
      <c r="B3097" t="s">
        <v>1532</v>
      </c>
      <c r="C3097" s="1">
        <f t="shared" si="1225"/>
        <v>21365</v>
      </c>
      <c r="D3097" s="7">
        <f>RANK(N3097,(N3097:P3097,Q3097:AE3097))</f>
        <v>2</v>
      </c>
      <c r="E3097" s="7">
        <f>RANK(O3097,(N3097:P3097,Q3097:AE3097))</f>
        <v>1</v>
      </c>
      <c r="F3097" s="7">
        <f>IF(P3097&gt;0,RANK(P3097,(N3097:P3097,Q3097:AE3097)),0)</f>
        <v>3</v>
      </c>
      <c r="G3097" s="1">
        <f t="shared" si="1226"/>
        <v>6116</v>
      </c>
      <c r="H3097" s="2">
        <f t="shared" si="1227"/>
        <v>0.28626257898432017</v>
      </c>
      <c r="I3097" s="2"/>
      <c r="J3097" s="2">
        <f t="shared" si="1228"/>
        <v>0.3364380996957641</v>
      </c>
      <c r="K3097" s="2">
        <f t="shared" si="1229"/>
        <v>0.62270067868008427</v>
      </c>
      <c r="L3097" s="2">
        <f t="shared" si="1230"/>
        <v>2.9206646384273345E-2</v>
      </c>
      <c r="M3097" s="2">
        <f t="shared" si="1231"/>
        <v>1.1654575239878277E-2</v>
      </c>
      <c r="N3097" s="1">
        <v>7188</v>
      </c>
      <c r="O3097" s="1">
        <v>13304</v>
      </c>
      <c r="P3097" s="1">
        <v>624</v>
      </c>
      <c r="Q3097" s="1">
        <v>70</v>
      </c>
      <c r="R3097" s="1">
        <v>120</v>
      </c>
      <c r="S3097" s="1">
        <v>17</v>
      </c>
      <c r="T3097" s="1">
        <v>19</v>
      </c>
      <c r="U3097" s="72">
        <f>IF(Notes!B$22=1,IF(BA3097&gt;0,BA3097-SUM(W3097:W3097)-SUM(Z3097:AE3097),SUM(BB3097:BH3097)),SUM(BB3097:BH3097))</f>
        <v>0</v>
      </c>
      <c r="V3097" s="1">
        <v>3</v>
      </c>
      <c r="X3097" s="1">
        <v>5</v>
      </c>
      <c r="Y3097" s="1">
        <v>15</v>
      </c>
      <c r="AG3097" s="7">
        <f>IF(Q3097&gt;0,RANK(Q3097,(N3097:P3097,Q3097:AE3097)),0)</f>
        <v>5</v>
      </c>
      <c r="AH3097" s="7">
        <f>IF(R3097&gt;0,RANK(R3097,(N3097:P3097,Q3097:AE3097)),0)</f>
        <v>4</v>
      </c>
      <c r="AI3097" s="7">
        <f>IF(T3097&gt;0,RANK(T3097,(N3097:P3097,Q3097:AE3097)),0)</f>
        <v>6</v>
      </c>
      <c r="AJ3097" s="7">
        <f>IF(S3097&gt;0,RANK(S3097,(N3097:P3097,Q3097:AE3097)),0)</f>
        <v>7</v>
      </c>
      <c r="AK3097" s="2">
        <f t="shared" si="1232"/>
        <v>3.2763866136204071E-3</v>
      </c>
      <c r="AL3097" s="2">
        <f t="shared" si="1233"/>
        <v>5.6166627662064122E-3</v>
      </c>
      <c r="AM3097" s="2">
        <f t="shared" si="1234"/>
        <v>8.8930493798268192E-4</v>
      </c>
      <c r="AN3097" s="2">
        <f t="shared" si="1235"/>
        <v>7.9569389187924178E-4</v>
      </c>
      <c r="AP3097" t="s">
        <v>1381</v>
      </c>
      <c r="AQ3097" t="s">
        <v>1532</v>
      </c>
      <c r="AR3097">
        <v>5</v>
      </c>
      <c r="AT3097" s="93" t="s">
        <v>1132</v>
      </c>
      <c r="AU3097" s="92" t="s">
        <v>661</v>
      </c>
      <c r="AV3097" s="83" t="str">
        <f t="shared" si="1236"/>
        <v>53071</v>
      </c>
      <c r="AX3097" s="7" t="s">
        <v>3753</v>
      </c>
      <c r="BA3097" s="1"/>
    </row>
    <row r="3098" spans="1:53" hidden="1" outlineLevel="1">
      <c r="A3098" t="s">
        <v>1382</v>
      </c>
      <c r="B3098" t="s">
        <v>1532</v>
      </c>
      <c r="C3098" s="1">
        <f t="shared" si="1225"/>
        <v>73757</v>
      </c>
      <c r="D3098" s="7">
        <f>RANK(N3098,(N3098:P3098,Q3098:AE3098))</f>
        <v>2</v>
      </c>
      <c r="E3098" s="7">
        <f>RANK(O3098,(N3098:P3098,Q3098:AE3098))</f>
        <v>1</v>
      </c>
      <c r="F3098" s="7">
        <f>IF(P3098&gt;0,RANK(P3098,(N3098:P3098,Q3098:AE3098)),0)</f>
        <v>3</v>
      </c>
      <c r="G3098" s="1">
        <f t="shared" si="1226"/>
        <v>254</v>
      </c>
      <c r="H3098" s="2">
        <f t="shared" si="1227"/>
        <v>3.4437409330639805E-3</v>
      </c>
      <c r="I3098" s="2"/>
      <c r="J3098" s="2">
        <f t="shared" si="1228"/>
        <v>0.46142061092506476</v>
      </c>
      <c r="K3098" s="2">
        <f t="shared" si="1229"/>
        <v>0.46486435185812874</v>
      </c>
      <c r="L3098" s="2">
        <f t="shared" si="1230"/>
        <v>6.1038274333283619E-2</v>
      </c>
      <c r="M3098" s="2">
        <f t="shared" si="1231"/>
        <v>1.2676762883522937E-2</v>
      </c>
      <c r="N3098" s="1">
        <v>34033</v>
      </c>
      <c r="O3098" s="1">
        <v>34287</v>
      </c>
      <c r="P3098" s="1">
        <v>4502</v>
      </c>
      <c r="Q3098" s="1">
        <v>252</v>
      </c>
      <c r="R3098" s="1">
        <v>417</v>
      </c>
      <c r="S3098" s="1">
        <v>68</v>
      </c>
      <c r="T3098" s="1">
        <v>122</v>
      </c>
      <c r="U3098" s="72">
        <f>IF(Notes!B$22=1,IF(BA3098&gt;0,BA3098-SUM(W3098:W3098)-SUM(Z3098:AE3098),SUM(BB3098:BH3098)),SUM(BB3098:BH3098))</f>
        <v>0</v>
      </c>
      <c r="V3098" s="1">
        <v>5</v>
      </c>
      <c r="X3098" s="1">
        <v>31</v>
      </c>
      <c r="Y3098" s="1">
        <v>40</v>
      </c>
      <c r="AG3098" s="7">
        <f>IF(Q3098&gt;0,RANK(Q3098,(N3098:P3098,Q3098:AE3098)),0)</f>
        <v>5</v>
      </c>
      <c r="AH3098" s="7">
        <f>IF(R3098&gt;0,RANK(R3098,(N3098:P3098,Q3098:AE3098)),0)</f>
        <v>4</v>
      </c>
      <c r="AI3098" s="7">
        <f>IF(T3098&gt;0,RANK(T3098,(N3098:P3098,Q3098:AE3098)),0)</f>
        <v>6</v>
      </c>
      <c r="AJ3098" s="7">
        <f>IF(S3098&gt;0,RANK(S3098,(N3098:P3098,Q3098:AE3098)),0)</f>
        <v>7</v>
      </c>
      <c r="AK3098" s="2">
        <f t="shared" si="1232"/>
        <v>3.4166248627248937E-3</v>
      </c>
      <c r="AL3098" s="2">
        <f t="shared" si="1233"/>
        <v>5.653700665699527E-3</v>
      </c>
      <c r="AM3098" s="2">
        <f t="shared" si="1234"/>
        <v>1.654080290684274E-3</v>
      </c>
      <c r="AN3098" s="2">
        <f t="shared" si="1235"/>
        <v>9.2194639152893968E-4</v>
      </c>
      <c r="AP3098" t="s">
        <v>1382</v>
      </c>
      <c r="AQ3098" t="s">
        <v>1532</v>
      </c>
      <c r="AR3098">
        <v>2</v>
      </c>
      <c r="AT3098" s="93" t="s">
        <v>1132</v>
      </c>
      <c r="AU3098" s="92" t="s">
        <v>662</v>
      </c>
      <c r="AV3098" s="83" t="str">
        <f t="shared" si="1236"/>
        <v>53073</v>
      </c>
      <c r="AX3098" s="7" t="s">
        <v>3753</v>
      </c>
      <c r="BA3098" s="1"/>
    </row>
    <row r="3099" spans="1:53" hidden="1" outlineLevel="1">
      <c r="A3099" t="s">
        <v>1080</v>
      </c>
      <c r="B3099" t="s">
        <v>1532</v>
      </c>
      <c r="C3099" s="1">
        <f t="shared" si="1225"/>
        <v>16237</v>
      </c>
      <c r="D3099" s="7">
        <f>RANK(N3099,(N3099:P3099,Q3099:AE3099))</f>
        <v>2</v>
      </c>
      <c r="E3099" s="7">
        <f>RANK(O3099,(N3099:P3099,Q3099:AE3099))</f>
        <v>1</v>
      </c>
      <c r="F3099" s="7">
        <f>IF(P3099&gt;0,RANK(P3099,(N3099:P3099,Q3099:AE3099)),0)</f>
        <v>3</v>
      </c>
      <c r="G3099" s="1">
        <f t="shared" si="1226"/>
        <v>2494</v>
      </c>
      <c r="H3099" s="2">
        <f t="shared" si="1227"/>
        <v>0.15359980291925848</v>
      </c>
      <c r="I3099" s="2"/>
      <c r="J3099" s="2">
        <f t="shared" si="1228"/>
        <v>0.40087454579047854</v>
      </c>
      <c r="K3099" s="2">
        <f t="shared" si="1229"/>
        <v>0.554474348709737</v>
      </c>
      <c r="L3099" s="2">
        <f t="shared" si="1230"/>
        <v>3.2641497813635525E-2</v>
      </c>
      <c r="M3099" s="2">
        <f t="shared" si="1231"/>
        <v>1.2009607686148935E-2</v>
      </c>
      <c r="N3099" s="1">
        <v>6509</v>
      </c>
      <c r="O3099" s="1">
        <v>9003</v>
      </c>
      <c r="P3099" s="1">
        <v>530</v>
      </c>
      <c r="Q3099" s="1">
        <v>44</v>
      </c>
      <c r="R3099" s="1">
        <v>93</v>
      </c>
      <c r="S3099" s="1">
        <v>27</v>
      </c>
      <c r="T3099" s="1">
        <v>13</v>
      </c>
      <c r="U3099" s="72">
        <f>IF(Notes!B$22=1,IF(BA3099&gt;0,BA3099-SUM(W3099:W3099)-SUM(Z3099:AE3099),SUM(BB3099:BH3099)),SUM(BB3099:BH3099))</f>
        <v>0</v>
      </c>
      <c r="V3099" s="1">
        <v>3</v>
      </c>
      <c r="X3099" s="1">
        <v>7</v>
      </c>
      <c r="Y3099" s="1">
        <v>8</v>
      </c>
      <c r="AG3099" s="7">
        <f>IF(Q3099&gt;0,RANK(Q3099,(N3099:P3099,Q3099:AE3099)),0)</f>
        <v>5</v>
      </c>
      <c r="AH3099" s="7">
        <f>IF(R3099&gt;0,RANK(R3099,(N3099:P3099,Q3099:AE3099)),0)</f>
        <v>4</v>
      </c>
      <c r="AI3099" s="7">
        <f>IF(T3099&gt;0,RANK(T3099,(N3099:P3099,Q3099:AE3099)),0)</f>
        <v>7</v>
      </c>
      <c r="AJ3099" s="7">
        <f>IF(S3099&gt;0,RANK(S3099,(N3099:P3099,Q3099:AE3099)),0)</f>
        <v>6</v>
      </c>
      <c r="AK3099" s="2">
        <f t="shared" si="1232"/>
        <v>2.7098601958489869E-3</v>
      </c>
      <c r="AL3099" s="2">
        <f t="shared" si="1233"/>
        <v>5.727659050317177E-3</v>
      </c>
      <c r="AM3099" s="2">
        <f t="shared" si="1234"/>
        <v>8.0064051240992789E-4</v>
      </c>
      <c r="AN3099" s="2">
        <f t="shared" si="1235"/>
        <v>1.6628687565436965E-3</v>
      </c>
      <c r="AP3099" t="s">
        <v>1080</v>
      </c>
      <c r="AQ3099" t="s">
        <v>1532</v>
      </c>
      <c r="AR3099">
        <v>5</v>
      </c>
      <c r="AT3099" s="93" t="s">
        <v>1132</v>
      </c>
      <c r="AU3099" s="92" t="s">
        <v>663</v>
      </c>
      <c r="AV3099" s="83" t="str">
        <f t="shared" si="1236"/>
        <v>53075</v>
      </c>
      <c r="AX3099" s="7" t="s">
        <v>3753</v>
      </c>
      <c r="BA3099" s="1"/>
    </row>
    <row r="3100" spans="1:53" hidden="1" outlineLevel="1">
      <c r="A3100" t="s">
        <v>1383</v>
      </c>
      <c r="B3100" t="s">
        <v>1532</v>
      </c>
      <c r="C3100" s="1">
        <f t="shared" si="1225"/>
        <v>67299</v>
      </c>
      <c r="D3100" s="7">
        <f>RANK(N3100,(N3100:P3100,Q3100:AE3100))</f>
        <v>2</v>
      </c>
      <c r="E3100" s="7">
        <f>RANK(O3100,(N3100:P3100,Q3100:AE3100))</f>
        <v>1</v>
      </c>
      <c r="F3100" s="7">
        <f>IF(P3100&gt;0,RANK(P3100,(N3100:P3100,Q3100:AE3100)),0)</f>
        <v>3</v>
      </c>
      <c r="G3100" s="1">
        <f t="shared" si="1226"/>
        <v>13948</v>
      </c>
      <c r="H3100" s="2">
        <f t="shared" si="1227"/>
        <v>0.20725419397019273</v>
      </c>
      <c r="I3100" s="2"/>
      <c r="J3100" s="2">
        <f t="shared" si="1228"/>
        <v>0.3795895927131161</v>
      </c>
      <c r="K3100" s="2">
        <f t="shared" si="1229"/>
        <v>0.58684378668330883</v>
      </c>
      <c r="L3100" s="2">
        <f t="shared" si="1230"/>
        <v>2.1605075855510483E-2</v>
      </c>
      <c r="M3100" s="2">
        <f t="shared" si="1231"/>
        <v>1.1961544748064587E-2</v>
      </c>
      <c r="N3100" s="1">
        <v>25546</v>
      </c>
      <c r="O3100" s="1">
        <v>39494</v>
      </c>
      <c r="P3100" s="1">
        <v>1454</v>
      </c>
      <c r="Q3100" s="1">
        <v>288</v>
      </c>
      <c r="R3100" s="1">
        <v>251</v>
      </c>
      <c r="S3100" s="1">
        <v>82</v>
      </c>
      <c r="T3100" s="1">
        <v>72</v>
      </c>
      <c r="U3100" s="72">
        <f>IF(Notes!B$22=1,IF(BA3100&gt;0,BA3100-SUM(W3100:W3100)-SUM(Z3100:AE3100),SUM(BB3100:BH3100)),SUM(BB3100:BH3100))</f>
        <v>0</v>
      </c>
      <c r="V3100" s="1">
        <v>7</v>
      </c>
      <c r="X3100" s="1">
        <v>28</v>
      </c>
      <c r="Y3100" s="1">
        <v>77</v>
      </c>
      <c r="AG3100" s="7">
        <f>IF(Q3100&gt;0,RANK(Q3100,(N3100:P3100,Q3100:AE3100)),0)</f>
        <v>4</v>
      </c>
      <c r="AH3100" s="7">
        <f>IF(R3100&gt;0,RANK(R3100,(N3100:P3100,Q3100:AE3100)),0)</f>
        <v>5</v>
      </c>
      <c r="AI3100" s="7">
        <f>IF(T3100&gt;0,RANK(T3100,(N3100:P3100,Q3100:AE3100)),0)</f>
        <v>8</v>
      </c>
      <c r="AJ3100" s="7">
        <f>IF(S3100&gt;0,RANK(S3100,(N3100:P3100,Q3100:AE3100)),0)</f>
        <v>6</v>
      </c>
      <c r="AK3100" s="2">
        <f t="shared" si="1232"/>
        <v>4.2794097980653504E-3</v>
      </c>
      <c r="AL3100" s="2">
        <f t="shared" si="1233"/>
        <v>3.7296245115083435E-3</v>
      </c>
      <c r="AM3100" s="2">
        <f t="shared" si="1234"/>
        <v>1.0698524495163376E-3</v>
      </c>
      <c r="AN3100" s="2">
        <f t="shared" si="1235"/>
        <v>1.2184430675047178E-3</v>
      </c>
      <c r="AP3100" t="s">
        <v>1383</v>
      </c>
      <c r="AQ3100" t="s">
        <v>1532</v>
      </c>
      <c r="AR3100">
        <v>4</v>
      </c>
      <c r="AT3100" s="93" t="s">
        <v>1132</v>
      </c>
      <c r="AU3100" s="92" t="s">
        <v>664</v>
      </c>
      <c r="AV3100" s="83" t="str">
        <f t="shared" si="1236"/>
        <v>53077</v>
      </c>
      <c r="AX3100" s="7" t="s">
        <v>3753</v>
      </c>
      <c r="BA3100" s="1">
        <v>83</v>
      </c>
    </row>
    <row r="3101" spans="1:53" collapsed="1">
      <c r="A3101" t="s">
        <v>1982</v>
      </c>
      <c r="B3101" t="s">
        <v>1985</v>
      </c>
      <c r="C3101" s="1">
        <f t="shared" si="1225"/>
        <v>2487433</v>
      </c>
      <c r="D3101" s="7">
        <f>RANK(N3101,(N3101:P3101,Q3101:AE3101))</f>
        <v>1</v>
      </c>
      <c r="E3101" s="7">
        <f>RANK(O3101,(N3101:P3101,Q3101:AE3101))</f>
        <v>2</v>
      </c>
      <c r="F3101" s="7">
        <f>IF(P3101&gt;0,RANK(P3101,(N3101:P3101,Q3101:AE3101)),0)</f>
        <v>3</v>
      </c>
      <c r="G3101" s="1">
        <f t="shared" si="1226"/>
        <v>138788</v>
      </c>
      <c r="H3101" s="2">
        <f t="shared" si="1227"/>
        <v>5.5795673692517547E-2</v>
      </c>
      <c r="I3101" s="2"/>
      <c r="J3101" s="2">
        <f t="shared" si="1228"/>
        <v>0.50158215316754262</v>
      </c>
      <c r="K3101" s="2">
        <f t="shared" si="1229"/>
        <v>0.44578647947502503</v>
      </c>
      <c r="L3101" s="2">
        <f t="shared" si="1230"/>
        <v>4.1408954532644697E-2</v>
      </c>
      <c r="M3101" s="2">
        <f t="shared" si="1231"/>
        <v>1.1222412824787649E-2</v>
      </c>
      <c r="N3101" s="1">
        <f t="shared" ref="N3101:T3101" si="1237">SUM(N3062:N3100)</f>
        <v>1247652</v>
      </c>
      <c r="O3101" s="1">
        <f t="shared" si="1237"/>
        <v>1108864</v>
      </c>
      <c r="P3101" s="1">
        <f t="shared" si="1237"/>
        <v>103002</v>
      </c>
      <c r="Q3101" s="1">
        <f t="shared" si="1237"/>
        <v>7171</v>
      </c>
      <c r="R3101" s="1">
        <f t="shared" si="1237"/>
        <v>13135</v>
      </c>
      <c r="S3101" s="1">
        <f>SUM(S3062:S3100)</f>
        <v>1989</v>
      </c>
      <c r="T3101" s="1">
        <f t="shared" si="1237"/>
        <v>2927</v>
      </c>
      <c r="U3101" s="1">
        <f t="shared" ref="U3101" si="1238">SUM(U3062:U3100)</f>
        <v>0</v>
      </c>
      <c r="V3101" s="1">
        <f>SUM(V3062:V3100)</f>
        <v>304</v>
      </c>
      <c r="X3101" s="1">
        <f>SUM(X3062:X3100)</f>
        <v>660</v>
      </c>
      <c r="Y3101" s="1">
        <f>SUM(Y3062:Y3100)</f>
        <v>1729</v>
      </c>
      <c r="AG3101" s="7">
        <f>IF(Q3101&gt;0,RANK(Q3101,(N3101:P3101,Q3101:AE3101)),0)</f>
        <v>5</v>
      </c>
      <c r="AH3101" s="7">
        <f>IF(R3101&gt;0,RANK(R3101,(N3101:P3101,Q3101:AE3101)),0)</f>
        <v>4</v>
      </c>
      <c r="AI3101" s="7">
        <f>IF(T3101&gt;0,RANK(T3101,(N3101:P3101,Q3101:AE3101)),0)</f>
        <v>6</v>
      </c>
      <c r="AJ3101" s="7">
        <f>IF(S3101&gt;0,RANK(S3101,(N3101:P3101,Q3101:AE3101)),0)</f>
        <v>7</v>
      </c>
      <c r="AK3101" s="2">
        <f t="shared" si="1232"/>
        <v>2.8828917200985917E-3</v>
      </c>
      <c r="AL3101" s="2">
        <f t="shared" si="1233"/>
        <v>5.2805442397845489E-3</v>
      </c>
      <c r="AM3101" s="2">
        <f t="shared" si="1234"/>
        <v>1.1767151115226018E-3</v>
      </c>
      <c r="AN3101" s="2">
        <f t="shared" si="1235"/>
        <v>7.9961952744053808E-4</v>
      </c>
      <c r="AP3101" t="s">
        <v>1982</v>
      </c>
      <c r="AQ3101" t="s">
        <v>1985</v>
      </c>
      <c r="AV3101" s="83" t="str">
        <f t="shared" si="1236"/>
        <v/>
      </c>
      <c r="AX3101" s="7" t="s">
        <v>3288</v>
      </c>
      <c r="BA3101" s="1">
        <f t="shared" ref="BA3101" si="1239">SUM(BA3062:BA3100)</f>
        <v>1312</v>
      </c>
    </row>
    <row r="3102" spans="1:53">
      <c r="C3102" s="1"/>
      <c r="E3102" s="7"/>
      <c r="F3102" s="7"/>
      <c r="I3102" s="2"/>
      <c r="AG3102" s="7"/>
      <c r="AH3102" s="7"/>
      <c r="AI3102" s="7"/>
      <c r="AJ3102" s="7"/>
    </row>
    <row r="3103" spans="1:53" hidden="1" outlineLevel="1">
      <c r="A3103" t="s">
        <v>2777</v>
      </c>
      <c r="B3103" t="s">
        <v>638</v>
      </c>
      <c r="C3103" s="1">
        <f t="shared" ref="C3103:C3134" si="1240">SUM(N3103:AE3103)</f>
        <v>6051</v>
      </c>
      <c r="D3103" s="7">
        <f>RANK(N3103,(N3103:P3103,Q3103:AE3103))</f>
        <v>2</v>
      </c>
      <c r="E3103" s="7">
        <f>RANK(O3103,(N3103:P3103,Q3103:AE3103))</f>
        <v>1</v>
      </c>
      <c r="F3103" s="7">
        <f>IF(P3103&gt;0,RANK(P3103,(N3103:P3103,Q3103:AE3103)),0)</f>
        <v>3</v>
      </c>
      <c r="G3103" s="1">
        <f t="shared" ref="G3103:G3134" si="1241">IF(D3103=1,N3103,IF(E3103=1,O3103,P3103))-IF(D3103=2,N3103,IF(E3103=2,O3103,P3103))</f>
        <v>908</v>
      </c>
      <c r="H3103" s="2">
        <f t="shared" ref="H3103:H3134" si="1242">G3103/C3103</f>
        <v>0.1500578416790613</v>
      </c>
      <c r="I3103" s="2"/>
      <c r="J3103" s="2">
        <f t="shared" ref="J3103:J3134" si="1243">IF($C3103=0,"-",N3103/$C3103)</f>
        <v>0.41365063625846965</v>
      </c>
      <c r="K3103" s="2">
        <f t="shared" ref="K3103:K3134" si="1244">IF($C3103=0,"-",O3103/$C3103)</f>
        <v>0.56370847793753098</v>
      </c>
      <c r="L3103" s="2">
        <f t="shared" ref="L3103:L3134" si="1245">IF($C3103=0,"-",P3103/$C3103)</f>
        <v>1.4708312675590812E-2</v>
      </c>
      <c r="M3103" s="2">
        <f t="shared" ref="M3103:M3134" si="1246">IF(C3103=0,"-",(1-J3103-K3103-L3103))</f>
        <v>7.9325731284085547E-3</v>
      </c>
      <c r="N3103" s="1">
        <v>2503</v>
      </c>
      <c r="O3103" s="1">
        <v>3411</v>
      </c>
      <c r="P3103" s="1">
        <v>89</v>
      </c>
      <c r="Q3103" s="1">
        <v>20</v>
      </c>
      <c r="R3103" s="1">
        <v>17</v>
      </c>
      <c r="S3103" s="1">
        <v>3</v>
      </c>
      <c r="T3103" s="1">
        <v>8</v>
      </c>
      <c r="U3103" s="1">
        <v>0</v>
      </c>
      <c r="AG3103" s="7">
        <f>IF(Q3103&gt;0,RANK(Q3103,(N3103:P3103,Q3103:AE3103)),0)</f>
        <v>4</v>
      </c>
      <c r="AH3103" s="7">
        <f>IF(R3103&gt;0,RANK(R3103,(N3103:P3103,Q3103:AE3103)),0)</f>
        <v>5</v>
      </c>
      <c r="AI3103" s="7">
        <f>IF(T3103&gt;0,RANK(T3103,(N3103:P3103,Q3103:AE3103)),0)</f>
        <v>6</v>
      </c>
      <c r="AJ3103" s="7">
        <f>IF(S3103&gt;0,RANK(S3103,(N3103:P3103,Q3103:AE3103)),0)</f>
        <v>7</v>
      </c>
      <c r="AK3103" s="2">
        <f t="shared" ref="AK3103:AK3134" si="1247">IF($C3103=0,"-",Q3103/$C3103)</f>
        <v>3.305238803503553E-3</v>
      </c>
      <c r="AL3103" s="2">
        <f t="shared" ref="AL3103:AL3134" si="1248">IF($C3103=0,"-",R3103/$C3103)</f>
        <v>2.8094529829780202E-3</v>
      </c>
      <c r="AM3103" s="2">
        <f t="shared" ref="AM3103:AM3134" si="1249">IF($C3103=0,"-",T3103/$C3103)</f>
        <v>1.3220955214014213E-3</v>
      </c>
      <c r="AN3103" s="2">
        <f t="shared" ref="AN3103:AN3134" si="1250">IF($C3103=0,"-",S3103/$C3103)</f>
        <v>4.9578582052553293E-4</v>
      </c>
      <c r="AP3103" t="s">
        <v>2777</v>
      </c>
      <c r="AQ3103" t="s">
        <v>638</v>
      </c>
      <c r="AR3103">
        <v>1</v>
      </c>
      <c r="AT3103" s="93" t="s">
        <v>1133</v>
      </c>
      <c r="AU3103" s="92" t="s">
        <v>1801</v>
      </c>
      <c r="AV3103" s="83" t="str">
        <f t="shared" ref="AV3103:AV3134" si="1251">AT3103&amp;AU3103</f>
        <v>54001</v>
      </c>
      <c r="AX3103" s="7" t="s">
        <v>3753</v>
      </c>
    </row>
    <row r="3104" spans="1:53" hidden="1" outlineLevel="1">
      <c r="A3104" t="s">
        <v>3347</v>
      </c>
      <c r="B3104" t="s">
        <v>638</v>
      </c>
      <c r="C3104" s="1">
        <f t="shared" si="1240"/>
        <v>23010</v>
      </c>
      <c r="D3104" s="7">
        <f>RANK(N3104,(N3104:P3104,Q3104:AE3104))</f>
        <v>2</v>
      </c>
      <c r="E3104" s="7">
        <f>RANK(O3104,(N3104:P3104,Q3104:AE3104))</f>
        <v>1</v>
      </c>
      <c r="F3104" s="7">
        <f>IF(P3104&gt;0,RANK(P3104,(N3104:P3104,Q3104:AE3104)),0)</f>
        <v>3</v>
      </c>
      <c r="G3104" s="1">
        <f t="shared" si="1241"/>
        <v>4822</v>
      </c>
      <c r="H3104" s="2">
        <f t="shared" si="1242"/>
        <v>0.20956106040851805</v>
      </c>
      <c r="I3104" s="2"/>
      <c r="J3104" s="2">
        <f t="shared" si="1243"/>
        <v>0.38231203824424165</v>
      </c>
      <c r="K3104" s="2">
        <f t="shared" si="1244"/>
        <v>0.59187309865275972</v>
      </c>
      <c r="L3104" s="2">
        <f t="shared" si="1245"/>
        <v>1.7992177314211214E-2</v>
      </c>
      <c r="M3104" s="2">
        <f t="shared" si="1246"/>
        <v>7.8226857887874167E-3</v>
      </c>
      <c r="N3104" s="1">
        <v>8797</v>
      </c>
      <c r="O3104" s="1">
        <v>13619</v>
      </c>
      <c r="P3104" s="1">
        <v>414</v>
      </c>
      <c r="Q3104" s="1">
        <v>76</v>
      </c>
      <c r="R3104" s="1">
        <v>83</v>
      </c>
      <c r="S3104" s="1">
        <v>4</v>
      </c>
      <c r="T3104" s="1">
        <v>17</v>
      </c>
      <c r="U3104" s="1">
        <v>0</v>
      </c>
      <c r="AG3104" s="7">
        <f>IF(Q3104&gt;0,RANK(Q3104,(N3104:P3104,Q3104:AE3104)),0)</f>
        <v>5</v>
      </c>
      <c r="AH3104" s="7">
        <f>IF(R3104&gt;0,RANK(R3104,(N3104:P3104,Q3104:AE3104)),0)</f>
        <v>4</v>
      </c>
      <c r="AI3104" s="7">
        <f>IF(T3104&gt;0,RANK(T3104,(N3104:P3104,Q3104:AE3104)),0)</f>
        <v>6</v>
      </c>
      <c r="AJ3104" s="7">
        <f>IF(S3104&gt;0,RANK(S3104,(N3104:P3104,Q3104:AE3104)),0)</f>
        <v>7</v>
      </c>
      <c r="AK3104" s="2">
        <f t="shared" si="1247"/>
        <v>3.3029117774880487E-3</v>
      </c>
      <c r="AL3104" s="2">
        <f t="shared" si="1248"/>
        <v>3.6071273359408952E-3</v>
      </c>
      <c r="AM3104" s="2">
        <f t="shared" si="1249"/>
        <v>7.3880921338548462E-4</v>
      </c>
      <c r="AN3104" s="2">
        <f t="shared" si="1250"/>
        <v>1.738374619730552E-4</v>
      </c>
      <c r="AP3104" t="s">
        <v>3347</v>
      </c>
      <c r="AQ3104" t="s">
        <v>638</v>
      </c>
      <c r="AR3104">
        <v>2</v>
      </c>
      <c r="AT3104" s="93" t="s">
        <v>1133</v>
      </c>
      <c r="AU3104" s="92" t="s">
        <v>1802</v>
      </c>
      <c r="AV3104" s="83" t="str">
        <f t="shared" si="1251"/>
        <v>54003</v>
      </c>
      <c r="AX3104" s="7" t="s">
        <v>3753</v>
      </c>
    </row>
    <row r="3105" spans="1:50" hidden="1" outlineLevel="1">
      <c r="A3105" t="s">
        <v>1402</v>
      </c>
      <c r="B3105" t="s">
        <v>638</v>
      </c>
      <c r="C3105" s="1">
        <f t="shared" si="1240"/>
        <v>9141</v>
      </c>
      <c r="D3105" s="7">
        <f>RANK(N3105,(N3105:P3105,Q3105:AE3105))</f>
        <v>1</v>
      </c>
      <c r="E3105" s="7">
        <f>RANK(O3105,(N3105:P3105,Q3105:AE3105))</f>
        <v>2</v>
      </c>
      <c r="F3105" s="7">
        <f>IF(P3105&gt;0,RANK(P3105,(N3105:P3105,Q3105:AE3105)),0)</f>
        <v>3</v>
      </c>
      <c r="G3105" s="1">
        <f t="shared" si="1241"/>
        <v>2303</v>
      </c>
      <c r="H3105" s="2">
        <f t="shared" si="1242"/>
        <v>0.25194180067826277</v>
      </c>
      <c r="I3105" s="2"/>
      <c r="J3105" s="2">
        <f t="shared" si="1243"/>
        <v>0.6187506837326332</v>
      </c>
      <c r="K3105" s="2">
        <f t="shared" si="1244"/>
        <v>0.36680888305437043</v>
      </c>
      <c r="L3105" s="2">
        <f t="shared" si="1245"/>
        <v>9.1893665900886125E-3</v>
      </c>
      <c r="M3105" s="2">
        <f t="shared" si="1246"/>
        <v>5.2510666229077605E-3</v>
      </c>
      <c r="N3105" s="1">
        <v>5656</v>
      </c>
      <c r="O3105" s="1">
        <v>3353</v>
      </c>
      <c r="P3105" s="1">
        <v>84</v>
      </c>
      <c r="Q3105" s="1">
        <v>29</v>
      </c>
      <c r="R3105" s="1">
        <v>15</v>
      </c>
      <c r="S3105" s="1">
        <v>0</v>
      </c>
      <c r="T3105" s="1">
        <v>4</v>
      </c>
      <c r="U3105" s="1">
        <v>0</v>
      </c>
      <c r="AG3105" s="7">
        <f>IF(Q3105&gt;0,RANK(Q3105,(N3105:P3105,Q3105:AE3105)),0)</f>
        <v>4</v>
      </c>
      <c r="AH3105" s="7">
        <f>IF(R3105&gt;0,RANK(R3105,(N3105:P3105,Q3105:AE3105)),0)</f>
        <v>5</v>
      </c>
      <c r="AI3105" s="7">
        <f>IF(T3105&gt;0,RANK(T3105,(N3105:P3105,Q3105:AE3105)),0)</f>
        <v>6</v>
      </c>
      <c r="AJ3105" s="7">
        <f>IF(S3105&gt;0,RANK(S3105,(N3105:P3105,Q3105:AE3105)),0)</f>
        <v>0</v>
      </c>
      <c r="AK3105" s="2">
        <f t="shared" si="1247"/>
        <v>3.1725194180067828E-3</v>
      </c>
      <c r="AL3105" s="2">
        <f t="shared" si="1248"/>
        <v>1.6409583196586807E-3</v>
      </c>
      <c r="AM3105" s="2">
        <f t="shared" si="1249"/>
        <v>4.3758888524231482E-4</v>
      </c>
      <c r="AN3105" s="2">
        <f t="shared" si="1250"/>
        <v>0</v>
      </c>
      <c r="AP3105" t="s">
        <v>1402</v>
      </c>
      <c r="AQ3105" t="s">
        <v>638</v>
      </c>
      <c r="AR3105">
        <v>3</v>
      </c>
      <c r="AT3105" s="93" t="s">
        <v>1133</v>
      </c>
      <c r="AU3105" s="92" t="s">
        <v>1803</v>
      </c>
      <c r="AV3105" s="83" t="str">
        <f t="shared" si="1251"/>
        <v>54005</v>
      </c>
      <c r="AX3105" s="7" t="s">
        <v>3753</v>
      </c>
    </row>
    <row r="3106" spans="1:50" hidden="1" outlineLevel="1">
      <c r="A3106" t="s">
        <v>1301</v>
      </c>
      <c r="B3106" t="s">
        <v>638</v>
      </c>
      <c r="C3106" s="1">
        <f t="shared" si="1240"/>
        <v>5328</v>
      </c>
      <c r="D3106" s="7">
        <f>RANK(N3106,(N3106:P3106,Q3106:AE3106))</f>
        <v>1</v>
      </c>
      <c r="E3106" s="7">
        <f>RANK(O3106,(N3106:P3106,Q3106:AE3106))</f>
        <v>2</v>
      </c>
      <c r="F3106" s="7">
        <f>IF(P3106&gt;0,RANK(P3106,(N3106:P3106,Q3106:AE3106)),0)</f>
        <v>3</v>
      </c>
      <c r="G3106" s="1">
        <f t="shared" si="1241"/>
        <v>190</v>
      </c>
      <c r="H3106" s="2">
        <f t="shared" si="1242"/>
        <v>3.5660660660660662E-2</v>
      </c>
      <c r="I3106" s="2"/>
      <c r="J3106" s="2">
        <f t="shared" si="1243"/>
        <v>0.51032282282282282</v>
      </c>
      <c r="K3106" s="2">
        <f t="shared" si="1244"/>
        <v>0.47466216216216217</v>
      </c>
      <c r="L3106" s="2">
        <f t="shared" si="1245"/>
        <v>8.821321321321322E-3</v>
      </c>
      <c r="M3106" s="2">
        <f t="shared" si="1246"/>
        <v>6.1936936936936877E-3</v>
      </c>
      <c r="N3106" s="1">
        <v>2719</v>
      </c>
      <c r="O3106" s="1">
        <v>2529</v>
      </c>
      <c r="P3106" s="1">
        <v>47</v>
      </c>
      <c r="Q3106" s="1">
        <v>10</v>
      </c>
      <c r="R3106" s="1">
        <v>19</v>
      </c>
      <c r="S3106" s="1">
        <v>0</v>
      </c>
      <c r="T3106" s="1">
        <v>4</v>
      </c>
      <c r="U3106" s="1">
        <v>0</v>
      </c>
      <c r="AG3106" s="7">
        <f>IF(Q3106&gt;0,RANK(Q3106,(N3106:P3106,Q3106:AE3106)),0)</f>
        <v>5</v>
      </c>
      <c r="AH3106" s="7">
        <f>IF(R3106&gt;0,RANK(R3106,(N3106:P3106,Q3106:AE3106)),0)</f>
        <v>4</v>
      </c>
      <c r="AI3106" s="7">
        <f>IF(T3106&gt;0,RANK(T3106,(N3106:P3106,Q3106:AE3106)),0)</f>
        <v>6</v>
      </c>
      <c r="AJ3106" s="7">
        <f>IF(S3106&gt;0,RANK(S3106,(N3106:P3106,Q3106:AE3106)),0)</f>
        <v>0</v>
      </c>
      <c r="AK3106" s="2">
        <f t="shared" si="1247"/>
        <v>1.8768768768768769E-3</v>
      </c>
      <c r="AL3106" s="2">
        <f t="shared" si="1248"/>
        <v>3.5660660660660659E-3</v>
      </c>
      <c r="AM3106" s="2">
        <f t="shared" si="1249"/>
        <v>7.5075075075075074E-4</v>
      </c>
      <c r="AN3106" s="2">
        <f t="shared" si="1250"/>
        <v>0</v>
      </c>
      <c r="AP3106" t="s">
        <v>1301</v>
      </c>
      <c r="AQ3106" t="s">
        <v>638</v>
      </c>
      <c r="AR3106">
        <v>2</v>
      </c>
      <c r="AT3106" s="93" t="s">
        <v>1133</v>
      </c>
      <c r="AU3106" s="92" t="s">
        <v>2150</v>
      </c>
      <c r="AV3106" s="83" t="str">
        <f t="shared" si="1251"/>
        <v>54007</v>
      </c>
      <c r="AX3106" s="7" t="s">
        <v>3753</v>
      </c>
    </row>
    <row r="3107" spans="1:50" hidden="1" outlineLevel="1">
      <c r="A3107" t="s">
        <v>1646</v>
      </c>
      <c r="B3107" t="s">
        <v>638</v>
      </c>
      <c r="C3107" s="1">
        <f t="shared" si="1240"/>
        <v>9405</v>
      </c>
      <c r="D3107" s="7">
        <f>RANK(N3107,(N3107:P3107,Q3107:AE3107))</f>
        <v>1</v>
      </c>
      <c r="E3107" s="7">
        <f>RANK(O3107,(N3107:P3107,Q3107:AE3107))</f>
        <v>2</v>
      </c>
      <c r="F3107" s="7">
        <f>IF(P3107&gt;0,RANK(P3107,(N3107:P3107,Q3107:AE3107)),0)</f>
        <v>4</v>
      </c>
      <c r="G3107" s="1">
        <f t="shared" si="1241"/>
        <v>483</v>
      </c>
      <c r="H3107" s="2">
        <f t="shared" si="1242"/>
        <v>5.1355661881977668E-2</v>
      </c>
      <c r="I3107" s="2"/>
      <c r="J3107" s="2">
        <f t="shared" si="1243"/>
        <v>0.49739500265816056</v>
      </c>
      <c r="K3107" s="2">
        <f t="shared" si="1244"/>
        <v>0.4460393407761829</v>
      </c>
      <c r="L3107" s="2">
        <f t="shared" si="1245"/>
        <v>2.4242424242424242E-2</v>
      </c>
      <c r="M3107" s="2">
        <f t="shared" si="1246"/>
        <v>3.232323232323224E-2</v>
      </c>
      <c r="N3107" s="1">
        <v>4678</v>
      </c>
      <c r="O3107" s="1">
        <v>4195</v>
      </c>
      <c r="P3107" s="1">
        <v>228</v>
      </c>
      <c r="Q3107" s="1">
        <v>269</v>
      </c>
      <c r="R3107" s="1">
        <v>28</v>
      </c>
      <c r="S3107" s="1">
        <v>0</v>
      </c>
      <c r="T3107" s="1">
        <v>7</v>
      </c>
      <c r="U3107" s="1">
        <v>0</v>
      </c>
      <c r="AG3107" s="7">
        <f>IF(Q3107&gt;0,RANK(Q3107,(N3107:P3107,Q3107:AE3107)),0)</f>
        <v>3</v>
      </c>
      <c r="AH3107" s="7">
        <f>IF(R3107&gt;0,RANK(R3107,(N3107:P3107,Q3107:AE3107)),0)</f>
        <v>5</v>
      </c>
      <c r="AI3107" s="7">
        <f>IF(T3107&gt;0,RANK(T3107,(N3107:P3107,Q3107:AE3107)),0)</f>
        <v>6</v>
      </c>
      <c r="AJ3107" s="7">
        <f>IF(S3107&gt;0,RANK(S3107,(N3107:P3107,Q3107:AE3107)),0)</f>
        <v>0</v>
      </c>
      <c r="AK3107" s="2">
        <f t="shared" si="1247"/>
        <v>2.8601807549175969E-2</v>
      </c>
      <c r="AL3107" s="2">
        <f t="shared" si="1248"/>
        <v>2.9771398192450825E-3</v>
      </c>
      <c r="AM3107" s="2">
        <f t="shared" si="1249"/>
        <v>7.4428495481127063E-4</v>
      </c>
      <c r="AN3107" s="2">
        <f t="shared" si="1250"/>
        <v>0</v>
      </c>
      <c r="AP3107" t="s">
        <v>1646</v>
      </c>
      <c r="AQ3107" t="s">
        <v>638</v>
      </c>
      <c r="AR3107">
        <v>1</v>
      </c>
      <c r="AT3107" s="93" t="s">
        <v>1133</v>
      </c>
      <c r="AU3107" s="92" t="s">
        <v>2454</v>
      </c>
      <c r="AV3107" s="83" t="str">
        <f t="shared" si="1251"/>
        <v>54009</v>
      </c>
      <c r="AX3107" s="7" t="s">
        <v>3753</v>
      </c>
    </row>
    <row r="3108" spans="1:50" hidden="1" outlineLevel="1">
      <c r="A3108" t="s">
        <v>1647</v>
      </c>
      <c r="B3108" t="s">
        <v>638</v>
      </c>
      <c r="C3108" s="1">
        <f t="shared" si="1240"/>
        <v>32216</v>
      </c>
      <c r="D3108" s="7">
        <f>RANK(N3108,(N3108:P3108,Q3108:AE3108))</f>
        <v>2</v>
      </c>
      <c r="E3108" s="7">
        <f>RANK(O3108,(N3108:P3108,Q3108:AE3108))</f>
        <v>1</v>
      </c>
      <c r="F3108" s="7">
        <f>IF(P3108&gt;0,RANK(P3108,(N3108:P3108,Q3108:AE3108)),0)</f>
        <v>3</v>
      </c>
      <c r="G3108" s="1">
        <f t="shared" si="1241"/>
        <v>1544</v>
      </c>
      <c r="H3108" s="2">
        <f t="shared" si="1242"/>
        <v>4.792649615098088E-2</v>
      </c>
      <c r="I3108" s="2"/>
      <c r="J3108" s="2">
        <f t="shared" si="1243"/>
        <v>0.46237894214055125</v>
      </c>
      <c r="K3108" s="2">
        <f t="shared" si="1244"/>
        <v>0.51030543829153219</v>
      </c>
      <c r="L3108" s="2">
        <f t="shared" si="1245"/>
        <v>1.8779488452942639E-2</v>
      </c>
      <c r="M3108" s="2">
        <f t="shared" si="1246"/>
        <v>8.5361311149738661E-3</v>
      </c>
      <c r="N3108" s="1">
        <v>14896</v>
      </c>
      <c r="O3108" s="1">
        <v>16440</v>
      </c>
      <c r="P3108" s="1">
        <v>605</v>
      </c>
      <c r="Q3108" s="1">
        <v>75</v>
      </c>
      <c r="R3108" s="1">
        <v>172</v>
      </c>
      <c r="S3108" s="1">
        <v>0</v>
      </c>
      <c r="T3108" s="1">
        <v>28</v>
      </c>
      <c r="U3108" s="1">
        <v>0</v>
      </c>
      <c r="AG3108" s="7">
        <f>IF(Q3108&gt;0,RANK(Q3108,(N3108:P3108,Q3108:AE3108)),0)</f>
        <v>5</v>
      </c>
      <c r="AH3108" s="7">
        <f>IF(R3108&gt;0,RANK(R3108,(N3108:P3108,Q3108:AE3108)),0)</f>
        <v>4</v>
      </c>
      <c r="AI3108" s="7">
        <f>IF(T3108&gt;0,RANK(T3108,(N3108:P3108,Q3108:AE3108)),0)</f>
        <v>6</v>
      </c>
      <c r="AJ3108" s="7">
        <f>IF(S3108&gt;0,RANK(S3108,(N3108:P3108,Q3108:AE3108)),0)</f>
        <v>0</v>
      </c>
      <c r="AK3108" s="2">
        <f t="shared" si="1247"/>
        <v>2.3280357586292527E-3</v>
      </c>
      <c r="AL3108" s="2">
        <f t="shared" si="1248"/>
        <v>5.3389620064564188E-3</v>
      </c>
      <c r="AM3108" s="2">
        <f t="shared" si="1249"/>
        <v>8.6913334988825424E-4</v>
      </c>
      <c r="AN3108" s="2">
        <f t="shared" si="1250"/>
        <v>0</v>
      </c>
      <c r="AP3108" t="s">
        <v>1647</v>
      </c>
      <c r="AQ3108" t="s">
        <v>638</v>
      </c>
      <c r="AR3108">
        <v>3</v>
      </c>
      <c r="AT3108" s="93" t="s">
        <v>1133</v>
      </c>
      <c r="AU3108" s="92" t="s">
        <v>2455</v>
      </c>
      <c r="AV3108" s="83" t="str">
        <f t="shared" si="1251"/>
        <v>54011</v>
      </c>
      <c r="AX3108" s="7" t="s">
        <v>3753</v>
      </c>
    </row>
    <row r="3109" spans="1:50" hidden="1" outlineLevel="1">
      <c r="A3109" t="s">
        <v>2717</v>
      </c>
      <c r="B3109" t="s">
        <v>638</v>
      </c>
      <c r="C3109" s="1">
        <f t="shared" si="1240"/>
        <v>2615</v>
      </c>
      <c r="D3109" s="7">
        <f>RANK(N3109,(N3109:P3109,Q3109:AE3109))</f>
        <v>2</v>
      </c>
      <c r="E3109" s="7">
        <f>RANK(O3109,(N3109:P3109,Q3109:AE3109))</f>
        <v>1</v>
      </c>
      <c r="F3109" s="7">
        <f>IF(P3109&gt;0,RANK(P3109,(N3109:P3109,Q3109:AE3109)),0)</f>
        <v>3</v>
      </c>
      <c r="G3109" s="1">
        <f t="shared" si="1241"/>
        <v>313</v>
      </c>
      <c r="H3109" s="2">
        <f t="shared" si="1242"/>
        <v>0.11969407265774379</v>
      </c>
      <c r="I3109" s="2"/>
      <c r="J3109" s="2">
        <f t="shared" si="1243"/>
        <v>0.42523900573613765</v>
      </c>
      <c r="K3109" s="2">
        <f t="shared" si="1244"/>
        <v>0.5449330783938815</v>
      </c>
      <c r="L3109" s="2">
        <f t="shared" si="1245"/>
        <v>2.4091778202676863E-2</v>
      </c>
      <c r="M3109" s="2">
        <f t="shared" si="1246"/>
        <v>5.7361376673039297E-3</v>
      </c>
      <c r="N3109" s="1">
        <v>1112</v>
      </c>
      <c r="O3109" s="1">
        <v>1425</v>
      </c>
      <c r="P3109" s="1">
        <v>63</v>
      </c>
      <c r="Q3109" s="1">
        <v>4</v>
      </c>
      <c r="R3109" s="1">
        <v>7</v>
      </c>
      <c r="S3109" s="1">
        <v>0</v>
      </c>
      <c r="T3109" s="1">
        <v>4</v>
      </c>
      <c r="U3109" s="1">
        <v>0</v>
      </c>
      <c r="AG3109" s="7">
        <f>IF(Q3109&gt;0,RANK(Q3109,(N3109:P3109,Q3109:AE3109)),0)</f>
        <v>5</v>
      </c>
      <c r="AH3109" s="7">
        <f>IF(R3109&gt;0,RANK(R3109,(N3109:P3109,Q3109:AE3109)),0)</f>
        <v>4</v>
      </c>
      <c r="AI3109" s="7">
        <f>IF(T3109&gt;0,RANK(T3109,(N3109:P3109,Q3109:AE3109)),0)</f>
        <v>5</v>
      </c>
      <c r="AJ3109" s="7">
        <f>IF(S3109&gt;0,RANK(S3109,(N3109:P3109,Q3109:AE3109)),0)</f>
        <v>0</v>
      </c>
      <c r="AK3109" s="2">
        <f t="shared" si="1247"/>
        <v>1.5296367112810707E-3</v>
      </c>
      <c r="AL3109" s="2">
        <f t="shared" si="1248"/>
        <v>2.6768642447418736E-3</v>
      </c>
      <c r="AM3109" s="2">
        <f t="shared" si="1249"/>
        <v>1.5296367112810707E-3</v>
      </c>
      <c r="AN3109" s="2">
        <f t="shared" si="1250"/>
        <v>0</v>
      </c>
      <c r="AP3109" t="s">
        <v>2717</v>
      </c>
      <c r="AQ3109" t="s">
        <v>638</v>
      </c>
      <c r="AR3109">
        <v>2</v>
      </c>
      <c r="AT3109" s="93" t="s">
        <v>1133</v>
      </c>
      <c r="AU3109" s="92" t="s">
        <v>2456</v>
      </c>
      <c r="AV3109" s="83" t="str">
        <f t="shared" si="1251"/>
        <v>54013</v>
      </c>
      <c r="AX3109" s="7" t="s">
        <v>3753</v>
      </c>
    </row>
    <row r="3110" spans="1:50" hidden="1" outlineLevel="1">
      <c r="A3110" t="s">
        <v>3531</v>
      </c>
      <c r="B3110" t="s">
        <v>638</v>
      </c>
      <c r="C3110" s="1">
        <f t="shared" si="1240"/>
        <v>3582</v>
      </c>
      <c r="D3110" s="7">
        <f>RANK(N3110,(N3110:P3110,Q3110:AE3110))</f>
        <v>2</v>
      </c>
      <c r="E3110" s="7">
        <f>RANK(O3110,(N3110:P3110,Q3110:AE3110))</f>
        <v>1</v>
      </c>
      <c r="F3110" s="7">
        <f>IF(P3110&gt;0,RANK(P3110,(N3110:P3110,Q3110:AE3110)),0)</f>
        <v>3</v>
      </c>
      <c r="G3110" s="1">
        <f t="shared" si="1241"/>
        <v>270</v>
      </c>
      <c r="H3110" s="2">
        <f t="shared" si="1242"/>
        <v>7.5376884422110546E-2</v>
      </c>
      <c r="I3110" s="2"/>
      <c r="J3110" s="2">
        <f t="shared" si="1243"/>
        <v>0.45142378559463986</v>
      </c>
      <c r="K3110" s="2">
        <f t="shared" si="1244"/>
        <v>0.52680067001675046</v>
      </c>
      <c r="L3110" s="2">
        <f t="shared" si="1245"/>
        <v>1.3958682300390842E-2</v>
      </c>
      <c r="M3110" s="2">
        <f t="shared" si="1246"/>
        <v>7.816862088218782E-3</v>
      </c>
      <c r="N3110" s="1">
        <v>1617</v>
      </c>
      <c r="O3110" s="1">
        <v>1887</v>
      </c>
      <c r="P3110" s="1">
        <v>50</v>
      </c>
      <c r="Q3110" s="1">
        <v>13</v>
      </c>
      <c r="R3110" s="1">
        <v>13</v>
      </c>
      <c r="S3110" s="1">
        <v>0</v>
      </c>
      <c r="T3110" s="1">
        <v>2</v>
      </c>
      <c r="U3110" s="1">
        <v>0</v>
      </c>
      <c r="AG3110" s="7">
        <f>IF(Q3110&gt;0,RANK(Q3110,(N3110:P3110,Q3110:AE3110)),0)</f>
        <v>4</v>
      </c>
      <c r="AH3110" s="7">
        <f>IF(R3110&gt;0,RANK(R3110,(N3110:P3110,Q3110:AE3110)),0)</f>
        <v>4</v>
      </c>
      <c r="AI3110" s="7">
        <f>IF(T3110&gt;0,RANK(T3110,(N3110:P3110,Q3110:AE3110)),0)</f>
        <v>6</v>
      </c>
      <c r="AJ3110" s="7">
        <f>IF(S3110&gt;0,RANK(S3110,(N3110:P3110,Q3110:AE3110)),0)</f>
        <v>0</v>
      </c>
      <c r="AK3110" s="2">
        <f t="shared" si="1247"/>
        <v>3.6292573981016193E-3</v>
      </c>
      <c r="AL3110" s="2">
        <f t="shared" si="1248"/>
        <v>3.6292573981016193E-3</v>
      </c>
      <c r="AM3110" s="2">
        <f t="shared" si="1249"/>
        <v>5.5834729201563373E-4</v>
      </c>
      <c r="AN3110" s="2">
        <f t="shared" si="1250"/>
        <v>0</v>
      </c>
      <c r="AP3110" t="s">
        <v>3531</v>
      </c>
      <c r="AQ3110" t="s">
        <v>638</v>
      </c>
      <c r="AR3110">
        <v>2</v>
      </c>
      <c r="AT3110" s="93" t="s">
        <v>1133</v>
      </c>
      <c r="AU3110" s="92" t="s">
        <v>1466</v>
      </c>
      <c r="AV3110" s="83" t="str">
        <f t="shared" si="1251"/>
        <v>54015</v>
      </c>
      <c r="AX3110" s="7" t="s">
        <v>3753</v>
      </c>
    </row>
    <row r="3111" spans="1:50" hidden="1" outlineLevel="1">
      <c r="A3111" t="s">
        <v>2531</v>
      </c>
      <c r="B3111" t="s">
        <v>638</v>
      </c>
      <c r="C3111" s="1">
        <f t="shared" si="1240"/>
        <v>2816</v>
      </c>
      <c r="D3111" s="7">
        <f>RANK(N3111,(N3111:P3111,Q3111:AE3111))</f>
        <v>2</v>
      </c>
      <c r="E3111" s="7">
        <f>RANK(O3111,(N3111:P3111,Q3111:AE3111))</f>
        <v>1</v>
      </c>
      <c r="F3111" s="7">
        <f>IF(P3111&gt;0,RANK(P3111,(N3111:P3111,Q3111:AE3111)),0)</f>
        <v>3</v>
      </c>
      <c r="G3111" s="1">
        <f t="shared" si="1241"/>
        <v>1182</v>
      </c>
      <c r="H3111" s="2">
        <f t="shared" si="1242"/>
        <v>0.41974431818181818</v>
      </c>
      <c r="I3111" s="2"/>
      <c r="J3111" s="2">
        <f t="shared" si="1243"/>
        <v>0.27450284090909088</v>
      </c>
      <c r="K3111" s="2">
        <f t="shared" si="1244"/>
        <v>0.69424715909090906</v>
      </c>
      <c r="L3111" s="2">
        <f t="shared" si="1245"/>
        <v>2.4147727272727272E-2</v>
      </c>
      <c r="M3111" s="2">
        <f t="shared" si="1246"/>
        <v>7.1022727272728389E-3</v>
      </c>
      <c r="N3111" s="1">
        <v>773</v>
      </c>
      <c r="O3111" s="1">
        <v>1955</v>
      </c>
      <c r="P3111" s="1">
        <v>68</v>
      </c>
      <c r="Q3111" s="1">
        <v>10</v>
      </c>
      <c r="R3111" s="1">
        <v>10</v>
      </c>
      <c r="S3111" s="1">
        <v>0</v>
      </c>
      <c r="T3111" s="1">
        <v>0</v>
      </c>
      <c r="U3111" s="1">
        <v>0</v>
      </c>
      <c r="AG3111" s="7">
        <f>IF(Q3111&gt;0,RANK(Q3111,(N3111:P3111,Q3111:AE3111)),0)</f>
        <v>4</v>
      </c>
      <c r="AH3111" s="7">
        <f>IF(R3111&gt;0,RANK(R3111,(N3111:P3111,Q3111:AE3111)),0)</f>
        <v>4</v>
      </c>
      <c r="AI3111" s="7">
        <f>IF(T3111&gt;0,RANK(T3111,(N3111:P3111,Q3111:AE3111)),0)</f>
        <v>0</v>
      </c>
      <c r="AJ3111" s="7">
        <f>IF(S3111&gt;0,RANK(S3111,(N3111:P3111,Q3111:AE3111)),0)</f>
        <v>0</v>
      </c>
      <c r="AK3111" s="2">
        <f t="shared" si="1247"/>
        <v>3.5511363636363635E-3</v>
      </c>
      <c r="AL3111" s="2">
        <f t="shared" si="1248"/>
        <v>3.5511363636363635E-3</v>
      </c>
      <c r="AM3111" s="2">
        <f t="shared" si="1249"/>
        <v>0</v>
      </c>
      <c r="AN3111" s="2">
        <f t="shared" si="1250"/>
        <v>0</v>
      </c>
      <c r="AP3111" t="s">
        <v>2531</v>
      </c>
      <c r="AQ3111" t="s">
        <v>638</v>
      </c>
      <c r="AR3111">
        <v>1</v>
      </c>
      <c r="AT3111" s="93" t="s">
        <v>1133</v>
      </c>
      <c r="AU3111" s="92" t="s">
        <v>1467</v>
      </c>
      <c r="AV3111" s="83" t="str">
        <f t="shared" si="1251"/>
        <v>54017</v>
      </c>
      <c r="AX3111" s="7" t="s">
        <v>3753</v>
      </c>
    </row>
    <row r="3112" spans="1:50" hidden="1" outlineLevel="1">
      <c r="A3112" t="s">
        <v>945</v>
      </c>
      <c r="B3112" t="s">
        <v>638</v>
      </c>
      <c r="C3112" s="1">
        <f t="shared" si="1240"/>
        <v>14619</v>
      </c>
      <c r="D3112" s="7">
        <f>RANK(N3112,(N3112:P3112,Q3112:AE3112))</f>
        <v>1</v>
      </c>
      <c r="E3112" s="7">
        <f>RANK(O3112,(N3112:P3112,Q3112:AE3112))</f>
        <v>2</v>
      </c>
      <c r="F3112" s="7">
        <f>IF(P3112&gt;0,RANK(P3112,(N3112:P3112,Q3112:AE3112)),0)</f>
        <v>3</v>
      </c>
      <c r="G3112" s="1">
        <f t="shared" si="1241"/>
        <v>2474</v>
      </c>
      <c r="H3112" s="2">
        <f t="shared" si="1242"/>
        <v>0.16923182160202477</v>
      </c>
      <c r="I3112" s="2"/>
      <c r="J3112" s="2">
        <f t="shared" si="1243"/>
        <v>0.57261098570353652</v>
      </c>
      <c r="K3112" s="2">
        <f t="shared" si="1244"/>
        <v>0.40337916410151176</v>
      </c>
      <c r="L3112" s="2">
        <f t="shared" si="1245"/>
        <v>1.6348587454682262E-2</v>
      </c>
      <c r="M3112" s="2">
        <f t="shared" si="1246"/>
        <v>7.6612627402694589E-3</v>
      </c>
      <c r="N3112" s="1">
        <v>8371</v>
      </c>
      <c r="O3112" s="1">
        <v>5897</v>
      </c>
      <c r="P3112" s="1">
        <v>239</v>
      </c>
      <c r="Q3112" s="1">
        <v>54</v>
      </c>
      <c r="R3112" s="1">
        <v>49</v>
      </c>
      <c r="S3112" s="1">
        <v>0</v>
      </c>
      <c r="T3112" s="1">
        <v>9</v>
      </c>
      <c r="U3112" s="1">
        <v>0</v>
      </c>
      <c r="AG3112" s="7">
        <f>IF(Q3112&gt;0,RANK(Q3112,(N3112:P3112,Q3112:AE3112)),0)</f>
        <v>4</v>
      </c>
      <c r="AH3112" s="7">
        <f>IF(R3112&gt;0,RANK(R3112,(N3112:P3112,Q3112:AE3112)),0)</f>
        <v>5</v>
      </c>
      <c r="AI3112" s="7">
        <f>IF(T3112&gt;0,RANK(T3112,(N3112:P3112,Q3112:AE3112)),0)</f>
        <v>6</v>
      </c>
      <c r="AJ3112" s="7">
        <f>IF(S3112&gt;0,RANK(S3112,(N3112:P3112,Q3112:AE3112)),0)</f>
        <v>0</v>
      </c>
      <c r="AK3112" s="2">
        <f t="shared" si="1247"/>
        <v>3.6938231069156579E-3</v>
      </c>
      <c r="AL3112" s="2">
        <f t="shared" si="1248"/>
        <v>3.3518024488679117E-3</v>
      </c>
      <c r="AM3112" s="2">
        <f t="shared" si="1249"/>
        <v>6.1563718448594295E-4</v>
      </c>
      <c r="AN3112" s="2">
        <f t="shared" si="1250"/>
        <v>0</v>
      </c>
      <c r="AP3112" t="s">
        <v>945</v>
      </c>
      <c r="AQ3112" t="s">
        <v>638</v>
      </c>
      <c r="AR3112">
        <v>3</v>
      </c>
      <c r="AT3112" s="93" t="s">
        <v>1133</v>
      </c>
      <c r="AU3112" s="92" t="s">
        <v>1468</v>
      </c>
      <c r="AV3112" s="83" t="str">
        <f t="shared" si="1251"/>
        <v>54019</v>
      </c>
      <c r="AX3112" s="7" t="s">
        <v>3753</v>
      </c>
    </row>
    <row r="3113" spans="1:50" hidden="1" outlineLevel="1">
      <c r="A3113" t="s">
        <v>4467</v>
      </c>
      <c r="B3113" t="s">
        <v>638</v>
      </c>
      <c r="C3113" s="1">
        <f t="shared" si="1240"/>
        <v>2740</v>
      </c>
      <c r="D3113" s="7">
        <f>RANK(N3113,(N3113:P3113,Q3113:AE3113))</f>
        <v>2</v>
      </c>
      <c r="E3113" s="7">
        <f>RANK(O3113,(N3113:P3113,Q3113:AE3113))</f>
        <v>1</v>
      </c>
      <c r="F3113" s="7">
        <f>IF(P3113&gt;0,RANK(P3113,(N3113:P3113,Q3113:AE3113)),0)</f>
        <v>3</v>
      </c>
      <c r="G3113" s="1">
        <f t="shared" si="1241"/>
        <v>468</v>
      </c>
      <c r="H3113" s="2">
        <f t="shared" si="1242"/>
        <v>0.17080291970802919</v>
      </c>
      <c r="I3113" s="2"/>
      <c r="J3113" s="2">
        <f t="shared" si="1243"/>
        <v>0.39854014598540144</v>
      </c>
      <c r="K3113" s="2">
        <f t="shared" si="1244"/>
        <v>0.56934306569343063</v>
      </c>
      <c r="L3113" s="2">
        <f t="shared" si="1245"/>
        <v>2.4087591240875911E-2</v>
      </c>
      <c r="M3113" s="2">
        <f t="shared" si="1246"/>
        <v>8.0291970802920214E-3</v>
      </c>
      <c r="N3113" s="1">
        <v>1092</v>
      </c>
      <c r="O3113" s="1">
        <v>1560</v>
      </c>
      <c r="P3113" s="1">
        <v>66</v>
      </c>
      <c r="Q3113" s="1">
        <v>15</v>
      </c>
      <c r="R3113" s="1">
        <v>6</v>
      </c>
      <c r="S3113" s="1">
        <v>0</v>
      </c>
      <c r="T3113" s="1">
        <v>1</v>
      </c>
      <c r="U3113" s="1">
        <v>0</v>
      </c>
      <c r="AG3113" s="7">
        <f>IF(Q3113&gt;0,RANK(Q3113,(N3113:P3113,Q3113:AE3113)),0)</f>
        <v>4</v>
      </c>
      <c r="AH3113" s="7">
        <f>IF(R3113&gt;0,RANK(R3113,(N3113:P3113,Q3113:AE3113)),0)</f>
        <v>5</v>
      </c>
      <c r="AI3113" s="7">
        <f>IF(T3113&gt;0,RANK(T3113,(N3113:P3113,Q3113:AE3113)),0)</f>
        <v>6</v>
      </c>
      <c r="AJ3113" s="7">
        <f>IF(S3113&gt;0,RANK(S3113,(N3113:P3113,Q3113:AE3113)),0)</f>
        <v>0</v>
      </c>
      <c r="AK3113" s="2">
        <f t="shared" si="1247"/>
        <v>5.4744525547445258E-3</v>
      </c>
      <c r="AL3113" s="2">
        <f t="shared" si="1248"/>
        <v>2.1897810218978104E-3</v>
      </c>
      <c r="AM3113" s="2">
        <f t="shared" si="1249"/>
        <v>3.6496350364963501E-4</v>
      </c>
      <c r="AN3113" s="2">
        <f t="shared" si="1250"/>
        <v>0</v>
      </c>
      <c r="AP3113" t="s">
        <v>4467</v>
      </c>
      <c r="AQ3113" t="s">
        <v>638</v>
      </c>
      <c r="AR3113">
        <v>2</v>
      </c>
      <c r="AT3113" s="93" t="s">
        <v>1133</v>
      </c>
      <c r="AU3113" s="92" t="s">
        <v>458</v>
      </c>
      <c r="AV3113" s="83" t="str">
        <f t="shared" si="1251"/>
        <v>54021</v>
      </c>
      <c r="AX3113" s="7" t="s">
        <v>3753</v>
      </c>
    </row>
    <row r="3114" spans="1:50" hidden="1" outlineLevel="1">
      <c r="A3114" t="s">
        <v>3189</v>
      </c>
      <c r="B3114" t="s">
        <v>638</v>
      </c>
      <c r="C3114" s="1">
        <f t="shared" si="1240"/>
        <v>4534</v>
      </c>
      <c r="D3114" s="7">
        <f>RANK(N3114,(N3114:P3114,Q3114:AE3114))</f>
        <v>2</v>
      </c>
      <c r="E3114" s="7">
        <f>RANK(O3114,(N3114:P3114,Q3114:AE3114))</f>
        <v>1</v>
      </c>
      <c r="F3114" s="7">
        <f>IF(P3114&gt;0,RANK(P3114,(N3114:P3114,Q3114:AE3114)),0)</f>
        <v>3</v>
      </c>
      <c r="G3114" s="1">
        <f t="shared" si="1241"/>
        <v>2680</v>
      </c>
      <c r="H3114" s="2">
        <f t="shared" si="1242"/>
        <v>0.59108954565505067</v>
      </c>
      <c r="I3114" s="2"/>
      <c r="J3114" s="2">
        <f t="shared" si="1243"/>
        <v>0.1965152183502426</v>
      </c>
      <c r="K3114" s="2">
        <f t="shared" si="1244"/>
        <v>0.78760476400529333</v>
      </c>
      <c r="L3114" s="2">
        <f t="shared" si="1245"/>
        <v>8.6016762240846926E-3</v>
      </c>
      <c r="M3114" s="2">
        <f t="shared" si="1246"/>
        <v>7.2783414203794247E-3</v>
      </c>
      <c r="N3114" s="1">
        <v>891</v>
      </c>
      <c r="O3114" s="1">
        <v>3571</v>
      </c>
      <c r="P3114" s="1">
        <v>39</v>
      </c>
      <c r="Q3114" s="1">
        <v>20</v>
      </c>
      <c r="R3114" s="1">
        <v>10</v>
      </c>
      <c r="S3114" s="1">
        <v>0</v>
      </c>
      <c r="T3114" s="1">
        <v>3</v>
      </c>
      <c r="U3114" s="1">
        <v>0</v>
      </c>
      <c r="AG3114" s="7">
        <f>IF(Q3114&gt;0,RANK(Q3114,(N3114:P3114,Q3114:AE3114)),0)</f>
        <v>4</v>
      </c>
      <c r="AH3114" s="7">
        <f>IF(R3114&gt;0,RANK(R3114,(N3114:P3114,Q3114:AE3114)),0)</f>
        <v>5</v>
      </c>
      <c r="AI3114" s="7">
        <f>IF(T3114&gt;0,RANK(T3114,(N3114:P3114,Q3114:AE3114)),0)</f>
        <v>6</v>
      </c>
      <c r="AJ3114" s="7">
        <f>IF(S3114&gt;0,RANK(S3114,(N3114:P3114,Q3114:AE3114)),0)</f>
        <v>0</v>
      </c>
      <c r="AK3114" s="2">
        <f t="shared" si="1247"/>
        <v>4.411116012351125E-3</v>
      </c>
      <c r="AL3114" s="2">
        <f t="shared" si="1248"/>
        <v>2.2055580061755625E-3</v>
      </c>
      <c r="AM3114" s="2">
        <f t="shared" si="1249"/>
        <v>6.6166740185266877E-4</v>
      </c>
      <c r="AN3114" s="2">
        <f t="shared" si="1250"/>
        <v>0</v>
      </c>
      <c r="AP3114" t="s">
        <v>3189</v>
      </c>
      <c r="AQ3114" t="s">
        <v>638</v>
      </c>
      <c r="AR3114">
        <v>1</v>
      </c>
      <c r="AT3114" s="93" t="s">
        <v>1133</v>
      </c>
      <c r="AU3114" s="92" t="s">
        <v>459</v>
      </c>
      <c r="AV3114" s="83" t="str">
        <f t="shared" si="1251"/>
        <v>54023</v>
      </c>
      <c r="AX3114" s="7" t="s">
        <v>3753</v>
      </c>
    </row>
    <row r="3115" spans="1:50" hidden="1" outlineLevel="1">
      <c r="A3115" t="s">
        <v>1840</v>
      </c>
      <c r="B3115" t="s">
        <v>638</v>
      </c>
      <c r="C3115" s="1">
        <f t="shared" si="1240"/>
        <v>12808</v>
      </c>
      <c r="D3115" s="7">
        <f>RANK(N3115,(N3115:P3115,Q3115:AE3115))</f>
        <v>2</v>
      </c>
      <c r="E3115" s="7">
        <f>RANK(O3115,(N3115:P3115,Q3115:AE3115))</f>
        <v>1</v>
      </c>
      <c r="F3115" s="7">
        <f>IF(P3115&gt;0,RANK(P3115,(N3115:P3115,Q3115:AE3115)),0)</f>
        <v>3</v>
      </c>
      <c r="G3115" s="1">
        <f t="shared" si="1241"/>
        <v>1239</v>
      </c>
      <c r="H3115" s="2">
        <f t="shared" si="1242"/>
        <v>9.6736414740787008E-2</v>
      </c>
      <c r="I3115" s="2"/>
      <c r="J3115" s="2">
        <f t="shared" si="1243"/>
        <v>0.43933479075577764</v>
      </c>
      <c r="K3115" s="2">
        <f t="shared" si="1244"/>
        <v>0.53607120549656462</v>
      </c>
      <c r="L3115" s="2">
        <f t="shared" si="1245"/>
        <v>1.8347907557776391E-2</v>
      </c>
      <c r="M3115" s="2">
        <f t="shared" si="1246"/>
        <v>6.2460961898813533E-3</v>
      </c>
      <c r="N3115" s="1">
        <v>5627</v>
      </c>
      <c r="O3115" s="1">
        <v>6866</v>
      </c>
      <c r="P3115" s="1">
        <v>235</v>
      </c>
      <c r="Q3115" s="1">
        <v>40</v>
      </c>
      <c r="R3115" s="1">
        <v>34</v>
      </c>
      <c r="S3115" s="1">
        <v>0</v>
      </c>
      <c r="T3115" s="1">
        <v>6</v>
      </c>
      <c r="U3115" s="1">
        <v>0</v>
      </c>
      <c r="AG3115" s="7">
        <f>IF(Q3115&gt;0,RANK(Q3115,(N3115:P3115,Q3115:AE3115)),0)</f>
        <v>4</v>
      </c>
      <c r="AH3115" s="7">
        <f>IF(R3115&gt;0,RANK(R3115,(N3115:P3115,Q3115:AE3115)),0)</f>
        <v>5</v>
      </c>
      <c r="AI3115" s="7">
        <f>IF(T3115&gt;0,RANK(T3115,(N3115:P3115,Q3115:AE3115)),0)</f>
        <v>6</v>
      </c>
      <c r="AJ3115" s="7">
        <f>IF(S3115&gt;0,RANK(S3115,(N3115:P3115,Q3115:AE3115)),0)</f>
        <v>0</v>
      </c>
      <c r="AK3115" s="2">
        <f t="shared" si="1247"/>
        <v>3.1230480949406619E-3</v>
      </c>
      <c r="AL3115" s="2">
        <f t="shared" si="1248"/>
        <v>2.6545908806995628E-3</v>
      </c>
      <c r="AM3115" s="2">
        <f t="shared" si="1249"/>
        <v>4.6845721424109934E-4</v>
      </c>
      <c r="AN3115" s="2">
        <f t="shared" si="1250"/>
        <v>0</v>
      </c>
      <c r="AP3115" t="s">
        <v>1840</v>
      </c>
      <c r="AQ3115" t="s">
        <v>638</v>
      </c>
      <c r="AR3115">
        <v>3</v>
      </c>
      <c r="AT3115" s="93" t="s">
        <v>1133</v>
      </c>
      <c r="AU3115" s="92" t="s">
        <v>776</v>
      </c>
      <c r="AV3115" s="83" t="str">
        <f t="shared" si="1251"/>
        <v>54025</v>
      </c>
      <c r="AX3115" s="7" t="s">
        <v>3753</v>
      </c>
    </row>
    <row r="3116" spans="1:50" hidden="1" outlineLevel="1">
      <c r="A3116" t="s">
        <v>1790</v>
      </c>
      <c r="B3116" t="s">
        <v>638</v>
      </c>
      <c r="C3116" s="1">
        <f t="shared" si="1240"/>
        <v>6097</v>
      </c>
      <c r="D3116" s="7">
        <f>RANK(N3116,(N3116:P3116,Q3116:AE3116))</f>
        <v>2</v>
      </c>
      <c r="E3116" s="7">
        <f>RANK(O3116,(N3116:P3116,Q3116:AE3116))</f>
        <v>1</v>
      </c>
      <c r="F3116" s="7">
        <f>IF(P3116&gt;0,RANK(P3116,(N3116:P3116,Q3116:AE3116)),0)</f>
        <v>3</v>
      </c>
      <c r="G3116" s="1">
        <f t="shared" si="1241"/>
        <v>1810</v>
      </c>
      <c r="H3116" s="2">
        <f t="shared" si="1242"/>
        <v>0.29686731179268494</v>
      </c>
      <c r="I3116" s="2"/>
      <c r="J3116" s="2">
        <f t="shared" si="1243"/>
        <v>0.33934721994423489</v>
      </c>
      <c r="K3116" s="2">
        <f t="shared" si="1244"/>
        <v>0.63621453173691978</v>
      </c>
      <c r="L3116" s="2">
        <f t="shared" si="1245"/>
        <v>1.5909463670657702E-2</v>
      </c>
      <c r="M3116" s="2">
        <f t="shared" si="1246"/>
        <v>8.5287846481876331E-3</v>
      </c>
      <c r="N3116" s="1">
        <v>2069</v>
      </c>
      <c r="O3116" s="1">
        <v>3879</v>
      </c>
      <c r="P3116" s="1">
        <v>97</v>
      </c>
      <c r="Q3116" s="1">
        <v>36</v>
      </c>
      <c r="R3116" s="1">
        <v>14</v>
      </c>
      <c r="S3116" s="1">
        <v>0</v>
      </c>
      <c r="T3116" s="1">
        <v>2</v>
      </c>
      <c r="U3116" s="1">
        <v>0</v>
      </c>
      <c r="AG3116" s="7">
        <f>IF(Q3116&gt;0,RANK(Q3116,(N3116:P3116,Q3116:AE3116)),0)</f>
        <v>4</v>
      </c>
      <c r="AH3116" s="7">
        <f>IF(R3116&gt;0,RANK(R3116,(N3116:P3116,Q3116:AE3116)),0)</f>
        <v>5</v>
      </c>
      <c r="AI3116" s="7">
        <f>IF(T3116&gt;0,RANK(T3116,(N3116:P3116,Q3116:AE3116)),0)</f>
        <v>6</v>
      </c>
      <c r="AJ3116" s="7">
        <f>IF(S3116&gt;0,RANK(S3116,(N3116:P3116,Q3116:AE3116)),0)</f>
        <v>0</v>
      </c>
      <c r="AK3116" s="2">
        <f t="shared" si="1247"/>
        <v>5.9045432179760538E-3</v>
      </c>
      <c r="AL3116" s="2">
        <f t="shared" si="1248"/>
        <v>2.2962112514351321E-3</v>
      </c>
      <c r="AM3116" s="2">
        <f t="shared" si="1249"/>
        <v>3.2803017877644741E-4</v>
      </c>
      <c r="AN3116" s="2">
        <f t="shared" si="1250"/>
        <v>0</v>
      </c>
      <c r="AP3116" t="s">
        <v>1790</v>
      </c>
      <c r="AQ3116" t="s">
        <v>638</v>
      </c>
      <c r="AR3116">
        <v>2</v>
      </c>
      <c r="AT3116" s="93" t="s">
        <v>1133</v>
      </c>
      <c r="AU3116" s="92" t="s">
        <v>777</v>
      </c>
      <c r="AV3116" s="83" t="str">
        <f t="shared" si="1251"/>
        <v>54027</v>
      </c>
      <c r="AX3116" s="7" t="s">
        <v>3753</v>
      </c>
    </row>
    <row r="3117" spans="1:50" hidden="1" outlineLevel="1">
      <c r="A3117" t="s">
        <v>1665</v>
      </c>
      <c r="B3117" t="s">
        <v>638</v>
      </c>
      <c r="C3117" s="1">
        <f t="shared" si="1240"/>
        <v>13472</v>
      </c>
      <c r="D3117" s="7">
        <f>RANK(N3117,(N3117:P3117,Q3117:AE3117))</f>
        <v>2</v>
      </c>
      <c r="E3117" s="7">
        <f>RANK(O3117,(N3117:P3117,Q3117:AE3117))</f>
        <v>1</v>
      </c>
      <c r="F3117" s="7">
        <f>IF(P3117&gt;0,RANK(P3117,(N3117:P3117,Q3117:AE3117)),0)</f>
        <v>4</v>
      </c>
      <c r="G3117" s="1">
        <f t="shared" si="1241"/>
        <v>209</v>
      </c>
      <c r="H3117" s="2">
        <f t="shared" si="1242"/>
        <v>1.5513657957244655E-2</v>
      </c>
      <c r="I3117" s="2"/>
      <c r="J3117" s="2">
        <f t="shared" si="1243"/>
        <v>0.46385095011876487</v>
      </c>
      <c r="K3117" s="2">
        <f t="shared" si="1244"/>
        <v>0.4793646080760095</v>
      </c>
      <c r="L3117" s="2">
        <f t="shared" si="1245"/>
        <v>2.4421021377672211E-2</v>
      </c>
      <c r="M3117" s="2">
        <f t="shared" si="1246"/>
        <v>3.2363420427553413E-2</v>
      </c>
      <c r="N3117" s="1">
        <v>6249</v>
      </c>
      <c r="O3117" s="1">
        <v>6458</v>
      </c>
      <c r="P3117" s="1">
        <v>329</v>
      </c>
      <c r="Q3117" s="1">
        <v>390</v>
      </c>
      <c r="R3117" s="1">
        <v>36</v>
      </c>
      <c r="S3117" s="1">
        <v>0</v>
      </c>
      <c r="T3117" s="1">
        <v>10</v>
      </c>
      <c r="U3117" s="1">
        <v>0</v>
      </c>
      <c r="AG3117" s="7">
        <f>IF(Q3117&gt;0,RANK(Q3117,(N3117:P3117,Q3117:AE3117)),0)</f>
        <v>3</v>
      </c>
      <c r="AH3117" s="7">
        <f>IF(R3117&gt;0,RANK(R3117,(N3117:P3117,Q3117:AE3117)),0)</f>
        <v>5</v>
      </c>
      <c r="AI3117" s="7">
        <f>IF(T3117&gt;0,RANK(T3117,(N3117:P3117,Q3117:AE3117)),0)</f>
        <v>6</v>
      </c>
      <c r="AJ3117" s="7">
        <f>IF(S3117&gt;0,RANK(S3117,(N3117:P3117,Q3117:AE3117)),0)</f>
        <v>0</v>
      </c>
      <c r="AK3117" s="2">
        <f t="shared" si="1247"/>
        <v>2.8948931116389548E-2</v>
      </c>
      <c r="AL3117" s="2">
        <f t="shared" si="1248"/>
        <v>2.6722090261282658E-3</v>
      </c>
      <c r="AM3117" s="2">
        <f t="shared" si="1249"/>
        <v>7.4228028503562943E-4</v>
      </c>
      <c r="AN3117" s="2">
        <f t="shared" si="1250"/>
        <v>0</v>
      </c>
      <c r="AP3117" t="s">
        <v>1665</v>
      </c>
      <c r="AQ3117" t="s">
        <v>638</v>
      </c>
      <c r="AR3117">
        <v>1</v>
      </c>
      <c r="AT3117" s="93" t="s">
        <v>1133</v>
      </c>
      <c r="AU3117" s="92" t="s">
        <v>778</v>
      </c>
      <c r="AV3117" s="83" t="str">
        <f t="shared" si="1251"/>
        <v>54029</v>
      </c>
      <c r="AX3117" s="7" t="s">
        <v>3753</v>
      </c>
    </row>
    <row r="3118" spans="1:50" hidden="1" outlineLevel="1">
      <c r="A3118" t="s">
        <v>1841</v>
      </c>
      <c r="B3118" t="s">
        <v>638</v>
      </c>
      <c r="C3118" s="1">
        <f t="shared" si="1240"/>
        <v>4514</v>
      </c>
      <c r="D3118" s="7">
        <f>RANK(N3118,(N3118:P3118,Q3118:AE3118))</f>
        <v>2</v>
      </c>
      <c r="E3118" s="7">
        <f>RANK(O3118,(N3118:P3118,Q3118:AE3118))</f>
        <v>1</v>
      </c>
      <c r="F3118" s="7">
        <f>IF(P3118&gt;0,RANK(P3118,(N3118:P3118,Q3118:AE3118)),0)</f>
        <v>3</v>
      </c>
      <c r="G3118" s="1">
        <f t="shared" si="1241"/>
        <v>1195</v>
      </c>
      <c r="H3118" s="2">
        <f t="shared" si="1242"/>
        <v>0.2647319450598139</v>
      </c>
      <c r="I3118" s="2"/>
      <c r="J3118" s="2">
        <f t="shared" si="1243"/>
        <v>0.35910500664599027</v>
      </c>
      <c r="K3118" s="2">
        <f t="shared" si="1244"/>
        <v>0.62383695170580411</v>
      </c>
      <c r="L3118" s="2">
        <f t="shared" si="1245"/>
        <v>9.7474523704031892E-3</v>
      </c>
      <c r="M3118" s="2">
        <f t="shared" si="1246"/>
        <v>7.3105892778024904E-3</v>
      </c>
      <c r="N3118" s="1">
        <v>1621</v>
      </c>
      <c r="O3118" s="1">
        <v>2816</v>
      </c>
      <c r="P3118" s="1">
        <v>44</v>
      </c>
      <c r="Q3118" s="1">
        <v>15</v>
      </c>
      <c r="R3118" s="1">
        <v>16</v>
      </c>
      <c r="S3118" s="1">
        <v>0</v>
      </c>
      <c r="T3118" s="1">
        <v>2</v>
      </c>
      <c r="U3118" s="1">
        <v>0</v>
      </c>
      <c r="AG3118" s="7">
        <f>IF(Q3118&gt;0,RANK(Q3118,(N3118:P3118,Q3118:AE3118)),0)</f>
        <v>5</v>
      </c>
      <c r="AH3118" s="7">
        <f>IF(R3118&gt;0,RANK(R3118,(N3118:P3118,Q3118:AE3118)),0)</f>
        <v>4</v>
      </c>
      <c r="AI3118" s="7">
        <f>IF(T3118&gt;0,RANK(T3118,(N3118:P3118,Q3118:AE3118)),0)</f>
        <v>6</v>
      </c>
      <c r="AJ3118" s="7">
        <f>IF(S3118&gt;0,RANK(S3118,(N3118:P3118,Q3118:AE3118)),0)</f>
        <v>0</v>
      </c>
      <c r="AK3118" s="2">
        <f t="shared" si="1247"/>
        <v>3.3229951262738148E-3</v>
      </c>
      <c r="AL3118" s="2">
        <f t="shared" si="1248"/>
        <v>3.544528134692069E-3</v>
      </c>
      <c r="AM3118" s="2">
        <f t="shared" si="1249"/>
        <v>4.4306601683650863E-4</v>
      </c>
      <c r="AN3118" s="2">
        <f t="shared" si="1250"/>
        <v>0</v>
      </c>
      <c r="AP3118" t="s">
        <v>1841</v>
      </c>
      <c r="AQ3118" t="s">
        <v>638</v>
      </c>
      <c r="AR3118">
        <v>2</v>
      </c>
      <c r="AT3118" s="93" t="s">
        <v>1133</v>
      </c>
      <c r="AU3118" s="92" t="s">
        <v>779</v>
      </c>
      <c r="AV3118" s="83" t="str">
        <f t="shared" si="1251"/>
        <v>54031</v>
      </c>
      <c r="AX3118" s="7" t="s">
        <v>3753</v>
      </c>
    </row>
    <row r="3119" spans="1:50" hidden="1" outlineLevel="1">
      <c r="A3119" t="s">
        <v>3190</v>
      </c>
      <c r="B3119" t="s">
        <v>638</v>
      </c>
      <c r="C3119" s="1">
        <f t="shared" si="1240"/>
        <v>26578</v>
      </c>
      <c r="D3119" s="7">
        <f>RANK(N3119,(N3119:P3119,Q3119:AE3119))</f>
        <v>1</v>
      </c>
      <c r="E3119" s="7">
        <f>RANK(O3119,(N3119:P3119,Q3119:AE3119))</f>
        <v>2</v>
      </c>
      <c r="F3119" s="7">
        <f>IF(P3119&gt;0,RANK(P3119,(N3119:P3119,Q3119:AE3119)),0)</f>
        <v>3</v>
      </c>
      <c r="G3119" s="1">
        <f t="shared" si="1241"/>
        <v>61</v>
      </c>
      <c r="H3119" s="2">
        <f t="shared" si="1242"/>
        <v>2.2951313116111069E-3</v>
      </c>
      <c r="I3119" s="2"/>
      <c r="J3119" s="2">
        <f t="shared" si="1243"/>
        <v>0.48946497102867031</v>
      </c>
      <c r="K3119" s="2">
        <f t="shared" si="1244"/>
        <v>0.48716983971705924</v>
      </c>
      <c r="L3119" s="2">
        <f t="shared" si="1245"/>
        <v>1.6065919181277748E-2</v>
      </c>
      <c r="M3119" s="2">
        <f t="shared" si="1246"/>
        <v>7.2992700729927543E-3</v>
      </c>
      <c r="N3119" s="1">
        <v>13009</v>
      </c>
      <c r="O3119" s="1">
        <v>12948</v>
      </c>
      <c r="P3119" s="1">
        <v>427</v>
      </c>
      <c r="Q3119" s="1">
        <v>104</v>
      </c>
      <c r="R3119" s="1">
        <v>73</v>
      </c>
      <c r="S3119" s="1">
        <v>4</v>
      </c>
      <c r="T3119" s="1">
        <v>13</v>
      </c>
      <c r="U3119" s="1">
        <v>0</v>
      </c>
      <c r="AG3119" s="7">
        <f>IF(Q3119&gt;0,RANK(Q3119,(N3119:P3119,Q3119:AE3119)),0)</f>
        <v>4</v>
      </c>
      <c r="AH3119" s="7">
        <f>IF(R3119&gt;0,RANK(R3119,(N3119:P3119,Q3119:AE3119)),0)</f>
        <v>5</v>
      </c>
      <c r="AI3119" s="7">
        <f>IF(T3119&gt;0,RANK(T3119,(N3119:P3119,Q3119:AE3119)),0)</f>
        <v>6</v>
      </c>
      <c r="AJ3119" s="7">
        <f>IF(S3119&gt;0,RANK(S3119,(N3119:P3119,Q3119:AE3119)),0)</f>
        <v>7</v>
      </c>
      <c r="AK3119" s="2">
        <f t="shared" si="1247"/>
        <v>3.9130107607795919E-3</v>
      </c>
      <c r="AL3119" s="2">
        <f t="shared" si="1248"/>
        <v>2.7466325532395216E-3</v>
      </c>
      <c r="AM3119" s="2">
        <f t="shared" si="1249"/>
        <v>4.8912634509744898E-4</v>
      </c>
      <c r="AN3119" s="2">
        <f t="shared" si="1250"/>
        <v>1.5050041387613817E-4</v>
      </c>
      <c r="AP3119" t="s">
        <v>3190</v>
      </c>
      <c r="AQ3119" t="s">
        <v>638</v>
      </c>
      <c r="AR3119">
        <v>1</v>
      </c>
      <c r="AT3119" s="93" t="s">
        <v>1133</v>
      </c>
      <c r="AU3119" s="92" t="s">
        <v>780</v>
      </c>
      <c r="AV3119" s="83" t="str">
        <f t="shared" si="1251"/>
        <v>54033</v>
      </c>
      <c r="AX3119" s="7" t="s">
        <v>3753</v>
      </c>
    </row>
    <row r="3120" spans="1:50" hidden="1" outlineLevel="1">
      <c r="A3120" t="s">
        <v>3023</v>
      </c>
      <c r="B3120" t="s">
        <v>638</v>
      </c>
      <c r="C3120" s="1">
        <f t="shared" si="1240"/>
        <v>11518</v>
      </c>
      <c r="D3120" s="7">
        <f>RANK(N3120,(N3120:P3120,Q3120:AE3120))</f>
        <v>2</v>
      </c>
      <c r="E3120" s="7">
        <f>RANK(O3120,(N3120:P3120,Q3120:AE3120))</f>
        <v>1</v>
      </c>
      <c r="F3120" s="7">
        <f>IF(P3120&gt;0,RANK(P3120,(N3120:P3120,Q3120:AE3120)),0)</f>
        <v>3</v>
      </c>
      <c r="G3120" s="1">
        <f t="shared" si="1241"/>
        <v>1404</v>
      </c>
      <c r="H3120" s="2">
        <f t="shared" si="1242"/>
        <v>0.12189616252821671</v>
      </c>
      <c r="I3120" s="2"/>
      <c r="J3120" s="2">
        <f t="shared" si="1243"/>
        <v>0.42863344330612951</v>
      </c>
      <c r="K3120" s="2">
        <f t="shared" si="1244"/>
        <v>0.55052960583434629</v>
      </c>
      <c r="L3120" s="2">
        <f t="shared" si="1245"/>
        <v>1.4412224344504255E-2</v>
      </c>
      <c r="M3120" s="2">
        <f t="shared" si="1246"/>
        <v>6.4247265150199403E-3</v>
      </c>
      <c r="N3120" s="1">
        <v>4937</v>
      </c>
      <c r="O3120" s="1">
        <v>6341</v>
      </c>
      <c r="P3120" s="1">
        <v>166</v>
      </c>
      <c r="Q3120" s="1">
        <v>43</v>
      </c>
      <c r="R3120" s="1">
        <v>28</v>
      </c>
      <c r="S3120" s="1">
        <v>0</v>
      </c>
      <c r="T3120" s="1">
        <v>3</v>
      </c>
      <c r="U3120" s="1">
        <v>0</v>
      </c>
      <c r="AG3120" s="7">
        <f>IF(Q3120&gt;0,RANK(Q3120,(N3120:P3120,Q3120:AE3120)),0)</f>
        <v>4</v>
      </c>
      <c r="AH3120" s="7">
        <f>IF(R3120&gt;0,RANK(R3120,(N3120:P3120,Q3120:AE3120)),0)</f>
        <v>5</v>
      </c>
      <c r="AI3120" s="7">
        <f>IF(T3120&gt;0,RANK(T3120,(N3120:P3120,Q3120:AE3120)),0)</f>
        <v>6</v>
      </c>
      <c r="AJ3120" s="7">
        <f>IF(S3120&gt;0,RANK(S3120,(N3120:P3120,Q3120:AE3120)),0)</f>
        <v>0</v>
      </c>
      <c r="AK3120" s="2">
        <f t="shared" si="1247"/>
        <v>3.73328702899809E-3</v>
      </c>
      <c r="AL3120" s="2">
        <f t="shared" si="1248"/>
        <v>2.4309776002778261E-3</v>
      </c>
      <c r="AM3120" s="2">
        <f t="shared" si="1249"/>
        <v>2.6046188574405278E-4</v>
      </c>
      <c r="AN3120" s="2">
        <f t="shared" si="1250"/>
        <v>0</v>
      </c>
      <c r="AP3120" t="s">
        <v>3023</v>
      </c>
      <c r="AQ3120" t="s">
        <v>638</v>
      </c>
      <c r="AR3120">
        <v>2</v>
      </c>
      <c r="AT3120" s="93" t="s">
        <v>1133</v>
      </c>
      <c r="AU3120" s="92" t="s">
        <v>781</v>
      </c>
      <c r="AV3120" s="83" t="str">
        <f t="shared" si="1251"/>
        <v>54035</v>
      </c>
      <c r="AX3120" s="7" t="s">
        <v>3753</v>
      </c>
    </row>
    <row r="3121" spans="1:50" hidden="1" outlineLevel="1">
      <c r="A3121" t="s">
        <v>3024</v>
      </c>
      <c r="B3121" t="s">
        <v>638</v>
      </c>
      <c r="C3121" s="1">
        <f t="shared" si="1240"/>
        <v>14378</v>
      </c>
      <c r="D3121" s="7">
        <f>RANK(N3121,(N3121:P3121,Q3121:AE3121))</f>
        <v>2</v>
      </c>
      <c r="E3121" s="7">
        <f>RANK(O3121,(N3121:P3121,Q3121:AE3121))</f>
        <v>1</v>
      </c>
      <c r="F3121" s="7">
        <f>IF(P3121&gt;0,RANK(P3121,(N3121:P3121,Q3121:AE3121)),0)</f>
        <v>3</v>
      </c>
      <c r="G3121" s="1">
        <f t="shared" si="1241"/>
        <v>185</v>
      </c>
      <c r="H3121" s="2">
        <f t="shared" si="1242"/>
        <v>1.286687995548755E-2</v>
      </c>
      <c r="I3121" s="2"/>
      <c r="J3121" s="2">
        <f t="shared" si="1243"/>
        <v>0.47711781888997079</v>
      </c>
      <c r="K3121" s="2">
        <f t="shared" si="1244"/>
        <v>0.48998469884545837</v>
      </c>
      <c r="L3121" s="2">
        <f t="shared" si="1245"/>
        <v>2.4968702183892057E-2</v>
      </c>
      <c r="M3121" s="2">
        <f t="shared" si="1246"/>
        <v>7.9287800806788419E-3</v>
      </c>
      <c r="N3121" s="1">
        <v>6860</v>
      </c>
      <c r="O3121" s="1">
        <v>7045</v>
      </c>
      <c r="P3121" s="1">
        <v>359</v>
      </c>
      <c r="Q3121" s="1">
        <v>41</v>
      </c>
      <c r="R3121" s="1">
        <v>54</v>
      </c>
      <c r="S3121" s="1">
        <v>2</v>
      </c>
      <c r="T3121" s="1">
        <v>17</v>
      </c>
      <c r="U3121" s="1">
        <v>0</v>
      </c>
      <c r="AG3121" s="7">
        <f>IF(Q3121&gt;0,RANK(Q3121,(N3121:P3121,Q3121:AE3121)),0)</f>
        <v>5</v>
      </c>
      <c r="AH3121" s="7">
        <f>IF(R3121&gt;0,RANK(R3121,(N3121:P3121,Q3121:AE3121)),0)</f>
        <v>4</v>
      </c>
      <c r="AI3121" s="7">
        <f>IF(T3121&gt;0,RANK(T3121,(N3121:P3121,Q3121:AE3121)),0)</f>
        <v>6</v>
      </c>
      <c r="AJ3121" s="7">
        <f>IF(S3121&gt;0,RANK(S3121,(N3121:P3121,Q3121:AE3121)),0)</f>
        <v>7</v>
      </c>
      <c r="AK3121" s="2">
        <f t="shared" si="1247"/>
        <v>2.8515788009458895E-3</v>
      </c>
      <c r="AL3121" s="2">
        <f t="shared" si="1248"/>
        <v>3.7557379329531226E-3</v>
      </c>
      <c r="AM3121" s="2">
        <f t="shared" si="1249"/>
        <v>1.1823619418556126E-3</v>
      </c>
      <c r="AN3121" s="2">
        <f t="shared" si="1250"/>
        <v>1.3910140492418973E-4</v>
      </c>
      <c r="AP3121" t="s">
        <v>3024</v>
      </c>
      <c r="AQ3121" t="s">
        <v>638</v>
      </c>
      <c r="AR3121">
        <v>2</v>
      </c>
      <c r="AT3121" s="93" t="s">
        <v>1133</v>
      </c>
      <c r="AU3121" s="92" t="s">
        <v>782</v>
      </c>
      <c r="AV3121" s="83" t="str">
        <f t="shared" si="1251"/>
        <v>54037</v>
      </c>
      <c r="AX3121" s="7" t="s">
        <v>3753</v>
      </c>
    </row>
    <row r="3122" spans="1:50" hidden="1" outlineLevel="1">
      <c r="A3122" t="s">
        <v>690</v>
      </c>
      <c r="B3122" t="s">
        <v>638</v>
      </c>
      <c r="C3122" s="1">
        <f t="shared" si="1240"/>
        <v>76670</v>
      </c>
      <c r="D3122" s="7">
        <f>RANK(N3122,(N3122:P3122,Q3122:AE3122))</f>
        <v>1</v>
      </c>
      <c r="E3122" s="7">
        <f>RANK(O3122,(N3122:P3122,Q3122:AE3122))</f>
        <v>2</v>
      </c>
      <c r="F3122" s="7">
        <f>IF(P3122&gt;0,RANK(P3122,(N3122:P3122,Q3122:AE3122)),0)</f>
        <v>3</v>
      </c>
      <c r="G3122" s="1">
        <f t="shared" si="1241"/>
        <v>1715</v>
      </c>
      <c r="H3122" s="2">
        <f t="shared" si="1242"/>
        <v>2.2368592669883919E-2</v>
      </c>
      <c r="I3122" s="2"/>
      <c r="J3122" s="2">
        <f t="shared" si="1243"/>
        <v>0.50246511021259943</v>
      </c>
      <c r="K3122" s="2">
        <f t="shared" si="1244"/>
        <v>0.48009651754271554</v>
      </c>
      <c r="L3122" s="2">
        <f t="shared" si="1245"/>
        <v>1.2364679796530586E-2</v>
      </c>
      <c r="M3122" s="2">
        <f t="shared" si="1246"/>
        <v>5.0736924481544435E-3</v>
      </c>
      <c r="N3122" s="1">
        <v>38524</v>
      </c>
      <c r="O3122" s="1">
        <v>36809</v>
      </c>
      <c r="P3122" s="1">
        <v>948</v>
      </c>
      <c r="Q3122" s="1">
        <v>160</v>
      </c>
      <c r="R3122" s="1">
        <v>204</v>
      </c>
      <c r="S3122" s="1">
        <v>1</v>
      </c>
      <c r="T3122" s="1">
        <v>24</v>
      </c>
      <c r="U3122" s="1">
        <v>0</v>
      </c>
      <c r="AG3122" s="7">
        <f>IF(Q3122&gt;0,RANK(Q3122,(N3122:P3122,Q3122:AE3122)),0)</f>
        <v>5</v>
      </c>
      <c r="AH3122" s="7">
        <f>IF(R3122&gt;0,RANK(R3122,(N3122:P3122,Q3122:AE3122)),0)</f>
        <v>4</v>
      </c>
      <c r="AI3122" s="7">
        <f>IF(T3122&gt;0,RANK(T3122,(N3122:P3122,Q3122:AE3122)),0)</f>
        <v>6</v>
      </c>
      <c r="AJ3122" s="7">
        <f>IF(S3122&gt;0,RANK(S3122,(N3122:P3122,Q3122:AE3122)),0)</f>
        <v>7</v>
      </c>
      <c r="AK3122" s="2">
        <f t="shared" si="1247"/>
        <v>2.0868657884439805E-3</v>
      </c>
      <c r="AL3122" s="2">
        <f t="shared" si="1248"/>
        <v>2.6607538802660754E-3</v>
      </c>
      <c r="AM3122" s="2">
        <f t="shared" si="1249"/>
        <v>3.1302986826659712E-4</v>
      </c>
      <c r="AN3122" s="2">
        <f t="shared" si="1250"/>
        <v>1.3042911177774879E-5</v>
      </c>
      <c r="AP3122" t="s">
        <v>690</v>
      </c>
      <c r="AQ3122" t="s">
        <v>638</v>
      </c>
      <c r="AR3122">
        <v>2</v>
      </c>
      <c r="AT3122" s="93" t="s">
        <v>1133</v>
      </c>
      <c r="AU3122" s="92" t="s">
        <v>1172</v>
      </c>
      <c r="AV3122" s="83" t="str">
        <f t="shared" si="1251"/>
        <v>54039</v>
      </c>
      <c r="AX3122" s="7" t="s">
        <v>3753</v>
      </c>
    </row>
    <row r="3123" spans="1:50" hidden="1" outlineLevel="1">
      <c r="A3123" t="s">
        <v>3216</v>
      </c>
      <c r="B3123" t="s">
        <v>638</v>
      </c>
      <c r="C3123" s="1">
        <f t="shared" si="1240"/>
        <v>6134</v>
      </c>
      <c r="D3123" s="7">
        <f>RANK(N3123,(N3123:P3123,Q3123:AE3123))</f>
        <v>2</v>
      </c>
      <c r="E3123" s="7">
        <f>RANK(O3123,(N3123:P3123,Q3123:AE3123))</f>
        <v>1</v>
      </c>
      <c r="F3123" s="7">
        <f>IF(P3123&gt;0,RANK(P3123,(N3123:P3123,Q3123:AE3123)),0)</f>
        <v>3</v>
      </c>
      <c r="G3123" s="1">
        <f t="shared" si="1241"/>
        <v>1251</v>
      </c>
      <c r="H3123" s="2">
        <f t="shared" si="1242"/>
        <v>0.20394522334528856</v>
      </c>
      <c r="I3123" s="2"/>
      <c r="J3123" s="2">
        <f t="shared" si="1243"/>
        <v>0.38392566025432018</v>
      </c>
      <c r="K3123" s="2">
        <f t="shared" si="1244"/>
        <v>0.58787088359960871</v>
      </c>
      <c r="L3123" s="2">
        <f t="shared" si="1245"/>
        <v>1.8584936419954352E-2</v>
      </c>
      <c r="M3123" s="2">
        <f t="shared" si="1246"/>
        <v>9.6185197261167629E-3</v>
      </c>
      <c r="N3123" s="1">
        <v>2355</v>
      </c>
      <c r="O3123" s="1">
        <v>3606</v>
      </c>
      <c r="P3123" s="1">
        <v>114</v>
      </c>
      <c r="Q3123" s="1">
        <v>33</v>
      </c>
      <c r="R3123" s="1">
        <v>21</v>
      </c>
      <c r="S3123" s="1">
        <v>2</v>
      </c>
      <c r="T3123" s="1">
        <v>3</v>
      </c>
      <c r="U3123" s="1">
        <v>0</v>
      </c>
      <c r="AG3123" s="7">
        <f>IF(Q3123&gt;0,RANK(Q3123,(N3123:P3123,Q3123:AE3123)),0)</f>
        <v>4</v>
      </c>
      <c r="AH3123" s="7">
        <f>IF(R3123&gt;0,RANK(R3123,(N3123:P3123,Q3123:AE3123)),0)</f>
        <v>5</v>
      </c>
      <c r="AI3123" s="7">
        <f>IF(T3123&gt;0,RANK(T3123,(N3123:P3123,Q3123:AE3123)),0)</f>
        <v>6</v>
      </c>
      <c r="AJ3123" s="7">
        <f>IF(S3123&gt;0,RANK(S3123,(N3123:P3123,Q3123:AE3123)),0)</f>
        <v>7</v>
      </c>
      <c r="AK3123" s="2">
        <f t="shared" si="1247"/>
        <v>5.3798500163025759E-3</v>
      </c>
      <c r="AL3123" s="2">
        <f t="shared" si="1248"/>
        <v>3.4235409194652757E-3</v>
      </c>
      <c r="AM3123" s="2">
        <f t="shared" si="1249"/>
        <v>4.8907727420932504E-4</v>
      </c>
      <c r="AN3123" s="2">
        <f t="shared" si="1250"/>
        <v>3.2605151613955004E-4</v>
      </c>
      <c r="AP3123" t="s">
        <v>3216</v>
      </c>
      <c r="AQ3123" t="s">
        <v>638</v>
      </c>
      <c r="AR3123">
        <v>2</v>
      </c>
      <c r="AT3123" s="93" t="s">
        <v>1133</v>
      </c>
      <c r="AU3123" s="92" t="s">
        <v>1173</v>
      </c>
      <c r="AV3123" s="83" t="str">
        <f t="shared" si="1251"/>
        <v>54041</v>
      </c>
      <c r="AX3123" s="7" t="s">
        <v>3753</v>
      </c>
    </row>
    <row r="3124" spans="1:50" hidden="1" outlineLevel="1">
      <c r="A3124" t="s">
        <v>2054</v>
      </c>
      <c r="B3124" t="s">
        <v>638</v>
      </c>
      <c r="C3124" s="1">
        <f t="shared" si="1240"/>
        <v>7464</v>
      </c>
      <c r="D3124" s="7">
        <f>RANK(N3124,(N3124:P3124,Q3124:AE3124))</f>
        <v>1</v>
      </c>
      <c r="E3124" s="7">
        <f>RANK(O3124,(N3124:P3124,Q3124:AE3124))</f>
        <v>2</v>
      </c>
      <c r="F3124" s="7">
        <f>IF(P3124&gt;0,RANK(P3124,(N3124:P3124,Q3124:AE3124)),0)</f>
        <v>3</v>
      </c>
      <c r="G3124" s="1">
        <f t="shared" si="1241"/>
        <v>550</v>
      </c>
      <c r="H3124" s="2">
        <f t="shared" si="1242"/>
        <v>7.3687031082529469E-2</v>
      </c>
      <c r="I3124" s="2"/>
      <c r="J3124" s="2">
        <f t="shared" si="1243"/>
        <v>0.52773311897106112</v>
      </c>
      <c r="K3124" s="2">
        <f t="shared" si="1244"/>
        <v>0.45404608788853162</v>
      </c>
      <c r="L3124" s="2">
        <f t="shared" si="1245"/>
        <v>1.1254019292604502E-2</v>
      </c>
      <c r="M3124" s="2">
        <f t="shared" si="1246"/>
        <v>6.9667738478027524E-3</v>
      </c>
      <c r="N3124" s="1">
        <v>3939</v>
      </c>
      <c r="O3124" s="1">
        <v>3389</v>
      </c>
      <c r="P3124" s="1">
        <v>84</v>
      </c>
      <c r="Q3124" s="1">
        <v>29</v>
      </c>
      <c r="R3124" s="1">
        <v>19</v>
      </c>
      <c r="S3124" s="1">
        <v>0</v>
      </c>
      <c r="T3124" s="1">
        <v>4</v>
      </c>
      <c r="U3124" s="1">
        <v>0</v>
      </c>
      <c r="AG3124" s="7">
        <f>IF(Q3124&gt;0,RANK(Q3124,(N3124:P3124,Q3124:AE3124)),0)</f>
        <v>4</v>
      </c>
      <c r="AH3124" s="7">
        <f>IF(R3124&gt;0,RANK(R3124,(N3124:P3124,Q3124:AE3124)),0)</f>
        <v>5</v>
      </c>
      <c r="AI3124" s="7">
        <f>IF(T3124&gt;0,RANK(T3124,(N3124:P3124,Q3124:AE3124)),0)</f>
        <v>6</v>
      </c>
      <c r="AJ3124" s="7">
        <f>IF(S3124&gt;0,RANK(S3124,(N3124:P3124,Q3124:AE3124)),0)</f>
        <v>0</v>
      </c>
      <c r="AK3124" s="2">
        <f t="shared" si="1247"/>
        <v>3.8853161843515542E-3</v>
      </c>
      <c r="AL3124" s="2">
        <f t="shared" si="1248"/>
        <v>2.5455519828510181E-3</v>
      </c>
      <c r="AM3124" s="2">
        <f t="shared" si="1249"/>
        <v>5.3590568060021436E-4</v>
      </c>
      <c r="AN3124" s="2">
        <f t="shared" si="1250"/>
        <v>0</v>
      </c>
      <c r="AP3124" t="s">
        <v>2054</v>
      </c>
      <c r="AQ3124" t="s">
        <v>638</v>
      </c>
      <c r="AR3124">
        <v>3</v>
      </c>
      <c r="AT3124" s="93" t="s">
        <v>1133</v>
      </c>
      <c r="AU3124" s="92" t="s">
        <v>1174</v>
      </c>
      <c r="AV3124" s="83" t="str">
        <f t="shared" si="1251"/>
        <v>54043</v>
      </c>
      <c r="AX3124" s="7" t="s">
        <v>3753</v>
      </c>
    </row>
    <row r="3125" spans="1:50" hidden="1" outlineLevel="1">
      <c r="A3125" t="s">
        <v>1024</v>
      </c>
      <c r="B3125" t="s">
        <v>638</v>
      </c>
      <c r="C3125" s="1">
        <f t="shared" si="1240"/>
        <v>14439</v>
      </c>
      <c r="D3125" s="7">
        <f>RANK(N3125,(N3125:P3125,Q3125:AE3125))</f>
        <v>1</v>
      </c>
      <c r="E3125" s="7">
        <f>RANK(O3125,(N3125:P3125,Q3125:AE3125))</f>
        <v>2</v>
      </c>
      <c r="F3125" s="7">
        <f>IF(P3125&gt;0,RANK(P3125,(N3125:P3125,Q3125:AE3125)),0)</f>
        <v>3</v>
      </c>
      <c r="G3125" s="1">
        <f t="shared" si="1241"/>
        <v>3593</v>
      </c>
      <c r="H3125" s="2">
        <f t="shared" si="1242"/>
        <v>0.24883994736477597</v>
      </c>
      <c r="I3125" s="2"/>
      <c r="J3125" s="2">
        <f t="shared" si="1243"/>
        <v>0.61825611191910801</v>
      </c>
      <c r="K3125" s="2">
        <f t="shared" si="1244"/>
        <v>0.36941616455433202</v>
      </c>
      <c r="L3125" s="2">
        <f t="shared" si="1245"/>
        <v>6.0946048895352866E-3</v>
      </c>
      <c r="M3125" s="2">
        <f t="shared" si="1246"/>
        <v>6.2331186370246884E-3</v>
      </c>
      <c r="N3125" s="1">
        <v>8927</v>
      </c>
      <c r="O3125" s="1">
        <v>5334</v>
      </c>
      <c r="P3125" s="1">
        <v>88</v>
      </c>
      <c r="Q3125" s="1">
        <v>28</v>
      </c>
      <c r="R3125" s="1">
        <v>47</v>
      </c>
      <c r="S3125" s="1">
        <v>0</v>
      </c>
      <c r="T3125" s="1">
        <v>15</v>
      </c>
      <c r="U3125" s="1">
        <v>0</v>
      </c>
      <c r="AG3125" s="7">
        <f>IF(Q3125&gt;0,RANK(Q3125,(N3125:P3125,Q3125:AE3125)),0)</f>
        <v>5</v>
      </c>
      <c r="AH3125" s="7">
        <f>IF(R3125&gt;0,RANK(R3125,(N3125:P3125,Q3125:AE3125)),0)</f>
        <v>4</v>
      </c>
      <c r="AI3125" s="7">
        <f>IF(T3125&gt;0,RANK(T3125,(N3125:P3125,Q3125:AE3125)),0)</f>
        <v>6</v>
      </c>
      <c r="AJ3125" s="7">
        <f>IF(S3125&gt;0,RANK(S3125,(N3125:P3125,Q3125:AE3125)),0)</f>
        <v>0</v>
      </c>
      <c r="AK3125" s="2">
        <f t="shared" si="1247"/>
        <v>1.9391924648521366E-3</v>
      </c>
      <c r="AL3125" s="2">
        <f t="shared" si="1248"/>
        <v>3.2550730660018006E-3</v>
      </c>
      <c r="AM3125" s="2">
        <f t="shared" si="1249"/>
        <v>1.0388531061707874E-3</v>
      </c>
      <c r="AN3125" s="2">
        <f t="shared" si="1250"/>
        <v>0</v>
      </c>
      <c r="AP3125" t="s">
        <v>1024</v>
      </c>
      <c r="AQ3125" t="s">
        <v>638</v>
      </c>
      <c r="AR3125">
        <v>3</v>
      </c>
      <c r="AT3125" s="93" t="s">
        <v>1133</v>
      </c>
      <c r="AU3125" s="92" t="s">
        <v>130</v>
      </c>
      <c r="AV3125" s="83" t="str">
        <f t="shared" si="1251"/>
        <v>54045</v>
      </c>
      <c r="AX3125" s="7" t="s">
        <v>3753</v>
      </c>
    </row>
    <row r="3126" spans="1:50" hidden="1" outlineLevel="1">
      <c r="A3126" t="s">
        <v>691</v>
      </c>
      <c r="B3126" t="s">
        <v>638</v>
      </c>
      <c r="C3126" s="1">
        <f t="shared" si="1240"/>
        <v>7303</v>
      </c>
      <c r="D3126" s="7">
        <f>RANK(N3126,(N3126:P3126,Q3126:AE3126))</f>
        <v>1</v>
      </c>
      <c r="E3126" s="7">
        <f>RANK(O3126,(N3126:P3126,Q3126:AE3126))</f>
        <v>2</v>
      </c>
      <c r="F3126" s="7">
        <f>IF(P3126&gt;0,RANK(P3126,(N3126:P3126,Q3126:AE3126)),0)</f>
        <v>3</v>
      </c>
      <c r="G3126" s="1">
        <f t="shared" si="1241"/>
        <v>2497</v>
      </c>
      <c r="H3126" s="2">
        <f t="shared" si="1242"/>
        <v>0.34191428180199918</v>
      </c>
      <c r="I3126" s="2"/>
      <c r="J3126" s="2">
        <f t="shared" si="1243"/>
        <v>0.66342598931945773</v>
      </c>
      <c r="K3126" s="2">
        <f t="shared" si="1244"/>
        <v>0.32151170751745856</v>
      </c>
      <c r="L3126" s="2">
        <f t="shared" si="1245"/>
        <v>9.1743119266055051E-3</v>
      </c>
      <c r="M3126" s="2">
        <f t="shared" si="1246"/>
        <v>5.8879912364782072E-3</v>
      </c>
      <c r="N3126" s="1">
        <v>4845</v>
      </c>
      <c r="O3126" s="1">
        <v>2348</v>
      </c>
      <c r="P3126" s="1">
        <v>67</v>
      </c>
      <c r="Q3126" s="1">
        <v>24</v>
      </c>
      <c r="R3126" s="1">
        <v>9</v>
      </c>
      <c r="S3126" s="1">
        <v>0</v>
      </c>
      <c r="T3126" s="1">
        <v>10</v>
      </c>
      <c r="U3126" s="1">
        <v>0</v>
      </c>
      <c r="AG3126" s="7">
        <f>IF(Q3126&gt;0,RANK(Q3126,(N3126:P3126,Q3126:AE3126)),0)</f>
        <v>4</v>
      </c>
      <c r="AH3126" s="7">
        <f>IF(R3126&gt;0,RANK(R3126,(N3126:P3126,Q3126:AE3126)),0)</f>
        <v>6</v>
      </c>
      <c r="AI3126" s="7">
        <f>IF(T3126&gt;0,RANK(T3126,(N3126:P3126,Q3126:AE3126)),0)</f>
        <v>5</v>
      </c>
      <c r="AJ3126" s="7">
        <f>IF(S3126&gt;0,RANK(S3126,(N3126:P3126,Q3126:AE3126)),0)</f>
        <v>0</v>
      </c>
      <c r="AK3126" s="2">
        <f t="shared" si="1247"/>
        <v>3.2863206901273447E-3</v>
      </c>
      <c r="AL3126" s="2">
        <f t="shared" si="1248"/>
        <v>1.2323702587977543E-3</v>
      </c>
      <c r="AM3126" s="2">
        <f t="shared" si="1249"/>
        <v>1.3693002875530603E-3</v>
      </c>
      <c r="AN3126" s="2">
        <f t="shared" si="1250"/>
        <v>0</v>
      </c>
      <c r="AP3126" t="s">
        <v>691</v>
      </c>
      <c r="AQ3126" t="s">
        <v>638</v>
      </c>
      <c r="AR3126">
        <v>3</v>
      </c>
      <c r="AT3126" s="93" t="s">
        <v>1133</v>
      </c>
      <c r="AU3126" s="92" t="s">
        <v>131</v>
      </c>
      <c r="AV3126" s="83" t="str">
        <f t="shared" si="1251"/>
        <v>54047</v>
      </c>
      <c r="AX3126" s="7" t="s">
        <v>3753</v>
      </c>
    </row>
    <row r="3127" spans="1:50" hidden="1" outlineLevel="1">
      <c r="A3127" t="s">
        <v>946</v>
      </c>
      <c r="B3127" t="s">
        <v>638</v>
      </c>
      <c r="C3127" s="1">
        <f t="shared" si="1240"/>
        <v>22873</v>
      </c>
      <c r="D3127" s="7">
        <f>RANK(N3127,(N3127:P3127,Q3127:AE3127))</f>
        <v>1</v>
      </c>
      <c r="E3127" s="7">
        <f>RANK(O3127,(N3127:P3127,Q3127:AE3127))</f>
        <v>2</v>
      </c>
      <c r="F3127" s="7">
        <f>IF(P3127&gt;0,RANK(P3127,(N3127:P3127,Q3127:AE3127)),0)</f>
        <v>3</v>
      </c>
      <c r="G3127" s="1">
        <f t="shared" si="1241"/>
        <v>2343</v>
      </c>
      <c r="H3127" s="2">
        <f t="shared" si="1242"/>
        <v>0.10243518558999694</v>
      </c>
      <c r="I3127" s="2"/>
      <c r="J3127" s="2">
        <f t="shared" si="1243"/>
        <v>0.53840772963756389</v>
      </c>
      <c r="K3127" s="2">
        <f t="shared" si="1244"/>
        <v>0.43597254404756702</v>
      </c>
      <c r="L3127" s="2">
        <f t="shared" si="1245"/>
        <v>1.8274821842346873E-2</v>
      </c>
      <c r="M3127" s="2">
        <f t="shared" si="1246"/>
        <v>7.3449044725222117E-3</v>
      </c>
      <c r="N3127" s="1">
        <v>12315</v>
      </c>
      <c r="O3127" s="1">
        <v>9972</v>
      </c>
      <c r="P3127" s="1">
        <v>418</v>
      </c>
      <c r="Q3127" s="1">
        <v>95</v>
      </c>
      <c r="R3127" s="1">
        <v>61</v>
      </c>
      <c r="S3127" s="1">
        <v>0</v>
      </c>
      <c r="T3127" s="1">
        <v>12</v>
      </c>
      <c r="U3127" s="1">
        <v>0</v>
      </c>
      <c r="AG3127" s="7">
        <f>IF(Q3127&gt;0,RANK(Q3127,(N3127:P3127,Q3127:AE3127)),0)</f>
        <v>4</v>
      </c>
      <c r="AH3127" s="7">
        <f>IF(R3127&gt;0,RANK(R3127,(N3127:P3127,Q3127:AE3127)),0)</f>
        <v>5</v>
      </c>
      <c r="AI3127" s="7">
        <f>IF(T3127&gt;0,RANK(T3127,(N3127:P3127,Q3127:AE3127)),0)</f>
        <v>6</v>
      </c>
      <c r="AJ3127" s="7">
        <f>IF(S3127&gt;0,RANK(S3127,(N3127:P3127,Q3127:AE3127)),0)</f>
        <v>0</v>
      </c>
      <c r="AK3127" s="2">
        <f t="shared" si="1247"/>
        <v>4.1533686005333801E-3</v>
      </c>
      <c r="AL3127" s="2">
        <f t="shared" si="1248"/>
        <v>2.666899838237223E-3</v>
      </c>
      <c r="AM3127" s="2">
        <f t="shared" si="1249"/>
        <v>5.2463603375158484E-4</v>
      </c>
      <c r="AN3127" s="2">
        <f t="shared" si="1250"/>
        <v>0</v>
      </c>
      <c r="AP3127" t="s">
        <v>946</v>
      </c>
      <c r="AQ3127" t="s">
        <v>638</v>
      </c>
      <c r="AR3127">
        <v>1</v>
      </c>
      <c r="AT3127" s="93" t="s">
        <v>1133</v>
      </c>
      <c r="AU3127" s="92" t="s">
        <v>132</v>
      </c>
      <c r="AV3127" s="83" t="str">
        <f t="shared" si="1251"/>
        <v>54049</v>
      </c>
      <c r="AX3127" s="7" t="s">
        <v>3753</v>
      </c>
    </row>
    <row r="3128" spans="1:50" hidden="1" outlineLevel="1">
      <c r="A3128" t="s">
        <v>895</v>
      </c>
      <c r="B3128" t="s">
        <v>638</v>
      </c>
      <c r="C3128" s="1">
        <f t="shared" si="1240"/>
        <v>13498</v>
      </c>
      <c r="D3128" s="7">
        <f>RANK(N3128,(N3128:P3128,Q3128:AE3128))</f>
        <v>2</v>
      </c>
      <c r="E3128" s="7">
        <f>RANK(O3128,(N3128:P3128,Q3128:AE3128))</f>
        <v>1</v>
      </c>
      <c r="F3128" s="7">
        <f>IF(P3128&gt;0,RANK(P3128,(N3128:P3128,Q3128:AE3128)),0)</f>
        <v>3</v>
      </c>
      <c r="G3128" s="1">
        <f t="shared" si="1241"/>
        <v>859</v>
      </c>
      <c r="H3128" s="2">
        <f t="shared" si="1242"/>
        <v>6.3639057638168614E-2</v>
      </c>
      <c r="I3128" s="2"/>
      <c r="J3128" s="2">
        <f t="shared" si="1243"/>
        <v>0.44451029782189955</v>
      </c>
      <c r="K3128" s="2">
        <f t="shared" si="1244"/>
        <v>0.50814935546006812</v>
      </c>
      <c r="L3128" s="2">
        <f t="shared" si="1245"/>
        <v>2.341087568528671E-2</v>
      </c>
      <c r="M3128" s="2">
        <f t="shared" si="1246"/>
        <v>2.3929471032745623E-2</v>
      </c>
      <c r="N3128" s="1">
        <v>6000</v>
      </c>
      <c r="O3128" s="1">
        <v>6859</v>
      </c>
      <c r="P3128" s="1">
        <v>316</v>
      </c>
      <c r="Q3128" s="1">
        <v>265</v>
      </c>
      <c r="R3128" s="1">
        <v>49</v>
      </c>
      <c r="S3128" s="1">
        <v>0</v>
      </c>
      <c r="T3128" s="1">
        <v>9</v>
      </c>
      <c r="U3128" s="1">
        <v>0</v>
      </c>
      <c r="AG3128" s="7">
        <f>IF(Q3128&gt;0,RANK(Q3128,(N3128:P3128,Q3128:AE3128)),0)</f>
        <v>4</v>
      </c>
      <c r="AH3128" s="7">
        <f>IF(R3128&gt;0,RANK(R3128,(N3128:P3128,Q3128:AE3128)),0)</f>
        <v>5</v>
      </c>
      <c r="AI3128" s="7">
        <f>IF(T3128&gt;0,RANK(T3128,(N3128:P3128,Q3128:AE3128)),0)</f>
        <v>6</v>
      </c>
      <c r="AJ3128" s="7">
        <f>IF(S3128&gt;0,RANK(S3128,(N3128:P3128,Q3128:AE3128)),0)</f>
        <v>0</v>
      </c>
      <c r="AK3128" s="2">
        <f t="shared" si="1247"/>
        <v>1.9632538153800564E-2</v>
      </c>
      <c r="AL3128" s="2">
        <f t="shared" si="1248"/>
        <v>3.6301674322121798E-3</v>
      </c>
      <c r="AM3128" s="2">
        <f t="shared" si="1249"/>
        <v>6.6676544673284932E-4</v>
      </c>
      <c r="AN3128" s="2">
        <f t="shared" si="1250"/>
        <v>0</v>
      </c>
      <c r="AP3128" t="s">
        <v>895</v>
      </c>
      <c r="AQ3128" t="s">
        <v>638</v>
      </c>
      <c r="AR3128">
        <v>1</v>
      </c>
      <c r="AT3128" s="93" t="s">
        <v>1133</v>
      </c>
      <c r="AU3128" s="92" t="s">
        <v>658</v>
      </c>
      <c r="AV3128" s="83" t="str">
        <f t="shared" si="1251"/>
        <v>54051</v>
      </c>
      <c r="AX3128" s="7" t="s">
        <v>3753</v>
      </c>
    </row>
    <row r="3129" spans="1:50" hidden="1" outlineLevel="1">
      <c r="A3129" t="s">
        <v>2425</v>
      </c>
      <c r="B3129" t="s">
        <v>638</v>
      </c>
      <c r="C3129" s="1">
        <f t="shared" si="1240"/>
        <v>11223</v>
      </c>
      <c r="D3129" s="7">
        <f>RANK(N3129,(N3129:P3129,Q3129:AE3129))</f>
        <v>2</v>
      </c>
      <c r="E3129" s="7">
        <f>RANK(O3129,(N3129:P3129,Q3129:AE3129))</f>
        <v>1</v>
      </c>
      <c r="F3129" s="7">
        <f>IF(P3129&gt;0,RANK(P3129,(N3129:P3129,Q3129:AE3129)),0)</f>
        <v>3</v>
      </c>
      <c r="G3129" s="1">
        <f t="shared" si="1241"/>
        <v>1009</v>
      </c>
      <c r="H3129" s="2">
        <f t="shared" si="1242"/>
        <v>8.9904660073064246E-2</v>
      </c>
      <c r="I3129" s="2"/>
      <c r="J3129" s="2">
        <f t="shared" si="1243"/>
        <v>0.44221687605809501</v>
      </c>
      <c r="K3129" s="2">
        <f t="shared" si="1244"/>
        <v>0.5321215361311592</v>
      </c>
      <c r="L3129" s="2">
        <f t="shared" si="1245"/>
        <v>1.7375033413525795E-2</v>
      </c>
      <c r="M3129" s="2">
        <f t="shared" si="1246"/>
        <v>8.2865543972199945E-3</v>
      </c>
      <c r="N3129" s="1">
        <v>4963</v>
      </c>
      <c r="O3129" s="1">
        <v>5972</v>
      </c>
      <c r="P3129" s="1">
        <v>195</v>
      </c>
      <c r="Q3129" s="1">
        <v>53</v>
      </c>
      <c r="R3129" s="1">
        <v>32</v>
      </c>
      <c r="S3129" s="1">
        <v>0</v>
      </c>
      <c r="T3129" s="1">
        <v>7</v>
      </c>
      <c r="U3129" s="1">
        <v>1</v>
      </c>
      <c r="AG3129" s="7">
        <f>IF(Q3129&gt;0,RANK(Q3129,(N3129:P3129,Q3129:AE3129)),0)</f>
        <v>4</v>
      </c>
      <c r="AH3129" s="7">
        <f>IF(R3129&gt;0,RANK(R3129,(N3129:P3129,Q3129:AE3129)),0)</f>
        <v>5</v>
      </c>
      <c r="AI3129" s="7">
        <f>IF(T3129&gt;0,RANK(T3129,(N3129:P3129,Q3129:AE3129)),0)</f>
        <v>6</v>
      </c>
      <c r="AJ3129" s="7">
        <f>IF(S3129&gt;0,RANK(S3129,(N3129:P3129,Q3129:AE3129)),0)</f>
        <v>0</v>
      </c>
      <c r="AK3129" s="2">
        <f t="shared" si="1247"/>
        <v>4.7224449790608568E-3</v>
      </c>
      <c r="AL3129" s="2">
        <f t="shared" si="1248"/>
        <v>2.8512875345273101E-3</v>
      </c>
      <c r="AM3129" s="2">
        <f t="shared" si="1249"/>
        <v>6.2371914817784902E-4</v>
      </c>
      <c r="AN3129" s="2">
        <f t="shared" si="1250"/>
        <v>0</v>
      </c>
      <c r="AP3129" t="s">
        <v>2425</v>
      </c>
      <c r="AQ3129" t="s">
        <v>638</v>
      </c>
      <c r="AR3129">
        <v>2</v>
      </c>
      <c r="AT3129" s="93" t="s">
        <v>1133</v>
      </c>
      <c r="AU3129" s="92" t="s">
        <v>659</v>
      </c>
      <c r="AV3129" s="83" t="str">
        <f t="shared" si="1251"/>
        <v>54053</v>
      </c>
      <c r="AX3129" s="7" t="s">
        <v>3753</v>
      </c>
    </row>
    <row r="3130" spans="1:50" hidden="1" outlineLevel="1">
      <c r="A3130" t="s">
        <v>583</v>
      </c>
      <c r="B3130" t="s">
        <v>638</v>
      </c>
      <c r="C3130" s="1">
        <f t="shared" si="1240"/>
        <v>18875</v>
      </c>
      <c r="D3130" s="7">
        <f>RANK(N3130,(N3130:P3130,Q3130:AE3130))</f>
        <v>2</v>
      </c>
      <c r="E3130" s="7">
        <f>RANK(O3130,(N3130:P3130,Q3130:AE3130))</f>
        <v>1</v>
      </c>
      <c r="F3130" s="7">
        <f>IF(P3130&gt;0,RANK(P3130,(N3130:P3130,Q3130:AE3130)),0)</f>
        <v>3</v>
      </c>
      <c r="G3130" s="1">
        <f t="shared" si="1241"/>
        <v>1859</v>
      </c>
      <c r="H3130" s="2">
        <f t="shared" si="1242"/>
        <v>9.8490066225165568E-2</v>
      </c>
      <c r="I3130" s="2"/>
      <c r="J3130" s="2">
        <f t="shared" si="1243"/>
        <v>0.44222516556291391</v>
      </c>
      <c r="K3130" s="2">
        <f t="shared" si="1244"/>
        <v>0.54071523178807945</v>
      </c>
      <c r="L3130" s="2">
        <f t="shared" si="1245"/>
        <v>1.2026490066225165E-2</v>
      </c>
      <c r="M3130" s="2">
        <f t="shared" si="1246"/>
        <v>5.0331125827814682E-3</v>
      </c>
      <c r="N3130" s="1">
        <v>8347</v>
      </c>
      <c r="O3130" s="1">
        <v>10206</v>
      </c>
      <c r="P3130" s="1">
        <v>227</v>
      </c>
      <c r="Q3130" s="1">
        <v>48</v>
      </c>
      <c r="R3130" s="1">
        <v>35</v>
      </c>
      <c r="S3130" s="1">
        <v>0</v>
      </c>
      <c r="T3130" s="1">
        <v>12</v>
      </c>
      <c r="U3130" s="1">
        <v>0</v>
      </c>
      <c r="AG3130" s="7">
        <f>IF(Q3130&gt;0,RANK(Q3130,(N3130:P3130,Q3130:AE3130)),0)</f>
        <v>4</v>
      </c>
      <c r="AH3130" s="7">
        <f>IF(R3130&gt;0,RANK(R3130,(N3130:P3130,Q3130:AE3130)),0)</f>
        <v>5</v>
      </c>
      <c r="AI3130" s="7">
        <f>IF(T3130&gt;0,RANK(T3130,(N3130:P3130,Q3130:AE3130)),0)</f>
        <v>6</v>
      </c>
      <c r="AJ3130" s="7">
        <f>IF(S3130&gt;0,RANK(S3130,(N3130:P3130,Q3130:AE3130)),0)</f>
        <v>0</v>
      </c>
      <c r="AK3130" s="2">
        <f t="shared" si="1247"/>
        <v>2.5430463576158941E-3</v>
      </c>
      <c r="AL3130" s="2">
        <f t="shared" si="1248"/>
        <v>1.8543046357615894E-3</v>
      </c>
      <c r="AM3130" s="2">
        <f t="shared" si="1249"/>
        <v>6.3576158940397353E-4</v>
      </c>
      <c r="AN3130" s="2">
        <f t="shared" si="1250"/>
        <v>0</v>
      </c>
      <c r="AP3130" t="s">
        <v>583</v>
      </c>
      <c r="AQ3130" t="s">
        <v>638</v>
      </c>
      <c r="AR3130">
        <v>3</v>
      </c>
      <c r="AT3130" s="93" t="s">
        <v>1133</v>
      </c>
      <c r="AU3130" s="92" t="s">
        <v>660</v>
      </c>
      <c r="AV3130" s="83" t="str">
        <f t="shared" si="1251"/>
        <v>54055</v>
      </c>
      <c r="AX3130" s="7" t="s">
        <v>3753</v>
      </c>
    </row>
    <row r="3131" spans="1:50" hidden="1" outlineLevel="1">
      <c r="A3131" t="s">
        <v>2082</v>
      </c>
      <c r="B3131" t="s">
        <v>638</v>
      </c>
      <c r="C3131" s="1">
        <f t="shared" si="1240"/>
        <v>9782</v>
      </c>
      <c r="D3131" s="7">
        <f>RANK(N3131,(N3131:P3131,Q3131:AE3131))</f>
        <v>2</v>
      </c>
      <c r="E3131" s="7">
        <f>RANK(O3131,(N3131:P3131,Q3131:AE3131))</f>
        <v>1</v>
      </c>
      <c r="F3131" s="7">
        <f>IF(P3131&gt;0,RANK(P3131,(N3131:P3131,Q3131:AE3131)),0)</f>
        <v>3</v>
      </c>
      <c r="G3131" s="1">
        <f t="shared" si="1241"/>
        <v>2839</v>
      </c>
      <c r="H3131" s="2">
        <f t="shared" si="1242"/>
        <v>0.29022694745450828</v>
      </c>
      <c r="I3131" s="2"/>
      <c r="J3131" s="2">
        <f t="shared" si="1243"/>
        <v>0.34154569617665098</v>
      </c>
      <c r="K3131" s="2">
        <f t="shared" si="1244"/>
        <v>0.63177264363115926</v>
      </c>
      <c r="L3131" s="2">
        <f t="shared" si="1245"/>
        <v>1.9014516458801881E-2</v>
      </c>
      <c r="M3131" s="2">
        <f t="shared" si="1246"/>
        <v>7.6671437333878795E-3</v>
      </c>
      <c r="N3131" s="1">
        <v>3341</v>
      </c>
      <c r="O3131" s="1">
        <v>6180</v>
      </c>
      <c r="P3131" s="1">
        <v>186</v>
      </c>
      <c r="Q3131" s="1">
        <v>49</v>
      </c>
      <c r="R3131" s="1">
        <v>20</v>
      </c>
      <c r="S3131" s="1">
        <v>0</v>
      </c>
      <c r="T3131" s="1">
        <v>6</v>
      </c>
      <c r="U3131" s="1">
        <v>0</v>
      </c>
      <c r="AG3131" s="7">
        <f>IF(Q3131&gt;0,RANK(Q3131,(N3131:P3131,Q3131:AE3131)),0)</f>
        <v>4</v>
      </c>
      <c r="AH3131" s="7">
        <f>IF(R3131&gt;0,RANK(R3131,(N3131:P3131,Q3131:AE3131)),0)</f>
        <v>5</v>
      </c>
      <c r="AI3131" s="7">
        <f>IF(T3131&gt;0,RANK(T3131,(N3131:P3131,Q3131:AE3131)),0)</f>
        <v>6</v>
      </c>
      <c r="AJ3131" s="7">
        <f>IF(S3131&gt;0,RANK(S3131,(N3131:P3131,Q3131:AE3131)),0)</f>
        <v>0</v>
      </c>
      <c r="AK3131" s="2">
        <f t="shared" si="1247"/>
        <v>5.0092005724800652E-3</v>
      </c>
      <c r="AL3131" s="2">
        <f t="shared" si="1248"/>
        <v>2.0445716622367613E-3</v>
      </c>
      <c r="AM3131" s="2">
        <f t="shared" si="1249"/>
        <v>6.1337149867102844E-4</v>
      </c>
      <c r="AN3131" s="2">
        <f t="shared" si="1250"/>
        <v>0</v>
      </c>
      <c r="AP3131" t="s">
        <v>2082</v>
      </c>
      <c r="AQ3131" t="s">
        <v>638</v>
      </c>
      <c r="AR3131">
        <v>1</v>
      </c>
      <c r="AT3131" s="93" t="s">
        <v>1133</v>
      </c>
      <c r="AU3131" s="92" t="s">
        <v>199</v>
      </c>
      <c r="AV3131" s="83" t="str">
        <f t="shared" si="1251"/>
        <v>54057</v>
      </c>
      <c r="AX3131" s="7" t="s">
        <v>3753</v>
      </c>
    </row>
    <row r="3132" spans="1:50" hidden="1" outlineLevel="1">
      <c r="A3132" t="s">
        <v>1349</v>
      </c>
      <c r="B3132" t="s">
        <v>638</v>
      </c>
      <c r="C3132" s="1">
        <f t="shared" si="1240"/>
        <v>10043</v>
      </c>
      <c r="D3132" s="7">
        <f>RANK(N3132,(N3132:P3132,Q3132:AE3132))</f>
        <v>1</v>
      </c>
      <c r="E3132" s="7">
        <f>RANK(O3132,(N3132:P3132,Q3132:AE3132))</f>
        <v>2</v>
      </c>
      <c r="F3132" s="7">
        <f>IF(P3132&gt;0,RANK(P3132,(N3132:P3132,Q3132:AE3132)),0)</f>
        <v>3</v>
      </c>
      <c r="G3132" s="1">
        <f t="shared" si="1241"/>
        <v>2183</v>
      </c>
      <c r="H3132" s="2">
        <f t="shared" si="1242"/>
        <v>0.21736532908493478</v>
      </c>
      <c r="I3132" s="2"/>
      <c r="J3132" s="2">
        <f t="shared" si="1243"/>
        <v>0.60231006671313347</v>
      </c>
      <c r="K3132" s="2">
        <f t="shared" si="1244"/>
        <v>0.38494473762819875</v>
      </c>
      <c r="L3132" s="2">
        <f t="shared" si="1245"/>
        <v>7.3683162401672808E-3</v>
      </c>
      <c r="M3132" s="2">
        <f t="shared" si="1246"/>
        <v>5.3768794185004931E-3</v>
      </c>
      <c r="N3132" s="1">
        <v>6049</v>
      </c>
      <c r="O3132" s="1">
        <v>3866</v>
      </c>
      <c r="P3132" s="1">
        <v>74</v>
      </c>
      <c r="Q3132" s="1">
        <v>29</v>
      </c>
      <c r="R3132" s="1">
        <v>17</v>
      </c>
      <c r="S3132" s="1">
        <v>0</v>
      </c>
      <c r="T3132" s="1">
        <v>8</v>
      </c>
      <c r="U3132" s="1">
        <v>0</v>
      </c>
      <c r="AG3132" s="7">
        <f>IF(Q3132&gt;0,RANK(Q3132,(N3132:P3132,Q3132:AE3132)),0)</f>
        <v>4</v>
      </c>
      <c r="AH3132" s="7">
        <f>IF(R3132&gt;0,RANK(R3132,(N3132:P3132,Q3132:AE3132)),0)</f>
        <v>5</v>
      </c>
      <c r="AI3132" s="7">
        <f>IF(T3132&gt;0,RANK(T3132,(N3132:P3132,Q3132:AE3132)),0)</f>
        <v>6</v>
      </c>
      <c r="AJ3132" s="7">
        <f>IF(S3132&gt;0,RANK(S3132,(N3132:P3132,Q3132:AE3132)),0)</f>
        <v>0</v>
      </c>
      <c r="AK3132" s="2">
        <f t="shared" si="1247"/>
        <v>2.8875833914169071E-3</v>
      </c>
      <c r="AL3132" s="2">
        <f t="shared" si="1248"/>
        <v>1.6927212984168077E-3</v>
      </c>
      <c r="AM3132" s="2">
        <f t="shared" si="1249"/>
        <v>7.9657472866673305E-4</v>
      </c>
      <c r="AN3132" s="2">
        <f t="shared" si="1250"/>
        <v>0</v>
      </c>
      <c r="AP3132" t="s">
        <v>1349</v>
      </c>
      <c r="AQ3132" t="s">
        <v>638</v>
      </c>
      <c r="AR3132">
        <v>3</v>
      </c>
      <c r="AT3132" s="93" t="s">
        <v>1133</v>
      </c>
      <c r="AU3132" s="92" t="s">
        <v>200</v>
      </c>
      <c r="AV3132" s="83" t="str">
        <f t="shared" si="1251"/>
        <v>54059</v>
      </c>
      <c r="AX3132" s="7" t="s">
        <v>3753</v>
      </c>
    </row>
    <row r="3133" spans="1:50" hidden="1" outlineLevel="1">
      <c r="A3133" t="s">
        <v>1584</v>
      </c>
      <c r="B3133" t="s">
        <v>638</v>
      </c>
      <c r="C3133" s="1">
        <f t="shared" si="1240"/>
        <v>27367</v>
      </c>
      <c r="D3133" s="7">
        <f>RANK(N3133,(N3133:P3133,Q3133:AE3133))</f>
        <v>2</v>
      </c>
      <c r="E3133" s="7">
        <f>RANK(O3133,(N3133:P3133,Q3133:AE3133))</f>
        <v>1</v>
      </c>
      <c r="F3133" s="7">
        <f>IF(P3133&gt;0,RANK(P3133,(N3133:P3133,Q3133:AE3133)),0)</f>
        <v>3</v>
      </c>
      <c r="G3133" s="1">
        <f t="shared" si="1241"/>
        <v>992</v>
      </c>
      <c r="H3133" s="2">
        <f t="shared" si="1242"/>
        <v>3.6248035955713083E-2</v>
      </c>
      <c r="I3133" s="2"/>
      <c r="J3133" s="2">
        <f t="shared" si="1243"/>
        <v>0.4605181422881573</v>
      </c>
      <c r="K3133" s="2">
        <f t="shared" si="1244"/>
        <v>0.49676617824387037</v>
      </c>
      <c r="L3133" s="2">
        <f t="shared" si="1245"/>
        <v>3.4421018014396898E-2</v>
      </c>
      <c r="M3133" s="2">
        <f t="shared" si="1246"/>
        <v>8.2946614535754914E-3</v>
      </c>
      <c r="N3133" s="1">
        <v>12603</v>
      </c>
      <c r="O3133" s="1">
        <v>13595</v>
      </c>
      <c r="P3133" s="1">
        <v>942</v>
      </c>
      <c r="Q3133" s="1">
        <v>89</v>
      </c>
      <c r="R3133" s="1">
        <v>122</v>
      </c>
      <c r="S3133" s="1">
        <v>3</v>
      </c>
      <c r="T3133" s="1">
        <v>13</v>
      </c>
      <c r="U3133" s="1">
        <v>0</v>
      </c>
      <c r="AG3133" s="7">
        <f>IF(Q3133&gt;0,RANK(Q3133,(N3133:P3133,Q3133:AE3133)),0)</f>
        <v>5</v>
      </c>
      <c r="AH3133" s="7">
        <f>IF(R3133&gt;0,RANK(R3133,(N3133:P3133,Q3133:AE3133)),0)</f>
        <v>4</v>
      </c>
      <c r="AI3133" s="7">
        <f>IF(T3133&gt;0,RANK(T3133,(N3133:P3133,Q3133:AE3133)),0)</f>
        <v>6</v>
      </c>
      <c r="AJ3133" s="7">
        <f>IF(S3133&gt;0,RANK(S3133,(N3133:P3133,Q3133:AE3133)),0)</f>
        <v>7</v>
      </c>
      <c r="AK3133" s="2">
        <f t="shared" si="1247"/>
        <v>3.2520919355428072E-3</v>
      </c>
      <c r="AL3133" s="2">
        <f t="shared" si="1248"/>
        <v>4.4579237768114883E-3</v>
      </c>
      <c r="AM3133" s="2">
        <f t="shared" si="1249"/>
        <v>4.7502466474220778E-4</v>
      </c>
      <c r="AN3133" s="2">
        <f t="shared" si="1250"/>
        <v>1.0962107647897102E-4</v>
      </c>
      <c r="AP3133" t="s">
        <v>1584</v>
      </c>
      <c r="AQ3133" t="s">
        <v>638</v>
      </c>
      <c r="AR3133">
        <v>1</v>
      </c>
      <c r="AT3133" s="93" t="s">
        <v>1133</v>
      </c>
      <c r="AU3133" s="92" t="s">
        <v>201</v>
      </c>
      <c r="AV3133" s="83" t="str">
        <f t="shared" si="1251"/>
        <v>54061</v>
      </c>
      <c r="AX3133" s="7" t="s">
        <v>3753</v>
      </c>
    </row>
    <row r="3134" spans="1:50" hidden="1" outlineLevel="1">
      <c r="A3134" t="s">
        <v>2931</v>
      </c>
      <c r="B3134" t="s">
        <v>638</v>
      </c>
      <c r="C3134" s="1">
        <f t="shared" si="1240"/>
        <v>5139</v>
      </c>
      <c r="D3134" s="7">
        <f>RANK(N3134,(N3134:P3134,Q3134:AE3134))</f>
        <v>2</v>
      </c>
      <c r="E3134" s="7">
        <f>RANK(O3134,(N3134:P3134,Q3134:AE3134))</f>
        <v>1</v>
      </c>
      <c r="F3134" s="7">
        <f>IF(P3134&gt;0,RANK(P3134,(N3134:P3134,Q3134:AE3134)),0)</f>
        <v>3</v>
      </c>
      <c r="G3134" s="1">
        <f t="shared" si="1241"/>
        <v>846</v>
      </c>
      <c r="H3134" s="2">
        <f t="shared" si="1242"/>
        <v>0.16462346760070051</v>
      </c>
      <c r="I3134" s="2"/>
      <c r="J3134" s="2">
        <f t="shared" si="1243"/>
        <v>0.40747227086981902</v>
      </c>
      <c r="K3134" s="2">
        <f t="shared" si="1244"/>
        <v>0.57209573847051953</v>
      </c>
      <c r="L3134" s="2">
        <f t="shared" si="1245"/>
        <v>1.5178050204319907E-2</v>
      </c>
      <c r="M3134" s="2">
        <f t="shared" si="1246"/>
        <v>5.2539404553414853E-3</v>
      </c>
      <c r="N3134" s="1">
        <v>2094</v>
      </c>
      <c r="O3134" s="1">
        <v>2940</v>
      </c>
      <c r="P3134" s="1">
        <v>78</v>
      </c>
      <c r="Q3134" s="1">
        <v>14</v>
      </c>
      <c r="R3134" s="1">
        <v>8</v>
      </c>
      <c r="S3134" s="1">
        <v>1</v>
      </c>
      <c r="T3134" s="1">
        <v>4</v>
      </c>
      <c r="U3134" s="1">
        <v>0</v>
      </c>
      <c r="AG3134" s="7">
        <f>IF(Q3134&gt;0,RANK(Q3134,(N3134:P3134,Q3134:AE3134)),0)</f>
        <v>4</v>
      </c>
      <c r="AH3134" s="7">
        <f>IF(R3134&gt;0,RANK(R3134,(N3134:P3134,Q3134:AE3134)),0)</f>
        <v>5</v>
      </c>
      <c r="AI3134" s="7">
        <f>IF(T3134&gt;0,RANK(T3134,(N3134:P3134,Q3134:AE3134)),0)</f>
        <v>6</v>
      </c>
      <c r="AJ3134" s="7">
        <f>IF(S3134&gt;0,RANK(S3134,(N3134:P3134,Q3134:AE3134)),0)</f>
        <v>7</v>
      </c>
      <c r="AK3134" s="2">
        <f t="shared" si="1247"/>
        <v>2.7242654212881884E-3</v>
      </c>
      <c r="AL3134" s="2">
        <f t="shared" si="1248"/>
        <v>1.5567230978789648E-3</v>
      </c>
      <c r="AM3134" s="2">
        <f t="shared" si="1249"/>
        <v>7.7836154893948239E-4</v>
      </c>
      <c r="AN3134" s="2">
        <f t="shared" si="1250"/>
        <v>1.945903872348706E-4</v>
      </c>
      <c r="AP3134" t="s">
        <v>2931</v>
      </c>
      <c r="AQ3134" t="s">
        <v>638</v>
      </c>
      <c r="AR3134">
        <v>3</v>
      </c>
      <c r="AT3134" s="93" t="s">
        <v>1133</v>
      </c>
      <c r="AU3134" s="92" t="s">
        <v>202</v>
      </c>
      <c r="AV3134" s="83" t="str">
        <f t="shared" si="1251"/>
        <v>54063</v>
      </c>
      <c r="AX3134" s="7" t="s">
        <v>3753</v>
      </c>
    </row>
    <row r="3135" spans="1:50" hidden="1" outlineLevel="1">
      <c r="A3135" t="s">
        <v>1056</v>
      </c>
      <c r="B3135" t="s">
        <v>638</v>
      </c>
      <c r="C3135" s="1">
        <f t="shared" ref="C3135:C3158" si="1252">SUM(N3135:AE3135)</f>
        <v>5772</v>
      </c>
      <c r="D3135" s="7">
        <f>RANK(N3135,(N3135:P3135,Q3135:AE3135))</f>
        <v>2</v>
      </c>
      <c r="E3135" s="7">
        <f>RANK(O3135,(N3135:P3135,Q3135:AE3135))</f>
        <v>1</v>
      </c>
      <c r="F3135" s="7">
        <f>IF(P3135&gt;0,RANK(P3135,(N3135:P3135,Q3135:AE3135)),0)</f>
        <v>3</v>
      </c>
      <c r="G3135" s="1">
        <f t="shared" ref="G3135:G3158" si="1253">IF(D3135=1,N3135,IF(E3135=1,O3135,P3135))-IF(D3135=2,N3135,IF(E3135=2,O3135,P3135))</f>
        <v>1700</v>
      </c>
      <c r="H3135" s="2">
        <f t="shared" ref="H3135:H3158" si="1254">G3135/C3135</f>
        <v>0.29452529452529452</v>
      </c>
      <c r="I3135" s="2"/>
      <c r="J3135" s="2">
        <f t="shared" ref="J3135:J3158" si="1255">IF($C3135=0,"-",N3135/$C3135)</f>
        <v>0.33593208593208596</v>
      </c>
      <c r="K3135" s="2">
        <f t="shared" ref="K3135:K3158" si="1256">IF($C3135=0,"-",O3135/$C3135)</f>
        <v>0.63045738045738042</v>
      </c>
      <c r="L3135" s="2">
        <f t="shared" ref="L3135:L3158" si="1257">IF($C3135=0,"-",P3135/$C3135)</f>
        <v>2.564102564102564E-2</v>
      </c>
      <c r="M3135" s="2">
        <f t="shared" ref="M3135:M3158" si="1258">IF(C3135=0,"-",(1-J3135-K3135-L3135))</f>
        <v>7.969507969507926E-3</v>
      </c>
      <c r="N3135" s="1">
        <v>1939</v>
      </c>
      <c r="O3135" s="1">
        <v>3639</v>
      </c>
      <c r="P3135" s="1">
        <v>148</v>
      </c>
      <c r="Q3135" s="1">
        <v>18</v>
      </c>
      <c r="R3135" s="1">
        <v>21</v>
      </c>
      <c r="S3135" s="1">
        <v>0</v>
      </c>
      <c r="T3135" s="1">
        <v>7</v>
      </c>
      <c r="U3135" s="1">
        <v>0</v>
      </c>
      <c r="AG3135" s="7">
        <f>IF(Q3135&gt;0,RANK(Q3135,(N3135:P3135,Q3135:AE3135)),0)</f>
        <v>5</v>
      </c>
      <c r="AH3135" s="7">
        <f>IF(R3135&gt;0,RANK(R3135,(N3135:P3135,Q3135:AE3135)),0)</f>
        <v>4</v>
      </c>
      <c r="AI3135" s="7">
        <f>IF(T3135&gt;0,RANK(T3135,(N3135:P3135,Q3135:AE3135)),0)</f>
        <v>6</v>
      </c>
      <c r="AJ3135" s="7">
        <f>IF(S3135&gt;0,RANK(S3135,(N3135:P3135,Q3135:AE3135)),0)</f>
        <v>0</v>
      </c>
      <c r="AK3135" s="2">
        <f t="shared" ref="AK3135:AK3158" si="1259">IF($C3135=0,"-",Q3135/$C3135)</f>
        <v>3.1185031185031187E-3</v>
      </c>
      <c r="AL3135" s="2">
        <f t="shared" ref="AL3135:AL3158" si="1260">IF($C3135=0,"-",R3135/$C3135)</f>
        <v>3.6382536382536385E-3</v>
      </c>
      <c r="AM3135" s="2">
        <f t="shared" ref="AM3135:AM3158" si="1261">IF($C3135=0,"-",T3135/$C3135)</f>
        <v>1.2127512127512127E-3</v>
      </c>
      <c r="AN3135" s="2">
        <f t="shared" ref="AN3135:AN3158" si="1262">IF($C3135=0,"-",S3135/$C3135)</f>
        <v>0</v>
      </c>
      <c r="AP3135" t="s">
        <v>1056</v>
      </c>
      <c r="AQ3135" t="s">
        <v>638</v>
      </c>
      <c r="AR3135">
        <v>2</v>
      </c>
      <c r="AT3135" s="93" t="s">
        <v>1133</v>
      </c>
      <c r="AU3135" s="92" t="s">
        <v>1482</v>
      </c>
      <c r="AV3135" s="83" t="str">
        <f t="shared" ref="AV3135:AV3158" si="1263">AT3135&amp;AU3135</f>
        <v>54065</v>
      </c>
      <c r="AX3135" s="7" t="s">
        <v>3753</v>
      </c>
    </row>
    <row r="3136" spans="1:50" hidden="1" outlineLevel="1">
      <c r="A3136" t="s">
        <v>2446</v>
      </c>
      <c r="B3136" t="s">
        <v>638</v>
      </c>
      <c r="C3136" s="1">
        <f t="shared" si="1252"/>
        <v>8579</v>
      </c>
      <c r="D3136" s="7">
        <f>RANK(N3136,(N3136:P3136,Q3136:AE3136))</f>
        <v>2</v>
      </c>
      <c r="E3136" s="7">
        <f>RANK(O3136,(N3136:P3136,Q3136:AE3136))</f>
        <v>1</v>
      </c>
      <c r="F3136" s="7">
        <f>IF(P3136&gt;0,RANK(P3136,(N3136:P3136,Q3136:AE3136)),0)</f>
        <v>3</v>
      </c>
      <c r="G3136" s="1">
        <f t="shared" si="1253"/>
        <v>300</v>
      </c>
      <c r="H3136" s="2">
        <f t="shared" si="1254"/>
        <v>3.4969110618953261E-2</v>
      </c>
      <c r="I3136" s="2"/>
      <c r="J3136" s="2">
        <f t="shared" si="1255"/>
        <v>0.47313206667443758</v>
      </c>
      <c r="K3136" s="2">
        <f t="shared" si="1256"/>
        <v>0.50810117729339088</v>
      </c>
      <c r="L3136" s="2">
        <f t="shared" si="1257"/>
        <v>1.2938570929012705E-2</v>
      </c>
      <c r="M3136" s="2">
        <f t="shared" si="1258"/>
        <v>5.828185103158778E-3</v>
      </c>
      <c r="N3136" s="1">
        <v>4059</v>
      </c>
      <c r="O3136" s="1">
        <v>4359</v>
      </c>
      <c r="P3136" s="1">
        <v>111</v>
      </c>
      <c r="Q3136" s="1">
        <v>25</v>
      </c>
      <c r="R3136" s="1">
        <v>23</v>
      </c>
      <c r="S3136" s="1">
        <v>0</v>
      </c>
      <c r="T3136" s="1">
        <v>2</v>
      </c>
      <c r="U3136" s="1">
        <v>0</v>
      </c>
      <c r="AG3136" s="7">
        <f>IF(Q3136&gt;0,RANK(Q3136,(N3136:P3136,Q3136:AE3136)),0)</f>
        <v>4</v>
      </c>
      <c r="AH3136" s="7">
        <f>IF(R3136&gt;0,RANK(R3136,(N3136:P3136,Q3136:AE3136)),0)</f>
        <v>5</v>
      </c>
      <c r="AI3136" s="7">
        <f>IF(T3136&gt;0,RANK(T3136,(N3136:P3136,Q3136:AE3136)),0)</f>
        <v>6</v>
      </c>
      <c r="AJ3136" s="7">
        <f>IF(S3136&gt;0,RANK(S3136,(N3136:P3136,Q3136:AE3136)),0)</f>
        <v>0</v>
      </c>
      <c r="AK3136" s="2">
        <f t="shared" si="1259"/>
        <v>2.914092551579438E-3</v>
      </c>
      <c r="AL3136" s="2">
        <f t="shared" si="1260"/>
        <v>2.6809651474530832E-3</v>
      </c>
      <c r="AM3136" s="2">
        <f t="shared" si="1261"/>
        <v>2.3312740412635504E-4</v>
      </c>
      <c r="AN3136" s="2">
        <f t="shared" si="1262"/>
        <v>0</v>
      </c>
      <c r="AP3136" t="s">
        <v>2446</v>
      </c>
      <c r="AQ3136" t="s">
        <v>638</v>
      </c>
      <c r="AR3136">
        <v>2</v>
      </c>
      <c r="AT3136" s="93" t="s">
        <v>1133</v>
      </c>
      <c r="AU3136" s="92" t="s">
        <v>1483</v>
      </c>
      <c r="AV3136" s="83" t="str">
        <f t="shared" si="1263"/>
        <v>54067</v>
      </c>
      <c r="AX3136" s="7" t="s">
        <v>3753</v>
      </c>
    </row>
    <row r="3137" spans="1:50" hidden="1" outlineLevel="1">
      <c r="A3137" t="s">
        <v>1806</v>
      </c>
      <c r="B3137" t="s">
        <v>638</v>
      </c>
      <c r="C3137" s="1">
        <f t="shared" si="1252"/>
        <v>17964</v>
      </c>
      <c r="D3137" s="7">
        <f>RANK(N3137,(N3137:P3137,Q3137:AE3137))</f>
        <v>2</v>
      </c>
      <c r="E3137" s="7">
        <f>RANK(O3137,(N3137:P3137,Q3137:AE3137))</f>
        <v>1</v>
      </c>
      <c r="F3137" s="7">
        <f>IF(P3137&gt;0,RANK(P3137,(N3137:P3137,Q3137:AE3137)),0)</f>
        <v>3</v>
      </c>
      <c r="G3137" s="1">
        <f t="shared" si="1253"/>
        <v>1954</v>
      </c>
      <c r="H3137" s="2">
        <f t="shared" si="1254"/>
        <v>0.1087731017590737</v>
      </c>
      <c r="I3137" s="2"/>
      <c r="J3137" s="2">
        <f t="shared" si="1255"/>
        <v>0.42601870407481629</v>
      </c>
      <c r="K3137" s="2">
        <f t="shared" si="1256"/>
        <v>0.53479180583388997</v>
      </c>
      <c r="L3137" s="2">
        <f t="shared" si="1257"/>
        <v>2.1710086840347361E-2</v>
      </c>
      <c r="M3137" s="2">
        <f t="shared" si="1258"/>
        <v>1.7479403250946438E-2</v>
      </c>
      <c r="N3137" s="1">
        <v>7653</v>
      </c>
      <c r="O3137" s="1">
        <v>9607</v>
      </c>
      <c r="P3137" s="1">
        <v>390</v>
      </c>
      <c r="Q3137" s="1">
        <v>227</v>
      </c>
      <c r="R3137" s="1">
        <v>76</v>
      </c>
      <c r="S3137" s="1">
        <v>1</v>
      </c>
      <c r="T3137" s="1">
        <v>10</v>
      </c>
      <c r="U3137" s="1">
        <v>0</v>
      </c>
      <c r="AG3137" s="7">
        <f>IF(Q3137&gt;0,RANK(Q3137,(N3137:P3137,Q3137:AE3137)),0)</f>
        <v>4</v>
      </c>
      <c r="AH3137" s="7">
        <f>IF(R3137&gt;0,RANK(R3137,(N3137:P3137,Q3137:AE3137)),0)</f>
        <v>5</v>
      </c>
      <c r="AI3137" s="7">
        <f>IF(T3137&gt;0,RANK(T3137,(N3137:P3137,Q3137:AE3137)),0)</f>
        <v>6</v>
      </c>
      <c r="AJ3137" s="7">
        <f>IF(S3137&gt;0,RANK(S3137,(N3137:P3137,Q3137:AE3137)),0)</f>
        <v>7</v>
      </c>
      <c r="AK3137" s="2">
        <f t="shared" si="1259"/>
        <v>1.2636383878868849E-2</v>
      </c>
      <c r="AL3137" s="2">
        <f t="shared" si="1260"/>
        <v>4.2306835894010244E-3</v>
      </c>
      <c r="AM3137" s="2">
        <f t="shared" si="1261"/>
        <v>5.5666889334223999E-4</v>
      </c>
      <c r="AN3137" s="2">
        <f t="shared" si="1262"/>
        <v>5.5666889334224006E-5</v>
      </c>
      <c r="AP3137" t="s">
        <v>1806</v>
      </c>
      <c r="AQ3137" t="s">
        <v>638</v>
      </c>
      <c r="AR3137">
        <v>1</v>
      </c>
      <c r="AT3137" s="93" t="s">
        <v>1133</v>
      </c>
      <c r="AU3137" s="92" t="s">
        <v>1484</v>
      </c>
      <c r="AV3137" s="83" t="str">
        <f t="shared" si="1263"/>
        <v>54069</v>
      </c>
      <c r="AX3137" s="7" t="s">
        <v>3753</v>
      </c>
    </row>
    <row r="3138" spans="1:50" hidden="1" outlineLevel="1">
      <c r="A3138" t="s">
        <v>1025</v>
      </c>
      <c r="B3138" t="s">
        <v>638</v>
      </c>
      <c r="C3138" s="1">
        <f t="shared" si="1252"/>
        <v>3221</v>
      </c>
      <c r="D3138" s="7">
        <f>RANK(N3138,(N3138:P3138,Q3138:AE3138))</f>
        <v>2</v>
      </c>
      <c r="E3138" s="7">
        <f>RANK(O3138,(N3138:P3138,Q3138:AE3138))</f>
        <v>1</v>
      </c>
      <c r="F3138" s="7">
        <f>IF(P3138&gt;0,RANK(P3138,(N3138:P3138,Q3138:AE3138)),0)</f>
        <v>3</v>
      </c>
      <c r="G3138" s="1">
        <f t="shared" si="1253"/>
        <v>824</v>
      </c>
      <c r="H3138" s="2">
        <f t="shared" si="1254"/>
        <v>0.25582117354858741</v>
      </c>
      <c r="I3138" s="2"/>
      <c r="J3138" s="2">
        <f t="shared" si="1255"/>
        <v>0.36386215461036947</v>
      </c>
      <c r="K3138" s="2">
        <f t="shared" si="1256"/>
        <v>0.61968332815895688</v>
      </c>
      <c r="L3138" s="2">
        <f t="shared" si="1257"/>
        <v>1.1487115802545793E-2</v>
      </c>
      <c r="M3138" s="2">
        <f t="shared" si="1258"/>
        <v>4.9674014281278003E-3</v>
      </c>
      <c r="N3138" s="1">
        <v>1172</v>
      </c>
      <c r="O3138" s="1">
        <v>1996</v>
      </c>
      <c r="P3138" s="1">
        <v>37</v>
      </c>
      <c r="Q3138" s="1">
        <v>9</v>
      </c>
      <c r="R3138" s="1">
        <v>6</v>
      </c>
      <c r="S3138" s="1">
        <v>0</v>
      </c>
      <c r="T3138" s="1">
        <v>1</v>
      </c>
      <c r="U3138" s="1">
        <v>0</v>
      </c>
      <c r="AG3138" s="7">
        <f>IF(Q3138&gt;0,RANK(Q3138,(N3138:P3138,Q3138:AE3138)),0)</f>
        <v>4</v>
      </c>
      <c r="AH3138" s="7">
        <f>IF(R3138&gt;0,RANK(R3138,(N3138:P3138,Q3138:AE3138)),0)</f>
        <v>5</v>
      </c>
      <c r="AI3138" s="7">
        <f>IF(T3138&gt;0,RANK(T3138,(N3138:P3138,Q3138:AE3138)),0)</f>
        <v>6</v>
      </c>
      <c r="AJ3138" s="7">
        <f>IF(S3138&gt;0,RANK(S3138,(N3138:P3138,Q3138:AE3138)),0)</f>
        <v>0</v>
      </c>
      <c r="AK3138" s="2">
        <f t="shared" si="1259"/>
        <v>2.7941633033219497E-3</v>
      </c>
      <c r="AL3138" s="2">
        <f t="shared" si="1260"/>
        <v>1.8627755355479665E-3</v>
      </c>
      <c r="AM3138" s="2">
        <f t="shared" si="1261"/>
        <v>3.1046258925799441E-4</v>
      </c>
      <c r="AN3138" s="2">
        <f t="shared" si="1262"/>
        <v>0</v>
      </c>
      <c r="AP3138" t="s">
        <v>1025</v>
      </c>
      <c r="AQ3138" t="s">
        <v>638</v>
      </c>
      <c r="AR3138">
        <v>2</v>
      </c>
      <c r="AT3138" s="93" t="s">
        <v>1133</v>
      </c>
      <c r="AU3138" s="92" t="s">
        <v>661</v>
      </c>
      <c r="AV3138" s="83" t="str">
        <f t="shared" si="1263"/>
        <v>54071</v>
      </c>
      <c r="AX3138" s="7" t="s">
        <v>3753</v>
      </c>
    </row>
    <row r="3139" spans="1:50" hidden="1" outlineLevel="1">
      <c r="A3139" t="s">
        <v>2582</v>
      </c>
      <c r="B3139" t="s">
        <v>638</v>
      </c>
      <c r="C3139" s="1">
        <f t="shared" si="1252"/>
        <v>3208</v>
      </c>
      <c r="D3139" s="7">
        <f>RANK(N3139,(N3139:P3139,Q3139:AE3139))</f>
        <v>2</v>
      </c>
      <c r="E3139" s="7">
        <f>RANK(O3139,(N3139:P3139,Q3139:AE3139))</f>
        <v>1</v>
      </c>
      <c r="F3139" s="7">
        <f>IF(P3139&gt;0,RANK(P3139,(N3139:P3139,Q3139:AE3139)),0)</f>
        <v>3</v>
      </c>
      <c r="G3139" s="1">
        <f t="shared" si="1253"/>
        <v>617</v>
      </c>
      <c r="H3139" s="2">
        <f t="shared" si="1254"/>
        <v>0.19233167082294264</v>
      </c>
      <c r="I3139" s="2"/>
      <c r="J3139" s="2">
        <f t="shared" si="1255"/>
        <v>0.39495012468827928</v>
      </c>
      <c r="K3139" s="2">
        <f t="shared" si="1256"/>
        <v>0.58728179551122195</v>
      </c>
      <c r="L3139" s="2">
        <f t="shared" si="1257"/>
        <v>8.1047381546134663E-3</v>
      </c>
      <c r="M3139" s="2">
        <f t="shared" si="1258"/>
        <v>9.6633416458853042E-3</v>
      </c>
      <c r="N3139" s="1">
        <v>1267</v>
      </c>
      <c r="O3139" s="1">
        <v>1884</v>
      </c>
      <c r="P3139" s="1">
        <v>26</v>
      </c>
      <c r="Q3139" s="1">
        <v>15</v>
      </c>
      <c r="R3139" s="1">
        <v>14</v>
      </c>
      <c r="S3139" s="1">
        <v>0</v>
      </c>
      <c r="T3139" s="1">
        <v>2</v>
      </c>
      <c r="U3139" s="1">
        <v>0</v>
      </c>
      <c r="AG3139" s="7">
        <f>IF(Q3139&gt;0,RANK(Q3139,(N3139:P3139,Q3139:AE3139)),0)</f>
        <v>4</v>
      </c>
      <c r="AH3139" s="7">
        <f>IF(R3139&gt;0,RANK(R3139,(N3139:P3139,Q3139:AE3139)),0)</f>
        <v>5</v>
      </c>
      <c r="AI3139" s="7">
        <f>IF(T3139&gt;0,RANK(T3139,(N3139:P3139,Q3139:AE3139)),0)</f>
        <v>6</v>
      </c>
      <c r="AJ3139" s="7">
        <f>IF(S3139&gt;0,RANK(S3139,(N3139:P3139,Q3139:AE3139)),0)</f>
        <v>0</v>
      </c>
      <c r="AK3139" s="2">
        <f t="shared" si="1259"/>
        <v>4.6758104738154616E-3</v>
      </c>
      <c r="AL3139" s="2">
        <f t="shared" si="1260"/>
        <v>4.3640897755610969E-3</v>
      </c>
      <c r="AM3139" s="2">
        <f t="shared" si="1261"/>
        <v>6.2344139650872816E-4</v>
      </c>
      <c r="AN3139" s="2">
        <f t="shared" si="1262"/>
        <v>0</v>
      </c>
      <c r="AP3139" t="s">
        <v>2582</v>
      </c>
      <c r="AQ3139" t="s">
        <v>638</v>
      </c>
      <c r="AR3139">
        <v>1</v>
      </c>
      <c r="AT3139" s="93" t="s">
        <v>1133</v>
      </c>
      <c r="AU3139" s="92" t="s">
        <v>662</v>
      </c>
      <c r="AV3139" s="83" t="str">
        <f t="shared" si="1263"/>
        <v>54073</v>
      </c>
      <c r="AX3139" s="7" t="s">
        <v>3753</v>
      </c>
    </row>
    <row r="3140" spans="1:50" hidden="1" outlineLevel="1">
      <c r="A3140" t="s">
        <v>2271</v>
      </c>
      <c r="B3140" t="s">
        <v>638</v>
      </c>
      <c r="C3140" s="1">
        <f t="shared" si="1252"/>
        <v>3467</v>
      </c>
      <c r="D3140" s="7">
        <f>RANK(N3140,(N3140:P3140,Q3140:AE3140))</f>
        <v>2</v>
      </c>
      <c r="E3140" s="7">
        <f>RANK(O3140,(N3140:P3140,Q3140:AE3140))</f>
        <v>1</v>
      </c>
      <c r="F3140" s="7">
        <f>IF(P3140&gt;0,RANK(P3140,(N3140:P3140,Q3140:AE3140)),0)</f>
        <v>3</v>
      </c>
      <c r="G3140" s="1">
        <f t="shared" si="1253"/>
        <v>578</v>
      </c>
      <c r="H3140" s="2">
        <f t="shared" si="1254"/>
        <v>0.16671473896740699</v>
      </c>
      <c r="I3140" s="2"/>
      <c r="J3140" s="2">
        <f t="shared" si="1255"/>
        <v>0.40149985578309777</v>
      </c>
      <c r="K3140" s="2">
        <f t="shared" si="1256"/>
        <v>0.56821459475050473</v>
      </c>
      <c r="L3140" s="2">
        <f t="shared" si="1257"/>
        <v>1.9901932506489761E-2</v>
      </c>
      <c r="M3140" s="2">
        <f t="shared" si="1258"/>
        <v>1.0383616959907738E-2</v>
      </c>
      <c r="N3140" s="1">
        <v>1392</v>
      </c>
      <c r="O3140" s="1">
        <v>1970</v>
      </c>
      <c r="P3140" s="1">
        <v>69</v>
      </c>
      <c r="Q3140" s="1">
        <v>26</v>
      </c>
      <c r="R3140" s="1">
        <v>10</v>
      </c>
      <c r="S3140" s="1">
        <v>0</v>
      </c>
      <c r="T3140" s="1">
        <v>0</v>
      </c>
      <c r="U3140" s="1">
        <v>0</v>
      </c>
      <c r="AG3140" s="7">
        <f>IF(Q3140&gt;0,RANK(Q3140,(N3140:P3140,Q3140:AE3140)),0)</f>
        <v>4</v>
      </c>
      <c r="AH3140" s="7">
        <f>IF(R3140&gt;0,RANK(R3140,(N3140:P3140,Q3140:AE3140)),0)</f>
        <v>5</v>
      </c>
      <c r="AI3140" s="7">
        <f>IF(T3140&gt;0,RANK(T3140,(N3140:P3140,Q3140:AE3140)),0)</f>
        <v>0</v>
      </c>
      <c r="AJ3140" s="7">
        <f>IF(S3140&gt;0,RANK(S3140,(N3140:P3140,Q3140:AE3140)),0)</f>
        <v>0</v>
      </c>
      <c r="AK3140" s="2">
        <f t="shared" si="1259"/>
        <v>7.4992789154888955E-3</v>
      </c>
      <c r="AL3140" s="2">
        <f t="shared" si="1260"/>
        <v>2.8843380444188061E-3</v>
      </c>
      <c r="AM3140" s="2">
        <f t="shared" si="1261"/>
        <v>0</v>
      </c>
      <c r="AN3140" s="2">
        <f t="shared" si="1262"/>
        <v>0</v>
      </c>
      <c r="AP3140" t="s">
        <v>2271</v>
      </c>
      <c r="AQ3140" t="s">
        <v>638</v>
      </c>
      <c r="AR3140">
        <v>3</v>
      </c>
      <c r="AT3140" s="93" t="s">
        <v>1133</v>
      </c>
      <c r="AU3140" s="92" t="s">
        <v>663</v>
      </c>
      <c r="AV3140" s="83" t="str">
        <f t="shared" si="1263"/>
        <v>54075</v>
      </c>
      <c r="AX3140" s="7" t="s">
        <v>3753</v>
      </c>
    </row>
    <row r="3141" spans="1:50" hidden="1" outlineLevel="1">
      <c r="A3141" t="s">
        <v>2141</v>
      </c>
      <c r="B3141" t="s">
        <v>638</v>
      </c>
      <c r="C3141" s="1">
        <f t="shared" si="1252"/>
        <v>10439</v>
      </c>
      <c r="D3141" s="7">
        <f>RANK(N3141,(N3141:P3141,Q3141:AE3141))</f>
        <v>2</v>
      </c>
      <c r="E3141" s="7">
        <f>RANK(O3141,(N3141:P3141,Q3141:AE3141))</f>
        <v>1</v>
      </c>
      <c r="F3141" s="7">
        <f>IF(P3141&gt;0,RANK(P3141,(N3141:P3141,Q3141:AE3141)),0)</f>
        <v>3</v>
      </c>
      <c r="G3141" s="1">
        <f t="shared" si="1253"/>
        <v>3092</v>
      </c>
      <c r="H3141" s="2">
        <f t="shared" si="1254"/>
        <v>0.29619695373120031</v>
      </c>
      <c r="I3141" s="2"/>
      <c r="J3141" s="2">
        <f t="shared" si="1255"/>
        <v>0.33671807644410384</v>
      </c>
      <c r="K3141" s="2">
        <f t="shared" si="1256"/>
        <v>0.63291503017530415</v>
      </c>
      <c r="L3141" s="2">
        <f t="shared" si="1257"/>
        <v>2.0021074815595362E-2</v>
      </c>
      <c r="M3141" s="2">
        <f t="shared" si="1258"/>
        <v>1.0345818564996702E-2</v>
      </c>
      <c r="N3141" s="1">
        <v>3515</v>
      </c>
      <c r="O3141" s="1">
        <v>6607</v>
      </c>
      <c r="P3141" s="1">
        <v>209</v>
      </c>
      <c r="Q3141" s="1">
        <v>65</v>
      </c>
      <c r="R3141" s="1">
        <v>32</v>
      </c>
      <c r="S3141" s="1">
        <v>1</v>
      </c>
      <c r="T3141" s="1">
        <v>10</v>
      </c>
      <c r="U3141" s="1">
        <v>0</v>
      </c>
      <c r="AG3141" s="7">
        <f>IF(Q3141&gt;0,RANK(Q3141,(N3141:P3141,Q3141:AE3141)),0)</f>
        <v>4</v>
      </c>
      <c r="AH3141" s="7">
        <f>IF(R3141&gt;0,RANK(R3141,(N3141:P3141,Q3141:AE3141)),0)</f>
        <v>5</v>
      </c>
      <c r="AI3141" s="7">
        <f>IF(T3141&gt;0,RANK(T3141,(N3141:P3141,Q3141:AE3141)),0)</f>
        <v>6</v>
      </c>
      <c r="AJ3141" s="7">
        <f>IF(S3141&gt;0,RANK(S3141,(N3141:P3141,Q3141:AE3141)),0)</f>
        <v>7</v>
      </c>
      <c r="AK3141" s="2">
        <f t="shared" si="1259"/>
        <v>6.2266500622665004E-3</v>
      </c>
      <c r="AL3141" s="2">
        <f t="shared" si="1260"/>
        <v>3.0654277229619697E-3</v>
      </c>
      <c r="AM3141" s="2">
        <f t="shared" si="1261"/>
        <v>9.5794616342561548E-4</v>
      </c>
      <c r="AN3141" s="2">
        <f t="shared" si="1262"/>
        <v>9.5794616342561554E-5</v>
      </c>
      <c r="AP3141" t="s">
        <v>2141</v>
      </c>
      <c r="AQ3141" t="s">
        <v>638</v>
      </c>
      <c r="AR3141">
        <v>1</v>
      </c>
      <c r="AT3141" s="93" t="s">
        <v>1133</v>
      </c>
      <c r="AU3141" s="92" t="s">
        <v>664</v>
      </c>
      <c r="AV3141" s="83" t="str">
        <f t="shared" si="1263"/>
        <v>54077</v>
      </c>
      <c r="AX3141" s="7" t="s">
        <v>3753</v>
      </c>
    </row>
    <row r="3142" spans="1:50" hidden="1" outlineLevel="1">
      <c r="A3142" t="s">
        <v>1062</v>
      </c>
      <c r="B3142" t="s">
        <v>638</v>
      </c>
      <c r="C3142" s="1">
        <f t="shared" si="1252"/>
        <v>20426</v>
      </c>
      <c r="D3142" s="7">
        <f>RANK(N3142,(N3142:P3142,Q3142:AE3142))</f>
        <v>2</v>
      </c>
      <c r="E3142" s="7">
        <f>RANK(O3142,(N3142:P3142,Q3142:AE3142))</f>
        <v>1</v>
      </c>
      <c r="F3142" s="7">
        <f>IF(P3142&gt;0,RANK(P3142,(N3142:P3142,Q3142:AE3142)),0)</f>
        <v>3</v>
      </c>
      <c r="G3142" s="1">
        <f t="shared" si="1253"/>
        <v>4282</v>
      </c>
      <c r="H3142" s="2">
        <f t="shared" si="1254"/>
        <v>0.2096347792029766</v>
      </c>
      <c r="I3142" s="2"/>
      <c r="J3142" s="2">
        <f t="shared" si="1255"/>
        <v>0.3863213551356115</v>
      </c>
      <c r="K3142" s="2">
        <f t="shared" si="1256"/>
        <v>0.59595613433858807</v>
      </c>
      <c r="L3142" s="2">
        <f t="shared" si="1257"/>
        <v>1.2288260060706942E-2</v>
      </c>
      <c r="M3142" s="2">
        <f t="shared" si="1258"/>
        <v>5.4342504650934861E-3</v>
      </c>
      <c r="N3142" s="1">
        <v>7891</v>
      </c>
      <c r="O3142" s="1">
        <v>12173</v>
      </c>
      <c r="P3142" s="1">
        <v>251</v>
      </c>
      <c r="Q3142" s="1">
        <v>54</v>
      </c>
      <c r="R3142" s="1">
        <v>49</v>
      </c>
      <c r="S3142" s="1">
        <v>0</v>
      </c>
      <c r="T3142" s="1">
        <v>8</v>
      </c>
      <c r="U3142" s="1">
        <v>0</v>
      </c>
      <c r="AG3142" s="7">
        <f>IF(Q3142&gt;0,RANK(Q3142,(N3142:P3142,Q3142:AE3142)),0)</f>
        <v>4</v>
      </c>
      <c r="AH3142" s="7">
        <f>IF(R3142&gt;0,RANK(R3142,(N3142:P3142,Q3142:AE3142)),0)</f>
        <v>5</v>
      </c>
      <c r="AI3142" s="7">
        <f>IF(T3142&gt;0,RANK(T3142,(N3142:P3142,Q3142:AE3142)),0)</f>
        <v>6</v>
      </c>
      <c r="AJ3142" s="7">
        <f>IF(S3142&gt;0,RANK(S3142,(N3142:P3142,Q3142:AE3142)),0)</f>
        <v>0</v>
      </c>
      <c r="AK3142" s="2">
        <f t="shared" si="1259"/>
        <v>2.6436894154508958E-3</v>
      </c>
      <c r="AL3142" s="2">
        <f t="shared" si="1260"/>
        <v>2.3989033584647019E-3</v>
      </c>
      <c r="AM3142" s="2">
        <f t="shared" si="1261"/>
        <v>3.9165769117791049E-4</v>
      </c>
      <c r="AN3142" s="2">
        <f t="shared" si="1262"/>
        <v>0</v>
      </c>
      <c r="AP3142" t="s">
        <v>1062</v>
      </c>
      <c r="AQ3142" t="s">
        <v>638</v>
      </c>
      <c r="AR3142">
        <v>2</v>
      </c>
      <c r="AT3142" s="93" t="s">
        <v>1133</v>
      </c>
      <c r="AU3142" s="92" t="s">
        <v>665</v>
      </c>
      <c r="AV3142" s="83" t="str">
        <f t="shared" si="1263"/>
        <v>54079</v>
      </c>
      <c r="AX3142" s="7" t="s">
        <v>3753</v>
      </c>
    </row>
    <row r="3143" spans="1:50" hidden="1" outlineLevel="1">
      <c r="A3143" t="s">
        <v>1472</v>
      </c>
      <c r="B3143" t="s">
        <v>638</v>
      </c>
      <c r="C3143" s="1">
        <f t="shared" si="1252"/>
        <v>24061</v>
      </c>
      <c r="D3143" s="7">
        <f>RANK(N3143,(N3143:P3143,Q3143:AE3143))</f>
        <v>2</v>
      </c>
      <c r="E3143" s="7">
        <f>RANK(O3143,(N3143:P3143,Q3143:AE3143))</f>
        <v>1</v>
      </c>
      <c r="F3143" s="7">
        <f>IF(P3143&gt;0,RANK(P3143,(N3143:P3143,Q3143:AE3143)),0)</f>
        <v>3</v>
      </c>
      <c r="G3143" s="1">
        <f t="shared" si="1253"/>
        <v>1540</v>
      </c>
      <c r="H3143" s="2">
        <f t="shared" si="1254"/>
        <v>6.4003989859108101E-2</v>
      </c>
      <c r="I3143" s="2"/>
      <c r="J3143" s="2">
        <f t="shared" si="1255"/>
        <v>0.45912472465816051</v>
      </c>
      <c r="K3143" s="2">
        <f t="shared" si="1256"/>
        <v>0.52312871451726861</v>
      </c>
      <c r="L3143" s="2">
        <f t="shared" si="1257"/>
        <v>1.2426748680437222E-2</v>
      </c>
      <c r="M3143" s="2">
        <f t="shared" si="1258"/>
        <v>5.3198121441337121E-3</v>
      </c>
      <c r="N3143" s="1">
        <v>11047</v>
      </c>
      <c r="O3143" s="1">
        <v>12587</v>
      </c>
      <c r="P3143" s="1">
        <v>299</v>
      </c>
      <c r="Q3143" s="1">
        <v>76</v>
      </c>
      <c r="R3143" s="1">
        <v>43</v>
      </c>
      <c r="S3143" s="1">
        <v>0</v>
      </c>
      <c r="T3143" s="1">
        <v>9</v>
      </c>
      <c r="U3143" s="1">
        <v>0</v>
      </c>
      <c r="AG3143" s="7">
        <f>IF(Q3143&gt;0,RANK(Q3143,(N3143:P3143,Q3143:AE3143)),0)</f>
        <v>4</v>
      </c>
      <c r="AH3143" s="7">
        <f>IF(R3143&gt;0,RANK(R3143,(N3143:P3143,Q3143:AE3143)),0)</f>
        <v>5</v>
      </c>
      <c r="AI3143" s="7">
        <f>IF(T3143&gt;0,RANK(T3143,(N3143:P3143,Q3143:AE3143)),0)</f>
        <v>6</v>
      </c>
      <c r="AJ3143" s="7">
        <f>IF(S3143&gt;0,RANK(S3143,(N3143:P3143,Q3143:AE3143)),0)</f>
        <v>0</v>
      </c>
      <c r="AK3143" s="2">
        <f t="shared" si="1259"/>
        <v>3.1586384605793607E-3</v>
      </c>
      <c r="AL3143" s="2">
        <f t="shared" si="1260"/>
        <v>1.7871243921699015E-3</v>
      </c>
      <c r="AM3143" s="2">
        <f t="shared" si="1261"/>
        <v>3.74049291384398E-4</v>
      </c>
      <c r="AN3143" s="2">
        <f t="shared" si="1262"/>
        <v>0</v>
      </c>
      <c r="AP3143" t="s">
        <v>1472</v>
      </c>
      <c r="AQ3143" t="s">
        <v>638</v>
      </c>
      <c r="AR3143">
        <v>3</v>
      </c>
      <c r="AT3143" s="93" t="s">
        <v>1133</v>
      </c>
      <c r="AU3143" s="92" t="s">
        <v>666</v>
      </c>
      <c r="AV3143" s="83" t="str">
        <f t="shared" si="1263"/>
        <v>54081</v>
      </c>
      <c r="AX3143" s="7" t="s">
        <v>3753</v>
      </c>
    </row>
    <row r="3144" spans="1:50" hidden="1" outlineLevel="1">
      <c r="A3144" t="s">
        <v>3015</v>
      </c>
      <c r="B3144" t="s">
        <v>638</v>
      </c>
      <c r="C3144" s="1">
        <f t="shared" si="1252"/>
        <v>9542</v>
      </c>
      <c r="D3144" s="7">
        <f>RANK(N3144,(N3144:P3144,Q3144:AE3144))</f>
        <v>2</v>
      </c>
      <c r="E3144" s="7">
        <f>RANK(O3144,(N3144:P3144,Q3144:AE3144))</f>
        <v>1</v>
      </c>
      <c r="F3144" s="7">
        <f>IF(P3144&gt;0,RANK(P3144,(N3144:P3144,Q3144:AE3144)),0)</f>
        <v>3</v>
      </c>
      <c r="G3144" s="1">
        <f t="shared" si="1253"/>
        <v>1220</v>
      </c>
      <c r="H3144" s="2">
        <f t="shared" si="1254"/>
        <v>0.12785579543072731</v>
      </c>
      <c r="I3144" s="2"/>
      <c r="J3144" s="2">
        <f t="shared" si="1255"/>
        <v>0.42213372458604065</v>
      </c>
      <c r="K3144" s="2">
        <f t="shared" si="1256"/>
        <v>0.54998952001676793</v>
      </c>
      <c r="L3144" s="2">
        <f t="shared" si="1257"/>
        <v>2.0855166631733389E-2</v>
      </c>
      <c r="M3144" s="2">
        <f t="shared" si="1258"/>
        <v>7.021588765458088E-3</v>
      </c>
      <c r="N3144" s="1">
        <v>4028</v>
      </c>
      <c r="O3144" s="1">
        <v>5248</v>
      </c>
      <c r="P3144" s="1">
        <v>199</v>
      </c>
      <c r="Q3144" s="1">
        <v>26</v>
      </c>
      <c r="R3144" s="1">
        <v>36</v>
      </c>
      <c r="S3144" s="1">
        <v>0</v>
      </c>
      <c r="T3144" s="1">
        <v>5</v>
      </c>
      <c r="U3144" s="1">
        <v>0</v>
      </c>
      <c r="AG3144" s="7">
        <f>IF(Q3144&gt;0,RANK(Q3144,(N3144:P3144,Q3144:AE3144)),0)</f>
        <v>5</v>
      </c>
      <c r="AH3144" s="7">
        <f>IF(R3144&gt;0,RANK(R3144,(N3144:P3144,Q3144:AE3144)),0)</f>
        <v>4</v>
      </c>
      <c r="AI3144" s="7">
        <f>IF(T3144&gt;0,RANK(T3144,(N3144:P3144,Q3144:AE3144)),0)</f>
        <v>6</v>
      </c>
      <c r="AJ3144" s="7">
        <f>IF(S3144&gt;0,RANK(S3144,(N3144:P3144,Q3144:AE3144)),0)</f>
        <v>0</v>
      </c>
      <c r="AK3144" s="2">
        <f t="shared" si="1259"/>
        <v>2.7247956403269754E-3</v>
      </c>
      <c r="AL3144" s="2">
        <f t="shared" si="1260"/>
        <v>3.7727939635296584E-3</v>
      </c>
      <c r="AM3144" s="2">
        <f t="shared" si="1261"/>
        <v>5.2399916160134139E-4</v>
      </c>
      <c r="AN3144" s="2">
        <f t="shared" si="1262"/>
        <v>0</v>
      </c>
      <c r="AP3144" t="s">
        <v>3015</v>
      </c>
      <c r="AQ3144" t="s">
        <v>638</v>
      </c>
      <c r="AR3144">
        <v>2</v>
      </c>
      <c r="AT3144" s="93" t="s">
        <v>1133</v>
      </c>
      <c r="AU3144" s="92" t="s">
        <v>667</v>
      </c>
      <c r="AV3144" s="83" t="str">
        <f t="shared" si="1263"/>
        <v>54083</v>
      </c>
      <c r="AX3144" s="7" t="s">
        <v>3753</v>
      </c>
    </row>
    <row r="3145" spans="1:50" hidden="1" outlineLevel="1">
      <c r="A3145" t="s">
        <v>2185</v>
      </c>
      <c r="B3145" t="s">
        <v>638</v>
      </c>
      <c r="C3145" s="1">
        <f t="shared" si="1252"/>
        <v>3812</v>
      </c>
      <c r="D3145" s="7">
        <f>RANK(N3145,(N3145:P3145,Q3145:AE3145))</f>
        <v>2</v>
      </c>
      <c r="E3145" s="7">
        <f>RANK(O3145,(N3145:P3145,Q3145:AE3145))</f>
        <v>1</v>
      </c>
      <c r="F3145" s="7">
        <f>IF(P3145&gt;0,RANK(P3145,(N3145:P3145,Q3145:AE3145)),0)</f>
        <v>3</v>
      </c>
      <c r="G3145" s="1">
        <f t="shared" si="1253"/>
        <v>1693</v>
      </c>
      <c r="H3145" s="2">
        <f t="shared" si="1254"/>
        <v>0.44412381951731372</v>
      </c>
      <c r="I3145" s="2"/>
      <c r="J3145" s="2">
        <f t="shared" si="1255"/>
        <v>0.26862539349422876</v>
      </c>
      <c r="K3145" s="2">
        <f t="shared" si="1256"/>
        <v>0.71274921301154248</v>
      </c>
      <c r="L3145" s="2">
        <f t="shared" si="1257"/>
        <v>1.2329485834207765E-2</v>
      </c>
      <c r="M3145" s="2">
        <f t="shared" si="1258"/>
        <v>6.2959076600209943E-3</v>
      </c>
      <c r="N3145" s="1">
        <v>1024</v>
      </c>
      <c r="O3145" s="1">
        <v>2717</v>
      </c>
      <c r="P3145" s="1">
        <v>47</v>
      </c>
      <c r="Q3145" s="1">
        <v>16</v>
      </c>
      <c r="R3145" s="1">
        <v>6</v>
      </c>
      <c r="S3145" s="1">
        <v>0</v>
      </c>
      <c r="T3145" s="1">
        <v>2</v>
      </c>
      <c r="U3145" s="1">
        <v>0</v>
      </c>
      <c r="AG3145" s="7">
        <f>IF(Q3145&gt;0,RANK(Q3145,(N3145:P3145,Q3145:AE3145)),0)</f>
        <v>4</v>
      </c>
      <c r="AH3145" s="7">
        <f>IF(R3145&gt;0,RANK(R3145,(N3145:P3145,Q3145:AE3145)),0)</f>
        <v>5</v>
      </c>
      <c r="AI3145" s="7">
        <f>IF(T3145&gt;0,RANK(T3145,(N3145:P3145,Q3145:AE3145)),0)</f>
        <v>6</v>
      </c>
      <c r="AJ3145" s="7">
        <f>IF(S3145&gt;0,RANK(S3145,(N3145:P3145,Q3145:AE3145)),0)</f>
        <v>0</v>
      </c>
      <c r="AK3145" s="2">
        <f t="shared" si="1259"/>
        <v>4.1972717733473244E-3</v>
      </c>
      <c r="AL3145" s="2">
        <f t="shared" si="1260"/>
        <v>1.5739769150052466E-3</v>
      </c>
      <c r="AM3145" s="2">
        <f t="shared" si="1261"/>
        <v>5.2465897166841555E-4</v>
      </c>
      <c r="AN3145" s="2">
        <f t="shared" si="1262"/>
        <v>0</v>
      </c>
      <c r="AP3145" t="s">
        <v>2185</v>
      </c>
      <c r="AQ3145" t="s">
        <v>638</v>
      </c>
      <c r="AR3145">
        <v>1</v>
      </c>
      <c r="AT3145" s="93" t="s">
        <v>1133</v>
      </c>
      <c r="AU3145" s="92" t="s">
        <v>668</v>
      </c>
      <c r="AV3145" s="83" t="str">
        <f t="shared" si="1263"/>
        <v>54085</v>
      </c>
      <c r="AX3145" s="7" t="s">
        <v>3753</v>
      </c>
    </row>
    <row r="3146" spans="1:50" hidden="1" outlineLevel="1">
      <c r="A3146" t="s">
        <v>60</v>
      </c>
      <c r="B3146" t="s">
        <v>638</v>
      </c>
      <c r="C3146" s="1">
        <f t="shared" si="1252"/>
        <v>5625</v>
      </c>
      <c r="D3146" s="7">
        <f>RANK(N3146,(N3146:P3146,Q3146:AE3146))</f>
        <v>2</v>
      </c>
      <c r="E3146" s="7">
        <f>RANK(O3146,(N3146:P3146,Q3146:AE3146))</f>
        <v>1</v>
      </c>
      <c r="F3146" s="7">
        <f>IF(P3146&gt;0,RANK(P3146,(N3146:P3146,Q3146:AE3146)),0)</f>
        <v>3</v>
      </c>
      <c r="G3146" s="1">
        <f t="shared" si="1253"/>
        <v>840</v>
      </c>
      <c r="H3146" s="2">
        <f t="shared" si="1254"/>
        <v>0.14933333333333335</v>
      </c>
      <c r="I3146" s="2"/>
      <c r="J3146" s="2">
        <f t="shared" si="1255"/>
        <v>0.41457777777777777</v>
      </c>
      <c r="K3146" s="2">
        <f t="shared" si="1256"/>
        <v>0.56391111111111114</v>
      </c>
      <c r="L3146" s="2">
        <f t="shared" si="1257"/>
        <v>1.6888888888888887E-2</v>
      </c>
      <c r="M3146" s="2">
        <f t="shared" si="1258"/>
        <v>4.6222222222222602E-3</v>
      </c>
      <c r="N3146" s="1">
        <v>2332</v>
      </c>
      <c r="O3146" s="1">
        <v>3172</v>
      </c>
      <c r="P3146" s="1">
        <v>95</v>
      </c>
      <c r="Q3146" s="1">
        <v>11</v>
      </c>
      <c r="R3146" s="1">
        <v>13</v>
      </c>
      <c r="S3146" s="1">
        <v>0</v>
      </c>
      <c r="T3146" s="1">
        <v>2</v>
      </c>
      <c r="U3146" s="1">
        <v>0</v>
      </c>
      <c r="AG3146" s="7">
        <f>IF(Q3146&gt;0,RANK(Q3146,(N3146:P3146,Q3146:AE3146)),0)</f>
        <v>5</v>
      </c>
      <c r="AH3146" s="7">
        <f>IF(R3146&gt;0,RANK(R3146,(N3146:P3146,Q3146:AE3146)),0)</f>
        <v>4</v>
      </c>
      <c r="AI3146" s="7">
        <f>IF(T3146&gt;0,RANK(T3146,(N3146:P3146,Q3146:AE3146)),0)</f>
        <v>6</v>
      </c>
      <c r="AJ3146" s="7">
        <f>IF(S3146&gt;0,RANK(S3146,(N3146:P3146,Q3146:AE3146)),0)</f>
        <v>0</v>
      </c>
      <c r="AK3146" s="2">
        <f t="shared" si="1259"/>
        <v>1.9555555555555554E-3</v>
      </c>
      <c r="AL3146" s="2">
        <f t="shared" si="1260"/>
        <v>2.311111111111111E-3</v>
      </c>
      <c r="AM3146" s="2">
        <f t="shared" si="1261"/>
        <v>3.5555555555555557E-4</v>
      </c>
      <c r="AN3146" s="2">
        <f t="shared" si="1262"/>
        <v>0</v>
      </c>
      <c r="AP3146" t="s">
        <v>60</v>
      </c>
      <c r="AQ3146" t="s">
        <v>638</v>
      </c>
      <c r="AR3146">
        <v>2</v>
      </c>
      <c r="AT3146" s="93" t="s">
        <v>1133</v>
      </c>
      <c r="AU3146" s="92" t="s">
        <v>91</v>
      </c>
      <c r="AV3146" s="83" t="str">
        <f t="shared" si="1263"/>
        <v>54087</v>
      </c>
      <c r="AX3146" s="7" t="s">
        <v>3753</v>
      </c>
    </row>
    <row r="3147" spans="1:50" hidden="1" outlineLevel="1">
      <c r="A3147" t="s">
        <v>933</v>
      </c>
      <c r="B3147" t="s">
        <v>638</v>
      </c>
      <c r="C3147" s="1">
        <f t="shared" si="1252"/>
        <v>4713</v>
      </c>
      <c r="D3147" s="7">
        <f>RANK(N3147,(N3147:P3147,Q3147:AE3147))</f>
        <v>2</v>
      </c>
      <c r="E3147" s="7">
        <f>RANK(O3147,(N3147:P3147,Q3147:AE3147))</f>
        <v>1</v>
      </c>
      <c r="F3147" s="7">
        <f>IF(P3147&gt;0,RANK(P3147,(N3147:P3147,Q3147:AE3147)),0)</f>
        <v>3</v>
      </c>
      <c r="G3147" s="1">
        <f t="shared" si="1253"/>
        <v>5</v>
      </c>
      <c r="H3147" s="2">
        <f t="shared" si="1254"/>
        <v>1.0608953957139827E-3</v>
      </c>
      <c r="I3147" s="2"/>
      <c r="J3147" s="2">
        <f t="shared" si="1255"/>
        <v>0.4877997029492892</v>
      </c>
      <c r="K3147" s="2">
        <f t="shared" si="1256"/>
        <v>0.48886059834500317</v>
      </c>
      <c r="L3147" s="2">
        <f t="shared" si="1257"/>
        <v>1.718650541056652E-2</v>
      </c>
      <c r="M3147" s="2">
        <f t="shared" si="1258"/>
        <v>6.1531932951411038E-3</v>
      </c>
      <c r="N3147" s="1">
        <v>2299</v>
      </c>
      <c r="O3147" s="1">
        <v>2304</v>
      </c>
      <c r="P3147" s="1">
        <v>81</v>
      </c>
      <c r="Q3147" s="1">
        <v>15</v>
      </c>
      <c r="R3147" s="1">
        <v>14</v>
      </c>
      <c r="S3147" s="1">
        <v>0</v>
      </c>
      <c r="T3147" s="1">
        <v>0</v>
      </c>
      <c r="U3147" s="1">
        <v>0</v>
      </c>
      <c r="AG3147" s="7">
        <f>IF(Q3147&gt;0,RANK(Q3147,(N3147:P3147,Q3147:AE3147)),0)</f>
        <v>4</v>
      </c>
      <c r="AH3147" s="7">
        <f>IF(R3147&gt;0,RANK(R3147,(N3147:P3147,Q3147:AE3147)),0)</f>
        <v>5</v>
      </c>
      <c r="AI3147" s="7">
        <f>IF(T3147&gt;0,RANK(T3147,(N3147:P3147,Q3147:AE3147)),0)</f>
        <v>0</v>
      </c>
      <c r="AJ3147" s="7">
        <f>IF(S3147&gt;0,RANK(S3147,(N3147:P3147,Q3147:AE3147)),0)</f>
        <v>0</v>
      </c>
      <c r="AK3147" s="2">
        <f t="shared" si="1259"/>
        <v>3.1826861871419479E-3</v>
      </c>
      <c r="AL3147" s="2">
        <f t="shared" si="1260"/>
        <v>2.9705071079991511E-3</v>
      </c>
      <c r="AM3147" s="2">
        <f t="shared" si="1261"/>
        <v>0</v>
      </c>
      <c r="AN3147" s="2">
        <f t="shared" si="1262"/>
        <v>0</v>
      </c>
      <c r="AP3147" t="s">
        <v>933</v>
      </c>
      <c r="AQ3147" t="s">
        <v>638</v>
      </c>
      <c r="AR3147">
        <v>3</v>
      </c>
      <c r="AT3147" s="93" t="s">
        <v>1133</v>
      </c>
      <c r="AU3147" s="92" t="s">
        <v>92</v>
      </c>
      <c r="AV3147" s="83" t="str">
        <f t="shared" si="1263"/>
        <v>54089</v>
      </c>
      <c r="AX3147" s="7" t="s">
        <v>3753</v>
      </c>
    </row>
    <row r="3148" spans="1:50" hidden="1" outlineLevel="1">
      <c r="A3148" t="s">
        <v>517</v>
      </c>
      <c r="B3148" t="s">
        <v>638</v>
      </c>
      <c r="C3148" s="1">
        <f t="shared" si="1252"/>
        <v>5712</v>
      </c>
      <c r="D3148" s="7">
        <f>RANK(N3148,(N3148:P3148,Q3148:AE3148))</f>
        <v>2</v>
      </c>
      <c r="E3148" s="7">
        <f>RANK(O3148,(N3148:P3148,Q3148:AE3148))</f>
        <v>1</v>
      </c>
      <c r="F3148" s="7">
        <f>IF(P3148&gt;0,RANK(P3148,(N3148:P3148,Q3148:AE3148)),0)</f>
        <v>3</v>
      </c>
      <c r="G3148" s="1">
        <f t="shared" si="1253"/>
        <v>651</v>
      </c>
      <c r="H3148" s="2">
        <f t="shared" si="1254"/>
        <v>0.11397058823529412</v>
      </c>
      <c r="I3148" s="2"/>
      <c r="J3148" s="2">
        <f t="shared" si="1255"/>
        <v>0.4329481792717087</v>
      </c>
      <c r="K3148" s="2">
        <f t="shared" si="1256"/>
        <v>0.54691876750700286</v>
      </c>
      <c r="L3148" s="2">
        <f t="shared" si="1257"/>
        <v>1.4355742296918767E-2</v>
      </c>
      <c r="M3148" s="2">
        <f t="shared" si="1258"/>
        <v>5.7773109243696771E-3</v>
      </c>
      <c r="N3148" s="1">
        <v>2473</v>
      </c>
      <c r="O3148" s="1">
        <v>3124</v>
      </c>
      <c r="P3148" s="1">
        <v>82</v>
      </c>
      <c r="Q3148" s="1">
        <v>19</v>
      </c>
      <c r="R3148" s="1">
        <v>13</v>
      </c>
      <c r="S3148" s="1">
        <v>0</v>
      </c>
      <c r="T3148" s="1">
        <v>1</v>
      </c>
      <c r="U3148" s="1">
        <v>0</v>
      </c>
      <c r="AG3148" s="7">
        <f>IF(Q3148&gt;0,RANK(Q3148,(N3148:P3148,Q3148:AE3148)),0)</f>
        <v>4</v>
      </c>
      <c r="AH3148" s="7">
        <f>IF(R3148&gt;0,RANK(R3148,(N3148:P3148,Q3148:AE3148)),0)</f>
        <v>5</v>
      </c>
      <c r="AI3148" s="7">
        <f>IF(T3148&gt;0,RANK(T3148,(N3148:P3148,Q3148:AE3148)),0)</f>
        <v>6</v>
      </c>
      <c r="AJ3148" s="7">
        <f>IF(S3148&gt;0,RANK(S3148,(N3148:P3148,Q3148:AE3148)),0)</f>
        <v>0</v>
      </c>
      <c r="AK3148" s="2">
        <f t="shared" si="1259"/>
        <v>3.326330532212885E-3</v>
      </c>
      <c r="AL3148" s="2">
        <f t="shared" si="1260"/>
        <v>2.2759103641456584E-3</v>
      </c>
      <c r="AM3148" s="2">
        <f t="shared" si="1261"/>
        <v>1.7507002801120448E-4</v>
      </c>
      <c r="AN3148" s="2">
        <f t="shared" si="1262"/>
        <v>0</v>
      </c>
      <c r="AP3148" t="s">
        <v>517</v>
      </c>
      <c r="AQ3148" t="s">
        <v>638</v>
      </c>
      <c r="AR3148">
        <v>1</v>
      </c>
      <c r="AT3148" s="93" t="s">
        <v>1133</v>
      </c>
      <c r="AU3148" s="92" t="s">
        <v>93</v>
      </c>
      <c r="AV3148" s="83" t="str">
        <f t="shared" si="1263"/>
        <v>54091</v>
      </c>
      <c r="AX3148" s="7" t="s">
        <v>3753</v>
      </c>
    </row>
    <row r="3149" spans="1:50" hidden="1" outlineLevel="1">
      <c r="A3149" t="s">
        <v>2023</v>
      </c>
      <c r="B3149" t="s">
        <v>638</v>
      </c>
      <c r="C3149" s="1">
        <f t="shared" si="1252"/>
        <v>3346</v>
      </c>
      <c r="D3149" s="7">
        <f>RANK(N3149,(N3149:P3149,Q3149:AE3149))</f>
        <v>2</v>
      </c>
      <c r="E3149" s="7">
        <f>RANK(O3149,(N3149:P3149,Q3149:AE3149))</f>
        <v>1</v>
      </c>
      <c r="F3149" s="7">
        <f>IF(P3149&gt;0,RANK(P3149,(N3149:P3149,Q3149:AE3149)),0)</f>
        <v>3</v>
      </c>
      <c r="G3149" s="1">
        <f t="shared" si="1253"/>
        <v>616</v>
      </c>
      <c r="H3149" s="2">
        <f t="shared" si="1254"/>
        <v>0.18410041841004185</v>
      </c>
      <c r="I3149" s="2"/>
      <c r="J3149" s="2">
        <f t="shared" si="1255"/>
        <v>0.39420203227734607</v>
      </c>
      <c r="K3149" s="2">
        <f t="shared" si="1256"/>
        <v>0.57830245068738795</v>
      </c>
      <c r="L3149" s="2">
        <f t="shared" si="1257"/>
        <v>1.4943215780035863E-2</v>
      </c>
      <c r="M3149" s="2">
        <f t="shared" si="1258"/>
        <v>1.2552301255230118E-2</v>
      </c>
      <c r="N3149" s="1">
        <v>1319</v>
      </c>
      <c r="O3149" s="1">
        <v>1935</v>
      </c>
      <c r="P3149" s="1">
        <v>50</v>
      </c>
      <c r="Q3149" s="1">
        <v>27</v>
      </c>
      <c r="R3149" s="1">
        <v>13</v>
      </c>
      <c r="S3149" s="1">
        <v>0</v>
      </c>
      <c r="T3149" s="1">
        <v>2</v>
      </c>
      <c r="U3149" s="1">
        <v>0</v>
      </c>
      <c r="AG3149" s="7">
        <f>IF(Q3149&gt;0,RANK(Q3149,(N3149:P3149,Q3149:AE3149)),0)</f>
        <v>4</v>
      </c>
      <c r="AH3149" s="7">
        <f>IF(R3149&gt;0,RANK(R3149,(N3149:P3149,Q3149:AE3149)),0)</f>
        <v>5</v>
      </c>
      <c r="AI3149" s="7">
        <f>IF(T3149&gt;0,RANK(T3149,(N3149:P3149,Q3149:AE3149)),0)</f>
        <v>6</v>
      </c>
      <c r="AJ3149" s="7">
        <f>IF(S3149&gt;0,RANK(S3149,(N3149:P3149,Q3149:AE3149)),0)</f>
        <v>0</v>
      </c>
      <c r="AK3149" s="2">
        <f t="shared" si="1259"/>
        <v>8.0693365212193661E-3</v>
      </c>
      <c r="AL3149" s="2">
        <f t="shared" si="1260"/>
        <v>3.8852361028093247E-3</v>
      </c>
      <c r="AM3149" s="2">
        <f t="shared" si="1261"/>
        <v>5.977286312014345E-4</v>
      </c>
      <c r="AN3149" s="2">
        <f t="shared" si="1262"/>
        <v>0</v>
      </c>
      <c r="AP3149" t="s">
        <v>2023</v>
      </c>
      <c r="AQ3149" t="s">
        <v>638</v>
      </c>
      <c r="AR3149">
        <v>1</v>
      </c>
      <c r="AT3149" s="93" t="s">
        <v>1133</v>
      </c>
      <c r="AU3149" s="92" t="s">
        <v>94</v>
      </c>
      <c r="AV3149" s="83" t="str">
        <f t="shared" si="1263"/>
        <v>54093</v>
      </c>
      <c r="AX3149" s="7" t="s">
        <v>3753</v>
      </c>
    </row>
    <row r="3150" spans="1:50" hidden="1" outlineLevel="1">
      <c r="A3150" t="s">
        <v>2024</v>
      </c>
      <c r="B3150" t="s">
        <v>638</v>
      </c>
      <c r="C3150" s="1">
        <f t="shared" si="1252"/>
        <v>3928</v>
      </c>
      <c r="D3150" s="7">
        <f>RANK(N3150,(N3150:P3150,Q3150:AE3150))</f>
        <v>2</v>
      </c>
      <c r="E3150" s="7">
        <f>RANK(O3150,(N3150:P3150,Q3150:AE3150))</f>
        <v>1</v>
      </c>
      <c r="F3150" s="7">
        <f>IF(P3150&gt;0,RANK(P3150,(N3150:P3150,Q3150:AE3150)),0)</f>
        <v>3</v>
      </c>
      <c r="G3150" s="1">
        <f t="shared" si="1253"/>
        <v>1368</v>
      </c>
      <c r="H3150" s="2">
        <f t="shared" si="1254"/>
        <v>0.34826883910386963</v>
      </c>
      <c r="I3150" s="2"/>
      <c r="J3150" s="2">
        <f t="shared" si="1255"/>
        <v>0.30906313645621181</v>
      </c>
      <c r="K3150" s="2">
        <f t="shared" si="1256"/>
        <v>0.65733197556008149</v>
      </c>
      <c r="L3150" s="2">
        <f t="shared" si="1257"/>
        <v>2.0366598778004074E-2</v>
      </c>
      <c r="M3150" s="2">
        <f t="shared" si="1258"/>
        <v>1.3238289205702681E-2</v>
      </c>
      <c r="N3150" s="1">
        <v>1214</v>
      </c>
      <c r="O3150" s="1">
        <v>2582</v>
      </c>
      <c r="P3150" s="1">
        <v>80</v>
      </c>
      <c r="Q3150" s="1">
        <v>39</v>
      </c>
      <c r="R3150" s="1">
        <v>13</v>
      </c>
      <c r="S3150" s="1">
        <v>0</v>
      </c>
      <c r="T3150" s="1">
        <v>0</v>
      </c>
      <c r="U3150" s="1">
        <v>0</v>
      </c>
      <c r="AG3150" s="7">
        <f>IF(Q3150&gt;0,RANK(Q3150,(N3150:P3150,Q3150:AE3150)),0)</f>
        <v>4</v>
      </c>
      <c r="AH3150" s="7">
        <f>IF(R3150&gt;0,RANK(R3150,(N3150:P3150,Q3150:AE3150)),0)</f>
        <v>5</v>
      </c>
      <c r="AI3150" s="7">
        <f>IF(T3150&gt;0,RANK(T3150,(N3150:P3150,Q3150:AE3150)),0)</f>
        <v>0</v>
      </c>
      <c r="AJ3150" s="7">
        <f>IF(S3150&gt;0,RANK(S3150,(N3150:P3150,Q3150:AE3150)),0)</f>
        <v>0</v>
      </c>
      <c r="AK3150" s="2">
        <f t="shared" si="1259"/>
        <v>9.9287169042769855E-3</v>
      </c>
      <c r="AL3150" s="2">
        <f t="shared" si="1260"/>
        <v>3.309572301425662E-3</v>
      </c>
      <c r="AM3150" s="2">
        <f t="shared" si="1261"/>
        <v>0</v>
      </c>
      <c r="AN3150" s="2">
        <f t="shared" si="1262"/>
        <v>0</v>
      </c>
      <c r="AP3150" t="s">
        <v>2024</v>
      </c>
      <c r="AQ3150" t="s">
        <v>638</v>
      </c>
      <c r="AR3150">
        <v>1</v>
      </c>
      <c r="AT3150" s="93" t="s">
        <v>1133</v>
      </c>
      <c r="AU3150" s="92" t="s">
        <v>95</v>
      </c>
      <c r="AV3150" s="83" t="str">
        <f t="shared" si="1263"/>
        <v>54095</v>
      </c>
      <c r="AX3150" s="7" t="s">
        <v>3753</v>
      </c>
    </row>
    <row r="3151" spans="1:50" hidden="1" outlineLevel="1">
      <c r="A3151" t="s">
        <v>4278</v>
      </c>
      <c r="B3151" t="s">
        <v>638</v>
      </c>
      <c r="C3151" s="1">
        <f t="shared" si="1252"/>
        <v>8123</v>
      </c>
      <c r="D3151" s="7">
        <f>RANK(N3151,(N3151:P3151,Q3151:AE3151))</f>
        <v>2</v>
      </c>
      <c r="E3151" s="7">
        <f>RANK(O3151,(N3151:P3151,Q3151:AE3151))</f>
        <v>1</v>
      </c>
      <c r="F3151" s="7">
        <f>IF(P3151&gt;0,RANK(P3151,(N3151:P3151,Q3151:AE3151)),0)</f>
        <v>3</v>
      </c>
      <c r="G3151" s="1">
        <f t="shared" si="1253"/>
        <v>2395</v>
      </c>
      <c r="H3151" s="2">
        <f t="shared" si="1254"/>
        <v>0.29484180721408348</v>
      </c>
      <c r="I3151" s="2"/>
      <c r="J3151" s="2">
        <f t="shared" si="1255"/>
        <v>0.34100701711190445</v>
      </c>
      <c r="K3151" s="2">
        <f t="shared" si="1256"/>
        <v>0.63584882432598788</v>
      </c>
      <c r="L3151" s="2">
        <f t="shared" si="1257"/>
        <v>1.6003939431244615E-2</v>
      </c>
      <c r="M3151" s="2">
        <f t="shared" si="1258"/>
        <v>7.1402191308631048E-3</v>
      </c>
      <c r="N3151" s="1">
        <v>2770</v>
      </c>
      <c r="O3151" s="1">
        <v>5165</v>
      </c>
      <c r="P3151" s="1">
        <v>130</v>
      </c>
      <c r="Q3151" s="1">
        <v>14</v>
      </c>
      <c r="R3151" s="1">
        <v>36</v>
      </c>
      <c r="S3151" s="1">
        <v>0</v>
      </c>
      <c r="T3151" s="1">
        <v>8</v>
      </c>
      <c r="U3151" s="1">
        <v>0</v>
      </c>
      <c r="AG3151" s="7">
        <f>IF(Q3151&gt;0,RANK(Q3151,(N3151:P3151,Q3151:AE3151)),0)</f>
        <v>5</v>
      </c>
      <c r="AH3151" s="7">
        <f>IF(R3151&gt;0,RANK(R3151,(N3151:P3151,Q3151:AE3151)),0)</f>
        <v>4</v>
      </c>
      <c r="AI3151" s="7">
        <f>IF(T3151&gt;0,RANK(T3151,(N3151:P3151,Q3151:AE3151)),0)</f>
        <v>6</v>
      </c>
      <c r="AJ3151" s="7">
        <f>IF(S3151&gt;0,RANK(S3151,(N3151:P3151,Q3151:AE3151)),0)</f>
        <v>0</v>
      </c>
      <c r="AK3151" s="2">
        <f t="shared" si="1259"/>
        <v>1.7235011695186507E-3</v>
      </c>
      <c r="AL3151" s="2">
        <f t="shared" si="1260"/>
        <v>4.4318601501908165E-3</v>
      </c>
      <c r="AM3151" s="2">
        <f t="shared" si="1261"/>
        <v>9.8485781115351481E-4</v>
      </c>
      <c r="AN3151" s="2">
        <f t="shared" si="1262"/>
        <v>0</v>
      </c>
      <c r="AP3151" t="s">
        <v>4278</v>
      </c>
      <c r="AQ3151" t="s">
        <v>638</v>
      </c>
      <c r="AR3151">
        <v>2</v>
      </c>
      <c r="AT3151" s="93" t="s">
        <v>1133</v>
      </c>
      <c r="AU3151" s="92" t="s">
        <v>96</v>
      </c>
      <c r="AV3151" s="83" t="str">
        <f t="shared" si="1263"/>
        <v>54097</v>
      </c>
      <c r="AX3151" s="7" t="s">
        <v>3753</v>
      </c>
    </row>
    <row r="3152" spans="1:50" hidden="1" outlineLevel="1">
      <c r="A3152" t="s">
        <v>1700</v>
      </c>
      <c r="B3152" t="s">
        <v>638</v>
      </c>
      <c r="C3152" s="1">
        <f t="shared" si="1252"/>
        <v>16241</v>
      </c>
      <c r="D3152" s="7">
        <f>RANK(N3152,(N3152:P3152,Q3152:AE3152))</f>
        <v>2</v>
      </c>
      <c r="E3152" s="7">
        <f>RANK(O3152,(N3152:P3152,Q3152:AE3152))</f>
        <v>1</v>
      </c>
      <c r="F3152" s="7">
        <f>IF(P3152&gt;0,RANK(P3152,(N3152:P3152,Q3152:AE3152)),0)</f>
        <v>3</v>
      </c>
      <c r="G3152" s="1">
        <f t="shared" si="1253"/>
        <v>53</v>
      </c>
      <c r="H3152" s="2">
        <f t="shared" si="1254"/>
        <v>3.2633458530878642E-3</v>
      </c>
      <c r="I3152" s="2"/>
      <c r="J3152" s="2">
        <f t="shared" si="1255"/>
        <v>0.48888615233052152</v>
      </c>
      <c r="K3152" s="2">
        <f t="shared" si="1256"/>
        <v>0.49214949818360937</v>
      </c>
      <c r="L3152" s="2">
        <f t="shared" si="1257"/>
        <v>1.1206206514377193E-2</v>
      </c>
      <c r="M3152" s="2">
        <f t="shared" si="1258"/>
        <v>7.7581429714919763E-3</v>
      </c>
      <c r="N3152" s="1">
        <v>7940</v>
      </c>
      <c r="O3152" s="1">
        <v>7993</v>
      </c>
      <c r="P3152" s="1">
        <v>182</v>
      </c>
      <c r="Q3152" s="1">
        <v>80</v>
      </c>
      <c r="R3152" s="1">
        <v>36</v>
      </c>
      <c r="S3152" s="1">
        <v>0</v>
      </c>
      <c r="T3152" s="1">
        <v>10</v>
      </c>
      <c r="U3152" s="1">
        <v>0</v>
      </c>
      <c r="AG3152" s="7">
        <f>IF(Q3152&gt;0,RANK(Q3152,(N3152:P3152,Q3152:AE3152)),0)</f>
        <v>4</v>
      </c>
      <c r="AH3152" s="7">
        <f>IF(R3152&gt;0,RANK(R3152,(N3152:P3152,Q3152:AE3152)),0)</f>
        <v>5</v>
      </c>
      <c r="AI3152" s="7">
        <f>IF(T3152&gt;0,RANK(T3152,(N3152:P3152,Q3152:AE3152)),0)</f>
        <v>6</v>
      </c>
      <c r="AJ3152" s="7">
        <f>IF(S3152&gt;0,RANK(S3152,(N3152:P3152,Q3152:AE3152)),0)</f>
        <v>0</v>
      </c>
      <c r="AK3152" s="2">
        <f t="shared" si="1259"/>
        <v>4.9258050612647E-3</v>
      </c>
      <c r="AL3152" s="2">
        <f t="shared" si="1260"/>
        <v>2.216612277569115E-3</v>
      </c>
      <c r="AM3152" s="2">
        <f t="shared" si="1261"/>
        <v>6.157256326580875E-4</v>
      </c>
      <c r="AN3152" s="2">
        <f t="shared" si="1262"/>
        <v>0</v>
      </c>
      <c r="AP3152" t="s">
        <v>1700</v>
      </c>
      <c r="AQ3152" t="s">
        <v>638</v>
      </c>
      <c r="AR3152">
        <v>3</v>
      </c>
      <c r="AT3152" s="93" t="s">
        <v>1133</v>
      </c>
      <c r="AU3152" s="92" t="s">
        <v>310</v>
      </c>
      <c r="AV3152" s="83" t="str">
        <f t="shared" si="1263"/>
        <v>54099</v>
      </c>
      <c r="AX3152" s="7" t="s">
        <v>3753</v>
      </c>
    </row>
    <row r="3153" spans="1:50" hidden="1" outlineLevel="1">
      <c r="A3153" t="s">
        <v>1552</v>
      </c>
      <c r="B3153" t="s">
        <v>638</v>
      </c>
      <c r="C3153" s="1">
        <f t="shared" si="1252"/>
        <v>3308</v>
      </c>
      <c r="D3153" s="7">
        <f>RANK(N3153,(N3153:P3153,Q3153:AE3153))</f>
        <v>1</v>
      </c>
      <c r="E3153" s="7">
        <f>RANK(O3153,(N3153:P3153,Q3153:AE3153))</f>
        <v>2</v>
      </c>
      <c r="F3153" s="7">
        <f>IF(P3153&gt;0,RANK(P3153,(N3153:P3153,Q3153:AE3153)),0)</f>
        <v>3</v>
      </c>
      <c r="G3153" s="1">
        <f t="shared" si="1253"/>
        <v>280</v>
      </c>
      <c r="H3153" s="2">
        <f t="shared" si="1254"/>
        <v>8.4643288996372426E-2</v>
      </c>
      <c r="I3153" s="2"/>
      <c r="J3153" s="2">
        <f t="shared" si="1255"/>
        <v>0.53325272067714635</v>
      </c>
      <c r="K3153" s="2">
        <f t="shared" si="1256"/>
        <v>0.44860943168077388</v>
      </c>
      <c r="L3153" s="2">
        <f t="shared" si="1257"/>
        <v>1.0580411124546553E-2</v>
      </c>
      <c r="M3153" s="2">
        <f t="shared" si="1258"/>
        <v>7.5574365175332097E-3</v>
      </c>
      <c r="N3153" s="1">
        <v>1764</v>
      </c>
      <c r="O3153" s="1">
        <v>1484</v>
      </c>
      <c r="P3153" s="1">
        <v>35</v>
      </c>
      <c r="Q3153" s="1">
        <v>15</v>
      </c>
      <c r="R3153" s="1">
        <v>6</v>
      </c>
      <c r="S3153" s="1">
        <v>1</v>
      </c>
      <c r="T3153" s="1">
        <v>3</v>
      </c>
      <c r="U3153" s="1">
        <v>0</v>
      </c>
      <c r="AG3153" s="7">
        <f>IF(Q3153&gt;0,RANK(Q3153,(N3153:P3153,Q3153:AE3153)),0)</f>
        <v>4</v>
      </c>
      <c r="AH3153" s="7">
        <f>IF(R3153&gt;0,RANK(R3153,(N3153:P3153,Q3153:AE3153)),0)</f>
        <v>5</v>
      </c>
      <c r="AI3153" s="7">
        <f>IF(T3153&gt;0,RANK(T3153,(N3153:P3153,Q3153:AE3153)),0)</f>
        <v>6</v>
      </c>
      <c r="AJ3153" s="7">
        <f>IF(S3153&gt;0,RANK(S3153,(N3153:P3153,Q3153:AE3153)),0)</f>
        <v>7</v>
      </c>
      <c r="AK3153" s="2">
        <f t="shared" si="1259"/>
        <v>4.534461910519952E-3</v>
      </c>
      <c r="AL3153" s="2">
        <f t="shared" si="1260"/>
        <v>1.8137847642079807E-3</v>
      </c>
      <c r="AM3153" s="2">
        <f t="shared" si="1261"/>
        <v>9.0689238210399034E-4</v>
      </c>
      <c r="AN3153" s="2">
        <f t="shared" si="1262"/>
        <v>3.0229746070133009E-4</v>
      </c>
      <c r="AP3153" t="s">
        <v>1552</v>
      </c>
      <c r="AQ3153" t="s">
        <v>638</v>
      </c>
      <c r="AR3153">
        <v>3</v>
      </c>
      <c r="AT3153" s="93" t="s">
        <v>1133</v>
      </c>
      <c r="AU3153" s="92" t="s">
        <v>311</v>
      </c>
      <c r="AV3153" s="83" t="str">
        <f t="shared" si="1263"/>
        <v>54101</v>
      </c>
      <c r="AX3153" s="7" t="s">
        <v>3753</v>
      </c>
    </row>
    <row r="3154" spans="1:50" hidden="1" outlineLevel="1">
      <c r="A3154" t="s">
        <v>4279</v>
      </c>
      <c r="B3154" t="s">
        <v>638</v>
      </c>
      <c r="C3154" s="1">
        <f t="shared" si="1252"/>
        <v>6288</v>
      </c>
      <c r="D3154" s="7">
        <f>RANK(N3154,(N3154:P3154,Q3154:AE3154))</f>
        <v>2</v>
      </c>
      <c r="E3154" s="7">
        <f>RANK(O3154,(N3154:P3154,Q3154:AE3154))</f>
        <v>1</v>
      </c>
      <c r="F3154" s="7">
        <f>IF(P3154&gt;0,RANK(P3154,(N3154:P3154,Q3154:AE3154)),0)</f>
        <v>3</v>
      </c>
      <c r="G3154" s="1">
        <f t="shared" si="1253"/>
        <v>390</v>
      </c>
      <c r="H3154" s="2">
        <f t="shared" si="1254"/>
        <v>6.2022900763358778E-2</v>
      </c>
      <c r="I3154" s="2"/>
      <c r="J3154" s="2">
        <f t="shared" si="1255"/>
        <v>0.45308524173027992</v>
      </c>
      <c r="K3154" s="2">
        <f t="shared" si="1256"/>
        <v>0.51510814249363868</v>
      </c>
      <c r="L3154" s="2">
        <f t="shared" si="1257"/>
        <v>1.653944020356234E-2</v>
      </c>
      <c r="M3154" s="2">
        <f t="shared" si="1258"/>
        <v>1.5267175572519009E-2</v>
      </c>
      <c r="N3154" s="1">
        <v>2849</v>
      </c>
      <c r="O3154" s="1">
        <v>3239</v>
      </c>
      <c r="P3154" s="1">
        <v>104</v>
      </c>
      <c r="Q3154" s="1">
        <v>81</v>
      </c>
      <c r="R3154" s="1">
        <v>13</v>
      </c>
      <c r="S3154" s="1">
        <v>0</v>
      </c>
      <c r="T3154" s="1">
        <v>2</v>
      </c>
      <c r="U3154" s="1">
        <v>0</v>
      </c>
      <c r="AG3154" s="7">
        <f>IF(Q3154&gt;0,RANK(Q3154,(N3154:P3154,Q3154:AE3154)),0)</f>
        <v>4</v>
      </c>
      <c r="AH3154" s="7">
        <f>IF(R3154&gt;0,RANK(R3154,(N3154:P3154,Q3154:AE3154)),0)</f>
        <v>5</v>
      </c>
      <c r="AI3154" s="7">
        <f>IF(T3154&gt;0,RANK(T3154,(N3154:P3154,Q3154:AE3154)),0)</f>
        <v>6</v>
      </c>
      <c r="AJ3154" s="7">
        <f>IF(S3154&gt;0,RANK(S3154,(N3154:P3154,Q3154:AE3154)),0)</f>
        <v>0</v>
      </c>
      <c r="AK3154" s="2">
        <f t="shared" si="1259"/>
        <v>1.2881679389312978E-2</v>
      </c>
      <c r="AL3154" s="2">
        <f t="shared" si="1260"/>
        <v>2.0674300254452924E-3</v>
      </c>
      <c r="AM3154" s="2">
        <f t="shared" si="1261"/>
        <v>3.1806615776081427E-4</v>
      </c>
      <c r="AN3154" s="2">
        <f t="shared" si="1262"/>
        <v>0</v>
      </c>
      <c r="AP3154" t="s">
        <v>4279</v>
      </c>
      <c r="AQ3154" t="s">
        <v>638</v>
      </c>
      <c r="AR3154">
        <v>1</v>
      </c>
      <c r="AT3154" s="93" t="s">
        <v>1133</v>
      </c>
      <c r="AU3154" s="92" t="s">
        <v>312</v>
      </c>
      <c r="AV3154" s="83" t="str">
        <f t="shared" si="1263"/>
        <v>54103</v>
      </c>
      <c r="AX3154" s="7" t="s">
        <v>3753</v>
      </c>
    </row>
    <row r="3155" spans="1:50" hidden="1" outlineLevel="1">
      <c r="A3155" t="s">
        <v>3845</v>
      </c>
      <c r="B3155" t="s">
        <v>638</v>
      </c>
      <c r="C3155" s="1">
        <f t="shared" si="1252"/>
        <v>2382</v>
      </c>
      <c r="D3155" s="7">
        <f>RANK(N3155,(N3155:P3155,Q3155:AE3155))</f>
        <v>2</v>
      </c>
      <c r="E3155" s="7">
        <f>RANK(O3155,(N3155:P3155,Q3155:AE3155))</f>
        <v>1</v>
      </c>
      <c r="F3155" s="7">
        <f>IF(P3155&gt;0,RANK(P3155,(N3155:P3155,Q3155:AE3155)),0)</f>
        <v>3</v>
      </c>
      <c r="G3155" s="1">
        <f t="shared" si="1253"/>
        <v>700</v>
      </c>
      <c r="H3155" s="2">
        <f t="shared" si="1254"/>
        <v>0.29387069689336692</v>
      </c>
      <c r="I3155" s="2"/>
      <c r="J3155" s="2">
        <f t="shared" si="1255"/>
        <v>0.34340890008396308</v>
      </c>
      <c r="K3155" s="2">
        <f t="shared" si="1256"/>
        <v>0.63727959697732994</v>
      </c>
      <c r="L3155" s="2">
        <f t="shared" si="1257"/>
        <v>8.8161209068010078E-3</v>
      </c>
      <c r="M3155" s="2">
        <f t="shared" si="1258"/>
        <v>1.0495382031905974E-2</v>
      </c>
      <c r="N3155" s="1">
        <v>818</v>
      </c>
      <c r="O3155" s="1">
        <v>1518</v>
      </c>
      <c r="P3155" s="1">
        <v>21</v>
      </c>
      <c r="Q3155" s="1">
        <v>15</v>
      </c>
      <c r="R3155" s="1">
        <v>9</v>
      </c>
      <c r="S3155" s="1">
        <v>0</v>
      </c>
      <c r="T3155" s="1">
        <v>1</v>
      </c>
      <c r="U3155" s="1">
        <v>0</v>
      </c>
      <c r="AG3155" s="7">
        <f>IF(Q3155&gt;0,RANK(Q3155,(N3155:P3155,Q3155:AE3155)),0)</f>
        <v>4</v>
      </c>
      <c r="AH3155" s="7">
        <f>IF(R3155&gt;0,RANK(R3155,(N3155:P3155,Q3155:AE3155)),0)</f>
        <v>5</v>
      </c>
      <c r="AI3155" s="7">
        <f>IF(T3155&gt;0,RANK(T3155,(N3155:P3155,Q3155:AE3155)),0)</f>
        <v>6</v>
      </c>
      <c r="AJ3155" s="7">
        <f>IF(S3155&gt;0,RANK(S3155,(N3155:P3155,Q3155:AE3155)),0)</f>
        <v>0</v>
      </c>
      <c r="AK3155" s="2">
        <f t="shared" si="1259"/>
        <v>6.2972292191435771E-3</v>
      </c>
      <c r="AL3155" s="2">
        <f t="shared" si="1260"/>
        <v>3.778337531486146E-3</v>
      </c>
      <c r="AM3155" s="2">
        <f t="shared" si="1261"/>
        <v>4.1981528127623844E-4</v>
      </c>
      <c r="AN3155" s="2">
        <f t="shared" si="1262"/>
        <v>0</v>
      </c>
      <c r="AP3155" t="s">
        <v>3845</v>
      </c>
      <c r="AQ3155" t="s">
        <v>638</v>
      </c>
      <c r="AR3155">
        <v>2</v>
      </c>
      <c r="AT3155" s="93" t="s">
        <v>1133</v>
      </c>
      <c r="AU3155" s="92" t="s">
        <v>313</v>
      </c>
      <c r="AV3155" s="83" t="str">
        <f t="shared" si="1263"/>
        <v>54105</v>
      </c>
      <c r="AX3155" s="7" t="s">
        <v>3753</v>
      </c>
    </row>
    <row r="3156" spans="1:50" hidden="1" outlineLevel="1">
      <c r="A3156" t="s">
        <v>2314</v>
      </c>
      <c r="B3156" t="s">
        <v>638</v>
      </c>
      <c r="C3156" s="1">
        <f t="shared" si="1252"/>
        <v>33857</v>
      </c>
      <c r="D3156" s="7">
        <f>RANK(N3156,(N3156:P3156,Q3156:AE3156))</f>
        <v>2</v>
      </c>
      <c r="E3156" s="7">
        <f>RANK(O3156,(N3156:P3156,Q3156:AE3156))</f>
        <v>1</v>
      </c>
      <c r="F3156" s="7">
        <f>IF(P3156&gt;0,RANK(P3156,(N3156:P3156,Q3156:AE3156)),0)</f>
        <v>3</v>
      </c>
      <c r="G3156" s="1">
        <f t="shared" si="1253"/>
        <v>7764</v>
      </c>
      <c r="H3156" s="2">
        <f t="shared" si="1254"/>
        <v>0.229317423280267</v>
      </c>
      <c r="I3156" s="2"/>
      <c r="J3156" s="2">
        <f t="shared" si="1255"/>
        <v>0.37404377233659214</v>
      </c>
      <c r="K3156" s="2">
        <f t="shared" si="1256"/>
        <v>0.60336119561685919</v>
      </c>
      <c r="L3156" s="2">
        <f t="shared" si="1257"/>
        <v>1.7189945949139026E-2</v>
      </c>
      <c r="M3156" s="2">
        <f t="shared" si="1258"/>
        <v>5.4050860974096428E-3</v>
      </c>
      <c r="N3156" s="1">
        <v>12664</v>
      </c>
      <c r="O3156" s="1">
        <v>20428</v>
      </c>
      <c r="P3156" s="1">
        <v>582</v>
      </c>
      <c r="Q3156" s="1">
        <v>92</v>
      </c>
      <c r="R3156" s="1">
        <v>78</v>
      </c>
      <c r="S3156" s="1">
        <v>0</v>
      </c>
      <c r="T3156" s="1">
        <v>13</v>
      </c>
      <c r="U3156" s="1">
        <v>0</v>
      </c>
      <c r="AG3156" s="7">
        <f>IF(Q3156&gt;0,RANK(Q3156,(N3156:P3156,Q3156:AE3156)),0)</f>
        <v>4</v>
      </c>
      <c r="AH3156" s="7">
        <f>IF(R3156&gt;0,RANK(R3156,(N3156:P3156,Q3156:AE3156)),0)</f>
        <v>5</v>
      </c>
      <c r="AI3156" s="7">
        <f>IF(T3156&gt;0,RANK(T3156,(N3156:P3156,Q3156:AE3156)),0)</f>
        <v>6</v>
      </c>
      <c r="AJ3156" s="7">
        <f>IF(S3156&gt;0,RANK(S3156,(N3156:P3156,Q3156:AE3156)),0)</f>
        <v>0</v>
      </c>
      <c r="AK3156" s="2">
        <f t="shared" si="1259"/>
        <v>2.7173110435065127E-3</v>
      </c>
      <c r="AL3156" s="2">
        <f t="shared" si="1260"/>
        <v>2.3038071890598695E-3</v>
      </c>
      <c r="AM3156" s="2">
        <f t="shared" si="1261"/>
        <v>3.8396786484331158E-4</v>
      </c>
      <c r="AN3156" s="2">
        <f t="shared" si="1262"/>
        <v>0</v>
      </c>
      <c r="AP3156" t="s">
        <v>2314</v>
      </c>
      <c r="AQ3156" t="s">
        <v>638</v>
      </c>
      <c r="AR3156">
        <v>1</v>
      </c>
      <c r="AT3156" s="93" t="s">
        <v>1133</v>
      </c>
      <c r="AU3156" s="92" t="s">
        <v>314</v>
      </c>
      <c r="AV3156" s="83" t="str">
        <f t="shared" si="1263"/>
        <v>54107</v>
      </c>
      <c r="AX3156" s="7" t="s">
        <v>3753</v>
      </c>
    </row>
    <row r="3157" spans="1:50" hidden="1" outlineLevel="1">
      <c r="A3157" t="s">
        <v>2188</v>
      </c>
      <c r="B3157" t="s">
        <v>638</v>
      </c>
      <c r="C3157" s="1">
        <f t="shared" si="1252"/>
        <v>7878</v>
      </c>
      <c r="D3157" s="7">
        <f>RANK(N3157,(N3157:P3157,Q3157:AE3157))</f>
        <v>1</v>
      </c>
      <c r="E3157" s="7">
        <f>RANK(O3157,(N3157:P3157,Q3157:AE3157))</f>
        <v>2</v>
      </c>
      <c r="F3157" s="7">
        <f>IF(P3157&gt;0,RANK(P3157,(N3157:P3157,Q3157:AE3157)),0)</f>
        <v>3</v>
      </c>
      <c r="G3157" s="1">
        <f t="shared" si="1253"/>
        <v>816</v>
      </c>
      <c r="H3157" s="2">
        <f t="shared" si="1254"/>
        <v>0.10357958872810358</v>
      </c>
      <c r="I3157" s="2"/>
      <c r="J3157" s="2">
        <f t="shared" si="1255"/>
        <v>0.54442751967504444</v>
      </c>
      <c r="K3157" s="2">
        <f t="shared" si="1256"/>
        <v>0.44084793094694086</v>
      </c>
      <c r="L3157" s="2">
        <f t="shared" si="1257"/>
        <v>8.3777608530083772E-3</v>
      </c>
      <c r="M3157" s="2">
        <f t="shared" si="1258"/>
        <v>6.3467885250063291E-3</v>
      </c>
      <c r="N3157" s="1">
        <v>4289</v>
      </c>
      <c r="O3157" s="1">
        <v>3473</v>
      </c>
      <c r="P3157" s="1">
        <v>66</v>
      </c>
      <c r="Q3157" s="1">
        <v>24</v>
      </c>
      <c r="R3157" s="1">
        <v>24</v>
      </c>
      <c r="S3157" s="1">
        <v>0</v>
      </c>
      <c r="T3157" s="1">
        <v>2</v>
      </c>
      <c r="U3157" s="1">
        <v>0</v>
      </c>
      <c r="AG3157" s="7">
        <f>IF(Q3157&gt;0,RANK(Q3157,(N3157:P3157,Q3157:AE3157)),0)</f>
        <v>4</v>
      </c>
      <c r="AH3157" s="7">
        <f>IF(R3157&gt;0,RANK(R3157,(N3157:P3157,Q3157:AE3157)),0)</f>
        <v>4</v>
      </c>
      <c r="AI3157" s="7">
        <f>IF(T3157&gt;0,RANK(T3157,(N3157:P3157,Q3157:AE3157)),0)</f>
        <v>6</v>
      </c>
      <c r="AJ3157" s="7">
        <f>IF(S3157&gt;0,RANK(S3157,(N3157:P3157,Q3157:AE3157)),0)</f>
        <v>0</v>
      </c>
      <c r="AK3157" s="2">
        <f t="shared" si="1259"/>
        <v>3.0464584920030465E-3</v>
      </c>
      <c r="AL3157" s="2">
        <f t="shared" si="1260"/>
        <v>3.0464584920030465E-3</v>
      </c>
      <c r="AM3157" s="2">
        <f t="shared" si="1261"/>
        <v>2.538715410002539E-4</v>
      </c>
      <c r="AN3157" s="2">
        <f t="shared" si="1262"/>
        <v>0</v>
      </c>
      <c r="AP3157" t="s">
        <v>2188</v>
      </c>
      <c r="AQ3157" t="s">
        <v>638</v>
      </c>
      <c r="AR3157">
        <v>3</v>
      </c>
      <c r="AT3157" s="93" t="s">
        <v>1133</v>
      </c>
      <c r="AU3157" s="92" t="s">
        <v>315</v>
      </c>
      <c r="AV3157" s="83" t="str">
        <f t="shared" si="1263"/>
        <v>54109</v>
      </c>
      <c r="AX3157" s="7" t="s">
        <v>3753</v>
      </c>
    </row>
    <row r="3158" spans="1:50" collapsed="1">
      <c r="A3158" t="s">
        <v>637</v>
      </c>
      <c r="B3158" t="s">
        <v>1985</v>
      </c>
      <c r="C3158" s="1">
        <f t="shared" si="1252"/>
        <v>648124</v>
      </c>
      <c r="D3158" s="7">
        <f>RANK(N3158,(N3158:P3158,Q3158:AE3158))</f>
        <v>2</v>
      </c>
      <c r="E3158" s="7">
        <f>RANK(O3158,(N3158:P3158,Q3158:AE3158))</f>
        <v>1</v>
      </c>
      <c r="F3158" s="7">
        <f>IF(P3158&gt;0,RANK(P3158,(N3158:P3158,Q3158:AE3158)),0)</f>
        <v>3</v>
      </c>
      <c r="G3158" s="1">
        <f t="shared" si="1253"/>
        <v>40978</v>
      </c>
      <c r="H3158" s="2">
        <f t="shared" si="1254"/>
        <v>6.3225555603557346E-2</v>
      </c>
      <c r="I3158" s="2"/>
      <c r="J3158" s="2">
        <f t="shared" si="1255"/>
        <v>0.45592664366695262</v>
      </c>
      <c r="K3158" s="2">
        <f t="shared" si="1256"/>
        <v>0.51915219927050993</v>
      </c>
      <c r="L3158" s="2">
        <f t="shared" si="1257"/>
        <v>1.6478328221142868E-2</v>
      </c>
      <c r="M3158" s="2">
        <f t="shared" si="1258"/>
        <v>8.4428288413945229E-3</v>
      </c>
      <c r="N3158" s="1">
        <f t="shared" ref="N3158:U3158" si="1264">SUM(N3103:N3157)</f>
        <v>295497</v>
      </c>
      <c r="O3158" s="1">
        <f t="shared" si="1264"/>
        <v>336475</v>
      </c>
      <c r="P3158" s="1">
        <f t="shared" si="1264"/>
        <v>10680</v>
      </c>
      <c r="Q3158" s="1">
        <f t="shared" si="1264"/>
        <v>3169</v>
      </c>
      <c r="R3158" s="1">
        <f t="shared" si="1264"/>
        <v>1912</v>
      </c>
      <c r="S3158" s="1">
        <f>SUM(S3103:S3157)</f>
        <v>23</v>
      </c>
      <c r="T3158" s="1">
        <f t="shared" si="1264"/>
        <v>367</v>
      </c>
      <c r="U3158" s="1">
        <f t="shared" si="1264"/>
        <v>1</v>
      </c>
      <c r="AG3158" s="7">
        <f>IF(Q3158&gt;0,RANK(Q3158,(N3158:P3158,Q3158:AE3158)),0)</f>
        <v>4</v>
      </c>
      <c r="AH3158" s="7">
        <f>IF(R3158&gt;0,RANK(R3158,(N3158:P3158,Q3158:AE3158)),0)</f>
        <v>5</v>
      </c>
      <c r="AI3158" s="7">
        <f>IF(T3158&gt;0,RANK(T3158,(N3158:P3158,Q3158:AE3158)),0)</f>
        <v>6</v>
      </c>
      <c r="AJ3158" s="7">
        <f>IF(S3158&gt;0,RANK(S3158,(N3158:P3158,Q3158:AE3158)),0)</f>
        <v>7</v>
      </c>
      <c r="AK3158" s="2">
        <f t="shared" si="1259"/>
        <v>4.8894964543821865E-3</v>
      </c>
      <c r="AL3158" s="2">
        <f t="shared" si="1260"/>
        <v>2.9500527676802587E-3</v>
      </c>
      <c r="AM3158" s="2">
        <f t="shared" si="1261"/>
        <v>5.6624966827335506E-4</v>
      </c>
      <c r="AN3158" s="2">
        <f t="shared" si="1262"/>
        <v>3.5487036431300184E-5</v>
      </c>
      <c r="AP3158" t="s">
        <v>637</v>
      </c>
      <c r="AQ3158" t="s">
        <v>1985</v>
      </c>
      <c r="AV3158" s="83" t="str">
        <f t="shared" si="1263"/>
        <v/>
      </c>
      <c r="AX3158" s="7" t="s">
        <v>3288</v>
      </c>
    </row>
    <row r="3159" spans="1:50">
      <c r="C3159" s="1"/>
      <c r="E3159" s="7"/>
      <c r="F3159" s="7"/>
      <c r="I3159" s="2"/>
      <c r="AG3159" s="7"/>
      <c r="AH3159" s="7"/>
      <c r="AI3159" s="7"/>
      <c r="AJ3159" s="7"/>
    </row>
    <row r="3160" spans="1:50" hidden="1" outlineLevel="1">
      <c r="A3160" t="s">
        <v>2823</v>
      </c>
      <c r="B3160" t="s">
        <v>3929</v>
      </c>
      <c r="C3160" s="1">
        <f t="shared" ref="C3160:C3191" si="1265">SUM(N3160:AE3160)</f>
        <v>9116</v>
      </c>
      <c r="D3160" s="7">
        <f>RANK(N3160,(N3160:P3160,Q3160:AE3160))</f>
        <v>1</v>
      </c>
      <c r="E3160" s="7">
        <f>RANK(O3160,(N3160:P3160,Q3160:AE3160))</f>
        <v>2</v>
      </c>
      <c r="F3160" s="7">
        <f>IF(P3160&gt;0,RANK(P3160,(N3160:P3160,Q3160:AE3160)),0)</f>
        <v>3</v>
      </c>
      <c r="G3160" s="1">
        <f t="shared" ref="G3160:G3191" si="1266">IF(D3160=1,N3160,IF(E3160=1,O3160,P3160))-IF(D3160=2,N3160,IF(E3160=2,O3160,P3160))</f>
        <v>906</v>
      </c>
      <c r="H3160" s="2">
        <f t="shared" ref="H3160:H3191" si="1267">G3160/C3160</f>
        <v>9.9385695480473893E-2</v>
      </c>
      <c r="I3160" s="2"/>
      <c r="J3160" s="2">
        <f t="shared" ref="J3160:J3191" si="1268">IF($C3160=0,"-",N3160/$C3160)</f>
        <v>0.5293988591487494</v>
      </c>
      <c r="K3160" s="2">
        <f t="shared" ref="K3160:K3191" si="1269">IF($C3160=0,"-",O3160/$C3160)</f>
        <v>0.43001316366827558</v>
      </c>
      <c r="L3160" s="2">
        <f t="shared" ref="L3160:L3191" si="1270">IF($C3160=0,"-",P3160/$C3160)</f>
        <v>2.3804300131636681E-2</v>
      </c>
      <c r="M3160" s="2">
        <f t="shared" ref="M3160:M3191" si="1271">IF(C3160=0,"-",(1-J3160-K3160-L3160))</f>
        <v>1.678367705133834E-2</v>
      </c>
      <c r="N3160" s="1">
        <v>4826</v>
      </c>
      <c r="O3160" s="1">
        <v>3920</v>
      </c>
      <c r="P3160" s="1">
        <v>217</v>
      </c>
      <c r="Q3160" s="1">
        <v>77</v>
      </c>
      <c r="R3160" s="1">
        <v>24</v>
      </c>
      <c r="S3160" s="1">
        <v>25</v>
      </c>
      <c r="T3160" s="1">
        <v>8</v>
      </c>
      <c r="U3160" s="1">
        <v>10</v>
      </c>
      <c r="V3160" s="1">
        <v>2</v>
      </c>
      <c r="Y3160" s="1">
        <v>7</v>
      </c>
      <c r="AG3160" s="7">
        <f>IF(Q3160&gt;0,RANK(Q3160,(N3160:P3160,Q3160:AE3160)),0)</f>
        <v>4</v>
      </c>
      <c r="AH3160" s="7">
        <f>IF(R3160&gt;0,RANK(R3160,(N3160:P3160,Q3160:AE3160)),0)</f>
        <v>6</v>
      </c>
      <c r="AI3160" s="7">
        <f>IF(T3160&gt;0,RANK(T3160,(N3160:P3160,Q3160:AE3160)),0)</f>
        <v>8</v>
      </c>
      <c r="AJ3160" s="7">
        <f>IF(S3160&gt;0,RANK(S3160,(N3160:P3160,Q3160:AE3160)),0)</f>
        <v>5</v>
      </c>
      <c r="AK3160" s="2">
        <f t="shared" ref="AK3160:AK3191" si="1272">IF($C3160=0,"-",Q3160/$C3160)</f>
        <v>8.4466871434839847E-3</v>
      </c>
      <c r="AL3160" s="2">
        <f t="shared" ref="AL3160:AL3191" si="1273">IF($C3160=0,"-",R3160/$C3160)</f>
        <v>2.6327336551118913E-3</v>
      </c>
      <c r="AM3160" s="2">
        <f t="shared" ref="AM3160:AM3191" si="1274">IF($C3160=0,"-",T3160/$C3160)</f>
        <v>8.7757788503729707E-4</v>
      </c>
      <c r="AN3160" s="2">
        <f t="shared" ref="AN3160:AN3191" si="1275">IF($C3160=0,"-",S3160/$C3160)</f>
        <v>2.7424308907415531E-3</v>
      </c>
      <c r="AP3160" t="s">
        <v>2823</v>
      </c>
      <c r="AQ3160" t="s">
        <v>3929</v>
      </c>
      <c r="AT3160" s="93" t="s">
        <v>244</v>
      </c>
      <c r="AU3160" s="92" t="s">
        <v>1801</v>
      </c>
      <c r="AV3160" s="83" t="str">
        <f t="shared" ref="AV3160:AV3191" si="1276">AT3160&amp;AU3160</f>
        <v>55001</v>
      </c>
      <c r="AX3160" s="7" t="s">
        <v>3753</v>
      </c>
    </row>
    <row r="3161" spans="1:50" hidden="1" outlineLevel="1">
      <c r="A3161" t="s">
        <v>2129</v>
      </c>
      <c r="B3161" t="s">
        <v>3929</v>
      </c>
      <c r="C3161" s="1">
        <f t="shared" si="1265"/>
        <v>7890</v>
      </c>
      <c r="D3161" s="7">
        <f>RANK(N3161,(N3161:P3161,Q3161:AE3161))</f>
        <v>1</v>
      </c>
      <c r="E3161" s="7">
        <f>RANK(O3161,(N3161:P3161,Q3161:AE3161))</f>
        <v>2</v>
      </c>
      <c r="F3161" s="7">
        <f>IF(P3161&gt;0,RANK(P3161,(N3161:P3161,Q3161:AE3161)),0)</f>
        <v>3</v>
      </c>
      <c r="G3161" s="1">
        <f t="shared" si="1266"/>
        <v>1318</v>
      </c>
      <c r="H3161" s="2">
        <f t="shared" si="1267"/>
        <v>0.16704689480354878</v>
      </c>
      <c r="I3161" s="2"/>
      <c r="J3161" s="2">
        <f t="shared" si="1268"/>
        <v>0.5520912547528517</v>
      </c>
      <c r="K3161" s="2">
        <f t="shared" si="1269"/>
        <v>0.38504435994930292</v>
      </c>
      <c r="L3161" s="2">
        <f t="shared" si="1270"/>
        <v>5.5766793409378963E-2</v>
      </c>
      <c r="M3161" s="2">
        <f t="shared" si="1271"/>
        <v>7.0975918884664188E-3</v>
      </c>
      <c r="N3161" s="1">
        <v>4356</v>
      </c>
      <c r="O3161" s="1">
        <v>3038</v>
      </c>
      <c r="P3161" s="1">
        <v>440</v>
      </c>
      <c r="Q3161" s="1">
        <v>18</v>
      </c>
      <c r="R3161" s="1">
        <v>23</v>
      </c>
      <c r="S3161" s="1">
        <v>4</v>
      </c>
      <c r="T3161" s="1">
        <v>0</v>
      </c>
      <c r="U3161" s="1">
        <v>0</v>
      </c>
      <c r="V3161" s="1">
        <v>3</v>
      </c>
      <c r="Y3161" s="1">
        <v>8</v>
      </c>
      <c r="AG3161" s="7">
        <f>IF(Q3161&gt;0,RANK(Q3161,(N3161:P3161,Q3161:AE3161)),0)</f>
        <v>5</v>
      </c>
      <c r="AH3161" s="7">
        <f>IF(R3161&gt;0,RANK(R3161,(N3161:P3161,Q3161:AE3161)),0)</f>
        <v>4</v>
      </c>
      <c r="AI3161" s="7">
        <f>IF(T3161&gt;0,RANK(T3161,(N3161:P3161,Q3161:AE3161)),0)</f>
        <v>0</v>
      </c>
      <c r="AJ3161" s="7">
        <f>IF(S3161&gt;0,RANK(S3161,(N3161:P3161,Q3161:AE3161)),0)</f>
        <v>7</v>
      </c>
      <c r="AK3161" s="2">
        <f t="shared" si="1272"/>
        <v>2.2813688212927757E-3</v>
      </c>
      <c r="AL3161" s="2">
        <f t="shared" si="1273"/>
        <v>2.9150823827629913E-3</v>
      </c>
      <c r="AM3161" s="2">
        <f t="shared" si="1274"/>
        <v>0</v>
      </c>
      <c r="AN3161" s="2">
        <f t="shared" si="1275"/>
        <v>5.0697084917617234E-4</v>
      </c>
      <c r="AP3161" t="s">
        <v>2129</v>
      </c>
      <c r="AQ3161" t="s">
        <v>3929</v>
      </c>
      <c r="AT3161" s="93" t="s">
        <v>244</v>
      </c>
      <c r="AU3161" s="92" t="s">
        <v>1802</v>
      </c>
      <c r="AV3161" s="83" t="str">
        <f t="shared" si="1276"/>
        <v>55003</v>
      </c>
      <c r="AX3161" s="7" t="s">
        <v>3753</v>
      </c>
    </row>
    <row r="3162" spans="1:50" hidden="1" outlineLevel="1">
      <c r="A3162" t="s">
        <v>4287</v>
      </c>
      <c r="B3162" t="s">
        <v>3929</v>
      </c>
      <c r="C3162" s="1">
        <f t="shared" si="1265"/>
        <v>19904</v>
      </c>
      <c r="D3162" s="7">
        <f>RANK(N3162,(N3162:P3162,Q3162:AE3162))</f>
        <v>2</v>
      </c>
      <c r="E3162" s="7">
        <f>RANK(O3162,(N3162:P3162,Q3162:AE3162))</f>
        <v>1</v>
      </c>
      <c r="F3162" s="7">
        <f>IF(P3162&gt;0,RANK(P3162,(N3162:P3162,Q3162:AE3162)),0)</f>
        <v>3</v>
      </c>
      <c r="G3162" s="1">
        <f t="shared" si="1266"/>
        <v>920</v>
      </c>
      <c r="H3162" s="2">
        <f t="shared" si="1267"/>
        <v>4.6221864951768492E-2</v>
      </c>
      <c r="I3162" s="2"/>
      <c r="J3162" s="2">
        <f t="shared" si="1268"/>
        <v>0.44855305466237944</v>
      </c>
      <c r="K3162" s="2">
        <f t="shared" si="1269"/>
        <v>0.49477491961414793</v>
      </c>
      <c r="L3162" s="2">
        <f t="shared" si="1270"/>
        <v>5.0693327974276524E-2</v>
      </c>
      <c r="M3162" s="2">
        <f t="shared" si="1271"/>
        <v>5.9786977491960505E-3</v>
      </c>
      <c r="N3162" s="1">
        <v>8928</v>
      </c>
      <c r="O3162" s="1">
        <v>9848</v>
      </c>
      <c r="P3162" s="1">
        <v>1009</v>
      </c>
      <c r="Q3162" s="1">
        <v>70</v>
      </c>
      <c r="R3162" s="1">
        <v>25</v>
      </c>
      <c r="S3162" s="1">
        <v>10</v>
      </c>
      <c r="T3162" s="1">
        <v>4</v>
      </c>
      <c r="U3162" s="1">
        <v>0</v>
      </c>
      <c r="V3162" s="1">
        <v>3</v>
      </c>
      <c r="Y3162" s="1">
        <v>7</v>
      </c>
      <c r="AG3162" s="7">
        <f>IF(Q3162&gt;0,RANK(Q3162,(N3162:P3162,Q3162:AE3162)),0)</f>
        <v>4</v>
      </c>
      <c r="AH3162" s="7">
        <f>IF(R3162&gt;0,RANK(R3162,(N3162:P3162,Q3162:AE3162)),0)</f>
        <v>5</v>
      </c>
      <c r="AI3162" s="7">
        <f>IF(T3162&gt;0,RANK(T3162,(N3162:P3162,Q3162:AE3162)),0)</f>
        <v>8</v>
      </c>
      <c r="AJ3162" s="7">
        <f>IF(S3162&gt;0,RANK(S3162,(N3162:P3162,Q3162:AE3162)),0)</f>
        <v>6</v>
      </c>
      <c r="AK3162" s="2">
        <f t="shared" si="1272"/>
        <v>3.5168810289389067E-3</v>
      </c>
      <c r="AL3162" s="2">
        <f t="shared" si="1273"/>
        <v>1.2560289389067524E-3</v>
      </c>
      <c r="AM3162" s="2">
        <f t="shared" si="1274"/>
        <v>2.0096463022508038E-4</v>
      </c>
      <c r="AN3162" s="2">
        <f t="shared" si="1275"/>
        <v>5.0241157556270093E-4</v>
      </c>
      <c r="AP3162" t="s">
        <v>4287</v>
      </c>
      <c r="AQ3162" t="s">
        <v>3929</v>
      </c>
      <c r="AT3162" s="93" t="s">
        <v>244</v>
      </c>
      <c r="AU3162" s="92" t="s">
        <v>1803</v>
      </c>
      <c r="AV3162" s="83" t="str">
        <f t="shared" si="1276"/>
        <v>55005</v>
      </c>
      <c r="AX3162" s="7" t="s">
        <v>3753</v>
      </c>
    </row>
    <row r="3163" spans="1:50" hidden="1" outlineLevel="1">
      <c r="A3163" t="s">
        <v>4288</v>
      </c>
      <c r="B3163" t="s">
        <v>3929</v>
      </c>
      <c r="C3163" s="1">
        <f t="shared" si="1265"/>
        <v>8259</v>
      </c>
      <c r="D3163" s="7">
        <f>RANK(N3163,(N3163:P3163,Q3163:AE3163))</f>
        <v>1</v>
      </c>
      <c r="E3163" s="7">
        <f>RANK(O3163,(N3163:P3163,Q3163:AE3163))</f>
        <v>2</v>
      </c>
      <c r="F3163" s="7">
        <f>IF(P3163&gt;0,RANK(P3163,(N3163:P3163,Q3163:AE3163)),0)</f>
        <v>3</v>
      </c>
      <c r="G3163" s="1">
        <f t="shared" si="1266"/>
        <v>1161</v>
      </c>
      <c r="H3163" s="2">
        <f t="shared" si="1267"/>
        <v>0.14057391936069741</v>
      </c>
      <c r="I3163" s="2"/>
      <c r="J3163" s="2">
        <f t="shared" si="1268"/>
        <v>0.53602131008596687</v>
      </c>
      <c r="K3163" s="2">
        <f t="shared" si="1269"/>
        <v>0.39544739072526941</v>
      </c>
      <c r="L3163" s="2">
        <f t="shared" si="1270"/>
        <v>6.1871897324131252E-2</v>
      </c>
      <c r="M3163" s="2">
        <f t="shared" si="1271"/>
        <v>6.6594018646324651E-3</v>
      </c>
      <c r="N3163" s="1">
        <v>4427</v>
      </c>
      <c r="O3163" s="1">
        <v>3266</v>
      </c>
      <c r="P3163" s="1">
        <v>511</v>
      </c>
      <c r="Q3163" s="1">
        <v>20</v>
      </c>
      <c r="R3163" s="1">
        <v>20</v>
      </c>
      <c r="S3163" s="1">
        <v>7</v>
      </c>
      <c r="T3163" s="1">
        <v>4</v>
      </c>
      <c r="U3163" s="1">
        <v>1</v>
      </c>
      <c r="V3163" s="1">
        <v>0</v>
      </c>
      <c r="Y3163" s="1">
        <v>3</v>
      </c>
      <c r="AG3163" s="7">
        <f>IF(Q3163&gt;0,RANK(Q3163,(N3163:P3163,Q3163:AE3163)),0)</f>
        <v>4</v>
      </c>
      <c r="AH3163" s="7">
        <f>IF(R3163&gt;0,RANK(R3163,(N3163:P3163,Q3163:AE3163)),0)</f>
        <v>4</v>
      </c>
      <c r="AI3163" s="7">
        <f>IF(T3163&gt;0,RANK(T3163,(N3163:P3163,Q3163:AE3163)),0)</f>
        <v>7</v>
      </c>
      <c r="AJ3163" s="7">
        <f>IF(S3163&gt;0,RANK(S3163,(N3163:P3163,Q3163:AE3163)),0)</f>
        <v>6</v>
      </c>
      <c r="AK3163" s="2">
        <f t="shared" si="1272"/>
        <v>2.42160067804819E-3</v>
      </c>
      <c r="AL3163" s="2">
        <f t="shared" si="1273"/>
        <v>2.42160067804819E-3</v>
      </c>
      <c r="AM3163" s="2">
        <f t="shared" si="1274"/>
        <v>4.8432013560963799E-4</v>
      </c>
      <c r="AN3163" s="2">
        <f t="shared" si="1275"/>
        <v>8.4756023731686649E-4</v>
      </c>
      <c r="AP3163" t="s">
        <v>4288</v>
      </c>
      <c r="AQ3163" t="s">
        <v>3929</v>
      </c>
      <c r="AT3163" s="93" t="s">
        <v>244</v>
      </c>
      <c r="AU3163" s="92" t="s">
        <v>2150</v>
      </c>
      <c r="AV3163" s="83" t="str">
        <f t="shared" si="1276"/>
        <v>55007</v>
      </c>
      <c r="AX3163" s="7" t="s">
        <v>3753</v>
      </c>
    </row>
    <row r="3164" spans="1:50" hidden="1" outlineLevel="1">
      <c r="A3164" t="s">
        <v>3579</v>
      </c>
      <c r="B3164" t="s">
        <v>3929</v>
      </c>
      <c r="C3164" s="1">
        <f t="shared" si="1265"/>
        <v>107769</v>
      </c>
      <c r="D3164" s="7">
        <f>RANK(N3164,(N3164:P3164,Q3164:AE3164))</f>
        <v>2</v>
      </c>
      <c r="E3164" s="7">
        <f>RANK(O3164,(N3164:P3164,Q3164:AE3164))</f>
        <v>1</v>
      </c>
      <c r="F3164" s="7">
        <f>IF(P3164&gt;0,RANK(P3164,(N3164:P3164,Q3164:AE3164)),0)</f>
        <v>3</v>
      </c>
      <c r="G3164" s="1">
        <f t="shared" si="1266"/>
        <v>5162</v>
      </c>
      <c r="H3164" s="2">
        <f t="shared" si="1267"/>
        <v>4.7898746392747452E-2</v>
      </c>
      <c r="I3164" s="2"/>
      <c r="J3164" s="2">
        <f t="shared" si="1268"/>
        <v>0.45556699978658055</v>
      </c>
      <c r="K3164" s="2">
        <f t="shared" si="1269"/>
        <v>0.50346574617932804</v>
      </c>
      <c r="L3164" s="2">
        <f t="shared" si="1270"/>
        <v>3.0723120749009455E-2</v>
      </c>
      <c r="M3164" s="2">
        <f t="shared" si="1271"/>
        <v>1.024413328508195E-2</v>
      </c>
      <c r="N3164" s="1">
        <v>49096</v>
      </c>
      <c r="O3164" s="1">
        <v>54258</v>
      </c>
      <c r="P3164" s="1">
        <v>3311</v>
      </c>
      <c r="Q3164" s="1">
        <v>650</v>
      </c>
      <c r="R3164" s="1">
        <v>253</v>
      </c>
      <c r="S3164" s="1">
        <v>48</v>
      </c>
      <c r="T3164" s="1">
        <v>28</v>
      </c>
      <c r="U3164" s="1">
        <v>85</v>
      </c>
      <c r="V3164" s="1">
        <v>6</v>
      </c>
      <c r="Y3164" s="1">
        <v>34</v>
      </c>
      <c r="AG3164" s="7">
        <f>IF(Q3164&gt;0,RANK(Q3164,(N3164:P3164,Q3164:AE3164)),0)</f>
        <v>4</v>
      </c>
      <c r="AH3164" s="7">
        <f>IF(R3164&gt;0,RANK(R3164,(N3164:P3164,Q3164:AE3164)),0)</f>
        <v>5</v>
      </c>
      <c r="AI3164" s="7">
        <f>IF(T3164&gt;0,RANK(T3164,(N3164:P3164,Q3164:AE3164)),0)</f>
        <v>9</v>
      </c>
      <c r="AJ3164" s="7">
        <f>IF(S3164&gt;0,RANK(S3164,(N3164:P3164,Q3164:AE3164)),0)</f>
        <v>7</v>
      </c>
      <c r="AK3164" s="2">
        <f t="shared" si="1272"/>
        <v>6.031419053716746E-3</v>
      </c>
      <c r="AL3164" s="2">
        <f t="shared" si="1273"/>
        <v>2.3476138778312874E-3</v>
      </c>
      <c r="AM3164" s="2">
        <f t="shared" si="1274"/>
        <v>2.5981497462164443E-4</v>
      </c>
      <c r="AN3164" s="2">
        <f t="shared" si="1275"/>
        <v>4.453970993513905E-4</v>
      </c>
      <c r="AP3164" t="s">
        <v>3579</v>
      </c>
      <c r="AQ3164" t="s">
        <v>3929</v>
      </c>
      <c r="AT3164" s="93" t="s">
        <v>244</v>
      </c>
      <c r="AU3164" s="92" t="s">
        <v>2454</v>
      </c>
      <c r="AV3164" s="83" t="str">
        <f t="shared" si="1276"/>
        <v>55009</v>
      </c>
      <c r="AX3164" s="7" t="s">
        <v>3753</v>
      </c>
    </row>
    <row r="3165" spans="1:50" hidden="1" outlineLevel="1">
      <c r="A3165" t="s">
        <v>3658</v>
      </c>
      <c r="B3165" t="s">
        <v>3929</v>
      </c>
      <c r="C3165" s="1">
        <f t="shared" si="1265"/>
        <v>6641</v>
      </c>
      <c r="D3165" s="7">
        <f>RANK(N3165,(N3165:P3165,Q3165:AE3165))</f>
        <v>1</v>
      </c>
      <c r="E3165" s="7">
        <f>RANK(O3165,(N3165:P3165,Q3165:AE3165))</f>
        <v>2</v>
      </c>
      <c r="F3165" s="7">
        <f>IF(P3165&gt;0,RANK(P3165,(N3165:P3165,Q3165:AE3165)),0)</f>
        <v>3</v>
      </c>
      <c r="G3165" s="1">
        <f t="shared" si="1266"/>
        <v>199</v>
      </c>
      <c r="H3165" s="2">
        <f t="shared" si="1267"/>
        <v>2.9965366661647341E-2</v>
      </c>
      <c r="I3165" s="2"/>
      <c r="J3165" s="2">
        <f t="shared" si="1268"/>
        <v>0.48742659238066555</v>
      </c>
      <c r="K3165" s="2">
        <f t="shared" si="1269"/>
        <v>0.45746122571901821</v>
      </c>
      <c r="L3165" s="2">
        <f t="shared" si="1270"/>
        <v>4.7583195301912365E-2</v>
      </c>
      <c r="M3165" s="2">
        <f t="shared" si="1271"/>
        <v>7.5289865984038834E-3</v>
      </c>
      <c r="N3165" s="1">
        <v>3237</v>
      </c>
      <c r="O3165" s="1">
        <v>3038</v>
      </c>
      <c r="P3165" s="1">
        <v>316</v>
      </c>
      <c r="Q3165" s="1">
        <v>17</v>
      </c>
      <c r="R3165" s="1">
        <v>15</v>
      </c>
      <c r="S3165" s="1">
        <v>5</v>
      </c>
      <c r="T3165" s="1">
        <v>2</v>
      </c>
      <c r="U3165" s="1">
        <v>3</v>
      </c>
      <c r="V3165" s="1">
        <v>5</v>
      </c>
      <c r="Y3165" s="1">
        <v>3</v>
      </c>
      <c r="AG3165" s="7">
        <f>IF(Q3165&gt;0,RANK(Q3165,(N3165:P3165,Q3165:AE3165)),0)</f>
        <v>4</v>
      </c>
      <c r="AH3165" s="7">
        <f>IF(R3165&gt;0,RANK(R3165,(N3165:P3165,Q3165:AE3165)),0)</f>
        <v>5</v>
      </c>
      <c r="AI3165" s="7">
        <f>IF(T3165&gt;0,RANK(T3165,(N3165:P3165,Q3165:AE3165)),0)</f>
        <v>10</v>
      </c>
      <c r="AJ3165" s="7">
        <f>IF(S3165&gt;0,RANK(S3165,(N3165:P3165,Q3165:AE3165)),0)</f>
        <v>6</v>
      </c>
      <c r="AK3165" s="2">
        <f t="shared" si="1272"/>
        <v>2.5598554434573106E-3</v>
      </c>
      <c r="AL3165" s="2">
        <f t="shared" si="1273"/>
        <v>2.2586959795211563E-3</v>
      </c>
      <c r="AM3165" s="2">
        <f t="shared" si="1274"/>
        <v>3.011594639361542E-4</v>
      </c>
      <c r="AN3165" s="2">
        <f t="shared" si="1275"/>
        <v>7.5289865984038546E-4</v>
      </c>
      <c r="AP3165" t="s">
        <v>3658</v>
      </c>
      <c r="AQ3165" t="s">
        <v>3929</v>
      </c>
      <c r="AT3165" s="93" t="s">
        <v>244</v>
      </c>
      <c r="AU3165" s="92" t="s">
        <v>2455</v>
      </c>
      <c r="AV3165" s="83" t="str">
        <f t="shared" si="1276"/>
        <v>55011</v>
      </c>
      <c r="AX3165" s="7" t="s">
        <v>3753</v>
      </c>
    </row>
    <row r="3166" spans="1:50" hidden="1" outlineLevel="1">
      <c r="A3166" t="s">
        <v>1800</v>
      </c>
      <c r="B3166" t="s">
        <v>3929</v>
      </c>
      <c r="C3166" s="1">
        <f t="shared" si="1265"/>
        <v>8151</v>
      </c>
      <c r="D3166" s="7">
        <f>RANK(N3166,(N3166:P3166,Q3166:AE3166))</f>
        <v>2</v>
      </c>
      <c r="E3166" s="7">
        <f>RANK(O3166,(N3166:P3166,Q3166:AE3166))</f>
        <v>1</v>
      </c>
      <c r="F3166" s="7">
        <f>IF(P3166&gt;0,RANK(P3166,(N3166:P3166,Q3166:AE3166)),0)</f>
        <v>3</v>
      </c>
      <c r="G3166" s="1">
        <f t="shared" si="1266"/>
        <v>341</v>
      </c>
      <c r="H3166" s="2">
        <f t="shared" si="1267"/>
        <v>4.1835357624831308E-2</v>
      </c>
      <c r="I3166" s="2"/>
      <c r="J3166" s="2">
        <f t="shared" si="1268"/>
        <v>0.44485339222181325</v>
      </c>
      <c r="K3166" s="2">
        <f t="shared" si="1269"/>
        <v>0.48668874984664456</v>
      </c>
      <c r="L3166" s="2">
        <f t="shared" si="1270"/>
        <v>6.1219482272113851E-2</v>
      </c>
      <c r="M3166" s="2">
        <f t="shared" si="1271"/>
        <v>7.2383756594283921E-3</v>
      </c>
      <c r="N3166" s="1">
        <v>3626</v>
      </c>
      <c r="O3166" s="1">
        <v>3967</v>
      </c>
      <c r="P3166" s="1">
        <v>499</v>
      </c>
      <c r="Q3166" s="1">
        <v>34</v>
      </c>
      <c r="R3166" s="1">
        <v>12</v>
      </c>
      <c r="S3166" s="1">
        <v>5</v>
      </c>
      <c r="T3166" s="1">
        <v>2</v>
      </c>
      <c r="U3166" s="1">
        <v>2</v>
      </c>
      <c r="V3166" s="1">
        <v>0</v>
      </c>
      <c r="Y3166" s="1">
        <v>4</v>
      </c>
      <c r="AG3166" s="7">
        <f>IF(Q3166&gt;0,RANK(Q3166,(N3166:P3166,Q3166:AE3166)),0)</f>
        <v>4</v>
      </c>
      <c r="AH3166" s="7">
        <f>IF(R3166&gt;0,RANK(R3166,(N3166:P3166,Q3166:AE3166)),0)</f>
        <v>5</v>
      </c>
      <c r="AI3166" s="7">
        <f>IF(T3166&gt;0,RANK(T3166,(N3166:P3166,Q3166:AE3166)),0)</f>
        <v>8</v>
      </c>
      <c r="AJ3166" s="7">
        <f>IF(S3166&gt;0,RANK(S3166,(N3166:P3166,Q3166:AE3166)),0)</f>
        <v>6</v>
      </c>
      <c r="AK3166" s="2">
        <f t="shared" si="1272"/>
        <v>4.1712673291620659E-3</v>
      </c>
      <c r="AL3166" s="2">
        <f t="shared" si="1273"/>
        <v>1.472211998527788E-3</v>
      </c>
      <c r="AM3166" s="2">
        <f t="shared" si="1274"/>
        <v>2.4536866642129801E-4</v>
      </c>
      <c r="AN3166" s="2">
        <f t="shared" si="1275"/>
        <v>6.1342166605324495E-4</v>
      </c>
      <c r="AP3166" t="s">
        <v>1800</v>
      </c>
      <c r="AQ3166" t="s">
        <v>3929</v>
      </c>
      <c r="AT3166" s="93" t="s">
        <v>244</v>
      </c>
      <c r="AU3166" s="92" t="s">
        <v>2456</v>
      </c>
      <c r="AV3166" s="83" t="str">
        <f t="shared" si="1276"/>
        <v>55013</v>
      </c>
      <c r="AX3166" s="7" t="s">
        <v>3753</v>
      </c>
    </row>
    <row r="3167" spans="1:50" hidden="1" outlineLevel="1">
      <c r="A3167" t="s">
        <v>2653</v>
      </c>
      <c r="B3167" t="s">
        <v>3929</v>
      </c>
      <c r="C3167" s="1">
        <f t="shared" si="1265"/>
        <v>19947</v>
      </c>
      <c r="D3167" s="7">
        <f>RANK(N3167,(N3167:P3167,Q3167:AE3167))</f>
        <v>2</v>
      </c>
      <c r="E3167" s="7">
        <f>RANK(O3167,(N3167:P3167,Q3167:AE3167))</f>
        <v>1</v>
      </c>
      <c r="F3167" s="7">
        <f>IF(P3167&gt;0,RANK(P3167,(N3167:P3167,Q3167:AE3167)),0)</f>
        <v>3</v>
      </c>
      <c r="G3167" s="1">
        <f t="shared" si="1266"/>
        <v>2635</v>
      </c>
      <c r="H3167" s="2">
        <f t="shared" si="1267"/>
        <v>0.13210006517270767</v>
      </c>
      <c r="I3167" s="2"/>
      <c r="J3167" s="2">
        <f t="shared" si="1268"/>
        <v>0.41118965257933526</v>
      </c>
      <c r="K3167" s="2">
        <f t="shared" si="1269"/>
        <v>0.54328971775204293</v>
      </c>
      <c r="L3167" s="2">
        <f t="shared" si="1270"/>
        <v>3.2987416654133454E-2</v>
      </c>
      <c r="M3167" s="2">
        <f t="shared" si="1271"/>
        <v>1.2533213014488349E-2</v>
      </c>
      <c r="N3167" s="1">
        <v>8202</v>
      </c>
      <c r="O3167" s="1">
        <v>10837</v>
      </c>
      <c r="P3167" s="1">
        <v>658</v>
      </c>
      <c r="Q3167" s="1">
        <v>145</v>
      </c>
      <c r="R3167" s="1">
        <v>58</v>
      </c>
      <c r="S3167" s="1">
        <v>19</v>
      </c>
      <c r="T3167" s="1">
        <v>5</v>
      </c>
      <c r="U3167" s="1">
        <v>7</v>
      </c>
      <c r="V3167" s="1">
        <v>3</v>
      </c>
      <c r="Y3167" s="1">
        <v>13</v>
      </c>
      <c r="AG3167" s="7">
        <f>IF(Q3167&gt;0,RANK(Q3167,(N3167:P3167,Q3167:AE3167)),0)</f>
        <v>4</v>
      </c>
      <c r="AH3167" s="7">
        <f>IF(R3167&gt;0,RANK(R3167,(N3167:P3167,Q3167:AE3167)),0)</f>
        <v>5</v>
      </c>
      <c r="AI3167" s="7">
        <f>IF(T3167&gt;0,RANK(T3167,(N3167:P3167,Q3167:AE3167)),0)</f>
        <v>9</v>
      </c>
      <c r="AJ3167" s="7">
        <f>IF(S3167&gt;0,RANK(S3167,(N3167:P3167,Q3167:AE3167)),0)</f>
        <v>6</v>
      </c>
      <c r="AK3167" s="2">
        <f t="shared" si="1272"/>
        <v>7.2692635484032687E-3</v>
      </c>
      <c r="AL3167" s="2">
        <f t="shared" si="1273"/>
        <v>2.9077054193613074E-3</v>
      </c>
      <c r="AM3167" s="2">
        <f t="shared" si="1274"/>
        <v>2.5066426028976787E-4</v>
      </c>
      <c r="AN3167" s="2">
        <f t="shared" si="1275"/>
        <v>9.5252418910111796E-4</v>
      </c>
      <c r="AP3167" t="s">
        <v>2653</v>
      </c>
      <c r="AQ3167" t="s">
        <v>3929</v>
      </c>
      <c r="AT3167" s="93" t="s">
        <v>244</v>
      </c>
      <c r="AU3167" s="92" t="s">
        <v>1466</v>
      </c>
      <c r="AV3167" s="83" t="str">
        <f t="shared" si="1276"/>
        <v>55015</v>
      </c>
      <c r="AX3167" s="7" t="s">
        <v>3753</v>
      </c>
    </row>
    <row r="3168" spans="1:50" hidden="1" outlineLevel="1">
      <c r="A3168" t="s">
        <v>1213</v>
      </c>
      <c r="B3168" t="s">
        <v>3929</v>
      </c>
      <c r="C3168" s="1">
        <f t="shared" si="1265"/>
        <v>26173</v>
      </c>
      <c r="D3168" s="7">
        <f>RANK(N3168,(N3168:P3168,Q3168:AE3168))</f>
        <v>2</v>
      </c>
      <c r="E3168" s="7">
        <f>RANK(O3168,(N3168:P3168,Q3168:AE3168))</f>
        <v>1</v>
      </c>
      <c r="F3168" s="7">
        <f>IF(P3168&gt;0,RANK(P3168,(N3168:P3168,Q3168:AE3168)),0)</f>
        <v>3</v>
      </c>
      <c r="G3168" s="1">
        <f t="shared" si="1266"/>
        <v>733</v>
      </c>
      <c r="H3168" s="2">
        <f t="shared" si="1267"/>
        <v>2.8005960340809231E-2</v>
      </c>
      <c r="I3168" s="2"/>
      <c r="J3168" s="2">
        <f t="shared" si="1268"/>
        <v>0.46238490046994996</v>
      </c>
      <c r="K3168" s="2">
        <f t="shared" si="1269"/>
        <v>0.49039086081075917</v>
      </c>
      <c r="L3168" s="2">
        <f t="shared" si="1270"/>
        <v>3.7175715431933674E-2</v>
      </c>
      <c r="M3168" s="2">
        <f t="shared" si="1271"/>
        <v>1.0048523287357204E-2</v>
      </c>
      <c r="N3168" s="1">
        <v>12102</v>
      </c>
      <c r="O3168" s="1">
        <v>12835</v>
      </c>
      <c r="P3168" s="1">
        <v>973</v>
      </c>
      <c r="Q3168" s="1">
        <v>109</v>
      </c>
      <c r="R3168" s="1">
        <v>67</v>
      </c>
      <c r="S3168" s="1">
        <v>37</v>
      </c>
      <c r="T3168" s="1">
        <v>12</v>
      </c>
      <c r="U3168" s="1">
        <v>23</v>
      </c>
      <c r="V3168" s="1">
        <v>2</v>
      </c>
      <c r="Y3168" s="1">
        <v>13</v>
      </c>
      <c r="AG3168" s="7">
        <f>IF(Q3168&gt;0,RANK(Q3168,(N3168:P3168,Q3168:AE3168)),0)</f>
        <v>4</v>
      </c>
      <c r="AH3168" s="7">
        <f>IF(R3168&gt;0,RANK(R3168,(N3168:P3168,Q3168:AE3168)),0)</f>
        <v>5</v>
      </c>
      <c r="AI3168" s="7">
        <f>IF(T3168&gt;0,RANK(T3168,(N3168:P3168,Q3168:AE3168)),0)</f>
        <v>9</v>
      </c>
      <c r="AJ3168" s="7">
        <f>IF(S3168&gt;0,RANK(S3168,(N3168:P3168,Q3168:AE3168)),0)</f>
        <v>6</v>
      </c>
      <c r="AK3168" s="2">
        <f t="shared" si="1272"/>
        <v>4.1645971038856838E-3</v>
      </c>
      <c r="AL3168" s="2">
        <f t="shared" si="1273"/>
        <v>2.5598899629389067E-3</v>
      </c>
      <c r="AM3168" s="2">
        <f t="shared" si="1274"/>
        <v>4.5848775455622207E-4</v>
      </c>
      <c r="AN3168" s="2">
        <f t="shared" si="1275"/>
        <v>1.4136705765483513E-3</v>
      </c>
      <c r="AP3168" t="s">
        <v>1213</v>
      </c>
      <c r="AQ3168" t="s">
        <v>3929</v>
      </c>
      <c r="AT3168" s="93" t="s">
        <v>244</v>
      </c>
      <c r="AU3168" s="92" t="s">
        <v>1467</v>
      </c>
      <c r="AV3168" s="83" t="str">
        <f t="shared" si="1276"/>
        <v>55017</v>
      </c>
      <c r="AX3168" s="7" t="s">
        <v>3753</v>
      </c>
    </row>
    <row r="3169" spans="1:50" hidden="1" outlineLevel="1">
      <c r="A3169" t="s">
        <v>1393</v>
      </c>
      <c r="B3169" t="s">
        <v>3929</v>
      </c>
      <c r="C3169" s="1">
        <f t="shared" si="1265"/>
        <v>14149</v>
      </c>
      <c r="D3169" s="7">
        <f>RANK(N3169,(N3169:P3169,Q3169:AE3169))</f>
        <v>2</v>
      </c>
      <c r="E3169" s="7">
        <f>RANK(O3169,(N3169:P3169,Q3169:AE3169))</f>
        <v>1</v>
      </c>
      <c r="F3169" s="7">
        <f>IF(P3169&gt;0,RANK(P3169,(N3169:P3169,Q3169:AE3169)),0)</f>
        <v>3</v>
      </c>
      <c r="G3169" s="1">
        <f t="shared" si="1266"/>
        <v>1530</v>
      </c>
      <c r="H3169" s="2">
        <f t="shared" si="1267"/>
        <v>0.10813485051947135</v>
      </c>
      <c r="I3169" s="2"/>
      <c r="J3169" s="2">
        <f t="shared" si="1268"/>
        <v>0.41918156760195069</v>
      </c>
      <c r="K3169" s="2">
        <f t="shared" si="1269"/>
        <v>0.52731641812142205</v>
      </c>
      <c r="L3169" s="2">
        <f t="shared" si="1270"/>
        <v>3.6822390274931088E-2</v>
      </c>
      <c r="M3169" s="2">
        <f t="shared" si="1271"/>
        <v>1.6679624001696175E-2</v>
      </c>
      <c r="N3169" s="1">
        <v>5931</v>
      </c>
      <c r="O3169" s="1">
        <v>7461</v>
      </c>
      <c r="P3169" s="1">
        <v>521</v>
      </c>
      <c r="Q3169" s="1">
        <v>156</v>
      </c>
      <c r="R3169" s="1">
        <v>31</v>
      </c>
      <c r="S3169" s="1">
        <v>19</v>
      </c>
      <c r="T3169" s="1">
        <v>4</v>
      </c>
      <c r="U3169" s="1">
        <v>12</v>
      </c>
      <c r="V3169" s="1">
        <v>2</v>
      </c>
      <c r="Y3169" s="1">
        <v>12</v>
      </c>
      <c r="AG3169" s="7">
        <f>IF(Q3169&gt;0,RANK(Q3169,(N3169:P3169,Q3169:AE3169)),0)</f>
        <v>4</v>
      </c>
      <c r="AH3169" s="7">
        <f>IF(R3169&gt;0,RANK(R3169,(N3169:P3169,Q3169:AE3169)),0)</f>
        <v>5</v>
      </c>
      <c r="AI3169" s="7">
        <f>IF(T3169&gt;0,RANK(T3169,(N3169:P3169,Q3169:AE3169)),0)</f>
        <v>9</v>
      </c>
      <c r="AJ3169" s="7">
        <f>IF(S3169&gt;0,RANK(S3169,(N3169:P3169,Q3169:AE3169)),0)</f>
        <v>6</v>
      </c>
      <c r="AK3169" s="2">
        <f t="shared" si="1272"/>
        <v>1.1025514170612764E-2</v>
      </c>
      <c r="AL3169" s="2">
        <f t="shared" si="1273"/>
        <v>2.1909675595448443E-3</v>
      </c>
      <c r="AM3169" s="2">
        <f t="shared" si="1274"/>
        <v>2.8270549155417346E-4</v>
      </c>
      <c r="AN3169" s="2">
        <f t="shared" si="1275"/>
        <v>1.3428510848823238E-3</v>
      </c>
      <c r="AP3169" t="s">
        <v>1393</v>
      </c>
      <c r="AQ3169" t="s">
        <v>3929</v>
      </c>
      <c r="AT3169" s="93" t="s">
        <v>244</v>
      </c>
      <c r="AU3169" s="92" t="s">
        <v>1468</v>
      </c>
      <c r="AV3169" s="83" t="str">
        <f t="shared" si="1276"/>
        <v>55019</v>
      </c>
      <c r="AX3169" s="7" t="s">
        <v>3753</v>
      </c>
    </row>
    <row r="3170" spans="1:50" hidden="1" outlineLevel="1">
      <c r="A3170" t="s">
        <v>3058</v>
      </c>
      <c r="B3170" t="s">
        <v>3929</v>
      </c>
      <c r="C3170" s="1">
        <f t="shared" si="1265"/>
        <v>25587</v>
      </c>
      <c r="D3170" s="7">
        <f>RANK(N3170,(N3170:P3170,Q3170:AE3170))</f>
        <v>1</v>
      </c>
      <c r="E3170" s="7">
        <f>RANK(O3170,(N3170:P3170,Q3170:AE3170))</f>
        <v>2</v>
      </c>
      <c r="F3170" s="7">
        <f>IF(P3170&gt;0,RANK(P3170,(N3170:P3170,Q3170:AE3170)),0)</f>
        <v>3</v>
      </c>
      <c r="G3170" s="1">
        <f t="shared" si="1266"/>
        <v>649</v>
      </c>
      <c r="H3170" s="2">
        <f t="shared" si="1267"/>
        <v>2.5364442881150584E-2</v>
      </c>
      <c r="I3170" s="2"/>
      <c r="J3170" s="2">
        <f t="shared" si="1268"/>
        <v>0.49384453042560678</v>
      </c>
      <c r="K3170" s="2">
        <f t="shared" si="1269"/>
        <v>0.46848008754445619</v>
      </c>
      <c r="L3170" s="2">
        <f t="shared" si="1270"/>
        <v>3.0875053738226445E-2</v>
      </c>
      <c r="M3170" s="2">
        <f t="shared" si="1271"/>
        <v>6.8003282917106431E-3</v>
      </c>
      <c r="N3170" s="1">
        <v>12636</v>
      </c>
      <c r="O3170" s="1">
        <v>11987</v>
      </c>
      <c r="P3170" s="1">
        <v>790</v>
      </c>
      <c r="Q3170" s="1">
        <v>58</v>
      </c>
      <c r="R3170" s="1">
        <v>58</v>
      </c>
      <c r="S3170" s="1">
        <v>21</v>
      </c>
      <c r="T3170" s="1">
        <v>5</v>
      </c>
      <c r="U3170" s="1">
        <v>20</v>
      </c>
      <c r="V3170" s="1">
        <v>1</v>
      </c>
      <c r="Y3170" s="1">
        <v>11</v>
      </c>
      <c r="AG3170" s="7">
        <f>IF(Q3170&gt;0,RANK(Q3170,(N3170:P3170,Q3170:AE3170)),0)</f>
        <v>4</v>
      </c>
      <c r="AH3170" s="7">
        <f>IF(R3170&gt;0,RANK(R3170,(N3170:P3170,Q3170:AE3170)),0)</f>
        <v>4</v>
      </c>
      <c r="AI3170" s="7">
        <f>IF(T3170&gt;0,RANK(T3170,(N3170:P3170,Q3170:AE3170)),0)</f>
        <v>9</v>
      </c>
      <c r="AJ3170" s="7">
        <f>IF(S3170&gt;0,RANK(S3170,(N3170:P3170,Q3170:AE3170)),0)</f>
        <v>6</v>
      </c>
      <c r="AK3170" s="2">
        <f t="shared" si="1272"/>
        <v>2.2667760972368781E-3</v>
      </c>
      <c r="AL3170" s="2">
        <f t="shared" si="1273"/>
        <v>2.2667760972368781E-3</v>
      </c>
      <c r="AM3170" s="2">
        <f t="shared" si="1274"/>
        <v>1.9541173252042053E-4</v>
      </c>
      <c r="AN3170" s="2">
        <f t="shared" si="1275"/>
        <v>8.2072927658576619E-4</v>
      </c>
      <c r="AP3170" t="s">
        <v>3058</v>
      </c>
      <c r="AQ3170" t="s">
        <v>3929</v>
      </c>
      <c r="AT3170" s="93" t="s">
        <v>244</v>
      </c>
      <c r="AU3170" s="92" t="s">
        <v>458</v>
      </c>
      <c r="AV3170" s="83" t="str">
        <f t="shared" si="1276"/>
        <v>55021</v>
      </c>
      <c r="AX3170" s="7" t="s">
        <v>3753</v>
      </c>
    </row>
    <row r="3171" spans="1:50" hidden="1" outlineLevel="1">
      <c r="A3171" t="s">
        <v>2339</v>
      </c>
      <c r="B3171" t="s">
        <v>3929</v>
      </c>
      <c r="C3171" s="1">
        <f t="shared" si="1265"/>
        <v>7394</v>
      </c>
      <c r="D3171" s="7">
        <f>RANK(N3171,(N3171:P3171,Q3171:AE3171))</f>
        <v>1</v>
      </c>
      <c r="E3171" s="7">
        <f>RANK(O3171,(N3171:P3171,Q3171:AE3171))</f>
        <v>2</v>
      </c>
      <c r="F3171" s="7">
        <f>IF(P3171&gt;0,RANK(P3171,(N3171:P3171,Q3171:AE3171)),0)</f>
        <v>3</v>
      </c>
      <c r="G3171" s="1">
        <f t="shared" si="1266"/>
        <v>981</v>
      </c>
      <c r="H3171" s="2">
        <f t="shared" si="1267"/>
        <v>0.13267514200703273</v>
      </c>
      <c r="I3171" s="2"/>
      <c r="J3171" s="2">
        <f t="shared" si="1268"/>
        <v>0.54165539626724368</v>
      </c>
      <c r="K3171" s="2">
        <f t="shared" si="1269"/>
        <v>0.40898025426021101</v>
      </c>
      <c r="L3171" s="2">
        <f t="shared" si="1270"/>
        <v>4.1790641060319177E-2</v>
      </c>
      <c r="M3171" s="2">
        <f t="shared" si="1271"/>
        <v>7.5737084122261336E-3</v>
      </c>
      <c r="N3171" s="1">
        <v>4005</v>
      </c>
      <c r="O3171" s="1">
        <v>3024</v>
      </c>
      <c r="P3171" s="1">
        <v>309</v>
      </c>
      <c r="Q3171" s="1">
        <v>29</v>
      </c>
      <c r="R3171" s="1">
        <v>10</v>
      </c>
      <c r="S3171" s="1">
        <v>9</v>
      </c>
      <c r="T3171" s="1">
        <v>4</v>
      </c>
      <c r="U3171" s="1">
        <v>2</v>
      </c>
      <c r="V3171" s="1">
        <v>1</v>
      </c>
      <c r="Y3171" s="1">
        <v>1</v>
      </c>
      <c r="AG3171" s="7">
        <f>IF(Q3171&gt;0,RANK(Q3171,(N3171:P3171,Q3171:AE3171)),0)</f>
        <v>4</v>
      </c>
      <c r="AH3171" s="7">
        <f>IF(R3171&gt;0,RANK(R3171,(N3171:P3171,Q3171:AE3171)),0)</f>
        <v>5</v>
      </c>
      <c r="AI3171" s="7">
        <f>IF(T3171&gt;0,RANK(T3171,(N3171:P3171,Q3171:AE3171)),0)</f>
        <v>7</v>
      </c>
      <c r="AJ3171" s="7">
        <f>IF(S3171&gt;0,RANK(S3171,(N3171:P3171,Q3171:AE3171)),0)</f>
        <v>6</v>
      </c>
      <c r="AK3171" s="2">
        <f t="shared" si="1272"/>
        <v>3.9220989991885311E-3</v>
      </c>
      <c r="AL3171" s="2">
        <f t="shared" si="1273"/>
        <v>1.3524479307546659E-3</v>
      </c>
      <c r="AM3171" s="2">
        <f t="shared" si="1274"/>
        <v>5.4097917230186638E-4</v>
      </c>
      <c r="AN3171" s="2">
        <f t="shared" si="1275"/>
        <v>1.2172031376791995E-3</v>
      </c>
      <c r="AP3171" t="s">
        <v>2339</v>
      </c>
      <c r="AQ3171" t="s">
        <v>3929</v>
      </c>
      <c r="AT3171" s="93" t="s">
        <v>244</v>
      </c>
      <c r="AU3171" s="92" t="s">
        <v>459</v>
      </c>
      <c r="AV3171" s="83" t="str">
        <f t="shared" si="1276"/>
        <v>55023</v>
      </c>
      <c r="AX3171" s="7" t="s">
        <v>3753</v>
      </c>
    </row>
    <row r="3172" spans="1:50" hidden="1" outlineLevel="1">
      <c r="A3172" t="s">
        <v>2654</v>
      </c>
      <c r="B3172" t="s">
        <v>3929</v>
      </c>
      <c r="C3172" s="1">
        <f t="shared" si="1265"/>
        <v>232739</v>
      </c>
      <c r="D3172" s="7">
        <f>RANK(N3172,(N3172:P3172,Q3172:AE3172))</f>
        <v>1</v>
      </c>
      <c r="E3172" s="7">
        <f>RANK(O3172,(N3172:P3172,Q3172:AE3172))</f>
        <v>2</v>
      </c>
      <c r="F3172" s="7">
        <f>IF(P3172&gt;0,RANK(P3172,(N3172:P3172,Q3172:AE3172)),0)</f>
        <v>3</v>
      </c>
      <c r="G3172" s="1">
        <f t="shared" si="1266"/>
        <v>66527</v>
      </c>
      <c r="H3172" s="2">
        <f t="shared" si="1267"/>
        <v>0.28584379927730202</v>
      </c>
      <c r="I3172" s="2"/>
      <c r="J3172" s="2">
        <f t="shared" si="1268"/>
        <v>0.61148754613537049</v>
      </c>
      <c r="K3172" s="2">
        <f t="shared" si="1269"/>
        <v>0.32564374685806846</v>
      </c>
      <c r="L3172" s="2">
        <f t="shared" si="1270"/>
        <v>5.5985460107674259E-2</v>
      </c>
      <c r="M3172" s="2">
        <f t="shared" si="1271"/>
        <v>6.883246898886794E-3</v>
      </c>
      <c r="N3172" s="1">
        <v>142317</v>
      </c>
      <c r="O3172" s="1">
        <v>75790</v>
      </c>
      <c r="P3172" s="1">
        <v>13030</v>
      </c>
      <c r="Q3172" s="1">
        <v>346</v>
      </c>
      <c r="R3172" s="1">
        <v>816</v>
      </c>
      <c r="S3172" s="1">
        <v>62</v>
      </c>
      <c r="T3172" s="1">
        <v>98</v>
      </c>
      <c r="U3172" s="1">
        <v>201</v>
      </c>
      <c r="V3172" s="1">
        <v>25</v>
      </c>
      <c r="Y3172" s="1">
        <v>54</v>
      </c>
      <c r="AG3172" s="7">
        <f>IF(Q3172&gt;0,RANK(Q3172,(N3172:P3172,Q3172:AE3172)),0)</f>
        <v>5</v>
      </c>
      <c r="AH3172" s="7">
        <f>IF(R3172&gt;0,RANK(R3172,(N3172:P3172,Q3172:AE3172)),0)</f>
        <v>4</v>
      </c>
      <c r="AI3172" s="7">
        <f>IF(T3172&gt;0,RANK(T3172,(N3172:P3172,Q3172:AE3172)),0)</f>
        <v>7</v>
      </c>
      <c r="AJ3172" s="7">
        <f>IF(S3172&gt;0,RANK(S3172,(N3172:P3172,Q3172:AE3172)),0)</f>
        <v>8</v>
      </c>
      <c r="AK3172" s="2">
        <f t="shared" si="1272"/>
        <v>1.4866438370878968E-3</v>
      </c>
      <c r="AL3172" s="2">
        <f t="shared" si="1273"/>
        <v>3.5060733267737679E-3</v>
      </c>
      <c r="AM3172" s="2">
        <f t="shared" si="1274"/>
        <v>4.2107253189194762E-4</v>
      </c>
      <c r="AN3172" s="2">
        <f t="shared" si="1275"/>
        <v>2.663928262989873E-4</v>
      </c>
      <c r="AP3172" t="s">
        <v>2654</v>
      </c>
      <c r="AQ3172" t="s">
        <v>3929</v>
      </c>
      <c r="AT3172" s="93" t="s">
        <v>244</v>
      </c>
      <c r="AU3172" s="92" t="s">
        <v>776</v>
      </c>
      <c r="AV3172" s="83" t="str">
        <f t="shared" si="1276"/>
        <v>55025</v>
      </c>
      <c r="AX3172" s="7" t="s">
        <v>3753</v>
      </c>
    </row>
    <row r="3173" spans="1:50" hidden="1" outlineLevel="1">
      <c r="A3173" t="s">
        <v>3681</v>
      </c>
      <c r="B3173" t="s">
        <v>3929</v>
      </c>
      <c r="C3173" s="1">
        <f t="shared" si="1265"/>
        <v>37701</v>
      </c>
      <c r="D3173" s="7">
        <f>RANK(N3173,(N3173:P3173,Q3173:AE3173))</f>
        <v>2</v>
      </c>
      <c r="E3173" s="7">
        <f>RANK(O3173,(N3173:P3173,Q3173:AE3173))</f>
        <v>1</v>
      </c>
      <c r="F3173" s="7">
        <f>IF(P3173&gt;0,RANK(P3173,(N3173:P3173,Q3173:AE3173)),0)</f>
        <v>3</v>
      </c>
      <c r="G3173" s="1">
        <f t="shared" si="1266"/>
        <v>7104</v>
      </c>
      <c r="H3173" s="2">
        <f t="shared" si="1267"/>
        <v>0.18843001511896237</v>
      </c>
      <c r="I3173" s="2"/>
      <c r="J3173" s="2">
        <f t="shared" si="1268"/>
        <v>0.38672714251611362</v>
      </c>
      <c r="K3173" s="2">
        <f t="shared" si="1269"/>
        <v>0.57515715763507602</v>
      </c>
      <c r="L3173" s="2">
        <f t="shared" si="1270"/>
        <v>2.9123895917880161E-2</v>
      </c>
      <c r="M3173" s="2">
        <f t="shared" si="1271"/>
        <v>8.9918039309301971E-3</v>
      </c>
      <c r="N3173" s="1">
        <v>14580</v>
      </c>
      <c r="O3173" s="1">
        <v>21684</v>
      </c>
      <c r="P3173" s="1">
        <v>1098</v>
      </c>
      <c r="Q3173" s="1">
        <v>164</v>
      </c>
      <c r="R3173" s="1">
        <v>97</v>
      </c>
      <c r="S3173" s="1">
        <v>37</v>
      </c>
      <c r="T3173" s="1">
        <v>18</v>
      </c>
      <c r="U3173" s="1">
        <v>5</v>
      </c>
      <c r="V3173" s="1">
        <v>2</v>
      </c>
      <c r="Y3173" s="1">
        <v>16</v>
      </c>
      <c r="AG3173" s="7">
        <f>IF(Q3173&gt;0,RANK(Q3173,(N3173:P3173,Q3173:AE3173)),0)</f>
        <v>4</v>
      </c>
      <c r="AH3173" s="7">
        <f>IF(R3173&gt;0,RANK(R3173,(N3173:P3173,Q3173:AE3173)),0)</f>
        <v>5</v>
      </c>
      <c r="AI3173" s="7">
        <f>IF(T3173&gt;0,RANK(T3173,(N3173:P3173,Q3173:AE3173)),0)</f>
        <v>7</v>
      </c>
      <c r="AJ3173" s="7">
        <f>IF(S3173&gt;0,RANK(S3173,(N3173:P3173,Q3173:AE3173)),0)</f>
        <v>6</v>
      </c>
      <c r="AK3173" s="2">
        <f t="shared" si="1272"/>
        <v>4.3500172409219919E-3</v>
      </c>
      <c r="AL3173" s="2">
        <f t="shared" si="1273"/>
        <v>2.5728760510331291E-3</v>
      </c>
      <c r="AM3173" s="2">
        <f t="shared" si="1274"/>
        <v>4.7744091668656003E-4</v>
      </c>
      <c r="AN3173" s="2">
        <f t="shared" si="1275"/>
        <v>9.8140632874459555E-4</v>
      </c>
      <c r="AP3173" t="s">
        <v>3681</v>
      </c>
      <c r="AQ3173" t="s">
        <v>3929</v>
      </c>
      <c r="AT3173" s="93" t="s">
        <v>244</v>
      </c>
      <c r="AU3173" s="92" t="s">
        <v>777</v>
      </c>
      <c r="AV3173" s="83" t="str">
        <f t="shared" si="1276"/>
        <v>55027</v>
      </c>
      <c r="AX3173" s="7" t="s">
        <v>3753</v>
      </c>
    </row>
    <row r="3174" spans="1:50" hidden="1" outlineLevel="1">
      <c r="A3174" t="s">
        <v>2655</v>
      </c>
      <c r="B3174" t="s">
        <v>3929</v>
      </c>
      <c r="C3174" s="1">
        <f t="shared" si="1265"/>
        <v>15220</v>
      </c>
      <c r="D3174" s="7">
        <f>RANK(N3174,(N3174:P3174,Q3174:AE3174))</f>
        <v>2</v>
      </c>
      <c r="E3174" s="7">
        <f>RANK(O3174,(N3174:P3174,Q3174:AE3174))</f>
        <v>1</v>
      </c>
      <c r="F3174" s="7">
        <f>IF(P3174&gt;0,RANK(P3174,(N3174:P3174,Q3174:AE3174)),0)</f>
        <v>3</v>
      </c>
      <c r="G3174" s="1">
        <f t="shared" si="1266"/>
        <v>1250</v>
      </c>
      <c r="H3174" s="2">
        <f t="shared" si="1267"/>
        <v>8.2128777923784493E-2</v>
      </c>
      <c r="I3174" s="2"/>
      <c r="J3174" s="2">
        <f t="shared" si="1268"/>
        <v>0.43101182654402104</v>
      </c>
      <c r="K3174" s="2">
        <f t="shared" si="1269"/>
        <v>0.51314060446780552</v>
      </c>
      <c r="L3174" s="2">
        <f t="shared" si="1270"/>
        <v>4.6583442838370563E-2</v>
      </c>
      <c r="M3174" s="2">
        <f t="shared" si="1271"/>
        <v>9.2641261498028829E-3</v>
      </c>
      <c r="N3174" s="1">
        <v>6560</v>
      </c>
      <c r="O3174" s="1">
        <v>7810</v>
      </c>
      <c r="P3174" s="1">
        <v>709</v>
      </c>
      <c r="Q3174" s="1">
        <v>65</v>
      </c>
      <c r="R3174" s="1">
        <v>41</v>
      </c>
      <c r="S3174" s="1">
        <v>9</v>
      </c>
      <c r="T3174" s="1">
        <v>6</v>
      </c>
      <c r="U3174" s="1">
        <v>11</v>
      </c>
      <c r="V3174" s="1">
        <v>1</v>
      </c>
      <c r="Y3174" s="1">
        <v>8</v>
      </c>
      <c r="AG3174" s="7">
        <f>IF(Q3174&gt;0,RANK(Q3174,(N3174:P3174,Q3174:AE3174)),0)</f>
        <v>4</v>
      </c>
      <c r="AH3174" s="7">
        <f>IF(R3174&gt;0,RANK(R3174,(N3174:P3174,Q3174:AE3174)),0)</f>
        <v>5</v>
      </c>
      <c r="AI3174" s="7">
        <f>IF(T3174&gt;0,RANK(T3174,(N3174:P3174,Q3174:AE3174)),0)</f>
        <v>9</v>
      </c>
      <c r="AJ3174" s="7">
        <f>IF(S3174&gt;0,RANK(S3174,(N3174:P3174,Q3174:AE3174)),0)</f>
        <v>7</v>
      </c>
      <c r="AK3174" s="2">
        <f t="shared" si="1272"/>
        <v>4.2706964520367935E-3</v>
      </c>
      <c r="AL3174" s="2">
        <f t="shared" si="1273"/>
        <v>2.6938239159001315E-3</v>
      </c>
      <c r="AM3174" s="2">
        <f t="shared" si="1274"/>
        <v>3.9421813403416555E-4</v>
      </c>
      <c r="AN3174" s="2">
        <f t="shared" si="1275"/>
        <v>5.9132720105124835E-4</v>
      </c>
      <c r="AP3174" t="s">
        <v>2655</v>
      </c>
      <c r="AQ3174" t="s">
        <v>3929</v>
      </c>
      <c r="AT3174" s="93" t="s">
        <v>244</v>
      </c>
      <c r="AU3174" s="92" t="s">
        <v>778</v>
      </c>
      <c r="AV3174" s="83" t="str">
        <f t="shared" si="1276"/>
        <v>55029</v>
      </c>
      <c r="AX3174" s="7" t="s">
        <v>3753</v>
      </c>
    </row>
    <row r="3175" spans="1:50" hidden="1" outlineLevel="1">
      <c r="A3175" t="s">
        <v>729</v>
      </c>
      <c r="B3175" t="s">
        <v>3929</v>
      </c>
      <c r="C3175" s="1">
        <f t="shared" si="1265"/>
        <v>21706</v>
      </c>
      <c r="D3175" s="7">
        <f>RANK(N3175,(N3175:P3175,Q3175:AE3175))</f>
        <v>1</v>
      </c>
      <c r="E3175" s="7">
        <f>RANK(O3175,(N3175:P3175,Q3175:AE3175))</f>
        <v>2</v>
      </c>
      <c r="F3175" s="7">
        <f>IF(P3175&gt;0,RANK(P3175,(N3175:P3175,Q3175:AE3175)),0)</f>
        <v>3</v>
      </c>
      <c r="G3175" s="1">
        <f t="shared" si="1266"/>
        <v>6663</v>
      </c>
      <c r="H3175" s="2">
        <f t="shared" si="1267"/>
        <v>0.30696581590343686</v>
      </c>
      <c r="I3175" s="2"/>
      <c r="J3175" s="2">
        <f t="shared" si="1268"/>
        <v>0.62623237814429189</v>
      </c>
      <c r="K3175" s="2">
        <f t="shared" si="1269"/>
        <v>0.31926656224085509</v>
      </c>
      <c r="L3175" s="2">
        <f t="shared" si="1270"/>
        <v>4.491845572652723E-2</v>
      </c>
      <c r="M3175" s="2">
        <f t="shared" si="1271"/>
        <v>9.58260388832579E-3</v>
      </c>
      <c r="N3175" s="1">
        <v>13593</v>
      </c>
      <c r="O3175" s="1">
        <v>6930</v>
      </c>
      <c r="P3175" s="1">
        <v>975</v>
      </c>
      <c r="Q3175" s="1">
        <v>101</v>
      </c>
      <c r="R3175" s="1">
        <v>42</v>
      </c>
      <c r="S3175" s="1">
        <v>17</v>
      </c>
      <c r="T3175" s="1">
        <v>10</v>
      </c>
      <c r="U3175" s="1">
        <v>22</v>
      </c>
      <c r="V3175" s="1">
        <v>8</v>
      </c>
      <c r="Y3175" s="1">
        <v>8</v>
      </c>
      <c r="AG3175" s="7">
        <f>IF(Q3175&gt;0,RANK(Q3175,(N3175:P3175,Q3175:AE3175)),0)</f>
        <v>4</v>
      </c>
      <c r="AH3175" s="7">
        <f>IF(R3175&gt;0,RANK(R3175,(N3175:P3175,Q3175:AE3175)),0)</f>
        <v>5</v>
      </c>
      <c r="AI3175" s="7">
        <f>IF(T3175&gt;0,RANK(T3175,(N3175:P3175,Q3175:AE3175)),0)</f>
        <v>8</v>
      </c>
      <c r="AJ3175" s="7">
        <f>IF(S3175&gt;0,RANK(S3175,(N3175:P3175,Q3175:AE3175)),0)</f>
        <v>7</v>
      </c>
      <c r="AK3175" s="2">
        <f t="shared" si="1272"/>
        <v>4.6530913111582049E-3</v>
      </c>
      <c r="AL3175" s="2">
        <f t="shared" si="1273"/>
        <v>1.9349488620657882E-3</v>
      </c>
      <c r="AM3175" s="2">
        <f t="shared" si="1274"/>
        <v>4.6070211001566385E-4</v>
      </c>
      <c r="AN3175" s="2">
        <f t="shared" si="1275"/>
        <v>7.8319358702662854E-4</v>
      </c>
      <c r="AP3175" t="s">
        <v>729</v>
      </c>
      <c r="AQ3175" t="s">
        <v>3929</v>
      </c>
      <c r="AT3175" s="93" t="s">
        <v>244</v>
      </c>
      <c r="AU3175" s="92" t="s">
        <v>779</v>
      </c>
      <c r="AV3175" s="83" t="str">
        <f t="shared" si="1276"/>
        <v>55031</v>
      </c>
      <c r="AX3175" s="7" t="s">
        <v>3753</v>
      </c>
    </row>
    <row r="3176" spans="1:50" hidden="1" outlineLevel="1">
      <c r="A3176" t="s">
        <v>1027</v>
      </c>
      <c r="B3176" t="s">
        <v>3929</v>
      </c>
      <c r="C3176" s="1">
        <f t="shared" si="1265"/>
        <v>19330</v>
      </c>
      <c r="D3176" s="7">
        <f>RANK(N3176,(N3176:P3176,Q3176:AE3176))</f>
        <v>1</v>
      </c>
      <c r="E3176" s="7">
        <f>RANK(O3176,(N3176:P3176,Q3176:AE3176))</f>
        <v>2</v>
      </c>
      <c r="F3176" s="7">
        <f>IF(P3176&gt;0,RANK(P3176,(N3176:P3176,Q3176:AE3176)),0)</f>
        <v>3</v>
      </c>
      <c r="G3176" s="1">
        <f t="shared" si="1266"/>
        <v>261</v>
      </c>
      <c r="H3176" s="2">
        <f t="shared" si="1267"/>
        <v>1.3502327987584066E-2</v>
      </c>
      <c r="I3176" s="2"/>
      <c r="J3176" s="2">
        <f t="shared" si="1268"/>
        <v>0.47449560269011898</v>
      </c>
      <c r="K3176" s="2">
        <f t="shared" si="1269"/>
        <v>0.46099327470253493</v>
      </c>
      <c r="L3176" s="2">
        <f t="shared" si="1270"/>
        <v>5.7371960682876359E-2</v>
      </c>
      <c r="M3176" s="2">
        <f t="shared" si="1271"/>
        <v>7.1391619244696794E-3</v>
      </c>
      <c r="N3176" s="1">
        <v>9172</v>
      </c>
      <c r="O3176" s="1">
        <v>8911</v>
      </c>
      <c r="P3176" s="1">
        <v>1109</v>
      </c>
      <c r="Q3176" s="1">
        <v>26</v>
      </c>
      <c r="R3176" s="1">
        <v>76</v>
      </c>
      <c r="S3176" s="1">
        <v>11</v>
      </c>
      <c r="T3176" s="1">
        <v>4</v>
      </c>
      <c r="U3176" s="1">
        <v>9</v>
      </c>
      <c r="V3176" s="1">
        <v>2</v>
      </c>
      <c r="Y3176" s="1">
        <v>10</v>
      </c>
      <c r="AG3176" s="7">
        <f>IF(Q3176&gt;0,RANK(Q3176,(N3176:P3176,Q3176:AE3176)),0)</f>
        <v>5</v>
      </c>
      <c r="AH3176" s="7">
        <f>IF(R3176&gt;0,RANK(R3176,(N3176:P3176,Q3176:AE3176)),0)</f>
        <v>4</v>
      </c>
      <c r="AI3176" s="7">
        <f>IF(T3176&gt;0,RANK(T3176,(N3176:P3176,Q3176:AE3176)),0)</f>
        <v>9</v>
      </c>
      <c r="AJ3176" s="7">
        <f>IF(S3176&gt;0,RANK(S3176,(N3176:P3176,Q3176:AE3176)),0)</f>
        <v>6</v>
      </c>
      <c r="AK3176" s="2">
        <f t="shared" si="1272"/>
        <v>1.3450594930160373E-3</v>
      </c>
      <c r="AL3176" s="2">
        <f t="shared" si="1273"/>
        <v>3.9317123642007247E-3</v>
      </c>
      <c r="AM3176" s="2">
        <f t="shared" si="1274"/>
        <v>2.0693222969477495E-4</v>
      </c>
      <c r="AN3176" s="2">
        <f t="shared" si="1275"/>
        <v>5.690636316606311E-4</v>
      </c>
      <c r="AP3176" t="s">
        <v>1027</v>
      </c>
      <c r="AQ3176" t="s">
        <v>3929</v>
      </c>
      <c r="AT3176" s="93" t="s">
        <v>244</v>
      </c>
      <c r="AU3176" s="92" t="s">
        <v>780</v>
      </c>
      <c r="AV3176" s="83" t="str">
        <f t="shared" si="1276"/>
        <v>55033</v>
      </c>
      <c r="AX3176" s="7" t="s">
        <v>3753</v>
      </c>
    </row>
    <row r="3177" spans="1:50" hidden="1" outlineLevel="1">
      <c r="A3177" t="s">
        <v>1020</v>
      </c>
      <c r="B3177" t="s">
        <v>3929</v>
      </c>
      <c r="C3177" s="1">
        <f t="shared" si="1265"/>
        <v>47875</v>
      </c>
      <c r="D3177" s="7">
        <f>RANK(N3177,(N3177:P3177,Q3177:AE3177))</f>
        <v>1</v>
      </c>
      <c r="E3177" s="7">
        <f>RANK(O3177,(N3177:P3177,Q3177:AE3177))</f>
        <v>2</v>
      </c>
      <c r="F3177" s="7">
        <f>IF(P3177&gt;0,RANK(P3177,(N3177:P3177,Q3177:AE3177)),0)</f>
        <v>3</v>
      </c>
      <c r="G3177" s="1">
        <f t="shared" si="1266"/>
        <v>3157</v>
      </c>
      <c r="H3177" s="2">
        <f t="shared" si="1267"/>
        <v>6.5942558746736296E-2</v>
      </c>
      <c r="I3177" s="2"/>
      <c r="J3177" s="2">
        <f t="shared" si="1268"/>
        <v>0.50293472584856402</v>
      </c>
      <c r="K3177" s="2">
        <f t="shared" si="1269"/>
        <v>0.4369921671018277</v>
      </c>
      <c r="L3177" s="2">
        <f t="shared" si="1270"/>
        <v>5.1404699738903395E-2</v>
      </c>
      <c r="M3177" s="2">
        <f t="shared" si="1271"/>
        <v>8.6684073107048815E-3</v>
      </c>
      <c r="N3177" s="1">
        <v>24078</v>
      </c>
      <c r="O3177" s="1">
        <v>20921</v>
      </c>
      <c r="P3177" s="1">
        <v>2461</v>
      </c>
      <c r="Q3177" s="1">
        <v>111</v>
      </c>
      <c r="R3177" s="1">
        <v>165</v>
      </c>
      <c r="S3177" s="1">
        <v>47</v>
      </c>
      <c r="T3177" s="1">
        <v>15</v>
      </c>
      <c r="U3177" s="1">
        <v>55</v>
      </c>
      <c r="V3177" s="1">
        <v>5</v>
      </c>
      <c r="Y3177" s="1">
        <v>17</v>
      </c>
      <c r="AG3177" s="7">
        <f>IF(Q3177&gt;0,RANK(Q3177,(N3177:P3177,Q3177:AE3177)),0)</f>
        <v>5</v>
      </c>
      <c r="AH3177" s="7">
        <f>IF(R3177&gt;0,RANK(R3177,(N3177:P3177,Q3177:AE3177)),0)</f>
        <v>4</v>
      </c>
      <c r="AI3177" s="7">
        <f>IF(T3177&gt;0,RANK(T3177,(N3177:P3177,Q3177:AE3177)),0)</f>
        <v>9</v>
      </c>
      <c r="AJ3177" s="7">
        <f>IF(S3177&gt;0,RANK(S3177,(N3177:P3177,Q3177:AE3177)),0)</f>
        <v>7</v>
      </c>
      <c r="AK3177" s="2">
        <f t="shared" si="1272"/>
        <v>2.318537859007833E-3</v>
      </c>
      <c r="AL3177" s="2">
        <f t="shared" si="1273"/>
        <v>3.4464751958224542E-3</v>
      </c>
      <c r="AM3177" s="2">
        <f t="shared" si="1274"/>
        <v>3.133159268929504E-4</v>
      </c>
      <c r="AN3177" s="2">
        <f t="shared" si="1275"/>
        <v>9.8172323759791128E-4</v>
      </c>
      <c r="AP3177" t="s">
        <v>1020</v>
      </c>
      <c r="AQ3177" t="s">
        <v>3929</v>
      </c>
      <c r="AT3177" s="93" t="s">
        <v>244</v>
      </c>
      <c r="AU3177" s="92" t="s">
        <v>781</v>
      </c>
      <c r="AV3177" s="83" t="str">
        <f t="shared" si="1276"/>
        <v>55035</v>
      </c>
      <c r="AX3177" s="7" t="s">
        <v>3753</v>
      </c>
    </row>
    <row r="3178" spans="1:50" hidden="1" outlineLevel="1">
      <c r="A3178" t="s">
        <v>1494</v>
      </c>
      <c r="B3178" t="s">
        <v>3929</v>
      </c>
      <c r="C3178" s="1">
        <f t="shared" si="1265"/>
        <v>2405</v>
      </c>
      <c r="D3178" s="7">
        <f>RANK(N3178,(N3178:P3178,Q3178:AE3178))</f>
        <v>2</v>
      </c>
      <c r="E3178" s="7">
        <f>RANK(O3178,(N3178:P3178,Q3178:AE3178))</f>
        <v>1</v>
      </c>
      <c r="F3178" s="7">
        <f>IF(P3178&gt;0,RANK(P3178,(N3178:P3178,Q3178:AE3178)),0)</f>
        <v>3</v>
      </c>
      <c r="G3178" s="1">
        <f t="shared" si="1266"/>
        <v>712</v>
      </c>
      <c r="H3178" s="2">
        <f t="shared" si="1267"/>
        <v>0.29604989604989607</v>
      </c>
      <c r="I3178" s="2"/>
      <c r="J3178" s="2">
        <f t="shared" si="1268"/>
        <v>0.33929313929313931</v>
      </c>
      <c r="K3178" s="2">
        <f t="shared" si="1269"/>
        <v>0.63534303534303538</v>
      </c>
      <c r="L3178" s="2">
        <f t="shared" si="1270"/>
        <v>1.995841995841996E-2</v>
      </c>
      <c r="M3178" s="2">
        <f t="shared" si="1271"/>
        <v>5.4054054054053502E-3</v>
      </c>
      <c r="N3178" s="1">
        <v>816</v>
      </c>
      <c r="O3178" s="1">
        <v>1528</v>
      </c>
      <c r="P3178" s="1">
        <v>48</v>
      </c>
      <c r="Q3178" s="1">
        <v>7</v>
      </c>
      <c r="R3178" s="1">
        <v>4</v>
      </c>
      <c r="S3178" s="1">
        <v>0</v>
      </c>
      <c r="T3178" s="1">
        <v>0</v>
      </c>
      <c r="U3178" s="1">
        <v>1</v>
      </c>
      <c r="V3178" s="1">
        <v>0</v>
      </c>
      <c r="Y3178" s="1">
        <v>1</v>
      </c>
      <c r="AG3178" s="7">
        <f>IF(Q3178&gt;0,RANK(Q3178,(N3178:P3178,Q3178:AE3178)),0)</f>
        <v>4</v>
      </c>
      <c r="AH3178" s="7">
        <f>IF(R3178&gt;0,RANK(R3178,(N3178:P3178,Q3178:AE3178)),0)</f>
        <v>5</v>
      </c>
      <c r="AI3178" s="7">
        <f>IF(T3178&gt;0,RANK(T3178,(N3178:P3178,Q3178:AE3178)),0)</f>
        <v>0</v>
      </c>
      <c r="AJ3178" s="7">
        <f>IF(S3178&gt;0,RANK(S3178,(N3178:P3178,Q3178:AE3178)),0)</f>
        <v>0</v>
      </c>
      <c r="AK3178" s="2">
        <f t="shared" si="1272"/>
        <v>2.9106029106029108E-3</v>
      </c>
      <c r="AL3178" s="2">
        <f t="shared" si="1273"/>
        <v>1.6632016632016633E-3</v>
      </c>
      <c r="AM3178" s="2">
        <f t="shared" si="1274"/>
        <v>0</v>
      </c>
      <c r="AN3178" s="2">
        <f t="shared" si="1275"/>
        <v>0</v>
      </c>
      <c r="AP3178" t="s">
        <v>1494</v>
      </c>
      <c r="AQ3178" t="s">
        <v>3929</v>
      </c>
      <c r="AT3178" s="93" t="s">
        <v>244</v>
      </c>
      <c r="AU3178" s="92" t="s">
        <v>782</v>
      </c>
      <c r="AV3178" s="83" t="str">
        <f t="shared" si="1276"/>
        <v>55037</v>
      </c>
      <c r="AX3178" s="7" t="s">
        <v>3753</v>
      </c>
    </row>
    <row r="3179" spans="1:50" hidden="1" outlineLevel="1">
      <c r="A3179" t="s">
        <v>390</v>
      </c>
      <c r="B3179" t="s">
        <v>3929</v>
      </c>
      <c r="C3179" s="1">
        <f t="shared" si="1265"/>
        <v>46589</v>
      </c>
      <c r="D3179" s="7">
        <f>RANK(N3179,(N3179:P3179,Q3179:AE3179))</f>
        <v>2</v>
      </c>
      <c r="E3179" s="7">
        <f>RANK(O3179,(N3179:P3179,Q3179:AE3179))</f>
        <v>1</v>
      </c>
      <c r="F3179" s="7">
        <f>IF(P3179&gt;0,RANK(P3179,(N3179:P3179,Q3179:AE3179)),0)</f>
        <v>3</v>
      </c>
      <c r="G3179" s="1">
        <f t="shared" si="1266"/>
        <v>8367</v>
      </c>
      <c r="H3179" s="2">
        <f t="shared" si="1267"/>
        <v>0.17959174912533002</v>
      </c>
      <c r="I3179" s="2"/>
      <c r="J3179" s="2">
        <f t="shared" si="1268"/>
        <v>0.39024233188091612</v>
      </c>
      <c r="K3179" s="2">
        <f t="shared" si="1269"/>
        <v>0.56983408100624611</v>
      </c>
      <c r="L3179" s="2">
        <f t="shared" si="1270"/>
        <v>2.9813904569748223E-2</v>
      </c>
      <c r="M3179" s="2">
        <f t="shared" si="1271"/>
        <v>1.010968254308961E-2</v>
      </c>
      <c r="N3179" s="1">
        <v>18181</v>
      </c>
      <c r="O3179" s="1">
        <v>26548</v>
      </c>
      <c r="P3179" s="1">
        <v>1389</v>
      </c>
      <c r="Q3179" s="1">
        <v>264</v>
      </c>
      <c r="R3179" s="1">
        <v>85</v>
      </c>
      <c r="S3179" s="1">
        <v>41</v>
      </c>
      <c r="T3179" s="1">
        <v>20</v>
      </c>
      <c r="U3179" s="1">
        <v>31</v>
      </c>
      <c r="V3179" s="1">
        <v>4</v>
      </c>
      <c r="Y3179" s="1">
        <v>26</v>
      </c>
      <c r="AG3179" s="7">
        <f>IF(Q3179&gt;0,RANK(Q3179,(N3179:P3179,Q3179:AE3179)),0)</f>
        <v>4</v>
      </c>
      <c r="AH3179" s="7">
        <f>IF(R3179&gt;0,RANK(R3179,(N3179:P3179,Q3179:AE3179)),0)</f>
        <v>5</v>
      </c>
      <c r="AI3179" s="7">
        <f>IF(T3179&gt;0,RANK(T3179,(N3179:P3179,Q3179:AE3179)),0)</f>
        <v>9</v>
      </c>
      <c r="AJ3179" s="7">
        <f>IF(S3179&gt;0,RANK(S3179,(N3179:P3179,Q3179:AE3179)),0)</f>
        <v>6</v>
      </c>
      <c r="AK3179" s="2">
        <f t="shared" si="1272"/>
        <v>5.6665736547253645E-3</v>
      </c>
      <c r="AL3179" s="2">
        <f t="shared" si="1273"/>
        <v>1.8244650024683939E-3</v>
      </c>
      <c r="AM3179" s="2">
        <f t="shared" si="1274"/>
        <v>4.2928588293373975E-4</v>
      </c>
      <c r="AN3179" s="2">
        <f t="shared" si="1275"/>
        <v>8.8003606001416644E-4</v>
      </c>
      <c r="AP3179" t="s">
        <v>390</v>
      </c>
      <c r="AQ3179" t="s">
        <v>3929</v>
      </c>
      <c r="AT3179" s="93" t="s">
        <v>244</v>
      </c>
      <c r="AU3179" s="92" t="s">
        <v>1172</v>
      </c>
      <c r="AV3179" s="83" t="str">
        <f t="shared" si="1276"/>
        <v>55039</v>
      </c>
      <c r="AX3179" s="7" t="s">
        <v>3753</v>
      </c>
    </row>
    <row r="3180" spans="1:50" hidden="1" outlineLevel="1">
      <c r="A3180" t="s">
        <v>2652</v>
      </c>
      <c r="B3180" t="s">
        <v>3929</v>
      </c>
      <c r="C3180" s="1">
        <f t="shared" si="1265"/>
        <v>4716</v>
      </c>
      <c r="D3180" s="7">
        <f>RANK(N3180,(N3180:P3180,Q3180:AE3180))</f>
        <v>2</v>
      </c>
      <c r="E3180" s="7">
        <f>RANK(O3180,(N3180:P3180,Q3180:AE3180))</f>
        <v>1</v>
      </c>
      <c r="F3180" s="7">
        <f>IF(P3180&gt;0,RANK(P3180,(N3180:P3180,Q3180:AE3180)),0)</f>
        <v>3</v>
      </c>
      <c r="G3180" s="1">
        <f t="shared" si="1266"/>
        <v>246</v>
      </c>
      <c r="H3180" s="2">
        <f t="shared" si="1267"/>
        <v>5.2162849872773538E-2</v>
      </c>
      <c r="I3180" s="2"/>
      <c r="J3180" s="2">
        <f t="shared" si="1268"/>
        <v>0.45759117896522478</v>
      </c>
      <c r="K3180" s="2">
        <f t="shared" si="1269"/>
        <v>0.50975402883799825</v>
      </c>
      <c r="L3180" s="2">
        <f t="shared" si="1270"/>
        <v>2.6717557251908396E-2</v>
      </c>
      <c r="M3180" s="2">
        <f t="shared" si="1271"/>
        <v>5.9372349448686308E-3</v>
      </c>
      <c r="N3180" s="1">
        <v>2158</v>
      </c>
      <c r="O3180" s="1">
        <v>2404</v>
      </c>
      <c r="P3180" s="1">
        <v>126</v>
      </c>
      <c r="Q3180" s="1">
        <v>15</v>
      </c>
      <c r="R3180" s="1">
        <v>9</v>
      </c>
      <c r="S3180" s="1">
        <v>2</v>
      </c>
      <c r="T3180" s="1">
        <v>1</v>
      </c>
      <c r="U3180" s="1">
        <v>0</v>
      </c>
      <c r="V3180" s="1">
        <v>0</v>
      </c>
      <c r="Y3180" s="1">
        <v>1</v>
      </c>
      <c r="AG3180" s="7">
        <f>IF(Q3180&gt;0,RANK(Q3180,(N3180:P3180,Q3180:AE3180)),0)</f>
        <v>4</v>
      </c>
      <c r="AH3180" s="7">
        <f>IF(R3180&gt;0,RANK(R3180,(N3180:P3180,Q3180:AE3180)),0)</f>
        <v>5</v>
      </c>
      <c r="AI3180" s="7">
        <f>IF(T3180&gt;0,RANK(T3180,(N3180:P3180,Q3180:AE3180)),0)</f>
        <v>7</v>
      </c>
      <c r="AJ3180" s="7">
        <f>IF(S3180&gt;0,RANK(S3180,(N3180:P3180,Q3180:AE3180)),0)</f>
        <v>6</v>
      </c>
      <c r="AK3180" s="2">
        <f t="shared" si="1272"/>
        <v>3.1806615776081423E-3</v>
      </c>
      <c r="AL3180" s="2">
        <f t="shared" si="1273"/>
        <v>1.9083969465648854E-3</v>
      </c>
      <c r="AM3180" s="2">
        <f t="shared" si="1274"/>
        <v>2.1204410517387616E-4</v>
      </c>
      <c r="AN3180" s="2">
        <f t="shared" si="1275"/>
        <v>4.2408821034775233E-4</v>
      </c>
      <c r="AP3180" t="s">
        <v>2652</v>
      </c>
      <c r="AQ3180" t="s">
        <v>3929</v>
      </c>
      <c r="AT3180" s="93" t="s">
        <v>244</v>
      </c>
      <c r="AU3180" s="92" t="s">
        <v>1173</v>
      </c>
      <c r="AV3180" s="83" t="str">
        <f t="shared" si="1276"/>
        <v>55041</v>
      </c>
      <c r="AX3180" s="7" t="s">
        <v>3753</v>
      </c>
    </row>
    <row r="3181" spans="1:50" hidden="1" outlineLevel="1">
      <c r="A3181" t="s">
        <v>3189</v>
      </c>
      <c r="B3181" t="s">
        <v>3929</v>
      </c>
      <c r="C3181" s="1">
        <f t="shared" si="1265"/>
        <v>21956</v>
      </c>
      <c r="D3181" s="7">
        <f>RANK(N3181,(N3181:P3181,Q3181:AE3181))</f>
        <v>1</v>
      </c>
      <c r="E3181" s="7">
        <f>RANK(O3181,(N3181:P3181,Q3181:AE3181))</f>
        <v>2</v>
      </c>
      <c r="F3181" s="7">
        <f>IF(P3181&gt;0,RANK(P3181,(N3181:P3181,Q3181:AE3181)),0)</f>
        <v>3</v>
      </c>
      <c r="G3181" s="1">
        <f t="shared" si="1266"/>
        <v>451</v>
      </c>
      <c r="H3181" s="2">
        <f t="shared" si="1267"/>
        <v>2.0541082164328657E-2</v>
      </c>
      <c r="I3181" s="2"/>
      <c r="J3181" s="2">
        <f t="shared" si="1268"/>
        <v>0.48692840225906359</v>
      </c>
      <c r="K3181" s="2">
        <f t="shared" si="1269"/>
        <v>0.46638732009473494</v>
      </c>
      <c r="L3181" s="2">
        <f t="shared" si="1270"/>
        <v>3.9078156312625248E-2</v>
      </c>
      <c r="M3181" s="2">
        <f t="shared" si="1271"/>
        <v>7.606121333576174E-3</v>
      </c>
      <c r="N3181" s="1">
        <v>10691</v>
      </c>
      <c r="O3181" s="1">
        <v>10240</v>
      </c>
      <c r="P3181" s="1">
        <v>858</v>
      </c>
      <c r="Q3181" s="1">
        <v>73</v>
      </c>
      <c r="R3181" s="1">
        <v>54</v>
      </c>
      <c r="S3181" s="1">
        <v>15</v>
      </c>
      <c r="T3181" s="1">
        <v>7</v>
      </c>
      <c r="U3181" s="1">
        <v>11</v>
      </c>
      <c r="V3181" s="1">
        <v>2</v>
      </c>
      <c r="Y3181" s="1">
        <v>5</v>
      </c>
      <c r="AG3181" s="7">
        <f>IF(Q3181&gt;0,RANK(Q3181,(N3181:P3181,Q3181:AE3181)),0)</f>
        <v>4</v>
      </c>
      <c r="AH3181" s="7">
        <f>IF(R3181&gt;0,RANK(R3181,(N3181:P3181,Q3181:AE3181)),0)</f>
        <v>5</v>
      </c>
      <c r="AI3181" s="7">
        <f>IF(T3181&gt;0,RANK(T3181,(N3181:P3181,Q3181:AE3181)),0)</f>
        <v>8</v>
      </c>
      <c r="AJ3181" s="7">
        <f>IF(S3181&gt;0,RANK(S3181,(N3181:P3181,Q3181:AE3181)),0)</f>
        <v>6</v>
      </c>
      <c r="AK3181" s="2">
        <f t="shared" si="1272"/>
        <v>3.3248314811441062E-3</v>
      </c>
      <c r="AL3181" s="2">
        <f t="shared" si="1273"/>
        <v>2.4594643833120789E-3</v>
      </c>
      <c r="AM3181" s="2">
        <f t="shared" si="1274"/>
        <v>3.1881945709601021E-4</v>
      </c>
      <c r="AN3181" s="2">
        <f t="shared" si="1275"/>
        <v>6.8318455092002183E-4</v>
      </c>
      <c r="AP3181" t="s">
        <v>3189</v>
      </c>
      <c r="AQ3181" t="s">
        <v>3929</v>
      </c>
      <c r="AT3181" s="93" t="s">
        <v>244</v>
      </c>
      <c r="AU3181" s="92" t="s">
        <v>1174</v>
      </c>
      <c r="AV3181" s="83" t="str">
        <f t="shared" si="1276"/>
        <v>55043</v>
      </c>
      <c r="AX3181" s="7" t="s">
        <v>3753</v>
      </c>
    </row>
    <row r="3182" spans="1:50" hidden="1" outlineLevel="1">
      <c r="A3182" t="s">
        <v>2538</v>
      </c>
      <c r="B3182" t="s">
        <v>3929</v>
      </c>
      <c r="C3182" s="1">
        <f t="shared" si="1265"/>
        <v>15276</v>
      </c>
      <c r="D3182" s="7">
        <f>RANK(N3182,(N3182:P3182,Q3182:AE3182))</f>
        <v>1</v>
      </c>
      <c r="E3182" s="7">
        <f>RANK(O3182,(N3182:P3182,Q3182:AE3182))</f>
        <v>2</v>
      </c>
      <c r="F3182" s="7">
        <f>IF(P3182&gt;0,RANK(P3182,(N3182:P3182,Q3182:AE3182)),0)</f>
        <v>3</v>
      </c>
      <c r="G3182" s="1">
        <f t="shared" si="1266"/>
        <v>1073</v>
      </c>
      <c r="H3182" s="2">
        <f t="shared" si="1267"/>
        <v>7.0240900759361083E-2</v>
      </c>
      <c r="I3182" s="2"/>
      <c r="J3182" s="2">
        <f t="shared" si="1268"/>
        <v>0.51472898664571876</v>
      </c>
      <c r="K3182" s="2">
        <f t="shared" si="1269"/>
        <v>0.44448808588635769</v>
      </c>
      <c r="L3182" s="2">
        <f t="shared" si="1270"/>
        <v>3.2272846294841583E-2</v>
      </c>
      <c r="M3182" s="2">
        <f t="shared" si="1271"/>
        <v>8.510081173081975E-3</v>
      </c>
      <c r="N3182" s="1">
        <v>7863</v>
      </c>
      <c r="O3182" s="1">
        <v>6790</v>
      </c>
      <c r="P3182" s="1">
        <v>493</v>
      </c>
      <c r="Q3182" s="1">
        <v>34</v>
      </c>
      <c r="R3182" s="1">
        <v>51</v>
      </c>
      <c r="S3182" s="1">
        <v>24</v>
      </c>
      <c r="T3182" s="1">
        <v>4</v>
      </c>
      <c r="U3182" s="1">
        <v>0</v>
      </c>
      <c r="V3182" s="1">
        <v>3</v>
      </c>
      <c r="Y3182" s="1">
        <v>14</v>
      </c>
      <c r="AG3182" s="7">
        <f>IF(Q3182&gt;0,RANK(Q3182,(N3182:P3182,Q3182:AE3182)),0)</f>
        <v>5</v>
      </c>
      <c r="AH3182" s="7">
        <f>IF(R3182&gt;0,RANK(R3182,(N3182:P3182,Q3182:AE3182)),0)</f>
        <v>4</v>
      </c>
      <c r="AI3182" s="7">
        <f>IF(T3182&gt;0,RANK(T3182,(N3182:P3182,Q3182:AE3182)),0)</f>
        <v>8</v>
      </c>
      <c r="AJ3182" s="7">
        <f>IF(S3182&gt;0,RANK(S3182,(N3182:P3182,Q3182:AE3182)),0)</f>
        <v>6</v>
      </c>
      <c r="AK3182" s="2">
        <f t="shared" si="1272"/>
        <v>2.2257135375752814E-3</v>
      </c>
      <c r="AL3182" s="2">
        <f t="shared" si="1273"/>
        <v>3.3385703063629223E-3</v>
      </c>
      <c r="AM3182" s="2">
        <f t="shared" si="1274"/>
        <v>2.618486514794449E-4</v>
      </c>
      <c r="AN3182" s="2">
        <f t="shared" si="1275"/>
        <v>1.5710919088766694E-3</v>
      </c>
      <c r="AP3182" t="s">
        <v>2538</v>
      </c>
      <c r="AQ3182" t="s">
        <v>3929</v>
      </c>
      <c r="AT3182" s="93" t="s">
        <v>244</v>
      </c>
      <c r="AU3182" s="92" t="s">
        <v>130</v>
      </c>
      <c r="AV3182" s="83" t="str">
        <f t="shared" si="1276"/>
        <v>55045</v>
      </c>
      <c r="AX3182" s="7" t="s">
        <v>3753</v>
      </c>
    </row>
    <row r="3183" spans="1:50" hidden="1" outlineLevel="1">
      <c r="A3183" t="s">
        <v>391</v>
      </c>
      <c r="B3183" t="s">
        <v>3929</v>
      </c>
      <c r="C3183" s="1">
        <f t="shared" si="1265"/>
        <v>9107</v>
      </c>
      <c r="D3183" s="7">
        <f>RANK(N3183,(N3183:P3183,Q3183:AE3183))</f>
        <v>2</v>
      </c>
      <c r="E3183" s="7">
        <f>RANK(O3183,(N3183:P3183,Q3183:AE3183))</f>
        <v>1</v>
      </c>
      <c r="F3183" s="7">
        <f>IF(P3183&gt;0,RANK(P3183,(N3183:P3183,Q3183:AE3183)),0)</f>
        <v>3</v>
      </c>
      <c r="G3183" s="1">
        <f t="shared" si="1266"/>
        <v>2150</v>
      </c>
      <c r="H3183" s="2">
        <f t="shared" si="1267"/>
        <v>0.23608213462171956</v>
      </c>
      <c r="I3183" s="2"/>
      <c r="J3183" s="2">
        <f t="shared" si="1268"/>
        <v>0.36246843087734709</v>
      </c>
      <c r="K3183" s="2">
        <f t="shared" si="1269"/>
        <v>0.5985505654990666</v>
      </c>
      <c r="L3183" s="2">
        <f t="shared" si="1270"/>
        <v>3.0965191610848798E-2</v>
      </c>
      <c r="M3183" s="2">
        <f t="shared" si="1271"/>
        <v>8.0158120127374541E-3</v>
      </c>
      <c r="N3183" s="1">
        <v>3301</v>
      </c>
      <c r="O3183" s="1">
        <v>5451</v>
      </c>
      <c r="P3183" s="1">
        <v>282</v>
      </c>
      <c r="Q3183" s="1">
        <v>44</v>
      </c>
      <c r="R3183" s="1">
        <v>8</v>
      </c>
      <c r="S3183" s="1">
        <v>10</v>
      </c>
      <c r="T3183" s="1">
        <v>2</v>
      </c>
      <c r="U3183" s="1">
        <v>5</v>
      </c>
      <c r="V3183" s="1">
        <v>1</v>
      </c>
      <c r="Y3183" s="1">
        <v>3</v>
      </c>
      <c r="AG3183" s="7">
        <f>IF(Q3183&gt;0,RANK(Q3183,(N3183:P3183,Q3183:AE3183)),0)</f>
        <v>4</v>
      </c>
      <c r="AH3183" s="7">
        <f>IF(R3183&gt;0,RANK(R3183,(N3183:P3183,Q3183:AE3183)),0)</f>
        <v>6</v>
      </c>
      <c r="AI3183" s="7">
        <f>IF(T3183&gt;0,RANK(T3183,(N3183:P3183,Q3183:AE3183)),0)</f>
        <v>9</v>
      </c>
      <c r="AJ3183" s="7">
        <f>IF(S3183&gt;0,RANK(S3183,(N3183:P3183,Q3183:AE3183)),0)</f>
        <v>5</v>
      </c>
      <c r="AK3183" s="2">
        <f t="shared" si="1272"/>
        <v>4.8314483364444933E-3</v>
      </c>
      <c r="AL3183" s="2">
        <f t="shared" si="1273"/>
        <v>8.7844515208081696E-4</v>
      </c>
      <c r="AM3183" s="2">
        <f t="shared" si="1274"/>
        <v>2.1961128802020424E-4</v>
      </c>
      <c r="AN3183" s="2">
        <f t="shared" si="1275"/>
        <v>1.0980564401010212E-3</v>
      </c>
      <c r="AP3183" t="s">
        <v>391</v>
      </c>
      <c r="AQ3183" t="s">
        <v>3929</v>
      </c>
      <c r="AT3183" s="93" t="s">
        <v>244</v>
      </c>
      <c r="AU3183" s="92" t="s">
        <v>131</v>
      </c>
      <c r="AV3183" s="83" t="str">
        <f t="shared" si="1276"/>
        <v>55047</v>
      </c>
      <c r="AX3183" s="7" t="s">
        <v>3753</v>
      </c>
    </row>
    <row r="3184" spans="1:50" hidden="1" outlineLevel="1">
      <c r="A3184" t="s">
        <v>1954</v>
      </c>
      <c r="B3184" t="s">
        <v>3929</v>
      </c>
      <c r="C3184" s="1">
        <f t="shared" si="1265"/>
        <v>10541</v>
      </c>
      <c r="D3184" s="7">
        <f>RANK(N3184,(N3184:P3184,Q3184:AE3184))</f>
        <v>1</v>
      </c>
      <c r="E3184" s="7">
        <f>RANK(O3184,(N3184:P3184,Q3184:AE3184))</f>
        <v>2</v>
      </c>
      <c r="F3184" s="7">
        <f>IF(P3184&gt;0,RANK(P3184,(N3184:P3184,Q3184:AE3184)),0)</f>
        <v>3</v>
      </c>
      <c r="G3184" s="1">
        <f t="shared" si="1266"/>
        <v>1621</v>
      </c>
      <c r="H3184" s="2">
        <f t="shared" si="1267"/>
        <v>0.15378047623565128</v>
      </c>
      <c r="I3184" s="2"/>
      <c r="J3184" s="2">
        <f t="shared" si="1268"/>
        <v>0.55421686746987953</v>
      </c>
      <c r="K3184" s="2">
        <f t="shared" si="1269"/>
        <v>0.40043639123422825</v>
      </c>
      <c r="L3184" s="2">
        <f t="shared" si="1270"/>
        <v>4.0698225974765204E-2</v>
      </c>
      <c r="M3184" s="2">
        <f t="shared" si="1271"/>
        <v>4.6485153211270197E-3</v>
      </c>
      <c r="N3184" s="1">
        <v>5842</v>
      </c>
      <c r="O3184" s="1">
        <v>4221</v>
      </c>
      <c r="P3184" s="1">
        <v>429</v>
      </c>
      <c r="Q3184" s="1">
        <v>20</v>
      </c>
      <c r="R3184" s="1">
        <v>17</v>
      </c>
      <c r="S3184" s="1">
        <v>3</v>
      </c>
      <c r="T3184" s="1">
        <v>1</v>
      </c>
      <c r="U3184" s="1">
        <v>5</v>
      </c>
      <c r="V3184" s="1">
        <v>1</v>
      </c>
      <c r="Y3184" s="1">
        <v>2</v>
      </c>
      <c r="AG3184" s="7">
        <f>IF(Q3184&gt;0,RANK(Q3184,(N3184:P3184,Q3184:AE3184)),0)</f>
        <v>4</v>
      </c>
      <c r="AH3184" s="7">
        <f>IF(R3184&gt;0,RANK(R3184,(N3184:P3184,Q3184:AE3184)),0)</f>
        <v>5</v>
      </c>
      <c r="AI3184" s="7">
        <f>IF(T3184&gt;0,RANK(T3184,(N3184:P3184,Q3184:AE3184)),0)</f>
        <v>9</v>
      </c>
      <c r="AJ3184" s="7">
        <f>IF(S3184&gt;0,RANK(S3184,(N3184:P3184,Q3184:AE3184)),0)</f>
        <v>7</v>
      </c>
      <c r="AK3184" s="2">
        <f t="shared" si="1272"/>
        <v>1.8973531922967461E-3</v>
      </c>
      <c r="AL3184" s="2">
        <f t="shared" si="1273"/>
        <v>1.6127502134522342E-3</v>
      </c>
      <c r="AM3184" s="2">
        <f t="shared" si="1274"/>
        <v>9.4867659614837304E-5</v>
      </c>
      <c r="AN3184" s="2">
        <f t="shared" si="1275"/>
        <v>2.8460297884451191E-4</v>
      </c>
      <c r="AP3184" t="s">
        <v>1954</v>
      </c>
      <c r="AQ3184" t="s">
        <v>3929</v>
      </c>
      <c r="AT3184" s="93" t="s">
        <v>244</v>
      </c>
      <c r="AU3184" s="92" t="s">
        <v>132</v>
      </c>
      <c r="AV3184" s="83" t="str">
        <f t="shared" si="1276"/>
        <v>55049</v>
      </c>
      <c r="AX3184" s="7" t="s">
        <v>3753</v>
      </c>
    </row>
    <row r="3185" spans="1:50" hidden="1" outlineLevel="1">
      <c r="A3185" t="s">
        <v>3844</v>
      </c>
      <c r="B3185" t="s">
        <v>3929</v>
      </c>
      <c r="C3185" s="1">
        <f t="shared" si="1265"/>
        <v>3507</v>
      </c>
      <c r="D3185" s="7">
        <f>RANK(N3185,(N3185:P3185,Q3185:AE3185))</f>
        <v>2</v>
      </c>
      <c r="E3185" s="7">
        <f>RANK(O3185,(N3185:P3185,Q3185:AE3185))</f>
        <v>1</v>
      </c>
      <c r="F3185" s="7">
        <f>IF(P3185&gt;0,RANK(P3185,(N3185:P3185,Q3185:AE3185)),0)</f>
        <v>3</v>
      </c>
      <c r="G3185" s="1">
        <f t="shared" si="1266"/>
        <v>114</v>
      </c>
      <c r="H3185" s="2">
        <f t="shared" si="1267"/>
        <v>3.2506415739948676E-2</v>
      </c>
      <c r="I3185" s="2"/>
      <c r="J3185" s="2">
        <f t="shared" si="1268"/>
        <v>0.46193327630453379</v>
      </c>
      <c r="K3185" s="2">
        <f t="shared" si="1269"/>
        <v>0.49443969204448246</v>
      </c>
      <c r="L3185" s="2">
        <f t="shared" si="1270"/>
        <v>3.8209295694325636E-2</v>
      </c>
      <c r="M3185" s="2">
        <f t="shared" si="1271"/>
        <v>5.4177359566580582E-3</v>
      </c>
      <c r="N3185" s="1">
        <v>1620</v>
      </c>
      <c r="O3185" s="1">
        <v>1734</v>
      </c>
      <c r="P3185" s="1">
        <v>134</v>
      </c>
      <c r="Q3185" s="1">
        <v>3</v>
      </c>
      <c r="R3185" s="1">
        <v>8</v>
      </c>
      <c r="S3185" s="1">
        <v>2</v>
      </c>
      <c r="T3185" s="1">
        <v>2</v>
      </c>
      <c r="U3185" s="1">
        <v>3</v>
      </c>
      <c r="V3185" s="1">
        <v>0</v>
      </c>
      <c r="Y3185" s="1">
        <v>1</v>
      </c>
      <c r="AG3185" s="7">
        <f>IF(Q3185&gt;0,RANK(Q3185,(N3185:P3185,Q3185:AE3185)),0)</f>
        <v>5</v>
      </c>
      <c r="AH3185" s="7">
        <f>IF(R3185&gt;0,RANK(R3185,(N3185:P3185,Q3185:AE3185)),0)</f>
        <v>4</v>
      </c>
      <c r="AI3185" s="7">
        <f>IF(T3185&gt;0,RANK(T3185,(N3185:P3185,Q3185:AE3185)),0)</f>
        <v>7</v>
      </c>
      <c r="AJ3185" s="7">
        <f>IF(S3185&gt;0,RANK(S3185,(N3185:P3185,Q3185:AE3185)),0)</f>
        <v>7</v>
      </c>
      <c r="AK3185" s="2">
        <f t="shared" si="1272"/>
        <v>8.5543199315654401E-4</v>
      </c>
      <c r="AL3185" s="2">
        <f t="shared" si="1273"/>
        <v>2.2811519817507843E-3</v>
      </c>
      <c r="AM3185" s="2">
        <f t="shared" si="1274"/>
        <v>5.7028799543769608E-4</v>
      </c>
      <c r="AN3185" s="2">
        <f t="shared" si="1275"/>
        <v>5.7028799543769608E-4</v>
      </c>
      <c r="AP3185" t="s">
        <v>3844</v>
      </c>
      <c r="AQ3185" t="s">
        <v>3929</v>
      </c>
      <c r="AT3185" s="93" t="s">
        <v>244</v>
      </c>
      <c r="AU3185" s="92" t="s">
        <v>658</v>
      </c>
      <c r="AV3185" s="83" t="str">
        <f t="shared" si="1276"/>
        <v>55051</v>
      </c>
      <c r="AX3185" s="7" t="s">
        <v>3753</v>
      </c>
    </row>
    <row r="3186" spans="1:50" hidden="1" outlineLevel="1">
      <c r="A3186" t="s">
        <v>3023</v>
      </c>
      <c r="B3186" t="s">
        <v>3929</v>
      </c>
      <c r="C3186" s="1">
        <f t="shared" si="1265"/>
        <v>8417</v>
      </c>
      <c r="D3186" s="7">
        <f>RANK(N3186,(N3186:P3186,Q3186:AE3186))</f>
        <v>1</v>
      </c>
      <c r="E3186" s="7">
        <f>RANK(O3186,(N3186:P3186,Q3186:AE3186))</f>
        <v>2</v>
      </c>
      <c r="F3186" s="7">
        <f>IF(P3186&gt;0,RANK(P3186,(N3186:P3186,Q3186:AE3186)),0)</f>
        <v>3</v>
      </c>
      <c r="G3186" s="1">
        <f t="shared" si="1266"/>
        <v>710</v>
      </c>
      <c r="H3186" s="2">
        <f t="shared" si="1267"/>
        <v>8.4353094926933589E-2</v>
      </c>
      <c r="I3186" s="2"/>
      <c r="J3186" s="2">
        <f t="shared" si="1268"/>
        <v>0.52037543067601288</v>
      </c>
      <c r="K3186" s="2">
        <f t="shared" si="1269"/>
        <v>0.43602233574907923</v>
      </c>
      <c r="L3186" s="2">
        <f t="shared" si="1270"/>
        <v>3.4454081026493999E-2</v>
      </c>
      <c r="M3186" s="2">
        <f t="shared" si="1271"/>
        <v>9.1481525484138904E-3</v>
      </c>
      <c r="N3186" s="1">
        <v>4380</v>
      </c>
      <c r="O3186" s="1">
        <v>3670</v>
      </c>
      <c r="P3186" s="1">
        <v>290</v>
      </c>
      <c r="Q3186" s="1">
        <v>27</v>
      </c>
      <c r="R3186" s="1">
        <v>18</v>
      </c>
      <c r="S3186" s="1">
        <v>16</v>
      </c>
      <c r="T3186" s="1">
        <v>0</v>
      </c>
      <c r="U3186" s="1">
        <v>6</v>
      </c>
      <c r="V3186" s="1">
        <v>1</v>
      </c>
      <c r="Y3186" s="1">
        <v>9</v>
      </c>
      <c r="AG3186" s="7">
        <f>IF(Q3186&gt;0,RANK(Q3186,(N3186:P3186,Q3186:AE3186)),0)</f>
        <v>4</v>
      </c>
      <c r="AH3186" s="7">
        <f>IF(R3186&gt;0,RANK(R3186,(N3186:P3186,Q3186:AE3186)),0)</f>
        <v>5</v>
      </c>
      <c r="AI3186" s="7">
        <f>IF(T3186&gt;0,RANK(T3186,(N3186:P3186,Q3186:AE3186)),0)</f>
        <v>0</v>
      </c>
      <c r="AJ3186" s="7">
        <f>IF(S3186&gt;0,RANK(S3186,(N3186:P3186,Q3186:AE3186)),0)</f>
        <v>6</v>
      </c>
      <c r="AK3186" s="2">
        <f t="shared" si="1272"/>
        <v>3.207793750742545E-3</v>
      </c>
      <c r="AL3186" s="2">
        <f t="shared" si="1273"/>
        <v>2.1385291671616965E-3</v>
      </c>
      <c r="AM3186" s="2">
        <f t="shared" si="1274"/>
        <v>0</v>
      </c>
      <c r="AN3186" s="2">
        <f t="shared" si="1275"/>
        <v>1.9009148152548414E-3</v>
      </c>
      <c r="AP3186" t="s">
        <v>3023</v>
      </c>
      <c r="AQ3186" t="s">
        <v>3929</v>
      </c>
      <c r="AT3186" s="93" t="s">
        <v>244</v>
      </c>
      <c r="AU3186" s="92" t="s">
        <v>659</v>
      </c>
      <c r="AV3186" s="83" t="str">
        <f t="shared" si="1276"/>
        <v>55053</v>
      </c>
      <c r="AX3186" s="7" t="s">
        <v>3753</v>
      </c>
    </row>
    <row r="3187" spans="1:50" hidden="1" outlineLevel="1">
      <c r="A3187" t="s">
        <v>3024</v>
      </c>
      <c r="B3187" t="s">
        <v>3929</v>
      </c>
      <c r="C3187" s="1">
        <f t="shared" si="1265"/>
        <v>36099</v>
      </c>
      <c r="D3187" s="7">
        <f>RANK(N3187,(N3187:P3187,Q3187:AE3187))</f>
        <v>2</v>
      </c>
      <c r="E3187" s="7">
        <f>RANK(O3187,(N3187:P3187,Q3187:AE3187))</f>
        <v>1</v>
      </c>
      <c r="F3187" s="7">
        <f>IF(P3187&gt;0,RANK(P3187,(N3187:P3187,Q3187:AE3187)),0)</f>
        <v>3</v>
      </c>
      <c r="G3187" s="1">
        <f t="shared" si="1266"/>
        <v>4001</v>
      </c>
      <c r="H3187" s="2">
        <f t="shared" si="1267"/>
        <v>0.11083409512728884</v>
      </c>
      <c r="I3187" s="2"/>
      <c r="J3187" s="2">
        <f t="shared" si="1268"/>
        <v>0.42114740020499181</v>
      </c>
      <c r="K3187" s="2">
        <f t="shared" si="1269"/>
        <v>0.53198149533228067</v>
      </c>
      <c r="L3187" s="2">
        <f t="shared" si="1270"/>
        <v>3.7701875398210474E-2</v>
      </c>
      <c r="M3187" s="2">
        <f t="shared" si="1271"/>
        <v>9.169229064517101E-3</v>
      </c>
      <c r="N3187" s="1">
        <v>15203</v>
      </c>
      <c r="O3187" s="1">
        <v>19204</v>
      </c>
      <c r="P3187" s="1">
        <v>1361</v>
      </c>
      <c r="Q3187" s="1">
        <v>130</v>
      </c>
      <c r="R3187" s="1">
        <v>106</v>
      </c>
      <c r="S3187" s="1">
        <v>28</v>
      </c>
      <c r="T3187" s="1">
        <v>14</v>
      </c>
      <c r="U3187" s="1">
        <v>32</v>
      </c>
      <c r="V3187" s="1">
        <v>7</v>
      </c>
      <c r="Y3187" s="1">
        <v>14</v>
      </c>
      <c r="AG3187" s="7">
        <f>IF(Q3187&gt;0,RANK(Q3187,(N3187:P3187,Q3187:AE3187)),0)</f>
        <v>4</v>
      </c>
      <c r="AH3187" s="7">
        <f>IF(R3187&gt;0,RANK(R3187,(N3187:P3187,Q3187:AE3187)),0)</f>
        <v>5</v>
      </c>
      <c r="AI3187" s="7">
        <f>IF(T3187&gt;0,RANK(T3187,(N3187:P3187,Q3187:AE3187)),0)</f>
        <v>8</v>
      </c>
      <c r="AJ3187" s="7">
        <f>IF(S3187&gt;0,RANK(S3187,(N3187:P3187,Q3187:AE3187)),0)</f>
        <v>7</v>
      </c>
      <c r="AK3187" s="2">
        <f t="shared" si="1272"/>
        <v>3.6012077896894652E-3</v>
      </c>
      <c r="AL3187" s="2">
        <f t="shared" si="1273"/>
        <v>2.9363694285160255E-3</v>
      </c>
      <c r="AM3187" s="2">
        <f t="shared" si="1274"/>
        <v>3.8782237735117316E-4</v>
      </c>
      <c r="AN3187" s="2">
        <f t="shared" si="1275"/>
        <v>7.7564475470234633E-4</v>
      </c>
      <c r="AP3187" t="s">
        <v>3024</v>
      </c>
      <c r="AQ3187" t="s">
        <v>3929</v>
      </c>
      <c r="AT3187" s="93" t="s">
        <v>244</v>
      </c>
      <c r="AU3187" s="92" t="s">
        <v>660</v>
      </c>
      <c r="AV3187" s="83" t="str">
        <f t="shared" si="1276"/>
        <v>55055</v>
      </c>
      <c r="AX3187" s="7" t="s">
        <v>3753</v>
      </c>
    </row>
    <row r="3188" spans="1:50" hidden="1" outlineLevel="1">
      <c r="A3188" t="s">
        <v>1785</v>
      </c>
      <c r="B3188" t="s">
        <v>3929</v>
      </c>
      <c r="C3188" s="1">
        <f t="shared" si="1265"/>
        <v>10218</v>
      </c>
      <c r="D3188" s="7">
        <f>RANK(N3188,(N3188:P3188,Q3188:AE3188))</f>
        <v>2</v>
      </c>
      <c r="E3188" s="7">
        <f>RANK(O3188,(N3188:P3188,Q3188:AE3188))</f>
        <v>1</v>
      </c>
      <c r="F3188" s="7">
        <f>IF(P3188&gt;0,RANK(P3188,(N3188:P3188,Q3188:AE3188)),0)</f>
        <v>3</v>
      </c>
      <c r="G3188" s="1">
        <f t="shared" si="1266"/>
        <v>97</v>
      </c>
      <c r="H3188" s="2">
        <f t="shared" si="1267"/>
        <v>9.4930514777843023E-3</v>
      </c>
      <c r="I3188" s="2"/>
      <c r="J3188" s="2">
        <f t="shared" si="1268"/>
        <v>0.47103151301624585</v>
      </c>
      <c r="K3188" s="2">
        <f t="shared" si="1269"/>
        <v>0.48052456449403014</v>
      </c>
      <c r="L3188" s="2">
        <f t="shared" si="1270"/>
        <v>2.906635349383441E-2</v>
      </c>
      <c r="M3188" s="2">
        <f t="shared" si="1271"/>
        <v>1.9377568995889546E-2</v>
      </c>
      <c r="N3188" s="1">
        <v>4813</v>
      </c>
      <c r="O3188" s="1">
        <v>4910</v>
      </c>
      <c r="P3188" s="1">
        <v>297</v>
      </c>
      <c r="Q3188" s="1">
        <v>133</v>
      </c>
      <c r="R3188" s="1">
        <v>28</v>
      </c>
      <c r="S3188" s="1">
        <v>18</v>
      </c>
      <c r="T3188" s="1">
        <v>7</v>
      </c>
      <c r="U3188" s="1">
        <v>2</v>
      </c>
      <c r="V3188" s="1">
        <v>1</v>
      </c>
      <c r="Y3188" s="1">
        <v>9</v>
      </c>
      <c r="AG3188" s="7">
        <f>IF(Q3188&gt;0,RANK(Q3188,(N3188:P3188,Q3188:AE3188)),0)</f>
        <v>4</v>
      </c>
      <c r="AH3188" s="7">
        <f>IF(R3188&gt;0,RANK(R3188,(N3188:P3188,Q3188:AE3188)),0)</f>
        <v>5</v>
      </c>
      <c r="AI3188" s="7">
        <f>IF(T3188&gt;0,RANK(T3188,(N3188:P3188,Q3188:AE3188)),0)</f>
        <v>8</v>
      </c>
      <c r="AJ3188" s="7">
        <f>IF(S3188&gt;0,RANK(S3188,(N3188:P3188,Q3188:AE3188)),0)</f>
        <v>6</v>
      </c>
      <c r="AK3188" s="2">
        <f t="shared" si="1272"/>
        <v>1.3016245840673322E-2</v>
      </c>
      <c r="AL3188" s="2">
        <f t="shared" si="1273"/>
        <v>2.7402622822470151E-3</v>
      </c>
      <c r="AM3188" s="2">
        <f t="shared" si="1274"/>
        <v>6.8506557056175377E-4</v>
      </c>
      <c r="AN3188" s="2">
        <f t="shared" si="1275"/>
        <v>1.7615971814445098E-3</v>
      </c>
      <c r="AP3188" t="s">
        <v>1785</v>
      </c>
      <c r="AQ3188" t="s">
        <v>3929</v>
      </c>
      <c r="AT3188" s="93" t="s">
        <v>244</v>
      </c>
      <c r="AU3188" s="92" t="s">
        <v>199</v>
      </c>
      <c r="AV3188" s="83" t="str">
        <f t="shared" si="1276"/>
        <v>55057</v>
      </c>
      <c r="AX3188" s="7" t="s">
        <v>3753</v>
      </c>
    </row>
    <row r="3189" spans="1:50" hidden="1" outlineLevel="1">
      <c r="A3189" t="s">
        <v>1786</v>
      </c>
      <c r="B3189" t="s">
        <v>3929</v>
      </c>
      <c r="C3189" s="1">
        <f t="shared" si="1265"/>
        <v>63709</v>
      </c>
      <c r="D3189" s="7">
        <f>RANK(N3189,(N3189:P3189,Q3189:AE3189))</f>
        <v>1</v>
      </c>
      <c r="E3189" s="7">
        <f>RANK(O3189,(N3189:P3189,Q3189:AE3189))</f>
        <v>2</v>
      </c>
      <c r="F3189" s="7">
        <f>IF(P3189&gt;0,RANK(P3189,(N3189:P3189,Q3189:AE3189)),0)</f>
        <v>3</v>
      </c>
      <c r="G3189" s="1">
        <f t="shared" si="1266"/>
        <v>3538</v>
      </c>
      <c r="H3189" s="2">
        <f t="shared" si="1267"/>
        <v>5.553375504245868E-2</v>
      </c>
      <c r="I3189" s="2"/>
      <c r="J3189" s="2">
        <f t="shared" si="1268"/>
        <v>0.50901756423739186</v>
      </c>
      <c r="K3189" s="2">
        <f t="shared" si="1269"/>
        <v>0.4534838091949332</v>
      </c>
      <c r="L3189" s="2">
        <f t="shared" si="1270"/>
        <v>2.9069676183898663E-2</v>
      </c>
      <c r="M3189" s="2">
        <f t="shared" si="1271"/>
        <v>8.4289503837762791E-3</v>
      </c>
      <c r="N3189" s="1">
        <v>32429</v>
      </c>
      <c r="O3189" s="1">
        <v>28891</v>
      </c>
      <c r="P3189" s="1">
        <v>1852</v>
      </c>
      <c r="Q3189" s="1">
        <v>229</v>
      </c>
      <c r="R3189" s="1">
        <v>165</v>
      </c>
      <c r="S3189" s="1">
        <v>69</v>
      </c>
      <c r="T3189" s="1">
        <v>12</v>
      </c>
      <c r="U3189" s="1">
        <v>16</v>
      </c>
      <c r="V3189" s="1">
        <v>6</v>
      </c>
      <c r="Y3189" s="1">
        <v>40</v>
      </c>
      <c r="AG3189" s="7">
        <f>IF(Q3189&gt;0,RANK(Q3189,(N3189:P3189,Q3189:AE3189)),0)</f>
        <v>4</v>
      </c>
      <c r="AH3189" s="7">
        <f>IF(R3189&gt;0,RANK(R3189,(N3189:P3189,Q3189:AE3189)),0)</f>
        <v>5</v>
      </c>
      <c r="AI3189" s="7">
        <f>IF(T3189&gt;0,RANK(T3189,(N3189:P3189,Q3189:AE3189)),0)</f>
        <v>9</v>
      </c>
      <c r="AJ3189" s="7">
        <f>IF(S3189&gt;0,RANK(S3189,(N3189:P3189,Q3189:AE3189)),0)</f>
        <v>6</v>
      </c>
      <c r="AK3189" s="2">
        <f t="shared" si="1272"/>
        <v>3.5944685994129559E-3</v>
      </c>
      <c r="AL3189" s="2">
        <f t="shared" si="1273"/>
        <v>2.5899009559088981E-3</v>
      </c>
      <c r="AM3189" s="2">
        <f t="shared" si="1274"/>
        <v>1.8835643315701079E-4</v>
      </c>
      <c r="AN3189" s="2">
        <f t="shared" si="1275"/>
        <v>1.083049490652812E-3</v>
      </c>
      <c r="AP3189" t="s">
        <v>1786</v>
      </c>
      <c r="AQ3189" t="s">
        <v>3929</v>
      </c>
      <c r="AT3189" s="93" t="s">
        <v>244</v>
      </c>
      <c r="AU3189" s="92" t="s">
        <v>200</v>
      </c>
      <c r="AV3189" s="83" t="str">
        <f t="shared" si="1276"/>
        <v>55059</v>
      </c>
      <c r="AX3189" s="7" t="s">
        <v>3753</v>
      </c>
    </row>
    <row r="3190" spans="1:50" hidden="1" outlineLevel="1">
      <c r="A3190" t="s">
        <v>2485</v>
      </c>
      <c r="B3190" t="s">
        <v>3929</v>
      </c>
      <c r="C3190" s="1">
        <f t="shared" si="1265"/>
        <v>10084</v>
      </c>
      <c r="D3190" s="7">
        <f>RANK(N3190,(N3190:P3190,Q3190:AE3190))</f>
        <v>2</v>
      </c>
      <c r="E3190" s="7">
        <f>RANK(O3190,(N3190:P3190,Q3190:AE3190))</f>
        <v>1</v>
      </c>
      <c r="F3190" s="7">
        <f>IF(P3190&gt;0,RANK(P3190,(N3190:P3190,Q3190:AE3190)),0)</f>
        <v>3</v>
      </c>
      <c r="G3190" s="1">
        <f t="shared" si="1266"/>
        <v>213</v>
      </c>
      <c r="H3190" s="2">
        <f t="shared" si="1267"/>
        <v>2.1122570408568027E-2</v>
      </c>
      <c r="I3190" s="2"/>
      <c r="J3190" s="2">
        <f t="shared" si="1268"/>
        <v>0.46310987703292344</v>
      </c>
      <c r="K3190" s="2">
        <f t="shared" si="1269"/>
        <v>0.48423244744149146</v>
      </c>
      <c r="L3190" s="2">
        <f t="shared" si="1270"/>
        <v>3.8476794922649743E-2</v>
      </c>
      <c r="M3190" s="2">
        <f t="shared" si="1271"/>
        <v>1.4180880602935403E-2</v>
      </c>
      <c r="N3190" s="1">
        <v>4670</v>
      </c>
      <c r="O3190" s="1">
        <v>4883</v>
      </c>
      <c r="P3190" s="1">
        <v>388</v>
      </c>
      <c r="Q3190" s="1">
        <v>110</v>
      </c>
      <c r="R3190" s="1">
        <v>14</v>
      </c>
      <c r="S3190" s="1">
        <v>4</v>
      </c>
      <c r="T3190" s="1">
        <v>1</v>
      </c>
      <c r="U3190" s="1">
        <v>3</v>
      </c>
      <c r="V3190" s="1">
        <v>1</v>
      </c>
      <c r="Y3190" s="1">
        <v>10</v>
      </c>
      <c r="AG3190" s="7">
        <f>IF(Q3190&gt;0,RANK(Q3190,(N3190:P3190,Q3190:AE3190)),0)</f>
        <v>4</v>
      </c>
      <c r="AH3190" s="7">
        <f>IF(R3190&gt;0,RANK(R3190,(N3190:P3190,Q3190:AE3190)),0)</f>
        <v>5</v>
      </c>
      <c r="AI3190" s="7">
        <f>IF(T3190&gt;0,RANK(T3190,(N3190:P3190,Q3190:AE3190)),0)</f>
        <v>9</v>
      </c>
      <c r="AJ3190" s="7">
        <f>IF(S3190&gt;0,RANK(S3190,(N3190:P3190,Q3190:AE3190)),0)</f>
        <v>7</v>
      </c>
      <c r="AK3190" s="2">
        <f t="shared" si="1272"/>
        <v>1.0908369694565649E-2</v>
      </c>
      <c r="AL3190" s="2">
        <f t="shared" si="1273"/>
        <v>1.388337961126537E-3</v>
      </c>
      <c r="AM3190" s="2">
        <f t="shared" si="1274"/>
        <v>9.9166997223324078E-5</v>
      </c>
      <c r="AN3190" s="2">
        <f t="shared" si="1275"/>
        <v>3.9666798889329631E-4</v>
      </c>
      <c r="AP3190" t="s">
        <v>2485</v>
      </c>
      <c r="AQ3190" t="s">
        <v>3929</v>
      </c>
      <c r="AT3190" s="93" t="s">
        <v>244</v>
      </c>
      <c r="AU3190" s="92" t="s">
        <v>201</v>
      </c>
      <c r="AV3190" s="83" t="str">
        <f t="shared" si="1276"/>
        <v>55061</v>
      </c>
      <c r="AX3190" s="7" t="s">
        <v>3753</v>
      </c>
    </row>
    <row r="3191" spans="1:50" hidden="1" outlineLevel="1">
      <c r="A3191" t="s">
        <v>2486</v>
      </c>
      <c r="B3191" t="s">
        <v>3929</v>
      </c>
      <c r="C3191" s="1">
        <f t="shared" si="1265"/>
        <v>55559</v>
      </c>
      <c r="D3191" s="7">
        <f>RANK(N3191,(N3191:P3191,Q3191:AE3191))</f>
        <v>1</v>
      </c>
      <c r="E3191" s="7">
        <f>RANK(O3191,(N3191:P3191,Q3191:AE3191))</f>
        <v>2</v>
      </c>
      <c r="F3191" s="7">
        <f>IF(P3191&gt;0,RANK(P3191,(N3191:P3191,Q3191:AE3191)),0)</f>
        <v>3</v>
      </c>
      <c r="G3191" s="1">
        <f t="shared" si="1266"/>
        <v>4128</v>
      </c>
      <c r="H3191" s="2">
        <f t="shared" si="1267"/>
        <v>7.4299393437606873E-2</v>
      </c>
      <c r="I3191" s="2"/>
      <c r="J3191" s="2">
        <f t="shared" si="1268"/>
        <v>0.51215824618873629</v>
      </c>
      <c r="K3191" s="2">
        <f t="shared" si="1269"/>
        <v>0.43785885275112946</v>
      </c>
      <c r="L3191" s="2">
        <f t="shared" si="1270"/>
        <v>4.0893464605194475E-2</v>
      </c>
      <c r="M3191" s="2">
        <f t="shared" si="1271"/>
        <v>9.0894364549397796E-3</v>
      </c>
      <c r="N3191" s="1">
        <v>28455</v>
      </c>
      <c r="O3191" s="1">
        <v>24327</v>
      </c>
      <c r="P3191" s="1">
        <v>2272</v>
      </c>
      <c r="Q3191" s="1">
        <v>172</v>
      </c>
      <c r="R3191" s="1">
        <v>185</v>
      </c>
      <c r="S3191" s="1">
        <v>30</v>
      </c>
      <c r="T3191" s="1">
        <v>22</v>
      </c>
      <c r="U3191" s="1">
        <v>67</v>
      </c>
      <c r="V3191" s="1">
        <v>3</v>
      </c>
      <c r="Y3191" s="1">
        <v>26</v>
      </c>
      <c r="AG3191" s="7">
        <f>IF(Q3191&gt;0,RANK(Q3191,(N3191:P3191,Q3191:AE3191)),0)</f>
        <v>5</v>
      </c>
      <c r="AH3191" s="7">
        <f>IF(R3191&gt;0,RANK(R3191,(N3191:P3191,Q3191:AE3191)),0)</f>
        <v>4</v>
      </c>
      <c r="AI3191" s="7">
        <f>IF(T3191&gt;0,RANK(T3191,(N3191:P3191,Q3191:AE3191)),0)</f>
        <v>9</v>
      </c>
      <c r="AJ3191" s="7">
        <f>IF(S3191&gt;0,RANK(S3191,(N3191:P3191,Q3191:AE3191)),0)</f>
        <v>7</v>
      </c>
      <c r="AK3191" s="2">
        <f t="shared" si="1272"/>
        <v>3.0958080599002864E-3</v>
      </c>
      <c r="AL3191" s="2">
        <f t="shared" si="1273"/>
        <v>3.3297935527997263E-3</v>
      </c>
      <c r="AM3191" s="2">
        <f t="shared" si="1274"/>
        <v>3.9597544952212961E-4</v>
      </c>
      <c r="AN3191" s="2">
        <f t="shared" si="1275"/>
        <v>5.3996652207563133E-4</v>
      </c>
      <c r="AP3191" t="s">
        <v>2486</v>
      </c>
      <c r="AQ3191" t="s">
        <v>3929</v>
      </c>
      <c r="AT3191" s="93" t="s">
        <v>244</v>
      </c>
      <c r="AU3191" s="92" t="s">
        <v>202</v>
      </c>
      <c r="AV3191" s="83" t="str">
        <f t="shared" si="1276"/>
        <v>55063</v>
      </c>
      <c r="AX3191" s="7" t="s">
        <v>3753</v>
      </c>
    </row>
    <row r="3192" spans="1:50" hidden="1" outlineLevel="1">
      <c r="A3192" t="s">
        <v>763</v>
      </c>
      <c r="B3192" t="s">
        <v>3929</v>
      </c>
      <c r="C3192" s="1">
        <f t="shared" ref="C3192:C3223" si="1277">SUM(N3192:AE3192)</f>
        <v>7263</v>
      </c>
      <c r="D3192" s="7">
        <f>RANK(N3192,(N3192:P3192,Q3192:AE3192))</f>
        <v>1</v>
      </c>
      <c r="E3192" s="7">
        <f>RANK(O3192,(N3192:P3192,Q3192:AE3192))</f>
        <v>2</v>
      </c>
      <c r="F3192" s="7">
        <f>IF(P3192&gt;0,RANK(P3192,(N3192:P3192,Q3192:AE3192)),0)</f>
        <v>3</v>
      </c>
      <c r="G3192" s="1">
        <f t="shared" ref="G3192:G3223" si="1278">IF(D3192=1,N3192,IF(E3192=1,O3192,P3192))-IF(D3192=2,N3192,IF(E3192=2,O3192,P3192))</f>
        <v>374</v>
      </c>
      <c r="H3192" s="2">
        <f t="shared" ref="H3192:H3223" si="1279">G3192/C3192</f>
        <v>5.1493873055211345E-2</v>
      </c>
      <c r="I3192" s="2"/>
      <c r="J3192" s="2">
        <f t="shared" ref="J3192:J3223" si="1280">IF($C3192=0,"-",N3192/$C3192)</f>
        <v>0.51080820597549226</v>
      </c>
      <c r="K3192" s="2">
        <f t="shared" ref="K3192:K3223" si="1281">IF($C3192=0,"-",O3192/$C3192)</f>
        <v>0.4593143329202809</v>
      </c>
      <c r="L3192" s="2">
        <f t="shared" ref="L3192:L3223" si="1282">IF($C3192=0,"-",P3192/$C3192)</f>
        <v>2.547156822249759E-2</v>
      </c>
      <c r="M3192" s="2">
        <f t="shared" ref="M3192:M3223" si="1283">IF(C3192=0,"-",(1-J3192-K3192-L3192))</f>
        <v>4.4058928817292536E-3</v>
      </c>
      <c r="N3192" s="1">
        <v>3710</v>
      </c>
      <c r="O3192" s="1">
        <v>3336</v>
      </c>
      <c r="P3192" s="1">
        <v>185</v>
      </c>
      <c r="Q3192" s="1">
        <v>16</v>
      </c>
      <c r="R3192" s="1">
        <v>13</v>
      </c>
      <c r="S3192" s="1">
        <v>2</v>
      </c>
      <c r="T3192" s="1">
        <v>0</v>
      </c>
      <c r="U3192" s="1">
        <v>1</v>
      </c>
      <c r="V3192" s="1">
        <v>0</v>
      </c>
      <c r="Y3192" s="1">
        <v>0</v>
      </c>
      <c r="AG3192" s="7">
        <f>IF(Q3192&gt;0,RANK(Q3192,(N3192:P3192,Q3192:AE3192)),0)</f>
        <v>4</v>
      </c>
      <c r="AH3192" s="7">
        <f>IF(R3192&gt;0,RANK(R3192,(N3192:P3192,Q3192:AE3192)),0)</f>
        <v>5</v>
      </c>
      <c r="AI3192" s="7">
        <f>IF(T3192&gt;0,RANK(T3192,(N3192:P3192,Q3192:AE3192)),0)</f>
        <v>0</v>
      </c>
      <c r="AJ3192" s="7">
        <f>IF(S3192&gt;0,RANK(S3192,(N3192:P3192,Q3192:AE3192)),0)</f>
        <v>6</v>
      </c>
      <c r="AK3192" s="2">
        <f t="shared" ref="AK3192:AK3223" si="1284">IF($C3192=0,"-",Q3192/$C3192)</f>
        <v>2.2029464408646563E-3</v>
      </c>
      <c r="AL3192" s="2">
        <f t="shared" ref="AL3192:AL3223" si="1285">IF($C3192=0,"-",R3192/$C3192)</f>
        <v>1.7898939832025334E-3</v>
      </c>
      <c r="AM3192" s="2">
        <f t="shared" ref="AM3192:AM3223" si="1286">IF($C3192=0,"-",T3192/$C3192)</f>
        <v>0</v>
      </c>
      <c r="AN3192" s="2">
        <f t="shared" ref="AN3192:AN3223" si="1287">IF($C3192=0,"-",S3192/$C3192)</f>
        <v>2.7536830510808204E-4</v>
      </c>
      <c r="AP3192" t="s">
        <v>763</v>
      </c>
      <c r="AQ3192" t="s">
        <v>3929</v>
      </c>
      <c r="AT3192" s="93" t="s">
        <v>244</v>
      </c>
      <c r="AU3192" s="92" t="s">
        <v>1482</v>
      </c>
      <c r="AV3192" s="83" t="str">
        <f t="shared" ref="AV3192:AV3223" si="1288">AT3192&amp;AU3192</f>
        <v>55065</v>
      </c>
      <c r="AX3192" s="7" t="s">
        <v>3753</v>
      </c>
    </row>
    <row r="3193" spans="1:50" hidden="1" outlineLevel="1">
      <c r="A3193" t="s">
        <v>684</v>
      </c>
      <c r="B3193" t="s">
        <v>3929</v>
      </c>
      <c r="C3193" s="1">
        <f t="shared" si="1277"/>
        <v>9721</v>
      </c>
      <c r="D3193" s="7">
        <f>RANK(N3193,(N3193:P3193,Q3193:AE3193))</f>
        <v>2</v>
      </c>
      <c r="E3193" s="7">
        <f>RANK(O3193,(N3193:P3193,Q3193:AE3193))</f>
        <v>1</v>
      </c>
      <c r="F3193" s="7">
        <f>IF(P3193&gt;0,RANK(P3193,(N3193:P3193,Q3193:AE3193)),0)</f>
        <v>3</v>
      </c>
      <c r="G3193" s="1">
        <f t="shared" si="1278"/>
        <v>926</v>
      </c>
      <c r="H3193" s="2">
        <f t="shared" si="1279"/>
        <v>9.5257689538113366E-2</v>
      </c>
      <c r="I3193" s="2"/>
      <c r="J3193" s="2">
        <f t="shared" si="1280"/>
        <v>0.43195144532455509</v>
      </c>
      <c r="K3193" s="2">
        <f t="shared" si="1281"/>
        <v>0.5272091348626684</v>
      </c>
      <c r="L3193" s="2">
        <f t="shared" si="1282"/>
        <v>2.6849089599835407E-2</v>
      </c>
      <c r="M3193" s="2">
        <f t="shared" si="1283"/>
        <v>1.3990330212941094E-2</v>
      </c>
      <c r="N3193" s="1">
        <v>4199</v>
      </c>
      <c r="O3193" s="1">
        <v>5125</v>
      </c>
      <c r="P3193" s="1">
        <v>261</v>
      </c>
      <c r="Q3193" s="1">
        <v>87</v>
      </c>
      <c r="R3193" s="1">
        <v>19</v>
      </c>
      <c r="S3193" s="1">
        <v>9</v>
      </c>
      <c r="T3193" s="1">
        <v>4</v>
      </c>
      <c r="U3193" s="1">
        <v>7</v>
      </c>
      <c r="V3193" s="1">
        <v>1</v>
      </c>
      <c r="Y3193" s="1">
        <v>9</v>
      </c>
      <c r="AG3193" s="7">
        <f>IF(Q3193&gt;0,RANK(Q3193,(N3193:P3193,Q3193:AE3193)),0)</f>
        <v>4</v>
      </c>
      <c r="AH3193" s="7">
        <f>IF(R3193&gt;0,RANK(R3193,(N3193:P3193,Q3193:AE3193)),0)</f>
        <v>5</v>
      </c>
      <c r="AI3193" s="7">
        <f>IF(T3193&gt;0,RANK(T3193,(N3193:P3193,Q3193:AE3193)),0)</f>
        <v>9</v>
      </c>
      <c r="AJ3193" s="7">
        <f>IF(S3193&gt;0,RANK(S3193,(N3193:P3193,Q3193:AE3193)),0)</f>
        <v>6</v>
      </c>
      <c r="AK3193" s="2">
        <f t="shared" si="1284"/>
        <v>8.94969653327847E-3</v>
      </c>
      <c r="AL3193" s="2">
        <f t="shared" si="1285"/>
        <v>1.9545314268079417E-3</v>
      </c>
      <c r="AM3193" s="2">
        <f t="shared" si="1286"/>
        <v>4.1148030038061929E-4</v>
      </c>
      <c r="AN3193" s="2">
        <f t="shared" si="1287"/>
        <v>9.2583067585639341E-4</v>
      </c>
      <c r="AP3193" t="s">
        <v>684</v>
      </c>
      <c r="AQ3193" t="s">
        <v>3929</v>
      </c>
      <c r="AT3193" s="93" t="s">
        <v>244</v>
      </c>
      <c r="AU3193" s="92" t="s">
        <v>1483</v>
      </c>
      <c r="AV3193" s="83" t="str">
        <f t="shared" si="1288"/>
        <v>55067</v>
      </c>
      <c r="AX3193" s="7" t="s">
        <v>3753</v>
      </c>
    </row>
    <row r="3194" spans="1:50" hidden="1" outlineLevel="1">
      <c r="A3194" t="s">
        <v>2054</v>
      </c>
      <c r="B3194" t="s">
        <v>3929</v>
      </c>
      <c r="C3194" s="1">
        <f t="shared" si="1277"/>
        <v>14239</v>
      </c>
      <c r="D3194" s="7">
        <f>RANK(N3194,(N3194:P3194,Q3194:AE3194))</f>
        <v>2</v>
      </c>
      <c r="E3194" s="7">
        <f>RANK(O3194,(N3194:P3194,Q3194:AE3194))</f>
        <v>1</v>
      </c>
      <c r="F3194" s="7">
        <f>IF(P3194&gt;0,RANK(P3194,(N3194:P3194,Q3194:AE3194)),0)</f>
        <v>3</v>
      </c>
      <c r="G3194" s="1">
        <f t="shared" si="1278"/>
        <v>63</v>
      </c>
      <c r="H3194" s="2">
        <f t="shared" si="1279"/>
        <v>4.4244680103939886E-3</v>
      </c>
      <c r="I3194" s="2"/>
      <c r="J3194" s="2">
        <f t="shared" si="1280"/>
        <v>0.46801039398834188</v>
      </c>
      <c r="K3194" s="2">
        <f t="shared" si="1281"/>
        <v>0.47243486199873586</v>
      </c>
      <c r="L3194" s="2">
        <f t="shared" si="1282"/>
        <v>3.5746892337945077E-2</v>
      </c>
      <c r="M3194" s="2">
        <f t="shared" si="1283"/>
        <v>2.380785167497719E-2</v>
      </c>
      <c r="N3194" s="1">
        <v>6664</v>
      </c>
      <c r="O3194" s="1">
        <v>6727</v>
      </c>
      <c r="P3194" s="1">
        <v>509</v>
      </c>
      <c r="Q3194" s="1">
        <v>253</v>
      </c>
      <c r="R3194" s="1">
        <v>48</v>
      </c>
      <c r="S3194" s="1">
        <v>9</v>
      </c>
      <c r="T3194" s="1">
        <v>3</v>
      </c>
      <c r="U3194" s="1">
        <v>17</v>
      </c>
      <c r="V3194" s="1">
        <v>2</v>
      </c>
      <c r="Y3194" s="1">
        <v>7</v>
      </c>
      <c r="AG3194" s="7">
        <f>IF(Q3194&gt;0,RANK(Q3194,(N3194:P3194,Q3194:AE3194)),0)</f>
        <v>4</v>
      </c>
      <c r="AH3194" s="7">
        <f>IF(R3194&gt;0,RANK(R3194,(N3194:P3194,Q3194:AE3194)),0)</f>
        <v>5</v>
      </c>
      <c r="AI3194" s="7">
        <f>IF(T3194&gt;0,RANK(T3194,(N3194:P3194,Q3194:AE3194)),0)</f>
        <v>9</v>
      </c>
      <c r="AJ3194" s="7">
        <f>IF(S3194&gt;0,RANK(S3194,(N3194:P3194,Q3194:AE3194)),0)</f>
        <v>7</v>
      </c>
      <c r="AK3194" s="2">
        <f t="shared" si="1284"/>
        <v>1.7768101692534587E-2</v>
      </c>
      <c r="AL3194" s="2">
        <f t="shared" si="1285"/>
        <v>3.3710232460144674E-3</v>
      </c>
      <c r="AM3194" s="2">
        <f t="shared" si="1286"/>
        <v>2.1068895287590421E-4</v>
      </c>
      <c r="AN3194" s="2">
        <f t="shared" si="1287"/>
        <v>6.3206685862771258E-4</v>
      </c>
      <c r="AP3194" t="s">
        <v>2054</v>
      </c>
      <c r="AQ3194" t="s">
        <v>3929</v>
      </c>
      <c r="AT3194" s="93" t="s">
        <v>244</v>
      </c>
      <c r="AU3194" s="92" t="s">
        <v>1484</v>
      </c>
      <c r="AV3194" s="83" t="str">
        <f t="shared" si="1288"/>
        <v>55069</v>
      </c>
      <c r="AX3194" s="7" t="s">
        <v>3753</v>
      </c>
    </row>
    <row r="3195" spans="1:50" hidden="1" outlineLevel="1">
      <c r="A3195" t="s">
        <v>2159</v>
      </c>
      <c r="B3195" t="s">
        <v>3929</v>
      </c>
      <c r="C3195" s="1">
        <f t="shared" si="1277"/>
        <v>38824</v>
      </c>
      <c r="D3195" s="7">
        <f>RANK(N3195,(N3195:P3195,Q3195:AE3195))</f>
        <v>2</v>
      </c>
      <c r="E3195" s="7">
        <f>RANK(O3195,(N3195:P3195,Q3195:AE3195))</f>
        <v>1</v>
      </c>
      <c r="F3195" s="7">
        <f>IF(P3195&gt;0,RANK(P3195,(N3195:P3195,Q3195:AE3195)),0)</f>
        <v>3</v>
      </c>
      <c r="G3195" s="1">
        <f t="shared" si="1278"/>
        <v>1691</v>
      </c>
      <c r="H3195" s="2">
        <f t="shared" si="1279"/>
        <v>4.3555532660210179E-2</v>
      </c>
      <c r="I3195" s="2"/>
      <c r="J3195" s="2">
        <f t="shared" si="1280"/>
        <v>0.45505357510818051</v>
      </c>
      <c r="K3195" s="2">
        <f t="shared" si="1281"/>
        <v>0.49860910776839068</v>
      </c>
      <c r="L3195" s="2">
        <f t="shared" si="1282"/>
        <v>3.3510199876365138E-2</v>
      </c>
      <c r="M3195" s="2">
        <f t="shared" si="1283"/>
        <v>1.2827117247063619E-2</v>
      </c>
      <c r="N3195" s="1">
        <v>17667</v>
      </c>
      <c r="O3195" s="1">
        <v>19358</v>
      </c>
      <c r="P3195" s="1">
        <v>1301</v>
      </c>
      <c r="Q3195" s="1">
        <v>289</v>
      </c>
      <c r="R3195" s="1">
        <v>90</v>
      </c>
      <c r="S3195" s="1">
        <v>30</v>
      </c>
      <c r="T3195" s="1">
        <v>23</v>
      </c>
      <c r="U3195" s="1">
        <v>37</v>
      </c>
      <c r="V3195" s="1">
        <v>6</v>
      </c>
      <c r="Y3195" s="1">
        <v>23</v>
      </c>
      <c r="AG3195" s="7">
        <f>IF(Q3195&gt;0,RANK(Q3195,(N3195:P3195,Q3195:AE3195)),0)</f>
        <v>4</v>
      </c>
      <c r="AH3195" s="7">
        <f>IF(R3195&gt;0,RANK(R3195,(N3195:P3195,Q3195:AE3195)),0)</f>
        <v>5</v>
      </c>
      <c r="AI3195" s="7">
        <f>IF(T3195&gt;0,RANK(T3195,(N3195:P3195,Q3195:AE3195)),0)</f>
        <v>8</v>
      </c>
      <c r="AJ3195" s="7">
        <f>IF(S3195&gt;0,RANK(S3195,(N3195:P3195,Q3195:AE3195)),0)</f>
        <v>7</v>
      </c>
      <c r="AK3195" s="2">
        <f t="shared" si="1284"/>
        <v>7.4438491654646608E-3</v>
      </c>
      <c r="AL3195" s="2">
        <f t="shared" si="1285"/>
        <v>2.3181537193488564E-3</v>
      </c>
      <c r="AM3195" s="2">
        <f t="shared" si="1286"/>
        <v>5.9241706161137445E-4</v>
      </c>
      <c r="AN3195" s="2">
        <f t="shared" si="1287"/>
        <v>7.7271790644961884E-4</v>
      </c>
      <c r="AP3195" t="s">
        <v>2159</v>
      </c>
      <c r="AQ3195" t="s">
        <v>3929</v>
      </c>
      <c r="AT3195" s="93" t="s">
        <v>244</v>
      </c>
      <c r="AU3195" s="92" t="s">
        <v>661</v>
      </c>
      <c r="AV3195" s="83" t="str">
        <f t="shared" si="1288"/>
        <v>55071</v>
      </c>
      <c r="AX3195" s="7" t="s">
        <v>3753</v>
      </c>
    </row>
    <row r="3196" spans="1:50" hidden="1" outlineLevel="1">
      <c r="A3196" t="s">
        <v>2160</v>
      </c>
      <c r="B3196" t="s">
        <v>3929</v>
      </c>
      <c r="C3196" s="1">
        <f t="shared" si="1277"/>
        <v>58374</v>
      </c>
      <c r="D3196" s="7">
        <f>RANK(N3196,(N3196:P3196,Q3196:AE3196))</f>
        <v>2</v>
      </c>
      <c r="E3196" s="7">
        <f>RANK(O3196,(N3196:P3196,Q3196:AE3196))</f>
        <v>1</v>
      </c>
      <c r="F3196" s="7">
        <f>IF(P3196&gt;0,RANK(P3196,(N3196:P3196,Q3196:AE3196)),0)</f>
        <v>3</v>
      </c>
      <c r="G3196" s="1">
        <f t="shared" si="1278"/>
        <v>2337</v>
      </c>
      <c r="H3196" s="2">
        <f t="shared" si="1279"/>
        <v>4.0034947065474356E-2</v>
      </c>
      <c r="I3196" s="2"/>
      <c r="J3196" s="2">
        <f t="shared" si="1280"/>
        <v>0.45475725494226882</v>
      </c>
      <c r="K3196" s="2">
        <f t="shared" si="1281"/>
        <v>0.49479220200774315</v>
      </c>
      <c r="L3196" s="2">
        <f t="shared" si="1282"/>
        <v>3.462157809983897E-2</v>
      </c>
      <c r="M3196" s="2">
        <f t="shared" si="1283"/>
        <v>1.5828964950149058E-2</v>
      </c>
      <c r="N3196" s="1">
        <v>26546</v>
      </c>
      <c r="O3196" s="1">
        <v>28883</v>
      </c>
      <c r="P3196" s="1">
        <v>2021</v>
      </c>
      <c r="Q3196" s="1">
        <v>676</v>
      </c>
      <c r="R3196" s="1">
        <v>132</v>
      </c>
      <c r="S3196" s="1">
        <v>48</v>
      </c>
      <c r="T3196" s="1">
        <v>17</v>
      </c>
      <c r="U3196" s="1">
        <v>14</v>
      </c>
      <c r="V3196" s="1">
        <v>6</v>
      </c>
      <c r="Y3196" s="1">
        <v>31</v>
      </c>
      <c r="AG3196" s="7">
        <f>IF(Q3196&gt;0,RANK(Q3196,(N3196:P3196,Q3196:AE3196)),0)</f>
        <v>4</v>
      </c>
      <c r="AH3196" s="7">
        <f>IF(R3196&gt;0,RANK(R3196,(N3196:P3196,Q3196:AE3196)),0)</f>
        <v>5</v>
      </c>
      <c r="AI3196" s="7">
        <f>IF(T3196&gt;0,RANK(T3196,(N3196:P3196,Q3196:AE3196)),0)</f>
        <v>8</v>
      </c>
      <c r="AJ3196" s="7">
        <f>IF(S3196&gt;0,RANK(S3196,(N3196:P3196,Q3196:AE3196)),0)</f>
        <v>6</v>
      </c>
      <c r="AK3196" s="2">
        <f t="shared" si="1284"/>
        <v>1.1580498166992154E-2</v>
      </c>
      <c r="AL3196" s="2">
        <f t="shared" si="1285"/>
        <v>2.2612807071641485E-3</v>
      </c>
      <c r="AM3196" s="2">
        <f t="shared" si="1286"/>
        <v>2.9122554561962516E-4</v>
      </c>
      <c r="AN3196" s="2">
        <f t="shared" si="1287"/>
        <v>8.2228389351423584E-4</v>
      </c>
      <c r="AP3196" t="s">
        <v>2160</v>
      </c>
      <c r="AQ3196" t="s">
        <v>3929</v>
      </c>
      <c r="AT3196" s="93" t="s">
        <v>244</v>
      </c>
      <c r="AU3196" s="92" t="s">
        <v>662</v>
      </c>
      <c r="AV3196" s="83" t="str">
        <f t="shared" si="1288"/>
        <v>55073</v>
      </c>
      <c r="AX3196" s="7" t="s">
        <v>3753</v>
      </c>
    </row>
    <row r="3197" spans="1:50" hidden="1" outlineLevel="1">
      <c r="A3197" t="s">
        <v>1361</v>
      </c>
      <c r="B3197" t="s">
        <v>3929</v>
      </c>
      <c r="C3197" s="1">
        <f t="shared" si="1277"/>
        <v>19921</v>
      </c>
      <c r="D3197" s="7">
        <f>RANK(N3197,(N3197:P3197,Q3197:AE3197))</f>
        <v>2</v>
      </c>
      <c r="E3197" s="7">
        <f>RANK(O3197,(N3197:P3197,Q3197:AE3197))</f>
        <v>1</v>
      </c>
      <c r="F3197" s="7">
        <f>IF(P3197&gt;0,RANK(P3197,(N3197:P3197,Q3197:AE3197)),0)</f>
        <v>3</v>
      </c>
      <c r="G3197" s="1">
        <f t="shared" si="1278"/>
        <v>1859</v>
      </c>
      <c r="H3197" s="2">
        <f t="shared" si="1279"/>
        <v>9.3318608503589182E-2</v>
      </c>
      <c r="I3197" s="2"/>
      <c r="J3197" s="2">
        <f t="shared" si="1280"/>
        <v>0.43552030520556195</v>
      </c>
      <c r="K3197" s="2">
        <f t="shared" si="1281"/>
        <v>0.52883891370915115</v>
      </c>
      <c r="L3197" s="2">
        <f t="shared" si="1282"/>
        <v>2.5299934742231817E-2</v>
      </c>
      <c r="M3197" s="2">
        <f t="shared" si="1283"/>
        <v>1.0340846343055082E-2</v>
      </c>
      <c r="N3197" s="1">
        <v>8676</v>
      </c>
      <c r="O3197" s="1">
        <v>10535</v>
      </c>
      <c r="P3197" s="1">
        <v>504</v>
      </c>
      <c r="Q3197" s="1">
        <v>105</v>
      </c>
      <c r="R3197" s="1">
        <v>42</v>
      </c>
      <c r="S3197" s="1">
        <v>19</v>
      </c>
      <c r="T3197" s="1">
        <v>14</v>
      </c>
      <c r="U3197" s="1">
        <v>14</v>
      </c>
      <c r="V3197" s="1">
        <v>4</v>
      </c>
      <c r="Y3197" s="1">
        <v>8</v>
      </c>
      <c r="AG3197" s="7">
        <f>IF(Q3197&gt;0,RANK(Q3197,(N3197:P3197,Q3197:AE3197)),0)</f>
        <v>4</v>
      </c>
      <c r="AH3197" s="7">
        <f>IF(R3197&gt;0,RANK(R3197,(N3197:P3197,Q3197:AE3197)),0)</f>
        <v>5</v>
      </c>
      <c r="AI3197" s="7">
        <f>IF(T3197&gt;0,RANK(T3197,(N3197:P3197,Q3197:AE3197)),0)</f>
        <v>7</v>
      </c>
      <c r="AJ3197" s="7">
        <f>IF(S3197&gt;0,RANK(S3197,(N3197:P3197,Q3197:AE3197)),0)</f>
        <v>6</v>
      </c>
      <c r="AK3197" s="2">
        <f t="shared" si="1284"/>
        <v>5.2708197379649612E-3</v>
      </c>
      <c r="AL3197" s="2">
        <f t="shared" si="1285"/>
        <v>2.1083278951859845E-3</v>
      </c>
      <c r="AM3197" s="2">
        <f t="shared" si="1286"/>
        <v>7.0277596506199483E-4</v>
      </c>
      <c r="AN3197" s="2">
        <f t="shared" si="1287"/>
        <v>9.5376738115556447E-4</v>
      </c>
      <c r="AP3197" t="s">
        <v>1361</v>
      </c>
      <c r="AQ3197" t="s">
        <v>3929</v>
      </c>
      <c r="AT3197" s="93" t="s">
        <v>244</v>
      </c>
      <c r="AU3197" s="92" t="s">
        <v>663</v>
      </c>
      <c r="AV3197" s="83" t="str">
        <f t="shared" si="1288"/>
        <v>55075</v>
      </c>
      <c r="AX3197" s="7" t="s">
        <v>3753</v>
      </c>
    </row>
    <row r="3198" spans="1:50" hidden="1" outlineLevel="1">
      <c r="A3198" t="s">
        <v>1344</v>
      </c>
      <c r="B3198" t="s">
        <v>3929</v>
      </c>
      <c r="C3198" s="1">
        <f t="shared" si="1277"/>
        <v>7194</v>
      </c>
      <c r="D3198" s="7">
        <f>RANK(N3198,(N3198:P3198,Q3198:AE3198))</f>
        <v>2</v>
      </c>
      <c r="E3198" s="7">
        <f>RANK(O3198,(N3198:P3198,Q3198:AE3198))</f>
        <v>1</v>
      </c>
      <c r="F3198" s="7">
        <f>IF(P3198&gt;0,RANK(P3198,(N3198:P3198,Q3198:AE3198)),0)</f>
        <v>3</v>
      </c>
      <c r="G3198" s="1">
        <f t="shared" si="1278"/>
        <v>85</v>
      </c>
      <c r="H3198" s="2">
        <f t="shared" si="1279"/>
        <v>1.1815401723658605E-2</v>
      </c>
      <c r="I3198" s="2"/>
      <c r="J3198" s="2">
        <f t="shared" si="1280"/>
        <v>0.47775924381428969</v>
      </c>
      <c r="K3198" s="2">
        <f t="shared" si="1281"/>
        <v>0.48957464553794827</v>
      </c>
      <c r="L3198" s="2">
        <f t="shared" si="1282"/>
        <v>2.7105921601334446E-2</v>
      </c>
      <c r="M3198" s="2">
        <f t="shared" si="1283"/>
        <v>5.560189046427591E-3</v>
      </c>
      <c r="N3198" s="1">
        <v>3437</v>
      </c>
      <c r="O3198" s="1">
        <v>3522</v>
      </c>
      <c r="P3198" s="1">
        <v>195</v>
      </c>
      <c r="Q3198" s="1">
        <v>16</v>
      </c>
      <c r="R3198" s="1">
        <v>8</v>
      </c>
      <c r="S3198" s="1">
        <v>10</v>
      </c>
      <c r="T3198" s="1">
        <v>1</v>
      </c>
      <c r="U3198" s="1">
        <v>1</v>
      </c>
      <c r="V3198" s="1">
        <v>1</v>
      </c>
      <c r="Y3198" s="1">
        <v>3</v>
      </c>
      <c r="AG3198" s="7">
        <f>IF(Q3198&gt;0,RANK(Q3198,(N3198:P3198,Q3198:AE3198)),0)</f>
        <v>4</v>
      </c>
      <c r="AH3198" s="7">
        <f>IF(R3198&gt;0,RANK(R3198,(N3198:P3198,Q3198:AE3198)),0)</f>
        <v>6</v>
      </c>
      <c r="AI3198" s="7">
        <f>IF(T3198&gt;0,RANK(T3198,(N3198:P3198,Q3198:AE3198)),0)</f>
        <v>8</v>
      </c>
      <c r="AJ3198" s="7">
        <f>IF(S3198&gt;0,RANK(S3198,(N3198:P3198,Q3198:AE3198)),0)</f>
        <v>5</v>
      </c>
      <c r="AK3198" s="2">
        <f t="shared" si="1284"/>
        <v>2.2240756185710315E-3</v>
      </c>
      <c r="AL3198" s="2">
        <f t="shared" si="1285"/>
        <v>1.1120378092855157E-3</v>
      </c>
      <c r="AM3198" s="2">
        <f t="shared" si="1286"/>
        <v>1.3900472616068947E-4</v>
      </c>
      <c r="AN3198" s="2">
        <f t="shared" si="1287"/>
        <v>1.3900472616068947E-3</v>
      </c>
      <c r="AP3198" t="s">
        <v>1344</v>
      </c>
      <c r="AQ3198" t="s">
        <v>3929</v>
      </c>
      <c r="AT3198" s="93" t="s">
        <v>244</v>
      </c>
      <c r="AU3198" s="92" t="s">
        <v>664</v>
      </c>
      <c r="AV3198" s="83" t="str">
        <f t="shared" si="1288"/>
        <v>55077</v>
      </c>
      <c r="AX3198" s="7" t="s">
        <v>3753</v>
      </c>
    </row>
    <row r="3199" spans="1:50" hidden="1" outlineLevel="1">
      <c r="A3199" t="s">
        <v>2687</v>
      </c>
      <c r="B3199" t="s">
        <v>3929</v>
      </c>
      <c r="C3199" s="1">
        <f t="shared" si="1277"/>
        <v>1233</v>
      </c>
      <c r="D3199" s="7">
        <f>RANK(N3199,(N3199:P3199,Q3199:AE3199))</f>
        <v>1</v>
      </c>
      <c r="E3199" s="7">
        <f>RANK(O3199,(N3199:P3199,Q3199:AE3199))</f>
        <v>2</v>
      </c>
      <c r="F3199" s="7">
        <f>IF(P3199&gt;0,RANK(P3199,(N3199:P3199,Q3199:AE3199)),0)</f>
        <v>3</v>
      </c>
      <c r="G3199" s="1">
        <f t="shared" si="1278"/>
        <v>724</v>
      </c>
      <c r="H3199" s="2">
        <f t="shared" si="1279"/>
        <v>0.58718572587185724</v>
      </c>
      <c r="I3199" s="2"/>
      <c r="J3199" s="2">
        <f t="shared" si="1280"/>
        <v>0.76966747769667476</v>
      </c>
      <c r="K3199" s="2">
        <f t="shared" si="1281"/>
        <v>0.18248175182481752</v>
      </c>
      <c r="L3199" s="2">
        <f t="shared" si="1282"/>
        <v>3.8118410381184104E-2</v>
      </c>
      <c r="M3199" s="2">
        <f t="shared" si="1283"/>
        <v>9.7323600973236168E-3</v>
      </c>
      <c r="N3199" s="1">
        <v>949</v>
      </c>
      <c r="O3199" s="1">
        <v>225</v>
      </c>
      <c r="P3199" s="1">
        <v>47</v>
      </c>
      <c r="Q3199" s="1">
        <v>1</v>
      </c>
      <c r="R3199" s="1">
        <v>2</v>
      </c>
      <c r="S3199" s="1">
        <v>3</v>
      </c>
      <c r="T3199" s="1">
        <v>0</v>
      </c>
      <c r="U3199" s="1">
        <v>0</v>
      </c>
      <c r="V3199" s="1">
        <v>0</v>
      </c>
      <c r="Y3199" s="1">
        <v>6</v>
      </c>
      <c r="AG3199" s="7">
        <f>IF(Q3199&gt;0,RANK(Q3199,(N3199:P3199,Q3199:AE3199)),0)</f>
        <v>7</v>
      </c>
      <c r="AH3199" s="7">
        <f>IF(R3199&gt;0,RANK(R3199,(N3199:P3199,Q3199:AE3199)),0)</f>
        <v>6</v>
      </c>
      <c r="AI3199" s="7">
        <f>IF(T3199&gt;0,RANK(T3199,(N3199:P3199,Q3199:AE3199)),0)</f>
        <v>0</v>
      </c>
      <c r="AJ3199" s="7">
        <f>IF(S3199&gt;0,RANK(S3199,(N3199:P3199,Q3199:AE3199)),0)</f>
        <v>5</v>
      </c>
      <c r="AK3199" s="2">
        <f t="shared" si="1284"/>
        <v>8.110300081103001E-4</v>
      </c>
      <c r="AL3199" s="2">
        <f t="shared" si="1285"/>
        <v>1.6220600162206002E-3</v>
      </c>
      <c r="AM3199" s="2">
        <f t="shared" si="1286"/>
        <v>0</v>
      </c>
      <c r="AN3199" s="2">
        <f t="shared" si="1287"/>
        <v>2.4330900243309003E-3</v>
      </c>
      <c r="AP3199" t="s">
        <v>2687</v>
      </c>
      <c r="AQ3199" t="s">
        <v>3929</v>
      </c>
      <c r="AT3199" s="93" t="s">
        <v>244</v>
      </c>
      <c r="AU3199" s="92" t="s">
        <v>645</v>
      </c>
      <c r="AV3199" s="83" t="str">
        <f t="shared" si="1288"/>
        <v>55078</v>
      </c>
      <c r="AX3199" s="7" t="s">
        <v>3753</v>
      </c>
    </row>
    <row r="3200" spans="1:50" hidden="1" outlineLevel="1">
      <c r="A3200" t="s">
        <v>3201</v>
      </c>
      <c r="B3200" t="s">
        <v>3929</v>
      </c>
      <c r="C3200" s="1">
        <f t="shared" si="1277"/>
        <v>433537</v>
      </c>
      <c r="D3200" s="7">
        <f>RANK(N3200,(N3200:P3200,Q3200:AE3200))</f>
        <v>1</v>
      </c>
      <c r="E3200" s="7">
        <f>RANK(O3200,(N3200:P3200,Q3200:AE3200))</f>
        <v>2</v>
      </c>
      <c r="F3200" s="7">
        <f>IF(P3200&gt;0,RANK(P3200,(N3200:P3200,Q3200:AE3200)),0)</f>
        <v>3</v>
      </c>
      <c r="G3200" s="1">
        <f t="shared" si="1278"/>
        <v>88838</v>
      </c>
      <c r="H3200" s="2">
        <f t="shared" si="1279"/>
        <v>0.20491445943483486</v>
      </c>
      <c r="I3200" s="2"/>
      <c r="J3200" s="2">
        <f t="shared" si="1280"/>
        <v>0.58202414096144039</v>
      </c>
      <c r="K3200" s="2">
        <f t="shared" si="1281"/>
        <v>0.37710968152660557</v>
      </c>
      <c r="L3200" s="2">
        <f t="shared" si="1282"/>
        <v>3.2184104240237855E-2</v>
      </c>
      <c r="M3200" s="2">
        <f t="shared" si="1283"/>
        <v>8.6820732717161828E-3</v>
      </c>
      <c r="N3200" s="1">
        <v>252329</v>
      </c>
      <c r="O3200" s="1">
        <v>163491</v>
      </c>
      <c r="P3200" s="1">
        <v>13953</v>
      </c>
      <c r="Q3200" s="1">
        <v>1594</v>
      </c>
      <c r="R3200" s="1">
        <v>1044</v>
      </c>
      <c r="S3200" s="1">
        <v>283</v>
      </c>
      <c r="T3200" s="1">
        <v>132</v>
      </c>
      <c r="U3200" s="1">
        <v>485</v>
      </c>
      <c r="V3200" s="1">
        <v>92</v>
      </c>
      <c r="Y3200" s="1">
        <v>134</v>
      </c>
      <c r="AG3200" s="7">
        <f>IF(Q3200&gt;0,RANK(Q3200,(N3200:P3200,Q3200:AE3200)),0)</f>
        <v>4</v>
      </c>
      <c r="AH3200" s="7">
        <f>IF(R3200&gt;0,RANK(R3200,(N3200:P3200,Q3200:AE3200)),0)</f>
        <v>5</v>
      </c>
      <c r="AI3200" s="7">
        <f>IF(T3200&gt;0,RANK(T3200,(N3200:P3200,Q3200:AE3200)),0)</f>
        <v>9</v>
      </c>
      <c r="AJ3200" s="7">
        <f>IF(S3200&gt;0,RANK(S3200,(N3200:P3200,Q3200:AE3200)),0)</f>
        <v>7</v>
      </c>
      <c r="AK3200" s="2">
        <f t="shared" si="1284"/>
        <v>3.6767334737288857E-3</v>
      </c>
      <c r="AL3200" s="2">
        <f t="shared" si="1285"/>
        <v>2.4080989627182918E-3</v>
      </c>
      <c r="AM3200" s="2">
        <f t="shared" si="1286"/>
        <v>3.0447228264254264E-4</v>
      </c>
      <c r="AN3200" s="2">
        <f t="shared" si="1287"/>
        <v>6.5277012111999663E-4</v>
      </c>
      <c r="AP3200" t="s">
        <v>3201</v>
      </c>
      <c r="AQ3200" t="s">
        <v>3929</v>
      </c>
      <c r="AT3200" s="93" t="s">
        <v>244</v>
      </c>
      <c r="AU3200" s="92" t="s">
        <v>665</v>
      </c>
      <c r="AV3200" s="83" t="str">
        <f t="shared" si="1288"/>
        <v>55079</v>
      </c>
      <c r="AX3200" s="7" t="s">
        <v>3753</v>
      </c>
    </row>
    <row r="3201" spans="1:50" hidden="1" outlineLevel="1">
      <c r="A3201" t="s">
        <v>2931</v>
      </c>
      <c r="B3201" t="s">
        <v>3929</v>
      </c>
      <c r="C3201" s="1">
        <f t="shared" si="1277"/>
        <v>16335</v>
      </c>
      <c r="D3201" s="7">
        <f>RANK(N3201,(N3201:P3201,Q3201:AE3201))</f>
        <v>2</v>
      </c>
      <c r="E3201" s="7">
        <f>RANK(O3201,(N3201:P3201,Q3201:AE3201))</f>
        <v>1</v>
      </c>
      <c r="F3201" s="7">
        <f>IF(P3201&gt;0,RANK(P3201,(N3201:P3201,Q3201:AE3201)),0)</f>
        <v>3</v>
      </c>
      <c r="G3201" s="1">
        <f t="shared" si="1278"/>
        <v>757</v>
      </c>
      <c r="H3201" s="2">
        <f t="shared" si="1279"/>
        <v>4.6342209978573613E-2</v>
      </c>
      <c r="I3201" s="2"/>
      <c r="J3201" s="2">
        <f t="shared" si="1280"/>
        <v>0.45668809305172942</v>
      </c>
      <c r="K3201" s="2">
        <f t="shared" si="1281"/>
        <v>0.50303030303030305</v>
      </c>
      <c r="L3201" s="2">
        <f t="shared" si="1282"/>
        <v>2.9935720844811754E-2</v>
      </c>
      <c r="M3201" s="2">
        <f t="shared" si="1283"/>
        <v>1.034588307315578E-2</v>
      </c>
      <c r="N3201" s="1">
        <v>7460</v>
      </c>
      <c r="O3201" s="1">
        <v>8217</v>
      </c>
      <c r="P3201" s="1">
        <v>489</v>
      </c>
      <c r="Q3201" s="1">
        <v>71</v>
      </c>
      <c r="R3201" s="1">
        <v>55</v>
      </c>
      <c r="S3201" s="1">
        <v>18</v>
      </c>
      <c r="T3201" s="1">
        <v>1</v>
      </c>
      <c r="U3201" s="1">
        <v>13</v>
      </c>
      <c r="V3201" s="1">
        <v>2</v>
      </c>
      <c r="Y3201" s="1">
        <v>9</v>
      </c>
      <c r="AG3201" s="7">
        <f>IF(Q3201&gt;0,RANK(Q3201,(N3201:P3201,Q3201:AE3201)),0)</f>
        <v>4</v>
      </c>
      <c r="AH3201" s="7">
        <f>IF(R3201&gt;0,RANK(R3201,(N3201:P3201,Q3201:AE3201)),0)</f>
        <v>5</v>
      </c>
      <c r="AI3201" s="7">
        <f>IF(T3201&gt;0,RANK(T3201,(N3201:P3201,Q3201:AE3201)),0)</f>
        <v>10</v>
      </c>
      <c r="AJ3201" s="7">
        <f>IF(S3201&gt;0,RANK(S3201,(N3201:P3201,Q3201:AE3201)),0)</f>
        <v>6</v>
      </c>
      <c r="AK3201" s="2">
        <f t="shared" si="1284"/>
        <v>4.3464952555861648E-3</v>
      </c>
      <c r="AL3201" s="2">
        <f t="shared" si="1285"/>
        <v>3.3670033670033669E-3</v>
      </c>
      <c r="AM3201" s="2">
        <f t="shared" si="1286"/>
        <v>6.1218243036424857E-5</v>
      </c>
      <c r="AN3201" s="2">
        <f t="shared" si="1287"/>
        <v>1.1019283746556473E-3</v>
      </c>
      <c r="AP3201" t="s">
        <v>2931</v>
      </c>
      <c r="AQ3201" t="s">
        <v>3929</v>
      </c>
      <c r="AT3201" s="93" t="s">
        <v>244</v>
      </c>
      <c r="AU3201" s="92" t="s">
        <v>666</v>
      </c>
      <c r="AV3201" s="83" t="str">
        <f t="shared" si="1288"/>
        <v>55081</v>
      </c>
      <c r="AX3201" s="7" t="s">
        <v>3753</v>
      </c>
    </row>
    <row r="3202" spans="1:50" hidden="1" outlineLevel="1">
      <c r="A3202" t="s">
        <v>1113</v>
      </c>
      <c r="B3202" t="s">
        <v>3929</v>
      </c>
      <c r="C3202" s="1">
        <f t="shared" si="1277"/>
        <v>16596</v>
      </c>
      <c r="D3202" s="7">
        <f>RANK(N3202,(N3202:P3202,Q3202:AE3202))</f>
        <v>2</v>
      </c>
      <c r="E3202" s="7">
        <f>RANK(O3202,(N3202:P3202,Q3202:AE3202))</f>
        <v>1</v>
      </c>
      <c r="F3202" s="7">
        <f>IF(P3202&gt;0,RANK(P3202,(N3202:P3202,Q3202:AE3202)),0)</f>
        <v>3</v>
      </c>
      <c r="G3202" s="1">
        <f t="shared" si="1278"/>
        <v>1446</v>
      </c>
      <c r="H3202" s="2">
        <f t="shared" si="1279"/>
        <v>8.7129428778018797E-2</v>
      </c>
      <c r="I3202" s="2"/>
      <c r="J3202" s="2">
        <f t="shared" si="1280"/>
        <v>0.43745480838756329</v>
      </c>
      <c r="K3202" s="2">
        <f t="shared" si="1281"/>
        <v>0.52458423716558211</v>
      </c>
      <c r="L3202" s="2">
        <f t="shared" si="1282"/>
        <v>2.6331646179802361E-2</v>
      </c>
      <c r="M3202" s="2">
        <f t="shared" si="1283"/>
        <v>1.1629308267052184E-2</v>
      </c>
      <c r="N3202" s="1">
        <v>7260</v>
      </c>
      <c r="O3202" s="1">
        <v>8706</v>
      </c>
      <c r="P3202" s="1">
        <v>437</v>
      </c>
      <c r="Q3202" s="1">
        <v>126</v>
      </c>
      <c r="R3202" s="1">
        <v>31</v>
      </c>
      <c r="S3202" s="1">
        <v>9</v>
      </c>
      <c r="T3202" s="1">
        <v>4</v>
      </c>
      <c r="U3202" s="1">
        <v>14</v>
      </c>
      <c r="V3202" s="1">
        <v>5</v>
      </c>
      <c r="Y3202" s="1">
        <v>4</v>
      </c>
      <c r="AG3202" s="7">
        <f>IF(Q3202&gt;0,RANK(Q3202,(N3202:P3202,Q3202:AE3202)),0)</f>
        <v>4</v>
      </c>
      <c r="AH3202" s="7">
        <f>IF(R3202&gt;0,RANK(R3202,(N3202:P3202,Q3202:AE3202)),0)</f>
        <v>5</v>
      </c>
      <c r="AI3202" s="7">
        <f>IF(T3202&gt;0,RANK(T3202,(N3202:P3202,Q3202:AE3202)),0)</f>
        <v>9</v>
      </c>
      <c r="AJ3202" s="7">
        <f>IF(S3202&gt;0,RANK(S3202,(N3202:P3202,Q3202:AE3202)),0)</f>
        <v>7</v>
      </c>
      <c r="AK3202" s="2">
        <f t="shared" si="1284"/>
        <v>7.5921908893709323E-3</v>
      </c>
      <c r="AL3202" s="2">
        <f t="shared" si="1285"/>
        <v>1.8679199807182453E-3</v>
      </c>
      <c r="AM3202" s="2">
        <f t="shared" si="1286"/>
        <v>2.4102193299590263E-4</v>
      </c>
      <c r="AN3202" s="2">
        <f t="shared" si="1287"/>
        <v>5.4229934924078093E-4</v>
      </c>
      <c r="AP3202" t="s">
        <v>1113</v>
      </c>
      <c r="AQ3202" t="s">
        <v>3929</v>
      </c>
      <c r="AT3202" s="93" t="s">
        <v>244</v>
      </c>
      <c r="AU3202" s="92" t="s">
        <v>667</v>
      </c>
      <c r="AV3202" s="83" t="str">
        <f t="shared" si="1288"/>
        <v>55083</v>
      </c>
      <c r="AX3202" s="7" t="s">
        <v>3753</v>
      </c>
    </row>
    <row r="3203" spans="1:50" hidden="1" outlineLevel="1">
      <c r="A3203" t="s">
        <v>3219</v>
      </c>
      <c r="B3203" t="s">
        <v>3929</v>
      </c>
      <c r="C3203" s="1">
        <f t="shared" si="1277"/>
        <v>18891</v>
      </c>
      <c r="D3203" s="7">
        <f>RANK(N3203,(N3203:P3203,Q3203:AE3203))</f>
        <v>2</v>
      </c>
      <c r="E3203" s="7">
        <f>RANK(O3203,(N3203:P3203,Q3203:AE3203))</f>
        <v>1</v>
      </c>
      <c r="F3203" s="7">
        <f>IF(P3203&gt;0,RANK(P3203,(N3203:P3203,Q3203:AE3203)),0)</f>
        <v>3</v>
      </c>
      <c r="G3203" s="1">
        <f t="shared" si="1278"/>
        <v>1173</v>
      </c>
      <c r="H3203" s="2">
        <f t="shared" si="1279"/>
        <v>6.2093060187390824E-2</v>
      </c>
      <c r="I3203" s="2"/>
      <c r="J3203" s="2">
        <f t="shared" si="1280"/>
        <v>0.44142713461436661</v>
      </c>
      <c r="K3203" s="2">
        <f t="shared" si="1281"/>
        <v>0.50352019480175747</v>
      </c>
      <c r="L3203" s="2">
        <f t="shared" si="1282"/>
        <v>4.2612884442327033E-2</v>
      </c>
      <c r="M3203" s="2">
        <f t="shared" si="1283"/>
        <v>1.2439786141548941E-2</v>
      </c>
      <c r="N3203" s="1">
        <v>8339</v>
      </c>
      <c r="O3203" s="1">
        <v>9512</v>
      </c>
      <c r="P3203" s="1">
        <v>805</v>
      </c>
      <c r="Q3203" s="1">
        <v>91</v>
      </c>
      <c r="R3203" s="1">
        <v>100</v>
      </c>
      <c r="S3203" s="1">
        <v>16</v>
      </c>
      <c r="T3203" s="1">
        <v>6</v>
      </c>
      <c r="U3203" s="1">
        <v>12</v>
      </c>
      <c r="V3203" s="1">
        <v>2</v>
      </c>
      <c r="Y3203" s="1">
        <v>8</v>
      </c>
      <c r="AG3203" s="7">
        <f>IF(Q3203&gt;0,RANK(Q3203,(N3203:P3203,Q3203:AE3203)),0)</f>
        <v>5</v>
      </c>
      <c r="AH3203" s="7">
        <f>IF(R3203&gt;0,RANK(R3203,(N3203:P3203,Q3203:AE3203)),0)</f>
        <v>4</v>
      </c>
      <c r="AI3203" s="7">
        <f>IF(T3203&gt;0,RANK(T3203,(N3203:P3203,Q3203:AE3203)),0)</f>
        <v>9</v>
      </c>
      <c r="AJ3203" s="7">
        <f>IF(S3203&gt;0,RANK(S3203,(N3203:P3203,Q3203:AE3203)),0)</f>
        <v>6</v>
      </c>
      <c r="AK3203" s="2">
        <f t="shared" si="1284"/>
        <v>4.8171086760891426E-3</v>
      </c>
      <c r="AL3203" s="2">
        <f t="shared" si="1285"/>
        <v>5.2935260176803769E-3</v>
      </c>
      <c r="AM3203" s="2">
        <f t="shared" si="1286"/>
        <v>3.1761156106082262E-4</v>
      </c>
      <c r="AN3203" s="2">
        <f t="shared" si="1287"/>
        <v>8.4696416282886028E-4</v>
      </c>
      <c r="AP3203" t="s">
        <v>3219</v>
      </c>
      <c r="AQ3203" t="s">
        <v>3929</v>
      </c>
      <c r="AT3203" s="93" t="s">
        <v>244</v>
      </c>
      <c r="AU3203" s="92" t="s">
        <v>668</v>
      </c>
      <c r="AV3203" s="83" t="str">
        <f t="shared" si="1288"/>
        <v>55085</v>
      </c>
      <c r="AX3203" s="7" t="s">
        <v>3753</v>
      </c>
    </row>
    <row r="3204" spans="1:50" hidden="1" outlineLevel="1">
      <c r="A3204" t="s">
        <v>3205</v>
      </c>
      <c r="B3204" t="s">
        <v>3929</v>
      </c>
      <c r="C3204" s="1">
        <f t="shared" si="1277"/>
        <v>75742</v>
      </c>
      <c r="D3204" s="7">
        <f>RANK(N3204,(N3204:P3204,Q3204:AE3204))</f>
        <v>2</v>
      </c>
      <c r="E3204" s="7">
        <f>RANK(O3204,(N3204:P3204,Q3204:AE3204))</f>
        <v>1</v>
      </c>
      <c r="F3204" s="7">
        <f>IF(P3204&gt;0,RANK(P3204,(N3204:P3204,Q3204:AE3204)),0)</f>
        <v>3</v>
      </c>
      <c r="G3204" s="1">
        <f t="shared" si="1278"/>
        <v>6725</v>
      </c>
      <c r="H3204" s="2">
        <f t="shared" si="1279"/>
        <v>8.8788254865200283E-2</v>
      </c>
      <c r="I3204" s="2"/>
      <c r="J3204" s="2">
        <f t="shared" si="1280"/>
        <v>0.43219085844049537</v>
      </c>
      <c r="K3204" s="2">
        <f t="shared" si="1281"/>
        <v>0.52097911330569568</v>
      </c>
      <c r="L3204" s="2">
        <f t="shared" si="1282"/>
        <v>3.4102611496923771E-2</v>
      </c>
      <c r="M3204" s="2">
        <f t="shared" si="1283"/>
        <v>1.2727416756885115E-2</v>
      </c>
      <c r="N3204" s="1">
        <v>32735</v>
      </c>
      <c r="O3204" s="1">
        <v>39460</v>
      </c>
      <c r="P3204" s="1">
        <v>2583</v>
      </c>
      <c r="Q3204" s="1">
        <v>479</v>
      </c>
      <c r="R3204" s="1">
        <v>239</v>
      </c>
      <c r="S3204" s="1">
        <v>122</v>
      </c>
      <c r="T3204" s="1">
        <v>21</v>
      </c>
      <c r="U3204" s="1">
        <v>36</v>
      </c>
      <c r="V3204" s="1">
        <v>5</v>
      </c>
      <c r="Y3204" s="1">
        <v>62</v>
      </c>
      <c r="AG3204" s="7">
        <f>IF(Q3204&gt;0,RANK(Q3204,(N3204:P3204,Q3204:AE3204)),0)</f>
        <v>4</v>
      </c>
      <c r="AH3204" s="7">
        <f>IF(R3204&gt;0,RANK(R3204,(N3204:P3204,Q3204:AE3204)),0)</f>
        <v>5</v>
      </c>
      <c r="AI3204" s="7">
        <f>IF(T3204&gt;0,RANK(T3204,(N3204:P3204,Q3204:AE3204)),0)</f>
        <v>9</v>
      </c>
      <c r="AJ3204" s="7">
        <f>IF(S3204&gt;0,RANK(S3204,(N3204:P3204,Q3204:AE3204)),0)</f>
        <v>6</v>
      </c>
      <c r="AK3204" s="2">
        <f t="shared" si="1284"/>
        <v>6.3241002350083175E-3</v>
      </c>
      <c r="AL3204" s="2">
        <f t="shared" si="1285"/>
        <v>3.1554487602651103E-3</v>
      </c>
      <c r="AM3204" s="2">
        <f t="shared" si="1286"/>
        <v>2.7725700404003062E-4</v>
      </c>
      <c r="AN3204" s="2">
        <f t="shared" si="1287"/>
        <v>1.610731166327797E-3</v>
      </c>
      <c r="AP3204" t="s">
        <v>3205</v>
      </c>
      <c r="AQ3204" t="s">
        <v>3929</v>
      </c>
      <c r="AT3204" s="93" t="s">
        <v>244</v>
      </c>
      <c r="AU3204" s="92" t="s">
        <v>91</v>
      </c>
      <c r="AV3204" s="83" t="str">
        <f t="shared" si="1288"/>
        <v>55087</v>
      </c>
      <c r="AX3204" s="7" t="s">
        <v>3753</v>
      </c>
    </row>
    <row r="3205" spans="1:50" hidden="1" outlineLevel="1">
      <c r="A3205" t="s">
        <v>2489</v>
      </c>
      <c r="B3205" t="s">
        <v>3929</v>
      </c>
      <c r="C3205" s="1">
        <f t="shared" si="1277"/>
        <v>47751</v>
      </c>
      <c r="D3205" s="7">
        <f>RANK(N3205,(N3205:P3205,Q3205:AE3205))</f>
        <v>2</v>
      </c>
      <c r="E3205" s="7">
        <f>RANK(O3205,(N3205:P3205,Q3205:AE3205))</f>
        <v>1</v>
      </c>
      <c r="F3205" s="7">
        <f>IF(P3205&gt;0,RANK(P3205,(N3205:P3205,Q3205:AE3205)),0)</f>
        <v>3</v>
      </c>
      <c r="G3205" s="1">
        <f t="shared" si="1278"/>
        <v>16125</v>
      </c>
      <c r="H3205" s="2">
        <f t="shared" si="1279"/>
        <v>0.33768926305208269</v>
      </c>
      <c r="I3205" s="2"/>
      <c r="J3205" s="2">
        <f t="shared" si="1280"/>
        <v>0.31475780611924359</v>
      </c>
      <c r="K3205" s="2">
        <f t="shared" si="1281"/>
        <v>0.65244706917132622</v>
      </c>
      <c r="L3205" s="2">
        <f t="shared" si="1282"/>
        <v>2.5863332705074238E-2</v>
      </c>
      <c r="M3205" s="2">
        <f t="shared" si="1283"/>
        <v>6.9317920043560077E-3</v>
      </c>
      <c r="N3205" s="1">
        <v>15030</v>
      </c>
      <c r="O3205" s="1">
        <v>31155</v>
      </c>
      <c r="P3205" s="1">
        <v>1235</v>
      </c>
      <c r="Q3205" s="1">
        <v>150</v>
      </c>
      <c r="R3205" s="1">
        <v>98</v>
      </c>
      <c r="S3205" s="1">
        <v>22</v>
      </c>
      <c r="T3205" s="1">
        <v>16</v>
      </c>
      <c r="U3205" s="1">
        <v>32</v>
      </c>
      <c r="V3205" s="1">
        <v>2</v>
      </c>
      <c r="Y3205" s="1">
        <v>11</v>
      </c>
      <c r="AG3205" s="7">
        <f>IF(Q3205&gt;0,RANK(Q3205,(N3205:P3205,Q3205:AE3205)),0)</f>
        <v>4</v>
      </c>
      <c r="AH3205" s="7">
        <f>IF(R3205&gt;0,RANK(R3205,(N3205:P3205,Q3205:AE3205)),0)</f>
        <v>5</v>
      </c>
      <c r="AI3205" s="7">
        <f>IF(T3205&gt;0,RANK(T3205,(N3205:P3205,Q3205:AE3205)),0)</f>
        <v>8</v>
      </c>
      <c r="AJ3205" s="7">
        <f>IF(S3205&gt;0,RANK(S3205,(N3205:P3205,Q3205:AE3205)),0)</f>
        <v>7</v>
      </c>
      <c r="AK3205" s="2">
        <f t="shared" si="1284"/>
        <v>3.1412954702519317E-3</v>
      </c>
      <c r="AL3205" s="2">
        <f t="shared" si="1285"/>
        <v>2.0523130405645956E-3</v>
      </c>
      <c r="AM3205" s="2">
        <f t="shared" si="1286"/>
        <v>3.3507151682687274E-4</v>
      </c>
      <c r="AN3205" s="2">
        <f t="shared" si="1287"/>
        <v>4.6072333563695E-4</v>
      </c>
      <c r="AP3205" t="s">
        <v>2489</v>
      </c>
      <c r="AQ3205" t="s">
        <v>3929</v>
      </c>
      <c r="AT3205" s="93" t="s">
        <v>244</v>
      </c>
      <c r="AU3205" s="92" t="s">
        <v>92</v>
      </c>
      <c r="AV3205" s="83" t="str">
        <f t="shared" si="1288"/>
        <v>55089</v>
      </c>
      <c r="AX3205" s="7" t="s">
        <v>3753</v>
      </c>
    </row>
    <row r="3206" spans="1:50" hidden="1" outlineLevel="1">
      <c r="A3206" t="s">
        <v>2490</v>
      </c>
      <c r="B3206" t="s">
        <v>3929</v>
      </c>
      <c r="C3206" s="1">
        <f t="shared" si="1277"/>
        <v>3664</v>
      </c>
      <c r="D3206" s="7">
        <f>RANK(N3206,(N3206:P3206,Q3206:AE3206))</f>
        <v>1</v>
      </c>
      <c r="E3206" s="7">
        <f>RANK(O3206,(N3206:P3206,Q3206:AE3206))</f>
        <v>2</v>
      </c>
      <c r="F3206" s="7">
        <f>IF(P3206&gt;0,RANK(P3206,(N3206:P3206,Q3206:AE3206)),0)</f>
        <v>3</v>
      </c>
      <c r="G3206" s="1">
        <f t="shared" si="1278"/>
        <v>223</v>
      </c>
      <c r="H3206" s="2">
        <f t="shared" si="1279"/>
        <v>6.0862445414847165E-2</v>
      </c>
      <c r="I3206" s="2"/>
      <c r="J3206" s="2">
        <f t="shared" si="1280"/>
        <v>0.50600436681222705</v>
      </c>
      <c r="K3206" s="2">
        <f t="shared" si="1281"/>
        <v>0.4451419213973799</v>
      </c>
      <c r="L3206" s="2">
        <f t="shared" si="1282"/>
        <v>4.148471615720524E-2</v>
      </c>
      <c r="M3206" s="2">
        <f t="shared" si="1283"/>
        <v>7.3689956331878109E-3</v>
      </c>
      <c r="N3206" s="1">
        <v>1854</v>
      </c>
      <c r="O3206" s="1">
        <v>1631</v>
      </c>
      <c r="P3206" s="1">
        <v>152</v>
      </c>
      <c r="Q3206" s="1">
        <v>9</v>
      </c>
      <c r="R3206" s="1">
        <v>8</v>
      </c>
      <c r="S3206" s="1">
        <v>2</v>
      </c>
      <c r="T3206" s="1">
        <v>4</v>
      </c>
      <c r="U3206" s="1">
        <v>0</v>
      </c>
      <c r="V3206" s="1">
        <v>0</v>
      </c>
      <c r="Y3206" s="1">
        <v>4</v>
      </c>
      <c r="AG3206" s="7">
        <f>IF(Q3206&gt;0,RANK(Q3206,(N3206:P3206,Q3206:AE3206)),0)</f>
        <v>4</v>
      </c>
      <c r="AH3206" s="7">
        <f>IF(R3206&gt;0,RANK(R3206,(N3206:P3206,Q3206:AE3206)),0)</f>
        <v>5</v>
      </c>
      <c r="AI3206" s="7">
        <f>IF(T3206&gt;0,RANK(T3206,(N3206:P3206,Q3206:AE3206)),0)</f>
        <v>6</v>
      </c>
      <c r="AJ3206" s="7">
        <f>IF(S3206&gt;0,RANK(S3206,(N3206:P3206,Q3206:AE3206)),0)</f>
        <v>8</v>
      </c>
      <c r="AK3206" s="2">
        <f t="shared" si="1284"/>
        <v>2.4563318777292577E-3</v>
      </c>
      <c r="AL3206" s="2">
        <f t="shared" si="1285"/>
        <v>2.1834061135371178E-3</v>
      </c>
      <c r="AM3206" s="2">
        <f t="shared" si="1286"/>
        <v>1.0917030567685589E-3</v>
      </c>
      <c r="AN3206" s="2">
        <f t="shared" si="1287"/>
        <v>5.4585152838427945E-4</v>
      </c>
      <c r="AP3206" t="s">
        <v>2490</v>
      </c>
      <c r="AQ3206" t="s">
        <v>3929</v>
      </c>
      <c r="AT3206" s="93" t="s">
        <v>244</v>
      </c>
      <c r="AU3206" s="92" t="s">
        <v>93</v>
      </c>
      <c r="AV3206" s="83" t="str">
        <f t="shared" si="1288"/>
        <v>55091</v>
      </c>
      <c r="AX3206" s="7" t="s">
        <v>3753</v>
      </c>
    </row>
    <row r="3207" spans="1:50" hidden="1" outlineLevel="1">
      <c r="A3207" t="s">
        <v>892</v>
      </c>
      <c r="B3207" t="s">
        <v>3929</v>
      </c>
      <c r="C3207" s="1">
        <f t="shared" si="1277"/>
        <v>17962</v>
      </c>
      <c r="D3207" s="7">
        <f>RANK(N3207,(N3207:P3207,Q3207:AE3207))</f>
        <v>1</v>
      </c>
      <c r="E3207" s="7">
        <f>RANK(O3207,(N3207:P3207,Q3207:AE3207))</f>
        <v>2</v>
      </c>
      <c r="F3207" s="7">
        <f>IF(P3207&gt;0,RANK(P3207,(N3207:P3207,Q3207:AE3207)),0)</f>
        <v>3</v>
      </c>
      <c r="G3207" s="1">
        <f t="shared" si="1278"/>
        <v>390</v>
      </c>
      <c r="H3207" s="2">
        <f t="shared" si="1279"/>
        <v>2.1712504175481571E-2</v>
      </c>
      <c r="I3207" s="2"/>
      <c r="J3207" s="2">
        <f t="shared" si="1280"/>
        <v>0.47650595702037635</v>
      </c>
      <c r="K3207" s="2">
        <f t="shared" si="1281"/>
        <v>0.45479345284489475</v>
      </c>
      <c r="L3207" s="2">
        <f t="shared" si="1282"/>
        <v>5.9904242289277362E-2</v>
      </c>
      <c r="M3207" s="2">
        <f t="shared" si="1283"/>
        <v>8.7963478454515381E-3</v>
      </c>
      <c r="N3207" s="1">
        <v>8559</v>
      </c>
      <c r="O3207" s="1">
        <v>8169</v>
      </c>
      <c r="P3207" s="1">
        <v>1076</v>
      </c>
      <c r="Q3207" s="1">
        <v>90</v>
      </c>
      <c r="R3207" s="1">
        <v>30</v>
      </c>
      <c r="S3207" s="1">
        <v>10</v>
      </c>
      <c r="T3207" s="1">
        <v>7</v>
      </c>
      <c r="U3207" s="1">
        <v>11</v>
      </c>
      <c r="V3207" s="1">
        <v>3</v>
      </c>
      <c r="Y3207" s="1">
        <v>7</v>
      </c>
      <c r="AG3207" s="7">
        <f>IF(Q3207&gt;0,RANK(Q3207,(N3207:P3207,Q3207:AE3207)),0)</f>
        <v>4</v>
      </c>
      <c r="AH3207" s="7">
        <f>IF(R3207&gt;0,RANK(R3207,(N3207:P3207,Q3207:AE3207)),0)</f>
        <v>5</v>
      </c>
      <c r="AI3207" s="7">
        <f>IF(T3207&gt;0,RANK(T3207,(N3207:P3207,Q3207:AE3207)),0)</f>
        <v>8</v>
      </c>
      <c r="AJ3207" s="7">
        <f>IF(S3207&gt;0,RANK(S3207,(N3207:P3207,Q3207:AE3207)),0)</f>
        <v>7</v>
      </c>
      <c r="AK3207" s="2">
        <f t="shared" si="1284"/>
        <v>5.0105778866495936E-3</v>
      </c>
      <c r="AL3207" s="2">
        <f t="shared" si="1285"/>
        <v>1.6701926288831979E-3</v>
      </c>
      <c r="AM3207" s="2">
        <f t="shared" si="1286"/>
        <v>3.8971161340607951E-4</v>
      </c>
      <c r="AN3207" s="2">
        <f t="shared" si="1287"/>
        <v>5.5673087629439931E-4</v>
      </c>
      <c r="AP3207" t="s">
        <v>892</v>
      </c>
      <c r="AQ3207" t="s">
        <v>3929</v>
      </c>
      <c r="AT3207" s="93" t="s">
        <v>244</v>
      </c>
      <c r="AU3207" s="92" t="s">
        <v>94</v>
      </c>
      <c r="AV3207" s="83" t="str">
        <f t="shared" si="1288"/>
        <v>55093</v>
      </c>
      <c r="AX3207" s="7" t="s">
        <v>3753</v>
      </c>
    </row>
    <row r="3208" spans="1:50" hidden="1" outlineLevel="1">
      <c r="A3208" t="s">
        <v>1397</v>
      </c>
      <c r="B3208" t="s">
        <v>3929</v>
      </c>
      <c r="C3208" s="1">
        <f t="shared" si="1277"/>
        <v>19762</v>
      </c>
      <c r="D3208" s="7">
        <f>RANK(N3208,(N3208:P3208,Q3208:AE3208))</f>
        <v>2</v>
      </c>
      <c r="E3208" s="7">
        <f>RANK(O3208,(N3208:P3208,Q3208:AE3208))</f>
        <v>1</v>
      </c>
      <c r="F3208" s="7">
        <f>IF(P3208&gt;0,RANK(P3208,(N3208:P3208,Q3208:AE3208)),0)</f>
        <v>3</v>
      </c>
      <c r="G3208" s="1">
        <f t="shared" si="1278"/>
        <v>596</v>
      </c>
      <c r="H3208" s="2">
        <f t="shared" si="1279"/>
        <v>3.0158890800526264E-2</v>
      </c>
      <c r="I3208" s="2"/>
      <c r="J3208" s="2">
        <f t="shared" si="1280"/>
        <v>0.45344600748912056</v>
      </c>
      <c r="K3208" s="2">
        <f t="shared" si="1281"/>
        <v>0.48360489828964681</v>
      </c>
      <c r="L3208" s="2">
        <f t="shared" si="1282"/>
        <v>5.4852747697601456E-2</v>
      </c>
      <c r="M3208" s="2">
        <f t="shared" si="1283"/>
        <v>8.0963465236311705E-3</v>
      </c>
      <c r="N3208" s="1">
        <v>8961</v>
      </c>
      <c r="O3208" s="1">
        <v>9557</v>
      </c>
      <c r="P3208" s="1">
        <v>1084</v>
      </c>
      <c r="Q3208" s="1">
        <v>87</v>
      </c>
      <c r="R3208" s="1">
        <v>42</v>
      </c>
      <c r="S3208" s="1">
        <v>12</v>
      </c>
      <c r="T3208" s="1">
        <v>4</v>
      </c>
      <c r="U3208" s="1">
        <v>6</v>
      </c>
      <c r="V3208" s="1">
        <v>1</v>
      </c>
      <c r="Y3208" s="1">
        <v>8</v>
      </c>
      <c r="AG3208" s="7">
        <f>IF(Q3208&gt;0,RANK(Q3208,(N3208:P3208,Q3208:AE3208)),0)</f>
        <v>4</v>
      </c>
      <c r="AH3208" s="7">
        <f>IF(R3208&gt;0,RANK(R3208,(N3208:P3208,Q3208:AE3208)),0)</f>
        <v>5</v>
      </c>
      <c r="AI3208" s="7">
        <f>IF(T3208&gt;0,RANK(T3208,(N3208:P3208,Q3208:AE3208)),0)</f>
        <v>9</v>
      </c>
      <c r="AJ3208" s="7">
        <f>IF(S3208&gt;0,RANK(S3208,(N3208:P3208,Q3208:AE3208)),0)</f>
        <v>6</v>
      </c>
      <c r="AK3208" s="2">
        <f t="shared" si="1284"/>
        <v>4.4023884222244708E-3</v>
      </c>
      <c r="AL3208" s="2">
        <f t="shared" si="1285"/>
        <v>2.1252909624531928E-3</v>
      </c>
      <c r="AM3208" s="2">
        <f t="shared" si="1286"/>
        <v>2.0240866309078029E-4</v>
      </c>
      <c r="AN3208" s="2">
        <f t="shared" si="1287"/>
        <v>6.0722598927234089E-4</v>
      </c>
      <c r="AP3208" t="s">
        <v>1397</v>
      </c>
      <c r="AQ3208" t="s">
        <v>3929</v>
      </c>
      <c r="AT3208" s="93" t="s">
        <v>244</v>
      </c>
      <c r="AU3208" s="92" t="s">
        <v>95</v>
      </c>
      <c r="AV3208" s="83" t="str">
        <f t="shared" si="1288"/>
        <v>55095</v>
      </c>
      <c r="AX3208" s="7" t="s">
        <v>3753</v>
      </c>
    </row>
    <row r="3209" spans="1:50" hidden="1" outlineLevel="1">
      <c r="A3209" t="s">
        <v>1714</v>
      </c>
      <c r="B3209" t="s">
        <v>3929</v>
      </c>
      <c r="C3209" s="1">
        <f t="shared" si="1277"/>
        <v>33760</v>
      </c>
      <c r="D3209" s="7">
        <f>RANK(N3209,(N3209:P3209,Q3209:AE3209))</f>
        <v>1</v>
      </c>
      <c r="E3209" s="7">
        <f>RANK(O3209,(N3209:P3209,Q3209:AE3209))</f>
        <v>2</v>
      </c>
      <c r="F3209" s="7">
        <f>IF(P3209&gt;0,RANK(P3209,(N3209:P3209,Q3209:AE3209)),0)</f>
        <v>3</v>
      </c>
      <c r="G3209" s="1">
        <f t="shared" si="1278"/>
        <v>4728</v>
      </c>
      <c r="H3209" s="2">
        <f t="shared" si="1279"/>
        <v>0.14004739336492891</v>
      </c>
      <c r="I3209" s="2"/>
      <c r="J3209" s="2">
        <f t="shared" si="1280"/>
        <v>0.53145734597156402</v>
      </c>
      <c r="K3209" s="2">
        <f t="shared" si="1281"/>
        <v>0.39140995260663508</v>
      </c>
      <c r="L3209" s="2">
        <f t="shared" si="1282"/>
        <v>6.3477488151658767E-2</v>
      </c>
      <c r="M3209" s="2">
        <f t="shared" si="1283"/>
        <v>1.365521327014213E-2</v>
      </c>
      <c r="N3209" s="1">
        <v>17942</v>
      </c>
      <c r="O3209" s="1">
        <v>13214</v>
      </c>
      <c r="P3209" s="1">
        <v>2143</v>
      </c>
      <c r="Q3209" s="1">
        <v>254</v>
      </c>
      <c r="R3209" s="1">
        <v>101</v>
      </c>
      <c r="S3209" s="1">
        <v>37</v>
      </c>
      <c r="T3209" s="1">
        <v>14</v>
      </c>
      <c r="U3209" s="1">
        <v>36</v>
      </c>
      <c r="V3209" s="1">
        <v>3</v>
      </c>
      <c r="Y3209" s="1">
        <v>16</v>
      </c>
      <c r="AG3209" s="7">
        <f>IF(Q3209&gt;0,RANK(Q3209,(N3209:P3209,Q3209:AE3209)),0)</f>
        <v>4</v>
      </c>
      <c r="AH3209" s="7">
        <f>IF(R3209&gt;0,RANK(R3209,(N3209:P3209,Q3209:AE3209)),0)</f>
        <v>5</v>
      </c>
      <c r="AI3209" s="7">
        <f>IF(T3209&gt;0,RANK(T3209,(N3209:P3209,Q3209:AE3209)),0)</f>
        <v>9</v>
      </c>
      <c r="AJ3209" s="7">
        <f>IF(S3209&gt;0,RANK(S3209,(N3209:P3209,Q3209:AE3209)),0)</f>
        <v>6</v>
      </c>
      <c r="AK3209" s="2">
        <f t="shared" si="1284"/>
        <v>7.5236966824644546E-3</v>
      </c>
      <c r="AL3209" s="2">
        <f t="shared" si="1285"/>
        <v>2.9917061611374409E-3</v>
      </c>
      <c r="AM3209" s="2">
        <f t="shared" si="1286"/>
        <v>4.1469194312796208E-4</v>
      </c>
      <c r="AN3209" s="2">
        <f t="shared" si="1287"/>
        <v>1.0959715639810427E-3</v>
      </c>
      <c r="AP3209" t="s">
        <v>1714</v>
      </c>
      <c r="AQ3209" t="s">
        <v>3929</v>
      </c>
      <c r="AT3209" s="93" t="s">
        <v>244</v>
      </c>
      <c r="AU3209" s="92" t="s">
        <v>96</v>
      </c>
      <c r="AV3209" s="83" t="str">
        <f t="shared" si="1288"/>
        <v>55097</v>
      </c>
      <c r="AX3209" s="7" t="s">
        <v>3753</v>
      </c>
    </row>
    <row r="3210" spans="1:50" hidden="1" outlineLevel="1">
      <c r="A3210" t="s">
        <v>1414</v>
      </c>
      <c r="B3210" t="s">
        <v>3929</v>
      </c>
      <c r="C3210" s="1">
        <f t="shared" si="1277"/>
        <v>7930</v>
      </c>
      <c r="D3210" s="7">
        <f>RANK(N3210,(N3210:P3210,Q3210:AE3210))</f>
        <v>2</v>
      </c>
      <c r="E3210" s="7">
        <f>RANK(O3210,(N3210:P3210,Q3210:AE3210))</f>
        <v>1</v>
      </c>
      <c r="F3210" s="7">
        <f>IF(P3210&gt;0,RANK(P3210,(N3210:P3210,Q3210:AE3210)),0)</f>
        <v>3</v>
      </c>
      <c r="G3210" s="1">
        <f t="shared" si="1278"/>
        <v>723</v>
      </c>
      <c r="H3210" s="2">
        <f t="shared" si="1279"/>
        <v>9.117276166456495E-2</v>
      </c>
      <c r="I3210" s="2"/>
      <c r="J3210" s="2">
        <f t="shared" si="1280"/>
        <v>0.43039092055485501</v>
      </c>
      <c r="K3210" s="2">
        <f t="shared" si="1281"/>
        <v>0.52156368221941996</v>
      </c>
      <c r="L3210" s="2">
        <f t="shared" si="1282"/>
        <v>3.9470365699873895E-2</v>
      </c>
      <c r="M3210" s="2">
        <f t="shared" si="1283"/>
        <v>8.5750315258510887E-3</v>
      </c>
      <c r="N3210" s="1">
        <v>3413</v>
      </c>
      <c r="O3210" s="1">
        <v>4136</v>
      </c>
      <c r="P3210" s="1">
        <v>313</v>
      </c>
      <c r="Q3210" s="1">
        <v>44</v>
      </c>
      <c r="R3210" s="1">
        <v>16</v>
      </c>
      <c r="S3210" s="1">
        <v>4</v>
      </c>
      <c r="T3210" s="1">
        <v>2</v>
      </c>
      <c r="U3210" s="1">
        <v>0</v>
      </c>
      <c r="V3210" s="1">
        <v>0</v>
      </c>
      <c r="Y3210" s="1">
        <v>2</v>
      </c>
      <c r="AG3210" s="7">
        <f>IF(Q3210&gt;0,RANK(Q3210,(N3210:P3210,Q3210:AE3210)),0)</f>
        <v>4</v>
      </c>
      <c r="AH3210" s="7">
        <f>IF(R3210&gt;0,RANK(R3210,(N3210:P3210,Q3210:AE3210)),0)</f>
        <v>5</v>
      </c>
      <c r="AI3210" s="7">
        <f>IF(T3210&gt;0,RANK(T3210,(N3210:P3210,Q3210:AE3210)),0)</f>
        <v>7</v>
      </c>
      <c r="AJ3210" s="7">
        <f>IF(S3210&gt;0,RANK(S3210,(N3210:P3210,Q3210:AE3210)),0)</f>
        <v>6</v>
      </c>
      <c r="AK3210" s="2">
        <f t="shared" si="1284"/>
        <v>5.5485498108448928E-3</v>
      </c>
      <c r="AL3210" s="2">
        <f t="shared" si="1285"/>
        <v>2.0176544766708701E-3</v>
      </c>
      <c r="AM3210" s="2">
        <f t="shared" si="1286"/>
        <v>2.5220680958385876E-4</v>
      </c>
      <c r="AN3210" s="2">
        <f t="shared" si="1287"/>
        <v>5.0441361916771753E-4</v>
      </c>
      <c r="AP3210" t="s">
        <v>1414</v>
      </c>
      <c r="AQ3210" t="s">
        <v>3929</v>
      </c>
      <c r="AT3210" s="93" t="s">
        <v>244</v>
      </c>
      <c r="AU3210" s="92" t="s">
        <v>310</v>
      </c>
      <c r="AV3210" s="83" t="str">
        <f t="shared" si="1288"/>
        <v>55099</v>
      </c>
      <c r="AX3210" s="7" t="s">
        <v>3753</v>
      </c>
    </row>
    <row r="3211" spans="1:50" hidden="1" outlineLevel="1">
      <c r="A3211" t="s">
        <v>1415</v>
      </c>
      <c r="B3211" t="s">
        <v>3929</v>
      </c>
      <c r="C3211" s="1">
        <f t="shared" si="1277"/>
        <v>88865</v>
      </c>
      <c r="D3211" s="7">
        <f>RANK(N3211,(N3211:P3211,Q3211:AE3211))</f>
        <v>2</v>
      </c>
      <c r="E3211" s="7">
        <f>RANK(O3211,(N3211:P3211,Q3211:AE3211))</f>
        <v>1</v>
      </c>
      <c r="F3211" s="7">
        <f>IF(P3211&gt;0,RANK(P3211,(N3211:P3211,Q3211:AE3211)),0)</f>
        <v>3</v>
      </c>
      <c r="G3211" s="1">
        <f t="shared" si="1278"/>
        <v>2451</v>
      </c>
      <c r="H3211" s="2">
        <f t="shared" si="1279"/>
        <v>2.7581162437405052E-2</v>
      </c>
      <c r="I3211" s="2"/>
      <c r="J3211" s="2">
        <f t="shared" si="1280"/>
        <v>0.46770944691385807</v>
      </c>
      <c r="K3211" s="2">
        <f t="shared" si="1281"/>
        <v>0.49529060935126318</v>
      </c>
      <c r="L3211" s="2">
        <f t="shared" si="1282"/>
        <v>2.7412367073651044E-2</v>
      </c>
      <c r="M3211" s="2">
        <f t="shared" si="1283"/>
        <v>9.587576661227705E-3</v>
      </c>
      <c r="N3211" s="1">
        <v>41563</v>
      </c>
      <c r="O3211" s="1">
        <v>44014</v>
      </c>
      <c r="P3211" s="1">
        <v>2436</v>
      </c>
      <c r="Q3211" s="1">
        <v>409</v>
      </c>
      <c r="R3211" s="1">
        <v>244</v>
      </c>
      <c r="S3211" s="1">
        <v>68</v>
      </c>
      <c r="T3211" s="1">
        <v>28</v>
      </c>
      <c r="U3211" s="1">
        <v>65</v>
      </c>
      <c r="V3211" s="1">
        <v>7</v>
      </c>
      <c r="Y3211" s="1">
        <v>31</v>
      </c>
      <c r="AG3211" s="7">
        <f>IF(Q3211&gt;0,RANK(Q3211,(N3211:P3211,Q3211:AE3211)),0)</f>
        <v>4</v>
      </c>
      <c r="AH3211" s="7">
        <f>IF(R3211&gt;0,RANK(R3211,(N3211:P3211,Q3211:AE3211)),0)</f>
        <v>5</v>
      </c>
      <c r="AI3211" s="7">
        <f>IF(T3211&gt;0,RANK(T3211,(N3211:P3211,Q3211:AE3211)),0)</f>
        <v>9</v>
      </c>
      <c r="AJ3211" s="7">
        <f>IF(S3211&gt;0,RANK(S3211,(N3211:P3211,Q3211:AE3211)),0)</f>
        <v>6</v>
      </c>
      <c r="AK3211" s="2">
        <f t="shared" si="1284"/>
        <v>4.602486918359309E-3</v>
      </c>
      <c r="AL3211" s="2">
        <f t="shared" si="1285"/>
        <v>2.7457379170652114E-3</v>
      </c>
      <c r="AM3211" s="2">
        <f t="shared" si="1286"/>
        <v>3.1508467900748325E-4</v>
      </c>
      <c r="AN3211" s="2">
        <f t="shared" si="1287"/>
        <v>7.6520564901817365E-4</v>
      </c>
      <c r="AP3211" t="s">
        <v>1415</v>
      </c>
      <c r="AQ3211" t="s">
        <v>3929</v>
      </c>
      <c r="AT3211" s="93" t="s">
        <v>244</v>
      </c>
      <c r="AU3211" s="92" t="s">
        <v>311</v>
      </c>
      <c r="AV3211" s="83" t="str">
        <f t="shared" si="1288"/>
        <v>55101</v>
      </c>
      <c r="AX3211" s="7" t="s">
        <v>3753</v>
      </c>
    </row>
    <row r="3212" spans="1:50" hidden="1" outlineLevel="1">
      <c r="A3212" t="s">
        <v>1712</v>
      </c>
      <c r="B3212" t="s">
        <v>3929</v>
      </c>
      <c r="C3212" s="1">
        <f t="shared" si="1277"/>
        <v>8293</v>
      </c>
      <c r="D3212" s="7">
        <f>RANK(N3212,(N3212:P3212,Q3212:AE3212))</f>
        <v>2</v>
      </c>
      <c r="E3212" s="7">
        <f>RANK(O3212,(N3212:P3212,Q3212:AE3212))</f>
        <v>1</v>
      </c>
      <c r="F3212" s="7">
        <f>IF(P3212&gt;0,RANK(P3212,(N3212:P3212,Q3212:AE3212)),0)</f>
        <v>3</v>
      </c>
      <c r="G3212" s="1">
        <f t="shared" si="1278"/>
        <v>157</v>
      </c>
      <c r="H3212" s="2">
        <f t="shared" si="1279"/>
        <v>1.893162908477029E-2</v>
      </c>
      <c r="I3212" s="2"/>
      <c r="J3212" s="2">
        <f t="shared" si="1280"/>
        <v>0.46267936814180632</v>
      </c>
      <c r="K3212" s="2">
        <f t="shared" si="1281"/>
        <v>0.48161099722657663</v>
      </c>
      <c r="L3212" s="2">
        <f t="shared" si="1282"/>
        <v>4.6786446400578802E-2</v>
      </c>
      <c r="M3212" s="2">
        <f t="shared" si="1283"/>
        <v>8.9231882310382427E-3</v>
      </c>
      <c r="N3212" s="1">
        <v>3837</v>
      </c>
      <c r="O3212" s="1">
        <v>3994</v>
      </c>
      <c r="P3212" s="1">
        <v>388</v>
      </c>
      <c r="Q3212" s="1">
        <v>39</v>
      </c>
      <c r="R3212" s="1">
        <v>16</v>
      </c>
      <c r="S3212" s="1">
        <v>11</v>
      </c>
      <c r="T3212" s="1">
        <v>3</v>
      </c>
      <c r="U3212" s="1">
        <v>0</v>
      </c>
      <c r="V3212" s="1">
        <v>1</v>
      </c>
      <c r="Y3212" s="1">
        <v>4</v>
      </c>
      <c r="AG3212" s="7">
        <f>IF(Q3212&gt;0,RANK(Q3212,(N3212:P3212,Q3212:AE3212)),0)</f>
        <v>4</v>
      </c>
      <c r="AH3212" s="7">
        <f>IF(R3212&gt;0,RANK(R3212,(N3212:P3212,Q3212:AE3212)),0)</f>
        <v>5</v>
      </c>
      <c r="AI3212" s="7">
        <f>IF(T3212&gt;0,RANK(T3212,(N3212:P3212,Q3212:AE3212)),0)</f>
        <v>8</v>
      </c>
      <c r="AJ3212" s="7">
        <f>IF(S3212&gt;0,RANK(S3212,(N3212:P3212,Q3212:AE3212)),0)</f>
        <v>6</v>
      </c>
      <c r="AK3212" s="2">
        <f t="shared" si="1284"/>
        <v>4.7027613650066323E-3</v>
      </c>
      <c r="AL3212" s="2">
        <f t="shared" si="1285"/>
        <v>1.9293379959001568E-3</v>
      </c>
      <c r="AM3212" s="2">
        <f t="shared" si="1286"/>
        <v>3.6175087423127937E-4</v>
      </c>
      <c r="AN3212" s="2">
        <f t="shared" si="1287"/>
        <v>1.3264198721813579E-3</v>
      </c>
      <c r="AP3212" t="s">
        <v>1712</v>
      </c>
      <c r="AQ3212" t="s">
        <v>3929</v>
      </c>
      <c r="AT3212" s="93" t="s">
        <v>244</v>
      </c>
      <c r="AU3212" s="92" t="s">
        <v>312</v>
      </c>
      <c r="AV3212" s="83" t="str">
        <f t="shared" si="1288"/>
        <v>55103</v>
      </c>
      <c r="AX3212" s="7" t="s">
        <v>3753</v>
      </c>
    </row>
    <row r="3213" spans="1:50" hidden="1" outlineLevel="1">
      <c r="A3213" t="s">
        <v>1788</v>
      </c>
      <c r="B3213" t="s">
        <v>3929</v>
      </c>
      <c r="C3213" s="1">
        <f t="shared" si="1277"/>
        <v>70404</v>
      </c>
      <c r="D3213" s="7">
        <f>RANK(N3213,(N3213:P3213,Q3213:AE3213))</f>
        <v>1</v>
      </c>
      <c r="E3213" s="7">
        <f>RANK(O3213,(N3213:P3213,Q3213:AE3213))</f>
        <v>2</v>
      </c>
      <c r="F3213" s="7">
        <f>IF(P3213&gt;0,RANK(P3213,(N3213:P3213,Q3213:AE3213)),0)</f>
        <v>3</v>
      </c>
      <c r="G3213" s="1">
        <f t="shared" si="1278"/>
        <v>13005</v>
      </c>
      <c r="H3213" s="2">
        <f t="shared" si="1279"/>
        <v>0.18471961820351115</v>
      </c>
      <c r="I3213" s="2"/>
      <c r="J3213" s="2">
        <f t="shared" si="1280"/>
        <v>0.57485370149423332</v>
      </c>
      <c r="K3213" s="2">
        <f t="shared" si="1281"/>
        <v>0.39013408329072213</v>
      </c>
      <c r="L3213" s="2">
        <f t="shared" si="1282"/>
        <v>2.8123402079427304E-2</v>
      </c>
      <c r="M3213" s="2">
        <f t="shared" si="1283"/>
        <v>6.8888131356172472E-3</v>
      </c>
      <c r="N3213" s="1">
        <v>40472</v>
      </c>
      <c r="O3213" s="1">
        <v>27467</v>
      </c>
      <c r="P3213" s="1">
        <v>1980</v>
      </c>
      <c r="Q3213" s="1">
        <v>147</v>
      </c>
      <c r="R3213" s="1">
        <v>178</v>
      </c>
      <c r="S3213" s="1">
        <v>49</v>
      </c>
      <c r="T3213" s="1">
        <v>24</v>
      </c>
      <c r="U3213" s="1">
        <v>53</v>
      </c>
      <c r="V3213" s="1">
        <v>7</v>
      </c>
      <c r="Y3213" s="1">
        <v>27</v>
      </c>
      <c r="AG3213" s="7">
        <f>IF(Q3213&gt;0,RANK(Q3213,(N3213:P3213,Q3213:AE3213)),0)</f>
        <v>5</v>
      </c>
      <c r="AH3213" s="7">
        <f>IF(R3213&gt;0,RANK(R3213,(N3213:P3213,Q3213:AE3213)),0)</f>
        <v>4</v>
      </c>
      <c r="AI3213" s="7">
        <f>IF(T3213&gt;0,RANK(T3213,(N3213:P3213,Q3213:AE3213)),0)</f>
        <v>9</v>
      </c>
      <c r="AJ3213" s="7">
        <f>IF(S3213&gt;0,RANK(S3213,(N3213:P3213,Q3213:AE3213)),0)</f>
        <v>7</v>
      </c>
      <c r="AK3213" s="2">
        <f t="shared" si="1284"/>
        <v>2.0879495483211181E-3</v>
      </c>
      <c r="AL3213" s="2">
        <f t="shared" si="1285"/>
        <v>2.5282654394636669E-3</v>
      </c>
      <c r="AM3213" s="2">
        <f t="shared" si="1286"/>
        <v>3.4088972217487641E-4</v>
      </c>
      <c r="AN3213" s="2">
        <f t="shared" si="1287"/>
        <v>6.9598318277370606E-4</v>
      </c>
      <c r="AP3213" t="s">
        <v>1788</v>
      </c>
      <c r="AQ3213" t="s">
        <v>3929</v>
      </c>
      <c r="AT3213" s="93" t="s">
        <v>244</v>
      </c>
      <c r="AU3213" s="92" t="s">
        <v>313</v>
      </c>
      <c r="AV3213" s="83" t="str">
        <f t="shared" si="1288"/>
        <v>55105</v>
      </c>
      <c r="AX3213" s="7" t="s">
        <v>3753</v>
      </c>
    </row>
    <row r="3214" spans="1:50" ht="14" hidden="1" customHeight="1" outlineLevel="1">
      <c r="A3214" t="s">
        <v>1798</v>
      </c>
      <c r="B3214" t="s">
        <v>3929</v>
      </c>
      <c r="C3214" s="1">
        <f t="shared" si="1277"/>
        <v>7366</v>
      </c>
      <c r="D3214" s="7">
        <f>RANK(N3214,(N3214:P3214,Q3214:AE3214))</f>
        <v>2</v>
      </c>
      <c r="E3214" s="7">
        <f>RANK(O3214,(N3214:P3214,Q3214:AE3214))</f>
        <v>1</v>
      </c>
      <c r="F3214" s="7">
        <f>IF(P3214&gt;0,RANK(P3214,(N3214:P3214,Q3214:AE3214)),0)</f>
        <v>3</v>
      </c>
      <c r="G3214" s="1">
        <f t="shared" si="1278"/>
        <v>597</v>
      </c>
      <c r="H3214" s="2">
        <f t="shared" si="1279"/>
        <v>8.1048058647841439E-2</v>
      </c>
      <c r="I3214" s="2"/>
      <c r="J3214" s="2">
        <f t="shared" si="1280"/>
        <v>0.42913385826771655</v>
      </c>
      <c r="K3214" s="2">
        <f t="shared" si="1281"/>
        <v>0.51018191691555792</v>
      </c>
      <c r="L3214" s="2">
        <f t="shared" si="1282"/>
        <v>4.6972576703774097E-2</v>
      </c>
      <c r="M3214" s="2">
        <f t="shared" si="1283"/>
        <v>1.3711648112951433E-2</v>
      </c>
      <c r="N3214" s="1">
        <v>3161</v>
      </c>
      <c r="O3214" s="1">
        <v>3758</v>
      </c>
      <c r="P3214" s="1">
        <v>346</v>
      </c>
      <c r="Q3214" s="1">
        <v>49</v>
      </c>
      <c r="R3214" s="1">
        <v>27</v>
      </c>
      <c r="S3214" s="1">
        <v>7</v>
      </c>
      <c r="T3214" s="1">
        <v>2</v>
      </c>
      <c r="U3214" s="1">
        <v>7</v>
      </c>
      <c r="V3214" s="1">
        <v>0</v>
      </c>
      <c r="Y3214" s="1">
        <v>9</v>
      </c>
      <c r="AG3214" s="7">
        <f>IF(Q3214&gt;0,RANK(Q3214,(N3214:P3214,Q3214:AE3214)),0)</f>
        <v>4</v>
      </c>
      <c r="AH3214" s="7">
        <f>IF(R3214&gt;0,RANK(R3214,(N3214:P3214,Q3214:AE3214)),0)</f>
        <v>5</v>
      </c>
      <c r="AI3214" s="7">
        <f>IF(T3214&gt;0,RANK(T3214,(N3214:P3214,Q3214:AE3214)),0)</f>
        <v>9</v>
      </c>
      <c r="AJ3214" s="7">
        <f>IF(S3214&gt;0,RANK(S3214,(N3214:P3214,Q3214:AE3214)),0)</f>
        <v>7</v>
      </c>
      <c r="AK3214" s="2">
        <f t="shared" si="1284"/>
        <v>6.6521857181645397E-3</v>
      </c>
      <c r="AL3214" s="2">
        <f t="shared" si="1285"/>
        <v>3.6654900896008688E-3</v>
      </c>
      <c r="AM3214" s="2">
        <f t="shared" si="1286"/>
        <v>2.7151778441487917E-4</v>
      </c>
      <c r="AN3214" s="2">
        <f t="shared" si="1287"/>
        <v>9.503122454520771E-4</v>
      </c>
      <c r="AP3214" t="s">
        <v>1798</v>
      </c>
      <c r="AQ3214" t="s">
        <v>3929</v>
      </c>
      <c r="AT3214" s="93" t="s">
        <v>244</v>
      </c>
      <c r="AU3214" s="92" t="s">
        <v>314</v>
      </c>
      <c r="AV3214" s="83" t="str">
        <f t="shared" si="1288"/>
        <v>55107</v>
      </c>
      <c r="AX3214" s="7" t="s">
        <v>3753</v>
      </c>
    </row>
    <row r="3215" spans="1:50" ht="14" hidden="1" customHeight="1" outlineLevel="1">
      <c r="A3215" t="s">
        <v>1993</v>
      </c>
      <c r="B3215" t="s">
        <v>3929</v>
      </c>
      <c r="C3215" s="1">
        <f t="shared" si="1277"/>
        <v>29954</v>
      </c>
      <c r="D3215" s="7">
        <f>RANK(N3215,(N3215:P3215,Q3215:AE3215))</f>
        <v>2</v>
      </c>
      <c r="E3215" s="7">
        <f>RANK(O3215,(N3215:P3215,Q3215:AE3215))</f>
        <v>1</v>
      </c>
      <c r="F3215" s="7">
        <f>IF(P3215&gt;0,RANK(P3215,(N3215:P3215,Q3215:AE3215)),0)</f>
        <v>3</v>
      </c>
      <c r="G3215" s="1">
        <f t="shared" si="1278"/>
        <v>2163</v>
      </c>
      <c r="H3215" s="2">
        <f t="shared" si="1279"/>
        <v>7.2210723108766778E-2</v>
      </c>
      <c r="I3215" s="2"/>
      <c r="J3215" s="2">
        <f t="shared" si="1280"/>
        <v>0.4365694064231822</v>
      </c>
      <c r="K3215" s="2">
        <f t="shared" si="1281"/>
        <v>0.50878012953194895</v>
      </c>
      <c r="L3215" s="2">
        <f t="shared" si="1282"/>
        <v>4.5703411898243972E-2</v>
      </c>
      <c r="M3215" s="2">
        <f t="shared" si="1283"/>
        <v>8.947052146624869E-3</v>
      </c>
      <c r="N3215" s="1">
        <v>13077</v>
      </c>
      <c r="O3215" s="1">
        <v>15240</v>
      </c>
      <c r="P3215" s="1">
        <v>1369</v>
      </c>
      <c r="Q3215" s="1">
        <v>128</v>
      </c>
      <c r="R3215" s="1">
        <v>92</v>
      </c>
      <c r="S3215" s="1">
        <v>18</v>
      </c>
      <c r="T3215" s="1">
        <v>10</v>
      </c>
      <c r="U3215" s="1">
        <v>0</v>
      </c>
      <c r="V3215" s="1">
        <v>2</v>
      </c>
      <c r="Y3215" s="1">
        <v>18</v>
      </c>
      <c r="AG3215" s="7">
        <f>IF(Q3215&gt;0,RANK(Q3215,(N3215:P3215,Q3215:AE3215)),0)</f>
        <v>4</v>
      </c>
      <c r="AH3215" s="7">
        <f>IF(R3215&gt;0,RANK(R3215,(N3215:P3215,Q3215:AE3215)),0)</f>
        <v>5</v>
      </c>
      <c r="AI3215" s="7">
        <f>IF(T3215&gt;0,RANK(T3215,(N3215:P3215,Q3215:AE3215)),0)</f>
        <v>8</v>
      </c>
      <c r="AJ3215" s="7">
        <f>IF(S3215&gt;0,RANK(S3215,(N3215:P3215,Q3215:AE3215)),0)</f>
        <v>6</v>
      </c>
      <c r="AK3215" s="2">
        <f t="shared" si="1284"/>
        <v>4.2732189357014092E-3</v>
      </c>
      <c r="AL3215" s="2">
        <f t="shared" si="1285"/>
        <v>3.0713761100353877E-3</v>
      </c>
      <c r="AM3215" s="2">
        <f t="shared" si="1286"/>
        <v>3.3384522935167257E-4</v>
      </c>
      <c r="AN3215" s="2">
        <f t="shared" si="1287"/>
        <v>6.0092141283301064E-4</v>
      </c>
      <c r="AP3215" t="s">
        <v>1993</v>
      </c>
      <c r="AQ3215" t="s">
        <v>3929</v>
      </c>
      <c r="AT3215" s="93" t="s">
        <v>244</v>
      </c>
      <c r="AU3215" s="92" t="s">
        <v>315</v>
      </c>
      <c r="AV3215" s="83" t="str">
        <f t="shared" si="1288"/>
        <v>55109</v>
      </c>
      <c r="AX3215" s="7" t="s">
        <v>3753</v>
      </c>
    </row>
    <row r="3216" spans="1:50" hidden="1" outlineLevel="1">
      <c r="A3216" t="s">
        <v>1994</v>
      </c>
      <c r="B3216" t="s">
        <v>3929</v>
      </c>
      <c r="C3216" s="1">
        <f t="shared" si="1277"/>
        <v>25653</v>
      </c>
      <c r="D3216" s="7">
        <f>RANK(N3216,(N3216:P3216,Q3216:AE3216))</f>
        <v>1</v>
      </c>
      <c r="E3216" s="7">
        <f>RANK(O3216,(N3216:P3216,Q3216:AE3216))</f>
        <v>2</v>
      </c>
      <c r="F3216" s="7">
        <f>IF(P3216&gt;0,RANK(P3216,(N3216:P3216,Q3216:AE3216)),0)</f>
        <v>3</v>
      </c>
      <c r="G3216" s="1">
        <f t="shared" si="1278"/>
        <v>1449</v>
      </c>
      <c r="H3216" s="2">
        <f t="shared" si="1279"/>
        <v>5.648462168167466E-2</v>
      </c>
      <c r="I3216" s="2"/>
      <c r="J3216" s="2">
        <f t="shared" si="1280"/>
        <v>0.50812770436206289</v>
      </c>
      <c r="K3216" s="2">
        <f t="shared" si="1281"/>
        <v>0.45164308268038827</v>
      </c>
      <c r="L3216" s="2">
        <f t="shared" si="1282"/>
        <v>3.3446380540287687E-2</v>
      </c>
      <c r="M3216" s="2">
        <f t="shared" si="1283"/>
        <v>6.7828324172611448E-3</v>
      </c>
      <c r="N3216" s="1">
        <v>13035</v>
      </c>
      <c r="O3216" s="1">
        <v>11586</v>
      </c>
      <c r="P3216" s="1">
        <v>858</v>
      </c>
      <c r="Q3216" s="1">
        <v>59</v>
      </c>
      <c r="R3216" s="1">
        <v>45</v>
      </c>
      <c r="S3216" s="1">
        <v>27</v>
      </c>
      <c r="T3216" s="1">
        <v>9</v>
      </c>
      <c r="U3216" s="1">
        <v>21</v>
      </c>
      <c r="V3216" s="1">
        <v>2</v>
      </c>
      <c r="Y3216" s="1">
        <v>11</v>
      </c>
      <c r="AG3216" s="7">
        <f>IF(Q3216&gt;0,RANK(Q3216,(N3216:P3216,Q3216:AE3216)),0)</f>
        <v>4</v>
      </c>
      <c r="AH3216" s="7">
        <f>IF(R3216&gt;0,RANK(R3216,(N3216:P3216,Q3216:AE3216)),0)</f>
        <v>5</v>
      </c>
      <c r="AI3216" s="7">
        <f>IF(T3216&gt;0,RANK(T3216,(N3216:P3216,Q3216:AE3216)),0)</f>
        <v>9</v>
      </c>
      <c r="AJ3216" s="7">
        <f>IF(S3216&gt;0,RANK(S3216,(N3216:P3216,Q3216:AE3216)),0)</f>
        <v>6</v>
      </c>
      <c r="AK3216" s="2">
        <f t="shared" si="1284"/>
        <v>2.2999259345885472E-3</v>
      </c>
      <c r="AL3216" s="2">
        <f t="shared" si="1285"/>
        <v>1.754180797567536E-3</v>
      </c>
      <c r="AM3216" s="2">
        <f t="shared" si="1286"/>
        <v>3.5083615951350721E-4</v>
      </c>
      <c r="AN3216" s="2">
        <f t="shared" si="1287"/>
        <v>1.0525084785405216E-3</v>
      </c>
      <c r="AP3216" t="s">
        <v>1994</v>
      </c>
      <c r="AQ3216" t="s">
        <v>3929</v>
      </c>
      <c r="AT3216" s="93" t="s">
        <v>244</v>
      </c>
      <c r="AU3216" s="92" t="s">
        <v>316</v>
      </c>
      <c r="AV3216" s="83" t="str">
        <f t="shared" si="1288"/>
        <v>55111</v>
      </c>
      <c r="AX3216" s="7" t="s">
        <v>3753</v>
      </c>
    </row>
    <row r="3217" spans="1:50" hidden="1" outlineLevel="1">
      <c r="A3217" t="s">
        <v>1843</v>
      </c>
      <c r="B3217" t="s">
        <v>3929</v>
      </c>
      <c r="C3217" s="1">
        <f t="shared" si="1277"/>
        <v>7767</v>
      </c>
      <c r="D3217" s="7">
        <f>RANK(N3217,(N3217:P3217,Q3217:AE3217))</f>
        <v>2</v>
      </c>
      <c r="E3217" s="7">
        <f>RANK(O3217,(N3217:P3217,Q3217:AE3217))</f>
        <v>1</v>
      </c>
      <c r="F3217" s="7">
        <f>IF(P3217&gt;0,RANK(P3217,(N3217:P3217,Q3217:AE3217)),0)</f>
        <v>3</v>
      </c>
      <c r="G3217" s="1">
        <f t="shared" si="1278"/>
        <v>639</v>
      </c>
      <c r="H3217" s="2">
        <f t="shared" si="1279"/>
        <v>8.2271147161066052E-2</v>
      </c>
      <c r="I3217" s="2"/>
      <c r="J3217" s="2">
        <f t="shared" si="1280"/>
        <v>0.42912321359598299</v>
      </c>
      <c r="K3217" s="2">
        <f t="shared" si="1281"/>
        <v>0.51139436075704903</v>
      </c>
      <c r="L3217" s="2">
        <f t="shared" si="1282"/>
        <v>5.1242435946955066E-2</v>
      </c>
      <c r="M3217" s="2">
        <f t="shared" si="1283"/>
        <v>8.2399897000128633E-3</v>
      </c>
      <c r="N3217" s="1">
        <v>3333</v>
      </c>
      <c r="O3217" s="1">
        <v>3972</v>
      </c>
      <c r="P3217" s="1">
        <v>398</v>
      </c>
      <c r="Q3217" s="1">
        <v>31</v>
      </c>
      <c r="R3217" s="1">
        <v>16</v>
      </c>
      <c r="S3217" s="1">
        <v>12</v>
      </c>
      <c r="T3217" s="1">
        <v>1</v>
      </c>
      <c r="U3217" s="1">
        <v>1</v>
      </c>
      <c r="V3217" s="1">
        <v>0</v>
      </c>
      <c r="Y3217" s="1">
        <v>3</v>
      </c>
      <c r="AG3217" s="7">
        <f>IF(Q3217&gt;0,RANK(Q3217,(N3217:P3217,Q3217:AE3217)),0)</f>
        <v>4</v>
      </c>
      <c r="AH3217" s="7">
        <f>IF(R3217&gt;0,RANK(R3217,(N3217:P3217,Q3217:AE3217)),0)</f>
        <v>5</v>
      </c>
      <c r="AI3217" s="7">
        <f>IF(T3217&gt;0,RANK(T3217,(N3217:P3217,Q3217:AE3217)),0)</f>
        <v>8</v>
      </c>
      <c r="AJ3217" s="7">
        <f>IF(S3217&gt;0,RANK(S3217,(N3217:P3217,Q3217:AE3217)),0)</f>
        <v>6</v>
      </c>
      <c r="AK3217" s="2">
        <f t="shared" si="1284"/>
        <v>3.9912450109437364E-3</v>
      </c>
      <c r="AL3217" s="2">
        <f t="shared" si="1285"/>
        <v>2.0599974250032189E-3</v>
      </c>
      <c r="AM3217" s="2">
        <f t="shared" si="1286"/>
        <v>1.2874983906270118E-4</v>
      </c>
      <c r="AN3217" s="2">
        <f t="shared" si="1287"/>
        <v>1.544998068752414E-3</v>
      </c>
      <c r="AP3217" t="s">
        <v>1843</v>
      </c>
      <c r="AQ3217" t="s">
        <v>3929</v>
      </c>
      <c r="AT3217" s="93" t="s">
        <v>244</v>
      </c>
      <c r="AU3217" s="92" t="s">
        <v>317</v>
      </c>
      <c r="AV3217" s="83" t="str">
        <f t="shared" si="1288"/>
        <v>55113</v>
      </c>
      <c r="AX3217" s="7" t="s">
        <v>3753</v>
      </c>
    </row>
    <row r="3218" spans="1:50" hidden="1" outlineLevel="1">
      <c r="A3218" t="s">
        <v>1844</v>
      </c>
      <c r="B3218" t="s">
        <v>3929</v>
      </c>
      <c r="C3218" s="1">
        <f t="shared" si="1277"/>
        <v>17603</v>
      </c>
      <c r="D3218" s="7">
        <f>RANK(N3218,(N3218:P3218,Q3218:AE3218))</f>
        <v>2</v>
      </c>
      <c r="E3218" s="7">
        <f>RANK(O3218,(N3218:P3218,Q3218:AE3218))</f>
        <v>1</v>
      </c>
      <c r="F3218" s="7">
        <f>IF(P3218&gt;0,RANK(P3218,(N3218:P3218,Q3218:AE3218)),0)</f>
        <v>3</v>
      </c>
      <c r="G3218" s="1">
        <f t="shared" si="1278"/>
        <v>2213</v>
      </c>
      <c r="H3218" s="2">
        <f t="shared" si="1279"/>
        <v>0.12571720729421121</v>
      </c>
      <c r="I3218" s="2"/>
      <c r="J3218" s="2">
        <f t="shared" si="1280"/>
        <v>0.41669033687439638</v>
      </c>
      <c r="K3218" s="2">
        <f t="shared" si="1281"/>
        <v>0.54240754416860759</v>
      </c>
      <c r="L3218" s="2">
        <f t="shared" si="1282"/>
        <v>3.0222121229335909E-2</v>
      </c>
      <c r="M3218" s="2">
        <f t="shared" si="1283"/>
        <v>1.0679997727660116E-2</v>
      </c>
      <c r="N3218" s="1">
        <v>7335</v>
      </c>
      <c r="O3218" s="1">
        <v>9548</v>
      </c>
      <c r="P3218" s="1">
        <v>532</v>
      </c>
      <c r="Q3218" s="1">
        <v>129</v>
      </c>
      <c r="R3218" s="1">
        <v>30</v>
      </c>
      <c r="S3218" s="1">
        <v>12</v>
      </c>
      <c r="T3218" s="1">
        <v>3</v>
      </c>
      <c r="U3218" s="1">
        <v>4</v>
      </c>
      <c r="V3218" s="1">
        <v>3</v>
      </c>
      <c r="Y3218" s="1">
        <v>7</v>
      </c>
      <c r="AG3218" s="7">
        <f>IF(Q3218&gt;0,RANK(Q3218,(N3218:P3218,Q3218:AE3218)),0)</f>
        <v>4</v>
      </c>
      <c r="AH3218" s="7">
        <f>IF(R3218&gt;0,RANK(R3218,(N3218:P3218,Q3218:AE3218)),0)</f>
        <v>5</v>
      </c>
      <c r="AI3218" s="7">
        <f>IF(T3218&gt;0,RANK(T3218,(N3218:P3218,Q3218:AE3218)),0)</f>
        <v>9</v>
      </c>
      <c r="AJ3218" s="7">
        <f>IF(S3218&gt;0,RANK(S3218,(N3218:P3218,Q3218:AE3218)),0)</f>
        <v>6</v>
      </c>
      <c r="AK3218" s="2">
        <f t="shared" si="1284"/>
        <v>7.3282963131284439E-3</v>
      </c>
      <c r="AL3218" s="2">
        <f t="shared" si="1285"/>
        <v>1.7042549565414987E-3</v>
      </c>
      <c r="AM3218" s="2">
        <f t="shared" si="1286"/>
        <v>1.7042549565414987E-4</v>
      </c>
      <c r="AN3218" s="2">
        <f t="shared" si="1287"/>
        <v>6.8170198261659947E-4</v>
      </c>
      <c r="AP3218" t="s">
        <v>1844</v>
      </c>
      <c r="AQ3218" t="s">
        <v>3929</v>
      </c>
      <c r="AT3218" s="93" t="s">
        <v>244</v>
      </c>
      <c r="AU3218" s="92" t="s">
        <v>318</v>
      </c>
      <c r="AV3218" s="83" t="str">
        <f t="shared" si="1288"/>
        <v>55115</v>
      </c>
      <c r="AX3218" s="7" t="s">
        <v>3753</v>
      </c>
    </row>
    <row r="3219" spans="1:50" hidden="1" outlineLevel="1">
      <c r="A3219" t="s">
        <v>297</v>
      </c>
      <c r="B3219" t="s">
        <v>3929</v>
      </c>
      <c r="C3219" s="1">
        <f t="shared" si="1277"/>
        <v>55201</v>
      </c>
      <c r="D3219" s="7">
        <f>RANK(N3219,(N3219:P3219,Q3219:AE3219))</f>
        <v>2</v>
      </c>
      <c r="E3219" s="7">
        <f>RANK(O3219,(N3219:P3219,Q3219:AE3219))</f>
        <v>1</v>
      </c>
      <c r="F3219" s="7">
        <f>IF(P3219&gt;0,RANK(P3219,(N3219:P3219,Q3219:AE3219)),0)</f>
        <v>3</v>
      </c>
      <c r="G3219" s="1">
        <f t="shared" si="1278"/>
        <v>6079</v>
      </c>
      <c r="H3219" s="2">
        <f t="shared" si="1279"/>
        <v>0.1101248165794098</v>
      </c>
      <c r="I3219" s="2"/>
      <c r="J3219" s="2">
        <f t="shared" si="1280"/>
        <v>0.42696690277350047</v>
      </c>
      <c r="K3219" s="2">
        <f t="shared" si="1281"/>
        <v>0.53709171935291022</v>
      </c>
      <c r="L3219" s="2">
        <f t="shared" si="1282"/>
        <v>2.693791779134436E-2</v>
      </c>
      <c r="M3219" s="2">
        <f t="shared" si="1283"/>
        <v>9.0034600822449483E-3</v>
      </c>
      <c r="N3219" s="1">
        <v>23569</v>
      </c>
      <c r="O3219" s="1">
        <v>29648</v>
      </c>
      <c r="P3219" s="1">
        <v>1487</v>
      </c>
      <c r="Q3219" s="1">
        <v>266</v>
      </c>
      <c r="R3219" s="1">
        <v>110</v>
      </c>
      <c r="S3219" s="1">
        <v>43</v>
      </c>
      <c r="T3219" s="1">
        <v>25</v>
      </c>
      <c r="U3219" s="1">
        <v>20</v>
      </c>
      <c r="V3219" s="1">
        <v>3</v>
      </c>
      <c r="Y3219" s="1">
        <v>30</v>
      </c>
      <c r="AG3219" s="7">
        <f>IF(Q3219&gt;0,RANK(Q3219,(N3219:P3219,Q3219:AE3219)),0)</f>
        <v>4</v>
      </c>
      <c r="AH3219" s="7">
        <f>IF(R3219&gt;0,RANK(R3219,(N3219:P3219,Q3219:AE3219)),0)</f>
        <v>5</v>
      </c>
      <c r="AI3219" s="7">
        <f>IF(T3219&gt;0,RANK(T3219,(N3219:P3219,Q3219:AE3219)),0)</f>
        <v>8</v>
      </c>
      <c r="AJ3219" s="7">
        <f>IF(S3219&gt;0,RANK(S3219,(N3219:P3219,Q3219:AE3219)),0)</f>
        <v>6</v>
      </c>
      <c r="AK3219" s="2">
        <f t="shared" si="1284"/>
        <v>4.8187532834550097E-3</v>
      </c>
      <c r="AL3219" s="2">
        <f t="shared" si="1285"/>
        <v>1.9927175232332746E-3</v>
      </c>
      <c r="AM3219" s="2">
        <f t="shared" si="1286"/>
        <v>4.5289034618938061E-4</v>
      </c>
      <c r="AN3219" s="2">
        <f t="shared" si="1287"/>
        <v>7.7897139544573469E-4</v>
      </c>
      <c r="AP3219" t="s">
        <v>297</v>
      </c>
      <c r="AQ3219" t="s">
        <v>3929</v>
      </c>
      <c r="AT3219" s="93" t="s">
        <v>244</v>
      </c>
      <c r="AU3219" s="92" t="s">
        <v>319</v>
      </c>
      <c r="AV3219" s="83" t="str">
        <f t="shared" si="1288"/>
        <v>55117</v>
      </c>
      <c r="AX3219" s="7" t="s">
        <v>3753</v>
      </c>
    </row>
    <row r="3220" spans="1:50" hidden="1" outlineLevel="1">
      <c r="A3220" t="s">
        <v>517</v>
      </c>
      <c r="B3220" t="s">
        <v>3929</v>
      </c>
      <c r="C3220" s="1">
        <f t="shared" si="1277"/>
        <v>8992</v>
      </c>
      <c r="D3220" s="7">
        <f>RANK(N3220,(N3220:P3220,Q3220:AE3220))</f>
        <v>2</v>
      </c>
      <c r="E3220" s="7">
        <f>RANK(O3220,(N3220:P3220,Q3220:AE3220))</f>
        <v>1</v>
      </c>
      <c r="F3220" s="7">
        <f>IF(P3220&gt;0,RANK(P3220,(N3220:P3220,Q3220:AE3220)),0)</f>
        <v>3</v>
      </c>
      <c r="G3220" s="1">
        <f t="shared" si="1278"/>
        <v>2024</v>
      </c>
      <c r="H3220" s="2">
        <f t="shared" si="1279"/>
        <v>0.22508896797153025</v>
      </c>
      <c r="I3220" s="2"/>
      <c r="J3220" s="2">
        <f t="shared" si="1280"/>
        <v>0.36187722419928825</v>
      </c>
      <c r="K3220" s="2">
        <f t="shared" si="1281"/>
        <v>0.58696619217081847</v>
      </c>
      <c r="L3220" s="2">
        <f t="shared" si="1282"/>
        <v>3.5364768683274019E-2</v>
      </c>
      <c r="M3220" s="2">
        <f t="shared" si="1283"/>
        <v>1.5791814946619263E-2</v>
      </c>
      <c r="N3220" s="1">
        <v>3254</v>
      </c>
      <c r="O3220" s="1">
        <v>5278</v>
      </c>
      <c r="P3220" s="1">
        <v>318</v>
      </c>
      <c r="Q3220" s="1">
        <v>88</v>
      </c>
      <c r="R3220" s="1">
        <v>18</v>
      </c>
      <c r="S3220" s="1">
        <v>11</v>
      </c>
      <c r="T3220" s="1">
        <v>1</v>
      </c>
      <c r="U3220" s="1">
        <v>12</v>
      </c>
      <c r="V3220" s="1">
        <v>1</v>
      </c>
      <c r="Y3220" s="1">
        <v>11</v>
      </c>
      <c r="AG3220" s="7">
        <f>IF(Q3220&gt;0,RANK(Q3220,(N3220:P3220,Q3220:AE3220)),0)</f>
        <v>4</v>
      </c>
      <c r="AH3220" s="7">
        <f>IF(R3220&gt;0,RANK(R3220,(N3220:P3220,Q3220:AE3220)),0)</f>
        <v>5</v>
      </c>
      <c r="AI3220" s="7">
        <f>IF(T3220&gt;0,RANK(T3220,(N3220:P3220,Q3220:AE3220)),0)</f>
        <v>9</v>
      </c>
      <c r="AJ3220" s="7">
        <f>IF(S3220&gt;0,RANK(S3220,(N3220:P3220,Q3220:AE3220)),0)</f>
        <v>7</v>
      </c>
      <c r="AK3220" s="2">
        <f t="shared" si="1284"/>
        <v>9.7864768683274019E-3</v>
      </c>
      <c r="AL3220" s="2">
        <f t="shared" si="1285"/>
        <v>2.001779359430605E-3</v>
      </c>
      <c r="AM3220" s="2">
        <f t="shared" si="1286"/>
        <v>1.1120996441281138E-4</v>
      </c>
      <c r="AN3220" s="2">
        <f t="shared" si="1287"/>
        <v>1.2233096085409252E-3</v>
      </c>
      <c r="AP3220" t="s">
        <v>517</v>
      </c>
      <c r="AQ3220" t="s">
        <v>3929</v>
      </c>
      <c r="AT3220" s="93" t="s">
        <v>244</v>
      </c>
      <c r="AU3220" s="92" t="s">
        <v>247</v>
      </c>
      <c r="AV3220" s="83" t="str">
        <f t="shared" si="1288"/>
        <v>55119</v>
      </c>
      <c r="AX3220" s="7" t="s">
        <v>3753</v>
      </c>
    </row>
    <row r="3221" spans="1:50" hidden="1" outlineLevel="1">
      <c r="A3221" t="s">
        <v>1830</v>
      </c>
      <c r="B3221" t="s">
        <v>3929</v>
      </c>
      <c r="C3221" s="1">
        <f t="shared" si="1277"/>
        <v>12168</v>
      </c>
      <c r="D3221" s="7">
        <f>RANK(N3221,(N3221:P3221,Q3221:AE3221))</f>
        <v>1</v>
      </c>
      <c r="E3221" s="7">
        <f>RANK(O3221,(N3221:P3221,Q3221:AE3221))</f>
        <v>2</v>
      </c>
      <c r="F3221" s="7">
        <f>IF(P3221&gt;0,RANK(P3221,(N3221:P3221,Q3221:AE3221)),0)</f>
        <v>3</v>
      </c>
      <c r="G3221" s="1">
        <f t="shared" si="1278"/>
        <v>1676</v>
      </c>
      <c r="H3221" s="2">
        <f t="shared" si="1279"/>
        <v>0.13773833004602234</v>
      </c>
      <c r="I3221" s="2"/>
      <c r="J3221" s="2">
        <f t="shared" si="1280"/>
        <v>0.54881656804733725</v>
      </c>
      <c r="K3221" s="2">
        <f t="shared" si="1281"/>
        <v>0.41107823800131493</v>
      </c>
      <c r="L3221" s="2">
        <f t="shared" si="1282"/>
        <v>3.3612754766600923E-2</v>
      </c>
      <c r="M3221" s="2">
        <f t="shared" si="1283"/>
        <v>6.492439184746894E-3</v>
      </c>
      <c r="N3221" s="1">
        <v>6678</v>
      </c>
      <c r="O3221" s="1">
        <v>5002</v>
      </c>
      <c r="P3221" s="1">
        <v>409</v>
      </c>
      <c r="Q3221" s="1">
        <v>25</v>
      </c>
      <c r="R3221" s="1">
        <v>31</v>
      </c>
      <c r="S3221" s="1">
        <v>3</v>
      </c>
      <c r="T3221" s="1">
        <v>2</v>
      </c>
      <c r="U3221" s="1">
        <v>6</v>
      </c>
      <c r="V3221" s="1">
        <v>7</v>
      </c>
      <c r="Y3221" s="1">
        <v>5</v>
      </c>
      <c r="AG3221" s="7">
        <f>IF(Q3221&gt;0,RANK(Q3221,(N3221:P3221,Q3221:AE3221)),0)</f>
        <v>5</v>
      </c>
      <c r="AH3221" s="7">
        <f>IF(R3221&gt;0,RANK(R3221,(N3221:P3221,Q3221:AE3221)),0)</f>
        <v>4</v>
      </c>
      <c r="AI3221" s="7">
        <f>IF(T3221&gt;0,RANK(T3221,(N3221:P3221,Q3221:AE3221)),0)</f>
        <v>10</v>
      </c>
      <c r="AJ3221" s="7">
        <f>IF(S3221&gt;0,RANK(S3221,(N3221:P3221,Q3221:AE3221)),0)</f>
        <v>9</v>
      </c>
      <c r="AK3221" s="2">
        <f t="shared" si="1284"/>
        <v>2.0545693622616699E-3</v>
      </c>
      <c r="AL3221" s="2">
        <f t="shared" si="1285"/>
        <v>2.5476660092044706E-3</v>
      </c>
      <c r="AM3221" s="2">
        <f t="shared" si="1286"/>
        <v>1.643655489809336E-4</v>
      </c>
      <c r="AN3221" s="2">
        <f t="shared" si="1287"/>
        <v>2.4654832347140041E-4</v>
      </c>
      <c r="AP3221" t="s">
        <v>1830</v>
      </c>
      <c r="AQ3221" t="s">
        <v>3929</v>
      </c>
      <c r="AT3221" s="93" t="s">
        <v>244</v>
      </c>
      <c r="AU3221" s="92" t="s">
        <v>248</v>
      </c>
      <c r="AV3221" s="83" t="str">
        <f t="shared" si="1288"/>
        <v>55121</v>
      </c>
      <c r="AX3221" s="7" t="s">
        <v>3753</v>
      </c>
    </row>
    <row r="3222" spans="1:50" hidden="1" outlineLevel="1">
      <c r="A3222" t="s">
        <v>1770</v>
      </c>
      <c r="B3222" t="s">
        <v>3929</v>
      </c>
      <c r="C3222" s="1">
        <f t="shared" si="1277"/>
        <v>13044</v>
      </c>
      <c r="D3222" s="7">
        <f>RANK(N3222,(N3222:P3222,Q3222:AE3222))</f>
        <v>1</v>
      </c>
      <c r="E3222" s="7">
        <f>RANK(O3222,(N3222:P3222,Q3222:AE3222))</f>
        <v>2</v>
      </c>
      <c r="F3222" s="7">
        <f>IF(P3222&gt;0,RANK(P3222,(N3222:P3222,Q3222:AE3222)),0)</f>
        <v>3</v>
      </c>
      <c r="G3222" s="1">
        <f t="shared" si="1278"/>
        <v>893</v>
      </c>
      <c r="H3222" s="2">
        <f t="shared" si="1279"/>
        <v>6.8460594909536945E-2</v>
      </c>
      <c r="I3222" s="2"/>
      <c r="J3222" s="2">
        <f t="shared" si="1280"/>
        <v>0.50421649800674639</v>
      </c>
      <c r="K3222" s="2">
        <f t="shared" si="1281"/>
        <v>0.43575590309720946</v>
      </c>
      <c r="L3222" s="2">
        <f t="shared" si="1282"/>
        <v>5.1824593682919348E-2</v>
      </c>
      <c r="M3222" s="2">
        <f t="shared" si="1283"/>
        <v>8.2030052131247949E-3</v>
      </c>
      <c r="N3222" s="1">
        <v>6577</v>
      </c>
      <c r="O3222" s="1">
        <v>5684</v>
      </c>
      <c r="P3222" s="1">
        <v>676</v>
      </c>
      <c r="Q3222" s="1">
        <v>31</v>
      </c>
      <c r="R3222" s="1">
        <v>27</v>
      </c>
      <c r="S3222" s="1">
        <v>29</v>
      </c>
      <c r="T3222" s="1">
        <v>5</v>
      </c>
      <c r="U3222" s="1">
        <v>9</v>
      </c>
      <c r="V3222" s="1">
        <v>0</v>
      </c>
      <c r="Y3222" s="1">
        <v>6</v>
      </c>
      <c r="AG3222" s="7">
        <f>IF(Q3222&gt;0,RANK(Q3222,(N3222:P3222,Q3222:AE3222)),0)</f>
        <v>4</v>
      </c>
      <c r="AH3222" s="7">
        <f>IF(R3222&gt;0,RANK(R3222,(N3222:P3222,Q3222:AE3222)),0)</f>
        <v>6</v>
      </c>
      <c r="AI3222" s="7">
        <f>IF(T3222&gt;0,RANK(T3222,(N3222:P3222,Q3222:AE3222)),0)</f>
        <v>9</v>
      </c>
      <c r="AJ3222" s="7">
        <f>IF(S3222&gt;0,RANK(S3222,(N3222:P3222,Q3222:AE3222)),0)</f>
        <v>5</v>
      </c>
      <c r="AK3222" s="2">
        <f t="shared" si="1284"/>
        <v>2.3765716038025146E-3</v>
      </c>
      <c r="AL3222" s="2">
        <f t="shared" si="1285"/>
        <v>2.0699172033118675E-3</v>
      </c>
      <c r="AM3222" s="2">
        <f t="shared" si="1286"/>
        <v>3.8331800061330878E-4</v>
      </c>
      <c r="AN3222" s="2">
        <f t="shared" si="1287"/>
        <v>2.2232444035571912E-3</v>
      </c>
      <c r="AP3222" t="s">
        <v>1770</v>
      </c>
      <c r="AQ3222" t="s">
        <v>3929</v>
      </c>
      <c r="AT3222" s="93" t="s">
        <v>244</v>
      </c>
      <c r="AU3222" s="92" t="s">
        <v>639</v>
      </c>
      <c r="AV3222" s="83" t="str">
        <f t="shared" si="1288"/>
        <v>55123</v>
      </c>
      <c r="AX3222" s="7" t="s">
        <v>3753</v>
      </c>
    </row>
    <row r="3223" spans="1:50" hidden="1" outlineLevel="1">
      <c r="A3223" t="s">
        <v>1831</v>
      </c>
      <c r="B3223" t="s">
        <v>3929</v>
      </c>
      <c r="C3223" s="1">
        <f t="shared" si="1277"/>
        <v>12322</v>
      </c>
      <c r="D3223" s="7">
        <f>RANK(N3223,(N3223:P3223,Q3223:AE3223))</f>
        <v>2</v>
      </c>
      <c r="E3223" s="7">
        <f>RANK(O3223,(N3223:P3223,Q3223:AE3223))</f>
        <v>1</v>
      </c>
      <c r="F3223" s="7">
        <f>IF(P3223&gt;0,RANK(P3223,(N3223:P3223,Q3223:AE3223)),0)</f>
        <v>3</v>
      </c>
      <c r="G3223" s="1">
        <f t="shared" si="1278"/>
        <v>2252</v>
      </c>
      <c r="H3223" s="2">
        <f t="shared" si="1279"/>
        <v>0.18276253854893687</v>
      </c>
      <c r="I3223" s="2"/>
      <c r="J3223" s="2">
        <f t="shared" si="1280"/>
        <v>0.38191851972082452</v>
      </c>
      <c r="K3223" s="2">
        <f t="shared" si="1281"/>
        <v>0.56468105826976145</v>
      </c>
      <c r="L3223" s="2">
        <f t="shared" si="1282"/>
        <v>4.5203700697938644E-2</v>
      </c>
      <c r="M3223" s="2">
        <f t="shared" si="1283"/>
        <v>8.1967213114753287E-3</v>
      </c>
      <c r="N3223" s="1">
        <v>4706</v>
      </c>
      <c r="O3223" s="1">
        <v>6958</v>
      </c>
      <c r="P3223" s="1">
        <v>557</v>
      </c>
      <c r="Q3223" s="1">
        <v>41</v>
      </c>
      <c r="R3223" s="1">
        <v>32</v>
      </c>
      <c r="S3223" s="1">
        <v>7</v>
      </c>
      <c r="T3223" s="1">
        <v>7</v>
      </c>
      <c r="U3223" s="1">
        <v>8</v>
      </c>
      <c r="V3223" s="1">
        <v>1</v>
      </c>
      <c r="Y3223" s="1">
        <v>5</v>
      </c>
      <c r="AG3223" s="7">
        <f>IF(Q3223&gt;0,RANK(Q3223,(N3223:P3223,Q3223:AE3223)),0)</f>
        <v>4</v>
      </c>
      <c r="AH3223" s="7">
        <f>IF(R3223&gt;0,RANK(R3223,(N3223:P3223,Q3223:AE3223)),0)</f>
        <v>5</v>
      </c>
      <c r="AI3223" s="7">
        <f>IF(T3223&gt;0,RANK(T3223,(N3223:P3223,Q3223:AE3223)),0)</f>
        <v>7</v>
      </c>
      <c r="AJ3223" s="7">
        <f>IF(S3223&gt;0,RANK(S3223,(N3223:P3223,Q3223:AE3223)),0)</f>
        <v>7</v>
      </c>
      <c r="AK3223" s="2">
        <f t="shared" si="1284"/>
        <v>3.3273819185197207E-3</v>
      </c>
      <c r="AL3223" s="2">
        <f t="shared" si="1285"/>
        <v>2.5969810095763674E-3</v>
      </c>
      <c r="AM3223" s="2">
        <f t="shared" si="1286"/>
        <v>5.6808959584483043E-4</v>
      </c>
      <c r="AN3223" s="2">
        <f t="shared" si="1287"/>
        <v>5.6808959584483043E-4</v>
      </c>
      <c r="AP3223" t="s">
        <v>1831</v>
      </c>
      <c r="AQ3223" t="s">
        <v>3929</v>
      </c>
      <c r="AT3223" s="93" t="s">
        <v>244</v>
      </c>
      <c r="AU3223" s="92" t="s">
        <v>640</v>
      </c>
      <c r="AV3223" s="83" t="str">
        <f t="shared" si="1288"/>
        <v>55125</v>
      </c>
      <c r="AX3223" s="7" t="s">
        <v>3753</v>
      </c>
    </row>
    <row r="3224" spans="1:50" hidden="1" outlineLevel="1">
      <c r="A3224" t="s">
        <v>804</v>
      </c>
      <c r="B3224" t="s">
        <v>3929</v>
      </c>
      <c r="C3224" s="1">
        <f t="shared" ref="C3224:C3232" si="1289">SUM(N3224:AE3224)</f>
        <v>40458</v>
      </c>
      <c r="D3224" s="7">
        <f>RANK(N3224,(N3224:P3224,Q3224:AE3224))</f>
        <v>2</v>
      </c>
      <c r="E3224" s="7">
        <f>RANK(O3224,(N3224:P3224,Q3224:AE3224))</f>
        <v>1</v>
      </c>
      <c r="F3224" s="7">
        <f>IF(P3224&gt;0,RANK(P3224,(N3224:P3224,Q3224:AE3224)),0)</f>
        <v>3</v>
      </c>
      <c r="G3224" s="1">
        <f t="shared" ref="G3224:G3232" si="1290">IF(D3224=1,N3224,IF(E3224=1,O3224,P3224))-IF(D3224=2,N3224,IF(E3224=2,O3224,P3224))</f>
        <v>7490</v>
      </c>
      <c r="H3224" s="2">
        <f t="shared" ref="H3224:H3232" si="1291">G3224/C3224</f>
        <v>0.1851302585397202</v>
      </c>
      <c r="I3224" s="2"/>
      <c r="J3224" s="2">
        <f t="shared" ref="J3224:J3232" si="1292">IF($C3224=0,"-",N3224/$C3224)</f>
        <v>0.38291561619457215</v>
      </c>
      <c r="K3224" s="2">
        <f t="shared" ref="K3224:K3232" si="1293">IF($C3224=0,"-",O3224/$C3224)</f>
        <v>0.56804587473429236</v>
      </c>
      <c r="L3224" s="2">
        <f t="shared" ref="L3224:L3232" si="1294">IF($C3224=0,"-",P3224/$C3224)</f>
        <v>3.9102278906520342E-2</v>
      </c>
      <c r="M3224" s="2">
        <f t="shared" ref="M3224:M3232" si="1295">IF(C3224=0,"-",(1-J3224-K3224-L3224))</f>
        <v>9.9362301646151521E-3</v>
      </c>
      <c r="N3224" s="1">
        <v>15492</v>
      </c>
      <c r="O3224" s="1">
        <v>22982</v>
      </c>
      <c r="P3224" s="1">
        <v>1582</v>
      </c>
      <c r="Q3224" s="1">
        <v>148</v>
      </c>
      <c r="R3224" s="1">
        <v>152</v>
      </c>
      <c r="S3224" s="1">
        <v>53</v>
      </c>
      <c r="T3224" s="1">
        <v>13</v>
      </c>
      <c r="U3224" s="1">
        <v>7</v>
      </c>
      <c r="V3224" s="1">
        <v>8</v>
      </c>
      <c r="Y3224" s="1">
        <v>21</v>
      </c>
      <c r="AG3224" s="7">
        <f>IF(Q3224&gt;0,RANK(Q3224,(N3224:P3224,Q3224:AE3224)),0)</f>
        <v>5</v>
      </c>
      <c r="AH3224" s="7">
        <f>IF(R3224&gt;0,RANK(R3224,(N3224:P3224,Q3224:AE3224)),0)</f>
        <v>4</v>
      </c>
      <c r="AI3224" s="7">
        <f>IF(T3224&gt;0,RANK(T3224,(N3224:P3224,Q3224:AE3224)),0)</f>
        <v>8</v>
      </c>
      <c r="AJ3224" s="7">
        <f>IF(S3224&gt;0,RANK(S3224,(N3224:P3224,Q3224:AE3224)),0)</f>
        <v>6</v>
      </c>
      <c r="AK3224" s="2">
        <f t="shared" ref="AK3224:AK3232" si="1296">IF($C3224=0,"-",Q3224/$C3224)</f>
        <v>3.6581145879677692E-3</v>
      </c>
      <c r="AL3224" s="2">
        <f t="shared" ref="AL3224:AL3232" si="1297">IF($C3224=0,"-",R3224/$C3224)</f>
        <v>3.7569825498047359E-3</v>
      </c>
      <c r="AM3224" s="2">
        <f t="shared" ref="AM3224:AM3232" si="1298">IF($C3224=0,"-",T3224/$C3224)</f>
        <v>3.213208759701419E-4</v>
      </c>
      <c r="AN3224" s="2">
        <f t="shared" ref="AN3224:AN3232" si="1299">IF($C3224=0,"-",S3224/$C3224)</f>
        <v>1.3100004943398093E-3</v>
      </c>
      <c r="AP3224" t="s">
        <v>804</v>
      </c>
      <c r="AQ3224" t="s">
        <v>3929</v>
      </c>
      <c r="AT3224" s="93" t="s">
        <v>244</v>
      </c>
      <c r="AU3224" s="92" t="s">
        <v>1141</v>
      </c>
      <c r="AV3224" s="83" t="str">
        <f t="shared" ref="AV3224:AV3232" si="1300">AT3224&amp;AU3224</f>
        <v>55127</v>
      </c>
      <c r="AX3224" s="7" t="s">
        <v>3753</v>
      </c>
    </row>
    <row r="3225" spans="1:50" hidden="1" outlineLevel="1">
      <c r="A3225" t="s">
        <v>1721</v>
      </c>
      <c r="B3225" t="s">
        <v>3929</v>
      </c>
      <c r="C3225" s="1">
        <f t="shared" si="1289"/>
        <v>8045</v>
      </c>
      <c r="D3225" s="7">
        <f>RANK(N3225,(N3225:P3225,Q3225:AE3225))</f>
        <v>2</v>
      </c>
      <c r="E3225" s="7">
        <f>RANK(O3225,(N3225:P3225,Q3225:AE3225))</f>
        <v>1</v>
      </c>
      <c r="F3225" s="7">
        <f>IF(P3225&gt;0,RANK(P3225,(N3225:P3225,Q3225:AE3225)),0)</f>
        <v>3</v>
      </c>
      <c r="G3225" s="1">
        <f t="shared" si="1290"/>
        <v>217</v>
      </c>
      <c r="H3225" s="2">
        <f t="shared" si="1291"/>
        <v>2.6973275326289622E-2</v>
      </c>
      <c r="I3225" s="2"/>
      <c r="J3225" s="2">
        <f t="shared" si="1292"/>
        <v>0.45929148539465509</v>
      </c>
      <c r="K3225" s="2">
        <f t="shared" si="1293"/>
        <v>0.48626476072094471</v>
      </c>
      <c r="L3225" s="2">
        <f t="shared" si="1294"/>
        <v>4.723430702299565E-2</v>
      </c>
      <c r="M3225" s="2">
        <f t="shared" si="1295"/>
        <v>7.2094468614046087E-3</v>
      </c>
      <c r="N3225" s="1">
        <v>3695</v>
      </c>
      <c r="O3225" s="1">
        <v>3912</v>
      </c>
      <c r="P3225" s="1">
        <v>380</v>
      </c>
      <c r="Q3225" s="72">
        <v>29</v>
      </c>
      <c r="R3225" s="72">
        <v>15</v>
      </c>
      <c r="S3225" s="1">
        <v>5</v>
      </c>
      <c r="T3225" s="72">
        <v>4</v>
      </c>
      <c r="U3225" s="1">
        <v>1</v>
      </c>
      <c r="V3225" s="1">
        <v>1</v>
      </c>
      <c r="Y3225" s="1">
        <v>3</v>
      </c>
      <c r="AG3225" s="7">
        <f>IF(Q3225&gt;0,RANK(Q3225,(N3225:P3225,Q3225:AE3225)),0)</f>
        <v>4</v>
      </c>
      <c r="AH3225" s="7">
        <f>IF(R3225&gt;0,RANK(R3225,(N3225:P3225,Q3225:AE3225)),0)</f>
        <v>5</v>
      </c>
      <c r="AI3225" s="7">
        <f>IF(T3225&gt;0,RANK(T3225,(N3225:P3225,Q3225:AE3225)),0)</f>
        <v>7</v>
      </c>
      <c r="AJ3225" s="7">
        <f>IF(S3225&gt;0,RANK(S3225,(N3225:P3225,Q3225:AE3225)),0)</f>
        <v>6</v>
      </c>
      <c r="AK3225" s="2">
        <f t="shared" si="1296"/>
        <v>3.6047234307022996E-3</v>
      </c>
      <c r="AL3225" s="2">
        <f t="shared" si="1297"/>
        <v>1.8645121193287756E-3</v>
      </c>
      <c r="AM3225" s="2">
        <f t="shared" si="1298"/>
        <v>4.9720323182100682E-4</v>
      </c>
      <c r="AN3225" s="2">
        <f t="shared" si="1299"/>
        <v>6.215040397762585E-4</v>
      </c>
      <c r="AP3225" t="s">
        <v>1721</v>
      </c>
      <c r="AQ3225" t="s">
        <v>3929</v>
      </c>
      <c r="AT3225" s="93" t="s">
        <v>244</v>
      </c>
      <c r="AU3225" s="92" t="s">
        <v>1142</v>
      </c>
      <c r="AV3225" s="83" t="str">
        <f t="shared" si="1300"/>
        <v>55129</v>
      </c>
      <c r="AX3225" s="7" t="s">
        <v>3753</v>
      </c>
    </row>
    <row r="3226" spans="1:50" hidden="1" outlineLevel="1">
      <c r="A3226" t="s">
        <v>1982</v>
      </c>
      <c r="B3226" t="s">
        <v>3929</v>
      </c>
      <c r="C3226" s="1">
        <f t="shared" si="1289"/>
        <v>61412</v>
      </c>
      <c r="D3226" s="7">
        <f>RANK(N3226,(N3226:P3226,Q3226:AE3226))</f>
        <v>2</v>
      </c>
      <c r="E3226" s="7">
        <f>RANK(O3226,(N3226:P3226,Q3226:AE3226))</f>
        <v>1</v>
      </c>
      <c r="F3226" s="7">
        <f>IF(P3226&gt;0,RANK(P3226,(N3226:P3226,Q3226:AE3226)),0)</f>
        <v>3</v>
      </c>
      <c r="G3226" s="1">
        <f t="shared" si="1290"/>
        <v>23047</v>
      </c>
      <c r="H3226" s="2">
        <f t="shared" si="1291"/>
        <v>0.37528496059402072</v>
      </c>
      <c r="I3226" s="2"/>
      <c r="J3226" s="2">
        <f t="shared" si="1292"/>
        <v>0.29497492346772619</v>
      </c>
      <c r="K3226" s="2">
        <f t="shared" si="1293"/>
        <v>0.67025988406174686</v>
      </c>
      <c r="L3226" s="2">
        <f t="shared" si="1294"/>
        <v>2.5451051911678499E-2</v>
      </c>
      <c r="M3226" s="2">
        <f t="shared" si="1295"/>
        <v>9.3141405588485077E-3</v>
      </c>
      <c r="N3226" s="1">
        <v>18115</v>
      </c>
      <c r="O3226" s="1">
        <v>41162</v>
      </c>
      <c r="P3226" s="1">
        <v>1563</v>
      </c>
      <c r="Q3226" s="72">
        <v>288</v>
      </c>
      <c r="R3226" s="72">
        <v>127</v>
      </c>
      <c r="S3226" s="1">
        <v>57</v>
      </c>
      <c r="T3226" s="72">
        <v>17</v>
      </c>
      <c r="U3226" s="1">
        <v>51</v>
      </c>
      <c r="V3226" s="1">
        <v>2</v>
      </c>
      <c r="Y3226" s="1">
        <v>30</v>
      </c>
      <c r="AG3226" s="7">
        <f>IF(Q3226&gt;0,RANK(Q3226,(N3226:P3226,Q3226:AE3226)),0)</f>
        <v>4</v>
      </c>
      <c r="AH3226" s="7">
        <f>IF(R3226&gt;0,RANK(R3226,(N3226:P3226,Q3226:AE3226)),0)</f>
        <v>5</v>
      </c>
      <c r="AI3226" s="7">
        <f>IF(T3226&gt;0,RANK(T3226,(N3226:P3226,Q3226:AE3226)),0)</f>
        <v>9</v>
      </c>
      <c r="AJ3226" s="7">
        <f>IF(S3226&gt;0,RANK(S3226,(N3226:P3226,Q3226:AE3226)),0)</f>
        <v>6</v>
      </c>
      <c r="AK3226" s="2">
        <f t="shared" si="1296"/>
        <v>4.689637204455155E-3</v>
      </c>
      <c r="AL3226" s="2">
        <f t="shared" si="1297"/>
        <v>2.0679997394645998E-3</v>
      </c>
      <c r="AM3226" s="2">
        <f t="shared" si="1298"/>
        <v>2.7681886276297794E-4</v>
      </c>
      <c r="AN3226" s="2">
        <f t="shared" si="1299"/>
        <v>9.2815736338174948E-4</v>
      </c>
      <c r="AP3226" t="s">
        <v>1982</v>
      </c>
      <c r="AQ3226" t="s">
        <v>3929</v>
      </c>
      <c r="AT3226" s="93" t="s">
        <v>244</v>
      </c>
      <c r="AU3226" s="92" t="s">
        <v>1143</v>
      </c>
      <c r="AV3226" s="83" t="str">
        <f t="shared" si="1300"/>
        <v>55131</v>
      </c>
      <c r="AX3226" s="7" t="s">
        <v>3753</v>
      </c>
    </row>
    <row r="3227" spans="1:50" hidden="1" outlineLevel="1">
      <c r="A3227" t="s">
        <v>2008</v>
      </c>
      <c r="B3227" t="s">
        <v>3929</v>
      </c>
      <c r="C3227" s="1">
        <f t="shared" si="1289"/>
        <v>203734</v>
      </c>
      <c r="D3227" s="7">
        <f>RANK(N3227,(N3227:P3227,Q3227:AE3227))</f>
        <v>2</v>
      </c>
      <c r="E3227" s="7">
        <f>RANK(O3227,(N3227:P3227,Q3227:AE3227))</f>
        <v>1</v>
      </c>
      <c r="F3227" s="7">
        <f>IF(P3227&gt;0,RANK(P3227,(N3227:P3227,Q3227:AE3227)),0)</f>
        <v>3</v>
      </c>
      <c r="G3227" s="1">
        <f t="shared" si="1290"/>
        <v>68786</v>
      </c>
      <c r="H3227" s="2">
        <f t="shared" si="1291"/>
        <v>0.33762651300224805</v>
      </c>
      <c r="I3227" s="2"/>
      <c r="J3227" s="2">
        <f t="shared" si="1292"/>
        <v>0.31570086485319093</v>
      </c>
      <c r="K3227" s="2">
        <f t="shared" si="1293"/>
        <v>0.65332737785543893</v>
      </c>
      <c r="L3227" s="2">
        <f t="shared" si="1294"/>
        <v>2.3874267427135384E-2</v>
      </c>
      <c r="M3227" s="2">
        <f t="shared" si="1295"/>
        <v>7.0974898642347552E-3</v>
      </c>
      <c r="N3227" s="1">
        <v>64319</v>
      </c>
      <c r="O3227" s="1">
        <v>133105</v>
      </c>
      <c r="P3227" s="1">
        <v>4864</v>
      </c>
      <c r="Q3227" s="72">
        <v>654</v>
      </c>
      <c r="R3227" s="72">
        <v>419</v>
      </c>
      <c r="S3227" s="1">
        <v>163</v>
      </c>
      <c r="T3227" s="72">
        <v>58</v>
      </c>
      <c r="U3227" s="1">
        <v>108</v>
      </c>
      <c r="V3227" s="1">
        <v>7</v>
      </c>
      <c r="Y3227" s="1">
        <v>37</v>
      </c>
      <c r="AG3227" s="7">
        <f>IF(Q3227&gt;0,RANK(Q3227,(N3227:P3227,Q3227:AE3227)),0)</f>
        <v>4</v>
      </c>
      <c r="AH3227" s="7">
        <f>IF(R3227&gt;0,RANK(R3227,(N3227:P3227,Q3227:AE3227)),0)</f>
        <v>5</v>
      </c>
      <c r="AI3227" s="7">
        <f>IF(T3227&gt;0,RANK(T3227,(N3227:P3227,Q3227:AE3227)),0)</f>
        <v>8</v>
      </c>
      <c r="AJ3227" s="7">
        <f>IF(S3227&gt;0,RANK(S3227,(N3227:P3227,Q3227:AE3227)),0)</f>
        <v>6</v>
      </c>
      <c r="AK3227" s="2">
        <f t="shared" si="1296"/>
        <v>3.2100680298821011E-3</v>
      </c>
      <c r="AL3227" s="2">
        <f t="shared" si="1297"/>
        <v>2.0566032179214072E-3</v>
      </c>
      <c r="AM3227" s="2">
        <f t="shared" si="1298"/>
        <v>2.8468493231370318E-4</v>
      </c>
      <c r="AN3227" s="2">
        <f t="shared" si="1299"/>
        <v>8.0006282701954512E-4</v>
      </c>
      <c r="AP3227" t="s">
        <v>2008</v>
      </c>
      <c r="AQ3227" t="s">
        <v>3929</v>
      </c>
      <c r="AT3227" s="93" t="s">
        <v>244</v>
      </c>
      <c r="AU3227" s="92" t="s">
        <v>1144</v>
      </c>
      <c r="AV3227" s="83" t="str">
        <f t="shared" si="1300"/>
        <v>55133</v>
      </c>
      <c r="AX3227" s="7" t="s">
        <v>3753</v>
      </c>
    </row>
    <row r="3228" spans="1:50" hidden="1" outlineLevel="1">
      <c r="A3228" t="s">
        <v>1654</v>
      </c>
      <c r="B3228" t="s">
        <v>3929</v>
      </c>
      <c r="C3228" s="1">
        <f t="shared" si="1289"/>
        <v>22804</v>
      </c>
      <c r="D3228" s="7">
        <f>RANK(N3228,(N3228:P3228,Q3228:AE3228))</f>
        <v>2</v>
      </c>
      <c r="E3228" s="7">
        <f>RANK(O3228,(N3228:P3228,Q3228:AE3228))</f>
        <v>1</v>
      </c>
      <c r="F3228" s="7">
        <f>IF(P3228&gt;0,RANK(P3228,(N3228:P3228,Q3228:AE3228)),0)</f>
        <v>3</v>
      </c>
      <c r="G3228" s="1">
        <f t="shared" si="1290"/>
        <v>4193</v>
      </c>
      <c r="H3228" s="2">
        <f t="shared" si="1291"/>
        <v>0.18387125065777934</v>
      </c>
      <c r="I3228" s="2"/>
      <c r="J3228" s="2">
        <f t="shared" si="1292"/>
        <v>0.38532713559024734</v>
      </c>
      <c r="K3228" s="2">
        <f t="shared" si="1293"/>
        <v>0.56919838624802666</v>
      </c>
      <c r="L3228" s="2">
        <f t="shared" si="1294"/>
        <v>3.6046307665321874E-2</v>
      </c>
      <c r="M3228" s="2">
        <f t="shared" si="1295"/>
        <v>9.4281704964041327E-3</v>
      </c>
      <c r="N3228" s="1">
        <v>8787</v>
      </c>
      <c r="O3228" s="1">
        <v>12980</v>
      </c>
      <c r="P3228" s="1">
        <v>822</v>
      </c>
      <c r="Q3228" s="72">
        <v>127</v>
      </c>
      <c r="R3228" s="72">
        <v>43</v>
      </c>
      <c r="S3228" s="1">
        <v>22</v>
      </c>
      <c r="T3228" s="72">
        <v>8</v>
      </c>
      <c r="U3228" s="1">
        <v>6</v>
      </c>
      <c r="V3228" s="1">
        <v>1</v>
      </c>
      <c r="Y3228" s="1">
        <v>8</v>
      </c>
      <c r="AG3228" s="7">
        <f>IF(Q3228&gt;0,RANK(Q3228,(N3228:P3228,Q3228:AE3228)),0)</f>
        <v>4</v>
      </c>
      <c r="AH3228" s="7">
        <f>IF(R3228&gt;0,RANK(R3228,(N3228:P3228,Q3228:AE3228)),0)</f>
        <v>5</v>
      </c>
      <c r="AI3228" s="7">
        <f>IF(T3228&gt;0,RANK(T3228,(N3228:P3228,Q3228:AE3228)),0)</f>
        <v>7</v>
      </c>
      <c r="AJ3228" s="7">
        <f>IF(S3228&gt;0,RANK(S3228,(N3228:P3228,Q3228:AE3228)),0)</f>
        <v>6</v>
      </c>
      <c r="AK3228" s="2">
        <f t="shared" si="1296"/>
        <v>5.5691983862480266E-3</v>
      </c>
      <c r="AL3228" s="2">
        <f t="shared" si="1297"/>
        <v>1.8856340992808279E-3</v>
      </c>
      <c r="AM3228" s="2">
        <f t="shared" si="1298"/>
        <v>3.5081564637782847E-4</v>
      </c>
      <c r="AN3228" s="2">
        <f t="shared" si="1299"/>
        <v>9.6474302753902824E-4</v>
      </c>
      <c r="AP3228" t="s">
        <v>1654</v>
      </c>
      <c r="AQ3228" t="s">
        <v>3929</v>
      </c>
      <c r="AT3228" s="93" t="s">
        <v>244</v>
      </c>
      <c r="AU3228" s="92" t="s">
        <v>1146</v>
      </c>
      <c r="AV3228" s="83" t="str">
        <f t="shared" si="1300"/>
        <v>55135</v>
      </c>
      <c r="AX3228" s="7" t="s">
        <v>3753</v>
      </c>
    </row>
    <row r="3229" spans="1:50" hidden="1" outlineLevel="1">
      <c r="A3229" t="s">
        <v>2532</v>
      </c>
      <c r="B3229" t="s">
        <v>3929</v>
      </c>
      <c r="C3229" s="1">
        <f t="shared" si="1289"/>
        <v>10248</v>
      </c>
      <c r="D3229" s="7">
        <f>RANK(N3229,(N3229:P3229,Q3229:AE3229))</f>
        <v>2</v>
      </c>
      <c r="E3229" s="7">
        <f>RANK(O3229,(N3229:P3229,Q3229:AE3229))</f>
        <v>1</v>
      </c>
      <c r="F3229" s="7">
        <f>IF(P3229&gt;0,RANK(P3229,(N3229:P3229,Q3229:AE3229)),0)</f>
        <v>3</v>
      </c>
      <c r="G3229" s="1">
        <f t="shared" si="1290"/>
        <v>1332</v>
      </c>
      <c r="H3229" s="2">
        <f t="shared" si="1291"/>
        <v>0.12997658079625293</v>
      </c>
      <c r="I3229" s="2"/>
      <c r="J3229" s="2">
        <f t="shared" si="1292"/>
        <v>0.41364168618266978</v>
      </c>
      <c r="K3229" s="2">
        <f t="shared" si="1293"/>
        <v>0.54361826697892268</v>
      </c>
      <c r="L3229" s="2">
        <f t="shared" si="1294"/>
        <v>3.0249804839968773E-2</v>
      </c>
      <c r="M3229" s="2">
        <f t="shared" si="1295"/>
        <v>1.2490241998438824E-2</v>
      </c>
      <c r="N3229" s="1">
        <v>4239</v>
      </c>
      <c r="O3229" s="1">
        <v>5571</v>
      </c>
      <c r="P3229" s="1">
        <v>310</v>
      </c>
      <c r="Q3229" s="72">
        <v>77</v>
      </c>
      <c r="R3229" s="72">
        <v>17</v>
      </c>
      <c r="S3229" s="1">
        <v>11</v>
      </c>
      <c r="T3229" s="72">
        <v>4</v>
      </c>
      <c r="U3229" s="1">
        <v>11</v>
      </c>
      <c r="V3229" s="1">
        <v>2</v>
      </c>
      <c r="Y3229" s="1">
        <v>6</v>
      </c>
      <c r="AG3229" s="7">
        <f>IF(Q3229&gt;0,RANK(Q3229,(N3229:P3229,Q3229:AE3229)),0)</f>
        <v>4</v>
      </c>
      <c r="AH3229" s="7">
        <f>IF(R3229&gt;0,RANK(R3229,(N3229:P3229,Q3229:AE3229)),0)</f>
        <v>5</v>
      </c>
      <c r="AI3229" s="7">
        <f>IF(T3229&gt;0,RANK(T3229,(N3229:P3229,Q3229:AE3229)),0)</f>
        <v>9</v>
      </c>
      <c r="AJ3229" s="7">
        <f>IF(S3229&gt;0,RANK(S3229,(N3229:P3229,Q3229:AE3229)),0)</f>
        <v>6</v>
      </c>
      <c r="AK3229" s="2">
        <f t="shared" si="1296"/>
        <v>7.513661202185792E-3</v>
      </c>
      <c r="AL3229" s="2">
        <f t="shared" si="1297"/>
        <v>1.6588602654176426E-3</v>
      </c>
      <c r="AM3229" s="2">
        <f t="shared" si="1298"/>
        <v>3.9032006245120999E-4</v>
      </c>
      <c r="AN3229" s="2">
        <f t="shared" si="1299"/>
        <v>1.0733801717408276E-3</v>
      </c>
      <c r="AP3229" t="s">
        <v>2532</v>
      </c>
      <c r="AQ3229" t="s">
        <v>3929</v>
      </c>
      <c r="AT3229" s="93" t="s">
        <v>244</v>
      </c>
      <c r="AU3229" s="92" t="s">
        <v>1147</v>
      </c>
      <c r="AV3229" s="83" t="str">
        <f t="shared" si="1300"/>
        <v>55137</v>
      </c>
      <c r="AX3229" s="7" t="s">
        <v>3753</v>
      </c>
    </row>
    <row r="3230" spans="1:50" hidden="1" outlineLevel="1">
      <c r="A3230" t="s">
        <v>2533</v>
      </c>
      <c r="B3230" t="s">
        <v>3929</v>
      </c>
      <c r="C3230" s="1">
        <f t="shared" si="1289"/>
        <v>76080</v>
      </c>
      <c r="D3230" s="7">
        <f>RANK(N3230,(N3230:P3230,Q3230:AE3230))</f>
        <v>2</v>
      </c>
      <c r="E3230" s="7">
        <f>RANK(O3230,(N3230:P3230,Q3230:AE3230))</f>
        <v>1</v>
      </c>
      <c r="F3230" s="7">
        <f>IF(P3230&gt;0,RANK(P3230,(N3230:P3230,Q3230:AE3230)),0)</f>
        <v>3</v>
      </c>
      <c r="G3230" s="1">
        <f t="shared" si="1290"/>
        <v>4347</v>
      </c>
      <c r="H3230" s="2">
        <f t="shared" si="1291"/>
        <v>5.713722397476341E-2</v>
      </c>
      <c r="I3230" s="2"/>
      <c r="J3230" s="2">
        <f t="shared" si="1292"/>
        <v>0.44667455310199788</v>
      </c>
      <c r="K3230" s="2">
        <f t="shared" si="1293"/>
        <v>0.50381177707676128</v>
      </c>
      <c r="L3230" s="2">
        <f t="shared" si="1294"/>
        <v>3.8945846477392215E-2</v>
      </c>
      <c r="M3230" s="2">
        <f t="shared" si="1295"/>
        <v>1.056782334384862E-2</v>
      </c>
      <c r="N3230" s="1">
        <v>33983</v>
      </c>
      <c r="O3230" s="1">
        <v>38330</v>
      </c>
      <c r="P3230" s="1">
        <v>2963</v>
      </c>
      <c r="Q3230" s="72">
        <v>370</v>
      </c>
      <c r="R3230" s="72">
        <v>222</v>
      </c>
      <c r="S3230" s="1">
        <v>62</v>
      </c>
      <c r="T3230" s="72">
        <v>18</v>
      </c>
      <c r="U3230" s="1">
        <v>93</v>
      </c>
      <c r="V3230" s="1">
        <v>10</v>
      </c>
      <c r="Y3230" s="1">
        <v>29</v>
      </c>
      <c r="AG3230" s="7">
        <f>IF(Q3230&gt;0,RANK(Q3230,(N3230:P3230,Q3230:AE3230)),0)</f>
        <v>4</v>
      </c>
      <c r="AH3230" s="7">
        <f>IF(R3230&gt;0,RANK(R3230,(N3230:P3230,Q3230:AE3230)),0)</f>
        <v>5</v>
      </c>
      <c r="AI3230" s="7">
        <f>IF(T3230&gt;0,RANK(T3230,(N3230:P3230,Q3230:AE3230)),0)</f>
        <v>9</v>
      </c>
      <c r="AJ3230" s="7">
        <f>IF(S3230&gt;0,RANK(S3230,(N3230:P3230,Q3230:AE3230)),0)</f>
        <v>7</v>
      </c>
      <c r="AK3230" s="2">
        <f t="shared" si="1296"/>
        <v>4.8633017875920085E-3</v>
      </c>
      <c r="AL3230" s="2">
        <f t="shared" si="1297"/>
        <v>2.9179810725552049E-3</v>
      </c>
      <c r="AM3230" s="2">
        <f t="shared" si="1298"/>
        <v>2.3659305993690852E-4</v>
      </c>
      <c r="AN3230" s="2">
        <f t="shared" si="1299"/>
        <v>8.1493165089379597E-4</v>
      </c>
      <c r="AP3230" t="s">
        <v>2533</v>
      </c>
      <c r="AQ3230" t="s">
        <v>3929</v>
      </c>
      <c r="AT3230" s="93" t="s">
        <v>244</v>
      </c>
      <c r="AU3230" s="92" t="s">
        <v>1148</v>
      </c>
      <c r="AV3230" s="83" t="str">
        <f t="shared" si="1300"/>
        <v>55139</v>
      </c>
      <c r="AX3230" s="7" t="s">
        <v>3753</v>
      </c>
    </row>
    <row r="3231" spans="1:50" hidden="1" outlineLevel="1">
      <c r="A3231" t="s">
        <v>2314</v>
      </c>
      <c r="B3231" t="s">
        <v>3929</v>
      </c>
      <c r="C3231" s="1">
        <f t="shared" si="1289"/>
        <v>35761</v>
      </c>
      <c r="D3231" s="7">
        <f>RANK(N3231,(N3231:P3231,Q3231:AE3231))</f>
        <v>2</v>
      </c>
      <c r="E3231" s="7">
        <f>RANK(O3231,(N3231:P3231,Q3231:AE3231))</f>
        <v>1</v>
      </c>
      <c r="F3231" s="7">
        <f>IF(P3231&gt;0,RANK(P3231,(N3231:P3231,Q3231:AE3231)),0)</f>
        <v>3</v>
      </c>
      <c r="G3231" s="1">
        <f t="shared" si="1290"/>
        <v>1867</v>
      </c>
      <c r="H3231" s="2">
        <f t="shared" si="1291"/>
        <v>5.2207712312295519E-2</v>
      </c>
      <c r="I3231" s="2"/>
      <c r="J3231" s="2">
        <f t="shared" si="1292"/>
        <v>0.44562512233997931</v>
      </c>
      <c r="K3231" s="2">
        <f t="shared" si="1293"/>
        <v>0.49783283465227485</v>
      </c>
      <c r="L3231" s="2">
        <f t="shared" si="1294"/>
        <v>3.8701378596795392E-2</v>
      </c>
      <c r="M3231" s="2">
        <f t="shared" si="1295"/>
        <v>1.7840664410950453E-2</v>
      </c>
      <c r="N3231" s="1">
        <v>15936</v>
      </c>
      <c r="O3231" s="1">
        <v>17803</v>
      </c>
      <c r="P3231" s="1">
        <v>1384</v>
      </c>
      <c r="Q3231" s="72">
        <v>441</v>
      </c>
      <c r="R3231" s="72">
        <v>76</v>
      </c>
      <c r="S3231" s="1">
        <v>53</v>
      </c>
      <c r="T3231" s="72">
        <v>16</v>
      </c>
      <c r="U3231" s="1">
        <v>27</v>
      </c>
      <c r="V3231" s="1">
        <v>5</v>
      </c>
      <c r="Y3231" s="1">
        <v>20</v>
      </c>
      <c r="AG3231" s="7">
        <f>IF(Q3231&gt;0,RANK(Q3231,(N3231:P3231,Q3231:AE3231)),0)</f>
        <v>4</v>
      </c>
      <c r="AH3231" s="7">
        <f>IF(R3231&gt;0,RANK(R3231,(N3231:P3231,Q3231:AE3231)),0)</f>
        <v>5</v>
      </c>
      <c r="AI3231" s="7">
        <f>IF(T3231&gt;0,RANK(T3231,(N3231:P3231,Q3231:AE3231)),0)</f>
        <v>9</v>
      </c>
      <c r="AJ3231" s="7">
        <f>IF(S3231&gt;0,RANK(S3231,(N3231:P3231,Q3231:AE3231)),0)</f>
        <v>6</v>
      </c>
      <c r="AK3231" s="2">
        <f t="shared" si="1296"/>
        <v>1.2331869914152289E-2</v>
      </c>
      <c r="AL3231" s="2">
        <f t="shared" si="1297"/>
        <v>2.1252202119627526E-3</v>
      </c>
      <c r="AM3231" s="2">
        <f t="shared" si="1298"/>
        <v>4.474147814658427E-4</v>
      </c>
      <c r="AN3231" s="2">
        <f t="shared" si="1299"/>
        <v>1.4820614636056038E-3</v>
      </c>
      <c r="AP3231" t="s">
        <v>2314</v>
      </c>
      <c r="AQ3231" t="s">
        <v>3929</v>
      </c>
      <c r="AT3231" s="93" t="s">
        <v>244</v>
      </c>
      <c r="AU3231" s="92" t="s">
        <v>1149</v>
      </c>
      <c r="AV3231" s="83" t="str">
        <f t="shared" si="1300"/>
        <v>55141</v>
      </c>
      <c r="AX3231" s="7" t="s">
        <v>3753</v>
      </c>
    </row>
    <row r="3232" spans="1:50" collapsed="1">
      <c r="A3232" t="s">
        <v>3846</v>
      </c>
      <c r="B3232" t="s">
        <v>1985</v>
      </c>
      <c r="C3232" s="1">
        <f t="shared" si="1289"/>
        <v>2598607</v>
      </c>
      <c r="D3232" s="7">
        <f>RANK(N3232,(N3232:P3232,Q3232:AE3232))</f>
        <v>1</v>
      </c>
      <c r="E3232" s="7">
        <f>RANK(O3232,(N3232:P3232,Q3232:AE3232))</f>
        <v>2</v>
      </c>
      <c r="F3232" s="7">
        <f>IF(P3232&gt;0,RANK(P3232,(N3232:P3232,Q3232:AE3232)),0)</f>
        <v>3</v>
      </c>
      <c r="G3232" s="1">
        <f t="shared" si="1290"/>
        <v>5708</v>
      </c>
      <c r="H3232" s="2">
        <f t="shared" si="1291"/>
        <v>2.1965614654312869E-3</v>
      </c>
      <c r="I3232" s="2"/>
      <c r="J3232" s="2">
        <f t="shared" si="1292"/>
        <v>0.47832819660687437</v>
      </c>
      <c r="K3232" s="2">
        <f t="shared" si="1293"/>
        <v>0.47613163514144308</v>
      </c>
      <c r="L3232" s="2">
        <f t="shared" si="1294"/>
        <v>3.620016416487757E-2</v>
      </c>
      <c r="M3232" s="2">
        <f t="shared" si="1295"/>
        <v>9.3400040868049303E-3</v>
      </c>
      <c r="N3232" s="1">
        <f t="shared" ref="N3232:U3232" si="1301">SUM(N3160:N3231)</f>
        <v>1242987</v>
      </c>
      <c r="O3232" s="1">
        <f t="shared" si="1301"/>
        <v>1237279</v>
      </c>
      <c r="P3232" s="1">
        <f t="shared" si="1301"/>
        <v>94070</v>
      </c>
      <c r="Q3232" s="1">
        <f t="shared" si="1301"/>
        <v>11471</v>
      </c>
      <c r="R3232" s="1">
        <f t="shared" si="1301"/>
        <v>6640</v>
      </c>
      <c r="S3232" s="1">
        <f>SUM(S3160:S3231)</f>
        <v>2042</v>
      </c>
      <c r="T3232" s="1">
        <f t="shared" si="1301"/>
        <v>853</v>
      </c>
      <c r="U3232" s="1">
        <f t="shared" si="1301"/>
        <v>1896</v>
      </c>
      <c r="V3232" s="1">
        <f>SUM(V3160:V3231)</f>
        <v>306</v>
      </c>
      <c r="Y3232" s="1">
        <f>SUM(Y3160:Y3231)</f>
        <v>1063</v>
      </c>
      <c r="AG3232" s="7">
        <f>IF(Q3232&gt;0,RANK(Q3232,(N3232:P3232,Q3232:AE3232)),0)</f>
        <v>4</v>
      </c>
      <c r="AH3232" s="7">
        <f>IF(R3232&gt;0,RANK(R3232,(N3232:P3232,Q3232:AE3232)),0)</f>
        <v>5</v>
      </c>
      <c r="AI3232" s="7">
        <f>IF(T3232&gt;0,RANK(T3232,(N3232:P3232,Q3232:AE3232)),0)</f>
        <v>9</v>
      </c>
      <c r="AJ3232" s="7">
        <f>IF(S3232&gt;0,RANK(S3232,(N3232:P3232,Q3232:AE3232)),0)</f>
        <v>6</v>
      </c>
      <c r="AK3232" s="2">
        <f t="shared" si="1296"/>
        <v>4.4142881166717397E-3</v>
      </c>
      <c r="AL3232" s="2">
        <f t="shared" si="1297"/>
        <v>2.5552151595066128E-3</v>
      </c>
      <c r="AM3232" s="2">
        <f t="shared" si="1298"/>
        <v>3.2825279082215972E-4</v>
      </c>
      <c r="AN3232" s="2">
        <f t="shared" si="1299"/>
        <v>7.8580562586031669E-4</v>
      </c>
      <c r="AP3232" t="s">
        <v>3846</v>
      </c>
      <c r="AQ3232" t="s">
        <v>1985</v>
      </c>
      <c r="AV3232" s="83" t="str">
        <f t="shared" si="1300"/>
        <v/>
      </c>
      <c r="AX3232" s="7" t="s">
        <v>3288</v>
      </c>
    </row>
    <row r="3233" spans="1:50">
      <c r="C3233" s="1"/>
      <c r="E3233" s="7"/>
      <c r="F3233" s="7"/>
      <c r="I3233" s="2"/>
      <c r="AG3233" s="7"/>
      <c r="AH3233" s="7"/>
      <c r="AI3233" s="7"/>
      <c r="AJ3233" s="7"/>
    </row>
    <row r="3234" spans="1:50" hidden="1" outlineLevel="1">
      <c r="A3234" t="s">
        <v>339</v>
      </c>
      <c r="B3234" t="s">
        <v>1264</v>
      </c>
      <c r="C3234" s="1">
        <f t="shared" ref="C3234:C3257" si="1302">SUM(N3234:AE3234)</f>
        <v>14151</v>
      </c>
      <c r="D3234" s="7">
        <f>RANK(N3234,(N3234:P3234,Q3234:AE3234))</f>
        <v>2</v>
      </c>
      <c r="E3234" s="7">
        <f>RANK(O3234,(N3234:P3234,Q3234:AE3234))</f>
        <v>1</v>
      </c>
      <c r="F3234" s="7">
        <f>IF(P3234&gt;0,RANK(P3234,(N3234:P3234,Q3234:AE3234)),0)</f>
        <v>3</v>
      </c>
      <c r="G3234" s="1">
        <f t="shared" ref="G3234:G3257" si="1303">IF(D3234=1,N3234,IF(E3234=1,O3234,P3234))-IF(D3234=2,N3234,IF(E3234=2,O3234,P3234))</f>
        <v>2745</v>
      </c>
      <c r="H3234" s="2">
        <f t="shared" ref="H3234:H3257" si="1304">G3234/C3234</f>
        <v>0.19397922408310367</v>
      </c>
      <c r="I3234" s="2"/>
      <c r="J3234" s="2">
        <f t="shared" ref="J3234:J3257" si="1305">IF($C3234=0,"-",N3234/$C3234)</f>
        <v>0.35820790050173135</v>
      </c>
      <c r="K3234" s="2">
        <f t="shared" ref="K3234:K3257" si="1306">IF($C3234=0,"-",O3234/$C3234)</f>
        <v>0.55218712458483499</v>
      </c>
      <c r="L3234" s="2">
        <f t="shared" ref="L3234:L3257" si="1307">IF($C3234=0,"-",P3234/$C3234)</f>
        <v>6.981838739311709E-2</v>
      </c>
      <c r="M3234" s="2">
        <f t="shared" ref="M3234:M3257" si="1308">IF(C3234=0,"-",(1-J3234-K3234-L3234))</f>
        <v>1.9786587520316576E-2</v>
      </c>
      <c r="N3234" s="1">
        <v>5069</v>
      </c>
      <c r="O3234" s="1">
        <v>7814</v>
      </c>
      <c r="P3234" s="1">
        <v>988</v>
      </c>
      <c r="Q3234" s="1">
        <v>71</v>
      </c>
      <c r="R3234" s="1">
        <v>128</v>
      </c>
      <c r="S3234" s="1">
        <v>35</v>
      </c>
      <c r="T3234" s="1">
        <v>46</v>
      </c>
      <c r="AG3234" s="7">
        <f>IF(Q3234&gt;0,RANK(Q3234,(N3234:P3234,Q3234:AE3234)),0)</f>
        <v>5</v>
      </c>
      <c r="AH3234" s="7">
        <f>IF(R3234&gt;0,RANK(R3234,(N3234:P3234,Q3234:AE3234)),0)</f>
        <v>4</v>
      </c>
      <c r="AI3234" s="7">
        <f>IF(T3234&gt;0,RANK(T3234,(N3234:P3234,Q3234:AE3234)),0)</f>
        <v>6</v>
      </c>
      <c r="AJ3234" s="7">
        <f>IF(S3234&gt;0,RANK(S3234,(N3234:P3234,Q3234:AE3234)),0)</f>
        <v>7</v>
      </c>
      <c r="AK3234" s="2">
        <f t="shared" ref="AK3234:AK3257" si="1309">IF($C3234=0,"-",Q3234/$C3234)</f>
        <v>5.0173132640802774E-3</v>
      </c>
      <c r="AL3234" s="2">
        <f t="shared" ref="AL3234:AL3257" si="1310">IF($C3234=0,"-",R3234/$C3234)</f>
        <v>9.0452971521447247E-3</v>
      </c>
      <c r="AM3234" s="2">
        <f t="shared" ref="AM3234:AM3257" si="1311">IF($C3234=0,"-",T3234/$C3234)</f>
        <v>3.2506536640520105E-3</v>
      </c>
      <c r="AN3234" s="2">
        <f t="shared" ref="AN3234:AN3257" si="1312">IF($C3234=0,"-",S3234/$C3234)</f>
        <v>2.4733234400395733E-3</v>
      </c>
      <c r="AP3234" t="s">
        <v>339</v>
      </c>
      <c r="AQ3234" t="s">
        <v>1264</v>
      </c>
      <c r="AT3234" s="93" t="s">
        <v>245</v>
      </c>
      <c r="AU3234" s="92" t="s">
        <v>1801</v>
      </c>
      <c r="AV3234" s="83" t="str">
        <f t="shared" ref="AV3234:AV3257" si="1313">AT3234&amp;AU3234</f>
        <v>56001</v>
      </c>
      <c r="AX3234" s="7" t="s">
        <v>3753</v>
      </c>
    </row>
    <row r="3235" spans="1:50" hidden="1" outlineLevel="1">
      <c r="A3235" t="s">
        <v>2953</v>
      </c>
      <c r="B3235" t="s">
        <v>1264</v>
      </c>
      <c r="C3235" s="1">
        <f t="shared" si="1302"/>
        <v>4918</v>
      </c>
      <c r="D3235" s="7">
        <f>RANK(N3235,(N3235:P3235,Q3235:AE3235))</f>
        <v>2</v>
      </c>
      <c r="E3235" s="7">
        <f>RANK(O3235,(N3235:P3235,Q3235:AE3235))</f>
        <v>1</v>
      </c>
      <c r="F3235" s="7">
        <f>IF(P3235&gt;0,RANK(P3235,(N3235:P3235,Q3235:AE3235)),0)</f>
        <v>4</v>
      </c>
      <c r="G3235" s="1">
        <f t="shared" si="1303"/>
        <v>2716</v>
      </c>
      <c r="H3235" s="2">
        <f t="shared" si="1304"/>
        <v>0.55225701504676694</v>
      </c>
      <c r="I3235" s="2"/>
      <c r="J3235" s="2">
        <f t="shared" si="1305"/>
        <v>0.20414802765351769</v>
      </c>
      <c r="K3235" s="2">
        <f t="shared" si="1306"/>
        <v>0.75640504270028464</v>
      </c>
      <c r="L3235" s="2">
        <f t="shared" si="1307"/>
        <v>8.1333875559170387E-3</v>
      </c>
      <c r="M3235" s="2">
        <f t="shared" si="1308"/>
        <v>3.131354209028063E-2</v>
      </c>
      <c r="N3235" s="1">
        <v>1004</v>
      </c>
      <c r="O3235" s="1">
        <v>3720</v>
      </c>
      <c r="P3235" s="1">
        <v>40</v>
      </c>
      <c r="Q3235" s="1">
        <v>111</v>
      </c>
      <c r="R3235" s="1">
        <v>27</v>
      </c>
      <c r="S3235" s="1">
        <v>12</v>
      </c>
      <c r="T3235" s="1">
        <v>4</v>
      </c>
      <c r="AG3235" s="7">
        <f>IF(Q3235&gt;0,RANK(Q3235,(N3235:P3235,Q3235:AE3235)),0)</f>
        <v>3</v>
      </c>
      <c r="AH3235" s="7">
        <f>IF(R3235&gt;0,RANK(R3235,(N3235:P3235,Q3235:AE3235)),0)</f>
        <v>5</v>
      </c>
      <c r="AI3235" s="7">
        <f>IF(T3235&gt;0,RANK(T3235,(N3235:P3235,Q3235:AE3235)),0)</f>
        <v>7</v>
      </c>
      <c r="AJ3235" s="7">
        <f>IF(S3235&gt;0,RANK(S3235,(N3235:P3235,Q3235:AE3235)),0)</f>
        <v>6</v>
      </c>
      <c r="AK3235" s="2">
        <f t="shared" si="1309"/>
        <v>2.2570150467669785E-2</v>
      </c>
      <c r="AL3235" s="2">
        <f t="shared" si="1310"/>
        <v>5.4900366002440014E-3</v>
      </c>
      <c r="AM3235" s="2">
        <f t="shared" si="1311"/>
        <v>8.1333875559170394E-4</v>
      </c>
      <c r="AN3235" s="2">
        <f t="shared" si="1312"/>
        <v>2.4400162667751117E-3</v>
      </c>
      <c r="AP3235" t="s">
        <v>2953</v>
      </c>
      <c r="AQ3235" t="s">
        <v>1264</v>
      </c>
      <c r="AT3235" s="93" t="s">
        <v>245</v>
      </c>
      <c r="AU3235" s="92" t="s">
        <v>1802</v>
      </c>
      <c r="AV3235" s="83" t="str">
        <f t="shared" si="1313"/>
        <v>56003</v>
      </c>
      <c r="AX3235" s="7" t="s">
        <v>3753</v>
      </c>
    </row>
    <row r="3236" spans="1:50" hidden="1" outlineLevel="1">
      <c r="A3236" t="s">
        <v>1874</v>
      </c>
      <c r="B3236" t="s">
        <v>1264</v>
      </c>
      <c r="C3236" s="1">
        <f t="shared" si="1302"/>
        <v>12540</v>
      </c>
      <c r="D3236" s="7">
        <f>RANK(N3236,(N3236:P3236,Q3236:AE3236))</f>
        <v>2</v>
      </c>
      <c r="E3236" s="7">
        <f>RANK(O3236,(N3236:P3236,Q3236:AE3236))</f>
        <v>1</v>
      </c>
      <c r="F3236" s="7">
        <f>IF(P3236&gt;0,RANK(P3236,(N3236:P3236,Q3236:AE3236)),0)</f>
        <v>4</v>
      </c>
      <c r="G3236" s="1">
        <f t="shared" si="1303"/>
        <v>8236</v>
      </c>
      <c r="H3236" s="2">
        <f t="shared" si="1304"/>
        <v>0.65677830940988835</v>
      </c>
      <c r="I3236" s="2"/>
      <c r="J3236" s="2">
        <f t="shared" si="1305"/>
        <v>0.15685805422647528</v>
      </c>
      <c r="K3236" s="2">
        <f t="shared" si="1306"/>
        <v>0.8136363636363636</v>
      </c>
      <c r="L3236" s="2">
        <f t="shared" si="1307"/>
        <v>6.8580542264752792E-3</v>
      </c>
      <c r="M3236" s="2">
        <f t="shared" si="1308"/>
        <v>2.2647527910685868E-2</v>
      </c>
      <c r="N3236" s="1">
        <v>1967</v>
      </c>
      <c r="O3236" s="1">
        <v>10203</v>
      </c>
      <c r="P3236" s="1">
        <v>86</v>
      </c>
      <c r="Q3236" s="1">
        <v>166</v>
      </c>
      <c r="R3236" s="1">
        <v>61</v>
      </c>
      <c r="S3236" s="1">
        <v>43</v>
      </c>
      <c r="T3236" s="1">
        <v>14</v>
      </c>
      <c r="AG3236" s="7">
        <f>IF(Q3236&gt;0,RANK(Q3236,(N3236:P3236,Q3236:AE3236)),0)</f>
        <v>3</v>
      </c>
      <c r="AH3236" s="7">
        <f>IF(R3236&gt;0,RANK(R3236,(N3236:P3236,Q3236:AE3236)),0)</f>
        <v>5</v>
      </c>
      <c r="AI3236" s="7">
        <f>IF(T3236&gt;0,RANK(T3236,(N3236:P3236,Q3236:AE3236)),0)</f>
        <v>7</v>
      </c>
      <c r="AJ3236" s="7">
        <f>IF(S3236&gt;0,RANK(S3236,(N3236:P3236,Q3236:AE3236)),0)</f>
        <v>6</v>
      </c>
      <c r="AK3236" s="2">
        <f t="shared" si="1309"/>
        <v>1.3237639553429027E-2</v>
      </c>
      <c r="AL3236" s="2">
        <f t="shared" si="1310"/>
        <v>4.8644338118022327E-3</v>
      </c>
      <c r="AM3236" s="2">
        <f t="shared" si="1311"/>
        <v>1.1164274322169058E-3</v>
      </c>
      <c r="AN3236" s="2">
        <f t="shared" si="1312"/>
        <v>3.4290271132376396E-3</v>
      </c>
      <c r="AP3236" t="s">
        <v>1874</v>
      </c>
      <c r="AQ3236" t="s">
        <v>1264</v>
      </c>
      <c r="AT3236" s="93" t="s">
        <v>245</v>
      </c>
      <c r="AU3236" s="92" t="s">
        <v>1803</v>
      </c>
      <c r="AV3236" s="83" t="str">
        <f t="shared" si="1313"/>
        <v>56005</v>
      </c>
      <c r="AX3236" s="7" t="s">
        <v>3753</v>
      </c>
    </row>
    <row r="3237" spans="1:50" hidden="1" outlineLevel="1">
      <c r="A3237" t="s">
        <v>1202</v>
      </c>
      <c r="B3237" t="s">
        <v>1264</v>
      </c>
      <c r="C3237" s="1">
        <f t="shared" si="1302"/>
        <v>6968</v>
      </c>
      <c r="D3237" s="7">
        <f>RANK(N3237,(N3237:P3237,Q3237:AE3237))</f>
        <v>2</v>
      </c>
      <c r="E3237" s="7">
        <f>RANK(O3237,(N3237:P3237,Q3237:AE3237))</f>
        <v>1</v>
      </c>
      <c r="F3237" s="7">
        <f>IF(P3237&gt;0,RANK(P3237,(N3237:P3237,Q3237:AE3237)),0)</f>
        <v>3</v>
      </c>
      <c r="G3237" s="1">
        <f t="shared" si="1303"/>
        <v>2292</v>
      </c>
      <c r="H3237" s="2">
        <f t="shared" si="1304"/>
        <v>0.32893226176808266</v>
      </c>
      <c r="I3237" s="2"/>
      <c r="J3237" s="2">
        <f t="shared" si="1305"/>
        <v>0.31659012629161881</v>
      </c>
      <c r="K3237" s="2">
        <f t="shared" si="1306"/>
        <v>0.64552238805970152</v>
      </c>
      <c r="L3237" s="2">
        <f t="shared" si="1307"/>
        <v>1.5068886337543054E-2</v>
      </c>
      <c r="M3237" s="2">
        <f t="shared" si="1308"/>
        <v>2.2818599311136556E-2</v>
      </c>
      <c r="N3237" s="1">
        <v>2206</v>
      </c>
      <c r="O3237" s="1">
        <v>4498</v>
      </c>
      <c r="P3237" s="1">
        <v>105</v>
      </c>
      <c r="Q3237" s="1">
        <v>66</v>
      </c>
      <c r="R3237" s="1">
        <v>54</v>
      </c>
      <c r="S3237" s="1">
        <v>32</v>
      </c>
      <c r="T3237" s="1">
        <v>7</v>
      </c>
      <c r="AG3237" s="7">
        <f>IF(Q3237&gt;0,RANK(Q3237,(N3237:P3237,Q3237:AE3237)),0)</f>
        <v>4</v>
      </c>
      <c r="AH3237" s="7">
        <f>IF(R3237&gt;0,RANK(R3237,(N3237:P3237,Q3237:AE3237)),0)</f>
        <v>5</v>
      </c>
      <c r="AI3237" s="7">
        <f>IF(T3237&gt;0,RANK(T3237,(N3237:P3237,Q3237:AE3237)),0)</f>
        <v>7</v>
      </c>
      <c r="AJ3237" s="7">
        <f>IF(S3237&gt;0,RANK(S3237,(N3237:P3237,Q3237:AE3237)),0)</f>
        <v>6</v>
      </c>
      <c r="AK3237" s="2">
        <f t="shared" si="1309"/>
        <v>9.4718714121699195E-3</v>
      </c>
      <c r="AL3237" s="2">
        <f t="shared" si="1310"/>
        <v>7.749712973593571E-3</v>
      </c>
      <c r="AM3237" s="2">
        <f t="shared" si="1311"/>
        <v>1.0045924225028703E-3</v>
      </c>
      <c r="AN3237" s="2">
        <f t="shared" si="1312"/>
        <v>4.5924225028702642E-3</v>
      </c>
      <c r="AP3237" t="s">
        <v>1202</v>
      </c>
      <c r="AQ3237" t="s">
        <v>1264</v>
      </c>
      <c r="AT3237" s="93" t="s">
        <v>245</v>
      </c>
      <c r="AU3237" s="92" t="s">
        <v>2150</v>
      </c>
      <c r="AV3237" s="83" t="str">
        <f t="shared" si="1313"/>
        <v>56007</v>
      </c>
      <c r="AX3237" s="7" t="s">
        <v>3753</v>
      </c>
    </row>
    <row r="3238" spans="1:50" hidden="1" outlineLevel="1">
      <c r="A3238" t="s">
        <v>749</v>
      </c>
      <c r="B3238" t="s">
        <v>1264</v>
      </c>
      <c r="C3238" s="1">
        <f t="shared" si="1302"/>
        <v>5175</v>
      </c>
      <c r="D3238" s="7">
        <f>RANK(N3238,(N3238:P3238,Q3238:AE3238))</f>
        <v>2</v>
      </c>
      <c r="E3238" s="7">
        <f>RANK(O3238,(N3238:P3238,Q3238:AE3238))</f>
        <v>1</v>
      </c>
      <c r="F3238" s="7">
        <f>IF(P3238&gt;0,RANK(P3238,(N3238:P3238,Q3238:AE3238)),0)</f>
        <v>6</v>
      </c>
      <c r="G3238" s="1">
        <f t="shared" si="1303"/>
        <v>2843</v>
      </c>
      <c r="H3238" s="2">
        <f t="shared" si="1304"/>
        <v>0.54937198067632853</v>
      </c>
      <c r="I3238" s="2"/>
      <c r="J3238" s="2">
        <f t="shared" si="1305"/>
        <v>0.20792270531400966</v>
      </c>
      <c r="K3238" s="2">
        <f t="shared" si="1306"/>
        <v>0.75729468599033811</v>
      </c>
      <c r="L3238" s="2">
        <f t="shared" si="1307"/>
        <v>6.183574879227053E-3</v>
      </c>
      <c r="M3238" s="2">
        <f t="shared" si="1308"/>
        <v>2.8599033816425142E-2</v>
      </c>
      <c r="N3238" s="1">
        <v>1076</v>
      </c>
      <c r="O3238" s="1">
        <v>3919</v>
      </c>
      <c r="P3238" s="1">
        <v>32</v>
      </c>
      <c r="Q3238" s="1">
        <v>64</v>
      </c>
      <c r="R3238" s="1">
        <v>39</v>
      </c>
      <c r="S3238" s="1">
        <v>34</v>
      </c>
      <c r="T3238" s="1">
        <v>11</v>
      </c>
      <c r="AG3238" s="7">
        <f>IF(Q3238&gt;0,RANK(Q3238,(N3238:P3238,Q3238:AE3238)),0)</f>
        <v>3</v>
      </c>
      <c r="AH3238" s="7">
        <f>IF(R3238&gt;0,RANK(R3238,(N3238:P3238,Q3238:AE3238)),0)</f>
        <v>4</v>
      </c>
      <c r="AI3238" s="7">
        <f>IF(T3238&gt;0,RANK(T3238,(N3238:P3238,Q3238:AE3238)),0)</f>
        <v>7</v>
      </c>
      <c r="AJ3238" s="7">
        <f>IF(S3238&gt;0,RANK(S3238,(N3238:P3238,Q3238:AE3238)),0)</f>
        <v>5</v>
      </c>
      <c r="AK3238" s="2">
        <f t="shared" si="1309"/>
        <v>1.2367149758454106E-2</v>
      </c>
      <c r="AL3238" s="2">
        <f t="shared" si="1310"/>
        <v>7.5362318840579709E-3</v>
      </c>
      <c r="AM3238" s="2">
        <f t="shared" si="1311"/>
        <v>2.1256038647342996E-3</v>
      </c>
      <c r="AN3238" s="2">
        <f t="shared" si="1312"/>
        <v>6.5700483091787436E-3</v>
      </c>
      <c r="AP3238" t="s">
        <v>749</v>
      </c>
      <c r="AQ3238" t="s">
        <v>1264</v>
      </c>
      <c r="AT3238" s="93" t="s">
        <v>245</v>
      </c>
      <c r="AU3238" s="92" t="s">
        <v>2454</v>
      </c>
      <c r="AV3238" s="83" t="str">
        <f t="shared" si="1313"/>
        <v>56009</v>
      </c>
      <c r="AX3238" s="7" t="s">
        <v>3753</v>
      </c>
    </row>
    <row r="3239" spans="1:50" hidden="1" outlineLevel="1">
      <c r="A3239" t="s">
        <v>461</v>
      </c>
      <c r="B3239" t="s">
        <v>1264</v>
      </c>
      <c r="C3239" s="1">
        <f t="shared" si="1302"/>
        <v>2738</v>
      </c>
      <c r="D3239" s="7">
        <f>RANK(N3239,(N3239:P3239,Q3239:AE3239))</f>
        <v>2</v>
      </c>
      <c r="E3239" s="7">
        <f>RANK(O3239,(N3239:P3239,Q3239:AE3239))</f>
        <v>1</v>
      </c>
      <c r="F3239" s="7">
        <f>IF(P3239&gt;0,RANK(P3239,(N3239:P3239,Q3239:AE3239)),0)</f>
        <v>3</v>
      </c>
      <c r="G3239" s="1">
        <f t="shared" si="1303"/>
        <v>1928</v>
      </c>
      <c r="H3239" s="2">
        <f t="shared" si="1304"/>
        <v>0.70416362308254199</v>
      </c>
      <c r="I3239" s="2"/>
      <c r="J3239" s="2">
        <f t="shared" si="1305"/>
        <v>0.13184806428049672</v>
      </c>
      <c r="K3239" s="2">
        <f t="shared" si="1306"/>
        <v>0.83601168736303877</v>
      </c>
      <c r="L3239" s="2">
        <f t="shared" si="1307"/>
        <v>1.168736303871439E-2</v>
      </c>
      <c r="M3239" s="2">
        <f t="shared" si="1308"/>
        <v>2.045288531775017E-2</v>
      </c>
      <c r="N3239" s="1">
        <v>361</v>
      </c>
      <c r="O3239" s="1">
        <v>2289</v>
      </c>
      <c r="P3239" s="1">
        <v>32</v>
      </c>
      <c r="Q3239" s="1">
        <v>28</v>
      </c>
      <c r="R3239" s="1">
        <v>20</v>
      </c>
      <c r="S3239" s="1">
        <v>5</v>
      </c>
      <c r="T3239" s="1">
        <v>3</v>
      </c>
      <c r="AG3239" s="7">
        <f>IF(Q3239&gt;0,RANK(Q3239,(N3239:P3239,Q3239:AE3239)),0)</f>
        <v>4</v>
      </c>
      <c r="AH3239" s="7">
        <f>IF(R3239&gt;0,RANK(R3239,(N3239:P3239,Q3239:AE3239)),0)</f>
        <v>5</v>
      </c>
      <c r="AI3239" s="7">
        <f>IF(T3239&gt;0,RANK(T3239,(N3239:P3239,Q3239:AE3239)),0)</f>
        <v>7</v>
      </c>
      <c r="AJ3239" s="7">
        <f>IF(S3239&gt;0,RANK(S3239,(N3239:P3239,Q3239:AE3239)),0)</f>
        <v>6</v>
      </c>
      <c r="AK3239" s="2">
        <f t="shared" si="1309"/>
        <v>1.0226442658875092E-2</v>
      </c>
      <c r="AL3239" s="2">
        <f t="shared" si="1310"/>
        <v>7.3046018991964941E-3</v>
      </c>
      <c r="AM3239" s="2">
        <f t="shared" si="1311"/>
        <v>1.095690284879474E-3</v>
      </c>
      <c r="AN3239" s="2">
        <f t="shared" si="1312"/>
        <v>1.8261504747991235E-3</v>
      </c>
      <c r="AP3239" t="s">
        <v>461</v>
      </c>
      <c r="AQ3239" t="s">
        <v>1264</v>
      </c>
      <c r="AT3239" s="93" t="s">
        <v>245</v>
      </c>
      <c r="AU3239" s="92" t="s">
        <v>2455</v>
      </c>
      <c r="AV3239" s="83" t="str">
        <f t="shared" si="1313"/>
        <v>56011</v>
      </c>
      <c r="AX3239" s="7" t="s">
        <v>3753</v>
      </c>
    </row>
    <row r="3240" spans="1:50" hidden="1" outlineLevel="1">
      <c r="A3240" t="s">
        <v>1167</v>
      </c>
      <c r="B3240" t="s">
        <v>1264</v>
      </c>
      <c r="C3240" s="1">
        <f t="shared" si="1302"/>
        <v>15444</v>
      </c>
      <c r="D3240" s="7">
        <f>RANK(N3240,(N3240:P3240,Q3240:AE3240))</f>
        <v>2</v>
      </c>
      <c r="E3240" s="7">
        <f>RANK(O3240,(N3240:P3240,Q3240:AE3240))</f>
        <v>1</v>
      </c>
      <c r="F3240" s="7">
        <f>IF(P3240&gt;0,RANK(P3240,(N3240:P3240,Q3240:AE3240)),0)</f>
        <v>3</v>
      </c>
      <c r="G3240" s="1">
        <f t="shared" si="1303"/>
        <v>6388</v>
      </c>
      <c r="H3240" s="2">
        <f t="shared" si="1304"/>
        <v>0.41362341362341365</v>
      </c>
      <c r="I3240" s="2"/>
      <c r="J3240" s="2">
        <f t="shared" si="1305"/>
        <v>0.27013727013727012</v>
      </c>
      <c r="K3240" s="2">
        <f t="shared" si="1306"/>
        <v>0.68376068376068377</v>
      </c>
      <c r="L3240" s="2">
        <f t="shared" si="1307"/>
        <v>1.9684019684019685E-2</v>
      </c>
      <c r="M3240" s="2">
        <f t="shared" si="1308"/>
        <v>2.6418026418026361E-2</v>
      </c>
      <c r="N3240" s="1">
        <v>4172</v>
      </c>
      <c r="O3240" s="1">
        <v>10560</v>
      </c>
      <c r="P3240" s="1">
        <v>304</v>
      </c>
      <c r="Q3240" s="1">
        <v>238</v>
      </c>
      <c r="R3240" s="1">
        <v>97</v>
      </c>
      <c r="S3240" s="1">
        <v>35</v>
      </c>
      <c r="T3240" s="1">
        <v>38</v>
      </c>
      <c r="AG3240" s="7">
        <f>IF(Q3240&gt;0,RANK(Q3240,(N3240:P3240,Q3240:AE3240)),0)</f>
        <v>4</v>
      </c>
      <c r="AH3240" s="7">
        <f>IF(R3240&gt;0,RANK(R3240,(N3240:P3240,Q3240:AE3240)),0)</f>
        <v>5</v>
      </c>
      <c r="AI3240" s="7">
        <f>IF(T3240&gt;0,RANK(T3240,(N3240:P3240,Q3240:AE3240)),0)</f>
        <v>6</v>
      </c>
      <c r="AJ3240" s="7">
        <f>IF(S3240&gt;0,RANK(S3240,(N3240:P3240,Q3240:AE3240)),0)</f>
        <v>7</v>
      </c>
      <c r="AK3240" s="2">
        <f t="shared" si="1309"/>
        <v>1.5410515410515411E-2</v>
      </c>
      <c r="AL3240" s="2">
        <f t="shared" si="1310"/>
        <v>6.2807562807562804E-3</v>
      </c>
      <c r="AM3240" s="2">
        <f t="shared" si="1311"/>
        <v>2.4605024605024606E-3</v>
      </c>
      <c r="AN3240" s="2">
        <f t="shared" si="1312"/>
        <v>2.2662522662522662E-3</v>
      </c>
      <c r="AP3240" t="s">
        <v>1167</v>
      </c>
      <c r="AQ3240" t="s">
        <v>1264</v>
      </c>
      <c r="AT3240" s="93" t="s">
        <v>245</v>
      </c>
      <c r="AU3240" s="92" t="s">
        <v>2456</v>
      </c>
      <c r="AV3240" s="83" t="str">
        <f t="shared" si="1313"/>
        <v>56013</v>
      </c>
      <c r="AX3240" s="7" t="s">
        <v>3753</v>
      </c>
    </row>
    <row r="3241" spans="1:50" hidden="1" outlineLevel="1">
      <c r="A3241" t="s">
        <v>1200</v>
      </c>
      <c r="B3241" t="s">
        <v>1264</v>
      </c>
      <c r="C3241" s="1">
        <f t="shared" si="1302"/>
        <v>5520</v>
      </c>
      <c r="D3241" s="7">
        <f>RANK(N3241,(N3241:P3241,Q3241:AE3241))</f>
        <v>2</v>
      </c>
      <c r="E3241" s="7">
        <f>RANK(O3241,(N3241:P3241,Q3241:AE3241))</f>
        <v>1</v>
      </c>
      <c r="F3241" s="7">
        <f>IF(P3241&gt;0,RANK(P3241,(N3241:P3241,Q3241:AE3241)),0)</f>
        <v>5</v>
      </c>
      <c r="G3241" s="1">
        <f t="shared" si="1303"/>
        <v>2483</v>
      </c>
      <c r="H3241" s="2">
        <f t="shared" si="1304"/>
        <v>0.44981884057971017</v>
      </c>
      <c r="I3241" s="2"/>
      <c r="J3241" s="2">
        <f t="shared" si="1305"/>
        <v>0.26068840579710145</v>
      </c>
      <c r="K3241" s="2">
        <f t="shared" si="1306"/>
        <v>0.71050724637681162</v>
      </c>
      <c r="L3241" s="2">
        <f t="shared" si="1307"/>
        <v>4.8913043478260873E-3</v>
      </c>
      <c r="M3241" s="2">
        <f t="shared" si="1308"/>
        <v>2.3913043478260787E-2</v>
      </c>
      <c r="N3241" s="1">
        <v>1439</v>
      </c>
      <c r="O3241" s="1">
        <v>3922</v>
      </c>
      <c r="P3241" s="1">
        <v>27</v>
      </c>
      <c r="Q3241" s="1">
        <v>71</v>
      </c>
      <c r="R3241" s="1">
        <v>24</v>
      </c>
      <c r="S3241" s="1">
        <v>30</v>
      </c>
      <c r="T3241" s="1">
        <v>7</v>
      </c>
      <c r="AG3241" s="7">
        <f>IF(Q3241&gt;0,RANK(Q3241,(N3241:P3241,Q3241:AE3241)),0)</f>
        <v>3</v>
      </c>
      <c r="AH3241" s="7">
        <f>IF(R3241&gt;0,RANK(R3241,(N3241:P3241,Q3241:AE3241)),0)</f>
        <v>6</v>
      </c>
      <c r="AI3241" s="7">
        <f>IF(T3241&gt;0,RANK(T3241,(N3241:P3241,Q3241:AE3241)),0)</f>
        <v>7</v>
      </c>
      <c r="AJ3241" s="7">
        <f>IF(S3241&gt;0,RANK(S3241,(N3241:P3241,Q3241:AE3241)),0)</f>
        <v>4</v>
      </c>
      <c r="AK3241" s="2">
        <f t="shared" si="1309"/>
        <v>1.2862318840579709E-2</v>
      </c>
      <c r="AL3241" s="2">
        <f t="shared" si="1310"/>
        <v>4.3478260869565218E-3</v>
      </c>
      <c r="AM3241" s="2">
        <f t="shared" si="1311"/>
        <v>1.2681159420289854E-3</v>
      </c>
      <c r="AN3241" s="2">
        <f t="shared" si="1312"/>
        <v>5.434782608695652E-3</v>
      </c>
      <c r="AP3241" t="s">
        <v>1200</v>
      </c>
      <c r="AQ3241" t="s">
        <v>1264</v>
      </c>
      <c r="AT3241" s="93" t="s">
        <v>245</v>
      </c>
      <c r="AU3241" s="92" t="s">
        <v>1466</v>
      </c>
      <c r="AV3241" s="83" t="str">
        <f t="shared" si="1313"/>
        <v>56015</v>
      </c>
      <c r="AX3241" s="7" t="s">
        <v>3753</v>
      </c>
    </row>
    <row r="3242" spans="1:50" hidden="1" outlineLevel="1">
      <c r="A3242" t="s">
        <v>1814</v>
      </c>
      <c r="B3242" t="s">
        <v>1264</v>
      </c>
      <c r="C3242" s="1">
        <f t="shared" si="1302"/>
        <v>2352</v>
      </c>
      <c r="D3242" s="7">
        <f>RANK(N3242,(N3242:P3242,Q3242:AE3242))</f>
        <v>2</v>
      </c>
      <c r="E3242" s="7">
        <f>RANK(O3242,(N3242:P3242,Q3242:AE3242))</f>
        <v>1</v>
      </c>
      <c r="F3242" s="7">
        <f>IF(P3242&gt;0,RANK(P3242,(N3242:P3242,Q3242:AE3242)),0)</f>
        <v>5</v>
      </c>
      <c r="G3242" s="1">
        <f t="shared" si="1303"/>
        <v>1189</v>
      </c>
      <c r="H3242" s="2">
        <f t="shared" si="1304"/>
        <v>0.50552721088435371</v>
      </c>
      <c r="I3242" s="2"/>
      <c r="J3242" s="2">
        <f t="shared" si="1305"/>
        <v>0.23129251700680273</v>
      </c>
      <c r="K3242" s="2">
        <f t="shared" si="1306"/>
        <v>0.73681972789115646</v>
      </c>
      <c r="L3242" s="2">
        <f t="shared" si="1307"/>
        <v>5.5272108843537416E-3</v>
      </c>
      <c r="M3242" s="2">
        <f t="shared" si="1308"/>
        <v>2.6360544217687042E-2</v>
      </c>
      <c r="N3242" s="1">
        <v>544</v>
      </c>
      <c r="O3242" s="1">
        <v>1733</v>
      </c>
      <c r="P3242" s="1">
        <v>13</v>
      </c>
      <c r="Q3242" s="1">
        <v>34</v>
      </c>
      <c r="R3242" s="1">
        <v>21</v>
      </c>
      <c r="S3242" s="1">
        <v>5</v>
      </c>
      <c r="T3242" s="1">
        <v>2</v>
      </c>
      <c r="AG3242" s="7">
        <f>IF(Q3242&gt;0,RANK(Q3242,(N3242:P3242,Q3242:AE3242)),0)</f>
        <v>3</v>
      </c>
      <c r="AH3242" s="7">
        <f>IF(R3242&gt;0,RANK(R3242,(N3242:P3242,Q3242:AE3242)),0)</f>
        <v>4</v>
      </c>
      <c r="AI3242" s="7">
        <f>IF(T3242&gt;0,RANK(T3242,(N3242:P3242,Q3242:AE3242)),0)</f>
        <v>7</v>
      </c>
      <c r="AJ3242" s="7">
        <f>IF(S3242&gt;0,RANK(S3242,(N3242:P3242,Q3242:AE3242)),0)</f>
        <v>6</v>
      </c>
      <c r="AK3242" s="2">
        <f t="shared" si="1309"/>
        <v>1.4455782312925171E-2</v>
      </c>
      <c r="AL3242" s="2">
        <f t="shared" si="1310"/>
        <v>8.9285714285714281E-3</v>
      </c>
      <c r="AM3242" s="2">
        <f t="shared" si="1311"/>
        <v>8.5034013605442174E-4</v>
      </c>
      <c r="AN3242" s="2">
        <f t="shared" si="1312"/>
        <v>2.1258503401360546E-3</v>
      </c>
      <c r="AP3242" t="s">
        <v>1814</v>
      </c>
      <c r="AQ3242" t="s">
        <v>1264</v>
      </c>
      <c r="AT3242" s="93" t="s">
        <v>245</v>
      </c>
      <c r="AU3242" s="92" t="s">
        <v>1467</v>
      </c>
      <c r="AV3242" s="83" t="str">
        <f t="shared" si="1313"/>
        <v>56017</v>
      </c>
      <c r="AX3242" s="7" t="s">
        <v>3753</v>
      </c>
    </row>
    <row r="3243" spans="1:50" hidden="1" outlineLevel="1">
      <c r="A3243" t="s">
        <v>2118</v>
      </c>
      <c r="B3243" t="s">
        <v>1264</v>
      </c>
      <c r="C3243" s="1">
        <f t="shared" si="1302"/>
        <v>3550</v>
      </c>
      <c r="D3243" s="7">
        <f>RANK(N3243,(N3243:P3243,Q3243:AE3243))</f>
        <v>2</v>
      </c>
      <c r="E3243" s="7">
        <f>RANK(O3243,(N3243:P3243,Q3243:AE3243))</f>
        <v>1</v>
      </c>
      <c r="F3243" s="7">
        <f>IF(P3243&gt;0,RANK(P3243,(N3243:P3243,Q3243:AE3243)),0)</f>
        <v>4</v>
      </c>
      <c r="G3243" s="1">
        <f t="shared" si="1303"/>
        <v>2331</v>
      </c>
      <c r="H3243" s="2">
        <f t="shared" si="1304"/>
        <v>0.6566197183098591</v>
      </c>
      <c r="I3243" s="2"/>
      <c r="J3243" s="2">
        <f t="shared" si="1305"/>
        <v>0.1563380281690141</v>
      </c>
      <c r="K3243" s="2">
        <f t="shared" si="1306"/>
        <v>0.8129577464788732</v>
      </c>
      <c r="L3243" s="2">
        <f t="shared" si="1307"/>
        <v>9.2957746478873234E-3</v>
      </c>
      <c r="M3243" s="2">
        <f t="shared" si="1308"/>
        <v>2.1408450704225378E-2</v>
      </c>
      <c r="N3243" s="1">
        <v>555</v>
      </c>
      <c r="O3243" s="1">
        <v>2886</v>
      </c>
      <c r="P3243" s="1">
        <v>33</v>
      </c>
      <c r="Q3243" s="1">
        <v>42</v>
      </c>
      <c r="R3243" s="1">
        <v>21</v>
      </c>
      <c r="S3243" s="1">
        <v>10</v>
      </c>
      <c r="T3243" s="1">
        <v>3</v>
      </c>
      <c r="AG3243" s="7">
        <f>IF(Q3243&gt;0,RANK(Q3243,(N3243:P3243,Q3243:AE3243)),0)</f>
        <v>3</v>
      </c>
      <c r="AH3243" s="7">
        <f>IF(R3243&gt;0,RANK(R3243,(N3243:P3243,Q3243:AE3243)),0)</f>
        <v>5</v>
      </c>
      <c r="AI3243" s="7">
        <f>IF(T3243&gt;0,RANK(T3243,(N3243:P3243,Q3243:AE3243)),0)</f>
        <v>7</v>
      </c>
      <c r="AJ3243" s="7">
        <f>IF(S3243&gt;0,RANK(S3243,(N3243:P3243,Q3243:AE3243)),0)</f>
        <v>6</v>
      </c>
      <c r="AK3243" s="2">
        <f t="shared" si="1309"/>
        <v>1.1830985915492958E-2</v>
      </c>
      <c r="AL3243" s="2">
        <f t="shared" si="1310"/>
        <v>5.915492957746479E-3</v>
      </c>
      <c r="AM3243" s="2">
        <f t="shared" si="1311"/>
        <v>8.4507042253521131E-4</v>
      </c>
      <c r="AN3243" s="2">
        <f t="shared" si="1312"/>
        <v>2.8169014084507044E-3</v>
      </c>
      <c r="AP3243" t="s">
        <v>2118</v>
      </c>
      <c r="AQ3243" t="s">
        <v>1264</v>
      </c>
      <c r="AT3243" s="93" t="s">
        <v>245</v>
      </c>
      <c r="AU3243" s="92" t="s">
        <v>1468</v>
      </c>
      <c r="AV3243" s="83" t="str">
        <f t="shared" si="1313"/>
        <v>56019</v>
      </c>
      <c r="AX3243" s="7" t="s">
        <v>3753</v>
      </c>
    </row>
    <row r="3244" spans="1:50" hidden="1" outlineLevel="1">
      <c r="A3244" t="s">
        <v>1815</v>
      </c>
      <c r="B3244" t="s">
        <v>1264</v>
      </c>
      <c r="C3244" s="1">
        <f t="shared" si="1302"/>
        <v>35323</v>
      </c>
      <c r="D3244" s="7">
        <f>RANK(N3244,(N3244:P3244,Q3244:AE3244))</f>
        <v>2</v>
      </c>
      <c r="E3244" s="7">
        <f>RANK(O3244,(N3244:P3244,Q3244:AE3244))</f>
        <v>1</v>
      </c>
      <c r="F3244" s="7">
        <f>IF(P3244&gt;0,RANK(P3244,(N3244:P3244,Q3244:AE3244)),0)</f>
        <v>3</v>
      </c>
      <c r="G3244" s="1">
        <f t="shared" si="1303"/>
        <v>9635</v>
      </c>
      <c r="H3244" s="2">
        <f t="shared" si="1304"/>
        <v>0.27276845115080828</v>
      </c>
      <c r="I3244" s="2"/>
      <c r="J3244" s="2">
        <f t="shared" si="1305"/>
        <v>0.34430824108937519</v>
      </c>
      <c r="K3244" s="2">
        <f t="shared" si="1306"/>
        <v>0.61707669224018347</v>
      </c>
      <c r="L3244" s="2">
        <f t="shared" si="1307"/>
        <v>1.7212581037850692E-2</v>
      </c>
      <c r="M3244" s="2">
        <f t="shared" si="1308"/>
        <v>2.1402485632590652E-2</v>
      </c>
      <c r="N3244" s="1">
        <v>12162</v>
      </c>
      <c r="O3244" s="1">
        <v>21797</v>
      </c>
      <c r="P3244" s="1">
        <v>608</v>
      </c>
      <c r="Q3244" s="1">
        <v>402</v>
      </c>
      <c r="R3244" s="1">
        <v>185</v>
      </c>
      <c r="S3244" s="1">
        <v>122</v>
      </c>
      <c r="T3244" s="1">
        <v>47</v>
      </c>
      <c r="U3244" s="76"/>
      <c r="AG3244" s="7">
        <f>IF(Q3244&gt;0,RANK(Q3244,(N3244:P3244,Q3244:AE3244)),0)</f>
        <v>4</v>
      </c>
      <c r="AH3244" s="7">
        <f>IF(R3244&gt;0,RANK(R3244,(N3244:P3244,Q3244:AE3244)),0)</f>
        <v>5</v>
      </c>
      <c r="AI3244" s="7">
        <f>IF(T3244&gt;0,RANK(T3244,(N3244:P3244,Q3244:AE3244)),0)</f>
        <v>7</v>
      </c>
      <c r="AJ3244" s="7">
        <f>IF(S3244&gt;0,RANK(S3244,(N3244:P3244,Q3244:AE3244)),0)</f>
        <v>6</v>
      </c>
      <c r="AK3244" s="2">
        <f t="shared" si="1309"/>
        <v>1.1380686804631543E-2</v>
      </c>
      <c r="AL3244" s="2">
        <f t="shared" si="1310"/>
        <v>5.2373807434249638E-3</v>
      </c>
      <c r="AM3244" s="2">
        <f t="shared" si="1311"/>
        <v>1.3305778104917476E-3</v>
      </c>
      <c r="AN3244" s="2">
        <f t="shared" si="1312"/>
        <v>3.4538402740424087E-3</v>
      </c>
      <c r="AP3244" t="s">
        <v>1815</v>
      </c>
      <c r="AQ3244" t="s">
        <v>1264</v>
      </c>
      <c r="AT3244" s="93" t="s">
        <v>245</v>
      </c>
      <c r="AU3244" s="92" t="s">
        <v>458</v>
      </c>
      <c r="AV3244" s="83" t="str">
        <f t="shared" si="1313"/>
        <v>56021</v>
      </c>
      <c r="AX3244" s="7" t="s">
        <v>3753</v>
      </c>
    </row>
    <row r="3245" spans="1:50" hidden="1" outlineLevel="1">
      <c r="A3245" t="s">
        <v>2054</v>
      </c>
      <c r="B3245" t="s">
        <v>1264</v>
      </c>
      <c r="C3245" s="1">
        <f t="shared" si="1302"/>
        <v>6845</v>
      </c>
      <c r="D3245" s="7">
        <f>RANK(N3245,(N3245:P3245,Q3245:AE3245))</f>
        <v>2</v>
      </c>
      <c r="E3245" s="7">
        <f>RANK(O3245,(N3245:P3245,Q3245:AE3245))</f>
        <v>1</v>
      </c>
      <c r="F3245" s="7">
        <f>IF(P3245&gt;0,RANK(P3245,(N3245:P3245,Q3245:AE3245)),0)</f>
        <v>4</v>
      </c>
      <c r="G3245" s="1">
        <f t="shared" si="1303"/>
        <v>4231</v>
      </c>
      <c r="H3245" s="2">
        <f t="shared" si="1304"/>
        <v>0.61811541271000725</v>
      </c>
      <c r="I3245" s="2"/>
      <c r="J3245" s="2">
        <f t="shared" si="1305"/>
        <v>0.17297297297297298</v>
      </c>
      <c r="K3245" s="2">
        <f t="shared" si="1306"/>
        <v>0.79108838568298023</v>
      </c>
      <c r="L3245" s="2">
        <f t="shared" si="1307"/>
        <v>1.2125639152666179E-2</v>
      </c>
      <c r="M3245" s="2">
        <f t="shared" si="1308"/>
        <v>2.3813002191380606E-2</v>
      </c>
      <c r="N3245" s="1">
        <v>1184</v>
      </c>
      <c r="O3245" s="1">
        <v>5415</v>
      </c>
      <c r="P3245" s="1">
        <v>83</v>
      </c>
      <c r="Q3245" s="1">
        <v>98</v>
      </c>
      <c r="R3245" s="1">
        <v>39</v>
      </c>
      <c r="S3245" s="1">
        <v>24</v>
      </c>
      <c r="T3245" s="1">
        <v>2</v>
      </c>
      <c r="U3245" s="76"/>
      <c r="AG3245" s="7">
        <f>IF(Q3245&gt;0,RANK(Q3245,(N3245:P3245,Q3245:AE3245)),0)</f>
        <v>3</v>
      </c>
      <c r="AH3245" s="7">
        <f>IF(R3245&gt;0,RANK(R3245,(N3245:P3245,Q3245:AE3245)),0)</f>
        <v>5</v>
      </c>
      <c r="AI3245" s="7">
        <f>IF(T3245&gt;0,RANK(T3245,(N3245:P3245,Q3245:AE3245)),0)</f>
        <v>7</v>
      </c>
      <c r="AJ3245" s="7">
        <f>IF(S3245&gt;0,RANK(S3245,(N3245:P3245,Q3245:AE3245)),0)</f>
        <v>6</v>
      </c>
      <c r="AK3245" s="2">
        <f t="shared" si="1309"/>
        <v>1.4317019722425129E-2</v>
      </c>
      <c r="AL3245" s="2">
        <f t="shared" si="1310"/>
        <v>5.6975894813732653E-3</v>
      </c>
      <c r="AM3245" s="2">
        <f t="shared" si="1311"/>
        <v>2.9218407596785974E-4</v>
      </c>
      <c r="AN3245" s="2">
        <f t="shared" si="1312"/>
        <v>3.5062089116143168E-3</v>
      </c>
      <c r="AP3245" t="s">
        <v>2054</v>
      </c>
      <c r="AQ3245" t="s">
        <v>1264</v>
      </c>
      <c r="AT3245" s="93" t="s">
        <v>245</v>
      </c>
      <c r="AU3245" s="92" t="s">
        <v>459</v>
      </c>
      <c r="AV3245" s="83" t="str">
        <f t="shared" si="1313"/>
        <v>56023</v>
      </c>
      <c r="AX3245" s="7" t="s">
        <v>3753</v>
      </c>
    </row>
    <row r="3246" spans="1:50" hidden="1" outlineLevel="1">
      <c r="A3246" t="s">
        <v>2025</v>
      </c>
      <c r="B3246" t="s">
        <v>1264</v>
      </c>
      <c r="C3246" s="1">
        <f t="shared" si="1302"/>
        <v>28388</v>
      </c>
      <c r="D3246" s="7">
        <f>RANK(N3246,(N3246:P3246,Q3246:AE3246))</f>
        <v>2</v>
      </c>
      <c r="E3246" s="7">
        <f>RANK(O3246,(N3246:P3246,Q3246:AE3246))</f>
        <v>1</v>
      </c>
      <c r="F3246" s="7">
        <f>IF(P3246&gt;0,RANK(P3246,(N3246:P3246,Q3246:AE3246)),0)</f>
        <v>3</v>
      </c>
      <c r="G3246" s="1">
        <f t="shared" si="1303"/>
        <v>9793</v>
      </c>
      <c r="H3246" s="2">
        <f t="shared" si="1304"/>
        <v>0.34496970550937017</v>
      </c>
      <c r="I3246" s="2"/>
      <c r="J3246" s="2">
        <f t="shared" si="1305"/>
        <v>0.30456530928561365</v>
      </c>
      <c r="K3246" s="2">
        <f t="shared" si="1306"/>
        <v>0.64953501479498377</v>
      </c>
      <c r="L3246" s="2">
        <f t="shared" si="1307"/>
        <v>2.0783429618148514E-2</v>
      </c>
      <c r="M3246" s="2">
        <f t="shared" si="1308"/>
        <v>2.5116246301254069E-2</v>
      </c>
      <c r="N3246" s="1">
        <v>8646</v>
      </c>
      <c r="O3246" s="1">
        <v>18439</v>
      </c>
      <c r="P3246" s="1">
        <v>590</v>
      </c>
      <c r="Q3246" s="1">
        <v>371</v>
      </c>
      <c r="R3246" s="1">
        <v>195</v>
      </c>
      <c r="S3246" s="1">
        <v>86</v>
      </c>
      <c r="T3246" s="1">
        <v>61</v>
      </c>
      <c r="U3246" s="76"/>
      <c r="AG3246" s="7">
        <f>IF(Q3246&gt;0,RANK(Q3246,(N3246:P3246,Q3246:AE3246)),0)</f>
        <v>4</v>
      </c>
      <c r="AH3246" s="7">
        <f>IF(R3246&gt;0,RANK(R3246,(N3246:P3246,Q3246:AE3246)),0)</f>
        <v>5</v>
      </c>
      <c r="AI3246" s="7">
        <f>IF(T3246&gt;0,RANK(T3246,(N3246:P3246,Q3246:AE3246)),0)</f>
        <v>7</v>
      </c>
      <c r="AJ3246" s="7">
        <f>IF(S3246&gt;0,RANK(S3246,(N3246:P3246,Q3246:AE3246)),0)</f>
        <v>6</v>
      </c>
      <c r="AK3246" s="2">
        <f t="shared" si="1309"/>
        <v>1.3068902353106947E-2</v>
      </c>
      <c r="AL3246" s="2">
        <f t="shared" si="1310"/>
        <v>6.8690996195575598E-3</v>
      </c>
      <c r="AM3246" s="2">
        <f t="shared" si="1311"/>
        <v>2.1487952656051852E-3</v>
      </c>
      <c r="AN3246" s="2">
        <f t="shared" si="1312"/>
        <v>3.0294490629843595E-3</v>
      </c>
      <c r="AP3246" t="s">
        <v>2025</v>
      </c>
      <c r="AQ3246" t="s">
        <v>1264</v>
      </c>
      <c r="AT3246" s="93" t="s">
        <v>245</v>
      </c>
      <c r="AU3246" s="92" t="s">
        <v>776</v>
      </c>
      <c r="AV3246" s="83" t="str">
        <f t="shared" si="1313"/>
        <v>56025</v>
      </c>
      <c r="AX3246" s="7" t="s">
        <v>3753</v>
      </c>
    </row>
    <row r="3247" spans="1:50" hidden="1" outlineLevel="1">
      <c r="A3247" t="s">
        <v>2362</v>
      </c>
      <c r="B3247" t="s">
        <v>1264</v>
      </c>
      <c r="C3247" s="1">
        <f t="shared" si="1302"/>
        <v>1127</v>
      </c>
      <c r="D3247" s="7">
        <f>RANK(N3247,(N3247:P3247,Q3247:AE3247))</f>
        <v>2</v>
      </c>
      <c r="E3247" s="7">
        <f>RANK(O3247,(N3247:P3247,Q3247:AE3247))</f>
        <v>1</v>
      </c>
      <c r="F3247" s="7">
        <f>IF(P3247&gt;0,RANK(P3247,(N3247:P3247,Q3247:AE3247)),0)</f>
        <v>4</v>
      </c>
      <c r="G3247" s="1">
        <f t="shared" si="1303"/>
        <v>698</v>
      </c>
      <c r="H3247" s="2">
        <f t="shared" si="1304"/>
        <v>0.6193433895297249</v>
      </c>
      <c r="I3247" s="2"/>
      <c r="J3247" s="2">
        <f t="shared" si="1305"/>
        <v>0.16858917480035493</v>
      </c>
      <c r="K3247" s="2">
        <f t="shared" si="1306"/>
        <v>0.78793256433007985</v>
      </c>
      <c r="L3247" s="2">
        <f t="shared" si="1307"/>
        <v>1.419698314108252E-2</v>
      </c>
      <c r="M3247" s="2">
        <f t="shared" si="1308"/>
        <v>2.9281277728482668E-2</v>
      </c>
      <c r="N3247" s="1">
        <v>190</v>
      </c>
      <c r="O3247" s="1">
        <v>888</v>
      </c>
      <c r="P3247" s="1">
        <v>16</v>
      </c>
      <c r="Q3247" s="1">
        <v>18</v>
      </c>
      <c r="R3247" s="1">
        <v>3</v>
      </c>
      <c r="S3247" s="1">
        <v>10</v>
      </c>
      <c r="T3247" s="1">
        <v>2</v>
      </c>
      <c r="U3247" s="76"/>
      <c r="AG3247" s="7">
        <f>IF(Q3247&gt;0,RANK(Q3247,(N3247:P3247,Q3247:AE3247)),0)</f>
        <v>3</v>
      </c>
      <c r="AH3247" s="7">
        <f>IF(R3247&gt;0,RANK(R3247,(N3247:P3247,Q3247:AE3247)),0)</f>
        <v>6</v>
      </c>
      <c r="AI3247" s="7">
        <f>IF(T3247&gt;0,RANK(T3247,(N3247:P3247,Q3247:AE3247)),0)</f>
        <v>7</v>
      </c>
      <c r="AJ3247" s="7">
        <f>IF(S3247&gt;0,RANK(S3247,(N3247:P3247,Q3247:AE3247)),0)</f>
        <v>5</v>
      </c>
      <c r="AK3247" s="2">
        <f t="shared" si="1309"/>
        <v>1.5971606033717833E-2</v>
      </c>
      <c r="AL3247" s="2">
        <f t="shared" si="1310"/>
        <v>2.6619343389529724E-3</v>
      </c>
      <c r="AM3247" s="2">
        <f t="shared" si="1311"/>
        <v>1.7746228926353151E-3</v>
      </c>
      <c r="AN3247" s="2">
        <f t="shared" si="1312"/>
        <v>8.8731144631765749E-3</v>
      </c>
      <c r="AP3247" t="s">
        <v>2362</v>
      </c>
      <c r="AQ3247" t="s">
        <v>1264</v>
      </c>
      <c r="AT3247" s="93" t="s">
        <v>245</v>
      </c>
      <c r="AU3247" s="92" t="s">
        <v>777</v>
      </c>
      <c r="AV3247" s="83" t="str">
        <f t="shared" si="1313"/>
        <v>56027</v>
      </c>
      <c r="AX3247" s="7" t="s">
        <v>3753</v>
      </c>
    </row>
    <row r="3248" spans="1:50" hidden="1" outlineLevel="1">
      <c r="A3248" t="s">
        <v>3599</v>
      </c>
      <c r="B3248" t="s">
        <v>1264</v>
      </c>
      <c r="C3248" s="1">
        <f t="shared" si="1302"/>
        <v>12836</v>
      </c>
      <c r="D3248" s="7">
        <f>RANK(N3248,(N3248:P3248,Q3248:AE3248))</f>
        <v>2</v>
      </c>
      <c r="E3248" s="7">
        <f>RANK(O3248,(N3248:P3248,Q3248:AE3248))</f>
        <v>1</v>
      </c>
      <c r="F3248" s="7">
        <f>IF(P3248&gt;0,RANK(P3248,(N3248:P3248,Q3248:AE3248)),0)</f>
        <v>3</v>
      </c>
      <c r="G3248" s="1">
        <f t="shared" si="1303"/>
        <v>7460</v>
      </c>
      <c r="H3248" s="2">
        <f t="shared" si="1304"/>
        <v>0.58117793705204113</v>
      </c>
      <c r="I3248" s="2"/>
      <c r="J3248" s="2">
        <f t="shared" si="1305"/>
        <v>0.18884387659707075</v>
      </c>
      <c r="K3248" s="2">
        <f t="shared" si="1306"/>
        <v>0.77002181364911182</v>
      </c>
      <c r="L3248" s="2">
        <f t="shared" si="1307"/>
        <v>1.7684636958554066E-2</v>
      </c>
      <c r="M3248" s="2">
        <f t="shared" si="1308"/>
        <v>2.3449672795263311E-2</v>
      </c>
      <c r="N3248" s="1">
        <v>2424</v>
      </c>
      <c r="O3248" s="1">
        <v>9884</v>
      </c>
      <c r="P3248" s="1">
        <v>227</v>
      </c>
      <c r="Q3248" s="1">
        <v>153</v>
      </c>
      <c r="R3248" s="1">
        <v>98</v>
      </c>
      <c r="S3248" s="1">
        <v>34</v>
      </c>
      <c r="T3248" s="1">
        <v>16</v>
      </c>
      <c r="U3248" s="76"/>
      <c r="AG3248" s="7">
        <f>IF(Q3248&gt;0,RANK(Q3248,(N3248:P3248,Q3248:AE3248)),0)</f>
        <v>4</v>
      </c>
      <c r="AH3248" s="7">
        <f>IF(R3248&gt;0,RANK(R3248,(N3248:P3248,Q3248:AE3248)),0)</f>
        <v>5</v>
      </c>
      <c r="AI3248" s="7">
        <f>IF(T3248&gt;0,RANK(T3248,(N3248:P3248,Q3248:AE3248)),0)</f>
        <v>7</v>
      </c>
      <c r="AJ3248" s="7">
        <f>IF(S3248&gt;0,RANK(S3248,(N3248:P3248,Q3248:AE3248)),0)</f>
        <v>6</v>
      </c>
      <c r="AK3248" s="2">
        <f t="shared" si="1309"/>
        <v>1.1919601121844812E-2</v>
      </c>
      <c r="AL3248" s="2">
        <f t="shared" si="1310"/>
        <v>7.6347771891555E-3</v>
      </c>
      <c r="AM3248" s="2">
        <f t="shared" si="1311"/>
        <v>1.2464942349641633E-3</v>
      </c>
      <c r="AN3248" s="2">
        <f t="shared" si="1312"/>
        <v>2.648800249298847E-3</v>
      </c>
      <c r="AP3248" t="s">
        <v>3599</v>
      </c>
      <c r="AQ3248" t="s">
        <v>1264</v>
      </c>
      <c r="AT3248" s="93" t="s">
        <v>245</v>
      </c>
      <c r="AU3248" s="92" t="s">
        <v>778</v>
      </c>
      <c r="AV3248" s="83" t="str">
        <f t="shared" si="1313"/>
        <v>56029</v>
      </c>
      <c r="AX3248" s="7" t="s">
        <v>3753</v>
      </c>
    </row>
    <row r="3249" spans="1:50" hidden="1" outlineLevel="1">
      <c r="A3249" t="s">
        <v>2053</v>
      </c>
      <c r="B3249" t="s">
        <v>1264</v>
      </c>
      <c r="C3249" s="1">
        <f t="shared" si="1302"/>
        <v>4373</v>
      </c>
      <c r="D3249" s="7">
        <f>RANK(N3249,(N3249:P3249,Q3249:AE3249))</f>
        <v>2</v>
      </c>
      <c r="E3249" s="7">
        <f>RANK(O3249,(N3249:P3249,Q3249:AE3249))</f>
        <v>1</v>
      </c>
      <c r="F3249" s="7">
        <f>IF(P3249&gt;0,RANK(P3249,(N3249:P3249,Q3249:AE3249)),0)</f>
        <v>3</v>
      </c>
      <c r="G3249" s="1">
        <f t="shared" si="1303"/>
        <v>1676</v>
      </c>
      <c r="H3249" s="2">
        <f t="shared" si="1304"/>
        <v>0.38326091927738393</v>
      </c>
      <c r="I3249" s="2"/>
      <c r="J3249" s="2">
        <f t="shared" si="1305"/>
        <v>0.28561628172879028</v>
      </c>
      <c r="K3249" s="2">
        <f t="shared" si="1306"/>
        <v>0.6688772010061742</v>
      </c>
      <c r="L3249" s="2">
        <f t="shared" si="1307"/>
        <v>1.5778641664761034E-2</v>
      </c>
      <c r="M3249" s="2">
        <f t="shared" si="1308"/>
        <v>2.9727875600274484E-2</v>
      </c>
      <c r="N3249" s="1">
        <v>1249</v>
      </c>
      <c r="O3249" s="1">
        <v>2925</v>
      </c>
      <c r="P3249" s="1">
        <v>69</v>
      </c>
      <c r="Q3249" s="1">
        <v>67</v>
      </c>
      <c r="R3249" s="1">
        <v>30</v>
      </c>
      <c r="S3249" s="1">
        <v>24</v>
      </c>
      <c r="T3249" s="1">
        <v>9</v>
      </c>
      <c r="U3249" s="76"/>
      <c r="AG3249" s="7">
        <f>IF(Q3249&gt;0,RANK(Q3249,(N3249:P3249,Q3249:AE3249)),0)</f>
        <v>4</v>
      </c>
      <c r="AH3249" s="7">
        <f>IF(R3249&gt;0,RANK(R3249,(N3249:P3249,Q3249:AE3249)),0)</f>
        <v>5</v>
      </c>
      <c r="AI3249" s="7">
        <f>IF(T3249&gt;0,RANK(T3249,(N3249:P3249,Q3249:AE3249)),0)</f>
        <v>7</v>
      </c>
      <c r="AJ3249" s="7">
        <f>IF(S3249&gt;0,RANK(S3249,(N3249:P3249,Q3249:AE3249)),0)</f>
        <v>6</v>
      </c>
      <c r="AK3249" s="2">
        <f t="shared" si="1309"/>
        <v>1.5321289732449119E-2</v>
      </c>
      <c r="AL3249" s="2">
        <f t="shared" si="1310"/>
        <v>6.8602789846787101E-3</v>
      </c>
      <c r="AM3249" s="2">
        <f t="shared" si="1311"/>
        <v>2.0580836954036132E-3</v>
      </c>
      <c r="AN3249" s="2">
        <f t="shared" si="1312"/>
        <v>5.4882231877429683E-3</v>
      </c>
      <c r="AP3249" t="s">
        <v>2053</v>
      </c>
      <c r="AQ3249" t="s">
        <v>1264</v>
      </c>
      <c r="AT3249" s="93" t="s">
        <v>245</v>
      </c>
      <c r="AU3249" s="92" t="s">
        <v>779</v>
      </c>
      <c r="AV3249" s="83" t="str">
        <f t="shared" si="1313"/>
        <v>56031</v>
      </c>
      <c r="AX3249" s="7" t="s">
        <v>3753</v>
      </c>
    </row>
    <row r="3250" spans="1:50" hidden="1" outlineLevel="1">
      <c r="A3250" t="s">
        <v>3362</v>
      </c>
      <c r="B3250" t="s">
        <v>1264</v>
      </c>
      <c r="C3250" s="1">
        <f t="shared" si="1302"/>
        <v>12236</v>
      </c>
      <c r="D3250" s="7">
        <f>RANK(N3250,(N3250:P3250,Q3250:AE3250))</f>
        <v>2</v>
      </c>
      <c r="E3250" s="7">
        <f>RANK(O3250,(N3250:P3250,Q3250:AE3250))</f>
        <v>1</v>
      </c>
      <c r="F3250" s="7">
        <f>IF(P3250&gt;0,RANK(P3250,(N3250:P3250,Q3250:AE3250)),0)</f>
        <v>3</v>
      </c>
      <c r="G3250" s="1">
        <f t="shared" si="1303"/>
        <v>5094</v>
      </c>
      <c r="H3250" s="2">
        <f t="shared" si="1304"/>
        <v>0.41631252043151357</v>
      </c>
      <c r="I3250" s="2"/>
      <c r="J3250" s="2">
        <f t="shared" si="1305"/>
        <v>0.27214776070611313</v>
      </c>
      <c r="K3250" s="2">
        <f t="shared" si="1306"/>
        <v>0.6884602811376267</v>
      </c>
      <c r="L3250" s="2">
        <f t="shared" si="1307"/>
        <v>1.6999019287348805E-2</v>
      </c>
      <c r="M3250" s="2">
        <f t="shared" si="1308"/>
        <v>2.2392938868911371E-2</v>
      </c>
      <c r="N3250" s="1">
        <v>3330</v>
      </c>
      <c r="O3250" s="1">
        <v>8424</v>
      </c>
      <c r="P3250" s="1">
        <v>208</v>
      </c>
      <c r="Q3250" s="1">
        <v>121</v>
      </c>
      <c r="R3250" s="1">
        <v>92</v>
      </c>
      <c r="S3250" s="1">
        <v>40</v>
      </c>
      <c r="T3250" s="1">
        <v>21</v>
      </c>
      <c r="U3250" s="76"/>
      <c r="AG3250" s="7">
        <f>IF(Q3250&gt;0,RANK(Q3250,(N3250:P3250,Q3250:AE3250)),0)</f>
        <v>4</v>
      </c>
      <c r="AH3250" s="7">
        <f>IF(R3250&gt;0,RANK(R3250,(N3250:P3250,Q3250:AE3250)),0)</f>
        <v>5</v>
      </c>
      <c r="AI3250" s="7">
        <f>IF(T3250&gt;0,RANK(T3250,(N3250:P3250,Q3250:AE3250)),0)</f>
        <v>7</v>
      </c>
      <c r="AJ3250" s="7">
        <f>IF(S3250&gt;0,RANK(S3250,(N3250:P3250,Q3250:AE3250)),0)</f>
        <v>6</v>
      </c>
      <c r="AK3250" s="2">
        <f t="shared" si="1309"/>
        <v>9.8888525661981041E-3</v>
      </c>
      <c r="AL3250" s="2">
        <f t="shared" si="1310"/>
        <v>7.5187969924812026E-3</v>
      </c>
      <c r="AM3250" s="2">
        <f t="shared" si="1311"/>
        <v>1.7162471395881006E-3</v>
      </c>
      <c r="AN3250" s="2">
        <f t="shared" si="1312"/>
        <v>3.2690421706440013E-3</v>
      </c>
      <c r="AP3250" t="s">
        <v>3362</v>
      </c>
      <c r="AQ3250" t="s">
        <v>1264</v>
      </c>
      <c r="AT3250" s="93" t="s">
        <v>245</v>
      </c>
      <c r="AU3250" s="92" t="s">
        <v>780</v>
      </c>
      <c r="AV3250" s="83" t="str">
        <f t="shared" si="1313"/>
        <v>56033</v>
      </c>
      <c r="AX3250" s="7" t="s">
        <v>3753</v>
      </c>
    </row>
    <row r="3251" spans="1:50" hidden="1" outlineLevel="1">
      <c r="A3251" t="s">
        <v>809</v>
      </c>
      <c r="B3251" t="s">
        <v>1264</v>
      </c>
      <c r="C3251" s="1">
        <f t="shared" si="1302"/>
        <v>3216</v>
      </c>
      <c r="D3251" s="7">
        <f>RANK(N3251,(N3251:P3251,Q3251:AE3251))</f>
        <v>2</v>
      </c>
      <c r="E3251" s="7">
        <f>RANK(O3251,(N3251:P3251,Q3251:AE3251))</f>
        <v>1</v>
      </c>
      <c r="F3251" s="7">
        <f>IF(P3251&gt;0,RANK(P3251,(N3251:P3251,Q3251:AE3251)),0)</f>
        <v>3</v>
      </c>
      <c r="G3251" s="1">
        <f t="shared" si="1303"/>
        <v>2166</v>
      </c>
      <c r="H3251" s="2">
        <f t="shared" si="1304"/>
        <v>0.67350746268656714</v>
      </c>
      <c r="I3251" s="2"/>
      <c r="J3251" s="2">
        <f t="shared" si="1305"/>
        <v>0.14241293532338309</v>
      </c>
      <c r="K3251" s="2">
        <f t="shared" si="1306"/>
        <v>0.8159203980099502</v>
      </c>
      <c r="L3251" s="2">
        <f t="shared" si="1307"/>
        <v>1.4614427860696517E-2</v>
      </c>
      <c r="M3251" s="2">
        <f t="shared" si="1308"/>
        <v>2.7052238805970224E-2</v>
      </c>
      <c r="N3251" s="1">
        <v>458</v>
      </c>
      <c r="O3251" s="1">
        <v>2624</v>
      </c>
      <c r="P3251" s="1">
        <v>47</v>
      </c>
      <c r="Q3251" s="1">
        <v>42</v>
      </c>
      <c r="R3251" s="1">
        <v>32</v>
      </c>
      <c r="S3251" s="1">
        <v>10</v>
      </c>
      <c r="T3251" s="1">
        <v>3</v>
      </c>
      <c r="U3251" s="76"/>
      <c r="AG3251" s="7">
        <f>IF(Q3251&gt;0,RANK(Q3251,(N3251:P3251,Q3251:AE3251)),0)</f>
        <v>4</v>
      </c>
      <c r="AH3251" s="7">
        <f>IF(R3251&gt;0,RANK(R3251,(N3251:P3251,Q3251:AE3251)),0)</f>
        <v>5</v>
      </c>
      <c r="AI3251" s="7">
        <f>IF(T3251&gt;0,RANK(T3251,(N3251:P3251,Q3251:AE3251)),0)</f>
        <v>7</v>
      </c>
      <c r="AJ3251" s="7">
        <f>IF(S3251&gt;0,RANK(S3251,(N3251:P3251,Q3251:AE3251)),0)</f>
        <v>6</v>
      </c>
      <c r="AK3251" s="2">
        <f t="shared" si="1309"/>
        <v>1.3059701492537313E-2</v>
      </c>
      <c r="AL3251" s="2">
        <f t="shared" si="1310"/>
        <v>9.9502487562189053E-3</v>
      </c>
      <c r="AM3251" s="2">
        <f t="shared" si="1311"/>
        <v>9.3283582089552237E-4</v>
      </c>
      <c r="AN3251" s="2">
        <f t="shared" si="1312"/>
        <v>3.1094527363184081E-3</v>
      </c>
      <c r="AP3251" t="s">
        <v>809</v>
      </c>
      <c r="AQ3251" t="s">
        <v>1264</v>
      </c>
      <c r="AT3251" s="93" t="s">
        <v>245</v>
      </c>
      <c r="AU3251" s="92" t="s">
        <v>781</v>
      </c>
      <c r="AV3251" s="83" t="str">
        <f t="shared" si="1313"/>
        <v>56035</v>
      </c>
      <c r="AX3251" s="7" t="s">
        <v>3753</v>
      </c>
    </row>
    <row r="3252" spans="1:50" hidden="1" outlineLevel="1">
      <c r="A3252" t="s">
        <v>810</v>
      </c>
      <c r="B3252" t="s">
        <v>1264</v>
      </c>
      <c r="C3252" s="1">
        <f t="shared" si="1302"/>
        <v>15691</v>
      </c>
      <c r="D3252" s="7">
        <f>RANK(N3252,(N3252:P3252,Q3252:AE3252))</f>
        <v>2</v>
      </c>
      <c r="E3252" s="7">
        <f>RANK(O3252,(N3252:P3252,Q3252:AE3252))</f>
        <v>1</v>
      </c>
      <c r="F3252" s="7">
        <f>IF(P3252&gt;0,RANK(P3252,(N3252:P3252,Q3252:AE3252)),0)</f>
        <v>4</v>
      </c>
      <c r="G3252" s="1">
        <f t="shared" si="1303"/>
        <v>3904</v>
      </c>
      <c r="H3252" s="2">
        <f t="shared" si="1304"/>
        <v>0.24880504747944682</v>
      </c>
      <c r="I3252" s="2"/>
      <c r="J3252" s="2">
        <f t="shared" si="1305"/>
        <v>0.35185775285195336</v>
      </c>
      <c r="K3252" s="2">
        <f t="shared" si="1306"/>
        <v>0.60066280033140018</v>
      </c>
      <c r="L3252" s="2">
        <f t="shared" si="1307"/>
        <v>1.4148237843349691E-2</v>
      </c>
      <c r="M3252" s="2">
        <f t="shared" si="1308"/>
        <v>3.3331208973296819E-2</v>
      </c>
      <c r="N3252" s="1">
        <v>5521</v>
      </c>
      <c r="O3252" s="1">
        <v>9425</v>
      </c>
      <c r="P3252" s="1">
        <v>222</v>
      </c>
      <c r="Q3252" s="1">
        <v>323</v>
      </c>
      <c r="R3252" s="1">
        <v>112</v>
      </c>
      <c r="S3252" s="1">
        <v>67</v>
      </c>
      <c r="T3252" s="1">
        <v>21</v>
      </c>
      <c r="U3252" s="76"/>
      <c r="AG3252" s="7">
        <f>IF(Q3252&gt;0,RANK(Q3252,(N3252:P3252,Q3252:AE3252)),0)</f>
        <v>3</v>
      </c>
      <c r="AH3252" s="7">
        <f>IF(R3252&gt;0,RANK(R3252,(N3252:P3252,Q3252:AE3252)),0)</f>
        <v>5</v>
      </c>
      <c r="AI3252" s="7">
        <f>IF(T3252&gt;0,RANK(T3252,(N3252:P3252,Q3252:AE3252)),0)</f>
        <v>7</v>
      </c>
      <c r="AJ3252" s="7">
        <f>IF(S3252&gt;0,RANK(S3252,(N3252:P3252,Q3252:AE3252)),0)</f>
        <v>6</v>
      </c>
      <c r="AK3252" s="2">
        <f t="shared" si="1309"/>
        <v>2.0585048754062838E-2</v>
      </c>
      <c r="AL3252" s="2">
        <f t="shared" si="1310"/>
        <v>7.1378497227710148E-3</v>
      </c>
      <c r="AM3252" s="2">
        <f t="shared" si="1311"/>
        <v>1.3383468230195653E-3</v>
      </c>
      <c r="AN3252" s="2">
        <f t="shared" si="1312"/>
        <v>4.2699636734433756E-3</v>
      </c>
      <c r="AP3252" t="s">
        <v>810</v>
      </c>
      <c r="AQ3252" t="s">
        <v>1264</v>
      </c>
      <c r="AT3252" s="93" t="s">
        <v>245</v>
      </c>
      <c r="AU3252" s="92" t="s">
        <v>782</v>
      </c>
      <c r="AV3252" s="83" t="str">
        <f t="shared" si="1313"/>
        <v>56037</v>
      </c>
      <c r="AX3252" s="7" t="s">
        <v>3753</v>
      </c>
    </row>
    <row r="3253" spans="1:50" hidden="1" outlineLevel="1">
      <c r="A3253" t="s">
        <v>3428</v>
      </c>
      <c r="B3253" t="s">
        <v>1264</v>
      </c>
      <c r="C3253" s="1">
        <f t="shared" si="1302"/>
        <v>10431</v>
      </c>
      <c r="D3253" s="7">
        <f>RANK(N3253,(N3253:P3253,Q3253:AE3253))</f>
        <v>2</v>
      </c>
      <c r="E3253" s="7">
        <f>RANK(O3253,(N3253:P3253,Q3253:AE3253))</f>
        <v>1</v>
      </c>
      <c r="F3253" s="7">
        <f>IF(P3253&gt;0,RANK(P3253,(N3253:P3253,Q3253:AE3253)),0)</f>
        <v>3</v>
      </c>
      <c r="G3253" s="1">
        <f t="shared" si="1303"/>
        <v>1435</v>
      </c>
      <c r="H3253" s="2">
        <f t="shared" si="1304"/>
        <v>0.13757070271306682</v>
      </c>
      <c r="I3253" s="2"/>
      <c r="J3253" s="2">
        <f t="shared" si="1305"/>
        <v>0.3852938356821014</v>
      </c>
      <c r="K3253" s="2">
        <f t="shared" si="1306"/>
        <v>0.52286453839516822</v>
      </c>
      <c r="L3253" s="2">
        <f t="shared" si="1307"/>
        <v>7.3243217332949861E-2</v>
      </c>
      <c r="M3253" s="2">
        <f t="shared" si="1308"/>
        <v>1.8598408589780513E-2</v>
      </c>
      <c r="N3253" s="1">
        <v>4019</v>
      </c>
      <c r="O3253" s="1">
        <v>5454</v>
      </c>
      <c r="P3253" s="1">
        <v>764</v>
      </c>
      <c r="Q3253" s="1">
        <v>32</v>
      </c>
      <c r="R3253" s="1">
        <v>73</v>
      </c>
      <c r="S3253" s="1">
        <v>20</v>
      </c>
      <c r="T3253" s="1">
        <v>69</v>
      </c>
      <c r="AG3253" s="7">
        <f>IF(Q3253&gt;0,RANK(Q3253,(N3253:P3253,Q3253:AE3253)),0)</f>
        <v>6</v>
      </c>
      <c r="AH3253" s="7">
        <f>IF(R3253&gt;0,RANK(R3253,(N3253:P3253,Q3253:AE3253)),0)</f>
        <v>4</v>
      </c>
      <c r="AI3253" s="7">
        <f>IF(T3253&gt;0,RANK(T3253,(N3253:P3253,Q3253:AE3253)),0)</f>
        <v>5</v>
      </c>
      <c r="AJ3253" s="7">
        <f>IF(S3253&gt;0,RANK(S3253,(N3253:P3253,Q3253:AE3253)),0)</f>
        <v>7</v>
      </c>
      <c r="AK3253" s="2">
        <f t="shared" si="1309"/>
        <v>3.067778736458633E-3</v>
      </c>
      <c r="AL3253" s="2">
        <f t="shared" si="1310"/>
        <v>6.9983702425462559E-3</v>
      </c>
      <c r="AM3253" s="2">
        <f t="shared" si="1311"/>
        <v>6.6148979004889271E-3</v>
      </c>
      <c r="AN3253" s="2">
        <f t="shared" si="1312"/>
        <v>1.9173617102866455E-3</v>
      </c>
      <c r="AP3253" t="s">
        <v>3428</v>
      </c>
      <c r="AQ3253" t="s">
        <v>1264</v>
      </c>
      <c r="AT3253" s="93" t="s">
        <v>245</v>
      </c>
      <c r="AU3253" s="92" t="s">
        <v>1172</v>
      </c>
      <c r="AV3253" s="83" t="str">
        <f t="shared" si="1313"/>
        <v>56039</v>
      </c>
      <c r="AX3253" s="7" t="s">
        <v>3753</v>
      </c>
    </row>
    <row r="3254" spans="1:50" hidden="1" outlineLevel="1">
      <c r="A3254" t="s">
        <v>686</v>
      </c>
      <c r="B3254" t="s">
        <v>1264</v>
      </c>
      <c r="C3254" s="1">
        <f t="shared" si="1302"/>
        <v>7418</v>
      </c>
      <c r="D3254" s="7">
        <f>RANK(N3254,(N3254:P3254,Q3254:AE3254))</f>
        <v>2</v>
      </c>
      <c r="E3254" s="7">
        <f>RANK(O3254,(N3254:P3254,Q3254:AE3254))</f>
        <v>1</v>
      </c>
      <c r="F3254" s="7">
        <f>IF(P3254&gt;0,RANK(P3254,(N3254:P3254,Q3254:AE3254)),0)</f>
        <v>4</v>
      </c>
      <c r="G3254" s="1">
        <f t="shared" si="1303"/>
        <v>3819</v>
      </c>
      <c r="H3254" s="2">
        <f t="shared" si="1304"/>
        <v>0.51482879482340249</v>
      </c>
      <c r="I3254" s="2"/>
      <c r="J3254" s="2">
        <f t="shared" si="1305"/>
        <v>0.22243192235103801</v>
      </c>
      <c r="K3254" s="2">
        <f t="shared" si="1306"/>
        <v>0.73726071717444053</v>
      </c>
      <c r="L3254" s="2">
        <f t="shared" si="1307"/>
        <v>1.0245349150714478E-2</v>
      </c>
      <c r="M3254" s="2">
        <f t="shared" si="1308"/>
        <v>3.006201132380696E-2</v>
      </c>
      <c r="N3254" s="1">
        <v>1650</v>
      </c>
      <c r="O3254" s="1">
        <v>5469</v>
      </c>
      <c r="P3254" s="1">
        <v>76</v>
      </c>
      <c r="Q3254" s="1">
        <v>118</v>
      </c>
      <c r="R3254" s="1">
        <v>70</v>
      </c>
      <c r="S3254" s="1">
        <v>24</v>
      </c>
      <c r="T3254" s="1">
        <v>11</v>
      </c>
      <c r="AG3254" s="7">
        <f>IF(Q3254&gt;0,RANK(Q3254,(N3254:P3254,Q3254:AE3254)),0)</f>
        <v>3</v>
      </c>
      <c r="AH3254" s="7">
        <f>IF(R3254&gt;0,RANK(R3254,(N3254:P3254,Q3254:AE3254)),0)</f>
        <v>5</v>
      </c>
      <c r="AI3254" s="7">
        <f>IF(T3254&gt;0,RANK(T3254,(N3254:P3254,Q3254:AE3254)),0)</f>
        <v>7</v>
      </c>
      <c r="AJ3254" s="7">
        <f>IF(S3254&gt;0,RANK(S3254,(N3254:P3254,Q3254:AE3254)),0)</f>
        <v>6</v>
      </c>
      <c r="AK3254" s="2">
        <f t="shared" si="1309"/>
        <v>1.59072526287409E-2</v>
      </c>
      <c r="AL3254" s="2">
        <f t="shared" si="1310"/>
        <v>9.4365057967107039E-3</v>
      </c>
      <c r="AM3254" s="2">
        <f t="shared" si="1311"/>
        <v>1.4828794823402533E-3</v>
      </c>
      <c r="AN3254" s="2">
        <f t="shared" si="1312"/>
        <v>3.2353734160150984E-3</v>
      </c>
      <c r="AP3254" t="s">
        <v>686</v>
      </c>
      <c r="AQ3254" t="s">
        <v>1264</v>
      </c>
      <c r="AT3254" s="93" t="s">
        <v>245</v>
      </c>
      <c r="AU3254" s="92" t="s">
        <v>1173</v>
      </c>
      <c r="AV3254" s="83" t="str">
        <f t="shared" si="1313"/>
        <v>56041</v>
      </c>
      <c r="AX3254" s="7" t="s">
        <v>3753</v>
      </c>
    </row>
    <row r="3255" spans="1:50" hidden="1" outlineLevel="1">
      <c r="A3255" t="s">
        <v>2421</v>
      </c>
      <c r="B3255" t="s">
        <v>1264</v>
      </c>
      <c r="C3255" s="1">
        <f t="shared" si="1302"/>
        <v>4051</v>
      </c>
      <c r="D3255" s="7">
        <f>RANK(N3255,(N3255:P3255,Q3255:AE3255))</f>
        <v>2</v>
      </c>
      <c r="E3255" s="7">
        <f>RANK(O3255,(N3255:P3255,Q3255:AE3255))</f>
        <v>1</v>
      </c>
      <c r="F3255" s="7">
        <f>IF(P3255&gt;0,RANK(P3255,(N3255:P3255,Q3255:AE3255)),0)</f>
        <v>4</v>
      </c>
      <c r="G3255" s="1">
        <f t="shared" si="1303"/>
        <v>2332</v>
      </c>
      <c r="H3255" s="2">
        <f t="shared" si="1304"/>
        <v>0.57566033078252288</v>
      </c>
      <c r="I3255" s="2"/>
      <c r="J3255" s="2">
        <f t="shared" si="1305"/>
        <v>0.1989632189582819</v>
      </c>
      <c r="K3255" s="2">
        <f t="shared" si="1306"/>
        <v>0.77462354974080472</v>
      </c>
      <c r="L3255" s="2">
        <f t="shared" si="1307"/>
        <v>7.1587262404344603E-3</v>
      </c>
      <c r="M3255" s="2">
        <f t="shared" si="1308"/>
        <v>1.925450506047887E-2</v>
      </c>
      <c r="N3255" s="1">
        <v>806</v>
      </c>
      <c r="O3255" s="1">
        <v>3138</v>
      </c>
      <c r="P3255" s="1">
        <v>29</v>
      </c>
      <c r="Q3255" s="1">
        <v>49</v>
      </c>
      <c r="R3255" s="1">
        <v>11</v>
      </c>
      <c r="S3255" s="1">
        <v>8</v>
      </c>
      <c r="T3255" s="1">
        <v>10</v>
      </c>
      <c r="AG3255" s="7">
        <f>IF(Q3255&gt;0,RANK(Q3255,(N3255:P3255,Q3255:AE3255)),0)</f>
        <v>3</v>
      </c>
      <c r="AH3255" s="7">
        <f>IF(R3255&gt;0,RANK(R3255,(N3255:P3255,Q3255:AE3255)),0)</f>
        <v>5</v>
      </c>
      <c r="AI3255" s="7">
        <f>IF(T3255&gt;0,RANK(T3255,(N3255:P3255,Q3255:AE3255)),0)</f>
        <v>6</v>
      </c>
      <c r="AJ3255" s="7">
        <f>IF(S3255&gt;0,RANK(S3255,(N3255:P3255,Q3255:AE3255)),0)</f>
        <v>7</v>
      </c>
      <c r="AK3255" s="2">
        <f t="shared" si="1309"/>
        <v>1.2095778820044433E-2</v>
      </c>
      <c r="AL3255" s="2">
        <f t="shared" si="1310"/>
        <v>2.7153789187854853E-3</v>
      </c>
      <c r="AM3255" s="2">
        <f t="shared" si="1311"/>
        <v>2.4685262898049864E-3</v>
      </c>
      <c r="AN3255" s="2">
        <f t="shared" si="1312"/>
        <v>1.9748210318439891E-3</v>
      </c>
      <c r="AP3255" t="s">
        <v>2421</v>
      </c>
      <c r="AQ3255" t="s">
        <v>1264</v>
      </c>
      <c r="AT3255" s="93" t="s">
        <v>245</v>
      </c>
      <c r="AU3255" s="92" t="s">
        <v>1174</v>
      </c>
      <c r="AV3255" s="83" t="str">
        <f t="shared" si="1313"/>
        <v>56043</v>
      </c>
      <c r="AX3255" s="7" t="s">
        <v>3753</v>
      </c>
    </row>
    <row r="3256" spans="1:50" hidden="1" outlineLevel="1">
      <c r="A3256" t="s">
        <v>2422</v>
      </c>
      <c r="B3256" t="s">
        <v>1264</v>
      </c>
      <c r="C3256" s="1">
        <f t="shared" si="1302"/>
        <v>3060</v>
      </c>
      <c r="D3256" s="7">
        <f>RANK(N3256,(N3256:P3256,Q3256:AE3256))</f>
        <v>2</v>
      </c>
      <c r="E3256" s="7">
        <f>RANK(O3256,(N3256:P3256,Q3256:AE3256))</f>
        <v>1</v>
      </c>
      <c r="F3256" s="7">
        <f>IF(P3256&gt;0,RANK(P3256,(N3256:P3256,Q3256:AE3256)),0)</f>
        <v>4</v>
      </c>
      <c r="G3256" s="1">
        <f t="shared" si="1303"/>
        <v>2072</v>
      </c>
      <c r="H3256" s="2">
        <f t="shared" si="1304"/>
        <v>0.67712418300653598</v>
      </c>
      <c r="I3256" s="2"/>
      <c r="J3256" s="2">
        <f t="shared" si="1305"/>
        <v>0.14673202614379086</v>
      </c>
      <c r="K3256" s="2">
        <f t="shared" si="1306"/>
        <v>0.82385620915032676</v>
      </c>
      <c r="L3256" s="2">
        <f t="shared" si="1307"/>
        <v>8.4967320261437902E-3</v>
      </c>
      <c r="M3256" s="2">
        <f t="shared" si="1308"/>
        <v>2.0915032679738571E-2</v>
      </c>
      <c r="N3256" s="1">
        <v>449</v>
      </c>
      <c r="O3256" s="1">
        <v>2521</v>
      </c>
      <c r="P3256" s="1">
        <v>26</v>
      </c>
      <c r="Q3256" s="1">
        <v>39</v>
      </c>
      <c r="R3256" s="1">
        <v>11</v>
      </c>
      <c r="S3256" s="1">
        <v>10</v>
      </c>
      <c r="T3256" s="1">
        <v>4</v>
      </c>
      <c r="AG3256" s="7">
        <f>IF(Q3256&gt;0,RANK(Q3256,(N3256:P3256,Q3256:AE3256)),0)</f>
        <v>3</v>
      </c>
      <c r="AH3256" s="7">
        <f>IF(R3256&gt;0,RANK(R3256,(N3256:P3256,Q3256:AE3256)),0)</f>
        <v>5</v>
      </c>
      <c r="AI3256" s="7">
        <f>IF(T3256&gt;0,RANK(T3256,(N3256:P3256,Q3256:AE3256)),0)</f>
        <v>7</v>
      </c>
      <c r="AJ3256" s="7">
        <f>IF(S3256&gt;0,RANK(S3256,(N3256:P3256,Q3256:AE3256)),0)</f>
        <v>6</v>
      </c>
      <c r="AK3256" s="2">
        <f t="shared" si="1309"/>
        <v>1.2745098039215686E-2</v>
      </c>
      <c r="AL3256" s="2">
        <f t="shared" si="1310"/>
        <v>3.5947712418300652E-3</v>
      </c>
      <c r="AM3256" s="2">
        <f t="shared" si="1311"/>
        <v>1.30718954248366E-3</v>
      </c>
      <c r="AN3256" s="2">
        <f t="shared" si="1312"/>
        <v>3.2679738562091504E-3</v>
      </c>
      <c r="AP3256" t="s">
        <v>2422</v>
      </c>
      <c r="AQ3256" t="s">
        <v>1264</v>
      </c>
      <c r="AT3256" s="93" t="s">
        <v>245</v>
      </c>
      <c r="AU3256" s="92" t="s">
        <v>130</v>
      </c>
      <c r="AV3256" s="83" t="str">
        <f t="shared" si="1313"/>
        <v>56045</v>
      </c>
      <c r="AX3256" s="7" t="s">
        <v>3753</v>
      </c>
    </row>
    <row r="3257" spans="1:50" collapsed="1">
      <c r="A3257" t="s">
        <v>2188</v>
      </c>
      <c r="B3257" t="s">
        <v>1985</v>
      </c>
      <c r="C3257" s="1">
        <f t="shared" si="1302"/>
        <v>218351</v>
      </c>
      <c r="D3257" s="7">
        <f>RANK(N3257,(N3257:P3257,Q3257:AE3257))</f>
        <v>2</v>
      </c>
      <c r="E3257" s="7">
        <f>RANK(O3257,(N3257:P3257,Q3257:AE3257))</f>
        <v>1</v>
      </c>
      <c r="F3257" s="7">
        <f>IF(P3257&gt;0,RANK(P3257,(N3257:P3257,Q3257:AE3257)),0)</f>
        <v>3</v>
      </c>
      <c r="G3257" s="1">
        <f t="shared" si="1303"/>
        <v>87466</v>
      </c>
      <c r="H3257" s="2">
        <f t="shared" si="1304"/>
        <v>0.40057522063100237</v>
      </c>
      <c r="I3257" s="2"/>
      <c r="J3257" s="2">
        <f t="shared" si="1305"/>
        <v>0.27698980082527674</v>
      </c>
      <c r="K3257" s="2">
        <f t="shared" si="1306"/>
        <v>0.67756502145627906</v>
      </c>
      <c r="L3257" s="2">
        <f t="shared" si="1307"/>
        <v>2.1181492184601858E-2</v>
      </c>
      <c r="M3257" s="2">
        <f t="shared" si="1308"/>
        <v>2.4263685533842394E-2</v>
      </c>
      <c r="N3257" s="1">
        <f t="shared" ref="N3257:T3257" si="1314">SUM(N3234:N3256)</f>
        <v>60481</v>
      </c>
      <c r="O3257" s="1">
        <f t="shared" si="1314"/>
        <v>147947</v>
      </c>
      <c r="P3257" s="1">
        <f t="shared" si="1314"/>
        <v>4625</v>
      </c>
      <c r="Q3257" s="1">
        <f t="shared" si="1314"/>
        <v>2724</v>
      </c>
      <c r="R3257" s="1">
        <f t="shared" si="1314"/>
        <v>1443</v>
      </c>
      <c r="S3257" s="1">
        <f>SUM(S3234:S3256)</f>
        <v>720</v>
      </c>
      <c r="T3257" s="1">
        <f t="shared" si="1314"/>
        <v>411</v>
      </c>
      <c r="AG3257" s="7">
        <f>IF(Q3257&gt;0,RANK(Q3257,(N3257:P3257,Q3257:AE3257)),0)</f>
        <v>4</v>
      </c>
      <c r="AH3257" s="7">
        <f>IF(R3257&gt;0,RANK(R3257,(N3257:P3257,Q3257:AE3257)),0)</f>
        <v>5</v>
      </c>
      <c r="AI3257" s="7">
        <f>IF(T3257&gt;0,RANK(T3257,(N3257:P3257,Q3257:AE3257)),0)</f>
        <v>7</v>
      </c>
      <c r="AJ3257" s="7">
        <f>IF(S3257&gt;0,RANK(S3257,(N3257:P3257,Q3257:AE3257)),0)</f>
        <v>6</v>
      </c>
      <c r="AK3257" s="2">
        <f t="shared" si="1309"/>
        <v>1.2475326423968747E-2</v>
      </c>
      <c r="AL3257" s="2">
        <f t="shared" si="1310"/>
        <v>6.6086255615957793E-3</v>
      </c>
      <c r="AM3257" s="2">
        <f t="shared" si="1311"/>
        <v>1.8822904406208352E-3</v>
      </c>
      <c r="AN3257" s="2">
        <f t="shared" si="1312"/>
        <v>3.2974431076569378E-3</v>
      </c>
      <c r="AP3257" t="s">
        <v>2188</v>
      </c>
      <c r="AQ3257" t="s">
        <v>1985</v>
      </c>
      <c r="AV3257" s="83" t="str">
        <f t="shared" si="1313"/>
        <v/>
      </c>
      <c r="AX3257" s="7" t="s">
        <v>3288</v>
      </c>
    </row>
    <row r="3258" spans="1:50">
      <c r="C3258" s="1"/>
      <c r="E3258" s="7"/>
      <c r="F3258" s="7"/>
      <c r="I3258" s="2"/>
      <c r="AG3258" s="7"/>
      <c r="AH3258" s="7"/>
      <c r="AI3258" s="7"/>
      <c r="AJ3258" s="7"/>
    </row>
    <row r="3259" spans="1:50">
      <c r="AU3259" s="93"/>
      <c r="AV3259" s="83" t="str">
        <f t="shared" ref="AV3259:AV3275" si="1315">AT3259&amp;AU3259</f>
        <v/>
      </c>
    </row>
    <row r="3260" spans="1:50" hidden="1" outlineLevel="1">
      <c r="A3260" t="s">
        <v>613</v>
      </c>
      <c r="B3260" t="s">
        <v>974</v>
      </c>
      <c r="AP3260" t="s">
        <v>613</v>
      </c>
      <c r="AQ3260" t="s">
        <v>974</v>
      </c>
      <c r="AT3260" s="93" t="s">
        <v>246</v>
      </c>
      <c r="AU3260" s="93" t="s">
        <v>1801</v>
      </c>
      <c r="AV3260" s="83" t="str">
        <f t="shared" si="1315"/>
        <v>72001</v>
      </c>
      <c r="AX3260" s="7" t="s">
        <v>614</v>
      </c>
    </row>
    <row r="3261" spans="1:50" hidden="1" outlineLevel="1">
      <c r="A3261" t="s">
        <v>615</v>
      </c>
      <c r="B3261" t="s">
        <v>974</v>
      </c>
      <c r="AP3261" t="s">
        <v>615</v>
      </c>
      <c r="AQ3261" t="s">
        <v>974</v>
      </c>
      <c r="AT3261" s="93" t="s">
        <v>246</v>
      </c>
      <c r="AU3261" s="93" t="s">
        <v>1802</v>
      </c>
      <c r="AV3261" s="83" t="str">
        <f t="shared" si="1315"/>
        <v>72003</v>
      </c>
      <c r="AX3261" s="7" t="s">
        <v>614</v>
      </c>
    </row>
    <row r="3262" spans="1:50" hidden="1" outlineLevel="1">
      <c r="A3262" t="s">
        <v>1338</v>
      </c>
      <c r="B3262" t="s">
        <v>974</v>
      </c>
      <c r="AP3262" t="s">
        <v>1338</v>
      </c>
      <c r="AQ3262" t="s">
        <v>974</v>
      </c>
      <c r="AT3262" s="93" t="s">
        <v>246</v>
      </c>
      <c r="AU3262" s="93" t="s">
        <v>1803</v>
      </c>
      <c r="AV3262" s="83" t="str">
        <f t="shared" si="1315"/>
        <v>72005</v>
      </c>
      <c r="AX3262" s="7" t="s">
        <v>614</v>
      </c>
    </row>
    <row r="3263" spans="1:50" hidden="1" outlineLevel="1">
      <c r="A3263" t="s">
        <v>715</v>
      </c>
      <c r="B3263" t="s">
        <v>974</v>
      </c>
      <c r="AP3263" t="s">
        <v>715</v>
      </c>
      <c r="AQ3263" t="s">
        <v>974</v>
      </c>
      <c r="AT3263" s="93" t="s">
        <v>246</v>
      </c>
      <c r="AU3263" s="93" t="s">
        <v>2150</v>
      </c>
      <c r="AV3263" s="83" t="str">
        <f t="shared" si="1315"/>
        <v>72007</v>
      </c>
      <c r="AX3263" s="7" t="s">
        <v>614</v>
      </c>
    </row>
    <row r="3264" spans="1:50" hidden="1" outlineLevel="1">
      <c r="A3264" t="s">
        <v>716</v>
      </c>
      <c r="B3264" t="s">
        <v>974</v>
      </c>
      <c r="AP3264" t="s">
        <v>716</v>
      </c>
      <c r="AQ3264" t="s">
        <v>974</v>
      </c>
      <c r="AT3264" s="93" t="s">
        <v>246</v>
      </c>
      <c r="AU3264" s="93" t="s">
        <v>2454</v>
      </c>
      <c r="AV3264" s="83" t="str">
        <f t="shared" si="1315"/>
        <v>72009</v>
      </c>
      <c r="AX3264" s="7" t="s">
        <v>614</v>
      </c>
    </row>
    <row r="3265" spans="1:50" hidden="1" outlineLevel="1">
      <c r="A3265" t="s">
        <v>717</v>
      </c>
      <c r="B3265" t="s">
        <v>974</v>
      </c>
      <c r="AP3265" t="s">
        <v>717</v>
      </c>
      <c r="AQ3265" t="s">
        <v>974</v>
      </c>
      <c r="AT3265" s="93" t="s">
        <v>246</v>
      </c>
      <c r="AU3265" s="93" t="s">
        <v>2455</v>
      </c>
      <c r="AV3265" s="83" t="str">
        <f t="shared" si="1315"/>
        <v>72011</v>
      </c>
      <c r="AX3265" s="7" t="s">
        <v>614</v>
      </c>
    </row>
    <row r="3266" spans="1:50" hidden="1" outlineLevel="1">
      <c r="A3266" t="s">
        <v>718</v>
      </c>
      <c r="B3266" t="s">
        <v>974</v>
      </c>
      <c r="AP3266" t="s">
        <v>718</v>
      </c>
      <c r="AQ3266" t="s">
        <v>974</v>
      </c>
      <c r="AT3266" s="93" t="s">
        <v>246</v>
      </c>
      <c r="AU3266" s="93" t="s">
        <v>2456</v>
      </c>
      <c r="AV3266" s="83" t="str">
        <f t="shared" si="1315"/>
        <v>72013</v>
      </c>
      <c r="AX3266" s="7" t="s">
        <v>614</v>
      </c>
    </row>
    <row r="3267" spans="1:50" hidden="1" outlineLevel="1">
      <c r="A3267" t="s">
        <v>719</v>
      </c>
      <c r="B3267" t="s">
        <v>974</v>
      </c>
      <c r="AP3267" t="s">
        <v>719</v>
      </c>
      <c r="AQ3267" t="s">
        <v>974</v>
      </c>
      <c r="AT3267" s="93" t="s">
        <v>246</v>
      </c>
      <c r="AU3267" s="93" t="s">
        <v>1466</v>
      </c>
      <c r="AV3267" s="83" t="str">
        <f t="shared" si="1315"/>
        <v>72015</v>
      </c>
      <c r="AX3267" s="7" t="s">
        <v>614</v>
      </c>
    </row>
    <row r="3268" spans="1:50" hidden="1" outlineLevel="1">
      <c r="A3268" t="s">
        <v>1021</v>
      </c>
      <c r="B3268" t="s">
        <v>974</v>
      </c>
      <c r="AP3268" t="s">
        <v>1021</v>
      </c>
      <c r="AQ3268" t="s">
        <v>974</v>
      </c>
      <c r="AT3268" s="93" t="s">
        <v>246</v>
      </c>
      <c r="AU3268" s="93" t="s">
        <v>1467</v>
      </c>
      <c r="AV3268" s="83" t="str">
        <f t="shared" si="1315"/>
        <v>72017</v>
      </c>
      <c r="AX3268" s="7" t="s">
        <v>614</v>
      </c>
    </row>
    <row r="3269" spans="1:50" hidden="1" outlineLevel="1">
      <c r="A3269" t="s">
        <v>1048</v>
      </c>
      <c r="B3269" t="s">
        <v>974</v>
      </c>
      <c r="AP3269" t="s">
        <v>1048</v>
      </c>
      <c r="AQ3269" t="s">
        <v>974</v>
      </c>
      <c r="AT3269" s="93" t="s">
        <v>246</v>
      </c>
      <c r="AU3269" s="93" t="s">
        <v>1468</v>
      </c>
      <c r="AV3269" s="83" t="str">
        <f t="shared" si="1315"/>
        <v>72019</v>
      </c>
      <c r="AX3269" s="7" t="s">
        <v>614</v>
      </c>
    </row>
    <row r="3270" spans="1:50" hidden="1" outlineLevel="1">
      <c r="A3270" t="s">
        <v>1049</v>
      </c>
      <c r="B3270" t="s">
        <v>974</v>
      </c>
      <c r="AP3270" t="s">
        <v>1049</v>
      </c>
      <c r="AQ3270" t="s">
        <v>974</v>
      </c>
      <c r="AT3270" s="93" t="s">
        <v>246</v>
      </c>
      <c r="AU3270" s="93" t="s">
        <v>458</v>
      </c>
      <c r="AV3270" s="83" t="str">
        <f t="shared" si="1315"/>
        <v>72021</v>
      </c>
      <c r="AX3270" s="7" t="s">
        <v>614</v>
      </c>
    </row>
    <row r="3271" spans="1:50" hidden="1" outlineLevel="1">
      <c r="A3271" t="s">
        <v>1050</v>
      </c>
      <c r="B3271" t="s">
        <v>974</v>
      </c>
      <c r="AP3271" t="s">
        <v>1050</v>
      </c>
      <c r="AQ3271" t="s">
        <v>974</v>
      </c>
      <c r="AT3271" s="93" t="s">
        <v>246</v>
      </c>
      <c r="AU3271" s="93" t="s">
        <v>459</v>
      </c>
      <c r="AV3271" s="83" t="str">
        <f t="shared" si="1315"/>
        <v>72023</v>
      </c>
      <c r="AX3271" s="7" t="s">
        <v>614</v>
      </c>
    </row>
    <row r="3272" spans="1:50" hidden="1" outlineLevel="1">
      <c r="A3272" t="s">
        <v>1117</v>
      </c>
      <c r="B3272" t="s">
        <v>974</v>
      </c>
      <c r="AP3272" t="s">
        <v>1117</v>
      </c>
      <c r="AQ3272" t="s">
        <v>974</v>
      </c>
      <c r="AT3272" s="93" t="s">
        <v>246</v>
      </c>
      <c r="AU3272" s="93" t="s">
        <v>776</v>
      </c>
      <c r="AV3272" s="83" t="str">
        <f t="shared" si="1315"/>
        <v>72025</v>
      </c>
      <c r="AX3272" s="7" t="s">
        <v>614</v>
      </c>
    </row>
    <row r="3273" spans="1:50" hidden="1" outlineLevel="1">
      <c r="A3273" t="s">
        <v>1118</v>
      </c>
      <c r="B3273" t="s">
        <v>974</v>
      </c>
      <c r="AP3273" t="s">
        <v>1118</v>
      </c>
      <c r="AQ3273" t="s">
        <v>974</v>
      </c>
      <c r="AT3273" s="93" t="s">
        <v>246</v>
      </c>
      <c r="AU3273" s="93" t="s">
        <v>777</v>
      </c>
      <c r="AV3273" s="83" t="str">
        <f t="shared" si="1315"/>
        <v>72027</v>
      </c>
      <c r="AX3273" s="7" t="s">
        <v>614</v>
      </c>
    </row>
    <row r="3274" spans="1:50" hidden="1" outlineLevel="1">
      <c r="A3274" t="s">
        <v>1119</v>
      </c>
      <c r="B3274" t="s">
        <v>974</v>
      </c>
      <c r="AP3274" t="s">
        <v>1119</v>
      </c>
      <c r="AQ3274" t="s">
        <v>974</v>
      </c>
      <c r="AT3274" s="93" t="s">
        <v>246</v>
      </c>
      <c r="AU3274" s="93" t="s">
        <v>778</v>
      </c>
      <c r="AV3274" s="83" t="str">
        <f t="shared" si="1315"/>
        <v>72029</v>
      </c>
      <c r="AX3274" s="7" t="s">
        <v>614</v>
      </c>
    </row>
    <row r="3275" spans="1:50" hidden="1" outlineLevel="1">
      <c r="A3275" t="s">
        <v>1454</v>
      </c>
      <c r="B3275" t="s">
        <v>974</v>
      </c>
      <c r="AP3275" t="s">
        <v>1454</v>
      </c>
      <c r="AQ3275" t="s">
        <v>974</v>
      </c>
      <c r="AT3275" s="93" t="s">
        <v>246</v>
      </c>
      <c r="AU3275" s="93" t="s">
        <v>779</v>
      </c>
      <c r="AV3275" s="83" t="str">
        <f t="shared" si="1315"/>
        <v>72031</v>
      </c>
      <c r="AX3275" s="7" t="s">
        <v>614</v>
      </c>
    </row>
    <row r="3276" spans="1:50" hidden="1" outlineLevel="1">
      <c r="A3276" t="s">
        <v>1455</v>
      </c>
      <c r="B3276" t="s">
        <v>974</v>
      </c>
      <c r="AP3276" t="s">
        <v>1455</v>
      </c>
      <c r="AQ3276" t="s">
        <v>974</v>
      </c>
      <c r="AT3276" s="93" t="s">
        <v>246</v>
      </c>
      <c r="AU3276" s="93" t="s">
        <v>780</v>
      </c>
      <c r="AV3276" s="83" t="str">
        <f t="shared" ref="AV3276:AV3339" si="1316">AT3276&amp;AU3276</f>
        <v>72033</v>
      </c>
      <c r="AX3276" s="7" t="s">
        <v>614</v>
      </c>
    </row>
    <row r="3277" spans="1:50" hidden="1" outlineLevel="1">
      <c r="A3277" t="s">
        <v>1456</v>
      </c>
      <c r="B3277" t="s">
        <v>974</v>
      </c>
      <c r="AP3277" t="s">
        <v>1456</v>
      </c>
      <c r="AQ3277" t="s">
        <v>974</v>
      </c>
      <c r="AT3277" s="93" t="s">
        <v>246</v>
      </c>
      <c r="AU3277" s="93" t="s">
        <v>781</v>
      </c>
      <c r="AV3277" s="83" t="str">
        <f t="shared" si="1316"/>
        <v>72035</v>
      </c>
      <c r="AX3277" s="7" t="s">
        <v>614</v>
      </c>
    </row>
    <row r="3278" spans="1:50" hidden="1" outlineLevel="1">
      <c r="A3278" t="s">
        <v>1457</v>
      </c>
      <c r="B3278" t="s">
        <v>974</v>
      </c>
      <c r="AP3278" t="s">
        <v>1457</v>
      </c>
      <c r="AQ3278" t="s">
        <v>974</v>
      </c>
      <c r="AT3278" s="93" t="s">
        <v>246</v>
      </c>
      <c r="AU3278" s="93" t="s">
        <v>782</v>
      </c>
      <c r="AV3278" s="83" t="str">
        <f t="shared" si="1316"/>
        <v>72037</v>
      </c>
      <c r="AX3278" s="7" t="s">
        <v>614</v>
      </c>
    </row>
    <row r="3279" spans="1:50" hidden="1" outlineLevel="1">
      <c r="A3279" t="s">
        <v>1457</v>
      </c>
      <c r="B3279" t="s">
        <v>974</v>
      </c>
      <c r="AP3279" t="s">
        <v>1457</v>
      </c>
      <c r="AQ3279" t="s">
        <v>974</v>
      </c>
      <c r="AT3279" s="93" t="s">
        <v>246</v>
      </c>
      <c r="AU3279" s="93" t="s">
        <v>782</v>
      </c>
      <c r="AV3279" s="83" t="str">
        <f t="shared" si="1316"/>
        <v>72037</v>
      </c>
      <c r="AX3279" s="7" t="s">
        <v>614</v>
      </c>
    </row>
    <row r="3280" spans="1:50" hidden="1" outlineLevel="1">
      <c r="A3280" t="s">
        <v>2481</v>
      </c>
      <c r="B3280" t="s">
        <v>974</v>
      </c>
      <c r="AP3280" t="s">
        <v>2481</v>
      </c>
      <c r="AQ3280" t="s">
        <v>974</v>
      </c>
      <c r="AT3280" s="93" t="s">
        <v>246</v>
      </c>
      <c r="AU3280" s="93" t="s">
        <v>1172</v>
      </c>
      <c r="AV3280" s="83" t="str">
        <f t="shared" si="1316"/>
        <v>72039</v>
      </c>
      <c r="AX3280" s="7" t="s">
        <v>614</v>
      </c>
    </row>
    <row r="3281" spans="1:50" hidden="1" outlineLevel="1">
      <c r="A3281" t="s">
        <v>2474</v>
      </c>
      <c r="B3281" t="s">
        <v>974</v>
      </c>
      <c r="AP3281" t="s">
        <v>2474</v>
      </c>
      <c r="AQ3281" t="s">
        <v>974</v>
      </c>
      <c r="AT3281" s="93" t="s">
        <v>246</v>
      </c>
      <c r="AU3281" s="93" t="s">
        <v>1173</v>
      </c>
      <c r="AV3281" s="83" t="str">
        <f t="shared" si="1316"/>
        <v>72041</v>
      </c>
      <c r="AX3281" s="7" t="s">
        <v>614</v>
      </c>
    </row>
    <row r="3282" spans="1:50" hidden="1" outlineLevel="1">
      <c r="A3282" t="s">
        <v>2475</v>
      </c>
      <c r="B3282" t="s">
        <v>974</v>
      </c>
      <c r="AP3282" t="s">
        <v>2475</v>
      </c>
      <c r="AQ3282" t="s">
        <v>974</v>
      </c>
      <c r="AT3282" s="93" t="s">
        <v>246</v>
      </c>
      <c r="AU3282" s="93" t="s">
        <v>1174</v>
      </c>
      <c r="AV3282" s="83" t="str">
        <f t="shared" si="1316"/>
        <v>72043</v>
      </c>
      <c r="AX3282" s="7" t="s">
        <v>614</v>
      </c>
    </row>
    <row r="3283" spans="1:50" hidden="1" outlineLevel="1">
      <c r="A3283" t="s">
        <v>2476</v>
      </c>
      <c r="B3283" t="s">
        <v>974</v>
      </c>
      <c r="AP3283" t="s">
        <v>2476</v>
      </c>
      <c r="AQ3283" t="s">
        <v>974</v>
      </c>
      <c r="AT3283" s="93" t="s">
        <v>246</v>
      </c>
      <c r="AU3283" s="93" t="s">
        <v>130</v>
      </c>
      <c r="AV3283" s="83" t="str">
        <f t="shared" si="1316"/>
        <v>72045</v>
      </c>
      <c r="AX3283" s="7" t="s">
        <v>614</v>
      </c>
    </row>
    <row r="3284" spans="1:50" hidden="1" outlineLevel="1">
      <c r="A3284" t="s">
        <v>2468</v>
      </c>
      <c r="B3284" t="s">
        <v>974</v>
      </c>
      <c r="AP3284" t="s">
        <v>2468</v>
      </c>
      <c r="AQ3284" t="s">
        <v>974</v>
      </c>
      <c r="AT3284" s="93" t="s">
        <v>246</v>
      </c>
      <c r="AU3284" s="93" t="s">
        <v>131</v>
      </c>
      <c r="AV3284" s="83" t="str">
        <f t="shared" si="1316"/>
        <v>72047</v>
      </c>
      <c r="AX3284" s="7" t="s">
        <v>614</v>
      </c>
    </row>
    <row r="3285" spans="1:50" hidden="1" outlineLevel="1">
      <c r="A3285" t="s">
        <v>2457</v>
      </c>
      <c r="B3285" t="s">
        <v>974</v>
      </c>
      <c r="AP3285" t="s">
        <v>2457</v>
      </c>
      <c r="AQ3285" t="s">
        <v>974</v>
      </c>
      <c r="AT3285" s="93" t="s">
        <v>246</v>
      </c>
      <c r="AU3285" s="93" t="s">
        <v>132</v>
      </c>
      <c r="AV3285" s="83" t="str">
        <f t="shared" si="1316"/>
        <v>72049</v>
      </c>
      <c r="AX3285" s="7" t="s">
        <v>614</v>
      </c>
    </row>
    <row r="3286" spans="1:50" hidden="1" outlineLevel="1">
      <c r="A3286" t="s">
        <v>2457</v>
      </c>
      <c r="B3286" t="s">
        <v>974</v>
      </c>
      <c r="AP3286" t="s">
        <v>2457</v>
      </c>
      <c r="AQ3286" t="s">
        <v>974</v>
      </c>
      <c r="AT3286" s="93" t="s">
        <v>246</v>
      </c>
      <c r="AU3286" s="93" t="s">
        <v>132</v>
      </c>
      <c r="AV3286" s="83" t="str">
        <f t="shared" si="1316"/>
        <v>72049</v>
      </c>
      <c r="AX3286" s="7" t="s">
        <v>614</v>
      </c>
    </row>
    <row r="3287" spans="1:50" hidden="1" outlineLevel="1">
      <c r="A3287" t="s">
        <v>2457</v>
      </c>
      <c r="B3287" t="s">
        <v>974</v>
      </c>
      <c r="AP3287" t="s">
        <v>2457</v>
      </c>
      <c r="AQ3287" t="s">
        <v>974</v>
      </c>
      <c r="AT3287" s="93" t="s">
        <v>246</v>
      </c>
      <c r="AU3287" s="93" t="s">
        <v>132</v>
      </c>
      <c r="AV3287" s="83" t="str">
        <f t="shared" si="1316"/>
        <v>72049</v>
      </c>
      <c r="AX3287" s="7" t="s">
        <v>614</v>
      </c>
    </row>
    <row r="3288" spans="1:50" hidden="1" outlineLevel="1">
      <c r="A3288" t="s">
        <v>2457</v>
      </c>
      <c r="B3288" t="s">
        <v>974</v>
      </c>
      <c r="AP3288" t="s">
        <v>2457</v>
      </c>
      <c r="AQ3288" t="s">
        <v>974</v>
      </c>
      <c r="AT3288" s="93" t="s">
        <v>246</v>
      </c>
      <c r="AU3288" s="93" t="s">
        <v>132</v>
      </c>
      <c r="AV3288" s="83" t="str">
        <f t="shared" si="1316"/>
        <v>72049</v>
      </c>
      <c r="AX3288" s="7" t="s">
        <v>614</v>
      </c>
    </row>
    <row r="3289" spans="1:50" hidden="1" outlineLevel="1">
      <c r="A3289" t="s">
        <v>2457</v>
      </c>
      <c r="B3289" t="s">
        <v>974</v>
      </c>
      <c r="AP3289" t="s">
        <v>2457</v>
      </c>
      <c r="AQ3289" t="s">
        <v>974</v>
      </c>
      <c r="AT3289" s="93" t="s">
        <v>246</v>
      </c>
      <c r="AU3289" s="93" t="s">
        <v>132</v>
      </c>
      <c r="AV3289" s="83" t="str">
        <f t="shared" si="1316"/>
        <v>72049</v>
      </c>
      <c r="AX3289" s="7" t="s">
        <v>614</v>
      </c>
    </row>
    <row r="3290" spans="1:50" hidden="1" outlineLevel="1">
      <c r="A3290" t="s">
        <v>2458</v>
      </c>
      <c r="B3290" t="s">
        <v>974</v>
      </c>
      <c r="AP3290" t="s">
        <v>2458</v>
      </c>
      <c r="AQ3290" t="s">
        <v>974</v>
      </c>
      <c r="AT3290" s="93" t="s">
        <v>246</v>
      </c>
      <c r="AU3290" s="93" t="s">
        <v>658</v>
      </c>
      <c r="AV3290" s="83" t="str">
        <f t="shared" si="1316"/>
        <v>72051</v>
      </c>
      <c r="AX3290" s="7" t="s">
        <v>614</v>
      </c>
    </row>
    <row r="3291" spans="1:50" hidden="1" outlineLevel="1">
      <c r="A3291" t="s">
        <v>2459</v>
      </c>
      <c r="B3291" t="s">
        <v>974</v>
      </c>
      <c r="AP3291" t="s">
        <v>2459</v>
      </c>
      <c r="AQ3291" t="s">
        <v>974</v>
      </c>
      <c r="AT3291" s="93" t="s">
        <v>246</v>
      </c>
      <c r="AU3291" s="93" t="s">
        <v>659</v>
      </c>
      <c r="AV3291" s="83" t="str">
        <f t="shared" si="1316"/>
        <v>72053</v>
      </c>
      <c r="AX3291" s="7" t="s">
        <v>614</v>
      </c>
    </row>
    <row r="3292" spans="1:50" hidden="1" outlineLevel="1">
      <c r="A3292" t="s">
        <v>2459</v>
      </c>
      <c r="B3292" t="s">
        <v>974</v>
      </c>
      <c r="AP3292" t="s">
        <v>2459</v>
      </c>
      <c r="AQ3292" t="s">
        <v>974</v>
      </c>
      <c r="AT3292" s="93" t="s">
        <v>246</v>
      </c>
      <c r="AU3292" s="93" t="s">
        <v>659</v>
      </c>
      <c r="AV3292" s="83" t="str">
        <f t="shared" si="1316"/>
        <v>72053</v>
      </c>
      <c r="AX3292" s="7" t="s">
        <v>614</v>
      </c>
    </row>
    <row r="3293" spans="1:50" hidden="1" outlineLevel="1">
      <c r="A3293" t="s">
        <v>2459</v>
      </c>
      <c r="B3293" t="s">
        <v>974</v>
      </c>
      <c r="AP3293" t="s">
        <v>2459</v>
      </c>
      <c r="AQ3293" t="s">
        <v>974</v>
      </c>
      <c r="AT3293" s="93" t="s">
        <v>246</v>
      </c>
      <c r="AU3293" s="93" t="s">
        <v>659</v>
      </c>
      <c r="AV3293" s="83" t="str">
        <f t="shared" si="1316"/>
        <v>72053</v>
      </c>
      <c r="AX3293" s="7" t="s">
        <v>614</v>
      </c>
    </row>
    <row r="3294" spans="1:50" hidden="1" outlineLevel="1">
      <c r="A3294" t="s">
        <v>2459</v>
      </c>
      <c r="B3294" t="s">
        <v>974</v>
      </c>
      <c r="AP3294" t="s">
        <v>2459</v>
      </c>
      <c r="AQ3294" t="s">
        <v>974</v>
      </c>
      <c r="AT3294" s="93" t="s">
        <v>246</v>
      </c>
      <c r="AU3294" s="93" t="s">
        <v>659</v>
      </c>
      <c r="AV3294" s="83" t="str">
        <f t="shared" si="1316"/>
        <v>72053</v>
      </c>
      <c r="AX3294" s="7" t="s">
        <v>614</v>
      </c>
    </row>
    <row r="3295" spans="1:50" hidden="1" outlineLevel="1">
      <c r="A3295" t="s">
        <v>3848</v>
      </c>
      <c r="B3295" t="s">
        <v>974</v>
      </c>
      <c r="AP3295" t="s">
        <v>3848</v>
      </c>
      <c r="AQ3295" t="s">
        <v>974</v>
      </c>
      <c r="AT3295" s="93" t="s">
        <v>246</v>
      </c>
      <c r="AU3295" s="93" t="s">
        <v>2460</v>
      </c>
      <c r="AV3295" s="83" t="str">
        <f t="shared" si="1316"/>
        <v>72054</v>
      </c>
      <c r="AX3295" s="7" t="s">
        <v>614</v>
      </c>
    </row>
    <row r="3296" spans="1:50" hidden="1" outlineLevel="1">
      <c r="A3296" t="s">
        <v>2461</v>
      </c>
      <c r="B3296" t="s">
        <v>974</v>
      </c>
      <c r="AP3296" t="s">
        <v>2461</v>
      </c>
      <c r="AQ3296" t="s">
        <v>974</v>
      </c>
      <c r="AT3296" s="93" t="s">
        <v>246</v>
      </c>
      <c r="AU3296" s="93" t="s">
        <v>660</v>
      </c>
      <c r="AV3296" s="83" t="str">
        <f t="shared" si="1316"/>
        <v>72055</v>
      </c>
      <c r="AX3296" s="7" t="s">
        <v>614</v>
      </c>
    </row>
    <row r="3297" spans="1:50" hidden="1" outlineLevel="1">
      <c r="A3297" t="s">
        <v>2462</v>
      </c>
      <c r="B3297" t="s">
        <v>974</v>
      </c>
      <c r="AP3297" t="s">
        <v>2462</v>
      </c>
      <c r="AQ3297" t="s">
        <v>974</v>
      </c>
      <c r="AT3297" s="93" t="s">
        <v>246</v>
      </c>
      <c r="AU3297" s="93" t="s">
        <v>199</v>
      </c>
      <c r="AV3297" s="83" t="str">
        <f t="shared" si="1316"/>
        <v>72057</v>
      </c>
      <c r="AX3297" s="7" t="s">
        <v>614</v>
      </c>
    </row>
    <row r="3298" spans="1:50" hidden="1" outlineLevel="1">
      <c r="A3298" t="s">
        <v>2156</v>
      </c>
      <c r="B3298" t="s">
        <v>974</v>
      </c>
      <c r="AP3298" t="s">
        <v>2156</v>
      </c>
      <c r="AQ3298" t="s">
        <v>974</v>
      </c>
      <c r="AT3298" s="93" t="s">
        <v>246</v>
      </c>
      <c r="AU3298" s="93" t="s">
        <v>200</v>
      </c>
      <c r="AV3298" s="83" t="str">
        <f t="shared" si="1316"/>
        <v>72059</v>
      </c>
      <c r="AX3298" s="7" t="s">
        <v>614</v>
      </c>
    </row>
    <row r="3299" spans="1:50" hidden="1" outlineLevel="1">
      <c r="A3299" t="s">
        <v>2157</v>
      </c>
      <c r="B3299" t="s">
        <v>974</v>
      </c>
      <c r="AP3299" t="s">
        <v>2157</v>
      </c>
      <c r="AQ3299" t="s">
        <v>974</v>
      </c>
      <c r="AT3299" s="93" t="s">
        <v>246</v>
      </c>
      <c r="AU3299" s="93" t="s">
        <v>201</v>
      </c>
      <c r="AV3299" s="83" t="str">
        <f t="shared" si="1316"/>
        <v>72061</v>
      </c>
      <c r="AX3299" s="7" t="s">
        <v>614</v>
      </c>
    </row>
    <row r="3300" spans="1:50" hidden="1" outlineLevel="1">
      <c r="A3300" t="s">
        <v>2158</v>
      </c>
      <c r="B3300" t="s">
        <v>974</v>
      </c>
      <c r="AP3300" t="s">
        <v>2158</v>
      </c>
      <c r="AQ3300" t="s">
        <v>974</v>
      </c>
      <c r="AT3300" s="93" t="s">
        <v>246</v>
      </c>
      <c r="AU3300" s="93" t="s">
        <v>202</v>
      </c>
      <c r="AV3300" s="83" t="str">
        <f t="shared" si="1316"/>
        <v>72063</v>
      </c>
      <c r="AX3300" s="7" t="s">
        <v>614</v>
      </c>
    </row>
    <row r="3301" spans="1:50" hidden="1" outlineLevel="1">
      <c r="A3301" t="s">
        <v>2126</v>
      </c>
      <c r="B3301" t="s">
        <v>974</v>
      </c>
      <c r="AP3301" t="s">
        <v>2126</v>
      </c>
      <c r="AQ3301" t="s">
        <v>974</v>
      </c>
      <c r="AT3301" s="93" t="s">
        <v>246</v>
      </c>
      <c r="AU3301" s="93" t="s">
        <v>1482</v>
      </c>
      <c r="AV3301" s="83" t="str">
        <f t="shared" si="1316"/>
        <v>72065</v>
      </c>
      <c r="AX3301" s="7" t="s">
        <v>614</v>
      </c>
    </row>
    <row r="3302" spans="1:50" hidden="1" outlineLevel="1">
      <c r="A3302" t="s">
        <v>2127</v>
      </c>
      <c r="B3302" t="s">
        <v>974</v>
      </c>
      <c r="AP3302" t="s">
        <v>2127</v>
      </c>
      <c r="AQ3302" t="s">
        <v>974</v>
      </c>
      <c r="AT3302" s="93" t="s">
        <v>246</v>
      </c>
      <c r="AU3302" s="93" t="s">
        <v>1483</v>
      </c>
      <c r="AV3302" s="83" t="str">
        <f t="shared" si="1316"/>
        <v>72067</v>
      </c>
      <c r="AX3302" s="7" t="s">
        <v>614</v>
      </c>
    </row>
    <row r="3303" spans="1:50" hidden="1" outlineLevel="1">
      <c r="A3303" t="s">
        <v>2128</v>
      </c>
      <c r="B3303" t="s">
        <v>974</v>
      </c>
      <c r="AP3303" t="s">
        <v>2128</v>
      </c>
      <c r="AQ3303" t="s">
        <v>974</v>
      </c>
      <c r="AT3303" s="93" t="s">
        <v>246</v>
      </c>
      <c r="AU3303" s="93" t="s">
        <v>1484</v>
      </c>
      <c r="AV3303" s="83" t="str">
        <f t="shared" si="1316"/>
        <v>72069</v>
      </c>
      <c r="AX3303" s="7" t="s">
        <v>614</v>
      </c>
    </row>
    <row r="3304" spans="1:50" hidden="1" outlineLevel="1">
      <c r="A3304" t="s">
        <v>2162</v>
      </c>
      <c r="B3304" t="s">
        <v>974</v>
      </c>
      <c r="AP3304" t="s">
        <v>2162</v>
      </c>
      <c r="AQ3304" t="s">
        <v>974</v>
      </c>
      <c r="AT3304" s="93" t="s">
        <v>246</v>
      </c>
      <c r="AU3304" s="93" t="s">
        <v>661</v>
      </c>
      <c r="AV3304" s="83" t="str">
        <f t="shared" si="1316"/>
        <v>72071</v>
      </c>
      <c r="AX3304" s="7" t="s">
        <v>614</v>
      </c>
    </row>
    <row r="3305" spans="1:50" hidden="1" outlineLevel="1">
      <c r="A3305" t="s">
        <v>1460</v>
      </c>
      <c r="B3305" t="s">
        <v>974</v>
      </c>
      <c r="AP3305" t="s">
        <v>1460</v>
      </c>
      <c r="AQ3305" t="s">
        <v>974</v>
      </c>
      <c r="AT3305" s="93" t="s">
        <v>246</v>
      </c>
      <c r="AU3305" s="93" t="s">
        <v>662</v>
      </c>
      <c r="AV3305" s="83" t="str">
        <f t="shared" si="1316"/>
        <v>72073</v>
      </c>
      <c r="AX3305" s="7" t="s">
        <v>614</v>
      </c>
    </row>
    <row r="3306" spans="1:50" hidden="1" outlineLevel="1">
      <c r="A3306" t="s">
        <v>1461</v>
      </c>
      <c r="B3306" t="s">
        <v>974</v>
      </c>
      <c r="AP3306" t="s">
        <v>1461</v>
      </c>
      <c r="AQ3306" t="s">
        <v>974</v>
      </c>
      <c r="AT3306" s="93" t="s">
        <v>246</v>
      </c>
      <c r="AU3306" s="93" t="s">
        <v>663</v>
      </c>
      <c r="AV3306" s="83" t="str">
        <f t="shared" si="1316"/>
        <v>72075</v>
      </c>
      <c r="AX3306" s="7" t="s">
        <v>614</v>
      </c>
    </row>
    <row r="3307" spans="1:50" hidden="1" outlineLevel="1">
      <c r="A3307" t="s">
        <v>1462</v>
      </c>
      <c r="B3307" t="s">
        <v>974</v>
      </c>
      <c r="AP3307" t="s">
        <v>1462</v>
      </c>
      <c r="AQ3307" t="s">
        <v>974</v>
      </c>
      <c r="AT3307" s="93" t="s">
        <v>246</v>
      </c>
      <c r="AU3307" s="93" t="s">
        <v>664</v>
      </c>
      <c r="AV3307" s="83" t="str">
        <f t="shared" si="1316"/>
        <v>72077</v>
      </c>
      <c r="AX3307" s="7" t="s">
        <v>614</v>
      </c>
    </row>
    <row r="3308" spans="1:50" hidden="1" outlineLevel="1">
      <c r="A3308" t="s">
        <v>1458</v>
      </c>
      <c r="B3308" t="s">
        <v>974</v>
      </c>
      <c r="AP3308" t="s">
        <v>1458</v>
      </c>
      <c r="AQ3308" t="s">
        <v>974</v>
      </c>
      <c r="AT3308" s="93" t="s">
        <v>246</v>
      </c>
      <c r="AU3308" s="93" t="s">
        <v>665</v>
      </c>
      <c r="AV3308" s="83" t="str">
        <f t="shared" si="1316"/>
        <v>72079</v>
      </c>
      <c r="AX3308" s="7" t="s">
        <v>614</v>
      </c>
    </row>
    <row r="3309" spans="1:50" hidden="1" outlineLevel="1">
      <c r="A3309" t="s">
        <v>1796</v>
      </c>
      <c r="B3309" t="s">
        <v>974</v>
      </c>
      <c r="AP3309" t="s">
        <v>1796</v>
      </c>
      <c r="AQ3309" t="s">
        <v>974</v>
      </c>
      <c r="AT3309" s="93" t="s">
        <v>246</v>
      </c>
      <c r="AU3309" s="93" t="s">
        <v>666</v>
      </c>
      <c r="AV3309" s="83" t="str">
        <f t="shared" si="1316"/>
        <v>72081</v>
      </c>
      <c r="AX3309" s="7" t="s">
        <v>614</v>
      </c>
    </row>
    <row r="3310" spans="1:50" hidden="1" outlineLevel="1">
      <c r="A3310" t="s">
        <v>2146</v>
      </c>
      <c r="B3310" t="s">
        <v>974</v>
      </c>
      <c r="AP3310" t="s">
        <v>2146</v>
      </c>
      <c r="AQ3310" t="s">
        <v>974</v>
      </c>
      <c r="AT3310" s="93" t="s">
        <v>246</v>
      </c>
      <c r="AU3310" s="93" t="s">
        <v>667</v>
      </c>
      <c r="AV3310" s="83" t="str">
        <f t="shared" si="1316"/>
        <v>72083</v>
      </c>
      <c r="AX3310" s="7" t="s">
        <v>614</v>
      </c>
    </row>
    <row r="3311" spans="1:50" hidden="1" outlineLevel="1">
      <c r="A3311" t="s">
        <v>2147</v>
      </c>
      <c r="B3311" t="s">
        <v>974</v>
      </c>
      <c r="AP3311" t="s">
        <v>2147</v>
      </c>
      <c r="AQ3311" t="s">
        <v>974</v>
      </c>
      <c r="AT3311" s="93" t="s">
        <v>246</v>
      </c>
      <c r="AU3311" s="93" t="s">
        <v>668</v>
      </c>
      <c r="AV3311" s="83" t="str">
        <f t="shared" si="1316"/>
        <v>72085</v>
      </c>
      <c r="AX3311" s="7" t="s">
        <v>614</v>
      </c>
    </row>
    <row r="3312" spans="1:50" hidden="1" outlineLevel="1">
      <c r="A3312" t="s">
        <v>2148</v>
      </c>
      <c r="B3312" t="s">
        <v>974</v>
      </c>
      <c r="AP3312" t="s">
        <v>2148</v>
      </c>
      <c r="AQ3312" t="s">
        <v>974</v>
      </c>
      <c r="AT3312" s="93" t="s">
        <v>246</v>
      </c>
      <c r="AU3312" s="93" t="s">
        <v>91</v>
      </c>
      <c r="AV3312" s="83" t="str">
        <f t="shared" si="1316"/>
        <v>72087</v>
      </c>
      <c r="AX3312" s="7" t="s">
        <v>614</v>
      </c>
    </row>
    <row r="3313" spans="1:50" hidden="1" outlineLevel="1">
      <c r="A3313" t="s">
        <v>2149</v>
      </c>
      <c r="B3313" t="s">
        <v>974</v>
      </c>
      <c r="AP3313" t="s">
        <v>2149</v>
      </c>
      <c r="AQ3313" t="s">
        <v>974</v>
      </c>
      <c r="AT3313" s="93" t="s">
        <v>246</v>
      </c>
      <c r="AU3313" s="93" t="s">
        <v>92</v>
      </c>
      <c r="AV3313" s="83" t="str">
        <f t="shared" si="1316"/>
        <v>72089</v>
      </c>
      <c r="AX3313" s="7" t="s">
        <v>614</v>
      </c>
    </row>
    <row r="3314" spans="1:50" hidden="1" outlineLevel="1">
      <c r="A3314" t="s">
        <v>1465</v>
      </c>
      <c r="B3314" t="s">
        <v>974</v>
      </c>
      <c r="AP3314" t="s">
        <v>1465</v>
      </c>
      <c r="AQ3314" t="s">
        <v>974</v>
      </c>
      <c r="AT3314" s="93" t="s">
        <v>246</v>
      </c>
      <c r="AU3314" s="93" t="s">
        <v>93</v>
      </c>
      <c r="AV3314" s="83" t="str">
        <f t="shared" si="1316"/>
        <v>72091</v>
      </c>
      <c r="AX3314" s="7" t="s">
        <v>614</v>
      </c>
    </row>
    <row r="3315" spans="1:50" hidden="1" outlineLevel="1">
      <c r="A3315" t="s">
        <v>1134</v>
      </c>
      <c r="B3315" t="s">
        <v>974</v>
      </c>
      <c r="AP3315" t="s">
        <v>1134</v>
      </c>
      <c r="AQ3315" t="s">
        <v>974</v>
      </c>
      <c r="AT3315" s="93" t="s">
        <v>246</v>
      </c>
      <c r="AU3315" s="93" t="s">
        <v>94</v>
      </c>
      <c r="AV3315" s="83" t="str">
        <f t="shared" si="1316"/>
        <v>72093</v>
      </c>
      <c r="AX3315" s="7" t="s">
        <v>614</v>
      </c>
    </row>
    <row r="3316" spans="1:50" hidden="1" outlineLevel="1">
      <c r="A3316" t="s">
        <v>478</v>
      </c>
      <c r="B3316" t="s">
        <v>974</v>
      </c>
      <c r="AP3316" t="s">
        <v>478</v>
      </c>
      <c r="AQ3316" t="s">
        <v>974</v>
      </c>
      <c r="AT3316" s="93" t="s">
        <v>246</v>
      </c>
      <c r="AU3316" s="93" t="s">
        <v>95</v>
      </c>
      <c r="AV3316" s="83" t="str">
        <f t="shared" si="1316"/>
        <v>72095</v>
      </c>
      <c r="AX3316" s="7" t="s">
        <v>614</v>
      </c>
    </row>
    <row r="3317" spans="1:50" hidden="1" outlineLevel="1">
      <c r="A3317" t="s">
        <v>1158</v>
      </c>
      <c r="B3317" t="s">
        <v>974</v>
      </c>
      <c r="AP3317" t="s">
        <v>1158</v>
      </c>
      <c r="AQ3317" t="s">
        <v>974</v>
      </c>
      <c r="AT3317" s="93" t="s">
        <v>246</v>
      </c>
      <c r="AU3317" s="93" t="s">
        <v>96</v>
      </c>
      <c r="AV3317" s="83" t="str">
        <f t="shared" si="1316"/>
        <v>72097</v>
      </c>
      <c r="AX3317" s="7" t="s">
        <v>614</v>
      </c>
    </row>
    <row r="3318" spans="1:50" hidden="1" outlineLevel="1">
      <c r="A3318" t="s">
        <v>1158</v>
      </c>
      <c r="B3318" t="s">
        <v>974</v>
      </c>
      <c r="AP3318" t="s">
        <v>1158</v>
      </c>
      <c r="AQ3318" t="s">
        <v>974</v>
      </c>
      <c r="AT3318" s="93" t="s">
        <v>246</v>
      </c>
      <c r="AU3318" s="93" t="s">
        <v>96</v>
      </c>
      <c r="AV3318" s="83" t="str">
        <f t="shared" si="1316"/>
        <v>72097</v>
      </c>
      <c r="AX3318" s="7" t="s">
        <v>614</v>
      </c>
    </row>
    <row r="3319" spans="1:50" hidden="1" outlineLevel="1">
      <c r="A3319" t="s">
        <v>1158</v>
      </c>
      <c r="B3319" t="s">
        <v>974</v>
      </c>
      <c r="AP3319" t="s">
        <v>1158</v>
      </c>
      <c r="AQ3319" t="s">
        <v>974</v>
      </c>
      <c r="AT3319" s="93" t="s">
        <v>246</v>
      </c>
      <c r="AU3319" s="93" t="s">
        <v>96</v>
      </c>
      <c r="AV3319" s="83" t="str">
        <f t="shared" si="1316"/>
        <v>72097</v>
      </c>
      <c r="AX3319" s="7" t="s">
        <v>614</v>
      </c>
    </row>
    <row r="3320" spans="1:50" hidden="1" outlineLevel="1">
      <c r="A3320" t="s">
        <v>1158</v>
      </c>
      <c r="B3320" t="s">
        <v>974</v>
      </c>
      <c r="AP3320" t="s">
        <v>1158</v>
      </c>
      <c r="AQ3320" t="s">
        <v>974</v>
      </c>
      <c r="AT3320" s="93" t="s">
        <v>246</v>
      </c>
      <c r="AU3320" s="93" t="s">
        <v>96</v>
      </c>
      <c r="AV3320" s="83" t="str">
        <f t="shared" si="1316"/>
        <v>72097</v>
      </c>
      <c r="AX3320" s="7" t="s">
        <v>614</v>
      </c>
    </row>
    <row r="3321" spans="1:50" hidden="1" outlineLevel="1">
      <c r="A3321" t="s">
        <v>1159</v>
      </c>
      <c r="B3321" t="s">
        <v>974</v>
      </c>
      <c r="AP3321" t="s">
        <v>1159</v>
      </c>
      <c r="AQ3321" t="s">
        <v>974</v>
      </c>
      <c r="AT3321" s="93" t="s">
        <v>246</v>
      </c>
      <c r="AU3321" s="93" t="s">
        <v>310</v>
      </c>
      <c r="AV3321" s="83" t="str">
        <f t="shared" si="1316"/>
        <v>72099</v>
      </c>
      <c r="AX3321" s="7" t="s">
        <v>614</v>
      </c>
    </row>
    <row r="3322" spans="1:50" hidden="1" outlineLevel="1">
      <c r="A3322" t="s">
        <v>1169</v>
      </c>
      <c r="B3322" t="s">
        <v>974</v>
      </c>
      <c r="AP3322" t="s">
        <v>1169</v>
      </c>
      <c r="AQ3322" t="s">
        <v>974</v>
      </c>
      <c r="AT3322" s="93" t="s">
        <v>246</v>
      </c>
      <c r="AU3322" s="93" t="s">
        <v>311</v>
      </c>
      <c r="AV3322" s="83" t="str">
        <f t="shared" si="1316"/>
        <v>72101</v>
      </c>
      <c r="AX3322" s="7" t="s">
        <v>614</v>
      </c>
    </row>
    <row r="3323" spans="1:50" hidden="1" outlineLevel="1">
      <c r="A3323" t="s">
        <v>1170</v>
      </c>
      <c r="B3323" t="s">
        <v>974</v>
      </c>
      <c r="AP3323" t="s">
        <v>1170</v>
      </c>
      <c r="AQ3323" t="s">
        <v>974</v>
      </c>
      <c r="AT3323" s="93" t="s">
        <v>246</v>
      </c>
      <c r="AU3323" s="93" t="s">
        <v>312</v>
      </c>
      <c r="AV3323" s="83" t="str">
        <f t="shared" si="1316"/>
        <v>72103</v>
      </c>
      <c r="AX3323" s="7" t="s">
        <v>614</v>
      </c>
    </row>
    <row r="3324" spans="1:50" hidden="1" outlineLevel="1">
      <c r="A3324" t="s">
        <v>1171</v>
      </c>
      <c r="B3324" t="s">
        <v>974</v>
      </c>
      <c r="AP3324" t="s">
        <v>1171</v>
      </c>
      <c r="AQ3324" t="s">
        <v>974</v>
      </c>
      <c r="AT3324" s="93" t="s">
        <v>246</v>
      </c>
      <c r="AU3324" s="93" t="s">
        <v>313</v>
      </c>
      <c r="AV3324" s="83" t="str">
        <f t="shared" si="1316"/>
        <v>72105</v>
      </c>
      <c r="AX3324" s="7" t="s">
        <v>614</v>
      </c>
    </row>
    <row r="3325" spans="1:50" hidden="1" outlineLevel="1">
      <c r="A3325" t="s">
        <v>482</v>
      </c>
      <c r="B3325" t="s">
        <v>974</v>
      </c>
      <c r="AP3325" t="s">
        <v>482</v>
      </c>
      <c r="AQ3325" t="s">
        <v>974</v>
      </c>
      <c r="AT3325" s="93" t="s">
        <v>246</v>
      </c>
      <c r="AU3325" s="93" t="s">
        <v>314</v>
      </c>
      <c r="AV3325" s="83" t="str">
        <f t="shared" si="1316"/>
        <v>72107</v>
      </c>
      <c r="AX3325" s="7" t="s">
        <v>614</v>
      </c>
    </row>
    <row r="3326" spans="1:50" hidden="1" outlineLevel="1">
      <c r="A3326" t="s">
        <v>483</v>
      </c>
      <c r="B3326" t="s">
        <v>974</v>
      </c>
      <c r="AP3326" t="s">
        <v>483</v>
      </c>
      <c r="AQ3326" t="s">
        <v>974</v>
      </c>
      <c r="AT3326" s="93" t="s">
        <v>246</v>
      </c>
      <c r="AU3326" s="93" t="s">
        <v>315</v>
      </c>
      <c r="AV3326" s="83" t="str">
        <f t="shared" si="1316"/>
        <v>72109</v>
      </c>
      <c r="AX3326" s="7" t="s">
        <v>614</v>
      </c>
    </row>
    <row r="3327" spans="1:50" hidden="1" outlineLevel="1">
      <c r="A3327" t="s">
        <v>484</v>
      </c>
      <c r="B3327" t="s">
        <v>974</v>
      </c>
      <c r="AP3327" t="s">
        <v>484</v>
      </c>
      <c r="AQ3327" t="s">
        <v>974</v>
      </c>
      <c r="AT3327" s="93" t="s">
        <v>246</v>
      </c>
      <c r="AU3327" s="93" t="s">
        <v>316</v>
      </c>
      <c r="AV3327" s="83" t="str">
        <f t="shared" si="1316"/>
        <v>72111</v>
      </c>
      <c r="AX3327" s="7" t="s">
        <v>614</v>
      </c>
    </row>
    <row r="3328" spans="1:50" hidden="1" outlineLevel="1">
      <c r="A3328" t="s">
        <v>485</v>
      </c>
      <c r="B3328" t="s">
        <v>974</v>
      </c>
      <c r="AP3328" t="s">
        <v>485</v>
      </c>
      <c r="AQ3328" t="s">
        <v>974</v>
      </c>
      <c r="AT3328" s="93" t="s">
        <v>246</v>
      </c>
      <c r="AU3328" s="93" t="s">
        <v>317</v>
      </c>
      <c r="AV3328" s="83" t="str">
        <f t="shared" si="1316"/>
        <v>72113</v>
      </c>
      <c r="AX3328" s="7" t="s">
        <v>614</v>
      </c>
    </row>
    <row r="3329" spans="1:50" hidden="1" outlineLevel="1">
      <c r="A3329" t="s">
        <v>485</v>
      </c>
      <c r="B3329" t="s">
        <v>974</v>
      </c>
      <c r="AP3329" t="s">
        <v>485</v>
      </c>
      <c r="AQ3329" t="s">
        <v>974</v>
      </c>
      <c r="AT3329" s="93" t="s">
        <v>246</v>
      </c>
      <c r="AU3329" s="93" t="s">
        <v>317</v>
      </c>
      <c r="AV3329" s="83" t="str">
        <f t="shared" si="1316"/>
        <v>72113</v>
      </c>
      <c r="AX3329" s="7" t="s">
        <v>614</v>
      </c>
    </row>
    <row r="3330" spans="1:50" hidden="1" outlineLevel="1">
      <c r="A3330" t="s">
        <v>486</v>
      </c>
      <c r="B3330" t="s">
        <v>974</v>
      </c>
      <c r="AP3330" t="s">
        <v>486</v>
      </c>
      <c r="AQ3330" t="s">
        <v>974</v>
      </c>
      <c r="AT3330" s="93" t="s">
        <v>246</v>
      </c>
      <c r="AU3330" s="93" t="s">
        <v>318</v>
      </c>
      <c r="AV3330" s="83" t="str">
        <f t="shared" si="1316"/>
        <v>72115</v>
      </c>
      <c r="AX3330" s="7" t="s">
        <v>614</v>
      </c>
    </row>
    <row r="3331" spans="1:50" hidden="1" outlineLevel="1">
      <c r="A3331" t="s">
        <v>487</v>
      </c>
      <c r="B3331" t="s">
        <v>974</v>
      </c>
      <c r="AP3331" t="s">
        <v>487</v>
      </c>
      <c r="AQ3331" t="s">
        <v>974</v>
      </c>
      <c r="AT3331" s="93" t="s">
        <v>246</v>
      </c>
      <c r="AU3331" s="93" t="s">
        <v>319</v>
      </c>
      <c r="AV3331" s="83" t="str">
        <f t="shared" si="1316"/>
        <v>72117</v>
      </c>
      <c r="AX3331" s="7" t="s">
        <v>614</v>
      </c>
    </row>
    <row r="3332" spans="1:50" hidden="1" outlineLevel="1">
      <c r="A3332" t="s">
        <v>230</v>
      </c>
      <c r="B3332" t="s">
        <v>974</v>
      </c>
      <c r="AP3332" t="s">
        <v>230</v>
      </c>
      <c r="AQ3332" t="s">
        <v>974</v>
      </c>
      <c r="AT3332" s="93" t="s">
        <v>246</v>
      </c>
      <c r="AU3332" s="93" t="s">
        <v>247</v>
      </c>
      <c r="AV3332" s="83" t="str">
        <f t="shared" si="1316"/>
        <v>72119</v>
      </c>
      <c r="AX3332" s="7" t="s">
        <v>614</v>
      </c>
    </row>
    <row r="3333" spans="1:50" hidden="1" outlineLevel="1">
      <c r="A3333" t="s">
        <v>283</v>
      </c>
      <c r="B3333" t="s">
        <v>974</v>
      </c>
      <c r="AP3333" t="s">
        <v>283</v>
      </c>
      <c r="AQ3333" t="s">
        <v>974</v>
      </c>
      <c r="AT3333" s="93" t="s">
        <v>246</v>
      </c>
      <c r="AU3333" s="93" t="s">
        <v>248</v>
      </c>
      <c r="AV3333" s="83" t="str">
        <f t="shared" si="1316"/>
        <v>72121</v>
      </c>
      <c r="AX3333" s="7" t="s">
        <v>614</v>
      </c>
    </row>
    <row r="3334" spans="1:50" hidden="1" outlineLevel="1">
      <c r="A3334" t="s">
        <v>284</v>
      </c>
      <c r="B3334" t="s">
        <v>974</v>
      </c>
      <c r="AP3334" t="s">
        <v>284</v>
      </c>
      <c r="AQ3334" t="s">
        <v>974</v>
      </c>
      <c r="AT3334" s="93" t="s">
        <v>246</v>
      </c>
      <c r="AU3334" s="93" t="s">
        <v>639</v>
      </c>
      <c r="AV3334" s="83" t="str">
        <f t="shared" si="1316"/>
        <v>72123</v>
      </c>
      <c r="AX3334" s="7" t="s">
        <v>614</v>
      </c>
    </row>
    <row r="3335" spans="1:50" hidden="1" outlineLevel="1">
      <c r="A3335" t="s">
        <v>805</v>
      </c>
      <c r="B3335" t="s">
        <v>974</v>
      </c>
      <c r="AP3335" t="s">
        <v>805</v>
      </c>
      <c r="AQ3335" t="s">
        <v>974</v>
      </c>
      <c r="AT3335" s="93" t="s">
        <v>246</v>
      </c>
      <c r="AU3335" s="93" t="s">
        <v>640</v>
      </c>
      <c r="AV3335" s="83" t="str">
        <f t="shared" si="1316"/>
        <v>72125</v>
      </c>
      <c r="AX3335" s="7" t="s">
        <v>614</v>
      </c>
    </row>
    <row r="3336" spans="1:50" hidden="1" outlineLevel="1">
      <c r="A3336" t="s">
        <v>3675</v>
      </c>
      <c r="B3336" t="s">
        <v>974</v>
      </c>
      <c r="AP3336" t="s">
        <v>3675</v>
      </c>
      <c r="AQ3336" t="s">
        <v>974</v>
      </c>
      <c r="AT3336" s="93" t="s">
        <v>246</v>
      </c>
      <c r="AU3336" s="93" t="s">
        <v>1141</v>
      </c>
      <c r="AV3336" s="83" t="str">
        <f t="shared" si="1316"/>
        <v>72127</v>
      </c>
      <c r="AX3336" s="7" t="s">
        <v>614</v>
      </c>
    </row>
    <row r="3337" spans="1:50" hidden="1" outlineLevel="1">
      <c r="A3337" t="s">
        <v>806</v>
      </c>
      <c r="B3337" t="s">
        <v>974</v>
      </c>
      <c r="AP3337" t="s">
        <v>806</v>
      </c>
      <c r="AQ3337" t="s">
        <v>974</v>
      </c>
      <c r="AT3337" s="93" t="s">
        <v>246</v>
      </c>
      <c r="AU3337" s="93" t="s">
        <v>1142</v>
      </c>
      <c r="AV3337" s="83" t="str">
        <f t="shared" si="1316"/>
        <v>72129</v>
      </c>
      <c r="AX3337" s="7" t="s">
        <v>614</v>
      </c>
    </row>
    <row r="3338" spans="1:50" hidden="1" outlineLevel="1">
      <c r="A3338" t="s">
        <v>807</v>
      </c>
      <c r="B3338" t="s">
        <v>974</v>
      </c>
      <c r="AP3338" t="s">
        <v>807</v>
      </c>
      <c r="AQ3338" t="s">
        <v>974</v>
      </c>
      <c r="AT3338" s="93" t="s">
        <v>246</v>
      </c>
      <c r="AU3338" s="93" t="s">
        <v>1143</v>
      </c>
      <c r="AV3338" s="83" t="str">
        <f t="shared" si="1316"/>
        <v>72131</v>
      </c>
      <c r="AX3338" s="7" t="s">
        <v>614</v>
      </c>
    </row>
    <row r="3339" spans="1:50" hidden="1" outlineLevel="1">
      <c r="A3339" t="s">
        <v>808</v>
      </c>
      <c r="B3339" t="s">
        <v>974</v>
      </c>
      <c r="AP3339" t="s">
        <v>808</v>
      </c>
      <c r="AQ3339" t="s">
        <v>974</v>
      </c>
      <c r="AT3339" s="93" t="s">
        <v>246</v>
      </c>
      <c r="AU3339" s="93" t="s">
        <v>1144</v>
      </c>
      <c r="AV3339" s="83" t="str">
        <f t="shared" si="1316"/>
        <v>72133</v>
      </c>
      <c r="AX3339" s="7" t="s">
        <v>614</v>
      </c>
    </row>
    <row r="3340" spans="1:50" hidden="1" outlineLevel="1">
      <c r="A3340" t="s">
        <v>984</v>
      </c>
      <c r="B3340" t="s">
        <v>974</v>
      </c>
      <c r="AP3340" t="s">
        <v>984</v>
      </c>
      <c r="AQ3340" t="s">
        <v>974</v>
      </c>
      <c r="AT3340" s="93" t="s">
        <v>246</v>
      </c>
      <c r="AU3340" s="93" t="s">
        <v>1146</v>
      </c>
      <c r="AV3340" s="83" t="str">
        <f t="shared" ref="AV3340:AV3350" si="1317">AT3340&amp;AU3340</f>
        <v>72135</v>
      </c>
      <c r="AX3340" s="7" t="s">
        <v>614</v>
      </c>
    </row>
    <row r="3341" spans="1:50" hidden="1" outlineLevel="1">
      <c r="A3341" t="s">
        <v>985</v>
      </c>
      <c r="B3341" t="s">
        <v>974</v>
      </c>
      <c r="AP3341" t="s">
        <v>985</v>
      </c>
      <c r="AQ3341" t="s">
        <v>974</v>
      </c>
      <c r="AT3341" s="93" t="s">
        <v>246</v>
      </c>
      <c r="AU3341" s="93" t="s">
        <v>1147</v>
      </c>
      <c r="AV3341" s="83" t="str">
        <f t="shared" si="1317"/>
        <v>72137</v>
      </c>
      <c r="AX3341" s="7" t="s">
        <v>614</v>
      </c>
    </row>
    <row r="3342" spans="1:50" hidden="1" outlineLevel="1">
      <c r="A3342" t="s">
        <v>986</v>
      </c>
      <c r="B3342" t="s">
        <v>974</v>
      </c>
      <c r="AP3342" t="s">
        <v>986</v>
      </c>
      <c r="AQ3342" t="s">
        <v>974</v>
      </c>
      <c r="AT3342" s="93" t="s">
        <v>246</v>
      </c>
      <c r="AU3342" s="93" t="s">
        <v>1148</v>
      </c>
      <c r="AV3342" s="83" t="str">
        <f t="shared" si="1317"/>
        <v>72139</v>
      </c>
      <c r="AX3342" s="7" t="s">
        <v>614</v>
      </c>
    </row>
    <row r="3343" spans="1:50" hidden="1" outlineLevel="1">
      <c r="A3343" t="s">
        <v>987</v>
      </c>
      <c r="B3343" t="s">
        <v>974</v>
      </c>
      <c r="AP3343" t="s">
        <v>987</v>
      </c>
      <c r="AQ3343" t="s">
        <v>974</v>
      </c>
      <c r="AT3343" s="93" t="s">
        <v>246</v>
      </c>
      <c r="AU3343" s="93" t="s">
        <v>1149</v>
      </c>
      <c r="AV3343" s="83" t="str">
        <f t="shared" si="1317"/>
        <v>72141</v>
      </c>
      <c r="AX3343" s="7" t="s">
        <v>614</v>
      </c>
    </row>
    <row r="3344" spans="1:50" hidden="1" outlineLevel="1">
      <c r="A3344" t="s">
        <v>988</v>
      </c>
      <c r="B3344" t="s">
        <v>974</v>
      </c>
      <c r="AP3344" t="s">
        <v>988</v>
      </c>
      <c r="AQ3344" t="s">
        <v>974</v>
      </c>
      <c r="AT3344" s="93" t="s">
        <v>246</v>
      </c>
      <c r="AU3344" s="93" t="s">
        <v>1150</v>
      </c>
      <c r="AV3344" s="83" t="str">
        <f t="shared" si="1317"/>
        <v>72143</v>
      </c>
      <c r="AX3344" s="7" t="s">
        <v>614</v>
      </c>
    </row>
    <row r="3345" spans="1:50" hidden="1" outlineLevel="1">
      <c r="A3345" t="s">
        <v>1135</v>
      </c>
      <c r="B3345" t="s">
        <v>974</v>
      </c>
      <c r="AP3345" t="s">
        <v>1135</v>
      </c>
      <c r="AQ3345" t="s">
        <v>974</v>
      </c>
      <c r="AT3345" s="93" t="s">
        <v>246</v>
      </c>
      <c r="AU3345" s="93" t="s">
        <v>1151</v>
      </c>
      <c r="AV3345" s="83" t="str">
        <f t="shared" si="1317"/>
        <v>72145</v>
      </c>
      <c r="AX3345" s="7" t="s">
        <v>614</v>
      </c>
    </row>
    <row r="3346" spans="1:50" hidden="1" outlineLevel="1">
      <c r="A3346" t="s">
        <v>1136</v>
      </c>
      <c r="B3346" t="s">
        <v>974</v>
      </c>
      <c r="AP3346" t="s">
        <v>1136</v>
      </c>
      <c r="AQ3346" t="s">
        <v>974</v>
      </c>
      <c r="AT3346" s="93" t="s">
        <v>246</v>
      </c>
      <c r="AU3346" s="93" t="s">
        <v>1152</v>
      </c>
      <c r="AV3346" s="83" t="str">
        <f t="shared" si="1317"/>
        <v>72147</v>
      </c>
      <c r="AX3346" s="7" t="s">
        <v>614</v>
      </c>
    </row>
    <row r="3347" spans="1:50" hidden="1" outlineLevel="1">
      <c r="A3347" t="s">
        <v>1137</v>
      </c>
      <c r="B3347" t="s">
        <v>974</v>
      </c>
      <c r="AP3347" t="s">
        <v>1137</v>
      </c>
      <c r="AQ3347" t="s">
        <v>974</v>
      </c>
      <c r="AT3347" s="93" t="s">
        <v>246</v>
      </c>
      <c r="AU3347" s="93" t="s">
        <v>1153</v>
      </c>
      <c r="AV3347" s="83" t="str">
        <f t="shared" si="1317"/>
        <v>72149</v>
      </c>
      <c r="AX3347" s="7" t="s">
        <v>614</v>
      </c>
    </row>
    <row r="3348" spans="1:50" hidden="1" outlineLevel="1">
      <c r="A3348" t="s">
        <v>1138</v>
      </c>
      <c r="B3348" t="s">
        <v>974</v>
      </c>
      <c r="AP3348" t="s">
        <v>1138</v>
      </c>
      <c r="AQ3348" t="s">
        <v>974</v>
      </c>
      <c r="AT3348" s="93" t="s">
        <v>246</v>
      </c>
      <c r="AU3348" s="93" t="s">
        <v>1155</v>
      </c>
      <c r="AV3348" s="83" t="str">
        <f t="shared" si="1317"/>
        <v>72151</v>
      </c>
      <c r="AX3348" s="7" t="s">
        <v>614</v>
      </c>
    </row>
    <row r="3349" spans="1:50" hidden="1" outlineLevel="1">
      <c r="A3349" t="s">
        <v>1139</v>
      </c>
      <c r="B3349" t="s">
        <v>974</v>
      </c>
      <c r="AP3349" t="s">
        <v>1139</v>
      </c>
      <c r="AQ3349" t="s">
        <v>974</v>
      </c>
      <c r="AT3349" s="93" t="s">
        <v>246</v>
      </c>
      <c r="AU3349" s="93" t="s">
        <v>1156</v>
      </c>
      <c r="AV3349" s="83" t="str">
        <f t="shared" si="1317"/>
        <v>72153</v>
      </c>
      <c r="AX3349" s="7" t="s">
        <v>614</v>
      </c>
    </row>
    <row r="3350" spans="1:50" collapsed="1">
      <c r="A3350" t="s">
        <v>3934</v>
      </c>
      <c r="B3350" t="s">
        <v>1985</v>
      </c>
      <c r="AU3350" s="93"/>
      <c r="AV3350" s="83" t="str">
        <f t="shared" si="1317"/>
        <v/>
      </c>
    </row>
    <row r="3351" spans="1:50">
      <c r="AU3351" s="93"/>
    </row>
    <row r="3352" spans="1:50" hidden="1" outlineLevel="1">
      <c r="A3352" t="s">
        <v>977</v>
      </c>
      <c r="B3352" t="s">
        <v>3459</v>
      </c>
      <c r="AP3352" t="s">
        <v>977</v>
      </c>
      <c r="AQ3352" t="s">
        <v>3459</v>
      </c>
      <c r="AT3352" s="93" t="s">
        <v>1140</v>
      </c>
      <c r="AU3352" s="93" t="s">
        <v>2456</v>
      </c>
      <c r="AV3352" s="83" t="str">
        <f t="shared" ref="AV3352:AV3383" si="1318">AT3352&amp;AU3352</f>
        <v>02013</v>
      </c>
      <c r="AX3352" s="7" t="s">
        <v>978</v>
      </c>
    </row>
    <row r="3353" spans="1:50" hidden="1" outlineLevel="1">
      <c r="A3353" t="s">
        <v>977</v>
      </c>
      <c r="B3353" t="s">
        <v>3459</v>
      </c>
      <c r="AP3353" t="s">
        <v>977</v>
      </c>
      <c r="AQ3353" t="s">
        <v>3459</v>
      </c>
      <c r="AT3353" s="93" t="s">
        <v>1140</v>
      </c>
      <c r="AU3353" s="93" t="s">
        <v>2456</v>
      </c>
      <c r="AV3353" s="83" t="str">
        <f t="shared" si="1318"/>
        <v>02013</v>
      </c>
      <c r="AX3353" s="7" t="s">
        <v>978</v>
      </c>
    </row>
    <row r="3354" spans="1:50" hidden="1" outlineLevel="1">
      <c r="A3354" t="s">
        <v>977</v>
      </c>
      <c r="B3354" t="s">
        <v>3459</v>
      </c>
      <c r="AP3354" t="s">
        <v>977</v>
      </c>
      <c r="AQ3354" t="s">
        <v>3459</v>
      </c>
      <c r="AT3354" s="93" t="s">
        <v>1140</v>
      </c>
      <c r="AU3354" s="93" t="s">
        <v>2456</v>
      </c>
      <c r="AV3354" s="83" t="str">
        <f t="shared" si="1318"/>
        <v>02013</v>
      </c>
      <c r="AX3354" s="7" t="s">
        <v>978</v>
      </c>
    </row>
    <row r="3355" spans="1:50" hidden="1" outlineLevel="1">
      <c r="A3355" t="s">
        <v>977</v>
      </c>
      <c r="B3355" t="s">
        <v>3459</v>
      </c>
      <c r="AP3355" t="s">
        <v>977</v>
      </c>
      <c r="AQ3355" t="s">
        <v>3459</v>
      </c>
      <c r="AT3355" s="93" t="s">
        <v>1140</v>
      </c>
      <c r="AU3355" s="93" t="s">
        <v>2456</v>
      </c>
      <c r="AV3355" s="83" t="str">
        <f t="shared" si="1318"/>
        <v>02013</v>
      </c>
      <c r="AX3355" s="7" t="s">
        <v>978</v>
      </c>
    </row>
    <row r="3356" spans="1:50" hidden="1" outlineLevel="1">
      <c r="A3356" t="s">
        <v>977</v>
      </c>
      <c r="B3356" t="s">
        <v>3459</v>
      </c>
      <c r="AP3356" t="s">
        <v>977</v>
      </c>
      <c r="AQ3356" t="s">
        <v>3459</v>
      </c>
      <c r="AT3356" s="93" t="s">
        <v>1140</v>
      </c>
      <c r="AU3356" s="93" t="s">
        <v>2456</v>
      </c>
      <c r="AV3356" s="83" t="str">
        <f t="shared" si="1318"/>
        <v>02013</v>
      </c>
      <c r="AX3356" s="7" t="s">
        <v>978</v>
      </c>
    </row>
    <row r="3357" spans="1:50" hidden="1" outlineLevel="1">
      <c r="A3357" t="s">
        <v>977</v>
      </c>
      <c r="B3357" t="s">
        <v>3459</v>
      </c>
      <c r="AP3357" t="s">
        <v>977</v>
      </c>
      <c r="AQ3357" t="s">
        <v>3459</v>
      </c>
      <c r="AT3357" s="93" t="s">
        <v>1140</v>
      </c>
      <c r="AU3357" s="93" t="s">
        <v>2456</v>
      </c>
      <c r="AV3357" s="83" t="str">
        <f t="shared" si="1318"/>
        <v>02013</v>
      </c>
      <c r="AX3357" s="7" t="s">
        <v>978</v>
      </c>
    </row>
    <row r="3358" spans="1:50" hidden="1" outlineLevel="1">
      <c r="A3358" t="s">
        <v>977</v>
      </c>
      <c r="B3358" t="s">
        <v>3459</v>
      </c>
      <c r="AP3358" t="s">
        <v>977</v>
      </c>
      <c r="AQ3358" t="s">
        <v>3459</v>
      </c>
      <c r="AT3358" s="93" t="s">
        <v>1140</v>
      </c>
      <c r="AU3358" s="93" t="s">
        <v>2456</v>
      </c>
      <c r="AV3358" s="83" t="str">
        <f t="shared" si="1318"/>
        <v>02013</v>
      </c>
      <c r="AX3358" s="7" t="s">
        <v>978</v>
      </c>
    </row>
    <row r="3359" spans="1:50" hidden="1" outlineLevel="1">
      <c r="A3359" t="s">
        <v>977</v>
      </c>
      <c r="B3359" t="s">
        <v>3459</v>
      </c>
      <c r="AP3359" t="s">
        <v>977</v>
      </c>
      <c r="AQ3359" t="s">
        <v>3459</v>
      </c>
      <c r="AT3359" s="93" t="s">
        <v>1140</v>
      </c>
      <c r="AU3359" s="93" t="s">
        <v>2456</v>
      </c>
      <c r="AV3359" s="83" t="str">
        <f t="shared" si="1318"/>
        <v>02013</v>
      </c>
      <c r="AX3359" s="7" t="s">
        <v>978</v>
      </c>
    </row>
    <row r="3360" spans="1:50" hidden="1" outlineLevel="1">
      <c r="A3360" t="s">
        <v>977</v>
      </c>
      <c r="B3360" t="s">
        <v>3459</v>
      </c>
      <c r="AP3360" t="s">
        <v>977</v>
      </c>
      <c r="AQ3360" t="s">
        <v>3459</v>
      </c>
      <c r="AT3360" s="93" t="s">
        <v>1140</v>
      </c>
      <c r="AU3360" s="93" t="s">
        <v>2456</v>
      </c>
      <c r="AV3360" s="83" t="str">
        <f t="shared" si="1318"/>
        <v>02013</v>
      </c>
      <c r="AX3360" s="7" t="s">
        <v>978</v>
      </c>
    </row>
    <row r="3361" spans="1:50" hidden="1" outlineLevel="1">
      <c r="A3361" t="s">
        <v>977</v>
      </c>
      <c r="B3361" t="s">
        <v>3459</v>
      </c>
      <c r="AP3361" t="s">
        <v>977</v>
      </c>
      <c r="AQ3361" t="s">
        <v>3459</v>
      </c>
      <c r="AT3361" s="93" t="s">
        <v>1140</v>
      </c>
      <c r="AU3361" s="93" t="s">
        <v>2456</v>
      </c>
      <c r="AV3361" s="83" t="str">
        <f t="shared" si="1318"/>
        <v>02013</v>
      </c>
      <c r="AX3361" s="7" t="s">
        <v>978</v>
      </c>
    </row>
    <row r="3362" spans="1:50" hidden="1" outlineLevel="1">
      <c r="A3362" t="s">
        <v>977</v>
      </c>
      <c r="B3362" t="s">
        <v>3459</v>
      </c>
      <c r="AP3362" t="s">
        <v>977</v>
      </c>
      <c r="AQ3362" t="s">
        <v>3459</v>
      </c>
      <c r="AT3362" s="93" t="s">
        <v>1140</v>
      </c>
      <c r="AU3362" s="93" t="s">
        <v>2456</v>
      </c>
      <c r="AV3362" s="83" t="str">
        <f t="shared" si="1318"/>
        <v>02013</v>
      </c>
      <c r="AX3362" s="7" t="s">
        <v>978</v>
      </c>
    </row>
    <row r="3363" spans="1:50" hidden="1" outlineLevel="1">
      <c r="A3363" t="s">
        <v>977</v>
      </c>
      <c r="B3363" t="s">
        <v>3459</v>
      </c>
      <c r="AP3363" t="s">
        <v>977</v>
      </c>
      <c r="AQ3363" t="s">
        <v>3459</v>
      </c>
      <c r="AT3363" s="93" t="s">
        <v>1140</v>
      </c>
      <c r="AU3363" s="93" t="s">
        <v>2456</v>
      </c>
      <c r="AV3363" s="83" t="str">
        <f t="shared" si="1318"/>
        <v>02013</v>
      </c>
      <c r="AX3363" s="7" t="s">
        <v>978</v>
      </c>
    </row>
    <row r="3364" spans="1:50" hidden="1" outlineLevel="1">
      <c r="A3364" t="s">
        <v>977</v>
      </c>
      <c r="B3364" t="s">
        <v>3459</v>
      </c>
      <c r="AP3364" t="s">
        <v>977</v>
      </c>
      <c r="AQ3364" t="s">
        <v>3459</v>
      </c>
      <c r="AT3364" s="93" t="s">
        <v>1140</v>
      </c>
      <c r="AU3364" s="93" t="s">
        <v>2456</v>
      </c>
      <c r="AV3364" s="83" t="str">
        <f t="shared" si="1318"/>
        <v>02013</v>
      </c>
      <c r="AX3364" s="7" t="s">
        <v>978</v>
      </c>
    </row>
    <row r="3365" spans="1:50" hidden="1" outlineLevel="1">
      <c r="A3365" t="s">
        <v>977</v>
      </c>
      <c r="B3365" t="s">
        <v>3459</v>
      </c>
      <c r="AP3365" t="s">
        <v>977</v>
      </c>
      <c r="AQ3365" t="s">
        <v>3459</v>
      </c>
      <c r="AT3365" s="93" t="s">
        <v>1140</v>
      </c>
      <c r="AU3365" s="93" t="s">
        <v>2456</v>
      </c>
      <c r="AV3365" s="83" t="str">
        <f t="shared" si="1318"/>
        <v>02013</v>
      </c>
      <c r="AX3365" s="7" t="s">
        <v>978</v>
      </c>
    </row>
    <row r="3366" spans="1:50" hidden="1" outlineLevel="1">
      <c r="A3366" t="s">
        <v>980</v>
      </c>
      <c r="B3366" t="s">
        <v>3459</v>
      </c>
      <c r="AP3366" t="s">
        <v>980</v>
      </c>
      <c r="AQ3366" t="s">
        <v>3459</v>
      </c>
      <c r="AT3366" s="93" t="s">
        <v>1140</v>
      </c>
      <c r="AU3366" s="93" t="s">
        <v>979</v>
      </c>
      <c r="AV3366" s="83" t="str">
        <f t="shared" si="1318"/>
        <v>02016</v>
      </c>
      <c r="AX3366" s="7" t="s">
        <v>981</v>
      </c>
    </row>
    <row r="3367" spans="1:50" hidden="1" outlineLevel="1">
      <c r="A3367" t="s">
        <v>980</v>
      </c>
      <c r="B3367" t="s">
        <v>3459</v>
      </c>
      <c r="AP3367" t="s">
        <v>980</v>
      </c>
      <c r="AQ3367" t="s">
        <v>3459</v>
      </c>
      <c r="AT3367" s="93" t="s">
        <v>1140</v>
      </c>
      <c r="AU3367" s="93" t="s">
        <v>979</v>
      </c>
      <c r="AV3367" s="83" t="str">
        <f t="shared" si="1318"/>
        <v>02016</v>
      </c>
      <c r="AX3367" s="7" t="s">
        <v>981</v>
      </c>
    </row>
    <row r="3368" spans="1:50" hidden="1" outlineLevel="1">
      <c r="A3368" t="s">
        <v>980</v>
      </c>
      <c r="B3368" t="s">
        <v>3459</v>
      </c>
      <c r="AP3368" t="s">
        <v>980</v>
      </c>
      <c r="AQ3368" t="s">
        <v>3459</v>
      </c>
      <c r="AT3368" s="93" t="s">
        <v>1140</v>
      </c>
      <c r="AU3368" s="93" t="s">
        <v>979</v>
      </c>
      <c r="AV3368" s="83" t="str">
        <f t="shared" si="1318"/>
        <v>02016</v>
      </c>
      <c r="AX3368" s="7" t="s">
        <v>981</v>
      </c>
    </row>
    <row r="3369" spans="1:50" hidden="1" outlineLevel="1">
      <c r="A3369" t="s">
        <v>980</v>
      </c>
      <c r="B3369" t="s">
        <v>3459</v>
      </c>
      <c r="AP3369" t="s">
        <v>980</v>
      </c>
      <c r="AQ3369" t="s">
        <v>3459</v>
      </c>
      <c r="AT3369" s="93" t="s">
        <v>1140</v>
      </c>
      <c r="AU3369" s="93" t="s">
        <v>979</v>
      </c>
      <c r="AV3369" s="83" t="str">
        <f t="shared" si="1318"/>
        <v>02016</v>
      </c>
      <c r="AX3369" s="7" t="s">
        <v>981</v>
      </c>
    </row>
    <row r="3370" spans="1:50" hidden="1" outlineLevel="1">
      <c r="A3370" t="s">
        <v>980</v>
      </c>
      <c r="B3370" t="s">
        <v>3459</v>
      </c>
      <c r="AP3370" t="s">
        <v>980</v>
      </c>
      <c r="AQ3370" t="s">
        <v>3459</v>
      </c>
      <c r="AT3370" s="93" t="s">
        <v>1140</v>
      </c>
      <c r="AU3370" s="93" t="s">
        <v>979</v>
      </c>
      <c r="AV3370" s="83" t="str">
        <f t="shared" si="1318"/>
        <v>02016</v>
      </c>
      <c r="AX3370" s="7" t="s">
        <v>981</v>
      </c>
    </row>
    <row r="3371" spans="1:50" hidden="1" outlineLevel="1">
      <c r="A3371" t="s">
        <v>980</v>
      </c>
      <c r="B3371" t="s">
        <v>3459</v>
      </c>
      <c r="AP3371" t="s">
        <v>980</v>
      </c>
      <c r="AQ3371" t="s">
        <v>3459</v>
      </c>
      <c r="AT3371" s="93" t="s">
        <v>1140</v>
      </c>
      <c r="AU3371" s="93" t="s">
        <v>979</v>
      </c>
      <c r="AV3371" s="83" t="str">
        <f t="shared" si="1318"/>
        <v>02016</v>
      </c>
      <c r="AX3371" s="7" t="s">
        <v>981</v>
      </c>
    </row>
    <row r="3372" spans="1:50" hidden="1" outlineLevel="1">
      <c r="A3372" t="s">
        <v>980</v>
      </c>
      <c r="B3372" t="s">
        <v>3459</v>
      </c>
      <c r="AP3372" t="s">
        <v>980</v>
      </c>
      <c r="AQ3372" t="s">
        <v>3459</v>
      </c>
      <c r="AT3372" s="93" t="s">
        <v>1140</v>
      </c>
      <c r="AU3372" s="93" t="s">
        <v>979</v>
      </c>
      <c r="AV3372" s="83" t="str">
        <f t="shared" si="1318"/>
        <v>02016</v>
      </c>
      <c r="AX3372" s="7" t="s">
        <v>981</v>
      </c>
    </row>
    <row r="3373" spans="1:50" hidden="1" outlineLevel="1">
      <c r="A3373" t="s">
        <v>980</v>
      </c>
      <c r="B3373" t="s">
        <v>3459</v>
      </c>
      <c r="AP3373" t="s">
        <v>980</v>
      </c>
      <c r="AQ3373" t="s">
        <v>3459</v>
      </c>
      <c r="AT3373" s="93" t="s">
        <v>1140</v>
      </c>
      <c r="AU3373" s="93" t="s">
        <v>979</v>
      </c>
      <c r="AV3373" s="83" t="str">
        <f t="shared" si="1318"/>
        <v>02016</v>
      </c>
      <c r="AX3373" s="7" t="s">
        <v>981</v>
      </c>
    </row>
    <row r="3374" spans="1:50" hidden="1" outlineLevel="1">
      <c r="A3374" t="s">
        <v>980</v>
      </c>
      <c r="B3374" t="s">
        <v>3459</v>
      </c>
      <c r="AP3374" t="s">
        <v>980</v>
      </c>
      <c r="AQ3374" t="s">
        <v>3459</v>
      </c>
      <c r="AT3374" s="93" t="s">
        <v>1140</v>
      </c>
      <c r="AU3374" s="93" t="s">
        <v>979</v>
      </c>
      <c r="AV3374" s="83" t="str">
        <f t="shared" si="1318"/>
        <v>02016</v>
      </c>
      <c r="AX3374" s="7" t="s">
        <v>981</v>
      </c>
    </row>
    <row r="3375" spans="1:50" hidden="1" outlineLevel="1">
      <c r="A3375" t="s">
        <v>980</v>
      </c>
      <c r="B3375" t="s">
        <v>3459</v>
      </c>
      <c r="AP3375" t="s">
        <v>980</v>
      </c>
      <c r="AQ3375" t="s">
        <v>3459</v>
      </c>
      <c r="AT3375" s="93" t="s">
        <v>1140</v>
      </c>
      <c r="AU3375" s="93" t="s">
        <v>979</v>
      </c>
      <c r="AV3375" s="83" t="str">
        <f t="shared" si="1318"/>
        <v>02016</v>
      </c>
      <c r="AX3375" s="7" t="s">
        <v>981</v>
      </c>
    </row>
    <row r="3376" spans="1:50" hidden="1" outlineLevel="1">
      <c r="A3376" t="s">
        <v>980</v>
      </c>
      <c r="B3376" t="s">
        <v>3459</v>
      </c>
      <c r="AP3376" t="s">
        <v>980</v>
      </c>
      <c r="AQ3376" t="s">
        <v>3459</v>
      </c>
      <c r="AT3376" s="93" t="s">
        <v>1140</v>
      </c>
      <c r="AU3376" s="93" t="s">
        <v>979</v>
      </c>
      <c r="AV3376" s="83" t="str">
        <f t="shared" si="1318"/>
        <v>02016</v>
      </c>
      <c r="AX3376" s="7" t="s">
        <v>981</v>
      </c>
    </row>
    <row r="3377" spans="1:50" hidden="1" outlineLevel="1">
      <c r="A3377" t="s">
        <v>980</v>
      </c>
      <c r="B3377" t="s">
        <v>3459</v>
      </c>
      <c r="AP3377" t="s">
        <v>980</v>
      </c>
      <c r="AQ3377" t="s">
        <v>3459</v>
      </c>
      <c r="AT3377" s="93" t="s">
        <v>1140</v>
      </c>
      <c r="AU3377" s="93" t="s">
        <v>979</v>
      </c>
      <c r="AV3377" s="83" t="str">
        <f t="shared" si="1318"/>
        <v>02016</v>
      </c>
      <c r="AX3377" s="7" t="s">
        <v>981</v>
      </c>
    </row>
    <row r="3378" spans="1:50" hidden="1" outlineLevel="1">
      <c r="A3378" t="s">
        <v>980</v>
      </c>
      <c r="B3378" t="s">
        <v>3459</v>
      </c>
      <c r="AP3378" t="s">
        <v>980</v>
      </c>
      <c r="AQ3378" t="s">
        <v>3459</v>
      </c>
      <c r="AT3378" s="93" t="s">
        <v>1140</v>
      </c>
      <c r="AU3378" s="93" t="s">
        <v>979</v>
      </c>
      <c r="AV3378" s="83" t="str">
        <f t="shared" si="1318"/>
        <v>02016</v>
      </c>
      <c r="AX3378" s="7" t="s">
        <v>981</v>
      </c>
    </row>
    <row r="3379" spans="1:50" hidden="1" outlineLevel="1">
      <c r="A3379" t="s">
        <v>980</v>
      </c>
      <c r="B3379" t="s">
        <v>3459</v>
      </c>
      <c r="AP3379" t="s">
        <v>980</v>
      </c>
      <c r="AQ3379" t="s">
        <v>3459</v>
      </c>
      <c r="AT3379" s="93" t="s">
        <v>1140</v>
      </c>
      <c r="AU3379" s="93" t="s">
        <v>979</v>
      </c>
      <c r="AV3379" s="83" t="str">
        <f t="shared" si="1318"/>
        <v>02016</v>
      </c>
      <c r="AX3379" s="7" t="s">
        <v>981</v>
      </c>
    </row>
    <row r="3380" spans="1:50" hidden="1" outlineLevel="1">
      <c r="A3380" t="s">
        <v>980</v>
      </c>
      <c r="B3380" t="s">
        <v>3459</v>
      </c>
      <c r="AP3380" t="s">
        <v>980</v>
      </c>
      <c r="AQ3380" t="s">
        <v>3459</v>
      </c>
      <c r="AT3380" s="93" t="s">
        <v>1140</v>
      </c>
      <c r="AU3380" s="93" t="s">
        <v>979</v>
      </c>
      <c r="AV3380" s="83" t="str">
        <f t="shared" si="1318"/>
        <v>02016</v>
      </c>
      <c r="AX3380" s="7" t="s">
        <v>981</v>
      </c>
    </row>
    <row r="3381" spans="1:50" hidden="1" outlineLevel="1">
      <c r="A3381" t="s">
        <v>980</v>
      </c>
      <c r="B3381" t="s">
        <v>3459</v>
      </c>
      <c r="AP3381" t="s">
        <v>980</v>
      </c>
      <c r="AQ3381" t="s">
        <v>3459</v>
      </c>
      <c r="AT3381" s="93" t="s">
        <v>1140</v>
      </c>
      <c r="AU3381" s="93" t="s">
        <v>979</v>
      </c>
      <c r="AV3381" s="83" t="str">
        <f t="shared" si="1318"/>
        <v>02016</v>
      </c>
      <c r="AX3381" s="7" t="s">
        <v>981</v>
      </c>
    </row>
    <row r="3382" spans="1:50" hidden="1" outlineLevel="1">
      <c r="A3382" t="s">
        <v>980</v>
      </c>
      <c r="B3382" t="s">
        <v>3459</v>
      </c>
      <c r="AP3382" t="s">
        <v>980</v>
      </c>
      <c r="AQ3382" t="s">
        <v>3459</v>
      </c>
      <c r="AT3382" s="93" t="s">
        <v>1140</v>
      </c>
      <c r="AU3382" s="93" t="s">
        <v>979</v>
      </c>
      <c r="AV3382" s="83" t="str">
        <f t="shared" si="1318"/>
        <v>02016</v>
      </c>
      <c r="AX3382" s="7" t="s">
        <v>981</v>
      </c>
    </row>
    <row r="3383" spans="1:50" hidden="1" outlineLevel="1">
      <c r="A3383" t="s">
        <v>980</v>
      </c>
      <c r="B3383" t="s">
        <v>3459</v>
      </c>
      <c r="AP3383" t="s">
        <v>980</v>
      </c>
      <c r="AQ3383" t="s">
        <v>3459</v>
      </c>
      <c r="AT3383" s="93" t="s">
        <v>1140</v>
      </c>
      <c r="AU3383" s="93" t="s">
        <v>979</v>
      </c>
      <c r="AV3383" s="83" t="str">
        <f t="shared" si="1318"/>
        <v>02016</v>
      </c>
      <c r="AX3383" s="7" t="s">
        <v>981</v>
      </c>
    </row>
    <row r="3384" spans="1:50" hidden="1" outlineLevel="1">
      <c r="A3384" t="s">
        <v>980</v>
      </c>
      <c r="B3384" t="s">
        <v>3459</v>
      </c>
      <c r="AP3384" t="s">
        <v>980</v>
      </c>
      <c r="AQ3384" t="s">
        <v>3459</v>
      </c>
      <c r="AT3384" s="93" t="s">
        <v>1140</v>
      </c>
      <c r="AU3384" s="93" t="s">
        <v>979</v>
      </c>
      <c r="AV3384" s="83" t="str">
        <f t="shared" ref="AV3384:AV3415" si="1319">AT3384&amp;AU3384</f>
        <v>02016</v>
      </c>
      <c r="AX3384" s="7" t="s">
        <v>981</v>
      </c>
    </row>
    <row r="3385" spans="1:50" hidden="1" outlineLevel="1">
      <c r="A3385" t="s">
        <v>980</v>
      </c>
      <c r="B3385" t="s">
        <v>3459</v>
      </c>
      <c r="AP3385" t="s">
        <v>980</v>
      </c>
      <c r="AQ3385" t="s">
        <v>3459</v>
      </c>
      <c r="AT3385" s="93" t="s">
        <v>1140</v>
      </c>
      <c r="AU3385" s="93" t="s">
        <v>979</v>
      </c>
      <c r="AV3385" s="83" t="str">
        <f t="shared" si="1319"/>
        <v>02016</v>
      </c>
      <c r="AX3385" s="7" t="s">
        <v>981</v>
      </c>
    </row>
    <row r="3386" spans="1:50" hidden="1" outlineLevel="1">
      <c r="A3386" t="s">
        <v>980</v>
      </c>
      <c r="B3386" t="s">
        <v>3459</v>
      </c>
      <c r="AP3386" t="s">
        <v>980</v>
      </c>
      <c r="AQ3386" t="s">
        <v>3459</v>
      </c>
      <c r="AT3386" s="93" t="s">
        <v>1140</v>
      </c>
      <c r="AU3386" s="93" t="s">
        <v>979</v>
      </c>
      <c r="AV3386" s="83" t="str">
        <f t="shared" si="1319"/>
        <v>02016</v>
      </c>
      <c r="AX3386" s="7" t="s">
        <v>981</v>
      </c>
    </row>
    <row r="3387" spans="1:50" hidden="1" outlineLevel="1">
      <c r="A3387" t="s">
        <v>980</v>
      </c>
      <c r="B3387" t="s">
        <v>3459</v>
      </c>
      <c r="AP3387" t="s">
        <v>980</v>
      </c>
      <c r="AQ3387" t="s">
        <v>3459</v>
      </c>
      <c r="AT3387" s="93" t="s">
        <v>1140</v>
      </c>
      <c r="AU3387" s="93" t="s">
        <v>979</v>
      </c>
      <c r="AV3387" s="83" t="str">
        <f t="shared" si="1319"/>
        <v>02016</v>
      </c>
      <c r="AX3387" s="7" t="s">
        <v>981</v>
      </c>
    </row>
    <row r="3388" spans="1:50" hidden="1" outlineLevel="1">
      <c r="A3388" t="s">
        <v>980</v>
      </c>
      <c r="B3388" t="s">
        <v>3459</v>
      </c>
      <c r="AP3388" t="s">
        <v>980</v>
      </c>
      <c r="AQ3388" t="s">
        <v>3459</v>
      </c>
      <c r="AT3388" s="93" t="s">
        <v>1140</v>
      </c>
      <c r="AU3388" s="93" t="s">
        <v>979</v>
      </c>
      <c r="AV3388" s="83" t="str">
        <f t="shared" si="1319"/>
        <v>02016</v>
      </c>
      <c r="AX3388" s="7" t="s">
        <v>981</v>
      </c>
    </row>
    <row r="3389" spans="1:50" hidden="1" outlineLevel="1">
      <c r="A3389" t="s">
        <v>980</v>
      </c>
      <c r="B3389" t="s">
        <v>3459</v>
      </c>
      <c r="AP3389" t="s">
        <v>980</v>
      </c>
      <c r="AQ3389" t="s">
        <v>3459</v>
      </c>
      <c r="AT3389" s="93" t="s">
        <v>1140</v>
      </c>
      <c r="AU3389" s="93" t="s">
        <v>979</v>
      </c>
      <c r="AV3389" s="83" t="str">
        <f t="shared" si="1319"/>
        <v>02016</v>
      </c>
      <c r="AX3389" s="7" t="s">
        <v>981</v>
      </c>
    </row>
    <row r="3390" spans="1:50" hidden="1" outlineLevel="1">
      <c r="A3390" t="s">
        <v>980</v>
      </c>
      <c r="B3390" t="s">
        <v>3459</v>
      </c>
      <c r="AP3390" t="s">
        <v>980</v>
      </c>
      <c r="AQ3390" t="s">
        <v>3459</v>
      </c>
      <c r="AT3390" s="93" t="s">
        <v>1140</v>
      </c>
      <c r="AU3390" s="93" t="s">
        <v>979</v>
      </c>
      <c r="AV3390" s="83" t="str">
        <f t="shared" si="1319"/>
        <v>02016</v>
      </c>
      <c r="AX3390" s="7" t="s">
        <v>981</v>
      </c>
    </row>
    <row r="3391" spans="1:50" hidden="1" outlineLevel="1">
      <c r="A3391" t="s">
        <v>980</v>
      </c>
      <c r="B3391" t="s">
        <v>3459</v>
      </c>
      <c r="AP3391" t="s">
        <v>980</v>
      </c>
      <c r="AQ3391" t="s">
        <v>3459</v>
      </c>
      <c r="AT3391" s="93" t="s">
        <v>1140</v>
      </c>
      <c r="AU3391" s="93" t="s">
        <v>979</v>
      </c>
      <c r="AV3391" s="83" t="str">
        <f t="shared" si="1319"/>
        <v>02016</v>
      </c>
      <c r="AX3391" s="7" t="s">
        <v>981</v>
      </c>
    </row>
    <row r="3392" spans="1:50" hidden="1" outlineLevel="1">
      <c r="A3392" t="s">
        <v>980</v>
      </c>
      <c r="B3392" t="s">
        <v>3459</v>
      </c>
      <c r="AP3392" t="s">
        <v>980</v>
      </c>
      <c r="AQ3392" t="s">
        <v>3459</v>
      </c>
      <c r="AT3392" s="93" t="s">
        <v>1140</v>
      </c>
      <c r="AU3392" s="93" t="s">
        <v>979</v>
      </c>
      <c r="AV3392" s="83" t="str">
        <f t="shared" si="1319"/>
        <v>02016</v>
      </c>
      <c r="AX3392" s="7" t="s">
        <v>981</v>
      </c>
    </row>
    <row r="3393" spans="1:50" hidden="1" outlineLevel="1">
      <c r="A3393" t="s">
        <v>980</v>
      </c>
      <c r="B3393" t="s">
        <v>3459</v>
      </c>
      <c r="AP3393" t="s">
        <v>980</v>
      </c>
      <c r="AQ3393" t="s">
        <v>3459</v>
      </c>
      <c r="AT3393" s="93" t="s">
        <v>1140</v>
      </c>
      <c r="AU3393" s="93" t="s">
        <v>979</v>
      </c>
      <c r="AV3393" s="83" t="str">
        <f t="shared" si="1319"/>
        <v>02016</v>
      </c>
      <c r="AX3393" s="7" t="s">
        <v>981</v>
      </c>
    </row>
    <row r="3394" spans="1:50" hidden="1" outlineLevel="1">
      <c r="A3394" t="s">
        <v>980</v>
      </c>
      <c r="B3394" t="s">
        <v>3459</v>
      </c>
      <c r="AP3394" t="s">
        <v>980</v>
      </c>
      <c r="AQ3394" t="s">
        <v>3459</v>
      </c>
      <c r="AT3394" s="93" t="s">
        <v>1140</v>
      </c>
      <c r="AU3394" s="93" t="s">
        <v>979</v>
      </c>
      <c r="AV3394" s="83" t="str">
        <f t="shared" si="1319"/>
        <v>02016</v>
      </c>
      <c r="AX3394" s="7" t="s">
        <v>981</v>
      </c>
    </row>
    <row r="3395" spans="1:50" hidden="1" outlineLevel="1">
      <c r="A3395" t="s">
        <v>980</v>
      </c>
      <c r="B3395" t="s">
        <v>3459</v>
      </c>
      <c r="AP3395" t="s">
        <v>980</v>
      </c>
      <c r="AQ3395" t="s">
        <v>3459</v>
      </c>
      <c r="AT3395" s="93" t="s">
        <v>1140</v>
      </c>
      <c r="AU3395" s="93" t="s">
        <v>979</v>
      </c>
      <c r="AV3395" s="83" t="str">
        <f t="shared" si="1319"/>
        <v>02016</v>
      </c>
      <c r="AX3395" s="7" t="s">
        <v>981</v>
      </c>
    </row>
    <row r="3396" spans="1:50" hidden="1" outlineLevel="1">
      <c r="A3396" t="s">
        <v>980</v>
      </c>
      <c r="B3396" t="s">
        <v>3459</v>
      </c>
      <c r="AP3396" t="s">
        <v>980</v>
      </c>
      <c r="AQ3396" t="s">
        <v>3459</v>
      </c>
      <c r="AT3396" s="93" t="s">
        <v>1140</v>
      </c>
      <c r="AU3396" s="93" t="s">
        <v>979</v>
      </c>
      <c r="AV3396" s="83" t="str">
        <f t="shared" si="1319"/>
        <v>02016</v>
      </c>
      <c r="AX3396" s="7" t="s">
        <v>981</v>
      </c>
    </row>
    <row r="3397" spans="1:50" hidden="1" outlineLevel="1">
      <c r="A3397" t="s">
        <v>980</v>
      </c>
      <c r="B3397" t="s">
        <v>3459</v>
      </c>
      <c r="AP3397" t="s">
        <v>980</v>
      </c>
      <c r="AQ3397" t="s">
        <v>3459</v>
      </c>
      <c r="AT3397" s="93" t="s">
        <v>1140</v>
      </c>
      <c r="AU3397" s="93" t="s">
        <v>979</v>
      </c>
      <c r="AV3397" s="83" t="str">
        <f t="shared" si="1319"/>
        <v>02016</v>
      </c>
      <c r="AX3397" s="7" t="s">
        <v>981</v>
      </c>
    </row>
    <row r="3398" spans="1:50" hidden="1" outlineLevel="1">
      <c r="A3398" t="s">
        <v>980</v>
      </c>
      <c r="B3398" t="s">
        <v>3459</v>
      </c>
      <c r="AP3398" t="s">
        <v>980</v>
      </c>
      <c r="AQ3398" t="s">
        <v>3459</v>
      </c>
      <c r="AT3398" s="93" t="s">
        <v>1140</v>
      </c>
      <c r="AU3398" s="93" t="s">
        <v>979</v>
      </c>
      <c r="AV3398" s="83" t="str">
        <f t="shared" si="1319"/>
        <v>02016</v>
      </c>
      <c r="AX3398" s="7" t="s">
        <v>981</v>
      </c>
    </row>
    <row r="3399" spans="1:50" hidden="1" outlineLevel="1">
      <c r="A3399" t="s">
        <v>980</v>
      </c>
      <c r="B3399" t="s">
        <v>3459</v>
      </c>
      <c r="AP3399" t="s">
        <v>980</v>
      </c>
      <c r="AQ3399" t="s">
        <v>3459</v>
      </c>
      <c r="AT3399" s="93" t="s">
        <v>1140</v>
      </c>
      <c r="AU3399" s="93" t="s">
        <v>979</v>
      </c>
      <c r="AV3399" s="83" t="str">
        <f t="shared" si="1319"/>
        <v>02016</v>
      </c>
      <c r="AX3399" s="7" t="s">
        <v>981</v>
      </c>
    </row>
    <row r="3400" spans="1:50" hidden="1" outlineLevel="1">
      <c r="A3400" t="s">
        <v>980</v>
      </c>
      <c r="B3400" t="s">
        <v>3459</v>
      </c>
      <c r="AP3400" t="s">
        <v>980</v>
      </c>
      <c r="AQ3400" t="s">
        <v>3459</v>
      </c>
      <c r="AT3400" s="93" t="s">
        <v>1140</v>
      </c>
      <c r="AU3400" s="93" t="s">
        <v>979</v>
      </c>
      <c r="AV3400" s="83" t="str">
        <f t="shared" si="1319"/>
        <v>02016</v>
      </c>
      <c r="AX3400" s="7" t="s">
        <v>981</v>
      </c>
    </row>
    <row r="3401" spans="1:50" hidden="1" outlineLevel="1">
      <c r="A3401" t="s">
        <v>983</v>
      </c>
      <c r="B3401" t="s">
        <v>3459</v>
      </c>
      <c r="AP3401" t="s">
        <v>983</v>
      </c>
      <c r="AQ3401" t="s">
        <v>3459</v>
      </c>
      <c r="AT3401" s="93" t="s">
        <v>1140</v>
      </c>
      <c r="AU3401" s="93" t="s">
        <v>982</v>
      </c>
      <c r="AV3401" s="83" t="str">
        <f t="shared" si="1319"/>
        <v>02020</v>
      </c>
      <c r="AX3401" s="7" t="s">
        <v>653</v>
      </c>
    </row>
    <row r="3402" spans="1:50" hidden="1" outlineLevel="1">
      <c r="A3402" t="s">
        <v>1905</v>
      </c>
      <c r="B3402" t="s">
        <v>3459</v>
      </c>
      <c r="AP3402" t="s">
        <v>1905</v>
      </c>
      <c r="AQ3402" t="s">
        <v>3459</v>
      </c>
      <c r="AT3402" s="93" t="s">
        <v>1140</v>
      </c>
      <c r="AU3402" s="93" t="s">
        <v>654</v>
      </c>
      <c r="AV3402" s="83" t="str">
        <f t="shared" si="1319"/>
        <v>02050</v>
      </c>
      <c r="AX3402" s="7" t="s">
        <v>981</v>
      </c>
    </row>
    <row r="3403" spans="1:50" hidden="1" outlineLevel="1">
      <c r="A3403" t="s">
        <v>1905</v>
      </c>
      <c r="B3403" t="s">
        <v>3459</v>
      </c>
      <c r="AP3403" t="s">
        <v>1905</v>
      </c>
      <c r="AQ3403" t="s">
        <v>3459</v>
      </c>
      <c r="AT3403" s="93" t="s">
        <v>1140</v>
      </c>
      <c r="AU3403" s="93" t="s">
        <v>654</v>
      </c>
      <c r="AV3403" s="83" t="str">
        <f t="shared" si="1319"/>
        <v>02050</v>
      </c>
      <c r="AX3403" s="7" t="s">
        <v>981</v>
      </c>
    </row>
    <row r="3404" spans="1:50" hidden="1" outlineLevel="1">
      <c r="A3404" t="s">
        <v>1905</v>
      </c>
      <c r="B3404" t="s">
        <v>3459</v>
      </c>
      <c r="AP3404" t="s">
        <v>1905</v>
      </c>
      <c r="AQ3404" t="s">
        <v>3459</v>
      </c>
      <c r="AT3404" s="93" t="s">
        <v>1140</v>
      </c>
      <c r="AU3404" s="93" t="s">
        <v>654</v>
      </c>
      <c r="AV3404" s="83" t="str">
        <f t="shared" si="1319"/>
        <v>02050</v>
      </c>
      <c r="AX3404" s="7" t="s">
        <v>981</v>
      </c>
    </row>
    <row r="3405" spans="1:50" hidden="1" outlineLevel="1">
      <c r="A3405" t="s">
        <v>989</v>
      </c>
      <c r="B3405" t="s">
        <v>3459</v>
      </c>
      <c r="AP3405" t="s">
        <v>989</v>
      </c>
      <c r="AQ3405" t="s">
        <v>3459</v>
      </c>
      <c r="AT3405" s="93" t="s">
        <v>1140</v>
      </c>
      <c r="AU3405" s="93" t="s">
        <v>655</v>
      </c>
      <c r="AV3405" s="83" t="str">
        <f t="shared" si="1319"/>
        <v>02060</v>
      </c>
      <c r="AX3405" s="7" t="s">
        <v>978</v>
      </c>
    </row>
    <row r="3406" spans="1:50" hidden="1" outlineLevel="1">
      <c r="A3406" t="s">
        <v>991</v>
      </c>
      <c r="B3406" t="s">
        <v>3459</v>
      </c>
      <c r="AP3406" t="s">
        <v>991</v>
      </c>
      <c r="AQ3406" t="s">
        <v>3459</v>
      </c>
      <c r="AT3406" s="93" t="s">
        <v>1140</v>
      </c>
      <c r="AU3406" s="93" t="s">
        <v>990</v>
      </c>
      <c r="AV3406" s="83" t="str">
        <f t="shared" si="1319"/>
        <v>02068</v>
      </c>
      <c r="AX3406" s="7" t="s">
        <v>978</v>
      </c>
    </row>
    <row r="3407" spans="1:50" hidden="1" outlineLevel="1">
      <c r="A3407" t="s">
        <v>993</v>
      </c>
      <c r="B3407" t="s">
        <v>3459</v>
      </c>
      <c r="AP3407" t="s">
        <v>993</v>
      </c>
      <c r="AQ3407" t="s">
        <v>3459</v>
      </c>
      <c r="AT3407" s="93" t="s">
        <v>1140</v>
      </c>
      <c r="AU3407" s="93" t="s">
        <v>992</v>
      </c>
      <c r="AV3407" s="83" t="str">
        <f t="shared" si="1319"/>
        <v>02070</v>
      </c>
      <c r="AX3407" s="7" t="s">
        <v>981</v>
      </c>
    </row>
    <row r="3408" spans="1:50" hidden="1" outlineLevel="1">
      <c r="A3408" t="s">
        <v>993</v>
      </c>
      <c r="B3408" t="s">
        <v>3459</v>
      </c>
      <c r="AP3408" t="s">
        <v>993</v>
      </c>
      <c r="AQ3408" t="s">
        <v>3459</v>
      </c>
      <c r="AT3408" s="93" t="s">
        <v>1140</v>
      </c>
      <c r="AU3408" s="93" t="s">
        <v>992</v>
      </c>
      <c r="AV3408" s="83" t="str">
        <f t="shared" si="1319"/>
        <v>02070</v>
      </c>
      <c r="AX3408" s="7" t="s">
        <v>981</v>
      </c>
    </row>
    <row r="3409" spans="1:50" hidden="1" outlineLevel="1">
      <c r="A3409" t="s">
        <v>995</v>
      </c>
      <c r="B3409" t="s">
        <v>3459</v>
      </c>
      <c r="AP3409" t="s">
        <v>995</v>
      </c>
      <c r="AQ3409" t="s">
        <v>3459</v>
      </c>
      <c r="AT3409" s="93" t="s">
        <v>1140</v>
      </c>
      <c r="AU3409" s="93" t="s">
        <v>994</v>
      </c>
      <c r="AV3409" s="83" t="str">
        <f t="shared" si="1319"/>
        <v>02090</v>
      </c>
      <c r="AX3409" s="7" t="s">
        <v>978</v>
      </c>
    </row>
    <row r="3410" spans="1:50" hidden="1" outlineLevel="1">
      <c r="A3410" t="s">
        <v>997</v>
      </c>
      <c r="B3410" t="s">
        <v>3459</v>
      </c>
      <c r="AP3410" t="s">
        <v>997</v>
      </c>
      <c r="AQ3410" t="s">
        <v>3459</v>
      </c>
      <c r="AT3410" s="93" t="s">
        <v>1140</v>
      </c>
      <c r="AU3410" s="93" t="s">
        <v>996</v>
      </c>
      <c r="AV3410" s="83" t="str">
        <f t="shared" si="1319"/>
        <v>02100</v>
      </c>
      <c r="AX3410" s="7" t="s">
        <v>978</v>
      </c>
    </row>
    <row r="3411" spans="1:50" hidden="1" outlineLevel="1">
      <c r="A3411" t="s">
        <v>1785</v>
      </c>
      <c r="B3411" t="s">
        <v>3459</v>
      </c>
      <c r="AP3411" t="s">
        <v>1785</v>
      </c>
      <c r="AQ3411" t="s">
        <v>3459</v>
      </c>
      <c r="AT3411" s="93" t="s">
        <v>1140</v>
      </c>
      <c r="AU3411" s="93" t="s">
        <v>998</v>
      </c>
      <c r="AV3411" s="83" t="str">
        <f t="shared" si="1319"/>
        <v>02110</v>
      </c>
      <c r="AX3411" s="7" t="s">
        <v>999</v>
      </c>
    </row>
    <row r="3412" spans="1:50" hidden="1" outlineLevel="1">
      <c r="A3412" t="s">
        <v>1785</v>
      </c>
      <c r="B3412" t="s">
        <v>3459</v>
      </c>
      <c r="AP3412" t="s">
        <v>1785</v>
      </c>
      <c r="AQ3412" t="s">
        <v>3459</v>
      </c>
      <c r="AT3412" s="93" t="s">
        <v>1140</v>
      </c>
      <c r="AU3412" s="93" t="s">
        <v>998</v>
      </c>
      <c r="AV3412" s="83" t="str">
        <f t="shared" si="1319"/>
        <v>02110</v>
      </c>
      <c r="AX3412" s="7" t="s">
        <v>999</v>
      </c>
    </row>
    <row r="3413" spans="1:50" hidden="1" outlineLevel="1">
      <c r="A3413" t="s">
        <v>656</v>
      </c>
      <c r="B3413" t="s">
        <v>3459</v>
      </c>
      <c r="AP3413" t="s">
        <v>656</v>
      </c>
      <c r="AQ3413" t="s">
        <v>3459</v>
      </c>
      <c r="AT3413" s="93" t="s">
        <v>1140</v>
      </c>
      <c r="AU3413" s="93" t="s">
        <v>1000</v>
      </c>
      <c r="AV3413" s="83" t="str">
        <f t="shared" si="1319"/>
        <v>02122</v>
      </c>
      <c r="AX3413" s="7" t="s">
        <v>978</v>
      </c>
    </row>
    <row r="3414" spans="1:50" hidden="1" outlineLevel="1">
      <c r="A3414" t="s">
        <v>656</v>
      </c>
      <c r="B3414" t="s">
        <v>3459</v>
      </c>
      <c r="AP3414" t="s">
        <v>656</v>
      </c>
      <c r="AQ3414" t="s">
        <v>3459</v>
      </c>
      <c r="AT3414" s="93" t="s">
        <v>1140</v>
      </c>
      <c r="AU3414" s="93" t="s">
        <v>1000</v>
      </c>
      <c r="AV3414" s="83" t="str">
        <f t="shared" si="1319"/>
        <v>02122</v>
      </c>
      <c r="AX3414" s="7" t="s">
        <v>978</v>
      </c>
    </row>
    <row r="3415" spans="1:50" hidden="1" outlineLevel="1">
      <c r="A3415" t="s">
        <v>118</v>
      </c>
      <c r="B3415" t="s">
        <v>3459</v>
      </c>
      <c r="AP3415" t="s">
        <v>118</v>
      </c>
      <c r="AQ3415" t="s">
        <v>3459</v>
      </c>
      <c r="AT3415" s="93" t="s">
        <v>1140</v>
      </c>
      <c r="AU3415" s="93" t="s">
        <v>657</v>
      </c>
      <c r="AV3415" s="83" t="str">
        <f t="shared" si="1319"/>
        <v>02130</v>
      </c>
      <c r="AX3415" s="7" t="s">
        <v>978</v>
      </c>
    </row>
    <row r="3416" spans="1:50" hidden="1" outlineLevel="1">
      <c r="A3416" t="s">
        <v>118</v>
      </c>
      <c r="B3416" t="s">
        <v>3459</v>
      </c>
      <c r="AP3416" t="s">
        <v>118</v>
      </c>
      <c r="AQ3416" t="s">
        <v>3459</v>
      </c>
      <c r="AT3416" s="93" t="s">
        <v>1140</v>
      </c>
      <c r="AU3416" s="93" t="s">
        <v>657</v>
      </c>
      <c r="AV3416" s="83" t="str">
        <f t="shared" ref="AV3416:AV3447" si="1320">AT3416&amp;AU3416</f>
        <v>02130</v>
      </c>
      <c r="AX3416" s="7" t="s">
        <v>978</v>
      </c>
    </row>
    <row r="3417" spans="1:50" hidden="1" outlineLevel="1">
      <c r="A3417" t="s">
        <v>597</v>
      </c>
      <c r="B3417" t="s">
        <v>3459</v>
      </c>
      <c r="AP3417" t="s">
        <v>597</v>
      </c>
      <c r="AQ3417" t="s">
        <v>3459</v>
      </c>
      <c r="AT3417" s="93" t="s">
        <v>1140</v>
      </c>
      <c r="AU3417" s="93" t="s">
        <v>119</v>
      </c>
      <c r="AV3417" s="83" t="str">
        <f t="shared" si="1320"/>
        <v>02150</v>
      </c>
      <c r="AX3417" s="7" t="s">
        <v>978</v>
      </c>
    </row>
    <row r="3418" spans="1:50" hidden="1" outlineLevel="1">
      <c r="A3418" t="s">
        <v>597</v>
      </c>
      <c r="B3418" t="s">
        <v>3459</v>
      </c>
      <c r="AP3418" t="s">
        <v>597</v>
      </c>
      <c r="AQ3418" t="s">
        <v>3459</v>
      </c>
      <c r="AT3418" s="93" t="s">
        <v>1140</v>
      </c>
      <c r="AU3418" s="93" t="s">
        <v>119</v>
      </c>
      <c r="AV3418" s="83" t="str">
        <f t="shared" si="1320"/>
        <v>02150</v>
      </c>
      <c r="AX3418" s="7" t="s">
        <v>978</v>
      </c>
    </row>
    <row r="3419" spans="1:50" hidden="1" outlineLevel="1">
      <c r="A3419" t="s">
        <v>597</v>
      </c>
      <c r="B3419" t="s">
        <v>3459</v>
      </c>
      <c r="AP3419" t="s">
        <v>597</v>
      </c>
      <c r="AQ3419" t="s">
        <v>3459</v>
      </c>
      <c r="AT3419" s="93" t="s">
        <v>1140</v>
      </c>
      <c r="AU3419" s="93" t="s">
        <v>119</v>
      </c>
      <c r="AV3419" s="83" t="str">
        <f t="shared" si="1320"/>
        <v>02150</v>
      </c>
      <c r="AX3419" s="7" t="s">
        <v>978</v>
      </c>
    </row>
    <row r="3420" spans="1:50" hidden="1" outlineLevel="1">
      <c r="A3420" t="s">
        <v>597</v>
      </c>
      <c r="B3420" t="s">
        <v>3459</v>
      </c>
      <c r="AP3420" t="s">
        <v>597</v>
      </c>
      <c r="AQ3420" t="s">
        <v>3459</v>
      </c>
      <c r="AT3420" s="93" t="s">
        <v>1140</v>
      </c>
      <c r="AU3420" s="93" t="s">
        <v>119</v>
      </c>
      <c r="AV3420" s="83" t="str">
        <f t="shared" si="1320"/>
        <v>02150</v>
      </c>
      <c r="AX3420" s="7" t="s">
        <v>978</v>
      </c>
    </row>
    <row r="3421" spans="1:50" hidden="1" outlineLevel="1">
      <c r="A3421" t="s">
        <v>597</v>
      </c>
      <c r="B3421" t="s">
        <v>3459</v>
      </c>
      <c r="AP3421" t="s">
        <v>597</v>
      </c>
      <c r="AQ3421" t="s">
        <v>3459</v>
      </c>
      <c r="AT3421" s="93" t="s">
        <v>1140</v>
      </c>
      <c r="AU3421" s="93" t="s">
        <v>119</v>
      </c>
      <c r="AV3421" s="83" t="str">
        <f t="shared" si="1320"/>
        <v>02150</v>
      </c>
      <c r="AX3421" s="7" t="s">
        <v>978</v>
      </c>
    </row>
    <row r="3422" spans="1:50" hidden="1" outlineLevel="1">
      <c r="A3422" t="s">
        <v>597</v>
      </c>
      <c r="B3422" t="s">
        <v>3459</v>
      </c>
      <c r="AP3422" t="s">
        <v>597</v>
      </c>
      <c r="AQ3422" t="s">
        <v>3459</v>
      </c>
      <c r="AT3422" s="93" t="s">
        <v>1140</v>
      </c>
      <c r="AU3422" s="93" t="s">
        <v>119</v>
      </c>
      <c r="AV3422" s="83" t="str">
        <f t="shared" si="1320"/>
        <v>02150</v>
      </c>
      <c r="AX3422" s="7" t="s">
        <v>978</v>
      </c>
    </row>
    <row r="3423" spans="1:50" hidden="1" outlineLevel="1">
      <c r="A3423" t="s">
        <v>611</v>
      </c>
      <c r="B3423" t="s">
        <v>3459</v>
      </c>
      <c r="AP3423" t="s">
        <v>611</v>
      </c>
      <c r="AQ3423" t="s">
        <v>3459</v>
      </c>
      <c r="AT3423" s="93" t="s">
        <v>1140</v>
      </c>
      <c r="AU3423" s="93" t="s">
        <v>598</v>
      </c>
      <c r="AV3423" s="83" t="str">
        <f t="shared" si="1320"/>
        <v>02164</v>
      </c>
      <c r="AX3423" s="7" t="s">
        <v>978</v>
      </c>
    </row>
    <row r="3424" spans="1:50" hidden="1" outlineLevel="1">
      <c r="A3424" t="s">
        <v>611</v>
      </c>
      <c r="B3424" t="s">
        <v>3459</v>
      </c>
      <c r="AP3424" t="s">
        <v>611</v>
      </c>
      <c r="AQ3424" t="s">
        <v>3459</v>
      </c>
      <c r="AT3424" s="93" t="s">
        <v>1140</v>
      </c>
      <c r="AU3424" s="93" t="s">
        <v>598</v>
      </c>
      <c r="AV3424" s="83" t="str">
        <f t="shared" si="1320"/>
        <v>02164</v>
      </c>
      <c r="AX3424" s="7" t="s">
        <v>978</v>
      </c>
    </row>
    <row r="3425" spans="1:50" hidden="1" outlineLevel="1">
      <c r="A3425" t="s">
        <v>970</v>
      </c>
      <c r="B3425" t="s">
        <v>3459</v>
      </c>
      <c r="AP3425" t="s">
        <v>970</v>
      </c>
      <c r="AQ3425" t="s">
        <v>3459</v>
      </c>
      <c r="AT3425" s="93" t="s">
        <v>1140</v>
      </c>
      <c r="AU3425" s="93" t="s">
        <v>612</v>
      </c>
      <c r="AV3425" s="83" t="str">
        <f t="shared" si="1320"/>
        <v>02170</v>
      </c>
      <c r="AX3425" s="7" t="s">
        <v>978</v>
      </c>
    </row>
    <row r="3426" spans="1:50" hidden="1" outlineLevel="1">
      <c r="A3426" t="s">
        <v>972</v>
      </c>
      <c r="B3426" t="s">
        <v>3459</v>
      </c>
      <c r="AP3426" t="s">
        <v>972</v>
      </c>
      <c r="AQ3426" t="s">
        <v>3459</v>
      </c>
      <c r="AT3426" s="93" t="s">
        <v>1140</v>
      </c>
      <c r="AU3426" s="93" t="s">
        <v>971</v>
      </c>
      <c r="AV3426" s="83" t="str">
        <f t="shared" si="1320"/>
        <v>02180</v>
      </c>
      <c r="AX3426" s="7" t="s">
        <v>981</v>
      </c>
    </row>
    <row r="3427" spans="1:50" hidden="1" outlineLevel="1">
      <c r="A3427" t="s">
        <v>972</v>
      </c>
      <c r="B3427" t="s">
        <v>3459</v>
      </c>
      <c r="AP3427" t="s">
        <v>972</v>
      </c>
      <c r="AQ3427" t="s">
        <v>3459</v>
      </c>
      <c r="AT3427" s="93" t="s">
        <v>1140</v>
      </c>
      <c r="AU3427" s="93" t="s">
        <v>971</v>
      </c>
      <c r="AV3427" s="83" t="str">
        <f t="shared" si="1320"/>
        <v>02180</v>
      </c>
      <c r="AX3427" s="7" t="s">
        <v>981</v>
      </c>
    </row>
    <row r="3428" spans="1:50" hidden="1" outlineLevel="1">
      <c r="A3428" t="s">
        <v>972</v>
      </c>
      <c r="B3428" t="s">
        <v>3459</v>
      </c>
      <c r="AP3428" t="s">
        <v>972</v>
      </c>
      <c r="AQ3428" t="s">
        <v>3459</v>
      </c>
      <c r="AT3428" s="93" t="s">
        <v>1140</v>
      </c>
      <c r="AU3428" s="93" t="s">
        <v>971</v>
      </c>
      <c r="AV3428" s="83" t="str">
        <f t="shared" si="1320"/>
        <v>02180</v>
      </c>
      <c r="AX3428" s="7" t="s">
        <v>981</v>
      </c>
    </row>
    <row r="3429" spans="1:50" hidden="1" outlineLevel="1">
      <c r="A3429" t="s">
        <v>972</v>
      </c>
      <c r="B3429" t="s">
        <v>3459</v>
      </c>
      <c r="AP3429" t="s">
        <v>972</v>
      </c>
      <c r="AQ3429" t="s">
        <v>3459</v>
      </c>
      <c r="AT3429" s="93" t="s">
        <v>1140</v>
      </c>
      <c r="AU3429" s="93" t="s">
        <v>971</v>
      </c>
      <c r="AV3429" s="83" t="str">
        <f t="shared" si="1320"/>
        <v>02180</v>
      </c>
      <c r="AX3429" s="7" t="s">
        <v>981</v>
      </c>
    </row>
    <row r="3430" spans="1:50" hidden="1" outlineLevel="1">
      <c r="A3430" t="s">
        <v>972</v>
      </c>
      <c r="B3430" t="s">
        <v>3459</v>
      </c>
      <c r="AP3430" t="s">
        <v>972</v>
      </c>
      <c r="AQ3430" t="s">
        <v>3459</v>
      </c>
      <c r="AT3430" s="93" t="s">
        <v>1140</v>
      </c>
      <c r="AU3430" s="93" t="s">
        <v>971</v>
      </c>
      <c r="AV3430" s="83" t="str">
        <f t="shared" si="1320"/>
        <v>02180</v>
      </c>
      <c r="AX3430" s="7" t="s">
        <v>981</v>
      </c>
    </row>
    <row r="3431" spans="1:50" hidden="1" outlineLevel="1">
      <c r="A3431" t="s">
        <v>972</v>
      </c>
      <c r="B3431" t="s">
        <v>3459</v>
      </c>
      <c r="AP3431" t="s">
        <v>972</v>
      </c>
      <c r="AQ3431" t="s">
        <v>3459</v>
      </c>
      <c r="AT3431" s="93" t="s">
        <v>1140</v>
      </c>
      <c r="AU3431" s="93" t="s">
        <v>971</v>
      </c>
      <c r="AV3431" s="83" t="str">
        <f t="shared" si="1320"/>
        <v>02180</v>
      </c>
      <c r="AX3431" s="7" t="s">
        <v>981</v>
      </c>
    </row>
    <row r="3432" spans="1:50" hidden="1" outlineLevel="1">
      <c r="A3432" t="s">
        <v>973</v>
      </c>
      <c r="B3432" t="s">
        <v>3459</v>
      </c>
      <c r="AP3432" t="s">
        <v>973</v>
      </c>
      <c r="AQ3432" t="s">
        <v>3459</v>
      </c>
      <c r="AT3432" s="93" t="s">
        <v>1140</v>
      </c>
      <c r="AU3432" s="93" t="s">
        <v>209</v>
      </c>
      <c r="AV3432" s="83" t="str">
        <f t="shared" si="1320"/>
        <v>02185</v>
      </c>
      <c r="AX3432" s="7" t="s">
        <v>978</v>
      </c>
    </row>
    <row r="3433" spans="1:50" hidden="1" outlineLevel="1">
      <c r="A3433" t="s">
        <v>1292</v>
      </c>
      <c r="B3433" t="s">
        <v>3459</v>
      </c>
      <c r="AP3433" t="s">
        <v>1292</v>
      </c>
      <c r="AQ3433" t="s">
        <v>3459</v>
      </c>
      <c r="AT3433" s="93" t="s">
        <v>1140</v>
      </c>
      <c r="AU3433" s="93" t="s">
        <v>1291</v>
      </c>
      <c r="AV3433" s="83" t="str">
        <f t="shared" si="1320"/>
        <v>02188</v>
      </c>
      <c r="AX3433" s="7" t="s">
        <v>978</v>
      </c>
    </row>
    <row r="3434" spans="1:50" hidden="1" outlineLevel="1">
      <c r="A3434" t="s">
        <v>1642</v>
      </c>
      <c r="B3434" t="s">
        <v>3459</v>
      </c>
      <c r="AP3434" t="s">
        <v>1642</v>
      </c>
      <c r="AQ3434" t="s">
        <v>3459</v>
      </c>
      <c r="AT3434" s="93" t="s">
        <v>1140</v>
      </c>
      <c r="AU3434" s="93" t="s">
        <v>429</v>
      </c>
      <c r="AV3434" s="83" t="str">
        <f t="shared" si="1320"/>
        <v>02201</v>
      </c>
      <c r="AX3434" s="7" t="s">
        <v>981</v>
      </c>
    </row>
    <row r="3435" spans="1:50" hidden="1" outlineLevel="1">
      <c r="A3435" t="s">
        <v>1642</v>
      </c>
      <c r="B3435" t="s">
        <v>3459</v>
      </c>
      <c r="AP3435" t="s">
        <v>1642</v>
      </c>
      <c r="AQ3435" t="s">
        <v>3459</v>
      </c>
      <c r="AT3435" s="93" t="s">
        <v>1140</v>
      </c>
      <c r="AU3435" s="93" t="s">
        <v>429</v>
      </c>
      <c r="AV3435" s="83" t="str">
        <f t="shared" si="1320"/>
        <v>02201</v>
      </c>
      <c r="AX3435" s="7" t="s">
        <v>981</v>
      </c>
    </row>
    <row r="3436" spans="1:50" hidden="1" outlineLevel="1">
      <c r="A3436" t="s">
        <v>1642</v>
      </c>
      <c r="B3436" t="s">
        <v>3459</v>
      </c>
      <c r="AP3436" t="s">
        <v>1642</v>
      </c>
      <c r="AQ3436" t="s">
        <v>3459</v>
      </c>
      <c r="AT3436" s="93" t="s">
        <v>1140</v>
      </c>
      <c r="AU3436" s="93" t="s">
        <v>429</v>
      </c>
      <c r="AV3436" s="83" t="str">
        <f t="shared" si="1320"/>
        <v>02201</v>
      </c>
      <c r="AX3436" s="7" t="s">
        <v>981</v>
      </c>
    </row>
    <row r="3437" spans="1:50" hidden="1" outlineLevel="1">
      <c r="A3437" t="s">
        <v>1642</v>
      </c>
      <c r="B3437" t="s">
        <v>3459</v>
      </c>
      <c r="AP3437" t="s">
        <v>1642</v>
      </c>
      <c r="AQ3437" t="s">
        <v>3459</v>
      </c>
      <c r="AT3437" s="93" t="s">
        <v>1140</v>
      </c>
      <c r="AU3437" s="93" t="s">
        <v>429</v>
      </c>
      <c r="AV3437" s="83" t="str">
        <f t="shared" si="1320"/>
        <v>02201</v>
      </c>
      <c r="AX3437" s="7" t="s">
        <v>981</v>
      </c>
    </row>
    <row r="3438" spans="1:50" hidden="1" outlineLevel="1">
      <c r="A3438" t="s">
        <v>1642</v>
      </c>
      <c r="B3438" t="s">
        <v>3459</v>
      </c>
      <c r="AP3438" t="s">
        <v>1642</v>
      </c>
      <c r="AQ3438" t="s">
        <v>3459</v>
      </c>
      <c r="AT3438" s="93" t="s">
        <v>1140</v>
      </c>
      <c r="AU3438" s="93" t="s">
        <v>429</v>
      </c>
      <c r="AV3438" s="83" t="str">
        <f t="shared" si="1320"/>
        <v>02201</v>
      </c>
      <c r="AX3438" s="7" t="s">
        <v>981</v>
      </c>
    </row>
    <row r="3439" spans="1:50" hidden="1" outlineLevel="1">
      <c r="A3439" t="s">
        <v>1642</v>
      </c>
      <c r="B3439" t="s">
        <v>3459</v>
      </c>
      <c r="AP3439" t="s">
        <v>1642</v>
      </c>
      <c r="AQ3439" t="s">
        <v>3459</v>
      </c>
      <c r="AT3439" s="93" t="s">
        <v>1140</v>
      </c>
      <c r="AU3439" s="93" t="s">
        <v>429</v>
      </c>
      <c r="AV3439" s="83" t="str">
        <f t="shared" si="1320"/>
        <v>02201</v>
      </c>
      <c r="AX3439" s="7" t="s">
        <v>981</v>
      </c>
    </row>
    <row r="3440" spans="1:50" hidden="1" outlineLevel="1">
      <c r="A3440" t="s">
        <v>1333</v>
      </c>
      <c r="B3440" t="s">
        <v>3459</v>
      </c>
      <c r="AP3440" t="s">
        <v>1333</v>
      </c>
      <c r="AQ3440" t="s">
        <v>3459</v>
      </c>
      <c r="AT3440" s="93" t="s">
        <v>1140</v>
      </c>
      <c r="AU3440" s="93" t="s">
        <v>616</v>
      </c>
      <c r="AV3440" s="83" t="str">
        <f t="shared" si="1320"/>
        <v>02220</v>
      </c>
      <c r="AX3440" s="7" t="s">
        <v>999</v>
      </c>
    </row>
    <row r="3441" spans="1:50" hidden="1" outlineLevel="1">
      <c r="A3441" t="s">
        <v>1333</v>
      </c>
      <c r="B3441" t="s">
        <v>3459</v>
      </c>
      <c r="AP3441" t="s">
        <v>1333</v>
      </c>
      <c r="AQ3441" t="s">
        <v>3459</v>
      </c>
      <c r="AT3441" s="93" t="s">
        <v>1140</v>
      </c>
      <c r="AU3441" s="93" t="s">
        <v>616</v>
      </c>
      <c r="AV3441" s="83" t="str">
        <f t="shared" si="1320"/>
        <v>02220</v>
      </c>
      <c r="AX3441" s="7" t="s">
        <v>999</v>
      </c>
    </row>
    <row r="3442" spans="1:50" hidden="1" outlineLevel="1">
      <c r="A3442" t="s">
        <v>1333</v>
      </c>
      <c r="B3442" t="s">
        <v>3459</v>
      </c>
      <c r="AP3442" t="s">
        <v>1333</v>
      </c>
      <c r="AQ3442" t="s">
        <v>3459</v>
      </c>
      <c r="AT3442" s="93" t="s">
        <v>1140</v>
      </c>
      <c r="AU3442" s="93" t="s">
        <v>616</v>
      </c>
      <c r="AV3442" s="83" t="str">
        <f t="shared" si="1320"/>
        <v>02220</v>
      </c>
      <c r="AX3442" s="7" t="s">
        <v>999</v>
      </c>
    </row>
    <row r="3443" spans="1:50" hidden="1" outlineLevel="1">
      <c r="A3443" t="s">
        <v>1655</v>
      </c>
      <c r="B3443" t="s">
        <v>3459</v>
      </c>
      <c r="AP3443" t="s">
        <v>1655</v>
      </c>
      <c r="AQ3443" t="s">
        <v>3459</v>
      </c>
      <c r="AT3443" s="93" t="s">
        <v>1140</v>
      </c>
      <c r="AU3443" s="93" t="s">
        <v>1334</v>
      </c>
      <c r="AV3443" s="83" t="str">
        <f t="shared" si="1320"/>
        <v>02232</v>
      </c>
      <c r="AX3443" s="7" t="s">
        <v>981</v>
      </c>
    </row>
    <row r="3444" spans="1:50" hidden="1" outlineLevel="1">
      <c r="A3444" t="s">
        <v>1655</v>
      </c>
      <c r="B3444" t="s">
        <v>3459</v>
      </c>
      <c r="AP3444" t="s">
        <v>1655</v>
      </c>
      <c r="AQ3444" t="s">
        <v>3459</v>
      </c>
      <c r="AT3444" s="93" t="s">
        <v>1140</v>
      </c>
      <c r="AU3444" s="93" t="s">
        <v>1334</v>
      </c>
      <c r="AV3444" s="83" t="str">
        <f t="shared" si="1320"/>
        <v>02232</v>
      </c>
      <c r="AX3444" s="7" t="s">
        <v>981</v>
      </c>
    </row>
    <row r="3445" spans="1:50" hidden="1" outlineLevel="1">
      <c r="A3445" t="s">
        <v>1655</v>
      </c>
      <c r="B3445" t="s">
        <v>3459</v>
      </c>
      <c r="AP3445" t="s">
        <v>1655</v>
      </c>
      <c r="AQ3445" t="s">
        <v>3459</v>
      </c>
      <c r="AT3445" s="93" t="s">
        <v>1140</v>
      </c>
      <c r="AU3445" s="93" t="s">
        <v>1334</v>
      </c>
      <c r="AV3445" s="83" t="str">
        <f t="shared" si="1320"/>
        <v>02232</v>
      </c>
      <c r="AX3445" s="7" t="s">
        <v>981</v>
      </c>
    </row>
    <row r="3446" spans="1:50" hidden="1" outlineLevel="1">
      <c r="A3446" t="s">
        <v>1655</v>
      </c>
      <c r="B3446" t="s">
        <v>3459</v>
      </c>
      <c r="AP3446" t="s">
        <v>1655</v>
      </c>
      <c r="AQ3446" t="s">
        <v>3459</v>
      </c>
      <c r="AT3446" s="93" t="s">
        <v>1140</v>
      </c>
      <c r="AU3446" s="93" t="s">
        <v>1334</v>
      </c>
      <c r="AV3446" s="83" t="str">
        <f t="shared" si="1320"/>
        <v>02232</v>
      </c>
      <c r="AX3446" s="7" t="s">
        <v>981</v>
      </c>
    </row>
    <row r="3447" spans="1:50" hidden="1" outlineLevel="1">
      <c r="A3447" t="s">
        <v>1655</v>
      </c>
      <c r="B3447" t="s">
        <v>3459</v>
      </c>
      <c r="AP3447" t="s">
        <v>1655</v>
      </c>
      <c r="AQ3447" t="s">
        <v>3459</v>
      </c>
      <c r="AT3447" s="93" t="s">
        <v>1140</v>
      </c>
      <c r="AU3447" s="93" t="s">
        <v>1334</v>
      </c>
      <c r="AV3447" s="83" t="str">
        <f t="shared" si="1320"/>
        <v>02232</v>
      </c>
      <c r="AX3447" s="7" t="s">
        <v>981</v>
      </c>
    </row>
    <row r="3448" spans="1:50" hidden="1" outlineLevel="1">
      <c r="A3448" t="s">
        <v>1655</v>
      </c>
      <c r="B3448" t="s">
        <v>3459</v>
      </c>
      <c r="AP3448" t="s">
        <v>1655</v>
      </c>
      <c r="AQ3448" t="s">
        <v>3459</v>
      </c>
      <c r="AT3448" s="93" t="s">
        <v>1140</v>
      </c>
      <c r="AU3448" s="93" t="s">
        <v>1334</v>
      </c>
      <c r="AV3448" s="83" t="str">
        <f t="shared" ref="AV3448:AV3464" si="1321">AT3448&amp;AU3448</f>
        <v>02232</v>
      </c>
      <c r="AX3448" s="7" t="s">
        <v>981</v>
      </c>
    </row>
    <row r="3449" spans="1:50" hidden="1" outlineLevel="1">
      <c r="A3449" t="s">
        <v>288</v>
      </c>
      <c r="B3449" t="s">
        <v>3459</v>
      </c>
      <c r="AP3449" t="s">
        <v>288</v>
      </c>
      <c r="AQ3449" t="s">
        <v>3459</v>
      </c>
      <c r="AT3449" s="93" t="s">
        <v>1140</v>
      </c>
      <c r="AU3449" s="93" t="s">
        <v>1656</v>
      </c>
      <c r="AV3449" s="83" t="str">
        <f t="shared" si="1321"/>
        <v>02240</v>
      </c>
      <c r="AX3449" s="7" t="s">
        <v>981</v>
      </c>
    </row>
    <row r="3450" spans="1:50" hidden="1" outlineLevel="1">
      <c r="A3450" t="s">
        <v>502</v>
      </c>
      <c r="B3450" t="s">
        <v>3459</v>
      </c>
      <c r="AP3450" t="s">
        <v>502</v>
      </c>
      <c r="AQ3450" t="s">
        <v>3459</v>
      </c>
      <c r="AT3450" s="93" t="s">
        <v>1140</v>
      </c>
      <c r="AU3450" s="93" t="s">
        <v>565</v>
      </c>
      <c r="AV3450" s="83" t="str">
        <f t="shared" si="1321"/>
        <v>02261</v>
      </c>
      <c r="AX3450" s="7" t="s">
        <v>981</v>
      </c>
    </row>
    <row r="3451" spans="1:50" hidden="1" outlineLevel="1">
      <c r="A3451" t="s">
        <v>502</v>
      </c>
      <c r="B3451" t="s">
        <v>3459</v>
      </c>
      <c r="AP3451" t="s">
        <v>502</v>
      </c>
      <c r="AQ3451" t="s">
        <v>3459</v>
      </c>
      <c r="AT3451" s="93" t="s">
        <v>1140</v>
      </c>
      <c r="AU3451" s="93" t="s">
        <v>565</v>
      </c>
      <c r="AV3451" s="83" t="str">
        <f t="shared" si="1321"/>
        <v>02261</v>
      </c>
      <c r="AX3451" s="7" t="s">
        <v>981</v>
      </c>
    </row>
    <row r="3452" spans="1:50" hidden="1" outlineLevel="1">
      <c r="A3452" t="s">
        <v>502</v>
      </c>
      <c r="B3452" t="s">
        <v>3459</v>
      </c>
      <c r="AP3452" t="s">
        <v>502</v>
      </c>
      <c r="AQ3452" t="s">
        <v>3459</v>
      </c>
      <c r="AT3452" s="93" t="s">
        <v>1140</v>
      </c>
      <c r="AU3452" s="93" t="s">
        <v>565</v>
      </c>
      <c r="AV3452" s="83" t="str">
        <f t="shared" si="1321"/>
        <v>02261</v>
      </c>
      <c r="AX3452" s="7" t="s">
        <v>981</v>
      </c>
    </row>
    <row r="3453" spans="1:50" hidden="1" outlineLevel="1">
      <c r="A3453" t="s">
        <v>502</v>
      </c>
      <c r="B3453" t="s">
        <v>3459</v>
      </c>
      <c r="AP3453" t="s">
        <v>502</v>
      </c>
      <c r="AQ3453" t="s">
        <v>3459</v>
      </c>
      <c r="AT3453" s="93" t="s">
        <v>1140</v>
      </c>
      <c r="AU3453" s="93" t="s">
        <v>565</v>
      </c>
      <c r="AV3453" s="83" t="str">
        <f t="shared" si="1321"/>
        <v>02261</v>
      </c>
      <c r="AX3453" s="7" t="s">
        <v>981</v>
      </c>
    </row>
    <row r="3454" spans="1:50" hidden="1" outlineLevel="1">
      <c r="A3454" t="s">
        <v>502</v>
      </c>
      <c r="B3454" t="s">
        <v>3459</v>
      </c>
      <c r="AP3454" t="s">
        <v>502</v>
      </c>
      <c r="AQ3454" t="s">
        <v>3459</v>
      </c>
      <c r="AT3454" s="93" t="s">
        <v>1140</v>
      </c>
      <c r="AU3454" s="93" t="s">
        <v>565</v>
      </c>
      <c r="AV3454" s="83" t="str">
        <f t="shared" si="1321"/>
        <v>02261</v>
      </c>
      <c r="AX3454" s="7" t="s">
        <v>981</v>
      </c>
    </row>
    <row r="3455" spans="1:50" hidden="1" outlineLevel="1">
      <c r="A3455" t="s">
        <v>502</v>
      </c>
      <c r="B3455" t="s">
        <v>3459</v>
      </c>
      <c r="AP3455" t="s">
        <v>502</v>
      </c>
      <c r="AQ3455" t="s">
        <v>3459</v>
      </c>
      <c r="AT3455" s="93" t="s">
        <v>1140</v>
      </c>
      <c r="AU3455" s="93" t="s">
        <v>565</v>
      </c>
      <c r="AV3455" s="83" t="str">
        <f t="shared" si="1321"/>
        <v>02261</v>
      </c>
      <c r="AX3455" s="7" t="s">
        <v>981</v>
      </c>
    </row>
    <row r="3456" spans="1:50" hidden="1" outlineLevel="1">
      <c r="A3456" t="s">
        <v>504</v>
      </c>
      <c r="B3456" t="s">
        <v>3459</v>
      </c>
      <c r="AP3456" t="s">
        <v>504</v>
      </c>
      <c r="AQ3456" t="s">
        <v>3459</v>
      </c>
      <c r="AT3456" s="93" t="s">
        <v>1140</v>
      </c>
      <c r="AU3456" s="93" t="s">
        <v>503</v>
      </c>
      <c r="AV3456" s="83" t="str">
        <f t="shared" si="1321"/>
        <v>02270</v>
      </c>
      <c r="AX3456" s="7" t="s">
        <v>981</v>
      </c>
    </row>
    <row r="3457" spans="1:50" hidden="1" outlineLevel="1">
      <c r="A3457" t="s">
        <v>506</v>
      </c>
      <c r="B3457" t="s">
        <v>3459</v>
      </c>
      <c r="AP3457" t="s">
        <v>506</v>
      </c>
      <c r="AQ3457" t="s">
        <v>3459</v>
      </c>
      <c r="AT3457" s="93" t="s">
        <v>1140</v>
      </c>
      <c r="AU3457" s="93" t="s">
        <v>505</v>
      </c>
      <c r="AV3457" s="83" t="str">
        <f t="shared" si="1321"/>
        <v>02280</v>
      </c>
      <c r="AX3457" s="7" t="s">
        <v>981</v>
      </c>
    </row>
    <row r="3458" spans="1:50" hidden="1" outlineLevel="1">
      <c r="A3458" t="s">
        <v>506</v>
      </c>
      <c r="B3458" t="s">
        <v>3459</v>
      </c>
      <c r="AP3458" t="s">
        <v>506</v>
      </c>
      <c r="AQ3458" t="s">
        <v>3459</v>
      </c>
      <c r="AT3458" s="93" t="s">
        <v>1140</v>
      </c>
      <c r="AU3458" s="93" t="s">
        <v>505</v>
      </c>
      <c r="AV3458" s="83" t="str">
        <f t="shared" si="1321"/>
        <v>02280</v>
      </c>
      <c r="AX3458" s="7" t="s">
        <v>981</v>
      </c>
    </row>
    <row r="3459" spans="1:50" hidden="1" outlineLevel="1">
      <c r="A3459" t="s">
        <v>506</v>
      </c>
      <c r="B3459" t="s">
        <v>3459</v>
      </c>
      <c r="AP3459" t="s">
        <v>506</v>
      </c>
      <c r="AQ3459" t="s">
        <v>3459</v>
      </c>
      <c r="AT3459" s="93" t="s">
        <v>1140</v>
      </c>
      <c r="AU3459" s="93" t="s">
        <v>505</v>
      </c>
      <c r="AV3459" s="83" t="str">
        <f t="shared" si="1321"/>
        <v>02280</v>
      </c>
      <c r="AX3459" s="7" t="s">
        <v>981</v>
      </c>
    </row>
    <row r="3460" spans="1:50" hidden="1" outlineLevel="1">
      <c r="A3460" t="s">
        <v>506</v>
      </c>
      <c r="B3460" t="s">
        <v>3459</v>
      </c>
      <c r="AP3460" t="s">
        <v>506</v>
      </c>
      <c r="AQ3460" t="s">
        <v>3459</v>
      </c>
      <c r="AT3460" s="93" t="s">
        <v>1140</v>
      </c>
      <c r="AU3460" s="93" t="s">
        <v>505</v>
      </c>
      <c r="AV3460" s="83" t="str">
        <f t="shared" si="1321"/>
        <v>02280</v>
      </c>
      <c r="AX3460" s="7" t="s">
        <v>981</v>
      </c>
    </row>
    <row r="3461" spans="1:50" hidden="1" outlineLevel="1">
      <c r="A3461" t="s">
        <v>506</v>
      </c>
      <c r="B3461" t="s">
        <v>3459</v>
      </c>
      <c r="AP3461" t="s">
        <v>506</v>
      </c>
      <c r="AQ3461" t="s">
        <v>3459</v>
      </c>
      <c r="AT3461" s="93" t="s">
        <v>1140</v>
      </c>
      <c r="AU3461" s="93" t="s">
        <v>505</v>
      </c>
      <c r="AV3461" s="83" t="str">
        <f t="shared" si="1321"/>
        <v>02280</v>
      </c>
      <c r="AX3461" s="7" t="s">
        <v>981</v>
      </c>
    </row>
    <row r="3462" spans="1:50" hidden="1" outlineLevel="1">
      <c r="A3462" t="s">
        <v>506</v>
      </c>
      <c r="B3462" t="s">
        <v>3459</v>
      </c>
      <c r="AP3462" t="s">
        <v>506</v>
      </c>
      <c r="AQ3462" t="s">
        <v>3459</v>
      </c>
      <c r="AT3462" s="93" t="s">
        <v>1140</v>
      </c>
      <c r="AU3462" s="93" t="s">
        <v>505</v>
      </c>
      <c r="AV3462" s="83" t="str">
        <f t="shared" si="1321"/>
        <v>02280</v>
      </c>
      <c r="AX3462" s="7" t="s">
        <v>981</v>
      </c>
    </row>
    <row r="3463" spans="1:50" hidden="1" outlineLevel="1">
      <c r="A3463" t="s">
        <v>909</v>
      </c>
      <c r="B3463" t="s">
        <v>3459</v>
      </c>
      <c r="AP3463" t="s">
        <v>909</v>
      </c>
      <c r="AQ3463" t="s">
        <v>3459</v>
      </c>
      <c r="AT3463" s="93" t="s">
        <v>1140</v>
      </c>
      <c r="AU3463" s="93" t="s">
        <v>507</v>
      </c>
      <c r="AV3463" s="83" t="str">
        <f t="shared" si="1321"/>
        <v>02282</v>
      </c>
      <c r="AX3463" s="7" t="s">
        <v>999</v>
      </c>
    </row>
    <row r="3464" spans="1:50" hidden="1" outlineLevel="1">
      <c r="A3464" t="s">
        <v>289</v>
      </c>
      <c r="B3464" t="s">
        <v>3459</v>
      </c>
      <c r="AP3464" t="s">
        <v>289</v>
      </c>
      <c r="AQ3464" t="s">
        <v>3459</v>
      </c>
      <c r="AT3464" s="93" t="s">
        <v>1140</v>
      </c>
      <c r="AU3464" s="93" t="s">
        <v>551</v>
      </c>
      <c r="AV3464" s="83" t="str">
        <f t="shared" si="1321"/>
        <v>02290</v>
      </c>
      <c r="AX3464" s="7" t="s">
        <v>981</v>
      </c>
    </row>
    <row r="3465" spans="1:50" collapsed="1">
      <c r="A3465" s="10" t="s">
        <v>1986</v>
      </c>
      <c r="B3465" t="s">
        <v>1985</v>
      </c>
    </row>
  </sheetData>
  <phoneticPr fontId="9"/>
  <conditionalFormatting sqref="D3:D70 D72:D112 D114:D3297 D3807:D3825">
    <cfRule type="cellIs" dxfId="22" priority="1" stopIfTrue="1" operator="equal">
      <formula>1</formula>
    </cfRule>
    <cfRule type="cellIs" dxfId="21" priority="2" stopIfTrue="1" operator="equal">
      <formula>3</formula>
    </cfRule>
  </conditionalFormatting>
  <conditionalFormatting sqref="E3:E70 E72:E112 E114:E3297 E3807:E3825">
    <cfRule type="cellIs" dxfId="20" priority="3" stopIfTrue="1" operator="equal">
      <formula>1</formula>
    </cfRule>
    <cfRule type="cellIs" dxfId="19" priority="4" stopIfTrue="1" operator="equal">
      <formula>3</formula>
    </cfRule>
  </conditionalFormatting>
  <conditionalFormatting sqref="F3:F70 F72:F112 F114:F3297 AG3:AJ70 AG72:AJ3297 AG3807:AJ3825 F3807:F3825">
    <cfRule type="cellIs" dxfId="18" priority="5" stopIfTrue="1" operator="equal">
      <formula>1</formula>
    </cfRule>
    <cfRule type="cellIs" dxfId="17" priority="6" stopIfTrue="1" operator="equal">
      <formula>3</formula>
    </cfRule>
  </conditionalFormatting>
  <conditionalFormatting sqref="G1:G3258">
    <cfRule type="expression" dxfId="16" priority="7" stopIfTrue="1">
      <formula>IF(D1=1,1,0)</formula>
    </cfRule>
    <cfRule type="expression" dxfId="15" priority="8" stopIfTrue="1">
      <formula>IF(E1=1,1,0)</formula>
    </cfRule>
  </conditionalFormatting>
  <conditionalFormatting sqref="H1:H1048576">
    <cfRule type="expression" dxfId="14" priority="9" stopIfTrue="1">
      <formula>IF(D1=1,1,0)</formula>
    </cfRule>
    <cfRule type="expression" dxfId="13" priority="10" stopIfTrue="1">
      <formula>IF(E1=1,1,0)</formula>
    </cfRule>
  </conditionalFormatting>
  <printOptions gridLines="1" gridLinesSet="0"/>
  <pageMargins left="0.75" right="0.75" top="1" bottom="1" header="0.5" footer="0.5"/>
  <pageSetup orientation="portrait" horizontalDpi="4294967292" verticalDpi="4294967292"/>
  <headerFooter>
    <oddHeader>&amp;A</oddHeader>
    <oddFooter>Page &amp;P</oddFooter>
  </headerFooter>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AQ1651"/>
  <sheetViews>
    <sheetView workbookViewId="0">
      <pane xSplit="1" ySplit="1" topLeftCell="B2" activePane="bottomRight" state="frozenSplit"/>
      <selection pane="topRight" activeCell="B1" sqref="B1"/>
      <selection pane="bottomLeft" activeCell="A2" sqref="A2"/>
      <selection pane="bottomRight" activeCell="A1613" sqref="A1613:XFD1626"/>
    </sheetView>
  </sheetViews>
  <sheetFormatPr baseColWidth="10" defaultRowHeight="13" outlineLevelRow="1" x14ac:dyDescent="0"/>
  <cols>
    <col min="1" max="1" width="16.28515625" customWidth="1"/>
    <col min="2" max="2" width="2.42578125" style="68" customWidth="1"/>
    <col min="3" max="3" width="10.7109375" style="68"/>
    <col min="4" max="6" width="1.85546875" customWidth="1"/>
    <col min="7" max="7" width="9.7109375" customWidth="1"/>
    <col min="8" max="8" width="9.7109375" style="2" customWidth="1"/>
    <col min="9" max="9" width="1.7109375" customWidth="1"/>
    <col min="10" max="13" width="7.5703125" customWidth="1"/>
    <col min="14" max="17" width="9.7109375" customWidth="1"/>
    <col min="18" max="32" width="8.7109375" customWidth="1"/>
    <col min="33" max="33" width="18.140625" customWidth="1"/>
    <col min="34" max="34" width="14.28515625" customWidth="1"/>
    <col min="35" max="35" width="9.28515625" customWidth="1"/>
    <col min="36" max="36" width="8.28515625" customWidth="1"/>
    <col min="38" max="38" width="5" customWidth="1"/>
    <col min="39" max="39" width="4" bestFit="1" customWidth="1"/>
    <col min="40" max="40" width="4.140625" bestFit="1" customWidth="1"/>
    <col min="41" max="41" width="8.42578125" bestFit="1" customWidth="1"/>
  </cols>
  <sheetData>
    <row r="1" spans="1:41">
      <c r="A1" s="68"/>
      <c r="C1" s="26" t="s">
        <v>3585</v>
      </c>
      <c r="D1" s="23" t="str">
        <f>LEFT(N1)</f>
        <v>G</v>
      </c>
      <c r="E1" s="20" t="str">
        <f>LEFT(O1)</f>
        <v>B</v>
      </c>
      <c r="F1" s="21" t="str">
        <f>LEFT(P1)</f>
        <v>N</v>
      </c>
      <c r="G1" s="30" t="s">
        <v>2334</v>
      </c>
      <c r="H1" s="2" t="s">
        <v>626</v>
      </c>
      <c r="I1" s="16"/>
      <c r="J1" s="15" t="str">
        <f>County!J1</f>
        <v>Gore</v>
      </c>
      <c r="K1" s="14" t="str">
        <f>County!K1</f>
        <v>Bush</v>
      </c>
      <c r="L1" s="16" t="str">
        <f>County!L1</f>
        <v>Nader</v>
      </c>
      <c r="M1" t="str">
        <f>County!M1</f>
        <v>Other</v>
      </c>
      <c r="N1" s="1" t="str">
        <f>County!N1</f>
        <v>Gore</v>
      </c>
      <c r="O1" s="1" t="str">
        <f>County!O1</f>
        <v>Bush</v>
      </c>
      <c r="P1" s="1" t="str">
        <f>County!P1</f>
        <v>Nader</v>
      </c>
      <c r="Q1" s="1" t="str">
        <f>County!Q1</f>
        <v>Buchanan</v>
      </c>
      <c r="R1" s="1" t="str">
        <f>County!R1</f>
        <v>Browne</v>
      </c>
      <c r="S1" s="1" t="str">
        <f>County!T1</f>
        <v>Hagelin</v>
      </c>
      <c r="T1" s="1" t="str">
        <f>County!S1</f>
        <v>Phillips</v>
      </c>
      <c r="U1" s="1" t="str">
        <f>County!U1</f>
        <v>Write-ins</v>
      </c>
      <c r="V1" s="1" t="str">
        <f>County!X1</f>
        <v>McReynolds</v>
      </c>
      <c r="W1" s="1" t="str">
        <f>County!V1</f>
        <v>Harris</v>
      </c>
      <c r="X1" s="1" t="str">
        <f>County!W1</f>
        <v>Smith</v>
      </c>
      <c r="Y1" s="1" t="str">
        <f>County!Y1</f>
        <v>Moorehead</v>
      </c>
      <c r="Z1" s="1" t="str">
        <f>County!Z1</f>
        <v>None</v>
      </c>
      <c r="AA1" s="1" t="str">
        <f>County!AA1</f>
        <v>Brown</v>
      </c>
      <c r="AB1" s="1" t="str">
        <f>County!AB1</f>
        <v>Lane</v>
      </c>
      <c r="AC1" t="str">
        <f>County!AC1</f>
        <v>Venson</v>
      </c>
      <c r="AD1" t="str">
        <f>County!AD1</f>
        <v>Dodge</v>
      </c>
      <c r="AE1" t="str">
        <f>County!AE1</f>
        <v>Youngkeit</v>
      </c>
      <c r="AG1" t="s">
        <v>3002</v>
      </c>
      <c r="AH1" t="s">
        <v>3753</v>
      </c>
      <c r="AI1" t="s">
        <v>3375</v>
      </c>
      <c r="AJ1" t="s">
        <v>413</v>
      </c>
      <c r="AL1" s="78" t="s">
        <v>5295</v>
      </c>
      <c r="AM1" s="7" t="s">
        <v>4234</v>
      </c>
      <c r="AN1" s="7" t="s">
        <v>4235</v>
      </c>
      <c r="AO1" s="7" t="s">
        <v>4236</v>
      </c>
    </row>
    <row r="2" spans="1:41">
      <c r="A2" s="10"/>
      <c r="B2" s="10"/>
      <c r="C2" s="1"/>
      <c r="D2" s="7"/>
      <c r="E2" s="7"/>
      <c r="F2" s="7"/>
      <c r="G2" s="1"/>
      <c r="I2" s="16"/>
      <c r="J2" s="2"/>
      <c r="K2" s="2"/>
      <c r="L2" s="2"/>
      <c r="M2" s="2"/>
      <c r="N2" s="1"/>
      <c r="O2" s="1"/>
      <c r="P2" s="1"/>
      <c r="Q2" s="1"/>
      <c r="R2" s="1"/>
      <c r="S2" s="1"/>
      <c r="T2" s="1"/>
      <c r="U2" s="1"/>
      <c r="V2" s="1"/>
      <c r="W2" s="1"/>
      <c r="X2" s="1"/>
      <c r="Y2" s="1"/>
      <c r="Z2" s="1"/>
      <c r="AA2" s="1"/>
      <c r="AB2" s="1"/>
    </row>
    <row r="3" spans="1:41" hidden="1" outlineLevel="1">
      <c r="A3" t="s">
        <v>1923</v>
      </c>
      <c r="B3" s="10" t="s">
        <v>1591</v>
      </c>
      <c r="C3" s="1">
        <f t="shared" ref="C3:C65" si="0">SUM(N3:AE3)</f>
        <v>1591</v>
      </c>
      <c r="D3" s="7">
        <f t="shared" ref="D3:D65" si="1">RANK(N3,(N3:AE3))</f>
        <v>1</v>
      </c>
      <c r="E3" s="7">
        <f t="shared" ref="E3:E65" si="2">RANK(O3,(N3:AE3))</f>
        <v>2</v>
      </c>
      <c r="F3" s="7">
        <f t="shared" ref="F3:F65" si="3">IF(P3&gt;0,RANK(P3,(N3:AE3)),0)</f>
        <v>3</v>
      </c>
      <c r="G3" s="1">
        <f t="shared" ref="G3:G65" si="4">IF(D3=1,N3,IF(E3=1,O3,P3))-IF(D3=2,N3,IF(E3=2,O3,P3))</f>
        <v>262</v>
      </c>
      <c r="H3" s="2">
        <f t="shared" ref="H3:H65" si="5">G3/C3</f>
        <v>0.16467630421118792</v>
      </c>
      <c r="I3" s="8"/>
      <c r="J3" s="2">
        <f t="shared" ref="J3:J65" si="6">IF(C3=0,"-",N3/C3)</f>
        <v>0.54745443117536141</v>
      </c>
      <c r="K3" s="2">
        <f t="shared" ref="K3:K65" si="7">IF(C3=0,"-",O3/C3)</f>
        <v>0.38277812696417346</v>
      </c>
      <c r="L3" s="2">
        <f t="shared" ref="L3:L65" si="8">IF(C3=0,"-",P3/C3)</f>
        <v>6.4110622250157137E-2</v>
      </c>
      <c r="M3" s="2">
        <f t="shared" ref="M3:M65" si="9">IF(C3=0,"-",(1-J3-K3-L3))</f>
        <v>5.6568196103079921E-3</v>
      </c>
      <c r="N3" s="1">
        <v>871</v>
      </c>
      <c r="O3" s="1">
        <v>609</v>
      </c>
      <c r="P3" s="1">
        <v>102</v>
      </c>
      <c r="Q3" s="1">
        <v>3</v>
      </c>
      <c r="R3" s="1">
        <v>2</v>
      </c>
      <c r="S3" s="1">
        <v>0</v>
      </c>
      <c r="T3" s="1">
        <v>4</v>
      </c>
      <c r="U3">
        <v>0</v>
      </c>
      <c r="W3">
        <v>0</v>
      </c>
      <c r="X3" s="1"/>
      <c r="Y3" s="1"/>
      <c r="Z3" s="1"/>
      <c r="AA3" s="1"/>
      <c r="AB3" s="1"/>
      <c r="AG3" t="str">
        <f>A3</f>
        <v>Andover</v>
      </c>
      <c r="AH3" t="s">
        <v>3148</v>
      </c>
      <c r="AI3">
        <v>1</v>
      </c>
      <c r="AJ3" s="7">
        <v>58</v>
      </c>
      <c r="AL3" s="7" t="s">
        <v>832</v>
      </c>
      <c r="AM3" t="s">
        <v>2456</v>
      </c>
      <c r="AN3" t="s">
        <v>1803</v>
      </c>
      <c r="AO3" t="s">
        <v>4026</v>
      </c>
    </row>
    <row r="4" spans="1:41" hidden="1" outlineLevel="1">
      <c r="A4" t="s">
        <v>2111</v>
      </c>
      <c r="B4" s="10" t="s">
        <v>1591</v>
      </c>
      <c r="C4" s="1">
        <f t="shared" si="0"/>
        <v>7229</v>
      </c>
      <c r="D4" s="7">
        <f t="shared" si="1"/>
        <v>1</v>
      </c>
      <c r="E4" s="7">
        <f t="shared" si="2"/>
        <v>2</v>
      </c>
      <c r="F4" s="7">
        <f t="shared" si="3"/>
        <v>3</v>
      </c>
      <c r="G4" s="1">
        <f t="shared" si="4"/>
        <v>1979</v>
      </c>
      <c r="H4" s="2">
        <f t="shared" si="5"/>
        <v>0.27375847281781712</v>
      </c>
      <c r="I4" s="8"/>
      <c r="J4" s="2">
        <f t="shared" si="6"/>
        <v>0.61004288283303365</v>
      </c>
      <c r="K4" s="2">
        <f t="shared" si="7"/>
        <v>0.33628441001521647</v>
      </c>
      <c r="L4" s="2">
        <f t="shared" si="8"/>
        <v>4.2191174436298245E-2</v>
      </c>
      <c r="M4" s="2">
        <f t="shared" si="9"/>
        <v>1.1481532715451631E-2</v>
      </c>
      <c r="N4" s="1">
        <v>4410</v>
      </c>
      <c r="O4" s="1">
        <v>2431</v>
      </c>
      <c r="P4" s="1">
        <v>305</v>
      </c>
      <c r="Q4" s="1">
        <v>32</v>
      </c>
      <c r="R4" s="1">
        <v>10</v>
      </c>
      <c r="S4" s="1">
        <v>0</v>
      </c>
      <c r="T4" s="1">
        <v>41</v>
      </c>
      <c r="U4">
        <v>0</v>
      </c>
      <c r="W4">
        <v>0</v>
      </c>
      <c r="X4" s="1"/>
      <c r="Y4" s="1"/>
      <c r="Z4" s="1"/>
      <c r="AA4" s="1"/>
      <c r="AB4" s="1"/>
      <c r="AG4" t="str">
        <f t="shared" ref="AG4:AG67" si="10">A4</f>
        <v>Ansonia</v>
      </c>
      <c r="AH4" t="s">
        <v>3146</v>
      </c>
      <c r="AI4">
        <v>5</v>
      </c>
      <c r="AJ4" s="7">
        <v>146</v>
      </c>
      <c r="AL4" s="7" t="s">
        <v>832</v>
      </c>
      <c r="AM4" t="s">
        <v>2454</v>
      </c>
      <c r="AN4" t="s">
        <v>1803</v>
      </c>
      <c r="AO4" t="s">
        <v>4027</v>
      </c>
    </row>
    <row r="5" spans="1:41" hidden="1" outlineLevel="1">
      <c r="A5" t="s">
        <v>1079</v>
      </c>
      <c r="B5" s="10" t="s">
        <v>1591</v>
      </c>
      <c r="C5" s="1">
        <f t="shared" si="0"/>
        <v>2046</v>
      </c>
      <c r="D5" s="7">
        <f t="shared" si="1"/>
        <v>1</v>
      </c>
      <c r="E5" s="7">
        <f t="shared" si="2"/>
        <v>2</v>
      </c>
      <c r="F5" s="7">
        <f t="shared" si="3"/>
        <v>3</v>
      </c>
      <c r="G5" s="1">
        <f t="shared" si="4"/>
        <v>356</v>
      </c>
      <c r="H5" s="2">
        <f t="shared" si="5"/>
        <v>0.17399804496578691</v>
      </c>
      <c r="I5" s="8"/>
      <c r="J5" s="2">
        <f t="shared" si="6"/>
        <v>0.53421309872922773</v>
      </c>
      <c r="K5" s="2">
        <f t="shared" si="7"/>
        <v>0.36021505376344087</v>
      </c>
      <c r="L5" s="2">
        <f t="shared" si="8"/>
        <v>8.6999022482893457E-2</v>
      </c>
      <c r="M5" s="2">
        <f t="shared" si="9"/>
        <v>1.8572825024437939E-2</v>
      </c>
      <c r="N5" s="1">
        <v>1093</v>
      </c>
      <c r="O5" s="1">
        <v>737</v>
      </c>
      <c r="P5" s="1">
        <v>178</v>
      </c>
      <c r="Q5" s="1">
        <v>8</v>
      </c>
      <c r="R5" s="1">
        <v>5</v>
      </c>
      <c r="S5" s="1">
        <v>0</v>
      </c>
      <c r="T5" s="1">
        <v>25</v>
      </c>
      <c r="U5">
        <v>0</v>
      </c>
      <c r="W5">
        <v>0</v>
      </c>
      <c r="X5" s="1"/>
      <c r="Y5" s="1"/>
      <c r="Z5" s="1"/>
      <c r="AA5" s="1"/>
      <c r="AB5" s="1"/>
      <c r="AG5" t="str">
        <f t="shared" si="10"/>
        <v>Ashford</v>
      </c>
      <c r="AH5" t="s">
        <v>3851</v>
      </c>
      <c r="AI5">
        <v>2</v>
      </c>
      <c r="AJ5" s="7">
        <v>18</v>
      </c>
      <c r="AL5" s="7" t="s">
        <v>832</v>
      </c>
      <c r="AM5" t="s">
        <v>1466</v>
      </c>
      <c r="AN5" t="s">
        <v>1803</v>
      </c>
      <c r="AO5" t="s">
        <v>4028</v>
      </c>
    </row>
    <row r="6" spans="1:41" hidden="1" outlineLevel="1">
      <c r="A6" t="s">
        <v>1957</v>
      </c>
      <c r="B6" s="10" t="s">
        <v>1591</v>
      </c>
      <c r="C6" s="1">
        <f t="shared" si="0"/>
        <v>9476</v>
      </c>
      <c r="D6" s="7">
        <f t="shared" si="1"/>
        <v>2</v>
      </c>
      <c r="E6" s="7">
        <f t="shared" si="2"/>
        <v>1</v>
      </c>
      <c r="F6" s="7">
        <f t="shared" si="3"/>
        <v>3</v>
      </c>
      <c r="G6" s="1">
        <f t="shared" si="4"/>
        <v>415</v>
      </c>
      <c r="H6" s="2">
        <f t="shared" si="5"/>
        <v>4.3794850147741662E-2</v>
      </c>
      <c r="I6" s="8"/>
      <c r="J6" s="2">
        <f t="shared" si="6"/>
        <v>0.45652173913043476</v>
      </c>
      <c r="K6" s="2">
        <f t="shared" si="7"/>
        <v>0.50031658927817646</v>
      </c>
      <c r="L6" s="2">
        <f t="shared" si="8"/>
        <v>3.7252005065428452E-2</v>
      </c>
      <c r="M6" s="2">
        <f t="shared" si="9"/>
        <v>5.9096665259602763E-3</v>
      </c>
      <c r="N6" s="1">
        <v>4326</v>
      </c>
      <c r="O6" s="1">
        <v>4741</v>
      </c>
      <c r="P6" s="1">
        <v>353</v>
      </c>
      <c r="Q6" s="1">
        <v>19</v>
      </c>
      <c r="R6" s="1">
        <v>20</v>
      </c>
      <c r="S6" s="1">
        <v>1</v>
      </c>
      <c r="T6" s="1">
        <v>16</v>
      </c>
      <c r="U6">
        <v>0</v>
      </c>
      <c r="W6">
        <v>0</v>
      </c>
      <c r="X6" s="1"/>
      <c r="Y6" s="1"/>
      <c r="Z6" s="1"/>
      <c r="AA6" s="1"/>
      <c r="AB6" s="1"/>
      <c r="AG6" t="str">
        <f t="shared" si="10"/>
        <v>Avon</v>
      </c>
      <c r="AH6" t="s">
        <v>2191</v>
      </c>
      <c r="AI6">
        <v>6</v>
      </c>
      <c r="AJ6" s="7">
        <v>44</v>
      </c>
      <c r="AL6" s="7" t="s">
        <v>832</v>
      </c>
      <c r="AM6" t="s">
        <v>1802</v>
      </c>
      <c r="AN6" t="s">
        <v>1803</v>
      </c>
      <c r="AO6" t="s">
        <v>4029</v>
      </c>
    </row>
    <row r="7" spans="1:41" hidden="1" outlineLevel="1">
      <c r="A7" t="s">
        <v>1100</v>
      </c>
      <c r="B7" s="10" t="s">
        <v>1591</v>
      </c>
      <c r="C7" s="1">
        <f t="shared" si="0"/>
        <v>1862</v>
      </c>
      <c r="D7" s="7">
        <f t="shared" si="1"/>
        <v>1</v>
      </c>
      <c r="E7" s="7">
        <f t="shared" si="2"/>
        <v>2</v>
      </c>
      <c r="F7" s="7">
        <f t="shared" si="3"/>
        <v>3</v>
      </c>
      <c r="G7" s="1">
        <f t="shared" si="4"/>
        <v>62</v>
      </c>
      <c r="H7" s="2">
        <f t="shared" si="5"/>
        <v>3.3297529538131039E-2</v>
      </c>
      <c r="I7" s="8"/>
      <c r="J7" s="2">
        <f t="shared" si="6"/>
        <v>0.48012889366272826</v>
      </c>
      <c r="K7" s="2">
        <f t="shared" si="7"/>
        <v>0.44683136412459723</v>
      </c>
      <c r="L7" s="2">
        <f t="shared" si="8"/>
        <v>6.4446831364124602E-2</v>
      </c>
      <c r="M7" s="2">
        <f t="shared" si="9"/>
        <v>8.5929108485499062E-3</v>
      </c>
      <c r="N7" s="1">
        <v>894</v>
      </c>
      <c r="O7" s="1">
        <v>832</v>
      </c>
      <c r="P7" s="1">
        <v>120</v>
      </c>
      <c r="Q7" s="1">
        <v>9</v>
      </c>
      <c r="R7" s="1">
        <v>3</v>
      </c>
      <c r="S7" s="1">
        <v>0</v>
      </c>
      <c r="T7" s="1">
        <v>4</v>
      </c>
      <c r="U7">
        <v>0</v>
      </c>
      <c r="W7">
        <v>0</v>
      </c>
      <c r="X7" s="1"/>
      <c r="Y7" s="1"/>
      <c r="Z7" s="1"/>
      <c r="AA7" s="1"/>
      <c r="AB7" s="1"/>
      <c r="AG7" t="str">
        <f t="shared" si="10"/>
        <v>Barkhamsted</v>
      </c>
      <c r="AH7" t="s">
        <v>2192</v>
      </c>
      <c r="AI7">
        <v>6</v>
      </c>
      <c r="AJ7" s="7">
        <v>16</v>
      </c>
      <c r="AL7" s="7" t="s">
        <v>832</v>
      </c>
      <c r="AM7" t="s">
        <v>1803</v>
      </c>
      <c r="AN7" t="s">
        <v>1803</v>
      </c>
      <c r="AO7" t="s">
        <v>4478</v>
      </c>
    </row>
    <row r="8" spans="1:41" hidden="1" outlineLevel="1">
      <c r="A8" t="s">
        <v>2879</v>
      </c>
      <c r="B8" s="10" t="s">
        <v>1591</v>
      </c>
      <c r="C8" s="1">
        <f t="shared" si="0"/>
        <v>2520</v>
      </c>
      <c r="D8" s="7">
        <f t="shared" si="1"/>
        <v>1</v>
      </c>
      <c r="E8" s="7">
        <f t="shared" si="2"/>
        <v>2</v>
      </c>
      <c r="F8" s="7">
        <f t="shared" si="3"/>
        <v>3</v>
      </c>
      <c r="G8" s="1">
        <f t="shared" si="4"/>
        <v>40</v>
      </c>
      <c r="H8" s="2">
        <f t="shared" si="5"/>
        <v>1.5873015873015872E-2</v>
      </c>
      <c r="I8" s="8"/>
      <c r="J8" s="2">
        <f t="shared" si="6"/>
        <v>0.47539682539682537</v>
      </c>
      <c r="K8" s="2">
        <f t="shared" si="7"/>
        <v>0.4595238095238095</v>
      </c>
      <c r="L8" s="2">
        <f t="shared" si="8"/>
        <v>5.2777777777777778E-2</v>
      </c>
      <c r="M8" s="2">
        <f t="shared" si="9"/>
        <v>1.2301587301587348E-2</v>
      </c>
      <c r="N8" s="1">
        <v>1198</v>
      </c>
      <c r="O8" s="1">
        <v>1158</v>
      </c>
      <c r="P8" s="1">
        <v>133</v>
      </c>
      <c r="Q8" s="1">
        <v>12</v>
      </c>
      <c r="R8" s="1">
        <v>8</v>
      </c>
      <c r="S8" s="1">
        <v>0</v>
      </c>
      <c r="T8" s="1">
        <v>11</v>
      </c>
      <c r="U8">
        <v>0</v>
      </c>
      <c r="W8">
        <v>0</v>
      </c>
      <c r="X8" s="1"/>
      <c r="Y8" s="1"/>
      <c r="Z8" s="1"/>
      <c r="AA8" s="1"/>
      <c r="AB8" s="1"/>
      <c r="AG8" t="str">
        <f t="shared" si="10"/>
        <v>Beacon Falls</v>
      </c>
      <c r="AH8" t="s">
        <v>3146</v>
      </c>
      <c r="AI8">
        <v>5</v>
      </c>
      <c r="AJ8" s="7">
        <v>121</v>
      </c>
      <c r="AL8" s="7" t="s">
        <v>832</v>
      </c>
      <c r="AM8" t="s">
        <v>2454</v>
      </c>
      <c r="AN8" t="s">
        <v>4099</v>
      </c>
      <c r="AO8" t="s">
        <v>4030</v>
      </c>
    </row>
    <row r="9" spans="1:41" hidden="1" outlineLevel="1">
      <c r="A9" t="s">
        <v>1904</v>
      </c>
      <c r="B9" s="10" t="s">
        <v>1591</v>
      </c>
      <c r="C9" s="1">
        <f t="shared" si="0"/>
        <v>9893</v>
      </c>
      <c r="D9" s="7">
        <f t="shared" si="1"/>
        <v>1</v>
      </c>
      <c r="E9" s="7">
        <f t="shared" si="2"/>
        <v>2</v>
      </c>
      <c r="F9" s="7">
        <f t="shared" si="3"/>
        <v>3</v>
      </c>
      <c r="G9" s="1">
        <f t="shared" si="4"/>
        <v>1575</v>
      </c>
      <c r="H9" s="2">
        <f t="shared" si="5"/>
        <v>0.15920347720610534</v>
      </c>
      <c r="I9" s="8"/>
      <c r="J9" s="2">
        <f t="shared" si="6"/>
        <v>0.55726271100778324</v>
      </c>
      <c r="K9" s="2">
        <f t="shared" si="7"/>
        <v>0.39805923380167796</v>
      </c>
      <c r="L9" s="2">
        <f t="shared" si="8"/>
        <v>3.3458000606489437E-2</v>
      </c>
      <c r="M9" s="2">
        <f t="shared" si="9"/>
        <v>1.1220054584049365E-2</v>
      </c>
      <c r="N9" s="1">
        <v>5513</v>
      </c>
      <c r="O9" s="1">
        <v>3938</v>
      </c>
      <c r="P9" s="1">
        <v>331</v>
      </c>
      <c r="Q9" s="1">
        <v>29</v>
      </c>
      <c r="R9" s="1">
        <v>22</v>
      </c>
      <c r="S9" s="1">
        <v>0</v>
      </c>
      <c r="T9" s="1">
        <v>60</v>
      </c>
      <c r="U9">
        <v>0</v>
      </c>
      <c r="W9">
        <v>0</v>
      </c>
      <c r="X9" s="1"/>
      <c r="Y9" s="1"/>
      <c r="Z9" s="1"/>
      <c r="AA9" s="1"/>
      <c r="AB9" s="1"/>
      <c r="AG9" t="str">
        <f t="shared" si="10"/>
        <v>Berlin</v>
      </c>
      <c r="AH9" t="s">
        <v>2191</v>
      </c>
      <c r="AI9">
        <v>1</v>
      </c>
      <c r="AJ9" s="7">
        <v>84</v>
      </c>
      <c r="AL9" s="7" t="s">
        <v>832</v>
      </c>
      <c r="AM9" t="s">
        <v>1802</v>
      </c>
      <c r="AN9" t="s">
        <v>4099</v>
      </c>
      <c r="AO9" t="s">
        <v>4031</v>
      </c>
    </row>
    <row r="10" spans="1:41" hidden="1" outlineLevel="1">
      <c r="A10" t="s">
        <v>2880</v>
      </c>
      <c r="B10" s="10" t="s">
        <v>1591</v>
      </c>
      <c r="C10" s="1">
        <f t="shared" si="0"/>
        <v>2989</v>
      </c>
      <c r="D10" s="7">
        <f t="shared" si="1"/>
        <v>1</v>
      </c>
      <c r="E10" s="7">
        <f t="shared" si="2"/>
        <v>2</v>
      </c>
      <c r="F10" s="7">
        <f t="shared" si="3"/>
        <v>3</v>
      </c>
      <c r="G10" s="1">
        <f t="shared" si="4"/>
        <v>185</v>
      </c>
      <c r="H10" s="2">
        <f t="shared" si="5"/>
        <v>6.1893609902977584E-2</v>
      </c>
      <c r="I10" s="8"/>
      <c r="J10" s="2">
        <f t="shared" si="6"/>
        <v>0.49180327868852458</v>
      </c>
      <c r="K10" s="2">
        <f t="shared" si="7"/>
        <v>0.42990966878554698</v>
      </c>
      <c r="L10" s="2">
        <f t="shared" si="8"/>
        <v>6.8919371027099358E-2</v>
      </c>
      <c r="M10" s="2">
        <f t="shared" si="9"/>
        <v>9.367681498829078E-3</v>
      </c>
      <c r="N10" s="1">
        <v>1470</v>
      </c>
      <c r="O10" s="1">
        <v>1285</v>
      </c>
      <c r="P10" s="1">
        <v>206</v>
      </c>
      <c r="Q10" s="1">
        <v>9</v>
      </c>
      <c r="R10" s="1">
        <v>11</v>
      </c>
      <c r="S10" s="1">
        <v>0</v>
      </c>
      <c r="T10" s="1">
        <v>8</v>
      </c>
      <c r="U10">
        <v>0</v>
      </c>
      <c r="W10">
        <v>0</v>
      </c>
      <c r="X10" s="1"/>
      <c r="Y10" s="1"/>
      <c r="Z10" s="1"/>
      <c r="AA10" s="1"/>
      <c r="AB10" s="1"/>
      <c r="AG10" t="str">
        <f t="shared" si="10"/>
        <v>Bethany</v>
      </c>
      <c r="AH10" t="s">
        <v>3146</v>
      </c>
      <c r="AI10">
        <v>5</v>
      </c>
      <c r="AJ10" s="7">
        <v>120</v>
      </c>
      <c r="AL10" s="7" t="s">
        <v>832</v>
      </c>
      <c r="AM10" t="s">
        <v>2454</v>
      </c>
      <c r="AN10" t="s">
        <v>1466</v>
      </c>
      <c r="AO10" t="s">
        <v>4032</v>
      </c>
    </row>
    <row r="11" spans="1:41" hidden="1" outlineLevel="1">
      <c r="A11" t="s">
        <v>1905</v>
      </c>
      <c r="B11" s="10" t="s">
        <v>1591</v>
      </c>
      <c r="C11" s="1">
        <f t="shared" si="0"/>
        <v>8916</v>
      </c>
      <c r="D11" s="7">
        <f t="shared" si="1"/>
        <v>1</v>
      </c>
      <c r="E11" s="7">
        <f t="shared" si="2"/>
        <v>2</v>
      </c>
      <c r="F11" s="7">
        <f t="shared" si="3"/>
        <v>3</v>
      </c>
      <c r="G11" s="1">
        <f t="shared" si="4"/>
        <v>267</v>
      </c>
      <c r="H11" s="2">
        <f t="shared" si="5"/>
        <v>2.9946164199192462E-2</v>
      </c>
      <c r="I11" s="8"/>
      <c r="J11" s="2">
        <f t="shared" si="6"/>
        <v>0.48497083894122928</v>
      </c>
      <c r="K11" s="2">
        <f t="shared" si="7"/>
        <v>0.45502467474203678</v>
      </c>
      <c r="L11" s="2">
        <f t="shared" si="8"/>
        <v>4.6994167788245847E-2</v>
      </c>
      <c r="M11" s="2">
        <f t="shared" si="9"/>
        <v>1.3010318528488093E-2</v>
      </c>
      <c r="N11" s="1">
        <v>4324</v>
      </c>
      <c r="O11" s="1">
        <v>4057</v>
      </c>
      <c r="P11" s="1">
        <v>419</v>
      </c>
      <c r="Q11" s="1">
        <v>30</v>
      </c>
      <c r="R11" s="1">
        <v>32</v>
      </c>
      <c r="S11" s="1">
        <v>0</v>
      </c>
      <c r="T11" s="1">
        <v>54</v>
      </c>
      <c r="U11">
        <v>0</v>
      </c>
      <c r="W11">
        <v>0</v>
      </c>
      <c r="X11" s="1"/>
      <c r="Y11" s="1"/>
      <c r="Z11" s="1"/>
      <c r="AA11" s="1"/>
      <c r="AB11" s="1"/>
      <c r="AG11" t="str">
        <f t="shared" si="10"/>
        <v>Bethel</v>
      </c>
      <c r="AH11" t="s">
        <v>1812</v>
      </c>
      <c r="AI11">
        <v>5</v>
      </c>
      <c r="AJ11" s="7">
        <v>132</v>
      </c>
      <c r="AL11" s="7" t="s">
        <v>832</v>
      </c>
      <c r="AM11" t="s">
        <v>1801</v>
      </c>
      <c r="AN11" t="s">
        <v>1803</v>
      </c>
      <c r="AO11" t="s">
        <v>4033</v>
      </c>
    </row>
    <row r="12" spans="1:41" hidden="1" outlineLevel="1">
      <c r="A12" t="s">
        <v>2700</v>
      </c>
      <c r="B12" s="10" t="s">
        <v>1591</v>
      </c>
      <c r="C12" s="1">
        <f t="shared" si="0"/>
        <v>2035</v>
      </c>
      <c r="D12" s="7">
        <f t="shared" si="1"/>
        <v>2</v>
      </c>
      <c r="E12" s="7">
        <f t="shared" si="2"/>
        <v>1</v>
      </c>
      <c r="F12" s="7">
        <f t="shared" si="3"/>
        <v>3</v>
      </c>
      <c r="G12" s="1">
        <f t="shared" si="4"/>
        <v>247</v>
      </c>
      <c r="H12" s="2">
        <f t="shared" si="5"/>
        <v>0.12137592137592138</v>
      </c>
      <c r="I12" s="8"/>
      <c r="J12" s="2">
        <f t="shared" si="6"/>
        <v>0.40147420147420149</v>
      </c>
      <c r="K12" s="2">
        <f t="shared" si="7"/>
        <v>0.52285012285012289</v>
      </c>
      <c r="L12" s="2">
        <f t="shared" si="8"/>
        <v>6.4864864864864868E-2</v>
      </c>
      <c r="M12" s="2">
        <f t="shared" si="9"/>
        <v>1.0810810810810811E-2</v>
      </c>
      <c r="N12" s="1">
        <v>817</v>
      </c>
      <c r="O12" s="1">
        <v>1064</v>
      </c>
      <c r="P12" s="1">
        <v>132</v>
      </c>
      <c r="Q12" s="1">
        <v>6</v>
      </c>
      <c r="R12" s="1">
        <v>6</v>
      </c>
      <c r="S12" s="1">
        <v>1</v>
      </c>
      <c r="T12" s="1">
        <v>9</v>
      </c>
      <c r="U12">
        <v>0</v>
      </c>
      <c r="W12">
        <v>0</v>
      </c>
      <c r="X12" s="1"/>
      <c r="Y12" s="1"/>
      <c r="Z12" s="1"/>
      <c r="AA12" s="1"/>
      <c r="AB12" s="1"/>
      <c r="AG12" t="str">
        <f t="shared" si="10"/>
        <v>Bethlehem</v>
      </c>
      <c r="AH12" t="s">
        <v>2192</v>
      </c>
      <c r="AI12">
        <v>6</v>
      </c>
      <c r="AJ12" s="7">
        <v>79</v>
      </c>
      <c r="AL12" s="7" t="s">
        <v>832</v>
      </c>
      <c r="AM12" t="s">
        <v>1803</v>
      </c>
      <c r="AN12" t="s">
        <v>4099</v>
      </c>
      <c r="AO12" t="s">
        <v>4487</v>
      </c>
    </row>
    <row r="13" spans="1:41" hidden="1" outlineLevel="1">
      <c r="A13" t="s">
        <v>1906</v>
      </c>
      <c r="B13" s="10" t="s">
        <v>1591</v>
      </c>
      <c r="C13" s="1">
        <f t="shared" si="0"/>
        <v>10111</v>
      </c>
      <c r="D13" s="7">
        <f t="shared" si="1"/>
        <v>1</v>
      </c>
      <c r="E13" s="7">
        <f t="shared" si="2"/>
        <v>2</v>
      </c>
      <c r="F13" s="7">
        <f t="shared" si="3"/>
        <v>3</v>
      </c>
      <c r="G13" s="1">
        <f t="shared" si="4"/>
        <v>6058</v>
      </c>
      <c r="H13" s="2">
        <f t="shared" si="5"/>
        <v>0.59914944120265057</v>
      </c>
      <c r="I13" s="8"/>
      <c r="J13" s="2">
        <f t="shared" si="6"/>
        <v>0.78201958263277616</v>
      </c>
      <c r="K13" s="2">
        <f t="shared" si="7"/>
        <v>0.18287014143012562</v>
      </c>
      <c r="L13" s="2">
        <f t="shared" si="8"/>
        <v>2.3340915834239938E-2</v>
      </c>
      <c r="M13" s="2">
        <f t="shared" si="9"/>
        <v>1.1769360102858291E-2</v>
      </c>
      <c r="N13" s="1">
        <v>7907</v>
      </c>
      <c r="O13" s="1">
        <v>1849</v>
      </c>
      <c r="P13" s="1">
        <v>236</v>
      </c>
      <c r="Q13" s="1">
        <v>17</v>
      </c>
      <c r="R13" s="1">
        <v>20</v>
      </c>
      <c r="S13" s="1">
        <v>0</v>
      </c>
      <c r="T13" s="1">
        <v>82</v>
      </c>
      <c r="U13">
        <v>0</v>
      </c>
      <c r="W13">
        <v>0</v>
      </c>
      <c r="X13" s="1"/>
      <c r="Y13" s="1"/>
      <c r="Z13" s="1"/>
      <c r="AA13" s="1"/>
      <c r="AB13" s="1"/>
      <c r="AG13" t="str">
        <f t="shared" si="10"/>
        <v>Bloomfield</v>
      </c>
      <c r="AH13" t="s">
        <v>2191</v>
      </c>
      <c r="AI13">
        <v>1</v>
      </c>
      <c r="AJ13" s="7">
        <v>33</v>
      </c>
      <c r="AL13" s="7" t="s">
        <v>832</v>
      </c>
      <c r="AM13" t="s">
        <v>1802</v>
      </c>
      <c r="AN13" t="s">
        <v>1466</v>
      </c>
      <c r="AO13" t="s">
        <v>4034</v>
      </c>
    </row>
    <row r="14" spans="1:41" hidden="1" outlineLevel="1">
      <c r="A14" t="s">
        <v>1907</v>
      </c>
      <c r="B14" s="10" t="s">
        <v>1591</v>
      </c>
      <c r="C14" s="1">
        <f t="shared" si="0"/>
        <v>2777</v>
      </c>
      <c r="D14" s="7">
        <f t="shared" si="1"/>
        <v>1</v>
      </c>
      <c r="E14" s="7">
        <f t="shared" si="2"/>
        <v>2</v>
      </c>
      <c r="F14" s="7">
        <f t="shared" si="3"/>
        <v>3</v>
      </c>
      <c r="G14" s="1">
        <f t="shared" si="4"/>
        <v>118</v>
      </c>
      <c r="H14" s="2">
        <f t="shared" si="5"/>
        <v>4.2491897731364782E-2</v>
      </c>
      <c r="I14" s="8"/>
      <c r="J14" s="2">
        <f t="shared" si="6"/>
        <v>0.49261793302124596</v>
      </c>
      <c r="K14" s="2">
        <f t="shared" si="7"/>
        <v>0.45012603528988115</v>
      </c>
      <c r="L14" s="2">
        <f t="shared" si="8"/>
        <v>4.9333813467770979E-2</v>
      </c>
      <c r="M14" s="2">
        <f t="shared" si="9"/>
        <v>7.9222182211019648E-3</v>
      </c>
      <c r="N14" s="1">
        <v>1368</v>
      </c>
      <c r="O14" s="1">
        <v>1250</v>
      </c>
      <c r="P14" s="1">
        <v>137</v>
      </c>
      <c r="Q14" s="1">
        <v>7</v>
      </c>
      <c r="R14" s="1">
        <v>5</v>
      </c>
      <c r="S14" s="1">
        <v>0</v>
      </c>
      <c r="T14" s="1">
        <v>10</v>
      </c>
      <c r="U14">
        <v>0</v>
      </c>
      <c r="W14">
        <v>0</v>
      </c>
      <c r="X14" s="1"/>
      <c r="Y14" s="1"/>
      <c r="Z14" s="1"/>
      <c r="AA14" s="1"/>
      <c r="AB14" s="1"/>
      <c r="AG14" t="str">
        <f t="shared" si="10"/>
        <v>Bolton</v>
      </c>
      <c r="AH14" t="s">
        <v>3148</v>
      </c>
      <c r="AI14" t="s">
        <v>3494</v>
      </c>
      <c r="AJ14" s="7">
        <v>49</v>
      </c>
      <c r="AL14" s="7" t="s">
        <v>832</v>
      </c>
      <c r="AM14" t="s">
        <v>2456</v>
      </c>
      <c r="AN14" t="s">
        <v>4099</v>
      </c>
      <c r="AO14" t="s">
        <v>455</v>
      </c>
    </row>
    <row r="15" spans="1:41" hidden="1" outlineLevel="1">
      <c r="A15" t="s">
        <v>2907</v>
      </c>
      <c r="B15" s="10" t="s">
        <v>1591</v>
      </c>
      <c r="C15" s="1">
        <f t="shared" si="0"/>
        <v>1337</v>
      </c>
      <c r="D15" s="7">
        <f t="shared" si="1"/>
        <v>1</v>
      </c>
      <c r="E15" s="7">
        <f t="shared" si="2"/>
        <v>2</v>
      </c>
      <c r="F15" s="7">
        <f t="shared" si="3"/>
        <v>3</v>
      </c>
      <c r="G15" s="1">
        <f t="shared" si="4"/>
        <v>126</v>
      </c>
      <c r="H15" s="2">
        <f t="shared" si="5"/>
        <v>9.4240837696335081E-2</v>
      </c>
      <c r="I15" s="8"/>
      <c r="J15" s="2">
        <f t="shared" si="6"/>
        <v>0.51383694839192218</v>
      </c>
      <c r="K15" s="2">
        <f t="shared" si="7"/>
        <v>0.41959611069558711</v>
      </c>
      <c r="L15" s="2">
        <f t="shared" si="8"/>
        <v>5.9087509349289455E-2</v>
      </c>
      <c r="M15" s="2">
        <f t="shared" si="9"/>
        <v>7.4794315632012581E-3</v>
      </c>
      <c r="N15" s="1">
        <v>687</v>
      </c>
      <c r="O15" s="1">
        <v>561</v>
      </c>
      <c r="P15" s="1">
        <v>79</v>
      </c>
      <c r="Q15" s="1">
        <v>3</v>
      </c>
      <c r="R15" s="1">
        <v>5</v>
      </c>
      <c r="S15" s="1">
        <v>0</v>
      </c>
      <c r="T15" s="1">
        <v>2</v>
      </c>
      <c r="U15">
        <v>0</v>
      </c>
      <c r="W15">
        <v>0</v>
      </c>
      <c r="X15" s="1"/>
      <c r="Y15" s="1"/>
      <c r="Z15" s="1"/>
      <c r="AA15" s="1"/>
      <c r="AB15" s="1"/>
      <c r="AG15" t="str">
        <f t="shared" si="10"/>
        <v>Bozrah</v>
      </c>
      <c r="AH15" t="s">
        <v>3147</v>
      </c>
      <c r="AI15">
        <v>2</v>
      </c>
      <c r="AJ15" s="7">
        <v>98</v>
      </c>
      <c r="AL15" s="7" t="s">
        <v>832</v>
      </c>
      <c r="AM15" t="s">
        <v>2455</v>
      </c>
      <c r="AN15" t="s">
        <v>1803</v>
      </c>
      <c r="AO15" t="s">
        <v>4035</v>
      </c>
    </row>
    <row r="16" spans="1:41" hidden="1" outlineLevel="1">
      <c r="A16" t="s">
        <v>3602</v>
      </c>
      <c r="B16" s="10" t="s">
        <v>1591</v>
      </c>
      <c r="C16" s="1">
        <f t="shared" si="0"/>
        <v>14366</v>
      </c>
      <c r="D16" s="7">
        <f t="shared" si="1"/>
        <v>1</v>
      </c>
      <c r="E16" s="7">
        <f t="shared" si="2"/>
        <v>2</v>
      </c>
      <c r="F16" s="7">
        <f t="shared" si="3"/>
        <v>3</v>
      </c>
      <c r="G16" s="1">
        <f t="shared" si="4"/>
        <v>3169</v>
      </c>
      <c r="H16" s="2">
        <f t="shared" si="5"/>
        <v>0.22059028261172212</v>
      </c>
      <c r="I16" s="8"/>
      <c r="J16" s="2">
        <f t="shared" si="6"/>
        <v>0.57789224557984131</v>
      </c>
      <c r="K16" s="2">
        <f t="shared" si="7"/>
        <v>0.35730196296811917</v>
      </c>
      <c r="L16" s="2">
        <f t="shared" si="8"/>
        <v>5.6313518028678823E-2</v>
      </c>
      <c r="M16" s="2">
        <f t="shared" si="9"/>
        <v>8.4922734233606953E-3</v>
      </c>
      <c r="N16" s="1">
        <v>8302</v>
      </c>
      <c r="O16" s="1">
        <v>5133</v>
      </c>
      <c r="P16" s="1">
        <v>809</v>
      </c>
      <c r="Q16" s="1">
        <v>46</v>
      </c>
      <c r="R16" s="1">
        <v>31</v>
      </c>
      <c r="S16" s="1">
        <v>1</v>
      </c>
      <c r="T16" s="1">
        <v>44</v>
      </c>
      <c r="U16">
        <v>0</v>
      </c>
      <c r="W16">
        <v>0</v>
      </c>
      <c r="X16" s="1"/>
      <c r="Y16" s="1"/>
      <c r="Z16" s="1"/>
      <c r="AA16" s="1"/>
      <c r="AB16" s="1"/>
      <c r="AG16" t="str">
        <f t="shared" si="10"/>
        <v>Branford</v>
      </c>
      <c r="AH16" t="s">
        <v>3146</v>
      </c>
      <c r="AI16">
        <v>3</v>
      </c>
      <c r="AJ16" s="7">
        <v>154</v>
      </c>
      <c r="AL16" s="7" t="s">
        <v>832</v>
      </c>
      <c r="AM16" t="s">
        <v>2454</v>
      </c>
      <c r="AN16" t="s">
        <v>982</v>
      </c>
      <c r="AO16" t="s">
        <v>4036</v>
      </c>
    </row>
    <row r="17" spans="1:41" hidden="1" outlineLevel="1">
      <c r="A17" t="s">
        <v>3711</v>
      </c>
      <c r="B17" s="10" t="s">
        <v>1591</v>
      </c>
      <c r="C17" s="1">
        <f t="shared" si="0"/>
        <v>33446</v>
      </c>
      <c r="D17" s="7">
        <f t="shared" si="1"/>
        <v>1</v>
      </c>
      <c r="E17" s="7">
        <f t="shared" si="2"/>
        <v>2</v>
      </c>
      <c r="F17" s="7">
        <f t="shared" si="3"/>
        <v>3</v>
      </c>
      <c r="G17" s="1">
        <f t="shared" si="4"/>
        <v>16897</v>
      </c>
      <c r="H17" s="2">
        <f t="shared" si="5"/>
        <v>0.50520241583447945</v>
      </c>
      <c r="I17" s="8"/>
      <c r="J17" s="2">
        <f t="shared" si="6"/>
        <v>0.72663397715720868</v>
      </c>
      <c r="K17" s="2">
        <f t="shared" si="7"/>
        <v>0.22143156132272918</v>
      </c>
      <c r="L17" s="2">
        <f t="shared" si="8"/>
        <v>2.5862584464509956E-2</v>
      </c>
      <c r="M17" s="2">
        <f t="shared" si="9"/>
        <v>2.6071877055552192E-2</v>
      </c>
      <c r="N17" s="1">
        <v>24303</v>
      </c>
      <c r="O17" s="1">
        <v>7406</v>
      </c>
      <c r="P17" s="1">
        <v>865</v>
      </c>
      <c r="Q17" s="1">
        <v>81</v>
      </c>
      <c r="R17" s="1">
        <v>70</v>
      </c>
      <c r="S17" s="1">
        <v>1</v>
      </c>
      <c r="T17" s="1">
        <v>715</v>
      </c>
      <c r="U17">
        <v>4</v>
      </c>
      <c r="W17">
        <v>1</v>
      </c>
      <c r="X17" s="1"/>
      <c r="Y17" s="1"/>
      <c r="Z17" s="1"/>
      <c r="AA17" s="1"/>
      <c r="AB17" s="1"/>
      <c r="AG17" t="str">
        <f t="shared" si="10"/>
        <v>Bridgeport</v>
      </c>
      <c r="AH17" t="s">
        <v>1812</v>
      </c>
      <c r="AI17">
        <v>4</v>
      </c>
      <c r="AJ17" s="7">
        <v>163</v>
      </c>
      <c r="AL17" s="7" t="s">
        <v>832</v>
      </c>
      <c r="AM17" t="s">
        <v>1801</v>
      </c>
      <c r="AN17" t="s">
        <v>4099</v>
      </c>
      <c r="AO17" t="s">
        <v>4037</v>
      </c>
    </row>
    <row r="18" spans="1:41" hidden="1" outlineLevel="1">
      <c r="A18" t="s">
        <v>1575</v>
      </c>
      <c r="B18" s="10" t="s">
        <v>1591</v>
      </c>
      <c r="C18" s="1">
        <f t="shared" si="0"/>
        <v>1122</v>
      </c>
      <c r="D18" s="7">
        <f t="shared" si="1"/>
        <v>2</v>
      </c>
      <c r="E18" s="7">
        <f t="shared" si="2"/>
        <v>1</v>
      </c>
      <c r="F18" s="7">
        <f t="shared" si="3"/>
        <v>3</v>
      </c>
      <c r="G18" s="1">
        <f t="shared" si="4"/>
        <v>37</v>
      </c>
      <c r="H18" s="2">
        <f t="shared" si="5"/>
        <v>3.2976827094474151E-2</v>
      </c>
      <c r="I18" s="8"/>
      <c r="J18" s="2">
        <f t="shared" si="6"/>
        <v>0.45276292335115864</v>
      </c>
      <c r="K18" s="2">
        <f t="shared" si="7"/>
        <v>0.48573975044563278</v>
      </c>
      <c r="L18" s="2">
        <f t="shared" si="8"/>
        <v>5.1693404634581108E-2</v>
      </c>
      <c r="M18" s="2">
        <f t="shared" si="9"/>
        <v>9.8039215686274717E-3</v>
      </c>
      <c r="N18" s="1">
        <v>508</v>
      </c>
      <c r="O18" s="1">
        <v>545</v>
      </c>
      <c r="P18" s="1">
        <v>58</v>
      </c>
      <c r="Q18" s="1">
        <v>2</v>
      </c>
      <c r="R18" s="1">
        <v>7</v>
      </c>
      <c r="S18" s="1">
        <v>0</v>
      </c>
      <c r="T18" s="1">
        <v>2</v>
      </c>
      <c r="U18">
        <v>0</v>
      </c>
      <c r="W18">
        <v>0</v>
      </c>
      <c r="X18" s="1"/>
      <c r="Y18" s="1"/>
      <c r="Z18" s="1"/>
      <c r="AA18" s="1"/>
      <c r="AB18" s="1"/>
      <c r="AG18" t="str">
        <f t="shared" si="10"/>
        <v>Bridgewater</v>
      </c>
      <c r="AH18" t="s">
        <v>2192</v>
      </c>
      <c r="AI18">
        <v>6</v>
      </c>
      <c r="AJ18" s="7">
        <v>102</v>
      </c>
      <c r="AL18" s="7" t="s">
        <v>832</v>
      </c>
      <c r="AM18" t="s">
        <v>1803</v>
      </c>
      <c r="AN18" t="s">
        <v>1466</v>
      </c>
      <c r="AO18" t="s">
        <v>4038</v>
      </c>
    </row>
    <row r="19" spans="1:41" hidden="1" outlineLevel="1">
      <c r="A19" t="s">
        <v>2683</v>
      </c>
      <c r="B19" s="10" t="s">
        <v>1591</v>
      </c>
      <c r="C19" s="1">
        <f t="shared" si="0"/>
        <v>23725</v>
      </c>
      <c r="D19" s="7">
        <f t="shared" si="1"/>
        <v>1</v>
      </c>
      <c r="E19" s="7">
        <f t="shared" si="2"/>
        <v>2</v>
      </c>
      <c r="F19" s="7">
        <f t="shared" si="3"/>
        <v>3</v>
      </c>
      <c r="G19" s="1">
        <f t="shared" si="4"/>
        <v>6717</v>
      </c>
      <c r="H19" s="2">
        <f t="shared" si="5"/>
        <v>0.28311907270811382</v>
      </c>
      <c r="I19" s="8"/>
      <c r="J19" s="2">
        <f t="shared" si="6"/>
        <v>0.61812434141201267</v>
      </c>
      <c r="K19" s="2">
        <f t="shared" si="7"/>
        <v>0.33500526870389885</v>
      </c>
      <c r="L19" s="2">
        <f t="shared" si="8"/>
        <v>3.287671232876712E-2</v>
      </c>
      <c r="M19" s="2">
        <f t="shared" si="9"/>
        <v>1.3993677555321361E-2</v>
      </c>
      <c r="N19" s="1">
        <v>14665</v>
      </c>
      <c r="O19" s="1">
        <v>7948</v>
      </c>
      <c r="P19" s="1">
        <v>780</v>
      </c>
      <c r="Q19" s="1">
        <v>104</v>
      </c>
      <c r="R19" s="1">
        <v>40</v>
      </c>
      <c r="S19" s="1">
        <v>0</v>
      </c>
      <c r="T19" s="1">
        <v>188</v>
      </c>
      <c r="U19">
        <v>0</v>
      </c>
      <c r="W19">
        <v>0</v>
      </c>
      <c r="X19" s="1"/>
      <c r="Y19" s="1"/>
      <c r="Z19" s="1"/>
      <c r="AA19" s="1"/>
      <c r="AB19" s="1"/>
      <c r="AG19" t="str">
        <f t="shared" si="10"/>
        <v>Bristol</v>
      </c>
      <c r="AH19" t="s">
        <v>2191</v>
      </c>
      <c r="AI19">
        <v>6</v>
      </c>
      <c r="AJ19" s="7">
        <v>67</v>
      </c>
      <c r="AL19" s="7" t="s">
        <v>832</v>
      </c>
      <c r="AM19" t="s">
        <v>1802</v>
      </c>
      <c r="AN19" t="s">
        <v>982</v>
      </c>
      <c r="AO19" t="s">
        <v>4039</v>
      </c>
    </row>
    <row r="20" spans="1:41" hidden="1" outlineLevel="1">
      <c r="A20" t="s">
        <v>1578</v>
      </c>
      <c r="B20" s="10" t="s">
        <v>1591</v>
      </c>
      <c r="C20" s="1">
        <f t="shared" si="0"/>
        <v>8066</v>
      </c>
      <c r="D20" s="7">
        <f t="shared" si="1"/>
        <v>2</v>
      </c>
      <c r="E20" s="7">
        <f t="shared" si="2"/>
        <v>1</v>
      </c>
      <c r="F20" s="7">
        <f t="shared" si="3"/>
        <v>3</v>
      </c>
      <c r="G20" s="1">
        <f t="shared" si="4"/>
        <v>617</v>
      </c>
      <c r="H20" s="2">
        <f t="shared" si="5"/>
        <v>7.6493925117778333E-2</v>
      </c>
      <c r="I20" s="8"/>
      <c r="J20" s="2">
        <f t="shared" si="6"/>
        <v>0.4383833374659063</v>
      </c>
      <c r="K20" s="2">
        <f t="shared" si="7"/>
        <v>0.5148772625836846</v>
      </c>
      <c r="L20" s="2">
        <f t="shared" si="8"/>
        <v>3.9548723034961569E-2</v>
      </c>
      <c r="M20" s="2">
        <f t="shared" si="9"/>
        <v>7.1906769154475303E-3</v>
      </c>
      <c r="N20" s="1">
        <v>3536</v>
      </c>
      <c r="O20" s="1">
        <v>4153</v>
      </c>
      <c r="P20" s="1">
        <v>319</v>
      </c>
      <c r="Q20" s="1">
        <v>28</v>
      </c>
      <c r="R20" s="1">
        <v>17</v>
      </c>
      <c r="S20" s="1">
        <v>0</v>
      </c>
      <c r="T20" s="1">
        <v>13</v>
      </c>
      <c r="U20">
        <v>0</v>
      </c>
      <c r="W20">
        <v>0</v>
      </c>
      <c r="X20" s="1"/>
      <c r="Y20" s="1"/>
      <c r="Z20" s="1"/>
      <c r="AA20" s="1"/>
      <c r="AB20" s="1"/>
      <c r="AG20" t="str">
        <f t="shared" si="10"/>
        <v>Brookfield</v>
      </c>
      <c r="AH20" t="s">
        <v>1812</v>
      </c>
      <c r="AI20">
        <v>5</v>
      </c>
      <c r="AJ20" s="7">
        <v>114</v>
      </c>
      <c r="AL20" s="7" t="s">
        <v>832</v>
      </c>
      <c r="AM20" t="s">
        <v>1801</v>
      </c>
      <c r="AN20" t="s">
        <v>1466</v>
      </c>
      <c r="AO20" t="s">
        <v>193</v>
      </c>
    </row>
    <row r="21" spans="1:41" hidden="1" outlineLevel="1">
      <c r="A21" t="s">
        <v>4880</v>
      </c>
      <c r="B21" s="10" t="s">
        <v>1591</v>
      </c>
      <c r="C21" s="1">
        <f t="shared" si="0"/>
        <v>2964</v>
      </c>
      <c r="D21" s="7">
        <f t="shared" si="1"/>
        <v>1</v>
      </c>
      <c r="E21" s="7">
        <f t="shared" si="2"/>
        <v>2</v>
      </c>
      <c r="F21" s="7">
        <f t="shared" si="3"/>
        <v>3</v>
      </c>
      <c r="G21" s="1">
        <f t="shared" si="4"/>
        <v>436</v>
      </c>
      <c r="H21" s="2">
        <f t="shared" si="5"/>
        <v>0.14709851551956815</v>
      </c>
      <c r="I21" s="8"/>
      <c r="J21" s="2">
        <f t="shared" si="6"/>
        <v>0.5360998650472335</v>
      </c>
      <c r="K21" s="2">
        <f t="shared" si="7"/>
        <v>0.3890013495276653</v>
      </c>
      <c r="L21" s="2">
        <f t="shared" si="8"/>
        <v>5.6342780026990551E-2</v>
      </c>
      <c r="M21" s="2">
        <f t="shared" si="9"/>
        <v>1.8556005398110649E-2</v>
      </c>
      <c r="N21" s="1">
        <v>1589</v>
      </c>
      <c r="O21" s="1">
        <v>1153</v>
      </c>
      <c r="P21" s="1">
        <v>167</v>
      </c>
      <c r="Q21" s="1">
        <v>17</v>
      </c>
      <c r="R21" s="1">
        <v>9</v>
      </c>
      <c r="S21" s="1">
        <v>0</v>
      </c>
      <c r="T21" s="1">
        <v>29</v>
      </c>
      <c r="U21">
        <v>0</v>
      </c>
      <c r="W21">
        <v>0</v>
      </c>
      <c r="X21" s="1"/>
      <c r="Y21" s="1"/>
      <c r="Z21" s="1"/>
      <c r="AA21" s="1"/>
      <c r="AB21" s="1"/>
      <c r="AG21" t="str">
        <f t="shared" si="10"/>
        <v>Brooklyn</v>
      </c>
      <c r="AH21" t="s">
        <v>3851</v>
      </c>
      <c r="AI21">
        <v>2</v>
      </c>
      <c r="AJ21" s="7">
        <v>43</v>
      </c>
      <c r="AL21" s="7" t="s">
        <v>832</v>
      </c>
      <c r="AM21" t="s">
        <v>1466</v>
      </c>
      <c r="AN21" t="s">
        <v>4099</v>
      </c>
      <c r="AO21" t="s">
        <v>4411</v>
      </c>
    </row>
    <row r="22" spans="1:41" hidden="1" outlineLevel="1">
      <c r="A22" t="s">
        <v>2716</v>
      </c>
      <c r="B22" s="10" t="s">
        <v>1591</v>
      </c>
      <c r="C22" s="1">
        <f t="shared" si="0"/>
        <v>4338</v>
      </c>
      <c r="D22" s="7">
        <f t="shared" si="1"/>
        <v>1</v>
      </c>
      <c r="E22" s="7">
        <f t="shared" si="2"/>
        <v>2</v>
      </c>
      <c r="F22" s="7">
        <f t="shared" si="3"/>
        <v>3</v>
      </c>
      <c r="G22" s="1">
        <f t="shared" si="4"/>
        <v>172</v>
      </c>
      <c r="H22" s="2">
        <f t="shared" si="5"/>
        <v>3.9649608114338403E-2</v>
      </c>
      <c r="I22" s="8"/>
      <c r="J22" s="2">
        <f t="shared" si="6"/>
        <v>0.49262332872291381</v>
      </c>
      <c r="K22" s="2">
        <f t="shared" si="7"/>
        <v>0.45297372060857538</v>
      </c>
      <c r="L22" s="2">
        <f t="shared" si="8"/>
        <v>4.2415859843245737E-2</v>
      </c>
      <c r="M22" s="2">
        <f t="shared" si="9"/>
        <v>1.198709082526507E-2</v>
      </c>
      <c r="N22" s="1">
        <v>2137</v>
      </c>
      <c r="O22" s="1">
        <v>1965</v>
      </c>
      <c r="P22" s="1">
        <v>184</v>
      </c>
      <c r="Q22" s="1">
        <v>11</v>
      </c>
      <c r="R22" s="1">
        <v>17</v>
      </c>
      <c r="S22" s="1">
        <v>0</v>
      </c>
      <c r="T22" s="1">
        <v>24</v>
      </c>
      <c r="U22">
        <v>0</v>
      </c>
      <c r="W22">
        <v>0</v>
      </c>
      <c r="X22" s="1"/>
      <c r="Y22" s="1"/>
      <c r="Z22" s="1"/>
      <c r="AA22" s="1"/>
      <c r="AB22" s="1"/>
      <c r="AG22" t="str">
        <f t="shared" si="10"/>
        <v>Burlington</v>
      </c>
      <c r="AH22" t="s">
        <v>2191</v>
      </c>
      <c r="AI22">
        <v>6</v>
      </c>
      <c r="AJ22" s="7">
        <v>46</v>
      </c>
      <c r="AL22" s="7" t="s">
        <v>832</v>
      </c>
      <c r="AM22" t="s">
        <v>1802</v>
      </c>
      <c r="AN22" t="s">
        <v>776</v>
      </c>
      <c r="AO22" t="s">
        <v>512</v>
      </c>
    </row>
    <row r="23" spans="1:41" hidden="1" outlineLevel="1">
      <c r="A23" t="s">
        <v>2737</v>
      </c>
      <c r="B23" s="10" t="s">
        <v>1591</v>
      </c>
      <c r="C23" s="1">
        <f t="shared" si="0"/>
        <v>587</v>
      </c>
      <c r="D23" s="7">
        <f t="shared" si="1"/>
        <v>1</v>
      </c>
      <c r="E23" s="7">
        <f t="shared" si="2"/>
        <v>2</v>
      </c>
      <c r="F23" s="7">
        <f t="shared" si="3"/>
        <v>3</v>
      </c>
      <c r="G23" s="1">
        <f t="shared" si="4"/>
        <v>77</v>
      </c>
      <c r="H23" s="2">
        <f t="shared" si="5"/>
        <v>0.131175468483816</v>
      </c>
      <c r="I23" s="8"/>
      <c r="J23" s="2">
        <f t="shared" si="6"/>
        <v>0.49063032367972742</v>
      </c>
      <c r="K23" s="2">
        <f t="shared" si="7"/>
        <v>0.35945485519591142</v>
      </c>
      <c r="L23" s="2">
        <f t="shared" si="8"/>
        <v>0.13287904599659284</v>
      </c>
      <c r="M23" s="2">
        <f t="shared" si="9"/>
        <v>1.7035775127768382E-2</v>
      </c>
      <c r="N23" s="1">
        <v>288</v>
      </c>
      <c r="O23" s="1">
        <v>211</v>
      </c>
      <c r="P23" s="1">
        <v>78</v>
      </c>
      <c r="Q23" s="1">
        <v>6</v>
      </c>
      <c r="R23" s="1">
        <v>2</v>
      </c>
      <c r="S23" s="1">
        <v>0</v>
      </c>
      <c r="T23" s="1">
        <v>2</v>
      </c>
      <c r="U23">
        <v>0</v>
      </c>
      <c r="W23">
        <v>0</v>
      </c>
      <c r="X23" s="1"/>
      <c r="Y23" s="1"/>
      <c r="Z23" s="1"/>
      <c r="AA23" s="1"/>
      <c r="AB23" s="1"/>
      <c r="AG23" t="str">
        <f t="shared" si="10"/>
        <v>Canaan</v>
      </c>
      <c r="AH23" t="s">
        <v>2192</v>
      </c>
      <c r="AI23">
        <v>6</v>
      </c>
      <c r="AJ23" s="7">
        <v>14</v>
      </c>
      <c r="AL23" s="7" t="s">
        <v>832</v>
      </c>
      <c r="AM23" t="s">
        <v>1803</v>
      </c>
      <c r="AN23" t="s">
        <v>982</v>
      </c>
      <c r="AO23" t="s">
        <v>4412</v>
      </c>
    </row>
    <row r="24" spans="1:41" hidden="1" outlineLevel="1">
      <c r="A24" t="s">
        <v>3558</v>
      </c>
      <c r="B24" s="10" t="s">
        <v>1591</v>
      </c>
      <c r="C24" s="1">
        <f t="shared" si="0"/>
        <v>2268</v>
      </c>
      <c r="D24" s="7">
        <f t="shared" si="1"/>
        <v>1</v>
      </c>
      <c r="E24" s="7">
        <f t="shared" si="2"/>
        <v>2</v>
      </c>
      <c r="F24" s="7">
        <f t="shared" si="3"/>
        <v>3</v>
      </c>
      <c r="G24" s="1">
        <f t="shared" si="4"/>
        <v>84</v>
      </c>
      <c r="H24" s="2">
        <f t="shared" si="5"/>
        <v>3.7037037037037035E-2</v>
      </c>
      <c r="I24" s="8"/>
      <c r="J24" s="2">
        <f t="shared" si="6"/>
        <v>0.47839506172839508</v>
      </c>
      <c r="K24" s="2">
        <f t="shared" si="7"/>
        <v>0.44135802469135804</v>
      </c>
      <c r="L24" s="2">
        <f t="shared" si="8"/>
        <v>5.9964726631393295E-2</v>
      </c>
      <c r="M24" s="2">
        <f t="shared" si="9"/>
        <v>2.0282186948853587E-2</v>
      </c>
      <c r="N24" s="1">
        <v>1085</v>
      </c>
      <c r="O24" s="1">
        <v>1001</v>
      </c>
      <c r="P24" s="1">
        <v>136</v>
      </c>
      <c r="Q24" s="1">
        <v>19</v>
      </c>
      <c r="R24" s="1">
        <v>5</v>
      </c>
      <c r="S24" s="1">
        <v>0</v>
      </c>
      <c r="T24" s="1">
        <v>22</v>
      </c>
      <c r="U24">
        <v>0</v>
      </c>
      <c r="W24">
        <v>0</v>
      </c>
      <c r="X24" s="1"/>
      <c r="Y24" s="1"/>
      <c r="Z24" s="1"/>
      <c r="AA24" s="1"/>
      <c r="AB24" s="1"/>
      <c r="AG24" t="str">
        <f t="shared" si="10"/>
        <v>Canterbury</v>
      </c>
      <c r="AH24" t="s">
        <v>3851</v>
      </c>
      <c r="AI24">
        <v>2</v>
      </c>
      <c r="AJ24" s="7">
        <v>59</v>
      </c>
      <c r="AL24" s="7" t="s">
        <v>832</v>
      </c>
      <c r="AM24" t="s">
        <v>1466</v>
      </c>
      <c r="AN24" t="s">
        <v>1466</v>
      </c>
      <c r="AO24" t="s">
        <v>4413</v>
      </c>
    </row>
    <row r="25" spans="1:41" hidden="1" outlineLevel="1">
      <c r="A25" t="s">
        <v>2378</v>
      </c>
      <c r="B25" s="10" t="s">
        <v>1591</v>
      </c>
      <c r="C25" s="1">
        <f t="shared" si="0"/>
        <v>4861</v>
      </c>
      <c r="D25" s="7">
        <f t="shared" si="1"/>
        <v>1</v>
      </c>
      <c r="E25" s="7">
        <f t="shared" si="2"/>
        <v>2</v>
      </c>
      <c r="F25" s="7">
        <f t="shared" si="3"/>
        <v>3</v>
      </c>
      <c r="G25" s="1">
        <f t="shared" si="4"/>
        <v>367</v>
      </c>
      <c r="H25" s="2">
        <f t="shared" si="5"/>
        <v>7.5498868545566755E-2</v>
      </c>
      <c r="I25" s="8"/>
      <c r="J25" s="2">
        <f t="shared" si="6"/>
        <v>0.5019543303846945</v>
      </c>
      <c r="K25" s="2">
        <f t="shared" si="7"/>
        <v>0.42645546183912775</v>
      </c>
      <c r="L25" s="2">
        <f t="shared" si="8"/>
        <v>6.3361448261674558E-2</v>
      </c>
      <c r="M25" s="2">
        <f t="shared" si="9"/>
        <v>8.2287595145031922E-3</v>
      </c>
      <c r="N25" s="1">
        <v>2440</v>
      </c>
      <c r="O25" s="1">
        <v>2073</v>
      </c>
      <c r="P25" s="1">
        <v>308</v>
      </c>
      <c r="Q25" s="1">
        <v>16</v>
      </c>
      <c r="R25" s="1">
        <v>8</v>
      </c>
      <c r="S25" s="1">
        <v>0</v>
      </c>
      <c r="T25" s="1">
        <v>16</v>
      </c>
      <c r="U25">
        <v>0</v>
      </c>
      <c r="W25">
        <v>0</v>
      </c>
      <c r="X25" s="1"/>
      <c r="Y25" s="1"/>
      <c r="Z25" s="1"/>
      <c r="AA25" s="1"/>
      <c r="AB25" s="1"/>
      <c r="AG25" t="str">
        <f t="shared" si="10"/>
        <v>Canton</v>
      </c>
      <c r="AH25" t="s">
        <v>2191</v>
      </c>
      <c r="AI25">
        <v>6</v>
      </c>
      <c r="AJ25" s="7">
        <v>28</v>
      </c>
      <c r="AL25" s="7" t="s">
        <v>832</v>
      </c>
      <c r="AM25" t="s">
        <v>1802</v>
      </c>
      <c r="AN25" t="s">
        <v>4484</v>
      </c>
      <c r="AO25" t="s">
        <v>4414</v>
      </c>
    </row>
    <row r="26" spans="1:41" hidden="1" outlineLevel="1">
      <c r="A26" t="s">
        <v>4881</v>
      </c>
      <c r="B26" s="10" t="s">
        <v>1591</v>
      </c>
      <c r="C26" s="1">
        <f t="shared" si="0"/>
        <v>1037</v>
      </c>
      <c r="D26" s="7">
        <f t="shared" si="1"/>
        <v>1</v>
      </c>
      <c r="E26" s="7">
        <f t="shared" si="2"/>
        <v>2</v>
      </c>
      <c r="F26" s="7">
        <f t="shared" si="3"/>
        <v>3</v>
      </c>
      <c r="G26" s="1">
        <f t="shared" si="4"/>
        <v>113</v>
      </c>
      <c r="H26" s="2">
        <f t="shared" si="5"/>
        <v>0.10896817743490839</v>
      </c>
      <c r="I26" s="8"/>
      <c r="J26" s="2">
        <f t="shared" si="6"/>
        <v>0.49758919961427195</v>
      </c>
      <c r="K26" s="2">
        <f t="shared" si="7"/>
        <v>0.38862102217936356</v>
      </c>
      <c r="L26" s="2">
        <f t="shared" si="8"/>
        <v>0.10511089681774349</v>
      </c>
      <c r="M26" s="2">
        <f t="shared" si="9"/>
        <v>8.6788813886209959E-3</v>
      </c>
      <c r="N26" s="1">
        <v>516</v>
      </c>
      <c r="O26" s="1">
        <v>403</v>
      </c>
      <c r="P26" s="1">
        <v>109</v>
      </c>
      <c r="Q26" s="1">
        <v>5</v>
      </c>
      <c r="R26" s="1">
        <v>1</v>
      </c>
      <c r="S26" s="1">
        <v>0</v>
      </c>
      <c r="T26" s="1">
        <v>3</v>
      </c>
      <c r="U26">
        <v>0</v>
      </c>
      <c r="W26">
        <v>0</v>
      </c>
      <c r="X26" s="1"/>
      <c r="Y26" s="1"/>
      <c r="Z26" s="1"/>
      <c r="AA26" s="1"/>
      <c r="AB26" s="1"/>
      <c r="AG26" t="str">
        <f t="shared" si="10"/>
        <v>Chaplin</v>
      </c>
      <c r="AH26" t="s">
        <v>3851</v>
      </c>
      <c r="AI26">
        <v>2</v>
      </c>
      <c r="AJ26" s="7">
        <v>41</v>
      </c>
      <c r="AL26" s="7" t="s">
        <v>832</v>
      </c>
      <c r="AM26" t="s">
        <v>1466</v>
      </c>
      <c r="AN26" t="s">
        <v>982</v>
      </c>
      <c r="AO26" t="s">
        <v>4415</v>
      </c>
    </row>
    <row r="27" spans="1:41" hidden="1" outlineLevel="1">
      <c r="A27" t="s">
        <v>3294</v>
      </c>
      <c r="B27" s="10" t="s">
        <v>1591</v>
      </c>
      <c r="C27" s="1">
        <f t="shared" si="0"/>
        <v>14204</v>
      </c>
      <c r="D27" s="7">
        <f t="shared" si="1"/>
        <v>1</v>
      </c>
      <c r="E27" s="7">
        <f t="shared" si="2"/>
        <v>2</v>
      </c>
      <c r="F27" s="7">
        <f t="shared" si="3"/>
        <v>3</v>
      </c>
      <c r="G27" s="1">
        <f t="shared" si="4"/>
        <v>470</v>
      </c>
      <c r="H27" s="2">
        <f t="shared" si="5"/>
        <v>3.3089270627992114E-2</v>
      </c>
      <c r="I27" s="8"/>
      <c r="J27" s="2">
        <f t="shared" si="6"/>
        <v>0.49119966206702337</v>
      </c>
      <c r="K27" s="2">
        <f t="shared" si="7"/>
        <v>0.45811039143903126</v>
      </c>
      <c r="L27" s="2">
        <f t="shared" si="8"/>
        <v>4.203041396789637E-2</v>
      </c>
      <c r="M27" s="2">
        <f t="shared" si="9"/>
        <v>8.6595325260490005E-3</v>
      </c>
      <c r="N27" s="1">
        <v>6977</v>
      </c>
      <c r="O27" s="1">
        <v>6507</v>
      </c>
      <c r="P27" s="1">
        <v>597</v>
      </c>
      <c r="Q27" s="1">
        <v>44</v>
      </c>
      <c r="R27" s="1">
        <v>31</v>
      </c>
      <c r="S27" s="1">
        <v>0</v>
      </c>
      <c r="T27" s="1">
        <v>48</v>
      </c>
      <c r="U27">
        <v>0</v>
      </c>
      <c r="W27">
        <v>0</v>
      </c>
      <c r="X27" s="1"/>
      <c r="Y27" s="1"/>
      <c r="Z27" s="1"/>
      <c r="AA27" s="1"/>
      <c r="AB27" s="1"/>
      <c r="AG27" t="str">
        <f t="shared" si="10"/>
        <v>Cheshire</v>
      </c>
      <c r="AH27" t="s">
        <v>3146</v>
      </c>
      <c r="AI27">
        <v>5</v>
      </c>
      <c r="AJ27" s="7">
        <v>103</v>
      </c>
      <c r="AL27" s="7" t="s">
        <v>832</v>
      </c>
      <c r="AM27" t="s">
        <v>2454</v>
      </c>
      <c r="AN27" t="s">
        <v>776</v>
      </c>
      <c r="AO27" t="s">
        <v>4416</v>
      </c>
    </row>
    <row r="28" spans="1:41" hidden="1" outlineLevel="1">
      <c r="A28" t="s">
        <v>1705</v>
      </c>
      <c r="B28" s="10" t="s">
        <v>1591</v>
      </c>
      <c r="C28" s="1">
        <f t="shared" si="0"/>
        <v>2058</v>
      </c>
      <c r="D28" s="7">
        <f t="shared" si="1"/>
        <v>1</v>
      </c>
      <c r="E28" s="7">
        <f t="shared" si="2"/>
        <v>2</v>
      </c>
      <c r="F28" s="7">
        <f t="shared" si="3"/>
        <v>3</v>
      </c>
      <c r="G28" s="1">
        <f t="shared" si="4"/>
        <v>506</v>
      </c>
      <c r="H28" s="2">
        <f t="shared" si="5"/>
        <v>0.24586977648202138</v>
      </c>
      <c r="I28" s="8"/>
      <c r="J28" s="2">
        <f t="shared" si="6"/>
        <v>0.58649173955296408</v>
      </c>
      <c r="K28" s="2">
        <f t="shared" si="7"/>
        <v>0.34062196307094267</v>
      </c>
      <c r="L28" s="2">
        <f t="shared" si="8"/>
        <v>6.3168124392614183E-2</v>
      </c>
      <c r="M28" s="2">
        <f t="shared" si="9"/>
        <v>9.7181729834790731E-3</v>
      </c>
      <c r="N28" s="1">
        <v>1207</v>
      </c>
      <c r="O28" s="1">
        <v>701</v>
      </c>
      <c r="P28" s="1">
        <v>130</v>
      </c>
      <c r="Q28" s="1">
        <v>7</v>
      </c>
      <c r="R28" s="1">
        <v>5</v>
      </c>
      <c r="S28" s="1">
        <v>1</v>
      </c>
      <c r="T28" s="1">
        <v>7</v>
      </c>
      <c r="U28">
        <v>0</v>
      </c>
      <c r="W28">
        <v>0</v>
      </c>
      <c r="X28" s="1"/>
      <c r="Y28" s="1"/>
      <c r="Z28" s="1"/>
      <c r="AA28" s="1"/>
      <c r="AB28" s="1"/>
      <c r="AG28" t="str">
        <f t="shared" si="10"/>
        <v>Chester</v>
      </c>
      <c r="AH28" t="s">
        <v>1850</v>
      </c>
      <c r="AI28">
        <v>2</v>
      </c>
      <c r="AJ28" s="7">
        <v>130</v>
      </c>
      <c r="AL28" s="7" t="s">
        <v>832</v>
      </c>
      <c r="AM28" t="s">
        <v>2150</v>
      </c>
      <c r="AN28" t="s">
        <v>1803</v>
      </c>
      <c r="AO28" t="s">
        <v>4417</v>
      </c>
    </row>
    <row r="29" spans="1:41" hidden="1" outlineLevel="1">
      <c r="A29" t="s">
        <v>2222</v>
      </c>
      <c r="B29" s="10" t="s">
        <v>1591</v>
      </c>
      <c r="C29" s="1">
        <f t="shared" si="0"/>
        <v>6429</v>
      </c>
      <c r="D29" s="7">
        <f t="shared" si="1"/>
        <v>1</v>
      </c>
      <c r="E29" s="7">
        <f t="shared" si="2"/>
        <v>2</v>
      </c>
      <c r="F29" s="7">
        <f t="shared" si="3"/>
        <v>3</v>
      </c>
      <c r="G29" s="1">
        <f t="shared" si="4"/>
        <v>878</v>
      </c>
      <c r="H29" s="2">
        <f t="shared" si="5"/>
        <v>0.13656867319956448</v>
      </c>
      <c r="I29" s="8"/>
      <c r="J29" s="2">
        <f t="shared" si="6"/>
        <v>0.54020843054907453</v>
      </c>
      <c r="K29" s="2">
        <f t="shared" si="7"/>
        <v>0.40363975734951002</v>
      </c>
      <c r="L29" s="2">
        <f t="shared" si="8"/>
        <v>4.9307823922849589E-2</v>
      </c>
      <c r="M29" s="2">
        <f t="shared" si="9"/>
        <v>6.8439881785658657E-3</v>
      </c>
      <c r="N29" s="1">
        <v>3473</v>
      </c>
      <c r="O29" s="1">
        <v>2595</v>
      </c>
      <c r="P29" s="1">
        <v>317</v>
      </c>
      <c r="Q29" s="1">
        <v>14</v>
      </c>
      <c r="R29" s="1">
        <v>15</v>
      </c>
      <c r="S29" s="1">
        <v>1</v>
      </c>
      <c r="T29" s="1">
        <v>14</v>
      </c>
      <c r="U29">
        <v>0</v>
      </c>
      <c r="W29">
        <v>0</v>
      </c>
      <c r="X29" s="1"/>
      <c r="Y29" s="1"/>
      <c r="Z29" s="1"/>
      <c r="AA29" s="1"/>
      <c r="AB29" s="1"/>
      <c r="AG29" t="str">
        <f t="shared" si="10"/>
        <v>Clinton</v>
      </c>
      <c r="AH29" t="s">
        <v>1850</v>
      </c>
      <c r="AI29">
        <v>3</v>
      </c>
      <c r="AJ29" s="7">
        <v>152</v>
      </c>
      <c r="AL29" s="7" t="s">
        <v>832</v>
      </c>
      <c r="AM29" t="s">
        <v>2150</v>
      </c>
      <c r="AN29" t="s">
        <v>4099</v>
      </c>
      <c r="AO29" t="s">
        <v>4418</v>
      </c>
    </row>
    <row r="30" spans="1:41" hidden="1" outlineLevel="1">
      <c r="A30" t="s">
        <v>4857</v>
      </c>
      <c r="B30" s="10" t="s">
        <v>1591</v>
      </c>
      <c r="C30" s="1">
        <f t="shared" si="0"/>
        <v>6646</v>
      </c>
      <c r="D30" s="7">
        <f t="shared" si="1"/>
        <v>1</v>
      </c>
      <c r="E30" s="7">
        <f t="shared" si="2"/>
        <v>2</v>
      </c>
      <c r="F30" s="7">
        <f t="shared" si="3"/>
        <v>3</v>
      </c>
      <c r="G30" s="1">
        <f t="shared" si="4"/>
        <v>1391</v>
      </c>
      <c r="H30" s="2">
        <f t="shared" si="5"/>
        <v>0.20929882636172134</v>
      </c>
      <c r="I30" s="8"/>
      <c r="J30" s="2">
        <f t="shared" si="6"/>
        <v>0.57854348480288897</v>
      </c>
      <c r="K30" s="2">
        <f t="shared" si="7"/>
        <v>0.36924465844116761</v>
      </c>
      <c r="L30" s="2">
        <f t="shared" si="8"/>
        <v>4.5440866686728858E-2</v>
      </c>
      <c r="M30" s="2">
        <f t="shared" si="9"/>
        <v>6.7709900692145622E-3</v>
      </c>
      <c r="N30" s="1">
        <v>3845</v>
      </c>
      <c r="O30" s="1">
        <v>2454</v>
      </c>
      <c r="P30" s="1">
        <v>302</v>
      </c>
      <c r="Q30" s="1">
        <v>14</v>
      </c>
      <c r="R30" s="1">
        <v>12</v>
      </c>
      <c r="S30" s="1">
        <v>0</v>
      </c>
      <c r="T30" s="1">
        <v>19</v>
      </c>
      <c r="U30">
        <v>0</v>
      </c>
      <c r="W30">
        <v>0</v>
      </c>
      <c r="X30" s="1"/>
      <c r="Y30" s="1"/>
      <c r="Z30" s="1"/>
      <c r="AA30" s="1"/>
      <c r="AB30" s="1"/>
      <c r="AG30" t="str">
        <f t="shared" si="10"/>
        <v>Colchester</v>
      </c>
      <c r="AH30" t="s">
        <v>3147</v>
      </c>
      <c r="AI30">
        <v>2</v>
      </c>
      <c r="AJ30" s="7">
        <v>92</v>
      </c>
      <c r="AL30" s="7" t="s">
        <v>832</v>
      </c>
      <c r="AM30" t="s">
        <v>2455</v>
      </c>
      <c r="AN30" t="s">
        <v>4099</v>
      </c>
      <c r="AO30" t="s">
        <v>4051</v>
      </c>
    </row>
    <row r="31" spans="1:41" hidden="1" outlineLevel="1">
      <c r="A31" t="s">
        <v>1733</v>
      </c>
      <c r="B31" s="10" t="s">
        <v>1591</v>
      </c>
      <c r="C31" s="1">
        <f t="shared" si="0"/>
        <v>820</v>
      </c>
      <c r="D31" s="7">
        <f t="shared" si="1"/>
        <v>1</v>
      </c>
      <c r="E31" s="7">
        <f t="shared" si="2"/>
        <v>2</v>
      </c>
      <c r="F31" s="7">
        <f t="shared" si="3"/>
        <v>3</v>
      </c>
      <c r="G31" s="1">
        <f t="shared" si="4"/>
        <v>1</v>
      </c>
      <c r="H31" s="2">
        <f t="shared" si="5"/>
        <v>1.2195121951219512E-3</v>
      </c>
      <c r="I31" s="8"/>
      <c r="J31" s="2">
        <f t="shared" si="6"/>
        <v>0.45609756097560977</v>
      </c>
      <c r="K31" s="2">
        <f t="shared" si="7"/>
        <v>0.45487804878048782</v>
      </c>
      <c r="L31" s="2">
        <f t="shared" si="8"/>
        <v>6.8292682926829273E-2</v>
      </c>
      <c r="M31" s="2">
        <f t="shared" si="9"/>
        <v>2.0731707317073189E-2</v>
      </c>
      <c r="N31" s="1">
        <v>374</v>
      </c>
      <c r="O31" s="1">
        <v>373</v>
      </c>
      <c r="P31" s="1">
        <v>56</v>
      </c>
      <c r="Q31" s="1">
        <v>5</v>
      </c>
      <c r="R31" s="1">
        <v>3</v>
      </c>
      <c r="S31" s="1">
        <v>0</v>
      </c>
      <c r="T31" s="1">
        <v>9</v>
      </c>
      <c r="U31">
        <v>0</v>
      </c>
      <c r="W31">
        <v>0</v>
      </c>
      <c r="X31" s="1"/>
      <c r="Y31" s="1"/>
      <c r="Z31" s="1"/>
      <c r="AA31" s="1"/>
      <c r="AB31" s="1"/>
      <c r="AG31" t="str">
        <f t="shared" si="10"/>
        <v>Colebrook</v>
      </c>
      <c r="AH31" t="s">
        <v>2192</v>
      </c>
      <c r="AI31">
        <v>6</v>
      </c>
      <c r="AJ31" s="7">
        <v>4</v>
      </c>
      <c r="AL31" s="7" t="s">
        <v>832</v>
      </c>
      <c r="AM31" t="s">
        <v>1803</v>
      </c>
      <c r="AN31" t="s">
        <v>776</v>
      </c>
      <c r="AO31" t="s">
        <v>4052</v>
      </c>
    </row>
    <row r="32" spans="1:41" hidden="1" outlineLevel="1">
      <c r="A32" t="s">
        <v>3058</v>
      </c>
      <c r="B32" s="10" t="s">
        <v>1591</v>
      </c>
      <c r="C32" s="1">
        <f t="shared" si="0"/>
        <v>2804</v>
      </c>
      <c r="D32" s="7">
        <f t="shared" si="1"/>
        <v>1</v>
      </c>
      <c r="E32" s="7">
        <f t="shared" si="2"/>
        <v>2</v>
      </c>
      <c r="F32" s="7">
        <f t="shared" si="3"/>
        <v>3</v>
      </c>
      <c r="G32" s="1">
        <f t="shared" si="4"/>
        <v>526</v>
      </c>
      <c r="H32" s="2">
        <f t="shared" si="5"/>
        <v>0.18758915834522111</v>
      </c>
      <c r="I32" s="8"/>
      <c r="J32" s="2">
        <f t="shared" si="6"/>
        <v>0.55884450784593442</v>
      </c>
      <c r="K32" s="2">
        <f t="shared" si="7"/>
        <v>0.37125534950071326</v>
      </c>
      <c r="L32" s="2">
        <f t="shared" si="8"/>
        <v>6.2054208273894434E-2</v>
      </c>
      <c r="M32" s="2">
        <f t="shared" si="9"/>
        <v>7.8459343794578806E-3</v>
      </c>
      <c r="N32" s="1">
        <v>1567</v>
      </c>
      <c r="O32" s="1">
        <v>1041</v>
      </c>
      <c r="P32" s="1">
        <v>174</v>
      </c>
      <c r="Q32" s="1">
        <v>11</v>
      </c>
      <c r="R32" s="1">
        <v>4</v>
      </c>
      <c r="S32" s="1">
        <v>0</v>
      </c>
      <c r="T32" s="1">
        <v>7</v>
      </c>
      <c r="U32">
        <v>0</v>
      </c>
      <c r="W32">
        <v>0</v>
      </c>
      <c r="X32" s="1"/>
      <c r="Y32" s="1"/>
      <c r="Z32" s="1"/>
      <c r="AA32" s="1"/>
      <c r="AB32" s="1"/>
      <c r="AG32" t="str">
        <f t="shared" si="10"/>
        <v>Columbia</v>
      </c>
      <c r="AH32" t="s">
        <v>3148</v>
      </c>
      <c r="AI32">
        <v>2</v>
      </c>
      <c r="AJ32" s="7">
        <v>63</v>
      </c>
      <c r="AL32" s="7" t="s">
        <v>832</v>
      </c>
      <c r="AM32" t="s">
        <v>2456</v>
      </c>
      <c r="AN32" t="s">
        <v>1466</v>
      </c>
      <c r="AO32" t="s">
        <v>4053</v>
      </c>
    </row>
    <row r="33" spans="1:41" hidden="1" outlineLevel="1">
      <c r="A33" t="s">
        <v>2979</v>
      </c>
      <c r="B33" s="10" t="s">
        <v>1591</v>
      </c>
      <c r="C33" s="1">
        <f t="shared" si="0"/>
        <v>840</v>
      </c>
      <c r="D33" s="7">
        <f t="shared" si="1"/>
        <v>1</v>
      </c>
      <c r="E33" s="7">
        <f t="shared" si="2"/>
        <v>2</v>
      </c>
      <c r="F33" s="7">
        <f t="shared" si="3"/>
        <v>3</v>
      </c>
      <c r="G33" s="1">
        <f t="shared" si="4"/>
        <v>178</v>
      </c>
      <c r="H33" s="2">
        <f t="shared" si="5"/>
        <v>0.2119047619047619</v>
      </c>
      <c r="I33" s="8"/>
      <c r="J33" s="2">
        <f t="shared" si="6"/>
        <v>0.54166666666666663</v>
      </c>
      <c r="K33" s="2">
        <f t="shared" si="7"/>
        <v>0.32976190476190476</v>
      </c>
      <c r="L33" s="2">
        <f t="shared" si="8"/>
        <v>0.12023809523809524</v>
      </c>
      <c r="M33" s="2">
        <f t="shared" si="9"/>
        <v>8.3333333333333731E-3</v>
      </c>
      <c r="N33" s="1">
        <v>455</v>
      </c>
      <c r="O33" s="1">
        <v>277</v>
      </c>
      <c r="P33" s="1">
        <v>101</v>
      </c>
      <c r="Q33" s="1">
        <v>0</v>
      </c>
      <c r="R33" s="1">
        <v>1</v>
      </c>
      <c r="S33" s="1">
        <v>0</v>
      </c>
      <c r="T33" s="1">
        <v>6</v>
      </c>
      <c r="U33">
        <v>0</v>
      </c>
      <c r="W33">
        <v>0</v>
      </c>
      <c r="X33" s="1"/>
      <c r="Y33" s="1"/>
      <c r="Z33" s="1"/>
      <c r="AA33" s="1"/>
      <c r="AB33" s="1"/>
      <c r="AG33" t="str">
        <f t="shared" si="10"/>
        <v>Cornwall</v>
      </c>
      <c r="AH33" t="s">
        <v>2192</v>
      </c>
      <c r="AI33">
        <v>6</v>
      </c>
      <c r="AJ33" s="7">
        <v>30</v>
      </c>
      <c r="AL33" s="7" t="s">
        <v>832</v>
      </c>
      <c r="AM33" t="s">
        <v>1803</v>
      </c>
      <c r="AN33" t="s">
        <v>4484</v>
      </c>
      <c r="AO33" t="s">
        <v>4054</v>
      </c>
    </row>
    <row r="34" spans="1:41" hidden="1" outlineLevel="1">
      <c r="A34" t="s">
        <v>3099</v>
      </c>
      <c r="B34" s="10" t="s">
        <v>1591</v>
      </c>
      <c r="C34" s="1">
        <f t="shared" si="0"/>
        <v>5413</v>
      </c>
      <c r="D34" s="7">
        <f t="shared" si="1"/>
        <v>1</v>
      </c>
      <c r="E34" s="7">
        <f t="shared" si="2"/>
        <v>2</v>
      </c>
      <c r="F34" s="7">
        <f t="shared" si="3"/>
        <v>3</v>
      </c>
      <c r="G34" s="1">
        <f t="shared" si="4"/>
        <v>1078</v>
      </c>
      <c r="H34" s="2">
        <f t="shared" si="5"/>
        <v>0.19915019397746167</v>
      </c>
      <c r="I34" s="8"/>
      <c r="J34" s="2">
        <f t="shared" si="6"/>
        <v>0.55514502124515053</v>
      </c>
      <c r="K34" s="2">
        <f t="shared" si="7"/>
        <v>0.35599482726768888</v>
      </c>
      <c r="L34" s="2">
        <f t="shared" si="8"/>
        <v>7.2233511915758358E-2</v>
      </c>
      <c r="M34" s="2">
        <f t="shared" si="9"/>
        <v>1.662663957140223E-2</v>
      </c>
      <c r="N34" s="1">
        <v>3005</v>
      </c>
      <c r="O34" s="1">
        <v>1927</v>
      </c>
      <c r="P34" s="1">
        <v>391</v>
      </c>
      <c r="Q34" s="1">
        <v>18</v>
      </c>
      <c r="R34" s="1">
        <v>15</v>
      </c>
      <c r="S34" s="1">
        <v>0</v>
      </c>
      <c r="T34" s="1">
        <v>57</v>
      </c>
      <c r="U34">
        <v>0</v>
      </c>
      <c r="W34">
        <v>0</v>
      </c>
      <c r="X34" s="1"/>
      <c r="Y34" s="1"/>
      <c r="Z34" s="1"/>
      <c r="AA34" s="1"/>
      <c r="AB34" s="1"/>
      <c r="AG34" t="str">
        <f t="shared" si="10"/>
        <v>Coventry</v>
      </c>
      <c r="AH34" t="s">
        <v>3148</v>
      </c>
      <c r="AI34">
        <v>2</v>
      </c>
      <c r="AJ34" s="7">
        <v>39</v>
      </c>
      <c r="AL34" s="7" t="s">
        <v>832</v>
      </c>
      <c r="AM34" t="s">
        <v>2456</v>
      </c>
      <c r="AN34" t="s">
        <v>982</v>
      </c>
      <c r="AO34" t="s">
        <v>4055</v>
      </c>
    </row>
    <row r="35" spans="1:41" hidden="1" outlineLevel="1">
      <c r="A35" t="s">
        <v>4469</v>
      </c>
      <c r="B35" s="10" t="s">
        <v>1591</v>
      </c>
      <c r="C35" s="1">
        <f t="shared" si="0"/>
        <v>6665</v>
      </c>
      <c r="D35" s="7">
        <f t="shared" si="1"/>
        <v>1</v>
      </c>
      <c r="E35" s="7">
        <f t="shared" si="2"/>
        <v>2</v>
      </c>
      <c r="F35" s="7">
        <f t="shared" si="3"/>
        <v>3</v>
      </c>
      <c r="G35" s="1">
        <f t="shared" si="4"/>
        <v>1393</v>
      </c>
      <c r="H35" s="2">
        <f t="shared" si="5"/>
        <v>0.20900225056264066</v>
      </c>
      <c r="I35" s="8"/>
      <c r="J35" s="2">
        <f t="shared" si="6"/>
        <v>0.5798949737434359</v>
      </c>
      <c r="K35" s="2">
        <f t="shared" si="7"/>
        <v>0.37089272318079519</v>
      </c>
      <c r="L35" s="2">
        <f t="shared" si="8"/>
        <v>4.156039009752438E-2</v>
      </c>
      <c r="M35" s="2">
        <f t="shared" si="9"/>
        <v>7.6519129782445239E-3</v>
      </c>
      <c r="N35" s="1">
        <v>3865</v>
      </c>
      <c r="O35" s="1">
        <v>2472</v>
      </c>
      <c r="P35" s="1">
        <v>277</v>
      </c>
      <c r="Q35" s="1">
        <v>21</v>
      </c>
      <c r="R35" s="1">
        <v>11</v>
      </c>
      <c r="S35" s="1">
        <v>0</v>
      </c>
      <c r="T35" s="1">
        <v>19</v>
      </c>
      <c r="U35">
        <v>0</v>
      </c>
      <c r="W35">
        <v>0</v>
      </c>
      <c r="X35" s="1"/>
      <c r="Y35" s="1"/>
      <c r="Z35" s="1"/>
      <c r="AA35" s="1"/>
      <c r="AB35" s="1"/>
      <c r="AG35" t="str">
        <f t="shared" si="10"/>
        <v>Cromwell</v>
      </c>
      <c r="AH35" t="s">
        <v>1850</v>
      </c>
      <c r="AI35">
        <v>1</v>
      </c>
      <c r="AJ35" s="7">
        <v>91</v>
      </c>
      <c r="AL35" s="7" t="s">
        <v>832</v>
      </c>
      <c r="AM35" t="s">
        <v>2150</v>
      </c>
      <c r="AN35" t="s">
        <v>1466</v>
      </c>
      <c r="AO35" t="s">
        <v>4056</v>
      </c>
    </row>
    <row r="36" spans="1:41" hidden="1" outlineLevel="1">
      <c r="A36" t="s">
        <v>3037</v>
      </c>
      <c r="B36" s="10" t="s">
        <v>1591</v>
      </c>
      <c r="C36" s="1">
        <f t="shared" si="0"/>
        <v>23557</v>
      </c>
      <c r="D36" s="7">
        <f t="shared" si="1"/>
        <v>1</v>
      </c>
      <c r="E36" s="7">
        <f t="shared" si="2"/>
        <v>2</v>
      </c>
      <c r="F36" s="7">
        <f t="shared" si="3"/>
        <v>3</v>
      </c>
      <c r="G36" s="1">
        <f t="shared" si="4"/>
        <v>3616</v>
      </c>
      <c r="H36" s="2">
        <f t="shared" si="5"/>
        <v>0.15350002122511355</v>
      </c>
      <c r="I36" s="8"/>
      <c r="J36" s="2">
        <f t="shared" si="6"/>
        <v>0.55130109946088213</v>
      </c>
      <c r="K36" s="2">
        <f t="shared" si="7"/>
        <v>0.39780107823576855</v>
      </c>
      <c r="L36" s="2">
        <f t="shared" si="8"/>
        <v>3.4724285774928892E-2</v>
      </c>
      <c r="M36" s="2">
        <f t="shared" si="9"/>
        <v>1.6173536528420435E-2</v>
      </c>
      <c r="N36" s="1">
        <v>12987</v>
      </c>
      <c r="O36" s="1">
        <v>9371</v>
      </c>
      <c r="P36" s="1">
        <v>818</v>
      </c>
      <c r="Q36" s="1">
        <v>91</v>
      </c>
      <c r="R36" s="1">
        <v>61</v>
      </c>
      <c r="S36" s="1">
        <v>0</v>
      </c>
      <c r="T36" s="1">
        <v>229</v>
      </c>
      <c r="U36">
        <v>0</v>
      </c>
      <c r="W36">
        <v>0</v>
      </c>
      <c r="X36" s="1"/>
      <c r="Y36" s="1"/>
      <c r="Z36" s="1"/>
      <c r="AA36" s="1"/>
      <c r="AB36" s="1"/>
      <c r="AG36" t="str">
        <f t="shared" si="10"/>
        <v>Danbury</v>
      </c>
      <c r="AH36" t="s">
        <v>1812</v>
      </c>
      <c r="AI36">
        <v>5</v>
      </c>
      <c r="AJ36" s="7">
        <v>123</v>
      </c>
      <c r="AL36" s="7" t="s">
        <v>832</v>
      </c>
      <c r="AM36" t="s">
        <v>1801</v>
      </c>
      <c r="AN36" t="s">
        <v>982</v>
      </c>
      <c r="AO36" t="s">
        <v>4057</v>
      </c>
    </row>
    <row r="37" spans="1:41" hidden="1" outlineLevel="1">
      <c r="A37" t="s">
        <v>4470</v>
      </c>
      <c r="B37" s="10" t="s">
        <v>1591</v>
      </c>
      <c r="C37" s="1">
        <f t="shared" si="0"/>
        <v>10217</v>
      </c>
      <c r="D37" s="7">
        <f t="shared" si="1"/>
        <v>2</v>
      </c>
      <c r="E37" s="7">
        <f t="shared" si="2"/>
        <v>1</v>
      </c>
      <c r="F37" s="7">
        <f t="shared" si="3"/>
        <v>3</v>
      </c>
      <c r="G37" s="1">
        <f t="shared" si="4"/>
        <v>2950</v>
      </c>
      <c r="H37" s="2">
        <f t="shared" si="5"/>
        <v>0.28873446217089166</v>
      </c>
      <c r="I37" s="8"/>
      <c r="J37" s="2">
        <f t="shared" si="6"/>
        <v>0.3421748066947245</v>
      </c>
      <c r="K37" s="2">
        <f t="shared" si="7"/>
        <v>0.63090926886561616</v>
      </c>
      <c r="L37" s="2">
        <f t="shared" si="8"/>
        <v>2.0945483018498582E-2</v>
      </c>
      <c r="M37" s="2">
        <f t="shared" si="9"/>
        <v>5.9704414211607069E-3</v>
      </c>
      <c r="N37" s="1">
        <v>3496</v>
      </c>
      <c r="O37" s="1">
        <v>6446</v>
      </c>
      <c r="P37" s="1">
        <v>214</v>
      </c>
      <c r="Q37" s="1">
        <v>15</v>
      </c>
      <c r="R37" s="1">
        <v>22</v>
      </c>
      <c r="S37" s="1">
        <v>0</v>
      </c>
      <c r="T37" s="1">
        <v>24</v>
      </c>
      <c r="U37">
        <v>0</v>
      </c>
      <c r="W37">
        <v>0</v>
      </c>
      <c r="X37" s="1"/>
      <c r="Y37" s="1"/>
      <c r="Z37" s="1"/>
      <c r="AA37" s="1"/>
      <c r="AB37" s="1"/>
      <c r="AG37" t="str">
        <f t="shared" si="10"/>
        <v>Darien</v>
      </c>
      <c r="AH37" t="s">
        <v>1812</v>
      </c>
      <c r="AI37">
        <v>4</v>
      </c>
      <c r="AJ37" s="7">
        <v>169</v>
      </c>
      <c r="AL37" s="7" t="s">
        <v>832</v>
      </c>
      <c r="AM37" t="s">
        <v>1801</v>
      </c>
      <c r="AN37" t="s">
        <v>776</v>
      </c>
      <c r="AO37" t="s">
        <v>4058</v>
      </c>
    </row>
    <row r="38" spans="1:41" hidden="1" outlineLevel="1">
      <c r="A38" t="s">
        <v>3495</v>
      </c>
      <c r="B38" s="10" t="s">
        <v>1591</v>
      </c>
      <c r="C38" s="1">
        <f t="shared" si="0"/>
        <v>2382</v>
      </c>
      <c r="D38" s="7">
        <f t="shared" si="1"/>
        <v>1</v>
      </c>
      <c r="E38" s="7">
        <f t="shared" si="2"/>
        <v>2</v>
      </c>
      <c r="F38" s="7">
        <f t="shared" si="3"/>
        <v>3</v>
      </c>
      <c r="G38" s="1">
        <f t="shared" si="4"/>
        <v>452</v>
      </c>
      <c r="H38" s="2">
        <f t="shared" si="5"/>
        <v>0.18975650713685979</v>
      </c>
      <c r="I38" s="8"/>
      <c r="J38" s="2">
        <f t="shared" si="6"/>
        <v>0.56591099916036947</v>
      </c>
      <c r="K38" s="2">
        <f t="shared" si="7"/>
        <v>0.37615449202350965</v>
      </c>
      <c r="L38" s="2">
        <f t="shared" si="8"/>
        <v>4.9958018471872374E-2</v>
      </c>
      <c r="M38" s="2">
        <f t="shared" si="9"/>
        <v>7.9764903442485144E-3</v>
      </c>
      <c r="N38" s="1">
        <v>1348</v>
      </c>
      <c r="O38" s="1">
        <v>896</v>
      </c>
      <c r="P38" s="1">
        <v>119</v>
      </c>
      <c r="Q38" s="1">
        <v>6</v>
      </c>
      <c r="R38" s="1">
        <v>5</v>
      </c>
      <c r="S38" s="1">
        <v>0</v>
      </c>
      <c r="T38" s="1">
        <v>8</v>
      </c>
      <c r="U38">
        <v>0</v>
      </c>
      <c r="W38">
        <v>0</v>
      </c>
      <c r="X38" s="1"/>
      <c r="Y38" s="1"/>
      <c r="Z38" s="1"/>
      <c r="AA38" s="1"/>
      <c r="AB38" s="1"/>
      <c r="AG38" t="str">
        <f t="shared" si="10"/>
        <v>Deep River</v>
      </c>
      <c r="AH38" t="s">
        <v>1850</v>
      </c>
      <c r="AI38">
        <v>2</v>
      </c>
      <c r="AJ38" s="7">
        <v>136</v>
      </c>
      <c r="AL38" s="7" t="s">
        <v>832</v>
      </c>
      <c r="AM38" t="s">
        <v>2150</v>
      </c>
      <c r="AN38" t="s">
        <v>982</v>
      </c>
      <c r="AO38" t="s">
        <v>4059</v>
      </c>
    </row>
    <row r="39" spans="1:41" hidden="1" outlineLevel="1">
      <c r="A39" t="s">
        <v>4043</v>
      </c>
      <c r="B39" s="10" t="s">
        <v>1591</v>
      </c>
      <c r="C39" s="1">
        <f t="shared" si="0"/>
        <v>4892</v>
      </c>
      <c r="D39" s="7">
        <f t="shared" si="1"/>
        <v>1</v>
      </c>
      <c r="E39" s="7">
        <f t="shared" si="2"/>
        <v>2</v>
      </c>
      <c r="F39" s="7">
        <f t="shared" si="3"/>
        <v>3</v>
      </c>
      <c r="G39" s="1">
        <f t="shared" si="4"/>
        <v>1096</v>
      </c>
      <c r="H39" s="2">
        <f t="shared" si="5"/>
        <v>0.22403924775143091</v>
      </c>
      <c r="I39" s="8"/>
      <c r="J39" s="2">
        <f t="shared" si="6"/>
        <v>0.58278822567457078</v>
      </c>
      <c r="K39" s="2">
        <f t="shared" si="7"/>
        <v>0.35874897792313981</v>
      </c>
      <c r="L39" s="2">
        <f t="shared" si="8"/>
        <v>3.8021259198691738E-2</v>
      </c>
      <c r="M39" s="2">
        <f t="shared" si="9"/>
        <v>2.0441537203597669E-2</v>
      </c>
      <c r="N39" s="1">
        <v>2851</v>
      </c>
      <c r="O39" s="1">
        <v>1755</v>
      </c>
      <c r="P39" s="1">
        <v>186</v>
      </c>
      <c r="Q39" s="1">
        <v>18</v>
      </c>
      <c r="R39" s="1">
        <v>11</v>
      </c>
      <c r="S39" s="1">
        <v>0</v>
      </c>
      <c r="T39" s="1">
        <v>71</v>
      </c>
      <c r="U39">
        <v>0</v>
      </c>
      <c r="W39">
        <v>0</v>
      </c>
      <c r="X39" s="1"/>
      <c r="Y39" s="1"/>
      <c r="Z39" s="1"/>
      <c r="AA39" s="1"/>
      <c r="AB39" s="1"/>
      <c r="AG39" t="str">
        <f t="shared" si="10"/>
        <v>Derby</v>
      </c>
      <c r="AH39" t="s">
        <v>3146</v>
      </c>
      <c r="AI39">
        <v>5</v>
      </c>
      <c r="AJ39" s="7">
        <v>147</v>
      </c>
      <c r="AL39" s="7" t="s">
        <v>832</v>
      </c>
      <c r="AM39" t="s">
        <v>2454</v>
      </c>
      <c r="AN39" t="s">
        <v>4484</v>
      </c>
      <c r="AO39" t="s">
        <v>3993</v>
      </c>
    </row>
    <row r="40" spans="1:41" hidden="1" outlineLevel="1">
      <c r="A40" t="s">
        <v>2710</v>
      </c>
      <c r="B40" s="10" t="s">
        <v>1591</v>
      </c>
      <c r="C40" s="1">
        <f t="shared" si="0"/>
        <v>3635</v>
      </c>
      <c r="D40" s="7">
        <f t="shared" si="1"/>
        <v>1</v>
      </c>
      <c r="E40" s="7">
        <f t="shared" si="2"/>
        <v>2</v>
      </c>
      <c r="F40" s="7">
        <f t="shared" si="3"/>
        <v>3</v>
      </c>
      <c r="G40" s="1">
        <f t="shared" si="4"/>
        <v>263</v>
      </c>
      <c r="H40" s="2">
        <f t="shared" si="5"/>
        <v>7.2352132049518569E-2</v>
      </c>
      <c r="I40" s="8"/>
      <c r="J40" s="2">
        <f t="shared" si="6"/>
        <v>0.50178817056396152</v>
      </c>
      <c r="K40" s="2">
        <f t="shared" si="7"/>
        <v>0.4294360385144429</v>
      </c>
      <c r="L40" s="2">
        <f t="shared" si="8"/>
        <v>5.5570839064649241E-2</v>
      </c>
      <c r="M40" s="2">
        <f t="shared" si="9"/>
        <v>1.320495185694634E-2</v>
      </c>
      <c r="N40" s="1">
        <v>1824</v>
      </c>
      <c r="O40" s="1">
        <v>1561</v>
      </c>
      <c r="P40" s="1">
        <v>202</v>
      </c>
      <c r="Q40" s="1">
        <v>17</v>
      </c>
      <c r="R40" s="1">
        <v>15</v>
      </c>
      <c r="S40" s="1">
        <v>0</v>
      </c>
      <c r="T40" s="1">
        <v>16</v>
      </c>
      <c r="U40">
        <v>0</v>
      </c>
      <c r="W40">
        <v>0</v>
      </c>
      <c r="X40" s="1"/>
      <c r="Y40" s="1"/>
      <c r="Z40" s="1"/>
      <c r="AA40" s="1"/>
      <c r="AB40" s="1"/>
      <c r="AG40" t="str">
        <f t="shared" si="10"/>
        <v>Durham</v>
      </c>
      <c r="AH40" t="s">
        <v>1850</v>
      </c>
      <c r="AI40">
        <v>3</v>
      </c>
      <c r="AJ40" s="7">
        <v>116</v>
      </c>
      <c r="AL40" s="7" t="s">
        <v>832</v>
      </c>
      <c r="AM40" t="s">
        <v>2150</v>
      </c>
      <c r="AN40" t="s">
        <v>776</v>
      </c>
      <c r="AO40" t="s">
        <v>3994</v>
      </c>
    </row>
    <row r="41" spans="1:41" hidden="1" outlineLevel="1">
      <c r="A41" t="s">
        <v>3369</v>
      </c>
      <c r="B41" s="10" t="s">
        <v>1591</v>
      </c>
      <c r="C41" s="1">
        <f t="shared" si="0"/>
        <v>2534</v>
      </c>
      <c r="D41" s="7">
        <f t="shared" si="1"/>
        <v>1</v>
      </c>
      <c r="E41" s="7">
        <f t="shared" si="2"/>
        <v>2</v>
      </c>
      <c r="F41" s="7">
        <f t="shared" si="3"/>
        <v>3</v>
      </c>
      <c r="G41" s="1">
        <f t="shared" si="4"/>
        <v>120</v>
      </c>
      <c r="H41" s="2">
        <f t="shared" si="5"/>
        <v>4.7355958958168902E-2</v>
      </c>
      <c r="I41" s="8"/>
      <c r="J41" s="2">
        <f t="shared" si="6"/>
        <v>0.49486977111286501</v>
      </c>
      <c r="K41" s="2">
        <f t="shared" si="7"/>
        <v>0.44751381215469616</v>
      </c>
      <c r="L41" s="2">
        <f t="shared" si="8"/>
        <v>4.6566692975532752E-2</v>
      </c>
      <c r="M41" s="2">
        <f t="shared" si="9"/>
        <v>1.1049723756906084E-2</v>
      </c>
      <c r="N41" s="1">
        <v>1254</v>
      </c>
      <c r="O41" s="1">
        <v>1134</v>
      </c>
      <c r="P41" s="1">
        <v>118</v>
      </c>
      <c r="Q41" s="1">
        <v>9</v>
      </c>
      <c r="R41" s="1">
        <v>10</v>
      </c>
      <c r="S41" s="1">
        <v>0</v>
      </c>
      <c r="T41" s="1">
        <v>9</v>
      </c>
      <c r="U41">
        <v>0</v>
      </c>
      <c r="W41">
        <v>0</v>
      </c>
      <c r="X41" s="1"/>
      <c r="Y41" s="1"/>
      <c r="Z41" s="1"/>
      <c r="AA41" s="1"/>
      <c r="AB41" s="1"/>
      <c r="AG41" t="str">
        <f t="shared" si="10"/>
        <v>East Granby</v>
      </c>
      <c r="AH41" t="s">
        <v>2191</v>
      </c>
      <c r="AI41">
        <v>6</v>
      </c>
      <c r="AJ41" s="7">
        <v>15</v>
      </c>
      <c r="AL41" s="7" t="s">
        <v>832</v>
      </c>
      <c r="AM41" t="s">
        <v>1802</v>
      </c>
      <c r="AN41" t="s">
        <v>781</v>
      </c>
      <c r="AO41" t="s">
        <v>3995</v>
      </c>
    </row>
    <row r="42" spans="1:41" hidden="1" outlineLevel="1">
      <c r="A42" t="s">
        <v>3200</v>
      </c>
      <c r="B42" s="10" t="s">
        <v>1591</v>
      </c>
      <c r="C42" s="1">
        <f t="shared" si="0"/>
        <v>4144</v>
      </c>
      <c r="D42" s="7">
        <f t="shared" si="1"/>
        <v>1</v>
      </c>
      <c r="E42" s="7">
        <f t="shared" si="2"/>
        <v>2</v>
      </c>
      <c r="F42" s="7">
        <f t="shared" si="3"/>
        <v>3</v>
      </c>
      <c r="G42" s="1">
        <f t="shared" si="4"/>
        <v>499</v>
      </c>
      <c r="H42" s="2">
        <f t="shared" si="5"/>
        <v>0.12041505791505791</v>
      </c>
      <c r="I42" s="8"/>
      <c r="J42" s="2">
        <f t="shared" si="6"/>
        <v>0.52750965250965254</v>
      </c>
      <c r="K42" s="2">
        <f t="shared" si="7"/>
        <v>0.40709459459459457</v>
      </c>
      <c r="L42" s="2">
        <f t="shared" si="8"/>
        <v>6.0086872586872585E-2</v>
      </c>
      <c r="M42" s="2">
        <f t="shared" si="9"/>
        <v>5.3088803088803052E-3</v>
      </c>
      <c r="N42" s="1">
        <v>2186</v>
      </c>
      <c r="O42" s="1">
        <v>1687</v>
      </c>
      <c r="P42" s="1">
        <v>249</v>
      </c>
      <c r="Q42" s="1">
        <v>10</v>
      </c>
      <c r="R42" s="1">
        <v>5</v>
      </c>
      <c r="S42" s="1">
        <v>0</v>
      </c>
      <c r="T42" s="1">
        <v>7</v>
      </c>
      <c r="U42">
        <v>0</v>
      </c>
      <c r="W42">
        <v>0</v>
      </c>
      <c r="X42" s="1"/>
      <c r="Y42" s="1"/>
      <c r="Z42" s="1"/>
      <c r="AA42" s="1"/>
      <c r="AB42" s="1"/>
      <c r="AG42" t="str">
        <f t="shared" si="10"/>
        <v>East Haddam</v>
      </c>
      <c r="AH42" t="s">
        <v>1850</v>
      </c>
      <c r="AI42">
        <v>2</v>
      </c>
      <c r="AJ42" s="7">
        <v>105</v>
      </c>
      <c r="AL42" s="7" t="s">
        <v>832</v>
      </c>
      <c r="AM42" t="s">
        <v>2150</v>
      </c>
      <c r="AN42" t="s">
        <v>4484</v>
      </c>
      <c r="AO42" t="s">
        <v>3996</v>
      </c>
    </row>
    <row r="43" spans="1:41" hidden="1" outlineLevel="1">
      <c r="A43" t="s">
        <v>2790</v>
      </c>
      <c r="B43" s="10" t="s">
        <v>1591</v>
      </c>
      <c r="C43" s="1">
        <f t="shared" si="0"/>
        <v>5699</v>
      </c>
      <c r="D43" s="7">
        <f t="shared" si="1"/>
        <v>1</v>
      </c>
      <c r="E43" s="7">
        <f t="shared" si="2"/>
        <v>2</v>
      </c>
      <c r="F43" s="7">
        <f t="shared" si="3"/>
        <v>3</v>
      </c>
      <c r="G43" s="1">
        <f t="shared" si="4"/>
        <v>699</v>
      </c>
      <c r="H43" s="2">
        <f t="shared" si="5"/>
        <v>0.12265309703456746</v>
      </c>
      <c r="I43" s="8"/>
      <c r="J43" s="2">
        <f t="shared" si="6"/>
        <v>0.52816283558519039</v>
      </c>
      <c r="K43" s="2">
        <f t="shared" si="7"/>
        <v>0.40550973855062289</v>
      </c>
      <c r="L43" s="2">
        <f t="shared" si="8"/>
        <v>5.5272854886822251E-2</v>
      </c>
      <c r="M43" s="2">
        <f t="shared" si="9"/>
        <v>1.1054570977364467E-2</v>
      </c>
      <c r="N43" s="1">
        <v>3010</v>
      </c>
      <c r="O43" s="1">
        <v>2311</v>
      </c>
      <c r="P43" s="1">
        <v>315</v>
      </c>
      <c r="Q43" s="1">
        <v>26</v>
      </c>
      <c r="R43" s="1">
        <v>28</v>
      </c>
      <c r="S43" s="1">
        <v>0</v>
      </c>
      <c r="T43" s="1">
        <v>9</v>
      </c>
      <c r="U43">
        <v>0</v>
      </c>
      <c r="W43">
        <v>0</v>
      </c>
      <c r="X43" s="1"/>
      <c r="Y43" s="1"/>
      <c r="Z43" s="1"/>
      <c r="AA43" s="1"/>
      <c r="AB43" s="1"/>
      <c r="AG43" t="str">
        <f t="shared" si="10"/>
        <v>East Hampton</v>
      </c>
      <c r="AH43" t="s">
        <v>1850</v>
      </c>
      <c r="AI43">
        <v>1</v>
      </c>
      <c r="AJ43" s="7">
        <v>86</v>
      </c>
      <c r="AL43" s="7" t="s">
        <v>832</v>
      </c>
      <c r="AM43" t="s">
        <v>2150</v>
      </c>
      <c r="AN43" t="s">
        <v>781</v>
      </c>
      <c r="AO43" t="s">
        <v>3997</v>
      </c>
    </row>
    <row r="44" spans="1:41" hidden="1" outlineLevel="1">
      <c r="A44" t="s">
        <v>2751</v>
      </c>
      <c r="B44" s="10" t="s">
        <v>1591</v>
      </c>
      <c r="C44" s="1">
        <f t="shared" si="0"/>
        <v>18431</v>
      </c>
      <c r="D44" s="7">
        <f t="shared" si="1"/>
        <v>1</v>
      </c>
      <c r="E44" s="7">
        <f t="shared" si="2"/>
        <v>2</v>
      </c>
      <c r="F44" s="7">
        <f t="shared" si="3"/>
        <v>3</v>
      </c>
      <c r="G44" s="1">
        <f t="shared" si="4"/>
        <v>7247</v>
      </c>
      <c r="H44" s="2">
        <f t="shared" si="5"/>
        <v>0.39319624545602516</v>
      </c>
      <c r="I44" s="8"/>
      <c r="J44" s="2">
        <f t="shared" si="6"/>
        <v>0.67120612012370462</v>
      </c>
      <c r="K44" s="2">
        <f t="shared" si="7"/>
        <v>0.27800987466767946</v>
      </c>
      <c r="L44" s="2">
        <f t="shared" si="8"/>
        <v>3.6514567847647984E-2</v>
      </c>
      <c r="M44" s="2">
        <f t="shared" si="9"/>
        <v>1.4269437360967939E-2</v>
      </c>
      <c r="N44" s="1">
        <v>12371</v>
      </c>
      <c r="O44" s="1">
        <v>5124</v>
      </c>
      <c r="P44" s="1">
        <v>673</v>
      </c>
      <c r="Q44" s="1">
        <v>96</v>
      </c>
      <c r="R44" s="1">
        <v>41</v>
      </c>
      <c r="S44" s="1">
        <v>0</v>
      </c>
      <c r="T44" s="1">
        <v>126</v>
      </c>
      <c r="U44">
        <v>0</v>
      </c>
      <c r="W44">
        <v>0</v>
      </c>
      <c r="X44" s="1"/>
      <c r="Y44" s="1"/>
      <c r="Z44" s="1"/>
      <c r="AA44" s="1"/>
      <c r="AB44" s="1"/>
      <c r="AG44" t="str">
        <f t="shared" si="10"/>
        <v>East Hartford</v>
      </c>
      <c r="AH44" t="s">
        <v>2191</v>
      </c>
      <c r="AI44">
        <v>1</v>
      </c>
      <c r="AJ44" s="7">
        <v>50</v>
      </c>
      <c r="AL44" s="7" t="s">
        <v>832</v>
      </c>
      <c r="AM44" t="s">
        <v>1802</v>
      </c>
      <c r="AN44" t="s">
        <v>4165</v>
      </c>
      <c r="AO44" t="s">
        <v>4065</v>
      </c>
    </row>
    <row r="45" spans="1:41" hidden="1" outlineLevel="1">
      <c r="A45" t="s">
        <v>3736</v>
      </c>
      <c r="B45" s="10" t="s">
        <v>1591</v>
      </c>
      <c r="C45" s="1">
        <f t="shared" si="0"/>
        <v>11471</v>
      </c>
      <c r="D45" s="7">
        <f t="shared" si="1"/>
        <v>1</v>
      </c>
      <c r="E45" s="7">
        <f t="shared" si="2"/>
        <v>2</v>
      </c>
      <c r="F45" s="7">
        <f t="shared" si="3"/>
        <v>3</v>
      </c>
      <c r="G45" s="1">
        <f t="shared" si="4"/>
        <v>3779</v>
      </c>
      <c r="H45" s="2">
        <f t="shared" si="5"/>
        <v>0.32943945601952751</v>
      </c>
      <c r="I45" s="8"/>
      <c r="J45" s="2">
        <f t="shared" si="6"/>
        <v>0.63446953186295874</v>
      </c>
      <c r="K45" s="2">
        <f t="shared" si="7"/>
        <v>0.30503007584343128</v>
      </c>
      <c r="L45" s="2">
        <f t="shared" si="8"/>
        <v>4.2542062592624878E-2</v>
      </c>
      <c r="M45" s="2">
        <f t="shared" si="9"/>
        <v>1.7958329700985105E-2</v>
      </c>
      <c r="N45" s="1">
        <v>7278</v>
      </c>
      <c r="O45" s="1">
        <v>3499</v>
      </c>
      <c r="P45" s="1">
        <v>488</v>
      </c>
      <c r="Q45" s="1">
        <v>31</v>
      </c>
      <c r="R45" s="1">
        <v>20</v>
      </c>
      <c r="S45" s="1">
        <v>0</v>
      </c>
      <c r="T45" s="1">
        <v>155</v>
      </c>
      <c r="U45">
        <v>0</v>
      </c>
      <c r="W45">
        <v>0</v>
      </c>
      <c r="X45" s="1"/>
      <c r="Y45" s="1"/>
      <c r="Z45" s="1"/>
      <c r="AA45" s="1"/>
      <c r="AB45" s="1"/>
      <c r="AG45" t="str">
        <f t="shared" si="10"/>
        <v>East Haven</v>
      </c>
      <c r="AH45" t="s">
        <v>3146</v>
      </c>
      <c r="AI45">
        <v>3</v>
      </c>
      <c r="AJ45" s="7">
        <v>145</v>
      </c>
      <c r="AL45" s="7" t="s">
        <v>832</v>
      </c>
      <c r="AM45" t="s">
        <v>2454</v>
      </c>
      <c r="AN45" t="s">
        <v>781</v>
      </c>
      <c r="AO45" t="s">
        <v>4066</v>
      </c>
    </row>
    <row r="46" spans="1:41" hidden="1" outlineLevel="1">
      <c r="A46" t="s">
        <v>2750</v>
      </c>
      <c r="B46" s="10" t="s">
        <v>1591</v>
      </c>
      <c r="C46" s="1">
        <f t="shared" si="0"/>
        <v>8664</v>
      </c>
      <c r="D46" s="7">
        <f t="shared" si="1"/>
        <v>1</v>
      </c>
      <c r="E46" s="7">
        <f t="shared" si="2"/>
        <v>2</v>
      </c>
      <c r="F46" s="7">
        <f t="shared" si="3"/>
        <v>3</v>
      </c>
      <c r="G46" s="1">
        <f t="shared" si="4"/>
        <v>1033</v>
      </c>
      <c r="H46" s="2">
        <f t="shared" si="5"/>
        <v>0.11922899353647276</v>
      </c>
      <c r="I46" s="8"/>
      <c r="J46" s="2">
        <f t="shared" si="6"/>
        <v>0.52469990766389663</v>
      </c>
      <c r="K46" s="2">
        <f t="shared" si="7"/>
        <v>0.40547091412742381</v>
      </c>
      <c r="L46" s="2">
        <f t="shared" si="8"/>
        <v>5.8633425669436752E-2</v>
      </c>
      <c r="M46" s="2">
        <f t="shared" si="9"/>
        <v>1.1195752539242813E-2</v>
      </c>
      <c r="N46" s="1">
        <v>4546</v>
      </c>
      <c r="O46" s="1">
        <v>3513</v>
      </c>
      <c r="P46" s="1">
        <v>508</v>
      </c>
      <c r="Q46" s="1">
        <v>50</v>
      </c>
      <c r="R46" s="1">
        <v>20</v>
      </c>
      <c r="S46" s="1">
        <v>0</v>
      </c>
      <c r="T46" s="1">
        <v>27</v>
      </c>
      <c r="U46">
        <v>0</v>
      </c>
      <c r="W46">
        <v>0</v>
      </c>
      <c r="X46" s="1"/>
      <c r="Y46" s="1"/>
      <c r="Z46" s="1"/>
      <c r="AA46" s="1"/>
      <c r="AB46" s="1"/>
      <c r="AG46" t="str">
        <f t="shared" si="10"/>
        <v>East Lyme</v>
      </c>
      <c r="AH46" t="s">
        <v>3147</v>
      </c>
      <c r="AI46">
        <v>2</v>
      </c>
      <c r="AJ46" s="7">
        <v>124</v>
      </c>
      <c r="AL46" s="7" t="s">
        <v>832</v>
      </c>
      <c r="AM46" t="s">
        <v>2455</v>
      </c>
      <c r="AN46" t="s">
        <v>1466</v>
      </c>
      <c r="AO46" t="s">
        <v>4067</v>
      </c>
    </row>
    <row r="47" spans="1:41" hidden="1" outlineLevel="1">
      <c r="A47" t="s">
        <v>1094</v>
      </c>
      <c r="B47" s="10" t="s">
        <v>1591</v>
      </c>
      <c r="C47" s="1">
        <f t="shared" si="0"/>
        <v>4237</v>
      </c>
      <c r="D47" s="7">
        <f t="shared" si="1"/>
        <v>1</v>
      </c>
      <c r="E47" s="7">
        <f t="shared" si="2"/>
        <v>2</v>
      </c>
      <c r="F47" s="7">
        <f t="shared" si="3"/>
        <v>3</v>
      </c>
      <c r="G47" s="1">
        <f t="shared" si="4"/>
        <v>640</v>
      </c>
      <c r="H47" s="2">
        <f t="shared" si="5"/>
        <v>0.15105027141845645</v>
      </c>
      <c r="I47" s="8"/>
      <c r="J47" s="2">
        <f t="shared" si="6"/>
        <v>0.54590512154826532</v>
      </c>
      <c r="K47" s="2">
        <f t="shared" si="7"/>
        <v>0.39485485012980881</v>
      </c>
      <c r="L47" s="2">
        <f t="shared" si="8"/>
        <v>4.7439225867358978E-2</v>
      </c>
      <c r="M47" s="2">
        <f t="shared" si="9"/>
        <v>1.1800802454566897E-2</v>
      </c>
      <c r="N47" s="1">
        <v>2313</v>
      </c>
      <c r="O47" s="1">
        <v>1673</v>
      </c>
      <c r="P47" s="1">
        <v>201</v>
      </c>
      <c r="Q47" s="1">
        <v>19</v>
      </c>
      <c r="R47" s="1">
        <v>4</v>
      </c>
      <c r="S47" s="1">
        <v>1</v>
      </c>
      <c r="T47" s="1">
        <v>26</v>
      </c>
      <c r="U47">
        <v>0</v>
      </c>
      <c r="W47">
        <v>0</v>
      </c>
      <c r="X47" s="1"/>
      <c r="Y47" s="1"/>
      <c r="Z47" s="1"/>
      <c r="AA47" s="1"/>
      <c r="AB47" s="1"/>
      <c r="AG47" t="str">
        <f t="shared" si="10"/>
        <v>East Windsor</v>
      </c>
      <c r="AH47" t="s">
        <v>2191</v>
      </c>
      <c r="AI47">
        <v>1</v>
      </c>
      <c r="AJ47" s="7">
        <v>23</v>
      </c>
      <c r="AL47" s="7" t="s">
        <v>832</v>
      </c>
      <c r="AM47" t="s">
        <v>1802</v>
      </c>
      <c r="AN47" t="s">
        <v>130</v>
      </c>
      <c r="AO47" t="s">
        <v>4068</v>
      </c>
    </row>
    <row r="48" spans="1:41" hidden="1" outlineLevel="1">
      <c r="A48" t="s">
        <v>1095</v>
      </c>
      <c r="B48" s="10" t="s">
        <v>1591</v>
      </c>
      <c r="C48" s="1">
        <f t="shared" si="0"/>
        <v>846</v>
      </c>
      <c r="D48" s="7">
        <f t="shared" si="1"/>
        <v>2</v>
      </c>
      <c r="E48" s="7">
        <f t="shared" si="2"/>
        <v>1</v>
      </c>
      <c r="F48" s="7">
        <f t="shared" si="3"/>
        <v>3</v>
      </c>
      <c r="G48" s="1">
        <f t="shared" si="4"/>
        <v>46</v>
      </c>
      <c r="H48" s="2">
        <f t="shared" si="5"/>
        <v>5.4373522458628844E-2</v>
      </c>
      <c r="I48" s="8"/>
      <c r="J48" s="2">
        <f t="shared" si="6"/>
        <v>0.4432624113475177</v>
      </c>
      <c r="K48" s="2">
        <f t="shared" si="7"/>
        <v>0.49763593380614657</v>
      </c>
      <c r="L48" s="2">
        <f t="shared" si="8"/>
        <v>4.9645390070921988E-2</v>
      </c>
      <c r="M48" s="2">
        <f t="shared" si="9"/>
        <v>9.4562647754137946E-3</v>
      </c>
      <c r="N48" s="1">
        <v>375</v>
      </c>
      <c r="O48" s="1">
        <v>421</v>
      </c>
      <c r="P48" s="1">
        <v>42</v>
      </c>
      <c r="Q48" s="1">
        <v>2</v>
      </c>
      <c r="R48" s="1">
        <v>4</v>
      </c>
      <c r="S48" s="1">
        <v>0</v>
      </c>
      <c r="T48" s="1">
        <v>2</v>
      </c>
      <c r="U48">
        <v>0</v>
      </c>
      <c r="W48">
        <v>0</v>
      </c>
      <c r="X48" s="1"/>
      <c r="Y48" s="1"/>
      <c r="Z48" s="1"/>
      <c r="AA48" s="1"/>
      <c r="AB48" s="1"/>
      <c r="AG48" t="str">
        <f t="shared" si="10"/>
        <v>Eastford</v>
      </c>
      <c r="AH48" t="s">
        <v>3851</v>
      </c>
      <c r="AI48">
        <v>2</v>
      </c>
      <c r="AJ48" s="7">
        <v>19</v>
      </c>
      <c r="AL48" s="7" t="s">
        <v>832</v>
      </c>
      <c r="AM48" t="s">
        <v>1466</v>
      </c>
      <c r="AN48" t="s">
        <v>776</v>
      </c>
      <c r="AO48" t="s">
        <v>4069</v>
      </c>
    </row>
    <row r="49" spans="1:41" hidden="1" outlineLevel="1">
      <c r="A49" t="s">
        <v>3684</v>
      </c>
      <c r="B49" s="10" t="s">
        <v>1591</v>
      </c>
      <c r="C49" s="1">
        <f t="shared" si="0"/>
        <v>4170</v>
      </c>
      <c r="D49" s="7">
        <f t="shared" si="1"/>
        <v>2</v>
      </c>
      <c r="E49" s="7">
        <f t="shared" si="2"/>
        <v>1</v>
      </c>
      <c r="F49" s="7">
        <f t="shared" si="3"/>
        <v>3</v>
      </c>
      <c r="G49" s="1">
        <f t="shared" si="4"/>
        <v>393</v>
      </c>
      <c r="H49" s="2">
        <f t="shared" si="5"/>
        <v>9.4244604316546757E-2</v>
      </c>
      <c r="I49" s="8"/>
      <c r="J49" s="2">
        <f t="shared" si="6"/>
        <v>0.42757793764988011</v>
      </c>
      <c r="K49" s="2">
        <f t="shared" si="7"/>
        <v>0.52182254196642686</v>
      </c>
      <c r="L49" s="2">
        <f t="shared" si="8"/>
        <v>4.1486810551558756E-2</v>
      </c>
      <c r="M49" s="2">
        <f t="shared" si="9"/>
        <v>9.1127098321343303E-3</v>
      </c>
      <c r="N49" s="1">
        <v>1783</v>
      </c>
      <c r="O49" s="1">
        <v>2176</v>
      </c>
      <c r="P49" s="1">
        <v>173</v>
      </c>
      <c r="Q49" s="1">
        <v>12</v>
      </c>
      <c r="R49" s="1">
        <v>11</v>
      </c>
      <c r="S49" s="1">
        <v>0</v>
      </c>
      <c r="T49" s="1">
        <v>15</v>
      </c>
      <c r="U49">
        <v>0</v>
      </c>
      <c r="W49">
        <v>0</v>
      </c>
      <c r="X49" s="1"/>
      <c r="Y49" s="1"/>
      <c r="Z49" s="1"/>
      <c r="AA49" s="1"/>
      <c r="AB49" s="1"/>
      <c r="AG49" t="str">
        <f t="shared" si="10"/>
        <v>Easton</v>
      </c>
      <c r="AH49" t="s">
        <v>1812</v>
      </c>
      <c r="AI49">
        <v>5</v>
      </c>
      <c r="AJ49" s="7">
        <v>153</v>
      </c>
      <c r="AL49" s="7" t="s">
        <v>832</v>
      </c>
      <c r="AM49" t="s">
        <v>1801</v>
      </c>
      <c r="AN49" t="s">
        <v>4484</v>
      </c>
      <c r="AO49" t="s">
        <v>4070</v>
      </c>
    </row>
    <row r="50" spans="1:41" hidden="1" outlineLevel="1">
      <c r="A50" t="s">
        <v>1096</v>
      </c>
      <c r="B50" s="10" t="s">
        <v>1591</v>
      </c>
      <c r="C50" s="1">
        <f t="shared" si="0"/>
        <v>6362</v>
      </c>
      <c r="D50" s="7">
        <f t="shared" si="1"/>
        <v>1</v>
      </c>
      <c r="E50" s="7">
        <f t="shared" si="2"/>
        <v>2</v>
      </c>
      <c r="F50" s="7">
        <f t="shared" si="3"/>
        <v>3</v>
      </c>
      <c r="G50" s="1">
        <f t="shared" si="4"/>
        <v>203</v>
      </c>
      <c r="H50" s="2">
        <f t="shared" si="5"/>
        <v>3.190820496699151E-2</v>
      </c>
      <c r="I50" s="8"/>
      <c r="J50" s="2">
        <f t="shared" si="6"/>
        <v>0.48931153725243637</v>
      </c>
      <c r="K50" s="2">
        <f t="shared" si="7"/>
        <v>0.45740333228544483</v>
      </c>
      <c r="L50" s="2">
        <f t="shared" si="8"/>
        <v>4.4797233574347686E-2</v>
      </c>
      <c r="M50" s="2">
        <f t="shared" si="9"/>
        <v>8.4878968877711153E-3</v>
      </c>
      <c r="N50" s="1">
        <v>3113</v>
      </c>
      <c r="O50" s="1">
        <v>2910</v>
      </c>
      <c r="P50" s="1">
        <v>285</v>
      </c>
      <c r="Q50" s="1">
        <v>21</v>
      </c>
      <c r="R50" s="1">
        <v>16</v>
      </c>
      <c r="S50" s="1">
        <v>0</v>
      </c>
      <c r="T50" s="1">
        <v>17</v>
      </c>
      <c r="U50">
        <v>0</v>
      </c>
      <c r="W50">
        <v>0</v>
      </c>
      <c r="X50" s="1"/>
      <c r="Y50" s="1"/>
      <c r="Z50" s="1"/>
      <c r="AA50" s="1"/>
      <c r="AB50" s="1"/>
      <c r="AG50" t="str">
        <f t="shared" si="10"/>
        <v>Ellington</v>
      </c>
      <c r="AH50" t="s">
        <v>3148</v>
      </c>
      <c r="AI50">
        <v>2</v>
      </c>
      <c r="AJ50" s="7">
        <v>21</v>
      </c>
      <c r="AL50" s="7" t="s">
        <v>832</v>
      </c>
      <c r="AM50" t="s">
        <v>2456</v>
      </c>
      <c r="AN50" t="s">
        <v>776</v>
      </c>
      <c r="AO50" t="s">
        <v>4071</v>
      </c>
    </row>
    <row r="51" spans="1:41" hidden="1" outlineLevel="1">
      <c r="A51" t="s">
        <v>1075</v>
      </c>
      <c r="B51" s="10" t="s">
        <v>1591</v>
      </c>
      <c r="C51" s="1">
        <f t="shared" si="0"/>
        <v>18256</v>
      </c>
      <c r="D51" s="7">
        <f t="shared" si="1"/>
        <v>1</v>
      </c>
      <c r="E51" s="7">
        <f t="shared" si="2"/>
        <v>2</v>
      </c>
      <c r="F51" s="7">
        <f t="shared" si="3"/>
        <v>3</v>
      </c>
      <c r="G51" s="1">
        <f t="shared" si="4"/>
        <v>3483</v>
      </c>
      <c r="H51" s="2">
        <f t="shared" si="5"/>
        <v>0.19078659070990359</v>
      </c>
      <c r="I51" s="8"/>
      <c r="J51" s="2">
        <f t="shared" si="6"/>
        <v>0.56984005258545134</v>
      </c>
      <c r="K51" s="2">
        <f t="shared" si="7"/>
        <v>0.37905346187554778</v>
      </c>
      <c r="L51" s="2">
        <f t="shared" si="8"/>
        <v>4.0096406660823841E-2</v>
      </c>
      <c r="M51" s="2">
        <f t="shared" si="9"/>
        <v>1.1010078878177038E-2</v>
      </c>
      <c r="N51" s="1">
        <v>10403</v>
      </c>
      <c r="O51" s="1">
        <v>6920</v>
      </c>
      <c r="P51" s="1">
        <v>732</v>
      </c>
      <c r="Q51" s="1">
        <v>79</v>
      </c>
      <c r="R51" s="1">
        <v>39</v>
      </c>
      <c r="S51" s="1">
        <v>0</v>
      </c>
      <c r="T51" s="1">
        <v>82</v>
      </c>
      <c r="U51">
        <v>0</v>
      </c>
      <c r="W51">
        <v>1</v>
      </c>
      <c r="X51" s="1"/>
      <c r="Y51" s="1"/>
      <c r="Z51" s="1"/>
      <c r="AA51" s="1"/>
      <c r="AB51" s="1"/>
      <c r="AG51" t="str">
        <f t="shared" si="10"/>
        <v>Enfield</v>
      </c>
      <c r="AH51" t="s">
        <v>2191</v>
      </c>
      <c r="AI51">
        <v>6</v>
      </c>
      <c r="AJ51" s="7">
        <v>8</v>
      </c>
      <c r="AL51" s="7" t="s">
        <v>832</v>
      </c>
      <c r="AM51" t="s">
        <v>1802</v>
      </c>
      <c r="AN51" t="s">
        <v>654</v>
      </c>
      <c r="AO51" t="s">
        <v>4072</v>
      </c>
    </row>
    <row r="52" spans="1:41" hidden="1" outlineLevel="1">
      <c r="A52" t="s">
        <v>2430</v>
      </c>
      <c r="B52" s="10" t="s">
        <v>1591</v>
      </c>
      <c r="C52" s="1">
        <f t="shared" si="0"/>
        <v>4338</v>
      </c>
      <c r="D52" s="7">
        <f t="shared" si="1"/>
        <v>2</v>
      </c>
      <c r="E52" s="7">
        <f t="shared" si="2"/>
        <v>1</v>
      </c>
      <c r="F52" s="7">
        <f t="shared" si="3"/>
        <v>3</v>
      </c>
      <c r="G52" s="1">
        <f t="shared" si="4"/>
        <v>379</v>
      </c>
      <c r="H52" s="2">
        <f t="shared" si="5"/>
        <v>8.7367450437989852E-2</v>
      </c>
      <c r="I52" s="8"/>
      <c r="J52" s="2">
        <f t="shared" si="6"/>
        <v>0.42992162286768099</v>
      </c>
      <c r="K52" s="2">
        <f t="shared" si="7"/>
        <v>0.51728907330567087</v>
      </c>
      <c r="L52" s="2">
        <f t="shared" si="8"/>
        <v>4.4951590594744122E-2</v>
      </c>
      <c r="M52" s="2">
        <f t="shared" si="9"/>
        <v>7.8377132319040269E-3</v>
      </c>
      <c r="N52" s="1">
        <v>1865</v>
      </c>
      <c r="O52" s="1">
        <v>2244</v>
      </c>
      <c r="P52" s="1">
        <v>195</v>
      </c>
      <c r="Q52" s="1">
        <v>11</v>
      </c>
      <c r="R52" s="1">
        <v>12</v>
      </c>
      <c r="S52" s="1">
        <v>0</v>
      </c>
      <c r="T52" s="1">
        <v>11</v>
      </c>
      <c r="U52">
        <v>0</v>
      </c>
      <c r="W52">
        <v>0</v>
      </c>
      <c r="X52" s="1"/>
      <c r="Y52" s="1"/>
      <c r="Z52" s="1"/>
      <c r="AA52" s="1"/>
      <c r="AB52" s="1"/>
      <c r="AG52" t="str">
        <f t="shared" si="10"/>
        <v>Essex</v>
      </c>
      <c r="AH52" t="s">
        <v>1850</v>
      </c>
      <c r="AI52">
        <v>2</v>
      </c>
      <c r="AJ52" s="7">
        <v>141</v>
      </c>
      <c r="AL52" s="7" t="s">
        <v>832</v>
      </c>
      <c r="AM52" t="s">
        <v>2150</v>
      </c>
      <c r="AN52" t="s">
        <v>4165</v>
      </c>
      <c r="AO52" t="s">
        <v>4073</v>
      </c>
    </row>
    <row r="53" spans="1:41" hidden="1" outlineLevel="1">
      <c r="A53" t="s">
        <v>1812</v>
      </c>
      <c r="B53" s="10" t="s">
        <v>1591</v>
      </c>
      <c r="C53" s="1">
        <f t="shared" si="0"/>
        <v>28639</v>
      </c>
      <c r="D53" s="7">
        <f t="shared" si="1"/>
        <v>1</v>
      </c>
      <c r="E53" s="7">
        <f t="shared" si="2"/>
        <v>2</v>
      </c>
      <c r="F53" s="7">
        <f t="shared" si="3"/>
        <v>3</v>
      </c>
      <c r="G53" s="1">
        <f t="shared" si="4"/>
        <v>1168</v>
      </c>
      <c r="H53" s="2">
        <f t="shared" si="5"/>
        <v>4.0783546911554176E-2</v>
      </c>
      <c r="I53" s="8"/>
      <c r="J53" s="2">
        <f t="shared" si="6"/>
        <v>0.49617654247704179</v>
      </c>
      <c r="K53" s="2">
        <f t="shared" si="7"/>
        <v>0.45539299556548762</v>
      </c>
      <c r="L53" s="2">
        <f t="shared" si="8"/>
        <v>4.1446977897272946E-2</v>
      </c>
      <c r="M53" s="2">
        <f t="shared" si="9"/>
        <v>6.9834840601976367E-3</v>
      </c>
      <c r="N53" s="1">
        <v>14210</v>
      </c>
      <c r="O53" s="1">
        <v>13042</v>
      </c>
      <c r="P53" s="1">
        <v>1187</v>
      </c>
      <c r="Q53" s="1">
        <v>50</v>
      </c>
      <c r="R53" s="1">
        <v>54</v>
      </c>
      <c r="S53" s="1">
        <v>0</v>
      </c>
      <c r="T53" s="1">
        <v>96</v>
      </c>
      <c r="U53">
        <v>0</v>
      </c>
      <c r="W53">
        <v>0</v>
      </c>
      <c r="X53" s="1"/>
      <c r="Y53" s="1"/>
      <c r="Z53" s="1"/>
      <c r="AA53" s="1"/>
      <c r="AB53" s="1"/>
      <c r="AG53" t="str">
        <f t="shared" si="10"/>
        <v>Fairfield</v>
      </c>
      <c r="AH53" t="s">
        <v>1812</v>
      </c>
      <c r="AI53">
        <v>4</v>
      </c>
      <c r="AJ53" s="7">
        <v>162</v>
      </c>
      <c r="AL53" s="7" t="s">
        <v>832</v>
      </c>
      <c r="AM53" t="s">
        <v>1801</v>
      </c>
      <c r="AN53" t="s">
        <v>781</v>
      </c>
      <c r="AO53" t="s">
        <v>4074</v>
      </c>
    </row>
    <row r="54" spans="1:41" hidden="1" outlineLevel="1">
      <c r="A54" t="s">
        <v>1752</v>
      </c>
      <c r="B54" s="10" t="s">
        <v>1591</v>
      </c>
      <c r="C54" s="1">
        <f t="shared" si="0"/>
        <v>12382</v>
      </c>
      <c r="D54" s="7">
        <f t="shared" si="1"/>
        <v>1</v>
      </c>
      <c r="E54" s="7">
        <f t="shared" si="2"/>
        <v>2</v>
      </c>
      <c r="F54" s="7">
        <f t="shared" si="3"/>
        <v>3</v>
      </c>
      <c r="G54" s="1">
        <f t="shared" si="4"/>
        <v>931</v>
      </c>
      <c r="H54" s="2">
        <f t="shared" si="5"/>
        <v>7.5189791633015673E-2</v>
      </c>
      <c r="I54" s="8"/>
      <c r="J54" s="2">
        <f t="shared" si="6"/>
        <v>0.51477951865611371</v>
      </c>
      <c r="K54" s="2">
        <f t="shared" si="7"/>
        <v>0.43958972702309806</v>
      </c>
      <c r="L54" s="2">
        <f t="shared" si="8"/>
        <v>3.8846712970440962E-2</v>
      </c>
      <c r="M54" s="2">
        <f t="shared" si="9"/>
        <v>6.7840413503472627E-3</v>
      </c>
      <c r="N54" s="1">
        <v>6374</v>
      </c>
      <c r="O54" s="1">
        <v>5443</v>
      </c>
      <c r="P54" s="1">
        <v>481</v>
      </c>
      <c r="Q54" s="1">
        <v>35</v>
      </c>
      <c r="R54" s="1">
        <v>22</v>
      </c>
      <c r="S54" s="1">
        <v>1</v>
      </c>
      <c r="T54" s="1">
        <v>25</v>
      </c>
      <c r="U54">
        <v>1</v>
      </c>
      <c r="W54">
        <v>0</v>
      </c>
      <c r="X54" s="1"/>
      <c r="Y54" s="1"/>
      <c r="Z54" s="1"/>
      <c r="AA54" s="1"/>
      <c r="AB54" s="1"/>
      <c r="AG54" t="str">
        <f t="shared" si="10"/>
        <v>Farmington</v>
      </c>
      <c r="AH54" t="s">
        <v>2191</v>
      </c>
      <c r="AI54">
        <v>6</v>
      </c>
      <c r="AJ54" s="7">
        <v>55</v>
      </c>
      <c r="AL54" s="7" t="s">
        <v>832</v>
      </c>
      <c r="AM54" t="s">
        <v>1802</v>
      </c>
      <c r="AN54" t="s">
        <v>660</v>
      </c>
      <c r="AO54" t="s">
        <v>4075</v>
      </c>
    </row>
    <row r="55" spans="1:41" hidden="1" outlineLevel="1">
      <c r="A55" t="s">
        <v>2579</v>
      </c>
      <c r="B55" s="10" t="s">
        <v>1591</v>
      </c>
      <c r="C55" s="1">
        <f t="shared" si="0"/>
        <v>1002</v>
      </c>
      <c r="D55" s="7">
        <f t="shared" si="1"/>
        <v>1</v>
      </c>
      <c r="E55" s="7">
        <f t="shared" si="2"/>
        <v>2</v>
      </c>
      <c r="F55" s="7">
        <f t="shared" si="3"/>
        <v>3</v>
      </c>
      <c r="G55" s="1">
        <f t="shared" si="4"/>
        <v>114</v>
      </c>
      <c r="H55" s="2">
        <f t="shared" si="5"/>
        <v>0.11377245508982035</v>
      </c>
      <c r="I55" s="8"/>
      <c r="J55" s="2">
        <f t="shared" si="6"/>
        <v>0.53293413173652693</v>
      </c>
      <c r="K55" s="2">
        <f t="shared" si="7"/>
        <v>0.41916167664670656</v>
      </c>
      <c r="L55" s="2">
        <f t="shared" si="8"/>
        <v>3.9920159680638723E-2</v>
      </c>
      <c r="M55" s="2">
        <f t="shared" si="9"/>
        <v>7.9840319361277889E-3</v>
      </c>
      <c r="N55" s="1">
        <v>534</v>
      </c>
      <c r="O55" s="1">
        <v>420</v>
      </c>
      <c r="P55" s="1">
        <v>40</v>
      </c>
      <c r="Q55" s="1">
        <v>0</v>
      </c>
      <c r="R55" s="1">
        <v>3</v>
      </c>
      <c r="S55" s="1">
        <v>0</v>
      </c>
      <c r="T55" s="1">
        <v>5</v>
      </c>
      <c r="U55">
        <v>0</v>
      </c>
      <c r="W55">
        <v>0</v>
      </c>
      <c r="X55" s="1"/>
      <c r="Y55" s="1"/>
      <c r="Z55" s="1"/>
      <c r="AA55" s="1"/>
      <c r="AB55" s="1"/>
      <c r="AG55" t="str">
        <f t="shared" si="10"/>
        <v>Franklin</v>
      </c>
      <c r="AH55" t="s">
        <v>3147</v>
      </c>
      <c r="AI55">
        <v>2</v>
      </c>
      <c r="AJ55" s="7">
        <v>81</v>
      </c>
      <c r="AL55" s="7" t="s">
        <v>832</v>
      </c>
      <c r="AM55" t="s">
        <v>2455</v>
      </c>
      <c r="AN55" t="s">
        <v>982</v>
      </c>
      <c r="AO55" t="s">
        <v>4076</v>
      </c>
    </row>
    <row r="56" spans="1:41" hidden="1" outlineLevel="1">
      <c r="A56" t="s">
        <v>2784</v>
      </c>
      <c r="B56" s="10" t="s">
        <v>1591</v>
      </c>
      <c r="C56" s="1">
        <f t="shared" si="0"/>
        <v>17956</v>
      </c>
      <c r="D56" s="7">
        <f t="shared" si="1"/>
        <v>1</v>
      </c>
      <c r="E56" s="7">
        <f t="shared" si="2"/>
        <v>2</v>
      </c>
      <c r="F56" s="7">
        <f t="shared" si="3"/>
        <v>3</v>
      </c>
      <c r="G56" s="1">
        <f t="shared" si="4"/>
        <v>1206</v>
      </c>
      <c r="H56" s="2">
        <f t="shared" si="5"/>
        <v>6.7164179104477612E-2</v>
      </c>
      <c r="I56" s="8"/>
      <c r="J56" s="2">
        <f t="shared" si="6"/>
        <v>0.50868790376475825</v>
      </c>
      <c r="K56" s="2">
        <f t="shared" si="7"/>
        <v>0.44152372466028067</v>
      </c>
      <c r="L56" s="2">
        <f t="shared" si="8"/>
        <v>4.2325685007796834E-2</v>
      </c>
      <c r="M56" s="2">
        <f t="shared" si="9"/>
        <v>7.4626865671642423E-3</v>
      </c>
      <c r="N56" s="1">
        <v>9134</v>
      </c>
      <c r="O56" s="1">
        <v>7928</v>
      </c>
      <c r="P56" s="1">
        <v>760</v>
      </c>
      <c r="Q56" s="1">
        <v>46</v>
      </c>
      <c r="R56" s="1">
        <v>45</v>
      </c>
      <c r="S56" s="1">
        <v>4</v>
      </c>
      <c r="T56" s="1">
        <v>39</v>
      </c>
      <c r="U56">
        <v>0</v>
      </c>
      <c r="W56">
        <v>0</v>
      </c>
      <c r="X56" s="1"/>
      <c r="Y56" s="1"/>
      <c r="Z56" s="1"/>
      <c r="AA56" s="1"/>
      <c r="AB56" s="1"/>
      <c r="AG56" t="str">
        <f t="shared" si="10"/>
        <v>Glastonbury</v>
      </c>
      <c r="AH56" t="s">
        <v>2191</v>
      </c>
      <c r="AI56">
        <v>1</v>
      </c>
      <c r="AJ56" s="7">
        <v>62</v>
      </c>
      <c r="AL56" s="7" t="s">
        <v>832</v>
      </c>
      <c r="AM56" t="s">
        <v>1802</v>
      </c>
      <c r="AN56" t="s">
        <v>655</v>
      </c>
      <c r="AO56" t="s">
        <v>4077</v>
      </c>
    </row>
    <row r="57" spans="1:41" hidden="1" outlineLevel="1">
      <c r="A57" t="s">
        <v>1200</v>
      </c>
      <c r="B57" s="10" t="s">
        <v>1591</v>
      </c>
      <c r="C57" s="1">
        <f t="shared" si="0"/>
        <v>1473</v>
      </c>
      <c r="D57" s="7">
        <f t="shared" si="1"/>
        <v>2</v>
      </c>
      <c r="E57" s="7">
        <f t="shared" si="2"/>
        <v>1</v>
      </c>
      <c r="F57" s="7">
        <f t="shared" si="3"/>
        <v>3</v>
      </c>
      <c r="G57" s="1">
        <f t="shared" si="4"/>
        <v>203</v>
      </c>
      <c r="H57" s="2">
        <f t="shared" si="5"/>
        <v>0.13781398506449424</v>
      </c>
      <c r="I57" s="8"/>
      <c r="J57" s="2">
        <f t="shared" si="6"/>
        <v>0.39714867617107941</v>
      </c>
      <c r="K57" s="2">
        <f t="shared" si="7"/>
        <v>0.53496266123557368</v>
      </c>
      <c r="L57" s="2">
        <f t="shared" si="8"/>
        <v>6.1778682959945687E-2</v>
      </c>
      <c r="M57" s="2">
        <f t="shared" si="9"/>
        <v>6.1099796334012288E-3</v>
      </c>
      <c r="N57" s="1">
        <v>585</v>
      </c>
      <c r="O57" s="1">
        <v>788</v>
      </c>
      <c r="P57" s="1">
        <v>91</v>
      </c>
      <c r="Q57" s="1">
        <v>5</v>
      </c>
      <c r="R57" s="1">
        <v>1</v>
      </c>
      <c r="S57" s="1">
        <v>0</v>
      </c>
      <c r="T57" s="1">
        <v>3</v>
      </c>
      <c r="U57">
        <v>0</v>
      </c>
      <c r="W57">
        <v>0</v>
      </c>
      <c r="X57" s="1"/>
      <c r="Y57" s="1"/>
      <c r="Z57" s="1"/>
      <c r="AA57" s="1"/>
      <c r="AB57" s="1"/>
      <c r="AG57" t="str">
        <f t="shared" si="10"/>
        <v>Goshen</v>
      </c>
      <c r="AH57" t="s">
        <v>2192</v>
      </c>
      <c r="AI57">
        <v>6</v>
      </c>
      <c r="AJ57" s="7">
        <v>32</v>
      </c>
      <c r="AL57" s="7" t="s">
        <v>832</v>
      </c>
      <c r="AM57" t="s">
        <v>1803</v>
      </c>
      <c r="AN57" t="s">
        <v>781</v>
      </c>
      <c r="AO57" t="s">
        <v>4078</v>
      </c>
    </row>
    <row r="58" spans="1:41" hidden="1" outlineLevel="1">
      <c r="A58" t="s">
        <v>4281</v>
      </c>
      <c r="B58" s="10" t="s">
        <v>1591</v>
      </c>
      <c r="C58" s="1">
        <f t="shared" si="0"/>
        <v>5633</v>
      </c>
      <c r="D58" s="7">
        <f t="shared" si="1"/>
        <v>2</v>
      </c>
      <c r="E58" s="7">
        <f t="shared" si="2"/>
        <v>1</v>
      </c>
      <c r="F58" s="7">
        <f t="shared" si="3"/>
        <v>3</v>
      </c>
      <c r="G58" s="1">
        <f t="shared" si="4"/>
        <v>173</v>
      </c>
      <c r="H58" s="2">
        <f t="shared" si="5"/>
        <v>3.0711876442393041E-2</v>
      </c>
      <c r="I58" s="8"/>
      <c r="J58" s="2">
        <f t="shared" si="6"/>
        <v>0.45730516598615301</v>
      </c>
      <c r="K58" s="2">
        <f t="shared" si="7"/>
        <v>0.48801704242854604</v>
      </c>
      <c r="L58" s="2">
        <f t="shared" si="8"/>
        <v>4.6511627906976744E-2</v>
      </c>
      <c r="M58" s="2">
        <f t="shared" si="9"/>
        <v>8.1661636783242064E-3</v>
      </c>
      <c r="N58" s="1">
        <v>2576</v>
      </c>
      <c r="O58" s="1">
        <v>2749</v>
      </c>
      <c r="P58" s="1">
        <v>262</v>
      </c>
      <c r="Q58" s="1">
        <v>10</v>
      </c>
      <c r="R58" s="1">
        <v>23</v>
      </c>
      <c r="S58" s="1">
        <v>0</v>
      </c>
      <c r="T58" s="1">
        <v>13</v>
      </c>
      <c r="U58">
        <v>0</v>
      </c>
      <c r="W58">
        <v>0</v>
      </c>
      <c r="X58" s="1"/>
      <c r="Y58" s="1"/>
      <c r="Z58" s="1"/>
      <c r="AA58" s="1"/>
      <c r="AB58" s="1"/>
      <c r="AG58" t="str">
        <f t="shared" si="10"/>
        <v>Granby</v>
      </c>
      <c r="AH58" t="s">
        <v>2191</v>
      </c>
      <c r="AI58">
        <v>6</v>
      </c>
      <c r="AJ58" s="7">
        <v>6</v>
      </c>
      <c r="AL58" s="7" t="s">
        <v>832</v>
      </c>
      <c r="AM58" t="s">
        <v>1802</v>
      </c>
      <c r="AN58" t="s">
        <v>1482</v>
      </c>
      <c r="AO58" t="s">
        <v>4079</v>
      </c>
    </row>
    <row r="59" spans="1:41" hidden="1" outlineLevel="1">
      <c r="A59" t="s">
        <v>2756</v>
      </c>
      <c r="B59" s="10" t="s">
        <v>1591</v>
      </c>
      <c r="C59" s="1">
        <f t="shared" si="0"/>
        <v>28940</v>
      </c>
      <c r="D59" s="7">
        <f t="shared" si="1"/>
        <v>2</v>
      </c>
      <c r="E59" s="7">
        <f t="shared" si="2"/>
        <v>1</v>
      </c>
      <c r="F59" s="7">
        <f t="shared" si="3"/>
        <v>3</v>
      </c>
      <c r="G59" s="1">
        <f t="shared" si="4"/>
        <v>2125</v>
      </c>
      <c r="H59" s="2">
        <f t="shared" si="5"/>
        <v>7.3427781617138907E-2</v>
      </c>
      <c r="I59" s="8"/>
      <c r="J59" s="2">
        <f t="shared" si="6"/>
        <v>0.4416033172080166</v>
      </c>
      <c r="K59" s="2">
        <f t="shared" si="7"/>
        <v>0.51503109882515552</v>
      </c>
      <c r="L59" s="2">
        <f t="shared" si="8"/>
        <v>2.7712508638562543E-2</v>
      </c>
      <c r="M59" s="2">
        <f t="shared" si="9"/>
        <v>1.5653075328265337E-2</v>
      </c>
      <c r="N59" s="1">
        <v>12780</v>
      </c>
      <c r="O59" s="1">
        <v>14905</v>
      </c>
      <c r="P59" s="1">
        <v>802</v>
      </c>
      <c r="Q59" s="1">
        <v>82</v>
      </c>
      <c r="R59" s="1">
        <v>125</v>
      </c>
      <c r="S59" s="1">
        <v>2</v>
      </c>
      <c r="T59" s="1">
        <v>244</v>
      </c>
      <c r="U59">
        <v>0</v>
      </c>
      <c r="W59">
        <v>0</v>
      </c>
      <c r="X59" s="1"/>
      <c r="Y59" s="1"/>
      <c r="Z59" s="1"/>
      <c r="AA59" s="1"/>
      <c r="AB59" s="1"/>
      <c r="AG59" t="str">
        <f t="shared" si="10"/>
        <v>Greenwich</v>
      </c>
      <c r="AH59" t="s">
        <v>1812</v>
      </c>
      <c r="AI59">
        <v>4</v>
      </c>
      <c r="AJ59" s="7">
        <v>168</v>
      </c>
      <c r="AL59" s="7" t="s">
        <v>832</v>
      </c>
      <c r="AM59" t="s">
        <v>1801</v>
      </c>
      <c r="AN59" t="s">
        <v>4165</v>
      </c>
      <c r="AO59" t="s">
        <v>4080</v>
      </c>
    </row>
    <row r="60" spans="1:41" hidden="1" outlineLevel="1">
      <c r="A60" t="s">
        <v>2757</v>
      </c>
      <c r="B60" s="10" t="s">
        <v>1591</v>
      </c>
      <c r="C60" s="1">
        <f t="shared" si="0"/>
        <v>4314</v>
      </c>
      <c r="D60" s="7">
        <f t="shared" si="1"/>
        <v>1</v>
      </c>
      <c r="E60" s="7">
        <f t="shared" si="2"/>
        <v>2</v>
      </c>
      <c r="F60" s="7">
        <f t="shared" si="3"/>
        <v>3</v>
      </c>
      <c r="G60" s="1">
        <f t="shared" si="4"/>
        <v>1003</v>
      </c>
      <c r="H60" s="2">
        <f t="shared" si="5"/>
        <v>0.23249884098284654</v>
      </c>
      <c r="I60" s="8"/>
      <c r="J60" s="2">
        <f t="shared" si="6"/>
        <v>0.58391284191006032</v>
      </c>
      <c r="K60" s="2">
        <f t="shared" si="7"/>
        <v>0.3514140009272137</v>
      </c>
      <c r="L60" s="2">
        <f t="shared" si="8"/>
        <v>4.6824292999536395E-2</v>
      </c>
      <c r="M60" s="2">
        <f t="shared" si="9"/>
        <v>1.7848864163189586E-2</v>
      </c>
      <c r="N60" s="1">
        <v>2519</v>
      </c>
      <c r="O60" s="1">
        <v>1516</v>
      </c>
      <c r="P60" s="1">
        <v>202</v>
      </c>
      <c r="Q60" s="1">
        <v>29</v>
      </c>
      <c r="R60" s="1">
        <v>10</v>
      </c>
      <c r="S60" s="1">
        <v>0</v>
      </c>
      <c r="T60" s="1">
        <v>38</v>
      </c>
      <c r="U60">
        <v>0</v>
      </c>
      <c r="W60">
        <v>0</v>
      </c>
      <c r="X60" s="1"/>
      <c r="Y60" s="1"/>
      <c r="Z60" s="1"/>
      <c r="AA60" s="1"/>
      <c r="AB60" s="1"/>
      <c r="AG60" t="str">
        <f t="shared" si="10"/>
        <v>Griswold</v>
      </c>
      <c r="AH60" t="s">
        <v>3147</v>
      </c>
      <c r="AI60">
        <v>2</v>
      </c>
      <c r="AJ60" s="7">
        <v>90</v>
      </c>
      <c r="AL60" s="7" t="s">
        <v>832</v>
      </c>
      <c r="AM60" t="s">
        <v>2455</v>
      </c>
      <c r="AN60" t="s">
        <v>776</v>
      </c>
      <c r="AO60" t="s">
        <v>4081</v>
      </c>
    </row>
    <row r="61" spans="1:41" hidden="1" outlineLevel="1">
      <c r="A61" t="s">
        <v>3451</v>
      </c>
      <c r="B61" s="10" t="s">
        <v>1591</v>
      </c>
      <c r="C61" s="1">
        <f t="shared" si="0"/>
        <v>13680</v>
      </c>
      <c r="D61" s="7">
        <f t="shared" si="1"/>
        <v>1</v>
      </c>
      <c r="E61" s="7">
        <f t="shared" si="2"/>
        <v>2</v>
      </c>
      <c r="F61" s="7">
        <f t="shared" si="3"/>
        <v>3</v>
      </c>
      <c r="G61" s="1">
        <f t="shared" si="4"/>
        <v>1756</v>
      </c>
      <c r="H61" s="2">
        <f t="shared" si="5"/>
        <v>0.12836257309941521</v>
      </c>
      <c r="I61" s="8"/>
      <c r="J61" s="2">
        <f t="shared" si="6"/>
        <v>0.52938596491228074</v>
      </c>
      <c r="K61" s="2">
        <f t="shared" si="7"/>
        <v>0.4010233918128655</v>
      </c>
      <c r="L61" s="2">
        <f t="shared" si="8"/>
        <v>5.8479532163742687E-2</v>
      </c>
      <c r="M61" s="2">
        <f t="shared" si="9"/>
        <v>1.1111111111111072E-2</v>
      </c>
      <c r="N61" s="1">
        <v>7242</v>
      </c>
      <c r="O61" s="1">
        <v>5486</v>
      </c>
      <c r="P61" s="1">
        <v>800</v>
      </c>
      <c r="Q61" s="1">
        <v>56</v>
      </c>
      <c r="R61" s="1">
        <v>47</v>
      </c>
      <c r="S61" s="1">
        <v>1</v>
      </c>
      <c r="T61" s="1">
        <v>48</v>
      </c>
      <c r="U61">
        <v>0</v>
      </c>
      <c r="W61">
        <v>0</v>
      </c>
      <c r="X61" s="1"/>
      <c r="Y61" s="1"/>
      <c r="Z61" s="1"/>
      <c r="AA61" s="1"/>
      <c r="AB61" s="1"/>
      <c r="AG61" t="str">
        <f t="shared" si="10"/>
        <v>Groton</v>
      </c>
      <c r="AH61" t="s">
        <v>3147</v>
      </c>
      <c r="AI61">
        <v>2</v>
      </c>
      <c r="AJ61" s="7">
        <v>137</v>
      </c>
      <c r="AL61" s="7" t="s">
        <v>832</v>
      </c>
      <c r="AM61" t="s">
        <v>2455</v>
      </c>
      <c r="AN61" t="s">
        <v>4484</v>
      </c>
      <c r="AO61" t="s">
        <v>4082</v>
      </c>
    </row>
    <row r="62" spans="1:41" hidden="1" outlineLevel="1">
      <c r="A62" t="s">
        <v>2845</v>
      </c>
      <c r="B62" s="10" t="s">
        <v>1591</v>
      </c>
      <c r="C62" s="1">
        <f t="shared" si="0"/>
        <v>11843</v>
      </c>
      <c r="D62" s="7">
        <f t="shared" si="1"/>
        <v>1</v>
      </c>
      <c r="E62" s="7">
        <f t="shared" si="2"/>
        <v>2</v>
      </c>
      <c r="F62" s="7">
        <f t="shared" si="3"/>
        <v>3</v>
      </c>
      <c r="G62" s="1">
        <f t="shared" si="4"/>
        <v>1656</v>
      </c>
      <c r="H62" s="2">
        <f t="shared" si="5"/>
        <v>0.13982943510934728</v>
      </c>
      <c r="I62" s="8"/>
      <c r="J62" s="2">
        <f t="shared" si="6"/>
        <v>0.53846153846153844</v>
      </c>
      <c r="K62" s="2">
        <f t="shared" si="7"/>
        <v>0.39863210335219118</v>
      </c>
      <c r="L62" s="2">
        <f t="shared" si="8"/>
        <v>5.6235751076585322E-2</v>
      </c>
      <c r="M62" s="2">
        <f t="shared" si="9"/>
        <v>6.6706071096850617E-3</v>
      </c>
      <c r="N62" s="1">
        <v>6377</v>
      </c>
      <c r="O62" s="1">
        <v>4721</v>
      </c>
      <c r="P62" s="1">
        <v>666</v>
      </c>
      <c r="Q62" s="1">
        <v>24</v>
      </c>
      <c r="R62" s="1">
        <v>26</v>
      </c>
      <c r="S62" s="1">
        <v>2</v>
      </c>
      <c r="T62" s="1">
        <v>27</v>
      </c>
      <c r="U62">
        <v>0</v>
      </c>
      <c r="W62">
        <v>0</v>
      </c>
      <c r="X62" s="1"/>
      <c r="Y62" s="1"/>
      <c r="Z62" s="1"/>
      <c r="AA62" s="1"/>
      <c r="AB62" s="1"/>
      <c r="AG62" t="str">
        <f t="shared" si="10"/>
        <v>Guilford</v>
      </c>
      <c r="AH62" t="s">
        <v>3146</v>
      </c>
      <c r="AI62">
        <v>3</v>
      </c>
      <c r="AJ62" s="7">
        <v>129</v>
      </c>
      <c r="AL62" s="7" t="s">
        <v>832</v>
      </c>
      <c r="AM62" t="s">
        <v>2454</v>
      </c>
      <c r="AN62" t="s">
        <v>4165</v>
      </c>
      <c r="AO62" t="s">
        <v>4083</v>
      </c>
    </row>
    <row r="63" spans="1:41" hidden="1" outlineLevel="1">
      <c r="A63" t="s">
        <v>4662</v>
      </c>
      <c r="B63" s="10" t="s">
        <v>1591</v>
      </c>
      <c r="C63" s="1">
        <f t="shared" si="0"/>
        <v>4110</v>
      </c>
      <c r="D63" s="7">
        <f t="shared" si="1"/>
        <v>1</v>
      </c>
      <c r="E63" s="7">
        <f t="shared" si="2"/>
        <v>2</v>
      </c>
      <c r="F63" s="7">
        <f t="shared" si="3"/>
        <v>3</v>
      </c>
      <c r="G63" s="1">
        <f t="shared" si="4"/>
        <v>534</v>
      </c>
      <c r="H63" s="2">
        <f t="shared" si="5"/>
        <v>0.12992700729927006</v>
      </c>
      <c r="I63" s="8"/>
      <c r="J63" s="2">
        <f t="shared" si="6"/>
        <v>0.53236009732360101</v>
      </c>
      <c r="K63" s="2">
        <f t="shared" si="7"/>
        <v>0.40243309002433092</v>
      </c>
      <c r="L63" s="2">
        <f t="shared" si="8"/>
        <v>5.7177615571776155E-2</v>
      </c>
      <c r="M63" s="2">
        <f t="shared" si="9"/>
        <v>8.0291970802919138E-3</v>
      </c>
      <c r="N63" s="1">
        <v>2188</v>
      </c>
      <c r="O63" s="1">
        <v>1654</v>
      </c>
      <c r="P63" s="1">
        <v>235</v>
      </c>
      <c r="Q63" s="1">
        <v>7</v>
      </c>
      <c r="R63" s="1">
        <v>17</v>
      </c>
      <c r="S63" s="1">
        <v>0</v>
      </c>
      <c r="T63" s="1">
        <v>9</v>
      </c>
      <c r="U63">
        <v>0</v>
      </c>
      <c r="W63">
        <v>0</v>
      </c>
      <c r="X63" s="1"/>
      <c r="Y63" s="1"/>
      <c r="Z63" s="1"/>
      <c r="AA63" s="1"/>
      <c r="AB63" s="1"/>
      <c r="AG63" t="str">
        <f t="shared" si="10"/>
        <v>Haddam</v>
      </c>
      <c r="AH63" t="s">
        <v>1850</v>
      </c>
      <c r="AI63">
        <v>2</v>
      </c>
      <c r="AJ63" s="7">
        <v>110</v>
      </c>
      <c r="AL63" s="7" t="s">
        <v>832</v>
      </c>
      <c r="AM63" t="s">
        <v>2150</v>
      </c>
      <c r="AN63" t="s">
        <v>130</v>
      </c>
      <c r="AO63" t="s">
        <v>4084</v>
      </c>
    </row>
    <row r="64" spans="1:41" hidden="1" outlineLevel="1">
      <c r="A64" t="s">
        <v>4663</v>
      </c>
      <c r="B64" s="10" t="s">
        <v>1591</v>
      </c>
      <c r="C64" s="1">
        <f t="shared" si="0"/>
        <v>25921</v>
      </c>
      <c r="D64" s="7">
        <f t="shared" si="1"/>
        <v>1</v>
      </c>
      <c r="E64" s="7">
        <f t="shared" si="2"/>
        <v>2</v>
      </c>
      <c r="F64" s="7">
        <f t="shared" si="3"/>
        <v>3</v>
      </c>
      <c r="G64" s="1">
        <f t="shared" si="4"/>
        <v>8805</v>
      </c>
      <c r="H64" s="2">
        <f t="shared" si="5"/>
        <v>0.33968596890552061</v>
      </c>
      <c r="I64" s="8"/>
      <c r="J64" s="2">
        <f t="shared" si="6"/>
        <v>0.64187338451448628</v>
      </c>
      <c r="K64" s="2">
        <f t="shared" si="7"/>
        <v>0.30218741560896573</v>
      </c>
      <c r="L64" s="2">
        <f t="shared" si="8"/>
        <v>4.5792986381698236E-2</v>
      </c>
      <c r="M64" s="2">
        <f t="shared" si="9"/>
        <v>1.014621349484976E-2</v>
      </c>
      <c r="N64" s="1">
        <v>16638</v>
      </c>
      <c r="O64" s="1">
        <v>7833</v>
      </c>
      <c r="P64" s="1">
        <v>1187</v>
      </c>
      <c r="Q64" s="1">
        <v>82</v>
      </c>
      <c r="R64" s="1">
        <v>45</v>
      </c>
      <c r="S64" s="1">
        <v>0</v>
      </c>
      <c r="T64" s="1">
        <v>136</v>
      </c>
      <c r="U64">
        <v>0</v>
      </c>
      <c r="W64">
        <v>0</v>
      </c>
      <c r="X64" s="1"/>
      <c r="Y64" s="1"/>
      <c r="Z64" s="1"/>
      <c r="AA64" s="1"/>
      <c r="AB64" s="1"/>
      <c r="AG64" t="str">
        <f t="shared" si="10"/>
        <v>Hamden</v>
      </c>
      <c r="AH64" t="s">
        <v>3146</v>
      </c>
      <c r="AI64">
        <v>3</v>
      </c>
      <c r="AJ64" s="7">
        <v>122</v>
      </c>
      <c r="AL64" s="7" t="s">
        <v>832</v>
      </c>
      <c r="AM64" t="s">
        <v>2454</v>
      </c>
      <c r="AN64" t="s">
        <v>130</v>
      </c>
      <c r="AO64" t="s">
        <v>4454</v>
      </c>
    </row>
    <row r="65" spans="1:41" hidden="1" outlineLevel="1">
      <c r="A65" t="s">
        <v>2174</v>
      </c>
      <c r="B65" s="10" t="s">
        <v>1591</v>
      </c>
      <c r="C65" s="1">
        <f t="shared" si="0"/>
        <v>922</v>
      </c>
      <c r="D65" s="7">
        <f t="shared" si="1"/>
        <v>1</v>
      </c>
      <c r="E65" s="7">
        <f t="shared" si="2"/>
        <v>2</v>
      </c>
      <c r="F65" s="7">
        <f t="shared" si="3"/>
        <v>3</v>
      </c>
      <c r="G65" s="1">
        <f t="shared" si="4"/>
        <v>93</v>
      </c>
      <c r="H65" s="2">
        <f t="shared" si="5"/>
        <v>0.10086767895878525</v>
      </c>
      <c r="I65" s="8"/>
      <c r="J65" s="2">
        <f t="shared" si="6"/>
        <v>0.50433839479392628</v>
      </c>
      <c r="K65" s="2">
        <f t="shared" si="7"/>
        <v>0.40347071583514099</v>
      </c>
      <c r="L65" s="2">
        <f t="shared" si="8"/>
        <v>7.9175704989154008E-2</v>
      </c>
      <c r="M65" s="2">
        <f t="shared" si="9"/>
        <v>1.3015184381778719E-2</v>
      </c>
      <c r="N65" s="1">
        <v>465</v>
      </c>
      <c r="O65" s="1">
        <v>372</v>
      </c>
      <c r="P65" s="1">
        <v>73</v>
      </c>
      <c r="Q65" s="1">
        <v>6</v>
      </c>
      <c r="R65" s="1">
        <v>1</v>
      </c>
      <c r="S65" s="1">
        <v>0</v>
      </c>
      <c r="T65" s="1">
        <v>5</v>
      </c>
      <c r="U65">
        <v>0</v>
      </c>
      <c r="W65">
        <v>0</v>
      </c>
      <c r="X65" s="1"/>
      <c r="Y65" s="1"/>
      <c r="Z65" s="1"/>
      <c r="AA65" s="1"/>
      <c r="AB65" s="1"/>
      <c r="AG65" t="str">
        <f t="shared" si="10"/>
        <v>Hampton</v>
      </c>
      <c r="AH65" t="s">
        <v>3851</v>
      </c>
      <c r="AI65">
        <v>2</v>
      </c>
      <c r="AJ65" s="7">
        <v>42</v>
      </c>
      <c r="AL65" s="7" t="s">
        <v>832</v>
      </c>
      <c r="AM65" t="s">
        <v>1466</v>
      </c>
      <c r="AN65" t="s">
        <v>4484</v>
      </c>
      <c r="AO65" t="s">
        <v>4455</v>
      </c>
    </row>
    <row r="66" spans="1:41" hidden="1" outlineLevel="1">
      <c r="A66" t="s">
        <v>2191</v>
      </c>
      <c r="B66" s="10" t="s">
        <v>1591</v>
      </c>
      <c r="C66" s="1">
        <f t="shared" ref="C66:C129" si="11">SUM(N66:AE66)</f>
        <v>26734</v>
      </c>
      <c r="D66" s="7">
        <f t="shared" ref="D66:D129" si="12">RANK(N66,(N66:AE66))</f>
        <v>1</v>
      </c>
      <c r="E66" s="7">
        <f t="shared" ref="E66:E129" si="13">RANK(O66,(N66:AE66))</f>
        <v>2</v>
      </c>
      <c r="F66" s="7">
        <f t="shared" ref="F66:F129" si="14">IF(P66&gt;0,RANK(P66,(N66:AE66)),0)</f>
        <v>4</v>
      </c>
      <c r="G66" s="1">
        <f t="shared" ref="G66:G129" si="15">IF(D66=1,N66,IF(E66=1,O66,P66))-IF(D66=2,N66,IF(E66=2,O66,P66))</f>
        <v>18350</v>
      </c>
      <c r="H66" s="2">
        <f t="shared" ref="H66:H129" si="16">G66/C66</f>
        <v>0.68639186055210588</v>
      </c>
      <c r="I66" s="8"/>
      <c r="J66" s="2">
        <f t="shared" ref="J66:J129" si="17">IF(C66=0,"-",N66/C66)</f>
        <v>0.80216204084686171</v>
      </c>
      <c r="K66" s="2">
        <f t="shared" ref="K66:K129" si="18">IF(C66=0,"-",O66/C66)</f>
        <v>0.11577018029475575</v>
      </c>
      <c r="L66" s="2">
        <f t="shared" ref="L66:L129" si="19">IF(C66=0,"-",P66/C66)</f>
        <v>3.0597740704720582E-2</v>
      </c>
      <c r="M66" s="2">
        <f t="shared" ref="M66:M129" si="20">IF(C66=0,"-",(1-J66-K66-L66))</f>
        <v>5.1470038153661954E-2</v>
      </c>
      <c r="N66" s="1">
        <v>21445</v>
      </c>
      <c r="O66" s="1">
        <v>3095</v>
      </c>
      <c r="P66" s="1">
        <v>818</v>
      </c>
      <c r="Q66" s="1">
        <v>100</v>
      </c>
      <c r="R66" s="1">
        <v>73</v>
      </c>
      <c r="S66" s="1">
        <v>0</v>
      </c>
      <c r="T66" s="1">
        <v>1202</v>
      </c>
      <c r="U66">
        <v>1</v>
      </c>
      <c r="W66">
        <v>0</v>
      </c>
      <c r="X66" s="1"/>
      <c r="Y66" s="1"/>
      <c r="Z66" s="1"/>
      <c r="AA66" s="1"/>
      <c r="AB66" s="1"/>
      <c r="AG66" t="str">
        <f t="shared" si="10"/>
        <v>Hartford</v>
      </c>
      <c r="AH66" t="s">
        <v>2191</v>
      </c>
      <c r="AI66">
        <v>1</v>
      </c>
      <c r="AJ66" s="7">
        <v>47</v>
      </c>
      <c r="AL66" s="7" t="s">
        <v>832</v>
      </c>
      <c r="AM66" t="s">
        <v>1802</v>
      </c>
      <c r="AN66" t="s">
        <v>992</v>
      </c>
      <c r="AO66" t="s">
        <v>4456</v>
      </c>
    </row>
    <row r="67" spans="1:41" hidden="1" outlineLevel="1">
      <c r="A67" t="s">
        <v>3904</v>
      </c>
      <c r="B67" s="10" t="s">
        <v>1591</v>
      </c>
      <c r="C67" s="1">
        <f t="shared" si="11"/>
        <v>1060</v>
      </c>
      <c r="D67" s="7">
        <f t="shared" si="12"/>
        <v>2</v>
      </c>
      <c r="E67" s="7">
        <f t="shared" si="13"/>
        <v>1</v>
      </c>
      <c r="F67" s="7">
        <f t="shared" si="14"/>
        <v>3</v>
      </c>
      <c r="G67" s="1">
        <f t="shared" si="15"/>
        <v>193</v>
      </c>
      <c r="H67" s="2">
        <f t="shared" si="16"/>
        <v>0.18207547169811319</v>
      </c>
      <c r="I67" s="8"/>
      <c r="J67" s="2">
        <f t="shared" si="17"/>
        <v>0.36603773584905658</v>
      </c>
      <c r="K67" s="2">
        <f t="shared" si="18"/>
        <v>0.54811320754716986</v>
      </c>
      <c r="L67" s="2">
        <f t="shared" si="19"/>
        <v>7.9245283018867921E-2</v>
      </c>
      <c r="M67" s="2">
        <f t="shared" si="20"/>
        <v>6.6037735849057005E-3</v>
      </c>
      <c r="N67" s="1">
        <v>388</v>
      </c>
      <c r="O67" s="1">
        <v>581</v>
      </c>
      <c r="P67" s="1">
        <v>84</v>
      </c>
      <c r="Q67" s="1">
        <v>1</v>
      </c>
      <c r="R67" s="1">
        <v>2</v>
      </c>
      <c r="S67" s="1">
        <v>0</v>
      </c>
      <c r="T67" s="1">
        <v>4</v>
      </c>
      <c r="U67">
        <v>0</v>
      </c>
      <c r="W67">
        <v>0</v>
      </c>
      <c r="X67" s="1"/>
      <c r="Y67" s="1"/>
      <c r="Z67" s="1"/>
      <c r="AA67" s="1"/>
      <c r="AB67" s="1"/>
      <c r="AG67" t="str">
        <f t="shared" si="10"/>
        <v>Hartland</v>
      </c>
      <c r="AH67" t="s">
        <v>2191</v>
      </c>
      <c r="AI67">
        <v>6</v>
      </c>
      <c r="AJ67" s="7">
        <v>5</v>
      </c>
      <c r="AL67" s="7" t="s">
        <v>832</v>
      </c>
      <c r="AM67" t="s">
        <v>1802</v>
      </c>
      <c r="AN67" t="s">
        <v>663</v>
      </c>
      <c r="AO67" t="s">
        <v>222</v>
      </c>
    </row>
    <row r="68" spans="1:41" hidden="1" outlineLevel="1">
      <c r="A68" t="s">
        <v>1420</v>
      </c>
      <c r="B68" s="10" t="s">
        <v>1591</v>
      </c>
      <c r="C68" s="1">
        <f t="shared" si="11"/>
        <v>2892</v>
      </c>
      <c r="D68" s="7">
        <f t="shared" si="12"/>
        <v>2</v>
      </c>
      <c r="E68" s="7">
        <f t="shared" si="13"/>
        <v>1</v>
      </c>
      <c r="F68" s="7">
        <f t="shared" si="14"/>
        <v>3</v>
      </c>
      <c r="G68" s="1">
        <f t="shared" si="15"/>
        <v>96</v>
      </c>
      <c r="H68" s="2">
        <f t="shared" si="16"/>
        <v>3.3195020746887967E-2</v>
      </c>
      <c r="I68" s="8"/>
      <c r="J68" s="2">
        <f t="shared" si="17"/>
        <v>0.4432918395573997</v>
      </c>
      <c r="K68" s="2">
        <f t="shared" si="18"/>
        <v>0.47648686030428766</v>
      </c>
      <c r="L68" s="2">
        <f t="shared" si="19"/>
        <v>6.8464730290456438E-2</v>
      </c>
      <c r="M68" s="2">
        <f t="shared" si="20"/>
        <v>1.1756569847856196E-2</v>
      </c>
      <c r="N68" s="1">
        <v>1282</v>
      </c>
      <c r="O68" s="1">
        <v>1378</v>
      </c>
      <c r="P68" s="1">
        <v>198</v>
      </c>
      <c r="Q68" s="1">
        <v>20</v>
      </c>
      <c r="R68" s="1">
        <v>10</v>
      </c>
      <c r="S68" s="1">
        <v>0</v>
      </c>
      <c r="T68" s="1">
        <v>4</v>
      </c>
      <c r="U68">
        <v>0</v>
      </c>
      <c r="W68">
        <v>0</v>
      </c>
      <c r="X68" s="1"/>
      <c r="Y68" s="1"/>
      <c r="Z68" s="1"/>
      <c r="AA68" s="1"/>
      <c r="AB68" s="1"/>
      <c r="AG68" t="str">
        <f t="shared" ref="AG68:AG131" si="21">A68</f>
        <v>Harwinton</v>
      </c>
      <c r="AH68" t="s">
        <v>2192</v>
      </c>
      <c r="AI68">
        <v>6</v>
      </c>
      <c r="AJ68" s="7">
        <v>51</v>
      </c>
      <c r="AL68" s="7" t="s">
        <v>832</v>
      </c>
      <c r="AM68" t="s">
        <v>1803</v>
      </c>
      <c r="AN68" t="s">
        <v>4165</v>
      </c>
      <c r="AO68" t="s">
        <v>4457</v>
      </c>
    </row>
    <row r="69" spans="1:41" hidden="1" outlineLevel="1">
      <c r="A69" t="s">
        <v>2631</v>
      </c>
      <c r="B69" s="10" t="s">
        <v>1591</v>
      </c>
      <c r="C69" s="1">
        <f t="shared" si="11"/>
        <v>4579</v>
      </c>
      <c r="D69" s="7">
        <f t="shared" si="12"/>
        <v>1</v>
      </c>
      <c r="E69" s="7">
        <f t="shared" si="13"/>
        <v>2</v>
      </c>
      <c r="F69" s="7">
        <f t="shared" si="14"/>
        <v>3</v>
      </c>
      <c r="G69" s="1">
        <f t="shared" si="15"/>
        <v>526</v>
      </c>
      <c r="H69" s="2">
        <f t="shared" si="16"/>
        <v>0.11487224284778336</v>
      </c>
      <c r="I69" s="8"/>
      <c r="J69" s="2">
        <f t="shared" si="17"/>
        <v>0.52871806071194583</v>
      </c>
      <c r="K69" s="2">
        <f t="shared" si="18"/>
        <v>0.41384581786416247</v>
      </c>
      <c r="L69" s="2">
        <f t="shared" si="19"/>
        <v>4.8700589648394847E-2</v>
      </c>
      <c r="M69" s="2">
        <f t="shared" si="20"/>
        <v>8.7355317754968589E-3</v>
      </c>
      <c r="N69" s="1">
        <v>2421</v>
      </c>
      <c r="O69" s="1">
        <v>1895</v>
      </c>
      <c r="P69" s="1">
        <v>223</v>
      </c>
      <c r="Q69" s="1">
        <v>15</v>
      </c>
      <c r="R69" s="1">
        <v>10</v>
      </c>
      <c r="S69" s="1">
        <v>0</v>
      </c>
      <c r="T69" s="1">
        <v>15</v>
      </c>
      <c r="U69">
        <v>0</v>
      </c>
      <c r="W69">
        <v>0</v>
      </c>
      <c r="X69" s="1"/>
      <c r="Y69" s="1"/>
      <c r="Z69" s="1"/>
      <c r="AA69" s="1"/>
      <c r="AB69" s="1"/>
      <c r="AG69" t="str">
        <f t="shared" si="21"/>
        <v>Hebron</v>
      </c>
      <c r="AH69" t="s">
        <v>3148</v>
      </c>
      <c r="AI69">
        <v>1</v>
      </c>
      <c r="AJ69" s="7">
        <v>64</v>
      </c>
      <c r="AL69" s="7" t="s">
        <v>832</v>
      </c>
      <c r="AM69" t="s">
        <v>2456</v>
      </c>
      <c r="AN69" t="s">
        <v>4484</v>
      </c>
      <c r="AO69" t="s">
        <v>4458</v>
      </c>
    </row>
    <row r="70" spans="1:41" hidden="1" outlineLevel="1">
      <c r="A70" t="s">
        <v>3204</v>
      </c>
      <c r="B70" s="10" t="s">
        <v>1591</v>
      </c>
      <c r="C70" s="1">
        <f t="shared" si="11"/>
        <v>1588</v>
      </c>
      <c r="D70" s="7">
        <f t="shared" si="12"/>
        <v>1</v>
      </c>
      <c r="E70" s="7">
        <f t="shared" si="13"/>
        <v>2</v>
      </c>
      <c r="F70" s="7">
        <f t="shared" si="14"/>
        <v>3</v>
      </c>
      <c r="G70" s="1">
        <f t="shared" si="15"/>
        <v>210</v>
      </c>
      <c r="H70" s="2">
        <f t="shared" si="16"/>
        <v>0.13224181360201512</v>
      </c>
      <c r="I70" s="8"/>
      <c r="J70" s="2">
        <f t="shared" si="17"/>
        <v>0.52833753148614615</v>
      </c>
      <c r="K70" s="2">
        <f t="shared" si="18"/>
        <v>0.396095717884131</v>
      </c>
      <c r="L70" s="2">
        <f t="shared" si="19"/>
        <v>7.1158690176322412E-2</v>
      </c>
      <c r="M70" s="2">
        <f t="shared" si="20"/>
        <v>4.4080604534004336E-3</v>
      </c>
      <c r="N70" s="1">
        <v>839</v>
      </c>
      <c r="O70" s="1">
        <v>629</v>
      </c>
      <c r="P70" s="1">
        <v>113</v>
      </c>
      <c r="Q70" s="1">
        <v>2</v>
      </c>
      <c r="R70" s="1">
        <v>2</v>
      </c>
      <c r="S70" s="1">
        <v>0</v>
      </c>
      <c r="T70" s="1">
        <v>3</v>
      </c>
      <c r="U70">
        <v>0</v>
      </c>
      <c r="W70">
        <v>0</v>
      </c>
      <c r="X70" s="1"/>
      <c r="Y70" s="1"/>
      <c r="Z70" s="1"/>
      <c r="AA70" s="1"/>
      <c r="AB70" s="1"/>
      <c r="AG70" t="str">
        <f t="shared" si="21"/>
        <v>Kent</v>
      </c>
      <c r="AH70" t="s">
        <v>2192</v>
      </c>
      <c r="AI70">
        <v>6</v>
      </c>
      <c r="AJ70" s="7">
        <v>53</v>
      </c>
      <c r="AL70" s="7" t="s">
        <v>832</v>
      </c>
      <c r="AM70" t="s">
        <v>1803</v>
      </c>
      <c r="AN70" t="s">
        <v>130</v>
      </c>
      <c r="AO70" t="s">
        <v>4459</v>
      </c>
    </row>
    <row r="71" spans="1:41" hidden="1" outlineLevel="1">
      <c r="A71" t="s">
        <v>3032</v>
      </c>
      <c r="B71" s="10" t="s">
        <v>1591</v>
      </c>
      <c r="C71" s="1">
        <f t="shared" si="11"/>
        <v>5671</v>
      </c>
      <c r="D71" s="7">
        <f t="shared" si="12"/>
        <v>1</v>
      </c>
      <c r="E71" s="7">
        <f t="shared" si="13"/>
        <v>2</v>
      </c>
      <c r="F71" s="7">
        <f t="shared" si="14"/>
        <v>3</v>
      </c>
      <c r="G71" s="1">
        <f t="shared" si="15"/>
        <v>1027</v>
      </c>
      <c r="H71" s="2">
        <f t="shared" si="16"/>
        <v>0.18109680832304709</v>
      </c>
      <c r="I71" s="8"/>
      <c r="J71" s="2">
        <f t="shared" si="17"/>
        <v>0.56039499206489152</v>
      </c>
      <c r="K71" s="2">
        <f t="shared" si="18"/>
        <v>0.37929818374184449</v>
      </c>
      <c r="L71" s="2">
        <f t="shared" si="19"/>
        <v>4.6728971962616821E-2</v>
      </c>
      <c r="M71" s="2">
        <f t="shared" si="20"/>
        <v>1.3577852230647176E-2</v>
      </c>
      <c r="N71" s="1">
        <v>3178</v>
      </c>
      <c r="O71" s="1">
        <v>2151</v>
      </c>
      <c r="P71" s="1">
        <v>265</v>
      </c>
      <c r="Q71" s="1">
        <v>34</v>
      </c>
      <c r="R71" s="1">
        <v>16</v>
      </c>
      <c r="S71" s="1">
        <v>0</v>
      </c>
      <c r="T71" s="1">
        <v>27</v>
      </c>
      <c r="U71">
        <v>0</v>
      </c>
      <c r="W71">
        <v>0</v>
      </c>
      <c r="X71" s="1"/>
      <c r="Y71" s="1"/>
      <c r="Z71" s="1"/>
      <c r="AA71" s="1"/>
      <c r="AB71" s="1"/>
      <c r="AG71" t="str">
        <f t="shared" si="21"/>
        <v>Killingly</v>
      </c>
      <c r="AH71" t="s">
        <v>3851</v>
      </c>
      <c r="AI71">
        <v>2</v>
      </c>
      <c r="AJ71" s="7">
        <v>34</v>
      </c>
      <c r="AL71" s="7" t="s">
        <v>832</v>
      </c>
      <c r="AM71" t="s">
        <v>1466</v>
      </c>
      <c r="AN71" t="s">
        <v>781</v>
      </c>
      <c r="AO71" t="s">
        <v>4460</v>
      </c>
    </row>
    <row r="72" spans="1:41" hidden="1" outlineLevel="1">
      <c r="A72" t="s">
        <v>2411</v>
      </c>
      <c r="B72" s="10" t="s">
        <v>1591</v>
      </c>
      <c r="C72" s="1">
        <f t="shared" si="11"/>
        <v>3430</v>
      </c>
      <c r="D72" s="7">
        <f t="shared" si="12"/>
        <v>1</v>
      </c>
      <c r="E72" s="7">
        <f t="shared" si="13"/>
        <v>2</v>
      </c>
      <c r="F72" s="7">
        <f t="shared" si="14"/>
        <v>3</v>
      </c>
      <c r="G72" s="1">
        <f t="shared" si="15"/>
        <v>192</v>
      </c>
      <c r="H72" s="2">
        <f t="shared" si="16"/>
        <v>5.5976676384839649E-2</v>
      </c>
      <c r="I72" s="8"/>
      <c r="J72" s="2">
        <f t="shared" si="17"/>
        <v>0.49096209912536443</v>
      </c>
      <c r="K72" s="2">
        <f t="shared" si="18"/>
        <v>0.43498542274052476</v>
      </c>
      <c r="L72" s="2">
        <f t="shared" si="19"/>
        <v>6.7055393586005832E-2</v>
      </c>
      <c r="M72" s="2">
        <f t="shared" si="20"/>
        <v>6.9970845481049232E-3</v>
      </c>
      <c r="N72" s="1">
        <v>1684</v>
      </c>
      <c r="O72" s="1">
        <v>1492</v>
      </c>
      <c r="P72" s="1">
        <v>230</v>
      </c>
      <c r="Q72" s="1">
        <v>10</v>
      </c>
      <c r="R72" s="1">
        <v>11</v>
      </c>
      <c r="S72" s="1">
        <v>0</v>
      </c>
      <c r="T72" s="1">
        <v>3</v>
      </c>
      <c r="U72">
        <v>0</v>
      </c>
      <c r="W72">
        <v>0</v>
      </c>
      <c r="X72" s="1"/>
      <c r="Y72" s="1"/>
      <c r="Z72" s="1"/>
      <c r="AA72" s="1"/>
      <c r="AB72" s="1"/>
      <c r="AG72" t="str">
        <f t="shared" si="21"/>
        <v>Killingworth</v>
      </c>
      <c r="AH72" t="s">
        <v>1850</v>
      </c>
      <c r="AI72">
        <v>3</v>
      </c>
      <c r="AJ72" s="7">
        <v>125</v>
      </c>
      <c r="AL72" s="7" t="s">
        <v>832</v>
      </c>
      <c r="AM72" t="s">
        <v>2150</v>
      </c>
      <c r="AN72" t="s">
        <v>654</v>
      </c>
      <c r="AO72" t="s">
        <v>4341</v>
      </c>
    </row>
    <row r="73" spans="1:41" hidden="1" outlineLevel="1">
      <c r="A73" t="s">
        <v>1007</v>
      </c>
      <c r="B73" s="10" t="s">
        <v>1591</v>
      </c>
      <c r="C73" s="1">
        <f t="shared" si="11"/>
        <v>3427</v>
      </c>
      <c r="D73" s="7">
        <f t="shared" si="12"/>
        <v>1</v>
      </c>
      <c r="E73" s="7">
        <f t="shared" si="13"/>
        <v>2</v>
      </c>
      <c r="F73" s="7">
        <f t="shared" si="14"/>
        <v>3</v>
      </c>
      <c r="G73" s="1">
        <f t="shared" si="15"/>
        <v>177</v>
      </c>
      <c r="H73" s="2">
        <f t="shared" si="16"/>
        <v>5.1648672308141234E-2</v>
      </c>
      <c r="I73" s="8"/>
      <c r="J73" s="2">
        <f t="shared" si="17"/>
        <v>0.4864312810037934</v>
      </c>
      <c r="K73" s="2">
        <f t="shared" si="18"/>
        <v>0.43478260869565216</v>
      </c>
      <c r="L73" s="2">
        <f t="shared" si="19"/>
        <v>6.6530493142690397E-2</v>
      </c>
      <c r="M73" s="2">
        <f t="shared" si="20"/>
        <v>1.2255617157864038E-2</v>
      </c>
      <c r="N73" s="1">
        <v>1667</v>
      </c>
      <c r="O73" s="1">
        <v>1490</v>
      </c>
      <c r="P73" s="1">
        <v>228</v>
      </c>
      <c r="Q73" s="1">
        <v>13</v>
      </c>
      <c r="R73" s="1">
        <v>14</v>
      </c>
      <c r="S73" s="1">
        <v>1</v>
      </c>
      <c r="T73" s="1">
        <v>14</v>
      </c>
      <c r="U73">
        <v>0</v>
      </c>
      <c r="W73">
        <v>0</v>
      </c>
      <c r="X73" s="1"/>
      <c r="Y73" s="1"/>
      <c r="Z73" s="1"/>
      <c r="AA73" s="1"/>
      <c r="AB73" s="1"/>
      <c r="AG73" t="str">
        <f t="shared" si="21"/>
        <v>Lebanon</v>
      </c>
      <c r="AH73" t="s">
        <v>3147</v>
      </c>
      <c r="AI73">
        <v>2</v>
      </c>
      <c r="AJ73" s="7">
        <v>71</v>
      </c>
      <c r="AL73" s="7" t="s">
        <v>832</v>
      </c>
      <c r="AM73" t="s">
        <v>2455</v>
      </c>
      <c r="AN73" t="s">
        <v>781</v>
      </c>
      <c r="AO73" t="s">
        <v>4461</v>
      </c>
    </row>
    <row r="74" spans="1:41" hidden="1" outlineLevel="1">
      <c r="A74" t="s">
        <v>2501</v>
      </c>
      <c r="B74" s="10" t="s">
        <v>1591</v>
      </c>
      <c r="C74" s="1">
        <f t="shared" si="11"/>
        <v>6644</v>
      </c>
      <c r="D74" s="7">
        <f t="shared" si="12"/>
        <v>2</v>
      </c>
      <c r="E74" s="7">
        <f t="shared" si="13"/>
        <v>1</v>
      </c>
      <c r="F74" s="7">
        <f t="shared" si="14"/>
        <v>3</v>
      </c>
      <c r="G74" s="1">
        <f t="shared" si="15"/>
        <v>41</v>
      </c>
      <c r="H74" s="2">
        <f t="shared" si="16"/>
        <v>6.1709813365442507E-3</v>
      </c>
      <c r="I74" s="8"/>
      <c r="J74" s="2">
        <f t="shared" si="17"/>
        <v>0.46372667068031309</v>
      </c>
      <c r="K74" s="2">
        <f t="shared" si="18"/>
        <v>0.46989765201685729</v>
      </c>
      <c r="L74" s="2">
        <f t="shared" si="19"/>
        <v>5.5538832028898255E-2</v>
      </c>
      <c r="M74" s="2">
        <f t="shared" si="20"/>
        <v>1.0836845273931306E-2</v>
      </c>
      <c r="N74" s="1">
        <v>3081</v>
      </c>
      <c r="O74" s="1">
        <v>3122</v>
      </c>
      <c r="P74" s="1">
        <v>369</v>
      </c>
      <c r="Q74" s="1">
        <v>23</v>
      </c>
      <c r="R74" s="1">
        <v>23</v>
      </c>
      <c r="S74" s="1">
        <v>0</v>
      </c>
      <c r="T74" s="1">
        <v>26</v>
      </c>
      <c r="U74">
        <v>0</v>
      </c>
      <c r="W74">
        <v>0</v>
      </c>
      <c r="X74" s="1"/>
      <c r="Y74" s="1"/>
      <c r="Z74" s="1"/>
      <c r="AA74" s="1"/>
      <c r="AB74" s="1"/>
      <c r="AG74" t="str">
        <f t="shared" si="21"/>
        <v>Ledyard</v>
      </c>
      <c r="AH74" t="s">
        <v>3147</v>
      </c>
      <c r="AI74">
        <v>2</v>
      </c>
      <c r="AJ74" s="7">
        <v>118</v>
      </c>
      <c r="AL74" s="7" t="s">
        <v>832</v>
      </c>
      <c r="AM74" t="s">
        <v>2455</v>
      </c>
      <c r="AN74" t="s">
        <v>4165</v>
      </c>
      <c r="AO74" t="s">
        <v>4845</v>
      </c>
    </row>
    <row r="75" spans="1:41" hidden="1" outlineLevel="1">
      <c r="A75" t="s">
        <v>2251</v>
      </c>
      <c r="B75" s="10" t="s">
        <v>1591</v>
      </c>
      <c r="C75" s="1">
        <f t="shared" si="11"/>
        <v>1898</v>
      </c>
      <c r="D75" s="7">
        <f t="shared" si="12"/>
        <v>1</v>
      </c>
      <c r="E75" s="7">
        <f t="shared" si="13"/>
        <v>2</v>
      </c>
      <c r="F75" s="7">
        <f t="shared" si="14"/>
        <v>3</v>
      </c>
      <c r="G75" s="1">
        <f t="shared" si="15"/>
        <v>407</v>
      </c>
      <c r="H75" s="2">
        <f t="shared" si="16"/>
        <v>0.21443624868282402</v>
      </c>
      <c r="I75" s="8"/>
      <c r="J75" s="2">
        <f t="shared" si="17"/>
        <v>0.58113804004214964</v>
      </c>
      <c r="K75" s="2">
        <f t="shared" si="18"/>
        <v>0.36670179135932562</v>
      </c>
      <c r="L75" s="2">
        <f t="shared" si="19"/>
        <v>4.4783983140147525E-2</v>
      </c>
      <c r="M75" s="2">
        <f t="shared" si="20"/>
        <v>7.3761854583772116E-3</v>
      </c>
      <c r="N75" s="1">
        <v>1103</v>
      </c>
      <c r="O75" s="1">
        <v>696</v>
      </c>
      <c r="P75" s="1">
        <v>85</v>
      </c>
      <c r="Q75" s="1">
        <v>3</v>
      </c>
      <c r="R75" s="1">
        <v>2</v>
      </c>
      <c r="S75" s="1">
        <v>0</v>
      </c>
      <c r="T75" s="1">
        <v>9</v>
      </c>
      <c r="U75">
        <v>0</v>
      </c>
      <c r="W75">
        <v>0</v>
      </c>
      <c r="X75" s="1"/>
      <c r="Y75" s="1"/>
      <c r="Z75" s="1"/>
      <c r="AA75" s="1"/>
      <c r="AB75" s="1"/>
      <c r="AG75" t="str">
        <f t="shared" si="21"/>
        <v>Lisbon</v>
      </c>
      <c r="AH75" t="s">
        <v>3147</v>
      </c>
      <c r="AI75">
        <v>2</v>
      </c>
      <c r="AJ75" s="7">
        <v>85</v>
      </c>
      <c r="AL75" s="7" t="s">
        <v>832</v>
      </c>
      <c r="AM75" t="s">
        <v>2455</v>
      </c>
      <c r="AN75" t="s">
        <v>130</v>
      </c>
      <c r="AO75" t="s">
        <v>4846</v>
      </c>
    </row>
    <row r="76" spans="1:41" hidden="1" outlineLevel="1">
      <c r="A76" t="s">
        <v>2192</v>
      </c>
      <c r="B76" s="10" t="s">
        <v>1591</v>
      </c>
      <c r="C76" s="1">
        <f t="shared" si="11"/>
        <v>4539</v>
      </c>
      <c r="D76" s="7">
        <f t="shared" si="12"/>
        <v>2</v>
      </c>
      <c r="E76" s="7">
        <f t="shared" si="13"/>
        <v>1</v>
      </c>
      <c r="F76" s="7">
        <f t="shared" si="14"/>
        <v>3</v>
      </c>
      <c r="G76" s="1">
        <f t="shared" si="15"/>
        <v>209</v>
      </c>
      <c r="H76" s="2">
        <f t="shared" si="16"/>
        <v>4.6045384445913197E-2</v>
      </c>
      <c r="I76" s="8"/>
      <c r="J76" s="2">
        <f t="shared" si="17"/>
        <v>0.43820224719101125</v>
      </c>
      <c r="K76" s="2">
        <f t="shared" si="18"/>
        <v>0.48424763163692441</v>
      </c>
      <c r="L76" s="2">
        <f t="shared" si="19"/>
        <v>6.9839171623705662E-2</v>
      </c>
      <c r="M76" s="2">
        <f t="shared" si="20"/>
        <v>7.7109495483587281E-3</v>
      </c>
      <c r="N76" s="1">
        <v>1989</v>
      </c>
      <c r="O76" s="1">
        <v>2198</v>
      </c>
      <c r="P76" s="1">
        <v>317</v>
      </c>
      <c r="Q76" s="1">
        <v>5</v>
      </c>
      <c r="R76" s="1">
        <v>13</v>
      </c>
      <c r="S76" s="1">
        <v>0</v>
      </c>
      <c r="T76" s="1">
        <v>17</v>
      </c>
      <c r="U76">
        <v>0</v>
      </c>
      <c r="W76">
        <v>0</v>
      </c>
      <c r="X76" s="1"/>
      <c r="Y76" s="1"/>
      <c r="Z76" s="1"/>
      <c r="AA76" s="1"/>
      <c r="AB76" s="1"/>
      <c r="AG76" t="str">
        <f t="shared" si="21"/>
        <v>Litchfield</v>
      </c>
      <c r="AH76" t="s">
        <v>2192</v>
      </c>
      <c r="AI76">
        <v>6</v>
      </c>
      <c r="AJ76" s="7">
        <v>52</v>
      </c>
      <c r="AL76" s="7" t="s">
        <v>832</v>
      </c>
      <c r="AM76" t="s">
        <v>1803</v>
      </c>
      <c r="AN76" t="s">
        <v>654</v>
      </c>
      <c r="AO76" t="s">
        <v>4847</v>
      </c>
    </row>
    <row r="77" spans="1:41" hidden="1" outlineLevel="1">
      <c r="A77" t="s">
        <v>3006</v>
      </c>
      <c r="B77" s="10" t="s">
        <v>1591</v>
      </c>
      <c r="C77" s="1">
        <f t="shared" si="11"/>
        <v>1391</v>
      </c>
      <c r="D77" s="7">
        <f t="shared" si="12"/>
        <v>2</v>
      </c>
      <c r="E77" s="7">
        <f t="shared" si="13"/>
        <v>1</v>
      </c>
      <c r="F77" s="7">
        <f t="shared" si="14"/>
        <v>3</v>
      </c>
      <c r="G77" s="1">
        <f t="shared" si="15"/>
        <v>6</v>
      </c>
      <c r="H77" s="2">
        <f t="shared" si="16"/>
        <v>4.3134435657800141E-3</v>
      </c>
      <c r="I77" s="8"/>
      <c r="J77" s="2">
        <f t="shared" si="17"/>
        <v>0.4550682961897915</v>
      </c>
      <c r="K77" s="2">
        <f t="shared" si="18"/>
        <v>0.45938173975557151</v>
      </c>
      <c r="L77" s="2">
        <f t="shared" si="19"/>
        <v>7.3328540618260246E-2</v>
      </c>
      <c r="M77" s="2">
        <f t="shared" si="20"/>
        <v>1.2221423436376749E-2</v>
      </c>
      <c r="N77" s="1">
        <v>633</v>
      </c>
      <c r="O77" s="1">
        <v>639</v>
      </c>
      <c r="P77" s="1">
        <v>102</v>
      </c>
      <c r="Q77" s="1">
        <v>6</v>
      </c>
      <c r="R77" s="1">
        <v>7</v>
      </c>
      <c r="S77" s="1">
        <v>1</v>
      </c>
      <c r="T77" s="1">
        <v>3</v>
      </c>
      <c r="U77">
        <v>0</v>
      </c>
      <c r="W77">
        <v>0</v>
      </c>
      <c r="X77" s="1"/>
      <c r="Y77" s="1"/>
      <c r="Z77" s="1"/>
      <c r="AA77" s="1"/>
      <c r="AB77" s="1"/>
      <c r="AG77" t="str">
        <f t="shared" si="21"/>
        <v>Lyme</v>
      </c>
      <c r="AH77" t="s">
        <v>3147</v>
      </c>
      <c r="AI77">
        <v>2</v>
      </c>
      <c r="AJ77" s="7">
        <v>126</v>
      </c>
      <c r="AL77" s="7" t="s">
        <v>832</v>
      </c>
      <c r="AM77" t="s">
        <v>2455</v>
      </c>
      <c r="AN77" t="s">
        <v>654</v>
      </c>
      <c r="AO77" t="s">
        <v>4848</v>
      </c>
    </row>
    <row r="78" spans="1:41" hidden="1" outlineLevel="1">
      <c r="A78" t="s">
        <v>1920</v>
      </c>
      <c r="B78" s="10" t="s">
        <v>1591</v>
      </c>
      <c r="C78" s="1">
        <f t="shared" si="11"/>
        <v>10079</v>
      </c>
      <c r="D78" s="7">
        <f t="shared" si="12"/>
        <v>2</v>
      </c>
      <c r="E78" s="7">
        <f t="shared" si="13"/>
        <v>1</v>
      </c>
      <c r="F78" s="7">
        <f t="shared" si="14"/>
        <v>3</v>
      </c>
      <c r="G78" s="1">
        <f t="shared" si="15"/>
        <v>338</v>
      </c>
      <c r="H78" s="2">
        <f t="shared" si="16"/>
        <v>3.3535072923901184E-2</v>
      </c>
      <c r="I78" s="8"/>
      <c r="J78" s="2">
        <f t="shared" si="17"/>
        <v>0.45718821311638058</v>
      </c>
      <c r="K78" s="2">
        <f t="shared" si="18"/>
        <v>0.49072328604028176</v>
      </c>
      <c r="L78" s="2">
        <f t="shared" si="19"/>
        <v>4.7028475047127691E-2</v>
      </c>
      <c r="M78" s="2">
        <f t="shared" si="20"/>
        <v>5.0600257962099687E-3</v>
      </c>
      <c r="N78" s="1">
        <v>4608</v>
      </c>
      <c r="O78" s="1">
        <v>4946</v>
      </c>
      <c r="P78" s="1">
        <v>474</v>
      </c>
      <c r="Q78" s="1">
        <v>19</v>
      </c>
      <c r="R78" s="1">
        <v>17</v>
      </c>
      <c r="S78" s="1">
        <v>0</v>
      </c>
      <c r="T78" s="1">
        <v>15</v>
      </c>
      <c r="U78">
        <v>0</v>
      </c>
      <c r="W78">
        <v>0</v>
      </c>
      <c r="X78" s="1"/>
      <c r="Y78" s="1"/>
      <c r="Z78" s="1"/>
      <c r="AA78" s="1"/>
      <c r="AB78" s="1"/>
      <c r="AG78" t="str">
        <f t="shared" si="21"/>
        <v>Madison</v>
      </c>
      <c r="AH78" t="s">
        <v>3146</v>
      </c>
      <c r="AI78">
        <v>3</v>
      </c>
      <c r="AJ78" s="7">
        <v>127</v>
      </c>
      <c r="AL78" s="7" t="s">
        <v>832</v>
      </c>
      <c r="AM78" t="s">
        <v>2454</v>
      </c>
      <c r="AN78" t="s">
        <v>654</v>
      </c>
      <c r="AO78" t="s">
        <v>4849</v>
      </c>
    </row>
    <row r="79" spans="1:41" hidden="1" outlineLevel="1">
      <c r="A79" t="s">
        <v>4282</v>
      </c>
      <c r="B79" s="10" t="s">
        <v>1591</v>
      </c>
      <c r="C79" s="1">
        <f t="shared" si="11"/>
        <v>24166</v>
      </c>
      <c r="D79" s="7">
        <f t="shared" si="12"/>
        <v>1</v>
      </c>
      <c r="E79" s="7">
        <f t="shared" si="13"/>
        <v>2</v>
      </c>
      <c r="F79" s="7">
        <f t="shared" si="14"/>
        <v>3</v>
      </c>
      <c r="G79" s="1">
        <f t="shared" si="15"/>
        <v>5643</v>
      </c>
      <c r="H79" s="2">
        <f t="shared" si="16"/>
        <v>0.23350988992799801</v>
      </c>
      <c r="I79" s="8"/>
      <c r="J79" s="2">
        <f t="shared" si="17"/>
        <v>0.58694032938839691</v>
      </c>
      <c r="K79" s="2">
        <f t="shared" si="18"/>
        <v>0.35343043946039893</v>
      </c>
      <c r="L79" s="2">
        <f t="shared" si="19"/>
        <v>4.9035835471323348E-2</v>
      </c>
      <c r="M79" s="2">
        <f t="shared" si="20"/>
        <v>1.0593395679880817E-2</v>
      </c>
      <c r="N79" s="1">
        <v>14184</v>
      </c>
      <c r="O79" s="1">
        <v>8541</v>
      </c>
      <c r="P79" s="1">
        <v>1185</v>
      </c>
      <c r="Q79" s="1">
        <v>75</v>
      </c>
      <c r="R79" s="1">
        <v>47</v>
      </c>
      <c r="S79" s="1">
        <v>1</v>
      </c>
      <c r="T79" s="1">
        <v>133</v>
      </c>
      <c r="U79">
        <v>0</v>
      </c>
      <c r="W79">
        <v>0</v>
      </c>
      <c r="X79" s="1"/>
      <c r="Y79" s="1"/>
      <c r="Z79" s="1"/>
      <c r="AA79" s="1"/>
      <c r="AB79" s="1"/>
      <c r="AG79" t="str">
        <f t="shared" si="21"/>
        <v>Manchester</v>
      </c>
      <c r="AH79" t="s">
        <v>2191</v>
      </c>
      <c r="AI79">
        <v>1</v>
      </c>
      <c r="AJ79" s="7">
        <v>45</v>
      </c>
      <c r="AL79" s="7" t="s">
        <v>832</v>
      </c>
      <c r="AM79" t="s">
        <v>1802</v>
      </c>
      <c r="AN79" t="s">
        <v>3823</v>
      </c>
      <c r="AO79" t="s">
        <v>4850</v>
      </c>
    </row>
    <row r="80" spans="1:41" hidden="1" outlineLevel="1">
      <c r="A80" t="s">
        <v>1901</v>
      </c>
      <c r="B80" s="10" t="s">
        <v>1591</v>
      </c>
      <c r="C80" s="1">
        <f t="shared" si="11"/>
        <v>6629</v>
      </c>
      <c r="D80" s="7">
        <f t="shared" si="12"/>
        <v>1</v>
      </c>
      <c r="E80" s="7">
        <f t="shared" si="13"/>
        <v>2</v>
      </c>
      <c r="F80" s="7">
        <f t="shared" si="14"/>
        <v>3</v>
      </c>
      <c r="G80" s="1">
        <f t="shared" si="15"/>
        <v>2566</v>
      </c>
      <c r="H80" s="2">
        <f t="shared" si="16"/>
        <v>0.38708704178609143</v>
      </c>
      <c r="I80" s="8"/>
      <c r="J80" s="2">
        <f t="shared" si="17"/>
        <v>0.63101523608387389</v>
      </c>
      <c r="K80" s="2">
        <f t="shared" si="18"/>
        <v>0.24392819429778248</v>
      </c>
      <c r="L80" s="2">
        <f t="shared" si="19"/>
        <v>0.11238497510936793</v>
      </c>
      <c r="M80" s="2">
        <f t="shared" si="20"/>
        <v>1.2671594508975703E-2</v>
      </c>
      <c r="N80" s="1">
        <v>4183</v>
      </c>
      <c r="O80" s="1">
        <v>1617</v>
      </c>
      <c r="P80" s="1">
        <v>745</v>
      </c>
      <c r="Q80" s="1">
        <v>29</v>
      </c>
      <c r="R80" s="1">
        <v>18</v>
      </c>
      <c r="S80" s="1">
        <v>0</v>
      </c>
      <c r="T80" s="1">
        <v>37</v>
      </c>
      <c r="U80">
        <v>0</v>
      </c>
      <c r="W80">
        <v>0</v>
      </c>
      <c r="X80" s="1"/>
      <c r="Y80" s="1"/>
      <c r="Z80" s="1"/>
      <c r="AA80" s="1"/>
      <c r="AB80" s="1"/>
      <c r="AG80" t="str">
        <f t="shared" si="21"/>
        <v>Mansfield</v>
      </c>
      <c r="AH80" t="s">
        <v>3148</v>
      </c>
      <c r="AI80">
        <v>2</v>
      </c>
      <c r="AJ80" s="7">
        <v>40</v>
      </c>
      <c r="AL80" s="7" t="s">
        <v>832</v>
      </c>
      <c r="AM80" t="s">
        <v>2456</v>
      </c>
      <c r="AN80" t="s">
        <v>781</v>
      </c>
      <c r="AO80" t="s">
        <v>4851</v>
      </c>
    </row>
    <row r="81" spans="1:41" hidden="1" outlineLevel="1">
      <c r="A81" t="s">
        <v>509</v>
      </c>
      <c r="B81" s="10" t="s">
        <v>1591</v>
      </c>
      <c r="C81" s="1">
        <f t="shared" si="11"/>
        <v>3244</v>
      </c>
      <c r="D81" s="7">
        <f t="shared" si="12"/>
        <v>1</v>
      </c>
      <c r="E81" s="7">
        <f t="shared" si="13"/>
        <v>2</v>
      </c>
      <c r="F81" s="7">
        <f t="shared" si="14"/>
        <v>3</v>
      </c>
      <c r="G81" s="1">
        <f t="shared" si="15"/>
        <v>243</v>
      </c>
      <c r="H81" s="2">
        <f t="shared" si="16"/>
        <v>7.49075215782984E-2</v>
      </c>
      <c r="I81" s="8"/>
      <c r="J81" s="2">
        <f t="shared" si="17"/>
        <v>0.50986436498150434</v>
      </c>
      <c r="K81" s="2">
        <f t="shared" si="18"/>
        <v>0.4349568434032059</v>
      </c>
      <c r="L81" s="2">
        <f t="shared" si="19"/>
        <v>4.5930949445129467E-2</v>
      </c>
      <c r="M81" s="2">
        <f t="shared" si="20"/>
        <v>9.2478421701603017E-3</v>
      </c>
      <c r="N81" s="1">
        <v>1654</v>
      </c>
      <c r="O81" s="1">
        <v>1411</v>
      </c>
      <c r="P81" s="1">
        <v>149</v>
      </c>
      <c r="Q81" s="1">
        <v>15</v>
      </c>
      <c r="R81" s="1">
        <v>7</v>
      </c>
      <c r="S81" s="1">
        <v>0</v>
      </c>
      <c r="T81" s="1">
        <v>8</v>
      </c>
      <c r="U81">
        <v>0</v>
      </c>
      <c r="W81">
        <v>0</v>
      </c>
      <c r="X81" s="1"/>
      <c r="Y81" s="1"/>
      <c r="Z81" s="1"/>
      <c r="AA81" s="1"/>
      <c r="AB81" s="1"/>
      <c r="AG81" t="str">
        <f t="shared" si="21"/>
        <v>Marlborough</v>
      </c>
      <c r="AH81" t="s">
        <v>2191</v>
      </c>
      <c r="AI81">
        <v>1</v>
      </c>
      <c r="AJ81" s="7">
        <v>75</v>
      </c>
      <c r="AL81" s="7" t="s">
        <v>832</v>
      </c>
      <c r="AM81" t="s">
        <v>1802</v>
      </c>
      <c r="AN81" t="s">
        <v>668</v>
      </c>
      <c r="AO81" t="s">
        <v>4852</v>
      </c>
    </row>
    <row r="82" spans="1:41" hidden="1" outlineLevel="1">
      <c r="A82" t="s">
        <v>3698</v>
      </c>
      <c r="B82" s="10" t="s">
        <v>1591</v>
      </c>
      <c r="C82" s="1">
        <f t="shared" si="11"/>
        <v>21383</v>
      </c>
      <c r="D82" s="7">
        <f t="shared" si="12"/>
        <v>1</v>
      </c>
      <c r="E82" s="7">
        <f t="shared" si="13"/>
        <v>2</v>
      </c>
      <c r="F82" s="7">
        <f t="shared" si="14"/>
        <v>3</v>
      </c>
      <c r="G82" s="1">
        <f t="shared" si="15"/>
        <v>7054</v>
      </c>
      <c r="H82" s="2">
        <f t="shared" si="16"/>
        <v>0.32988822896693637</v>
      </c>
      <c r="I82" s="8"/>
      <c r="J82" s="2">
        <f t="shared" si="17"/>
        <v>0.6391993639807324</v>
      </c>
      <c r="K82" s="2">
        <f t="shared" si="18"/>
        <v>0.30931113501379598</v>
      </c>
      <c r="L82" s="2">
        <f t="shared" si="19"/>
        <v>3.6009914417995607E-2</v>
      </c>
      <c r="M82" s="2">
        <f t="shared" si="20"/>
        <v>1.5479586587476009E-2</v>
      </c>
      <c r="N82" s="1">
        <v>13668</v>
      </c>
      <c r="O82" s="1">
        <v>6614</v>
      </c>
      <c r="P82" s="1">
        <v>770</v>
      </c>
      <c r="Q82" s="1">
        <v>81</v>
      </c>
      <c r="R82" s="1">
        <v>49</v>
      </c>
      <c r="S82" s="1">
        <v>0</v>
      </c>
      <c r="T82" s="1">
        <v>201</v>
      </c>
      <c r="U82">
        <v>0</v>
      </c>
      <c r="W82">
        <v>0</v>
      </c>
      <c r="X82" s="1"/>
      <c r="Y82" s="1"/>
      <c r="Z82" s="1"/>
      <c r="AA82" s="1"/>
      <c r="AB82" s="1"/>
      <c r="AG82" t="str">
        <f t="shared" si="21"/>
        <v>Meriden</v>
      </c>
      <c r="AH82" t="s">
        <v>3146</v>
      </c>
      <c r="AI82">
        <v>5</v>
      </c>
      <c r="AJ82" s="7">
        <v>99</v>
      </c>
      <c r="AL82" s="7" t="s">
        <v>832</v>
      </c>
      <c r="AM82" t="s">
        <v>2454</v>
      </c>
      <c r="AN82" t="s">
        <v>660</v>
      </c>
      <c r="AO82" t="s">
        <v>4853</v>
      </c>
    </row>
    <row r="83" spans="1:41" hidden="1" outlineLevel="1">
      <c r="A83" t="s">
        <v>3889</v>
      </c>
      <c r="B83" s="10" t="s">
        <v>1591</v>
      </c>
      <c r="C83" s="1">
        <f t="shared" si="11"/>
        <v>3804</v>
      </c>
      <c r="D83" s="7">
        <f t="shared" si="12"/>
        <v>2</v>
      </c>
      <c r="E83" s="7">
        <f t="shared" si="13"/>
        <v>1</v>
      </c>
      <c r="F83" s="7">
        <f t="shared" si="14"/>
        <v>3</v>
      </c>
      <c r="G83" s="1">
        <f t="shared" si="15"/>
        <v>621</v>
      </c>
      <c r="H83" s="2">
        <f t="shared" si="16"/>
        <v>0.16324921135646689</v>
      </c>
      <c r="I83" s="8"/>
      <c r="J83" s="2">
        <f t="shared" si="17"/>
        <v>0.39353312302839116</v>
      </c>
      <c r="K83" s="2">
        <f t="shared" si="18"/>
        <v>0.55678233438485802</v>
      </c>
      <c r="L83" s="2">
        <f t="shared" si="19"/>
        <v>4.2060988433228183E-2</v>
      </c>
      <c r="M83" s="2">
        <f t="shared" si="20"/>
        <v>7.6235541535226298E-3</v>
      </c>
      <c r="N83" s="1">
        <v>1497</v>
      </c>
      <c r="O83" s="1">
        <v>2118</v>
      </c>
      <c r="P83" s="1">
        <v>160</v>
      </c>
      <c r="Q83" s="1">
        <v>11</v>
      </c>
      <c r="R83" s="1">
        <v>5</v>
      </c>
      <c r="S83" s="1">
        <v>0</v>
      </c>
      <c r="T83" s="1">
        <v>13</v>
      </c>
      <c r="U83">
        <v>0</v>
      </c>
      <c r="W83">
        <v>0</v>
      </c>
      <c r="X83" s="1"/>
      <c r="Y83" s="1"/>
      <c r="Z83" s="1"/>
      <c r="AA83" s="1"/>
      <c r="AB83" s="1"/>
      <c r="AG83" t="str">
        <f t="shared" si="21"/>
        <v>Middlebury</v>
      </c>
      <c r="AH83" t="s">
        <v>3146</v>
      </c>
      <c r="AI83">
        <v>5</v>
      </c>
      <c r="AJ83" s="7">
        <v>100</v>
      </c>
      <c r="AL83" s="7" t="s">
        <v>832</v>
      </c>
      <c r="AM83" t="s">
        <v>2454</v>
      </c>
      <c r="AN83" t="s">
        <v>655</v>
      </c>
      <c r="AO83" t="s">
        <v>4854</v>
      </c>
    </row>
    <row r="84" spans="1:41" hidden="1" outlineLevel="1">
      <c r="A84" t="s">
        <v>1249</v>
      </c>
      <c r="B84" s="10" t="s">
        <v>1591</v>
      </c>
      <c r="C84" s="1">
        <f t="shared" si="11"/>
        <v>2370</v>
      </c>
      <c r="D84" s="7">
        <f t="shared" si="12"/>
        <v>1</v>
      </c>
      <c r="E84" s="7">
        <f t="shared" si="13"/>
        <v>2</v>
      </c>
      <c r="F84" s="7">
        <f t="shared" si="14"/>
        <v>3</v>
      </c>
      <c r="G84" s="1">
        <f t="shared" si="15"/>
        <v>425</v>
      </c>
      <c r="H84" s="2">
        <f t="shared" si="16"/>
        <v>0.17932489451476794</v>
      </c>
      <c r="I84" s="8"/>
      <c r="J84" s="2">
        <f t="shared" si="17"/>
        <v>0.55991561181434601</v>
      </c>
      <c r="K84" s="2">
        <f t="shared" si="18"/>
        <v>0.38059071729957805</v>
      </c>
      <c r="L84" s="2">
        <f t="shared" si="19"/>
        <v>4.8945147679324896E-2</v>
      </c>
      <c r="M84" s="2">
        <f t="shared" si="20"/>
        <v>1.0548523206751037E-2</v>
      </c>
      <c r="N84" s="1">
        <v>1327</v>
      </c>
      <c r="O84" s="1">
        <v>902</v>
      </c>
      <c r="P84" s="1">
        <v>116</v>
      </c>
      <c r="Q84" s="1">
        <v>7</v>
      </c>
      <c r="R84" s="1">
        <v>12</v>
      </c>
      <c r="S84" s="1">
        <v>0</v>
      </c>
      <c r="T84" s="1">
        <v>6</v>
      </c>
      <c r="U84">
        <v>0</v>
      </c>
      <c r="W84">
        <v>0</v>
      </c>
      <c r="X84" s="1"/>
      <c r="Y84" s="1"/>
      <c r="Z84" s="1"/>
      <c r="AA84" s="1"/>
      <c r="AB84" s="1"/>
      <c r="AG84" t="str">
        <f t="shared" si="21"/>
        <v>Middlefield</v>
      </c>
      <c r="AH84" t="s">
        <v>1850</v>
      </c>
      <c r="AI84">
        <v>3</v>
      </c>
      <c r="AJ84" s="7">
        <v>104</v>
      </c>
      <c r="AL84" s="7" t="s">
        <v>832</v>
      </c>
      <c r="AM84" t="s">
        <v>2150</v>
      </c>
      <c r="AN84" t="s">
        <v>660</v>
      </c>
      <c r="AO84" t="s">
        <v>4855</v>
      </c>
    </row>
    <row r="85" spans="1:41" hidden="1" outlineLevel="1">
      <c r="A85" t="s">
        <v>1593</v>
      </c>
      <c r="B85" s="10" t="s">
        <v>1591</v>
      </c>
      <c r="C85" s="1">
        <f t="shared" si="11"/>
        <v>18496</v>
      </c>
      <c r="D85" s="7">
        <f t="shared" si="12"/>
        <v>1</v>
      </c>
      <c r="E85" s="7">
        <f t="shared" si="13"/>
        <v>2</v>
      </c>
      <c r="F85" s="7">
        <f t="shared" si="14"/>
        <v>3</v>
      </c>
      <c r="G85" s="1">
        <f t="shared" si="15"/>
        <v>6974</v>
      </c>
      <c r="H85" s="2">
        <f t="shared" si="16"/>
        <v>0.37705449826989618</v>
      </c>
      <c r="I85" s="8"/>
      <c r="J85" s="2">
        <f t="shared" si="17"/>
        <v>0.65576340830449831</v>
      </c>
      <c r="K85" s="2">
        <f t="shared" si="18"/>
        <v>0.27870891003460208</v>
      </c>
      <c r="L85" s="2">
        <f t="shared" si="19"/>
        <v>5.2065311418685124E-2</v>
      </c>
      <c r="M85" s="2">
        <f t="shared" si="20"/>
        <v>1.3462370242214493E-2</v>
      </c>
      <c r="N85" s="1">
        <v>12129</v>
      </c>
      <c r="O85" s="1">
        <v>5155</v>
      </c>
      <c r="P85" s="1">
        <v>963</v>
      </c>
      <c r="Q85" s="1">
        <v>60</v>
      </c>
      <c r="R85" s="1">
        <v>51</v>
      </c>
      <c r="S85" s="1">
        <v>0</v>
      </c>
      <c r="T85" s="1">
        <v>138</v>
      </c>
      <c r="U85">
        <v>0</v>
      </c>
      <c r="W85">
        <v>0</v>
      </c>
      <c r="X85" s="1"/>
      <c r="Y85" s="1"/>
      <c r="Z85" s="1"/>
      <c r="AA85" s="1"/>
      <c r="AB85" s="1"/>
      <c r="AG85" t="str">
        <f t="shared" si="21"/>
        <v>Middletown</v>
      </c>
      <c r="AH85" t="s">
        <v>1850</v>
      </c>
      <c r="AI85">
        <v>2</v>
      </c>
      <c r="AJ85" s="7">
        <v>96</v>
      </c>
      <c r="AL85" s="7" t="s">
        <v>832</v>
      </c>
      <c r="AM85" t="s">
        <v>2150</v>
      </c>
      <c r="AN85" t="s">
        <v>655</v>
      </c>
      <c r="AO85" t="s">
        <v>4856</v>
      </c>
    </row>
    <row r="86" spans="1:41" hidden="1" outlineLevel="1">
      <c r="A86" t="s">
        <v>1611</v>
      </c>
      <c r="B86" s="10" t="s">
        <v>1591</v>
      </c>
      <c r="C86" s="1">
        <f t="shared" si="11"/>
        <v>23977</v>
      </c>
      <c r="D86" s="7">
        <f t="shared" si="12"/>
        <v>1</v>
      </c>
      <c r="E86" s="7">
        <f t="shared" si="13"/>
        <v>2</v>
      </c>
      <c r="F86" s="7">
        <f t="shared" si="14"/>
        <v>3</v>
      </c>
      <c r="G86" s="1">
        <f t="shared" si="15"/>
        <v>3435</v>
      </c>
      <c r="H86" s="2">
        <f t="shared" si="16"/>
        <v>0.14326229303082119</v>
      </c>
      <c r="I86" s="8"/>
      <c r="J86" s="2">
        <f t="shared" si="17"/>
        <v>0.5400592234224465</v>
      </c>
      <c r="K86" s="2">
        <f t="shared" si="18"/>
        <v>0.39679693039162528</v>
      </c>
      <c r="L86" s="2">
        <f t="shared" si="19"/>
        <v>4.8296283938774658E-2</v>
      </c>
      <c r="M86" s="2">
        <f t="shared" si="20"/>
        <v>1.4847562247153563E-2</v>
      </c>
      <c r="N86" s="1">
        <v>12949</v>
      </c>
      <c r="O86" s="1">
        <v>9514</v>
      </c>
      <c r="P86" s="1">
        <v>1158</v>
      </c>
      <c r="Q86" s="1">
        <v>91</v>
      </c>
      <c r="R86" s="1">
        <v>44</v>
      </c>
      <c r="S86" s="1">
        <v>1</v>
      </c>
      <c r="T86" s="1">
        <v>220</v>
      </c>
      <c r="U86">
        <v>0</v>
      </c>
      <c r="W86">
        <v>0</v>
      </c>
      <c r="X86" s="1"/>
      <c r="Y86" s="1"/>
      <c r="Z86" s="1"/>
      <c r="AA86" s="1"/>
      <c r="AB86" s="1"/>
      <c r="AG86" t="str">
        <f t="shared" si="21"/>
        <v>Milford</v>
      </c>
      <c r="AH86" t="s">
        <v>3146</v>
      </c>
      <c r="AI86">
        <v>3</v>
      </c>
      <c r="AJ86" s="7">
        <v>158</v>
      </c>
      <c r="AL86" s="7" t="s">
        <v>832</v>
      </c>
      <c r="AM86" t="s">
        <v>2454</v>
      </c>
      <c r="AN86" t="s">
        <v>1482</v>
      </c>
      <c r="AO86" t="s">
        <v>5173</v>
      </c>
    </row>
    <row r="87" spans="1:41" hidden="1" outlineLevel="1">
      <c r="A87" t="s">
        <v>2931</v>
      </c>
      <c r="B87" s="10" t="s">
        <v>1591</v>
      </c>
      <c r="C87" s="1">
        <f t="shared" si="11"/>
        <v>9765</v>
      </c>
      <c r="D87" s="7">
        <f t="shared" si="12"/>
        <v>2</v>
      </c>
      <c r="E87" s="7">
        <f t="shared" si="13"/>
        <v>1</v>
      </c>
      <c r="F87" s="7">
        <f t="shared" si="14"/>
        <v>3</v>
      </c>
      <c r="G87" s="1">
        <f t="shared" si="15"/>
        <v>608</v>
      </c>
      <c r="H87" s="2">
        <f t="shared" si="16"/>
        <v>6.2263184843830005E-2</v>
      </c>
      <c r="I87" s="8"/>
      <c r="J87" s="2">
        <f t="shared" si="17"/>
        <v>0.44567332309267793</v>
      </c>
      <c r="K87" s="2">
        <f t="shared" si="18"/>
        <v>0.50793650793650791</v>
      </c>
      <c r="L87" s="2">
        <f t="shared" si="19"/>
        <v>3.8300051203277008E-2</v>
      </c>
      <c r="M87" s="2">
        <f t="shared" si="20"/>
        <v>8.0901177675371527E-3</v>
      </c>
      <c r="N87" s="1">
        <v>4352</v>
      </c>
      <c r="O87" s="1">
        <v>4960</v>
      </c>
      <c r="P87" s="1">
        <v>374</v>
      </c>
      <c r="Q87" s="1">
        <v>34</v>
      </c>
      <c r="R87" s="1">
        <v>24</v>
      </c>
      <c r="S87" s="1">
        <v>0</v>
      </c>
      <c r="T87" s="1">
        <v>21</v>
      </c>
      <c r="U87">
        <v>0</v>
      </c>
      <c r="W87">
        <v>0</v>
      </c>
      <c r="X87" s="1"/>
      <c r="Y87" s="1"/>
      <c r="Z87" s="1"/>
      <c r="AA87" s="1"/>
      <c r="AB87" s="1"/>
      <c r="AG87" t="str">
        <f t="shared" si="21"/>
        <v>Monroe</v>
      </c>
      <c r="AH87" t="s">
        <v>1812</v>
      </c>
      <c r="AI87" t="s">
        <v>3494</v>
      </c>
      <c r="AJ87" s="7">
        <v>139</v>
      </c>
      <c r="AL87" s="7" t="s">
        <v>832</v>
      </c>
      <c r="AM87" t="s">
        <v>1801</v>
      </c>
      <c r="AN87" t="s">
        <v>130</v>
      </c>
      <c r="AO87" t="s">
        <v>5174</v>
      </c>
    </row>
    <row r="88" spans="1:41" hidden="1" outlineLevel="1">
      <c r="A88" t="s">
        <v>1098</v>
      </c>
      <c r="B88" s="10" t="s">
        <v>1591</v>
      </c>
      <c r="C88" s="1">
        <f t="shared" si="11"/>
        <v>7180</v>
      </c>
      <c r="D88" s="7">
        <f t="shared" si="12"/>
        <v>1</v>
      </c>
      <c r="E88" s="7">
        <f t="shared" si="13"/>
        <v>2</v>
      </c>
      <c r="F88" s="7">
        <f t="shared" si="14"/>
        <v>3</v>
      </c>
      <c r="G88" s="1">
        <f t="shared" si="15"/>
        <v>1386</v>
      </c>
      <c r="H88" s="2">
        <f t="shared" si="16"/>
        <v>0.19303621169916435</v>
      </c>
      <c r="I88" s="8"/>
      <c r="J88" s="2">
        <f t="shared" si="17"/>
        <v>0.56086350974930366</v>
      </c>
      <c r="K88" s="2">
        <f t="shared" si="18"/>
        <v>0.36782729805013925</v>
      </c>
      <c r="L88" s="2">
        <f t="shared" si="19"/>
        <v>5.6406685236768804E-2</v>
      </c>
      <c r="M88" s="2">
        <f t="shared" si="20"/>
        <v>1.4902506963788288E-2</v>
      </c>
      <c r="N88" s="1">
        <v>4027</v>
      </c>
      <c r="O88" s="1">
        <v>2641</v>
      </c>
      <c r="P88" s="1">
        <v>405</v>
      </c>
      <c r="Q88" s="1">
        <v>47</v>
      </c>
      <c r="R88" s="1">
        <v>13</v>
      </c>
      <c r="S88" s="1">
        <v>0</v>
      </c>
      <c r="T88" s="1">
        <v>47</v>
      </c>
      <c r="U88">
        <v>0</v>
      </c>
      <c r="W88">
        <v>0</v>
      </c>
      <c r="X88" s="1"/>
      <c r="Y88" s="1"/>
      <c r="Z88" s="1"/>
      <c r="AA88" s="1"/>
      <c r="AB88" s="1"/>
      <c r="AG88" t="str">
        <f t="shared" si="21"/>
        <v>Montville</v>
      </c>
      <c r="AH88" t="s">
        <v>3147</v>
      </c>
      <c r="AI88">
        <v>2</v>
      </c>
      <c r="AJ88" s="7">
        <v>112</v>
      </c>
      <c r="AL88" s="7" t="s">
        <v>832</v>
      </c>
      <c r="AM88" t="s">
        <v>2455</v>
      </c>
      <c r="AN88" t="s">
        <v>660</v>
      </c>
      <c r="AO88" t="s">
        <v>5175</v>
      </c>
    </row>
    <row r="89" spans="1:41" hidden="1" outlineLevel="1">
      <c r="A89" t="s">
        <v>2133</v>
      </c>
      <c r="B89" s="10" t="s">
        <v>1591</v>
      </c>
      <c r="C89" s="1">
        <f t="shared" si="11"/>
        <v>1217</v>
      </c>
      <c r="D89" s="7">
        <f t="shared" si="12"/>
        <v>2</v>
      </c>
      <c r="E89" s="7">
        <f t="shared" si="13"/>
        <v>1</v>
      </c>
      <c r="F89" s="7">
        <f t="shared" si="14"/>
        <v>3</v>
      </c>
      <c r="G89" s="1">
        <f t="shared" si="15"/>
        <v>61</v>
      </c>
      <c r="H89" s="2">
        <f t="shared" si="16"/>
        <v>5.012325390304026E-2</v>
      </c>
      <c r="I89" s="8"/>
      <c r="J89" s="2">
        <f t="shared" si="17"/>
        <v>0.43714050944946592</v>
      </c>
      <c r="K89" s="2">
        <f t="shared" si="18"/>
        <v>0.48726376335250615</v>
      </c>
      <c r="L89" s="2">
        <f t="shared" si="19"/>
        <v>6.4913722267871815E-2</v>
      </c>
      <c r="M89" s="2">
        <f t="shared" si="20"/>
        <v>1.0682004930156114E-2</v>
      </c>
      <c r="N89" s="1">
        <v>532</v>
      </c>
      <c r="O89" s="1">
        <v>593</v>
      </c>
      <c r="P89" s="1">
        <v>79</v>
      </c>
      <c r="Q89" s="1">
        <v>2</v>
      </c>
      <c r="R89" s="1">
        <v>9</v>
      </c>
      <c r="S89" s="1">
        <v>0</v>
      </c>
      <c r="T89" s="1">
        <v>2</v>
      </c>
      <c r="U89">
        <v>0</v>
      </c>
      <c r="W89">
        <v>0</v>
      </c>
      <c r="X89" s="1"/>
      <c r="Y89" s="1"/>
      <c r="Z89" s="1"/>
      <c r="AA89" s="1"/>
      <c r="AB89" s="1"/>
      <c r="AG89" t="str">
        <f t="shared" si="21"/>
        <v>Morris</v>
      </c>
      <c r="AH89" t="s">
        <v>2192</v>
      </c>
      <c r="AI89">
        <v>6</v>
      </c>
      <c r="AJ89" s="7">
        <v>68</v>
      </c>
      <c r="AL89" s="7" t="s">
        <v>832</v>
      </c>
      <c r="AM89" t="s">
        <v>1803</v>
      </c>
      <c r="AN89" t="s">
        <v>660</v>
      </c>
      <c r="AO89" t="s">
        <v>5176</v>
      </c>
    </row>
    <row r="90" spans="1:41" hidden="1" outlineLevel="1">
      <c r="A90" t="s">
        <v>3710</v>
      </c>
      <c r="B90" s="10" t="s">
        <v>1591</v>
      </c>
      <c r="C90" s="1">
        <f t="shared" si="11"/>
        <v>11561</v>
      </c>
      <c r="D90" s="7">
        <f t="shared" si="12"/>
        <v>1</v>
      </c>
      <c r="E90" s="7">
        <f t="shared" si="13"/>
        <v>2</v>
      </c>
      <c r="F90" s="7">
        <f t="shared" si="14"/>
        <v>3</v>
      </c>
      <c r="G90" s="1">
        <f t="shared" si="15"/>
        <v>1050</v>
      </c>
      <c r="H90" s="2">
        <f t="shared" si="16"/>
        <v>9.0822593201280166E-2</v>
      </c>
      <c r="I90" s="8"/>
      <c r="J90" s="2">
        <f t="shared" si="17"/>
        <v>0.51725629270824325</v>
      </c>
      <c r="K90" s="2">
        <f t="shared" si="18"/>
        <v>0.42643369950696308</v>
      </c>
      <c r="L90" s="2">
        <f t="shared" si="19"/>
        <v>4.3335351613182249E-2</v>
      </c>
      <c r="M90" s="2">
        <f t="shared" si="20"/>
        <v>1.2974656171611421E-2</v>
      </c>
      <c r="N90" s="1">
        <v>5980</v>
      </c>
      <c r="O90" s="1">
        <v>4930</v>
      </c>
      <c r="P90" s="1">
        <v>501</v>
      </c>
      <c r="Q90" s="1">
        <v>55</v>
      </c>
      <c r="R90" s="1">
        <v>24</v>
      </c>
      <c r="S90" s="1">
        <v>0</v>
      </c>
      <c r="T90" s="1">
        <v>71</v>
      </c>
      <c r="U90">
        <v>0</v>
      </c>
      <c r="W90">
        <v>0</v>
      </c>
      <c r="X90" s="1"/>
      <c r="Y90" s="1"/>
      <c r="Z90" s="1"/>
      <c r="AA90" s="1"/>
      <c r="AB90" s="1"/>
      <c r="AG90" t="str">
        <f t="shared" si="21"/>
        <v>Naugatuck</v>
      </c>
      <c r="AH90" t="s">
        <v>3146</v>
      </c>
      <c r="AI90">
        <v>5</v>
      </c>
      <c r="AJ90" s="7">
        <v>111</v>
      </c>
      <c r="AL90" s="7" t="s">
        <v>832</v>
      </c>
      <c r="AM90" t="s">
        <v>2454</v>
      </c>
      <c r="AN90" t="s">
        <v>992</v>
      </c>
      <c r="AO90" t="s">
        <v>5177</v>
      </c>
    </row>
    <row r="91" spans="1:41" hidden="1" outlineLevel="1">
      <c r="A91" t="s">
        <v>3699</v>
      </c>
      <c r="B91" s="10" t="s">
        <v>1591</v>
      </c>
      <c r="C91" s="1">
        <f t="shared" si="11"/>
        <v>20026</v>
      </c>
      <c r="D91" s="7">
        <f t="shared" si="12"/>
        <v>1</v>
      </c>
      <c r="E91" s="7">
        <f t="shared" si="13"/>
        <v>2</v>
      </c>
      <c r="F91" s="7">
        <f t="shared" si="14"/>
        <v>3</v>
      </c>
      <c r="G91" s="1">
        <f t="shared" si="15"/>
        <v>8854</v>
      </c>
      <c r="H91" s="2">
        <f t="shared" si="16"/>
        <v>0.44212523719165087</v>
      </c>
      <c r="I91" s="8"/>
      <c r="J91" s="2">
        <f t="shared" si="17"/>
        <v>0.69474682912214125</v>
      </c>
      <c r="K91" s="2">
        <f t="shared" si="18"/>
        <v>0.25262159193049039</v>
      </c>
      <c r="L91" s="2">
        <f t="shared" si="19"/>
        <v>3.8699690402476783E-2</v>
      </c>
      <c r="M91" s="2">
        <f t="shared" si="20"/>
        <v>1.393188854489158E-2</v>
      </c>
      <c r="N91" s="1">
        <v>13913</v>
      </c>
      <c r="O91" s="1">
        <v>5059</v>
      </c>
      <c r="P91" s="1">
        <v>775</v>
      </c>
      <c r="Q91" s="1">
        <v>90</v>
      </c>
      <c r="R91" s="1">
        <v>40</v>
      </c>
      <c r="S91" s="1">
        <v>0</v>
      </c>
      <c r="T91" s="1">
        <v>149</v>
      </c>
      <c r="U91">
        <v>0</v>
      </c>
      <c r="W91">
        <v>0</v>
      </c>
      <c r="X91" s="1"/>
      <c r="Y91" s="1"/>
      <c r="Z91" s="1"/>
      <c r="AA91" s="1"/>
      <c r="AB91" s="1"/>
      <c r="AG91" t="str">
        <f t="shared" si="21"/>
        <v>New Britain</v>
      </c>
      <c r="AH91" t="s">
        <v>2191</v>
      </c>
      <c r="AI91">
        <v>6</v>
      </c>
      <c r="AJ91" s="7">
        <v>69</v>
      </c>
      <c r="AL91" s="7" t="s">
        <v>832</v>
      </c>
      <c r="AM91" t="s">
        <v>1802</v>
      </c>
      <c r="AN91" t="s">
        <v>994</v>
      </c>
      <c r="AO91" t="s">
        <v>5178</v>
      </c>
    </row>
    <row r="92" spans="1:41" hidden="1" outlineLevel="1">
      <c r="A92" t="s">
        <v>3700</v>
      </c>
      <c r="B92" s="10" t="s">
        <v>1591</v>
      </c>
      <c r="C92" s="1">
        <f t="shared" si="11"/>
        <v>10364</v>
      </c>
      <c r="D92" s="7">
        <f t="shared" si="12"/>
        <v>2</v>
      </c>
      <c r="E92" s="7">
        <f t="shared" si="13"/>
        <v>1</v>
      </c>
      <c r="F92" s="7">
        <f t="shared" si="14"/>
        <v>3</v>
      </c>
      <c r="G92" s="1">
        <f t="shared" si="15"/>
        <v>2985</v>
      </c>
      <c r="H92" s="2">
        <f t="shared" si="16"/>
        <v>0.28801620995754534</v>
      </c>
      <c r="I92" s="8"/>
      <c r="J92" s="2">
        <f t="shared" si="17"/>
        <v>0.33925125434195291</v>
      </c>
      <c r="K92" s="2">
        <f t="shared" si="18"/>
        <v>0.62726746429949831</v>
      </c>
      <c r="L92" s="2">
        <f t="shared" si="19"/>
        <v>2.8367425704361252E-2</v>
      </c>
      <c r="M92" s="2">
        <f t="shared" si="20"/>
        <v>5.1138556541875241E-3</v>
      </c>
      <c r="N92" s="1">
        <v>3516</v>
      </c>
      <c r="O92" s="1">
        <v>6501</v>
      </c>
      <c r="P92" s="1">
        <v>294</v>
      </c>
      <c r="Q92" s="1">
        <v>9</v>
      </c>
      <c r="R92" s="1">
        <v>26</v>
      </c>
      <c r="S92" s="1">
        <v>1</v>
      </c>
      <c r="T92" s="1">
        <v>17</v>
      </c>
      <c r="U92">
        <v>0</v>
      </c>
      <c r="W92">
        <v>0</v>
      </c>
      <c r="X92" s="1"/>
      <c r="Y92" s="1"/>
      <c r="Z92" s="1"/>
      <c r="AA92" s="1"/>
      <c r="AB92" s="1"/>
      <c r="AG92" t="str">
        <f t="shared" si="21"/>
        <v>New Canaan</v>
      </c>
      <c r="AH92" t="s">
        <v>1812</v>
      </c>
      <c r="AI92">
        <v>4</v>
      </c>
      <c r="AJ92" s="7">
        <v>164</v>
      </c>
      <c r="AL92" s="7" t="s">
        <v>832</v>
      </c>
      <c r="AM92" t="s">
        <v>1801</v>
      </c>
      <c r="AN92" t="s">
        <v>654</v>
      </c>
      <c r="AO92" t="s">
        <v>709</v>
      </c>
    </row>
    <row r="93" spans="1:41" hidden="1" outlineLevel="1">
      <c r="A93" t="s">
        <v>1441</v>
      </c>
      <c r="B93" s="10" t="s">
        <v>1591</v>
      </c>
      <c r="C93" s="1">
        <f t="shared" si="11"/>
        <v>6780</v>
      </c>
      <c r="D93" s="7">
        <f t="shared" si="12"/>
        <v>2</v>
      </c>
      <c r="E93" s="7">
        <f t="shared" si="13"/>
        <v>1</v>
      </c>
      <c r="F93" s="7">
        <f t="shared" si="14"/>
        <v>3</v>
      </c>
      <c r="G93" s="1">
        <f t="shared" si="15"/>
        <v>735</v>
      </c>
      <c r="H93" s="2">
        <f t="shared" si="16"/>
        <v>0.1084070796460177</v>
      </c>
      <c r="I93" s="8"/>
      <c r="J93" s="2">
        <f t="shared" si="17"/>
        <v>0.42271386430678465</v>
      </c>
      <c r="K93" s="2">
        <f t="shared" si="18"/>
        <v>0.5311209439528024</v>
      </c>
      <c r="L93" s="2">
        <f t="shared" si="19"/>
        <v>3.7168141592920353E-2</v>
      </c>
      <c r="M93" s="2">
        <f t="shared" si="20"/>
        <v>8.9970501474925385E-3</v>
      </c>
      <c r="N93" s="1">
        <v>2866</v>
      </c>
      <c r="O93" s="1">
        <v>3601</v>
      </c>
      <c r="P93" s="1">
        <v>252</v>
      </c>
      <c r="Q93" s="1">
        <v>25</v>
      </c>
      <c r="R93" s="1">
        <v>22</v>
      </c>
      <c r="S93" s="1">
        <v>0</v>
      </c>
      <c r="T93" s="1">
        <v>14</v>
      </c>
      <c r="U93">
        <v>0</v>
      </c>
      <c r="W93">
        <v>0</v>
      </c>
      <c r="X93" s="1"/>
      <c r="Y93" s="1"/>
      <c r="Z93" s="1"/>
      <c r="AA93" s="1"/>
      <c r="AB93" s="1"/>
      <c r="AG93" t="str">
        <f t="shared" si="21"/>
        <v>New Fairfield</v>
      </c>
      <c r="AH93" t="s">
        <v>1812</v>
      </c>
      <c r="AI93">
        <v>5</v>
      </c>
      <c r="AJ93" s="7">
        <v>107</v>
      </c>
      <c r="AL93" s="7" t="s">
        <v>832</v>
      </c>
      <c r="AM93" t="s">
        <v>1801</v>
      </c>
      <c r="AN93" t="s">
        <v>660</v>
      </c>
      <c r="AO93" t="s">
        <v>5179</v>
      </c>
    </row>
    <row r="94" spans="1:41" hidden="1" outlineLevel="1">
      <c r="A94" t="s">
        <v>2395</v>
      </c>
      <c r="B94" s="10" t="s">
        <v>1591</v>
      </c>
      <c r="C94" s="1">
        <f t="shared" si="11"/>
        <v>3397</v>
      </c>
      <c r="D94" s="7">
        <f t="shared" si="12"/>
        <v>1</v>
      </c>
      <c r="E94" s="7">
        <f t="shared" si="13"/>
        <v>2</v>
      </c>
      <c r="F94" s="7">
        <f t="shared" si="14"/>
        <v>3</v>
      </c>
      <c r="G94" s="1">
        <f t="shared" si="15"/>
        <v>122</v>
      </c>
      <c r="H94" s="2">
        <f t="shared" si="16"/>
        <v>3.5914041801589636E-2</v>
      </c>
      <c r="I94" s="8"/>
      <c r="J94" s="2">
        <f t="shared" si="17"/>
        <v>0.48042390344421548</v>
      </c>
      <c r="K94" s="2">
        <f t="shared" si="18"/>
        <v>0.44450986164262585</v>
      </c>
      <c r="L94" s="2">
        <f t="shared" si="19"/>
        <v>6.4763026199587875E-2</v>
      </c>
      <c r="M94" s="2">
        <f t="shared" si="20"/>
        <v>1.0303208713570794E-2</v>
      </c>
      <c r="N94" s="1">
        <v>1632</v>
      </c>
      <c r="O94" s="1">
        <v>1510</v>
      </c>
      <c r="P94" s="1">
        <v>220</v>
      </c>
      <c r="Q94" s="1">
        <v>10</v>
      </c>
      <c r="R94" s="1">
        <v>10</v>
      </c>
      <c r="S94" s="1">
        <v>0</v>
      </c>
      <c r="T94" s="1">
        <v>15</v>
      </c>
      <c r="U94">
        <v>0</v>
      </c>
      <c r="W94">
        <v>0</v>
      </c>
      <c r="X94" s="1"/>
      <c r="Y94" s="1"/>
      <c r="Z94" s="1"/>
      <c r="AA94" s="1"/>
      <c r="AB94" s="1"/>
      <c r="AG94" t="str">
        <f t="shared" si="21"/>
        <v>New Hartford</v>
      </c>
      <c r="AH94" t="s">
        <v>2192</v>
      </c>
      <c r="AI94">
        <v>6</v>
      </c>
      <c r="AJ94" s="7">
        <v>35</v>
      </c>
      <c r="AL94" s="7" t="s">
        <v>832</v>
      </c>
      <c r="AM94" t="s">
        <v>1803</v>
      </c>
      <c r="AN94" t="s">
        <v>655</v>
      </c>
      <c r="AO94" t="s">
        <v>5180</v>
      </c>
    </row>
    <row r="95" spans="1:41" hidden="1" outlineLevel="1">
      <c r="A95" t="s">
        <v>3146</v>
      </c>
      <c r="B95" s="10" t="s">
        <v>1591</v>
      </c>
      <c r="C95" s="1">
        <f t="shared" si="11"/>
        <v>36428</v>
      </c>
      <c r="D95" s="7">
        <f t="shared" si="12"/>
        <v>1</v>
      </c>
      <c r="E95" s="7">
        <f t="shared" si="13"/>
        <v>2</v>
      </c>
      <c r="F95" s="7">
        <f t="shared" si="14"/>
        <v>3</v>
      </c>
      <c r="G95" s="1">
        <f t="shared" si="15"/>
        <v>22985</v>
      </c>
      <c r="H95" s="2">
        <f t="shared" si="16"/>
        <v>0.63097068189304928</v>
      </c>
      <c r="I95" s="8"/>
      <c r="J95" s="2">
        <f t="shared" si="17"/>
        <v>0.77261996266608102</v>
      </c>
      <c r="K95" s="2">
        <f t="shared" si="18"/>
        <v>0.14164928077303174</v>
      </c>
      <c r="L95" s="2">
        <f t="shared" si="19"/>
        <v>6.0448007027561215E-2</v>
      </c>
      <c r="M95" s="2">
        <f t="shared" si="20"/>
        <v>2.5282749533326029E-2</v>
      </c>
      <c r="N95" s="1">
        <v>28145</v>
      </c>
      <c r="O95" s="1">
        <v>5160</v>
      </c>
      <c r="P95" s="1">
        <v>2202</v>
      </c>
      <c r="Q95" s="1">
        <v>95</v>
      </c>
      <c r="R95" s="1">
        <v>103</v>
      </c>
      <c r="S95" s="1">
        <v>0</v>
      </c>
      <c r="T95" s="1">
        <v>722</v>
      </c>
      <c r="U95">
        <v>1</v>
      </c>
      <c r="W95">
        <v>0</v>
      </c>
      <c r="X95" s="1"/>
      <c r="Y95" s="1"/>
      <c r="Z95" s="1"/>
      <c r="AA95" s="1"/>
      <c r="AB95" s="1"/>
      <c r="AG95" t="str">
        <f t="shared" si="21"/>
        <v>New Haven</v>
      </c>
      <c r="AH95" t="s">
        <v>3146</v>
      </c>
      <c r="AI95">
        <v>3</v>
      </c>
      <c r="AJ95" s="7">
        <v>148</v>
      </c>
      <c r="AL95" s="7" t="s">
        <v>832</v>
      </c>
      <c r="AM95" t="s">
        <v>2454</v>
      </c>
      <c r="AN95" t="s">
        <v>663</v>
      </c>
      <c r="AO95" t="s">
        <v>5181</v>
      </c>
    </row>
    <row r="96" spans="1:41" hidden="1" outlineLevel="1">
      <c r="A96" t="s">
        <v>3147</v>
      </c>
      <c r="B96" s="10" t="s">
        <v>1591</v>
      </c>
      <c r="C96" s="1">
        <f t="shared" si="11"/>
        <v>7261</v>
      </c>
      <c r="D96" s="7">
        <f t="shared" si="12"/>
        <v>1</v>
      </c>
      <c r="E96" s="7">
        <f t="shared" si="13"/>
        <v>2</v>
      </c>
      <c r="F96" s="7">
        <f t="shared" si="14"/>
        <v>3</v>
      </c>
      <c r="G96" s="1">
        <f t="shared" si="15"/>
        <v>3186</v>
      </c>
      <c r="H96" s="2">
        <f t="shared" si="16"/>
        <v>0.43878253684065555</v>
      </c>
      <c r="I96" s="8"/>
      <c r="J96" s="2">
        <f t="shared" si="17"/>
        <v>0.67814350640407661</v>
      </c>
      <c r="K96" s="2">
        <f t="shared" si="18"/>
        <v>0.23936096956342101</v>
      </c>
      <c r="L96" s="2">
        <f t="shared" si="19"/>
        <v>6.8310150117063761E-2</v>
      </c>
      <c r="M96" s="2">
        <f t="shared" si="20"/>
        <v>1.4185373915438615E-2</v>
      </c>
      <c r="N96" s="1">
        <v>4924</v>
      </c>
      <c r="O96" s="1">
        <v>1738</v>
      </c>
      <c r="P96" s="1">
        <v>496</v>
      </c>
      <c r="Q96" s="1">
        <v>25</v>
      </c>
      <c r="R96" s="1">
        <v>17</v>
      </c>
      <c r="S96" s="1">
        <v>0</v>
      </c>
      <c r="T96" s="1">
        <v>61</v>
      </c>
      <c r="U96">
        <v>0</v>
      </c>
      <c r="W96">
        <v>0</v>
      </c>
      <c r="X96" s="1"/>
      <c r="Y96" s="1"/>
      <c r="Z96" s="1"/>
      <c r="AA96" s="1"/>
      <c r="AB96" s="1"/>
      <c r="AG96" t="str">
        <f t="shared" si="21"/>
        <v>New London</v>
      </c>
      <c r="AH96" t="s">
        <v>3147</v>
      </c>
      <c r="AI96">
        <v>2</v>
      </c>
      <c r="AJ96" s="7">
        <v>140</v>
      </c>
      <c r="AL96" s="7" t="s">
        <v>832</v>
      </c>
      <c r="AM96" t="s">
        <v>2455</v>
      </c>
      <c r="AN96" t="s">
        <v>655</v>
      </c>
      <c r="AO96" t="s">
        <v>5182</v>
      </c>
    </row>
    <row r="97" spans="1:41" hidden="1" outlineLevel="1">
      <c r="A97" t="s">
        <v>2396</v>
      </c>
      <c r="B97" s="10" t="s">
        <v>1591</v>
      </c>
      <c r="C97" s="1">
        <f t="shared" si="11"/>
        <v>11728</v>
      </c>
      <c r="D97" s="7">
        <f t="shared" si="12"/>
        <v>2</v>
      </c>
      <c r="E97" s="7">
        <f t="shared" si="13"/>
        <v>1</v>
      </c>
      <c r="F97" s="7">
        <f t="shared" si="14"/>
        <v>3</v>
      </c>
      <c r="G97" s="1">
        <f t="shared" si="15"/>
        <v>48</v>
      </c>
      <c r="H97" s="2">
        <f t="shared" si="16"/>
        <v>4.0927694406548429E-3</v>
      </c>
      <c r="I97" s="8"/>
      <c r="J97" s="2">
        <f t="shared" si="17"/>
        <v>0.46879263301500684</v>
      </c>
      <c r="K97" s="2">
        <f t="shared" si="18"/>
        <v>0.47288540245566169</v>
      </c>
      <c r="L97" s="2">
        <f t="shared" si="19"/>
        <v>4.9113233287858118E-2</v>
      </c>
      <c r="M97" s="2">
        <f t="shared" si="20"/>
        <v>9.208731241473353E-3</v>
      </c>
      <c r="N97" s="1">
        <v>5498</v>
      </c>
      <c r="O97" s="1">
        <v>5546</v>
      </c>
      <c r="P97" s="1">
        <v>576</v>
      </c>
      <c r="Q97" s="1">
        <v>34</v>
      </c>
      <c r="R97" s="1">
        <v>40</v>
      </c>
      <c r="S97" s="1">
        <v>0</v>
      </c>
      <c r="T97" s="1">
        <v>34</v>
      </c>
      <c r="U97">
        <v>0</v>
      </c>
      <c r="W97">
        <v>0</v>
      </c>
      <c r="X97" s="1"/>
      <c r="Y97" s="1"/>
      <c r="Z97" s="1"/>
      <c r="AA97" s="1"/>
      <c r="AB97" s="1"/>
      <c r="AG97" t="str">
        <f t="shared" si="21"/>
        <v>New Milford</v>
      </c>
      <c r="AH97" t="s">
        <v>2192</v>
      </c>
      <c r="AI97">
        <v>6</v>
      </c>
      <c r="AJ97" s="7">
        <v>77</v>
      </c>
      <c r="AL97" s="7" t="s">
        <v>832</v>
      </c>
      <c r="AM97" t="s">
        <v>1803</v>
      </c>
      <c r="AN97" t="s">
        <v>1482</v>
      </c>
      <c r="AO97" t="s">
        <v>4016</v>
      </c>
    </row>
    <row r="98" spans="1:41" hidden="1" outlineLevel="1">
      <c r="A98" t="s">
        <v>2916</v>
      </c>
      <c r="B98" s="10" t="s">
        <v>1591</v>
      </c>
      <c r="C98" s="1">
        <f t="shared" si="11"/>
        <v>15401</v>
      </c>
      <c r="D98" s="7">
        <f t="shared" si="12"/>
        <v>1</v>
      </c>
      <c r="E98" s="7">
        <f t="shared" si="13"/>
        <v>2</v>
      </c>
      <c r="F98" s="7">
        <f t="shared" si="14"/>
        <v>3</v>
      </c>
      <c r="G98" s="1">
        <f t="shared" si="15"/>
        <v>4497</v>
      </c>
      <c r="H98" s="2">
        <f t="shared" si="16"/>
        <v>0.29199402636192456</v>
      </c>
      <c r="I98" s="8"/>
      <c r="J98" s="2">
        <f t="shared" si="17"/>
        <v>0.6241153171871956</v>
      </c>
      <c r="K98" s="2">
        <f t="shared" si="18"/>
        <v>0.33212129082527109</v>
      </c>
      <c r="L98" s="2">
        <f t="shared" si="19"/>
        <v>3.6361275241867413E-2</v>
      </c>
      <c r="M98" s="2">
        <f t="shared" si="20"/>
        <v>7.4021167456659043E-3</v>
      </c>
      <c r="N98" s="1">
        <v>9612</v>
      </c>
      <c r="O98" s="1">
        <v>5115</v>
      </c>
      <c r="P98" s="1">
        <v>560</v>
      </c>
      <c r="Q98" s="1">
        <v>34</v>
      </c>
      <c r="R98" s="1">
        <v>22</v>
      </c>
      <c r="S98" s="1">
        <v>1</v>
      </c>
      <c r="T98" s="1">
        <v>57</v>
      </c>
      <c r="U98">
        <v>0</v>
      </c>
      <c r="W98">
        <v>0</v>
      </c>
      <c r="X98" s="1"/>
      <c r="Y98" s="1"/>
      <c r="Z98" s="1"/>
      <c r="AA98" s="1"/>
      <c r="AB98" s="1"/>
      <c r="AG98" t="str">
        <f t="shared" si="21"/>
        <v>Newington</v>
      </c>
      <c r="AH98" t="s">
        <v>2191</v>
      </c>
      <c r="AI98">
        <v>1</v>
      </c>
      <c r="AJ98" s="7">
        <v>66</v>
      </c>
      <c r="AL98" s="7" t="s">
        <v>832</v>
      </c>
      <c r="AM98" t="s">
        <v>1802</v>
      </c>
      <c r="AN98" t="s">
        <v>95</v>
      </c>
      <c r="AO98" t="s">
        <v>5183</v>
      </c>
    </row>
    <row r="99" spans="1:41" hidden="1" outlineLevel="1">
      <c r="A99" t="s">
        <v>2397</v>
      </c>
      <c r="B99" s="10" t="s">
        <v>1591</v>
      </c>
      <c r="C99" s="1">
        <f t="shared" si="11"/>
        <v>12394</v>
      </c>
      <c r="D99" s="7">
        <f t="shared" si="12"/>
        <v>2</v>
      </c>
      <c r="E99" s="7">
        <f t="shared" si="13"/>
        <v>1</v>
      </c>
      <c r="F99" s="7">
        <f t="shared" si="14"/>
        <v>3</v>
      </c>
      <c r="G99" s="1">
        <f t="shared" si="15"/>
        <v>453</v>
      </c>
      <c r="H99" s="2">
        <f t="shared" si="16"/>
        <v>3.654994352105858E-2</v>
      </c>
      <c r="I99" s="8"/>
      <c r="J99" s="2">
        <f t="shared" si="17"/>
        <v>0.45231563659835405</v>
      </c>
      <c r="K99" s="2">
        <f t="shared" si="18"/>
        <v>0.48886558011941261</v>
      </c>
      <c r="L99" s="2">
        <f t="shared" si="19"/>
        <v>5.1073099887042117E-2</v>
      </c>
      <c r="M99" s="2">
        <f t="shared" si="20"/>
        <v>7.7456833951912163E-3</v>
      </c>
      <c r="N99" s="1">
        <v>5606</v>
      </c>
      <c r="O99" s="1">
        <v>6059</v>
      </c>
      <c r="P99" s="1">
        <v>633</v>
      </c>
      <c r="Q99" s="1">
        <v>28</v>
      </c>
      <c r="R99" s="1">
        <v>46</v>
      </c>
      <c r="S99" s="1">
        <v>0</v>
      </c>
      <c r="T99" s="1">
        <v>22</v>
      </c>
      <c r="U99">
        <v>0</v>
      </c>
      <c r="W99">
        <v>0</v>
      </c>
      <c r="X99" s="1"/>
      <c r="Y99" s="1"/>
      <c r="Z99" s="1"/>
      <c r="AA99" s="1"/>
      <c r="AB99" s="1"/>
      <c r="AG99" t="str">
        <f t="shared" si="21"/>
        <v>Newtown</v>
      </c>
      <c r="AH99" t="s">
        <v>1812</v>
      </c>
      <c r="AI99">
        <v>5</v>
      </c>
      <c r="AJ99" s="7">
        <v>119</v>
      </c>
      <c r="AL99" s="7" t="s">
        <v>832</v>
      </c>
      <c r="AM99" t="s">
        <v>1801</v>
      </c>
      <c r="AN99" t="s">
        <v>655</v>
      </c>
      <c r="AO99" t="s">
        <v>5184</v>
      </c>
    </row>
    <row r="100" spans="1:41" hidden="1" outlineLevel="1">
      <c r="A100" t="s">
        <v>3432</v>
      </c>
      <c r="B100" s="10" t="s">
        <v>1591</v>
      </c>
      <c r="C100" s="1">
        <f t="shared" si="11"/>
        <v>935</v>
      </c>
      <c r="D100" s="7">
        <f t="shared" si="12"/>
        <v>1</v>
      </c>
      <c r="E100" s="7">
        <f t="shared" si="13"/>
        <v>2</v>
      </c>
      <c r="F100" s="7">
        <f t="shared" si="14"/>
        <v>3</v>
      </c>
      <c r="G100" s="1">
        <f t="shared" si="15"/>
        <v>107</v>
      </c>
      <c r="H100" s="2">
        <f t="shared" si="16"/>
        <v>0.11443850267379679</v>
      </c>
      <c r="I100" s="8"/>
      <c r="J100" s="2">
        <f t="shared" si="17"/>
        <v>0.50374331550802143</v>
      </c>
      <c r="K100" s="2">
        <f t="shared" si="18"/>
        <v>0.38930481283422458</v>
      </c>
      <c r="L100" s="2">
        <f t="shared" si="19"/>
        <v>0.10160427807486631</v>
      </c>
      <c r="M100" s="2">
        <f t="shared" si="20"/>
        <v>5.3475935828876803E-3</v>
      </c>
      <c r="N100" s="1">
        <v>471</v>
      </c>
      <c r="O100" s="1">
        <v>364</v>
      </c>
      <c r="P100" s="1">
        <v>95</v>
      </c>
      <c r="Q100" s="1">
        <v>1</v>
      </c>
      <c r="R100" s="1">
        <v>2</v>
      </c>
      <c r="S100" s="1">
        <v>0</v>
      </c>
      <c r="T100" s="1">
        <v>2</v>
      </c>
      <c r="U100">
        <v>0</v>
      </c>
      <c r="W100">
        <v>0</v>
      </c>
      <c r="X100" s="1"/>
      <c r="Y100" s="1"/>
      <c r="Z100" s="1"/>
      <c r="AA100" s="1"/>
      <c r="AB100" s="1"/>
      <c r="AG100" t="str">
        <f t="shared" si="21"/>
        <v>Norfolk</v>
      </c>
      <c r="AH100" t="s">
        <v>2192</v>
      </c>
      <c r="AI100">
        <v>6</v>
      </c>
      <c r="AJ100" s="7">
        <v>3</v>
      </c>
      <c r="AL100" s="7" t="s">
        <v>832</v>
      </c>
      <c r="AM100" t="s">
        <v>1803</v>
      </c>
      <c r="AN100" t="s">
        <v>992</v>
      </c>
      <c r="AO100" t="s">
        <v>5185</v>
      </c>
    </row>
    <row r="101" spans="1:41" hidden="1" outlineLevel="1">
      <c r="A101" t="s">
        <v>2398</v>
      </c>
      <c r="B101" s="10" t="s">
        <v>1591</v>
      </c>
      <c r="C101" s="1">
        <f t="shared" si="11"/>
        <v>6478</v>
      </c>
      <c r="D101" s="7">
        <f t="shared" si="12"/>
        <v>1</v>
      </c>
      <c r="E101" s="7">
        <f t="shared" si="13"/>
        <v>2</v>
      </c>
      <c r="F101" s="7">
        <f t="shared" si="14"/>
        <v>3</v>
      </c>
      <c r="G101" s="1">
        <f t="shared" si="15"/>
        <v>939</v>
      </c>
      <c r="H101" s="2">
        <f t="shared" si="16"/>
        <v>0.14495214572398887</v>
      </c>
      <c r="I101" s="8"/>
      <c r="J101" s="2">
        <f t="shared" si="17"/>
        <v>0.54677369558505706</v>
      </c>
      <c r="K101" s="2">
        <f t="shared" si="18"/>
        <v>0.40182154986106822</v>
      </c>
      <c r="L101" s="2">
        <f t="shared" si="19"/>
        <v>4.3840691571472676E-2</v>
      </c>
      <c r="M101" s="2">
        <f t="shared" si="20"/>
        <v>7.564062982402045E-3</v>
      </c>
      <c r="N101" s="1">
        <v>3542</v>
      </c>
      <c r="O101" s="1">
        <v>2603</v>
      </c>
      <c r="P101" s="1">
        <v>284</v>
      </c>
      <c r="Q101" s="1">
        <v>18</v>
      </c>
      <c r="R101" s="1">
        <v>11</v>
      </c>
      <c r="S101" s="1">
        <v>0</v>
      </c>
      <c r="T101" s="1">
        <v>20</v>
      </c>
      <c r="U101">
        <v>0</v>
      </c>
      <c r="W101">
        <v>0</v>
      </c>
      <c r="X101" s="1"/>
      <c r="Y101" s="1"/>
      <c r="Z101" s="1"/>
      <c r="AA101" s="1"/>
      <c r="AB101" s="1"/>
      <c r="AG101" t="str">
        <f t="shared" si="21"/>
        <v>North Branford</v>
      </c>
      <c r="AH101" t="s">
        <v>3146</v>
      </c>
      <c r="AI101">
        <v>3</v>
      </c>
      <c r="AJ101" s="7">
        <v>133</v>
      </c>
      <c r="AL101" s="7" t="s">
        <v>832</v>
      </c>
      <c r="AM101" t="s">
        <v>2454</v>
      </c>
      <c r="AN101" t="s">
        <v>3823</v>
      </c>
      <c r="AO101" t="s">
        <v>5186</v>
      </c>
    </row>
    <row r="102" spans="1:41" hidden="1" outlineLevel="1">
      <c r="A102" t="s">
        <v>2097</v>
      </c>
      <c r="B102" s="10" t="s">
        <v>1591</v>
      </c>
      <c r="C102" s="1">
        <f t="shared" si="11"/>
        <v>1390</v>
      </c>
      <c r="D102" s="7">
        <f t="shared" si="12"/>
        <v>1</v>
      </c>
      <c r="E102" s="7">
        <f t="shared" si="13"/>
        <v>2</v>
      </c>
      <c r="F102" s="7">
        <f t="shared" si="14"/>
        <v>3</v>
      </c>
      <c r="G102" s="1">
        <f t="shared" si="15"/>
        <v>111</v>
      </c>
      <c r="H102" s="2">
        <f t="shared" si="16"/>
        <v>7.9856115107913669E-2</v>
      </c>
      <c r="I102" s="8"/>
      <c r="J102" s="2">
        <f t="shared" si="17"/>
        <v>0.5</v>
      </c>
      <c r="K102" s="2">
        <f t="shared" si="18"/>
        <v>0.42014388489208632</v>
      </c>
      <c r="L102" s="2">
        <f t="shared" si="19"/>
        <v>6.3309352517985612E-2</v>
      </c>
      <c r="M102" s="2">
        <f t="shared" si="20"/>
        <v>1.6546762589928071E-2</v>
      </c>
      <c r="N102" s="1">
        <v>695</v>
      </c>
      <c r="O102" s="1">
        <v>584</v>
      </c>
      <c r="P102" s="1">
        <v>88</v>
      </c>
      <c r="Q102" s="1">
        <v>7</v>
      </c>
      <c r="R102" s="1">
        <v>4</v>
      </c>
      <c r="S102" s="1">
        <v>0</v>
      </c>
      <c r="T102" s="1">
        <v>12</v>
      </c>
      <c r="U102">
        <v>0</v>
      </c>
      <c r="W102">
        <v>0</v>
      </c>
      <c r="X102" s="1"/>
      <c r="Y102" s="1"/>
      <c r="Z102" s="1"/>
      <c r="AA102" s="1"/>
      <c r="AB102" s="1"/>
      <c r="AG102" t="str">
        <f t="shared" si="21"/>
        <v>North Canaan</v>
      </c>
      <c r="AH102" t="s">
        <v>2192</v>
      </c>
      <c r="AI102">
        <v>6</v>
      </c>
      <c r="AJ102" s="7">
        <v>2</v>
      </c>
      <c r="AL102" s="7" t="s">
        <v>832</v>
      </c>
      <c r="AM102" t="s">
        <v>1803</v>
      </c>
      <c r="AN102" t="s">
        <v>663</v>
      </c>
      <c r="AO102" t="s">
        <v>4023</v>
      </c>
    </row>
    <row r="103" spans="1:41" hidden="1" outlineLevel="1">
      <c r="A103" t="s">
        <v>2791</v>
      </c>
      <c r="B103" s="10" t="s">
        <v>1591</v>
      </c>
      <c r="C103" s="1">
        <f t="shared" si="11"/>
        <v>12200</v>
      </c>
      <c r="D103" s="7">
        <f t="shared" si="12"/>
        <v>1</v>
      </c>
      <c r="E103" s="7">
        <f t="shared" si="13"/>
        <v>2</v>
      </c>
      <c r="F103" s="7">
        <f t="shared" si="14"/>
        <v>3</v>
      </c>
      <c r="G103" s="1">
        <f t="shared" si="15"/>
        <v>1455</v>
      </c>
      <c r="H103" s="2">
        <f t="shared" si="16"/>
        <v>0.11926229508196722</v>
      </c>
      <c r="I103" s="8"/>
      <c r="J103" s="2">
        <f t="shared" si="17"/>
        <v>0.53278688524590168</v>
      </c>
      <c r="K103" s="2">
        <f t="shared" si="18"/>
        <v>0.41352459016393445</v>
      </c>
      <c r="L103" s="2">
        <f t="shared" si="19"/>
        <v>4.2459016393442621E-2</v>
      </c>
      <c r="M103" s="2">
        <f t="shared" si="20"/>
        <v>1.1229508196721256E-2</v>
      </c>
      <c r="N103" s="1">
        <v>6500</v>
      </c>
      <c r="O103" s="1">
        <v>5045</v>
      </c>
      <c r="P103" s="1">
        <v>518</v>
      </c>
      <c r="Q103" s="1">
        <v>42</v>
      </c>
      <c r="R103" s="1">
        <v>19</v>
      </c>
      <c r="S103" s="1">
        <v>0</v>
      </c>
      <c r="T103" s="1">
        <v>76</v>
      </c>
      <c r="U103">
        <v>0</v>
      </c>
      <c r="W103">
        <v>0</v>
      </c>
      <c r="X103" s="1"/>
      <c r="Y103" s="1"/>
      <c r="Z103" s="1"/>
      <c r="AA103" s="1"/>
      <c r="AB103" s="1"/>
      <c r="AG103" t="str">
        <f t="shared" si="21"/>
        <v>North Haven</v>
      </c>
      <c r="AH103" t="s">
        <v>3146</v>
      </c>
      <c r="AI103">
        <v>3</v>
      </c>
      <c r="AJ103" s="7">
        <v>128</v>
      </c>
      <c r="AL103" s="7" t="s">
        <v>832</v>
      </c>
      <c r="AM103" t="s">
        <v>2454</v>
      </c>
      <c r="AN103" t="s">
        <v>668</v>
      </c>
      <c r="AO103" t="s">
        <v>5187</v>
      </c>
    </row>
    <row r="104" spans="1:41" hidden="1" outlineLevel="1">
      <c r="A104" t="s">
        <v>1423</v>
      </c>
      <c r="B104" s="10" t="s">
        <v>1591</v>
      </c>
      <c r="C104" s="1">
        <f t="shared" si="11"/>
        <v>2608</v>
      </c>
      <c r="D104" s="7">
        <f t="shared" si="12"/>
        <v>1</v>
      </c>
      <c r="E104" s="7">
        <f t="shared" si="13"/>
        <v>2</v>
      </c>
      <c r="F104" s="7">
        <f t="shared" si="14"/>
        <v>3</v>
      </c>
      <c r="G104" s="1">
        <f t="shared" si="15"/>
        <v>59</v>
      </c>
      <c r="H104" s="2">
        <f t="shared" si="16"/>
        <v>2.2622699386503069E-2</v>
      </c>
      <c r="I104" s="8"/>
      <c r="J104" s="2">
        <f t="shared" si="17"/>
        <v>0.47737730061349692</v>
      </c>
      <c r="K104" s="2">
        <f t="shared" si="18"/>
        <v>0.45475460122699385</v>
      </c>
      <c r="L104" s="2">
        <f t="shared" si="19"/>
        <v>6.0582822085889568E-2</v>
      </c>
      <c r="M104" s="2">
        <f t="shared" si="20"/>
        <v>7.2852760736196592E-3</v>
      </c>
      <c r="N104" s="1">
        <v>1245</v>
      </c>
      <c r="O104" s="1">
        <v>1186</v>
      </c>
      <c r="P104" s="1">
        <v>158</v>
      </c>
      <c r="Q104" s="1">
        <v>5</v>
      </c>
      <c r="R104" s="1">
        <v>9</v>
      </c>
      <c r="S104" s="1">
        <v>0</v>
      </c>
      <c r="T104" s="1">
        <v>5</v>
      </c>
      <c r="U104">
        <v>0</v>
      </c>
      <c r="W104">
        <v>0</v>
      </c>
      <c r="X104" s="1"/>
      <c r="Y104" s="1"/>
      <c r="Z104" s="1"/>
      <c r="AA104" s="1"/>
      <c r="AB104" s="1"/>
      <c r="AG104" t="str">
        <f t="shared" si="21"/>
        <v>North Stonington</v>
      </c>
      <c r="AH104" t="s">
        <v>3147</v>
      </c>
      <c r="AI104">
        <v>2</v>
      </c>
      <c r="AJ104" s="7">
        <v>109</v>
      </c>
      <c r="AL104" s="7" t="s">
        <v>832</v>
      </c>
      <c r="AM104" t="s">
        <v>2455</v>
      </c>
      <c r="AN104" t="s">
        <v>1482</v>
      </c>
      <c r="AO104" t="s">
        <v>3965</v>
      </c>
    </row>
    <row r="105" spans="1:41" hidden="1" outlineLevel="1">
      <c r="A105" t="s">
        <v>1424</v>
      </c>
      <c r="B105" s="10" t="s">
        <v>1591</v>
      </c>
      <c r="C105" s="1">
        <f t="shared" si="11"/>
        <v>32211</v>
      </c>
      <c r="D105" s="7">
        <f t="shared" si="12"/>
        <v>1</v>
      </c>
      <c r="E105" s="7">
        <f t="shared" si="13"/>
        <v>2</v>
      </c>
      <c r="F105" s="7">
        <f t="shared" si="14"/>
        <v>3</v>
      </c>
      <c r="G105" s="1">
        <f t="shared" si="15"/>
        <v>7774</v>
      </c>
      <c r="H105" s="2">
        <f t="shared" si="16"/>
        <v>0.24134612399490857</v>
      </c>
      <c r="I105" s="8"/>
      <c r="J105" s="2">
        <f t="shared" si="17"/>
        <v>0.59895687808512621</v>
      </c>
      <c r="K105" s="2">
        <f t="shared" si="18"/>
        <v>0.35761075409021764</v>
      </c>
      <c r="L105" s="2">
        <f t="shared" si="19"/>
        <v>3.222501629877992E-2</v>
      </c>
      <c r="M105" s="2">
        <f t="shared" si="20"/>
        <v>1.1207351525876229E-2</v>
      </c>
      <c r="N105" s="1">
        <v>19293</v>
      </c>
      <c r="O105" s="1">
        <v>11519</v>
      </c>
      <c r="P105" s="1">
        <v>1038</v>
      </c>
      <c r="Q105" s="1">
        <v>86</v>
      </c>
      <c r="R105" s="1">
        <v>71</v>
      </c>
      <c r="S105" s="1">
        <v>0</v>
      </c>
      <c r="T105" s="1">
        <v>204</v>
      </c>
      <c r="U105">
        <v>0</v>
      </c>
      <c r="W105">
        <v>0</v>
      </c>
      <c r="X105" s="1"/>
      <c r="Y105" s="1"/>
      <c r="Z105" s="1"/>
      <c r="AA105" s="1"/>
      <c r="AB105" s="1"/>
      <c r="AG105" t="str">
        <f t="shared" si="21"/>
        <v>Norwalk</v>
      </c>
      <c r="AH105" t="s">
        <v>1812</v>
      </c>
      <c r="AI105">
        <v>4</v>
      </c>
      <c r="AJ105" s="7">
        <v>167</v>
      </c>
      <c r="AL105" s="7" t="s">
        <v>832</v>
      </c>
      <c r="AM105" t="s">
        <v>1801</v>
      </c>
      <c r="AN105" t="s">
        <v>1482</v>
      </c>
      <c r="AO105" t="s">
        <v>3968</v>
      </c>
    </row>
    <row r="106" spans="1:41" hidden="1" outlineLevel="1">
      <c r="A106" t="s">
        <v>3529</v>
      </c>
      <c r="B106" s="10" t="s">
        <v>1591</v>
      </c>
      <c r="C106" s="1">
        <f t="shared" si="11"/>
        <v>13134</v>
      </c>
      <c r="D106" s="7">
        <f t="shared" si="12"/>
        <v>1</v>
      </c>
      <c r="E106" s="7">
        <f t="shared" si="13"/>
        <v>2</v>
      </c>
      <c r="F106" s="7">
        <f t="shared" si="14"/>
        <v>3</v>
      </c>
      <c r="G106" s="1">
        <f t="shared" si="15"/>
        <v>4219</v>
      </c>
      <c r="H106" s="2">
        <f t="shared" si="16"/>
        <v>0.32122734886553983</v>
      </c>
      <c r="I106" s="8"/>
      <c r="J106" s="2">
        <f t="shared" si="17"/>
        <v>0.62935891579107661</v>
      </c>
      <c r="K106" s="2">
        <f t="shared" si="18"/>
        <v>0.30813156692553678</v>
      </c>
      <c r="L106" s="2">
        <f t="shared" si="19"/>
        <v>4.7358002131871475E-2</v>
      </c>
      <c r="M106" s="2">
        <f t="shared" si="20"/>
        <v>1.5151515151515131E-2</v>
      </c>
      <c r="N106" s="1">
        <v>8266</v>
      </c>
      <c r="O106" s="1">
        <v>4047</v>
      </c>
      <c r="P106" s="1">
        <v>622</v>
      </c>
      <c r="Q106" s="1">
        <v>63</v>
      </c>
      <c r="R106" s="1">
        <v>30</v>
      </c>
      <c r="S106" s="1">
        <v>0</v>
      </c>
      <c r="T106" s="1">
        <v>106</v>
      </c>
      <c r="U106">
        <v>0</v>
      </c>
      <c r="W106">
        <v>0</v>
      </c>
      <c r="X106" s="1"/>
      <c r="Y106" s="1"/>
      <c r="Z106" s="1"/>
      <c r="AA106" s="1"/>
      <c r="AB106" s="1"/>
      <c r="AG106" t="str">
        <f t="shared" si="21"/>
        <v>Norwich</v>
      </c>
      <c r="AH106" t="s">
        <v>3147</v>
      </c>
      <c r="AI106">
        <v>2</v>
      </c>
      <c r="AJ106" s="7">
        <v>95</v>
      </c>
      <c r="AL106" s="7" t="s">
        <v>832</v>
      </c>
      <c r="AM106" t="s">
        <v>2455</v>
      </c>
      <c r="AN106" t="s">
        <v>992</v>
      </c>
      <c r="AO106" t="s">
        <v>4870</v>
      </c>
    </row>
    <row r="107" spans="1:41" hidden="1" outlineLevel="1">
      <c r="A107" t="s">
        <v>2049</v>
      </c>
      <c r="B107" s="10" t="s">
        <v>1591</v>
      </c>
      <c r="C107" s="1">
        <f t="shared" si="11"/>
        <v>4507</v>
      </c>
      <c r="D107" s="7">
        <f t="shared" si="12"/>
        <v>1</v>
      </c>
      <c r="E107" s="7">
        <f t="shared" si="13"/>
        <v>2</v>
      </c>
      <c r="F107" s="7">
        <f t="shared" si="14"/>
        <v>3</v>
      </c>
      <c r="G107" s="1">
        <f t="shared" si="15"/>
        <v>413</v>
      </c>
      <c r="H107" s="2">
        <f t="shared" si="16"/>
        <v>9.1635234080319497E-2</v>
      </c>
      <c r="I107" s="8"/>
      <c r="J107" s="2">
        <f t="shared" si="17"/>
        <v>0.51719547370756602</v>
      </c>
      <c r="K107" s="2">
        <f t="shared" si="18"/>
        <v>0.42556023962724648</v>
      </c>
      <c r="L107" s="2">
        <f t="shared" si="19"/>
        <v>4.925671178167295E-2</v>
      </c>
      <c r="M107" s="2">
        <f t="shared" si="20"/>
        <v>7.9875748835145435E-3</v>
      </c>
      <c r="N107" s="1">
        <v>2331</v>
      </c>
      <c r="O107" s="1">
        <v>1918</v>
      </c>
      <c r="P107" s="1">
        <v>222</v>
      </c>
      <c r="Q107" s="1">
        <v>10</v>
      </c>
      <c r="R107" s="1">
        <v>9</v>
      </c>
      <c r="S107" s="1">
        <v>1</v>
      </c>
      <c r="T107" s="1">
        <v>16</v>
      </c>
      <c r="U107">
        <v>0</v>
      </c>
      <c r="W107">
        <v>0</v>
      </c>
      <c r="X107" s="1"/>
      <c r="Y107" s="1"/>
      <c r="Z107" s="1"/>
      <c r="AA107" s="1"/>
      <c r="AB107" s="1"/>
      <c r="AG107" t="str">
        <f t="shared" si="21"/>
        <v>Old Lyme</v>
      </c>
      <c r="AH107" t="s">
        <v>3147</v>
      </c>
      <c r="AI107">
        <v>2</v>
      </c>
      <c r="AJ107" s="7">
        <v>144</v>
      </c>
      <c r="AL107" s="7" t="s">
        <v>832</v>
      </c>
      <c r="AM107" t="s">
        <v>2455</v>
      </c>
      <c r="AN107" t="s">
        <v>663</v>
      </c>
      <c r="AO107" t="s">
        <v>4871</v>
      </c>
    </row>
    <row r="108" spans="1:41" hidden="1" outlineLevel="1">
      <c r="A108" t="s">
        <v>1686</v>
      </c>
      <c r="B108" s="10" t="s">
        <v>1591</v>
      </c>
      <c r="C108" s="1">
        <f t="shared" si="11"/>
        <v>5774</v>
      </c>
      <c r="D108" s="7">
        <f t="shared" si="12"/>
        <v>1</v>
      </c>
      <c r="E108" s="7">
        <f t="shared" si="13"/>
        <v>2</v>
      </c>
      <c r="F108" s="7">
        <f t="shared" si="14"/>
        <v>3</v>
      </c>
      <c r="G108" s="1">
        <f t="shared" si="15"/>
        <v>394</v>
      </c>
      <c r="H108" s="2">
        <f t="shared" si="16"/>
        <v>6.8236924142708696E-2</v>
      </c>
      <c r="I108" s="8"/>
      <c r="J108" s="2">
        <f t="shared" si="17"/>
        <v>0.50190509179078624</v>
      </c>
      <c r="K108" s="2">
        <f t="shared" si="18"/>
        <v>0.43366816764807758</v>
      </c>
      <c r="L108" s="2">
        <f t="shared" si="19"/>
        <v>5.1957048839625909E-2</v>
      </c>
      <c r="M108" s="2">
        <f t="shared" si="20"/>
        <v>1.2469691721510266E-2</v>
      </c>
      <c r="N108" s="1">
        <v>2898</v>
      </c>
      <c r="O108" s="1">
        <v>2504</v>
      </c>
      <c r="P108" s="1">
        <v>300</v>
      </c>
      <c r="Q108" s="1">
        <v>23</v>
      </c>
      <c r="R108" s="1">
        <v>21</v>
      </c>
      <c r="S108" s="1">
        <v>1</v>
      </c>
      <c r="T108" s="1">
        <v>27</v>
      </c>
      <c r="U108">
        <v>0</v>
      </c>
      <c r="W108">
        <v>0</v>
      </c>
      <c r="X108" s="1"/>
      <c r="Y108" s="1"/>
      <c r="Z108" s="1"/>
      <c r="AA108" s="1"/>
      <c r="AB108" s="1"/>
      <c r="AG108" t="str">
        <f t="shared" si="21"/>
        <v>Old Saybrook</v>
      </c>
      <c r="AH108" t="s">
        <v>1850</v>
      </c>
      <c r="AI108">
        <v>2</v>
      </c>
      <c r="AJ108" s="7">
        <v>151</v>
      </c>
      <c r="AL108" s="7" t="s">
        <v>832</v>
      </c>
      <c r="AM108" t="s">
        <v>2150</v>
      </c>
      <c r="AN108" t="s">
        <v>1482</v>
      </c>
      <c r="AO108" t="s">
        <v>4872</v>
      </c>
    </row>
    <row r="109" spans="1:41" hidden="1" outlineLevel="1">
      <c r="A109" t="s">
        <v>1372</v>
      </c>
      <c r="B109" s="10" t="s">
        <v>1591</v>
      </c>
      <c r="C109" s="1">
        <f t="shared" si="11"/>
        <v>7883</v>
      </c>
      <c r="D109" s="7">
        <f t="shared" si="12"/>
        <v>1</v>
      </c>
      <c r="E109" s="7">
        <f t="shared" si="13"/>
        <v>2</v>
      </c>
      <c r="F109" s="7">
        <f t="shared" si="14"/>
        <v>3</v>
      </c>
      <c r="G109" s="1">
        <f t="shared" si="15"/>
        <v>272</v>
      </c>
      <c r="H109" s="2">
        <f t="shared" si="16"/>
        <v>3.4504630216922488E-2</v>
      </c>
      <c r="I109" s="8"/>
      <c r="J109" s="2">
        <f t="shared" si="17"/>
        <v>0.49410123049600407</v>
      </c>
      <c r="K109" s="2">
        <f t="shared" si="18"/>
        <v>0.45959660027908156</v>
      </c>
      <c r="L109" s="2">
        <f t="shared" si="19"/>
        <v>3.9959406317391859E-2</v>
      </c>
      <c r="M109" s="2">
        <f t="shared" si="20"/>
        <v>6.3427629075225103E-3</v>
      </c>
      <c r="N109" s="1">
        <v>3895</v>
      </c>
      <c r="O109" s="1">
        <v>3623</v>
      </c>
      <c r="P109" s="1">
        <v>315</v>
      </c>
      <c r="Q109" s="1">
        <v>18</v>
      </c>
      <c r="R109" s="1">
        <v>11</v>
      </c>
      <c r="S109" s="1">
        <v>0</v>
      </c>
      <c r="T109" s="1">
        <v>21</v>
      </c>
      <c r="U109">
        <v>0</v>
      </c>
      <c r="W109">
        <v>0</v>
      </c>
      <c r="X109" s="1"/>
      <c r="Y109" s="1"/>
      <c r="Z109" s="1"/>
      <c r="AA109" s="1"/>
      <c r="AB109" s="1"/>
      <c r="AG109" t="str">
        <f t="shared" si="21"/>
        <v>Orange</v>
      </c>
      <c r="AH109" t="s">
        <v>3146</v>
      </c>
      <c r="AI109">
        <v>3</v>
      </c>
      <c r="AJ109" s="7">
        <v>155</v>
      </c>
      <c r="AL109" s="7" t="s">
        <v>832</v>
      </c>
      <c r="AM109" t="s">
        <v>2454</v>
      </c>
      <c r="AN109" t="s">
        <v>994</v>
      </c>
      <c r="AO109" t="s">
        <v>3973</v>
      </c>
    </row>
    <row r="110" spans="1:41" hidden="1" outlineLevel="1">
      <c r="A110" t="s">
        <v>3127</v>
      </c>
      <c r="B110" s="10" t="s">
        <v>1591</v>
      </c>
      <c r="C110" s="1">
        <f t="shared" si="11"/>
        <v>4820</v>
      </c>
      <c r="D110" s="7">
        <f t="shared" si="12"/>
        <v>2</v>
      </c>
      <c r="E110" s="7">
        <f t="shared" si="13"/>
        <v>1</v>
      </c>
      <c r="F110" s="7">
        <f t="shared" si="14"/>
        <v>3</v>
      </c>
      <c r="G110" s="1">
        <f t="shared" si="15"/>
        <v>386</v>
      </c>
      <c r="H110" s="2">
        <f t="shared" si="16"/>
        <v>8.0082987551867227E-2</v>
      </c>
      <c r="I110" s="8"/>
      <c r="J110" s="2">
        <f t="shared" si="17"/>
        <v>0.42655601659751036</v>
      </c>
      <c r="K110" s="2">
        <f t="shared" si="18"/>
        <v>0.50663900414937757</v>
      </c>
      <c r="L110" s="2">
        <f t="shared" si="19"/>
        <v>5.6224066390041495E-2</v>
      </c>
      <c r="M110" s="2">
        <f t="shared" si="20"/>
        <v>1.0580912863070523E-2</v>
      </c>
      <c r="N110" s="1">
        <v>2056</v>
      </c>
      <c r="O110" s="1">
        <v>2442</v>
      </c>
      <c r="P110" s="1">
        <v>271</v>
      </c>
      <c r="Q110" s="1">
        <v>23</v>
      </c>
      <c r="R110" s="1">
        <v>15</v>
      </c>
      <c r="S110" s="1">
        <v>0</v>
      </c>
      <c r="T110" s="1">
        <v>13</v>
      </c>
      <c r="U110">
        <v>0</v>
      </c>
      <c r="W110">
        <v>0</v>
      </c>
      <c r="X110" s="1"/>
      <c r="Y110" s="1"/>
      <c r="Z110" s="1"/>
      <c r="AA110" s="1"/>
      <c r="AB110" s="1"/>
      <c r="AG110" t="str">
        <f t="shared" si="21"/>
        <v>Oxford</v>
      </c>
      <c r="AH110" t="s">
        <v>3146</v>
      </c>
      <c r="AI110">
        <v>5</v>
      </c>
      <c r="AJ110" s="7">
        <v>117</v>
      </c>
      <c r="AL110" s="7" t="s">
        <v>832</v>
      </c>
      <c r="AM110" t="s">
        <v>2454</v>
      </c>
      <c r="AN110" t="s">
        <v>95</v>
      </c>
      <c r="AO110" t="s">
        <v>4873</v>
      </c>
    </row>
    <row r="111" spans="1:41" hidden="1" outlineLevel="1">
      <c r="A111" t="s">
        <v>3223</v>
      </c>
      <c r="B111" s="10" t="s">
        <v>1591</v>
      </c>
      <c r="C111" s="1">
        <f t="shared" si="11"/>
        <v>5463</v>
      </c>
      <c r="D111" s="7">
        <f t="shared" si="12"/>
        <v>1</v>
      </c>
      <c r="E111" s="7">
        <f t="shared" si="13"/>
        <v>2</v>
      </c>
      <c r="F111" s="7">
        <f t="shared" si="14"/>
        <v>3</v>
      </c>
      <c r="G111" s="1">
        <f t="shared" si="15"/>
        <v>1215</v>
      </c>
      <c r="H111" s="2">
        <f t="shared" si="16"/>
        <v>0.22240527182866557</v>
      </c>
      <c r="I111" s="8"/>
      <c r="J111" s="2">
        <f t="shared" si="17"/>
        <v>0.58429434376716094</v>
      </c>
      <c r="K111" s="2">
        <f t="shared" si="18"/>
        <v>0.36188907193849534</v>
      </c>
      <c r="L111" s="2">
        <f t="shared" si="19"/>
        <v>4.3016657514186346E-2</v>
      </c>
      <c r="M111" s="2">
        <f t="shared" si="20"/>
        <v>1.0799926780157371E-2</v>
      </c>
      <c r="N111" s="1">
        <v>3192</v>
      </c>
      <c r="O111" s="1">
        <v>1977</v>
      </c>
      <c r="P111" s="1">
        <v>235</v>
      </c>
      <c r="Q111" s="1">
        <v>19</v>
      </c>
      <c r="R111" s="1">
        <v>24</v>
      </c>
      <c r="S111" s="1">
        <v>0</v>
      </c>
      <c r="T111" s="1">
        <v>16</v>
      </c>
      <c r="U111">
        <v>0</v>
      </c>
      <c r="W111">
        <v>0</v>
      </c>
      <c r="X111" s="1"/>
      <c r="Y111" s="1"/>
      <c r="Z111" s="1"/>
      <c r="AA111" s="1"/>
      <c r="AB111" s="1"/>
      <c r="AG111" t="str">
        <f t="shared" si="21"/>
        <v>Plainfield</v>
      </c>
      <c r="AH111" t="s">
        <v>3851</v>
      </c>
      <c r="AI111">
        <v>2</v>
      </c>
      <c r="AJ111" s="7">
        <v>57</v>
      </c>
      <c r="AL111" s="7" t="s">
        <v>832</v>
      </c>
      <c r="AM111" t="s">
        <v>1466</v>
      </c>
      <c r="AN111" t="s">
        <v>4165</v>
      </c>
      <c r="AO111" t="s">
        <v>4874</v>
      </c>
    </row>
    <row r="112" spans="1:41" hidden="1" outlineLevel="1">
      <c r="A112" t="s">
        <v>3378</v>
      </c>
      <c r="B112" s="10" t="s">
        <v>1591</v>
      </c>
      <c r="C112" s="1">
        <f t="shared" si="11"/>
        <v>7407</v>
      </c>
      <c r="D112" s="7">
        <f t="shared" si="12"/>
        <v>1</v>
      </c>
      <c r="E112" s="7">
        <f t="shared" si="13"/>
        <v>2</v>
      </c>
      <c r="F112" s="7">
        <f t="shared" si="14"/>
        <v>3</v>
      </c>
      <c r="G112" s="1">
        <f t="shared" si="15"/>
        <v>2140</v>
      </c>
      <c r="H112" s="2">
        <f t="shared" si="16"/>
        <v>0.28891589037397059</v>
      </c>
      <c r="I112" s="8"/>
      <c r="J112" s="2">
        <f t="shared" si="17"/>
        <v>0.61752396381801</v>
      </c>
      <c r="K112" s="2">
        <f t="shared" si="18"/>
        <v>0.32860807344403942</v>
      </c>
      <c r="L112" s="2">
        <f t="shared" si="19"/>
        <v>4.1447279600378022E-2</v>
      </c>
      <c r="M112" s="2">
        <f t="shared" si="20"/>
        <v>1.2420683137572559E-2</v>
      </c>
      <c r="N112" s="1">
        <v>4574</v>
      </c>
      <c r="O112" s="1">
        <v>2434</v>
      </c>
      <c r="P112" s="1">
        <v>307</v>
      </c>
      <c r="Q112" s="1">
        <v>27</v>
      </c>
      <c r="R112" s="1">
        <v>12</v>
      </c>
      <c r="S112" s="1">
        <v>0</v>
      </c>
      <c r="T112" s="1">
        <v>53</v>
      </c>
      <c r="U112">
        <v>0</v>
      </c>
      <c r="W112">
        <v>0</v>
      </c>
      <c r="X112" s="1"/>
      <c r="Y112" s="1"/>
      <c r="Z112" s="1"/>
      <c r="AA112" s="1"/>
      <c r="AB112" s="1"/>
      <c r="AG112" t="str">
        <f t="shared" si="21"/>
        <v>Plainville</v>
      </c>
      <c r="AH112" t="s">
        <v>2191</v>
      </c>
      <c r="AI112">
        <v>6</v>
      </c>
      <c r="AJ112" s="7">
        <v>74</v>
      </c>
      <c r="AL112" s="7" t="s">
        <v>832</v>
      </c>
      <c r="AM112" t="s">
        <v>1802</v>
      </c>
      <c r="AN112" t="s">
        <v>996</v>
      </c>
      <c r="AO112" t="s">
        <v>4875</v>
      </c>
    </row>
    <row r="113" spans="1:41" hidden="1" outlineLevel="1">
      <c r="A113" t="s">
        <v>1525</v>
      </c>
      <c r="B113" s="10" t="s">
        <v>1591</v>
      </c>
      <c r="C113" s="1">
        <f t="shared" si="11"/>
        <v>4829</v>
      </c>
      <c r="D113" s="7">
        <f t="shared" si="12"/>
        <v>1</v>
      </c>
      <c r="E113" s="7">
        <f t="shared" si="13"/>
        <v>2</v>
      </c>
      <c r="F113" s="7">
        <f t="shared" si="14"/>
        <v>3</v>
      </c>
      <c r="G113" s="1">
        <f t="shared" si="15"/>
        <v>738</v>
      </c>
      <c r="H113" s="2">
        <f t="shared" si="16"/>
        <v>0.15282667218885898</v>
      </c>
      <c r="I113" s="8"/>
      <c r="J113" s="2">
        <f t="shared" si="17"/>
        <v>0.54731828535928762</v>
      </c>
      <c r="K113" s="2">
        <f t="shared" si="18"/>
        <v>0.39449161317042863</v>
      </c>
      <c r="L113" s="2">
        <f t="shared" si="19"/>
        <v>3.7274798094843652E-2</v>
      </c>
      <c r="M113" s="2">
        <f t="shared" si="20"/>
        <v>2.0915303375440099E-2</v>
      </c>
      <c r="N113" s="1">
        <v>2643</v>
      </c>
      <c r="O113" s="1">
        <v>1905</v>
      </c>
      <c r="P113" s="1">
        <v>180</v>
      </c>
      <c r="Q113" s="1">
        <v>46</v>
      </c>
      <c r="R113" s="1">
        <v>23</v>
      </c>
      <c r="S113" s="1">
        <v>0</v>
      </c>
      <c r="T113" s="1">
        <v>32</v>
      </c>
      <c r="U113">
        <v>0</v>
      </c>
      <c r="W113">
        <v>0</v>
      </c>
      <c r="X113" s="1"/>
      <c r="Y113" s="1"/>
      <c r="Z113" s="1"/>
      <c r="AA113" s="1"/>
      <c r="AB113" s="1"/>
      <c r="AG113" t="str">
        <f t="shared" si="21"/>
        <v>Plymouth</v>
      </c>
      <c r="AH113" t="s">
        <v>2192</v>
      </c>
      <c r="AI113">
        <v>6</v>
      </c>
      <c r="AJ113" s="7">
        <v>70</v>
      </c>
      <c r="AL113" s="7" t="s">
        <v>832</v>
      </c>
      <c r="AM113" t="s">
        <v>1803</v>
      </c>
      <c r="AN113" t="s">
        <v>3823</v>
      </c>
      <c r="AO113" t="s">
        <v>4876</v>
      </c>
    </row>
    <row r="114" spans="1:41" hidden="1" outlineLevel="1">
      <c r="A114" t="s">
        <v>4660</v>
      </c>
      <c r="B114" s="10" t="s">
        <v>1591</v>
      </c>
      <c r="C114" s="1">
        <f t="shared" si="11"/>
        <v>1978</v>
      </c>
      <c r="D114" s="7">
        <f t="shared" si="12"/>
        <v>1</v>
      </c>
      <c r="E114" s="7">
        <f t="shared" si="13"/>
        <v>2</v>
      </c>
      <c r="F114" s="7">
        <f t="shared" si="14"/>
        <v>3</v>
      </c>
      <c r="G114" s="1">
        <f t="shared" si="15"/>
        <v>82</v>
      </c>
      <c r="H114" s="2">
        <f t="shared" si="16"/>
        <v>4.1456016177957536E-2</v>
      </c>
      <c r="I114" s="8"/>
      <c r="J114" s="2">
        <f t="shared" si="17"/>
        <v>0.47421638018200202</v>
      </c>
      <c r="K114" s="2">
        <f t="shared" si="18"/>
        <v>0.4327603640040445</v>
      </c>
      <c r="L114" s="2">
        <f t="shared" si="19"/>
        <v>8.0889787664307378E-2</v>
      </c>
      <c r="M114" s="2">
        <f t="shared" si="20"/>
        <v>1.2133468149646054E-2</v>
      </c>
      <c r="N114" s="1">
        <v>938</v>
      </c>
      <c r="O114" s="1">
        <v>856</v>
      </c>
      <c r="P114" s="1">
        <v>160</v>
      </c>
      <c r="Q114" s="1">
        <v>9</v>
      </c>
      <c r="R114" s="1">
        <v>8</v>
      </c>
      <c r="S114" s="1">
        <v>0</v>
      </c>
      <c r="T114" s="1">
        <v>7</v>
      </c>
      <c r="U114">
        <v>0</v>
      </c>
      <c r="W114">
        <v>0</v>
      </c>
      <c r="X114" s="1"/>
      <c r="Y114" s="1"/>
      <c r="Z114" s="1"/>
      <c r="AA114" s="1"/>
      <c r="AB114" s="1"/>
      <c r="AG114" t="str">
        <f t="shared" si="21"/>
        <v>Pomfret</v>
      </c>
      <c r="AH114" t="s">
        <v>3851</v>
      </c>
      <c r="AI114">
        <v>2</v>
      </c>
      <c r="AJ114" s="7">
        <v>31</v>
      </c>
      <c r="AL114" s="7" t="s">
        <v>832</v>
      </c>
      <c r="AM114" t="s">
        <v>1466</v>
      </c>
      <c r="AN114" t="s">
        <v>130</v>
      </c>
      <c r="AO114" t="s">
        <v>4877</v>
      </c>
    </row>
    <row r="115" spans="1:41" hidden="1" outlineLevel="1">
      <c r="A115" t="s">
        <v>2919</v>
      </c>
      <c r="B115" s="10" t="s">
        <v>1591</v>
      </c>
      <c r="C115" s="1">
        <f t="shared" si="11"/>
        <v>4583</v>
      </c>
      <c r="D115" s="7">
        <f t="shared" si="12"/>
        <v>1</v>
      </c>
      <c r="E115" s="7">
        <f t="shared" si="13"/>
        <v>2</v>
      </c>
      <c r="F115" s="7">
        <f t="shared" si="14"/>
        <v>3</v>
      </c>
      <c r="G115" s="1">
        <f t="shared" si="15"/>
        <v>871</v>
      </c>
      <c r="H115" s="2">
        <f t="shared" si="16"/>
        <v>0.19005018546803404</v>
      </c>
      <c r="I115" s="8"/>
      <c r="J115" s="2">
        <f t="shared" si="17"/>
        <v>0.56622299803622078</v>
      </c>
      <c r="K115" s="2">
        <f t="shared" si="18"/>
        <v>0.3761728125681868</v>
      </c>
      <c r="L115" s="2">
        <f t="shared" si="19"/>
        <v>4.9312677285620769E-2</v>
      </c>
      <c r="M115" s="2">
        <f t="shared" si="20"/>
        <v>8.2915121099716507E-3</v>
      </c>
      <c r="N115" s="1">
        <v>2595</v>
      </c>
      <c r="O115" s="1">
        <v>1724</v>
      </c>
      <c r="P115" s="1">
        <v>226</v>
      </c>
      <c r="Q115" s="1">
        <v>15</v>
      </c>
      <c r="R115" s="1">
        <v>14</v>
      </c>
      <c r="S115" s="1">
        <v>0</v>
      </c>
      <c r="T115" s="1">
        <v>9</v>
      </c>
      <c r="U115">
        <v>0</v>
      </c>
      <c r="W115">
        <v>0</v>
      </c>
      <c r="X115" s="1"/>
      <c r="Y115" s="1"/>
      <c r="Z115" s="1"/>
      <c r="AA115" s="1"/>
      <c r="AB115" s="1"/>
      <c r="AG115" t="str">
        <f t="shared" si="21"/>
        <v>Portland</v>
      </c>
      <c r="AH115" t="s">
        <v>1850</v>
      </c>
      <c r="AI115">
        <v>1</v>
      </c>
      <c r="AJ115" s="7">
        <v>89</v>
      </c>
      <c r="AL115" s="7" t="s">
        <v>832</v>
      </c>
      <c r="AM115" t="s">
        <v>2150</v>
      </c>
      <c r="AN115" t="s">
        <v>992</v>
      </c>
      <c r="AO115" t="s">
        <v>3941</v>
      </c>
    </row>
    <row r="116" spans="1:41" hidden="1" outlineLevel="1">
      <c r="A116" t="s">
        <v>2141</v>
      </c>
      <c r="B116" s="10" t="s">
        <v>1591</v>
      </c>
      <c r="C116" s="1">
        <f t="shared" si="11"/>
        <v>2296</v>
      </c>
      <c r="D116" s="7">
        <f t="shared" si="12"/>
        <v>1</v>
      </c>
      <c r="E116" s="7">
        <f t="shared" si="13"/>
        <v>2</v>
      </c>
      <c r="F116" s="7">
        <f t="shared" si="14"/>
        <v>3</v>
      </c>
      <c r="G116" s="1">
        <f t="shared" si="15"/>
        <v>238</v>
      </c>
      <c r="H116" s="2">
        <f t="shared" si="16"/>
        <v>0.10365853658536585</v>
      </c>
      <c r="I116" s="8"/>
      <c r="J116" s="2">
        <f t="shared" si="17"/>
        <v>0.51306620209059228</v>
      </c>
      <c r="K116" s="2">
        <f t="shared" si="18"/>
        <v>0.4094076655052265</v>
      </c>
      <c r="L116" s="2">
        <f t="shared" si="19"/>
        <v>6.5766550522648085E-2</v>
      </c>
      <c r="M116" s="2">
        <f t="shared" si="20"/>
        <v>1.1759581881533129E-2</v>
      </c>
      <c r="N116" s="1">
        <v>1178</v>
      </c>
      <c r="O116" s="1">
        <v>940</v>
      </c>
      <c r="P116" s="1">
        <v>151</v>
      </c>
      <c r="Q116" s="1">
        <v>12</v>
      </c>
      <c r="R116" s="1">
        <v>5</v>
      </c>
      <c r="S116" s="1">
        <v>0</v>
      </c>
      <c r="T116" s="1">
        <v>10</v>
      </c>
      <c r="U116">
        <v>0</v>
      </c>
      <c r="W116">
        <v>0</v>
      </c>
      <c r="X116" s="1"/>
      <c r="Y116" s="1"/>
      <c r="Z116" s="1"/>
      <c r="AA116" s="1"/>
      <c r="AB116" s="1"/>
      <c r="AG116" t="str">
        <f t="shared" si="21"/>
        <v>Preston</v>
      </c>
      <c r="AH116" t="s">
        <v>3147</v>
      </c>
      <c r="AI116">
        <v>2</v>
      </c>
      <c r="AJ116" s="7">
        <v>101</v>
      </c>
      <c r="AL116" s="7" t="s">
        <v>832</v>
      </c>
      <c r="AM116" t="s">
        <v>2455</v>
      </c>
      <c r="AN116" t="s">
        <v>3823</v>
      </c>
      <c r="AO116" t="s">
        <v>4878</v>
      </c>
    </row>
    <row r="117" spans="1:41" hidden="1" outlineLevel="1">
      <c r="A117" t="s">
        <v>2626</v>
      </c>
      <c r="B117" s="10" t="s">
        <v>1591</v>
      </c>
      <c r="C117" s="1">
        <f t="shared" si="11"/>
        <v>4542</v>
      </c>
      <c r="D117" s="7">
        <f t="shared" si="12"/>
        <v>2</v>
      </c>
      <c r="E117" s="7">
        <f t="shared" si="13"/>
        <v>1</v>
      </c>
      <c r="F117" s="7">
        <f t="shared" si="14"/>
        <v>3</v>
      </c>
      <c r="G117" s="1">
        <f t="shared" si="15"/>
        <v>325</v>
      </c>
      <c r="H117" s="2">
        <f t="shared" si="16"/>
        <v>7.1554381329810651E-2</v>
      </c>
      <c r="I117" s="8"/>
      <c r="J117" s="2">
        <f t="shared" si="17"/>
        <v>0.43703214442976662</v>
      </c>
      <c r="K117" s="2">
        <f t="shared" si="18"/>
        <v>0.5085865257595773</v>
      </c>
      <c r="L117" s="2">
        <f t="shared" si="19"/>
        <v>4.3593130779392336E-2</v>
      </c>
      <c r="M117" s="2">
        <f t="shared" si="20"/>
        <v>1.0788199031263684E-2</v>
      </c>
      <c r="N117" s="1">
        <v>1985</v>
      </c>
      <c r="O117" s="1">
        <v>2310</v>
      </c>
      <c r="P117" s="1">
        <v>198</v>
      </c>
      <c r="Q117" s="1">
        <v>17</v>
      </c>
      <c r="R117" s="1">
        <v>11</v>
      </c>
      <c r="S117" s="1">
        <v>0</v>
      </c>
      <c r="T117" s="1">
        <v>21</v>
      </c>
      <c r="U117">
        <v>0</v>
      </c>
      <c r="W117">
        <v>0</v>
      </c>
      <c r="X117" s="1"/>
      <c r="Y117" s="1"/>
      <c r="Z117" s="1"/>
      <c r="AA117" s="1"/>
      <c r="AB117" s="1"/>
      <c r="AG117" t="str">
        <f t="shared" si="21"/>
        <v>Prospect</v>
      </c>
      <c r="AH117" t="s">
        <v>3146</v>
      </c>
      <c r="AI117">
        <v>5</v>
      </c>
      <c r="AJ117" s="7">
        <v>108</v>
      </c>
      <c r="AL117" s="7" t="s">
        <v>832</v>
      </c>
      <c r="AM117" t="s">
        <v>2454</v>
      </c>
      <c r="AN117" t="s">
        <v>996</v>
      </c>
      <c r="AO117" t="s">
        <v>5256</v>
      </c>
    </row>
    <row r="118" spans="1:41" hidden="1" outlineLevel="1">
      <c r="A118" t="s">
        <v>1062</v>
      </c>
      <c r="B118" s="10" t="s">
        <v>1591</v>
      </c>
      <c r="C118" s="1">
        <f t="shared" si="11"/>
        <v>3396</v>
      </c>
      <c r="D118" s="7">
        <f t="shared" si="12"/>
        <v>1</v>
      </c>
      <c r="E118" s="7">
        <f t="shared" si="13"/>
        <v>2</v>
      </c>
      <c r="F118" s="7">
        <f t="shared" si="14"/>
        <v>3</v>
      </c>
      <c r="G118" s="1">
        <f t="shared" si="15"/>
        <v>505</v>
      </c>
      <c r="H118" s="2">
        <f t="shared" si="16"/>
        <v>0.14870435806831567</v>
      </c>
      <c r="I118" s="8"/>
      <c r="J118" s="2">
        <f t="shared" si="17"/>
        <v>0.53769140164899887</v>
      </c>
      <c r="K118" s="2">
        <f t="shared" si="18"/>
        <v>0.38898704358068315</v>
      </c>
      <c r="L118" s="2">
        <f t="shared" si="19"/>
        <v>5.5359246171967018E-2</v>
      </c>
      <c r="M118" s="2">
        <f t="shared" si="20"/>
        <v>1.7962308598350969E-2</v>
      </c>
      <c r="N118" s="1">
        <v>1826</v>
      </c>
      <c r="O118" s="1">
        <v>1321</v>
      </c>
      <c r="P118" s="1">
        <v>188</v>
      </c>
      <c r="Q118" s="1">
        <v>7</v>
      </c>
      <c r="R118" s="1">
        <v>13</v>
      </c>
      <c r="S118" s="1">
        <v>0</v>
      </c>
      <c r="T118" s="1">
        <v>41</v>
      </c>
      <c r="U118">
        <v>0</v>
      </c>
      <c r="W118">
        <v>0</v>
      </c>
      <c r="X118" s="1"/>
      <c r="Y118" s="1"/>
      <c r="Z118" s="1"/>
      <c r="AA118" s="1"/>
      <c r="AB118" s="1"/>
      <c r="AG118" t="str">
        <f t="shared" si="21"/>
        <v>Putnam</v>
      </c>
      <c r="AH118" t="s">
        <v>3851</v>
      </c>
      <c r="AI118">
        <v>2</v>
      </c>
      <c r="AJ118" s="7">
        <v>24</v>
      </c>
      <c r="AL118" s="7" t="s">
        <v>832</v>
      </c>
      <c r="AM118" t="s">
        <v>1466</v>
      </c>
      <c r="AN118" t="s">
        <v>654</v>
      </c>
      <c r="AO118" t="s">
        <v>5257</v>
      </c>
    </row>
    <row r="119" spans="1:41" hidden="1" outlineLevel="1">
      <c r="A119" t="s">
        <v>1743</v>
      </c>
      <c r="B119" s="10" t="s">
        <v>1591</v>
      </c>
      <c r="C119" s="1">
        <f t="shared" si="11"/>
        <v>4686</v>
      </c>
      <c r="D119" s="7">
        <f t="shared" si="12"/>
        <v>2</v>
      </c>
      <c r="E119" s="7">
        <f t="shared" si="13"/>
        <v>1</v>
      </c>
      <c r="F119" s="7">
        <f t="shared" si="14"/>
        <v>3</v>
      </c>
      <c r="G119" s="1">
        <f t="shared" si="15"/>
        <v>105</v>
      </c>
      <c r="H119" s="2">
        <f t="shared" si="16"/>
        <v>2.2407170294494239E-2</v>
      </c>
      <c r="I119" s="8"/>
      <c r="J119" s="2">
        <f t="shared" si="17"/>
        <v>0.45902688860435337</v>
      </c>
      <c r="K119" s="2">
        <f t="shared" si="18"/>
        <v>0.48143405889884761</v>
      </c>
      <c r="L119" s="2">
        <f t="shared" si="19"/>
        <v>4.6308151941954756E-2</v>
      </c>
      <c r="M119" s="2">
        <f t="shared" si="20"/>
        <v>1.3230900554844272E-2</v>
      </c>
      <c r="N119" s="1">
        <v>2151</v>
      </c>
      <c r="O119" s="1">
        <v>2256</v>
      </c>
      <c r="P119" s="1">
        <v>217</v>
      </c>
      <c r="Q119" s="1">
        <v>10</v>
      </c>
      <c r="R119" s="1">
        <v>16</v>
      </c>
      <c r="S119" s="1">
        <v>0</v>
      </c>
      <c r="T119" s="1">
        <v>36</v>
      </c>
      <c r="U119">
        <v>0</v>
      </c>
      <c r="W119">
        <v>0</v>
      </c>
      <c r="X119" s="1"/>
      <c r="Y119" s="1"/>
      <c r="Z119" s="1"/>
      <c r="AA119" s="1"/>
      <c r="AB119" s="1"/>
      <c r="AG119" t="str">
        <f t="shared" si="21"/>
        <v>Redding</v>
      </c>
      <c r="AH119" t="s">
        <v>1812</v>
      </c>
      <c r="AI119">
        <v>5</v>
      </c>
      <c r="AJ119" s="7">
        <v>149</v>
      </c>
      <c r="AL119" s="7" t="s">
        <v>832</v>
      </c>
      <c r="AM119" t="s">
        <v>1801</v>
      </c>
      <c r="AN119" t="s">
        <v>992</v>
      </c>
      <c r="AO119" t="s">
        <v>5258</v>
      </c>
    </row>
    <row r="120" spans="1:41" hidden="1" outlineLevel="1">
      <c r="A120" t="s">
        <v>1404</v>
      </c>
      <c r="B120" s="10" t="s">
        <v>1591</v>
      </c>
      <c r="C120" s="1">
        <f t="shared" si="11"/>
        <v>13241</v>
      </c>
      <c r="D120" s="7">
        <f t="shared" si="12"/>
        <v>2</v>
      </c>
      <c r="E120" s="7">
        <f t="shared" si="13"/>
        <v>1</v>
      </c>
      <c r="F120" s="7">
        <f t="shared" si="14"/>
        <v>3</v>
      </c>
      <c r="G120" s="1">
        <f t="shared" si="15"/>
        <v>1142</v>
      </c>
      <c r="H120" s="2">
        <f t="shared" si="16"/>
        <v>8.6247262291367727E-2</v>
      </c>
      <c r="I120" s="8"/>
      <c r="J120" s="2">
        <f t="shared" si="17"/>
        <v>0.43501246129446414</v>
      </c>
      <c r="K120" s="2">
        <f t="shared" si="18"/>
        <v>0.52125972358583184</v>
      </c>
      <c r="L120" s="2">
        <f t="shared" si="19"/>
        <v>3.8441205347028169E-2</v>
      </c>
      <c r="M120" s="2">
        <f t="shared" si="20"/>
        <v>5.2866097726758585E-3</v>
      </c>
      <c r="N120" s="1">
        <v>5760</v>
      </c>
      <c r="O120" s="1">
        <v>6902</v>
      </c>
      <c r="P120" s="1">
        <v>509</v>
      </c>
      <c r="Q120" s="1">
        <v>22</v>
      </c>
      <c r="R120" s="1">
        <v>27</v>
      </c>
      <c r="S120" s="1">
        <v>1</v>
      </c>
      <c r="T120" s="1">
        <v>20</v>
      </c>
      <c r="U120">
        <v>0</v>
      </c>
      <c r="W120">
        <v>0</v>
      </c>
      <c r="X120" s="1"/>
      <c r="Y120" s="1"/>
      <c r="Z120" s="1"/>
      <c r="AA120" s="1"/>
      <c r="AB120" s="1"/>
      <c r="AG120" t="str">
        <f t="shared" si="21"/>
        <v>Ridgefield</v>
      </c>
      <c r="AH120" t="s">
        <v>1812</v>
      </c>
      <c r="AI120">
        <v>5</v>
      </c>
      <c r="AJ120" s="7">
        <v>142</v>
      </c>
      <c r="AL120" s="7" t="s">
        <v>832</v>
      </c>
      <c r="AM120" t="s">
        <v>1801</v>
      </c>
      <c r="AN120" t="s">
        <v>663</v>
      </c>
      <c r="AO120" t="s">
        <v>5259</v>
      </c>
    </row>
    <row r="121" spans="1:41" hidden="1" outlineLevel="1">
      <c r="A121" t="s">
        <v>2021</v>
      </c>
      <c r="B121" s="10" t="s">
        <v>1591</v>
      </c>
      <c r="C121" s="1">
        <f t="shared" si="11"/>
        <v>8646</v>
      </c>
      <c r="D121" s="7">
        <f t="shared" si="12"/>
        <v>1</v>
      </c>
      <c r="E121" s="7">
        <f t="shared" si="13"/>
        <v>2</v>
      </c>
      <c r="F121" s="7">
        <f t="shared" si="14"/>
        <v>3</v>
      </c>
      <c r="G121" s="1">
        <f t="shared" si="15"/>
        <v>1941</v>
      </c>
      <c r="H121" s="2">
        <f t="shared" si="16"/>
        <v>0.2244968771686329</v>
      </c>
      <c r="I121" s="8"/>
      <c r="J121" s="2">
        <f t="shared" si="17"/>
        <v>0.59958362248438579</v>
      </c>
      <c r="K121" s="2">
        <f t="shared" si="18"/>
        <v>0.37508674531575292</v>
      </c>
      <c r="L121" s="2">
        <f t="shared" si="19"/>
        <v>1.457321304649549E-2</v>
      </c>
      <c r="M121" s="2">
        <f t="shared" si="20"/>
        <v>1.0756419153365795E-2</v>
      </c>
      <c r="N121" s="1">
        <v>5184</v>
      </c>
      <c r="O121" s="1">
        <v>3243</v>
      </c>
      <c r="P121" s="1">
        <v>126</v>
      </c>
      <c r="Q121" s="1">
        <v>32</v>
      </c>
      <c r="R121" s="1">
        <v>11</v>
      </c>
      <c r="S121" s="1">
        <v>0</v>
      </c>
      <c r="T121" s="1">
        <v>50</v>
      </c>
      <c r="U121">
        <v>0</v>
      </c>
      <c r="W121">
        <v>0</v>
      </c>
      <c r="X121" s="1"/>
      <c r="Y121" s="1"/>
      <c r="Z121" s="1"/>
      <c r="AA121" s="1"/>
      <c r="AB121" s="1"/>
      <c r="AG121" t="str">
        <f t="shared" si="21"/>
        <v>Rocky Hill</v>
      </c>
      <c r="AH121" t="s">
        <v>2191</v>
      </c>
      <c r="AI121">
        <v>1</v>
      </c>
      <c r="AJ121" s="7">
        <v>76</v>
      </c>
      <c r="AL121" s="7" t="s">
        <v>832</v>
      </c>
      <c r="AM121" t="s">
        <v>1802</v>
      </c>
      <c r="AN121" t="s">
        <v>313</v>
      </c>
      <c r="AO121" t="s">
        <v>5260</v>
      </c>
    </row>
    <row r="122" spans="1:41" hidden="1" outlineLevel="1">
      <c r="A122" t="s">
        <v>3031</v>
      </c>
      <c r="B122" s="10" t="s">
        <v>1591</v>
      </c>
      <c r="C122" s="1">
        <f t="shared" si="11"/>
        <v>1328</v>
      </c>
      <c r="D122" s="7">
        <f t="shared" si="12"/>
        <v>2</v>
      </c>
      <c r="E122" s="7">
        <f t="shared" si="13"/>
        <v>1</v>
      </c>
      <c r="F122" s="7">
        <f t="shared" si="14"/>
        <v>3</v>
      </c>
      <c r="G122" s="1">
        <f t="shared" si="15"/>
        <v>52</v>
      </c>
      <c r="H122" s="2">
        <f t="shared" si="16"/>
        <v>3.9156626506024098E-2</v>
      </c>
      <c r="I122" s="8"/>
      <c r="J122" s="2">
        <f t="shared" si="17"/>
        <v>0.44352409638554219</v>
      </c>
      <c r="K122" s="2">
        <f t="shared" si="18"/>
        <v>0.48268072289156627</v>
      </c>
      <c r="L122" s="2">
        <f t="shared" si="19"/>
        <v>6.1746987951807226E-2</v>
      </c>
      <c r="M122" s="2">
        <f t="shared" si="20"/>
        <v>1.2048192771084258E-2</v>
      </c>
      <c r="N122" s="1">
        <v>589</v>
      </c>
      <c r="O122" s="1">
        <v>641</v>
      </c>
      <c r="P122" s="1">
        <v>82</v>
      </c>
      <c r="Q122" s="1">
        <v>6</v>
      </c>
      <c r="R122" s="1">
        <v>7</v>
      </c>
      <c r="S122" s="1">
        <v>0</v>
      </c>
      <c r="T122" s="1">
        <v>3</v>
      </c>
      <c r="U122">
        <v>0</v>
      </c>
      <c r="W122">
        <v>0</v>
      </c>
      <c r="X122" s="1"/>
      <c r="Y122" s="1"/>
      <c r="Z122" s="1"/>
      <c r="AA122" s="1"/>
      <c r="AB122" s="1"/>
      <c r="AG122" t="str">
        <f t="shared" si="21"/>
        <v>Roxbury</v>
      </c>
      <c r="AH122" t="s">
        <v>2192</v>
      </c>
      <c r="AI122">
        <v>6</v>
      </c>
      <c r="AJ122" s="7">
        <v>97</v>
      </c>
      <c r="AL122" s="7" t="s">
        <v>832</v>
      </c>
      <c r="AM122" t="s">
        <v>1803</v>
      </c>
      <c r="AN122" t="s">
        <v>668</v>
      </c>
      <c r="AO122" t="s">
        <v>5261</v>
      </c>
    </row>
    <row r="123" spans="1:41" hidden="1" outlineLevel="1">
      <c r="A123" t="s">
        <v>3485</v>
      </c>
      <c r="B123" s="10" t="s">
        <v>1591</v>
      </c>
      <c r="C123" s="1">
        <f t="shared" si="11"/>
        <v>1928</v>
      </c>
      <c r="D123" s="7">
        <f t="shared" si="12"/>
        <v>1</v>
      </c>
      <c r="E123" s="7">
        <f t="shared" si="13"/>
        <v>2</v>
      </c>
      <c r="F123" s="7">
        <f t="shared" si="14"/>
        <v>3</v>
      </c>
      <c r="G123" s="1">
        <f t="shared" si="15"/>
        <v>199</v>
      </c>
      <c r="H123" s="2">
        <f t="shared" si="16"/>
        <v>0.10321576763485477</v>
      </c>
      <c r="I123" s="8"/>
      <c r="J123" s="2">
        <f t="shared" si="17"/>
        <v>0.51919087136929465</v>
      </c>
      <c r="K123" s="2">
        <f t="shared" si="18"/>
        <v>0.41597510373443985</v>
      </c>
      <c r="L123" s="2">
        <f t="shared" si="19"/>
        <v>5.3941908713692949E-2</v>
      </c>
      <c r="M123" s="2">
        <f t="shared" si="20"/>
        <v>1.0892116182572548E-2</v>
      </c>
      <c r="N123" s="1">
        <v>1001</v>
      </c>
      <c r="O123" s="1">
        <v>802</v>
      </c>
      <c r="P123" s="1">
        <v>104</v>
      </c>
      <c r="Q123" s="1">
        <v>5</v>
      </c>
      <c r="R123" s="1">
        <v>7</v>
      </c>
      <c r="S123" s="1">
        <v>0</v>
      </c>
      <c r="T123" s="1">
        <v>9</v>
      </c>
      <c r="U123">
        <v>0</v>
      </c>
      <c r="W123">
        <v>0</v>
      </c>
      <c r="X123" s="1"/>
      <c r="Y123" s="1"/>
      <c r="Z123" s="1"/>
      <c r="AA123" s="1"/>
      <c r="AB123" s="1"/>
      <c r="AG123" t="str">
        <f t="shared" si="21"/>
        <v>Salem</v>
      </c>
      <c r="AH123" t="s">
        <v>3147</v>
      </c>
      <c r="AI123">
        <v>2</v>
      </c>
      <c r="AJ123" s="7">
        <v>106</v>
      </c>
      <c r="AL123" s="7" t="s">
        <v>832</v>
      </c>
      <c r="AM123" t="s">
        <v>2455</v>
      </c>
      <c r="AN123" t="s">
        <v>668</v>
      </c>
      <c r="AO123" t="s">
        <v>5262</v>
      </c>
    </row>
    <row r="124" spans="1:41" hidden="1" outlineLevel="1">
      <c r="A124" t="s">
        <v>1723</v>
      </c>
      <c r="B124" s="10" t="s">
        <v>1591</v>
      </c>
      <c r="C124" s="1">
        <f t="shared" si="11"/>
        <v>2248</v>
      </c>
      <c r="D124" s="7">
        <f t="shared" si="12"/>
        <v>1</v>
      </c>
      <c r="E124" s="7">
        <f t="shared" si="13"/>
        <v>2</v>
      </c>
      <c r="F124" s="7">
        <f t="shared" si="14"/>
        <v>3</v>
      </c>
      <c r="G124" s="1">
        <f t="shared" si="15"/>
        <v>524</v>
      </c>
      <c r="H124" s="2">
        <f t="shared" si="16"/>
        <v>0.23309608540925267</v>
      </c>
      <c r="I124" s="8"/>
      <c r="J124" s="2">
        <f t="shared" si="17"/>
        <v>0.57384341637010672</v>
      </c>
      <c r="K124" s="2">
        <f t="shared" si="18"/>
        <v>0.34074733096085408</v>
      </c>
      <c r="L124" s="2">
        <f t="shared" si="19"/>
        <v>7.3398576512455516E-2</v>
      </c>
      <c r="M124" s="2">
        <f t="shared" si="20"/>
        <v>1.2010676156583688E-2</v>
      </c>
      <c r="N124" s="1">
        <v>1290</v>
      </c>
      <c r="O124" s="1">
        <v>766</v>
      </c>
      <c r="P124" s="1">
        <v>165</v>
      </c>
      <c r="Q124" s="1">
        <v>10</v>
      </c>
      <c r="R124" s="1">
        <v>4</v>
      </c>
      <c r="S124" s="1">
        <v>0</v>
      </c>
      <c r="T124" s="1">
        <v>13</v>
      </c>
      <c r="U124">
        <v>0</v>
      </c>
      <c r="W124">
        <v>0</v>
      </c>
      <c r="X124" s="1"/>
      <c r="Y124" s="1"/>
      <c r="Z124" s="1"/>
      <c r="AA124" s="1"/>
      <c r="AB124" s="1"/>
      <c r="AG124" t="str">
        <f t="shared" si="21"/>
        <v>Salisbury</v>
      </c>
      <c r="AH124" t="s">
        <v>2192</v>
      </c>
      <c r="AI124">
        <v>6</v>
      </c>
      <c r="AJ124" s="7">
        <v>1</v>
      </c>
      <c r="AL124" s="7" t="s">
        <v>832</v>
      </c>
      <c r="AM124" t="s">
        <v>1803</v>
      </c>
      <c r="AN124" t="s">
        <v>994</v>
      </c>
      <c r="AO124" t="s">
        <v>5263</v>
      </c>
    </row>
    <row r="125" spans="1:41" hidden="1" outlineLevel="1">
      <c r="A125" t="s">
        <v>1081</v>
      </c>
      <c r="B125" s="10" t="s">
        <v>1591</v>
      </c>
      <c r="C125" s="1">
        <f t="shared" si="11"/>
        <v>750</v>
      </c>
      <c r="D125" s="7">
        <f t="shared" si="12"/>
        <v>1</v>
      </c>
      <c r="E125" s="7">
        <f t="shared" si="13"/>
        <v>2</v>
      </c>
      <c r="F125" s="7">
        <f t="shared" si="14"/>
        <v>3</v>
      </c>
      <c r="G125" s="1">
        <f t="shared" si="15"/>
        <v>62</v>
      </c>
      <c r="H125" s="2">
        <f t="shared" si="16"/>
        <v>8.2666666666666666E-2</v>
      </c>
      <c r="I125" s="8"/>
      <c r="J125" s="2">
        <f t="shared" si="17"/>
        <v>0.49866666666666665</v>
      </c>
      <c r="K125" s="2">
        <f t="shared" si="18"/>
        <v>0.41599999999999998</v>
      </c>
      <c r="L125" s="2">
        <f t="shared" si="19"/>
        <v>7.8666666666666663E-2</v>
      </c>
      <c r="M125" s="2">
        <f t="shared" si="20"/>
        <v>6.6666666666667651E-3</v>
      </c>
      <c r="N125" s="1">
        <v>374</v>
      </c>
      <c r="O125" s="1">
        <v>312</v>
      </c>
      <c r="P125" s="1">
        <v>59</v>
      </c>
      <c r="Q125" s="1">
        <v>1</v>
      </c>
      <c r="R125" s="1">
        <v>0</v>
      </c>
      <c r="S125" s="1">
        <v>0</v>
      </c>
      <c r="T125" s="1">
        <v>4</v>
      </c>
      <c r="U125">
        <v>0</v>
      </c>
      <c r="W125">
        <v>0</v>
      </c>
      <c r="X125" s="1"/>
      <c r="Y125" s="1"/>
      <c r="Z125" s="1"/>
      <c r="AA125" s="1"/>
      <c r="AB125" s="1"/>
      <c r="AG125" t="str">
        <f t="shared" si="21"/>
        <v>Scotland</v>
      </c>
      <c r="AH125" t="s">
        <v>3851</v>
      </c>
      <c r="AI125">
        <v>2</v>
      </c>
      <c r="AJ125" s="7">
        <v>61</v>
      </c>
      <c r="AL125" s="7" t="s">
        <v>832</v>
      </c>
      <c r="AM125" t="s">
        <v>1466</v>
      </c>
      <c r="AN125" t="s">
        <v>660</v>
      </c>
      <c r="AO125" t="s">
        <v>5264</v>
      </c>
    </row>
    <row r="126" spans="1:41" hidden="1" outlineLevel="1">
      <c r="A126" t="s">
        <v>1765</v>
      </c>
      <c r="B126" s="10" t="s">
        <v>1591</v>
      </c>
      <c r="C126" s="1">
        <f t="shared" si="11"/>
        <v>6754</v>
      </c>
      <c r="D126" s="7">
        <f t="shared" si="12"/>
        <v>1</v>
      </c>
      <c r="E126" s="7">
        <f t="shared" si="13"/>
        <v>2</v>
      </c>
      <c r="F126" s="7">
        <f t="shared" si="14"/>
        <v>3</v>
      </c>
      <c r="G126" s="1">
        <f t="shared" si="15"/>
        <v>469</v>
      </c>
      <c r="H126" s="2">
        <f t="shared" si="16"/>
        <v>6.9440331655315365E-2</v>
      </c>
      <c r="I126" s="8"/>
      <c r="J126" s="2">
        <f t="shared" si="17"/>
        <v>0.50222090612970094</v>
      </c>
      <c r="K126" s="2">
        <f t="shared" si="18"/>
        <v>0.43278057447438556</v>
      </c>
      <c r="L126" s="2">
        <f t="shared" si="19"/>
        <v>5.0340538939887478E-2</v>
      </c>
      <c r="M126" s="2">
        <f t="shared" si="20"/>
        <v>1.4657980456026024E-2</v>
      </c>
      <c r="N126" s="1">
        <v>3392</v>
      </c>
      <c r="O126" s="1">
        <v>2923</v>
      </c>
      <c r="P126" s="1">
        <v>340</v>
      </c>
      <c r="Q126" s="1">
        <v>30</v>
      </c>
      <c r="R126" s="1">
        <v>18</v>
      </c>
      <c r="S126" s="1">
        <v>1</v>
      </c>
      <c r="T126" s="1">
        <v>50</v>
      </c>
      <c r="U126">
        <v>0</v>
      </c>
      <c r="W126">
        <v>0</v>
      </c>
      <c r="X126" s="1"/>
      <c r="Y126" s="1"/>
      <c r="Z126" s="1"/>
      <c r="AA126" s="1"/>
      <c r="AB126" s="1"/>
      <c r="AG126" t="str">
        <f t="shared" si="21"/>
        <v>Seymour</v>
      </c>
      <c r="AH126" t="s">
        <v>3146</v>
      </c>
      <c r="AI126">
        <v>5</v>
      </c>
      <c r="AJ126" s="7">
        <v>135</v>
      </c>
      <c r="AL126" s="7" t="s">
        <v>832</v>
      </c>
      <c r="AM126" t="s">
        <v>2454</v>
      </c>
      <c r="AN126" t="s">
        <v>313</v>
      </c>
      <c r="AO126" t="s">
        <v>4883</v>
      </c>
    </row>
    <row r="127" spans="1:41" hidden="1" outlineLevel="1">
      <c r="A127" t="s">
        <v>1746</v>
      </c>
      <c r="B127" s="10" t="s">
        <v>1591</v>
      </c>
      <c r="C127" s="1">
        <f t="shared" si="11"/>
        <v>1445</v>
      </c>
      <c r="D127" s="7">
        <f t="shared" si="12"/>
        <v>1</v>
      </c>
      <c r="E127" s="7">
        <f t="shared" si="13"/>
        <v>2</v>
      </c>
      <c r="F127" s="7">
        <f t="shared" si="14"/>
        <v>3</v>
      </c>
      <c r="G127" s="1">
        <f t="shared" si="15"/>
        <v>76</v>
      </c>
      <c r="H127" s="2">
        <f t="shared" si="16"/>
        <v>5.2595155709342561E-2</v>
      </c>
      <c r="I127" s="8"/>
      <c r="J127" s="2">
        <f t="shared" si="17"/>
        <v>0.4823529411764706</v>
      </c>
      <c r="K127" s="2">
        <f t="shared" si="18"/>
        <v>0.42975778546712801</v>
      </c>
      <c r="L127" s="2">
        <f t="shared" si="19"/>
        <v>7.9584775086505188E-2</v>
      </c>
      <c r="M127" s="2">
        <f t="shared" si="20"/>
        <v>8.3044982698961545E-3</v>
      </c>
      <c r="N127" s="1">
        <v>697</v>
      </c>
      <c r="O127" s="1">
        <v>621</v>
      </c>
      <c r="P127" s="1">
        <v>115</v>
      </c>
      <c r="Q127" s="1">
        <v>0</v>
      </c>
      <c r="R127" s="1">
        <v>7</v>
      </c>
      <c r="S127" s="1">
        <v>0</v>
      </c>
      <c r="T127" s="1">
        <v>5</v>
      </c>
      <c r="U127">
        <v>0</v>
      </c>
      <c r="W127">
        <v>0</v>
      </c>
      <c r="X127" s="1"/>
      <c r="Y127" s="1"/>
      <c r="Z127" s="1"/>
      <c r="AA127" s="1"/>
      <c r="AB127" s="1"/>
      <c r="AG127" t="str">
        <f t="shared" si="21"/>
        <v>Sharon</v>
      </c>
      <c r="AH127" t="s">
        <v>2192</v>
      </c>
      <c r="AI127">
        <v>6</v>
      </c>
      <c r="AJ127" s="7">
        <v>27</v>
      </c>
      <c r="AL127" s="7" t="s">
        <v>832</v>
      </c>
      <c r="AM127" t="s">
        <v>1803</v>
      </c>
      <c r="AN127" t="s">
        <v>95</v>
      </c>
      <c r="AO127" t="s">
        <v>4884</v>
      </c>
    </row>
    <row r="128" spans="1:41" hidden="1" outlineLevel="1">
      <c r="A128" t="s">
        <v>1766</v>
      </c>
      <c r="B128" s="10" t="s">
        <v>1591</v>
      </c>
      <c r="C128" s="1">
        <f t="shared" si="11"/>
        <v>18124</v>
      </c>
      <c r="D128" s="7">
        <f t="shared" si="12"/>
        <v>2</v>
      </c>
      <c r="E128" s="7">
        <f t="shared" si="13"/>
        <v>1</v>
      </c>
      <c r="F128" s="7">
        <f t="shared" si="14"/>
        <v>3</v>
      </c>
      <c r="G128" s="1">
        <f t="shared" si="15"/>
        <v>237</v>
      </c>
      <c r="H128" s="2">
        <f t="shared" si="16"/>
        <v>1.3076583535643347E-2</v>
      </c>
      <c r="I128" s="8"/>
      <c r="J128" s="2">
        <f t="shared" si="17"/>
        <v>0.46573604060913704</v>
      </c>
      <c r="K128" s="2">
        <f t="shared" si="18"/>
        <v>0.47881262414478037</v>
      </c>
      <c r="L128" s="2">
        <f t="shared" si="19"/>
        <v>4.5464577355992054E-2</v>
      </c>
      <c r="M128" s="2">
        <f t="shared" si="20"/>
        <v>9.9867578900904794E-3</v>
      </c>
      <c r="N128" s="1">
        <v>8441</v>
      </c>
      <c r="O128" s="1">
        <v>8678</v>
      </c>
      <c r="P128" s="1">
        <v>824</v>
      </c>
      <c r="Q128" s="1">
        <v>56</v>
      </c>
      <c r="R128" s="1">
        <v>39</v>
      </c>
      <c r="S128" s="1">
        <v>1</v>
      </c>
      <c r="T128" s="1">
        <v>83</v>
      </c>
      <c r="U128">
        <v>2</v>
      </c>
      <c r="W128">
        <v>0</v>
      </c>
      <c r="X128" s="1"/>
      <c r="Y128" s="1"/>
      <c r="Z128" s="1"/>
      <c r="AA128" s="1"/>
      <c r="AB128" s="1"/>
      <c r="AG128" t="str">
        <f t="shared" si="21"/>
        <v>Shelton</v>
      </c>
      <c r="AH128" t="s">
        <v>1812</v>
      </c>
      <c r="AI128">
        <v>5</v>
      </c>
      <c r="AJ128" s="7">
        <v>143</v>
      </c>
      <c r="AL128" s="7" t="s">
        <v>832</v>
      </c>
      <c r="AM128" t="s">
        <v>1801</v>
      </c>
      <c r="AN128" t="s">
        <v>3823</v>
      </c>
      <c r="AO128" t="s">
        <v>4885</v>
      </c>
    </row>
    <row r="129" spans="1:41" hidden="1" outlineLevel="1">
      <c r="A129" t="s">
        <v>3363</v>
      </c>
      <c r="B129" s="10" t="s">
        <v>1591</v>
      </c>
      <c r="C129" s="1">
        <f t="shared" si="11"/>
        <v>1859</v>
      </c>
      <c r="D129" s="7">
        <f t="shared" si="12"/>
        <v>2</v>
      </c>
      <c r="E129" s="7">
        <f t="shared" si="13"/>
        <v>1</v>
      </c>
      <c r="F129" s="7">
        <f t="shared" si="14"/>
        <v>3</v>
      </c>
      <c r="G129" s="1">
        <f t="shared" si="15"/>
        <v>127</v>
      </c>
      <c r="H129" s="2">
        <f t="shared" si="16"/>
        <v>6.8316299085529858E-2</v>
      </c>
      <c r="I129" s="8"/>
      <c r="J129" s="2">
        <f t="shared" si="17"/>
        <v>0.43518020441097366</v>
      </c>
      <c r="K129" s="2">
        <f t="shared" si="18"/>
        <v>0.50349650349650354</v>
      </c>
      <c r="L129" s="2">
        <f t="shared" si="19"/>
        <v>5.4868208714362564E-2</v>
      </c>
      <c r="M129" s="2">
        <f t="shared" si="20"/>
        <v>6.4550833781602882E-3</v>
      </c>
      <c r="N129" s="1">
        <v>809</v>
      </c>
      <c r="O129" s="1">
        <v>936</v>
      </c>
      <c r="P129" s="1">
        <v>102</v>
      </c>
      <c r="Q129" s="1">
        <v>7</v>
      </c>
      <c r="R129" s="1">
        <v>3</v>
      </c>
      <c r="S129" s="1">
        <v>0</v>
      </c>
      <c r="T129" s="1">
        <v>2</v>
      </c>
      <c r="U129">
        <v>0</v>
      </c>
      <c r="W129">
        <v>0</v>
      </c>
      <c r="X129" s="1"/>
      <c r="Y129" s="1"/>
      <c r="Z129" s="1"/>
      <c r="AA129" s="1"/>
      <c r="AB129" s="1"/>
      <c r="AG129" t="str">
        <f t="shared" si="21"/>
        <v>Sherman</v>
      </c>
      <c r="AH129" t="s">
        <v>1812</v>
      </c>
      <c r="AI129">
        <v>6</v>
      </c>
      <c r="AJ129" s="7">
        <v>80</v>
      </c>
      <c r="AL129" s="7" t="s">
        <v>832</v>
      </c>
      <c r="AM129" t="s">
        <v>1801</v>
      </c>
      <c r="AN129" t="s">
        <v>668</v>
      </c>
      <c r="AO129" t="s">
        <v>4886</v>
      </c>
    </row>
    <row r="130" spans="1:41" hidden="1" outlineLevel="1">
      <c r="A130" t="s">
        <v>1422</v>
      </c>
      <c r="B130" s="10" t="s">
        <v>1591</v>
      </c>
      <c r="C130" s="1">
        <f t="shared" ref="C130:C193" si="22">SUM(N130:AE130)</f>
        <v>13308</v>
      </c>
      <c r="D130" s="7">
        <f t="shared" ref="D130:D172" si="23">RANK(N130,(N130:AE130))</f>
        <v>2</v>
      </c>
      <c r="E130" s="7">
        <f t="shared" ref="E130:E172" si="24">RANK(O130,(N130:AE130))</f>
        <v>1</v>
      </c>
      <c r="F130" s="7">
        <f t="shared" ref="F130:F172" si="25">IF(P130&gt;0,RANK(P130,(N130:AE130)),0)</f>
        <v>3</v>
      </c>
      <c r="G130" s="1">
        <f t="shared" ref="G130:G193" si="26">IF(D130=1,N130,IF(E130=1,O130,P130))-IF(D130=2,N130,IF(E130=2,O130,P130))</f>
        <v>336</v>
      </c>
      <c r="H130" s="2">
        <f t="shared" ref="H130:H193" si="27">G130/C130</f>
        <v>2.5247971145175834E-2</v>
      </c>
      <c r="I130" s="8"/>
      <c r="J130" s="2">
        <f t="shared" ref="J130:J172" si="28">IF(C130=0,"-",N130/C130)</f>
        <v>0.4625788999098287</v>
      </c>
      <c r="K130" s="2">
        <f t="shared" ref="K130:K172" si="29">IF(C130=0,"-",O130/C130)</f>
        <v>0.4878268710550045</v>
      </c>
      <c r="L130" s="2">
        <f t="shared" ref="L130:L172" si="30">IF(C130=0,"-",P130/C130)</f>
        <v>4.2831379621280433E-2</v>
      </c>
      <c r="M130" s="2">
        <f t="shared" ref="M130:M172" si="31">IF(C130=0,"-",(1-J130-K130-L130))</f>
        <v>6.762849413886371E-3</v>
      </c>
      <c r="N130" s="1">
        <v>6156</v>
      </c>
      <c r="O130" s="1">
        <v>6492</v>
      </c>
      <c r="P130" s="1">
        <v>570</v>
      </c>
      <c r="Q130" s="1">
        <v>23</v>
      </c>
      <c r="R130" s="1">
        <v>28</v>
      </c>
      <c r="S130" s="1">
        <v>0</v>
      </c>
      <c r="T130" s="1">
        <v>39</v>
      </c>
      <c r="U130">
        <v>0</v>
      </c>
      <c r="W130">
        <v>0</v>
      </c>
      <c r="X130" s="1"/>
      <c r="Y130" s="1"/>
      <c r="Z130" s="1"/>
      <c r="AA130" s="1"/>
      <c r="AB130" s="1"/>
      <c r="AG130" t="str">
        <f t="shared" si="21"/>
        <v>Simsbury</v>
      </c>
      <c r="AH130" t="s">
        <v>2191</v>
      </c>
      <c r="AI130">
        <v>6</v>
      </c>
      <c r="AJ130" s="7">
        <v>29</v>
      </c>
      <c r="AL130" s="7" t="s">
        <v>832</v>
      </c>
      <c r="AM130" t="s">
        <v>1802</v>
      </c>
      <c r="AN130" t="s">
        <v>998</v>
      </c>
      <c r="AO130" t="s">
        <v>4887</v>
      </c>
    </row>
    <row r="131" spans="1:41" hidden="1" outlineLevel="1">
      <c r="A131" t="s">
        <v>1097</v>
      </c>
      <c r="B131" s="10" t="s">
        <v>1591</v>
      </c>
      <c r="C131" s="1">
        <f t="shared" si="22"/>
        <v>4349</v>
      </c>
      <c r="D131" s="7">
        <f t="shared" si="23"/>
        <v>2</v>
      </c>
      <c r="E131" s="7">
        <f t="shared" si="24"/>
        <v>1</v>
      </c>
      <c r="F131" s="7">
        <f t="shared" si="25"/>
        <v>3</v>
      </c>
      <c r="G131" s="1">
        <f t="shared" si="26"/>
        <v>428</v>
      </c>
      <c r="H131" s="2">
        <f t="shared" si="27"/>
        <v>9.8413428374338932E-2</v>
      </c>
      <c r="I131" s="8"/>
      <c r="J131" s="2">
        <f t="shared" si="28"/>
        <v>0.42768452517820188</v>
      </c>
      <c r="K131" s="2">
        <f t="shared" si="29"/>
        <v>0.52609795355254085</v>
      </c>
      <c r="L131" s="2">
        <f t="shared" si="30"/>
        <v>3.9319383766383074E-2</v>
      </c>
      <c r="M131" s="2">
        <f t="shared" si="31"/>
        <v>6.8981375028741923E-3</v>
      </c>
      <c r="N131" s="1">
        <v>1860</v>
      </c>
      <c r="O131" s="1">
        <v>2288</v>
      </c>
      <c r="P131" s="1">
        <v>171</v>
      </c>
      <c r="Q131" s="1">
        <v>14</v>
      </c>
      <c r="R131" s="1">
        <v>4</v>
      </c>
      <c r="S131" s="1">
        <v>0</v>
      </c>
      <c r="T131" s="1">
        <v>12</v>
      </c>
      <c r="U131">
        <v>0</v>
      </c>
      <c r="W131">
        <v>0</v>
      </c>
      <c r="X131" s="1"/>
      <c r="Y131" s="1"/>
      <c r="Z131" s="1"/>
      <c r="AA131" s="1"/>
      <c r="AB131" s="1"/>
      <c r="AG131" t="str">
        <f t="shared" si="21"/>
        <v>Somers</v>
      </c>
      <c r="AH131" t="s">
        <v>3148</v>
      </c>
      <c r="AI131">
        <v>6</v>
      </c>
      <c r="AJ131" s="7">
        <v>9</v>
      </c>
      <c r="AL131" s="7" t="s">
        <v>832</v>
      </c>
      <c r="AM131" t="s">
        <v>2456</v>
      </c>
      <c r="AN131" t="s">
        <v>4165</v>
      </c>
      <c r="AO131" t="s">
        <v>4888</v>
      </c>
    </row>
    <row r="132" spans="1:41" hidden="1" outlineLevel="1">
      <c r="A132" t="s">
        <v>2793</v>
      </c>
      <c r="B132" s="10" t="s">
        <v>1591</v>
      </c>
      <c r="C132" s="1">
        <f t="shared" si="22"/>
        <v>12984</v>
      </c>
      <c r="D132" s="7">
        <f t="shared" si="23"/>
        <v>1</v>
      </c>
      <c r="E132" s="7">
        <f t="shared" si="24"/>
        <v>2</v>
      </c>
      <c r="F132" s="7">
        <f t="shared" si="25"/>
        <v>3</v>
      </c>
      <c r="G132" s="1">
        <f t="shared" si="26"/>
        <v>2197</v>
      </c>
      <c r="H132" s="2">
        <f t="shared" si="27"/>
        <v>0.16920825631546518</v>
      </c>
      <c r="I132" s="8"/>
      <c r="J132" s="2">
        <f t="shared" si="28"/>
        <v>0.56130622304374611</v>
      </c>
      <c r="K132" s="2">
        <f t="shared" si="29"/>
        <v>0.39209796672828096</v>
      </c>
      <c r="L132" s="2">
        <f t="shared" si="30"/>
        <v>3.8662969808995688E-2</v>
      </c>
      <c r="M132" s="2">
        <f t="shared" si="31"/>
        <v>7.9328404189772453E-3</v>
      </c>
      <c r="N132" s="1">
        <v>7288</v>
      </c>
      <c r="O132" s="1">
        <v>5091</v>
      </c>
      <c r="P132" s="1">
        <v>502</v>
      </c>
      <c r="Q132" s="1">
        <v>36</v>
      </c>
      <c r="R132" s="1">
        <v>17</v>
      </c>
      <c r="S132" s="1">
        <v>1</v>
      </c>
      <c r="T132" s="1">
        <v>49</v>
      </c>
      <c r="U132">
        <v>0</v>
      </c>
      <c r="W132">
        <v>0</v>
      </c>
      <c r="X132" s="1"/>
      <c r="Y132" s="1"/>
      <c r="Z132" s="1"/>
      <c r="AA132" s="1"/>
      <c r="AB132" s="1"/>
      <c r="AG132" t="str">
        <f t="shared" ref="AG132:AG195" si="32">A132</f>
        <v>South Windsor</v>
      </c>
      <c r="AH132" t="s">
        <v>2191</v>
      </c>
      <c r="AI132">
        <v>1</v>
      </c>
      <c r="AJ132" s="7">
        <v>38</v>
      </c>
      <c r="AL132" s="7" t="s">
        <v>832</v>
      </c>
      <c r="AM132" t="s">
        <v>1802</v>
      </c>
      <c r="AN132" t="s">
        <v>4686</v>
      </c>
      <c r="AO132" t="s">
        <v>4889</v>
      </c>
    </row>
    <row r="133" spans="1:41" hidden="1" outlineLevel="1">
      <c r="A133" t="s">
        <v>2794</v>
      </c>
      <c r="B133" s="10" t="s">
        <v>1591</v>
      </c>
      <c r="C133" s="1">
        <f t="shared" si="22"/>
        <v>10306</v>
      </c>
      <c r="D133" s="7">
        <f t="shared" si="23"/>
        <v>2</v>
      </c>
      <c r="E133" s="7">
        <f t="shared" si="24"/>
        <v>1</v>
      </c>
      <c r="F133" s="7">
        <f t="shared" si="25"/>
        <v>3</v>
      </c>
      <c r="G133" s="1">
        <f t="shared" si="26"/>
        <v>1171</v>
      </c>
      <c r="H133" s="2">
        <f t="shared" si="27"/>
        <v>0.11362313215602561</v>
      </c>
      <c r="I133" s="8"/>
      <c r="J133" s="2">
        <f t="shared" si="28"/>
        <v>0.41781486512711041</v>
      </c>
      <c r="K133" s="2">
        <f t="shared" si="29"/>
        <v>0.53143799728313601</v>
      </c>
      <c r="L133" s="2">
        <f t="shared" si="30"/>
        <v>4.1529206287599457E-2</v>
      </c>
      <c r="M133" s="2">
        <f t="shared" si="31"/>
        <v>9.2179313021541198E-3</v>
      </c>
      <c r="N133" s="1">
        <v>4306</v>
      </c>
      <c r="O133" s="1">
        <v>5477</v>
      </c>
      <c r="P133" s="1">
        <v>428</v>
      </c>
      <c r="Q133" s="1">
        <v>33</v>
      </c>
      <c r="R133" s="1">
        <v>31</v>
      </c>
      <c r="S133" s="1">
        <v>0</v>
      </c>
      <c r="T133" s="1">
        <v>31</v>
      </c>
      <c r="U133">
        <v>0</v>
      </c>
      <c r="W133">
        <v>0</v>
      </c>
      <c r="X133" s="1"/>
      <c r="Y133" s="1"/>
      <c r="Z133" s="1"/>
      <c r="AA133" s="1"/>
      <c r="AB133" s="1"/>
      <c r="AG133" t="str">
        <f t="shared" si="32"/>
        <v>Southbury</v>
      </c>
      <c r="AH133" t="s">
        <v>3146</v>
      </c>
      <c r="AI133" t="s">
        <v>3494</v>
      </c>
      <c r="AJ133" s="7">
        <v>115</v>
      </c>
      <c r="AL133" s="7" t="s">
        <v>832</v>
      </c>
      <c r="AM133" t="s">
        <v>2454</v>
      </c>
      <c r="AN133" t="s">
        <v>998</v>
      </c>
      <c r="AO133" t="s">
        <v>4890</v>
      </c>
    </row>
    <row r="134" spans="1:41" hidden="1" outlineLevel="1">
      <c r="A134" t="s">
        <v>2795</v>
      </c>
      <c r="B134" s="10" t="s">
        <v>1591</v>
      </c>
      <c r="C134" s="1">
        <f t="shared" si="22"/>
        <v>19430</v>
      </c>
      <c r="D134" s="7">
        <f t="shared" si="23"/>
        <v>1</v>
      </c>
      <c r="E134" s="7">
        <f t="shared" si="24"/>
        <v>2</v>
      </c>
      <c r="F134" s="7">
        <f t="shared" si="25"/>
        <v>3</v>
      </c>
      <c r="G134" s="1">
        <f t="shared" si="26"/>
        <v>3363</v>
      </c>
      <c r="H134" s="2">
        <f t="shared" si="27"/>
        <v>0.17308286155429747</v>
      </c>
      <c r="I134" s="8"/>
      <c r="J134" s="2">
        <f t="shared" si="28"/>
        <v>0.56495110653628411</v>
      </c>
      <c r="K134" s="2">
        <f t="shared" si="29"/>
        <v>0.39186824498198664</v>
      </c>
      <c r="L134" s="2">
        <f t="shared" si="30"/>
        <v>3.4997426659804425E-2</v>
      </c>
      <c r="M134" s="2">
        <f t="shared" si="31"/>
        <v>8.1832218219248312E-3</v>
      </c>
      <c r="N134" s="1">
        <v>10977</v>
      </c>
      <c r="O134" s="1">
        <v>7614</v>
      </c>
      <c r="P134" s="1">
        <v>680</v>
      </c>
      <c r="Q134" s="1">
        <v>57</v>
      </c>
      <c r="R134" s="1">
        <v>36</v>
      </c>
      <c r="S134" s="1">
        <v>0</v>
      </c>
      <c r="T134" s="1">
        <v>66</v>
      </c>
      <c r="U134">
        <v>0</v>
      </c>
      <c r="W134">
        <v>0</v>
      </c>
      <c r="X134" s="1"/>
      <c r="Y134" s="1"/>
      <c r="Z134" s="1"/>
      <c r="AA134" s="1"/>
      <c r="AB134" s="1"/>
      <c r="AG134" t="str">
        <f t="shared" si="32"/>
        <v>Southington</v>
      </c>
      <c r="AH134" t="s">
        <v>2191</v>
      </c>
      <c r="AI134">
        <v>6</v>
      </c>
      <c r="AJ134" s="7">
        <v>83</v>
      </c>
      <c r="AL134" s="7" t="s">
        <v>832</v>
      </c>
      <c r="AM134" t="s">
        <v>1802</v>
      </c>
      <c r="AN134" t="s">
        <v>318</v>
      </c>
      <c r="AO134" t="s">
        <v>4891</v>
      </c>
    </row>
    <row r="135" spans="1:41" hidden="1" outlineLevel="1">
      <c r="A135" t="s">
        <v>2796</v>
      </c>
      <c r="B135" s="10" t="s">
        <v>1591</v>
      </c>
      <c r="C135" s="1">
        <f t="shared" si="22"/>
        <v>1311</v>
      </c>
      <c r="D135" s="7">
        <f t="shared" si="23"/>
        <v>1</v>
      </c>
      <c r="E135" s="7">
        <f t="shared" si="24"/>
        <v>2</v>
      </c>
      <c r="F135" s="7">
        <f t="shared" si="25"/>
        <v>3</v>
      </c>
      <c r="G135" s="1">
        <f t="shared" si="26"/>
        <v>231</v>
      </c>
      <c r="H135" s="2">
        <f t="shared" si="27"/>
        <v>0.17620137299771166</v>
      </c>
      <c r="I135" s="8"/>
      <c r="J135" s="2">
        <f t="shared" si="28"/>
        <v>0.55453852021357741</v>
      </c>
      <c r="K135" s="2">
        <f t="shared" si="29"/>
        <v>0.37833714721586575</v>
      </c>
      <c r="L135" s="2">
        <f t="shared" si="30"/>
        <v>5.6445461479786421E-2</v>
      </c>
      <c r="M135" s="2">
        <f t="shared" si="31"/>
        <v>1.0678871090770412E-2</v>
      </c>
      <c r="N135" s="1">
        <v>727</v>
      </c>
      <c r="O135" s="1">
        <v>496</v>
      </c>
      <c r="P135" s="1">
        <v>74</v>
      </c>
      <c r="Q135" s="1">
        <v>9</v>
      </c>
      <c r="R135" s="1">
        <v>1</v>
      </c>
      <c r="S135" s="1">
        <v>0</v>
      </c>
      <c r="T135" s="1">
        <v>4</v>
      </c>
      <c r="U135">
        <v>0</v>
      </c>
      <c r="W135">
        <v>0</v>
      </c>
      <c r="X135" s="1"/>
      <c r="Y135" s="1"/>
      <c r="Z135" s="1"/>
      <c r="AA135" s="1"/>
      <c r="AB135" s="1"/>
      <c r="AG135" t="str">
        <f t="shared" si="32"/>
        <v>Sprague</v>
      </c>
      <c r="AH135" t="s">
        <v>3147</v>
      </c>
      <c r="AI135">
        <v>2</v>
      </c>
      <c r="AJ135" s="7">
        <v>82</v>
      </c>
      <c r="AL135" s="7" t="s">
        <v>832</v>
      </c>
      <c r="AM135" t="s">
        <v>2455</v>
      </c>
      <c r="AN135" t="s">
        <v>994</v>
      </c>
      <c r="AO135" t="s">
        <v>4892</v>
      </c>
    </row>
    <row r="136" spans="1:41" hidden="1" outlineLevel="1">
      <c r="A136" t="s">
        <v>3117</v>
      </c>
      <c r="B136" s="10" t="s">
        <v>1591</v>
      </c>
      <c r="C136" s="1">
        <f t="shared" si="22"/>
        <v>5536</v>
      </c>
      <c r="D136" s="7">
        <f t="shared" si="23"/>
        <v>1</v>
      </c>
      <c r="E136" s="7">
        <f t="shared" si="24"/>
        <v>2</v>
      </c>
      <c r="F136" s="7">
        <f t="shared" si="25"/>
        <v>3</v>
      </c>
      <c r="G136" s="1">
        <f t="shared" si="26"/>
        <v>994</v>
      </c>
      <c r="H136" s="2">
        <f t="shared" si="27"/>
        <v>0.17955202312138729</v>
      </c>
      <c r="I136" s="8"/>
      <c r="J136" s="2">
        <f t="shared" si="28"/>
        <v>0.55184248554913296</v>
      </c>
      <c r="K136" s="2">
        <f t="shared" si="29"/>
        <v>0.37229046242774566</v>
      </c>
      <c r="L136" s="2">
        <f t="shared" si="30"/>
        <v>5.455202312138728E-2</v>
      </c>
      <c r="M136" s="2">
        <f t="shared" si="31"/>
        <v>2.1315028901734104E-2</v>
      </c>
      <c r="N136" s="1">
        <v>3055</v>
      </c>
      <c r="O136" s="1">
        <v>2061</v>
      </c>
      <c r="P136" s="1">
        <v>302</v>
      </c>
      <c r="Q136" s="1">
        <v>46</v>
      </c>
      <c r="R136" s="1">
        <v>15</v>
      </c>
      <c r="S136" s="1">
        <v>0</v>
      </c>
      <c r="T136" s="1">
        <v>57</v>
      </c>
      <c r="U136">
        <v>0</v>
      </c>
      <c r="W136">
        <v>0</v>
      </c>
      <c r="X136" s="1"/>
      <c r="Y136" s="1"/>
      <c r="Z136" s="1"/>
      <c r="AA136" s="1"/>
      <c r="AB136" s="1"/>
      <c r="AG136" t="str">
        <f t="shared" si="32"/>
        <v>Stafford</v>
      </c>
      <c r="AH136" t="s">
        <v>3148</v>
      </c>
      <c r="AI136">
        <v>2</v>
      </c>
      <c r="AJ136" s="7">
        <v>10</v>
      </c>
      <c r="AL136" s="7" t="s">
        <v>832</v>
      </c>
      <c r="AM136" t="s">
        <v>2456</v>
      </c>
      <c r="AN136" t="s">
        <v>130</v>
      </c>
      <c r="AO136" t="s">
        <v>4893</v>
      </c>
    </row>
    <row r="137" spans="1:41" hidden="1" outlineLevel="1">
      <c r="A137" t="s">
        <v>1764</v>
      </c>
      <c r="B137" s="10" t="s">
        <v>1591</v>
      </c>
      <c r="C137" s="1">
        <f t="shared" si="22"/>
        <v>44223</v>
      </c>
      <c r="D137" s="7">
        <f t="shared" si="23"/>
        <v>1</v>
      </c>
      <c r="E137" s="7">
        <f t="shared" si="24"/>
        <v>2</v>
      </c>
      <c r="F137" s="7">
        <f t="shared" si="25"/>
        <v>3</v>
      </c>
      <c r="G137" s="1">
        <f t="shared" si="26"/>
        <v>12271</v>
      </c>
      <c r="H137" s="2">
        <f t="shared" si="27"/>
        <v>0.27748004432082851</v>
      </c>
      <c r="I137" s="8"/>
      <c r="J137" s="2">
        <f t="shared" si="28"/>
        <v>0.62026547271781651</v>
      </c>
      <c r="K137" s="2">
        <f t="shared" si="29"/>
        <v>0.342785428396988</v>
      </c>
      <c r="L137" s="2">
        <f t="shared" si="30"/>
        <v>2.5959342423625714E-2</v>
      </c>
      <c r="M137" s="2">
        <f t="shared" si="31"/>
        <v>1.0989756461569772E-2</v>
      </c>
      <c r="N137" s="1">
        <v>27430</v>
      </c>
      <c r="O137" s="1">
        <v>15159</v>
      </c>
      <c r="P137" s="1">
        <v>1148</v>
      </c>
      <c r="Q137" s="1">
        <v>103</v>
      </c>
      <c r="R137" s="1">
        <v>125</v>
      </c>
      <c r="S137" s="1">
        <v>0</v>
      </c>
      <c r="T137" s="1">
        <v>258</v>
      </c>
      <c r="U137">
        <v>0</v>
      </c>
      <c r="W137">
        <v>0</v>
      </c>
      <c r="X137" s="1"/>
      <c r="Y137" s="1"/>
      <c r="Z137" s="1"/>
      <c r="AA137" s="1"/>
      <c r="AB137" s="1"/>
      <c r="AG137" t="str">
        <f t="shared" si="32"/>
        <v>Stamford</v>
      </c>
      <c r="AH137" t="s">
        <v>1812</v>
      </c>
      <c r="AI137">
        <v>4</v>
      </c>
      <c r="AJ137" s="7">
        <v>166</v>
      </c>
      <c r="AL137" s="7" t="s">
        <v>832</v>
      </c>
      <c r="AM137" t="s">
        <v>1801</v>
      </c>
      <c r="AN137" t="s">
        <v>994</v>
      </c>
      <c r="AO137" t="s">
        <v>4894</v>
      </c>
    </row>
    <row r="138" spans="1:41" hidden="1" outlineLevel="1">
      <c r="A138" t="s">
        <v>4682</v>
      </c>
      <c r="B138" s="10" t="s">
        <v>1591</v>
      </c>
      <c r="C138" s="1">
        <f t="shared" si="22"/>
        <v>1089</v>
      </c>
      <c r="D138" s="7">
        <f t="shared" si="23"/>
        <v>1</v>
      </c>
      <c r="E138" s="7">
        <f t="shared" si="24"/>
        <v>2</v>
      </c>
      <c r="F138" s="7">
        <f t="shared" si="25"/>
        <v>3</v>
      </c>
      <c r="G138" s="1">
        <f t="shared" si="26"/>
        <v>58</v>
      </c>
      <c r="H138" s="2">
        <f t="shared" si="27"/>
        <v>5.3259871441689623E-2</v>
      </c>
      <c r="I138" s="8"/>
      <c r="J138" s="2">
        <f t="shared" si="28"/>
        <v>0.49403122130394855</v>
      </c>
      <c r="K138" s="2">
        <f t="shared" si="29"/>
        <v>0.44077134986225897</v>
      </c>
      <c r="L138" s="2">
        <f t="shared" si="30"/>
        <v>5.1423324150596875E-2</v>
      </c>
      <c r="M138" s="2">
        <f t="shared" si="31"/>
        <v>1.3774104683195551E-2</v>
      </c>
      <c r="N138" s="1">
        <v>538</v>
      </c>
      <c r="O138" s="1">
        <v>480</v>
      </c>
      <c r="P138" s="1">
        <v>56</v>
      </c>
      <c r="Q138" s="1">
        <v>3</v>
      </c>
      <c r="R138" s="1">
        <v>5</v>
      </c>
      <c r="S138" s="1">
        <v>0</v>
      </c>
      <c r="T138" s="1">
        <v>7</v>
      </c>
      <c r="U138">
        <v>0</v>
      </c>
      <c r="W138">
        <v>0</v>
      </c>
      <c r="X138" s="1"/>
      <c r="Y138" s="1"/>
      <c r="Z138" s="1"/>
      <c r="AA138" s="1"/>
      <c r="AB138" s="1"/>
      <c r="AG138" t="str">
        <f t="shared" si="32"/>
        <v>Sterling</v>
      </c>
      <c r="AH138" t="s">
        <v>3851</v>
      </c>
      <c r="AI138">
        <v>2</v>
      </c>
      <c r="AJ138" s="7">
        <v>56</v>
      </c>
      <c r="AL138" s="7" t="s">
        <v>832</v>
      </c>
      <c r="AM138" t="s">
        <v>1466</v>
      </c>
      <c r="AN138" t="s">
        <v>655</v>
      </c>
      <c r="AO138" t="s">
        <v>4895</v>
      </c>
    </row>
    <row r="139" spans="1:41" hidden="1" outlineLevel="1">
      <c r="A139" t="s">
        <v>3319</v>
      </c>
      <c r="B139" s="10" t="s">
        <v>1591</v>
      </c>
      <c r="C139" s="1">
        <f t="shared" si="22"/>
        <v>9114</v>
      </c>
      <c r="D139" s="7">
        <f t="shared" si="23"/>
        <v>1</v>
      </c>
      <c r="E139" s="7">
        <f t="shared" si="24"/>
        <v>2</v>
      </c>
      <c r="F139" s="7">
        <f t="shared" si="25"/>
        <v>3</v>
      </c>
      <c r="G139" s="1">
        <f t="shared" si="26"/>
        <v>1525</v>
      </c>
      <c r="H139" s="2">
        <f t="shared" si="27"/>
        <v>0.16732499451393459</v>
      </c>
      <c r="I139" s="8"/>
      <c r="J139" s="2">
        <f t="shared" si="28"/>
        <v>0.54246214614878208</v>
      </c>
      <c r="K139" s="2">
        <f t="shared" si="29"/>
        <v>0.37513715163484751</v>
      </c>
      <c r="L139" s="2">
        <f t="shared" si="30"/>
        <v>7.0331358349791526E-2</v>
      </c>
      <c r="M139" s="2">
        <f t="shared" si="31"/>
        <v>1.2069343866578888E-2</v>
      </c>
      <c r="N139" s="1">
        <v>4944</v>
      </c>
      <c r="O139" s="1">
        <v>3419</v>
      </c>
      <c r="P139" s="1">
        <v>641</v>
      </c>
      <c r="Q139" s="1">
        <v>40</v>
      </c>
      <c r="R139" s="1">
        <v>25</v>
      </c>
      <c r="S139" s="1">
        <v>2</v>
      </c>
      <c r="T139" s="1">
        <v>43</v>
      </c>
      <c r="U139">
        <v>0</v>
      </c>
      <c r="W139">
        <v>0</v>
      </c>
      <c r="X139" s="1"/>
      <c r="Y139" s="1"/>
      <c r="Z139" s="1"/>
      <c r="AA139" s="1"/>
      <c r="AB139" s="1"/>
      <c r="AG139" t="str">
        <f t="shared" si="32"/>
        <v>Stonington</v>
      </c>
      <c r="AH139" t="s">
        <v>3147</v>
      </c>
      <c r="AI139">
        <v>2</v>
      </c>
      <c r="AJ139" s="7">
        <v>131</v>
      </c>
      <c r="AL139" s="7" t="s">
        <v>832</v>
      </c>
      <c r="AM139" t="s">
        <v>2455</v>
      </c>
      <c r="AN139" t="s">
        <v>95</v>
      </c>
      <c r="AO139" t="s">
        <v>4896</v>
      </c>
    </row>
    <row r="140" spans="1:41" hidden="1" outlineLevel="1">
      <c r="A140" t="s">
        <v>3931</v>
      </c>
      <c r="B140" s="10" t="s">
        <v>1591</v>
      </c>
      <c r="C140" s="1">
        <f t="shared" si="22"/>
        <v>22646</v>
      </c>
      <c r="D140" s="7">
        <f t="shared" si="23"/>
        <v>1</v>
      </c>
      <c r="E140" s="7">
        <f t="shared" si="24"/>
        <v>2</v>
      </c>
      <c r="F140" s="7">
        <f t="shared" si="25"/>
        <v>3</v>
      </c>
      <c r="G140" s="1">
        <f t="shared" si="26"/>
        <v>3158</v>
      </c>
      <c r="H140" s="2">
        <f t="shared" si="27"/>
        <v>0.13945067561600283</v>
      </c>
      <c r="I140" s="8"/>
      <c r="J140" s="2">
        <f t="shared" si="28"/>
        <v>0.54358385586858604</v>
      </c>
      <c r="K140" s="2">
        <f t="shared" si="29"/>
        <v>0.40413318025258321</v>
      </c>
      <c r="L140" s="2">
        <f t="shared" si="30"/>
        <v>4.1243486708469487E-2</v>
      </c>
      <c r="M140" s="2">
        <f t="shared" si="31"/>
        <v>1.1039477170361259E-2</v>
      </c>
      <c r="N140" s="1">
        <v>12310</v>
      </c>
      <c r="O140" s="1">
        <v>9152</v>
      </c>
      <c r="P140" s="1">
        <v>934</v>
      </c>
      <c r="Q140" s="1">
        <v>84</v>
      </c>
      <c r="R140" s="1">
        <v>49</v>
      </c>
      <c r="S140" s="1">
        <v>0</v>
      </c>
      <c r="T140" s="1">
        <v>117</v>
      </c>
      <c r="U140">
        <v>0</v>
      </c>
      <c r="W140">
        <v>0</v>
      </c>
      <c r="X140" s="1"/>
      <c r="Y140" s="1"/>
      <c r="Z140" s="1"/>
      <c r="AA140" s="1"/>
      <c r="AB140" s="1"/>
      <c r="AG140" t="str">
        <f t="shared" si="32"/>
        <v>Stratford</v>
      </c>
      <c r="AH140" t="s">
        <v>1812</v>
      </c>
      <c r="AI140">
        <v>3</v>
      </c>
      <c r="AJ140" s="7">
        <v>160</v>
      </c>
      <c r="AL140" s="7" t="s">
        <v>832</v>
      </c>
      <c r="AM140" t="s">
        <v>1801</v>
      </c>
      <c r="AN140" t="s">
        <v>95</v>
      </c>
      <c r="AO140" t="s">
        <v>4897</v>
      </c>
    </row>
    <row r="141" spans="1:41" hidden="1" outlineLevel="1">
      <c r="A141" t="s">
        <v>2797</v>
      </c>
      <c r="B141" s="10" t="s">
        <v>1591</v>
      </c>
      <c r="C141" s="1">
        <f t="shared" si="22"/>
        <v>6355</v>
      </c>
      <c r="D141" s="7">
        <f t="shared" si="23"/>
        <v>2</v>
      </c>
      <c r="E141" s="7">
        <f t="shared" si="24"/>
        <v>1</v>
      </c>
      <c r="F141" s="7">
        <f t="shared" si="25"/>
        <v>3</v>
      </c>
      <c r="G141" s="1">
        <f t="shared" si="26"/>
        <v>148</v>
      </c>
      <c r="H141" s="2">
        <f t="shared" si="27"/>
        <v>2.3288749016522423E-2</v>
      </c>
      <c r="I141" s="8"/>
      <c r="J141" s="2">
        <f t="shared" si="28"/>
        <v>0.46011014948859164</v>
      </c>
      <c r="K141" s="2">
        <f t="shared" si="29"/>
        <v>0.48339889850511408</v>
      </c>
      <c r="L141" s="2">
        <f t="shared" si="30"/>
        <v>4.878048780487805E-2</v>
      </c>
      <c r="M141" s="2">
        <f t="shared" si="31"/>
        <v>7.7104642014162311E-3</v>
      </c>
      <c r="N141" s="1">
        <v>2924</v>
      </c>
      <c r="O141" s="1">
        <v>3072</v>
      </c>
      <c r="P141" s="1">
        <v>310</v>
      </c>
      <c r="Q141" s="1">
        <v>7</v>
      </c>
      <c r="R141" s="1">
        <v>23</v>
      </c>
      <c r="S141" s="1">
        <v>1</v>
      </c>
      <c r="T141" s="1">
        <v>18</v>
      </c>
      <c r="U141">
        <v>0</v>
      </c>
      <c r="W141">
        <v>0</v>
      </c>
      <c r="X141" s="1"/>
      <c r="Y141" s="1"/>
      <c r="Z141" s="1"/>
      <c r="AA141" s="1"/>
      <c r="AB141" s="1"/>
      <c r="AG141" t="str">
        <f t="shared" si="32"/>
        <v>Suffield</v>
      </c>
      <c r="AH141" t="s">
        <v>2191</v>
      </c>
      <c r="AI141">
        <v>6</v>
      </c>
      <c r="AJ141" s="7">
        <v>7</v>
      </c>
      <c r="AL141" s="7" t="s">
        <v>832</v>
      </c>
      <c r="AM141" t="s">
        <v>1802</v>
      </c>
      <c r="AN141" t="s">
        <v>640</v>
      </c>
      <c r="AO141" t="s">
        <v>4898</v>
      </c>
    </row>
    <row r="142" spans="1:41" hidden="1" outlineLevel="1">
      <c r="A142" t="s">
        <v>3110</v>
      </c>
      <c r="B142" s="10" t="s">
        <v>1591</v>
      </c>
      <c r="C142" s="1">
        <f t="shared" si="22"/>
        <v>3515</v>
      </c>
      <c r="D142" s="7">
        <f t="shared" si="23"/>
        <v>2</v>
      </c>
      <c r="E142" s="7">
        <f t="shared" si="24"/>
        <v>1</v>
      </c>
      <c r="F142" s="7">
        <f t="shared" si="25"/>
        <v>3</v>
      </c>
      <c r="G142" s="1">
        <f t="shared" si="26"/>
        <v>104</v>
      </c>
      <c r="H142" s="2">
        <f t="shared" si="27"/>
        <v>2.9587482219061167E-2</v>
      </c>
      <c r="I142" s="8"/>
      <c r="J142" s="2">
        <f t="shared" si="28"/>
        <v>0.45291607396870553</v>
      </c>
      <c r="K142" s="2">
        <f t="shared" si="29"/>
        <v>0.48250355618776669</v>
      </c>
      <c r="L142" s="2">
        <f t="shared" si="30"/>
        <v>5.4623044096728308E-2</v>
      </c>
      <c r="M142" s="2">
        <f t="shared" si="31"/>
        <v>9.957325746799521E-3</v>
      </c>
      <c r="N142" s="1">
        <v>1592</v>
      </c>
      <c r="O142" s="1">
        <v>1696</v>
      </c>
      <c r="P142" s="1">
        <v>192</v>
      </c>
      <c r="Q142" s="1">
        <v>6</v>
      </c>
      <c r="R142" s="1">
        <v>12</v>
      </c>
      <c r="S142" s="1">
        <v>0</v>
      </c>
      <c r="T142" s="1">
        <v>17</v>
      </c>
      <c r="U142">
        <v>0</v>
      </c>
      <c r="W142">
        <v>0</v>
      </c>
      <c r="X142" s="1"/>
      <c r="Y142" s="1"/>
      <c r="Z142" s="1"/>
      <c r="AA142" s="1"/>
      <c r="AB142" s="1"/>
      <c r="AG142" t="str">
        <f t="shared" si="32"/>
        <v>Thomaston</v>
      </c>
      <c r="AH142" t="s">
        <v>2192</v>
      </c>
      <c r="AI142">
        <v>6</v>
      </c>
      <c r="AJ142" s="7">
        <v>72</v>
      </c>
      <c r="AL142" s="7" t="s">
        <v>832</v>
      </c>
      <c r="AM142" t="s">
        <v>1803</v>
      </c>
      <c r="AN142" t="s">
        <v>996</v>
      </c>
      <c r="AO142" t="s">
        <v>4899</v>
      </c>
    </row>
    <row r="143" spans="1:41" hidden="1" outlineLevel="1">
      <c r="A143" t="s">
        <v>2798</v>
      </c>
      <c r="B143" s="10" t="s">
        <v>1591</v>
      </c>
      <c r="C143" s="1">
        <f t="shared" si="22"/>
        <v>4130</v>
      </c>
      <c r="D143" s="7">
        <f t="shared" si="23"/>
        <v>1</v>
      </c>
      <c r="E143" s="7">
        <f t="shared" si="24"/>
        <v>2</v>
      </c>
      <c r="F143" s="7">
        <f t="shared" si="25"/>
        <v>3</v>
      </c>
      <c r="G143" s="1">
        <f t="shared" si="26"/>
        <v>614</v>
      </c>
      <c r="H143" s="2">
        <f t="shared" si="27"/>
        <v>0.14866828087167069</v>
      </c>
      <c r="I143" s="8"/>
      <c r="J143" s="2">
        <f t="shared" si="28"/>
        <v>0.54285714285714282</v>
      </c>
      <c r="K143" s="2">
        <f t="shared" si="29"/>
        <v>0.39418886198547215</v>
      </c>
      <c r="L143" s="2">
        <f t="shared" si="30"/>
        <v>4.5278450363196124E-2</v>
      </c>
      <c r="M143" s="2">
        <f t="shared" si="31"/>
        <v>1.767554479418891E-2</v>
      </c>
      <c r="N143" s="1">
        <v>2242</v>
      </c>
      <c r="O143" s="1">
        <v>1628</v>
      </c>
      <c r="P143" s="1">
        <v>187</v>
      </c>
      <c r="Q143" s="1">
        <v>20</v>
      </c>
      <c r="R143" s="1">
        <v>12</v>
      </c>
      <c r="S143" s="1">
        <v>0</v>
      </c>
      <c r="T143" s="1">
        <v>41</v>
      </c>
      <c r="U143">
        <v>0</v>
      </c>
      <c r="W143">
        <v>0</v>
      </c>
      <c r="X143" s="1"/>
      <c r="Y143" s="1"/>
      <c r="Z143" s="1"/>
      <c r="AA143" s="1"/>
      <c r="AB143" s="1"/>
      <c r="AG143" t="str">
        <f t="shared" si="32"/>
        <v>Thompson</v>
      </c>
      <c r="AH143" t="s">
        <v>3851</v>
      </c>
      <c r="AI143">
        <v>2</v>
      </c>
      <c r="AJ143" s="7">
        <v>13</v>
      </c>
      <c r="AL143" s="7" t="s">
        <v>832</v>
      </c>
      <c r="AM143" t="s">
        <v>1466</v>
      </c>
      <c r="AN143" t="s">
        <v>1482</v>
      </c>
      <c r="AO143" t="s">
        <v>4900</v>
      </c>
    </row>
    <row r="144" spans="1:41" hidden="1" outlineLevel="1">
      <c r="A144" t="s">
        <v>3148</v>
      </c>
      <c r="B144" s="10" t="s">
        <v>1591</v>
      </c>
      <c r="C144" s="1">
        <f t="shared" si="22"/>
        <v>6971</v>
      </c>
      <c r="D144" s="7">
        <f t="shared" si="23"/>
        <v>1</v>
      </c>
      <c r="E144" s="7">
        <f t="shared" si="24"/>
        <v>2</v>
      </c>
      <c r="F144" s="7">
        <f t="shared" si="25"/>
        <v>3</v>
      </c>
      <c r="G144" s="1">
        <f t="shared" si="26"/>
        <v>486</v>
      </c>
      <c r="H144" s="2">
        <f t="shared" si="27"/>
        <v>6.9717400659876638E-2</v>
      </c>
      <c r="I144" s="8"/>
      <c r="J144" s="2">
        <f t="shared" si="28"/>
        <v>0.50509252617988809</v>
      </c>
      <c r="K144" s="2">
        <f t="shared" si="29"/>
        <v>0.43537512552001145</v>
      </c>
      <c r="L144" s="2">
        <f t="shared" si="30"/>
        <v>4.8199684406828286E-2</v>
      </c>
      <c r="M144" s="2">
        <f t="shared" si="31"/>
        <v>1.1332663893272171E-2</v>
      </c>
      <c r="N144" s="1">
        <v>3521</v>
      </c>
      <c r="O144" s="1">
        <v>3035</v>
      </c>
      <c r="P144" s="1">
        <v>336</v>
      </c>
      <c r="Q144" s="1">
        <v>24</v>
      </c>
      <c r="R144" s="1">
        <v>21</v>
      </c>
      <c r="S144" s="1">
        <v>0</v>
      </c>
      <c r="T144" s="1">
        <v>34</v>
      </c>
      <c r="U144">
        <v>0</v>
      </c>
      <c r="W144">
        <v>0</v>
      </c>
      <c r="X144" s="1"/>
      <c r="Y144" s="1"/>
      <c r="Z144" s="1"/>
      <c r="AA144" s="1"/>
      <c r="AB144" s="1"/>
      <c r="AG144" t="str">
        <f t="shared" si="32"/>
        <v>Tolland</v>
      </c>
      <c r="AH144" t="s">
        <v>3148</v>
      </c>
      <c r="AI144">
        <v>2</v>
      </c>
      <c r="AJ144" s="7">
        <v>25</v>
      </c>
      <c r="AL144" s="7" t="s">
        <v>832</v>
      </c>
      <c r="AM144" t="s">
        <v>2456</v>
      </c>
      <c r="AN144" t="s">
        <v>654</v>
      </c>
      <c r="AO144" t="s">
        <v>4901</v>
      </c>
    </row>
    <row r="145" spans="1:41" hidden="1" outlineLevel="1">
      <c r="A145" t="s">
        <v>2799</v>
      </c>
      <c r="B145" s="10" t="s">
        <v>1591</v>
      </c>
      <c r="C145" s="1">
        <f t="shared" si="22"/>
        <v>14731</v>
      </c>
      <c r="D145" s="7">
        <f t="shared" si="23"/>
        <v>1</v>
      </c>
      <c r="E145" s="7">
        <f t="shared" si="24"/>
        <v>2</v>
      </c>
      <c r="F145" s="7">
        <f t="shared" si="25"/>
        <v>3</v>
      </c>
      <c r="G145" s="1">
        <f t="shared" si="26"/>
        <v>1919</v>
      </c>
      <c r="H145" s="2">
        <f t="shared" si="27"/>
        <v>0.13026949969452176</v>
      </c>
      <c r="I145" s="8"/>
      <c r="J145" s="2">
        <f t="shared" si="28"/>
        <v>0.52691602742515786</v>
      </c>
      <c r="K145" s="2">
        <f t="shared" si="29"/>
        <v>0.39664652773063608</v>
      </c>
      <c r="L145" s="2">
        <f t="shared" si="30"/>
        <v>6.4829271604100194E-2</v>
      </c>
      <c r="M145" s="2">
        <f t="shared" si="31"/>
        <v>1.1608173240105865E-2</v>
      </c>
      <c r="N145" s="1">
        <v>7762</v>
      </c>
      <c r="O145" s="1">
        <v>5843</v>
      </c>
      <c r="P145" s="1">
        <v>955</v>
      </c>
      <c r="Q145" s="1">
        <v>45</v>
      </c>
      <c r="R145" s="1">
        <v>37</v>
      </c>
      <c r="S145" s="1">
        <v>0</v>
      </c>
      <c r="T145" s="1">
        <v>89</v>
      </c>
      <c r="U145">
        <v>0</v>
      </c>
      <c r="W145">
        <v>0</v>
      </c>
      <c r="X145" s="1"/>
      <c r="Y145" s="1"/>
      <c r="Z145" s="1"/>
      <c r="AA145" s="1"/>
      <c r="AB145" s="1"/>
      <c r="AG145" t="str">
        <f t="shared" si="32"/>
        <v>Torrington</v>
      </c>
      <c r="AH145" t="s">
        <v>2192</v>
      </c>
      <c r="AI145">
        <v>6</v>
      </c>
      <c r="AJ145" s="7">
        <v>36</v>
      </c>
      <c r="AL145" s="7" t="s">
        <v>832</v>
      </c>
      <c r="AM145" t="s">
        <v>1803</v>
      </c>
      <c r="AN145" t="s">
        <v>313</v>
      </c>
      <c r="AO145" t="s">
        <v>4902</v>
      </c>
    </row>
    <row r="146" spans="1:41" hidden="1" outlineLevel="1">
      <c r="A146" t="s">
        <v>1659</v>
      </c>
      <c r="B146" s="10" t="s">
        <v>1591</v>
      </c>
      <c r="C146" s="1">
        <f t="shared" si="22"/>
        <v>18495</v>
      </c>
      <c r="D146" s="7">
        <f t="shared" si="23"/>
        <v>2</v>
      </c>
      <c r="E146" s="7">
        <f t="shared" si="24"/>
        <v>1</v>
      </c>
      <c r="F146" s="7">
        <f t="shared" si="25"/>
        <v>3</v>
      </c>
      <c r="G146" s="1">
        <f t="shared" si="26"/>
        <v>483</v>
      </c>
      <c r="H146" s="2">
        <f t="shared" si="27"/>
        <v>2.6115166261151661E-2</v>
      </c>
      <c r="I146" s="8"/>
      <c r="J146" s="2">
        <f t="shared" si="28"/>
        <v>0.46818058934847256</v>
      </c>
      <c r="K146" s="2">
        <f t="shared" si="29"/>
        <v>0.49429575560962424</v>
      </c>
      <c r="L146" s="2">
        <f t="shared" si="30"/>
        <v>3.0008110300081103E-2</v>
      </c>
      <c r="M146" s="2">
        <f t="shared" si="31"/>
        <v>7.5155447418221444E-3</v>
      </c>
      <c r="N146" s="1">
        <v>8659</v>
      </c>
      <c r="O146" s="1">
        <v>9142</v>
      </c>
      <c r="P146" s="1">
        <v>555</v>
      </c>
      <c r="Q146" s="1">
        <v>44</v>
      </c>
      <c r="R146" s="1">
        <v>37</v>
      </c>
      <c r="S146" s="1">
        <v>0</v>
      </c>
      <c r="T146" s="1">
        <v>58</v>
      </c>
      <c r="U146">
        <v>0</v>
      </c>
      <c r="W146">
        <v>0</v>
      </c>
      <c r="X146" s="1"/>
      <c r="Y146" s="1"/>
      <c r="Z146" s="1"/>
      <c r="AA146" s="1"/>
      <c r="AB146" s="1"/>
      <c r="AG146" t="str">
        <f t="shared" si="32"/>
        <v>Trumbull</v>
      </c>
      <c r="AH146" t="s">
        <v>1812</v>
      </c>
      <c r="AI146">
        <v>4</v>
      </c>
      <c r="AJ146" s="7">
        <v>157</v>
      </c>
      <c r="AL146" s="7" t="s">
        <v>832</v>
      </c>
      <c r="AM146" t="s">
        <v>1801</v>
      </c>
      <c r="AN146" t="s">
        <v>996</v>
      </c>
      <c r="AO146" t="s">
        <v>4903</v>
      </c>
    </row>
    <row r="147" spans="1:41" hidden="1" outlineLevel="1">
      <c r="A147" t="s">
        <v>518</v>
      </c>
      <c r="B147" s="10" t="s">
        <v>1591</v>
      </c>
      <c r="C147" s="1">
        <f t="shared" si="22"/>
        <v>423</v>
      </c>
      <c r="D147" s="7">
        <f t="shared" si="23"/>
        <v>2</v>
      </c>
      <c r="E147" s="7">
        <f t="shared" si="24"/>
        <v>1</v>
      </c>
      <c r="F147" s="7">
        <f t="shared" si="25"/>
        <v>3</v>
      </c>
      <c r="G147" s="1">
        <f t="shared" si="26"/>
        <v>20</v>
      </c>
      <c r="H147" s="2">
        <f t="shared" si="27"/>
        <v>4.7281323877068557E-2</v>
      </c>
      <c r="I147" s="8"/>
      <c r="J147" s="2">
        <f t="shared" si="28"/>
        <v>0.43735224586288418</v>
      </c>
      <c r="K147" s="2">
        <f t="shared" si="29"/>
        <v>0.4846335697399527</v>
      </c>
      <c r="L147" s="2">
        <f t="shared" si="30"/>
        <v>6.8557919621749411E-2</v>
      </c>
      <c r="M147" s="2">
        <f t="shared" si="31"/>
        <v>9.4562647754136558E-3</v>
      </c>
      <c r="N147" s="1">
        <v>185</v>
      </c>
      <c r="O147" s="1">
        <v>205</v>
      </c>
      <c r="P147" s="1">
        <v>29</v>
      </c>
      <c r="Q147" s="1">
        <v>2</v>
      </c>
      <c r="R147" s="1">
        <v>1</v>
      </c>
      <c r="S147" s="1">
        <v>0</v>
      </c>
      <c r="T147" s="1">
        <v>1</v>
      </c>
      <c r="U147">
        <v>0</v>
      </c>
      <c r="W147">
        <v>0</v>
      </c>
      <c r="X147" s="1"/>
      <c r="Y147" s="1"/>
      <c r="Z147" s="1"/>
      <c r="AA147" s="1"/>
      <c r="AB147" s="1"/>
      <c r="AG147" t="str">
        <f t="shared" si="32"/>
        <v>Union</v>
      </c>
      <c r="AH147" t="s">
        <v>3148</v>
      </c>
      <c r="AI147">
        <v>2</v>
      </c>
      <c r="AJ147" s="7">
        <v>11</v>
      </c>
      <c r="AL147" s="7" t="s">
        <v>832</v>
      </c>
      <c r="AM147" t="s">
        <v>2456</v>
      </c>
      <c r="AN147" t="s">
        <v>660</v>
      </c>
      <c r="AO147" t="s">
        <v>4904</v>
      </c>
    </row>
    <row r="148" spans="1:41" hidden="1" outlineLevel="1">
      <c r="A148" t="s">
        <v>1770</v>
      </c>
      <c r="B148" s="10" t="s">
        <v>1591</v>
      </c>
      <c r="C148" s="1">
        <f t="shared" si="22"/>
        <v>12558</v>
      </c>
      <c r="D148" s="7">
        <f t="shared" si="23"/>
        <v>1</v>
      </c>
      <c r="E148" s="7">
        <f t="shared" si="24"/>
        <v>2</v>
      </c>
      <c r="F148" s="7">
        <f t="shared" si="25"/>
        <v>3</v>
      </c>
      <c r="G148" s="1">
        <f t="shared" si="26"/>
        <v>2183</v>
      </c>
      <c r="H148" s="2">
        <f t="shared" si="27"/>
        <v>0.17383341296384774</v>
      </c>
      <c r="I148" s="8"/>
      <c r="J148" s="2">
        <f t="shared" si="28"/>
        <v>0.55852842809364545</v>
      </c>
      <c r="K148" s="2">
        <f t="shared" si="29"/>
        <v>0.38469501512979776</v>
      </c>
      <c r="L148" s="2">
        <f t="shared" si="30"/>
        <v>4.8494983277591976E-2</v>
      </c>
      <c r="M148" s="2">
        <f t="shared" si="31"/>
        <v>8.2815734989648213E-3</v>
      </c>
      <c r="N148" s="1">
        <v>7014</v>
      </c>
      <c r="O148" s="1">
        <v>4831</v>
      </c>
      <c r="P148" s="1">
        <v>609</v>
      </c>
      <c r="Q148" s="1">
        <v>33</v>
      </c>
      <c r="R148" s="1">
        <v>28</v>
      </c>
      <c r="S148" s="1">
        <v>0</v>
      </c>
      <c r="T148" s="1">
        <v>43</v>
      </c>
      <c r="U148">
        <v>0</v>
      </c>
      <c r="W148">
        <v>0</v>
      </c>
      <c r="X148" s="1"/>
      <c r="Y148" s="1"/>
      <c r="Z148" s="1"/>
      <c r="AA148" s="1"/>
      <c r="AB148" s="1"/>
      <c r="AG148" t="str">
        <f t="shared" si="32"/>
        <v>Vernon</v>
      </c>
      <c r="AH148" t="s">
        <v>3148</v>
      </c>
      <c r="AI148">
        <v>2</v>
      </c>
      <c r="AJ148" s="7">
        <v>37</v>
      </c>
      <c r="AL148" s="7" t="s">
        <v>832</v>
      </c>
      <c r="AM148" t="s">
        <v>2456</v>
      </c>
      <c r="AN148" t="s">
        <v>655</v>
      </c>
      <c r="AO148" t="s">
        <v>4905</v>
      </c>
    </row>
    <row r="149" spans="1:41" hidden="1" outlineLevel="1">
      <c r="A149" t="s">
        <v>3198</v>
      </c>
      <c r="B149" s="10" t="s">
        <v>1591</v>
      </c>
      <c r="C149" s="1">
        <f t="shared" si="22"/>
        <v>1119</v>
      </c>
      <c r="D149" s="7">
        <f t="shared" si="23"/>
        <v>1</v>
      </c>
      <c r="E149" s="7">
        <f t="shared" si="24"/>
        <v>2</v>
      </c>
      <c r="F149" s="7">
        <f t="shared" si="25"/>
        <v>3</v>
      </c>
      <c r="G149" s="1">
        <f t="shared" si="26"/>
        <v>16</v>
      </c>
      <c r="H149" s="2">
        <f t="shared" si="27"/>
        <v>1.4298480786416443E-2</v>
      </c>
      <c r="I149" s="8"/>
      <c r="J149" s="2">
        <f t="shared" si="28"/>
        <v>0.4673815907059875</v>
      </c>
      <c r="K149" s="2">
        <f t="shared" si="29"/>
        <v>0.45308310991957107</v>
      </c>
      <c r="L149" s="2">
        <f t="shared" si="30"/>
        <v>6.2555853440571935E-2</v>
      </c>
      <c r="M149" s="2">
        <f t="shared" si="31"/>
        <v>1.6979445933869491E-2</v>
      </c>
      <c r="N149" s="1">
        <v>523</v>
      </c>
      <c r="O149" s="1">
        <v>507</v>
      </c>
      <c r="P149" s="1">
        <v>70</v>
      </c>
      <c r="Q149" s="1">
        <v>4</v>
      </c>
      <c r="R149" s="1">
        <v>8</v>
      </c>
      <c r="S149" s="1">
        <v>0</v>
      </c>
      <c r="T149" s="1">
        <v>7</v>
      </c>
      <c r="U149">
        <v>0</v>
      </c>
      <c r="W149">
        <v>0</v>
      </c>
      <c r="X149" s="1"/>
      <c r="Y149" s="1"/>
      <c r="Z149" s="1"/>
      <c r="AA149" s="1"/>
      <c r="AB149" s="1"/>
      <c r="AG149" t="str">
        <f t="shared" si="32"/>
        <v>Voluntown</v>
      </c>
      <c r="AH149" t="s">
        <v>3147</v>
      </c>
      <c r="AI149">
        <v>2</v>
      </c>
      <c r="AJ149" s="7">
        <v>88</v>
      </c>
      <c r="AL149" s="7" t="s">
        <v>832</v>
      </c>
      <c r="AM149" t="s">
        <v>2455</v>
      </c>
      <c r="AN149" t="s">
        <v>996</v>
      </c>
      <c r="AO149" t="s">
        <v>4906</v>
      </c>
    </row>
    <row r="150" spans="1:41" hidden="1" outlineLevel="1">
      <c r="A150" t="s">
        <v>1069</v>
      </c>
      <c r="B150" s="10" t="s">
        <v>1591</v>
      </c>
      <c r="C150" s="1">
        <f t="shared" si="22"/>
        <v>20741</v>
      </c>
      <c r="D150" s="7">
        <f t="shared" si="23"/>
        <v>1</v>
      </c>
      <c r="E150" s="7">
        <f t="shared" si="24"/>
        <v>2</v>
      </c>
      <c r="F150" s="7">
        <f t="shared" si="25"/>
        <v>3</v>
      </c>
      <c r="G150" s="1">
        <f t="shared" si="26"/>
        <v>4217</v>
      </c>
      <c r="H150" s="2">
        <f t="shared" si="27"/>
        <v>0.20331710139337544</v>
      </c>
      <c r="I150" s="8"/>
      <c r="J150" s="2">
        <f t="shared" si="28"/>
        <v>0.57451424714333932</v>
      </c>
      <c r="K150" s="2">
        <f t="shared" si="29"/>
        <v>0.37119714574996382</v>
      </c>
      <c r="L150" s="2">
        <f t="shared" si="30"/>
        <v>4.4742297864133841E-2</v>
      </c>
      <c r="M150" s="2">
        <f t="shared" si="31"/>
        <v>9.5463092425630211E-3</v>
      </c>
      <c r="N150" s="1">
        <v>11916</v>
      </c>
      <c r="O150" s="1">
        <v>7699</v>
      </c>
      <c r="P150" s="1">
        <v>928</v>
      </c>
      <c r="Q150" s="1">
        <v>81</v>
      </c>
      <c r="R150" s="1">
        <v>35</v>
      </c>
      <c r="S150" s="1">
        <v>0</v>
      </c>
      <c r="T150" s="1">
        <v>82</v>
      </c>
      <c r="U150">
        <v>0</v>
      </c>
      <c r="W150">
        <v>0</v>
      </c>
      <c r="X150" s="1"/>
      <c r="Y150" s="1"/>
      <c r="Z150" s="1"/>
      <c r="AA150" s="1"/>
      <c r="AB150" s="1"/>
      <c r="AG150" t="str">
        <f t="shared" si="32"/>
        <v>Wallingford</v>
      </c>
      <c r="AH150" t="s">
        <v>3146</v>
      </c>
      <c r="AI150">
        <v>3</v>
      </c>
      <c r="AJ150" s="7">
        <v>113</v>
      </c>
      <c r="AL150" s="7" t="s">
        <v>832</v>
      </c>
      <c r="AM150" t="s">
        <v>2454</v>
      </c>
      <c r="AN150" t="s">
        <v>318</v>
      </c>
      <c r="AO150" t="s">
        <v>28</v>
      </c>
    </row>
    <row r="151" spans="1:41" hidden="1" outlineLevel="1">
      <c r="A151" t="s">
        <v>1699</v>
      </c>
      <c r="B151" s="10" t="s">
        <v>1591</v>
      </c>
      <c r="C151" s="1">
        <f t="shared" si="22"/>
        <v>678</v>
      </c>
      <c r="D151" s="7">
        <f t="shared" si="23"/>
        <v>2</v>
      </c>
      <c r="E151" s="7">
        <f t="shared" si="24"/>
        <v>1</v>
      </c>
      <c r="F151" s="7">
        <f t="shared" si="25"/>
        <v>3</v>
      </c>
      <c r="G151" s="1">
        <f t="shared" si="26"/>
        <v>28</v>
      </c>
      <c r="H151" s="2">
        <f t="shared" si="27"/>
        <v>4.1297935103244837E-2</v>
      </c>
      <c r="I151" s="8"/>
      <c r="J151" s="2">
        <f t="shared" si="28"/>
        <v>0.44247787610619471</v>
      </c>
      <c r="K151" s="2">
        <f t="shared" si="29"/>
        <v>0.48377581120943952</v>
      </c>
      <c r="L151" s="2">
        <f t="shared" si="30"/>
        <v>6.1946902654867256E-2</v>
      </c>
      <c r="M151" s="2">
        <f t="shared" si="31"/>
        <v>1.1799410029498511E-2</v>
      </c>
      <c r="N151" s="1">
        <v>300</v>
      </c>
      <c r="O151" s="1">
        <v>328</v>
      </c>
      <c r="P151" s="1">
        <v>42</v>
      </c>
      <c r="Q151" s="1">
        <v>2</v>
      </c>
      <c r="R151" s="1">
        <v>3</v>
      </c>
      <c r="S151" s="1">
        <v>0</v>
      </c>
      <c r="T151" s="1">
        <v>3</v>
      </c>
      <c r="U151">
        <v>0</v>
      </c>
      <c r="W151">
        <v>0</v>
      </c>
      <c r="X151" s="1"/>
      <c r="Y151" s="1"/>
      <c r="Z151" s="1"/>
      <c r="AA151" s="1"/>
      <c r="AB151" s="1"/>
      <c r="AG151" t="str">
        <f t="shared" si="32"/>
        <v>Warren</v>
      </c>
      <c r="AH151" t="s">
        <v>2192</v>
      </c>
      <c r="AI151">
        <v>6</v>
      </c>
      <c r="AJ151" s="7">
        <v>54</v>
      </c>
      <c r="AL151" s="7" t="s">
        <v>832</v>
      </c>
      <c r="AM151" t="s">
        <v>1803</v>
      </c>
      <c r="AN151" t="s">
        <v>998</v>
      </c>
      <c r="AO151" t="s">
        <v>4907</v>
      </c>
    </row>
    <row r="152" spans="1:41" hidden="1" outlineLevel="1">
      <c r="A152" t="s">
        <v>1982</v>
      </c>
      <c r="B152" s="10" t="s">
        <v>1591</v>
      </c>
      <c r="C152" s="1">
        <f t="shared" si="22"/>
        <v>1997</v>
      </c>
      <c r="D152" s="7">
        <f t="shared" si="23"/>
        <v>1</v>
      </c>
      <c r="E152" s="7">
        <f t="shared" si="24"/>
        <v>2</v>
      </c>
      <c r="F152" s="7">
        <f t="shared" si="25"/>
        <v>3</v>
      </c>
      <c r="G152" s="1">
        <f t="shared" si="26"/>
        <v>132</v>
      </c>
      <c r="H152" s="2">
        <f t="shared" si="27"/>
        <v>6.609914872308463E-2</v>
      </c>
      <c r="I152" s="8"/>
      <c r="J152" s="2">
        <f t="shared" si="28"/>
        <v>0.49273910866299447</v>
      </c>
      <c r="K152" s="2">
        <f t="shared" si="29"/>
        <v>0.42663995993990989</v>
      </c>
      <c r="L152" s="2">
        <f t="shared" si="30"/>
        <v>7.2108162243365054E-2</v>
      </c>
      <c r="M152" s="2">
        <f t="shared" si="31"/>
        <v>8.5127691537306427E-3</v>
      </c>
      <c r="N152" s="1">
        <v>984</v>
      </c>
      <c r="O152" s="1">
        <v>852</v>
      </c>
      <c r="P152" s="1">
        <v>144</v>
      </c>
      <c r="Q152" s="1">
        <v>4</v>
      </c>
      <c r="R152" s="1">
        <v>10</v>
      </c>
      <c r="S152" s="1">
        <v>0</v>
      </c>
      <c r="T152" s="1">
        <v>3</v>
      </c>
      <c r="U152">
        <v>0</v>
      </c>
      <c r="W152">
        <v>0</v>
      </c>
      <c r="X152" s="1"/>
      <c r="Y152" s="1"/>
      <c r="Z152" s="1"/>
      <c r="AA152" s="1"/>
      <c r="AB152" s="1"/>
      <c r="AG152" t="str">
        <f t="shared" si="32"/>
        <v>Washington</v>
      </c>
      <c r="AH152" t="s">
        <v>2192</v>
      </c>
      <c r="AI152">
        <v>6</v>
      </c>
      <c r="AJ152" s="7">
        <v>73</v>
      </c>
      <c r="AL152" s="7" t="s">
        <v>832</v>
      </c>
      <c r="AM152" t="s">
        <v>1803</v>
      </c>
      <c r="AN152" t="s">
        <v>318</v>
      </c>
      <c r="AO152" t="s">
        <v>4908</v>
      </c>
    </row>
    <row r="153" spans="1:41" hidden="1" outlineLevel="1">
      <c r="A153" t="s">
        <v>1710</v>
      </c>
      <c r="B153" s="10" t="s">
        <v>1591</v>
      </c>
      <c r="C153" s="1">
        <f t="shared" si="22"/>
        <v>32227</v>
      </c>
      <c r="D153" s="7">
        <f t="shared" si="23"/>
        <v>1</v>
      </c>
      <c r="E153" s="7">
        <f t="shared" si="24"/>
        <v>2</v>
      </c>
      <c r="F153" s="7">
        <f t="shared" si="25"/>
        <v>3</v>
      </c>
      <c r="G153" s="1">
        <f t="shared" si="26"/>
        <v>5654</v>
      </c>
      <c r="H153" s="2">
        <f t="shared" si="27"/>
        <v>0.17544295156235454</v>
      </c>
      <c r="I153" s="8"/>
      <c r="J153" s="2">
        <f t="shared" si="28"/>
        <v>0.56067893381326217</v>
      </c>
      <c r="K153" s="2">
        <f t="shared" si="29"/>
        <v>0.3852359822509076</v>
      </c>
      <c r="L153" s="2">
        <f t="shared" si="30"/>
        <v>3.2798585037391005E-2</v>
      </c>
      <c r="M153" s="2">
        <f t="shared" si="31"/>
        <v>2.128649889843922E-2</v>
      </c>
      <c r="N153" s="1">
        <v>18069</v>
      </c>
      <c r="O153" s="1">
        <v>12415</v>
      </c>
      <c r="P153" s="1">
        <v>1057</v>
      </c>
      <c r="Q153" s="1">
        <v>183</v>
      </c>
      <c r="R153" s="1">
        <v>69</v>
      </c>
      <c r="S153" s="1">
        <v>0</v>
      </c>
      <c r="T153" s="1">
        <v>434</v>
      </c>
      <c r="U153">
        <v>0</v>
      </c>
      <c r="W153">
        <v>0</v>
      </c>
      <c r="X153" s="1"/>
      <c r="Y153" s="1"/>
      <c r="Z153" s="1"/>
      <c r="AA153" s="1"/>
      <c r="AB153" s="1"/>
      <c r="AG153" t="str">
        <f t="shared" si="32"/>
        <v>Waterbury</v>
      </c>
      <c r="AH153" t="s">
        <v>3146</v>
      </c>
      <c r="AI153">
        <v>5</v>
      </c>
      <c r="AJ153" s="7">
        <v>93</v>
      </c>
      <c r="AL153" s="7" t="s">
        <v>832</v>
      </c>
      <c r="AM153" t="s">
        <v>2454</v>
      </c>
      <c r="AN153" t="s">
        <v>4686</v>
      </c>
      <c r="AO153" t="s">
        <v>4909</v>
      </c>
    </row>
    <row r="154" spans="1:41" hidden="1" outlineLevel="1">
      <c r="A154" t="s">
        <v>1340</v>
      </c>
      <c r="B154" s="10" t="s">
        <v>1591</v>
      </c>
      <c r="C154" s="1">
        <f t="shared" si="22"/>
        <v>9686</v>
      </c>
      <c r="D154" s="7">
        <f t="shared" si="23"/>
        <v>1</v>
      </c>
      <c r="E154" s="7">
        <f t="shared" si="24"/>
        <v>2</v>
      </c>
      <c r="F154" s="7">
        <f t="shared" si="25"/>
        <v>3</v>
      </c>
      <c r="G154" s="1">
        <f t="shared" si="26"/>
        <v>1849</v>
      </c>
      <c r="H154" s="2">
        <f t="shared" si="27"/>
        <v>0.19089407392112326</v>
      </c>
      <c r="I154" s="8"/>
      <c r="J154" s="2">
        <f t="shared" si="28"/>
        <v>0.5601899648977906</v>
      </c>
      <c r="K154" s="2">
        <f t="shared" si="29"/>
        <v>0.36929589097666737</v>
      </c>
      <c r="L154" s="2">
        <f t="shared" si="30"/>
        <v>5.7815403675407807E-2</v>
      </c>
      <c r="M154" s="2">
        <f t="shared" si="31"/>
        <v>1.2698740450134215E-2</v>
      </c>
      <c r="N154" s="1">
        <v>5426</v>
      </c>
      <c r="O154" s="1">
        <v>3577</v>
      </c>
      <c r="P154" s="1">
        <v>560</v>
      </c>
      <c r="Q154" s="1">
        <v>43</v>
      </c>
      <c r="R154" s="1">
        <v>25</v>
      </c>
      <c r="S154" s="1">
        <v>1</v>
      </c>
      <c r="T154" s="1">
        <v>54</v>
      </c>
      <c r="U154">
        <v>0</v>
      </c>
      <c r="W154">
        <v>0</v>
      </c>
      <c r="X154" s="1"/>
      <c r="Y154" s="1"/>
      <c r="Z154" s="1"/>
      <c r="AA154" s="1"/>
      <c r="AB154" s="1"/>
      <c r="AG154" t="str">
        <f t="shared" si="32"/>
        <v>Waterford</v>
      </c>
      <c r="AH154" t="s">
        <v>3147</v>
      </c>
      <c r="AI154">
        <v>2</v>
      </c>
      <c r="AJ154" s="7">
        <v>134</v>
      </c>
      <c r="AL154" s="7" t="s">
        <v>832</v>
      </c>
      <c r="AM154" t="s">
        <v>2455</v>
      </c>
      <c r="AN154" t="s">
        <v>313</v>
      </c>
      <c r="AO154" t="s">
        <v>4523</v>
      </c>
    </row>
    <row r="155" spans="1:41" hidden="1" outlineLevel="1">
      <c r="A155" t="s">
        <v>3241</v>
      </c>
      <c r="B155" s="10" t="s">
        <v>1591</v>
      </c>
      <c r="C155" s="1">
        <f t="shared" si="22"/>
        <v>10312</v>
      </c>
      <c r="D155" s="7">
        <f t="shared" si="23"/>
        <v>2</v>
      </c>
      <c r="E155" s="7">
        <f t="shared" si="24"/>
        <v>1</v>
      </c>
      <c r="F155" s="7">
        <f t="shared" si="25"/>
        <v>3</v>
      </c>
      <c r="G155" s="1">
        <f t="shared" si="26"/>
        <v>662</v>
      </c>
      <c r="H155" s="2">
        <f t="shared" si="27"/>
        <v>6.4197051978277742E-2</v>
      </c>
      <c r="I155" s="8"/>
      <c r="J155" s="2">
        <f t="shared" si="28"/>
        <v>0.44142746314972847</v>
      </c>
      <c r="K155" s="2">
        <f t="shared" si="29"/>
        <v>0.50562451512800621</v>
      </c>
      <c r="L155" s="2">
        <f t="shared" si="30"/>
        <v>4.1311093871218001E-2</v>
      </c>
      <c r="M155" s="2">
        <f t="shared" si="31"/>
        <v>1.1636927851047314E-2</v>
      </c>
      <c r="N155" s="1">
        <v>4552</v>
      </c>
      <c r="O155" s="1">
        <v>5214</v>
      </c>
      <c r="P155" s="1">
        <v>426</v>
      </c>
      <c r="Q155" s="1">
        <v>31</v>
      </c>
      <c r="R155" s="1">
        <v>25</v>
      </c>
      <c r="S155" s="1">
        <v>0</v>
      </c>
      <c r="T155" s="1">
        <v>64</v>
      </c>
      <c r="U155">
        <v>0</v>
      </c>
      <c r="W155">
        <v>0</v>
      </c>
      <c r="X155" s="1"/>
      <c r="Y155" s="1"/>
      <c r="Z155" s="1"/>
      <c r="AA155" s="1"/>
      <c r="AB155" s="1"/>
      <c r="AG155" t="str">
        <f t="shared" si="32"/>
        <v>Watertown</v>
      </c>
      <c r="AH155" t="s">
        <v>2192</v>
      </c>
      <c r="AI155">
        <v>6</v>
      </c>
      <c r="AJ155" s="7">
        <v>78</v>
      </c>
      <c r="AL155" s="7" t="s">
        <v>832</v>
      </c>
      <c r="AM155" t="s">
        <v>1803</v>
      </c>
      <c r="AN155" t="s">
        <v>4686</v>
      </c>
      <c r="AO155" t="s">
        <v>4524</v>
      </c>
    </row>
    <row r="156" spans="1:41" hidden="1" outlineLevel="1">
      <c r="A156" t="s">
        <v>3199</v>
      </c>
      <c r="B156" s="10" t="s">
        <v>1591</v>
      </c>
      <c r="C156" s="1">
        <f t="shared" si="22"/>
        <v>33148</v>
      </c>
      <c r="D156" s="7">
        <f t="shared" si="23"/>
        <v>1</v>
      </c>
      <c r="E156" s="7">
        <f t="shared" si="24"/>
        <v>2</v>
      </c>
      <c r="F156" s="7">
        <f t="shared" si="25"/>
        <v>3</v>
      </c>
      <c r="G156" s="1">
        <f t="shared" si="26"/>
        <v>10622</v>
      </c>
      <c r="H156" s="2">
        <f t="shared" si="27"/>
        <v>0.32044165560516474</v>
      </c>
      <c r="I156" s="8"/>
      <c r="J156" s="2">
        <f t="shared" si="28"/>
        <v>0.63560395800651626</v>
      </c>
      <c r="K156" s="2">
        <f t="shared" si="29"/>
        <v>0.31516230240135151</v>
      </c>
      <c r="L156" s="2">
        <f t="shared" si="30"/>
        <v>4.1902980571980213E-2</v>
      </c>
      <c r="M156" s="2">
        <f t="shared" si="31"/>
        <v>7.3307590201520181E-3</v>
      </c>
      <c r="N156" s="1">
        <v>21069</v>
      </c>
      <c r="O156" s="1">
        <v>10447</v>
      </c>
      <c r="P156" s="1">
        <v>1389</v>
      </c>
      <c r="Q156" s="1">
        <v>70</v>
      </c>
      <c r="R156" s="1">
        <v>69</v>
      </c>
      <c r="S156" s="1">
        <v>0</v>
      </c>
      <c r="T156" s="1">
        <v>104</v>
      </c>
      <c r="U156">
        <v>0</v>
      </c>
      <c r="W156">
        <v>0</v>
      </c>
      <c r="X156" s="1"/>
      <c r="Y156" s="1"/>
      <c r="Z156" s="1"/>
      <c r="AA156" s="1"/>
      <c r="AB156" s="1"/>
      <c r="AG156" t="str">
        <f t="shared" si="32"/>
        <v>West Hartford</v>
      </c>
      <c r="AH156" t="s">
        <v>2191</v>
      </c>
      <c r="AI156">
        <v>1</v>
      </c>
      <c r="AJ156" s="7">
        <v>48</v>
      </c>
      <c r="AL156" s="7" t="s">
        <v>832</v>
      </c>
      <c r="AM156" t="s">
        <v>1802</v>
      </c>
      <c r="AN156" t="s">
        <v>657</v>
      </c>
      <c r="AO156" t="s">
        <v>4525</v>
      </c>
    </row>
    <row r="157" spans="1:41" hidden="1" outlineLevel="1">
      <c r="A157" t="s">
        <v>4106</v>
      </c>
      <c r="B157" s="10" t="s">
        <v>1591</v>
      </c>
      <c r="C157" s="1">
        <f t="shared" si="22"/>
        <v>19807</v>
      </c>
      <c r="D157" s="7">
        <f t="shared" si="23"/>
        <v>1</v>
      </c>
      <c r="E157" s="7">
        <f t="shared" si="24"/>
        <v>2</v>
      </c>
      <c r="F157" s="7">
        <f t="shared" si="25"/>
        <v>3</v>
      </c>
      <c r="G157" s="1">
        <f t="shared" si="26"/>
        <v>8006</v>
      </c>
      <c r="H157" s="2">
        <f t="shared" si="27"/>
        <v>0.40420053516433585</v>
      </c>
      <c r="I157" s="8"/>
      <c r="J157" s="2">
        <f t="shared" si="28"/>
        <v>0.67400413995052255</v>
      </c>
      <c r="K157" s="2">
        <f t="shared" si="29"/>
        <v>0.2698036047861867</v>
      </c>
      <c r="L157" s="2">
        <f t="shared" si="30"/>
        <v>4.2005351643358411E-2</v>
      </c>
      <c r="M157" s="2">
        <f t="shared" si="31"/>
        <v>1.4186903619932335E-2</v>
      </c>
      <c r="N157" s="1">
        <v>13350</v>
      </c>
      <c r="O157" s="1">
        <v>5344</v>
      </c>
      <c r="P157" s="1">
        <v>832</v>
      </c>
      <c r="Q157" s="1">
        <v>76</v>
      </c>
      <c r="R157" s="1">
        <v>24</v>
      </c>
      <c r="S157" s="1">
        <v>1</v>
      </c>
      <c r="T157" s="1">
        <v>179</v>
      </c>
      <c r="U157">
        <v>1</v>
      </c>
      <c r="W157">
        <v>0</v>
      </c>
      <c r="X157" s="1"/>
      <c r="Y157" s="1"/>
      <c r="Z157" s="1"/>
      <c r="AA157" s="1"/>
      <c r="AB157" s="1"/>
      <c r="AG157" t="str">
        <f t="shared" si="32"/>
        <v>West Haven</v>
      </c>
      <c r="AH157" t="s">
        <v>3146</v>
      </c>
      <c r="AI157">
        <v>3</v>
      </c>
      <c r="AJ157" s="7">
        <v>156</v>
      </c>
      <c r="AL157" s="7" t="s">
        <v>832</v>
      </c>
      <c r="AM157" t="s">
        <v>2454</v>
      </c>
      <c r="AN157" t="s">
        <v>640</v>
      </c>
      <c r="AO157" t="s">
        <v>4526</v>
      </c>
    </row>
    <row r="158" spans="1:41" hidden="1" outlineLevel="1">
      <c r="A158" t="s">
        <v>1603</v>
      </c>
      <c r="B158" s="10" t="s">
        <v>1591</v>
      </c>
      <c r="C158" s="1">
        <f t="shared" si="22"/>
        <v>3320</v>
      </c>
      <c r="D158" s="7">
        <f t="shared" si="23"/>
        <v>1</v>
      </c>
      <c r="E158" s="7">
        <f t="shared" si="24"/>
        <v>2</v>
      </c>
      <c r="F158" s="7">
        <f t="shared" si="25"/>
        <v>3</v>
      </c>
      <c r="G158" s="1">
        <f t="shared" si="26"/>
        <v>323</v>
      </c>
      <c r="H158" s="2">
        <f t="shared" si="27"/>
        <v>9.7289156626506029E-2</v>
      </c>
      <c r="I158" s="8"/>
      <c r="J158" s="2">
        <f t="shared" si="28"/>
        <v>0.51807228915662651</v>
      </c>
      <c r="K158" s="2">
        <f t="shared" si="29"/>
        <v>0.42078313253012051</v>
      </c>
      <c r="L158" s="2">
        <f t="shared" si="30"/>
        <v>4.9698795180722892E-2</v>
      </c>
      <c r="M158" s="2">
        <f t="shared" si="31"/>
        <v>1.1445783132530092E-2</v>
      </c>
      <c r="N158" s="1">
        <v>1720</v>
      </c>
      <c r="O158" s="1">
        <v>1397</v>
      </c>
      <c r="P158" s="1">
        <v>165</v>
      </c>
      <c r="Q158" s="1">
        <v>9</v>
      </c>
      <c r="R158" s="1">
        <v>4</v>
      </c>
      <c r="S158" s="1">
        <v>0</v>
      </c>
      <c r="T158" s="1">
        <v>25</v>
      </c>
      <c r="U158">
        <v>0</v>
      </c>
      <c r="W158">
        <v>0</v>
      </c>
      <c r="X158" s="1"/>
      <c r="Y158" s="1"/>
      <c r="Z158" s="1"/>
      <c r="AA158" s="1"/>
      <c r="AB158" s="1"/>
      <c r="AG158" t="str">
        <f t="shared" si="32"/>
        <v>Westbrook</v>
      </c>
      <c r="AH158" t="s">
        <v>1850</v>
      </c>
      <c r="AI158">
        <v>2</v>
      </c>
      <c r="AJ158" s="7">
        <v>150</v>
      </c>
      <c r="AL158" s="7" t="s">
        <v>832</v>
      </c>
      <c r="AM158" t="s">
        <v>2150</v>
      </c>
      <c r="AN158" t="s">
        <v>663</v>
      </c>
      <c r="AO158" t="s">
        <v>4527</v>
      </c>
    </row>
    <row r="159" spans="1:41" hidden="1" outlineLevel="1">
      <c r="A159" t="s">
        <v>2422</v>
      </c>
      <c r="B159" s="10" t="s">
        <v>1591</v>
      </c>
      <c r="C159" s="1">
        <f t="shared" si="22"/>
        <v>5314</v>
      </c>
      <c r="D159" s="7">
        <f t="shared" si="23"/>
        <v>1</v>
      </c>
      <c r="E159" s="7">
        <f t="shared" si="24"/>
        <v>2</v>
      </c>
      <c r="F159" s="7">
        <f t="shared" si="25"/>
        <v>3</v>
      </c>
      <c r="G159" s="1">
        <f t="shared" si="26"/>
        <v>435</v>
      </c>
      <c r="H159" s="2">
        <f t="shared" si="27"/>
        <v>8.1859239744072262E-2</v>
      </c>
      <c r="I159" s="8"/>
      <c r="J159" s="2">
        <f t="shared" si="28"/>
        <v>0.52070003763643202</v>
      </c>
      <c r="K159" s="2">
        <f t="shared" si="29"/>
        <v>0.4388407978923598</v>
      </c>
      <c r="L159" s="2">
        <f t="shared" si="30"/>
        <v>3.406097101994731E-2</v>
      </c>
      <c r="M159" s="2">
        <f t="shared" si="31"/>
        <v>6.3981934512608654E-3</v>
      </c>
      <c r="N159" s="1">
        <v>2767</v>
      </c>
      <c r="O159" s="1">
        <v>2332</v>
      </c>
      <c r="P159" s="1">
        <v>181</v>
      </c>
      <c r="Q159" s="1">
        <v>9</v>
      </c>
      <c r="R159" s="1">
        <v>21</v>
      </c>
      <c r="S159" s="1">
        <v>0</v>
      </c>
      <c r="T159" s="1">
        <v>4</v>
      </c>
      <c r="U159">
        <v>0</v>
      </c>
      <c r="W159">
        <v>0</v>
      </c>
      <c r="X159" s="1"/>
      <c r="Y159" s="1"/>
      <c r="Z159" s="1"/>
      <c r="AA159" s="1"/>
      <c r="AB159" s="1"/>
      <c r="AG159" t="str">
        <f t="shared" si="32"/>
        <v>Weston</v>
      </c>
      <c r="AH159" t="s">
        <v>1812</v>
      </c>
      <c r="AI159">
        <v>5</v>
      </c>
      <c r="AJ159" s="7">
        <v>159</v>
      </c>
      <c r="AL159" s="7" t="s">
        <v>832</v>
      </c>
      <c r="AM159" t="s">
        <v>1801</v>
      </c>
      <c r="AN159" t="s">
        <v>313</v>
      </c>
      <c r="AO159" t="s">
        <v>4528</v>
      </c>
    </row>
    <row r="160" spans="1:41" hidden="1" outlineLevel="1">
      <c r="A160" t="s">
        <v>4666</v>
      </c>
      <c r="B160" s="10" t="s">
        <v>1591</v>
      </c>
      <c r="C160" s="1">
        <f t="shared" si="22"/>
        <v>14485</v>
      </c>
      <c r="D160" s="7">
        <f t="shared" si="23"/>
        <v>1</v>
      </c>
      <c r="E160" s="7">
        <f t="shared" si="24"/>
        <v>2</v>
      </c>
      <c r="F160" s="7">
        <f t="shared" si="25"/>
        <v>3</v>
      </c>
      <c r="G160" s="1">
        <f t="shared" si="26"/>
        <v>2714</v>
      </c>
      <c r="H160" s="2">
        <f t="shared" si="27"/>
        <v>0.18736624093890231</v>
      </c>
      <c r="I160" s="8"/>
      <c r="J160" s="2">
        <f t="shared" si="28"/>
        <v>0.57328270624784261</v>
      </c>
      <c r="K160" s="2">
        <f t="shared" si="29"/>
        <v>0.3859164653089403</v>
      </c>
      <c r="L160" s="2">
        <f t="shared" si="30"/>
        <v>3.4518467380048323E-2</v>
      </c>
      <c r="M160" s="2">
        <f t="shared" si="31"/>
        <v>6.2823610631687621E-3</v>
      </c>
      <c r="N160" s="1">
        <v>8304</v>
      </c>
      <c r="O160" s="1">
        <v>5590</v>
      </c>
      <c r="P160" s="1">
        <v>500</v>
      </c>
      <c r="Q160" s="1">
        <v>16</v>
      </c>
      <c r="R160" s="1">
        <v>35</v>
      </c>
      <c r="S160" s="1">
        <v>5</v>
      </c>
      <c r="T160" s="1">
        <v>35</v>
      </c>
      <c r="U160">
        <v>0</v>
      </c>
      <c r="W160">
        <v>0</v>
      </c>
      <c r="X160" s="1"/>
      <c r="Y160" s="1"/>
      <c r="Z160" s="1"/>
      <c r="AA160" s="1"/>
      <c r="AB160" s="1"/>
      <c r="AG160" t="str">
        <f t="shared" si="32"/>
        <v>Westport</v>
      </c>
      <c r="AH160" t="s">
        <v>1812</v>
      </c>
      <c r="AI160">
        <v>4</v>
      </c>
      <c r="AJ160" s="7">
        <v>165</v>
      </c>
      <c r="AL160" s="7" t="s">
        <v>832</v>
      </c>
      <c r="AM160" t="s">
        <v>1801</v>
      </c>
      <c r="AN160" t="s">
        <v>998</v>
      </c>
      <c r="AO160" t="s">
        <v>4529</v>
      </c>
    </row>
    <row r="161" spans="1:43" hidden="1" outlineLevel="1">
      <c r="A161" t="s">
        <v>2103</v>
      </c>
      <c r="B161" s="10" t="s">
        <v>1591</v>
      </c>
      <c r="C161" s="1">
        <f t="shared" si="22"/>
        <v>14617</v>
      </c>
      <c r="D161" s="7">
        <f t="shared" si="23"/>
        <v>1</v>
      </c>
      <c r="E161" s="7">
        <f t="shared" si="24"/>
        <v>2</v>
      </c>
      <c r="F161" s="7">
        <f t="shared" si="25"/>
        <v>3</v>
      </c>
      <c r="G161" s="1">
        <f t="shared" si="26"/>
        <v>2772</v>
      </c>
      <c r="H161" s="2">
        <f t="shared" si="27"/>
        <v>0.18964219744133543</v>
      </c>
      <c r="I161" s="8"/>
      <c r="J161" s="2">
        <f t="shared" si="28"/>
        <v>0.57227885338988849</v>
      </c>
      <c r="K161" s="2">
        <f t="shared" si="29"/>
        <v>0.38263665594855306</v>
      </c>
      <c r="L161" s="2">
        <f t="shared" si="30"/>
        <v>3.7422179653827735E-2</v>
      </c>
      <c r="M161" s="2">
        <f t="shared" si="31"/>
        <v>7.6623110077307169E-3</v>
      </c>
      <c r="N161" s="1">
        <v>8365</v>
      </c>
      <c r="O161" s="1">
        <v>5593</v>
      </c>
      <c r="P161" s="1">
        <v>547</v>
      </c>
      <c r="Q161" s="1">
        <v>35</v>
      </c>
      <c r="R161" s="1">
        <v>29</v>
      </c>
      <c r="S161" s="1">
        <v>0</v>
      </c>
      <c r="T161" s="1">
        <v>48</v>
      </c>
      <c r="U161">
        <v>0</v>
      </c>
      <c r="W161">
        <v>0</v>
      </c>
      <c r="X161" s="1"/>
      <c r="Y161" s="1"/>
      <c r="Z161" s="1"/>
      <c r="AA161" s="1"/>
      <c r="AB161" s="1"/>
      <c r="AG161" t="str">
        <f t="shared" si="32"/>
        <v>Wethersfield</v>
      </c>
      <c r="AH161" t="s">
        <v>2191</v>
      </c>
      <c r="AI161">
        <v>1</v>
      </c>
      <c r="AJ161" s="7">
        <v>65</v>
      </c>
      <c r="AL161" s="7" t="s">
        <v>832</v>
      </c>
      <c r="AM161" t="s">
        <v>1802</v>
      </c>
      <c r="AN161" t="s">
        <v>1146</v>
      </c>
      <c r="AO161" t="s">
        <v>37</v>
      </c>
    </row>
    <row r="162" spans="1:43" hidden="1" outlineLevel="1">
      <c r="A162" t="s">
        <v>1101</v>
      </c>
      <c r="B162" s="10" t="s">
        <v>1591</v>
      </c>
      <c r="C162" s="1">
        <f t="shared" si="22"/>
        <v>2708</v>
      </c>
      <c r="D162" s="7">
        <f t="shared" si="23"/>
        <v>1</v>
      </c>
      <c r="E162" s="7">
        <f t="shared" si="24"/>
        <v>2</v>
      </c>
      <c r="F162" s="7">
        <f t="shared" si="25"/>
        <v>3</v>
      </c>
      <c r="G162" s="1">
        <f t="shared" si="26"/>
        <v>355</v>
      </c>
      <c r="H162" s="2">
        <f t="shared" si="27"/>
        <v>0.13109305760709011</v>
      </c>
      <c r="I162" s="8"/>
      <c r="J162" s="2">
        <f t="shared" si="28"/>
        <v>0.5136632200886263</v>
      </c>
      <c r="K162" s="2">
        <f t="shared" si="29"/>
        <v>0.38257016248153619</v>
      </c>
      <c r="L162" s="2">
        <f t="shared" si="30"/>
        <v>7.6440177252584937E-2</v>
      </c>
      <c r="M162" s="2">
        <f t="shared" si="31"/>
        <v>2.7326440177252567E-2</v>
      </c>
      <c r="N162" s="1">
        <v>1391</v>
      </c>
      <c r="O162" s="1">
        <v>1036</v>
      </c>
      <c r="P162" s="1">
        <v>207</v>
      </c>
      <c r="Q162" s="1">
        <v>27</v>
      </c>
      <c r="R162" s="1">
        <v>11</v>
      </c>
      <c r="S162" s="1">
        <v>0</v>
      </c>
      <c r="T162" s="1">
        <v>36</v>
      </c>
      <c r="U162">
        <v>0</v>
      </c>
      <c r="W162">
        <v>0</v>
      </c>
      <c r="X162" s="1"/>
      <c r="Y162" s="1"/>
      <c r="Z162" s="1"/>
      <c r="AA162" s="1"/>
      <c r="AB162" s="1"/>
      <c r="AG162" t="str">
        <f t="shared" si="32"/>
        <v>Willington</v>
      </c>
      <c r="AH162" t="s">
        <v>3148</v>
      </c>
      <c r="AI162">
        <v>2</v>
      </c>
      <c r="AJ162" s="7">
        <v>20</v>
      </c>
      <c r="AL162" s="7" t="s">
        <v>832</v>
      </c>
      <c r="AM162" t="s">
        <v>2456</v>
      </c>
      <c r="AN162" t="s">
        <v>1482</v>
      </c>
      <c r="AO162" t="s">
        <v>4530</v>
      </c>
    </row>
    <row r="163" spans="1:43" hidden="1" outlineLevel="1">
      <c r="A163" t="s">
        <v>3917</v>
      </c>
      <c r="B163" s="10" t="s">
        <v>1591</v>
      </c>
      <c r="C163" s="1">
        <f t="shared" si="22"/>
        <v>9751</v>
      </c>
      <c r="D163" s="7">
        <f t="shared" si="23"/>
        <v>2</v>
      </c>
      <c r="E163" s="7">
        <f t="shared" si="24"/>
        <v>1</v>
      </c>
      <c r="F163" s="7">
        <f t="shared" si="25"/>
        <v>3</v>
      </c>
      <c r="G163" s="1">
        <f t="shared" si="26"/>
        <v>1230</v>
      </c>
      <c r="H163" s="2">
        <f t="shared" si="27"/>
        <v>0.12614090862475644</v>
      </c>
      <c r="I163" s="8"/>
      <c r="J163" s="2">
        <f t="shared" si="28"/>
        <v>0.41903394523638599</v>
      </c>
      <c r="K163" s="2">
        <f t="shared" si="29"/>
        <v>0.54517485386114239</v>
      </c>
      <c r="L163" s="2">
        <f t="shared" si="30"/>
        <v>3.1381396779817453E-2</v>
      </c>
      <c r="M163" s="2">
        <f t="shared" si="31"/>
        <v>4.4098041226541124E-3</v>
      </c>
      <c r="N163" s="1">
        <v>4086</v>
      </c>
      <c r="O163" s="1">
        <v>5316</v>
      </c>
      <c r="P163" s="1">
        <v>306</v>
      </c>
      <c r="Q163" s="1">
        <v>9</v>
      </c>
      <c r="R163" s="1">
        <v>14</v>
      </c>
      <c r="S163" s="1">
        <v>0</v>
      </c>
      <c r="T163" s="1">
        <v>20</v>
      </c>
      <c r="U163">
        <v>0</v>
      </c>
      <c r="W163">
        <v>0</v>
      </c>
      <c r="X163" s="1"/>
      <c r="Y163" s="1"/>
      <c r="Z163" s="1"/>
      <c r="AA163" s="1"/>
      <c r="AB163" s="1"/>
      <c r="AG163" t="str">
        <f t="shared" si="32"/>
        <v>Wilton</v>
      </c>
      <c r="AH163" t="s">
        <v>1812</v>
      </c>
      <c r="AI163">
        <v>5</v>
      </c>
      <c r="AJ163" s="7">
        <v>161</v>
      </c>
      <c r="AL163" s="7" t="s">
        <v>832</v>
      </c>
      <c r="AM163" t="s">
        <v>1801</v>
      </c>
      <c r="AN163" t="s">
        <v>318</v>
      </c>
      <c r="AO163" t="s">
        <v>4531</v>
      </c>
    </row>
    <row r="164" spans="1:43" hidden="1" outlineLevel="1">
      <c r="A164" t="s">
        <v>1531</v>
      </c>
      <c r="B164" s="10" t="s">
        <v>1591</v>
      </c>
      <c r="C164" s="1">
        <f t="shared" si="22"/>
        <v>4643</v>
      </c>
      <c r="D164" s="7">
        <f t="shared" si="23"/>
        <v>1</v>
      </c>
      <c r="E164" s="7">
        <f t="shared" si="24"/>
        <v>2</v>
      </c>
      <c r="F164" s="7">
        <f t="shared" si="25"/>
        <v>3</v>
      </c>
      <c r="G164" s="1">
        <f t="shared" si="26"/>
        <v>651</v>
      </c>
      <c r="H164" s="2">
        <f t="shared" si="27"/>
        <v>0.1402110704286022</v>
      </c>
      <c r="I164" s="8"/>
      <c r="J164" s="2">
        <f t="shared" si="28"/>
        <v>0.50893818651733791</v>
      </c>
      <c r="K164" s="2">
        <f t="shared" si="29"/>
        <v>0.36872711608873571</v>
      </c>
      <c r="L164" s="2">
        <f t="shared" si="30"/>
        <v>0.11091966401033815</v>
      </c>
      <c r="M164" s="2">
        <f t="shared" si="31"/>
        <v>1.1415033383588236E-2</v>
      </c>
      <c r="N164" s="1">
        <v>2363</v>
      </c>
      <c r="O164" s="1">
        <v>1712</v>
      </c>
      <c r="P164" s="1">
        <v>515</v>
      </c>
      <c r="Q164" s="1">
        <v>17</v>
      </c>
      <c r="R164" s="1">
        <v>7</v>
      </c>
      <c r="S164" s="1">
        <v>0</v>
      </c>
      <c r="T164" s="1">
        <v>29</v>
      </c>
      <c r="U164">
        <v>0</v>
      </c>
      <c r="W164">
        <v>0</v>
      </c>
      <c r="X164" s="1"/>
      <c r="Y164" s="1"/>
      <c r="Z164" s="1"/>
      <c r="AA164" s="1"/>
      <c r="AB164" s="1"/>
      <c r="AG164" t="str">
        <f t="shared" si="32"/>
        <v>Winchester</v>
      </c>
      <c r="AH164" t="s">
        <v>2192</v>
      </c>
      <c r="AI164">
        <v>6</v>
      </c>
      <c r="AJ164" s="7">
        <v>17</v>
      </c>
      <c r="AL164" s="7" t="s">
        <v>832</v>
      </c>
      <c r="AM164" t="s">
        <v>1803</v>
      </c>
      <c r="AN164" t="s">
        <v>640</v>
      </c>
      <c r="AO164" t="s">
        <v>4532</v>
      </c>
    </row>
    <row r="165" spans="1:43" hidden="1" outlineLevel="1">
      <c r="A165" t="s">
        <v>3851</v>
      </c>
      <c r="B165" s="10" t="s">
        <v>1591</v>
      </c>
      <c r="C165" s="1">
        <f t="shared" si="22"/>
        <v>7632</v>
      </c>
      <c r="D165" s="7">
        <f t="shared" si="23"/>
        <v>1</v>
      </c>
      <c r="E165" s="7">
        <f t="shared" si="24"/>
        <v>2</v>
      </c>
      <c r="F165" s="7">
        <f t="shared" si="25"/>
        <v>3</v>
      </c>
      <c r="G165" s="1">
        <f t="shared" si="26"/>
        <v>2768</v>
      </c>
      <c r="H165" s="2">
        <f t="shared" si="27"/>
        <v>0.36268343815513626</v>
      </c>
      <c r="I165" s="8"/>
      <c r="J165" s="2">
        <f t="shared" si="28"/>
        <v>0.64137840670859536</v>
      </c>
      <c r="K165" s="2">
        <f t="shared" si="29"/>
        <v>0.2786949685534591</v>
      </c>
      <c r="L165" s="2">
        <f t="shared" si="30"/>
        <v>6.695492662473794E-2</v>
      </c>
      <c r="M165" s="2">
        <f t="shared" si="31"/>
        <v>1.29716981132076E-2</v>
      </c>
      <c r="N165" s="1">
        <v>4895</v>
      </c>
      <c r="O165" s="1">
        <v>2127</v>
      </c>
      <c r="P165" s="1">
        <v>511</v>
      </c>
      <c r="Q165" s="1">
        <v>30</v>
      </c>
      <c r="R165" s="1">
        <v>31</v>
      </c>
      <c r="S165" s="1">
        <v>0</v>
      </c>
      <c r="T165" s="1">
        <v>38</v>
      </c>
      <c r="U165">
        <v>0</v>
      </c>
      <c r="W165">
        <v>0</v>
      </c>
      <c r="X165" s="1"/>
      <c r="Y165" s="1"/>
      <c r="Z165" s="1"/>
      <c r="AA165" s="1"/>
      <c r="AB165" s="1"/>
      <c r="AG165" t="str">
        <f t="shared" si="32"/>
        <v>Windham</v>
      </c>
      <c r="AH165" t="s">
        <v>3851</v>
      </c>
      <c r="AI165">
        <v>2</v>
      </c>
      <c r="AJ165" s="7">
        <v>60</v>
      </c>
      <c r="AL165" s="7" t="s">
        <v>832</v>
      </c>
      <c r="AM165" t="s">
        <v>1466</v>
      </c>
      <c r="AN165" t="s">
        <v>992</v>
      </c>
      <c r="AO165" t="s">
        <v>4533</v>
      </c>
    </row>
    <row r="166" spans="1:43" hidden="1" outlineLevel="1">
      <c r="A166" t="s">
        <v>3679</v>
      </c>
      <c r="B166" s="10" t="s">
        <v>1591</v>
      </c>
      <c r="C166" s="1">
        <f t="shared" si="22"/>
        <v>13620</v>
      </c>
      <c r="D166" s="7">
        <f t="shared" si="23"/>
        <v>1</v>
      </c>
      <c r="E166" s="7">
        <f t="shared" si="24"/>
        <v>2</v>
      </c>
      <c r="F166" s="7">
        <f t="shared" si="25"/>
        <v>3</v>
      </c>
      <c r="G166" s="1">
        <f t="shared" si="26"/>
        <v>4589</v>
      </c>
      <c r="H166" s="2">
        <f t="shared" si="27"/>
        <v>0.33693098384728343</v>
      </c>
      <c r="I166" s="8"/>
      <c r="J166" s="2">
        <f t="shared" si="28"/>
        <v>0.64390602055800295</v>
      </c>
      <c r="K166" s="2">
        <f t="shared" si="29"/>
        <v>0.30697503671071952</v>
      </c>
      <c r="L166" s="2">
        <f t="shared" si="30"/>
        <v>4.001468428781204E-2</v>
      </c>
      <c r="M166" s="2">
        <f t="shared" si="31"/>
        <v>9.1042584434654975E-3</v>
      </c>
      <c r="N166" s="1">
        <v>8770</v>
      </c>
      <c r="O166" s="1">
        <v>4181</v>
      </c>
      <c r="P166" s="1">
        <v>545</v>
      </c>
      <c r="Q166" s="1">
        <v>34</v>
      </c>
      <c r="R166" s="1">
        <v>31</v>
      </c>
      <c r="S166" s="1">
        <v>1</v>
      </c>
      <c r="T166" s="1">
        <v>56</v>
      </c>
      <c r="U166">
        <v>0</v>
      </c>
      <c r="W166">
        <v>2</v>
      </c>
      <c r="X166" s="1"/>
      <c r="Y166" s="1"/>
      <c r="Z166" s="1"/>
      <c r="AA166" s="1"/>
      <c r="AB166" s="1"/>
      <c r="AG166" t="str">
        <f t="shared" si="32"/>
        <v>Windsor</v>
      </c>
      <c r="AH166" t="s">
        <v>2191</v>
      </c>
      <c r="AI166">
        <v>1</v>
      </c>
      <c r="AJ166" s="7">
        <v>26</v>
      </c>
      <c r="AL166" s="7" t="s">
        <v>832</v>
      </c>
      <c r="AM166" t="s">
        <v>1802</v>
      </c>
      <c r="AN166" t="s">
        <v>119</v>
      </c>
      <c r="AO166" t="s">
        <v>4494</v>
      </c>
    </row>
    <row r="167" spans="1:43" hidden="1" outlineLevel="1">
      <c r="A167" t="s">
        <v>1447</v>
      </c>
      <c r="B167" s="10" t="s">
        <v>1591</v>
      </c>
      <c r="C167" s="1">
        <f t="shared" si="22"/>
        <v>5577</v>
      </c>
      <c r="D167" s="7">
        <f t="shared" si="23"/>
        <v>1</v>
      </c>
      <c r="E167" s="7">
        <f t="shared" si="24"/>
        <v>2</v>
      </c>
      <c r="F167" s="7">
        <f t="shared" si="25"/>
        <v>3</v>
      </c>
      <c r="G167" s="1">
        <f t="shared" si="26"/>
        <v>1237</v>
      </c>
      <c r="H167" s="2">
        <f t="shared" si="27"/>
        <v>0.22180383718845256</v>
      </c>
      <c r="I167" s="8"/>
      <c r="J167" s="2">
        <f t="shared" si="28"/>
        <v>0.58292989062219835</v>
      </c>
      <c r="K167" s="2">
        <f t="shared" si="29"/>
        <v>0.36112605343374576</v>
      </c>
      <c r="L167" s="2">
        <f t="shared" si="30"/>
        <v>4.4468352160659856E-2</v>
      </c>
      <c r="M167" s="2">
        <f t="shared" si="31"/>
        <v>1.1475703783396025E-2</v>
      </c>
      <c r="N167" s="1">
        <v>3251</v>
      </c>
      <c r="O167" s="1">
        <v>2014</v>
      </c>
      <c r="P167" s="1">
        <v>248</v>
      </c>
      <c r="Q167" s="1">
        <v>28</v>
      </c>
      <c r="R167" s="1">
        <v>9</v>
      </c>
      <c r="S167" s="1">
        <v>0</v>
      </c>
      <c r="T167" s="1">
        <v>27</v>
      </c>
      <c r="U167">
        <v>0</v>
      </c>
      <c r="W167">
        <v>0</v>
      </c>
      <c r="X167" s="1"/>
      <c r="Y167" s="1"/>
      <c r="Z167" s="1"/>
      <c r="AA167" s="1"/>
      <c r="AB167" s="1"/>
      <c r="AG167" t="str">
        <f t="shared" si="32"/>
        <v>Windsor Locks</v>
      </c>
      <c r="AH167" t="s">
        <v>2191</v>
      </c>
      <c r="AI167">
        <v>6</v>
      </c>
      <c r="AJ167" s="7">
        <v>22</v>
      </c>
      <c r="AL167" s="7" t="s">
        <v>832</v>
      </c>
      <c r="AM167" t="s">
        <v>1802</v>
      </c>
      <c r="AN167" t="s">
        <v>1157</v>
      </c>
      <c r="AO167" t="s">
        <v>4495</v>
      </c>
    </row>
    <row r="168" spans="1:43" hidden="1" outlineLevel="1">
      <c r="A168" t="s">
        <v>3232</v>
      </c>
      <c r="B168" s="10" t="s">
        <v>1591</v>
      </c>
      <c r="C168" s="1">
        <f t="shared" si="22"/>
        <v>7514</v>
      </c>
      <c r="D168" s="7">
        <f t="shared" si="23"/>
        <v>1</v>
      </c>
      <c r="E168" s="7">
        <f t="shared" si="24"/>
        <v>2</v>
      </c>
      <c r="F168" s="7">
        <f t="shared" si="25"/>
        <v>3</v>
      </c>
      <c r="G168" s="1">
        <f t="shared" si="26"/>
        <v>42</v>
      </c>
      <c r="H168" s="2">
        <f t="shared" si="27"/>
        <v>5.589566143199361E-3</v>
      </c>
      <c r="I168" s="8"/>
      <c r="J168" s="2">
        <f t="shared" si="28"/>
        <v>0.47484695235560287</v>
      </c>
      <c r="K168" s="2">
        <f t="shared" si="29"/>
        <v>0.46925738621240354</v>
      </c>
      <c r="L168" s="2">
        <f t="shared" si="30"/>
        <v>4.3252595155709339E-2</v>
      </c>
      <c r="M168" s="2">
        <f t="shared" si="31"/>
        <v>1.2643066276284198E-2</v>
      </c>
      <c r="N168" s="1">
        <v>3568</v>
      </c>
      <c r="O168" s="1">
        <v>3526</v>
      </c>
      <c r="P168" s="1">
        <v>325</v>
      </c>
      <c r="Q168" s="1">
        <v>32</v>
      </c>
      <c r="R168" s="1">
        <v>13</v>
      </c>
      <c r="S168" s="1">
        <v>0</v>
      </c>
      <c r="T168" s="1">
        <v>50</v>
      </c>
      <c r="U168">
        <v>0</v>
      </c>
      <c r="W168">
        <v>0</v>
      </c>
      <c r="X168" s="1"/>
      <c r="Y168" s="1"/>
      <c r="Z168" s="1"/>
      <c r="AA168" s="1"/>
      <c r="AB168" s="1"/>
      <c r="AG168" t="str">
        <f t="shared" si="32"/>
        <v>Wolcott</v>
      </c>
      <c r="AH168" t="s">
        <v>3146</v>
      </c>
      <c r="AI168">
        <v>5</v>
      </c>
      <c r="AJ168" s="7">
        <v>87</v>
      </c>
      <c r="AL168" s="7" t="s">
        <v>832</v>
      </c>
      <c r="AM168" t="s">
        <v>2454</v>
      </c>
      <c r="AN168" t="s">
        <v>657</v>
      </c>
      <c r="AO168" t="s">
        <v>4496</v>
      </c>
    </row>
    <row r="169" spans="1:43" hidden="1" outlineLevel="1">
      <c r="A169" t="s">
        <v>2107</v>
      </c>
      <c r="B169" s="10" t="s">
        <v>1591</v>
      </c>
      <c r="C169" s="1">
        <f t="shared" si="22"/>
        <v>5160</v>
      </c>
      <c r="D169" s="7">
        <f t="shared" si="23"/>
        <v>1</v>
      </c>
      <c r="E169" s="7">
        <f t="shared" si="24"/>
        <v>2</v>
      </c>
      <c r="F169" s="7">
        <f t="shared" si="25"/>
        <v>3</v>
      </c>
      <c r="G169" s="1">
        <f t="shared" si="26"/>
        <v>1093</v>
      </c>
      <c r="H169" s="2">
        <f t="shared" si="27"/>
        <v>0.21182170542635659</v>
      </c>
      <c r="I169" s="8"/>
      <c r="J169" s="2">
        <f t="shared" si="28"/>
        <v>0.58158914728682165</v>
      </c>
      <c r="K169" s="2">
        <f t="shared" si="29"/>
        <v>0.36976744186046512</v>
      </c>
      <c r="L169" s="2">
        <f t="shared" si="30"/>
        <v>4.4379844961240311E-2</v>
      </c>
      <c r="M169" s="2">
        <f t="shared" si="31"/>
        <v>4.2635658914729202E-3</v>
      </c>
      <c r="N169" s="1">
        <v>3001</v>
      </c>
      <c r="O169" s="1">
        <v>1908</v>
      </c>
      <c r="P169" s="1">
        <v>229</v>
      </c>
      <c r="Q169" s="1">
        <v>5</v>
      </c>
      <c r="R169" s="1">
        <v>10</v>
      </c>
      <c r="S169" s="1">
        <v>0</v>
      </c>
      <c r="T169" s="1">
        <v>7</v>
      </c>
      <c r="U169">
        <v>0</v>
      </c>
      <c r="W169">
        <v>0</v>
      </c>
      <c r="X169" s="1"/>
      <c r="Y169" s="1"/>
      <c r="Z169" s="1"/>
      <c r="AA169" s="1"/>
      <c r="AB169" s="1"/>
      <c r="AG169" t="str">
        <f t="shared" si="32"/>
        <v>Woodbridge</v>
      </c>
      <c r="AH169" t="s">
        <v>3146</v>
      </c>
      <c r="AI169" t="s">
        <v>3494</v>
      </c>
      <c r="AJ169" s="7">
        <v>138</v>
      </c>
      <c r="AL169" s="7" t="s">
        <v>832</v>
      </c>
      <c r="AM169" t="s">
        <v>2454</v>
      </c>
      <c r="AN169" t="s">
        <v>1146</v>
      </c>
      <c r="AO169" t="s">
        <v>4497</v>
      </c>
    </row>
    <row r="170" spans="1:43" hidden="1" outlineLevel="1">
      <c r="A170" t="s">
        <v>3077</v>
      </c>
      <c r="B170" s="10" t="s">
        <v>1591</v>
      </c>
      <c r="C170" s="1">
        <f t="shared" si="22"/>
        <v>5187</v>
      </c>
      <c r="D170" s="7">
        <f t="shared" si="23"/>
        <v>2</v>
      </c>
      <c r="E170" s="7">
        <f t="shared" si="24"/>
        <v>1</v>
      </c>
      <c r="F170" s="7">
        <f t="shared" si="25"/>
        <v>3</v>
      </c>
      <c r="G170" s="1">
        <f t="shared" si="26"/>
        <v>527</v>
      </c>
      <c r="H170" s="2">
        <f t="shared" si="27"/>
        <v>0.10160015423173317</v>
      </c>
      <c r="I170" s="8"/>
      <c r="J170" s="2">
        <f t="shared" si="28"/>
        <v>0.4193175245806825</v>
      </c>
      <c r="K170" s="2">
        <f t="shared" si="29"/>
        <v>0.52091767881241569</v>
      </c>
      <c r="L170" s="2">
        <f t="shared" si="30"/>
        <v>5.3017158280316175E-2</v>
      </c>
      <c r="M170" s="2">
        <f t="shared" si="31"/>
        <v>6.7476383265856407E-3</v>
      </c>
      <c r="N170" s="1">
        <v>2175</v>
      </c>
      <c r="O170" s="1">
        <v>2702</v>
      </c>
      <c r="P170" s="1">
        <v>275</v>
      </c>
      <c r="Q170" s="1">
        <v>14</v>
      </c>
      <c r="R170" s="1">
        <v>10</v>
      </c>
      <c r="S170" s="1">
        <v>0</v>
      </c>
      <c r="T170" s="1">
        <v>11</v>
      </c>
      <c r="U170">
        <v>0</v>
      </c>
      <c r="W170">
        <v>0</v>
      </c>
      <c r="X170" s="1"/>
      <c r="Y170" s="1"/>
      <c r="Z170" s="1"/>
      <c r="AA170" s="1"/>
      <c r="AB170" s="1"/>
      <c r="AG170" t="str">
        <f t="shared" si="32"/>
        <v>Woodbury</v>
      </c>
      <c r="AH170" t="s">
        <v>2192</v>
      </c>
      <c r="AI170">
        <v>6</v>
      </c>
      <c r="AJ170" s="7">
        <v>94</v>
      </c>
      <c r="AL170" s="7" t="s">
        <v>832</v>
      </c>
      <c r="AM170" t="s">
        <v>1803</v>
      </c>
      <c r="AN170" t="s">
        <v>657</v>
      </c>
      <c r="AO170" t="s">
        <v>4498</v>
      </c>
    </row>
    <row r="171" spans="1:43" hidden="1" outlineLevel="1">
      <c r="A171" t="s">
        <v>3463</v>
      </c>
      <c r="B171" s="10" t="s">
        <v>1591</v>
      </c>
      <c r="C171" s="1">
        <f t="shared" si="22"/>
        <v>3771</v>
      </c>
      <c r="D171" s="7">
        <f t="shared" si="23"/>
        <v>2</v>
      </c>
      <c r="E171" s="7">
        <f t="shared" si="24"/>
        <v>1</v>
      </c>
      <c r="F171" s="7">
        <f t="shared" si="25"/>
        <v>3</v>
      </c>
      <c r="G171" s="1">
        <f t="shared" si="26"/>
        <v>52</v>
      </c>
      <c r="H171" s="2">
        <f t="shared" si="27"/>
        <v>1.3789445770352692E-2</v>
      </c>
      <c r="I171" s="8"/>
      <c r="J171" s="2">
        <f t="shared" si="28"/>
        <v>0.45531689207106868</v>
      </c>
      <c r="K171" s="2">
        <f t="shared" si="29"/>
        <v>0.46910633784142136</v>
      </c>
      <c r="L171" s="2">
        <f t="shared" si="30"/>
        <v>6.8947228851763465E-2</v>
      </c>
      <c r="M171" s="2">
        <f t="shared" si="31"/>
        <v>6.62954123574655E-3</v>
      </c>
      <c r="N171" s="1">
        <v>1717</v>
      </c>
      <c r="O171" s="1">
        <v>1769</v>
      </c>
      <c r="P171" s="1">
        <v>260</v>
      </c>
      <c r="Q171" s="1">
        <v>10</v>
      </c>
      <c r="R171" s="1">
        <v>8</v>
      </c>
      <c r="S171" s="1">
        <v>0</v>
      </c>
      <c r="T171" s="1">
        <v>7</v>
      </c>
      <c r="U171">
        <v>0</v>
      </c>
      <c r="W171">
        <v>0</v>
      </c>
      <c r="X171" s="1"/>
      <c r="Y171" s="1"/>
      <c r="Z171" s="1"/>
      <c r="AA171" s="1"/>
      <c r="AB171" s="1"/>
      <c r="AG171" t="str">
        <f t="shared" si="32"/>
        <v>Woodstock</v>
      </c>
      <c r="AH171" t="s">
        <v>3851</v>
      </c>
      <c r="AI171">
        <v>2</v>
      </c>
      <c r="AJ171" s="7">
        <v>12</v>
      </c>
      <c r="AL171" s="7" t="s">
        <v>832</v>
      </c>
      <c r="AM171" t="s">
        <v>1466</v>
      </c>
      <c r="AN171" t="s">
        <v>663</v>
      </c>
      <c r="AO171" t="s">
        <v>4499</v>
      </c>
    </row>
    <row r="172" spans="1:43" collapsed="1">
      <c r="A172" s="10" t="s">
        <v>1608</v>
      </c>
      <c r="B172" s="10" t="s">
        <v>1985</v>
      </c>
      <c r="C172" s="1">
        <f t="shared" si="22"/>
        <v>1459525</v>
      </c>
      <c r="D172" s="7">
        <f t="shared" si="23"/>
        <v>1</v>
      </c>
      <c r="E172" s="7">
        <f t="shared" si="24"/>
        <v>2</v>
      </c>
      <c r="F172" s="7">
        <f t="shared" si="25"/>
        <v>3</v>
      </c>
      <c r="G172" s="1">
        <f t="shared" si="26"/>
        <v>254921</v>
      </c>
      <c r="H172" s="2">
        <f t="shared" si="27"/>
        <v>0.17466024905363045</v>
      </c>
      <c r="I172" s="8"/>
      <c r="J172" s="2">
        <f t="shared" si="28"/>
        <v>0.55909628132440348</v>
      </c>
      <c r="K172" s="2">
        <f t="shared" si="29"/>
        <v>0.384436032270773</v>
      </c>
      <c r="L172" s="2">
        <f t="shared" si="30"/>
        <v>4.4159572463643992E-2</v>
      </c>
      <c r="M172" s="2">
        <f t="shared" si="31"/>
        <v>1.2308113941179533E-2</v>
      </c>
      <c r="N172" s="1">
        <f>SUM(N3:N171)</f>
        <v>816015</v>
      </c>
      <c r="O172" s="1">
        <f t="shared" ref="O172:W172" si="33">SUM(O3:O171)</f>
        <v>561094</v>
      </c>
      <c r="P172" s="1">
        <f t="shared" si="33"/>
        <v>64452</v>
      </c>
      <c r="Q172" s="1">
        <f t="shared" si="33"/>
        <v>4731</v>
      </c>
      <c r="R172" s="1">
        <f t="shared" si="33"/>
        <v>3484</v>
      </c>
      <c r="S172" s="1">
        <f t="shared" si="33"/>
        <v>40</v>
      </c>
      <c r="T172" s="1">
        <f t="shared" si="33"/>
        <v>9695</v>
      </c>
      <c r="U172" s="1">
        <f t="shared" si="33"/>
        <v>10</v>
      </c>
      <c r="V172" s="1"/>
      <c r="W172" s="1">
        <f t="shared" si="33"/>
        <v>4</v>
      </c>
      <c r="X172" s="1"/>
      <c r="Y172" s="1"/>
      <c r="Z172" s="1"/>
      <c r="AA172" s="1"/>
      <c r="AB172" s="1"/>
      <c r="AG172" t="str">
        <f t="shared" si="32"/>
        <v>Connecticut</v>
      </c>
    </row>
    <row r="173" spans="1:43">
      <c r="A173" s="10"/>
      <c r="B173" s="10"/>
      <c r="C173" s="1"/>
      <c r="D173" s="7"/>
      <c r="E173" s="7"/>
      <c r="F173" s="7"/>
      <c r="G173" s="1"/>
      <c r="I173" s="16"/>
      <c r="J173" s="2"/>
      <c r="K173" s="2"/>
      <c r="L173" s="2"/>
      <c r="M173" s="2"/>
      <c r="N173" s="1"/>
      <c r="O173" s="1"/>
      <c r="P173" s="1"/>
      <c r="Q173" s="1"/>
      <c r="R173" s="1"/>
      <c r="S173" s="1"/>
      <c r="T173" s="1"/>
      <c r="U173" s="1"/>
      <c r="V173" s="1"/>
      <c r="W173" s="1"/>
      <c r="X173" s="1"/>
      <c r="Y173" s="1"/>
      <c r="Z173" s="1"/>
      <c r="AA173" s="1"/>
      <c r="AB173" s="1"/>
    </row>
    <row r="174" spans="1:43" hidden="1" outlineLevel="1">
      <c r="A174" t="s">
        <v>3530</v>
      </c>
      <c r="B174" s="10" t="s">
        <v>2085</v>
      </c>
      <c r="C174" s="1">
        <f t="shared" si="22"/>
        <v>401</v>
      </c>
      <c r="D174" s="7">
        <f t="shared" ref="D174:D236" si="34">RANK(N174,(N174:AE174))</f>
        <v>2</v>
      </c>
      <c r="E174" s="7">
        <f t="shared" ref="E174:E236" si="35">RANK(O174,(N174:AE174))</f>
        <v>1</v>
      </c>
      <c r="F174" s="7">
        <f t="shared" ref="F174:F236" si="36">IF(P174&gt;0,RANK(P174,(N174:AE174)),0)</f>
        <v>3</v>
      </c>
      <c r="G174" s="1">
        <f t="shared" si="26"/>
        <v>68</v>
      </c>
      <c r="H174" s="2">
        <f t="shared" si="27"/>
        <v>0.16957605985037408</v>
      </c>
      <c r="I174" s="8"/>
      <c r="J174" s="2">
        <f t="shared" ref="J174:J236" si="37">IF(C174=0,"-",N174/C174)</f>
        <v>0.36907730673316708</v>
      </c>
      <c r="K174" s="2">
        <f t="shared" ref="K174:K236" si="38">IF(C174=0,"-",O174/C174)</f>
        <v>0.53865336658354113</v>
      </c>
      <c r="L174" s="2">
        <f t="shared" ref="L174:L236" si="39">IF(C174=0,"-",P174/C174)</f>
        <v>5.4862842892768077E-2</v>
      </c>
      <c r="M174" s="2">
        <f t="shared" ref="M174:M236" si="40">IF(C174=0,"-",(1-J174-K174-L174))</f>
        <v>3.740648379052372E-2</v>
      </c>
      <c r="N174" s="1">
        <v>148</v>
      </c>
      <c r="O174" s="1">
        <v>216</v>
      </c>
      <c r="P174" s="1">
        <v>22</v>
      </c>
      <c r="Q174" s="1">
        <v>9</v>
      </c>
      <c r="R174" s="1">
        <v>5</v>
      </c>
      <c r="S174" s="76"/>
      <c r="T174" s="1">
        <v>1</v>
      </c>
      <c r="U174" s="1">
        <v>0</v>
      </c>
      <c r="V174" s="1"/>
      <c r="W174" s="1"/>
      <c r="X174" s="1"/>
      <c r="Y174" s="1"/>
      <c r="Z174" s="1"/>
      <c r="AA174" s="1"/>
      <c r="AB174" s="1"/>
      <c r="AG174" t="str">
        <f t="shared" si="32"/>
        <v>Abbot</v>
      </c>
      <c r="AH174" t="s">
        <v>2847</v>
      </c>
      <c r="AI174">
        <v>2</v>
      </c>
      <c r="AJ174">
        <v>143</v>
      </c>
      <c r="AL174" t="s">
        <v>849</v>
      </c>
      <c r="AM174" t="s">
        <v>458</v>
      </c>
      <c r="AN174" t="s">
        <v>1803</v>
      </c>
      <c r="AO174" t="s">
        <v>4403</v>
      </c>
      <c r="AQ174" t="s">
        <v>3002</v>
      </c>
    </row>
    <row r="175" spans="1:43" hidden="1" outlineLevel="1">
      <c r="A175" t="s">
        <v>3465</v>
      </c>
      <c r="B175" s="10" t="s">
        <v>2085</v>
      </c>
      <c r="C175" s="1">
        <f t="shared" si="22"/>
        <v>1104</v>
      </c>
      <c r="D175" s="7">
        <f t="shared" si="34"/>
        <v>2</v>
      </c>
      <c r="E175" s="7">
        <f t="shared" si="35"/>
        <v>1</v>
      </c>
      <c r="F175" s="7">
        <f t="shared" si="36"/>
        <v>3</v>
      </c>
      <c r="G175" s="1">
        <f t="shared" si="26"/>
        <v>35</v>
      </c>
      <c r="H175" s="2">
        <f t="shared" si="27"/>
        <v>3.170289855072464E-2</v>
      </c>
      <c r="I175" s="8"/>
      <c r="J175" s="2">
        <f t="shared" si="37"/>
        <v>0.45289855072463769</v>
      </c>
      <c r="K175" s="2">
        <f t="shared" si="38"/>
        <v>0.48460144927536231</v>
      </c>
      <c r="L175" s="2">
        <f t="shared" si="39"/>
        <v>5.3442028985507248E-2</v>
      </c>
      <c r="M175" s="2">
        <f t="shared" si="40"/>
        <v>9.0579710144927522E-3</v>
      </c>
      <c r="N175" s="1">
        <v>500</v>
      </c>
      <c r="O175" s="1">
        <v>535</v>
      </c>
      <c r="P175" s="1">
        <v>59</v>
      </c>
      <c r="Q175" s="1">
        <v>5</v>
      </c>
      <c r="R175" s="1">
        <v>5</v>
      </c>
      <c r="S175" s="76"/>
      <c r="T175" s="1">
        <v>0</v>
      </c>
      <c r="U175" s="1">
        <v>0</v>
      </c>
      <c r="V175" s="1"/>
      <c r="W175" s="1"/>
      <c r="X175" s="1"/>
      <c r="Y175" s="1"/>
      <c r="Z175" s="1"/>
      <c r="AA175" s="1"/>
      <c r="AB175" s="1"/>
      <c r="AG175" t="str">
        <f t="shared" si="32"/>
        <v>Acton</v>
      </c>
      <c r="AH175" t="s">
        <v>1896</v>
      </c>
      <c r="AI175">
        <v>1</v>
      </c>
      <c r="AJ175">
        <v>527</v>
      </c>
      <c r="AL175" t="s">
        <v>849</v>
      </c>
      <c r="AM175" t="s">
        <v>779</v>
      </c>
      <c r="AN175" t="s">
        <v>1803</v>
      </c>
      <c r="AO175" t="s">
        <v>4404</v>
      </c>
      <c r="AQ175" t="s">
        <v>3002</v>
      </c>
    </row>
    <row r="176" spans="1:43" hidden="1" outlineLevel="1">
      <c r="A176" t="s">
        <v>1624</v>
      </c>
      <c r="B176" s="10" t="s">
        <v>2085</v>
      </c>
      <c r="C176" s="1">
        <f t="shared" si="22"/>
        <v>588</v>
      </c>
      <c r="D176" s="7">
        <f t="shared" si="34"/>
        <v>2</v>
      </c>
      <c r="E176" s="7">
        <f t="shared" si="35"/>
        <v>1</v>
      </c>
      <c r="F176" s="7">
        <f t="shared" si="36"/>
        <v>3</v>
      </c>
      <c r="G176" s="1">
        <f t="shared" si="26"/>
        <v>123</v>
      </c>
      <c r="H176" s="2">
        <f t="shared" si="27"/>
        <v>0.20918367346938777</v>
      </c>
      <c r="I176" s="8"/>
      <c r="J176" s="2">
        <f t="shared" si="37"/>
        <v>0.36054421768707484</v>
      </c>
      <c r="K176" s="2">
        <f t="shared" si="38"/>
        <v>0.56972789115646261</v>
      </c>
      <c r="L176" s="2">
        <f t="shared" si="39"/>
        <v>4.4217687074829932E-2</v>
      </c>
      <c r="M176" s="2">
        <f t="shared" si="40"/>
        <v>2.5510204081632674E-2</v>
      </c>
      <c r="N176" s="1">
        <v>212</v>
      </c>
      <c r="O176" s="1">
        <v>335</v>
      </c>
      <c r="P176" s="1">
        <v>26</v>
      </c>
      <c r="Q176" s="1">
        <v>10</v>
      </c>
      <c r="R176" s="1">
        <v>4</v>
      </c>
      <c r="S176" s="76"/>
      <c r="T176" s="1">
        <v>1</v>
      </c>
      <c r="U176" s="1">
        <v>0</v>
      </c>
      <c r="V176" s="1"/>
      <c r="W176" s="1"/>
      <c r="X176" s="1"/>
      <c r="Y176" s="1"/>
      <c r="Z176" s="1"/>
      <c r="AA176" s="1"/>
      <c r="AB176" s="1"/>
      <c r="AG176" t="str">
        <f t="shared" si="32"/>
        <v>Addison</v>
      </c>
      <c r="AH176" t="s">
        <v>1982</v>
      </c>
      <c r="AI176">
        <v>2</v>
      </c>
      <c r="AJ176">
        <v>302</v>
      </c>
      <c r="AL176" t="s">
        <v>849</v>
      </c>
      <c r="AM176" t="s">
        <v>778</v>
      </c>
      <c r="AN176" t="s">
        <v>1803</v>
      </c>
      <c r="AO176" t="s">
        <v>4091</v>
      </c>
      <c r="AQ176" t="s">
        <v>3002</v>
      </c>
    </row>
    <row r="177" spans="1:43" hidden="1" outlineLevel="1">
      <c r="A177" t="s">
        <v>3229</v>
      </c>
      <c r="B177" s="10" t="s">
        <v>2085</v>
      </c>
      <c r="C177" s="1">
        <f t="shared" si="22"/>
        <v>244</v>
      </c>
      <c r="D177" s="7">
        <f t="shared" si="34"/>
        <v>1</v>
      </c>
      <c r="E177" s="7">
        <f t="shared" si="35"/>
        <v>2</v>
      </c>
      <c r="F177" s="7">
        <f t="shared" si="36"/>
        <v>3</v>
      </c>
      <c r="G177" s="1">
        <f t="shared" si="26"/>
        <v>31</v>
      </c>
      <c r="H177" s="2">
        <f t="shared" si="27"/>
        <v>0.12704918032786885</v>
      </c>
      <c r="I177" s="8"/>
      <c r="J177" s="2">
        <f t="shared" si="37"/>
        <v>0.51639344262295084</v>
      </c>
      <c r="K177" s="2">
        <f t="shared" si="38"/>
        <v>0.38934426229508196</v>
      </c>
      <c r="L177" s="2">
        <f t="shared" si="39"/>
        <v>6.1475409836065573E-2</v>
      </c>
      <c r="M177" s="2">
        <f t="shared" si="40"/>
        <v>3.2786885245901634E-2</v>
      </c>
      <c r="N177" s="1">
        <v>126</v>
      </c>
      <c r="O177" s="1">
        <v>95</v>
      </c>
      <c r="P177" s="1">
        <v>15</v>
      </c>
      <c r="Q177" s="1">
        <v>2</v>
      </c>
      <c r="R177" s="1">
        <v>6</v>
      </c>
      <c r="S177" s="76"/>
      <c r="T177" s="1">
        <v>0</v>
      </c>
      <c r="U177" s="1">
        <v>0</v>
      </c>
      <c r="V177" s="1"/>
      <c r="W177" s="1"/>
      <c r="X177" s="1"/>
      <c r="Y177" s="1"/>
      <c r="Z177" s="1"/>
      <c r="AA177" s="1"/>
      <c r="AB177" s="1"/>
      <c r="AG177" t="str">
        <f>A177</f>
        <v>Albany Twp.</v>
      </c>
      <c r="AH177" t="s">
        <v>3127</v>
      </c>
      <c r="AI177">
        <v>2</v>
      </c>
      <c r="AJ177" t="e">
        <v>#N/A</v>
      </c>
      <c r="AL177" t="s">
        <v>849</v>
      </c>
      <c r="AQ177" t="s">
        <v>4754</v>
      </c>
    </row>
    <row r="178" spans="1:43" hidden="1" outlineLevel="1">
      <c r="A178" t="s">
        <v>2248</v>
      </c>
      <c r="B178" s="10" t="s">
        <v>2085</v>
      </c>
      <c r="C178" s="1">
        <f t="shared" si="22"/>
        <v>941</v>
      </c>
      <c r="D178" s="7">
        <f t="shared" si="34"/>
        <v>2</v>
      </c>
      <c r="E178" s="7">
        <f t="shared" si="35"/>
        <v>1</v>
      </c>
      <c r="F178" s="7">
        <f t="shared" si="36"/>
        <v>3</v>
      </c>
      <c r="G178" s="1">
        <f t="shared" si="26"/>
        <v>104</v>
      </c>
      <c r="H178" s="2">
        <f t="shared" si="27"/>
        <v>0.11052072263549416</v>
      </c>
      <c r="I178" s="8"/>
      <c r="J178" s="2">
        <f t="shared" si="37"/>
        <v>0.41445270988310307</v>
      </c>
      <c r="K178" s="2">
        <f t="shared" si="38"/>
        <v>0.52497343251859718</v>
      </c>
      <c r="L178" s="2">
        <f t="shared" si="39"/>
        <v>3.5069075451647183E-2</v>
      </c>
      <c r="M178" s="2">
        <f t="shared" si="40"/>
        <v>2.5504782146652624E-2</v>
      </c>
      <c r="N178" s="1">
        <v>390</v>
      </c>
      <c r="O178" s="1">
        <v>494</v>
      </c>
      <c r="P178" s="1">
        <v>33</v>
      </c>
      <c r="Q178" s="1">
        <v>20</v>
      </c>
      <c r="R178" s="1">
        <v>1</v>
      </c>
      <c r="S178" s="76"/>
      <c r="T178" s="1">
        <v>3</v>
      </c>
      <c r="U178" s="1">
        <v>0</v>
      </c>
      <c r="V178" s="1"/>
      <c r="W178" s="1"/>
      <c r="X178" s="1"/>
      <c r="Y178" s="1"/>
      <c r="Z178" s="1"/>
      <c r="AA178" s="1"/>
      <c r="AB178" s="1"/>
      <c r="AG178" t="str">
        <f t="shared" si="32"/>
        <v>Albion</v>
      </c>
      <c r="AH178" t="s">
        <v>3746</v>
      </c>
      <c r="AI178">
        <v>2</v>
      </c>
      <c r="AJ178">
        <v>323</v>
      </c>
      <c r="AL178" t="s">
        <v>849</v>
      </c>
      <c r="AM178" t="s">
        <v>2455</v>
      </c>
      <c r="AN178" t="s">
        <v>1803</v>
      </c>
      <c r="AO178" t="s">
        <v>4405</v>
      </c>
      <c r="AQ178" t="s">
        <v>3002</v>
      </c>
    </row>
    <row r="179" spans="1:43" hidden="1" outlineLevel="1">
      <c r="A179" t="s">
        <v>2812</v>
      </c>
      <c r="B179" s="10" t="s">
        <v>2085</v>
      </c>
      <c r="C179" s="1">
        <f t="shared" si="22"/>
        <v>241</v>
      </c>
      <c r="D179" s="7">
        <f t="shared" si="34"/>
        <v>2</v>
      </c>
      <c r="E179" s="7">
        <f t="shared" si="35"/>
        <v>1</v>
      </c>
      <c r="F179" s="7">
        <f t="shared" si="36"/>
        <v>3</v>
      </c>
      <c r="G179" s="1">
        <f t="shared" si="26"/>
        <v>46</v>
      </c>
      <c r="H179" s="2">
        <f t="shared" si="27"/>
        <v>0.1908713692946058</v>
      </c>
      <c r="I179" s="8"/>
      <c r="J179" s="2">
        <f t="shared" si="37"/>
        <v>0.36929460580912865</v>
      </c>
      <c r="K179" s="2">
        <f t="shared" si="38"/>
        <v>0.56016597510373445</v>
      </c>
      <c r="L179" s="2">
        <f t="shared" si="39"/>
        <v>3.7344398340248962E-2</v>
      </c>
      <c r="M179" s="2">
        <f t="shared" si="40"/>
        <v>3.3195020746887939E-2</v>
      </c>
      <c r="N179" s="1">
        <v>89</v>
      </c>
      <c r="O179" s="1">
        <v>135</v>
      </c>
      <c r="P179" s="1">
        <v>9</v>
      </c>
      <c r="Q179" s="1">
        <v>5</v>
      </c>
      <c r="R179" s="1">
        <v>3</v>
      </c>
      <c r="S179" s="76"/>
      <c r="T179" s="1">
        <v>0</v>
      </c>
      <c r="U179" s="1">
        <v>0</v>
      </c>
      <c r="V179" s="1"/>
      <c r="W179" s="1"/>
      <c r="X179" s="1"/>
      <c r="Y179" s="1"/>
      <c r="Z179" s="1"/>
      <c r="AA179" s="1"/>
      <c r="AB179" s="1"/>
      <c r="AG179" t="str">
        <f t="shared" si="32"/>
        <v>Alexander</v>
      </c>
      <c r="AH179" t="s">
        <v>1982</v>
      </c>
      <c r="AI179">
        <v>2</v>
      </c>
      <c r="AJ179">
        <v>158</v>
      </c>
      <c r="AL179" t="s">
        <v>849</v>
      </c>
      <c r="AM179" t="s">
        <v>778</v>
      </c>
      <c r="AN179" t="s">
        <v>4099</v>
      </c>
      <c r="AO179" t="s">
        <v>434</v>
      </c>
      <c r="AQ179" t="s">
        <v>3002</v>
      </c>
    </row>
    <row r="180" spans="1:43" hidden="1" outlineLevel="1">
      <c r="A180" t="s">
        <v>2249</v>
      </c>
      <c r="B180" s="10" t="s">
        <v>2085</v>
      </c>
      <c r="C180" s="1">
        <f t="shared" si="22"/>
        <v>1469</v>
      </c>
      <c r="D180" s="7">
        <f t="shared" si="34"/>
        <v>2</v>
      </c>
      <c r="E180" s="7">
        <f t="shared" si="35"/>
        <v>1</v>
      </c>
      <c r="F180" s="7">
        <f t="shared" si="36"/>
        <v>3</v>
      </c>
      <c r="G180" s="1">
        <f t="shared" si="26"/>
        <v>81</v>
      </c>
      <c r="H180" s="2">
        <f t="shared" si="27"/>
        <v>5.5139550714771952E-2</v>
      </c>
      <c r="I180" s="8"/>
      <c r="J180" s="2">
        <f t="shared" si="37"/>
        <v>0.43839346494213749</v>
      </c>
      <c r="K180" s="2">
        <f t="shared" si="38"/>
        <v>0.49353301565690944</v>
      </c>
      <c r="L180" s="2">
        <f t="shared" si="39"/>
        <v>5.241660993873383E-2</v>
      </c>
      <c r="M180" s="2">
        <f t="shared" si="40"/>
        <v>1.5656909462219246E-2</v>
      </c>
      <c r="N180" s="1">
        <v>644</v>
      </c>
      <c r="O180" s="1">
        <v>725</v>
      </c>
      <c r="P180" s="1">
        <v>77</v>
      </c>
      <c r="Q180" s="1">
        <v>12</v>
      </c>
      <c r="R180" s="1">
        <v>8</v>
      </c>
      <c r="S180" s="76"/>
      <c r="T180" s="1">
        <v>3</v>
      </c>
      <c r="U180" s="1">
        <v>0</v>
      </c>
      <c r="V180" s="1"/>
      <c r="W180" s="1"/>
      <c r="X180" s="1"/>
      <c r="Y180" s="1"/>
      <c r="Z180" s="1"/>
      <c r="AA180" s="1"/>
      <c r="AB180" s="1"/>
      <c r="AG180" t="str">
        <f t="shared" si="32"/>
        <v>Alfred</v>
      </c>
      <c r="AH180" t="s">
        <v>1896</v>
      </c>
      <c r="AI180">
        <v>1</v>
      </c>
      <c r="AJ180">
        <v>531</v>
      </c>
      <c r="AL180" t="s">
        <v>849</v>
      </c>
      <c r="AM180" t="s">
        <v>779</v>
      </c>
      <c r="AN180" t="s">
        <v>4099</v>
      </c>
      <c r="AO180" t="s">
        <v>4406</v>
      </c>
      <c r="AQ180" t="s">
        <v>3002</v>
      </c>
    </row>
    <row r="181" spans="1:43" hidden="1" outlineLevel="1">
      <c r="A181" t="s">
        <v>3794</v>
      </c>
      <c r="B181" s="10" t="s">
        <v>2085</v>
      </c>
      <c r="C181" s="1">
        <f t="shared" si="22"/>
        <v>166</v>
      </c>
      <c r="D181" s="7">
        <f t="shared" si="34"/>
        <v>1</v>
      </c>
      <c r="E181" s="7">
        <f t="shared" si="35"/>
        <v>2</v>
      </c>
      <c r="F181" s="7">
        <f t="shared" si="36"/>
        <v>3</v>
      </c>
      <c r="G181" s="1">
        <f t="shared" si="26"/>
        <v>6</v>
      </c>
      <c r="H181" s="2">
        <f t="shared" si="27"/>
        <v>3.614457831325301E-2</v>
      </c>
      <c r="I181" s="8"/>
      <c r="J181" s="2">
        <f t="shared" si="37"/>
        <v>0.48795180722891568</v>
      </c>
      <c r="K181" s="2">
        <f t="shared" si="38"/>
        <v>0.45180722891566266</v>
      </c>
      <c r="L181" s="2">
        <f t="shared" si="39"/>
        <v>6.0240963855421686E-2</v>
      </c>
      <c r="M181" s="2">
        <f t="shared" si="40"/>
        <v>-8.3266726846886741E-17</v>
      </c>
      <c r="N181" s="1">
        <v>81</v>
      </c>
      <c r="O181" s="1">
        <v>75</v>
      </c>
      <c r="P181" s="1">
        <v>10</v>
      </c>
      <c r="Q181" s="1">
        <v>0</v>
      </c>
      <c r="R181" s="1">
        <v>0</v>
      </c>
      <c r="S181" s="76"/>
      <c r="T181" s="1">
        <v>0</v>
      </c>
      <c r="U181" s="1">
        <v>0</v>
      </c>
      <c r="V181" s="1"/>
      <c r="W181" s="1"/>
      <c r="X181" s="1"/>
      <c r="Y181" s="1"/>
      <c r="Z181" s="1"/>
      <c r="AA181" s="1"/>
      <c r="AB181" s="1"/>
      <c r="AG181" t="str">
        <f t="shared" si="32"/>
        <v>Allagash</v>
      </c>
      <c r="AH181" t="s">
        <v>3697</v>
      </c>
      <c r="AI181">
        <v>2</v>
      </c>
      <c r="AJ181">
        <v>13</v>
      </c>
      <c r="AL181" t="s">
        <v>849</v>
      </c>
      <c r="AM181" t="s">
        <v>1802</v>
      </c>
      <c r="AN181" t="s">
        <v>1803</v>
      </c>
      <c r="AO181" t="s">
        <v>4407</v>
      </c>
      <c r="AQ181" t="s">
        <v>3002</v>
      </c>
    </row>
    <row r="182" spans="1:43" hidden="1" outlineLevel="1">
      <c r="A182" t="s">
        <v>2564</v>
      </c>
      <c r="B182" s="10" t="s">
        <v>2085</v>
      </c>
      <c r="C182" s="1">
        <f t="shared" si="22"/>
        <v>439</v>
      </c>
      <c r="D182" s="7">
        <f t="shared" si="34"/>
        <v>2</v>
      </c>
      <c r="E182" s="7">
        <f t="shared" si="35"/>
        <v>1</v>
      </c>
      <c r="F182" s="7">
        <f t="shared" si="36"/>
        <v>3</v>
      </c>
      <c r="G182" s="1">
        <f t="shared" si="26"/>
        <v>8</v>
      </c>
      <c r="H182" s="2">
        <f t="shared" si="27"/>
        <v>1.8223234624145785E-2</v>
      </c>
      <c r="I182" s="8"/>
      <c r="J182" s="2">
        <f t="shared" si="37"/>
        <v>0.42824601366742598</v>
      </c>
      <c r="K182" s="2">
        <f t="shared" si="38"/>
        <v>0.44646924829157175</v>
      </c>
      <c r="L182" s="2">
        <f t="shared" si="39"/>
        <v>0.1070615034168565</v>
      </c>
      <c r="M182" s="2">
        <f t="shared" si="40"/>
        <v>1.8223234624145768E-2</v>
      </c>
      <c r="N182" s="1">
        <v>188</v>
      </c>
      <c r="O182" s="1">
        <v>196</v>
      </c>
      <c r="P182" s="1">
        <v>47</v>
      </c>
      <c r="Q182" s="1">
        <v>1</v>
      </c>
      <c r="R182" s="1">
        <v>7</v>
      </c>
      <c r="S182" s="76"/>
      <c r="T182" s="1">
        <v>0</v>
      </c>
      <c r="U182" s="1">
        <v>0</v>
      </c>
      <c r="V182" s="1"/>
      <c r="W182" s="1"/>
      <c r="X182" s="1"/>
      <c r="Y182" s="1"/>
      <c r="Z182" s="1"/>
      <c r="AA182" s="1"/>
      <c r="AB182" s="1"/>
      <c r="AG182" t="str">
        <f t="shared" si="32"/>
        <v>Alna</v>
      </c>
      <c r="AH182" t="s">
        <v>2054</v>
      </c>
      <c r="AI182">
        <v>1</v>
      </c>
      <c r="AJ182">
        <v>445</v>
      </c>
      <c r="AL182" t="s">
        <v>849</v>
      </c>
      <c r="AM182" t="s">
        <v>1466</v>
      </c>
      <c r="AN182" t="s">
        <v>1803</v>
      </c>
      <c r="AO182" t="s">
        <v>4408</v>
      </c>
      <c r="AQ182" t="s">
        <v>3002</v>
      </c>
    </row>
    <row r="183" spans="1:43" hidden="1" outlineLevel="1">
      <c r="A183" t="s">
        <v>2775</v>
      </c>
      <c r="B183" s="10" t="s">
        <v>2085</v>
      </c>
      <c r="C183" s="1">
        <f t="shared" si="22"/>
        <v>452</v>
      </c>
      <c r="D183" s="7">
        <f t="shared" si="34"/>
        <v>2</v>
      </c>
      <c r="E183" s="7">
        <f t="shared" si="35"/>
        <v>1</v>
      </c>
      <c r="F183" s="7">
        <f t="shared" si="36"/>
        <v>3</v>
      </c>
      <c r="G183" s="1">
        <f t="shared" si="26"/>
        <v>36</v>
      </c>
      <c r="H183" s="2">
        <f t="shared" si="27"/>
        <v>7.9646017699115043E-2</v>
      </c>
      <c r="I183" s="8"/>
      <c r="J183" s="2">
        <f t="shared" si="37"/>
        <v>0.42699115044247787</v>
      </c>
      <c r="K183" s="2">
        <f t="shared" si="38"/>
        <v>0.50663716814159288</v>
      </c>
      <c r="L183" s="2">
        <f t="shared" si="39"/>
        <v>5.0884955752212392E-2</v>
      </c>
      <c r="M183" s="2">
        <f t="shared" si="40"/>
        <v>1.5486725663716804E-2</v>
      </c>
      <c r="N183" s="1">
        <v>193</v>
      </c>
      <c r="O183" s="1">
        <v>229</v>
      </c>
      <c r="P183" s="1">
        <v>23</v>
      </c>
      <c r="Q183" s="1">
        <v>1</v>
      </c>
      <c r="R183" s="1">
        <v>6</v>
      </c>
      <c r="S183" s="76"/>
      <c r="T183" s="1">
        <v>0</v>
      </c>
      <c r="U183" s="1">
        <v>0</v>
      </c>
      <c r="V183" s="1"/>
      <c r="W183" s="1"/>
      <c r="X183" s="1"/>
      <c r="Y183" s="1"/>
      <c r="Z183" s="1"/>
      <c r="AA183" s="1"/>
      <c r="AB183" s="1"/>
      <c r="AG183" t="str">
        <f t="shared" si="32"/>
        <v>Alton</v>
      </c>
      <c r="AH183" t="s">
        <v>3128</v>
      </c>
      <c r="AI183">
        <v>2</v>
      </c>
      <c r="AJ183">
        <v>170</v>
      </c>
      <c r="AL183" t="s">
        <v>849</v>
      </c>
      <c r="AM183" t="s">
        <v>1468</v>
      </c>
      <c r="AN183" t="s">
        <v>1803</v>
      </c>
      <c r="AO183" t="s">
        <v>4409</v>
      </c>
      <c r="AQ183" t="s">
        <v>3002</v>
      </c>
    </row>
    <row r="184" spans="1:43" hidden="1" outlineLevel="1">
      <c r="A184" t="s">
        <v>2229</v>
      </c>
      <c r="B184" s="10" t="s">
        <v>2085</v>
      </c>
      <c r="C184" s="1">
        <f t="shared" si="22"/>
        <v>150</v>
      </c>
      <c r="D184" s="7">
        <f t="shared" si="34"/>
        <v>2</v>
      </c>
      <c r="E184" s="7">
        <f t="shared" si="35"/>
        <v>1</v>
      </c>
      <c r="F184" s="7">
        <f t="shared" si="36"/>
        <v>3</v>
      </c>
      <c r="G184" s="1">
        <f t="shared" si="26"/>
        <v>14</v>
      </c>
      <c r="H184" s="2">
        <f t="shared" si="27"/>
        <v>9.3333333333333338E-2</v>
      </c>
      <c r="I184" s="8"/>
      <c r="J184" s="2">
        <f t="shared" si="37"/>
        <v>0.4</v>
      </c>
      <c r="K184" s="2">
        <f t="shared" si="38"/>
        <v>0.49333333333333335</v>
      </c>
      <c r="L184" s="2">
        <f t="shared" si="39"/>
        <v>8.666666666666667E-2</v>
      </c>
      <c r="M184" s="2">
        <f t="shared" si="40"/>
        <v>1.9999999999999962E-2</v>
      </c>
      <c r="N184" s="1">
        <v>60</v>
      </c>
      <c r="O184" s="1">
        <v>74</v>
      </c>
      <c r="P184" s="1">
        <v>13</v>
      </c>
      <c r="Q184" s="1">
        <v>1</v>
      </c>
      <c r="R184" s="1">
        <v>1</v>
      </c>
      <c r="S184" s="76"/>
      <c r="T184" s="1">
        <v>1</v>
      </c>
      <c r="U184" s="1">
        <v>0</v>
      </c>
      <c r="V184" s="1"/>
      <c r="W184" s="1"/>
      <c r="X184" s="1"/>
      <c r="Y184" s="1"/>
      <c r="Z184" s="1"/>
      <c r="AA184" s="1"/>
      <c r="AB184" s="1"/>
      <c r="AG184" t="str">
        <f t="shared" si="32"/>
        <v>Amherst</v>
      </c>
      <c r="AH184" t="s">
        <v>1665</v>
      </c>
      <c r="AI184">
        <v>2</v>
      </c>
      <c r="AJ184">
        <v>224</v>
      </c>
      <c r="AL184" t="s">
        <v>849</v>
      </c>
      <c r="AM184" t="s">
        <v>2454</v>
      </c>
      <c r="AN184" t="s">
        <v>1803</v>
      </c>
      <c r="AO184" t="s">
        <v>4101</v>
      </c>
      <c r="AQ184" t="s">
        <v>3002</v>
      </c>
    </row>
    <row r="185" spans="1:43" hidden="1" outlineLevel="1">
      <c r="A185" t="s">
        <v>2870</v>
      </c>
      <c r="B185" s="10" t="s">
        <v>2085</v>
      </c>
      <c r="C185" s="1">
        <f t="shared" si="22"/>
        <v>96</v>
      </c>
      <c r="D185" s="7">
        <f t="shared" si="34"/>
        <v>2</v>
      </c>
      <c r="E185" s="7">
        <f t="shared" si="35"/>
        <v>1</v>
      </c>
      <c r="F185" s="7">
        <f t="shared" si="36"/>
        <v>3</v>
      </c>
      <c r="G185" s="1">
        <f t="shared" si="26"/>
        <v>34</v>
      </c>
      <c r="H185" s="2">
        <f t="shared" si="27"/>
        <v>0.35416666666666669</v>
      </c>
      <c r="I185" s="8"/>
      <c r="J185" s="2">
        <f t="shared" si="37"/>
        <v>0.29166666666666669</v>
      </c>
      <c r="K185" s="2">
        <f t="shared" si="38"/>
        <v>0.64583333333333337</v>
      </c>
      <c r="L185" s="2">
        <f t="shared" si="39"/>
        <v>4.1666666666666664E-2</v>
      </c>
      <c r="M185" s="2">
        <f t="shared" si="40"/>
        <v>2.0833333333333225E-2</v>
      </c>
      <c r="N185" s="1">
        <v>28</v>
      </c>
      <c r="O185" s="1">
        <v>62</v>
      </c>
      <c r="P185" s="1">
        <v>4</v>
      </c>
      <c r="Q185" s="1">
        <v>1</v>
      </c>
      <c r="R185" s="1">
        <v>1</v>
      </c>
      <c r="S185" s="76"/>
      <c r="T185" s="1">
        <v>0</v>
      </c>
      <c r="U185" s="1">
        <v>0</v>
      </c>
      <c r="V185" s="1"/>
      <c r="W185" s="1"/>
      <c r="X185" s="1"/>
      <c r="Y185" s="1"/>
      <c r="Z185" s="1"/>
      <c r="AA185" s="1"/>
      <c r="AB185" s="1"/>
      <c r="AG185" t="str">
        <f t="shared" si="32"/>
        <v>Amity</v>
      </c>
      <c r="AH185" t="s">
        <v>3697</v>
      </c>
      <c r="AI185">
        <v>2</v>
      </c>
      <c r="AJ185">
        <v>70</v>
      </c>
      <c r="AL185" t="s">
        <v>849</v>
      </c>
      <c r="AM185" t="s">
        <v>1802</v>
      </c>
      <c r="AN185" t="s">
        <v>4099</v>
      </c>
      <c r="AO185" t="s">
        <v>4027</v>
      </c>
      <c r="AQ185" t="s">
        <v>3002</v>
      </c>
    </row>
    <row r="186" spans="1:43" hidden="1" outlineLevel="1">
      <c r="A186" t="s">
        <v>1923</v>
      </c>
      <c r="B186" s="10" t="s">
        <v>2085</v>
      </c>
      <c r="C186" s="1">
        <f t="shared" si="22"/>
        <v>468</v>
      </c>
      <c r="D186" s="7">
        <f t="shared" si="34"/>
        <v>2</v>
      </c>
      <c r="E186" s="7">
        <f t="shared" si="35"/>
        <v>1</v>
      </c>
      <c r="F186" s="7">
        <f t="shared" si="36"/>
        <v>3</v>
      </c>
      <c r="G186" s="1">
        <f t="shared" si="26"/>
        <v>5</v>
      </c>
      <c r="H186" s="2">
        <f t="shared" si="27"/>
        <v>1.0683760683760684E-2</v>
      </c>
      <c r="I186" s="8"/>
      <c r="J186" s="2">
        <f t="shared" si="37"/>
        <v>0.44871794871794873</v>
      </c>
      <c r="K186" s="2">
        <f t="shared" si="38"/>
        <v>0.45940170940170938</v>
      </c>
      <c r="L186" s="2">
        <f t="shared" si="39"/>
        <v>7.9059829059829057E-2</v>
      </c>
      <c r="M186" s="2">
        <f t="shared" si="40"/>
        <v>1.2820512820512886E-2</v>
      </c>
      <c r="N186" s="1">
        <v>210</v>
      </c>
      <c r="O186" s="1">
        <v>215</v>
      </c>
      <c r="P186" s="1">
        <v>37</v>
      </c>
      <c r="Q186" s="1">
        <v>2</v>
      </c>
      <c r="R186" s="1">
        <v>3</v>
      </c>
      <c r="S186" s="76"/>
      <c r="T186" s="1">
        <v>1</v>
      </c>
      <c r="U186" s="1">
        <v>0</v>
      </c>
      <c r="V186" s="1"/>
      <c r="W186" s="1"/>
      <c r="X186" s="1"/>
      <c r="Y186" s="1"/>
      <c r="Z186" s="1"/>
      <c r="AA186" s="1"/>
      <c r="AB186" s="1"/>
      <c r="AG186" t="str">
        <f t="shared" si="32"/>
        <v>Andover</v>
      </c>
      <c r="AH186" t="s">
        <v>3127</v>
      </c>
      <c r="AI186">
        <v>2</v>
      </c>
      <c r="AJ186">
        <v>290</v>
      </c>
      <c r="AL186" t="s">
        <v>849</v>
      </c>
      <c r="AM186" t="s">
        <v>1467</v>
      </c>
      <c r="AN186" t="s">
        <v>1803</v>
      </c>
      <c r="AO186" t="s">
        <v>4102</v>
      </c>
      <c r="AQ186" t="s">
        <v>3002</v>
      </c>
    </row>
    <row r="187" spans="1:43" hidden="1" outlineLevel="1">
      <c r="A187" t="s">
        <v>2808</v>
      </c>
      <c r="B187" s="10" t="s">
        <v>2085</v>
      </c>
      <c r="C187" s="1">
        <f t="shared" si="22"/>
        <v>1119</v>
      </c>
      <c r="D187" s="7">
        <f t="shared" si="34"/>
        <v>1</v>
      </c>
      <c r="E187" s="7">
        <f t="shared" si="35"/>
        <v>2</v>
      </c>
      <c r="F187" s="7">
        <f t="shared" si="36"/>
        <v>3</v>
      </c>
      <c r="G187" s="1">
        <f t="shared" si="26"/>
        <v>27</v>
      </c>
      <c r="H187" s="2">
        <f t="shared" si="27"/>
        <v>2.4128686327077747E-2</v>
      </c>
      <c r="I187" s="8"/>
      <c r="J187" s="2">
        <f t="shared" si="37"/>
        <v>0.47006255585344059</v>
      </c>
      <c r="K187" s="2">
        <f t="shared" si="38"/>
        <v>0.44593386952636282</v>
      </c>
      <c r="L187" s="2">
        <f t="shared" si="39"/>
        <v>5.5406613047363718E-2</v>
      </c>
      <c r="M187" s="2">
        <f t="shared" si="40"/>
        <v>2.8596961572832869E-2</v>
      </c>
      <c r="N187" s="1">
        <v>526</v>
      </c>
      <c r="O187" s="1">
        <v>499</v>
      </c>
      <c r="P187" s="1">
        <v>62</v>
      </c>
      <c r="Q187" s="1">
        <v>17</v>
      </c>
      <c r="R187" s="1">
        <v>10</v>
      </c>
      <c r="S187" s="76"/>
      <c r="T187" s="1">
        <v>4</v>
      </c>
      <c r="U187" s="1">
        <v>1</v>
      </c>
      <c r="V187" s="1"/>
      <c r="W187" s="1"/>
      <c r="X187" s="1"/>
      <c r="Y187" s="1"/>
      <c r="Z187" s="1"/>
      <c r="AA187" s="1"/>
      <c r="AB187" s="1"/>
      <c r="AG187" t="str">
        <f t="shared" si="32"/>
        <v>Anson</v>
      </c>
      <c r="AH187" t="s">
        <v>1928</v>
      </c>
      <c r="AI187">
        <v>2</v>
      </c>
      <c r="AJ187">
        <v>228</v>
      </c>
      <c r="AL187" t="s">
        <v>849</v>
      </c>
      <c r="AM187" t="s">
        <v>776</v>
      </c>
      <c r="AN187" t="s">
        <v>1803</v>
      </c>
      <c r="AO187" t="s">
        <v>4410</v>
      </c>
      <c r="AQ187" t="s">
        <v>3002</v>
      </c>
    </row>
    <row r="188" spans="1:43" hidden="1" outlineLevel="1">
      <c r="A188" t="s">
        <v>3176</v>
      </c>
      <c r="B188" s="10" t="s">
        <v>2085</v>
      </c>
      <c r="C188" s="1">
        <f t="shared" si="22"/>
        <v>697</v>
      </c>
      <c r="D188" s="7">
        <f t="shared" si="34"/>
        <v>1</v>
      </c>
      <c r="E188" s="7">
        <f t="shared" si="35"/>
        <v>2</v>
      </c>
      <c r="F188" s="7">
        <f t="shared" si="36"/>
        <v>3</v>
      </c>
      <c r="G188" s="1">
        <f t="shared" si="26"/>
        <v>23</v>
      </c>
      <c r="H188" s="2">
        <f t="shared" si="27"/>
        <v>3.2998565279770443E-2</v>
      </c>
      <c r="I188" s="8"/>
      <c r="J188" s="2">
        <f t="shared" si="37"/>
        <v>0.4519368723098996</v>
      </c>
      <c r="K188" s="2">
        <f t="shared" si="38"/>
        <v>0.41893830703012913</v>
      </c>
      <c r="L188" s="2">
        <f t="shared" si="39"/>
        <v>0.11190817790530846</v>
      </c>
      <c r="M188" s="2">
        <f t="shared" si="40"/>
        <v>1.7216642754662864E-2</v>
      </c>
      <c r="N188" s="1">
        <v>315</v>
      </c>
      <c r="O188" s="1">
        <v>292</v>
      </c>
      <c r="P188" s="1">
        <v>78</v>
      </c>
      <c r="Q188" s="1">
        <v>6</v>
      </c>
      <c r="R188" s="1">
        <v>5</v>
      </c>
      <c r="S188" s="76"/>
      <c r="T188" s="1">
        <v>1</v>
      </c>
      <c r="U188" s="1">
        <v>0</v>
      </c>
      <c r="V188" s="1"/>
      <c r="W188" s="1"/>
      <c r="X188" s="1"/>
      <c r="Y188" s="1"/>
      <c r="Z188" s="1"/>
      <c r="AA188" s="1"/>
      <c r="AB188" s="1"/>
      <c r="AG188" t="str">
        <f t="shared" si="32"/>
        <v>Appleton</v>
      </c>
      <c r="AH188" t="s">
        <v>736</v>
      </c>
      <c r="AI188">
        <v>1</v>
      </c>
      <c r="AJ188">
        <v>383</v>
      </c>
      <c r="AL188" t="s">
        <v>849</v>
      </c>
      <c r="AM188" t="s">
        <v>2456</v>
      </c>
      <c r="AN188" t="s">
        <v>1803</v>
      </c>
      <c r="AO188" t="s">
        <v>4103</v>
      </c>
      <c r="AQ188" t="s">
        <v>3002</v>
      </c>
    </row>
    <row r="189" spans="1:43" hidden="1" outlineLevel="1">
      <c r="A189" t="s">
        <v>3177</v>
      </c>
      <c r="B189" s="10" t="s">
        <v>2085</v>
      </c>
      <c r="C189" s="1">
        <f t="shared" si="22"/>
        <v>310</v>
      </c>
      <c r="D189" s="7">
        <f t="shared" si="34"/>
        <v>1</v>
      </c>
      <c r="E189" s="7">
        <f t="shared" si="35"/>
        <v>2</v>
      </c>
      <c r="F189" s="7">
        <f t="shared" si="36"/>
        <v>3</v>
      </c>
      <c r="G189" s="1">
        <f t="shared" si="26"/>
        <v>104</v>
      </c>
      <c r="H189" s="2">
        <f t="shared" si="27"/>
        <v>0.33548387096774196</v>
      </c>
      <c r="I189" s="8"/>
      <c r="J189" s="2">
        <f t="shared" si="37"/>
        <v>0.61290322580645162</v>
      </c>
      <c r="K189" s="2">
        <f t="shared" si="38"/>
        <v>0.27741935483870966</v>
      </c>
      <c r="L189" s="2">
        <f t="shared" si="39"/>
        <v>0.1</v>
      </c>
      <c r="M189" s="2">
        <f t="shared" si="40"/>
        <v>9.6774193548387066E-3</v>
      </c>
      <c r="N189" s="1">
        <v>190</v>
      </c>
      <c r="O189" s="1">
        <v>86</v>
      </c>
      <c r="P189" s="1">
        <v>31</v>
      </c>
      <c r="Q189" s="1">
        <v>0</v>
      </c>
      <c r="R189" s="1">
        <v>3</v>
      </c>
      <c r="S189" s="76"/>
      <c r="T189" s="1">
        <v>0</v>
      </c>
      <c r="U189" s="1">
        <v>0</v>
      </c>
      <c r="V189" s="1"/>
      <c r="W189" s="1"/>
      <c r="X189" s="1"/>
      <c r="Y189" s="1"/>
      <c r="Z189" s="1"/>
      <c r="AA189" s="1"/>
      <c r="AB189" s="1"/>
      <c r="AG189" t="str">
        <f t="shared" si="32"/>
        <v>Arrowsic</v>
      </c>
      <c r="AH189" t="s">
        <v>2853</v>
      </c>
      <c r="AI189">
        <v>1</v>
      </c>
      <c r="AJ189">
        <v>489</v>
      </c>
      <c r="AL189" t="s">
        <v>849</v>
      </c>
      <c r="AM189" t="s">
        <v>459</v>
      </c>
      <c r="AN189" t="s">
        <v>1803</v>
      </c>
      <c r="AO189" t="s">
        <v>4792</v>
      </c>
      <c r="AQ189" t="s">
        <v>3002</v>
      </c>
    </row>
    <row r="190" spans="1:43" hidden="1" outlineLevel="1">
      <c r="A190" t="s">
        <v>3178</v>
      </c>
      <c r="B190" s="10" t="s">
        <v>2085</v>
      </c>
      <c r="C190" s="1">
        <f t="shared" si="22"/>
        <v>1784</v>
      </c>
      <c r="D190" s="7">
        <f t="shared" si="34"/>
        <v>1</v>
      </c>
      <c r="E190" s="7">
        <f t="shared" si="35"/>
        <v>2</v>
      </c>
      <c r="F190" s="7">
        <f t="shared" si="36"/>
        <v>3</v>
      </c>
      <c r="G190" s="1">
        <f t="shared" si="26"/>
        <v>44</v>
      </c>
      <c r="H190" s="2">
        <f t="shared" si="27"/>
        <v>2.4663677130044841E-2</v>
      </c>
      <c r="I190" s="8"/>
      <c r="J190" s="2">
        <f t="shared" si="37"/>
        <v>0.48486547085201792</v>
      </c>
      <c r="K190" s="2">
        <f t="shared" si="38"/>
        <v>0.46020179372197312</v>
      </c>
      <c r="L190" s="2">
        <f t="shared" si="39"/>
        <v>4.4843049327354258E-2</v>
      </c>
      <c r="M190" s="2">
        <f t="shared" si="40"/>
        <v>1.0089686098654703E-2</v>
      </c>
      <c r="N190" s="1">
        <v>865</v>
      </c>
      <c r="O190" s="1">
        <v>821</v>
      </c>
      <c r="P190" s="1">
        <v>80</v>
      </c>
      <c r="Q190" s="1">
        <v>9</v>
      </c>
      <c r="R190" s="1">
        <v>9</v>
      </c>
      <c r="S190" s="76"/>
      <c r="T190" s="1">
        <v>0</v>
      </c>
      <c r="U190" s="1">
        <v>0</v>
      </c>
      <c r="V190" s="1"/>
      <c r="W190" s="1"/>
      <c r="X190" s="1"/>
      <c r="Y190" s="1"/>
      <c r="Z190" s="1"/>
      <c r="AA190" s="1"/>
      <c r="AB190" s="1"/>
      <c r="AG190" t="str">
        <f t="shared" si="32"/>
        <v>Arundel</v>
      </c>
      <c r="AH190" t="s">
        <v>1896</v>
      </c>
      <c r="AI190">
        <v>1</v>
      </c>
      <c r="AJ190">
        <v>534</v>
      </c>
      <c r="AL190" t="s">
        <v>849</v>
      </c>
      <c r="AM190" t="s">
        <v>779</v>
      </c>
      <c r="AN190" t="s">
        <v>1466</v>
      </c>
      <c r="AO190" t="s">
        <v>4104</v>
      </c>
      <c r="AQ190" t="s">
        <v>3002</v>
      </c>
    </row>
    <row r="191" spans="1:43" hidden="1" outlineLevel="1">
      <c r="A191" t="s">
        <v>2129</v>
      </c>
      <c r="B191" s="10" t="s">
        <v>2085</v>
      </c>
      <c r="C191" s="1">
        <f t="shared" si="22"/>
        <v>691</v>
      </c>
      <c r="D191" s="7">
        <f t="shared" si="34"/>
        <v>2</v>
      </c>
      <c r="E191" s="7">
        <f t="shared" si="35"/>
        <v>1</v>
      </c>
      <c r="F191" s="7">
        <f t="shared" si="36"/>
        <v>3</v>
      </c>
      <c r="G191" s="1">
        <f t="shared" si="26"/>
        <v>36</v>
      </c>
      <c r="H191" s="2">
        <f t="shared" si="27"/>
        <v>5.2098408104196817E-2</v>
      </c>
      <c r="I191" s="8"/>
      <c r="J191" s="2">
        <f t="shared" si="37"/>
        <v>0.45875542691751087</v>
      </c>
      <c r="K191" s="2">
        <f t="shared" si="38"/>
        <v>0.51085383502170767</v>
      </c>
      <c r="L191" s="2">
        <f t="shared" si="39"/>
        <v>2.6049204052098408E-2</v>
      </c>
      <c r="M191" s="2">
        <f t="shared" si="40"/>
        <v>4.3415340086829998E-3</v>
      </c>
      <c r="N191" s="1">
        <v>317</v>
      </c>
      <c r="O191" s="1">
        <v>353</v>
      </c>
      <c r="P191" s="1">
        <v>18</v>
      </c>
      <c r="Q191" s="1">
        <v>2</v>
      </c>
      <c r="R191" s="1">
        <v>1</v>
      </c>
      <c r="S191" s="76"/>
      <c r="T191" s="1">
        <v>0</v>
      </c>
      <c r="U191" s="1">
        <v>0</v>
      </c>
      <c r="V191" s="1"/>
      <c r="W191" s="1"/>
      <c r="X191" s="1"/>
      <c r="Y191" s="1"/>
      <c r="Z191" s="1"/>
      <c r="AA191" s="1"/>
      <c r="AB191" s="1"/>
      <c r="AG191" t="str">
        <f t="shared" si="32"/>
        <v>Ashland</v>
      </c>
      <c r="AH191" t="s">
        <v>3697</v>
      </c>
      <c r="AI191">
        <v>2</v>
      </c>
      <c r="AJ191">
        <v>34</v>
      </c>
      <c r="AL191" t="s">
        <v>849</v>
      </c>
      <c r="AM191" t="s">
        <v>1802</v>
      </c>
      <c r="AN191" t="s">
        <v>1466</v>
      </c>
      <c r="AO191" t="s">
        <v>4793</v>
      </c>
      <c r="AQ191" t="s">
        <v>3002</v>
      </c>
    </row>
    <row r="192" spans="1:43" hidden="1" outlineLevel="1">
      <c r="A192" t="s">
        <v>1299</v>
      </c>
      <c r="B192" s="10" t="s">
        <v>2085</v>
      </c>
      <c r="C192" s="1">
        <f t="shared" si="22"/>
        <v>387</v>
      </c>
      <c r="D192" s="7">
        <f t="shared" si="34"/>
        <v>2</v>
      </c>
      <c r="E192" s="7">
        <f t="shared" si="35"/>
        <v>1</v>
      </c>
      <c r="F192" s="7">
        <f t="shared" si="36"/>
        <v>3</v>
      </c>
      <c r="G192" s="1">
        <f t="shared" si="26"/>
        <v>1</v>
      </c>
      <c r="H192" s="2">
        <f t="shared" si="27"/>
        <v>2.5839793281653748E-3</v>
      </c>
      <c r="I192" s="8"/>
      <c r="J192" s="2">
        <f t="shared" si="37"/>
        <v>0.4573643410852713</v>
      </c>
      <c r="K192" s="2">
        <f t="shared" si="38"/>
        <v>0.4599483204134367</v>
      </c>
      <c r="L192" s="2">
        <f t="shared" si="39"/>
        <v>6.7183462532299745E-2</v>
      </c>
      <c r="M192" s="2">
        <f t="shared" si="40"/>
        <v>1.5503875968992317E-2</v>
      </c>
      <c r="N192" s="1">
        <v>177</v>
      </c>
      <c r="O192" s="1">
        <v>178</v>
      </c>
      <c r="P192" s="1">
        <v>26</v>
      </c>
      <c r="Q192" s="1">
        <v>5</v>
      </c>
      <c r="R192" s="1">
        <v>1</v>
      </c>
      <c r="S192" s="76"/>
      <c r="T192" s="1">
        <v>0</v>
      </c>
      <c r="U192" s="1">
        <v>0</v>
      </c>
      <c r="V192" s="1"/>
      <c r="W192" s="1"/>
      <c r="X192" s="1"/>
      <c r="Y192" s="1"/>
      <c r="Z192" s="1"/>
      <c r="AA192" s="1"/>
      <c r="AB192" s="1"/>
      <c r="AG192" t="str">
        <f t="shared" si="32"/>
        <v>Athens</v>
      </c>
      <c r="AH192" t="s">
        <v>1928</v>
      </c>
      <c r="AI192">
        <v>2</v>
      </c>
      <c r="AJ192">
        <v>191</v>
      </c>
      <c r="AL192" t="s">
        <v>849</v>
      </c>
      <c r="AM192" t="s">
        <v>776</v>
      </c>
      <c r="AN192" t="s">
        <v>4099</v>
      </c>
      <c r="AO192" t="s">
        <v>4105</v>
      </c>
      <c r="AQ192" t="s">
        <v>3002</v>
      </c>
    </row>
    <row r="193" spans="1:43" hidden="1" outlineLevel="1">
      <c r="A193" t="s">
        <v>295</v>
      </c>
      <c r="B193" s="10" t="s">
        <v>2085</v>
      </c>
      <c r="C193" s="1">
        <f t="shared" si="22"/>
        <v>188</v>
      </c>
      <c r="D193" s="7">
        <f t="shared" si="34"/>
        <v>2</v>
      </c>
      <c r="E193" s="7">
        <f t="shared" si="35"/>
        <v>1</v>
      </c>
      <c r="F193" s="7">
        <f t="shared" si="36"/>
        <v>3</v>
      </c>
      <c r="G193" s="1">
        <f t="shared" si="26"/>
        <v>41</v>
      </c>
      <c r="H193" s="2">
        <f t="shared" si="27"/>
        <v>0.21808510638297873</v>
      </c>
      <c r="I193" s="8"/>
      <c r="J193" s="2">
        <f t="shared" si="37"/>
        <v>0.34042553191489361</v>
      </c>
      <c r="K193" s="2">
        <f t="shared" si="38"/>
        <v>0.55851063829787229</v>
      </c>
      <c r="L193" s="2">
        <f t="shared" si="39"/>
        <v>9.5744680851063829E-2</v>
      </c>
      <c r="M193" s="2">
        <f t="shared" si="40"/>
        <v>5.3191489361702204E-3</v>
      </c>
      <c r="N193" s="1">
        <v>64</v>
      </c>
      <c r="O193" s="1">
        <v>105</v>
      </c>
      <c r="P193" s="1">
        <v>18</v>
      </c>
      <c r="Q193" s="1">
        <v>0</v>
      </c>
      <c r="R193" s="1">
        <v>1</v>
      </c>
      <c r="S193" s="76"/>
      <c r="T193" s="1">
        <v>0</v>
      </c>
      <c r="U193" s="1">
        <v>0</v>
      </c>
      <c r="V193" s="1"/>
      <c r="W193" s="1"/>
      <c r="X193" s="1"/>
      <c r="Y193" s="1"/>
      <c r="Z193" s="1"/>
      <c r="AA193" s="1"/>
      <c r="AB193" s="1"/>
      <c r="AG193" t="str">
        <f t="shared" si="32"/>
        <v>Atkinson</v>
      </c>
      <c r="AH193" t="s">
        <v>2847</v>
      </c>
      <c r="AI193">
        <v>2</v>
      </c>
      <c r="AJ193">
        <v>149</v>
      </c>
      <c r="AL193" t="s">
        <v>849</v>
      </c>
      <c r="AM193" t="s">
        <v>458</v>
      </c>
      <c r="AN193" t="s">
        <v>4099</v>
      </c>
      <c r="AO193" t="s">
        <v>4794</v>
      </c>
      <c r="AQ193" t="s">
        <v>3002</v>
      </c>
    </row>
    <row r="194" spans="1:43" hidden="1" outlineLevel="1">
      <c r="A194" t="s">
        <v>1956</v>
      </c>
      <c r="B194" s="10" t="s">
        <v>2085</v>
      </c>
      <c r="C194" s="1">
        <f t="shared" ref="C194:C257" si="41">SUM(N194:AE194)</f>
        <v>11332</v>
      </c>
      <c r="D194" s="7">
        <f t="shared" si="34"/>
        <v>1</v>
      </c>
      <c r="E194" s="7">
        <f t="shared" si="35"/>
        <v>2</v>
      </c>
      <c r="F194" s="7">
        <f t="shared" si="36"/>
        <v>3</v>
      </c>
      <c r="G194" s="1">
        <f t="shared" ref="G194:G257" si="42">IF(D194=1,N194,IF(E194=1,O194,P194))-IF(D194=2,N194,IF(E194=2,O194,P194))</f>
        <v>1446</v>
      </c>
      <c r="H194" s="2">
        <f t="shared" ref="H194:H257" si="43">G194/C194</f>
        <v>0.12760324744087539</v>
      </c>
      <c r="I194" s="8"/>
      <c r="J194" s="2">
        <f t="shared" si="37"/>
        <v>0.53070949523473354</v>
      </c>
      <c r="K194" s="2">
        <f t="shared" si="38"/>
        <v>0.40310624779385812</v>
      </c>
      <c r="L194" s="2">
        <f t="shared" si="39"/>
        <v>5.1711966113660433E-2</v>
      </c>
      <c r="M194" s="2">
        <f t="shared" si="40"/>
        <v>1.4472290857747906E-2</v>
      </c>
      <c r="N194" s="1">
        <v>6014</v>
      </c>
      <c r="O194" s="1">
        <v>4568</v>
      </c>
      <c r="P194" s="1">
        <v>586</v>
      </c>
      <c r="Q194" s="1">
        <v>95</v>
      </c>
      <c r="R194" s="1">
        <v>61</v>
      </c>
      <c r="S194" s="76"/>
      <c r="T194" s="1">
        <v>8</v>
      </c>
      <c r="U194" s="1">
        <v>0</v>
      </c>
      <c r="V194" s="1"/>
      <c r="W194" s="1"/>
      <c r="X194" s="1"/>
      <c r="Y194" s="1"/>
      <c r="Z194" s="1"/>
      <c r="AA194" s="1"/>
      <c r="AB194" s="1"/>
      <c r="AG194" t="str">
        <f t="shared" si="32"/>
        <v>Auburn</v>
      </c>
      <c r="AH194" t="s">
        <v>3129</v>
      </c>
      <c r="AI194">
        <v>2</v>
      </c>
      <c r="AJ194">
        <v>430</v>
      </c>
      <c r="AL194" t="s">
        <v>849</v>
      </c>
      <c r="AM194" t="s">
        <v>1801</v>
      </c>
      <c r="AN194" t="s">
        <v>1803</v>
      </c>
      <c r="AO194" t="s">
        <v>4029</v>
      </c>
      <c r="AQ194" t="s">
        <v>290</v>
      </c>
    </row>
    <row r="195" spans="1:43" hidden="1" outlineLevel="1">
      <c r="A195" t="s">
        <v>2696</v>
      </c>
      <c r="B195" s="10" t="s">
        <v>2085</v>
      </c>
      <c r="C195" s="1">
        <f t="shared" si="41"/>
        <v>8986</v>
      </c>
      <c r="D195" s="7">
        <f t="shared" si="34"/>
        <v>1</v>
      </c>
      <c r="E195" s="7">
        <f t="shared" si="35"/>
        <v>2</v>
      </c>
      <c r="F195" s="7">
        <f t="shared" si="36"/>
        <v>3</v>
      </c>
      <c r="G195" s="1">
        <f t="shared" si="42"/>
        <v>1772</v>
      </c>
      <c r="H195" s="2">
        <f t="shared" si="43"/>
        <v>0.19719563765858</v>
      </c>
      <c r="I195" s="8"/>
      <c r="J195" s="2">
        <f t="shared" si="37"/>
        <v>0.5693300689962163</v>
      </c>
      <c r="K195" s="2">
        <f t="shared" si="38"/>
        <v>0.3721344313376363</v>
      </c>
      <c r="L195" s="2">
        <f t="shared" si="39"/>
        <v>4.3512129979968839E-2</v>
      </c>
      <c r="M195" s="2">
        <f t="shared" si="40"/>
        <v>1.5023369686178567E-2</v>
      </c>
      <c r="N195" s="1">
        <v>5116</v>
      </c>
      <c r="O195" s="1">
        <v>3344</v>
      </c>
      <c r="P195" s="1">
        <v>391</v>
      </c>
      <c r="Q195" s="1">
        <v>74</v>
      </c>
      <c r="R195" s="1">
        <v>46</v>
      </c>
      <c r="S195" s="76"/>
      <c r="T195" s="1">
        <v>15</v>
      </c>
      <c r="U195" s="1">
        <v>0</v>
      </c>
      <c r="V195" s="1"/>
      <c r="W195" s="1"/>
      <c r="X195" s="1"/>
      <c r="Y195" s="1"/>
      <c r="Z195" s="1"/>
      <c r="AA195" s="1"/>
      <c r="AB195" s="1"/>
      <c r="AG195" t="str">
        <f t="shared" si="32"/>
        <v>Augusta</v>
      </c>
      <c r="AH195" t="s">
        <v>3746</v>
      </c>
      <c r="AI195">
        <v>1</v>
      </c>
      <c r="AJ195">
        <v>375</v>
      </c>
      <c r="AL195" t="s">
        <v>849</v>
      </c>
      <c r="AM195" t="s">
        <v>2455</v>
      </c>
      <c r="AN195" t="s">
        <v>4099</v>
      </c>
      <c r="AO195" t="s">
        <v>4795</v>
      </c>
      <c r="AQ195" t="s">
        <v>290</v>
      </c>
    </row>
    <row r="196" spans="1:43" hidden="1" outlineLevel="1">
      <c r="A196" t="s">
        <v>2075</v>
      </c>
      <c r="B196" s="10" t="s">
        <v>2085</v>
      </c>
      <c r="C196" s="1">
        <f t="shared" si="41"/>
        <v>70</v>
      </c>
      <c r="D196" s="7">
        <f t="shared" si="34"/>
        <v>2</v>
      </c>
      <c r="E196" s="7">
        <f t="shared" si="35"/>
        <v>1</v>
      </c>
      <c r="F196" s="7">
        <f t="shared" si="36"/>
        <v>3</v>
      </c>
      <c r="G196" s="1">
        <f t="shared" si="42"/>
        <v>20</v>
      </c>
      <c r="H196" s="2">
        <f t="shared" si="43"/>
        <v>0.2857142857142857</v>
      </c>
      <c r="I196" s="8"/>
      <c r="J196" s="2">
        <f t="shared" si="37"/>
        <v>0.32857142857142857</v>
      </c>
      <c r="K196" s="2">
        <f t="shared" si="38"/>
        <v>0.61428571428571432</v>
      </c>
      <c r="L196" s="2">
        <f t="shared" si="39"/>
        <v>5.7142857142857141E-2</v>
      </c>
      <c r="M196" s="2">
        <f t="shared" si="40"/>
        <v>2.0816681711721685E-17</v>
      </c>
      <c r="N196" s="1">
        <v>23</v>
      </c>
      <c r="O196" s="1">
        <v>43</v>
      </c>
      <c r="P196" s="1">
        <v>4</v>
      </c>
      <c r="Q196" s="1">
        <v>0</v>
      </c>
      <c r="R196" s="1">
        <v>0</v>
      </c>
      <c r="S196" s="76"/>
      <c r="T196" s="1">
        <v>0</v>
      </c>
      <c r="U196" s="1">
        <v>0</v>
      </c>
      <c r="V196" s="1"/>
      <c r="W196" s="1"/>
      <c r="X196" s="1"/>
      <c r="Y196" s="1"/>
      <c r="Z196" s="1"/>
      <c r="AA196" s="1"/>
      <c r="AB196" s="1"/>
      <c r="AG196" t="str">
        <f t="shared" ref="AG196:AG259" si="44">A196</f>
        <v>Aurora</v>
      </c>
      <c r="AH196" t="s">
        <v>1665</v>
      </c>
      <c r="AI196">
        <v>2</v>
      </c>
      <c r="AJ196">
        <v>218</v>
      </c>
      <c r="AL196" t="s">
        <v>849</v>
      </c>
      <c r="AM196" t="s">
        <v>2454</v>
      </c>
      <c r="AN196" t="s">
        <v>4099</v>
      </c>
      <c r="AO196" t="s">
        <v>4796</v>
      </c>
      <c r="AQ196" t="s">
        <v>3002</v>
      </c>
    </row>
    <row r="197" spans="1:43" hidden="1" outlineLevel="1">
      <c r="A197" t="s">
        <v>1957</v>
      </c>
      <c r="B197" s="10" t="s">
        <v>2085</v>
      </c>
      <c r="C197" s="1">
        <f t="shared" si="41"/>
        <v>226</v>
      </c>
      <c r="D197" s="7">
        <f t="shared" si="34"/>
        <v>2</v>
      </c>
      <c r="E197" s="7">
        <f t="shared" si="35"/>
        <v>1</v>
      </c>
      <c r="F197" s="7">
        <f t="shared" si="36"/>
        <v>3</v>
      </c>
      <c r="G197" s="1">
        <f t="shared" si="42"/>
        <v>27</v>
      </c>
      <c r="H197" s="2">
        <f t="shared" si="43"/>
        <v>0.11946902654867257</v>
      </c>
      <c r="I197" s="8"/>
      <c r="J197" s="2">
        <f t="shared" si="37"/>
        <v>0.38495575221238937</v>
      </c>
      <c r="K197" s="2">
        <f t="shared" si="38"/>
        <v>0.50442477876106195</v>
      </c>
      <c r="L197" s="2">
        <f t="shared" si="39"/>
        <v>6.637168141592921E-2</v>
      </c>
      <c r="M197" s="2">
        <f t="shared" si="40"/>
        <v>4.4247787610619413E-2</v>
      </c>
      <c r="N197" s="1">
        <v>87</v>
      </c>
      <c r="O197" s="1">
        <v>114</v>
      </c>
      <c r="P197" s="1">
        <v>15</v>
      </c>
      <c r="Q197" s="1">
        <v>8</v>
      </c>
      <c r="R197" s="1">
        <v>2</v>
      </c>
      <c r="S197" s="76"/>
      <c r="T197" s="1">
        <v>0</v>
      </c>
      <c r="U197" s="1">
        <v>0</v>
      </c>
      <c r="V197" s="1"/>
      <c r="W197" s="1"/>
      <c r="X197" s="1"/>
      <c r="Y197" s="1"/>
      <c r="Z197" s="1"/>
      <c r="AA197" s="1"/>
      <c r="AB197" s="1"/>
      <c r="AG197" t="str">
        <f t="shared" si="44"/>
        <v>Avon</v>
      </c>
      <c r="AH197" t="s">
        <v>2579</v>
      </c>
      <c r="AI197">
        <v>2</v>
      </c>
      <c r="AJ197">
        <v>241</v>
      </c>
      <c r="AL197" t="s">
        <v>849</v>
      </c>
      <c r="AM197" t="s">
        <v>2150</v>
      </c>
      <c r="AN197" t="s">
        <v>1803</v>
      </c>
      <c r="AO197" t="s">
        <v>4797</v>
      </c>
      <c r="AQ197" t="s">
        <v>3002</v>
      </c>
    </row>
    <row r="198" spans="1:43" hidden="1" outlineLevel="1">
      <c r="A198" t="s">
        <v>2888</v>
      </c>
      <c r="B198" s="10" t="s">
        <v>2085</v>
      </c>
      <c r="C198" s="1">
        <f t="shared" si="41"/>
        <v>773</v>
      </c>
      <c r="D198" s="7">
        <f t="shared" si="34"/>
        <v>1</v>
      </c>
      <c r="E198" s="7">
        <f t="shared" si="35"/>
        <v>2</v>
      </c>
      <c r="F198" s="7">
        <f t="shared" si="36"/>
        <v>3</v>
      </c>
      <c r="G198" s="1">
        <f t="shared" si="42"/>
        <v>18</v>
      </c>
      <c r="H198" s="2">
        <f t="shared" si="43"/>
        <v>2.3285899094437259E-2</v>
      </c>
      <c r="I198" s="8"/>
      <c r="J198" s="2">
        <f t="shared" si="37"/>
        <v>0.49288486416558863</v>
      </c>
      <c r="K198" s="2">
        <f t="shared" si="38"/>
        <v>0.46959896507115134</v>
      </c>
      <c r="L198" s="2">
        <f t="shared" si="39"/>
        <v>2.4579560155239329E-2</v>
      </c>
      <c r="M198" s="2">
        <f t="shared" si="40"/>
        <v>1.2936610608020697E-2</v>
      </c>
      <c r="N198" s="1">
        <v>381</v>
      </c>
      <c r="O198" s="1">
        <v>363</v>
      </c>
      <c r="P198" s="1">
        <v>19</v>
      </c>
      <c r="Q198" s="1">
        <v>9</v>
      </c>
      <c r="R198" s="1">
        <v>1</v>
      </c>
      <c r="S198" s="76"/>
      <c r="T198" s="1">
        <v>0</v>
      </c>
      <c r="U198" s="1">
        <v>0</v>
      </c>
      <c r="V198" s="1"/>
      <c r="W198" s="1"/>
      <c r="X198" s="1"/>
      <c r="Y198" s="1"/>
      <c r="Z198" s="1"/>
      <c r="AA198" s="1"/>
      <c r="AB198" s="1"/>
      <c r="AG198" t="str">
        <f t="shared" si="44"/>
        <v>Baileyville</v>
      </c>
      <c r="AH198" t="s">
        <v>1982</v>
      </c>
      <c r="AI198">
        <v>2</v>
      </c>
      <c r="AJ198">
        <v>137</v>
      </c>
      <c r="AL198" t="s">
        <v>849</v>
      </c>
      <c r="AM198" t="s">
        <v>778</v>
      </c>
      <c r="AN198" t="s">
        <v>1466</v>
      </c>
      <c r="AO198" t="s">
        <v>4476</v>
      </c>
      <c r="AQ198" t="s">
        <v>3002</v>
      </c>
    </row>
    <row r="199" spans="1:43" hidden="1" outlineLevel="1">
      <c r="A199" t="s">
        <v>3159</v>
      </c>
      <c r="B199" s="10" t="s">
        <v>2085</v>
      </c>
      <c r="C199" s="1">
        <f t="shared" si="41"/>
        <v>710</v>
      </c>
      <c r="D199" s="7">
        <f t="shared" si="34"/>
        <v>2</v>
      </c>
      <c r="E199" s="7">
        <f t="shared" si="35"/>
        <v>1</v>
      </c>
      <c r="F199" s="7">
        <f t="shared" si="36"/>
        <v>3</v>
      </c>
      <c r="G199" s="1">
        <f t="shared" si="42"/>
        <v>136</v>
      </c>
      <c r="H199" s="2">
        <f t="shared" si="43"/>
        <v>0.19154929577464788</v>
      </c>
      <c r="I199" s="8"/>
      <c r="J199" s="2">
        <f t="shared" si="37"/>
        <v>0.36760563380281691</v>
      </c>
      <c r="K199" s="2">
        <f t="shared" si="38"/>
        <v>0.55915492957746482</v>
      </c>
      <c r="L199" s="2">
        <f t="shared" si="39"/>
        <v>4.9295774647887321E-2</v>
      </c>
      <c r="M199" s="2">
        <f t="shared" si="40"/>
        <v>2.3943661971831003E-2</v>
      </c>
      <c r="N199" s="1">
        <v>261</v>
      </c>
      <c r="O199" s="1">
        <v>397</v>
      </c>
      <c r="P199" s="1">
        <v>35</v>
      </c>
      <c r="Q199" s="1">
        <v>11</v>
      </c>
      <c r="R199" s="1">
        <v>5</v>
      </c>
      <c r="S199" s="76"/>
      <c r="T199" s="1">
        <v>1</v>
      </c>
      <c r="U199" s="1">
        <v>0</v>
      </c>
      <c r="V199" s="1"/>
      <c r="W199" s="1"/>
      <c r="X199" s="1"/>
      <c r="Y199" s="1"/>
      <c r="Z199" s="1"/>
      <c r="AA199" s="1"/>
      <c r="AB199" s="1"/>
      <c r="AG199" t="str">
        <f t="shared" si="44"/>
        <v>Baldwin</v>
      </c>
      <c r="AH199" t="s">
        <v>2622</v>
      </c>
      <c r="AI199">
        <v>1</v>
      </c>
      <c r="AJ199">
        <v>493</v>
      </c>
      <c r="AL199" t="s">
        <v>849</v>
      </c>
      <c r="AM199" t="s">
        <v>1803</v>
      </c>
      <c r="AN199" t="s">
        <v>1803</v>
      </c>
      <c r="AO199" t="s">
        <v>4798</v>
      </c>
      <c r="AQ199" t="s">
        <v>3002</v>
      </c>
    </row>
    <row r="200" spans="1:43" hidden="1" outlineLevel="1">
      <c r="A200" t="s">
        <v>2889</v>
      </c>
      <c r="B200" s="10" t="s">
        <v>2085</v>
      </c>
      <c r="C200" s="1">
        <f t="shared" si="41"/>
        <v>27</v>
      </c>
      <c r="D200" s="7">
        <f t="shared" si="34"/>
        <v>2</v>
      </c>
      <c r="E200" s="7">
        <f t="shared" si="35"/>
        <v>1</v>
      </c>
      <c r="F200" s="7">
        <f t="shared" si="36"/>
        <v>3</v>
      </c>
      <c r="G200" s="1">
        <f t="shared" si="42"/>
        <v>4</v>
      </c>
      <c r="H200" s="2">
        <f t="shared" si="43"/>
        <v>0.14814814814814814</v>
      </c>
      <c r="I200" s="8"/>
      <c r="J200" s="2">
        <f t="shared" si="37"/>
        <v>0.40740740740740738</v>
      </c>
      <c r="K200" s="2">
        <f t="shared" si="38"/>
        <v>0.55555555555555558</v>
      </c>
      <c r="L200" s="2">
        <f t="shared" si="39"/>
        <v>3.7037037037037035E-2</v>
      </c>
      <c r="M200" s="2">
        <f t="shared" si="40"/>
        <v>-5.5511151231257827E-17</v>
      </c>
      <c r="N200" s="1">
        <v>11</v>
      </c>
      <c r="O200" s="1">
        <v>15</v>
      </c>
      <c r="P200" s="1">
        <v>1</v>
      </c>
      <c r="Q200" s="1">
        <v>0</v>
      </c>
      <c r="R200" s="1">
        <v>0</v>
      </c>
      <c r="S200" s="76"/>
      <c r="T200" s="1">
        <v>0</v>
      </c>
      <c r="U200" s="1">
        <v>0</v>
      </c>
      <c r="V200" s="1"/>
      <c r="W200" s="1"/>
      <c r="X200" s="1"/>
      <c r="Y200" s="1"/>
      <c r="Z200" s="1"/>
      <c r="AA200" s="1"/>
      <c r="AB200" s="1"/>
      <c r="AG200" t="str">
        <f t="shared" si="44"/>
        <v>Bancroft</v>
      </c>
      <c r="AH200" t="s">
        <v>3697</v>
      </c>
      <c r="AI200">
        <v>2</v>
      </c>
      <c r="AJ200">
        <v>77</v>
      </c>
      <c r="AL200" t="s">
        <v>849</v>
      </c>
      <c r="AM200" t="s">
        <v>1802</v>
      </c>
      <c r="AN200" t="s">
        <v>982</v>
      </c>
      <c r="AO200" t="s">
        <v>4478</v>
      </c>
      <c r="AQ200" t="s">
        <v>3002</v>
      </c>
    </row>
    <row r="201" spans="1:43" hidden="1" outlineLevel="1">
      <c r="A201" t="s">
        <v>2890</v>
      </c>
      <c r="B201" s="10" t="s">
        <v>2085</v>
      </c>
      <c r="C201" s="1">
        <f t="shared" si="41"/>
        <v>14320</v>
      </c>
      <c r="D201" s="7">
        <f t="shared" si="34"/>
        <v>1</v>
      </c>
      <c r="E201" s="7">
        <f t="shared" si="35"/>
        <v>2</v>
      </c>
      <c r="F201" s="7">
        <f t="shared" si="36"/>
        <v>3</v>
      </c>
      <c r="G201" s="1">
        <f t="shared" si="42"/>
        <v>1180</v>
      </c>
      <c r="H201" s="2">
        <f t="shared" si="43"/>
        <v>8.2402234636871505E-2</v>
      </c>
      <c r="I201" s="8"/>
      <c r="J201" s="2">
        <f t="shared" si="37"/>
        <v>0.51054469273743019</v>
      </c>
      <c r="K201" s="2">
        <f t="shared" si="38"/>
        <v>0.42814245810055868</v>
      </c>
      <c r="L201" s="2">
        <f t="shared" si="39"/>
        <v>5.2094972067039107E-2</v>
      </c>
      <c r="M201" s="2">
        <f t="shared" si="40"/>
        <v>9.2178770949720226E-3</v>
      </c>
      <c r="N201" s="1">
        <v>7311</v>
      </c>
      <c r="O201" s="1">
        <v>6131</v>
      </c>
      <c r="P201" s="1">
        <v>746</v>
      </c>
      <c r="Q201" s="1">
        <v>63</v>
      </c>
      <c r="R201" s="1">
        <v>56</v>
      </c>
      <c r="S201" s="76"/>
      <c r="T201" s="1">
        <v>13</v>
      </c>
      <c r="U201" s="1">
        <v>0</v>
      </c>
      <c r="V201" s="1"/>
      <c r="W201" s="1"/>
      <c r="X201" s="1"/>
      <c r="Y201" s="1"/>
      <c r="Z201" s="1"/>
      <c r="AA201" s="1"/>
      <c r="AB201" s="1"/>
      <c r="AG201" t="str">
        <f t="shared" si="44"/>
        <v>Bangor</v>
      </c>
      <c r="AH201" t="s">
        <v>3128</v>
      </c>
      <c r="AI201">
        <v>2</v>
      </c>
      <c r="AJ201">
        <v>230</v>
      </c>
      <c r="AL201" t="s">
        <v>849</v>
      </c>
      <c r="AM201" t="s">
        <v>1468</v>
      </c>
      <c r="AN201" t="s">
        <v>4099</v>
      </c>
      <c r="AO201" t="s">
        <v>4799</v>
      </c>
      <c r="AQ201" t="s">
        <v>290</v>
      </c>
    </row>
    <row r="202" spans="1:43" hidden="1" outlineLevel="1">
      <c r="A202" t="s">
        <v>3100</v>
      </c>
      <c r="B202" s="10" t="s">
        <v>2085</v>
      </c>
      <c r="C202" s="1">
        <f t="shared" si="41"/>
        <v>2881</v>
      </c>
      <c r="D202" s="7">
        <f t="shared" si="34"/>
        <v>1</v>
      </c>
      <c r="E202" s="7">
        <f t="shared" si="35"/>
        <v>2</v>
      </c>
      <c r="F202" s="7">
        <f t="shared" si="36"/>
        <v>3</v>
      </c>
      <c r="G202" s="1">
        <f t="shared" si="42"/>
        <v>640</v>
      </c>
      <c r="H202" s="2">
        <f t="shared" si="43"/>
        <v>0.2221450885109337</v>
      </c>
      <c r="I202" s="8"/>
      <c r="J202" s="2">
        <f t="shared" si="37"/>
        <v>0.53766053453661922</v>
      </c>
      <c r="K202" s="2">
        <f t="shared" si="38"/>
        <v>0.31551544602568554</v>
      </c>
      <c r="L202" s="2">
        <f t="shared" si="39"/>
        <v>0.13849357861853523</v>
      </c>
      <c r="M202" s="2">
        <f t="shared" si="40"/>
        <v>8.3304408191600121E-3</v>
      </c>
      <c r="N202" s="1">
        <v>1549</v>
      </c>
      <c r="O202" s="1">
        <v>909</v>
      </c>
      <c r="P202" s="1">
        <v>399</v>
      </c>
      <c r="Q202" s="1">
        <v>11</v>
      </c>
      <c r="R202" s="1">
        <v>12</v>
      </c>
      <c r="S202" s="76"/>
      <c r="T202" s="1">
        <v>1</v>
      </c>
      <c r="U202" s="1">
        <v>0</v>
      </c>
      <c r="V202" s="1"/>
      <c r="W202" s="1"/>
      <c r="X202" s="1"/>
      <c r="Y202" s="1"/>
      <c r="Z202" s="1"/>
      <c r="AA202" s="1"/>
      <c r="AB202" s="1"/>
      <c r="AG202" t="str">
        <f t="shared" si="44"/>
        <v>Bar Harbor</v>
      </c>
      <c r="AH202" t="s">
        <v>1665</v>
      </c>
      <c r="AI202">
        <v>2</v>
      </c>
      <c r="AJ202">
        <v>362</v>
      </c>
      <c r="AL202" t="s">
        <v>849</v>
      </c>
      <c r="AM202" t="s">
        <v>2454</v>
      </c>
      <c r="AN202" t="s">
        <v>1466</v>
      </c>
      <c r="AO202" t="s">
        <v>4419</v>
      </c>
      <c r="AQ202" t="s">
        <v>3002</v>
      </c>
    </row>
    <row r="203" spans="1:43" hidden="1" outlineLevel="1">
      <c r="A203" t="s">
        <v>2892</v>
      </c>
      <c r="B203" s="10" t="s">
        <v>2085</v>
      </c>
      <c r="C203" s="1">
        <f t="shared" si="41"/>
        <v>108</v>
      </c>
      <c r="D203" s="7">
        <f t="shared" si="34"/>
        <v>2</v>
      </c>
      <c r="E203" s="7">
        <f t="shared" si="35"/>
        <v>1</v>
      </c>
      <c r="F203" s="7">
        <f t="shared" si="36"/>
        <v>3</v>
      </c>
      <c r="G203" s="1">
        <f t="shared" si="42"/>
        <v>1</v>
      </c>
      <c r="H203" s="2">
        <f t="shared" si="43"/>
        <v>9.2592592592592587E-3</v>
      </c>
      <c r="I203" s="8"/>
      <c r="J203" s="2">
        <f t="shared" si="37"/>
        <v>0.45370370370370372</v>
      </c>
      <c r="K203" s="2">
        <f t="shared" si="38"/>
        <v>0.46296296296296297</v>
      </c>
      <c r="L203" s="2">
        <f t="shared" si="39"/>
        <v>4.6296296296296294E-2</v>
      </c>
      <c r="M203" s="2">
        <f t="shared" si="40"/>
        <v>3.7037037037037021E-2</v>
      </c>
      <c r="N203" s="1">
        <v>49</v>
      </c>
      <c r="O203" s="1">
        <v>50</v>
      </c>
      <c r="P203" s="1">
        <v>5</v>
      </c>
      <c r="Q203" s="1">
        <v>4</v>
      </c>
      <c r="R203" s="1">
        <v>0</v>
      </c>
      <c r="S203" s="76"/>
      <c r="T203" s="1">
        <v>0</v>
      </c>
      <c r="U203" s="1">
        <v>0</v>
      </c>
      <c r="V203" s="1"/>
      <c r="W203" s="1"/>
      <c r="X203" s="1"/>
      <c r="Y203" s="1"/>
      <c r="Z203" s="1"/>
      <c r="AA203" s="1"/>
      <c r="AB203" s="1"/>
      <c r="AG203" t="str">
        <f t="shared" si="44"/>
        <v>Baring</v>
      </c>
      <c r="AH203" t="s">
        <v>1982</v>
      </c>
      <c r="AI203">
        <v>2</v>
      </c>
      <c r="AJ203">
        <v>161</v>
      </c>
      <c r="AL203" t="s">
        <v>849</v>
      </c>
      <c r="AM203" t="s">
        <v>778</v>
      </c>
      <c r="AN203" t="s">
        <v>1467</v>
      </c>
      <c r="AO203" t="s">
        <v>4420</v>
      </c>
      <c r="AQ203" t="s">
        <v>4755</v>
      </c>
    </row>
    <row r="204" spans="1:43" hidden="1" outlineLevel="1">
      <c r="A204" t="s">
        <v>2543</v>
      </c>
      <c r="B204" s="10" t="s">
        <v>2085</v>
      </c>
      <c r="C204" s="1">
        <f t="shared" si="41"/>
        <v>4512</v>
      </c>
      <c r="D204" s="7">
        <f t="shared" si="34"/>
        <v>1</v>
      </c>
      <c r="E204" s="7">
        <f t="shared" si="35"/>
        <v>2</v>
      </c>
      <c r="F204" s="7">
        <f t="shared" si="36"/>
        <v>3</v>
      </c>
      <c r="G204" s="1">
        <f t="shared" si="42"/>
        <v>527</v>
      </c>
      <c r="H204" s="2">
        <f t="shared" si="43"/>
        <v>0.11679964539007093</v>
      </c>
      <c r="I204" s="8"/>
      <c r="J204" s="2">
        <f t="shared" si="37"/>
        <v>0.51640070921985815</v>
      </c>
      <c r="K204" s="2">
        <f t="shared" si="38"/>
        <v>0.39960106382978722</v>
      </c>
      <c r="L204" s="2">
        <f t="shared" si="39"/>
        <v>7.1586879432624109E-2</v>
      </c>
      <c r="M204" s="2">
        <f t="shared" si="40"/>
        <v>1.2411347517730528E-2</v>
      </c>
      <c r="N204" s="1">
        <v>2330</v>
      </c>
      <c r="O204" s="1">
        <v>1803</v>
      </c>
      <c r="P204" s="1">
        <v>323</v>
      </c>
      <c r="Q204" s="1">
        <v>26</v>
      </c>
      <c r="R204" s="1">
        <v>27</v>
      </c>
      <c r="S204" s="76"/>
      <c r="T204" s="1">
        <v>3</v>
      </c>
      <c r="U204" s="1">
        <v>0</v>
      </c>
      <c r="V204" s="1"/>
      <c r="W204" s="1"/>
      <c r="X204" s="1"/>
      <c r="Y204" s="1"/>
      <c r="Z204" s="1"/>
      <c r="AA204" s="1"/>
      <c r="AB204" s="1"/>
      <c r="AG204" t="str">
        <f t="shared" si="44"/>
        <v>Bath</v>
      </c>
      <c r="AH204" t="s">
        <v>2853</v>
      </c>
      <c r="AI204">
        <v>1</v>
      </c>
      <c r="AJ204">
        <v>479</v>
      </c>
      <c r="AL204" t="s">
        <v>849</v>
      </c>
      <c r="AM204" t="s">
        <v>459</v>
      </c>
      <c r="AN204" t="s">
        <v>4099</v>
      </c>
      <c r="AO204" t="s">
        <v>4421</v>
      </c>
      <c r="AQ204" t="s">
        <v>290</v>
      </c>
    </row>
    <row r="205" spans="1:43" hidden="1" outlineLevel="1">
      <c r="A205" t="s">
        <v>2893</v>
      </c>
      <c r="B205" s="10" t="s">
        <v>2085</v>
      </c>
      <c r="C205" s="1">
        <f t="shared" si="41"/>
        <v>264</v>
      </c>
      <c r="D205" s="7">
        <f t="shared" si="34"/>
        <v>2</v>
      </c>
      <c r="E205" s="7">
        <f t="shared" si="35"/>
        <v>1</v>
      </c>
      <c r="F205" s="7">
        <f t="shared" si="36"/>
        <v>3</v>
      </c>
      <c r="G205" s="1">
        <f t="shared" si="42"/>
        <v>5</v>
      </c>
      <c r="H205" s="2">
        <f t="shared" si="43"/>
        <v>1.893939393939394E-2</v>
      </c>
      <c r="I205" s="8"/>
      <c r="J205" s="2">
        <f t="shared" si="37"/>
        <v>0.48106060606060608</v>
      </c>
      <c r="K205" s="2">
        <f t="shared" si="38"/>
        <v>0.5</v>
      </c>
      <c r="L205" s="2">
        <f t="shared" si="39"/>
        <v>1.5151515151515152E-2</v>
      </c>
      <c r="M205" s="2">
        <f t="shared" si="40"/>
        <v>3.7878787878787706E-3</v>
      </c>
      <c r="N205" s="1">
        <v>127</v>
      </c>
      <c r="O205" s="1">
        <v>132</v>
      </c>
      <c r="P205" s="1">
        <v>4</v>
      </c>
      <c r="Q205" s="1">
        <v>0</v>
      </c>
      <c r="R205" s="1">
        <v>1</v>
      </c>
      <c r="S205" s="76"/>
      <c r="T205" s="1">
        <v>0</v>
      </c>
      <c r="U205" s="1">
        <v>0</v>
      </c>
      <c r="V205" s="1"/>
      <c r="W205" s="1"/>
      <c r="X205" s="1"/>
      <c r="Y205" s="1"/>
      <c r="Z205" s="1"/>
      <c r="AA205" s="1"/>
      <c r="AB205" s="1"/>
      <c r="AG205" t="str">
        <f t="shared" si="44"/>
        <v>Beals</v>
      </c>
      <c r="AH205" t="s">
        <v>1982</v>
      </c>
      <c r="AI205">
        <v>2</v>
      </c>
      <c r="AJ205">
        <v>344</v>
      </c>
      <c r="AL205" t="s">
        <v>849</v>
      </c>
      <c r="AM205" t="s">
        <v>778</v>
      </c>
      <c r="AN205" t="s">
        <v>982</v>
      </c>
      <c r="AO205" t="s">
        <v>4422</v>
      </c>
      <c r="AQ205" t="s">
        <v>3002</v>
      </c>
    </row>
    <row r="206" spans="1:43" hidden="1" outlineLevel="1">
      <c r="A206" t="s">
        <v>2247</v>
      </c>
      <c r="B206" s="10" t="s">
        <v>2085</v>
      </c>
      <c r="C206" s="1">
        <f t="shared" si="41"/>
        <v>92</v>
      </c>
      <c r="D206" s="7">
        <f t="shared" si="34"/>
        <v>2</v>
      </c>
      <c r="E206" s="7">
        <f t="shared" si="35"/>
        <v>1</v>
      </c>
      <c r="F206" s="7">
        <f t="shared" si="36"/>
        <v>3</v>
      </c>
      <c r="G206" s="1">
        <f t="shared" si="42"/>
        <v>32</v>
      </c>
      <c r="H206" s="2">
        <f t="shared" si="43"/>
        <v>0.34782608695652173</v>
      </c>
      <c r="I206" s="8"/>
      <c r="J206" s="2">
        <f t="shared" si="37"/>
        <v>0.30434782608695654</v>
      </c>
      <c r="K206" s="2">
        <f t="shared" si="38"/>
        <v>0.65217391304347827</v>
      </c>
      <c r="L206" s="2">
        <f t="shared" si="39"/>
        <v>3.2608695652173912E-2</v>
      </c>
      <c r="M206" s="2">
        <f t="shared" si="40"/>
        <v>1.0869565217391276E-2</v>
      </c>
      <c r="N206" s="1">
        <v>28</v>
      </c>
      <c r="O206" s="1">
        <v>60</v>
      </c>
      <c r="P206" s="1">
        <v>3</v>
      </c>
      <c r="Q206" s="1">
        <v>0</v>
      </c>
      <c r="R206" s="1">
        <v>0</v>
      </c>
      <c r="S206" s="76"/>
      <c r="T206" s="1">
        <v>1</v>
      </c>
      <c r="U206" s="1">
        <v>0</v>
      </c>
      <c r="V206" s="1"/>
      <c r="W206" s="1"/>
      <c r="X206" s="1"/>
      <c r="Y206" s="1"/>
      <c r="Z206" s="1"/>
      <c r="AA206" s="1"/>
      <c r="AB206" s="1"/>
      <c r="AG206" t="str">
        <f t="shared" si="44"/>
        <v>Beaver Cove</v>
      </c>
      <c r="AH206" t="s">
        <v>2847</v>
      </c>
      <c r="AI206">
        <v>2</v>
      </c>
      <c r="AJ206">
        <v>96</v>
      </c>
      <c r="AL206" t="s">
        <v>849</v>
      </c>
      <c r="AM206" t="s">
        <v>458</v>
      </c>
      <c r="AN206" t="s">
        <v>1467</v>
      </c>
      <c r="AO206" t="s">
        <v>4482</v>
      </c>
      <c r="AQ206" t="s">
        <v>3002</v>
      </c>
    </row>
    <row r="207" spans="1:43" hidden="1" outlineLevel="1">
      <c r="A207" t="s">
        <v>2550</v>
      </c>
      <c r="B207" s="10" t="s">
        <v>2085</v>
      </c>
      <c r="C207" s="1">
        <f t="shared" si="41"/>
        <v>20</v>
      </c>
      <c r="D207" s="7">
        <f t="shared" si="34"/>
        <v>1</v>
      </c>
      <c r="E207" s="7">
        <f t="shared" si="35"/>
        <v>2</v>
      </c>
      <c r="F207" s="7">
        <f t="shared" si="36"/>
        <v>0</v>
      </c>
      <c r="G207" s="1">
        <f t="shared" si="42"/>
        <v>2</v>
      </c>
      <c r="H207" s="2">
        <f t="shared" si="43"/>
        <v>0.1</v>
      </c>
      <c r="I207" s="8"/>
      <c r="J207" s="2">
        <f t="shared" si="37"/>
        <v>0.55000000000000004</v>
      </c>
      <c r="K207" s="2">
        <f t="shared" si="38"/>
        <v>0.45</v>
      </c>
      <c r="L207" s="2">
        <f t="shared" si="39"/>
        <v>0</v>
      </c>
      <c r="M207" s="2">
        <f t="shared" si="40"/>
        <v>-5.5511151231257827E-17</v>
      </c>
      <c r="N207" s="1">
        <v>11</v>
      </c>
      <c r="O207" s="1">
        <v>9</v>
      </c>
      <c r="P207" s="1">
        <v>0</v>
      </c>
      <c r="Q207" s="1">
        <v>0</v>
      </c>
      <c r="R207" s="1">
        <v>0</v>
      </c>
      <c r="S207" s="76"/>
      <c r="T207" s="1">
        <v>0</v>
      </c>
      <c r="U207" s="1">
        <v>0</v>
      </c>
      <c r="V207" s="1"/>
      <c r="W207" s="1"/>
      <c r="X207" s="1"/>
      <c r="Y207" s="1"/>
      <c r="Z207" s="1"/>
      <c r="AA207" s="1"/>
      <c r="AB207" s="1"/>
      <c r="AG207" t="str">
        <f t="shared" si="44"/>
        <v>Beddington</v>
      </c>
      <c r="AH207" t="s">
        <v>1982</v>
      </c>
      <c r="AI207">
        <v>2</v>
      </c>
      <c r="AJ207">
        <v>233</v>
      </c>
      <c r="AL207" t="s">
        <v>849</v>
      </c>
      <c r="AM207" t="s">
        <v>778</v>
      </c>
      <c r="AN207" t="s">
        <v>776</v>
      </c>
      <c r="AO207" t="s">
        <v>4423</v>
      </c>
      <c r="AQ207" t="s">
        <v>3002</v>
      </c>
    </row>
    <row r="208" spans="1:43" hidden="1" outlineLevel="1">
      <c r="A208" t="s">
        <v>2551</v>
      </c>
      <c r="B208" s="10" t="s">
        <v>2085</v>
      </c>
      <c r="C208" s="1">
        <f t="shared" si="41"/>
        <v>3347</v>
      </c>
      <c r="D208" s="7">
        <f t="shared" si="34"/>
        <v>1</v>
      </c>
      <c r="E208" s="7">
        <f t="shared" si="35"/>
        <v>2</v>
      </c>
      <c r="F208" s="7">
        <f t="shared" si="36"/>
        <v>3</v>
      </c>
      <c r="G208" s="1">
        <f t="shared" si="42"/>
        <v>207</v>
      </c>
      <c r="H208" s="2">
        <f t="shared" si="43"/>
        <v>6.184642963848222E-2</v>
      </c>
      <c r="I208" s="8"/>
      <c r="J208" s="2">
        <f t="shared" si="37"/>
        <v>0.47714371078577833</v>
      </c>
      <c r="K208" s="2">
        <f t="shared" si="38"/>
        <v>0.41529728114729608</v>
      </c>
      <c r="L208" s="2">
        <f t="shared" si="39"/>
        <v>9.1723931879294895E-2</v>
      </c>
      <c r="M208" s="2">
        <f t="shared" si="40"/>
        <v>1.5835076187630692E-2</v>
      </c>
      <c r="N208" s="1">
        <v>1597</v>
      </c>
      <c r="O208" s="1">
        <v>1390</v>
      </c>
      <c r="P208" s="1">
        <v>307</v>
      </c>
      <c r="Q208" s="1">
        <v>30</v>
      </c>
      <c r="R208" s="1">
        <v>19</v>
      </c>
      <c r="S208" s="76"/>
      <c r="T208" s="1">
        <v>2</v>
      </c>
      <c r="U208" s="1">
        <v>2</v>
      </c>
      <c r="V208" s="1"/>
      <c r="W208" s="1"/>
      <c r="X208" s="1"/>
      <c r="Y208" s="1"/>
      <c r="Z208" s="1"/>
      <c r="AA208" s="1"/>
      <c r="AB208" s="1"/>
      <c r="AG208" t="str">
        <f t="shared" si="44"/>
        <v>Belfast</v>
      </c>
      <c r="AH208" t="s">
        <v>1895</v>
      </c>
      <c r="AI208">
        <v>2</v>
      </c>
      <c r="AJ208">
        <v>353</v>
      </c>
      <c r="AL208" t="s">
        <v>849</v>
      </c>
      <c r="AM208" t="s">
        <v>777</v>
      </c>
      <c r="AN208" t="s">
        <v>1803</v>
      </c>
      <c r="AO208" t="s">
        <v>4424</v>
      </c>
      <c r="AQ208" t="s">
        <v>290</v>
      </c>
    </row>
    <row r="209" spans="1:43" hidden="1" outlineLevel="1">
      <c r="A209" t="s">
        <v>2955</v>
      </c>
      <c r="B209" s="10" t="s">
        <v>2085</v>
      </c>
      <c r="C209" s="1">
        <f t="shared" si="41"/>
        <v>1634</v>
      </c>
      <c r="D209" s="7">
        <f t="shared" si="34"/>
        <v>2</v>
      </c>
      <c r="E209" s="7">
        <f t="shared" si="35"/>
        <v>1</v>
      </c>
      <c r="F209" s="7">
        <f t="shared" si="36"/>
        <v>3</v>
      </c>
      <c r="G209" s="1">
        <f t="shared" si="42"/>
        <v>23</v>
      </c>
      <c r="H209" s="2">
        <f t="shared" si="43"/>
        <v>1.4075887392900856E-2</v>
      </c>
      <c r="I209" s="8"/>
      <c r="J209" s="2">
        <f t="shared" si="37"/>
        <v>0.45960832313341493</v>
      </c>
      <c r="K209" s="2">
        <f t="shared" si="38"/>
        <v>0.47368421052631576</v>
      </c>
      <c r="L209" s="2">
        <f t="shared" si="39"/>
        <v>5.3243574051407588E-2</v>
      </c>
      <c r="M209" s="2">
        <f t="shared" si="40"/>
        <v>1.3463892288861717E-2</v>
      </c>
      <c r="N209" s="1">
        <v>751</v>
      </c>
      <c r="O209" s="1">
        <v>774</v>
      </c>
      <c r="P209" s="1">
        <v>87</v>
      </c>
      <c r="Q209" s="1">
        <v>14</v>
      </c>
      <c r="R209" s="1">
        <v>6</v>
      </c>
      <c r="S209" s="76"/>
      <c r="T209" s="1">
        <v>2</v>
      </c>
      <c r="U209" s="1">
        <v>0</v>
      </c>
      <c r="V209" s="1"/>
      <c r="W209" s="1"/>
      <c r="X209" s="1"/>
      <c r="Y209" s="1"/>
      <c r="Z209" s="1"/>
      <c r="AA209" s="1"/>
      <c r="AB209" s="1"/>
      <c r="AG209" t="str">
        <f t="shared" si="44"/>
        <v>Belgrade</v>
      </c>
      <c r="AH209" t="s">
        <v>3746</v>
      </c>
      <c r="AI209">
        <v>1</v>
      </c>
      <c r="AJ209">
        <v>325</v>
      </c>
      <c r="AL209" t="s">
        <v>849</v>
      </c>
      <c r="AM209" t="s">
        <v>2455</v>
      </c>
      <c r="AN209" t="s">
        <v>1466</v>
      </c>
      <c r="AO209" t="s">
        <v>4425</v>
      </c>
      <c r="AQ209" t="s">
        <v>3002</v>
      </c>
    </row>
    <row r="210" spans="1:43" hidden="1" outlineLevel="1">
      <c r="A210" t="s">
        <v>1635</v>
      </c>
      <c r="B210" s="10" t="s">
        <v>2085</v>
      </c>
      <c r="C210" s="1">
        <f t="shared" si="41"/>
        <v>401</v>
      </c>
      <c r="D210" s="7">
        <f t="shared" si="34"/>
        <v>2</v>
      </c>
      <c r="E210" s="7">
        <f t="shared" si="35"/>
        <v>1</v>
      </c>
      <c r="F210" s="7">
        <f t="shared" si="36"/>
        <v>3</v>
      </c>
      <c r="G210" s="1">
        <f t="shared" si="42"/>
        <v>11</v>
      </c>
      <c r="H210" s="2">
        <f t="shared" si="43"/>
        <v>2.7431421446384038E-2</v>
      </c>
      <c r="I210" s="8"/>
      <c r="J210" s="2">
        <f t="shared" si="37"/>
        <v>0.4538653366583541</v>
      </c>
      <c r="K210" s="2">
        <f t="shared" si="38"/>
        <v>0.48129675810473815</v>
      </c>
      <c r="L210" s="2">
        <f t="shared" si="39"/>
        <v>5.2369077306733167E-2</v>
      </c>
      <c r="M210" s="2">
        <f t="shared" si="40"/>
        <v>1.2468827930174634E-2</v>
      </c>
      <c r="N210" s="1">
        <v>182</v>
      </c>
      <c r="O210" s="1">
        <v>193</v>
      </c>
      <c r="P210" s="1">
        <v>21</v>
      </c>
      <c r="Q210" s="1">
        <v>4</v>
      </c>
      <c r="R210" s="1">
        <v>1</v>
      </c>
      <c r="S210" s="76"/>
      <c r="T210" s="1">
        <v>0</v>
      </c>
      <c r="U210" s="1">
        <v>0</v>
      </c>
      <c r="V210" s="1"/>
      <c r="W210" s="1"/>
      <c r="X210" s="1"/>
      <c r="Y210" s="1"/>
      <c r="Z210" s="1"/>
      <c r="AA210" s="1"/>
      <c r="AB210" s="1"/>
      <c r="AG210" t="str">
        <f t="shared" si="44"/>
        <v>Belmont</v>
      </c>
      <c r="AH210" t="s">
        <v>1895</v>
      </c>
      <c r="AI210">
        <v>2</v>
      </c>
      <c r="AJ210">
        <v>370</v>
      </c>
      <c r="AL210" t="s">
        <v>849</v>
      </c>
      <c r="AM210" t="s">
        <v>777</v>
      </c>
      <c r="AN210" t="s">
        <v>4099</v>
      </c>
      <c r="AO210" t="s">
        <v>4426</v>
      </c>
      <c r="AQ210" t="s">
        <v>3002</v>
      </c>
    </row>
    <row r="211" spans="1:43" hidden="1" outlineLevel="1">
      <c r="A211" t="s">
        <v>3664</v>
      </c>
      <c r="B211" s="10" t="s">
        <v>2085</v>
      </c>
      <c r="C211" s="1">
        <f t="shared" si="41"/>
        <v>110</v>
      </c>
      <c r="D211" s="7">
        <f t="shared" si="34"/>
        <v>2</v>
      </c>
      <c r="E211" s="7">
        <f t="shared" si="35"/>
        <v>1</v>
      </c>
      <c r="F211" s="7">
        <f t="shared" si="36"/>
        <v>3</v>
      </c>
      <c r="G211" s="1">
        <f t="shared" si="42"/>
        <v>18</v>
      </c>
      <c r="H211" s="2">
        <f t="shared" si="43"/>
        <v>0.16363636363636364</v>
      </c>
      <c r="I211" s="8"/>
      <c r="J211" s="2">
        <f t="shared" si="37"/>
        <v>0.38181818181818183</v>
      </c>
      <c r="K211" s="2">
        <f t="shared" si="38"/>
        <v>0.54545454545454541</v>
      </c>
      <c r="L211" s="2">
        <f t="shared" si="39"/>
        <v>4.5454545454545456E-2</v>
      </c>
      <c r="M211" s="2">
        <f t="shared" si="40"/>
        <v>2.7272727272727296E-2</v>
      </c>
      <c r="N211" s="1">
        <v>42</v>
      </c>
      <c r="O211" s="1">
        <v>60</v>
      </c>
      <c r="P211" s="1">
        <v>5</v>
      </c>
      <c r="Q211" s="1">
        <v>3</v>
      </c>
      <c r="R211" s="1">
        <v>0</v>
      </c>
      <c r="S211" s="76"/>
      <c r="T211" s="1">
        <v>0</v>
      </c>
      <c r="U211" s="1">
        <v>0</v>
      </c>
      <c r="V211" s="1"/>
      <c r="W211" s="1"/>
      <c r="X211" s="1"/>
      <c r="Y211" s="1"/>
      <c r="Z211" s="1"/>
      <c r="AA211" s="1"/>
      <c r="AB211" s="1"/>
      <c r="AG211" t="str">
        <f>A211</f>
        <v>Benedicta Twp.</v>
      </c>
      <c r="AH211" t="s">
        <v>3697</v>
      </c>
      <c r="AI211">
        <v>2</v>
      </c>
      <c r="AJ211" t="e">
        <v>#N/A</v>
      </c>
      <c r="AL211" t="s">
        <v>849</v>
      </c>
      <c r="AQ211" t="s">
        <v>4754</v>
      </c>
    </row>
    <row r="212" spans="1:43" hidden="1" outlineLevel="1">
      <c r="A212" t="s">
        <v>1480</v>
      </c>
      <c r="B212" s="10" t="s">
        <v>2085</v>
      </c>
      <c r="C212" s="1">
        <f t="shared" si="41"/>
        <v>1270</v>
      </c>
      <c r="D212" s="7">
        <f t="shared" si="34"/>
        <v>1</v>
      </c>
      <c r="E212" s="7">
        <f t="shared" si="35"/>
        <v>2</v>
      </c>
      <c r="F212" s="7">
        <f t="shared" si="36"/>
        <v>3</v>
      </c>
      <c r="G212" s="1">
        <f t="shared" si="42"/>
        <v>30</v>
      </c>
      <c r="H212" s="2">
        <f t="shared" si="43"/>
        <v>2.3622047244094488E-2</v>
      </c>
      <c r="I212" s="8"/>
      <c r="J212" s="2">
        <f t="shared" si="37"/>
        <v>0.48582677165354332</v>
      </c>
      <c r="K212" s="2">
        <f t="shared" si="38"/>
        <v>0.46220472440944882</v>
      </c>
      <c r="L212" s="2">
        <f t="shared" si="39"/>
        <v>3.3070866141732283E-2</v>
      </c>
      <c r="M212" s="2">
        <f t="shared" si="40"/>
        <v>1.8897637795275521E-2</v>
      </c>
      <c r="N212" s="1">
        <v>617</v>
      </c>
      <c r="O212" s="1">
        <v>587</v>
      </c>
      <c r="P212" s="1">
        <v>42</v>
      </c>
      <c r="Q212" s="1">
        <v>14</v>
      </c>
      <c r="R212" s="1">
        <v>7</v>
      </c>
      <c r="S212" s="76"/>
      <c r="T212" s="1">
        <v>3</v>
      </c>
      <c r="U212" s="1">
        <v>0</v>
      </c>
      <c r="V212" s="1"/>
      <c r="W212" s="1"/>
      <c r="X212" s="1"/>
      <c r="Y212" s="1"/>
      <c r="Z212" s="1"/>
      <c r="AA212" s="1"/>
      <c r="AB212" s="1"/>
      <c r="AG212" t="str">
        <f t="shared" si="44"/>
        <v>Benton</v>
      </c>
      <c r="AH212" t="s">
        <v>3746</v>
      </c>
      <c r="AI212">
        <v>1</v>
      </c>
      <c r="AJ212">
        <v>306</v>
      </c>
      <c r="AL212" t="s">
        <v>849</v>
      </c>
      <c r="AM212" t="s">
        <v>2455</v>
      </c>
      <c r="AN212" t="s">
        <v>982</v>
      </c>
      <c r="AO212" t="s">
        <v>4427</v>
      </c>
      <c r="AQ212" t="s">
        <v>3002</v>
      </c>
    </row>
    <row r="213" spans="1:43" hidden="1" outlineLevel="1">
      <c r="A213" t="s">
        <v>2250</v>
      </c>
      <c r="B213" s="10" t="s">
        <v>2085</v>
      </c>
      <c r="C213" s="1">
        <f t="shared" si="41"/>
        <v>2774</v>
      </c>
      <c r="D213" s="7">
        <f t="shared" si="34"/>
        <v>2</v>
      </c>
      <c r="E213" s="7">
        <f t="shared" si="35"/>
        <v>1</v>
      </c>
      <c r="F213" s="7">
        <f t="shared" si="36"/>
        <v>3</v>
      </c>
      <c r="G213" s="1">
        <f t="shared" si="42"/>
        <v>123</v>
      </c>
      <c r="H213" s="2">
        <f t="shared" si="43"/>
        <v>4.4340302811824078E-2</v>
      </c>
      <c r="I213" s="8"/>
      <c r="J213" s="2">
        <f t="shared" si="37"/>
        <v>0.45565969718817589</v>
      </c>
      <c r="K213" s="2">
        <f t="shared" si="38"/>
        <v>0.5</v>
      </c>
      <c r="L213" s="2">
        <f t="shared" si="39"/>
        <v>3.5688536409516941E-2</v>
      </c>
      <c r="M213" s="2">
        <f t="shared" si="40"/>
        <v>8.651766402307165E-3</v>
      </c>
      <c r="N213" s="1">
        <v>1264</v>
      </c>
      <c r="O213" s="1">
        <v>1387</v>
      </c>
      <c r="P213" s="1">
        <v>99</v>
      </c>
      <c r="Q213" s="1">
        <v>15</v>
      </c>
      <c r="R213" s="1">
        <v>8</v>
      </c>
      <c r="S213" s="76"/>
      <c r="T213" s="1">
        <v>1</v>
      </c>
      <c r="U213" s="1">
        <v>0</v>
      </c>
      <c r="V213" s="1"/>
      <c r="W213" s="1"/>
      <c r="X213" s="1"/>
      <c r="Y213" s="1"/>
      <c r="Z213" s="1"/>
      <c r="AA213" s="1"/>
      <c r="AB213" s="1"/>
      <c r="AG213" t="str">
        <f t="shared" si="44"/>
        <v>Berwick</v>
      </c>
      <c r="AH213" t="s">
        <v>1896</v>
      </c>
      <c r="AI213">
        <v>1</v>
      </c>
      <c r="AJ213">
        <v>541</v>
      </c>
      <c r="AL213" t="s">
        <v>849</v>
      </c>
      <c r="AM213" t="s">
        <v>779</v>
      </c>
      <c r="AN213" t="s">
        <v>982</v>
      </c>
      <c r="AO213" t="s">
        <v>4033</v>
      </c>
      <c r="AQ213" t="s">
        <v>3002</v>
      </c>
    </row>
    <row r="214" spans="1:43" hidden="1" outlineLevel="1">
      <c r="A214" t="s">
        <v>1905</v>
      </c>
      <c r="B214" s="10" t="s">
        <v>2085</v>
      </c>
      <c r="C214" s="1">
        <f t="shared" si="41"/>
        <v>1480</v>
      </c>
      <c r="D214" s="7">
        <f t="shared" si="34"/>
        <v>1</v>
      </c>
      <c r="E214" s="7">
        <f t="shared" si="35"/>
        <v>2</v>
      </c>
      <c r="F214" s="7">
        <f t="shared" si="36"/>
        <v>3</v>
      </c>
      <c r="G214" s="1">
        <f t="shared" si="42"/>
        <v>36</v>
      </c>
      <c r="H214" s="2">
        <f t="shared" si="43"/>
        <v>2.4324324324324326E-2</v>
      </c>
      <c r="I214" s="8"/>
      <c r="J214" s="2">
        <f t="shared" si="37"/>
        <v>0.47162162162162163</v>
      </c>
      <c r="K214" s="2">
        <f t="shared" si="38"/>
        <v>0.44729729729729728</v>
      </c>
      <c r="L214" s="2">
        <f t="shared" si="39"/>
        <v>6.8918918918918923E-2</v>
      </c>
      <c r="M214" s="2">
        <f t="shared" si="40"/>
        <v>1.2162162162162218E-2</v>
      </c>
      <c r="N214" s="1">
        <v>698</v>
      </c>
      <c r="O214" s="1">
        <v>662</v>
      </c>
      <c r="P214" s="1">
        <v>102</v>
      </c>
      <c r="Q214" s="1">
        <v>9</v>
      </c>
      <c r="R214" s="1">
        <v>9</v>
      </c>
      <c r="S214" s="76"/>
      <c r="T214" s="1">
        <v>0</v>
      </c>
      <c r="U214" s="1">
        <v>0</v>
      </c>
      <c r="V214" s="1"/>
      <c r="W214" s="1"/>
      <c r="X214" s="1"/>
      <c r="Y214" s="1"/>
      <c r="Z214" s="1"/>
      <c r="AA214" s="1"/>
      <c r="AB214" s="1"/>
      <c r="AG214" t="str">
        <f t="shared" si="44"/>
        <v>Bethel</v>
      </c>
      <c r="AH214" t="s">
        <v>3127</v>
      </c>
      <c r="AI214">
        <v>2</v>
      </c>
      <c r="AJ214">
        <v>351</v>
      </c>
      <c r="AL214" t="s">
        <v>849</v>
      </c>
      <c r="AM214" t="s">
        <v>1467</v>
      </c>
      <c r="AN214" t="s">
        <v>4099</v>
      </c>
      <c r="AO214" t="s">
        <v>4486</v>
      </c>
      <c r="AQ214" t="s">
        <v>3002</v>
      </c>
    </row>
    <row r="215" spans="1:43" hidden="1" outlineLevel="1">
      <c r="A215" t="s">
        <v>2254</v>
      </c>
      <c r="B215" s="10" t="s">
        <v>2085</v>
      </c>
      <c r="C215" s="1">
        <f t="shared" si="41"/>
        <v>9045</v>
      </c>
      <c r="D215" s="7">
        <f t="shared" si="34"/>
        <v>1</v>
      </c>
      <c r="E215" s="7">
        <f t="shared" si="35"/>
        <v>2</v>
      </c>
      <c r="F215" s="7">
        <f t="shared" si="36"/>
        <v>3</v>
      </c>
      <c r="G215" s="1">
        <f t="shared" si="42"/>
        <v>2257</v>
      </c>
      <c r="H215" s="2">
        <f t="shared" si="43"/>
        <v>0.24953012714206743</v>
      </c>
      <c r="I215" s="8"/>
      <c r="J215" s="2">
        <f t="shared" si="37"/>
        <v>0.59513543394140411</v>
      </c>
      <c r="K215" s="2">
        <f t="shared" si="38"/>
        <v>0.34560530679933665</v>
      </c>
      <c r="L215" s="2">
        <f t="shared" si="39"/>
        <v>4.5881702598120508E-2</v>
      </c>
      <c r="M215" s="2">
        <f t="shared" si="40"/>
        <v>1.3377556661138726E-2</v>
      </c>
      <c r="N215" s="1">
        <v>5383</v>
      </c>
      <c r="O215" s="1">
        <v>3126</v>
      </c>
      <c r="P215" s="1">
        <v>415</v>
      </c>
      <c r="Q215" s="1">
        <v>78</v>
      </c>
      <c r="R215" s="1">
        <v>36</v>
      </c>
      <c r="S215" s="76"/>
      <c r="T215" s="1">
        <v>7</v>
      </c>
      <c r="U215" s="1">
        <v>0</v>
      </c>
      <c r="V215" s="1"/>
      <c r="W215" s="1"/>
      <c r="X215" s="1"/>
      <c r="Y215" s="1"/>
      <c r="Z215" s="1"/>
      <c r="AA215" s="1"/>
      <c r="AB215" s="1"/>
      <c r="AG215" t="str">
        <f t="shared" si="44"/>
        <v>Biddeford</v>
      </c>
      <c r="AH215" t="s">
        <v>1896</v>
      </c>
      <c r="AI215">
        <v>1</v>
      </c>
      <c r="AJ215">
        <v>533</v>
      </c>
      <c r="AL215" t="s">
        <v>849</v>
      </c>
      <c r="AM215" t="s">
        <v>779</v>
      </c>
      <c r="AN215" t="s">
        <v>776</v>
      </c>
      <c r="AO215" t="s">
        <v>4428</v>
      </c>
      <c r="AQ215" t="s">
        <v>290</v>
      </c>
    </row>
    <row r="216" spans="1:43" hidden="1" outlineLevel="1">
      <c r="A216" t="s">
        <v>2205</v>
      </c>
      <c r="B216" s="10" t="s">
        <v>2085</v>
      </c>
      <c r="C216" s="1">
        <f t="shared" si="41"/>
        <v>574</v>
      </c>
      <c r="D216" s="7">
        <f t="shared" si="34"/>
        <v>2</v>
      </c>
      <c r="E216" s="7">
        <f t="shared" si="35"/>
        <v>1</v>
      </c>
      <c r="F216" s="7">
        <f t="shared" si="36"/>
        <v>3</v>
      </c>
      <c r="G216" s="1">
        <f t="shared" si="42"/>
        <v>13</v>
      </c>
      <c r="H216" s="2">
        <f t="shared" si="43"/>
        <v>2.2648083623693381E-2</v>
      </c>
      <c r="I216" s="8"/>
      <c r="J216" s="2">
        <f t="shared" si="37"/>
        <v>0.4616724738675958</v>
      </c>
      <c r="K216" s="2">
        <f t="shared" si="38"/>
        <v>0.48432055749128922</v>
      </c>
      <c r="L216" s="2">
        <f t="shared" si="39"/>
        <v>3.484320557491289E-2</v>
      </c>
      <c r="M216" s="2">
        <f t="shared" si="40"/>
        <v>1.9163763066202093E-2</v>
      </c>
      <c r="N216" s="1">
        <v>265</v>
      </c>
      <c r="O216" s="1">
        <v>278</v>
      </c>
      <c r="P216" s="1">
        <v>20</v>
      </c>
      <c r="Q216" s="1">
        <v>7</v>
      </c>
      <c r="R216" s="1">
        <v>3</v>
      </c>
      <c r="S216" s="76"/>
      <c r="T216" s="1">
        <v>1</v>
      </c>
      <c r="U216" s="1">
        <v>0</v>
      </c>
      <c r="V216" s="1"/>
      <c r="W216" s="1"/>
      <c r="X216" s="1"/>
      <c r="Y216" s="1"/>
      <c r="Z216" s="1"/>
      <c r="AA216" s="1"/>
      <c r="AB216" s="1"/>
      <c r="AG216" t="str">
        <f t="shared" si="44"/>
        <v>Bingham</v>
      </c>
      <c r="AH216" t="s">
        <v>1928</v>
      </c>
      <c r="AI216">
        <v>2</v>
      </c>
      <c r="AJ216">
        <v>174</v>
      </c>
      <c r="AL216" t="s">
        <v>849</v>
      </c>
      <c r="AM216" t="s">
        <v>776</v>
      </c>
      <c r="AN216" t="s">
        <v>1466</v>
      </c>
      <c r="AO216" t="s">
        <v>4429</v>
      </c>
      <c r="AQ216" t="s">
        <v>3002</v>
      </c>
    </row>
    <row r="217" spans="1:43" hidden="1" outlineLevel="1">
      <c r="A217" t="s">
        <v>3228</v>
      </c>
      <c r="B217" s="10" t="s">
        <v>2085</v>
      </c>
      <c r="C217" s="1">
        <f t="shared" si="41"/>
        <v>411</v>
      </c>
      <c r="D217" s="7">
        <f t="shared" si="34"/>
        <v>2</v>
      </c>
      <c r="E217" s="7">
        <f t="shared" si="35"/>
        <v>1</v>
      </c>
      <c r="F217" s="7">
        <f t="shared" si="36"/>
        <v>3</v>
      </c>
      <c r="G217" s="1">
        <f t="shared" si="42"/>
        <v>180</v>
      </c>
      <c r="H217" s="2">
        <f t="shared" si="43"/>
        <v>0.43795620437956206</v>
      </c>
      <c r="I217" s="8"/>
      <c r="J217" s="2">
        <f t="shared" si="37"/>
        <v>0.27250608272506083</v>
      </c>
      <c r="K217" s="2">
        <f t="shared" si="38"/>
        <v>0.71046228710462289</v>
      </c>
      <c r="L217" s="2">
        <f t="shared" si="39"/>
        <v>1.7031630170316302E-2</v>
      </c>
      <c r="M217" s="2">
        <f t="shared" si="40"/>
        <v>-2.0816681711721685E-17</v>
      </c>
      <c r="N217" s="1">
        <v>112</v>
      </c>
      <c r="O217" s="1">
        <v>292</v>
      </c>
      <c r="P217" s="1">
        <v>7</v>
      </c>
      <c r="Q217" s="1">
        <v>0</v>
      </c>
      <c r="R217" s="1">
        <v>0</v>
      </c>
      <c r="S217" s="76"/>
      <c r="T217" s="1">
        <v>0</v>
      </c>
      <c r="U217" s="1">
        <v>0</v>
      </c>
      <c r="V217" s="1"/>
      <c r="W217" s="1"/>
      <c r="X217" s="1"/>
      <c r="Y217" s="1"/>
      <c r="Z217" s="1"/>
      <c r="AA217" s="1"/>
      <c r="AB217" s="1"/>
      <c r="AG217" t="str">
        <f t="shared" si="44"/>
        <v>Blaine &amp; E. Plantation</v>
      </c>
      <c r="AH217" t="s">
        <v>3697</v>
      </c>
      <c r="AI217">
        <v>2</v>
      </c>
      <c r="AJ217">
        <v>46</v>
      </c>
      <c r="AL217" t="s">
        <v>849</v>
      </c>
      <c r="AM217" t="s">
        <v>1802</v>
      </c>
      <c r="AN217" t="s">
        <v>4484</v>
      </c>
      <c r="AO217" t="s">
        <v>4060</v>
      </c>
      <c r="AQ217" t="s">
        <v>3002</v>
      </c>
    </row>
    <row r="218" spans="1:43" hidden="1" outlineLevel="1">
      <c r="A218" t="s">
        <v>2255</v>
      </c>
      <c r="B218" s="10" t="s">
        <v>2085</v>
      </c>
      <c r="C218" s="1">
        <f t="shared" si="41"/>
        <v>1389</v>
      </c>
      <c r="D218" s="7">
        <f t="shared" si="34"/>
        <v>1</v>
      </c>
      <c r="E218" s="7">
        <f t="shared" si="35"/>
        <v>2</v>
      </c>
      <c r="F218" s="7">
        <f t="shared" si="36"/>
        <v>3</v>
      </c>
      <c r="G218" s="1">
        <f t="shared" si="42"/>
        <v>72</v>
      </c>
      <c r="H218" s="2">
        <f t="shared" si="43"/>
        <v>5.183585313174946E-2</v>
      </c>
      <c r="I218" s="8"/>
      <c r="J218" s="2">
        <f t="shared" si="37"/>
        <v>0.47156227501799858</v>
      </c>
      <c r="K218" s="2">
        <f t="shared" si="38"/>
        <v>0.41972642188624909</v>
      </c>
      <c r="L218" s="2">
        <f t="shared" si="39"/>
        <v>0.1007919366450684</v>
      </c>
      <c r="M218" s="2">
        <f t="shared" si="40"/>
        <v>7.9193664506838762E-3</v>
      </c>
      <c r="N218" s="1">
        <v>655</v>
      </c>
      <c r="O218" s="1">
        <v>583</v>
      </c>
      <c r="P218" s="1">
        <v>140</v>
      </c>
      <c r="Q218" s="1">
        <v>2</v>
      </c>
      <c r="R218" s="1">
        <v>7</v>
      </c>
      <c r="S218" s="76"/>
      <c r="T218" s="1">
        <v>2</v>
      </c>
      <c r="U218" s="1">
        <v>0</v>
      </c>
      <c r="V218" s="1"/>
      <c r="W218" s="1"/>
      <c r="X218" s="1"/>
      <c r="Y218" s="1"/>
      <c r="Z218" s="1"/>
      <c r="AA218" s="1"/>
      <c r="AB218" s="1"/>
      <c r="AG218" t="str">
        <f t="shared" si="44"/>
        <v>Blue Hill</v>
      </c>
      <c r="AH218" t="s">
        <v>1665</v>
      </c>
      <c r="AI218">
        <v>2</v>
      </c>
      <c r="AJ218">
        <v>348</v>
      </c>
      <c r="AL218" t="s">
        <v>849</v>
      </c>
      <c r="AM218" t="s">
        <v>2454</v>
      </c>
      <c r="AN218" t="s">
        <v>982</v>
      </c>
      <c r="AO218" t="s">
        <v>4061</v>
      </c>
      <c r="AQ218" t="s">
        <v>3002</v>
      </c>
    </row>
    <row r="219" spans="1:43" hidden="1" outlineLevel="1">
      <c r="A219" t="s">
        <v>2256</v>
      </c>
      <c r="B219" s="10" t="s">
        <v>2085</v>
      </c>
      <c r="C219" s="1">
        <f t="shared" si="41"/>
        <v>1834</v>
      </c>
      <c r="D219" s="7">
        <f t="shared" si="34"/>
        <v>2</v>
      </c>
      <c r="E219" s="7">
        <f t="shared" si="35"/>
        <v>1</v>
      </c>
      <c r="F219" s="7">
        <f t="shared" si="36"/>
        <v>3</v>
      </c>
      <c r="G219" s="1">
        <f t="shared" si="42"/>
        <v>153</v>
      </c>
      <c r="H219" s="2">
        <f t="shared" si="43"/>
        <v>8.3424209378407846E-2</v>
      </c>
      <c r="I219" s="8"/>
      <c r="J219" s="2">
        <f t="shared" si="37"/>
        <v>0.42093784078516905</v>
      </c>
      <c r="K219" s="2">
        <f t="shared" si="38"/>
        <v>0.50436205016357694</v>
      </c>
      <c r="L219" s="2">
        <f t="shared" si="39"/>
        <v>6.5430752453653221E-2</v>
      </c>
      <c r="M219" s="2">
        <f t="shared" si="40"/>
        <v>9.2693565976007947E-3</v>
      </c>
      <c r="N219" s="1">
        <v>772</v>
      </c>
      <c r="O219" s="1">
        <v>925</v>
      </c>
      <c r="P219" s="1">
        <v>120</v>
      </c>
      <c r="Q219" s="1">
        <v>13</v>
      </c>
      <c r="R219" s="1">
        <v>4</v>
      </c>
      <c r="S219" s="76"/>
      <c r="T219" s="1">
        <v>0</v>
      </c>
      <c r="U219" s="1">
        <v>0</v>
      </c>
      <c r="V219" s="1"/>
      <c r="W219" s="1"/>
      <c r="X219" s="1"/>
      <c r="Y219" s="1"/>
      <c r="Z219" s="1"/>
      <c r="AA219" s="1"/>
      <c r="AB219" s="1"/>
      <c r="AG219" t="str">
        <f t="shared" si="44"/>
        <v>Boothbay</v>
      </c>
      <c r="AH219" t="s">
        <v>2054</v>
      </c>
      <c r="AI219">
        <v>1</v>
      </c>
      <c r="AJ219">
        <v>485</v>
      </c>
      <c r="AL219" t="s">
        <v>849</v>
      </c>
      <c r="AM219" t="s">
        <v>1466</v>
      </c>
      <c r="AN219" t="s">
        <v>4099</v>
      </c>
      <c r="AO219" t="s">
        <v>4062</v>
      </c>
      <c r="AQ219" t="s">
        <v>3002</v>
      </c>
    </row>
    <row r="220" spans="1:43" hidden="1" outlineLevel="1">
      <c r="A220" t="s">
        <v>2257</v>
      </c>
      <c r="B220" s="10" t="s">
        <v>2085</v>
      </c>
      <c r="C220" s="1">
        <f t="shared" si="41"/>
        <v>1475</v>
      </c>
      <c r="D220" s="7">
        <f t="shared" si="34"/>
        <v>2</v>
      </c>
      <c r="E220" s="7">
        <f t="shared" si="35"/>
        <v>1</v>
      </c>
      <c r="F220" s="7">
        <f t="shared" si="36"/>
        <v>3</v>
      </c>
      <c r="G220" s="1">
        <f t="shared" si="42"/>
        <v>61</v>
      </c>
      <c r="H220" s="2">
        <f t="shared" si="43"/>
        <v>4.1355932203389831E-2</v>
      </c>
      <c r="I220" s="8"/>
      <c r="J220" s="2">
        <f t="shared" si="37"/>
        <v>0.44677966101694916</v>
      </c>
      <c r="K220" s="2">
        <f t="shared" si="38"/>
        <v>0.488135593220339</v>
      </c>
      <c r="L220" s="2">
        <f t="shared" si="39"/>
        <v>5.3559322033898307E-2</v>
      </c>
      <c r="M220" s="2">
        <f t="shared" si="40"/>
        <v>1.1525423728813475E-2</v>
      </c>
      <c r="N220" s="1">
        <v>659</v>
      </c>
      <c r="O220" s="1">
        <v>720</v>
      </c>
      <c r="P220" s="1">
        <v>79</v>
      </c>
      <c r="Q220" s="1">
        <v>5</v>
      </c>
      <c r="R220" s="1">
        <v>12</v>
      </c>
      <c r="S220" s="76"/>
      <c r="T220" s="1">
        <v>0</v>
      </c>
      <c r="U220" s="1">
        <v>0</v>
      </c>
      <c r="V220" s="1"/>
      <c r="W220" s="1"/>
      <c r="X220" s="1"/>
      <c r="Y220" s="1"/>
      <c r="Z220" s="1"/>
      <c r="AA220" s="1"/>
      <c r="AB220" s="1"/>
      <c r="AG220" t="str">
        <f t="shared" si="44"/>
        <v>Boothbay Harbor</v>
      </c>
      <c r="AH220" t="s">
        <v>2054</v>
      </c>
      <c r="AI220">
        <v>1</v>
      </c>
      <c r="AJ220">
        <v>498</v>
      </c>
      <c r="AL220" t="s">
        <v>849</v>
      </c>
      <c r="AM220" t="s">
        <v>1466</v>
      </c>
      <c r="AN220" t="s">
        <v>1466</v>
      </c>
      <c r="AO220" t="s">
        <v>4063</v>
      </c>
      <c r="AQ220" t="s">
        <v>3002</v>
      </c>
    </row>
    <row r="221" spans="1:43" hidden="1" outlineLevel="1">
      <c r="A221" t="s">
        <v>3915</v>
      </c>
      <c r="B221" s="10" t="s">
        <v>2085</v>
      </c>
      <c r="C221" s="1">
        <f t="shared" si="41"/>
        <v>1269</v>
      </c>
      <c r="D221" s="7">
        <f t="shared" si="34"/>
        <v>2</v>
      </c>
      <c r="E221" s="7">
        <f t="shared" si="35"/>
        <v>1</v>
      </c>
      <c r="F221" s="7">
        <f t="shared" si="36"/>
        <v>3</v>
      </c>
      <c r="G221" s="1">
        <f t="shared" si="42"/>
        <v>128</v>
      </c>
      <c r="H221" s="2">
        <f t="shared" si="43"/>
        <v>0.1008668242710796</v>
      </c>
      <c r="I221" s="8"/>
      <c r="J221" s="2">
        <f t="shared" si="37"/>
        <v>0.41449960598896768</v>
      </c>
      <c r="K221" s="2">
        <f t="shared" si="38"/>
        <v>0.51536643026004725</v>
      </c>
      <c r="L221" s="2">
        <f t="shared" si="39"/>
        <v>5.7525610717100079E-2</v>
      </c>
      <c r="M221" s="2">
        <f t="shared" si="40"/>
        <v>1.260835303388505E-2</v>
      </c>
      <c r="N221" s="1">
        <v>526</v>
      </c>
      <c r="O221" s="1">
        <v>654</v>
      </c>
      <c r="P221" s="1">
        <v>73</v>
      </c>
      <c r="Q221" s="1">
        <v>7</v>
      </c>
      <c r="R221" s="1">
        <v>9</v>
      </c>
      <c r="S221" s="76"/>
      <c r="T221" s="1">
        <v>0</v>
      </c>
      <c r="U221" s="1">
        <v>0</v>
      </c>
      <c r="V221" s="1"/>
      <c r="W221" s="1"/>
      <c r="X221" s="1"/>
      <c r="Y221" s="1"/>
      <c r="Z221" s="1"/>
      <c r="AA221" s="1"/>
      <c r="AB221" s="1"/>
      <c r="AG221" t="str">
        <f t="shared" si="44"/>
        <v>Bowdoin</v>
      </c>
      <c r="AH221" t="s">
        <v>2853</v>
      </c>
      <c r="AI221">
        <v>1</v>
      </c>
      <c r="AJ221">
        <v>451</v>
      </c>
      <c r="AL221" t="s">
        <v>849</v>
      </c>
      <c r="AM221" t="s">
        <v>459</v>
      </c>
      <c r="AN221" t="s">
        <v>1466</v>
      </c>
      <c r="AO221" t="s">
        <v>455</v>
      </c>
      <c r="AQ221" t="s">
        <v>3002</v>
      </c>
    </row>
    <row r="222" spans="1:43" hidden="1" outlineLevel="1">
      <c r="A222" t="s">
        <v>1277</v>
      </c>
      <c r="B222" s="10" t="s">
        <v>2085</v>
      </c>
      <c r="C222" s="1">
        <f t="shared" si="41"/>
        <v>1492</v>
      </c>
      <c r="D222" s="7">
        <f t="shared" si="34"/>
        <v>1</v>
      </c>
      <c r="E222" s="7">
        <f t="shared" si="35"/>
        <v>2</v>
      </c>
      <c r="F222" s="7">
        <f t="shared" si="36"/>
        <v>3</v>
      </c>
      <c r="G222" s="1">
        <f t="shared" si="42"/>
        <v>108</v>
      </c>
      <c r="H222" s="2">
        <f t="shared" si="43"/>
        <v>7.2386058981233251E-2</v>
      </c>
      <c r="I222" s="8"/>
      <c r="J222" s="2">
        <f t="shared" si="37"/>
        <v>0.48056300268096513</v>
      </c>
      <c r="K222" s="2">
        <f t="shared" si="38"/>
        <v>0.4081769436997319</v>
      </c>
      <c r="L222" s="2">
        <f t="shared" si="39"/>
        <v>9.9195710455764072E-2</v>
      </c>
      <c r="M222" s="2">
        <f t="shared" si="40"/>
        <v>1.2064343163538951E-2</v>
      </c>
      <c r="N222" s="1">
        <v>717</v>
      </c>
      <c r="O222" s="1">
        <v>609</v>
      </c>
      <c r="P222" s="1">
        <v>148</v>
      </c>
      <c r="Q222" s="1">
        <v>12</v>
      </c>
      <c r="R222" s="1">
        <v>3</v>
      </c>
      <c r="S222" s="76"/>
      <c r="T222" s="1">
        <v>3</v>
      </c>
      <c r="U222" s="1">
        <v>0</v>
      </c>
      <c r="V222" s="1"/>
      <c r="W222" s="1"/>
      <c r="X222" s="1"/>
      <c r="Y222" s="1"/>
      <c r="Z222" s="1"/>
      <c r="AA222" s="1"/>
      <c r="AB222" s="1"/>
      <c r="AG222" t="str">
        <f t="shared" si="44"/>
        <v>Bowdoinham</v>
      </c>
      <c r="AH222" t="s">
        <v>2853</v>
      </c>
      <c r="AI222">
        <v>1</v>
      </c>
      <c r="AJ222">
        <v>455</v>
      </c>
      <c r="AL222" t="s">
        <v>849</v>
      </c>
      <c r="AM222" t="s">
        <v>459</v>
      </c>
      <c r="AN222" t="s">
        <v>982</v>
      </c>
      <c r="AO222" t="s">
        <v>4169</v>
      </c>
      <c r="AQ222" t="s">
        <v>3002</v>
      </c>
    </row>
    <row r="223" spans="1:43" hidden="1" outlineLevel="1">
      <c r="A223" t="s">
        <v>1240</v>
      </c>
      <c r="B223" s="10" t="s">
        <v>2085</v>
      </c>
      <c r="C223" s="1">
        <f t="shared" si="41"/>
        <v>87</v>
      </c>
      <c r="D223" s="7">
        <f t="shared" si="34"/>
        <v>2</v>
      </c>
      <c r="E223" s="7">
        <f t="shared" si="35"/>
        <v>1</v>
      </c>
      <c r="F223" s="7">
        <f t="shared" si="36"/>
        <v>3</v>
      </c>
      <c r="G223" s="1">
        <f t="shared" si="42"/>
        <v>23</v>
      </c>
      <c r="H223" s="2">
        <f t="shared" si="43"/>
        <v>0.26436781609195403</v>
      </c>
      <c r="I223" s="8"/>
      <c r="J223" s="2">
        <f t="shared" si="37"/>
        <v>0.32183908045977011</v>
      </c>
      <c r="K223" s="2">
        <f t="shared" si="38"/>
        <v>0.58620689655172409</v>
      </c>
      <c r="L223" s="2">
        <f t="shared" si="39"/>
        <v>8.0459770114942528E-2</v>
      </c>
      <c r="M223" s="2">
        <f t="shared" si="40"/>
        <v>1.1494252873563218E-2</v>
      </c>
      <c r="N223" s="1">
        <v>28</v>
      </c>
      <c r="O223" s="1">
        <v>51</v>
      </c>
      <c r="P223" s="1">
        <v>7</v>
      </c>
      <c r="Q223" s="1">
        <v>1</v>
      </c>
      <c r="R223" s="1">
        <v>0</v>
      </c>
      <c r="S223" s="76"/>
      <c r="T223" s="1">
        <v>0</v>
      </c>
      <c r="U223" s="1">
        <v>0</v>
      </c>
      <c r="V223" s="1"/>
      <c r="W223" s="1"/>
      <c r="X223" s="1"/>
      <c r="Y223" s="1"/>
      <c r="Z223" s="1"/>
      <c r="AA223" s="1"/>
      <c r="AB223" s="1"/>
      <c r="AG223" t="str">
        <f t="shared" si="44"/>
        <v>Bowerbank</v>
      </c>
      <c r="AH223" t="s">
        <v>2847</v>
      </c>
      <c r="AI223">
        <v>2</v>
      </c>
      <c r="AJ223">
        <v>118</v>
      </c>
      <c r="AL223" t="s">
        <v>849</v>
      </c>
      <c r="AM223" t="s">
        <v>458</v>
      </c>
      <c r="AN223" t="s">
        <v>776</v>
      </c>
      <c r="AO223" t="s">
        <v>4064</v>
      </c>
      <c r="AQ223" t="s">
        <v>3002</v>
      </c>
    </row>
    <row r="224" spans="1:43" hidden="1" outlineLevel="1">
      <c r="A224" t="s">
        <v>3709</v>
      </c>
      <c r="B224" s="10" t="s">
        <v>2085</v>
      </c>
      <c r="C224" s="1">
        <f t="shared" si="41"/>
        <v>557</v>
      </c>
      <c r="D224" s="7">
        <f t="shared" si="34"/>
        <v>2</v>
      </c>
      <c r="E224" s="7">
        <f t="shared" si="35"/>
        <v>1</v>
      </c>
      <c r="F224" s="7">
        <f t="shared" si="36"/>
        <v>3</v>
      </c>
      <c r="G224" s="1">
        <f t="shared" si="42"/>
        <v>102</v>
      </c>
      <c r="H224" s="2">
        <f t="shared" si="43"/>
        <v>0.18312387791741472</v>
      </c>
      <c r="I224" s="8"/>
      <c r="J224" s="2">
        <f t="shared" si="37"/>
        <v>0.37522441651705568</v>
      </c>
      <c r="K224" s="2">
        <f t="shared" si="38"/>
        <v>0.55834829443447043</v>
      </c>
      <c r="L224" s="2">
        <f t="shared" si="39"/>
        <v>5.2064631956912029E-2</v>
      </c>
      <c r="M224" s="2">
        <f t="shared" si="40"/>
        <v>1.4362657091561808E-2</v>
      </c>
      <c r="N224" s="1">
        <v>209</v>
      </c>
      <c r="O224" s="1">
        <v>311</v>
      </c>
      <c r="P224" s="1">
        <v>29</v>
      </c>
      <c r="Q224" s="1">
        <v>7</v>
      </c>
      <c r="R224" s="1">
        <v>1</v>
      </c>
      <c r="S224" s="76"/>
      <c r="T224" s="1">
        <v>0</v>
      </c>
      <c r="U224" s="1">
        <v>0</v>
      </c>
      <c r="V224" s="1"/>
      <c r="W224" s="1"/>
      <c r="X224" s="1"/>
      <c r="Y224" s="1"/>
      <c r="Z224" s="1"/>
      <c r="AA224" s="1"/>
      <c r="AB224" s="1"/>
      <c r="AG224" t="str">
        <f t="shared" si="44"/>
        <v>Bradford</v>
      </c>
      <c r="AH224" t="s">
        <v>3128</v>
      </c>
      <c r="AI224">
        <v>2</v>
      </c>
      <c r="AJ224">
        <v>162</v>
      </c>
      <c r="AL224" t="s">
        <v>849</v>
      </c>
      <c r="AM224" t="s">
        <v>1468</v>
      </c>
      <c r="AN224" t="s">
        <v>1466</v>
      </c>
      <c r="AO224" t="s">
        <v>4435</v>
      </c>
      <c r="AQ224" t="s">
        <v>3002</v>
      </c>
    </row>
    <row r="225" spans="1:43" hidden="1" outlineLevel="1">
      <c r="A225" t="s">
        <v>568</v>
      </c>
      <c r="B225" s="10" t="s">
        <v>2085</v>
      </c>
      <c r="C225" s="1">
        <f t="shared" si="41"/>
        <v>688</v>
      </c>
      <c r="D225" s="7">
        <f t="shared" si="34"/>
        <v>1</v>
      </c>
      <c r="E225" s="7">
        <f t="shared" si="35"/>
        <v>2</v>
      </c>
      <c r="F225" s="7">
        <f t="shared" si="36"/>
        <v>3</v>
      </c>
      <c r="G225" s="1">
        <f t="shared" si="42"/>
        <v>170</v>
      </c>
      <c r="H225" s="2">
        <f t="shared" si="43"/>
        <v>0.24709302325581395</v>
      </c>
      <c r="I225" s="8"/>
      <c r="J225" s="2">
        <f t="shared" si="37"/>
        <v>0.59738372093023251</v>
      </c>
      <c r="K225" s="2">
        <f t="shared" si="38"/>
        <v>0.35029069767441862</v>
      </c>
      <c r="L225" s="2">
        <f t="shared" si="39"/>
        <v>3.6337209302325583E-2</v>
      </c>
      <c r="M225" s="2">
        <f t="shared" si="40"/>
        <v>1.5988372093023291E-2</v>
      </c>
      <c r="N225" s="1">
        <v>411</v>
      </c>
      <c r="O225" s="1">
        <v>241</v>
      </c>
      <c r="P225" s="1">
        <v>25</v>
      </c>
      <c r="Q225" s="1">
        <v>9</v>
      </c>
      <c r="R225" s="1">
        <v>2</v>
      </c>
      <c r="S225" s="76"/>
      <c r="T225" s="1">
        <v>0</v>
      </c>
      <c r="U225" s="1">
        <v>0</v>
      </c>
      <c r="V225" s="1"/>
      <c r="W225" s="1"/>
      <c r="X225" s="1"/>
      <c r="Y225" s="1"/>
      <c r="Z225" s="1"/>
      <c r="AA225" s="1"/>
      <c r="AB225" s="1"/>
      <c r="AG225" t="str">
        <f t="shared" si="44"/>
        <v>Bradley</v>
      </c>
      <c r="AH225" t="s">
        <v>3128</v>
      </c>
      <c r="AI225">
        <v>2</v>
      </c>
      <c r="AJ225">
        <v>213</v>
      </c>
      <c r="AL225" t="s">
        <v>849</v>
      </c>
      <c r="AM225" t="s">
        <v>1468</v>
      </c>
      <c r="AN225" t="s">
        <v>982</v>
      </c>
      <c r="AO225" t="s">
        <v>4436</v>
      </c>
      <c r="AQ225" t="s">
        <v>3002</v>
      </c>
    </row>
    <row r="226" spans="1:43" hidden="1" outlineLevel="1">
      <c r="A226" t="s">
        <v>1241</v>
      </c>
      <c r="B226" s="10" t="s">
        <v>2085</v>
      </c>
      <c r="C226" s="1">
        <f t="shared" si="41"/>
        <v>505</v>
      </c>
      <c r="D226" s="7">
        <f t="shared" si="34"/>
        <v>2</v>
      </c>
      <c r="E226" s="7">
        <f t="shared" si="35"/>
        <v>1</v>
      </c>
      <c r="F226" s="7">
        <f t="shared" si="36"/>
        <v>4</v>
      </c>
      <c r="G226" s="1">
        <f t="shared" si="42"/>
        <v>22</v>
      </c>
      <c r="H226" s="2">
        <f t="shared" si="43"/>
        <v>4.3564356435643561E-2</v>
      </c>
      <c r="I226" s="8"/>
      <c r="J226" s="2">
        <f t="shared" si="37"/>
        <v>0.4178217821782178</v>
      </c>
      <c r="K226" s="2">
        <f t="shared" si="38"/>
        <v>0.46138613861386141</v>
      </c>
      <c r="L226" s="2">
        <f t="shared" si="39"/>
        <v>5.1485148514851482E-2</v>
      </c>
      <c r="M226" s="2">
        <f t="shared" si="40"/>
        <v>6.9306930693069368E-2</v>
      </c>
      <c r="N226" s="1">
        <v>211</v>
      </c>
      <c r="O226" s="1">
        <v>233</v>
      </c>
      <c r="P226" s="1">
        <v>26</v>
      </c>
      <c r="Q226" s="1">
        <v>33</v>
      </c>
      <c r="R226" s="1">
        <v>2</v>
      </c>
      <c r="S226" s="76"/>
      <c r="T226" s="1">
        <v>0</v>
      </c>
      <c r="U226" s="1">
        <v>0</v>
      </c>
      <c r="V226" s="1"/>
      <c r="W226" s="1"/>
      <c r="X226" s="1"/>
      <c r="Y226" s="1"/>
      <c r="Z226" s="1"/>
      <c r="AA226" s="1"/>
      <c r="AB226" s="1"/>
      <c r="AG226" t="str">
        <f t="shared" si="44"/>
        <v>Bremen</v>
      </c>
      <c r="AH226" t="s">
        <v>2054</v>
      </c>
      <c r="AI226">
        <v>1</v>
      </c>
      <c r="AJ226">
        <v>463</v>
      </c>
      <c r="AL226" t="s">
        <v>849</v>
      </c>
      <c r="AM226" t="s">
        <v>1466</v>
      </c>
      <c r="AN226" t="s">
        <v>982</v>
      </c>
      <c r="AO226" t="s">
        <v>4437</v>
      </c>
      <c r="AQ226" t="s">
        <v>3002</v>
      </c>
    </row>
    <row r="227" spans="1:43" hidden="1" outlineLevel="1">
      <c r="A227" t="s">
        <v>1242</v>
      </c>
      <c r="B227" s="10" t="s">
        <v>2085</v>
      </c>
      <c r="C227" s="1">
        <f t="shared" si="41"/>
        <v>5029</v>
      </c>
      <c r="D227" s="7">
        <f t="shared" si="34"/>
        <v>2</v>
      </c>
      <c r="E227" s="7">
        <f t="shared" si="35"/>
        <v>1</v>
      </c>
      <c r="F227" s="7">
        <f t="shared" si="36"/>
        <v>3</v>
      </c>
      <c r="G227" s="1">
        <f t="shared" si="42"/>
        <v>402</v>
      </c>
      <c r="H227" s="2">
        <f t="shared" si="43"/>
        <v>7.9936369059455156E-2</v>
      </c>
      <c r="I227" s="8"/>
      <c r="J227" s="2">
        <f t="shared" si="37"/>
        <v>0.43766156293497716</v>
      </c>
      <c r="K227" s="2">
        <f t="shared" si="38"/>
        <v>0.51759793199443227</v>
      </c>
      <c r="L227" s="2">
        <f t="shared" si="39"/>
        <v>3.6388944124080336E-2</v>
      </c>
      <c r="M227" s="2">
        <f t="shared" si="40"/>
        <v>8.3515609465102392E-3</v>
      </c>
      <c r="N227" s="1">
        <v>2201</v>
      </c>
      <c r="O227" s="1">
        <v>2603</v>
      </c>
      <c r="P227" s="1">
        <v>183</v>
      </c>
      <c r="Q227" s="1">
        <v>26</v>
      </c>
      <c r="R227" s="1">
        <v>13</v>
      </c>
      <c r="S227" s="76"/>
      <c r="T227" s="1">
        <v>3</v>
      </c>
      <c r="U227" s="1">
        <v>0</v>
      </c>
      <c r="V227" s="1"/>
      <c r="W227" s="1"/>
      <c r="X227" s="1"/>
      <c r="Y227" s="1"/>
      <c r="Z227" s="1"/>
      <c r="AA227" s="1"/>
      <c r="AB227" s="1"/>
      <c r="AG227" t="str">
        <f t="shared" si="44"/>
        <v>Brewer</v>
      </c>
      <c r="AH227" t="s">
        <v>3128</v>
      </c>
      <c r="AI227">
        <v>2</v>
      </c>
      <c r="AJ227">
        <v>249</v>
      </c>
      <c r="AL227" t="s">
        <v>849</v>
      </c>
      <c r="AM227" t="s">
        <v>1468</v>
      </c>
      <c r="AN227" t="s">
        <v>776</v>
      </c>
      <c r="AO227" t="s">
        <v>4438</v>
      </c>
      <c r="AQ227" t="s">
        <v>290</v>
      </c>
    </row>
    <row r="228" spans="1:43" hidden="1" outlineLevel="1">
      <c r="A228" t="s">
        <v>1575</v>
      </c>
      <c r="B228" s="10" t="s">
        <v>2085</v>
      </c>
      <c r="C228" s="1">
        <f t="shared" si="41"/>
        <v>327</v>
      </c>
      <c r="D228" s="7">
        <f t="shared" si="34"/>
        <v>2</v>
      </c>
      <c r="E228" s="7">
        <f t="shared" si="35"/>
        <v>1</v>
      </c>
      <c r="F228" s="7">
        <f t="shared" si="36"/>
        <v>3</v>
      </c>
      <c r="G228" s="1">
        <f t="shared" si="42"/>
        <v>68</v>
      </c>
      <c r="H228" s="2">
        <f t="shared" si="43"/>
        <v>0.20795107033639143</v>
      </c>
      <c r="I228" s="8"/>
      <c r="J228" s="2">
        <f t="shared" si="37"/>
        <v>0.37003058103975534</v>
      </c>
      <c r="K228" s="2">
        <f t="shared" si="38"/>
        <v>0.57798165137614677</v>
      </c>
      <c r="L228" s="2">
        <f t="shared" si="39"/>
        <v>4.8929663608562692E-2</v>
      </c>
      <c r="M228" s="2">
        <f t="shared" si="40"/>
        <v>3.0581039755352632E-3</v>
      </c>
      <c r="N228" s="1">
        <v>121</v>
      </c>
      <c r="O228" s="1">
        <v>189</v>
      </c>
      <c r="P228" s="1">
        <v>16</v>
      </c>
      <c r="Q228" s="1">
        <v>0</v>
      </c>
      <c r="R228" s="1">
        <v>1</v>
      </c>
      <c r="S228" s="76"/>
      <c r="T228" s="1">
        <v>0</v>
      </c>
      <c r="U228" s="1">
        <v>0</v>
      </c>
      <c r="V228" s="1"/>
      <c r="W228" s="1"/>
      <c r="X228" s="1"/>
      <c r="Y228" s="1"/>
      <c r="Z228" s="1"/>
      <c r="AA228" s="1"/>
      <c r="AB228" s="1"/>
      <c r="AG228" t="str">
        <f t="shared" si="44"/>
        <v>Bridgewater</v>
      </c>
      <c r="AH228" t="s">
        <v>3697</v>
      </c>
      <c r="AI228">
        <v>2</v>
      </c>
      <c r="AJ228">
        <v>48</v>
      </c>
      <c r="AL228" t="s">
        <v>849</v>
      </c>
      <c r="AM228" t="s">
        <v>1802</v>
      </c>
      <c r="AN228" t="s">
        <v>781</v>
      </c>
      <c r="AO228" t="s">
        <v>4439</v>
      </c>
      <c r="AQ228" t="s">
        <v>3002</v>
      </c>
    </row>
    <row r="229" spans="1:43" hidden="1" outlineLevel="1">
      <c r="A229" t="s">
        <v>1243</v>
      </c>
      <c r="B229" s="10" t="s">
        <v>2085</v>
      </c>
      <c r="C229" s="1">
        <f t="shared" si="41"/>
        <v>2470</v>
      </c>
      <c r="D229" s="7">
        <f t="shared" si="34"/>
        <v>1</v>
      </c>
      <c r="E229" s="7">
        <f t="shared" si="35"/>
        <v>2</v>
      </c>
      <c r="F229" s="7">
        <f t="shared" si="36"/>
        <v>3</v>
      </c>
      <c r="G229" s="1">
        <f t="shared" si="42"/>
        <v>31</v>
      </c>
      <c r="H229" s="2">
        <f t="shared" si="43"/>
        <v>1.2550607287449392E-2</v>
      </c>
      <c r="I229" s="8"/>
      <c r="J229" s="2">
        <f t="shared" si="37"/>
        <v>0.47206477732793523</v>
      </c>
      <c r="K229" s="2">
        <f t="shared" si="38"/>
        <v>0.45951417004048584</v>
      </c>
      <c r="L229" s="2">
        <f t="shared" si="39"/>
        <v>5.8704453441295545E-2</v>
      </c>
      <c r="M229" s="2">
        <f t="shared" si="40"/>
        <v>9.7165991902834481E-3</v>
      </c>
      <c r="N229" s="1">
        <v>1166</v>
      </c>
      <c r="O229" s="1">
        <v>1135</v>
      </c>
      <c r="P229" s="1">
        <v>145</v>
      </c>
      <c r="Q229" s="1">
        <v>14</v>
      </c>
      <c r="R229" s="1">
        <v>6</v>
      </c>
      <c r="S229" s="76"/>
      <c r="T229" s="1">
        <v>4</v>
      </c>
      <c r="U229" s="1">
        <v>0</v>
      </c>
      <c r="V229" s="1"/>
      <c r="W229" s="1"/>
      <c r="X229" s="1"/>
      <c r="Y229" s="1"/>
      <c r="Z229" s="1"/>
      <c r="AA229" s="1"/>
      <c r="AB229" s="1"/>
      <c r="AG229" t="str">
        <f t="shared" si="44"/>
        <v>Bridgton</v>
      </c>
      <c r="AH229" t="s">
        <v>2622</v>
      </c>
      <c r="AI229">
        <v>1</v>
      </c>
      <c r="AJ229">
        <v>444</v>
      </c>
      <c r="AL229" t="s">
        <v>849</v>
      </c>
      <c r="AM229" t="s">
        <v>1803</v>
      </c>
      <c r="AN229" t="s">
        <v>4099</v>
      </c>
      <c r="AO229" t="s">
        <v>4440</v>
      </c>
      <c r="AQ229" t="s">
        <v>3002</v>
      </c>
    </row>
    <row r="230" spans="1:43" hidden="1" outlineLevel="1">
      <c r="A230" t="s">
        <v>3779</v>
      </c>
      <c r="B230" s="10" t="s">
        <v>2085</v>
      </c>
      <c r="C230" s="1">
        <f t="shared" si="41"/>
        <v>41</v>
      </c>
      <c r="D230" s="7">
        <f t="shared" si="34"/>
        <v>1</v>
      </c>
      <c r="E230" s="7">
        <f t="shared" si="35"/>
        <v>2</v>
      </c>
      <c r="F230" s="7">
        <f t="shared" si="36"/>
        <v>3</v>
      </c>
      <c r="G230" s="1">
        <f t="shared" si="42"/>
        <v>10</v>
      </c>
      <c r="H230" s="2">
        <f t="shared" si="43"/>
        <v>0.24390243902439024</v>
      </c>
      <c r="I230" s="8"/>
      <c r="J230" s="2">
        <f t="shared" si="37"/>
        <v>0.53658536585365857</v>
      </c>
      <c r="K230" s="2">
        <f t="shared" si="38"/>
        <v>0.29268292682926828</v>
      </c>
      <c r="L230" s="2">
        <f t="shared" si="39"/>
        <v>0.14634146341463414</v>
      </c>
      <c r="M230" s="2">
        <f t="shared" si="40"/>
        <v>2.4390243902439018E-2</v>
      </c>
      <c r="N230" s="1">
        <v>22</v>
      </c>
      <c r="O230" s="1">
        <v>12</v>
      </c>
      <c r="P230" s="1">
        <v>6</v>
      </c>
      <c r="Q230" s="1">
        <v>0</v>
      </c>
      <c r="R230" s="1">
        <v>1</v>
      </c>
      <c r="S230" s="76"/>
      <c r="T230" s="1">
        <v>0</v>
      </c>
      <c r="U230" s="1">
        <v>0</v>
      </c>
      <c r="V230" s="1"/>
      <c r="W230" s="1"/>
      <c r="X230" s="1"/>
      <c r="Y230" s="1"/>
      <c r="Z230" s="1"/>
      <c r="AA230" s="1"/>
      <c r="AB230" s="1"/>
      <c r="AG230" t="str">
        <f t="shared" si="44"/>
        <v>Brighton Plantation</v>
      </c>
      <c r="AH230" t="s">
        <v>1928</v>
      </c>
      <c r="AI230">
        <v>2</v>
      </c>
      <c r="AJ230">
        <v>171</v>
      </c>
      <c r="AL230" t="s">
        <v>849</v>
      </c>
      <c r="AM230" t="s">
        <v>776</v>
      </c>
      <c r="AN230" t="s">
        <v>982</v>
      </c>
      <c r="AO230" t="s">
        <v>4441</v>
      </c>
      <c r="AQ230" t="s">
        <v>4755</v>
      </c>
    </row>
    <row r="231" spans="1:43" hidden="1" outlineLevel="1">
      <c r="A231" t="s">
        <v>2683</v>
      </c>
      <c r="B231" s="10" t="s">
        <v>2085</v>
      </c>
      <c r="C231" s="1">
        <f t="shared" si="41"/>
        <v>1730</v>
      </c>
      <c r="D231" s="7">
        <f t="shared" si="34"/>
        <v>2</v>
      </c>
      <c r="E231" s="7">
        <f t="shared" si="35"/>
        <v>1</v>
      </c>
      <c r="F231" s="7">
        <f t="shared" si="36"/>
        <v>3</v>
      </c>
      <c r="G231" s="1">
        <f t="shared" si="42"/>
        <v>143</v>
      </c>
      <c r="H231" s="2">
        <f t="shared" si="43"/>
        <v>8.2658959537572255E-2</v>
      </c>
      <c r="I231" s="8"/>
      <c r="J231" s="2">
        <f t="shared" si="37"/>
        <v>0.4213872832369942</v>
      </c>
      <c r="K231" s="2">
        <f t="shared" si="38"/>
        <v>0.50404624277456644</v>
      </c>
      <c r="L231" s="2">
        <f t="shared" si="39"/>
        <v>6.6473988439306353E-2</v>
      </c>
      <c r="M231" s="2">
        <f t="shared" si="40"/>
        <v>8.0924855491329439E-3</v>
      </c>
      <c r="N231" s="1">
        <v>729</v>
      </c>
      <c r="O231" s="1">
        <v>872</v>
      </c>
      <c r="P231" s="1">
        <v>115</v>
      </c>
      <c r="Q231" s="1">
        <v>8</v>
      </c>
      <c r="R231" s="1">
        <v>4</v>
      </c>
      <c r="S231" s="76"/>
      <c r="T231" s="1">
        <v>2</v>
      </c>
      <c r="U231" s="1">
        <v>0</v>
      </c>
      <c r="V231" s="1"/>
      <c r="W231" s="1"/>
      <c r="X231" s="1"/>
      <c r="Y231" s="1"/>
      <c r="Z231" s="1"/>
      <c r="AA231" s="1"/>
      <c r="AB231" s="1"/>
      <c r="AG231" t="str">
        <f t="shared" si="44"/>
        <v>Bristol</v>
      </c>
      <c r="AH231" t="s">
        <v>2054</v>
      </c>
      <c r="AI231">
        <v>1</v>
      </c>
      <c r="AJ231">
        <v>475</v>
      </c>
      <c r="AL231" t="s">
        <v>849</v>
      </c>
      <c r="AM231" t="s">
        <v>1466</v>
      </c>
      <c r="AN231" t="s">
        <v>776</v>
      </c>
      <c r="AO231" t="s">
        <v>4442</v>
      </c>
      <c r="AQ231" t="s">
        <v>3002</v>
      </c>
    </row>
    <row r="232" spans="1:43" hidden="1" outlineLevel="1">
      <c r="A232" t="s">
        <v>1252</v>
      </c>
      <c r="B232" s="10" t="s">
        <v>2085</v>
      </c>
      <c r="C232" s="1">
        <f t="shared" si="41"/>
        <v>515</v>
      </c>
      <c r="D232" s="7">
        <f t="shared" si="34"/>
        <v>1</v>
      </c>
      <c r="E232" s="7">
        <f t="shared" si="35"/>
        <v>2</v>
      </c>
      <c r="F232" s="7">
        <f t="shared" si="36"/>
        <v>3</v>
      </c>
      <c r="G232" s="1">
        <f t="shared" si="42"/>
        <v>36</v>
      </c>
      <c r="H232" s="2">
        <f t="shared" si="43"/>
        <v>6.9902912621359226E-2</v>
      </c>
      <c r="I232" s="8"/>
      <c r="J232" s="2">
        <f t="shared" si="37"/>
        <v>0.47184466019417476</v>
      </c>
      <c r="K232" s="2">
        <f t="shared" si="38"/>
        <v>0.40194174757281553</v>
      </c>
      <c r="L232" s="2">
        <f t="shared" si="39"/>
        <v>0.1145631067961165</v>
      </c>
      <c r="M232" s="2">
        <f t="shared" si="40"/>
        <v>1.1650485436893149E-2</v>
      </c>
      <c r="N232" s="1">
        <v>243</v>
      </c>
      <c r="O232" s="1">
        <v>207</v>
      </c>
      <c r="P232" s="1">
        <v>59</v>
      </c>
      <c r="Q232" s="1">
        <v>2</v>
      </c>
      <c r="R232" s="1">
        <v>4</v>
      </c>
      <c r="S232" s="76"/>
      <c r="T232" s="1">
        <v>0</v>
      </c>
      <c r="U232" s="1">
        <v>0</v>
      </c>
      <c r="V232" s="1"/>
      <c r="W232" s="1"/>
      <c r="X232" s="1"/>
      <c r="Y232" s="1"/>
      <c r="Z232" s="1"/>
      <c r="AA232" s="1"/>
      <c r="AB232" s="1"/>
      <c r="AG232" t="str">
        <f t="shared" si="44"/>
        <v>Brooklin</v>
      </c>
      <c r="AH232" t="s">
        <v>1665</v>
      </c>
      <c r="AI232">
        <v>2</v>
      </c>
      <c r="AJ232">
        <v>388</v>
      </c>
      <c r="AL232" t="s">
        <v>849</v>
      </c>
      <c r="AM232" t="s">
        <v>2454</v>
      </c>
      <c r="AN232" t="s">
        <v>776</v>
      </c>
      <c r="AO232" t="s">
        <v>4443</v>
      </c>
      <c r="AQ232" t="s">
        <v>3002</v>
      </c>
    </row>
    <row r="233" spans="1:43" hidden="1" outlineLevel="1">
      <c r="A233" t="s">
        <v>3540</v>
      </c>
      <c r="B233" s="10" t="s">
        <v>2085</v>
      </c>
      <c r="C233" s="1">
        <f t="shared" si="41"/>
        <v>486</v>
      </c>
      <c r="D233" s="7">
        <f t="shared" si="34"/>
        <v>2</v>
      </c>
      <c r="E233" s="7">
        <f t="shared" si="35"/>
        <v>1</v>
      </c>
      <c r="F233" s="7">
        <f t="shared" si="36"/>
        <v>3</v>
      </c>
      <c r="G233" s="1">
        <f t="shared" si="42"/>
        <v>60</v>
      </c>
      <c r="H233" s="2">
        <f t="shared" si="43"/>
        <v>0.12345679012345678</v>
      </c>
      <c r="I233" s="8"/>
      <c r="J233" s="2">
        <f t="shared" si="37"/>
        <v>0.39094650205761317</v>
      </c>
      <c r="K233" s="2">
        <f t="shared" si="38"/>
        <v>0.51440329218106995</v>
      </c>
      <c r="L233" s="2">
        <f t="shared" si="39"/>
        <v>7.6131687242798354E-2</v>
      </c>
      <c r="M233" s="2">
        <f t="shared" si="40"/>
        <v>1.8518518518518531E-2</v>
      </c>
      <c r="N233" s="1">
        <v>190</v>
      </c>
      <c r="O233" s="1">
        <v>250</v>
      </c>
      <c r="P233" s="1">
        <v>37</v>
      </c>
      <c r="Q233" s="1">
        <v>2</v>
      </c>
      <c r="R233" s="1">
        <v>4</v>
      </c>
      <c r="S233" s="76"/>
      <c r="T233" s="1">
        <v>3</v>
      </c>
      <c r="U233" s="1">
        <v>0</v>
      </c>
      <c r="V233" s="1"/>
      <c r="W233" s="1"/>
      <c r="X233" s="1"/>
      <c r="Y233" s="1"/>
      <c r="Z233" s="1"/>
      <c r="AA233" s="1"/>
      <c r="AB233" s="1"/>
      <c r="AG233" t="str">
        <f t="shared" si="44"/>
        <v>Brooks</v>
      </c>
      <c r="AH233" t="s">
        <v>1895</v>
      </c>
      <c r="AI233">
        <v>2</v>
      </c>
      <c r="AJ233">
        <v>324</v>
      </c>
      <c r="AL233" t="s">
        <v>849</v>
      </c>
      <c r="AM233" t="s">
        <v>777</v>
      </c>
      <c r="AN233" t="s">
        <v>1466</v>
      </c>
      <c r="AO233" t="s">
        <v>4444</v>
      </c>
      <c r="AQ233" t="s">
        <v>3002</v>
      </c>
    </row>
    <row r="234" spans="1:43" hidden="1" outlineLevel="1">
      <c r="A234" t="s">
        <v>1276</v>
      </c>
      <c r="B234" s="10" t="s">
        <v>2085</v>
      </c>
      <c r="C234" s="1">
        <f t="shared" si="41"/>
        <v>638</v>
      </c>
      <c r="D234" s="7">
        <f t="shared" si="34"/>
        <v>1</v>
      </c>
      <c r="E234" s="7">
        <f t="shared" si="35"/>
        <v>2</v>
      </c>
      <c r="F234" s="7">
        <f t="shared" si="36"/>
        <v>3</v>
      </c>
      <c r="G234" s="1">
        <f t="shared" si="42"/>
        <v>47</v>
      </c>
      <c r="H234" s="2">
        <f t="shared" si="43"/>
        <v>7.3667711598746077E-2</v>
      </c>
      <c r="I234" s="8"/>
      <c r="J234" s="2">
        <f t="shared" si="37"/>
        <v>0.47335423197492166</v>
      </c>
      <c r="K234" s="2">
        <f t="shared" si="38"/>
        <v>0.39968652037617552</v>
      </c>
      <c r="L234" s="2">
        <f t="shared" si="39"/>
        <v>0.1206896551724138</v>
      </c>
      <c r="M234" s="2">
        <f t="shared" si="40"/>
        <v>6.2695924764890193E-3</v>
      </c>
      <c r="N234" s="1">
        <v>302</v>
      </c>
      <c r="O234" s="1">
        <v>255</v>
      </c>
      <c r="P234" s="1">
        <v>77</v>
      </c>
      <c r="Q234" s="1">
        <v>0</v>
      </c>
      <c r="R234" s="1">
        <v>3</v>
      </c>
      <c r="S234" s="76"/>
      <c r="T234" s="1">
        <v>1</v>
      </c>
      <c r="U234" s="1">
        <v>0</v>
      </c>
      <c r="V234" s="1"/>
      <c r="W234" s="1"/>
      <c r="X234" s="1"/>
      <c r="Y234" s="1"/>
      <c r="Z234" s="1"/>
      <c r="AA234" s="1"/>
      <c r="AB234" s="1"/>
      <c r="AG234" t="str">
        <f t="shared" si="44"/>
        <v>Brooksville</v>
      </c>
      <c r="AH234" t="s">
        <v>1665</v>
      </c>
      <c r="AI234">
        <v>2</v>
      </c>
      <c r="AJ234">
        <v>366</v>
      </c>
      <c r="AL234" t="s">
        <v>849</v>
      </c>
      <c r="AM234" t="s">
        <v>2454</v>
      </c>
      <c r="AN234" t="s">
        <v>4484</v>
      </c>
      <c r="AO234" t="s">
        <v>4445</v>
      </c>
      <c r="AQ234" t="s">
        <v>3002</v>
      </c>
    </row>
    <row r="235" spans="1:43" hidden="1" outlineLevel="1">
      <c r="A235" t="s">
        <v>3665</v>
      </c>
      <c r="B235" s="10" t="s">
        <v>2085</v>
      </c>
      <c r="C235" s="1">
        <f t="shared" si="41"/>
        <v>95</v>
      </c>
      <c r="D235" s="7">
        <f t="shared" si="34"/>
        <v>2</v>
      </c>
      <c r="E235" s="7">
        <f t="shared" si="35"/>
        <v>1</v>
      </c>
      <c r="F235" s="7">
        <f t="shared" si="36"/>
        <v>3</v>
      </c>
      <c r="G235" s="1">
        <f t="shared" si="42"/>
        <v>45</v>
      </c>
      <c r="H235" s="2">
        <f t="shared" si="43"/>
        <v>0.47368421052631576</v>
      </c>
      <c r="I235" s="8"/>
      <c r="J235" s="2">
        <f t="shared" si="37"/>
        <v>0.25263157894736843</v>
      </c>
      <c r="K235" s="2">
        <f t="shared" si="38"/>
        <v>0.72631578947368425</v>
      </c>
      <c r="L235" s="2">
        <f t="shared" si="39"/>
        <v>2.1052631578947368E-2</v>
      </c>
      <c r="M235" s="2">
        <f t="shared" si="40"/>
        <v>-4.5102810375396984E-17</v>
      </c>
      <c r="N235" s="1">
        <v>24</v>
      </c>
      <c r="O235" s="1">
        <v>69</v>
      </c>
      <c r="P235" s="1">
        <v>2</v>
      </c>
      <c r="Q235" s="1">
        <v>0</v>
      </c>
      <c r="R235" s="1">
        <v>0</v>
      </c>
      <c r="S235" s="76"/>
      <c r="T235" s="1">
        <v>0</v>
      </c>
      <c r="U235" s="1">
        <v>0</v>
      </c>
      <c r="V235" s="1"/>
      <c r="W235" s="1"/>
      <c r="X235" s="1"/>
      <c r="Y235" s="1"/>
      <c r="Z235" s="1"/>
      <c r="AA235" s="1"/>
      <c r="AB235" s="1"/>
      <c r="AG235" t="str">
        <f>A235</f>
        <v>Brookton Twp.</v>
      </c>
      <c r="AH235" t="s">
        <v>1982</v>
      </c>
      <c r="AI235">
        <v>2</v>
      </c>
      <c r="AJ235" t="e">
        <v>#N/A</v>
      </c>
      <c r="AL235" t="s">
        <v>849</v>
      </c>
      <c r="AQ235" t="s">
        <v>4754</v>
      </c>
    </row>
    <row r="236" spans="1:43" hidden="1" outlineLevel="1">
      <c r="A236" t="s">
        <v>1877</v>
      </c>
      <c r="B236" s="10" t="s">
        <v>2085</v>
      </c>
      <c r="C236" s="1">
        <f t="shared" si="41"/>
        <v>649</v>
      </c>
      <c r="D236" s="7">
        <f t="shared" si="34"/>
        <v>1</v>
      </c>
      <c r="E236" s="7">
        <f t="shared" si="35"/>
        <v>2</v>
      </c>
      <c r="F236" s="7">
        <f t="shared" si="36"/>
        <v>3</v>
      </c>
      <c r="G236" s="1">
        <f t="shared" si="42"/>
        <v>42</v>
      </c>
      <c r="H236" s="2">
        <f t="shared" si="43"/>
        <v>6.4714946070878271E-2</v>
      </c>
      <c r="I236" s="8"/>
      <c r="J236" s="2">
        <f t="shared" si="37"/>
        <v>0.49768875192604006</v>
      </c>
      <c r="K236" s="2">
        <f t="shared" si="38"/>
        <v>0.43297380585516176</v>
      </c>
      <c r="L236" s="2">
        <f t="shared" si="39"/>
        <v>5.5469953775038522E-2</v>
      </c>
      <c r="M236" s="2">
        <f t="shared" si="40"/>
        <v>1.3867488443759707E-2</v>
      </c>
      <c r="N236" s="1">
        <v>323</v>
      </c>
      <c r="O236" s="1">
        <v>281</v>
      </c>
      <c r="P236" s="1">
        <v>36</v>
      </c>
      <c r="Q236" s="1">
        <v>3</v>
      </c>
      <c r="R236" s="1">
        <v>5</v>
      </c>
      <c r="S236" s="76"/>
      <c r="T236" s="1">
        <v>1</v>
      </c>
      <c r="U236" s="1">
        <v>0</v>
      </c>
      <c r="V236" s="1"/>
      <c r="W236" s="1"/>
      <c r="X236" s="1"/>
      <c r="Y236" s="1"/>
      <c r="Z236" s="1"/>
      <c r="AA236" s="1"/>
      <c r="AB236" s="1"/>
      <c r="AG236" t="str">
        <f t="shared" si="44"/>
        <v>Brownfield</v>
      </c>
      <c r="AH236" t="s">
        <v>3127</v>
      </c>
      <c r="AI236">
        <v>2</v>
      </c>
      <c r="AJ236">
        <v>474</v>
      </c>
      <c r="AL236" t="s">
        <v>849</v>
      </c>
      <c r="AM236" t="s">
        <v>1467</v>
      </c>
      <c r="AN236" t="s">
        <v>1466</v>
      </c>
      <c r="AO236" t="s">
        <v>4446</v>
      </c>
      <c r="AQ236" t="s">
        <v>3002</v>
      </c>
    </row>
    <row r="237" spans="1:43" hidden="1" outlineLevel="1">
      <c r="A237" t="s">
        <v>1924</v>
      </c>
      <c r="B237" s="10" t="s">
        <v>2085</v>
      </c>
      <c r="C237" s="1">
        <f t="shared" si="41"/>
        <v>757</v>
      </c>
      <c r="D237" s="7">
        <f t="shared" ref="D237:D300" si="45">RANK(N237,(N237:AE237))</f>
        <v>2</v>
      </c>
      <c r="E237" s="7">
        <f t="shared" ref="E237:E300" si="46">RANK(O237,(N237:AE237))</f>
        <v>1</v>
      </c>
      <c r="F237" s="7">
        <f t="shared" ref="F237:F300" si="47">IF(P237&gt;0,RANK(P237,(N237:AE237)),0)</f>
        <v>3</v>
      </c>
      <c r="G237" s="1">
        <f t="shared" si="42"/>
        <v>37</v>
      </c>
      <c r="H237" s="2">
        <f t="shared" si="43"/>
        <v>4.8877146631439897E-2</v>
      </c>
      <c r="I237" s="8"/>
      <c r="J237" s="2">
        <f t="shared" ref="J237:J300" si="48">IF(C237=0,"-",N237/C237)</f>
        <v>0.42932628797886396</v>
      </c>
      <c r="K237" s="2">
        <f t="shared" ref="K237:K300" si="49">IF(C237=0,"-",O237/C237)</f>
        <v>0.47820343461030385</v>
      </c>
      <c r="L237" s="2">
        <f t="shared" ref="L237:L300" si="50">IF(C237=0,"-",P237/C237)</f>
        <v>6.2087186261558784E-2</v>
      </c>
      <c r="M237" s="2">
        <f t="shared" ref="M237:M300" si="51">IF(C237=0,"-",(1-J237-K237-L237))</f>
        <v>3.0383091149273407E-2</v>
      </c>
      <c r="N237" s="1">
        <v>325</v>
      </c>
      <c r="O237" s="1">
        <v>362</v>
      </c>
      <c r="P237" s="1">
        <v>47</v>
      </c>
      <c r="Q237" s="1">
        <v>13</v>
      </c>
      <c r="R237" s="1">
        <v>10</v>
      </c>
      <c r="S237" s="76"/>
      <c r="T237" s="1">
        <v>0</v>
      </c>
      <c r="U237" s="1">
        <v>0</v>
      </c>
      <c r="V237" s="1"/>
      <c r="W237" s="1"/>
      <c r="X237" s="1"/>
      <c r="Y237" s="1"/>
      <c r="Z237" s="1"/>
      <c r="AA237" s="1"/>
      <c r="AB237" s="1"/>
      <c r="AG237" t="str">
        <f t="shared" si="44"/>
        <v>Brownville</v>
      </c>
      <c r="AH237" t="s">
        <v>2847</v>
      </c>
      <c r="AI237">
        <v>2</v>
      </c>
      <c r="AJ237">
        <v>114</v>
      </c>
      <c r="AL237" t="s">
        <v>849</v>
      </c>
      <c r="AM237" t="s">
        <v>458</v>
      </c>
      <c r="AN237" t="s">
        <v>4484</v>
      </c>
      <c r="AO237" t="s">
        <v>4447</v>
      </c>
      <c r="AQ237" t="s">
        <v>3002</v>
      </c>
    </row>
    <row r="238" spans="1:43" hidden="1" outlineLevel="1">
      <c r="A238" t="s">
        <v>1787</v>
      </c>
      <c r="B238" s="10" t="s">
        <v>2085</v>
      </c>
      <c r="C238" s="1">
        <f t="shared" si="41"/>
        <v>10034</v>
      </c>
      <c r="D238" s="7">
        <f t="shared" si="45"/>
        <v>1</v>
      </c>
      <c r="E238" s="7">
        <f t="shared" si="46"/>
        <v>2</v>
      </c>
      <c r="F238" s="7">
        <f t="shared" si="47"/>
        <v>3</v>
      </c>
      <c r="G238" s="1">
        <f t="shared" si="42"/>
        <v>1780</v>
      </c>
      <c r="H238" s="2">
        <f t="shared" si="43"/>
        <v>0.17739685070759417</v>
      </c>
      <c r="I238" s="8"/>
      <c r="J238" s="2">
        <f t="shared" si="48"/>
        <v>0.5528204106039466</v>
      </c>
      <c r="K238" s="2">
        <f t="shared" si="49"/>
        <v>0.3754235598963524</v>
      </c>
      <c r="L238" s="2">
        <f t="shared" si="50"/>
        <v>6.3185170420570064E-2</v>
      </c>
      <c r="M238" s="2">
        <f t="shared" si="51"/>
        <v>8.570859079130938E-3</v>
      </c>
      <c r="N238" s="1">
        <v>5547</v>
      </c>
      <c r="O238" s="1">
        <v>3767</v>
      </c>
      <c r="P238" s="1">
        <v>634</v>
      </c>
      <c r="Q238" s="1">
        <v>34</v>
      </c>
      <c r="R238" s="1">
        <v>40</v>
      </c>
      <c r="S238" s="76"/>
      <c r="T238" s="1">
        <v>12</v>
      </c>
      <c r="U238" s="1">
        <v>0</v>
      </c>
      <c r="V238" s="1"/>
      <c r="W238" s="1"/>
      <c r="X238" s="1"/>
      <c r="Y238" s="1"/>
      <c r="Z238" s="1"/>
      <c r="AA238" s="1"/>
      <c r="AB238" s="1"/>
      <c r="AG238" t="str">
        <f t="shared" si="44"/>
        <v>Brunswick</v>
      </c>
      <c r="AH238" t="s">
        <v>2622</v>
      </c>
      <c r="AI238">
        <v>1</v>
      </c>
      <c r="AJ238">
        <v>480</v>
      </c>
      <c r="AL238" t="s">
        <v>849</v>
      </c>
      <c r="AM238" t="s">
        <v>1803</v>
      </c>
      <c r="AN238" t="s">
        <v>1466</v>
      </c>
      <c r="AO238" t="s">
        <v>4448</v>
      </c>
      <c r="AQ238" t="s">
        <v>3002</v>
      </c>
    </row>
    <row r="239" spans="1:43" hidden="1" outlineLevel="1">
      <c r="A239" t="s">
        <v>1927</v>
      </c>
      <c r="B239" s="10" t="s">
        <v>2085</v>
      </c>
      <c r="C239" s="1">
        <f t="shared" si="41"/>
        <v>844</v>
      </c>
      <c r="D239" s="7">
        <f t="shared" si="45"/>
        <v>2</v>
      </c>
      <c r="E239" s="7">
        <f t="shared" si="46"/>
        <v>1</v>
      </c>
      <c r="F239" s="7">
        <f t="shared" si="47"/>
        <v>3</v>
      </c>
      <c r="G239" s="1">
        <f t="shared" si="42"/>
        <v>27</v>
      </c>
      <c r="H239" s="2">
        <f t="shared" si="43"/>
        <v>3.1990521327014215E-2</v>
      </c>
      <c r="I239" s="8"/>
      <c r="J239" s="2">
        <f t="shared" si="48"/>
        <v>0.45023696682464454</v>
      </c>
      <c r="K239" s="2">
        <f t="shared" si="49"/>
        <v>0.48222748815165878</v>
      </c>
      <c r="L239" s="2">
        <f t="shared" si="50"/>
        <v>5.3317535545023699E-2</v>
      </c>
      <c r="M239" s="2">
        <f t="shared" si="51"/>
        <v>1.4218009478672987E-2</v>
      </c>
      <c r="N239" s="1">
        <v>380</v>
      </c>
      <c r="O239" s="1">
        <v>407</v>
      </c>
      <c r="P239" s="1">
        <v>45</v>
      </c>
      <c r="Q239" s="1">
        <v>7</v>
      </c>
      <c r="R239" s="1">
        <v>3</v>
      </c>
      <c r="S239" s="76"/>
      <c r="T239" s="1">
        <v>2</v>
      </c>
      <c r="U239" s="1">
        <v>0</v>
      </c>
      <c r="V239" s="1"/>
      <c r="W239" s="1"/>
      <c r="X239" s="1"/>
      <c r="Y239" s="1"/>
      <c r="Z239" s="1"/>
      <c r="AA239" s="1"/>
      <c r="AB239" s="1"/>
      <c r="AG239" t="str">
        <f t="shared" si="44"/>
        <v>Buckfield</v>
      </c>
      <c r="AH239" t="s">
        <v>3127</v>
      </c>
      <c r="AI239">
        <v>2</v>
      </c>
      <c r="AJ239">
        <v>393</v>
      </c>
      <c r="AL239" t="s">
        <v>849</v>
      </c>
      <c r="AM239" t="s">
        <v>1467</v>
      </c>
      <c r="AN239" t="s">
        <v>982</v>
      </c>
      <c r="AO239" t="s">
        <v>4449</v>
      </c>
      <c r="AQ239" t="s">
        <v>3002</v>
      </c>
    </row>
    <row r="240" spans="1:43" hidden="1" outlineLevel="1">
      <c r="A240" t="s">
        <v>2189</v>
      </c>
      <c r="B240" s="10" t="s">
        <v>2085</v>
      </c>
      <c r="C240" s="1">
        <f t="shared" si="41"/>
        <v>2415</v>
      </c>
      <c r="D240" s="7">
        <f t="shared" si="45"/>
        <v>1</v>
      </c>
      <c r="E240" s="7">
        <f t="shared" si="46"/>
        <v>2</v>
      </c>
      <c r="F240" s="7">
        <f t="shared" si="47"/>
        <v>3</v>
      </c>
      <c r="G240" s="1">
        <f t="shared" si="42"/>
        <v>88</v>
      </c>
      <c r="H240" s="2">
        <f t="shared" si="43"/>
        <v>3.6438923395445133E-2</v>
      </c>
      <c r="I240" s="8"/>
      <c r="J240" s="2">
        <f t="shared" si="48"/>
        <v>0.47453416149068323</v>
      </c>
      <c r="K240" s="2">
        <f t="shared" si="49"/>
        <v>0.43809523809523809</v>
      </c>
      <c r="L240" s="2">
        <f t="shared" si="50"/>
        <v>6.9979296066252583E-2</v>
      </c>
      <c r="M240" s="2">
        <f t="shared" si="51"/>
        <v>1.7391304347826042E-2</v>
      </c>
      <c r="N240" s="1">
        <v>1146</v>
      </c>
      <c r="O240" s="1">
        <v>1058</v>
      </c>
      <c r="P240" s="1">
        <v>169</v>
      </c>
      <c r="Q240" s="1">
        <v>22</v>
      </c>
      <c r="R240" s="1">
        <v>16</v>
      </c>
      <c r="S240" s="76"/>
      <c r="T240" s="1">
        <v>4</v>
      </c>
      <c r="U240" s="1">
        <v>0</v>
      </c>
      <c r="V240" s="1"/>
      <c r="W240" s="1"/>
      <c r="X240" s="1"/>
      <c r="Y240" s="1"/>
      <c r="Z240" s="1"/>
      <c r="AA240" s="1"/>
      <c r="AB240" s="1"/>
      <c r="AG240" t="str">
        <f t="shared" si="44"/>
        <v>Bucksport</v>
      </c>
      <c r="AH240" t="s">
        <v>1665</v>
      </c>
      <c r="AI240">
        <v>2</v>
      </c>
      <c r="AJ240">
        <v>280</v>
      </c>
      <c r="AL240" t="s">
        <v>849</v>
      </c>
      <c r="AM240" t="s">
        <v>2454</v>
      </c>
      <c r="AN240" t="s">
        <v>781</v>
      </c>
      <c r="AO240" t="s">
        <v>4450</v>
      </c>
      <c r="AQ240" t="s">
        <v>3002</v>
      </c>
    </row>
    <row r="241" spans="1:43" hidden="1" outlineLevel="1">
      <c r="A241" t="s">
        <v>2716</v>
      </c>
      <c r="B241" s="10" t="s">
        <v>2085</v>
      </c>
      <c r="C241" s="1">
        <f t="shared" si="41"/>
        <v>194</v>
      </c>
      <c r="D241" s="7">
        <f t="shared" si="45"/>
        <v>2</v>
      </c>
      <c r="E241" s="7">
        <f t="shared" si="46"/>
        <v>1</v>
      </c>
      <c r="F241" s="7">
        <f t="shared" si="47"/>
        <v>3</v>
      </c>
      <c r="G241" s="1">
        <f t="shared" si="42"/>
        <v>45</v>
      </c>
      <c r="H241" s="2">
        <f t="shared" si="43"/>
        <v>0.23195876288659795</v>
      </c>
      <c r="I241" s="8"/>
      <c r="J241" s="2">
        <f t="shared" si="48"/>
        <v>0.35567010309278352</v>
      </c>
      <c r="K241" s="2">
        <f t="shared" si="49"/>
        <v>0.58762886597938147</v>
      </c>
      <c r="L241" s="2">
        <f t="shared" si="50"/>
        <v>3.608247422680412E-2</v>
      </c>
      <c r="M241" s="2">
        <f t="shared" si="51"/>
        <v>2.0618556701030841E-2</v>
      </c>
      <c r="N241" s="1">
        <v>69</v>
      </c>
      <c r="O241" s="1">
        <v>114</v>
      </c>
      <c r="P241" s="1">
        <v>7</v>
      </c>
      <c r="Q241" s="1">
        <v>2</v>
      </c>
      <c r="R241" s="1">
        <v>1</v>
      </c>
      <c r="S241" s="76"/>
      <c r="T241" s="1">
        <v>1</v>
      </c>
      <c r="U241" s="1">
        <v>0</v>
      </c>
      <c r="V241" s="1"/>
      <c r="W241" s="1"/>
      <c r="X241" s="1"/>
      <c r="Y241" s="1"/>
      <c r="Z241" s="1"/>
      <c r="AA241" s="1"/>
      <c r="AB241" s="1"/>
      <c r="AG241" t="str">
        <f t="shared" si="44"/>
        <v>Burlington</v>
      </c>
      <c r="AH241" t="s">
        <v>3128</v>
      </c>
      <c r="AI241">
        <v>2</v>
      </c>
      <c r="AJ241">
        <v>131</v>
      </c>
      <c r="AL241" t="s">
        <v>849</v>
      </c>
      <c r="AM241" t="s">
        <v>1468</v>
      </c>
      <c r="AN241" t="s">
        <v>4484</v>
      </c>
      <c r="AO241" t="s">
        <v>4451</v>
      </c>
      <c r="AQ241" t="s">
        <v>3002</v>
      </c>
    </row>
    <row r="242" spans="1:43" hidden="1" outlineLevel="1">
      <c r="A242" t="s">
        <v>1878</v>
      </c>
      <c r="B242" s="10" t="s">
        <v>2085</v>
      </c>
      <c r="C242" s="1">
        <f t="shared" si="41"/>
        <v>561</v>
      </c>
      <c r="D242" s="7">
        <f t="shared" si="45"/>
        <v>1</v>
      </c>
      <c r="E242" s="7">
        <f t="shared" si="46"/>
        <v>2</v>
      </c>
      <c r="F242" s="7">
        <f t="shared" si="47"/>
        <v>3</v>
      </c>
      <c r="G242" s="1">
        <f t="shared" si="42"/>
        <v>5</v>
      </c>
      <c r="H242" s="2">
        <f t="shared" si="43"/>
        <v>8.9126559714795012E-3</v>
      </c>
      <c r="I242" s="8"/>
      <c r="J242" s="2">
        <f t="shared" si="48"/>
        <v>0.46167557932263814</v>
      </c>
      <c r="K242" s="2">
        <f t="shared" si="49"/>
        <v>0.45276292335115864</v>
      </c>
      <c r="L242" s="2">
        <f t="shared" si="50"/>
        <v>6.4171122994652413E-2</v>
      </c>
      <c r="M242" s="2">
        <f t="shared" si="51"/>
        <v>2.1390374331550804E-2</v>
      </c>
      <c r="N242" s="1">
        <v>259</v>
      </c>
      <c r="O242" s="1">
        <v>254</v>
      </c>
      <c r="P242" s="1">
        <v>36</v>
      </c>
      <c r="Q242" s="1">
        <v>7</v>
      </c>
      <c r="R242" s="1">
        <v>4</v>
      </c>
      <c r="S242" s="76"/>
      <c r="T242" s="1">
        <v>1</v>
      </c>
      <c r="U242" s="1">
        <v>0</v>
      </c>
      <c r="V242" s="1"/>
      <c r="W242" s="1"/>
      <c r="X242" s="1"/>
      <c r="Y242" s="1"/>
      <c r="Z242" s="1"/>
      <c r="AA242" s="1"/>
      <c r="AB242" s="1"/>
      <c r="AG242" t="str">
        <f t="shared" si="44"/>
        <v>Burnham</v>
      </c>
      <c r="AH242" t="s">
        <v>1895</v>
      </c>
      <c r="AI242">
        <v>2</v>
      </c>
      <c r="AJ242">
        <v>270</v>
      </c>
      <c r="AL242" t="s">
        <v>849</v>
      </c>
      <c r="AM242" t="s">
        <v>777</v>
      </c>
      <c r="AN242" t="s">
        <v>982</v>
      </c>
      <c r="AO242" t="s">
        <v>4452</v>
      </c>
      <c r="AQ242" t="s">
        <v>3002</v>
      </c>
    </row>
    <row r="243" spans="1:43" hidden="1" outlineLevel="1">
      <c r="A243" t="s">
        <v>1251</v>
      </c>
      <c r="B243" s="10" t="s">
        <v>2085</v>
      </c>
      <c r="C243" s="1">
        <f t="shared" si="41"/>
        <v>3847</v>
      </c>
      <c r="D243" s="7">
        <f t="shared" si="45"/>
        <v>2</v>
      </c>
      <c r="E243" s="7">
        <f t="shared" si="46"/>
        <v>1</v>
      </c>
      <c r="F243" s="7">
        <f t="shared" si="47"/>
        <v>3</v>
      </c>
      <c r="G243" s="1">
        <f t="shared" si="42"/>
        <v>53</v>
      </c>
      <c r="H243" s="2">
        <f t="shared" si="43"/>
        <v>1.3776969066805303E-2</v>
      </c>
      <c r="I243" s="8"/>
      <c r="J243" s="2">
        <f t="shared" si="48"/>
        <v>0.46269820639459319</v>
      </c>
      <c r="K243" s="2">
        <f t="shared" si="49"/>
        <v>0.4764751754613985</v>
      </c>
      <c r="L243" s="2">
        <f t="shared" si="50"/>
        <v>4.4970106576553155E-2</v>
      </c>
      <c r="M243" s="2">
        <f t="shared" si="51"/>
        <v>1.5856511567455094E-2</v>
      </c>
      <c r="N243" s="1">
        <v>1780</v>
      </c>
      <c r="O243" s="1">
        <v>1833</v>
      </c>
      <c r="P243" s="1">
        <v>173</v>
      </c>
      <c r="Q243" s="1">
        <v>41</v>
      </c>
      <c r="R243" s="1">
        <v>20</v>
      </c>
      <c r="S243" s="76"/>
      <c r="T243" s="1">
        <v>0</v>
      </c>
      <c r="U243" s="1">
        <v>0</v>
      </c>
      <c r="V243" s="1"/>
      <c r="W243" s="1"/>
      <c r="X243" s="1"/>
      <c r="Y243" s="1"/>
      <c r="Z243" s="1"/>
      <c r="AA243" s="1"/>
      <c r="AB243" s="1"/>
      <c r="AG243" t="str">
        <f t="shared" si="44"/>
        <v>Buxton</v>
      </c>
      <c r="AH243" t="s">
        <v>1896</v>
      </c>
      <c r="AI243">
        <v>1</v>
      </c>
      <c r="AJ243">
        <v>515</v>
      </c>
      <c r="AL243" t="s">
        <v>849</v>
      </c>
      <c r="AM243" t="s">
        <v>779</v>
      </c>
      <c r="AN243" t="s">
        <v>4484</v>
      </c>
      <c r="AO243" t="s">
        <v>4453</v>
      </c>
      <c r="AQ243" t="s">
        <v>3002</v>
      </c>
    </row>
    <row r="244" spans="1:43" hidden="1" outlineLevel="1">
      <c r="A244" t="s">
        <v>2258</v>
      </c>
      <c r="B244" s="10" t="s">
        <v>2085</v>
      </c>
      <c r="C244" s="1">
        <f t="shared" si="41"/>
        <v>71</v>
      </c>
      <c r="D244" s="7">
        <f t="shared" si="45"/>
        <v>1</v>
      </c>
      <c r="E244" s="7">
        <f t="shared" si="46"/>
        <v>2</v>
      </c>
      <c r="F244" s="7">
        <f t="shared" si="47"/>
        <v>3</v>
      </c>
      <c r="G244" s="1">
        <f t="shared" si="42"/>
        <v>6</v>
      </c>
      <c r="H244" s="2">
        <f t="shared" si="43"/>
        <v>8.4507042253521125E-2</v>
      </c>
      <c r="I244" s="8"/>
      <c r="J244" s="2">
        <f t="shared" si="48"/>
        <v>0.47887323943661969</v>
      </c>
      <c r="K244" s="2">
        <f t="shared" si="49"/>
        <v>0.39436619718309857</v>
      </c>
      <c r="L244" s="2">
        <f t="shared" si="50"/>
        <v>7.0422535211267609E-2</v>
      </c>
      <c r="M244" s="2">
        <f t="shared" si="51"/>
        <v>5.6338028169014079E-2</v>
      </c>
      <c r="N244" s="1">
        <v>34</v>
      </c>
      <c r="O244" s="1">
        <v>28</v>
      </c>
      <c r="P244" s="1">
        <v>5</v>
      </c>
      <c r="Q244" s="1">
        <v>3</v>
      </c>
      <c r="R244" s="1">
        <v>0</v>
      </c>
      <c r="S244" s="76"/>
      <c r="T244" s="1">
        <v>1</v>
      </c>
      <c r="U244" s="1">
        <v>0</v>
      </c>
      <c r="V244" s="1"/>
      <c r="W244" s="1"/>
      <c r="X244" s="1"/>
      <c r="Y244" s="1"/>
      <c r="Z244" s="1"/>
      <c r="AA244" s="1"/>
      <c r="AB244" s="1"/>
      <c r="AG244" t="str">
        <f t="shared" si="44"/>
        <v>Byron</v>
      </c>
      <c r="AH244" t="s">
        <v>3127</v>
      </c>
      <c r="AI244">
        <v>2</v>
      </c>
      <c r="AJ244">
        <v>257</v>
      </c>
      <c r="AL244" t="s">
        <v>849</v>
      </c>
      <c r="AM244" t="s">
        <v>1467</v>
      </c>
      <c r="AN244" t="s">
        <v>776</v>
      </c>
      <c r="AO244" t="s">
        <v>4835</v>
      </c>
      <c r="AQ244" t="s">
        <v>3002</v>
      </c>
    </row>
    <row r="245" spans="1:43" hidden="1" outlineLevel="1">
      <c r="A245" t="s">
        <v>2755</v>
      </c>
      <c r="B245" s="10" t="s">
        <v>2085</v>
      </c>
      <c r="C245" s="1">
        <f t="shared" si="41"/>
        <v>1639</v>
      </c>
      <c r="D245" s="7">
        <f t="shared" si="45"/>
        <v>2</v>
      </c>
      <c r="E245" s="7">
        <f t="shared" si="46"/>
        <v>1</v>
      </c>
      <c r="F245" s="7">
        <f t="shared" si="47"/>
        <v>3</v>
      </c>
      <c r="G245" s="1">
        <f t="shared" si="42"/>
        <v>185</v>
      </c>
      <c r="H245" s="2">
        <f t="shared" si="43"/>
        <v>0.11287370347773032</v>
      </c>
      <c r="I245" s="8"/>
      <c r="J245" s="2">
        <f t="shared" si="48"/>
        <v>0.42098840756558875</v>
      </c>
      <c r="K245" s="2">
        <f t="shared" si="49"/>
        <v>0.53386211104331904</v>
      </c>
      <c r="L245" s="2">
        <f t="shared" si="50"/>
        <v>3.5387431360585725E-2</v>
      </c>
      <c r="M245" s="2">
        <f t="shared" si="51"/>
        <v>9.7620500305064806E-3</v>
      </c>
      <c r="N245" s="1">
        <v>690</v>
      </c>
      <c r="O245" s="1">
        <v>875</v>
      </c>
      <c r="P245" s="1">
        <v>58</v>
      </c>
      <c r="Q245" s="1">
        <v>10</v>
      </c>
      <c r="R245" s="1">
        <v>6</v>
      </c>
      <c r="S245" s="76"/>
      <c r="T245" s="1">
        <v>0</v>
      </c>
      <c r="U245" s="1">
        <v>0</v>
      </c>
      <c r="V245" s="1"/>
      <c r="W245" s="1"/>
      <c r="X245" s="1"/>
      <c r="Y245" s="1"/>
      <c r="Z245" s="1"/>
      <c r="AA245" s="1"/>
      <c r="AB245" s="1"/>
      <c r="AG245" t="str">
        <f t="shared" si="44"/>
        <v>Calais</v>
      </c>
      <c r="AH245" t="s">
        <v>1982</v>
      </c>
      <c r="AI245">
        <v>2</v>
      </c>
      <c r="AJ245">
        <v>151</v>
      </c>
      <c r="AL245" t="s">
        <v>849</v>
      </c>
      <c r="AM245" t="s">
        <v>778</v>
      </c>
      <c r="AN245" t="s">
        <v>4484</v>
      </c>
      <c r="AO245" t="s">
        <v>4836</v>
      </c>
      <c r="AQ245" t="s">
        <v>290</v>
      </c>
    </row>
    <row r="246" spans="1:43" hidden="1" outlineLevel="1">
      <c r="A246" t="s">
        <v>2736</v>
      </c>
      <c r="B246" s="10" t="s">
        <v>2085</v>
      </c>
      <c r="C246" s="1">
        <f t="shared" si="41"/>
        <v>246</v>
      </c>
      <c r="D246" s="7">
        <f t="shared" si="45"/>
        <v>2</v>
      </c>
      <c r="E246" s="7">
        <f t="shared" si="46"/>
        <v>1</v>
      </c>
      <c r="F246" s="7">
        <f t="shared" si="47"/>
        <v>3</v>
      </c>
      <c r="G246" s="1">
        <f t="shared" si="42"/>
        <v>74</v>
      </c>
      <c r="H246" s="2">
        <f t="shared" si="43"/>
        <v>0.30081300813008133</v>
      </c>
      <c r="I246" s="8"/>
      <c r="J246" s="2">
        <f t="shared" si="48"/>
        <v>0.3048780487804878</v>
      </c>
      <c r="K246" s="2">
        <f t="shared" si="49"/>
        <v>0.60569105691056913</v>
      </c>
      <c r="L246" s="2">
        <f t="shared" si="50"/>
        <v>6.910569105691057E-2</v>
      </c>
      <c r="M246" s="2">
        <f t="shared" si="51"/>
        <v>2.032520325203245E-2</v>
      </c>
      <c r="N246" s="1">
        <v>75</v>
      </c>
      <c r="O246" s="1">
        <v>149</v>
      </c>
      <c r="P246" s="1">
        <v>17</v>
      </c>
      <c r="Q246" s="1">
        <v>3</v>
      </c>
      <c r="R246" s="1">
        <v>2</v>
      </c>
      <c r="S246" s="76"/>
      <c r="T246" s="1">
        <v>0</v>
      </c>
      <c r="U246" s="1">
        <v>0</v>
      </c>
      <c r="V246" s="1"/>
      <c r="W246" s="1"/>
      <c r="X246" s="1"/>
      <c r="Y246" s="1"/>
      <c r="Z246" s="1"/>
      <c r="AA246" s="1"/>
      <c r="AB246" s="1"/>
      <c r="AG246" t="str">
        <f t="shared" si="44"/>
        <v>Cambridge</v>
      </c>
      <c r="AH246" t="s">
        <v>1928</v>
      </c>
      <c r="AI246">
        <v>2</v>
      </c>
      <c r="AJ246">
        <v>176</v>
      </c>
      <c r="AL246" t="s">
        <v>849</v>
      </c>
      <c r="AM246" t="s">
        <v>776</v>
      </c>
      <c r="AN246" t="s">
        <v>776</v>
      </c>
      <c r="AO246" t="s">
        <v>4837</v>
      </c>
      <c r="AQ246" t="s">
        <v>3002</v>
      </c>
    </row>
    <row r="247" spans="1:43" hidden="1" outlineLevel="1">
      <c r="A247" t="s">
        <v>1518</v>
      </c>
      <c r="B247" s="10" t="s">
        <v>2085</v>
      </c>
      <c r="C247" s="1">
        <f t="shared" si="41"/>
        <v>3139</v>
      </c>
      <c r="D247" s="7">
        <f t="shared" si="45"/>
        <v>1</v>
      </c>
      <c r="E247" s="7">
        <f t="shared" si="46"/>
        <v>2</v>
      </c>
      <c r="F247" s="7">
        <f t="shared" si="47"/>
        <v>3</v>
      </c>
      <c r="G247" s="1">
        <f t="shared" si="42"/>
        <v>539</v>
      </c>
      <c r="H247" s="2">
        <f t="shared" si="43"/>
        <v>0.17171073590315386</v>
      </c>
      <c r="I247" s="8"/>
      <c r="J247" s="2">
        <f t="shared" si="48"/>
        <v>0.53010512902198148</v>
      </c>
      <c r="K247" s="2">
        <f t="shared" si="49"/>
        <v>0.35839439311882765</v>
      </c>
      <c r="L247" s="2">
        <f t="shared" si="50"/>
        <v>0.10672188595093979</v>
      </c>
      <c r="M247" s="2">
        <f t="shared" si="51"/>
        <v>4.7785919082510842E-3</v>
      </c>
      <c r="N247" s="1">
        <v>1664</v>
      </c>
      <c r="O247" s="1">
        <v>1125</v>
      </c>
      <c r="P247" s="1">
        <v>335</v>
      </c>
      <c r="Q247" s="1">
        <v>6</v>
      </c>
      <c r="R247" s="1">
        <v>8</v>
      </c>
      <c r="S247" s="76"/>
      <c r="T247" s="1">
        <v>1</v>
      </c>
      <c r="U247" s="1">
        <v>0</v>
      </c>
      <c r="V247" s="1"/>
      <c r="W247" s="1"/>
      <c r="X247" s="1"/>
      <c r="Y247" s="1"/>
      <c r="Z247" s="1"/>
      <c r="AA247" s="1"/>
      <c r="AB247" s="1"/>
      <c r="AG247" t="str">
        <f t="shared" si="44"/>
        <v>Camden</v>
      </c>
      <c r="AH247" t="s">
        <v>736</v>
      </c>
      <c r="AI247">
        <v>1</v>
      </c>
      <c r="AJ247">
        <v>412</v>
      </c>
      <c r="AL247" t="s">
        <v>849</v>
      </c>
      <c r="AM247" t="s">
        <v>2456</v>
      </c>
      <c r="AN247" t="s">
        <v>4099</v>
      </c>
      <c r="AO247" t="s">
        <v>4838</v>
      </c>
      <c r="AQ247" t="s">
        <v>3002</v>
      </c>
    </row>
    <row r="248" spans="1:43" hidden="1" outlineLevel="1">
      <c r="A248" t="s">
        <v>2737</v>
      </c>
      <c r="B248" s="10" t="s">
        <v>2085</v>
      </c>
      <c r="C248" s="1">
        <f t="shared" si="41"/>
        <v>919</v>
      </c>
      <c r="D248" s="7">
        <f t="shared" si="45"/>
        <v>1</v>
      </c>
      <c r="E248" s="7">
        <f t="shared" si="46"/>
        <v>2</v>
      </c>
      <c r="F248" s="7">
        <f t="shared" si="47"/>
        <v>3</v>
      </c>
      <c r="G248" s="1">
        <f t="shared" si="42"/>
        <v>127</v>
      </c>
      <c r="H248" s="2">
        <f t="shared" si="43"/>
        <v>0.1381936887921654</v>
      </c>
      <c r="I248" s="8"/>
      <c r="J248" s="2">
        <f t="shared" si="48"/>
        <v>0.5255712731229597</v>
      </c>
      <c r="K248" s="2">
        <f t="shared" si="49"/>
        <v>0.38737758433079433</v>
      </c>
      <c r="L248" s="2">
        <f t="shared" si="50"/>
        <v>5.5495103373231776E-2</v>
      </c>
      <c r="M248" s="2">
        <f t="shared" si="51"/>
        <v>3.1556039173014187E-2</v>
      </c>
      <c r="N248" s="1">
        <v>483</v>
      </c>
      <c r="O248" s="1">
        <v>356</v>
      </c>
      <c r="P248" s="1">
        <v>51</v>
      </c>
      <c r="Q248" s="1">
        <v>16</v>
      </c>
      <c r="R248" s="1">
        <v>11</v>
      </c>
      <c r="S248" s="76"/>
      <c r="T248" s="1">
        <v>2</v>
      </c>
      <c r="U248" s="1">
        <v>0</v>
      </c>
      <c r="V248" s="1"/>
      <c r="W248" s="1"/>
      <c r="X248" s="1"/>
      <c r="Y248" s="1"/>
      <c r="Z248" s="1"/>
      <c r="AA248" s="1"/>
      <c r="AB248" s="1"/>
      <c r="AG248" t="str">
        <f t="shared" si="44"/>
        <v>Canaan</v>
      </c>
      <c r="AH248" t="s">
        <v>1928</v>
      </c>
      <c r="AI248">
        <v>2</v>
      </c>
      <c r="AJ248">
        <v>238</v>
      </c>
      <c r="AL248" t="s">
        <v>849</v>
      </c>
      <c r="AM248" t="s">
        <v>776</v>
      </c>
      <c r="AN248" t="s">
        <v>4484</v>
      </c>
      <c r="AO248" t="s">
        <v>4839</v>
      </c>
      <c r="AQ248" t="s">
        <v>3002</v>
      </c>
    </row>
    <row r="249" spans="1:43" hidden="1" outlineLevel="1">
      <c r="A249" t="s">
        <v>2378</v>
      </c>
      <c r="B249" s="10" t="s">
        <v>2085</v>
      </c>
      <c r="C249" s="1">
        <f t="shared" si="41"/>
        <v>518</v>
      </c>
      <c r="D249" s="7">
        <f t="shared" si="45"/>
        <v>1</v>
      </c>
      <c r="E249" s="7">
        <f t="shared" si="46"/>
        <v>2</v>
      </c>
      <c r="F249" s="7">
        <f t="shared" si="47"/>
        <v>3</v>
      </c>
      <c r="G249" s="1">
        <f t="shared" si="42"/>
        <v>26</v>
      </c>
      <c r="H249" s="2">
        <f t="shared" si="43"/>
        <v>5.019305019305019E-2</v>
      </c>
      <c r="I249" s="8"/>
      <c r="J249" s="2">
        <f t="shared" si="48"/>
        <v>0.49613899613899615</v>
      </c>
      <c r="K249" s="2">
        <f t="shared" si="49"/>
        <v>0.44594594594594594</v>
      </c>
      <c r="L249" s="2">
        <f t="shared" si="50"/>
        <v>3.8610038610038609E-2</v>
      </c>
      <c r="M249" s="2">
        <f t="shared" si="51"/>
        <v>1.9305019305019301E-2</v>
      </c>
      <c r="N249" s="1">
        <v>257</v>
      </c>
      <c r="O249" s="1">
        <v>231</v>
      </c>
      <c r="P249" s="1">
        <v>20</v>
      </c>
      <c r="Q249" s="1">
        <v>7</v>
      </c>
      <c r="R249" s="1">
        <v>2</v>
      </c>
      <c r="S249" s="76"/>
      <c r="T249" s="1">
        <v>1</v>
      </c>
      <c r="U249" s="1">
        <v>0</v>
      </c>
      <c r="V249" s="1"/>
      <c r="W249" s="1"/>
      <c r="X249" s="1"/>
      <c r="Y249" s="1"/>
      <c r="Z249" s="1"/>
      <c r="AA249" s="1"/>
      <c r="AB249" s="1"/>
      <c r="AG249" t="str">
        <f t="shared" si="44"/>
        <v>Canton</v>
      </c>
      <c r="AH249" t="s">
        <v>3127</v>
      </c>
      <c r="AI249">
        <v>2</v>
      </c>
      <c r="AJ249">
        <v>337</v>
      </c>
      <c r="AL249" t="s">
        <v>849</v>
      </c>
      <c r="AM249" t="s">
        <v>1467</v>
      </c>
      <c r="AN249" t="s">
        <v>4484</v>
      </c>
      <c r="AO249" t="s">
        <v>4840</v>
      </c>
      <c r="AQ249" t="s">
        <v>3002</v>
      </c>
    </row>
    <row r="250" spans="1:43" hidden="1" outlineLevel="1">
      <c r="A250" t="s">
        <v>2883</v>
      </c>
      <c r="B250" s="10" t="s">
        <v>2085</v>
      </c>
      <c r="C250" s="1">
        <f t="shared" si="41"/>
        <v>6014</v>
      </c>
      <c r="D250" s="7">
        <f t="shared" si="45"/>
        <v>1</v>
      </c>
      <c r="E250" s="7">
        <f t="shared" si="46"/>
        <v>2</v>
      </c>
      <c r="F250" s="7">
        <f t="shared" si="47"/>
        <v>3</v>
      </c>
      <c r="G250" s="1">
        <f t="shared" si="42"/>
        <v>253</v>
      </c>
      <c r="H250" s="2">
        <f t="shared" si="43"/>
        <v>4.2068506817426007E-2</v>
      </c>
      <c r="I250" s="8"/>
      <c r="J250" s="2">
        <f t="shared" si="48"/>
        <v>0.49251745926172263</v>
      </c>
      <c r="K250" s="2">
        <f t="shared" si="49"/>
        <v>0.45044895244429667</v>
      </c>
      <c r="L250" s="2">
        <f t="shared" si="50"/>
        <v>5.1546391752577317E-2</v>
      </c>
      <c r="M250" s="2">
        <f t="shared" si="51"/>
        <v>5.4871965414033802E-3</v>
      </c>
      <c r="N250" s="1">
        <v>2962</v>
      </c>
      <c r="O250" s="1">
        <v>2709</v>
      </c>
      <c r="P250" s="1">
        <v>310</v>
      </c>
      <c r="Q250" s="1">
        <v>13</v>
      </c>
      <c r="R250" s="1">
        <v>19</v>
      </c>
      <c r="S250" s="76"/>
      <c r="T250" s="1">
        <v>1</v>
      </c>
      <c r="U250" s="1">
        <v>0</v>
      </c>
      <c r="V250" s="1"/>
      <c r="W250" s="1"/>
      <c r="X250" s="1"/>
      <c r="Y250" s="1"/>
      <c r="Z250" s="1"/>
      <c r="AA250" s="1"/>
      <c r="AB250" s="1"/>
      <c r="AG250" t="str">
        <f t="shared" si="44"/>
        <v>Cape Elizabeth</v>
      </c>
      <c r="AH250" t="s">
        <v>2622</v>
      </c>
      <c r="AI250">
        <v>1</v>
      </c>
      <c r="AJ250">
        <v>525</v>
      </c>
      <c r="AL250" t="s">
        <v>849</v>
      </c>
      <c r="AM250" t="s">
        <v>1803</v>
      </c>
      <c r="AN250" t="s">
        <v>982</v>
      </c>
      <c r="AO250" t="s">
        <v>4841</v>
      </c>
      <c r="AQ250" t="s">
        <v>3002</v>
      </c>
    </row>
    <row r="251" spans="1:43" hidden="1" outlineLevel="1">
      <c r="A251" t="s">
        <v>2915</v>
      </c>
      <c r="B251" s="10" t="s">
        <v>2085</v>
      </c>
      <c r="C251" s="1">
        <f t="shared" si="41"/>
        <v>65</v>
      </c>
      <c r="D251" s="7">
        <f t="shared" si="45"/>
        <v>2</v>
      </c>
      <c r="E251" s="7">
        <f t="shared" si="46"/>
        <v>1</v>
      </c>
      <c r="F251" s="7">
        <f t="shared" si="47"/>
        <v>3</v>
      </c>
      <c r="G251" s="1">
        <f t="shared" si="42"/>
        <v>16</v>
      </c>
      <c r="H251" s="2">
        <f t="shared" si="43"/>
        <v>0.24615384615384617</v>
      </c>
      <c r="I251" s="8"/>
      <c r="J251" s="2">
        <f t="shared" si="48"/>
        <v>0.33846153846153848</v>
      </c>
      <c r="K251" s="2">
        <f t="shared" si="49"/>
        <v>0.58461538461538465</v>
      </c>
      <c r="L251" s="2">
        <f t="shared" si="50"/>
        <v>7.6923076923076927E-2</v>
      </c>
      <c r="M251" s="2">
        <f t="shared" si="51"/>
        <v>-5.5511151231257827E-17</v>
      </c>
      <c r="N251" s="1">
        <v>22</v>
      </c>
      <c r="O251" s="1">
        <v>38</v>
      </c>
      <c r="P251" s="1">
        <v>5</v>
      </c>
      <c r="Q251" s="1">
        <v>0</v>
      </c>
      <c r="R251" s="1">
        <v>0</v>
      </c>
      <c r="S251" s="76"/>
      <c r="T251" s="1">
        <v>0</v>
      </c>
      <c r="U251" s="1">
        <v>0</v>
      </c>
      <c r="V251" s="1"/>
      <c r="W251" s="1"/>
      <c r="X251" s="1"/>
      <c r="Y251" s="1"/>
      <c r="Z251" s="1"/>
      <c r="AA251" s="1"/>
      <c r="AB251" s="1"/>
      <c r="AG251" t="str">
        <f t="shared" si="44"/>
        <v>Caratunk</v>
      </c>
      <c r="AH251" t="s">
        <v>1928</v>
      </c>
      <c r="AI251">
        <v>2</v>
      </c>
      <c r="AJ251">
        <v>138</v>
      </c>
      <c r="AL251" t="s">
        <v>849</v>
      </c>
      <c r="AM251" t="s">
        <v>776</v>
      </c>
      <c r="AN251" t="s">
        <v>781</v>
      </c>
      <c r="AO251" t="s">
        <v>4842</v>
      </c>
      <c r="AQ251" t="s">
        <v>3002</v>
      </c>
    </row>
    <row r="252" spans="1:43" hidden="1" outlineLevel="1">
      <c r="A252" t="s">
        <v>3694</v>
      </c>
      <c r="B252" s="10" t="s">
        <v>2085</v>
      </c>
      <c r="C252" s="1">
        <f t="shared" si="41"/>
        <v>3574</v>
      </c>
      <c r="D252" s="7">
        <f t="shared" si="45"/>
        <v>1</v>
      </c>
      <c r="E252" s="7">
        <f t="shared" si="46"/>
        <v>2</v>
      </c>
      <c r="F252" s="7">
        <f t="shared" si="47"/>
        <v>3</v>
      </c>
      <c r="G252" s="1">
        <f t="shared" si="42"/>
        <v>281</v>
      </c>
      <c r="H252" s="2">
        <f t="shared" si="43"/>
        <v>7.8623391158365974E-2</v>
      </c>
      <c r="I252" s="8"/>
      <c r="J252" s="2">
        <f t="shared" si="48"/>
        <v>0.51902630106323444</v>
      </c>
      <c r="K252" s="2">
        <f t="shared" si="49"/>
        <v>0.44040290990486847</v>
      </c>
      <c r="L252" s="2">
        <f t="shared" si="50"/>
        <v>2.8259653049804143E-2</v>
      </c>
      <c r="M252" s="2">
        <f t="shared" si="51"/>
        <v>1.2311135982092949E-2</v>
      </c>
      <c r="N252" s="1">
        <v>1855</v>
      </c>
      <c r="O252" s="1">
        <v>1574</v>
      </c>
      <c r="P252" s="1">
        <v>101</v>
      </c>
      <c r="Q252" s="1">
        <v>27</v>
      </c>
      <c r="R252" s="1">
        <v>11</v>
      </c>
      <c r="S252" s="76"/>
      <c r="T252" s="1">
        <v>6</v>
      </c>
      <c r="U252" s="1">
        <v>0</v>
      </c>
      <c r="V252" s="1"/>
      <c r="W252" s="1"/>
      <c r="X252" s="1"/>
      <c r="Y252" s="1"/>
      <c r="Z252" s="1"/>
      <c r="AA252" s="1"/>
      <c r="AB252" s="1"/>
      <c r="AG252" t="str">
        <f t="shared" si="44"/>
        <v>Caribou</v>
      </c>
      <c r="AH252" t="s">
        <v>3697</v>
      </c>
      <c r="AI252">
        <v>2</v>
      </c>
      <c r="AJ252">
        <v>24</v>
      </c>
      <c r="AL252" t="s">
        <v>849</v>
      </c>
      <c r="AM252" t="s">
        <v>1802</v>
      </c>
      <c r="AN252" t="s">
        <v>4165</v>
      </c>
      <c r="AO252" t="s">
        <v>4843</v>
      </c>
      <c r="AQ252" t="s">
        <v>290</v>
      </c>
    </row>
    <row r="253" spans="1:43" hidden="1" outlineLevel="1">
      <c r="A253" t="s">
        <v>1546</v>
      </c>
      <c r="B253" s="10" t="s">
        <v>2085</v>
      </c>
      <c r="C253" s="1">
        <f t="shared" si="41"/>
        <v>1235</v>
      </c>
      <c r="D253" s="7">
        <f t="shared" si="45"/>
        <v>2</v>
      </c>
      <c r="E253" s="7">
        <f t="shared" si="46"/>
        <v>1</v>
      </c>
      <c r="F253" s="7">
        <f t="shared" si="47"/>
        <v>3</v>
      </c>
      <c r="G253" s="1">
        <f t="shared" si="42"/>
        <v>407</v>
      </c>
      <c r="H253" s="2">
        <f t="shared" si="43"/>
        <v>0.32955465587044536</v>
      </c>
      <c r="I253" s="8"/>
      <c r="J253" s="2">
        <f t="shared" si="48"/>
        <v>0.30445344129554658</v>
      </c>
      <c r="K253" s="2">
        <f t="shared" si="49"/>
        <v>0.63400809716599194</v>
      </c>
      <c r="L253" s="2">
        <f t="shared" si="50"/>
        <v>4.6153846153846156E-2</v>
      </c>
      <c r="M253" s="2">
        <f t="shared" si="51"/>
        <v>1.5384615384615274E-2</v>
      </c>
      <c r="N253" s="1">
        <v>376</v>
      </c>
      <c r="O253" s="1">
        <v>783</v>
      </c>
      <c r="P253" s="1">
        <v>57</v>
      </c>
      <c r="Q253" s="1">
        <v>16</v>
      </c>
      <c r="R253" s="1">
        <v>3</v>
      </c>
      <c r="S253" s="76"/>
      <c r="T253" s="1">
        <v>0</v>
      </c>
      <c r="U253" s="1">
        <v>0</v>
      </c>
      <c r="V253" s="1"/>
      <c r="W253" s="1"/>
      <c r="X253" s="1"/>
      <c r="Y253" s="1"/>
      <c r="Z253" s="1"/>
      <c r="AA253" s="1"/>
      <c r="AB253" s="1"/>
      <c r="AG253" t="str">
        <f t="shared" si="44"/>
        <v>Carmel</v>
      </c>
      <c r="AH253" t="s">
        <v>3128</v>
      </c>
      <c r="AI253">
        <v>2</v>
      </c>
      <c r="AJ253">
        <v>240</v>
      </c>
      <c r="AL253" t="s">
        <v>849</v>
      </c>
      <c r="AM253" t="s">
        <v>1468</v>
      </c>
      <c r="AN253" t="s">
        <v>781</v>
      </c>
      <c r="AO253" t="s">
        <v>4844</v>
      </c>
      <c r="AQ253" t="s">
        <v>3002</v>
      </c>
    </row>
    <row r="254" spans="1:43" hidden="1" outlineLevel="1">
      <c r="A254" t="s">
        <v>1547</v>
      </c>
      <c r="B254" s="10" t="s">
        <v>2085</v>
      </c>
      <c r="C254" s="1">
        <f t="shared" si="41"/>
        <v>379</v>
      </c>
      <c r="D254" s="7">
        <f t="shared" si="45"/>
        <v>1</v>
      </c>
      <c r="E254" s="7">
        <f t="shared" si="46"/>
        <v>2</v>
      </c>
      <c r="F254" s="7">
        <f t="shared" si="47"/>
        <v>3</v>
      </c>
      <c r="G254" s="1">
        <f t="shared" si="42"/>
        <v>33</v>
      </c>
      <c r="H254" s="2">
        <f t="shared" si="43"/>
        <v>8.7071240105540904E-2</v>
      </c>
      <c r="I254" s="8"/>
      <c r="J254" s="2">
        <f t="shared" si="48"/>
        <v>0.48021108179419525</v>
      </c>
      <c r="K254" s="2">
        <f t="shared" si="49"/>
        <v>0.39313984168865435</v>
      </c>
      <c r="L254" s="2">
        <f t="shared" si="50"/>
        <v>0.10817941952506596</v>
      </c>
      <c r="M254" s="2">
        <f t="shared" si="51"/>
        <v>1.8469656992084443E-2</v>
      </c>
      <c r="N254" s="1">
        <v>182</v>
      </c>
      <c r="O254" s="1">
        <v>149</v>
      </c>
      <c r="P254" s="1">
        <v>41</v>
      </c>
      <c r="Q254" s="1">
        <v>1</v>
      </c>
      <c r="R254" s="1">
        <v>6</v>
      </c>
      <c r="S254" s="76"/>
      <c r="T254" s="1">
        <v>0</v>
      </c>
      <c r="U254" s="1">
        <v>0</v>
      </c>
      <c r="V254" s="1"/>
      <c r="W254" s="1"/>
      <c r="X254" s="1"/>
      <c r="Y254" s="1"/>
      <c r="Z254" s="1"/>
      <c r="AA254" s="1"/>
      <c r="AB254" s="1"/>
      <c r="AG254" t="str">
        <f t="shared" si="44"/>
        <v>Carrabassett Valley</v>
      </c>
      <c r="AH254" t="s">
        <v>2579</v>
      </c>
      <c r="AI254">
        <v>2</v>
      </c>
      <c r="AJ254">
        <v>165</v>
      </c>
      <c r="AL254" t="s">
        <v>849</v>
      </c>
      <c r="AM254" t="s">
        <v>2150</v>
      </c>
      <c r="AN254" t="s">
        <v>5161</v>
      </c>
      <c r="AO254" t="s">
        <v>5162</v>
      </c>
      <c r="AQ254" t="s">
        <v>3002</v>
      </c>
    </row>
    <row r="255" spans="1:43" hidden="1" outlineLevel="1">
      <c r="A255" t="s">
        <v>3215</v>
      </c>
      <c r="B255" s="10" t="s">
        <v>2085</v>
      </c>
      <c r="C255" s="1">
        <f t="shared" si="41"/>
        <v>76</v>
      </c>
      <c r="D255" s="7">
        <f t="shared" si="45"/>
        <v>2</v>
      </c>
      <c r="E255" s="7">
        <f t="shared" si="46"/>
        <v>1</v>
      </c>
      <c r="F255" s="7">
        <f t="shared" si="47"/>
        <v>3</v>
      </c>
      <c r="G255" s="1">
        <f t="shared" si="42"/>
        <v>27</v>
      </c>
      <c r="H255" s="2">
        <f t="shared" si="43"/>
        <v>0.35526315789473684</v>
      </c>
      <c r="I255" s="8"/>
      <c r="J255" s="2">
        <f t="shared" si="48"/>
        <v>0.27631578947368424</v>
      </c>
      <c r="K255" s="2">
        <f t="shared" si="49"/>
        <v>0.63157894736842102</v>
      </c>
      <c r="L255" s="2">
        <f t="shared" si="50"/>
        <v>7.8947368421052627E-2</v>
      </c>
      <c r="M255" s="2">
        <f t="shared" si="51"/>
        <v>1.3157894736842063E-2</v>
      </c>
      <c r="N255" s="1">
        <v>21</v>
      </c>
      <c r="O255" s="1">
        <v>48</v>
      </c>
      <c r="P255" s="1">
        <v>6</v>
      </c>
      <c r="Q255" s="1">
        <v>1</v>
      </c>
      <c r="R255" s="1">
        <v>0</v>
      </c>
      <c r="S255" s="76"/>
      <c r="T255" s="1">
        <v>0</v>
      </c>
      <c r="U255" s="1">
        <v>0</v>
      </c>
      <c r="V255" s="1"/>
      <c r="W255" s="1"/>
      <c r="X255" s="1"/>
      <c r="Y255" s="1"/>
      <c r="Z255" s="1"/>
      <c r="AA255" s="1"/>
      <c r="AB255" s="1"/>
      <c r="AG255" t="str">
        <f t="shared" si="44"/>
        <v>Carroll Plantation</v>
      </c>
      <c r="AH255" t="s">
        <v>3128</v>
      </c>
      <c r="AI255">
        <v>2</v>
      </c>
      <c r="AJ255">
        <v>107</v>
      </c>
      <c r="AL255" t="s">
        <v>849</v>
      </c>
      <c r="AM255" t="s">
        <v>1468</v>
      </c>
      <c r="AN255" t="s">
        <v>4165</v>
      </c>
      <c r="AO255" t="s">
        <v>5163</v>
      </c>
      <c r="AQ255" t="s">
        <v>4755</v>
      </c>
    </row>
    <row r="256" spans="1:43" hidden="1" outlineLevel="1">
      <c r="A256" t="s">
        <v>1548</v>
      </c>
      <c r="B256" s="10" t="s">
        <v>2085</v>
      </c>
      <c r="C256" s="1">
        <f t="shared" si="41"/>
        <v>221</v>
      </c>
      <c r="D256" s="7">
        <f t="shared" si="45"/>
        <v>1</v>
      </c>
      <c r="E256" s="7">
        <f t="shared" si="46"/>
        <v>2</v>
      </c>
      <c r="F256" s="7">
        <f t="shared" si="47"/>
        <v>3</v>
      </c>
      <c r="G256" s="1">
        <f t="shared" si="42"/>
        <v>35</v>
      </c>
      <c r="H256" s="2">
        <f t="shared" si="43"/>
        <v>0.15837104072398189</v>
      </c>
      <c r="I256" s="8"/>
      <c r="J256" s="2">
        <f t="shared" si="48"/>
        <v>0.52941176470588236</v>
      </c>
      <c r="K256" s="2">
        <f t="shared" si="49"/>
        <v>0.37104072398190047</v>
      </c>
      <c r="L256" s="2">
        <f t="shared" si="50"/>
        <v>6.7873303167420809E-2</v>
      </c>
      <c r="M256" s="2">
        <f t="shared" si="51"/>
        <v>3.1674208144796365E-2</v>
      </c>
      <c r="N256" s="1">
        <v>117</v>
      </c>
      <c r="O256" s="1">
        <v>82</v>
      </c>
      <c r="P256" s="1">
        <v>15</v>
      </c>
      <c r="Q256" s="1">
        <v>2</v>
      </c>
      <c r="R256" s="1">
        <v>4</v>
      </c>
      <c r="S256" s="76"/>
      <c r="T256" s="1">
        <v>1</v>
      </c>
      <c r="U256" s="1">
        <v>0</v>
      </c>
      <c r="V256" s="1"/>
      <c r="W256" s="1"/>
      <c r="X256" s="1"/>
      <c r="Y256" s="1"/>
      <c r="Z256" s="1"/>
      <c r="AA256" s="1"/>
      <c r="AB256" s="1"/>
      <c r="AG256" t="str">
        <f t="shared" si="44"/>
        <v>Carthage</v>
      </c>
      <c r="AH256" t="s">
        <v>2579</v>
      </c>
      <c r="AI256">
        <v>2</v>
      </c>
      <c r="AJ256">
        <v>292</v>
      </c>
      <c r="AL256" t="s">
        <v>849</v>
      </c>
      <c r="AM256" t="s">
        <v>2150</v>
      </c>
      <c r="AN256" t="s">
        <v>4099</v>
      </c>
      <c r="AO256" t="s">
        <v>5164</v>
      </c>
      <c r="AQ256" t="s">
        <v>3002</v>
      </c>
    </row>
    <row r="257" spans="1:43" hidden="1" outlineLevel="1">
      <c r="A257" t="s">
        <v>3809</v>
      </c>
      <c r="B257" s="10" t="s">
        <v>2085</v>
      </c>
      <c r="C257" s="1">
        <f t="shared" si="41"/>
        <v>113</v>
      </c>
      <c r="D257" s="7">
        <f t="shared" si="45"/>
        <v>2</v>
      </c>
      <c r="E257" s="7">
        <f t="shared" si="46"/>
        <v>1</v>
      </c>
      <c r="F257" s="7">
        <f t="shared" si="47"/>
        <v>3</v>
      </c>
      <c r="G257" s="1">
        <f t="shared" si="42"/>
        <v>31</v>
      </c>
      <c r="H257" s="2">
        <f t="shared" si="43"/>
        <v>0.27433628318584069</v>
      </c>
      <c r="I257" s="8"/>
      <c r="J257" s="2">
        <f t="shared" si="48"/>
        <v>0.33628318584070799</v>
      </c>
      <c r="K257" s="2">
        <f t="shared" si="49"/>
        <v>0.61061946902654862</v>
      </c>
      <c r="L257" s="2">
        <f t="shared" si="50"/>
        <v>4.4247787610619468E-2</v>
      </c>
      <c r="M257" s="2">
        <f t="shared" si="51"/>
        <v>8.8495575221238659E-3</v>
      </c>
      <c r="N257" s="1">
        <v>38</v>
      </c>
      <c r="O257" s="1">
        <v>69</v>
      </c>
      <c r="P257" s="1">
        <v>5</v>
      </c>
      <c r="Q257" s="1">
        <v>1</v>
      </c>
      <c r="R257" s="1">
        <v>0</v>
      </c>
      <c r="S257" s="76"/>
      <c r="T257" s="1">
        <v>0</v>
      </c>
      <c r="U257" s="1">
        <v>0</v>
      </c>
      <c r="V257" s="1"/>
      <c r="W257" s="1"/>
      <c r="X257" s="1"/>
      <c r="Y257" s="1"/>
      <c r="Z257" s="1"/>
      <c r="AA257" s="1"/>
      <c r="AB257" s="1"/>
      <c r="AG257" t="str">
        <f t="shared" si="44"/>
        <v>Cary Plantation</v>
      </c>
      <c r="AH257" t="s">
        <v>3697</v>
      </c>
      <c r="AI257">
        <v>2</v>
      </c>
      <c r="AJ257">
        <v>69</v>
      </c>
      <c r="AL257" t="s">
        <v>849</v>
      </c>
      <c r="AM257" t="s">
        <v>1802</v>
      </c>
      <c r="AN257" t="s">
        <v>130</v>
      </c>
      <c r="AO257" t="s">
        <v>5165</v>
      </c>
      <c r="AQ257" t="s">
        <v>4755</v>
      </c>
    </row>
    <row r="258" spans="1:43" hidden="1" outlineLevel="1">
      <c r="A258" t="s">
        <v>1549</v>
      </c>
      <c r="B258" s="10" t="s">
        <v>2085</v>
      </c>
      <c r="C258" s="1">
        <f t="shared" ref="C258:C321" si="52">SUM(N258:AE258)</f>
        <v>1728</v>
      </c>
      <c r="D258" s="7">
        <f t="shared" si="45"/>
        <v>1</v>
      </c>
      <c r="E258" s="7">
        <f t="shared" si="46"/>
        <v>2</v>
      </c>
      <c r="F258" s="7">
        <f t="shared" si="47"/>
        <v>3</v>
      </c>
      <c r="G258" s="1">
        <f t="shared" ref="G258:G321" si="53">IF(D258=1,N258,IF(E258=1,O258,P258))-IF(D258=2,N258,IF(E258=2,O258,P258))</f>
        <v>25</v>
      </c>
      <c r="H258" s="2">
        <f t="shared" ref="H258:H321" si="54">G258/C258</f>
        <v>1.4467592592592593E-2</v>
      </c>
      <c r="I258" s="8"/>
      <c r="J258" s="2">
        <f t="shared" si="48"/>
        <v>0.46817129629629628</v>
      </c>
      <c r="K258" s="2">
        <f t="shared" si="49"/>
        <v>0.45370370370370372</v>
      </c>
      <c r="L258" s="2">
        <f t="shared" si="50"/>
        <v>5.6712962962962965E-2</v>
      </c>
      <c r="M258" s="2">
        <f t="shared" si="51"/>
        <v>2.1412037037037035E-2</v>
      </c>
      <c r="N258" s="1">
        <v>809</v>
      </c>
      <c r="O258" s="1">
        <v>784</v>
      </c>
      <c r="P258" s="1">
        <v>98</v>
      </c>
      <c r="Q258" s="1">
        <v>25</v>
      </c>
      <c r="R258" s="1">
        <v>6</v>
      </c>
      <c r="S258" s="76"/>
      <c r="T258" s="1">
        <v>5</v>
      </c>
      <c r="U258" s="1">
        <v>1</v>
      </c>
      <c r="V258" s="1"/>
      <c r="W258" s="1"/>
      <c r="X258" s="1"/>
      <c r="Y258" s="1"/>
      <c r="Z258" s="1"/>
      <c r="AA258" s="1"/>
      <c r="AB258" s="1"/>
      <c r="AG258" t="str">
        <f t="shared" si="44"/>
        <v>Casco</v>
      </c>
      <c r="AH258" t="s">
        <v>2622</v>
      </c>
      <c r="AI258">
        <v>1</v>
      </c>
      <c r="AJ258">
        <v>466</v>
      </c>
      <c r="AL258" t="s">
        <v>849</v>
      </c>
      <c r="AM258" t="s">
        <v>1803</v>
      </c>
      <c r="AN258" t="s">
        <v>776</v>
      </c>
      <c r="AO258" t="s">
        <v>4157</v>
      </c>
      <c r="AQ258" t="s">
        <v>3002</v>
      </c>
    </row>
    <row r="259" spans="1:43" hidden="1" outlineLevel="1">
      <c r="A259" t="s">
        <v>1550</v>
      </c>
      <c r="B259" s="10" t="s">
        <v>2085</v>
      </c>
      <c r="C259" s="1">
        <f t="shared" si="52"/>
        <v>647</v>
      </c>
      <c r="D259" s="7">
        <f t="shared" si="45"/>
        <v>1</v>
      </c>
      <c r="E259" s="7">
        <f t="shared" si="46"/>
        <v>2</v>
      </c>
      <c r="F259" s="7">
        <f t="shared" si="47"/>
        <v>3</v>
      </c>
      <c r="G259" s="1">
        <f t="shared" si="53"/>
        <v>36</v>
      </c>
      <c r="H259" s="2">
        <f t="shared" si="54"/>
        <v>5.5641421947449768E-2</v>
      </c>
      <c r="I259" s="8"/>
      <c r="J259" s="2">
        <f t="shared" si="48"/>
        <v>0.48222565687789798</v>
      </c>
      <c r="K259" s="2">
        <f t="shared" si="49"/>
        <v>0.42658423493044823</v>
      </c>
      <c r="L259" s="2">
        <f t="shared" si="50"/>
        <v>8.8098918083462138E-2</v>
      </c>
      <c r="M259" s="2">
        <f t="shared" si="51"/>
        <v>3.0911901081916576E-3</v>
      </c>
      <c r="N259" s="1">
        <v>312</v>
      </c>
      <c r="O259" s="1">
        <v>276</v>
      </c>
      <c r="P259" s="1">
        <v>57</v>
      </c>
      <c r="Q259" s="1">
        <v>0</v>
      </c>
      <c r="R259" s="1">
        <v>2</v>
      </c>
      <c r="S259" s="76"/>
      <c r="T259" s="1">
        <v>0</v>
      </c>
      <c r="U259" s="1">
        <v>0</v>
      </c>
      <c r="V259" s="1"/>
      <c r="W259" s="1"/>
      <c r="X259" s="1"/>
      <c r="Y259" s="1"/>
      <c r="Z259" s="1"/>
      <c r="AA259" s="1"/>
      <c r="AB259" s="1"/>
      <c r="AG259" t="str">
        <f t="shared" si="44"/>
        <v>Castine</v>
      </c>
      <c r="AH259" t="s">
        <v>1665</v>
      </c>
      <c r="AI259">
        <v>2</v>
      </c>
      <c r="AJ259">
        <v>361</v>
      </c>
      <c r="AL259" t="s">
        <v>849</v>
      </c>
      <c r="AM259" t="s">
        <v>2454</v>
      </c>
      <c r="AN259" t="s">
        <v>4165</v>
      </c>
      <c r="AO259" t="s">
        <v>5166</v>
      </c>
      <c r="AQ259" t="s">
        <v>3002</v>
      </c>
    </row>
    <row r="260" spans="1:43" hidden="1" outlineLevel="1">
      <c r="A260" t="s">
        <v>1551</v>
      </c>
      <c r="B260" s="10" t="s">
        <v>2085</v>
      </c>
      <c r="C260" s="1">
        <f t="shared" si="52"/>
        <v>232</v>
      </c>
      <c r="D260" s="7">
        <f t="shared" si="45"/>
        <v>2</v>
      </c>
      <c r="E260" s="7">
        <f t="shared" si="46"/>
        <v>1</v>
      </c>
      <c r="F260" s="7">
        <f t="shared" si="47"/>
        <v>3</v>
      </c>
      <c r="G260" s="1">
        <f t="shared" si="53"/>
        <v>59</v>
      </c>
      <c r="H260" s="2">
        <f t="shared" si="54"/>
        <v>0.25431034482758619</v>
      </c>
      <c r="I260" s="8"/>
      <c r="J260" s="2">
        <f t="shared" si="48"/>
        <v>0.36637931034482757</v>
      </c>
      <c r="K260" s="2">
        <f t="shared" si="49"/>
        <v>0.62068965517241381</v>
      </c>
      <c r="L260" s="2">
        <f t="shared" si="50"/>
        <v>8.6206896551724137E-3</v>
      </c>
      <c r="M260" s="2">
        <f t="shared" si="51"/>
        <v>4.3103448275861496E-3</v>
      </c>
      <c r="N260" s="1">
        <v>85</v>
      </c>
      <c r="O260" s="1">
        <v>144</v>
      </c>
      <c r="P260" s="1">
        <v>2</v>
      </c>
      <c r="Q260" s="1">
        <v>1</v>
      </c>
      <c r="R260" s="1">
        <v>0</v>
      </c>
      <c r="S260" s="76"/>
      <c r="T260" s="1">
        <v>0</v>
      </c>
      <c r="U260" s="1">
        <v>0</v>
      </c>
      <c r="V260" s="1"/>
      <c r="W260" s="1"/>
      <c r="X260" s="1"/>
      <c r="Y260" s="1"/>
      <c r="Z260" s="1"/>
      <c r="AA260" s="1"/>
      <c r="AB260" s="1"/>
      <c r="AG260" t="str">
        <f t="shared" ref="AG260:AG323" si="55">A260</f>
        <v>Castle Hill</v>
      </c>
      <c r="AH260" t="s">
        <v>3697</v>
      </c>
      <c r="AI260">
        <v>2</v>
      </c>
      <c r="AJ260">
        <v>33</v>
      </c>
      <c r="AL260" t="s">
        <v>849</v>
      </c>
      <c r="AM260" t="s">
        <v>1802</v>
      </c>
      <c r="AN260" t="s">
        <v>654</v>
      </c>
      <c r="AO260" t="s">
        <v>5167</v>
      </c>
      <c r="AQ260" t="s">
        <v>3002</v>
      </c>
    </row>
    <row r="261" spans="1:43" hidden="1" outlineLevel="1">
      <c r="A261" t="s">
        <v>1813</v>
      </c>
      <c r="B261" s="10" t="s">
        <v>2085</v>
      </c>
      <c r="C261" s="1">
        <f t="shared" si="52"/>
        <v>142</v>
      </c>
      <c r="D261" s="7">
        <f t="shared" si="45"/>
        <v>1</v>
      </c>
      <c r="E261" s="7">
        <f t="shared" si="46"/>
        <v>2</v>
      </c>
      <c r="F261" s="7">
        <f t="shared" si="47"/>
        <v>3</v>
      </c>
      <c r="G261" s="1">
        <f t="shared" si="53"/>
        <v>56</v>
      </c>
      <c r="H261" s="2">
        <f t="shared" si="54"/>
        <v>0.39436619718309857</v>
      </c>
      <c r="I261" s="8"/>
      <c r="J261" s="2">
        <f t="shared" si="48"/>
        <v>0.676056338028169</v>
      </c>
      <c r="K261" s="2">
        <f t="shared" si="49"/>
        <v>0.28169014084507044</v>
      </c>
      <c r="L261" s="2">
        <f t="shared" si="50"/>
        <v>4.2253521126760563E-2</v>
      </c>
      <c r="M261" s="2">
        <f t="shared" si="51"/>
        <v>0</v>
      </c>
      <c r="N261" s="1">
        <v>96</v>
      </c>
      <c r="O261" s="1">
        <v>40</v>
      </c>
      <c r="P261" s="1">
        <v>6</v>
      </c>
      <c r="Q261" s="1">
        <v>0</v>
      </c>
      <c r="R261" s="1">
        <v>0</v>
      </c>
      <c r="S261" s="76"/>
      <c r="T261" s="1">
        <v>0</v>
      </c>
      <c r="U261" s="1">
        <v>0</v>
      </c>
      <c r="V261" s="1"/>
      <c r="W261" s="1"/>
      <c r="X261" s="1"/>
      <c r="Y261" s="1"/>
      <c r="Z261" s="1"/>
      <c r="AA261" s="1"/>
      <c r="AB261" s="1"/>
      <c r="AG261" t="str">
        <f t="shared" si="55"/>
        <v>Caswell</v>
      </c>
      <c r="AH261" t="s">
        <v>3697</v>
      </c>
      <c r="AI261">
        <v>2</v>
      </c>
      <c r="AJ261">
        <v>18</v>
      </c>
      <c r="AL261" t="s">
        <v>849</v>
      </c>
      <c r="AM261" t="s">
        <v>1802</v>
      </c>
      <c r="AN261" t="s">
        <v>660</v>
      </c>
      <c r="AO261" t="s">
        <v>5168</v>
      </c>
      <c r="AQ261" t="s">
        <v>3002</v>
      </c>
    </row>
    <row r="262" spans="1:43" hidden="1" outlineLevel="1">
      <c r="A262" t="s">
        <v>928</v>
      </c>
      <c r="B262" s="10" t="s">
        <v>2085</v>
      </c>
      <c r="C262" s="1">
        <f t="shared" si="52"/>
        <v>21</v>
      </c>
      <c r="D262" s="7">
        <f t="shared" si="45"/>
        <v>2</v>
      </c>
      <c r="E262" s="7">
        <f t="shared" si="46"/>
        <v>1</v>
      </c>
      <c r="F262" s="7">
        <f t="shared" si="47"/>
        <v>0</v>
      </c>
      <c r="G262" s="1">
        <f t="shared" si="53"/>
        <v>5</v>
      </c>
      <c r="H262" s="2">
        <f t="shared" si="54"/>
        <v>0.23809523809523808</v>
      </c>
      <c r="I262" s="8"/>
      <c r="J262" s="2">
        <f t="shared" si="48"/>
        <v>0.38095238095238093</v>
      </c>
      <c r="K262" s="2">
        <f t="shared" si="49"/>
        <v>0.61904761904761907</v>
      </c>
      <c r="L262" s="2">
        <f t="shared" si="50"/>
        <v>0</v>
      </c>
      <c r="M262" s="2">
        <f t="shared" si="51"/>
        <v>0</v>
      </c>
      <c r="N262" s="1">
        <v>8</v>
      </c>
      <c r="O262" s="1">
        <v>13</v>
      </c>
      <c r="P262" s="1">
        <v>0</v>
      </c>
      <c r="Q262" s="1">
        <v>0</v>
      </c>
      <c r="R262" s="1">
        <v>0</v>
      </c>
      <c r="S262" s="76"/>
      <c r="T262" s="1">
        <v>0</v>
      </c>
      <c r="U262" s="1">
        <v>0</v>
      </c>
      <c r="V262" s="1"/>
      <c r="W262" s="1"/>
      <c r="X262" s="1"/>
      <c r="Y262" s="1"/>
      <c r="Z262" s="1"/>
      <c r="AA262" s="1"/>
      <c r="AB262" s="1"/>
      <c r="AG262" t="str">
        <f t="shared" si="55"/>
        <v>Centerville</v>
      </c>
      <c r="AH262" t="s">
        <v>1982</v>
      </c>
      <c r="AI262">
        <v>2</v>
      </c>
      <c r="AJ262">
        <v>256</v>
      </c>
      <c r="AL262" t="s">
        <v>849</v>
      </c>
      <c r="AM262" t="s">
        <v>778</v>
      </c>
      <c r="AN262" t="s">
        <v>781</v>
      </c>
      <c r="AO262" t="s">
        <v>5169</v>
      </c>
      <c r="AQ262" t="s">
        <v>3002</v>
      </c>
    </row>
    <row r="263" spans="1:43" hidden="1" outlineLevel="1">
      <c r="A263" t="s">
        <v>951</v>
      </c>
      <c r="B263" s="10" t="s">
        <v>2085</v>
      </c>
      <c r="C263" s="1">
        <f t="shared" si="52"/>
        <v>222</v>
      </c>
      <c r="D263" s="7">
        <f t="shared" si="45"/>
        <v>1</v>
      </c>
      <c r="E263" s="7">
        <f t="shared" si="46"/>
        <v>2</v>
      </c>
      <c r="F263" s="7">
        <f t="shared" si="47"/>
        <v>3</v>
      </c>
      <c r="G263" s="1">
        <f t="shared" si="53"/>
        <v>2</v>
      </c>
      <c r="H263" s="2">
        <f t="shared" si="54"/>
        <v>9.0090090090090089E-3</v>
      </c>
      <c r="I263" s="8"/>
      <c r="J263" s="2">
        <f t="shared" si="48"/>
        <v>0.49099099099099097</v>
      </c>
      <c r="K263" s="2">
        <f t="shared" si="49"/>
        <v>0.481981981981982</v>
      </c>
      <c r="L263" s="2">
        <f t="shared" si="50"/>
        <v>1.8018018018018018E-2</v>
      </c>
      <c r="M263" s="2">
        <f t="shared" si="51"/>
        <v>9.0090090090090107E-3</v>
      </c>
      <c r="N263" s="1">
        <v>109</v>
      </c>
      <c r="O263" s="1">
        <v>107</v>
      </c>
      <c r="P263" s="1">
        <v>4</v>
      </c>
      <c r="Q263" s="1">
        <v>0</v>
      </c>
      <c r="R263" s="1">
        <v>2</v>
      </c>
      <c r="S263" s="76"/>
      <c r="T263" s="1">
        <v>0</v>
      </c>
      <c r="U263" s="1">
        <v>0</v>
      </c>
      <c r="V263" s="1"/>
      <c r="W263" s="1"/>
      <c r="X263" s="1"/>
      <c r="Y263" s="1"/>
      <c r="Z263" s="1"/>
      <c r="AA263" s="1"/>
      <c r="AB263" s="1"/>
      <c r="AG263" t="str">
        <f t="shared" si="55"/>
        <v>Chapman</v>
      </c>
      <c r="AH263" t="s">
        <v>3697</v>
      </c>
      <c r="AI263">
        <v>2</v>
      </c>
      <c r="AJ263">
        <v>37</v>
      </c>
      <c r="AL263" t="s">
        <v>849</v>
      </c>
      <c r="AM263" t="s">
        <v>1802</v>
      </c>
      <c r="AN263" t="s">
        <v>655</v>
      </c>
      <c r="AO263" t="s">
        <v>5170</v>
      </c>
      <c r="AQ263" t="s">
        <v>3002</v>
      </c>
    </row>
    <row r="264" spans="1:43" hidden="1" outlineLevel="1">
      <c r="A264" t="s">
        <v>2958</v>
      </c>
      <c r="B264" s="10" t="s">
        <v>2085</v>
      </c>
      <c r="C264" s="1">
        <f t="shared" si="52"/>
        <v>651</v>
      </c>
      <c r="D264" s="7">
        <f t="shared" si="45"/>
        <v>2</v>
      </c>
      <c r="E264" s="7">
        <f t="shared" si="46"/>
        <v>1</v>
      </c>
      <c r="F264" s="7">
        <f t="shared" si="47"/>
        <v>3</v>
      </c>
      <c r="G264" s="1">
        <f t="shared" si="53"/>
        <v>279</v>
      </c>
      <c r="H264" s="2">
        <f t="shared" si="54"/>
        <v>0.42857142857142855</v>
      </c>
      <c r="I264" s="8"/>
      <c r="J264" s="2">
        <f t="shared" si="48"/>
        <v>0.25499231950844853</v>
      </c>
      <c r="K264" s="2">
        <f t="shared" si="49"/>
        <v>0.68356374807987708</v>
      </c>
      <c r="L264" s="2">
        <f t="shared" si="50"/>
        <v>4.6082949308755762E-2</v>
      </c>
      <c r="M264" s="2">
        <f t="shared" si="51"/>
        <v>1.5360983102918689E-2</v>
      </c>
      <c r="N264" s="1">
        <v>166</v>
      </c>
      <c r="O264" s="1">
        <v>445</v>
      </c>
      <c r="P264" s="1">
        <v>30</v>
      </c>
      <c r="Q264" s="1">
        <v>5</v>
      </c>
      <c r="R264" s="1">
        <v>5</v>
      </c>
      <c r="S264" s="76"/>
      <c r="T264" s="1">
        <v>0</v>
      </c>
      <c r="U264" s="1">
        <v>0</v>
      </c>
      <c r="V264" s="1"/>
      <c r="W264" s="1"/>
      <c r="X264" s="1"/>
      <c r="Y264" s="1"/>
      <c r="Z264" s="1"/>
      <c r="AA264" s="1"/>
      <c r="AB264" s="1"/>
      <c r="AG264" t="str">
        <f t="shared" si="55"/>
        <v>Charleston</v>
      </c>
      <c r="AH264" t="s">
        <v>3128</v>
      </c>
      <c r="AI264">
        <v>2</v>
      </c>
      <c r="AJ264">
        <v>166</v>
      </c>
      <c r="AL264" t="s">
        <v>849</v>
      </c>
      <c r="AM264" t="s">
        <v>1468</v>
      </c>
      <c r="AN264" t="s">
        <v>130</v>
      </c>
      <c r="AO264" t="s">
        <v>5171</v>
      </c>
      <c r="AQ264" t="s">
        <v>3002</v>
      </c>
    </row>
    <row r="265" spans="1:43" hidden="1" outlineLevel="1">
      <c r="A265" t="s">
        <v>3409</v>
      </c>
      <c r="B265" s="10" t="s">
        <v>2085</v>
      </c>
      <c r="C265" s="1">
        <f t="shared" si="52"/>
        <v>168</v>
      </c>
      <c r="D265" s="7">
        <f t="shared" si="45"/>
        <v>2</v>
      </c>
      <c r="E265" s="7">
        <f t="shared" si="46"/>
        <v>1</v>
      </c>
      <c r="F265" s="7">
        <f t="shared" si="47"/>
        <v>3</v>
      </c>
      <c r="G265" s="1">
        <f t="shared" si="53"/>
        <v>61</v>
      </c>
      <c r="H265" s="2">
        <f t="shared" si="54"/>
        <v>0.36309523809523808</v>
      </c>
      <c r="I265" s="8"/>
      <c r="J265" s="2">
        <f t="shared" si="48"/>
        <v>0.29166666666666669</v>
      </c>
      <c r="K265" s="2">
        <f t="shared" si="49"/>
        <v>0.65476190476190477</v>
      </c>
      <c r="L265" s="2">
        <f t="shared" si="50"/>
        <v>3.5714285714285712E-2</v>
      </c>
      <c r="M265" s="2">
        <f t="shared" si="51"/>
        <v>1.785714285714278E-2</v>
      </c>
      <c r="N265" s="1">
        <v>49</v>
      </c>
      <c r="O265" s="1">
        <v>110</v>
      </c>
      <c r="P265" s="1">
        <v>6</v>
      </c>
      <c r="Q265" s="1">
        <v>1</v>
      </c>
      <c r="R265" s="1">
        <v>1</v>
      </c>
      <c r="S265" s="76"/>
      <c r="T265" s="1">
        <v>1</v>
      </c>
      <c r="U265" s="1">
        <v>0</v>
      </c>
      <c r="V265" s="1"/>
      <c r="W265" s="1"/>
      <c r="X265" s="1"/>
      <c r="Y265" s="1"/>
      <c r="Z265" s="1"/>
      <c r="AA265" s="1"/>
      <c r="AB265" s="1"/>
      <c r="AG265" t="str">
        <f t="shared" si="55"/>
        <v>Charlotte</v>
      </c>
      <c r="AH265" t="s">
        <v>1982</v>
      </c>
      <c r="AI265">
        <v>2</v>
      </c>
      <c r="AJ265">
        <v>177</v>
      </c>
      <c r="AL265" t="s">
        <v>849</v>
      </c>
      <c r="AM265" t="s">
        <v>778</v>
      </c>
      <c r="AN265" t="s">
        <v>4165</v>
      </c>
      <c r="AO265" t="s">
        <v>5172</v>
      </c>
      <c r="AQ265" t="s">
        <v>3002</v>
      </c>
    </row>
    <row r="266" spans="1:43" hidden="1" outlineLevel="1">
      <c r="A266" t="s">
        <v>2740</v>
      </c>
      <c r="B266" s="10" t="s">
        <v>2085</v>
      </c>
      <c r="C266" s="1">
        <f t="shared" si="52"/>
        <v>1174</v>
      </c>
      <c r="D266" s="7">
        <f t="shared" si="45"/>
        <v>1</v>
      </c>
      <c r="E266" s="7">
        <f t="shared" si="46"/>
        <v>2</v>
      </c>
      <c r="F266" s="7">
        <f t="shared" si="47"/>
        <v>3</v>
      </c>
      <c r="G266" s="1">
        <f t="shared" si="53"/>
        <v>177</v>
      </c>
      <c r="H266" s="2">
        <f t="shared" si="54"/>
        <v>0.15076660988074958</v>
      </c>
      <c r="I266" s="8"/>
      <c r="J266" s="2">
        <f t="shared" si="48"/>
        <v>0.54684838160136284</v>
      </c>
      <c r="K266" s="2">
        <f t="shared" si="49"/>
        <v>0.39608177172061326</v>
      </c>
      <c r="L266" s="2">
        <f t="shared" si="50"/>
        <v>3.7478705281090291E-2</v>
      </c>
      <c r="M266" s="2">
        <f t="shared" si="51"/>
        <v>1.9591141396933603E-2</v>
      </c>
      <c r="N266" s="1">
        <v>642</v>
      </c>
      <c r="O266" s="1">
        <v>465</v>
      </c>
      <c r="P266" s="1">
        <v>44</v>
      </c>
      <c r="Q266" s="1">
        <v>20</v>
      </c>
      <c r="R266" s="1">
        <v>3</v>
      </c>
      <c r="S266" s="76"/>
      <c r="T266" s="1">
        <v>0</v>
      </c>
      <c r="U266" s="1">
        <v>0</v>
      </c>
      <c r="V266" s="1"/>
      <c r="W266" s="1"/>
      <c r="X266" s="1"/>
      <c r="Y266" s="1"/>
      <c r="Z266" s="1"/>
      <c r="AA266" s="1"/>
      <c r="AB266" s="1"/>
      <c r="AG266" t="str">
        <f t="shared" si="55"/>
        <v>Chelsea</v>
      </c>
      <c r="AH266" t="s">
        <v>3746</v>
      </c>
      <c r="AI266">
        <v>1</v>
      </c>
      <c r="AJ266">
        <v>399</v>
      </c>
      <c r="AL266" t="s">
        <v>849</v>
      </c>
      <c r="AM266" t="s">
        <v>2455</v>
      </c>
      <c r="AN266" t="s">
        <v>776</v>
      </c>
      <c r="AO266" t="s">
        <v>5232</v>
      </c>
      <c r="AQ266" t="s">
        <v>3002</v>
      </c>
    </row>
    <row r="267" spans="1:43" hidden="1" outlineLevel="1">
      <c r="A267" t="s">
        <v>1941</v>
      </c>
      <c r="B267" s="10" t="s">
        <v>2085</v>
      </c>
      <c r="C267" s="1">
        <f t="shared" si="52"/>
        <v>624</v>
      </c>
      <c r="D267" s="7">
        <f t="shared" si="45"/>
        <v>2</v>
      </c>
      <c r="E267" s="7">
        <f t="shared" si="46"/>
        <v>1</v>
      </c>
      <c r="F267" s="7">
        <f t="shared" si="47"/>
        <v>3</v>
      </c>
      <c r="G267" s="1">
        <f t="shared" si="53"/>
        <v>103</v>
      </c>
      <c r="H267" s="2">
        <f t="shared" si="54"/>
        <v>0.16506410256410256</v>
      </c>
      <c r="I267" s="8"/>
      <c r="J267" s="2">
        <f t="shared" si="48"/>
        <v>0.37179487179487181</v>
      </c>
      <c r="K267" s="2">
        <f t="shared" si="49"/>
        <v>0.53685897435897434</v>
      </c>
      <c r="L267" s="2">
        <f t="shared" si="50"/>
        <v>7.5320512820512817E-2</v>
      </c>
      <c r="M267" s="2">
        <f t="shared" si="51"/>
        <v>1.6025641025641038E-2</v>
      </c>
      <c r="N267" s="1">
        <v>232</v>
      </c>
      <c r="O267" s="1">
        <v>335</v>
      </c>
      <c r="P267" s="1">
        <v>47</v>
      </c>
      <c r="Q267" s="1">
        <v>7</v>
      </c>
      <c r="R267" s="1">
        <v>3</v>
      </c>
      <c r="S267" s="76"/>
      <c r="T267" s="1">
        <v>0</v>
      </c>
      <c r="U267" s="1">
        <v>0</v>
      </c>
      <c r="V267" s="1"/>
      <c r="W267" s="1"/>
      <c r="X267" s="1"/>
      <c r="Y267" s="1"/>
      <c r="Z267" s="1"/>
      <c r="AA267" s="1"/>
      <c r="AB267" s="1"/>
      <c r="AG267" t="str">
        <f t="shared" si="55"/>
        <v>Cherryfield</v>
      </c>
      <c r="AH267" t="s">
        <v>1982</v>
      </c>
      <c r="AI267">
        <v>2</v>
      </c>
      <c r="AJ267">
        <v>288</v>
      </c>
      <c r="AL267" t="s">
        <v>849</v>
      </c>
      <c r="AM267" t="s">
        <v>778</v>
      </c>
      <c r="AN267" t="s">
        <v>130</v>
      </c>
      <c r="AO267" t="s">
        <v>5233</v>
      </c>
      <c r="AQ267" t="s">
        <v>3002</v>
      </c>
    </row>
    <row r="268" spans="1:43" hidden="1" outlineLevel="1">
      <c r="A268" t="s">
        <v>1705</v>
      </c>
      <c r="B268" s="10" t="s">
        <v>2085</v>
      </c>
      <c r="C268" s="1">
        <f t="shared" si="52"/>
        <v>267</v>
      </c>
      <c r="D268" s="7">
        <f t="shared" si="45"/>
        <v>2</v>
      </c>
      <c r="E268" s="7">
        <f t="shared" si="46"/>
        <v>1</v>
      </c>
      <c r="F268" s="7">
        <f t="shared" si="47"/>
        <v>3</v>
      </c>
      <c r="G268" s="1">
        <f t="shared" si="53"/>
        <v>117</v>
      </c>
      <c r="H268" s="2">
        <f t="shared" si="54"/>
        <v>0.43820224719101125</v>
      </c>
      <c r="I268" s="8"/>
      <c r="J268" s="2">
        <f t="shared" si="48"/>
        <v>0.25842696629213485</v>
      </c>
      <c r="K268" s="2">
        <f t="shared" si="49"/>
        <v>0.6966292134831461</v>
      </c>
      <c r="L268" s="2">
        <f t="shared" si="50"/>
        <v>2.9962546816479401E-2</v>
      </c>
      <c r="M268" s="2">
        <f t="shared" si="51"/>
        <v>1.4981273408239699E-2</v>
      </c>
      <c r="N268" s="1">
        <v>69</v>
      </c>
      <c r="O268" s="1">
        <v>186</v>
      </c>
      <c r="P268" s="1">
        <v>8</v>
      </c>
      <c r="Q268" s="1">
        <v>2</v>
      </c>
      <c r="R268" s="1">
        <v>1</v>
      </c>
      <c r="S268" s="76"/>
      <c r="T268" s="1">
        <v>1</v>
      </c>
      <c r="U268" s="1">
        <v>0</v>
      </c>
      <c r="V268" s="1"/>
      <c r="W268" s="1"/>
      <c r="X268" s="1"/>
      <c r="Y268" s="1"/>
      <c r="Z268" s="1"/>
      <c r="AA268" s="1"/>
      <c r="AB268" s="1"/>
      <c r="AG268" t="str">
        <f t="shared" si="55"/>
        <v>Chester</v>
      </c>
      <c r="AH268" t="s">
        <v>3128</v>
      </c>
      <c r="AI268">
        <v>2</v>
      </c>
      <c r="AJ268">
        <v>106</v>
      </c>
      <c r="AL268" t="s">
        <v>849</v>
      </c>
      <c r="AM268" t="s">
        <v>1468</v>
      </c>
      <c r="AN268" t="s">
        <v>654</v>
      </c>
      <c r="AO268" t="s">
        <v>5234</v>
      </c>
      <c r="AQ268" t="s">
        <v>3002</v>
      </c>
    </row>
    <row r="269" spans="1:43" hidden="1" outlineLevel="1">
      <c r="A269" t="s">
        <v>1544</v>
      </c>
      <c r="B269" s="10" t="s">
        <v>2085</v>
      </c>
      <c r="C269" s="1">
        <f t="shared" si="52"/>
        <v>563</v>
      </c>
      <c r="D269" s="7">
        <f t="shared" si="45"/>
        <v>1</v>
      </c>
      <c r="E269" s="7">
        <f t="shared" si="46"/>
        <v>2</v>
      </c>
      <c r="F269" s="7">
        <f t="shared" si="47"/>
        <v>3</v>
      </c>
      <c r="G269" s="1">
        <f t="shared" si="53"/>
        <v>30</v>
      </c>
      <c r="H269" s="2">
        <f t="shared" si="54"/>
        <v>5.328596802841918E-2</v>
      </c>
      <c r="I269" s="8"/>
      <c r="J269" s="2">
        <f t="shared" si="48"/>
        <v>0.47957371225577267</v>
      </c>
      <c r="K269" s="2">
        <f t="shared" si="49"/>
        <v>0.42628774422735344</v>
      </c>
      <c r="L269" s="2">
        <f t="shared" si="50"/>
        <v>7.2824156305506219E-2</v>
      </c>
      <c r="M269" s="2">
        <f t="shared" si="51"/>
        <v>2.1314387211367733E-2</v>
      </c>
      <c r="N269" s="1">
        <v>270</v>
      </c>
      <c r="O269" s="1">
        <v>240</v>
      </c>
      <c r="P269" s="1">
        <v>41</v>
      </c>
      <c r="Q269" s="1">
        <v>4</v>
      </c>
      <c r="R269" s="1">
        <v>8</v>
      </c>
      <c r="S269" s="76"/>
      <c r="T269" s="1">
        <v>0</v>
      </c>
      <c r="U269" s="1">
        <v>0</v>
      </c>
      <c r="V269" s="1"/>
      <c r="W269" s="1"/>
      <c r="X269" s="1"/>
      <c r="Y269" s="1"/>
      <c r="Z269" s="1"/>
      <c r="AA269" s="1"/>
      <c r="AB269" s="1"/>
      <c r="AG269" t="str">
        <f t="shared" si="55"/>
        <v>Chesterville</v>
      </c>
      <c r="AH269" t="s">
        <v>2579</v>
      </c>
      <c r="AI269">
        <v>2</v>
      </c>
      <c r="AJ269">
        <v>310</v>
      </c>
      <c r="AL269" t="s">
        <v>849</v>
      </c>
      <c r="AM269" t="s">
        <v>2150</v>
      </c>
      <c r="AN269" t="s">
        <v>1466</v>
      </c>
      <c r="AO269" t="s">
        <v>5235</v>
      </c>
      <c r="AQ269" t="s">
        <v>3002</v>
      </c>
    </row>
    <row r="270" spans="1:43" hidden="1" outlineLevel="1">
      <c r="A270" t="s">
        <v>2587</v>
      </c>
      <c r="B270" s="10" t="s">
        <v>2085</v>
      </c>
      <c r="C270" s="1">
        <f t="shared" si="52"/>
        <v>2057</v>
      </c>
      <c r="D270" s="7">
        <f t="shared" si="45"/>
        <v>1</v>
      </c>
      <c r="E270" s="7">
        <f t="shared" si="46"/>
        <v>2</v>
      </c>
      <c r="F270" s="7">
        <f t="shared" si="47"/>
        <v>3</v>
      </c>
      <c r="G270" s="1">
        <f t="shared" si="53"/>
        <v>10</v>
      </c>
      <c r="H270" s="2">
        <f t="shared" si="54"/>
        <v>4.8614487117160914E-3</v>
      </c>
      <c r="I270" s="8"/>
      <c r="J270" s="2">
        <f t="shared" si="48"/>
        <v>0.46912980068060284</v>
      </c>
      <c r="K270" s="2">
        <f t="shared" si="49"/>
        <v>0.46426835196888672</v>
      </c>
      <c r="L270" s="2">
        <f t="shared" si="50"/>
        <v>5.1045211473018957E-2</v>
      </c>
      <c r="M270" s="2">
        <f t="shared" si="51"/>
        <v>1.5556635877491488E-2</v>
      </c>
      <c r="N270" s="1">
        <v>965</v>
      </c>
      <c r="O270" s="1">
        <v>955</v>
      </c>
      <c r="P270" s="1">
        <v>105</v>
      </c>
      <c r="Q270" s="1">
        <v>24</v>
      </c>
      <c r="R270" s="1">
        <v>8</v>
      </c>
      <c r="S270" s="76"/>
      <c r="T270" s="1">
        <v>0</v>
      </c>
      <c r="U270" s="1">
        <v>0</v>
      </c>
      <c r="V270" s="1"/>
      <c r="W270" s="1"/>
      <c r="X270" s="1"/>
      <c r="Y270" s="1"/>
      <c r="Z270" s="1"/>
      <c r="AA270" s="1"/>
      <c r="AB270" s="1"/>
      <c r="AG270" t="str">
        <f t="shared" si="55"/>
        <v>China</v>
      </c>
      <c r="AH270" t="s">
        <v>3746</v>
      </c>
      <c r="AI270">
        <v>2</v>
      </c>
      <c r="AJ270">
        <v>352</v>
      </c>
      <c r="AL270" t="s">
        <v>849</v>
      </c>
      <c r="AM270" t="s">
        <v>2455</v>
      </c>
      <c r="AN270" t="s">
        <v>4484</v>
      </c>
      <c r="AO270" t="s">
        <v>5236</v>
      </c>
      <c r="AQ270" t="s">
        <v>3002</v>
      </c>
    </row>
    <row r="271" spans="1:43" hidden="1" outlineLevel="1">
      <c r="A271" t="s">
        <v>1569</v>
      </c>
      <c r="B271" s="10" t="s">
        <v>2085</v>
      </c>
      <c r="C271" s="1">
        <f t="shared" si="52"/>
        <v>380</v>
      </c>
      <c r="D271" s="7">
        <f t="shared" si="45"/>
        <v>2</v>
      </c>
      <c r="E271" s="7">
        <f t="shared" si="46"/>
        <v>1</v>
      </c>
      <c r="F271" s="7">
        <f t="shared" si="47"/>
        <v>3</v>
      </c>
      <c r="G271" s="1">
        <f t="shared" si="53"/>
        <v>36</v>
      </c>
      <c r="H271" s="2">
        <f t="shared" si="54"/>
        <v>9.4736842105263161E-2</v>
      </c>
      <c r="I271" s="8"/>
      <c r="J271" s="2">
        <f t="shared" si="48"/>
        <v>0.4263157894736842</v>
      </c>
      <c r="K271" s="2">
        <f t="shared" si="49"/>
        <v>0.52105263157894732</v>
      </c>
      <c r="L271" s="2">
        <f t="shared" si="50"/>
        <v>4.2105263157894736E-2</v>
      </c>
      <c r="M271" s="2">
        <f t="shared" si="51"/>
        <v>1.0526315789473738E-2</v>
      </c>
      <c r="N271" s="1">
        <v>162</v>
      </c>
      <c r="O271" s="1">
        <v>198</v>
      </c>
      <c r="P271" s="1">
        <v>16</v>
      </c>
      <c r="Q271" s="1">
        <v>2</v>
      </c>
      <c r="R271" s="1">
        <v>2</v>
      </c>
      <c r="S271" s="76"/>
      <c r="T271" s="1">
        <v>0</v>
      </c>
      <c r="U271" s="1">
        <v>0</v>
      </c>
      <c r="V271" s="1"/>
      <c r="W271" s="1"/>
      <c r="X271" s="1"/>
      <c r="Y271" s="1"/>
      <c r="Z271" s="1"/>
      <c r="AA271" s="1"/>
      <c r="AB271" s="1"/>
      <c r="AG271" t="str">
        <f t="shared" si="55"/>
        <v>Clifton</v>
      </c>
      <c r="AH271" t="s">
        <v>3128</v>
      </c>
      <c r="AI271">
        <v>2</v>
      </c>
      <c r="AJ271">
        <v>231</v>
      </c>
      <c r="AL271" t="s">
        <v>849</v>
      </c>
      <c r="AM271" t="s">
        <v>1468</v>
      </c>
      <c r="AN271" t="s">
        <v>660</v>
      </c>
      <c r="AO271" t="s">
        <v>5237</v>
      </c>
      <c r="AQ271" t="s">
        <v>3002</v>
      </c>
    </row>
    <row r="272" spans="1:43" hidden="1" outlineLevel="1">
      <c r="A272" t="s">
        <v>2222</v>
      </c>
      <c r="B272" s="10" t="s">
        <v>2085</v>
      </c>
      <c r="C272" s="1">
        <f t="shared" si="52"/>
        <v>1491</v>
      </c>
      <c r="D272" s="7">
        <f t="shared" si="45"/>
        <v>1</v>
      </c>
      <c r="E272" s="7">
        <f t="shared" si="46"/>
        <v>2</v>
      </c>
      <c r="F272" s="7">
        <f t="shared" si="47"/>
        <v>3</v>
      </c>
      <c r="G272" s="1">
        <f t="shared" si="53"/>
        <v>26</v>
      </c>
      <c r="H272" s="2">
        <f t="shared" si="54"/>
        <v>1.7437961099932932E-2</v>
      </c>
      <c r="I272" s="8"/>
      <c r="J272" s="2">
        <f t="shared" si="48"/>
        <v>0.48222669349429914</v>
      </c>
      <c r="K272" s="2">
        <f t="shared" si="49"/>
        <v>0.46478873239436619</v>
      </c>
      <c r="L272" s="2">
        <f t="shared" si="50"/>
        <v>3.8900067069081154E-2</v>
      </c>
      <c r="M272" s="2">
        <f t="shared" si="51"/>
        <v>1.4084507042253516E-2</v>
      </c>
      <c r="N272" s="1">
        <v>719</v>
      </c>
      <c r="O272" s="1">
        <v>693</v>
      </c>
      <c r="P272" s="1">
        <v>58</v>
      </c>
      <c r="Q272" s="1">
        <v>14</v>
      </c>
      <c r="R272" s="1">
        <v>6</v>
      </c>
      <c r="S272" s="76"/>
      <c r="T272" s="1">
        <v>1</v>
      </c>
      <c r="U272" s="1">
        <v>0</v>
      </c>
      <c r="V272" s="1"/>
      <c r="W272" s="1"/>
      <c r="X272" s="1"/>
      <c r="Y272" s="1"/>
      <c r="Z272" s="1"/>
      <c r="AA272" s="1"/>
      <c r="AB272" s="1"/>
      <c r="AG272" t="str">
        <f t="shared" si="55"/>
        <v>Clinton</v>
      </c>
      <c r="AH272" t="s">
        <v>3746</v>
      </c>
      <c r="AI272">
        <v>1</v>
      </c>
      <c r="AJ272">
        <v>281</v>
      </c>
      <c r="AL272" t="s">
        <v>849</v>
      </c>
      <c r="AM272" t="s">
        <v>2455</v>
      </c>
      <c r="AN272" t="s">
        <v>781</v>
      </c>
      <c r="AO272" t="s">
        <v>5238</v>
      </c>
      <c r="AQ272" t="s">
        <v>3002</v>
      </c>
    </row>
    <row r="273" spans="1:43" hidden="1" outlineLevel="1">
      <c r="A273" t="s">
        <v>3255</v>
      </c>
      <c r="B273" s="10" t="s">
        <v>2085</v>
      </c>
      <c r="C273" s="1">
        <f t="shared" si="52"/>
        <v>9</v>
      </c>
      <c r="D273" s="7">
        <f t="shared" si="45"/>
        <v>2</v>
      </c>
      <c r="E273" s="7">
        <f t="shared" si="46"/>
        <v>1</v>
      </c>
      <c r="F273" s="7">
        <f t="shared" si="47"/>
        <v>0</v>
      </c>
      <c r="G273" s="1">
        <f t="shared" si="53"/>
        <v>1</v>
      </c>
      <c r="H273" s="2">
        <f t="shared" si="54"/>
        <v>0.1111111111111111</v>
      </c>
      <c r="I273" s="8"/>
      <c r="J273" s="2">
        <f t="shared" si="48"/>
        <v>0.44444444444444442</v>
      </c>
      <c r="K273" s="2">
        <f t="shared" si="49"/>
        <v>0.55555555555555558</v>
      </c>
      <c r="L273" s="2">
        <f t="shared" si="50"/>
        <v>0</v>
      </c>
      <c r="M273" s="2">
        <f t="shared" si="51"/>
        <v>0</v>
      </c>
      <c r="N273" s="1">
        <v>4</v>
      </c>
      <c r="O273" s="1">
        <v>5</v>
      </c>
      <c r="P273" s="1">
        <v>0</v>
      </c>
      <c r="Q273" s="1">
        <v>0</v>
      </c>
      <c r="R273" s="1">
        <v>0</v>
      </c>
      <c r="S273" s="76"/>
      <c r="T273" s="1">
        <v>0</v>
      </c>
      <c r="U273" s="1">
        <v>0</v>
      </c>
      <c r="V273" s="1"/>
      <c r="W273" s="1"/>
      <c r="X273" s="1"/>
      <c r="Y273" s="1"/>
      <c r="Z273" s="1"/>
      <c r="AA273" s="1"/>
      <c r="AB273" s="1"/>
      <c r="AG273" t="str">
        <f t="shared" si="55"/>
        <v>Codyville Plantation</v>
      </c>
      <c r="AH273" t="s">
        <v>1982</v>
      </c>
      <c r="AI273">
        <v>2</v>
      </c>
      <c r="AJ273">
        <v>101</v>
      </c>
      <c r="AL273" t="s">
        <v>849</v>
      </c>
      <c r="AM273" t="s">
        <v>778</v>
      </c>
      <c r="AN273" t="s">
        <v>654</v>
      </c>
      <c r="AO273" t="s">
        <v>5239</v>
      </c>
      <c r="AQ273" t="s">
        <v>4755</v>
      </c>
    </row>
    <row r="274" spans="1:43" hidden="1" outlineLevel="1">
      <c r="A274" t="s">
        <v>3058</v>
      </c>
      <c r="B274" s="10" t="s">
        <v>2085</v>
      </c>
      <c r="C274" s="1">
        <f t="shared" si="52"/>
        <v>195</v>
      </c>
      <c r="D274" s="7">
        <f t="shared" si="45"/>
        <v>2</v>
      </c>
      <c r="E274" s="7">
        <f t="shared" si="46"/>
        <v>1</v>
      </c>
      <c r="F274" s="7">
        <f t="shared" si="47"/>
        <v>3</v>
      </c>
      <c r="G274" s="1">
        <f t="shared" si="53"/>
        <v>48</v>
      </c>
      <c r="H274" s="2">
        <f t="shared" si="54"/>
        <v>0.24615384615384617</v>
      </c>
      <c r="I274" s="8"/>
      <c r="J274" s="2">
        <f t="shared" si="48"/>
        <v>0.30769230769230771</v>
      </c>
      <c r="K274" s="2">
        <f t="shared" si="49"/>
        <v>0.55384615384615388</v>
      </c>
      <c r="L274" s="2">
        <f t="shared" si="50"/>
        <v>0.10256410256410256</v>
      </c>
      <c r="M274" s="2">
        <f t="shared" si="51"/>
        <v>3.5897435897435853E-2</v>
      </c>
      <c r="N274" s="1">
        <v>60</v>
      </c>
      <c r="O274" s="1">
        <v>108</v>
      </c>
      <c r="P274" s="1">
        <v>20</v>
      </c>
      <c r="Q274" s="1">
        <v>2</v>
      </c>
      <c r="R274" s="1">
        <v>2</v>
      </c>
      <c r="S274" s="76"/>
      <c r="T274" s="1">
        <v>3</v>
      </c>
      <c r="U274" s="1">
        <v>0</v>
      </c>
      <c r="V274" s="1"/>
      <c r="W274" s="1"/>
      <c r="X274" s="1"/>
      <c r="Y274" s="1"/>
      <c r="Z274" s="1"/>
      <c r="AA274" s="1"/>
      <c r="AB274" s="1"/>
      <c r="AG274" t="str">
        <f t="shared" si="55"/>
        <v>Columbia</v>
      </c>
      <c r="AH274" t="s">
        <v>1982</v>
      </c>
      <c r="AI274">
        <v>2</v>
      </c>
      <c r="AJ274">
        <v>276</v>
      </c>
      <c r="AL274" t="s">
        <v>849</v>
      </c>
      <c r="AM274" t="s">
        <v>778</v>
      </c>
      <c r="AN274" t="s">
        <v>660</v>
      </c>
      <c r="AO274" t="s">
        <v>5240</v>
      </c>
      <c r="AQ274" t="s">
        <v>3002</v>
      </c>
    </row>
    <row r="275" spans="1:43" hidden="1" outlineLevel="1">
      <c r="A275" t="s">
        <v>1857</v>
      </c>
      <c r="B275" s="10" t="s">
        <v>2085</v>
      </c>
      <c r="C275" s="1">
        <f t="shared" si="52"/>
        <v>282</v>
      </c>
      <c r="D275" s="7">
        <f t="shared" si="45"/>
        <v>2</v>
      </c>
      <c r="E275" s="7">
        <f t="shared" si="46"/>
        <v>1</v>
      </c>
      <c r="F275" s="7">
        <f t="shared" si="47"/>
        <v>3</v>
      </c>
      <c r="G275" s="1">
        <f t="shared" si="53"/>
        <v>70</v>
      </c>
      <c r="H275" s="2">
        <f t="shared" si="54"/>
        <v>0.24822695035460993</v>
      </c>
      <c r="I275" s="8"/>
      <c r="J275" s="2">
        <f t="shared" si="48"/>
        <v>0.35106382978723405</v>
      </c>
      <c r="K275" s="2">
        <f t="shared" si="49"/>
        <v>0.599290780141844</v>
      </c>
      <c r="L275" s="2">
        <f t="shared" si="50"/>
        <v>4.6099290780141841E-2</v>
      </c>
      <c r="M275" s="2">
        <f t="shared" si="51"/>
        <v>3.5460992907801053E-3</v>
      </c>
      <c r="N275" s="1">
        <v>99</v>
      </c>
      <c r="O275" s="1">
        <v>169</v>
      </c>
      <c r="P275" s="1">
        <v>13</v>
      </c>
      <c r="Q275" s="1">
        <v>1</v>
      </c>
      <c r="R275" s="1">
        <v>0</v>
      </c>
      <c r="S275" s="76"/>
      <c r="T275" s="1">
        <v>0</v>
      </c>
      <c r="U275" s="1">
        <v>0</v>
      </c>
      <c r="V275" s="1"/>
      <c r="W275" s="1"/>
      <c r="X275" s="1"/>
      <c r="Y275" s="1"/>
      <c r="Z275" s="1"/>
      <c r="AA275" s="1"/>
      <c r="AB275" s="1"/>
      <c r="AG275" t="str">
        <f t="shared" si="55"/>
        <v>Columbia Falls</v>
      </c>
      <c r="AH275" t="s">
        <v>1982</v>
      </c>
      <c r="AI275">
        <v>2</v>
      </c>
      <c r="AJ275">
        <v>275</v>
      </c>
      <c r="AL275" t="s">
        <v>849</v>
      </c>
      <c r="AM275" t="s">
        <v>778</v>
      </c>
      <c r="AN275" t="s">
        <v>655</v>
      </c>
      <c r="AO275" t="s">
        <v>5241</v>
      </c>
      <c r="AQ275" t="s">
        <v>3002</v>
      </c>
    </row>
    <row r="276" spans="1:43" hidden="1" outlineLevel="1">
      <c r="A276" t="s">
        <v>3666</v>
      </c>
      <c r="B276" s="10" t="s">
        <v>2085</v>
      </c>
      <c r="C276" s="1">
        <f t="shared" si="52"/>
        <v>177</v>
      </c>
      <c r="D276" s="7">
        <f t="shared" si="45"/>
        <v>1</v>
      </c>
      <c r="E276" s="7">
        <f t="shared" si="46"/>
        <v>2</v>
      </c>
      <c r="F276" s="7">
        <f t="shared" si="47"/>
        <v>3</v>
      </c>
      <c r="G276" s="1">
        <f t="shared" si="53"/>
        <v>61</v>
      </c>
      <c r="H276" s="2">
        <f t="shared" si="54"/>
        <v>0.34463276836158191</v>
      </c>
      <c r="I276" s="8"/>
      <c r="J276" s="2">
        <f t="shared" si="48"/>
        <v>0.66101694915254239</v>
      </c>
      <c r="K276" s="2">
        <f t="shared" si="49"/>
        <v>0.31638418079096048</v>
      </c>
      <c r="L276" s="2">
        <f t="shared" si="50"/>
        <v>2.2598870056497175E-2</v>
      </c>
      <c r="M276" s="2">
        <f t="shared" si="51"/>
        <v>-4.163336342344337E-17</v>
      </c>
      <c r="N276" s="1">
        <v>117</v>
      </c>
      <c r="O276" s="1">
        <v>56</v>
      </c>
      <c r="P276" s="1">
        <v>4</v>
      </c>
      <c r="Q276" s="1">
        <v>0</v>
      </c>
      <c r="R276" s="1">
        <v>0</v>
      </c>
      <c r="S276" s="76"/>
      <c r="T276" s="1">
        <v>0</v>
      </c>
      <c r="U276" s="1">
        <v>0</v>
      </c>
      <c r="V276" s="1"/>
      <c r="W276" s="1"/>
      <c r="X276" s="1"/>
      <c r="Y276" s="1"/>
      <c r="Z276" s="1"/>
      <c r="AA276" s="1"/>
      <c r="AB276" s="1"/>
      <c r="AG276" t="str">
        <f>A276</f>
        <v>Connor Twp.</v>
      </c>
      <c r="AH276" t="s">
        <v>3697</v>
      </c>
      <c r="AI276">
        <v>2</v>
      </c>
      <c r="AJ276">
        <v>19</v>
      </c>
      <c r="AL276" t="s">
        <v>849</v>
      </c>
      <c r="AM276" t="s">
        <v>1802</v>
      </c>
      <c r="AN276" t="s">
        <v>202</v>
      </c>
      <c r="AO276" t="s">
        <v>5242</v>
      </c>
      <c r="AQ276" t="s">
        <v>1004</v>
      </c>
    </row>
    <row r="277" spans="1:43" hidden="1" outlineLevel="1">
      <c r="A277" t="s">
        <v>2909</v>
      </c>
      <c r="B277" s="10" t="s">
        <v>2085</v>
      </c>
      <c r="C277" s="1">
        <f t="shared" si="52"/>
        <v>96</v>
      </c>
      <c r="D277" s="7">
        <f t="shared" si="45"/>
        <v>1</v>
      </c>
      <c r="E277" s="7">
        <f t="shared" si="46"/>
        <v>2</v>
      </c>
      <c r="F277" s="7">
        <f t="shared" si="47"/>
        <v>3</v>
      </c>
      <c r="G277" s="1">
        <f t="shared" si="53"/>
        <v>10</v>
      </c>
      <c r="H277" s="2">
        <f t="shared" si="54"/>
        <v>0.10416666666666667</v>
      </c>
      <c r="I277" s="8"/>
      <c r="J277" s="2">
        <f t="shared" si="48"/>
        <v>0.5</v>
      </c>
      <c r="K277" s="2">
        <f t="shared" si="49"/>
        <v>0.39583333333333331</v>
      </c>
      <c r="L277" s="2">
        <f t="shared" si="50"/>
        <v>9.375E-2</v>
      </c>
      <c r="M277" s="2">
        <f t="shared" si="51"/>
        <v>1.0416666666666685E-2</v>
      </c>
      <c r="N277" s="1">
        <v>48</v>
      </c>
      <c r="O277" s="1">
        <v>38</v>
      </c>
      <c r="P277" s="1">
        <v>9</v>
      </c>
      <c r="Q277" s="1">
        <v>1</v>
      </c>
      <c r="R277" s="1">
        <v>0</v>
      </c>
      <c r="S277" s="76"/>
      <c r="T277" s="1">
        <v>0</v>
      </c>
      <c r="U277" s="1">
        <v>0</v>
      </c>
      <c r="V277" s="1"/>
      <c r="W277" s="1"/>
      <c r="X277" s="1"/>
      <c r="Y277" s="1"/>
      <c r="Z277" s="1"/>
      <c r="AA277" s="1"/>
      <c r="AB277" s="1"/>
      <c r="AG277" t="str">
        <f>A277</f>
        <v>Cooper</v>
      </c>
      <c r="AH277" t="s">
        <v>1982</v>
      </c>
      <c r="AI277">
        <v>2</v>
      </c>
      <c r="AJ277">
        <v>181</v>
      </c>
      <c r="AL277" t="s">
        <v>849</v>
      </c>
      <c r="AM277" t="s">
        <v>778</v>
      </c>
      <c r="AN277" t="s">
        <v>1482</v>
      </c>
      <c r="AO277" t="s">
        <v>5243</v>
      </c>
      <c r="AQ277" t="s">
        <v>3002</v>
      </c>
    </row>
    <row r="278" spans="1:43" hidden="1" outlineLevel="1">
      <c r="A278" t="s">
        <v>3893</v>
      </c>
      <c r="B278" s="10" t="s">
        <v>2085</v>
      </c>
      <c r="C278" s="1">
        <f t="shared" si="52"/>
        <v>83</v>
      </c>
      <c r="D278" s="7">
        <f t="shared" si="45"/>
        <v>2</v>
      </c>
      <c r="E278" s="7">
        <f t="shared" si="46"/>
        <v>1</v>
      </c>
      <c r="F278" s="7">
        <f t="shared" si="47"/>
        <v>3</v>
      </c>
      <c r="G278" s="1">
        <f t="shared" si="53"/>
        <v>2</v>
      </c>
      <c r="H278" s="2">
        <f t="shared" si="54"/>
        <v>2.4096385542168676E-2</v>
      </c>
      <c r="I278" s="8"/>
      <c r="J278" s="2">
        <f t="shared" si="48"/>
        <v>0.42168674698795183</v>
      </c>
      <c r="K278" s="2">
        <f t="shared" si="49"/>
        <v>0.44578313253012047</v>
      </c>
      <c r="L278" s="2">
        <f t="shared" si="50"/>
        <v>0.13253012048192772</v>
      </c>
      <c r="M278" s="2">
        <f t="shared" si="51"/>
        <v>-2.7755575615628914E-17</v>
      </c>
      <c r="N278" s="1">
        <v>35</v>
      </c>
      <c r="O278" s="1">
        <v>37</v>
      </c>
      <c r="P278" s="1">
        <v>11</v>
      </c>
      <c r="Q278" s="1">
        <v>0</v>
      </c>
      <c r="R278" s="1">
        <v>0</v>
      </c>
      <c r="S278" s="76"/>
      <c r="T278" s="1">
        <v>0</v>
      </c>
      <c r="U278" s="1">
        <v>0</v>
      </c>
      <c r="V278" s="1"/>
      <c r="W278" s="1"/>
      <c r="X278" s="1"/>
      <c r="Y278" s="1"/>
      <c r="Z278" s="1"/>
      <c r="AA278" s="1"/>
      <c r="AB278" s="1"/>
      <c r="AG278" t="str">
        <f t="shared" si="55"/>
        <v>Coplin Plantation</v>
      </c>
      <c r="AH278" t="s">
        <v>2579</v>
      </c>
      <c r="AI278">
        <v>2</v>
      </c>
      <c r="AJ278">
        <v>163</v>
      </c>
      <c r="AL278" t="s">
        <v>849</v>
      </c>
      <c r="AM278" t="s">
        <v>2150</v>
      </c>
      <c r="AN278" t="s">
        <v>982</v>
      </c>
      <c r="AO278" t="s">
        <v>5244</v>
      </c>
      <c r="AQ278" t="s">
        <v>4755</v>
      </c>
    </row>
    <row r="279" spans="1:43" hidden="1" outlineLevel="1">
      <c r="A279" t="s">
        <v>3472</v>
      </c>
      <c r="B279" s="10" t="s">
        <v>2085</v>
      </c>
      <c r="C279" s="1">
        <f t="shared" si="52"/>
        <v>990</v>
      </c>
      <c r="D279" s="7">
        <f t="shared" si="45"/>
        <v>2</v>
      </c>
      <c r="E279" s="7">
        <f t="shared" si="46"/>
        <v>1</v>
      </c>
      <c r="F279" s="7">
        <f t="shared" si="47"/>
        <v>3</v>
      </c>
      <c r="G279" s="1">
        <f t="shared" si="53"/>
        <v>167</v>
      </c>
      <c r="H279" s="2">
        <f t="shared" si="54"/>
        <v>0.16868686868686869</v>
      </c>
      <c r="I279" s="8"/>
      <c r="J279" s="2">
        <f t="shared" si="48"/>
        <v>0.37474747474747477</v>
      </c>
      <c r="K279" s="2">
        <f t="shared" si="49"/>
        <v>0.54343434343434338</v>
      </c>
      <c r="L279" s="2">
        <f t="shared" si="50"/>
        <v>6.1616161616161617E-2</v>
      </c>
      <c r="M279" s="2">
        <f t="shared" si="51"/>
        <v>2.0202020202020173E-2</v>
      </c>
      <c r="N279" s="1">
        <v>371</v>
      </c>
      <c r="O279" s="1">
        <v>538</v>
      </c>
      <c r="P279" s="1">
        <v>61</v>
      </c>
      <c r="Q279" s="1">
        <v>11</v>
      </c>
      <c r="R279" s="1">
        <v>9</v>
      </c>
      <c r="S279" s="76"/>
      <c r="T279" s="1">
        <v>0</v>
      </c>
      <c r="U279" s="1">
        <v>0</v>
      </c>
      <c r="V279" s="1"/>
      <c r="W279" s="1"/>
      <c r="X279" s="1"/>
      <c r="Y279" s="1"/>
      <c r="Z279" s="1"/>
      <c r="AA279" s="1"/>
      <c r="AB279" s="1"/>
      <c r="AG279" t="str">
        <f t="shared" si="55"/>
        <v>Corinna</v>
      </c>
      <c r="AH279" t="s">
        <v>3128</v>
      </c>
      <c r="AI279">
        <v>2</v>
      </c>
      <c r="AJ279">
        <v>195</v>
      </c>
      <c r="AL279" t="s">
        <v>849</v>
      </c>
      <c r="AM279" t="s">
        <v>1468</v>
      </c>
      <c r="AN279" t="s">
        <v>655</v>
      </c>
      <c r="AO279" t="s">
        <v>5245</v>
      </c>
      <c r="AQ279" t="s">
        <v>3002</v>
      </c>
    </row>
    <row r="280" spans="1:43" hidden="1" outlineLevel="1">
      <c r="A280" t="s">
        <v>4879</v>
      </c>
      <c r="B280" s="10" t="s">
        <v>2085</v>
      </c>
      <c r="C280" s="1">
        <f t="shared" si="52"/>
        <v>1239</v>
      </c>
      <c r="D280" s="7">
        <f t="shared" si="45"/>
        <v>2</v>
      </c>
      <c r="E280" s="7">
        <f t="shared" si="46"/>
        <v>1</v>
      </c>
      <c r="F280" s="7">
        <f t="shared" si="47"/>
        <v>3</v>
      </c>
      <c r="G280" s="1">
        <f t="shared" si="53"/>
        <v>329</v>
      </c>
      <c r="H280" s="2">
        <f t="shared" si="54"/>
        <v>0.2655367231638418</v>
      </c>
      <c r="I280" s="8"/>
      <c r="J280" s="2">
        <f t="shared" si="48"/>
        <v>0.33333333333333331</v>
      </c>
      <c r="K280" s="2">
        <f t="shared" si="49"/>
        <v>0.59887005649717517</v>
      </c>
      <c r="L280" s="2">
        <f t="shared" si="50"/>
        <v>5.2461662631154156E-2</v>
      </c>
      <c r="M280" s="2">
        <f t="shared" si="51"/>
        <v>1.5334947538337411E-2</v>
      </c>
      <c r="N280" s="1">
        <v>413</v>
      </c>
      <c r="O280" s="1">
        <v>742</v>
      </c>
      <c r="P280" s="1">
        <v>65</v>
      </c>
      <c r="Q280" s="1">
        <v>15</v>
      </c>
      <c r="R280" s="1">
        <v>4</v>
      </c>
      <c r="S280" s="76"/>
      <c r="T280" s="1">
        <v>0</v>
      </c>
      <c r="U280" s="1">
        <v>0</v>
      </c>
      <c r="V280" s="1"/>
      <c r="W280" s="1"/>
      <c r="X280" s="1"/>
      <c r="Y280" s="1"/>
      <c r="Z280" s="1"/>
      <c r="AA280" s="1"/>
      <c r="AB280" s="1"/>
      <c r="AG280" t="str">
        <f t="shared" si="55"/>
        <v>Corinth</v>
      </c>
      <c r="AH280" t="s">
        <v>3128</v>
      </c>
      <c r="AI280">
        <v>2</v>
      </c>
      <c r="AJ280">
        <v>187</v>
      </c>
      <c r="AL280" t="s">
        <v>849</v>
      </c>
      <c r="AM280" t="s">
        <v>1468</v>
      </c>
      <c r="AN280" t="s">
        <v>1482</v>
      </c>
      <c r="AO280" t="s">
        <v>5246</v>
      </c>
      <c r="AQ280" t="s">
        <v>3002</v>
      </c>
    </row>
    <row r="281" spans="1:43" hidden="1" outlineLevel="1">
      <c r="A281" t="s">
        <v>1437</v>
      </c>
      <c r="B281" s="10" t="s">
        <v>2085</v>
      </c>
      <c r="C281" s="1">
        <f t="shared" si="52"/>
        <v>708</v>
      </c>
      <c r="D281" s="7">
        <f t="shared" si="45"/>
        <v>1</v>
      </c>
      <c r="E281" s="7">
        <f t="shared" si="46"/>
        <v>2</v>
      </c>
      <c r="F281" s="7">
        <f t="shared" si="47"/>
        <v>3</v>
      </c>
      <c r="G281" s="1">
        <f t="shared" si="53"/>
        <v>22</v>
      </c>
      <c r="H281" s="2">
        <f t="shared" si="54"/>
        <v>3.1073446327683617E-2</v>
      </c>
      <c r="I281" s="8"/>
      <c r="J281" s="2">
        <f t="shared" si="48"/>
        <v>0.47457627118644069</v>
      </c>
      <c r="K281" s="2">
        <f t="shared" si="49"/>
        <v>0.44350282485875708</v>
      </c>
      <c r="L281" s="2">
        <f t="shared" si="50"/>
        <v>6.6384180790960451E-2</v>
      </c>
      <c r="M281" s="2">
        <f t="shared" si="51"/>
        <v>1.553672316384172E-2</v>
      </c>
      <c r="N281" s="1">
        <v>336</v>
      </c>
      <c r="O281" s="1">
        <v>314</v>
      </c>
      <c r="P281" s="1">
        <v>47</v>
      </c>
      <c r="Q281" s="1">
        <v>7</v>
      </c>
      <c r="R281" s="1">
        <v>3</v>
      </c>
      <c r="S281" s="76"/>
      <c r="T281" s="1">
        <v>1</v>
      </c>
      <c r="U281" s="1">
        <v>0</v>
      </c>
      <c r="V281" s="1"/>
      <c r="W281" s="1"/>
      <c r="X281" s="1"/>
      <c r="Y281" s="1"/>
      <c r="Z281" s="1"/>
      <c r="AA281" s="1"/>
      <c r="AB281" s="1"/>
      <c r="AG281" t="str">
        <f t="shared" si="55"/>
        <v>Cornish</v>
      </c>
      <c r="AH281" t="s">
        <v>1896</v>
      </c>
      <c r="AI281">
        <v>1</v>
      </c>
      <c r="AJ281">
        <v>506</v>
      </c>
      <c r="AL281" t="s">
        <v>849</v>
      </c>
      <c r="AM281" t="s">
        <v>779</v>
      </c>
      <c r="AN281" t="s">
        <v>781</v>
      </c>
      <c r="AO281" t="s">
        <v>5247</v>
      </c>
      <c r="AQ281" t="s">
        <v>3002</v>
      </c>
    </row>
    <row r="282" spans="1:43" hidden="1" outlineLevel="1">
      <c r="A282" t="s">
        <v>2792</v>
      </c>
      <c r="B282" s="10" t="s">
        <v>2085</v>
      </c>
      <c r="C282" s="1">
        <f t="shared" si="52"/>
        <v>589</v>
      </c>
      <c r="D282" s="7">
        <f t="shared" si="45"/>
        <v>2</v>
      </c>
      <c r="E282" s="7">
        <f t="shared" si="46"/>
        <v>1</v>
      </c>
      <c r="F282" s="7">
        <f t="shared" si="47"/>
        <v>3</v>
      </c>
      <c r="G282" s="1">
        <f t="shared" si="53"/>
        <v>65</v>
      </c>
      <c r="H282" s="2">
        <f t="shared" si="54"/>
        <v>0.11035653650254669</v>
      </c>
      <c r="I282" s="8"/>
      <c r="J282" s="2">
        <f t="shared" si="48"/>
        <v>0.40237691001697795</v>
      </c>
      <c r="K282" s="2">
        <f t="shared" si="49"/>
        <v>0.51273344651952457</v>
      </c>
      <c r="L282" s="2">
        <f t="shared" si="50"/>
        <v>5.6027164685908321E-2</v>
      </c>
      <c r="M282" s="2">
        <f t="shared" si="51"/>
        <v>2.8862478777589157E-2</v>
      </c>
      <c r="N282" s="1">
        <v>237</v>
      </c>
      <c r="O282" s="1">
        <v>302</v>
      </c>
      <c r="P282" s="1">
        <v>33</v>
      </c>
      <c r="Q282" s="1">
        <v>15</v>
      </c>
      <c r="R282" s="1">
        <v>2</v>
      </c>
      <c r="S282" s="76"/>
      <c r="T282" s="1">
        <v>0</v>
      </c>
      <c r="U282" s="1">
        <v>0</v>
      </c>
      <c r="V282" s="1"/>
      <c r="W282" s="1"/>
      <c r="X282" s="1"/>
      <c r="Y282" s="1"/>
      <c r="Z282" s="1"/>
      <c r="AA282" s="1"/>
      <c r="AB282" s="1"/>
      <c r="AG282" t="str">
        <f t="shared" si="55"/>
        <v>Cornville</v>
      </c>
      <c r="AH282" t="s">
        <v>1928</v>
      </c>
      <c r="AI282">
        <v>2</v>
      </c>
      <c r="AJ282">
        <v>219</v>
      </c>
      <c r="AL282" t="s">
        <v>849</v>
      </c>
      <c r="AM282" t="s">
        <v>776</v>
      </c>
      <c r="AN282" t="s">
        <v>4165</v>
      </c>
      <c r="AO282" t="s">
        <v>5248</v>
      </c>
      <c r="AQ282" t="s">
        <v>3002</v>
      </c>
    </row>
    <row r="283" spans="1:43" hidden="1" outlineLevel="1">
      <c r="A283" t="s">
        <v>2742</v>
      </c>
      <c r="B283" s="10" t="s">
        <v>2085</v>
      </c>
      <c r="C283" s="1">
        <f t="shared" si="52"/>
        <v>130</v>
      </c>
      <c r="D283" s="7">
        <f t="shared" si="45"/>
        <v>1</v>
      </c>
      <c r="E283" s="7">
        <f t="shared" si="46"/>
        <v>2</v>
      </c>
      <c r="F283" s="7">
        <f t="shared" si="47"/>
        <v>3</v>
      </c>
      <c r="G283" s="1">
        <f t="shared" si="53"/>
        <v>20</v>
      </c>
      <c r="H283" s="2">
        <f t="shared" si="54"/>
        <v>0.15384615384615385</v>
      </c>
      <c r="I283" s="8"/>
      <c r="J283" s="2">
        <f t="shared" si="48"/>
        <v>0.51538461538461533</v>
      </c>
      <c r="K283" s="2">
        <f t="shared" si="49"/>
        <v>0.36153846153846153</v>
      </c>
      <c r="L283" s="2">
        <f t="shared" si="50"/>
        <v>0.1076923076923077</v>
      </c>
      <c r="M283" s="2">
        <f t="shared" si="51"/>
        <v>1.5384615384615441E-2</v>
      </c>
      <c r="N283" s="1">
        <v>67</v>
      </c>
      <c r="O283" s="1">
        <v>47</v>
      </c>
      <c r="P283" s="1">
        <v>14</v>
      </c>
      <c r="Q283" s="1">
        <v>1</v>
      </c>
      <c r="R283" s="1">
        <v>1</v>
      </c>
      <c r="S283" s="76"/>
      <c r="T283" s="1">
        <v>0</v>
      </c>
      <c r="U283" s="1">
        <v>0</v>
      </c>
      <c r="V283" s="1"/>
      <c r="W283" s="1"/>
      <c r="X283" s="1"/>
      <c r="Y283" s="1"/>
      <c r="Z283" s="1"/>
      <c r="AA283" s="1"/>
      <c r="AB283" s="1"/>
      <c r="AG283" t="str">
        <f t="shared" si="55"/>
        <v>Cranberry Isles</v>
      </c>
      <c r="AH283" t="s">
        <v>1665</v>
      </c>
      <c r="AI283">
        <v>2</v>
      </c>
      <c r="AJ283">
        <v>410</v>
      </c>
      <c r="AL283" t="s">
        <v>849</v>
      </c>
      <c r="AM283" t="s">
        <v>2454</v>
      </c>
      <c r="AN283" t="s">
        <v>130</v>
      </c>
      <c r="AO283" t="s">
        <v>5249</v>
      </c>
      <c r="AQ283" t="s">
        <v>3002</v>
      </c>
    </row>
    <row r="284" spans="1:43" hidden="1" outlineLevel="1">
      <c r="A284" t="s">
        <v>2339</v>
      </c>
      <c r="B284" s="10" t="s">
        <v>2085</v>
      </c>
      <c r="C284" s="1">
        <f t="shared" si="52"/>
        <v>44</v>
      </c>
      <c r="D284" s="7">
        <f t="shared" si="45"/>
        <v>2</v>
      </c>
      <c r="E284" s="7">
        <f t="shared" si="46"/>
        <v>1</v>
      </c>
      <c r="F284" s="7">
        <f t="shared" si="47"/>
        <v>3</v>
      </c>
      <c r="G284" s="1">
        <f t="shared" si="53"/>
        <v>18</v>
      </c>
      <c r="H284" s="2">
        <f t="shared" si="54"/>
        <v>0.40909090909090912</v>
      </c>
      <c r="I284" s="8"/>
      <c r="J284" s="2">
        <f t="shared" si="48"/>
        <v>0.22727272727272727</v>
      </c>
      <c r="K284" s="2">
        <f t="shared" si="49"/>
        <v>0.63636363636363635</v>
      </c>
      <c r="L284" s="2">
        <f t="shared" si="50"/>
        <v>6.8181818181818177E-2</v>
      </c>
      <c r="M284" s="2">
        <f t="shared" si="51"/>
        <v>6.8181818181818177E-2</v>
      </c>
      <c r="N284" s="1">
        <v>10</v>
      </c>
      <c r="O284" s="1">
        <v>28</v>
      </c>
      <c r="P284" s="1">
        <v>3</v>
      </c>
      <c r="Q284" s="1">
        <v>3</v>
      </c>
      <c r="R284" s="1">
        <v>0</v>
      </c>
      <c r="S284" s="76"/>
      <c r="T284" s="1">
        <v>0</v>
      </c>
      <c r="U284" s="1">
        <v>0</v>
      </c>
      <c r="V284" s="1"/>
      <c r="W284" s="1"/>
      <c r="X284" s="1"/>
      <c r="Y284" s="1"/>
      <c r="Z284" s="1"/>
      <c r="AA284" s="1"/>
      <c r="AB284" s="1"/>
      <c r="AG284" t="str">
        <f t="shared" si="55"/>
        <v>Crawford</v>
      </c>
      <c r="AH284" t="s">
        <v>1982</v>
      </c>
      <c r="AI284">
        <v>2</v>
      </c>
      <c r="AJ284">
        <v>172</v>
      </c>
      <c r="AL284" t="s">
        <v>849</v>
      </c>
      <c r="AM284" t="s">
        <v>778</v>
      </c>
      <c r="AN284" t="s">
        <v>992</v>
      </c>
      <c r="AO284" t="s">
        <v>5250</v>
      </c>
      <c r="AQ284" t="s">
        <v>3002</v>
      </c>
    </row>
    <row r="285" spans="1:43" hidden="1" outlineLevel="1">
      <c r="A285" t="s">
        <v>2431</v>
      </c>
      <c r="B285" s="10" t="s">
        <v>2085</v>
      </c>
      <c r="C285" s="1">
        <f t="shared" si="52"/>
        <v>156</v>
      </c>
      <c r="D285" s="7">
        <f t="shared" si="45"/>
        <v>2</v>
      </c>
      <c r="E285" s="7">
        <f t="shared" si="46"/>
        <v>1</v>
      </c>
      <c r="F285" s="7">
        <f t="shared" si="47"/>
        <v>3</v>
      </c>
      <c r="G285" s="1">
        <f t="shared" si="53"/>
        <v>54</v>
      </c>
      <c r="H285" s="2">
        <f t="shared" si="54"/>
        <v>0.34615384615384615</v>
      </c>
      <c r="I285" s="8"/>
      <c r="J285" s="2">
        <f t="shared" si="48"/>
        <v>0.28846153846153844</v>
      </c>
      <c r="K285" s="2">
        <f t="shared" si="49"/>
        <v>0.63461538461538458</v>
      </c>
      <c r="L285" s="2">
        <f t="shared" si="50"/>
        <v>5.7692307692307696E-2</v>
      </c>
      <c r="M285" s="2">
        <f t="shared" si="51"/>
        <v>1.9230769230769287E-2</v>
      </c>
      <c r="N285" s="1">
        <v>45</v>
      </c>
      <c r="O285" s="1">
        <v>99</v>
      </c>
      <c r="P285" s="1">
        <v>9</v>
      </c>
      <c r="Q285" s="1">
        <v>3</v>
      </c>
      <c r="R285" s="1">
        <v>0</v>
      </c>
      <c r="S285" s="76"/>
      <c r="T285" s="1">
        <v>0</v>
      </c>
      <c r="U285" s="1">
        <v>0</v>
      </c>
      <c r="V285" s="1"/>
      <c r="W285" s="1"/>
      <c r="X285" s="1"/>
      <c r="Y285" s="1"/>
      <c r="Z285" s="1"/>
      <c r="AA285" s="1"/>
      <c r="AB285" s="1"/>
      <c r="AG285" t="str">
        <f t="shared" si="55"/>
        <v>Crystal</v>
      </c>
      <c r="AH285" t="s">
        <v>3697</v>
      </c>
      <c r="AI285">
        <v>2</v>
      </c>
      <c r="AJ285">
        <v>67</v>
      </c>
      <c r="AL285" t="s">
        <v>849</v>
      </c>
      <c r="AM285" t="s">
        <v>1802</v>
      </c>
      <c r="AN285" t="s">
        <v>1482</v>
      </c>
      <c r="AO285" t="s">
        <v>5251</v>
      </c>
      <c r="AQ285" t="s">
        <v>3002</v>
      </c>
    </row>
    <row r="286" spans="1:43" hidden="1" outlineLevel="1">
      <c r="A286" t="s">
        <v>2622</v>
      </c>
      <c r="B286" s="10" t="s">
        <v>2085</v>
      </c>
      <c r="C286" s="1">
        <f t="shared" si="52"/>
        <v>4505</v>
      </c>
      <c r="D286" s="7">
        <f t="shared" si="45"/>
        <v>2</v>
      </c>
      <c r="E286" s="7">
        <f t="shared" si="46"/>
        <v>1</v>
      </c>
      <c r="F286" s="7">
        <f t="shared" si="47"/>
        <v>3</v>
      </c>
      <c r="G286" s="1">
        <f t="shared" si="53"/>
        <v>406</v>
      </c>
      <c r="H286" s="2">
        <f t="shared" si="54"/>
        <v>9.0122086570477253E-2</v>
      </c>
      <c r="I286" s="8"/>
      <c r="J286" s="2">
        <f t="shared" si="48"/>
        <v>0.42641509433962266</v>
      </c>
      <c r="K286" s="2">
        <f t="shared" si="49"/>
        <v>0.51653718091009992</v>
      </c>
      <c r="L286" s="2">
        <f t="shared" si="50"/>
        <v>5.0388457269700336E-2</v>
      </c>
      <c r="M286" s="2">
        <f t="shared" si="51"/>
        <v>6.6592674805770816E-3</v>
      </c>
      <c r="N286" s="1">
        <v>1921</v>
      </c>
      <c r="O286" s="1">
        <v>2327</v>
      </c>
      <c r="P286" s="1">
        <v>227</v>
      </c>
      <c r="Q286" s="1">
        <v>11</v>
      </c>
      <c r="R286" s="1">
        <v>18</v>
      </c>
      <c r="S286" s="76"/>
      <c r="T286" s="1">
        <v>0</v>
      </c>
      <c r="U286" s="1">
        <v>1</v>
      </c>
      <c r="V286" s="1"/>
      <c r="W286" s="1"/>
      <c r="X286" s="1"/>
      <c r="Y286" s="1"/>
      <c r="Z286" s="1"/>
      <c r="AA286" s="1"/>
      <c r="AB286" s="1"/>
      <c r="AG286" t="str">
        <f t="shared" si="55"/>
        <v>Cumberland</v>
      </c>
      <c r="AH286" t="s">
        <v>2622</v>
      </c>
      <c r="AI286">
        <v>1</v>
      </c>
      <c r="AJ286">
        <v>502</v>
      </c>
      <c r="AL286" t="s">
        <v>849</v>
      </c>
      <c r="AM286" t="s">
        <v>1803</v>
      </c>
      <c r="AN286" t="s">
        <v>4484</v>
      </c>
      <c r="AO286" t="s">
        <v>5252</v>
      </c>
      <c r="AQ286" t="s">
        <v>3002</v>
      </c>
    </row>
    <row r="287" spans="1:43" hidden="1" outlineLevel="1">
      <c r="A287" t="s">
        <v>2432</v>
      </c>
      <c r="B287" s="10" t="s">
        <v>2085</v>
      </c>
      <c r="C287" s="1">
        <f t="shared" si="52"/>
        <v>672</v>
      </c>
      <c r="D287" s="7">
        <f t="shared" si="45"/>
        <v>2</v>
      </c>
      <c r="E287" s="7">
        <f t="shared" si="46"/>
        <v>1</v>
      </c>
      <c r="F287" s="7">
        <f t="shared" si="47"/>
        <v>3</v>
      </c>
      <c r="G287" s="1">
        <f t="shared" si="53"/>
        <v>42</v>
      </c>
      <c r="H287" s="2">
        <f t="shared" si="54"/>
        <v>6.25E-2</v>
      </c>
      <c r="I287" s="8"/>
      <c r="J287" s="2">
        <f t="shared" si="48"/>
        <v>0.42857142857142855</v>
      </c>
      <c r="K287" s="2">
        <f t="shared" si="49"/>
        <v>0.49107142857142855</v>
      </c>
      <c r="L287" s="2">
        <f t="shared" si="50"/>
        <v>7.2916666666666671E-2</v>
      </c>
      <c r="M287" s="2">
        <f t="shared" si="51"/>
        <v>7.4404761904761779E-3</v>
      </c>
      <c r="N287" s="1">
        <v>288</v>
      </c>
      <c r="O287" s="1">
        <v>330</v>
      </c>
      <c r="P287" s="1">
        <v>49</v>
      </c>
      <c r="Q287" s="1">
        <v>2</v>
      </c>
      <c r="R287" s="1">
        <v>2</v>
      </c>
      <c r="S287" s="76"/>
      <c r="T287" s="1">
        <v>1</v>
      </c>
      <c r="U287" s="1">
        <v>0</v>
      </c>
      <c r="V287" s="1"/>
      <c r="W287" s="1"/>
      <c r="X287" s="1"/>
      <c r="Y287" s="1"/>
      <c r="Z287" s="1"/>
      <c r="AA287" s="1"/>
      <c r="AB287" s="1"/>
      <c r="AG287" t="str">
        <f t="shared" si="55"/>
        <v>Cushing</v>
      </c>
      <c r="AH287" t="s">
        <v>736</v>
      </c>
      <c r="AI287">
        <v>1</v>
      </c>
      <c r="AJ287">
        <v>462</v>
      </c>
      <c r="AL287" t="s">
        <v>849</v>
      </c>
      <c r="AM287" t="s">
        <v>2456</v>
      </c>
      <c r="AN287" t="s">
        <v>1466</v>
      </c>
      <c r="AO287" t="s">
        <v>5253</v>
      </c>
      <c r="AQ287" t="s">
        <v>3002</v>
      </c>
    </row>
    <row r="288" spans="1:43" hidden="1" outlineLevel="1">
      <c r="A288" t="s">
        <v>2758</v>
      </c>
      <c r="B288" s="10" t="s">
        <v>2085</v>
      </c>
      <c r="C288" s="1">
        <f t="shared" si="52"/>
        <v>218</v>
      </c>
      <c r="D288" s="7">
        <f t="shared" si="45"/>
        <v>2</v>
      </c>
      <c r="E288" s="7">
        <f t="shared" si="46"/>
        <v>1</v>
      </c>
      <c r="F288" s="7">
        <f t="shared" si="47"/>
        <v>3</v>
      </c>
      <c r="G288" s="1">
        <f t="shared" si="53"/>
        <v>67</v>
      </c>
      <c r="H288" s="2">
        <f t="shared" si="54"/>
        <v>0.30733944954128439</v>
      </c>
      <c r="I288" s="8"/>
      <c r="J288" s="2">
        <f t="shared" si="48"/>
        <v>0.30275229357798167</v>
      </c>
      <c r="K288" s="2">
        <f t="shared" si="49"/>
        <v>0.61009174311926606</v>
      </c>
      <c r="L288" s="2">
        <f t="shared" si="50"/>
        <v>5.5045871559633031E-2</v>
      </c>
      <c r="M288" s="2">
        <f t="shared" si="51"/>
        <v>3.2110091743119296E-2</v>
      </c>
      <c r="N288" s="1">
        <v>66</v>
      </c>
      <c r="O288" s="1">
        <v>133</v>
      </c>
      <c r="P288" s="1">
        <v>12</v>
      </c>
      <c r="Q288" s="1">
        <v>5</v>
      </c>
      <c r="R288" s="1">
        <v>2</v>
      </c>
      <c r="S288" s="76"/>
      <c r="T288" s="1">
        <v>0</v>
      </c>
      <c r="U288" s="1">
        <v>0</v>
      </c>
      <c r="V288" s="1"/>
      <c r="W288" s="1"/>
      <c r="X288" s="1"/>
      <c r="Y288" s="1"/>
      <c r="Z288" s="1"/>
      <c r="AA288" s="1"/>
      <c r="AB288" s="1"/>
      <c r="AG288" t="str">
        <f t="shared" si="55"/>
        <v>Cutler</v>
      </c>
      <c r="AH288" t="s">
        <v>1982</v>
      </c>
      <c r="AI288">
        <v>2</v>
      </c>
      <c r="AJ288">
        <v>272</v>
      </c>
      <c r="AL288" t="s">
        <v>849</v>
      </c>
      <c r="AM288" t="s">
        <v>778</v>
      </c>
      <c r="AN288" t="s">
        <v>663</v>
      </c>
      <c r="AO288" t="s">
        <v>5254</v>
      </c>
      <c r="AQ288" t="s">
        <v>3002</v>
      </c>
    </row>
    <row r="289" spans="1:43" hidden="1" outlineLevel="1">
      <c r="A289" t="s">
        <v>3932</v>
      </c>
      <c r="B289" s="10" t="s">
        <v>2085</v>
      </c>
      <c r="C289" s="1">
        <f t="shared" si="52"/>
        <v>53</v>
      </c>
      <c r="D289" s="7">
        <f t="shared" si="45"/>
        <v>1</v>
      </c>
      <c r="E289" s="7">
        <f t="shared" si="46"/>
        <v>2</v>
      </c>
      <c r="F289" s="7">
        <f t="shared" si="47"/>
        <v>0</v>
      </c>
      <c r="G289" s="1">
        <f t="shared" si="53"/>
        <v>23</v>
      </c>
      <c r="H289" s="2">
        <f t="shared" si="54"/>
        <v>0.43396226415094341</v>
      </c>
      <c r="I289" s="8"/>
      <c r="J289" s="2">
        <f t="shared" si="48"/>
        <v>0.71698113207547165</v>
      </c>
      <c r="K289" s="2">
        <f t="shared" si="49"/>
        <v>0.28301886792452829</v>
      </c>
      <c r="L289" s="2">
        <f t="shared" si="50"/>
        <v>0</v>
      </c>
      <c r="M289" s="2">
        <f t="shared" si="51"/>
        <v>5.5511151231257827E-17</v>
      </c>
      <c r="N289" s="1">
        <v>38</v>
      </c>
      <c r="O289" s="1">
        <v>15</v>
      </c>
      <c r="P289" s="1">
        <v>0</v>
      </c>
      <c r="Q289" s="1">
        <v>0</v>
      </c>
      <c r="R289" s="1">
        <v>0</v>
      </c>
      <c r="S289" s="76"/>
      <c r="T289" s="1">
        <v>0</v>
      </c>
      <c r="U289" s="1">
        <v>0</v>
      </c>
      <c r="V289" s="1"/>
      <c r="W289" s="1"/>
      <c r="X289" s="1"/>
      <c r="Y289" s="1"/>
      <c r="Z289" s="1"/>
      <c r="AA289" s="1"/>
      <c r="AB289" s="1"/>
      <c r="AG289" t="str">
        <f t="shared" si="55"/>
        <v>Cyr Plantation</v>
      </c>
      <c r="AH289" t="s">
        <v>3697</v>
      </c>
      <c r="AI289">
        <v>2</v>
      </c>
      <c r="AJ289">
        <v>15</v>
      </c>
      <c r="AL289" t="s">
        <v>849</v>
      </c>
      <c r="AM289" t="s">
        <v>1802</v>
      </c>
      <c r="AN289" t="s">
        <v>992</v>
      </c>
      <c r="AO289" t="s">
        <v>5255</v>
      </c>
      <c r="AQ289" t="s">
        <v>4755</v>
      </c>
    </row>
    <row r="290" spans="1:43" hidden="1" outlineLevel="1">
      <c r="A290" t="s">
        <v>3933</v>
      </c>
      <c r="B290" s="10" t="s">
        <v>2085</v>
      </c>
      <c r="C290" s="1">
        <f t="shared" si="52"/>
        <v>175</v>
      </c>
      <c r="D290" s="7">
        <f t="shared" si="45"/>
        <v>2</v>
      </c>
      <c r="E290" s="7">
        <f t="shared" si="46"/>
        <v>1</v>
      </c>
      <c r="F290" s="7">
        <f t="shared" si="47"/>
        <v>3</v>
      </c>
      <c r="G290" s="1">
        <f t="shared" si="53"/>
        <v>4</v>
      </c>
      <c r="H290" s="2">
        <f t="shared" si="54"/>
        <v>2.2857142857142857E-2</v>
      </c>
      <c r="I290" s="8"/>
      <c r="J290" s="2">
        <f t="shared" si="48"/>
        <v>0.43428571428571427</v>
      </c>
      <c r="K290" s="2">
        <f t="shared" si="49"/>
        <v>0.45714285714285713</v>
      </c>
      <c r="L290" s="2">
        <f t="shared" si="50"/>
        <v>8.5714285714285715E-2</v>
      </c>
      <c r="M290" s="2">
        <f t="shared" si="51"/>
        <v>2.2857142857142881E-2</v>
      </c>
      <c r="N290" s="1">
        <v>76</v>
      </c>
      <c r="O290" s="1">
        <v>80</v>
      </c>
      <c r="P290" s="1">
        <v>15</v>
      </c>
      <c r="Q290" s="1">
        <v>1</v>
      </c>
      <c r="R290" s="1">
        <v>3</v>
      </c>
      <c r="S290" s="76"/>
      <c r="T290" s="1">
        <v>0</v>
      </c>
      <c r="U290" s="1">
        <v>0</v>
      </c>
      <c r="V290" s="1"/>
      <c r="W290" s="1"/>
      <c r="X290" s="1"/>
      <c r="Y290" s="1"/>
      <c r="Z290" s="1"/>
      <c r="AA290" s="1"/>
      <c r="AB290" s="1"/>
      <c r="AG290" t="str">
        <f t="shared" si="55"/>
        <v>Dallas Plantation</v>
      </c>
      <c r="AH290" t="s">
        <v>2579</v>
      </c>
      <c r="AI290">
        <v>2</v>
      </c>
      <c r="AJ290">
        <v>184</v>
      </c>
      <c r="AL290" t="s">
        <v>849</v>
      </c>
      <c r="AM290" t="s">
        <v>2150</v>
      </c>
      <c r="AN290" t="s">
        <v>776</v>
      </c>
      <c r="AO290" t="s">
        <v>4976</v>
      </c>
      <c r="AQ290" t="s">
        <v>4755</v>
      </c>
    </row>
    <row r="291" spans="1:43" hidden="1" outlineLevel="1">
      <c r="A291" t="s">
        <v>2759</v>
      </c>
      <c r="B291" s="10" t="s">
        <v>2085</v>
      </c>
      <c r="C291" s="1">
        <f t="shared" si="52"/>
        <v>1226</v>
      </c>
      <c r="D291" s="7">
        <f t="shared" si="45"/>
        <v>2</v>
      </c>
      <c r="E291" s="7">
        <f t="shared" si="46"/>
        <v>1</v>
      </c>
      <c r="F291" s="7">
        <f t="shared" si="47"/>
        <v>3</v>
      </c>
      <c r="G291" s="1">
        <f t="shared" si="53"/>
        <v>60</v>
      </c>
      <c r="H291" s="2">
        <f t="shared" si="54"/>
        <v>4.8939641109298535E-2</v>
      </c>
      <c r="I291" s="8"/>
      <c r="J291" s="2">
        <f t="shared" si="48"/>
        <v>0.43964110929853178</v>
      </c>
      <c r="K291" s="2">
        <f t="shared" si="49"/>
        <v>0.48858075040783033</v>
      </c>
      <c r="L291" s="2">
        <f t="shared" si="50"/>
        <v>6.2805872756933112E-2</v>
      </c>
      <c r="M291" s="2">
        <f t="shared" si="51"/>
        <v>8.9722675367048255E-3</v>
      </c>
      <c r="N291" s="1">
        <v>539</v>
      </c>
      <c r="O291" s="1">
        <v>599</v>
      </c>
      <c r="P291" s="1">
        <v>77</v>
      </c>
      <c r="Q291" s="1">
        <v>5</v>
      </c>
      <c r="R291" s="1">
        <v>6</v>
      </c>
      <c r="S291" s="76"/>
      <c r="T291" s="1">
        <v>0</v>
      </c>
      <c r="U291" s="1">
        <v>0</v>
      </c>
      <c r="V291" s="1"/>
      <c r="W291" s="1"/>
      <c r="X291" s="1"/>
      <c r="Y291" s="1"/>
      <c r="Z291" s="1"/>
      <c r="AA291" s="1"/>
      <c r="AB291" s="1"/>
      <c r="AG291" t="str">
        <f t="shared" si="55"/>
        <v>Damariscotta</v>
      </c>
      <c r="AH291" t="s">
        <v>2054</v>
      </c>
      <c r="AI291">
        <v>1</v>
      </c>
      <c r="AJ291">
        <v>461</v>
      </c>
      <c r="AL291" t="s">
        <v>849</v>
      </c>
      <c r="AM291" t="s">
        <v>1466</v>
      </c>
      <c r="AN291" t="s">
        <v>4484</v>
      </c>
      <c r="AO291" t="s">
        <v>4977</v>
      </c>
      <c r="AQ291" t="s">
        <v>3002</v>
      </c>
    </row>
    <row r="292" spans="1:43" hidden="1" outlineLevel="1">
      <c r="A292" t="s">
        <v>2765</v>
      </c>
      <c r="B292" s="10" t="s">
        <v>2085</v>
      </c>
      <c r="C292" s="1">
        <f t="shared" si="52"/>
        <v>295</v>
      </c>
      <c r="D292" s="7">
        <f t="shared" si="45"/>
        <v>2</v>
      </c>
      <c r="E292" s="7">
        <f t="shared" si="46"/>
        <v>1</v>
      </c>
      <c r="F292" s="7">
        <f t="shared" si="47"/>
        <v>3</v>
      </c>
      <c r="G292" s="1">
        <f t="shared" si="53"/>
        <v>92</v>
      </c>
      <c r="H292" s="2">
        <f t="shared" si="54"/>
        <v>0.31186440677966104</v>
      </c>
      <c r="I292" s="8"/>
      <c r="J292" s="2">
        <f t="shared" si="48"/>
        <v>0.31864406779661014</v>
      </c>
      <c r="K292" s="2">
        <f t="shared" si="49"/>
        <v>0.63050847457627124</v>
      </c>
      <c r="L292" s="2">
        <f t="shared" si="50"/>
        <v>3.0508474576271188E-2</v>
      </c>
      <c r="M292" s="2">
        <f t="shared" si="51"/>
        <v>2.0338983050847432E-2</v>
      </c>
      <c r="N292" s="1">
        <v>94</v>
      </c>
      <c r="O292" s="1">
        <v>186</v>
      </c>
      <c r="P292" s="1">
        <v>9</v>
      </c>
      <c r="Q292" s="1">
        <v>5</v>
      </c>
      <c r="R292" s="1">
        <v>0</v>
      </c>
      <c r="S292" s="76"/>
      <c r="T292" s="1">
        <v>1</v>
      </c>
      <c r="U292" s="1">
        <v>0</v>
      </c>
      <c r="V292" s="1"/>
      <c r="W292" s="1"/>
      <c r="X292" s="1"/>
      <c r="Y292" s="1"/>
      <c r="Z292" s="1"/>
      <c r="AA292" s="1"/>
      <c r="AB292" s="1"/>
      <c r="AG292" t="str">
        <f t="shared" si="55"/>
        <v>Danforth</v>
      </c>
      <c r="AH292" t="s">
        <v>1982</v>
      </c>
      <c r="AI292">
        <v>2</v>
      </c>
      <c r="AJ292">
        <v>85</v>
      </c>
      <c r="AL292" t="s">
        <v>849</v>
      </c>
      <c r="AM292" t="s">
        <v>778</v>
      </c>
      <c r="AN292" t="s">
        <v>3823</v>
      </c>
      <c r="AO292" t="s">
        <v>4978</v>
      </c>
      <c r="AQ292" t="s">
        <v>3002</v>
      </c>
    </row>
    <row r="293" spans="1:43" hidden="1" outlineLevel="1">
      <c r="A293" t="s">
        <v>2766</v>
      </c>
      <c r="B293" s="10" t="s">
        <v>2085</v>
      </c>
      <c r="C293" s="1">
        <f t="shared" si="52"/>
        <v>957</v>
      </c>
      <c r="D293" s="7">
        <f t="shared" si="45"/>
        <v>2</v>
      </c>
      <c r="E293" s="7">
        <f t="shared" si="46"/>
        <v>1</v>
      </c>
      <c r="F293" s="7">
        <f t="shared" si="47"/>
        <v>3</v>
      </c>
      <c r="G293" s="1">
        <f t="shared" si="53"/>
        <v>117</v>
      </c>
      <c r="H293" s="2">
        <f t="shared" si="54"/>
        <v>0.12225705329153605</v>
      </c>
      <c r="I293" s="8"/>
      <c r="J293" s="2">
        <f t="shared" si="48"/>
        <v>0.40334378265412746</v>
      </c>
      <c r="K293" s="2">
        <f t="shared" si="49"/>
        <v>0.52560083594566354</v>
      </c>
      <c r="L293" s="2">
        <f t="shared" si="50"/>
        <v>5.329153605015674E-2</v>
      </c>
      <c r="M293" s="2">
        <f t="shared" si="51"/>
        <v>1.776384535005221E-2</v>
      </c>
      <c r="N293" s="1">
        <v>386</v>
      </c>
      <c r="O293" s="1">
        <v>503</v>
      </c>
      <c r="P293" s="1">
        <v>51</v>
      </c>
      <c r="Q293" s="1">
        <v>10</v>
      </c>
      <c r="R293" s="1">
        <v>7</v>
      </c>
      <c r="S293" s="76"/>
      <c r="T293" s="1">
        <v>0</v>
      </c>
      <c r="U293" s="1">
        <v>0</v>
      </c>
      <c r="V293" s="1"/>
      <c r="W293" s="1"/>
      <c r="X293" s="1"/>
      <c r="Y293" s="1"/>
      <c r="Z293" s="1"/>
      <c r="AA293" s="1"/>
      <c r="AB293" s="1"/>
      <c r="AG293" t="str">
        <f t="shared" si="55"/>
        <v>Dayton</v>
      </c>
      <c r="AH293" t="s">
        <v>1896</v>
      </c>
      <c r="AI293">
        <v>1</v>
      </c>
      <c r="AJ293">
        <v>529</v>
      </c>
      <c r="AL293" t="s">
        <v>849</v>
      </c>
      <c r="AM293" t="s">
        <v>779</v>
      </c>
      <c r="AN293" t="s">
        <v>4165</v>
      </c>
      <c r="AO293" t="s">
        <v>4979</v>
      </c>
      <c r="AQ293" t="s">
        <v>3002</v>
      </c>
    </row>
    <row r="294" spans="1:43" hidden="1" outlineLevel="1">
      <c r="A294" t="s">
        <v>2767</v>
      </c>
      <c r="B294" s="10" t="s">
        <v>2085</v>
      </c>
      <c r="C294" s="1">
        <f t="shared" si="52"/>
        <v>19</v>
      </c>
      <c r="D294" s="7">
        <f t="shared" si="45"/>
        <v>2</v>
      </c>
      <c r="E294" s="7">
        <f t="shared" si="46"/>
        <v>1</v>
      </c>
      <c r="F294" s="7">
        <f t="shared" si="47"/>
        <v>3</v>
      </c>
      <c r="G294" s="1">
        <f t="shared" si="53"/>
        <v>8</v>
      </c>
      <c r="H294" s="2">
        <f t="shared" si="54"/>
        <v>0.42105263157894735</v>
      </c>
      <c r="I294" s="8"/>
      <c r="J294" s="2">
        <f t="shared" si="48"/>
        <v>0.26315789473684209</v>
      </c>
      <c r="K294" s="2">
        <f t="shared" si="49"/>
        <v>0.68421052631578949</v>
      </c>
      <c r="L294" s="2">
        <f t="shared" si="50"/>
        <v>5.2631578947368418E-2</v>
      </c>
      <c r="M294" s="2">
        <f t="shared" si="51"/>
        <v>5.5511151231257827E-17</v>
      </c>
      <c r="N294" s="1">
        <v>5</v>
      </c>
      <c r="O294" s="1">
        <v>13</v>
      </c>
      <c r="P294" s="1">
        <v>1</v>
      </c>
      <c r="Q294" s="1">
        <v>0</v>
      </c>
      <c r="R294" s="1">
        <v>0</v>
      </c>
      <c r="S294" s="76"/>
      <c r="T294" s="1">
        <v>0</v>
      </c>
      <c r="U294" s="1">
        <v>0</v>
      </c>
      <c r="V294" s="1"/>
      <c r="W294" s="1"/>
      <c r="X294" s="1"/>
      <c r="Y294" s="1"/>
      <c r="Z294" s="1"/>
      <c r="AA294" s="1"/>
      <c r="AB294" s="1"/>
      <c r="AG294" t="str">
        <f t="shared" si="55"/>
        <v>Deblois</v>
      </c>
      <c r="AH294" t="s">
        <v>1982</v>
      </c>
      <c r="AI294">
        <v>2</v>
      </c>
      <c r="AJ294">
        <v>263</v>
      </c>
      <c r="AL294" t="s">
        <v>849</v>
      </c>
      <c r="AM294" t="s">
        <v>778</v>
      </c>
      <c r="AN294" t="s">
        <v>668</v>
      </c>
      <c r="AO294" t="s">
        <v>4980</v>
      </c>
      <c r="AQ294" t="s">
        <v>3002</v>
      </c>
    </row>
    <row r="295" spans="1:43" hidden="1" outlineLevel="1">
      <c r="A295" t="s">
        <v>2264</v>
      </c>
      <c r="B295" s="10" t="s">
        <v>2085</v>
      </c>
      <c r="C295" s="1">
        <f t="shared" si="52"/>
        <v>888</v>
      </c>
      <c r="D295" s="7">
        <f t="shared" si="45"/>
        <v>2</v>
      </c>
      <c r="E295" s="7">
        <f t="shared" si="46"/>
        <v>1</v>
      </c>
      <c r="F295" s="7">
        <f t="shared" si="47"/>
        <v>3</v>
      </c>
      <c r="G295" s="1">
        <f t="shared" si="53"/>
        <v>69</v>
      </c>
      <c r="H295" s="2">
        <f t="shared" si="54"/>
        <v>7.77027027027027E-2</v>
      </c>
      <c r="I295" s="8"/>
      <c r="J295" s="2">
        <f t="shared" si="48"/>
        <v>0.42229729729729731</v>
      </c>
      <c r="K295" s="2">
        <f t="shared" si="49"/>
        <v>0.5</v>
      </c>
      <c r="L295" s="2">
        <f t="shared" si="50"/>
        <v>6.1936936936936936E-2</v>
      </c>
      <c r="M295" s="2">
        <f t="shared" si="51"/>
        <v>1.5765765765765695E-2</v>
      </c>
      <c r="N295" s="1">
        <v>375</v>
      </c>
      <c r="O295" s="1">
        <v>444</v>
      </c>
      <c r="P295" s="1">
        <v>55</v>
      </c>
      <c r="Q295" s="1">
        <v>4</v>
      </c>
      <c r="R295" s="1">
        <v>9</v>
      </c>
      <c r="S295" s="76"/>
      <c r="T295" s="1">
        <v>1</v>
      </c>
      <c r="U295" s="1">
        <v>0</v>
      </c>
      <c r="V295" s="1"/>
      <c r="W295" s="1"/>
      <c r="X295" s="1"/>
      <c r="Y295" s="1"/>
      <c r="Z295" s="1"/>
      <c r="AA295" s="1"/>
      <c r="AB295" s="1"/>
      <c r="AG295" t="str">
        <f t="shared" si="55"/>
        <v>Dedham</v>
      </c>
      <c r="AH295" t="s">
        <v>1665</v>
      </c>
      <c r="AI295">
        <v>2</v>
      </c>
      <c r="AJ295">
        <v>271</v>
      </c>
      <c r="AL295" t="s">
        <v>849</v>
      </c>
      <c r="AM295" t="s">
        <v>2454</v>
      </c>
      <c r="AN295" t="s">
        <v>654</v>
      </c>
      <c r="AO295" t="s">
        <v>4981</v>
      </c>
      <c r="AQ295" t="s">
        <v>3002</v>
      </c>
    </row>
    <row r="296" spans="1:43" hidden="1" outlineLevel="1">
      <c r="A296" t="s">
        <v>3701</v>
      </c>
      <c r="B296" s="10" t="s">
        <v>2085</v>
      </c>
      <c r="C296" s="1">
        <f t="shared" si="52"/>
        <v>1099</v>
      </c>
      <c r="D296" s="7">
        <f t="shared" si="45"/>
        <v>1</v>
      </c>
      <c r="E296" s="7">
        <f t="shared" si="46"/>
        <v>2</v>
      </c>
      <c r="F296" s="7">
        <f t="shared" si="47"/>
        <v>3</v>
      </c>
      <c r="G296" s="1">
        <f t="shared" si="53"/>
        <v>171</v>
      </c>
      <c r="H296" s="2">
        <f t="shared" si="54"/>
        <v>0.15559599636032756</v>
      </c>
      <c r="I296" s="8"/>
      <c r="J296" s="2">
        <f t="shared" si="48"/>
        <v>0.53594176524112835</v>
      </c>
      <c r="K296" s="2">
        <f t="shared" si="49"/>
        <v>0.38034576888080074</v>
      </c>
      <c r="L296" s="2">
        <f t="shared" si="50"/>
        <v>7.8252957233848952E-2</v>
      </c>
      <c r="M296" s="2">
        <f t="shared" si="51"/>
        <v>5.4595086442219554E-3</v>
      </c>
      <c r="N296" s="1">
        <v>589</v>
      </c>
      <c r="O296" s="1">
        <v>418</v>
      </c>
      <c r="P296" s="1">
        <v>86</v>
      </c>
      <c r="Q296" s="1">
        <v>5</v>
      </c>
      <c r="R296" s="1">
        <v>1</v>
      </c>
      <c r="S296" s="76"/>
      <c r="T296" s="1">
        <v>0</v>
      </c>
      <c r="U296" s="1">
        <v>0</v>
      </c>
      <c r="V296" s="1"/>
      <c r="W296" s="1"/>
      <c r="X296" s="1"/>
      <c r="Y296" s="1"/>
      <c r="Z296" s="1"/>
      <c r="AA296" s="1"/>
      <c r="AB296" s="1"/>
      <c r="AG296" t="str">
        <f t="shared" si="55"/>
        <v>Deer Isle</v>
      </c>
      <c r="AH296" t="s">
        <v>1665</v>
      </c>
      <c r="AI296">
        <v>2</v>
      </c>
      <c r="AJ296">
        <v>404</v>
      </c>
      <c r="AL296" t="s">
        <v>849</v>
      </c>
      <c r="AM296" t="s">
        <v>2454</v>
      </c>
      <c r="AN296" t="s">
        <v>660</v>
      </c>
      <c r="AO296" t="s">
        <v>4982</v>
      </c>
      <c r="AQ296" t="s">
        <v>3002</v>
      </c>
    </row>
    <row r="297" spans="1:43" hidden="1" outlineLevel="1">
      <c r="A297" t="s">
        <v>3702</v>
      </c>
      <c r="B297" s="10" t="s">
        <v>2085</v>
      </c>
      <c r="C297" s="1">
        <f t="shared" si="52"/>
        <v>570</v>
      </c>
      <c r="D297" s="7">
        <f t="shared" si="45"/>
        <v>2</v>
      </c>
      <c r="E297" s="7">
        <f t="shared" si="46"/>
        <v>1</v>
      </c>
      <c r="F297" s="7">
        <f t="shared" si="47"/>
        <v>3</v>
      </c>
      <c r="G297" s="1">
        <f t="shared" si="53"/>
        <v>21</v>
      </c>
      <c r="H297" s="2">
        <f t="shared" si="54"/>
        <v>3.6842105263157891E-2</v>
      </c>
      <c r="I297" s="8"/>
      <c r="J297" s="2">
        <f t="shared" si="48"/>
        <v>0.44210526315789472</v>
      </c>
      <c r="K297" s="2">
        <f t="shared" si="49"/>
        <v>0.47894736842105262</v>
      </c>
      <c r="L297" s="2">
        <f t="shared" si="50"/>
        <v>6.3157894736842107E-2</v>
      </c>
      <c r="M297" s="2">
        <f t="shared" si="51"/>
        <v>1.5789473684210492E-2</v>
      </c>
      <c r="N297" s="1">
        <v>252</v>
      </c>
      <c r="O297" s="1">
        <v>273</v>
      </c>
      <c r="P297" s="1">
        <v>36</v>
      </c>
      <c r="Q297" s="1">
        <v>4</v>
      </c>
      <c r="R297" s="1">
        <v>5</v>
      </c>
      <c r="S297" s="76"/>
      <c r="T297" s="1">
        <v>0</v>
      </c>
      <c r="U297" s="1">
        <v>0</v>
      </c>
      <c r="V297" s="1"/>
      <c r="W297" s="1"/>
      <c r="X297" s="1"/>
      <c r="Y297" s="1"/>
      <c r="Z297" s="1"/>
      <c r="AA297" s="1"/>
      <c r="AB297" s="1"/>
      <c r="AG297" t="str">
        <f t="shared" si="55"/>
        <v>Denmark</v>
      </c>
      <c r="AH297" t="s">
        <v>3127</v>
      </c>
      <c r="AI297">
        <v>2</v>
      </c>
      <c r="AJ297">
        <v>465</v>
      </c>
      <c r="AL297" t="s">
        <v>849</v>
      </c>
      <c r="AM297" t="s">
        <v>1467</v>
      </c>
      <c r="AN297" t="s">
        <v>781</v>
      </c>
      <c r="AO297" t="s">
        <v>4983</v>
      </c>
      <c r="AQ297" t="s">
        <v>3002</v>
      </c>
    </row>
    <row r="298" spans="1:43" hidden="1" outlineLevel="1">
      <c r="A298" t="s">
        <v>4275</v>
      </c>
      <c r="B298" s="10" t="s">
        <v>2085</v>
      </c>
      <c r="C298" s="1">
        <f t="shared" si="52"/>
        <v>22</v>
      </c>
      <c r="D298" s="7">
        <f t="shared" si="45"/>
        <v>2</v>
      </c>
      <c r="E298" s="7">
        <f t="shared" si="46"/>
        <v>1</v>
      </c>
      <c r="F298" s="7">
        <f t="shared" si="47"/>
        <v>3</v>
      </c>
      <c r="G298" s="1">
        <f t="shared" si="53"/>
        <v>7</v>
      </c>
      <c r="H298" s="2">
        <f t="shared" si="54"/>
        <v>0.31818181818181818</v>
      </c>
      <c r="I298" s="8"/>
      <c r="J298" s="2">
        <f t="shared" si="48"/>
        <v>0.27272727272727271</v>
      </c>
      <c r="K298" s="2">
        <f t="shared" si="49"/>
        <v>0.59090909090909094</v>
      </c>
      <c r="L298" s="2">
        <f t="shared" si="50"/>
        <v>9.0909090909090912E-2</v>
      </c>
      <c r="M298" s="2">
        <f t="shared" si="51"/>
        <v>4.5454545454545442E-2</v>
      </c>
      <c r="N298" s="1">
        <v>6</v>
      </c>
      <c r="O298" s="1">
        <v>13</v>
      </c>
      <c r="P298" s="1">
        <v>2</v>
      </c>
      <c r="Q298" s="1">
        <v>1</v>
      </c>
      <c r="R298" s="1">
        <v>0</v>
      </c>
      <c r="S298" s="76"/>
      <c r="T298" s="1">
        <v>0</v>
      </c>
      <c r="U298" s="1">
        <v>0</v>
      </c>
      <c r="V298" s="1"/>
      <c r="W298" s="1"/>
      <c r="X298" s="1"/>
      <c r="Y298" s="1"/>
      <c r="Z298" s="1"/>
      <c r="AA298" s="1"/>
      <c r="AB298" s="1"/>
      <c r="AG298" t="str">
        <f t="shared" si="55"/>
        <v>Dennistown Plantation</v>
      </c>
      <c r="AH298" t="s">
        <v>1928</v>
      </c>
      <c r="AI298">
        <v>2</v>
      </c>
      <c r="AJ298">
        <v>81</v>
      </c>
      <c r="AL298" t="s">
        <v>849</v>
      </c>
      <c r="AM298" t="s">
        <v>776</v>
      </c>
      <c r="AN298" t="s">
        <v>130</v>
      </c>
      <c r="AO298" t="s">
        <v>4984</v>
      </c>
      <c r="AQ298" t="s">
        <v>4755</v>
      </c>
    </row>
    <row r="299" spans="1:43" hidden="1" outlineLevel="1">
      <c r="A299" t="s">
        <v>2399</v>
      </c>
      <c r="B299" s="10" t="s">
        <v>2085</v>
      </c>
      <c r="C299" s="1">
        <f t="shared" si="52"/>
        <v>136</v>
      </c>
      <c r="D299" s="7">
        <f t="shared" si="45"/>
        <v>1</v>
      </c>
      <c r="E299" s="7">
        <f t="shared" si="46"/>
        <v>1</v>
      </c>
      <c r="F299" s="7">
        <f t="shared" si="47"/>
        <v>3</v>
      </c>
      <c r="G299" s="1">
        <f t="shared" si="53"/>
        <v>58</v>
      </c>
      <c r="H299" s="2">
        <f t="shared" si="54"/>
        <v>0.4264705882352941</v>
      </c>
      <c r="I299" s="8"/>
      <c r="J299" s="2">
        <f t="shared" si="48"/>
        <v>0.46323529411764708</v>
      </c>
      <c r="K299" s="2">
        <f t="shared" si="49"/>
        <v>0.46323529411764708</v>
      </c>
      <c r="L299" s="2">
        <f t="shared" si="50"/>
        <v>3.6764705882352942E-2</v>
      </c>
      <c r="M299" s="2">
        <f t="shared" si="51"/>
        <v>3.6764705882352901E-2</v>
      </c>
      <c r="N299" s="1">
        <v>63</v>
      </c>
      <c r="O299" s="1">
        <v>63</v>
      </c>
      <c r="P299" s="1">
        <v>5</v>
      </c>
      <c r="Q299" s="1">
        <v>3</v>
      </c>
      <c r="R299" s="1">
        <v>2</v>
      </c>
      <c r="S299" s="76"/>
      <c r="T299" s="1">
        <v>0</v>
      </c>
      <c r="U299" s="1">
        <v>0</v>
      </c>
      <c r="V299" s="1"/>
      <c r="W299" s="1"/>
      <c r="X299" s="1"/>
      <c r="Y299" s="1"/>
      <c r="Z299" s="1"/>
      <c r="AA299" s="1"/>
      <c r="AB299" s="1"/>
      <c r="AG299" t="str">
        <f t="shared" si="55"/>
        <v>Dennysville</v>
      </c>
      <c r="AH299" t="s">
        <v>1982</v>
      </c>
      <c r="AI299">
        <v>2</v>
      </c>
      <c r="AJ299">
        <v>202</v>
      </c>
      <c r="AL299" t="s">
        <v>849</v>
      </c>
      <c r="AM299" t="s">
        <v>778</v>
      </c>
      <c r="AN299" t="s">
        <v>994</v>
      </c>
      <c r="AO299" t="s">
        <v>4985</v>
      </c>
      <c r="AQ299" t="s">
        <v>3002</v>
      </c>
    </row>
    <row r="300" spans="1:43" hidden="1" outlineLevel="1">
      <c r="A300" t="s">
        <v>2400</v>
      </c>
      <c r="B300" s="10" t="s">
        <v>2085</v>
      </c>
      <c r="C300" s="1">
        <f t="shared" si="52"/>
        <v>370</v>
      </c>
      <c r="D300" s="7">
        <f t="shared" si="45"/>
        <v>1</v>
      </c>
      <c r="E300" s="7">
        <f t="shared" si="46"/>
        <v>2</v>
      </c>
      <c r="F300" s="7">
        <f t="shared" si="47"/>
        <v>3</v>
      </c>
      <c r="G300" s="1">
        <f t="shared" si="53"/>
        <v>41</v>
      </c>
      <c r="H300" s="2">
        <f t="shared" si="54"/>
        <v>0.11081081081081082</v>
      </c>
      <c r="I300" s="8"/>
      <c r="J300" s="2">
        <f t="shared" si="48"/>
        <v>0.51621621621621616</v>
      </c>
      <c r="K300" s="2">
        <f t="shared" si="49"/>
        <v>0.40540540540540543</v>
      </c>
      <c r="L300" s="2">
        <f t="shared" si="50"/>
        <v>4.8648648648648651E-2</v>
      </c>
      <c r="M300" s="2">
        <f t="shared" si="51"/>
        <v>2.9729729729729759E-2</v>
      </c>
      <c r="N300" s="1">
        <v>191</v>
      </c>
      <c r="O300" s="1">
        <v>150</v>
      </c>
      <c r="P300" s="1">
        <v>18</v>
      </c>
      <c r="Q300" s="1">
        <v>9</v>
      </c>
      <c r="R300" s="1">
        <v>2</v>
      </c>
      <c r="S300" s="76"/>
      <c r="T300" s="1">
        <v>0</v>
      </c>
      <c r="U300" s="1">
        <v>0</v>
      </c>
      <c r="V300" s="1"/>
      <c r="W300" s="1"/>
      <c r="X300" s="1"/>
      <c r="Y300" s="1"/>
      <c r="Z300" s="1"/>
      <c r="AA300" s="1"/>
      <c r="AB300" s="1"/>
      <c r="AG300" t="str">
        <f t="shared" si="55"/>
        <v>Detroit</v>
      </c>
      <c r="AH300" t="s">
        <v>1928</v>
      </c>
      <c r="AI300">
        <v>2</v>
      </c>
      <c r="AJ300">
        <v>254</v>
      </c>
      <c r="AL300" t="s">
        <v>849</v>
      </c>
      <c r="AM300" t="s">
        <v>776</v>
      </c>
      <c r="AN300" t="s">
        <v>654</v>
      </c>
      <c r="AO300" t="s">
        <v>75</v>
      </c>
      <c r="AQ300" t="s">
        <v>3002</v>
      </c>
    </row>
    <row r="301" spans="1:43" hidden="1" outlineLevel="1">
      <c r="A301" t="s">
        <v>2089</v>
      </c>
      <c r="B301" s="10" t="s">
        <v>2085</v>
      </c>
      <c r="C301" s="1">
        <f t="shared" si="52"/>
        <v>1853</v>
      </c>
      <c r="D301" s="7">
        <f t="shared" ref="D301:D364" si="56">RANK(N301,(N301:AE301))</f>
        <v>2</v>
      </c>
      <c r="E301" s="7">
        <f t="shared" ref="E301:E364" si="57">RANK(O301,(N301:AE301))</f>
        <v>1</v>
      </c>
      <c r="F301" s="7">
        <f t="shared" ref="F301:F364" si="58">IF(P301&gt;0,RANK(P301,(N301:AE301)),0)</f>
        <v>3</v>
      </c>
      <c r="G301" s="1">
        <f t="shared" si="53"/>
        <v>185</v>
      </c>
      <c r="H301" s="2">
        <f t="shared" si="54"/>
        <v>9.983810037776579E-2</v>
      </c>
      <c r="I301" s="8"/>
      <c r="J301" s="2">
        <f t="shared" ref="J301:J364" si="59">IF(C301=0,"-",N301/C301)</f>
        <v>0.41284403669724773</v>
      </c>
      <c r="K301" s="2">
        <f t="shared" ref="K301:K364" si="60">IF(C301=0,"-",O301/C301)</f>
        <v>0.51268213707501353</v>
      </c>
      <c r="L301" s="2">
        <f t="shared" ref="L301:L364" si="61">IF(C301=0,"-",P301/C301)</f>
        <v>5.5045871559633031E-2</v>
      </c>
      <c r="M301" s="2">
        <f t="shared" ref="M301:M364" si="62">IF(C301=0,"-",(1-J301-K301-L301))</f>
        <v>1.9427954668105762E-2</v>
      </c>
      <c r="N301" s="1">
        <v>765</v>
      </c>
      <c r="O301" s="1">
        <v>950</v>
      </c>
      <c r="P301" s="1">
        <v>102</v>
      </c>
      <c r="Q301" s="1">
        <v>19</v>
      </c>
      <c r="R301" s="1">
        <v>16</v>
      </c>
      <c r="S301" s="76"/>
      <c r="T301" s="1">
        <v>1</v>
      </c>
      <c r="U301" s="1">
        <v>0</v>
      </c>
      <c r="V301" s="1"/>
      <c r="W301" s="1"/>
      <c r="X301" s="1"/>
      <c r="Y301" s="1"/>
      <c r="Z301" s="1"/>
      <c r="AA301" s="1"/>
      <c r="AB301" s="1"/>
      <c r="AG301" t="str">
        <f t="shared" si="55"/>
        <v>Dexter</v>
      </c>
      <c r="AH301" t="s">
        <v>3128</v>
      </c>
      <c r="AI301">
        <v>2</v>
      </c>
      <c r="AJ301">
        <v>173</v>
      </c>
      <c r="AL301" t="s">
        <v>849</v>
      </c>
      <c r="AM301" t="s">
        <v>1468</v>
      </c>
      <c r="AN301" t="s">
        <v>992</v>
      </c>
      <c r="AO301" t="s">
        <v>4986</v>
      </c>
      <c r="AQ301" t="s">
        <v>3002</v>
      </c>
    </row>
    <row r="302" spans="1:43" hidden="1" outlineLevel="1">
      <c r="A302" t="s">
        <v>2090</v>
      </c>
      <c r="B302" s="10" t="s">
        <v>2085</v>
      </c>
      <c r="C302" s="1">
        <f t="shared" si="52"/>
        <v>1253</v>
      </c>
      <c r="D302" s="7">
        <f t="shared" si="56"/>
        <v>1</v>
      </c>
      <c r="E302" s="7">
        <f t="shared" si="57"/>
        <v>2</v>
      </c>
      <c r="F302" s="7">
        <f t="shared" si="58"/>
        <v>3</v>
      </c>
      <c r="G302" s="1">
        <f t="shared" si="53"/>
        <v>246</v>
      </c>
      <c r="H302" s="2">
        <f t="shared" si="54"/>
        <v>0.19632881085395051</v>
      </c>
      <c r="I302" s="8"/>
      <c r="J302" s="2">
        <f t="shared" si="59"/>
        <v>0.54668794892258576</v>
      </c>
      <c r="K302" s="2">
        <f t="shared" si="60"/>
        <v>0.35035913806863528</v>
      </c>
      <c r="L302" s="2">
        <f t="shared" si="61"/>
        <v>5.4269752593774943E-2</v>
      </c>
      <c r="M302" s="2">
        <f t="shared" si="62"/>
        <v>4.8683160415004013E-2</v>
      </c>
      <c r="N302" s="1">
        <v>685</v>
      </c>
      <c r="O302" s="1">
        <v>439</v>
      </c>
      <c r="P302" s="1">
        <v>68</v>
      </c>
      <c r="Q302" s="1">
        <v>42</v>
      </c>
      <c r="R302" s="1">
        <v>16</v>
      </c>
      <c r="S302" s="76"/>
      <c r="T302" s="1">
        <v>3</v>
      </c>
      <c r="U302" s="1">
        <v>0</v>
      </c>
      <c r="V302" s="1"/>
      <c r="W302" s="1"/>
      <c r="X302" s="1"/>
      <c r="Y302" s="1"/>
      <c r="Z302" s="1"/>
      <c r="AA302" s="1"/>
      <c r="AB302" s="1"/>
      <c r="AG302" t="str">
        <f t="shared" si="55"/>
        <v>Dixfield</v>
      </c>
      <c r="AH302" t="s">
        <v>3127</v>
      </c>
      <c r="AI302">
        <v>2</v>
      </c>
      <c r="AJ302">
        <v>316</v>
      </c>
      <c r="AL302" t="s">
        <v>849</v>
      </c>
      <c r="AM302" t="s">
        <v>1467</v>
      </c>
      <c r="AN302" t="s">
        <v>4165</v>
      </c>
      <c r="AO302" t="s">
        <v>4987</v>
      </c>
      <c r="AQ302" t="s">
        <v>3002</v>
      </c>
    </row>
    <row r="303" spans="1:43" hidden="1" outlineLevel="1">
      <c r="A303" t="s">
        <v>1398</v>
      </c>
      <c r="B303" s="10" t="s">
        <v>2085</v>
      </c>
      <c r="C303" s="1">
        <f t="shared" si="52"/>
        <v>573</v>
      </c>
      <c r="D303" s="7">
        <f t="shared" si="56"/>
        <v>2</v>
      </c>
      <c r="E303" s="7">
        <f t="shared" si="57"/>
        <v>1</v>
      </c>
      <c r="F303" s="7">
        <f t="shared" si="58"/>
        <v>3</v>
      </c>
      <c r="G303" s="1">
        <f t="shared" si="53"/>
        <v>64</v>
      </c>
      <c r="H303" s="2">
        <f t="shared" si="54"/>
        <v>0.11169284467713787</v>
      </c>
      <c r="I303" s="8"/>
      <c r="J303" s="2">
        <f t="shared" si="59"/>
        <v>0.4048865619546248</v>
      </c>
      <c r="K303" s="2">
        <f t="shared" si="60"/>
        <v>0.51657940663176261</v>
      </c>
      <c r="L303" s="2">
        <f t="shared" si="61"/>
        <v>6.2827225130890049E-2</v>
      </c>
      <c r="M303" s="2">
        <f t="shared" si="62"/>
        <v>1.5706806282722544E-2</v>
      </c>
      <c r="N303" s="1">
        <v>232</v>
      </c>
      <c r="O303" s="1">
        <v>296</v>
      </c>
      <c r="P303" s="1">
        <v>36</v>
      </c>
      <c r="Q303" s="1">
        <v>4</v>
      </c>
      <c r="R303" s="1">
        <v>5</v>
      </c>
      <c r="S303" s="76"/>
      <c r="T303" s="1">
        <v>0</v>
      </c>
      <c r="U303" s="1">
        <v>0</v>
      </c>
      <c r="V303" s="1"/>
      <c r="W303" s="1"/>
      <c r="X303" s="1"/>
      <c r="Y303" s="1"/>
      <c r="Z303" s="1"/>
      <c r="AA303" s="1"/>
      <c r="AB303" s="1"/>
      <c r="AG303" t="str">
        <f t="shared" si="55"/>
        <v>Dixmont</v>
      </c>
      <c r="AH303" t="s">
        <v>3128</v>
      </c>
      <c r="AI303">
        <v>2</v>
      </c>
      <c r="AJ303">
        <v>273</v>
      </c>
      <c r="AL303" t="s">
        <v>849</v>
      </c>
      <c r="AM303" t="s">
        <v>1468</v>
      </c>
      <c r="AN303" t="s">
        <v>663</v>
      </c>
      <c r="AO303" t="s">
        <v>4988</v>
      </c>
      <c r="AQ303" t="s">
        <v>3002</v>
      </c>
    </row>
    <row r="304" spans="1:43" hidden="1" outlineLevel="1">
      <c r="A304" t="s">
        <v>1425</v>
      </c>
      <c r="B304" s="10" t="s">
        <v>2085</v>
      </c>
      <c r="C304" s="1">
        <f t="shared" si="52"/>
        <v>2105</v>
      </c>
      <c r="D304" s="7">
        <f t="shared" si="56"/>
        <v>2</v>
      </c>
      <c r="E304" s="7">
        <f t="shared" si="57"/>
        <v>1</v>
      </c>
      <c r="F304" s="7">
        <f t="shared" si="58"/>
        <v>3</v>
      </c>
      <c r="G304" s="1">
        <f t="shared" si="53"/>
        <v>295</v>
      </c>
      <c r="H304" s="2">
        <f t="shared" si="54"/>
        <v>0.14014251781472684</v>
      </c>
      <c r="I304" s="8"/>
      <c r="J304" s="2">
        <f t="shared" si="59"/>
        <v>0.39477434679334916</v>
      </c>
      <c r="K304" s="2">
        <f t="shared" si="60"/>
        <v>0.53491686460807597</v>
      </c>
      <c r="L304" s="2">
        <f t="shared" si="61"/>
        <v>5.4156769596199528E-2</v>
      </c>
      <c r="M304" s="2">
        <f t="shared" si="62"/>
        <v>1.6152019002375395E-2</v>
      </c>
      <c r="N304" s="1">
        <v>831</v>
      </c>
      <c r="O304" s="1">
        <v>1126</v>
      </c>
      <c r="P304" s="1">
        <v>114</v>
      </c>
      <c r="Q304" s="1">
        <v>19</v>
      </c>
      <c r="R304" s="1">
        <v>14</v>
      </c>
      <c r="S304" s="76"/>
      <c r="T304" s="1">
        <v>1</v>
      </c>
      <c r="U304" s="1">
        <v>0</v>
      </c>
      <c r="V304" s="1"/>
      <c r="W304" s="1"/>
      <c r="X304" s="1"/>
      <c r="Y304" s="1"/>
      <c r="Z304" s="1"/>
      <c r="AA304" s="1"/>
      <c r="AB304" s="1"/>
      <c r="AG304" t="str">
        <f t="shared" si="55"/>
        <v>Dover-Foxcroft</v>
      </c>
      <c r="AH304" t="s">
        <v>2847</v>
      </c>
      <c r="AI304">
        <v>2</v>
      </c>
      <c r="AJ304">
        <v>139</v>
      </c>
      <c r="AL304" t="s">
        <v>849</v>
      </c>
      <c r="AM304" t="s">
        <v>458</v>
      </c>
      <c r="AN304" t="s">
        <v>781</v>
      </c>
      <c r="AO304" t="s">
        <v>4989</v>
      </c>
      <c r="AQ304" t="s">
        <v>3002</v>
      </c>
    </row>
    <row r="305" spans="1:43" hidden="1" outlineLevel="1">
      <c r="A305" t="s">
        <v>1426</v>
      </c>
      <c r="B305" s="10" t="s">
        <v>2085</v>
      </c>
      <c r="C305" s="1">
        <f t="shared" si="52"/>
        <v>865</v>
      </c>
      <c r="D305" s="7">
        <f t="shared" si="56"/>
        <v>2</v>
      </c>
      <c r="E305" s="7">
        <f t="shared" si="57"/>
        <v>1</v>
      </c>
      <c r="F305" s="7">
        <f t="shared" si="58"/>
        <v>3</v>
      </c>
      <c r="G305" s="1">
        <f t="shared" si="53"/>
        <v>13</v>
      </c>
      <c r="H305" s="2">
        <f t="shared" si="54"/>
        <v>1.5028901734104046E-2</v>
      </c>
      <c r="I305" s="8"/>
      <c r="J305" s="2">
        <f t="shared" si="59"/>
        <v>0.44624277456647399</v>
      </c>
      <c r="K305" s="2">
        <f t="shared" si="60"/>
        <v>0.46127167630057803</v>
      </c>
      <c r="L305" s="2">
        <f t="shared" si="61"/>
        <v>7.2832369942196537E-2</v>
      </c>
      <c r="M305" s="2">
        <f t="shared" si="62"/>
        <v>1.9653179190751449E-2</v>
      </c>
      <c r="N305" s="1">
        <v>386</v>
      </c>
      <c r="O305" s="1">
        <v>399</v>
      </c>
      <c r="P305" s="1">
        <v>63</v>
      </c>
      <c r="Q305" s="1">
        <v>9</v>
      </c>
      <c r="R305" s="1">
        <v>8</v>
      </c>
      <c r="S305" s="76"/>
      <c r="T305" s="1">
        <v>0</v>
      </c>
      <c r="U305" s="1">
        <v>0</v>
      </c>
      <c r="V305" s="1"/>
      <c r="W305" s="1"/>
      <c r="X305" s="1"/>
      <c r="Y305" s="1"/>
      <c r="Z305" s="1"/>
      <c r="AA305" s="1"/>
      <c r="AB305" s="1"/>
      <c r="AG305" t="str">
        <f t="shared" si="55"/>
        <v>Dresden</v>
      </c>
      <c r="AH305" t="s">
        <v>2054</v>
      </c>
      <c r="AI305">
        <v>1</v>
      </c>
      <c r="AJ305">
        <v>443</v>
      </c>
      <c r="AL305" t="s">
        <v>849</v>
      </c>
      <c r="AM305" t="s">
        <v>1466</v>
      </c>
      <c r="AN305" t="s">
        <v>781</v>
      </c>
      <c r="AO305" t="s">
        <v>4990</v>
      </c>
      <c r="AQ305" t="s">
        <v>3002</v>
      </c>
    </row>
    <row r="306" spans="1:43" hidden="1" outlineLevel="1">
      <c r="A306" t="s">
        <v>4276</v>
      </c>
      <c r="B306" s="10" t="s">
        <v>2085</v>
      </c>
      <c r="C306" s="1">
        <f t="shared" si="52"/>
        <v>29</v>
      </c>
      <c r="D306" s="7">
        <f t="shared" si="56"/>
        <v>2</v>
      </c>
      <c r="E306" s="7">
        <f t="shared" si="57"/>
        <v>1</v>
      </c>
      <c r="F306" s="7">
        <f t="shared" si="58"/>
        <v>0</v>
      </c>
      <c r="G306" s="1">
        <f t="shared" si="53"/>
        <v>15</v>
      </c>
      <c r="H306" s="2">
        <f t="shared" si="54"/>
        <v>0.51724137931034486</v>
      </c>
      <c r="I306" s="8"/>
      <c r="J306" s="2">
        <f t="shared" si="59"/>
        <v>0.20689655172413793</v>
      </c>
      <c r="K306" s="2">
        <f t="shared" si="60"/>
        <v>0.72413793103448276</v>
      </c>
      <c r="L306" s="2">
        <f t="shared" si="61"/>
        <v>0</v>
      </c>
      <c r="M306" s="2">
        <f t="shared" si="62"/>
        <v>6.8965517241379337E-2</v>
      </c>
      <c r="N306" s="1">
        <v>6</v>
      </c>
      <c r="O306" s="1">
        <v>21</v>
      </c>
      <c r="P306" s="1">
        <v>0</v>
      </c>
      <c r="Q306" s="1">
        <v>2</v>
      </c>
      <c r="R306" s="1">
        <v>0</v>
      </c>
      <c r="S306" s="76"/>
      <c r="T306" s="1">
        <v>0</v>
      </c>
      <c r="U306" s="1">
        <v>0</v>
      </c>
      <c r="V306" s="1"/>
      <c r="W306" s="1"/>
      <c r="X306" s="1"/>
      <c r="Y306" s="1"/>
      <c r="Z306" s="1"/>
      <c r="AA306" s="1"/>
      <c r="AB306" s="1"/>
      <c r="AG306" t="str">
        <f t="shared" si="55"/>
        <v>Drew Plantation</v>
      </c>
      <c r="AH306" t="s">
        <v>3128</v>
      </c>
      <c r="AI306">
        <v>2</v>
      </c>
      <c r="AJ306">
        <v>91</v>
      </c>
      <c r="AL306" t="s">
        <v>849</v>
      </c>
      <c r="AM306" t="s">
        <v>1468</v>
      </c>
      <c r="AN306" t="s">
        <v>3823</v>
      </c>
      <c r="AO306" t="s">
        <v>4991</v>
      </c>
      <c r="AQ306" t="s">
        <v>4755</v>
      </c>
    </row>
    <row r="307" spans="1:43" hidden="1" outlineLevel="1">
      <c r="A307" t="s">
        <v>2710</v>
      </c>
      <c r="B307" s="10" t="s">
        <v>2085</v>
      </c>
      <c r="C307" s="1">
        <f t="shared" si="52"/>
        <v>1889</v>
      </c>
      <c r="D307" s="7">
        <f t="shared" si="56"/>
        <v>2</v>
      </c>
      <c r="E307" s="7">
        <f t="shared" si="57"/>
        <v>1</v>
      </c>
      <c r="F307" s="7">
        <f t="shared" si="58"/>
        <v>3</v>
      </c>
      <c r="G307" s="1">
        <f t="shared" si="53"/>
        <v>68</v>
      </c>
      <c r="H307" s="2">
        <f t="shared" si="54"/>
        <v>3.5997882477501325E-2</v>
      </c>
      <c r="I307" s="8"/>
      <c r="J307" s="2">
        <f t="shared" si="59"/>
        <v>0.4505029115934357</v>
      </c>
      <c r="K307" s="2">
        <f t="shared" si="60"/>
        <v>0.48650079407093699</v>
      </c>
      <c r="L307" s="2">
        <f t="shared" si="61"/>
        <v>5.293806246691371E-2</v>
      </c>
      <c r="M307" s="2">
        <f t="shared" si="62"/>
        <v>1.0058231868713602E-2</v>
      </c>
      <c r="N307" s="1">
        <v>851</v>
      </c>
      <c r="O307" s="1">
        <v>919</v>
      </c>
      <c r="P307" s="1">
        <v>100</v>
      </c>
      <c r="Q307" s="1">
        <v>9</v>
      </c>
      <c r="R307" s="1">
        <v>9</v>
      </c>
      <c r="S307" s="76"/>
      <c r="T307" s="1">
        <v>1</v>
      </c>
      <c r="U307" s="1">
        <v>0</v>
      </c>
      <c r="V307" s="1"/>
      <c r="W307" s="1"/>
      <c r="X307" s="1"/>
      <c r="Y307" s="1"/>
      <c r="Z307" s="1"/>
      <c r="AA307" s="1"/>
      <c r="AB307" s="1"/>
      <c r="AG307" t="str">
        <f t="shared" si="55"/>
        <v>Durham</v>
      </c>
      <c r="AH307" t="s">
        <v>3129</v>
      </c>
      <c r="AI307">
        <v>2</v>
      </c>
      <c r="AJ307">
        <v>471</v>
      </c>
      <c r="AL307" t="s">
        <v>849</v>
      </c>
      <c r="AM307" t="s">
        <v>1801</v>
      </c>
      <c r="AN307" t="s">
        <v>4099</v>
      </c>
      <c r="AO307" t="s">
        <v>4992</v>
      </c>
      <c r="AQ307" t="s">
        <v>3002</v>
      </c>
    </row>
    <row r="308" spans="1:43" hidden="1" outlineLevel="1">
      <c r="A308" t="s">
        <v>2412</v>
      </c>
      <c r="B308" s="10" t="s">
        <v>2085</v>
      </c>
      <c r="C308" s="1">
        <f t="shared" si="52"/>
        <v>140</v>
      </c>
      <c r="D308" s="7">
        <f t="shared" si="56"/>
        <v>2</v>
      </c>
      <c r="E308" s="7">
        <f t="shared" si="57"/>
        <v>1</v>
      </c>
      <c r="F308" s="7">
        <f t="shared" si="58"/>
        <v>3</v>
      </c>
      <c r="G308" s="1">
        <f t="shared" si="53"/>
        <v>47</v>
      </c>
      <c r="H308" s="2">
        <f t="shared" si="54"/>
        <v>0.33571428571428569</v>
      </c>
      <c r="I308" s="8"/>
      <c r="J308" s="2">
        <f t="shared" si="59"/>
        <v>0.32142857142857145</v>
      </c>
      <c r="K308" s="2">
        <f t="shared" si="60"/>
        <v>0.65714285714285714</v>
      </c>
      <c r="L308" s="2">
        <f t="shared" si="61"/>
        <v>1.4285714285714285E-2</v>
      </c>
      <c r="M308" s="2">
        <f t="shared" si="62"/>
        <v>7.1428571428571782E-3</v>
      </c>
      <c r="N308" s="1">
        <v>45</v>
      </c>
      <c r="O308" s="1">
        <v>92</v>
      </c>
      <c r="P308" s="1">
        <v>2</v>
      </c>
      <c r="Q308" s="1">
        <v>0</v>
      </c>
      <c r="R308" s="1">
        <v>1</v>
      </c>
      <c r="S308" s="76"/>
      <c r="T308" s="1">
        <v>0</v>
      </c>
      <c r="U308" s="1">
        <v>0</v>
      </c>
      <c r="V308" s="1"/>
      <c r="W308" s="1"/>
      <c r="X308" s="1"/>
      <c r="Y308" s="1"/>
      <c r="Z308" s="1"/>
      <c r="AA308" s="1"/>
      <c r="AB308" s="1"/>
      <c r="AG308" t="str">
        <f t="shared" si="55"/>
        <v>Dyer Brook</v>
      </c>
      <c r="AH308" t="s">
        <v>3697</v>
      </c>
      <c r="AI308">
        <v>2</v>
      </c>
      <c r="AJ308">
        <v>62</v>
      </c>
      <c r="AL308" t="s">
        <v>849</v>
      </c>
      <c r="AM308" t="s">
        <v>1802</v>
      </c>
      <c r="AN308" t="s">
        <v>663</v>
      </c>
      <c r="AO308" t="s">
        <v>4993</v>
      </c>
      <c r="AQ308" t="s">
        <v>3002</v>
      </c>
    </row>
    <row r="309" spans="1:43" hidden="1" outlineLevel="1">
      <c r="A309" t="s">
        <v>2050</v>
      </c>
      <c r="B309" s="10" t="s">
        <v>2085</v>
      </c>
      <c r="C309" s="1">
        <f t="shared" si="52"/>
        <v>488</v>
      </c>
      <c r="D309" s="7">
        <f t="shared" si="56"/>
        <v>1</v>
      </c>
      <c r="E309" s="7">
        <f t="shared" si="57"/>
        <v>2</v>
      </c>
      <c r="F309" s="7">
        <f t="shared" si="58"/>
        <v>3</v>
      </c>
      <c r="G309" s="1">
        <f t="shared" si="53"/>
        <v>143</v>
      </c>
      <c r="H309" s="2">
        <f t="shared" si="54"/>
        <v>0.29303278688524592</v>
      </c>
      <c r="I309" s="8"/>
      <c r="J309" s="2">
        <f t="shared" si="59"/>
        <v>0.625</v>
      </c>
      <c r="K309" s="2">
        <f t="shared" si="60"/>
        <v>0.33196721311475408</v>
      </c>
      <c r="L309" s="2">
        <f t="shared" si="61"/>
        <v>2.8688524590163935E-2</v>
      </c>
      <c r="M309" s="2">
        <f t="shared" si="62"/>
        <v>1.4344262295081987E-2</v>
      </c>
      <c r="N309" s="1">
        <v>305</v>
      </c>
      <c r="O309" s="1">
        <v>162</v>
      </c>
      <c r="P309" s="1">
        <v>14</v>
      </c>
      <c r="Q309" s="1">
        <v>7</v>
      </c>
      <c r="R309" s="1">
        <v>0</v>
      </c>
      <c r="S309" s="76"/>
      <c r="T309" s="1">
        <v>0</v>
      </c>
      <c r="U309" s="1">
        <v>0</v>
      </c>
      <c r="V309" s="1"/>
      <c r="W309" s="1"/>
      <c r="X309" s="1"/>
      <c r="Y309" s="1"/>
      <c r="Z309" s="1"/>
      <c r="AA309" s="1"/>
      <c r="AB309" s="1"/>
      <c r="AG309" t="str">
        <f t="shared" si="55"/>
        <v>Eagle Lake</v>
      </c>
      <c r="AH309" t="s">
        <v>3697</v>
      </c>
      <c r="AI309">
        <v>2</v>
      </c>
      <c r="AJ309">
        <v>17</v>
      </c>
      <c r="AL309" t="s">
        <v>849</v>
      </c>
      <c r="AM309" t="s">
        <v>1802</v>
      </c>
      <c r="AN309" t="s">
        <v>668</v>
      </c>
      <c r="AO309" t="s">
        <v>4994</v>
      </c>
      <c r="AQ309" t="s">
        <v>3002</v>
      </c>
    </row>
    <row r="310" spans="1:43" hidden="1" outlineLevel="1">
      <c r="A310" t="s">
        <v>2051</v>
      </c>
      <c r="B310" s="10" t="s">
        <v>2085</v>
      </c>
      <c r="C310" s="1">
        <f t="shared" si="52"/>
        <v>629</v>
      </c>
      <c r="D310" s="7">
        <f t="shared" si="56"/>
        <v>2</v>
      </c>
      <c r="E310" s="7">
        <f t="shared" si="57"/>
        <v>1</v>
      </c>
      <c r="F310" s="7">
        <f t="shared" si="58"/>
        <v>3</v>
      </c>
      <c r="G310" s="1">
        <f t="shared" si="53"/>
        <v>169</v>
      </c>
      <c r="H310" s="2">
        <f t="shared" si="54"/>
        <v>0.2686804451510334</v>
      </c>
      <c r="I310" s="8"/>
      <c r="J310" s="2">
        <f t="shared" si="59"/>
        <v>0.32909379968203495</v>
      </c>
      <c r="K310" s="2">
        <f t="shared" si="60"/>
        <v>0.5977742448330684</v>
      </c>
      <c r="L310" s="2">
        <f t="shared" si="61"/>
        <v>5.246422893481717E-2</v>
      </c>
      <c r="M310" s="2">
        <f t="shared" si="62"/>
        <v>2.0667726550079535E-2</v>
      </c>
      <c r="N310" s="1">
        <v>207</v>
      </c>
      <c r="O310" s="1">
        <v>376</v>
      </c>
      <c r="P310" s="1">
        <v>33</v>
      </c>
      <c r="Q310" s="1">
        <v>4</v>
      </c>
      <c r="R310" s="1">
        <v>2</v>
      </c>
      <c r="S310" s="76"/>
      <c r="T310" s="1">
        <v>7</v>
      </c>
      <c r="U310" s="1">
        <v>0</v>
      </c>
      <c r="V310" s="1"/>
      <c r="W310" s="1"/>
      <c r="X310" s="1"/>
      <c r="Y310" s="1"/>
      <c r="Z310" s="1"/>
      <c r="AA310" s="1"/>
      <c r="AB310" s="1"/>
      <c r="AG310" t="str">
        <f t="shared" si="55"/>
        <v>East Machias</v>
      </c>
      <c r="AH310" t="s">
        <v>1982</v>
      </c>
      <c r="AI310">
        <v>2</v>
      </c>
      <c r="AJ310">
        <v>243</v>
      </c>
      <c r="AL310" t="s">
        <v>849</v>
      </c>
      <c r="AM310" t="s">
        <v>778</v>
      </c>
      <c r="AN310" t="s">
        <v>95</v>
      </c>
      <c r="AO310" t="s">
        <v>4995</v>
      </c>
      <c r="AQ310" t="s">
        <v>3002</v>
      </c>
    </row>
    <row r="311" spans="1:43" hidden="1" outlineLevel="1">
      <c r="A311" t="s">
        <v>2052</v>
      </c>
      <c r="B311" s="10" t="s">
        <v>2085</v>
      </c>
      <c r="C311" s="1">
        <f t="shared" si="52"/>
        <v>1084</v>
      </c>
      <c r="D311" s="7">
        <f t="shared" si="56"/>
        <v>1</v>
      </c>
      <c r="E311" s="7">
        <f t="shared" si="57"/>
        <v>2</v>
      </c>
      <c r="F311" s="7">
        <f t="shared" si="58"/>
        <v>3</v>
      </c>
      <c r="G311" s="1">
        <f t="shared" si="53"/>
        <v>66</v>
      </c>
      <c r="H311" s="2">
        <f t="shared" si="54"/>
        <v>6.0885608856088562E-2</v>
      </c>
      <c r="I311" s="8"/>
      <c r="J311" s="2">
        <f t="shared" si="59"/>
        <v>0.5092250922509225</v>
      </c>
      <c r="K311" s="2">
        <f t="shared" si="60"/>
        <v>0.44833948339483393</v>
      </c>
      <c r="L311" s="2">
        <f t="shared" si="61"/>
        <v>2.4907749077490774E-2</v>
      </c>
      <c r="M311" s="2">
        <f t="shared" si="62"/>
        <v>1.7527675276752804E-2</v>
      </c>
      <c r="N311" s="1">
        <v>552</v>
      </c>
      <c r="O311" s="1">
        <v>486</v>
      </c>
      <c r="P311" s="1">
        <v>27</v>
      </c>
      <c r="Q311" s="1">
        <v>10</v>
      </c>
      <c r="R311" s="1">
        <v>7</v>
      </c>
      <c r="S311" s="76"/>
      <c r="T311" s="1">
        <v>2</v>
      </c>
      <c r="U311" s="1">
        <v>0</v>
      </c>
      <c r="V311" s="1"/>
      <c r="W311" s="1"/>
      <c r="X311" s="1"/>
      <c r="Y311" s="1"/>
      <c r="Z311" s="1"/>
      <c r="AA311" s="1"/>
      <c r="AB311" s="1"/>
      <c r="AG311" t="str">
        <f t="shared" si="55"/>
        <v>East Millinocket</v>
      </c>
      <c r="AH311" t="s">
        <v>3128</v>
      </c>
      <c r="AI311">
        <v>2</v>
      </c>
      <c r="AJ311">
        <v>87</v>
      </c>
      <c r="AL311" t="s">
        <v>849</v>
      </c>
      <c r="AM311" t="s">
        <v>1468</v>
      </c>
      <c r="AN311" t="s">
        <v>668</v>
      </c>
      <c r="AO311" t="s">
        <v>4996</v>
      </c>
      <c r="AQ311" t="s">
        <v>3002</v>
      </c>
    </row>
    <row r="312" spans="1:43" hidden="1" outlineLevel="1">
      <c r="A312" t="s">
        <v>2413</v>
      </c>
      <c r="B312" s="10" t="s">
        <v>2085</v>
      </c>
      <c r="C312" s="1">
        <f t="shared" si="52"/>
        <v>191</v>
      </c>
      <c r="D312" s="7">
        <f t="shared" si="56"/>
        <v>2</v>
      </c>
      <c r="E312" s="7">
        <f t="shared" si="57"/>
        <v>1</v>
      </c>
      <c r="F312" s="7">
        <f t="shared" si="58"/>
        <v>3</v>
      </c>
      <c r="G312" s="1">
        <f t="shared" si="53"/>
        <v>19</v>
      </c>
      <c r="H312" s="2">
        <f t="shared" si="54"/>
        <v>9.947643979057591E-2</v>
      </c>
      <c r="I312" s="8"/>
      <c r="J312" s="2">
        <f t="shared" si="59"/>
        <v>0.40314136125654448</v>
      </c>
      <c r="K312" s="2">
        <f t="shared" si="60"/>
        <v>0.50261780104712039</v>
      </c>
      <c r="L312" s="2">
        <f t="shared" si="61"/>
        <v>6.2827225130890049E-2</v>
      </c>
      <c r="M312" s="2">
        <f t="shared" si="62"/>
        <v>3.1413612565445129E-2</v>
      </c>
      <c r="N312" s="1">
        <v>77</v>
      </c>
      <c r="O312" s="1">
        <v>96</v>
      </c>
      <c r="P312" s="1">
        <v>12</v>
      </c>
      <c r="Q312" s="1">
        <v>3</v>
      </c>
      <c r="R312" s="1">
        <v>2</v>
      </c>
      <c r="S312" s="76"/>
      <c r="T312" s="1">
        <v>1</v>
      </c>
      <c r="U312" s="1">
        <v>0</v>
      </c>
      <c r="V312" s="1"/>
      <c r="W312" s="1"/>
      <c r="X312" s="1"/>
      <c r="Y312" s="1"/>
      <c r="Z312" s="1"/>
      <c r="AA312" s="1"/>
      <c r="AB312" s="1"/>
      <c r="AG312" t="str">
        <f t="shared" si="55"/>
        <v>Eastbrook</v>
      </c>
      <c r="AH312" t="s">
        <v>1665</v>
      </c>
      <c r="AI312">
        <v>2</v>
      </c>
      <c r="AJ312">
        <v>274</v>
      </c>
      <c r="AL312" t="s">
        <v>849</v>
      </c>
      <c r="AM312" t="s">
        <v>2454</v>
      </c>
      <c r="AN312" t="s">
        <v>655</v>
      </c>
      <c r="AO312" t="s">
        <v>4997</v>
      </c>
      <c r="AQ312" t="s">
        <v>3002</v>
      </c>
    </row>
    <row r="313" spans="1:43" hidden="1" outlineLevel="1">
      <c r="A313" t="s">
        <v>3684</v>
      </c>
      <c r="B313" s="10" t="s">
        <v>2085</v>
      </c>
      <c r="C313" s="1">
        <f t="shared" si="52"/>
        <v>675</v>
      </c>
      <c r="D313" s="7">
        <f t="shared" si="56"/>
        <v>2</v>
      </c>
      <c r="E313" s="7">
        <f t="shared" si="57"/>
        <v>1</v>
      </c>
      <c r="F313" s="7">
        <f t="shared" si="58"/>
        <v>3</v>
      </c>
      <c r="G313" s="1">
        <f t="shared" si="53"/>
        <v>92</v>
      </c>
      <c r="H313" s="2">
        <f t="shared" si="54"/>
        <v>0.1362962962962963</v>
      </c>
      <c r="I313" s="8"/>
      <c r="J313" s="2">
        <f t="shared" si="59"/>
        <v>0.4148148148148148</v>
      </c>
      <c r="K313" s="2">
        <f t="shared" si="60"/>
        <v>0.55111111111111111</v>
      </c>
      <c r="L313" s="2">
        <f t="shared" si="61"/>
        <v>2.2222222222222223E-2</v>
      </c>
      <c r="M313" s="2">
        <f t="shared" si="62"/>
        <v>1.1851851851851922E-2</v>
      </c>
      <c r="N313" s="1">
        <v>280</v>
      </c>
      <c r="O313" s="1">
        <v>372</v>
      </c>
      <c r="P313" s="1">
        <v>15</v>
      </c>
      <c r="Q313" s="1">
        <v>6</v>
      </c>
      <c r="R313" s="1">
        <v>0</v>
      </c>
      <c r="S313" s="76"/>
      <c r="T313" s="1">
        <v>2</v>
      </c>
      <c r="U313" s="1">
        <v>0</v>
      </c>
      <c r="V313" s="1"/>
      <c r="W313" s="1"/>
      <c r="X313" s="1"/>
      <c r="Y313" s="1"/>
      <c r="Z313" s="1"/>
      <c r="AA313" s="1"/>
      <c r="AB313" s="1"/>
      <c r="AG313" t="str">
        <f t="shared" si="55"/>
        <v>Easton</v>
      </c>
      <c r="AH313" t="s">
        <v>3697</v>
      </c>
      <c r="AI313">
        <v>2</v>
      </c>
      <c r="AJ313">
        <v>36</v>
      </c>
      <c r="AL313" t="s">
        <v>849</v>
      </c>
      <c r="AM313" t="s">
        <v>1802</v>
      </c>
      <c r="AN313" t="s">
        <v>994</v>
      </c>
      <c r="AO313" t="s">
        <v>253</v>
      </c>
      <c r="AQ313" t="s">
        <v>3002</v>
      </c>
    </row>
    <row r="314" spans="1:43" hidden="1" outlineLevel="1">
      <c r="A314" t="s">
        <v>2419</v>
      </c>
      <c r="B314" s="10" t="s">
        <v>2085</v>
      </c>
      <c r="C314" s="1">
        <f t="shared" si="52"/>
        <v>862</v>
      </c>
      <c r="D314" s="7">
        <f t="shared" si="56"/>
        <v>1</v>
      </c>
      <c r="E314" s="7">
        <f t="shared" si="57"/>
        <v>2</v>
      </c>
      <c r="F314" s="7">
        <f t="shared" si="58"/>
        <v>3</v>
      </c>
      <c r="G314" s="1">
        <f t="shared" si="53"/>
        <v>129</v>
      </c>
      <c r="H314" s="2">
        <f t="shared" si="54"/>
        <v>0.14965197215777262</v>
      </c>
      <c r="I314" s="8"/>
      <c r="J314" s="2">
        <f t="shared" si="59"/>
        <v>0.51972157772621808</v>
      </c>
      <c r="K314" s="2">
        <f t="shared" si="60"/>
        <v>0.37006960556844548</v>
      </c>
      <c r="L314" s="2">
        <f t="shared" si="61"/>
        <v>8.7006960556844551E-2</v>
      </c>
      <c r="M314" s="2">
        <f t="shared" si="62"/>
        <v>2.3201856148491892E-2</v>
      </c>
      <c r="N314" s="1">
        <v>448</v>
      </c>
      <c r="O314" s="1">
        <v>319</v>
      </c>
      <c r="P314" s="1">
        <v>75</v>
      </c>
      <c r="Q314" s="1">
        <v>11</v>
      </c>
      <c r="R314" s="1">
        <v>7</v>
      </c>
      <c r="S314" s="76"/>
      <c r="T314" s="1">
        <v>2</v>
      </c>
      <c r="U314" s="1">
        <v>0</v>
      </c>
      <c r="V314" s="1"/>
      <c r="W314" s="1"/>
      <c r="X314" s="1"/>
      <c r="Y314" s="1"/>
      <c r="Z314" s="1"/>
      <c r="AA314" s="1"/>
      <c r="AB314" s="1"/>
      <c r="AG314" t="str">
        <f t="shared" si="55"/>
        <v>Eastport</v>
      </c>
      <c r="AH314" t="s">
        <v>1982</v>
      </c>
      <c r="AI314">
        <v>2</v>
      </c>
      <c r="AJ314">
        <v>212</v>
      </c>
      <c r="AL314" t="s">
        <v>849</v>
      </c>
      <c r="AM314" t="s">
        <v>778</v>
      </c>
      <c r="AN314" t="s">
        <v>996</v>
      </c>
      <c r="AO314" t="s">
        <v>4998</v>
      </c>
      <c r="AQ314" t="s">
        <v>290</v>
      </c>
    </row>
    <row r="315" spans="1:43" hidden="1" outlineLevel="1">
      <c r="A315" t="s">
        <v>2728</v>
      </c>
      <c r="B315" s="10" t="s">
        <v>2085</v>
      </c>
      <c r="C315" s="1">
        <f t="shared" si="52"/>
        <v>1115</v>
      </c>
      <c r="D315" s="7">
        <f t="shared" si="56"/>
        <v>2</v>
      </c>
      <c r="E315" s="7">
        <f t="shared" si="57"/>
        <v>1</v>
      </c>
      <c r="F315" s="7">
        <f t="shared" si="58"/>
        <v>3</v>
      </c>
      <c r="G315" s="1">
        <f t="shared" si="53"/>
        <v>73</v>
      </c>
      <c r="H315" s="2">
        <f t="shared" si="54"/>
        <v>6.5470852017937217E-2</v>
      </c>
      <c r="I315" s="8"/>
      <c r="J315" s="2">
        <f t="shared" si="59"/>
        <v>0.43408071748878924</v>
      </c>
      <c r="K315" s="2">
        <f t="shared" si="60"/>
        <v>0.49955156950672647</v>
      </c>
      <c r="L315" s="2">
        <f t="shared" si="61"/>
        <v>5.7399103139013453E-2</v>
      </c>
      <c r="M315" s="2">
        <f t="shared" si="62"/>
        <v>8.9686098654707877E-3</v>
      </c>
      <c r="N315" s="1">
        <v>484</v>
      </c>
      <c r="O315" s="1">
        <v>557</v>
      </c>
      <c r="P315" s="1">
        <v>64</v>
      </c>
      <c r="Q315" s="1">
        <v>4</v>
      </c>
      <c r="R315" s="1">
        <v>5</v>
      </c>
      <c r="S315" s="76"/>
      <c r="T315" s="1">
        <v>1</v>
      </c>
      <c r="U315" s="1">
        <v>0</v>
      </c>
      <c r="V315" s="1"/>
      <c r="W315" s="1"/>
      <c r="X315" s="1"/>
      <c r="Y315" s="1"/>
      <c r="Z315" s="1"/>
      <c r="AA315" s="1"/>
      <c r="AB315" s="1"/>
      <c r="AG315" t="str">
        <f t="shared" si="55"/>
        <v>Eddington</v>
      </c>
      <c r="AH315" t="s">
        <v>3128</v>
      </c>
      <c r="AI315">
        <v>2</v>
      </c>
      <c r="AJ315">
        <v>234</v>
      </c>
      <c r="AL315" t="s">
        <v>849</v>
      </c>
      <c r="AM315" t="s">
        <v>1468</v>
      </c>
      <c r="AN315" t="s">
        <v>994</v>
      </c>
      <c r="AO315" t="s">
        <v>4999</v>
      </c>
      <c r="AQ315" t="s">
        <v>3002</v>
      </c>
    </row>
    <row r="316" spans="1:43" hidden="1" outlineLevel="1">
      <c r="A316" t="s">
        <v>2098</v>
      </c>
      <c r="B316" s="10" t="s">
        <v>2085</v>
      </c>
      <c r="C316" s="1">
        <f t="shared" si="52"/>
        <v>739</v>
      </c>
      <c r="D316" s="7">
        <f t="shared" si="56"/>
        <v>2</v>
      </c>
      <c r="E316" s="7">
        <f t="shared" si="57"/>
        <v>1</v>
      </c>
      <c r="F316" s="7">
        <f t="shared" si="58"/>
        <v>3</v>
      </c>
      <c r="G316" s="1">
        <f t="shared" si="53"/>
        <v>15</v>
      </c>
      <c r="H316" s="2">
        <f t="shared" si="54"/>
        <v>2.0297699594046009E-2</v>
      </c>
      <c r="I316" s="8"/>
      <c r="J316" s="2">
        <f t="shared" si="59"/>
        <v>0.44248985115020295</v>
      </c>
      <c r="K316" s="2">
        <f t="shared" si="60"/>
        <v>0.46278755074424899</v>
      </c>
      <c r="L316" s="2">
        <f t="shared" si="61"/>
        <v>8.2543978349120431E-2</v>
      </c>
      <c r="M316" s="2">
        <f t="shared" si="62"/>
        <v>1.2178619756427686E-2</v>
      </c>
      <c r="N316" s="1">
        <v>327</v>
      </c>
      <c r="O316" s="1">
        <v>342</v>
      </c>
      <c r="P316" s="1">
        <v>61</v>
      </c>
      <c r="Q316" s="1">
        <v>3</v>
      </c>
      <c r="R316" s="1">
        <v>5</v>
      </c>
      <c r="S316" s="76"/>
      <c r="T316" s="1">
        <v>0</v>
      </c>
      <c r="U316" s="1">
        <v>1</v>
      </c>
      <c r="V316" s="1"/>
      <c r="W316" s="1"/>
      <c r="X316" s="1"/>
      <c r="Y316" s="1"/>
      <c r="Z316" s="1"/>
      <c r="AA316" s="1"/>
      <c r="AB316" s="1"/>
      <c r="AG316" t="str">
        <f t="shared" si="55"/>
        <v>Edgecomb</v>
      </c>
      <c r="AH316" t="s">
        <v>2054</v>
      </c>
      <c r="AI316">
        <v>1</v>
      </c>
      <c r="AJ316">
        <v>472</v>
      </c>
      <c r="AL316" t="s">
        <v>849</v>
      </c>
      <c r="AM316" t="s">
        <v>1466</v>
      </c>
      <c r="AN316" t="s">
        <v>4165</v>
      </c>
      <c r="AO316" t="s">
        <v>5000</v>
      </c>
      <c r="AQ316" t="s">
        <v>3002</v>
      </c>
    </row>
    <row r="317" spans="1:43" hidden="1" outlineLevel="1">
      <c r="A317" t="s">
        <v>1421</v>
      </c>
      <c r="B317" s="10" t="s">
        <v>2085</v>
      </c>
      <c r="C317" s="1">
        <f t="shared" si="52"/>
        <v>95</v>
      </c>
      <c r="D317" s="7">
        <f t="shared" si="56"/>
        <v>1</v>
      </c>
      <c r="E317" s="7">
        <f t="shared" si="57"/>
        <v>2</v>
      </c>
      <c r="F317" s="7">
        <f t="shared" si="58"/>
        <v>3</v>
      </c>
      <c r="G317" s="1">
        <f t="shared" si="53"/>
        <v>4</v>
      </c>
      <c r="H317" s="2">
        <f t="shared" si="54"/>
        <v>4.2105263157894736E-2</v>
      </c>
      <c r="I317" s="8"/>
      <c r="J317" s="2">
        <f t="shared" si="59"/>
        <v>0.49473684210526314</v>
      </c>
      <c r="K317" s="2">
        <f t="shared" si="60"/>
        <v>0.45263157894736844</v>
      </c>
      <c r="L317" s="2">
        <f t="shared" si="61"/>
        <v>4.2105263157894736E-2</v>
      </c>
      <c r="M317" s="2">
        <f t="shared" si="62"/>
        <v>1.0526315789473682E-2</v>
      </c>
      <c r="N317" s="1">
        <v>47</v>
      </c>
      <c r="O317" s="1">
        <v>43</v>
      </c>
      <c r="P317" s="1">
        <v>4</v>
      </c>
      <c r="Q317" s="1">
        <v>0</v>
      </c>
      <c r="R317" s="1">
        <v>1</v>
      </c>
      <c r="S317" s="76"/>
      <c r="T317" s="1">
        <v>0</v>
      </c>
      <c r="U317" s="1">
        <v>0</v>
      </c>
      <c r="V317" s="1"/>
      <c r="W317" s="1"/>
      <c r="X317" s="1"/>
      <c r="Y317" s="1"/>
      <c r="Z317" s="1"/>
      <c r="AA317" s="1"/>
      <c r="AB317" s="1"/>
      <c r="AG317" t="str">
        <f t="shared" si="55"/>
        <v>Edinburg</v>
      </c>
      <c r="AH317" t="s">
        <v>3128</v>
      </c>
      <c r="AI317">
        <v>2</v>
      </c>
      <c r="AJ317">
        <v>148</v>
      </c>
      <c r="AL317" t="s">
        <v>849</v>
      </c>
      <c r="AM317" t="s">
        <v>1468</v>
      </c>
      <c r="AN317" t="s">
        <v>95</v>
      </c>
      <c r="AO317" t="s">
        <v>5001</v>
      </c>
      <c r="AQ317" t="s">
        <v>3002</v>
      </c>
    </row>
    <row r="318" spans="1:43" hidden="1" outlineLevel="1">
      <c r="A318" t="s">
        <v>3767</v>
      </c>
      <c r="B318" s="10" t="s">
        <v>2085</v>
      </c>
      <c r="C318" s="1">
        <f t="shared" si="52"/>
        <v>157</v>
      </c>
      <c r="D318" s="7">
        <f t="shared" si="56"/>
        <v>2</v>
      </c>
      <c r="E318" s="7">
        <f t="shared" si="57"/>
        <v>1</v>
      </c>
      <c r="F318" s="7">
        <f t="shared" si="58"/>
        <v>3</v>
      </c>
      <c r="G318" s="1">
        <f t="shared" si="53"/>
        <v>20</v>
      </c>
      <c r="H318" s="2">
        <f t="shared" si="54"/>
        <v>0.12738853503184713</v>
      </c>
      <c r="I318" s="8"/>
      <c r="J318" s="2">
        <f t="shared" si="59"/>
        <v>0.4140127388535032</v>
      </c>
      <c r="K318" s="2">
        <f t="shared" si="60"/>
        <v>0.54140127388535031</v>
      </c>
      <c r="L318" s="2">
        <f t="shared" si="61"/>
        <v>2.5477707006369428E-2</v>
      </c>
      <c r="M318" s="2">
        <f t="shared" si="62"/>
        <v>1.9108280254777059E-2</v>
      </c>
      <c r="N318" s="1">
        <v>65</v>
      </c>
      <c r="O318" s="1">
        <v>85</v>
      </c>
      <c r="P318" s="1">
        <v>4</v>
      </c>
      <c r="Q318" s="1">
        <v>2</v>
      </c>
      <c r="R318" s="1">
        <v>1</v>
      </c>
      <c r="S318" s="76"/>
      <c r="T318" s="1">
        <v>0</v>
      </c>
      <c r="U318" s="1">
        <v>0</v>
      </c>
      <c r="V318" s="1"/>
      <c r="W318" s="1"/>
      <c r="X318" s="1"/>
      <c r="Y318" s="1"/>
      <c r="Z318" s="1"/>
      <c r="AA318" s="1"/>
      <c r="AB318" s="1"/>
      <c r="AG318" t="str">
        <f>A318</f>
        <v>Edmunds Twp.</v>
      </c>
      <c r="AH318" t="s">
        <v>1982</v>
      </c>
      <c r="AI318">
        <v>2</v>
      </c>
      <c r="AJ318" t="e">
        <v>#N/A</v>
      </c>
      <c r="AL318" t="s">
        <v>849</v>
      </c>
      <c r="AQ318" t="s">
        <v>4754</v>
      </c>
    </row>
    <row r="319" spans="1:43" hidden="1" outlineLevel="1">
      <c r="A319" t="s">
        <v>2436</v>
      </c>
      <c r="B319" s="10" t="s">
        <v>2085</v>
      </c>
      <c r="C319" s="1">
        <f t="shared" si="52"/>
        <v>3423</v>
      </c>
      <c r="D319" s="7">
        <f t="shared" si="56"/>
        <v>1</v>
      </c>
      <c r="E319" s="7">
        <f t="shared" si="57"/>
        <v>2</v>
      </c>
      <c r="F319" s="7">
        <f t="shared" si="58"/>
        <v>3</v>
      </c>
      <c r="G319" s="1">
        <f t="shared" si="53"/>
        <v>70</v>
      </c>
      <c r="H319" s="2">
        <f t="shared" si="54"/>
        <v>2.0449897750511249E-2</v>
      </c>
      <c r="I319" s="8"/>
      <c r="J319" s="2">
        <f t="shared" si="59"/>
        <v>0.48553900087642421</v>
      </c>
      <c r="K319" s="2">
        <f t="shared" si="60"/>
        <v>0.46508910312591295</v>
      </c>
      <c r="L319" s="2">
        <f t="shared" si="61"/>
        <v>4.5281916447560619E-2</v>
      </c>
      <c r="M319" s="2">
        <f t="shared" si="62"/>
        <v>4.0899795501022213E-3</v>
      </c>
      <c r="N319" s="1">
        <v>1662</v>
      </c>
      <c r="O319" s="1">
        <v>1592</v>
      </c>
      <c r="P319" s="1">
        <v>155</v>
      </c>
      <c r="Q319" s="1">
        <v>6</v>
      </c>
      <c r="R319" s="1">
        <v>5</v>
      </c>
      <c r="S319" s="76"/>
      <c r="T319" s="1">
        <v>3</v>
      </c>
      <c r="U319" s="1">
        <v>0</v>
      </c>
      <c r="V319" s="1"/>
      <c r="W319" s="1"/>
      <c r="X319" s="1"/>
      <c r="Y319" s="1"/>
      <c r="Z319" s="1"/>
      <c r="AA319" s="1"/>
      <c r="AB319" s="1"/>
      <c r="AG319" t="str">
        <f t="shared" si="55"/>
        <v>Eliot</v>
      </c>
      <c r="AH319" t="s">
        <v>1896</v>
      </c>
      <c r="AI319">
        <v>1</v>
      </c>
      <c r="AJ319">
        <v>545</v>
      </c>
      <c r="AL319" t="s">
        <v>849</v>
      </c>
      <c r="AM319" t="s">
        <v>779</v>
      </c>
      <c r="AN319" t="s">
        <v>130</v>
      </c>
      <c r="AO319" t="s">
        <v>5002</v>
      </c>
      <c r="AQ319" t="s">
        <v>3002</v>
      </c>
    </row>
    <row r="320" spans="1:43" hidden="1" outlineLevel="1">
      <c r="A320" t="s">
        <v>3330</v>
      </c>
      <c r="B320" s="10" t="s">
        <v>2085</v>
      </c>
      <c r="C320" s="1">
        <f t="shared" si="52"/>
        <v>3408</v>
      </c>
      <c r="D320" s="7">
        <f t="shared" si="56"/>
        <v>2</v>
      </c>
      <c r="E320" s="7">
        <f t="shared" si="57"/>
        <v>1</v>
      </c>
      <c r="F320" s="7">
        <f t="shared" si="58"/>
        <v>3</v>
      </c>
      <c r="G320" s="1">
        <f t="shared" si="53"/>
        <v>323</v>
      </c>
      <c r="H320" s="2">
        <f t="shared" si="54"/>
        <v>9.4776995305164313E-2</v>
      </c>
      <c r="I320" s="8"/>
      <c r="J320" s="2">
        <f t="shared" si="59"/>
        <v>0.41255868544600938</v>
      </c>
      <c r="K320" s="2">
        <f t="shared" si="60"/>
        <v>0.50733568075117375</v>
      </c>
      <c r="L320" s="2">
        <f t="shared" si="61"/>
        <v>6.7194835680751172E-2</v>
      </c>
      <c r="M320" s="2">
        <f t="shared" si="62"/>
        <v>1.2910798122065706E-2</v>
      </c>
      <c r="N320" s="1">
        <v>1406</v>
      </c>
      <c r="O320" s="1">
        <v>1729</v>
      </c>
      <c r="P320" s="1">
        <v>229</v>
      </c>
      <c r="Q320" s="1">
        <v>31</v>
      </c>
      <c r="R320" s="1">
        <v>11</v>
      </c>
      <c r="S320" s="76"/>
      <c r="T320" s="1">
        <v>2</v>
      </c>
      <c r="U320" s="1">
        <v>0</v>
      </c>
      <c r="V320" s="1"/>
      <c r="W320" s="1"/>
      <c r="X320" s="1"/>
      <c r="Y320" s="1"/>
      <c r="Z320" s="1"/>
      <c r="AA320" s="1"/>
      <c r="AB320" s="1"/>
      <c r="AG320" t="str">
        <f t="shared" si="55"/>
        <v>Ellsworth</v>
      </c>
      <c r="AH320" t="s">
        <v>1665</v>
      </c>
      <c r="AI320">
        <v>2</v>
      </c>
      <c r="AJ320">
        <v>295</v>
      </c>
      <c r="AL320" t="s">
        <v>849</v>
      </c>
      <c r="AM320" t="s">
        <v>2454</v>
      </c>
      <c r="AN320" t="s">
        <v>1482</v>
      </c>
      <c r="AO320" t="s">
        <v>5003</v>
      </c>
      <c r="AQ320" t="s">
        <v>290</v>
      </c>
    </row>
    <row r="321" spans="1:43" hidden="1" outlineLevel="1">
      <c r="A321" t="s">
        <v>2437</v>
      </c>
      <c r="B321" s="10" t="s">
        <v>2085</v>
      </c>
      <c r="C321" s="1">
        <f t="shared" si="52"/>
        <v>330</v>
      </c>
      <c r="D321" s="7">
        <f t="shared" si="56"/>
        <v>2</v>
      </c>
      <c r="E321" s="7">
        <f t="shared" si="57"/>
        <v>1</v>
      </c>
      <c r="F321" s="7">
        <f t="shared" si="58"/>
        <v>3</v>
      </c>
      <c r="G321" s="1">
        <f t="shared" si="53"/>
        <v>32</v>
      </c>
      <c r="H321" s="2">
        <f t="shared" si="54"/>
        <v>9.696969696969697E-2</v>
      </c>
      <c r="I321" s="8"/>
      <c r="J321" s="2">
        <f t="shared" si="59"/>
        <v>0.40606060606060607</v>
      </c>
      <c r="K321" s="2">
        <f t="shared" si="60"/>
        <v>0.50303030303030305</v>
      </c>
      <c r="L321" s="2">
        <f t="shared" si="61"/>
        <v>6.0606060606060608E-2</v>
      </c>
      <c r="M321" s="2">
        <f t="shared" si="62"/>
        <v>3.0303030303030332E-2</v>
      </c>
      <c r="N321" s="1">
        <v>134</v>
      </c>
      <c r="O321" s="1">
        <v>166</v>
      </c>
      <c r="P321" s="1">
        <v>20</v>
      </c>
      <c r="Q321" s="1">
        <v>6</v>
      </c>
      <c r="R321" s="1">
        <v>4</v>
      </c>
      <c r="S321" s="76"/>
      <c r="T321" s="1">
        <v>0</v>
      </c>
      <c r="U321" s="1">
        <v>0</v>
      </c>
      <c r="V321" s="1"/>
      <c r="W321" s="1"/>
      <c r="X321" s="1"/>
      <c r="Y321" s="1"/>
      <c r="Z321" s="1"/>
      <c r="AA321" s="1"/>
      <c r="AB321" s="1"/>
      <c r="AG321" t="str">
        <f t="shared" si="55"/>
        <v>Embden</v>
      </c>
      <c r="AH321" t="s">
        <v>1928</v>
      </c>
      <c r="AI321">
        <v>2</v>
      </c>
      <c r="AJ321">
        <v>203</v>
      </c>
      <c r="AL321" t="s">
        <v>849</v>
      </c>
      <c r="AM321" t="s">
        <v>776</v>
      </c>
      <c r="AN321" t="s">
        <v>660</v>
      </c>
      <c r="AO321" t="s">
        <v>5004</v>
      </c>
      <c r="AQ321" t="s">
        <v>3002</v>
      </c>
    </row>
    <row r="322" spans="1:43" hidden="1" outlineLevel="1">
      <c r="A322" t="s">
        <v>1075</v>
      </c>
      <c r="B322" s="10" t="s">
        <v>2085</v>
      </c>
      <c r="C322" s="1">
        <f t="shared" ref="C322:C385" si="63">SUM(N322:AE322)</f>
        <v>844</v>
      </c>
      <c r="D322" s="7">
        <f t="shared" si="56"/>
        <v>2</v>
      </c>
      <c r="E322" s="7">
        <f t="shared" si="57"/>
        <v>1</v>
      </c>
      <c r="F322" s="7">
        <f t="shared" si="58"/>
        <v>3</v>
      </c>
      <c r="G322" s="1">
        <f t="shared" ref="G322:G385" si="64">IF(D322=1,N322,IF(E322=1,O322,P322))-IF(D322=2,N322,IF(E322=2,O322,P322))</f>
        <v>69</v>
      </c>
      <c r="H322" s="2">
        <f t="shared" ref="H322:H385" si="65">G322/C322</f>
        <v>8.1753554502369666E-2</v>
      </c>
      <c r="I322" s="8"/>
      <c r="J322" s="2">
        <f t="shared" si="59"/>
        <v>0.42654028436018959</v>
      </c>
      <c r="K322" s="2">
        <f t="shared" si="60"/>
        <v>0.50829383886255919</v>
      </c>
      <c r="L322" s="2">
        <f t="shared" si="61"/>
        <v>5.5687203791469193E-2</v>
      </c>
      <c r="M322" s="2">
        <f t="shared" si="62"/>
        <v>9.4786729857820815E-3</v>
      </c>
      <c r="N322" s="1">
        <v>360</v>
      </c>
      <c r="O322" s="1">
        <v>429</v>
      </c>
      <c r="P322" s="1">
        <v>47</v>
      </c>
      <c r="Q322" s="1">
        <v>3</v>
      </c>
      <c r="R322" s="1">
        <v>3</v>
      </c>
      <c r="S322" s="76"/>
      <c r="T322" s="1">
        <v>2</v>
      </c>
      <c r="U322" s="1">
        <v>0</v>
      </c>
      <c r="V322" s="1"/>
      <c r="W322" s="1"/>
      <c r="X322" s="1"/>
      <c r="Y322" s="1"/>
      <c r="Z322" s="1"/>
      <c r="AA322" s="1"/>
      <c r="AB322" s="1"/>
      <c r="AG322" t="str">
        <f t="shared" si="55"/>
        <v>Enfield</v>
      </c>
      <c r="AH322" t="s">
        <v>3128</v>
      </c>
      <c r="AI322">
        <v>2</v>
      </c>
      <c r="AJ322">
        <v>128</v>
      </c>
      <c r="AL322" t="s">
        <v>849</v>
      </c>
      <c r="AM322" t="s">
        <v>1468</v>
      </c>
      <c r="AN322" t="s">
        <v>996</v>
      </c>
      <c r="AO322" t="s">
        <v>256</v>
      </c>
      <c r="AQ322" t="s">
        <v>3002</v>
      </c>
    </row>
    <row r="323" spans="1:43" hidden="1" outlineLevel="1">
      <c r="A323" t="s">
        <v>2438</v>
      </c>
      <c r="B323" s="10" t="s">
        <v>2085</v>
      </c>
      <c r="C323" s="1">
        <f t="shared" si="63"/>
        <v>493</v>
      </c>
      <c r="D323" s="7">
        <f t="shared" si="56"/>
        <v>2</v>
      </c>
      <c r="E323" s="7">
        <f t="shared" si="57"/>
        <v>1</v>
      </c>
      <c r="F323" s="7">
        <f t="shared" si="58"/>
        <v>3</v>
      </c>
      <c r="G323" s="1">
        <f t="shared" si="64"/>
        <v>31</v>
      </c>
      <c r="H323" s="2">
        <f t="shared" si="65"/>
        <v>6.2880324543610547E-2</v>
      </c>
      <c r="I323" s="8"/>
      <c r="J323" s="2">
        <f t="shared" si="59"/>
        <v>0.43407707910750509</v>
      </c>
      <c r="K323" s="2">
        <f t="shared" si="60"/>
        <v>0.49695740365111563</v>
      </c>
      <c r="L323" s="2">
        <f t="shared" si="61"/>
        <v>4.665314401622718E-2</v>
      </c>
      <c r="M323" s="2">
        <f t="shared" si="62"/>
        <v>2.2312373225152157E-2</v>
      </c>
      <c r="N323" s="1">
        <v>214</v>
      </c>
      <c r="O323" s="1">
        <v>245</v>
      </c>
      <c r="P323" s="1">
        <v>23</v>
      </c>
      <c r="Q323" s="1">
        <v>8</v>
      </c>
      <c r="R323" s="1">
        <v>1</v>
      </c>
      <c r="S323" s="76"/>
      <c r="T323" s="1">
        <v>2</v>
      </c>
      <c r="U323" s="1">
        <v>0</v>
      </c>
      <c r="V323" s="1"/>
      <c r="W323" s="1"/>
      <c r="X323" s="1"/>
      <c r="Y323" s="1"/>
      <c r="Z323" s="1"/>
      <c r="AA323" s="1"/>
      <c r="AB323" s="1"/>
      <c r="AG323" t="str">
        <f t="shared" si="55"/>
        <v>Etna</v>
      </c>
      <c r="AH323" t="s">
        <v>3128</v>
      </c>
      <c r="AI323">
        <v>2</v>
      </c>
      <c r="AJ323">
        <v>245</v>
      </c>
      <c r="AL323" t="s">
        <v>849</v>
      </c>
      <c r="AM323" t="s">
        <v>1468</v>
      </c>
      <c r="AN323" t="s">
        <v>313</v>
      </c>
      <c r="AO323" t="s">
        <v>5005</v>
      </c>
      <c r="AQ323" t="s">
        <v>3002</v>
      </c>
    </row>
    <row r="324" spans="1:43" hidden="1" outlineLevel="1">
      <c r="A324" t="s">
        <v>3582</v>
      </c>
      <c r="B324" s="10" t="s">
        <v>2085</v>
      </c>
      <c r="C324" s="1">
        <f t="shared" si="63"/>
        <v>392</v>
      </c>
      <c r="D324" s="7">
        <f t="shared" si="56"/>
        <v>2</v>
      </c>
      <c r="E324" s="7">
        <f t="shared" si="57"/>
        <v>1</v>
      </c>
      <c r="F324" s="7">
        <f t="shared" si="58"/>
        <v>3</v>
      </c>
      <c r="G324" s="1">
        <f t="shared" si="64"/>
        <v>8</v>
      </c>
      <c r="H324" s="2">
        <f t="shared" si="65"/>
        <v>2.0408163265306121E-2</v>
      </c>
      <c r="I324" s="8"/>
      <c r="J324" s="2">
        <f t="shared" si="59"/>
        <v>0.43622448979591838</v>
      </c>
      <c r="K324" s="2">
        <f t="shared" si="60"/>
        <v>0.45663265306122447</v>
      </c>
      <c r="L324" s="2">
        <f t="shared" si="61"/>
        <v>0.10714285714285714</v>
      </c>
      <c r="M324" s="2">
        <f t="shared" si="62"/>
        <v>-4.163336342344337E-17</v>
      </c>
      <c r="N324" s="1">
        <v>171</v>
      </c>
      <c r="O324" s="1">
        <v>179</v>
      </c>
      <c r="P324" s="1">
        <v>42</v>
      </c>
      <c r="Q324" s="1">
        <v>0</v>
      </c>
      <c r="R324" s="1">
        <v>0</v>
      </c>
      <c r="S324" s="76"/>
      <c r="T324" s="1">
        <v>0</v>
      </c>
      <c r="U324" s="1">
        <v>0</v>
      </c>
      <c r="V324" s="1"/>
      <c r="W324" s="1"/>
      <c r="X324" s="1"/>
      <c r="Y324" s="1"/>
      <c r="Z324" s="1"/>
      <c r="AA324" s="1"/>
      <c r="AB324" s="1"/>
      <c r="AG324" t="str">
        <f t="shared" ref="AG324:AG387" si="66">A324</f>
        <v>Eustis</v>
      </c>
      <c r="AH324" t="s">
        <v>2579</v>
      </c>
      <c r="AI324">
        <v>2</v>
      </c>
      <c r="AJ324">
        <v>145</v>
      </c>
      <c r="AL324" t="s">
        <v>849</v>
      </c>
      <c r="AM324" t="s">
        <v>2150</v>
      </c>
      <c r="AN324" t="s">
        <v>4484</v>
      </c>
      <c r="AO324" t="s">
        <v>5006</v>
      </c>
      <c r="AQ324" t="s">
        <v>3002</v>
      </c>
    </row>
    <row r="325" spans="1:43" hidden="1" outlineLevel="1">
      <c r="A325" t="s">
        <v>2545</v>
      </c>
      <c r="B325" s="10" t="s">
        <v>2085</v>
      </c>
      <c r="C325" s="1">
        <f t="shared" si="63"/>
        <v>526</v>
      </c>
      <c r="D325" s="7">
        <f t="shared" si="56"/>
        <v>2</v>
      </c>
      <c r="E325" s="7">
        <f t="shared" si="57"/>
        <v>1</v>
      </c>
      <c r="F325" s="7">
        <f t="shared" si="58"/>
        <v>3</v>
      </c>
      <c r="G325" s="1">
        <f t="shared" si="64"/>
        <v>107</v>
      </c>
      <c r="H325" s="2">
        <f t="shared" si="65"/>
        <v>0.20342205323193915</v>
      </c>
      <c r="I325" s="8"/>
      <c r="J325" s="2">
        <f t="shared" si="59"/>
        <v>0.36882129277566539</v>
      </c>
      <c r="K325" s="2">
        <f t="shared" si="60"/>
        <v>0.57224334600760451</v>
      </c>
      <c r="L325" s="2">
        <f t="shared" si="61"/>
        <v>4.1825095057034217E-2</v>
      </c>
      <c r="M325" s="2">
        <f t="shared" si="62"/>
        <v>1.7110266159695936E-2</v>
      </c>
      <c r="N325" s="1">
        <v>194</v>
      </c>
      <c r="O325" s="1">
        <v>301</v>
      </c>
      <c r="P325" s="1">
        <v>22</v>
      </c>
      <c r="Q325" s="1">
        <v>7</v>
      </c>
      <c r="R325" s="1">
        <v>2</v>
      </c>
      <c r="S325" s="76"/>
      <c r="T325" s="1">
        <v>0</v>
      </c>
      <c r="U325" s="1">
        <v>0</v>
      </c>
      <c r="V325" s="1"/>
      <c r="W325" s="1"/>
      <c r="X325" s="1"/>
      <c r="Y325" s="1"/>
      <c r="Z325" s="1"/>
      <c r="AA325" s="1"/>
      <c r="AB325" s="1"/>
      <c r="AG325" t="str">
        <f t="shared" si="66"/>
        <v>Exeter</v>
      </c>
      <c r="AH325" t="s">
        <v>3128</v>
      </c>
      <c r="AI325">
        <v>2</v>
      </c>
      <c r="AJ325">
        <v>190</v>
      </c>
      <c r="AL325" t="s">
        <v>849</v>
      </c>
      <c r="AM325" t="s">
        <v>1468</v>
      </c>
      <c r="AN325" t="s">
        <v>998</v>
      </c>
      <c r="AO325" t="s">
        <v>5007</v>
      </c>
      <c r="AQ325" t="s">
        <v>3002</v>
      </c>
    </row>
    <row r="326" spans="1:43" hidden="1" outlineLevel="1">
      <c r="A326" t="s">
        <v>1812</v>
      </c>
      <c r="B326" s="10" t="s">
        <v>2085</v>
      </c>
      <c r="C326" s="1">
        <f t="shared" si="63"/>
        <v>2997</v>
      </c>
      <c r="D326" s="7">
        <f t="shared" si="56"/>
        <v>1</v>
      </c>
      <c r="E326" s="7">
        <f t="shared" si="57"/>
        <v>2</v>
      </c>
      <c r="F326" s="7">
        <f t="shared" si="58"/>
        <v>3</v>
      </c>
      <c r="G326" s="1">
        <f t="shared" si="64"/>
        <v>524</v>
      </c>
      <c r="H326" s="2">
        <f t="shared" si="65"/>
        <v>0.17484150817484151</v>
      </c>
      <c r="I326" s="8"/>
      <c r="J326" s="2">
        <f t="shared" si="59"/>
        <v>0.54921588254921583</v>
      </c>
      <c r="K326" s="2">
        <f t="shared" si="60"/>
        <v>0.37437437437437437</v>
      </c>
      <c r="L326" s="2">
        <f t="shared" si="61"/>
        <v>5.7724391057724388E-2</v>
      </c>
      <c r="M326" s="2">
        <f t="shared" si="62"/>
        <v>1.868535201868541E-2</v>
      </c>
      <c r="N326" s="1">
        <v>1646</v>
      </c>
      <c r="O326" s="1">
        <v>1122</v>
      </c>
      <c r="P326" s="1">
        <v>173</v>
      </c>
      <c r="Q326" s="1">
        <v>30</v>
      </c>
      <c r="R326" s="1">
        <v>24</v>
      </c>
      <c r="S326" s="76"/>
      <c r="T326" s="1">
        <v>2</v>
      </c>
      <c r="U326" s="1">
        <v>0</v>
      </c>
      <c r="V326" s="1"/>
      <c r="W326" s="1"/>
      <c r="X326" s="1"/>
      <c r="Y326" s="1"/>
      <c r="Z326" s="1"/>
      <c r="AA326" s="1"/>
      <c r="AB326" s="1"/>
      <c r="AG326" t="str">
        <f t="shared" si="66"/>
        <v>Fairfield</v>
      </c>
      <c r="AH326" t="s">
        <v>1928</v>
      </c>
      <c r="AI326">
        <v>2</v>
      </c>
      <c r="AJ326">
        <v>287</v>
      </c>
      <c r="AL326" t="s">
        <v>849</v>
      </c>
      <c r="AM326" t="s">
        <v>776</v>
      </c>
      <c r="AN326" t="s">
        <v>655</v>
      </c>
      <c r="AO326" t="s">
        <v>5008</v>
      </c>
      <c r="AQ326" t="s">
        <v>3002</v>
      </c>
    </row>
    <row r="327" spans="1:43" hidden="1" outlineLevel="1">
      <c r="A327" t="s">
        <v>3627</v>
      </c>
      <c r="B327" s="10" t="s">
        <v>2085</v>
      </c>
      <c r="C327" s="1">
        <f t="shared" si="63"/>
        <v>6443</v>
      </c>
      <c r="D327" s="7">
        <f t="shared" si="56"/>
        <v>2</v>
      </c>
      <c r="E327" s="7">
        <f t="shared" si="57"/>
        <v>1</v>
      </c>
      <c r="F327" s="7">
        <f t="shared" si="58"/>
        <v>3</v>
      </c>
      <c r="G327" s="1">
        <f t="shared" si="64"/>
        <v>403</v>
      </c>
      <c r="H327" s="2">
        <f t="shared" si="65"/>
        <v>6.2548502250504429E-2</v>
      </c>
      <c r="I327" s="8"/>
      <c r="J327" s="2">
        <f t="shared" si="59"/>
        <v>0.44358218221325468</v>
      </c>
      <c r="K327" s="2">
        <f t="shared" si="60"/>
        <v>0.50613068446375908</v>
      </c>
      <c r="L327" s="2">
        <f t="shared" si="61"/>
        <v>4.4699674064876613E-2</v>
      </c>
      <c r="M327" s="2">
        <f t="shared" si="62"/>
        <v>5.5874592581096755E-3</v>
      </c>
      <c r="N327" s="1">
        <v>2858</v>
      </c>
      <c r="O327" s="1">
        <v>3261</v>
      </c>
      <c r="P327" s="1">
        <v>288</v>
      </c>
      <c r="Q327" s="1">
        <v>18</v>
      </c>
      <c r="R327" s="1">
        <v>16</v>
      </c>
      <c r="S327" s="76"/>
      <c r="T327" s="1">
        <v>1</v>
      </c>
      <c r="U327" s="1">
        <v>1</v>
      </c>
      <c r="V327" s="1"/>
      <c r="W327" s="1"/>
      <c r="X327" s="1"/>
      <c r="Y327" s="1"/>
      <c r="Z327" s="1"/>
      <c r="AA327" s="1"/>
      <c r="AB327" s="1"/>
      <c r="AG327" t="str">
        <f t="shared" si="66"/>
        <v>Falmouth</v>
      </c>
      <c r="AH327" t="s">
        <v>2622</v>
      </c>
      <c r="AI327">
        <v>1</v>
      </c>
      <c r="AJ327">
        <v>508</v>
      </c>
      <c r="AL327" t="s">
        <v>849</v>
      </c>
      <c r="AM327" t="s">
        <v>1803</v>
      </c>
      <c r="AN327" t="s">
        <v>781</v>
      </c>
      <c r="AO327" t="s">
        <v>5009</v>
      </c>
      <c r="AQ327" t="s">
        <v>3002</v>
      </c>
    </row>
    <row r="328" spans="1:43" hidden="1" outlineLevel="1">
      <c r="A328" t="s">
        <v>3783</v>
      </c>
      <c r="B328" s="10" t="s">
        <v>2085</v>
      </c>
      <c r="C328" s="1">
        <f t="shared" si="63"/>
        <v>1540</v>
      </c>
      <c r="D328" s="7">
        <f t="shared" si="56"/>
        <v>1</v>
      </c>
      <c r="E328" s="7">
        <f t="shared" si="57"/>
        <v>2</v>
      </c>
      <c r="F328" s="7">
        <f t="shared" si="58"/>
        <v>3</v>
      </c>
      <c r="G328" s="1">
        <f t="shared" si="64"/>
        <v>118</v>
      </c>
      <c r="H328" s="2">
        <f t="shared" si="65"/>
        <v>7.6623376623376621E-2</v>
      </c>
      <c r="I328" s="8"/>
      <c r="J328" s="2">
        <f t="shared" si="59"/>
        <v>0.51168831168831164</v>
      </c>
      <c r="K328" s="2">
        <f t="shared" si="60"/>
        <v>0.43506493506493504</v>
      </c>
      <c r="L328" s="2">
        <f t="shared" si="61"/>
        <v>4.3506493506493507E-2</v>
      </c>
      <c r="M328" s="2">
        <f t="shared" si="62"/>
        <v>9.7402597402598129E-3</v>
      </c>
      <c r="N328" s="1">
        <v>788</v>
      </c>
      <c r="O328" s="1">
        <v>670</v>
      </c>
      <c r="P328" s="1">
        <v>67</v>
      </c>
      <c r="Q328" s="1">
        <v>5</v>
      </c>
      <c r="R328" s="1">
        <v>10</v>
      </c>
      <c r="S328" s="76"/>
      <c r="T328" s="1">
        <v>0</v>
      </c>
      <c r="U328" s="1">
        <v>0</v>
      </c>
      <c r="V328" s="1"/>
      <c r="W328" s="1"/>
      <c r="X328" s="1"/>
      <c r="Y328" s="1"/>
      <c r="Z328" s="1"/>
      <c r="AA328" s="1"/>
      <c r="AB328" s="1"/>
      <c r="AG328" t="str">
        <f t="shared" si="66"/>
        <v>Farmingdale</v>
      </c>
      <c r="AH328" t="s">
        <v>3746</v>
      </c>
      <c r="AI328">
        <v>1</v>
      </c>
      <c r="AJ328">
        <v>403</v>
      </c>
      <c r="AL328" t="s">
        <v>849</v>
      </c>
      <c r="AM328" t="s">
        <v>2455</v>
      </c>
      <c r="AN328" t="s">
        <v>4165</v>
      </c>
      <c r="AO328" t="s">
        <v>5010</v>
      </c>
      <c r="AQ328" t="s">
        <v>3002</v>
      </c>
    </row>
    <row r="329" spans="1:43" hidden="1" outlineLevel="1">
      <c r="A329" t="s">
        <v>1752</v>
      </c>
      <c r="B329" s="10" t="s">
        <v>2085</v>
      </c>
      <c r="C329" s="1">
        <f t="shared" si="63"/>
        <v>3599</v>
      </c>
      <c r="D329" s="7">
        <f t="shared" si="56"/>
        <v>1</v>
      </c>
      <c r="E329" s="7">
        <f t="shared" si="57"/>
        <v>2</v>
      </c>
      <c r="F329" s="7">
        <f t="shared" si="58"/>
        <v>3</v>
      </c>
      <c r="G329" s="1">
        <f t="shared" si="64"/>
        <v>548</v>
      </c>
      <c r="H329" s="2">
        <f t="shared" si="65"/>
        <v>0.15226451792164492</v>
      </c>
      <c r="I329" s="8"/>
      <c r="J329" s="2">
        <f t="shared" si="59"/>
        <v>0.52459016393442626</v>
      </c>
      <c r="K329" s="2">
        <f t="shared" si="60"/>
        <v>0.37232564601278134</v>
      </c>
      <c r="L329" s="2">
        <f t="shared" si="61"/>
        <v>8.696860238955266E-2</v>
      </c>
      <c r="M329" s="2">
        <f t="shared" si="62"/>
        <v>1.6115587663239742E-2</v>
      </c>
      <c r="N329" s="1">
        <v>1888</v>
      </c>
      <c r="O329" s="1">
        <v>1340</v>
      </c>
      <c r="P329" s="1">
        <v>313</v>
      </c>
      <c r="Q329" s="1">
        <v>32</v>
      </c>
      <c r="R329" s="1">
        <v>20</v>
      </c>
      <c r="S329" s="76"/>
      <c r="T329" s="1">
        <v>6</v>
      </c>
      <c r="U329" s="1">
        <v>0</v>
      </c>
      <c r="V329" s="1"/>
      <c r="W329" s="1"/>
      <c r="X329" s="1"/>
      <c r="Y329" s="1"/>
      <c r="Z329" s="1"/>
      <c r="AA329" s="1"/>
      <c r="AB329" s="1"/>
      <c r="AG329" t="str">
        <f t="shared" si="66"/>
        <v>Farmington</v>
      </c>
      <c r="AH329" t="s">
        <v>2579</v>
      </c>
      <c r="AI329">
        <v>2</v>
      </c>
      <c r="AJ329">
        <v>267</v>
      </c>
      <c r="AL329" t="s">
        <v>849</v>
      </c>
      <c r="AM329" t="s">
        <v>2150</v>
      </c>
      <c r="AN329" t="s">
        <v>781</v>
      </c>
      <c r="AO329" t="s">
        <v>5282</v>
      </c>
      <c r="AQ329" t="s">
        <v>3002</v>
      </c>
    </row>
    <row r="330" spans="1:43" hidden="1" outlineLevel="1">
      <c r="A330" t="s">
        <v>945</v>
      </c>
      <c r="B330" s="10" t="s">
        <v>2085</v>
      </c>
      <c r="C330" s="1">
        <f t="shared" si="63"/>
        <v>590</v>
      </c>
      <c r="D330" s="7">
        <f t="shared" si="56"/>
        <v>1</v>
      </c>
      <c r="E330" s="7">
        <f t="shared" si="57"/>
        <v>2</v>
      </c>
      <c r="F330" s="7">
        <f t="shared" si="58"/>
        <v>3</v>
      </c>
      <c r="G330" s="1">
        <f t="shared" si="64"/>
        <v>74</v>
      </c>
      <c r="H330" s="2">
        <f t="shared" si="65"/>
        <v>0.12542372881355932</v>
      </c>
      <c r="I330" s="8"/>
      <c r="J330" s="2">
        <f t="shared" si="59"/>
        <v>0.52203389830508473</v>
      </c>
      <c r="K330" s="2">
        <f t="shared" si="60"/>
        <v>0.39661016949152544</v>
      </c>
      <c r="L330" s="2">
        <f t="shared" si="61"/>
        <v>7.4576271186440682E-2</v>
      </c>
      <c r="M330" s="2">
        <f t="shared" si="62"/>
        <v>6.7796610169491428E-3</v>
      </c>
      <c r="N330" s="1">
        <v>308</v>
      </c>
      <c r="O330" s="1">
        <v>234</v>
      </c>
      <c r="P330" s="1">
        <v>44</v>
      </c>
      <c r="Q330" s="1">
        <v>2</v>
      </c>
      <c r="R330" s="1">
        <v>2</v>
      </c>
      <c r="S330" s="76"/>
      <c r="T330" s="1">
        <v>0</v>
      </c>
      <c r="U330" s="1">
        <v>0</v>
      </c>
      <c r="V330" s="1"/>
      <c r="W330" s="1"/>
      <c r="X330" s="1"/>
      <c r="Y330" s="1"/>
      <c r="Z330" s="1"/>
      <c r="AA330" s="1"/>
      <c r="AB330" s="1"/>
      <c r="AG330" t="str">
        <f t="shared" si="66"/>
        <v>Fayette</v>
      </c>
      <c r="AH330" t="s">
        <v>3746</v>
      </c>
      <c r="AI330">
        <v>1</v>
      </c>
      <c r="AJ330">
        <v>354</v>
      </c>
      <c r="AL330" t="s">
        <v>849</v>
      </c>
      <c r="AM330" t="s">
        <v>2455</v>
      </c>
      <c r="AN330" t="s">
        <v>130</v>
      </c>
      <c r="AO330" t="s">
        <v>5283</v>
      </c>
      <c r="AQ330" t="s">
        <v>3002</v>
      </c>
    </row>
    <row r="331" spans="1:43" hidden="1" outlineLevel="1">
      <c r="A331" t="s">
        <v>3365</v>
      </c>
      <c r="B331" s="10" t="s">
        <v>2085</v>
      </c>
      <c r="C331" s="1">
        <f t="shared" si="63"/>
        <v>1756</v>
      </c>
      <c r="D331" s="7">
        <f t="shared" si="56"/>
        <v>1</v>
      </c>
      <c r="E331" s="7">
        <f t="shared" si="57"/>
        <v>2</v>
      </c>
      <c r="F331" s="7">
        <f t="shared" si="58"/>
        <v>3</v>
      </c>
      <c r="G331" s="1">
        <f t="shared" si="64"/>
        <v>139</v>
      </c>
      <c r="H331" s="2">
        <f t="shared" si="65"/>
        <v>7.9157175398633262E-2</v>
      </c>
      <c r="I331" s="8"/>
      <c r="J331" s="2">
        <f t="shared" si="59"/>
        <v>0.5244874715261959</v>
      </c>
      <c r="K331" s="2">
        <f t="shared" si="60"/>
        <v>0.44533029612756264</v>
      </c>
      <c r="L331" s="2">
        <f t="shared" si="61"/>
        <v>2.2209567198177675E-2</v>
      </c>
      <c r="M331" s="2">
        <f t="shared" si="62"/>
        <v>7.9726651480637803E-3</v>
      </c>
      <c r="N331" s="1">
        <v>921</v>
      </c>
      <c r="O331" s="1">
        <v>782</v>
      </c>
      <c r="P331" s="1">
        <v>39</v>
      </c>
      <c r="Q331" s="1">
        <v>9</v>
      </c>
      <c r="R331" s="1">
        <v>4</v>
      </c>
      <c r="S331" s="76"/>
      <c r="T331" s="1">
        <v>1</v>
      </c>
      <c r="U331" s="1">
        <v>0</v>
      </c>
      <c r="V331" s="1"/>
      <c r="W331" s="1"/>
      <c r="X331" s="1"/>
      <c r="Y331" s="1"/>
      <c r="Z331" s="1"/>
      <c r="AA331" s="1"/>
      <c r="AB331" s="1"/>
      <c r="AG331" t="str">
        <f t="shared" si="66"/>
        <v>Fort Fairfield</v>
      </c>
      <c r="AH331" t="s">
        <v>3697</v>
      </c>
      <c r="AI331">
        <v>2</v>
      </c>
      <c r="AJ331">
        <v>27</v>
      </c>
      <c r="AL331" t="s">
        <v>849</v>
      </c>
      <c r="AM331" t="s">
        <v>1802</v>
      </c>
      <c r="AN331" t="s">
        <v>95</v>
      </c>
      <c r="AO331" t="s">
        <v>5284</v>
      </c>
      <c r="AQ331" t="s">
        <v>3002</v>
      </c>
    </row>
    <row r="332" spans="1:43" hidden="1" outlineLevel="1">
      <c r="A332" t="s">
        <v>3173</v>
      </c>
      <c r="B332" s="10" t="s">
        <v>2085</v>
      </c>
      <c r="C332" s="1">
        <f t="shared" si="63"/>
        <v>2068</v>
      </c>
      <c r="D332" s="7">
        <f t="shared" si="56"/>
        <v>1</v>
      </c>
      <c r="E332" s="7">
        <f t="shared" si="57"/>
        <v>2</v>
      </c>
      <c r="F332" s="7">
        <f t="shared" si="58"/>
        <v>3</v>
      </c>
      <c r="G332" s="1">
        <f t="shared" si="64"/>
        <v>710</v>
      </c>
      <c r="H332" s="2">
        <f t="shared" si="65"/>
        <v>0.34332688588007737</v>
      </c>
      <c r="I332" s="8"/>
      <c r="J332" s="2">
        <f t="shared" si="59"/>
        <v>0.64651837524177946</v>
      </c>
      <c r="K332" s="2">
        <f t="shared" si="60"/>
        <v>0.30319148936170215</v>
      </c>
      <c r="L332" s="2">
        <f t="shared" si="61"/>
        <v>4.1586073500967116E-2</v>
      </c>
      <c r="M332" s="2">
        <f t="shared" si="62"/>
        <v>8.7040618955512711E-3</v>
      </c>
      <c r="N332" s="1">
        <v>1337</v>
      </c>
      <c r="O332" s="1">
        <v>627</v>
      </c>
      <c r="P332" s="1">
        <v>86</v>
      </c>
      <c r="Q332" s="1">
        <v>12</v>
      </c>
      <c r="R332" s="1">
        <v>6</v>
      </c>
      <c r="S332" s="76"/>
      <c r="T332" s="1">
        <v>0</v>
      </c>
      <c r="U332" s="1">
        <v>0</v>
      </c>
      <c r="V332" s="1"/>
      <c r="W332" s="1"/>
      <c r="X332" s="1"/>
      <c r="Y332" s="1"/>
      <c r="Z332" s="1"/>
      <c r="AA332" s="1"/>
      <c r="AB332" s="1"/>
      <c r="AG332" t="str">
        <f t="shared" si="66"/>
        <v>Fort Kent</v>
      </c>
      <c r="AH332" t="s">
        <v>3697</v>
      </c>
      <c r="AI332">
        <v>2</v>
      </c>
      <c r="AJ332">
        <v>5</v>
      </c>
      <c r="AL332" t="s">
        <v>849</v>
      </c>
      <c r="AM332" t="s">
        <v>1802</v>
      </c>
      <c r="AN332" t="s">
        <v>996</v>
      </c>
      <c r="AO332" t="s">
        <v>5285</v>
      </c>
      <c r="AQ332" t="s">
        <v>3002</v>
      </c>
    </row>
    <row r="333" spans="1:43" hidden="1" outlineLevel="1">
      <c r="A333" t="s">
        <v>3583</v>
      </c>
      <c r="B333" s="10" t="s">
        <v>2085</v>
      </c>
      <c r="C333" s="1">
        <f t="shared" si="63"/>
        <v>505</v>
      </c>
      <c r="D333" s="7">
        <f t="shared" si="56"/>
        <v>2</v>
      </c>
      <c r="E333" s="7">
        <f t="shared" si="57"/>
        <v>1</v>
      </c>
      <c r="F333" s="7">
        <f t="shared" si="58"/>
        <v>3</v>
      </c>
      <c r="G333" s="1">
        <f t="shared" si="64"/>
        <v>36</v>
      </c>
      <c r="H333" s="2">
        <f t="shared" si="65"/>
        <v>7.1287128712871281E-2</v>
      </c>
      <c r="I333" s="8"/>
      <c r="J333" s="2">
        <f t="shared" si="59"/>
        <v>0.42772277227722771</v>
      </c>
      <c r="K333" s="2">
        <f t="shared" si="60"/>
        <v>0.49900990099009901</v>
      </c>
      <c r="L333" s="2">
        <f t="shared" si="61"/>
        <v>5.7425742574257428E-2</v>
      </c>
      <c r="M333" s="2">
        <f t="shared" si="62"/>
        <v>1.5841584158415904E-2</v>
      </c>
      <c r="N333" s="1">
        <v>216</v>
      </c>
      <c r="O333" s="1">
        <v>252</v>
      </c>
      <c r="P333" s="1">
        <v>29</v>
      </c>
      <c r="Q333" s="1">
        <v>4</v>
      </c>
      <c r="R333" s="1">
        <v>4</v>
      </c>
      <c r="S333" s="76"/>
      <c r="T333" s="1">
        <v>0</v>
      </c>
      <c r="U333" s="1">
        <v>0</v>
      </c>
      <c r="V333" s="1"/>
      <c r="W333" s="1"/>
      <c r="X333" s="1"/>
      <c r="Y333" s="1"/>
      <c r="Z333" s="1"/>
      <c r="AA333" s="1"/>
      <c r="AB333" s="1"/>
      <c r="AG333" t="str">
        <f t="shared" si="66"/>
        <v>Frankfort</v>
      </c>
      <c r="AH333" t="s">
        <v>1895</v>
      </c>
      <c r="AI333">
        <v>2</v>
      </c>
      <c r="AJ333">
        <v>304</v>
      </c>
      <c r="AL333" t="s">
        <v>849</v>
      </c>
      <c r="AM333" t="s">
        <v>777</v>
      </c>
      <c r="AN333" t="s">
        <v>776</v>
      </c>
      <c r="AO333" t="s">
        <v>5286</v>
      </c>
      <c r="AQ333" t="s">
        <v>3002</v>
      </c>
    </row>
    <row r="334" spans="1:43" hidden="1" outlineLevel="1">
      <c r="A334" t="s">
        <v>2579</v>
      </c>
      <c r="B334" s="10" t="s">
        <v>2085</v>
      </c>
      <c r="C334" s="1">
        <f t="shared" si="63"/>
        <v>668</v>
      </c>
      <c r="D334" s="7">
        <f t="shared" si="56"/>
        <v>2</v>
      </c>
      <c r="E334" s="7">
        <f t="shared" si="57"/>
        <v>1</v>
      </c>
      <c r="F334" s="7">
        <f t="shared" si="58"/>
        <v>3</v>
      </c>
      <c r="G334" s="1">
        <f t="shared" si="64"/>
        <v>85</v>
      </c>
      <c r="H334" s="2">
        <f t="shared" si="65"/>
        <v>0.12724550898203593</v>
      </c>
      <c r="I334" s="8"/>
      <c r="J334" s="2">
        <f t="shared" si="59"/>
        <v>0.39371257485029942</v>
      </c>
      <c r="K334" s="2">
        <f t="shared" si="60"/>
        <v>0.52095808383233533</v>
      </c>
      <c r="L334" s="2">
        <f t="shared" si="61"/>
        <v>5.5389221556886227E-2</v>
      </c>
      <c r="M334" s="2">
        <f t="shared" si="62"/>
        <v>2.9940119760479021E-2</v>
      </c>
      <c r="N334" s="1">
        <v>263</v>
      </c>
      <c r="O334" s="1">
        <v>348</v>
      </c>
      <c r="P334" s="1">
        <v>37</v>
      </c>
      <c r="Q334" s="1">
        <v>12</v>
      </c>
      <c r="R334" s="1">
        <v>8</v>
      </c>
      <c r="S334" s="76"/>
      <c r="T334" s="1">
        <v>0</v>
      </c>
      <c r="U334" s="1">
        <v>0</v>
      </c>
      <c r="V334" s="1"/>
      <c r="W334" s="1"/>
      <c r="X334" s="1"/>
      <c r="Y334" s="1"/>
      <c r="Z334" s="1"/>
      <c r="AA334" s="1"/>
      <c r="AB334" s="1"/>
      <c r="AG334" t="str">
        <f t="shared" si="66"/>
        <v>Franklin</v>
      </c>
      <c r="AH334" t="s">
        <v>1665</v>
      </c>
      <c r="AI334">
        <v>2</v>
      </c>
      <c r="AJ334">
        <v>300</v>
      </c>
      <c r="AL334" t="s">
        <v>849</v>
      </c>
      <c r="AM334" t="s">
        <v>2454</v>
      </c>
      <c r="AN334" t="s">
        <v>992</v>
      </c>
      <c r="AO334" t="s">
        <v>5287</v>
      </c>
      <c r="AQ334" t="s">
        <v>3002</v>
      </c>
    </row>
    <row r="335" spans="1:43" hidden="1" outlineLevel="1">
      <c r="A335" t="s">
        <v>3149</v>
      </c>
      <c r="B335" s="10" t="s">
        <v>2085</v>
      </c>
      <c r="C335" s="1">
        <f t="shared" si="63"/>
        <v>350</v>
      </c>
      <c r="D335" s="7">
        <f t="shared" si="56"/>
        <v>1</v>
      </c>
      <c r="E335" s="7">
        <f t="shared" si="57"/>
        <v>2</v>
      </c>
      <c r="F335" s="7">
        <f t="shared" si="58"/>
        <v>3</v>
      </c>
      <c r="G335" s="1">
        <f t="shared" si="64"/>
        <v>25</v>
      </c>
      <c r="H335" s="2">
        <f t="shared" si="65"/>
        <v>7.1428571428571425E-2</v>
      </c>
      <c r="I335" s="8"/>
      <c r="J335" s="2">
        <f t="shared" si="59"/>
        <v>0.48285714285714287</v>
      </c>
      <c r="K335" s="2">
        <f t="shared" si="60"/>
        <v>0.41142857142857142</v>
      </c>
      <c r="L335" s="2">
        <f t="shared" si="61"/>
        <v>8.5714285714285715E-2</v>
      </c>
      <c r="M335" s="2">
        <f t="shared" si="62"/>
        <v>1.999999999999999E-2</v>
      </c>
      <c r="N335" s="1">
        <v>169</v>
      </c>
      <c r="O335" s="1">
        <v>144</v>
      </c>
      <c r="P335" s="1">
        <v>30</v>
      </c>
      <c r="Q335" s="1">
        <v>5</v>
      </c>
      <c r="R335" s="1">
        <v>2</v>
      </c>
      <c r="S335" s="76"/>
      <c r="T335" s="1">
        <v>0</v>
      </c>
      <c r="U335" s="1">
        <v>0</v>
      </c>
      <c r="V335" s="1"/>
      <c r="W335" s="1"/>
      <c r="X335" s="1"/>
      <c r="Y335" s="1"/>
      <c r="Z335" s="1"/>
      <c r="AA335" s="1"/>
      <c r="AB335" s="1"/>
      <c r="AG335" t="str">
        <f>A335</f>
        <v>Freedom</v>
      </c>
      <c r="AH335" t="s">
        <v>1895</v>
      </c>
      <c r="AI335">
        <v>2</v>
      </c>
      <c r="AJ335">
        <v>334</v>
      </c>
      <c r="AL335" t="s">
        <v>849</v>
      </c>
      <c r="AM335" t="s">
        <v>777</v>
      </c>
      <c r="AN335" t="s">
        <v>4484</v>
      </c>
      <c r="AO335" t="s">
        <v>5288</v>
      </c>
      <c r="AQ335" t="s">
        <v>3002</v>
      </c>
    </row>
    <row r="336" spans="1:43" hidden="1" outlineLevel="1">
      <c r="A336" s="37" t="s">
        <v>3742</v>
      </c>
      <c r="B336" s="10" t="s">
        <v>2085</v>
      </c>
      <c r="C336" s="1">
        <f t="shared" si="63"/>
        <v>82</v>
      </c>
      <c r="D336" s="7">
        <f t="shared" si="56"/>
        <v>2</v>
      </c>
      <c r="E336" s="7">
        <f t="shared" si="57"/>
        <v>1</v>
      </c>
      <c r="F336" s="7">
        <f t="shared" si="58"/>
        <v>3</v>
      </c>
      <c r="G336" s="1">
        <f t="shared" si="64"/>
        <v>31</v>
      </c>
      <c r="H336" s="2">
        <f t="shared" si="65"/>
        <v>0.37804878048780488</v>
      </c>
      <c r="I336" s="8"/>
      <c r="J336" s="2">
        <f t="shared" si="59"/>
        <v>0.28048780487804881</v>
      </c>
      <c r="K336" s="2">
        <f t="shared" si="60"/>
        <v>0.65853658536585369</v>
      </c>
      <c r="L336" s="2">
        <f t="shared" si="61"/>
        <v>2.4390243902439025E-2</v>
      </c>
      <c r="M336" s="2">
        <f t="shared" si="62"/>
        <v>3.6585365853658479E-2</v>
      </c>
      <c r="N336" s="1">
        <v>23</v>
      </c>
      <c r="O336" s="1">
        <v>54</v>
      </c>
      <c r="P336" s="1">
        <v>2</v>
      </c>
      <c r="Q336" s="1">
        <v>2</v>
      </c>
      <c r="R336" s="1">
        <v>1</v>
      </c>
      <c r="S336" s="76"/>
      <c r="T336" s="1">
        <v>0</v>
      </c>
      <c r="U336" s="1">
        <v>0</v>
      </c>
      <c r="V336" s="1"/>
      <c r="W336" s="1"/>
      <c r="X336" s="1"/>
      <c r="Y336" s="1"/>
      <c r="Z336" s="1"/>
      <c r="AA336" s="1"/>
      <c r="AB336" s="1"/>
      <c r="AG336" t="str">
        <f>A336</f>
        <v>Freeman Twp.</v>
      </c>
      <c r="AH336" t="s">
        <v>2579</v>
      </c>
      <c r="AI336">
        <v>2</v>
      </c>
      <c r="AJ336" t="e">
        <v>#N/A</v>
      </c>
      <c r="AL336" t="s">
        <v>849</v>
      </c>
      <c r="AQ336" t="s">
        <v>4754</v>
      </c>
    </row>
    <row r="337" spans="1:43" hidden="1" outlineLevel="1">
      <c r="A337" t="s">
        <v>3584</v>
      </c>
      <c r="B337" s="10" t="s">
        <v>2085</v>
      </c>
      <c r="C337" s="1">
        <f t="shared" si="63"/>
        <v>4471</v>
      </c>
      <c r="D337" s="7">
        <f t="shared" si="56"/>
        <v>1</v>
      </c>
      <c r="E337" s="7">
        <f t="shared" si="57"/>
        <v>2</v>
      </c>
      <c r="F337" s="7">
        <f t="shared" si="58"/>
        <v>3</v>
      </c>
      <c r="G337" s="1">
        <f t="shared" si="64"/>
        <v>580</v>
      </c>
      <c r="H337" s="2">
        <f t="shared" si="65"/>
        <v>0.12972489375978527</v>
      </c>
      <c r="I337" s="8"/>
      <c r="J337" s="2">
        <f t="shared" si="59"/>
        <v>0.52471482889733845</v>
      </c>
      <c r="K337" s="2">
        <f t="shared" si="60"/>
        <v>0.39498993513755309</v>
      </c>
      <c r="L337" s="2">
        <f t="shared" si="61"/>
        <v>7.112502795795124E-2</v>
      </c>
      <c r="M337" s="2">
        <f t="shared" si="62"/>
        <v>9.1702080071572184E-3</v>
      </c>
      <c r="N337" s="1">
        <v>2346</v>
      </c>
      <c r="O337" s="1">
        <v>1766</v>
      </c>
      <c r="P337" s="1">
        <v>318</v>
      </c>
      <c r="Q337" s="1">
        <v>28</v>
      </c>
      <c r="R337" s="1">
        <v>9</v>
      </c>
      <c r="S337" s="76"/>
      <c r="T337" s="1">
        <v>4</v>
      </c>
      <c r="U337" s="1">
        <v>0</v>
      </c>
      <c r="V337" s="1"/>
      <c r="W337" s="1"/>
      <c r="X337" s="1"/>
      <c r="Y337" s="1"/>
      <c r="Z337" s="1"/>
      <c r="AA337" s="1"/>
      <c r="AB337" s="1"/>
      <c r="AG337" t="str">
        <f t="shared" si="66"/>
        <v>Freeport</v>
      </c>
      <c r="AH337" t="s">
        <v>2622</v>
      </c>
      <c r="AI337">
        <v>1</v>
      </c>
      <c r="AJ337">
        <v>486</v>
      </c>
      <c r="AL337" t="s">
        <v>849</v>
      </c>
      <c r="AM337" t="s">
        <v>1803</v>
      </c>
      <c r="AN337" t="s">
        <v>4165</v>
      </c>
      <c r="AO337" t="s">
        <v>5289</v>
      </c>
      <c r="AQ337" t="s">
        <v>3002</v>
      </c>
    </row>
    <row r="338" spans="1:43" hidden="1" outlineLevel="1">
      <c r="A338" t="s">
        <v>2448</v>
      </c>
      <c r="B338" s="10" t="s">
        <v>2085</v>
      </c>
      <c r="C338" s="1">
        <f t="shared" si="63"/>
        <v>39</v>
      </c>
      <c r="D338" s="7">
        <f t="shared" si="56"/>
        <v>2</v>
      </c>
      <c r="E338" s="7">
        <f t="shared" si="57"/>
        <v>1</v>
      </c>
      <c r="F338" s="7">
        <f t="shared" si="58"/>
        <v>3</v>
      </c>
      <c r="G338" s="1">
        <f t="shared" si="64"/>
        <v>6</v>
      </c>
      <c r="H338" s="2">
        <f t="shared" si="65"/>
        <v>0.15384615384615385</v>
      </c>
      <c r="I338" s="8"/>
      <c r="J338" s="2">
        <f t="shared" si="59"/>
        <v>0.38461538461538464</v>
      </c>
      <c r="K338" s="2">
        <f t="shared" si="60"/>
        <v>0.53846153846153844</v>
      </c>
      <c r="L338" s="2">
        <f t="shared" si="61"/>
        <v>5.128205128205128E-2</v>
      </c>
      <c r="M338" s="2">
        <f t="shared" si="62"/>
        <v>2.5641025641025703E-2</v>
      </c>
      <c r="N338" s="1">
        <v>15</v>
      </c>
      <c r="O338" s="1">
        <v>21</v>
      </c>
      <c r="P338" s="1">
        <v>2</v>
      </c>
      <c r="Q338" s="1">
        <v>1</v>
      </c>
      <c r="R338" s="1">
        <v>0</v>
      </c>
      <c r="S338" s="76"/>
      <c r="T338" s="1">
        <v>0</v>
      </c>
      <c r="U338" s="1">
        <v>0</v>
      </c>
      <c r="V338" s="1"/>
      <c r="W338" s="1"/>
      <c r="X338" s="1"/>
      <c r="Y338" s="1"/>
      <c r="Z338" s="1"/>
      <c r="AA338" s="1"/>
      <c r="AB338" s="1"/>
      <c r="AG338" t="str">
        <f t="shared" si="66"/>
        <v>Frenchboro</v>
      </c>
      <c r="AH338" t="s">
        <v>1665</v>
      </c>
      <c r="AI338">
        <v>2</v>
      </c>
      <c r="AJ338">
        <v>420</v>
      </c>
      <c r="AL338" t="s">
        <v>849</v>
      </c>
      <c r="AM338" t="s">
        <v>2454</v>
      </c>
      <c r="AN338" t="s">
        <v>662</v>
      </c>
      <c r="AO338" t="s">
        <v>5290</v>
      </c>
      <c r="AQ338" t="s">
        <v>3002</v>
      </c>
    </row>
    <row r="339" spans="1:43" hidden="1" outlineLevel="1">
      <c r="A339" t="s">
        <v>2768</v>
      </c>
      <c r="B339" s="10" t="s">
        <v>2085</v>
      </c>
      <c r="C339" s="1">
        <f t="shared" si="63"/>
        <v>629</v>
      </c>
      <c r="D339" s="7">
        <f t="shared" si="56"/>
        <v>1</v>
      </c>
      <c r="E339" s="7">
        <f t="shared" si="57"/>
        <v>2</v>
      </c>
      <c r="F339" s="7">
        <f t="shared" si="58"/>
        <v>3</v>
      </c>
      <c r="G339" s="1">
        <f t="shared" si="64"/>
        <v>305</v>
      </c>
      <c r="H339" s="2">
        <f t="shared" si="65"/>
        <v>0.48489666136724963</v>
      </c>
      <c r="I339" s="8"/>
      <c r="J339" s="2">
        <f t="shared" si="59"/>
        <v>0.7313195548489666</v>
      </c>
      <c r="K339" s="2">
        <f t="shared" si="60"/>
        <v>0.246422893481717</v>
      </c>
      <c r="L339" s="2">
        <f t="shared" si="61"/>
        <v>1.7488076311605722E-2</v>
      </c>
      <c r="M339" s="2">
        <f t="shared" si="62"/>
        <v>4.7694753577106723E-3</v>
      </c>
      <c r="N339" s="1">
        <v>460</v>
      </c>
      <c r="O339" s="1">
        <v>155</v>
      </c>
      <c r="P339" s="1">
        <v>11</v>
      </c>
      <c r="Q339" s="1">
        <v>1</v>
      </c>
      <c r="R339" s="1">
        <v>1</v>
      </c>
      <c r="S339" s="76"/>
      <c r="T339" s="1">
        <v>1</v>
      </c>
      <c r="U339" s="1">
        <v>0</v>
      </c>
      <c r="V339" s="1"/>
      <c r="W339" s="1"/>
      <c r="X339" s="1"/>
      <c r="Y339" s="1"/>
      <c r="Z339" s="1"/>
      <c r="AA339" s="1"/>
      <c r="AB339" s="1"/>
      <c r="AG339" t="str">
        <f t="shared" si="66"/>
        <v>Frenchville</v>
      </c>
      <c r="AH339" t="s">
        <v>3697</v>
      </c>
      <c r="AI339">
        <v>2</v>
      </c>
      <c r="AJ339">
        <v>3</v>
      </c>
      <c r="AL339" t="s">
        <v>849</v>
      </c>
      <c r="AM339" t="s">
        <v>1802</v>
      </c>
      <c r="AN339" t="s">
        <v>313</v>
      </c>
      <c r="AO339" t="s">
        <v>5291</v>
      </c>
      <c r="AQ339" t="s">
        <v>3002</v>
      </c>
    </row>
    <row r="340" spans="1:43" hidden="1" outlineLevel="1">
      <c r="A340" t="s">
        <v>2449</v>
      </c>
      <c r="B340" s="10" t="s">
        <v>2085</v>
      </c>
      <c r="C340" s="1">
        <f t="shared" si="63"/>
        <v>746</v>
      </c>
      <c r="D340" s="7">
        <f t="shared" si="56"/>
        <v>2</v>
      </c>
      <c r="E340" s="7">
        <f t="shared" si="57"/>
        <v>1</v>
      </c>
      <c r="F340" s="7">
        <f t="shared" si="58"/>
        <v>3</v>
      </c>
      <c r="G340" s="1">
        <f t="shared" si="64"/>
        <v>191</v>
      </c>
      <c r="H340" s="2">
        <f t="shared" si="65"/>
        <v>0.25603217158176944</v>
      </c>
      <c r="I340" s="8"/>
      <c r="J340" s="2">
        <f t="shared" si="59"/>
        <v>0.33914209115281502</v>
      </c>
      <c r="K340" s="2">
        <f t="shared" si="60"/>
        <v>0.5951742627345844</v>
      </c>
      <c r="L340" s="2">
        <f t="shared" si="61"/>
        <v>4.9597855227882036E-2</v>
      </c>
      <c r="M340" s="2">
        <f t="shared" si="62"/>
        <v>1.6085790884718544E-2</v>
      </c>
      <c r="N340" s="1">
        <v>253</v>
      </c>
      <c r="O340" s="1">
        <v>444</v>
      </c>
      <c r="P340" s="1">
        <v>37</v>
      </c>
      <c r="Q340" s="1">
        <v>5</v>
      </c>
      <c r="R340" s="1">
        <v>7</v>
      </c>
      <c r="S340" s="76"/>
      <c r="T340" s="1">
        <v>0</v>
      </c>
      <c r="U340" s="1">
        <v>0</v>
      </c>
      <c r="V340" s="1"/>
      <c r="W340" s="1"/>
      <c r="X340" s="1"/>
      <c r="Y340" s="1"/>
      <c r="Z340" s="1"/>
      <c r="AA340" s="1"/>
      <c r="AB340" s="1"/>
      <c r="AG340" t="str">
        <f t="shared" si="66"/>
        <v>Friendship</v>
      </c>
      <c r="AH340" t="s">
        <v>736</v>
      </c>
      <c r="AI340">
        <v>1</v>
      </c>
      <c r="AJ340">
        <v>464</v>
      </c>
      <c r="AL340" t="s">
        <v>849</v>
      </c>
      <c r="AM340" t="s">
        <v>2456</v>
      </c>
      <c r="AN340" t="s">
        <v>982</v>
      </c>
      <c r="AO340" t="s">
        <v>5292</v>
      </c>
      <c r="AQ340" t="s">
        <v>3002</v>
      </c>
    </row>
    <row r="341" spans="1:43" hidden="1" outlineLevel="1">
      <c r="A341" s="37" t="s">
        <v>3335</v>
      </c>
      <c r="B341" s="10" t="s">
        <v>2085</v>
      </c>
      <c r="C341" s="1">
        <f t="shared" si="63"/>
        <v>58</v>
      </c>
      <c r="D341" s="7">
        <f t="shared" si="56"/>
        <v>2</v>
      </c>
      <c r="E341" s="7">
        <f t="shared" si="57"/>
        <v>1</v>
      </c>
      <c r="F341" s="7">
        <f t="shared" si="58"/>
        <v>3</v>
      </c>
      <c r="G341" s="1">
        <f t="shared" si="64"/>
        <v>26</v>
      </c>
      <c r="H341" s="2">
        <f t="shared" si="65"/>
        <v>0.44827586206896552</v>
      </c>
      <c r="I341" s="8"/>
      <c r="J341" s="2">
        <f t="shared" si="59"/>
        <v>0.25862068965517243</v>
      </c>
      <c r="K341" s="2">
        <f t="shared" si="60"/>
        <v>0.7068965517241379</v>
      </c>
      <c r="L341" s="2">
        <f t="shared" si="61"/>
        <v>3.4482758620689655E-2</v>
      </c>
      <c r="M341" s="2">
        <f t="shared" si="62"/>
        <v>6.9388939039072284E-17</v>
      </c>
      <c r="N341" s="1">
        <v>15</v>
      </c>
      <c r="O341" s="1">
        <v>41</v>
      </c>
      <c r="P341" s="1">
        <v>2</v>
      </c>
      <c r="Q341" s="1">
        <v>0</v>
      </c>
      <c r="R341" s="1">
        <v>0</v>
      </c>
      <c r="S341" s="76"/>
      <c r="T341" s="1">
        <v>0</v>
      </c>
      <c r="U341" s="1">
        <v>0</v>
      </c>
      <c r="V341" s="1"/>
      <c r="W341" s="1"/>
      <c r="X341" s="1"/>
      <c r="Y341" s="1"/>
      <c r="Z341" s="1"/>
      <c r="AA341" s="1"/>
      <c r="AB341" s="1"/>
      <c r="AG341" t="str">
        <f t="shared" si="66"/>
        <v>Frye Island</v>
      </c>
      <c r="AH341" t="s">
        <v>2622</v>
      </c>
      <c r="AI341">
        <v>1</v>
      </c>
      <c r="AJ341">
        <v>501</v>
      </c>
      <c r="AL341" t="s">
        <v>849</v>
      </c>
      <c r="AM341" t="s">
        <v>1803</v>
      </c>
      <c r="AN341" t="s">
        <v>1174</v>
      </c>
      <c r="AO341" t="s">
        <v>4654</v>
      </c>
      <c r="AQ341" t="s">
        <v>3002</v>
      </c>
    </row>
    <row r="342" spans="1:43" hidden="1" outlineLevel="1">
      <c r="A342" t="s">
        <v>3336</v>
      </c>
      <c r="B342" s="10" t="s">
        <v>2085</v>
      </c>
      <c r="C342" s="1">
        <f t="shared" si="63"/>
        <v>1505</v>
      </c>
      <c r="D342" s="7">
        <f t="shared" si="56"/>
        <v>2</v>
      </c>
      <c r="E342" s="7">
        <f t="shared" si="57"/>
        <v>1</v>
      </c>
      <c r="F342" s="7">
        <f t="shared" si="58"/>
        <v>3</v>
      </c>
      <c r="G342" s="1">
        <f t="shared" si="64"/>
        <v>7</v>
      </c>
      <c r="H342" s="2">
        <f t="shared" si="65"/>
        <v>4.6511627906976744E-3</v>
      </c>
      <c r="I342" s="8"/>
      <c r="J342" s="2">
        <f t="shared" si="59"/>
        <v>0.46910299003322259</v>
      </c>
      <c r="K342" s="2">
        <f t="shared" si="60"/>
        <v>0.47375415282392025</v>
      </c>
      <c r="L342" s="2">
        <f t="shared" si="61"/>
        <v>4.850498338870432E-2</v>
      </c>
      <c r="M342" s="2">
        <f t="shared" si="62"/>
        <v>8.6378737541527861E-3</v>
      </c>
      <c r="N342" s="1">
        <v>706</v>
      </c>
      <c r="O342" s="1">
        <v>713</v>
      </c>
      <c r="P342" s="1">
        <v>73</v>
      </c>
      <c r="Q342" s="1">
        <v>9</v>
      </c>
      <c r="R342" s="1">
        <v>3</v>
      </c>
      <c r="S342" s="76"/>
      <c r="T342" s="1">
        <v>1</v>
      </c>
      <c r="U342" s="1">
        <v>0</v>
      </c>
      <c r="V342" s="1"/>
      <c r="W342" s="1"/>
      <c r="X342" s="1"/>
      <c r="Y342" s="1"/>
      <c r="Z342" s="1"/>
      <c r="AA342" s="1"/>
      <c r="AB342" s="1"/>
      <c r="AG342" t="str">
        <f t="shared" si="66"/>
        <v>Fryeburg</v>
      </c>
      <c r="AH342" t="s">
        <v>3127</v>
      </c>
      <c r="AI342">
        <v>2</v>
      </c>
      <c r="AJ342">
        <v>441</v>
      </c>
      <c r="AL342" t="s">
        <v>849</v>
      </c>
      <c r="AM342" t="s">
        <v>1467</v>
      </c>
      <c r="AN342" t="s">
        <v>130</v>
      </c>
      <c r="AO342" t="s">
        <v>5293</v>
      </c>
      <c r="AQ342" t="s">
        <v>3002</v>
      </c>
    </row>
    <row r="343" spans="1:43" hidden="1" outlineLevel="1">
      <c r="A343" t="s">
        <v>3337</v>
      </c>
      <c r="B343" s="10" t="s">
        <v>2085</v>
      </c>
      <c r="C343" s="1">
        <f t="shared" si="63"/>
        <v>2942</v>
      </c>
      <c r="D343" s="7">
        <f t="shared" si="56"/>
        <v>1</v>
      </c>
      <c r="E343" s="7">
        <f t="shared" si="57"/>
        <v>2</v>
      </c>
      <c r="F343" s="7">
        <f t="shared" si="58"/>
        <v>3</v>
      </c>
      <c r="G343" s="1">
        <f t="shared" si="64"/>
        <v>428</v>
      </c>
      <c r="H343" s="2">
        <f t="shared" si="65"/>
        <v>0.14547926580557444</v>
      </c>
      <c r="I343" s="8"/>
      <c r="J343" s="2">
        <f t="shared" si="59"/>
        <v>0.53942895989123041</v>
      </c>
      <c r="K343" s="2">
        <f t="shared" si="60"/>
        <v>0.393949694085656</v>
      </c>
      <c r="L343" s="2">
        <f t="shared" si="61"/>
        <v>5.0985723997280762E-2</v>
      </c>
      <c r="M343" s="2">
        <f t="shared" si="62"/>
        <v>1.5635622025832831E-2</v>
      </c>
      <c r="N343" s="1">
        <v>1587</v>
      </c>
      <c r="O343" s="1">
        <v>1159</v>
      </c>
      <c r="P343" s="1">
        <v>150</v>
      </c>
      <c r="Q343" s="1">
        <v>29</v>
      </c>
      <c r="R343" s="1">
        <v>13</v>
      </c>
      <c r="S343" s="76"/>
      <c r="T343" s="1">
        <v>4</v>
      </c>
      <c r="U343" s="1">
        <v>0</v>
      </c>
      <c r="V343" s="1"/>
      <c r="W343" s="1"/>
      <c r="X343" s="1"/>
      <c r="Y343" s="1"/>
      <c r="Z343" s="1"/>
      <c r="AA343" s="1"/>
      <c r="AB343" s="1"/>
      <c r="AG343" t="str">
        <f t="shared" si="66"/>
        <v>Gardiner</v>
      </c>
      <c r="AH343" t="s">
        <v>3746</v>
      </c>
      <c r="AI343">
        <v>1</v>
      </c>
      <c r="AJ343">
        <v>417</v>
      </c>
      <c r="AL343" t="s">
        <v>849</v>
      </c>
      <c r="AM343" t="s">
        <v>2455</v>
      </c>
      <c r="AN343" t="s">
        <v>654</v>
      </c>
      <c r="AO343" t="s">
        <v>4534</v>
      </c>
      <c r="AQ343" t="s">
        <v>290</v>
      </c>
    </row>
    <row r="344" spans="1:43" hidden="1" outlineLevel="1">
      <c r="A344" t="s">
        <v>3805</v>
      </c>
      <c r="B344" s="10" t="s">
        <v>2085</v>
      </c>
      <c r="C344" s="1">
        <f t="shared" si="63"/>
        <v>57</v>
      </c>
      <c r="D344" s="7">
        <f t="shared" si="56"/>
        <v>2</v>
      </c>
      <c r="E344" s="7">
        <f t="shared" si="57"/>
        <v>1</v>
      </c>
      <c r="F344" s="7">
        <f t="shared" si="58"/>
        <v>3</v>
      </c>
      <c r="G344" s="1">
        <f t="shared" si="64"/>
        <v>19</v>
      </c>
      <c r="H344" s="2">
        <f t="shared" si="65"/>
        <v>0.33333333333333331</v>
      </c>
      <c r="I344" s="8"/>
      <c r="J344" s="2">
        <f t="shared" si="59"/>
        <v>0.2982456140350877</v>
      </c>
      <c r="K344" s="2">
        <f t="shared" si="60"/>
        <v>0.63157894736842102</v>
      </c>
      <c r="L344" s="2">
        <f t="shared" si="61"/>
        <v>5.2631578947368418E-2</v>
      </c>
      <c r="M344" s="2">
        <f t="shared" si="62"/>
        <v>1.7543859649122806E-2</v>
      </c>
      <c r="N344" s="1">
        <v>17</v>
      </c>
      <c r="O344" s="1">
        <v>36</v>
      </c>
      <c r="P344" s="1">
        <v>3</v>
      </c>
      <c r="Q344" s="1">
        <v>1</v>
      </c>
      <c r="R344" s="1">
        <v>0</v>
      </c>
      <c r="S344" s="76"/>
      <c r="T344" s="1">
        <v>0</v>
      </c>
      <c r="U344" s="1">
        <v>0</v>
      </c>
      <c r="V344" s="1"/>
      <c r="W344" s="1"/>
      <c r="X344" s="1"/>
      <c r="Y344" s="1"/>
      <c r="Z344" s="1"/>
      <c r="AA344" s="1"/>
      <c r="AB344" s="1"/>
      <c r="AG344" t="str">
        <f t="shared" si="66"/>
        <v>Garfield Plantation</v>
      </c>
      <c r="AH344" t="s">
        <v>3697</v>
      </c>
      <c r="AI344">
        <v>2</v>
      </c>
      <c r="AJ344">
        <v>39</v>
      </c>
      <c r="AL344" t="s">
        <v>849</v>
      </c>
      <c r="AM344" t="s">
        <v>1802</v>
      </c>
      <c r="AN344" t="s">
        <v>998</v>
      </c>
      <c r="AO344" t="s">
        <v>4535</v>
      </c>
      <c r="AQ344" t="s">
        <v>4755</v>
      </c>
    </row>
    <row r="345" spans="1:43" hidden="1" outlineLevel="1">
      <c r="A345" t="s">
        <v>2934</v>
      </c>
      <c r="B345" s="10" t="s">
        <v>2085</v>
      </c>
      <c r="C345" s="1">
        <f t="shared" si="63"/>
        <v>495</v>
      </c>
      <c r="D345" s="7">
        <f t="shared" si="56"/>
        <v>2</v>
      </c>
      <c r="E345" s="7">
        <f t="shared" si="57"/>
        <v>1</v>
      </c>
      <c r="F345" s="7">
        <f t="shared" si="58"/>
        <v>3</v>
      </c>
      <c r="G345" s="1">
        <f t="shared" si="64"/>
        <v>104</v>
      </c>
      <c r="H345" s="2">
        <f t="shared" si="65"/>
        <v>0.21010101010101009</v>
      </c>
      <c r="I345" s="8"/>
      <c r="J345" s="2">
        <f t="shared" si="59"/>
        <v>0.33131313131313134</v>
      </c>
      <c r="K345" s="2">
        <f t="shared" si="60"/>
        <v>0.54141414141414146</v>
      </c>
      <c r="L345" s="2">
        <f t="shared" si="61"/>
        <v>0.1111111111111111</v>
      </c>
      <c r="M345" s="2">
        <f t="shared" si="62"/>
        <v>1.6161616161616099E-2</v>
      </c>
      <c r="N345" s="1">
        <v>164</v>
      </c>
      <c r="O345" s="1">
        <v>268</v>
      </c>
      <c r="P345" s="1">
        <v>55</v>
      </c>
      <c r="Q345" s="1">
        <v>6</v>
      </c>
      <c r="R345" s="1">
        <v>2</v>
      </c>
      <c r="S345" s="76"/>
      <c r="T345" s="1">
        <v>0</v>
      </c>
      <c r="U345" s="1">
        <v>0</v>
      </c>
      <c r="V345" s="1"/>
      <c r="W345" s="1"/>
      <c r="X345" s="1"/>
      <c r="Y345" s="1"/>
      <c r="Z345" s="1"/>
      <c r="AA345" s="1"/>
      <c r="AB345" s="1"/>
      <c r="AG345" t="str">
        <f t="shared" si="66"/>
        <v>Garland</v>
      </c>
      <c r="AH345" t="s">
        <v>3128</v>
      </c>
      <c r="AI345">
        <v>2</v>
      </c>
      <c r="AJ345">
        <v>169</v>
      </c>
      <c r="AL345" t="s">
        <v>849</v>
      </c>
      <c r="AM345" t="s">
        <v>1468</v>
      </c>
      <c r="AN345" t="s">
        <v>318</v>
      </c>
      <c r="AO345" t="s">
        <v>4536</v>
      </c>
      <c r="AQ345" t="s">
        <v>3002</v>
      </c>
    </row>
    <row r="346" spans="1:43" hidden="1" outlineLevel="1">
      <c r="A346" t="s">
        <v>1842</v>
      </c>
      <c r="B346" s="10" t="s">
        <v>2085</v>
      </c>
      <c r="C346" s="1">
        <f t="shared" si="63"/>
        <v>656</v>
      </c>
      <c r="D346" s="7">
        <f t="shared" si="56"/>
        <v>1</v>
      </c>
      <c r="E346" s="7">
        <f t="shared" si="57"/>
        <v>2</v>
      </c>
      <c r="F346" s="7">
        <f t="shared" si="58"/>
        <v>3</v>
      </c>
      <c r="G346" s="1">
        <f t="shared" si="64"/>
        <v>38</v>
      </c>
      <c r="H346" s="2">
        <f t="shared" si="65"/>
        <v>5.7926829268292686E-2</v>
      </c>
      <c r="I346" s="8"/>
      <c r="J346" s="2">
        <f t="shared" si="59"/>
        <v>0.48780487804878048</v>
      </c>
      <c r="K346" s="2">
        <f t="shared" si="60"/>
        <v>0.4298780487804878</v>
      </c>
      <c r="L346" s="2">
        <f t="shared" si="61"/>
        <v>7.0121951219512202E-2</v>
      </c>
      <c r="M346" s="2">
        <f t="shared" si="62"/>
        <v>1.2195121951219523E-2</v>
      </c>
      <c r="N346" s="1">
        <v>320</v>
      </c>
      <c r="O346" s="1">
        <v>282</v>
      </c>
      <c r="P346" s="1">
        <v>46</v>
      </c>
      <c r="Q346" s="1">
        <v>2</v>
      </c>
      <c r="R346" s="1">
        <v>6</v>
      </c>
      <c r="S346" s="76"/>
      <c r="T346" s="1">
        <v>0</v>
      </c>
      <c r="U346" s="1">
        <v>0</v>
      </c>
      <c r="V346" s="1"/>
      <c r="W346" s="1"/>
      <c r="X346" s="1"/>
      <c r="Y346" s="1"/>
      <c r="Z346" s="1"/>
      <c r="AA346" s="1"/>
      <c r="AB346" s="1"/>
      <c r="AG346" t="str">
        <f t="shared" si="66"/>
        <v>Georgetown</v>
      </c>
      <c r="AH346" t="s">
        <v>2853</v>
      </c>
      <c r="AI346">
        <v>1</v>
      </c>
      <c r="AJ346">
        <v>492</v>
      </c>
      <c r="AL346" t="s">
        <v>849</v>
      </c>
      <c r="AM346" t="s">
        <v>459</v>
      </c>
      <c r="AN346" t="s">
        <v>776</v>
      </c>
      <c r="AO346" t="s">
        <v>4537</v>
      </c>
      <c r="AQ346" t="s">
        <v>3002</v>
      </c>
    </row>
    <row r="347" spans="1:43" hidden="1" outlineLevel="1">
      <c r="A347" t="s">
        <v>3346</v>
      </c>
      <c r="B347" s="10" t="s">
        <v>2085</v>
      </c>
      <c r="C347" s="1">
        <f t="shared" si="63"/>
        <v>96</v>
      </c>
      <c r="D347" s="7">
        <f t="shared" si="56"/>
        <v>2</v>
      </c>
      <c r="E347" s="7">
        <f t="shared" si="57"/>
        <v>1</v>
      </c>
      <c r="F347" s="7">
        <f t="shared" si="58"/>
        <v>3</v>
      </c>
      <c r="G347" s="1">
        <f t="shared" si="64"/>
        <v>5</v>
      </c>
      <c r="H347" s="2">
        <f t="shared" si="65"/>
        <v>5.2083333333333336E-2</v>
      </c>
      <c r="I347" s="8"/>
      <c r="J347" s="2">
        <f t="shared" si="59"/>
        <v>0.40625</v>
      </c>
      <c r="K347" s="2">
        <f t="shared" si="60"/>
        <v>0.45833333333333331</v>
      </c>
      <c r="L347" s="2">
        <f t="shared" si="61"/>
        <v>8.3333333333333329E-2</v>
      </c>
      <c r="M347" s="2">
        <f t="shared" si="62"/>
        <v>5.2083333333333356E-2</v>
      </c>
      <c r="N347" s="1">
        <v>39</v>
      </c>
      <c r="O347" s="1">
        <v>44</v>
      </c>
      <c r="P347" s="1">
        <v>8</v>
      </c>
      <c r="Q347" s="1">
        <v>4</v>
      </c>
      <c r="R347" s="1">
        <v>1</v>
      </c>
      <c r="S347" s="76"/>
      <c r="T347" s="1">
        <v>0</v>
      </c>
      <c r="U347" s="1">
        <v>0</v>
      </c>
      <c r="V347" s="1"/>
      <c r="W347" s="1"/>
      <c r="X347" s="1"/>
      <c r="Y347" s="1"/>
      <c r="Z347" s="1"/>
      <c r="AA347" s="1"/>
      <c r="AB347" s="1"/>
      <c r="AG347" t="str">
        <f t="shared" si="66"/>
        <v>Gilead</v>
      </c>
      <c r="AH347" t="s">
        <v>3127</v>
      </c>
      <c r="AI347">
        <v>2</v>
      </c>
      <c r="AJ347">
        <v>367</v>
      </c>
      <c r="AL347" t="s">
        <v>849</v>
      </c>
      <c r="AM347" t="s">
        <v>1467</v>
      </c>
      <c r="AN347" t="s">
        <v>654</v>
      </c>
      <c r="AO347" t="s">
        <v>4538</v>
      </c>
      <c r="AQ347" t="s">
        <v>3002</v>
      </c>
    </row>
    <row r="348" spans="1:43" hidden="1" outlineLevel="1">
      <c r="A348" t="s">
        <v>3306</v>
      </c>
      <c r="B348" s="10" t="s">
        <v>2085</v>
      </c>
      <c r="C348" s="1">
        <f t="shared" si="63"/>
        <v>2000</v>
      </c>
      <c r="D348" s="7">
        <f t="shared" si="56"/>
        <v>2</v>
      </c>
      <c r="E348" s="7">
        <f t="shared" si="57"/>
        <v>1</v>
      </c>
      <c r="F348" s="7">
        <f t="shared" si="58"/>
        <v>3</v>
      </c>
      <c r="G348" s="1">
        <f t="shared" si="64"/>
        <v>204</v>
      </c>
      <c r="H348" s="2">
        <f t="shared" si="65"/>
        <v>0.10199999999999999</v>
      </c>
      <c r="I348" s="8"/>
      <c r="J348" s="2">
        <f t="shared" si="59"/>
        <v>0.42599999999999999</v>
      </c>
      <c r="K348" s="2">
        <f t="shared" si="60"/>
        <v>0.52800000000000002</v>
      </c>
      <c r="L348" s="2">
        <f t="shared" si="61"/>
        <v>0.04</v>
      </c>
      <c r="M348" s="2">
        <f t="shared" si="62"/>
        <v>6.00000000000004E-3</v>
      </c>
      <c r="N348" s="1">
        <v>852</v>
      </c>
      <c r="O348" s="1">
        <v>1056</v>
      </c>
      <c r="P348" s="1">
        <v>80</v>
      </c>
      <c r="Q348" s="1">
        <v>12</v>
      </c>
      <c r="R348" s="1">
        <v>0</v>
      </c>
      <c r="S348" s="76"/>
      <c r="T348" s="1">
        <v>0</v>
      </c>
      <c r="U348" s="1">
        <v>0</v>
      </c>
      <c r="V348" s="1"/>
      <c r="W348" s="1"/>
      <c r="X348" s="1"/>
      <c r="Y348" s="1"/>
      <c r="Z348" s="1"/>
      <c r="AA348" s="1"/>
      <c r="AB348" s="1"/>
      <c r="AG348" t="str">
        <f t="shared" si="66"/>
        <v>Glenburn</v>
      </c>
      <c r="AH348" t="s">
        <v>3128</v>
      </c>
      <c r="AI348">
        <v>2</v>
      </c>
      <c r="AJ348">
        <v>207</v>
      </c>
      <c r="AL348" t="s">
        <v>849</v>
      </c>
      <c r="AM348" t="s">
        <v>1468</v>
      </c>
      <c r="AN348" t="s">
        <v>4686</v>
      </c>
      <c r="AO348" t="s">
        <v>4539</v>
      </c>
      <c r="AQ348" t="s">
        <v>3002</v>
      </c>
    </row>
    <row r="349" spans="1:43" hidden="1" outlineLevel="1">
      <c r="A349" t="s">
        <v>2375</v>
      </c>
      <c r="B349" s="10" t="s">
        <v>2085</v>
      </c>
      <c r="C349" s="1">
        <f t="shared" si="63"/>
        <v>3</v>
      </c>
      <c r="D349" s="7">
        <f t="shared" si="56"/>
        <v>2</v>
      </c>
      <c r="E349" s="7">
        <f t="shared" si="57"/>
        <v>1</v>
      </c>
      <c r="F349" s="7">
        <f t="shared" si="58"/>
        <v>0</v>
      </c>
      <c r="G349" s="1">
        <f t="shared" si="64"/>
        <v>3</v>
      </c>
      <c r="H349" s="2">
        <f t="shared" si="65"/>
        <v>1</v>
      </c>
      <c r="I349" s="8"/>
      <c r="J349" s="2">
        <f t="shared" si="59"/>
        <v>0</v>
      </c>
      <c r="K349" s="2">
        <f t="shared" si="60"/>
        <v>1</v>
      </c>
      <c r="L349" s="2">
        <f t="shared" si="61"/>
        <v>0</v>
      </c>
      <c r="M349" s="2">
        <f t="shared" si="62"/>
        <v>0</v>
      </c>
      <c r="N349" s="1">
        <v>0</v>
      </c>
      <c r="O349" s="1">
        <v>3</v>
      </c>
      <c r="P349" s="1">
        <v>0</v>
      </c>
      <c r="Q349" s="1">
        <v>0</v>
      </c>
      <c r="R349" s="1">
        <v>0</v>
      </c>
      <c r="S349" s="76"/>
      <c r="T349" s="1">
        <v>0</v>
      </c>
      <c r="U349" s="1">
        <v>0</v>
      </c>
      <c r="V349" s="1"/>
      <c r="W349" s="1"/>
      <c r="X349" s="1"/>
      <c r="Y349" s="1"/>
      <c r="Z349" s="1"/>
      <c r="AA349" s="1"/>
      <c r="AB349" s="1"/>
      <c r="AG349" t="str">
        <f t="shared" si="66"/>
        <v>Glenwood Plantation</v>
      </c>
      <c r="AH349" t="s">
        <v>3697</v>
      </c>
      <c r="AI349">
        <v>2</v>
      </c>
      <c r="AJ349">
        <v>75</v>
      </c>
      <c r="AL349" t="s">
        <v>849</v>
      </c>
      <c r="AM349" t="s">
        <v>1802</v>
      </c>
      <c r="AN349" t="s">
        <v>318</v>
      </c>
      <c r="AO349" t="s">
        <v>4540</v>
      </c>
      <c r="AQ349" t="s">
        <v>4755</v>
      </c>
    </row>
    <row r="350" spans="1:43" hidden="1" outlineLevel="1">
      <c r="A350" t="s">
        <v>1339</v>
      </c>
      <c r="B350" s="10" t="s">
        <v>2085</v>
      </c>
      <c r="C350" s="1">
        <f t="shared" si="63"/>
        <v>7191</v>
      </c>
      <c r="D350" s="7">
        <f t="shared" si="56"/>
        <v>1</v>
      </c>
      <c r="E350" s="7">
        <f t="shared" si="57"/>
        <v>2</v>
      </c>
      <c r="F350" s="7">
        <f t="shared" si="58"/>
        <v>3</v>
      </c>
      <c r="G350" s="1">
        <f t="shared" si="64"/>
        <v>41</v>
      </c>
      <c r="H350" s="2">
        <f t="shared" si="65"/>
        <v>5.7015714087053264E-3</v>
      </c>
      <c r="I350" s="8"/>
      <c r="J350" s="2">
        <f t="shared" si="59"/>
        <v>0.47197886246697263</v>
      </c>
      <c r="K350" s="2">
        <f t="shared" si="60"/>
        <v>0.46627729105826726</v>
      </c>
      <c r="L350" s="2">
        <f t="shared" si="61"/>
        <v>5.5068836045056323E-2</v>
      </c>
      <c r="M350" s="2">
        <f t="shared" si="62"/>
        <v>6.6750104297037885E-3</v>
      </c>
      <c r="N350" s="1">
        <v>3394</v>
      </c>
      <c r="O350" s="1">
        <v>3353</v>
      </c>
      <c r="P350" s="1">
        <v>396</v>
      </c>
      <c r="Q350" s="1">
        <v>22</v>
      </c>
      <c r="R350" s="1">
        <v>24</v>
      </c>
      <c r="S350" s="76"/>
      <c r="T350" s="1">
        <v>2</v>
      </c>
      <c r="U350" s="1">
        <v>0</v>
      </c>
      <c r="V350" s="1"/>
      <c r="W350" s="1"/>
      <c r="X350" s="1"/>
      <c r="Y350" s="1"/>
      <c r="Z350" s="1"/>
      <c r="AA350" s="1"/>
      <c r="AB350" s="1"/>
      <c r="AG350" t="str">
        <f t="shared" si="66"/>
        <v>Gorham</v>
      </c>
      <c r="AH350" t="s">
        <v>2622</v>
      </c>
      <c r="AI350">
        <v>1</v>
      </c>
      <c r="AJ350">
        <v>505</v>
      </c>
      <c r="AL350" t="s">
        <v>849</v>
      </c>
      <c r="AM350" t="s">
        <v>1803</v>
      </c>
      <c r="AN350" t="s">
        <v>130</v>
      </c>
      <c r="AO350" t="s">
        <v>4541</v>
      </c>
      <c r="AQ350" t="s">
        <v>3002</v>
      </c>
    </row>
    <row r="351" spans="1:43" hidden="1" outlineLevel="1">
      <c r="A351" t="s">
        <v>3567</v>
      </c>
      <c r="B351" s="10" t="s">
        <v>2085</v>
      </c>
      <c r="C351" s="1">
        <f t="shared" si="63"/>
        <v>942</v>
      </c>
      <c r="D351" s="7">
        <f t="shared" si="56"/>
        <v>2</v>
      </c>
      <c r="E351" s="7">
        <f t="shared" si="57"/>
        <v>1</v>
      </c>
      <c r="F351" s="7">
        <f t="shared" si="58"/>
        <v>3</v>
      </c>
      <c r="G351" s="1">
        <f t="shared" si="64"/>
        <v>101</v>
      </c>
      <c r="H351" s="2">
        <f t="shared" si="65"/>
        <v>0.10721868365180467</v>
      </c>
      <c r="I351" s="8"/>
      <c r="J351" s="2">
        <f t="shared" si="59"/>
        <v>0.40127388535031849</v>
      </c>
      <c r="K351" s="2">
        <f t="shared" si="60"/>
        <v>0.50849256900212314</v>
      </c>
      <c r="L351" s="2">
        <f t="shared" si="61"/>
        <v>8.4925690021231418E-2</v>
      </c>
      <c r="M351" s="2">
        <f t="shared" si="62"/>
        <v>5.3078556263269489E-3</v>
      </c>
      <c r="N351" s="1">
        <v>378</v>
      </c>
      <c r="O351" s="1">
        <v>479</v>
      </c>
      <c r="P351" s="1">
        <v>80</v>
      </c>
      <c r="Q351" s="1">
        <v>4</v>
      </c>
      <c r="R351" s="1">
        <v>1</v>
      </c>
      <c r="S351" s="76"/>
      <c r="T351" s="1">
        <v>0</v>
      </c>
      <c r="U351" s="1">
        <v>0</v>
      </c>
      <c r="V351" s="1"/>
      <c r="W351" s="1"/>
      <c r="X351" s="1"/>
      <c r="Y351" s="1"/>
      <c r="Z351" s="1"/>
      <c r="AA351" s="1"/>
      <c r="AB351" s="1"/>
      <c r="AG351" t="str">
        <f t="shared" si="66"/>
        <v>Gouldsboro</v>
      </c>
      <c r="AH351" t="s">
        <v>1665</v>
      </c>
      <c r="AI351">
        <v>2</v>
      </c>
      <c r="AJ351">
        <v>335</v>
      </c>
      <c r="AL351" t="s">
        <v>849</v>
      </c>
      <c r="AM351" t="s">
        <v>2454</v>
      </c>
      <c r="AN351" t="s">
        <v>663</v>
      </c>
      <c r="AO351" t="s">
        <v>4542</v>
      </c>
      <c r="AQ351" t="s">
        <v>3002</v>
      </c>
    </row>
    <row r="352" spans="1:43" hidden="1" outlineLevel="1">
      <c r="A352" t="s">
        <v>2878</v>
      </c>
      <c r="B352" s="10" t="s">
        <v>2085</v>
      </c>
      <c r="C352" s="1">
        <f t="shared" si="63"/>
        <v>275</v>
      </c>
      <c r="D352" s="7">
        <f t="shared" si="56"/>
        <v>1</v>
      </c>
      <c r="E352" s="7">
        <f t="shared" si="57"/>
        <v>2</v>
      </c>
      <c r="F352" s="7">
        <f t="shared" si="58"/>
        <v>3</v>
      </c>
      <c r="G352" s="1">
        <f t="shared" si="64"/>
        <v>163</v>
      </c>
      <c r="H352" s="2">
        <f t="shared" si="65"/>
        <v>0.59272727272727277</v>
      </c>
      <c r="I352" s="8"/>
      <c r="J352" s="2">
        <f t="shared" si="59"/>
        <v>0.78181818181818186</v>
      </c>
      <c r="K352" s="2">
        <f t="shared" si="60"/>
        <v>0.18909090909090909</v>
      </c>
      <c r="L352" s="2">
        <f t="shared" si="61"/>
        <v>2.181818181818182E-2</v>
      </c>
      <c r="M352" s="2">
        <f t="shared" si="62"/>
        <v>7.2727272727272363E-3</v>
      </c>
      <c r="N352" s="1">
        <v>215</v>
      </c>
      <c r="O352" s="1">
        <v>52</v>
      </c>
      <c r="P352" s="1">
        <v>6</v>
      </c>
      <c r="Q352" s="1">
        <v>1</v>
      </c>
      <c r="R352" s="1">
        <v>1</v>
      </c>
      <c r="S352" s="76"/>
      <c r="T352" s="1">
        <v>0</v>
      </c>
      <c r="U352" s="1">
        <v>0</v>
      </c>
      <c r="V352" s="1"/>
      <c r="W352" s="1"/>
      <c r="X352" s="1"/>
      <c r="Y352" s="1"/>
      <c r="Z352" s="1"/>
      <c r="AA352" s="1"/>
      <c r="AB352" s="1"/>
      <c r="AG352" t="str">
        <f t="shared" si="66"/>
        <v>Grand Isle</v>
      </c>
      <c r="AH352" t="s">
        <v>3697</v>
      </c>
      <c r="AI352">
        <v>2</v>
      </c>
      <c r="AJ352">
        <v>4</v>
      </c>
      <c r="AL352" t="s">
        <v>849</v>
      </c>
      <c r="AM352" t="s">
        <v>1802</v>
      </c>
      <c r="AN352" t="s">
        <v>4686</v>
      </c>
      <c r="AO352" t="s">
        <v>4543</v>
      </c>
      <c r="AQ352" t="s">
        <v>3002</v>
      </c>
    </row>
    <row r="353" spans="1:43" hidden="1" outlineLevel="1">
      <c r="A353" t="s">
        <v>3765</v>
      </c>
      <c r="B353" s="10" t="s">
        <v>2085</v>
      </c>
      <c r="C353" s="1">
        <f t="shared" si="63"/>
        <v>96</v>
      </c>
      <c r="D353" s="7">
        <f t="shared" si="56"/>
        <v>2</v>
      </c>
      <c r="E353" s="7">
        <f t="shared" si="57"/>
        <v>1</v>
      </c>
      <c r="F353" s="7">
        <f t="shared" si="58"/>
        <v>3</v>
      </c>
      <c r="G353" s="1">
        <f t="shared" si="64"/>
        <v>27</v>
      </c>
      <c r="H353" s="2">
        <f t="shared" si="65"/>
        <v>0.28125</v>
      </c>
      <c r="I353" s="8"/>
      <c r="J353" s="2">
        <f t="shared" si="59"/>
        <v>0.33333333333333331</v>
      </c>
      <c r="K353" s="2">
        <f t="shared" si="60"/>
        <v>0.61458333333333337</v>
      </c>
      <c r="L353" s="2">
        <f t="shared" si="61"/>
        <v>4.1666666666666664E-2</v>
      </c>
      <c r="M353" s="2">
        <f t="shared" si="62"/>
        <v>1.0416666666666706E-2</v>
      </c>
      <c r="N353" s="1">
        <v>32</v>
      </c>
      <c r="O353" s="1">
        <v>59</v>
      </c>
      <c r="P353" s="1">
        <v>4</v>
      </c>
      <c r="Q353" s="1">
        <v>1</v>
      </c>
      <c r="R353" s="1">
        <v>0</v>
      </c>
      <c r="S353" s="76"/>
      <c r="T353" s="1">
        <v>0</v>
      </c>
      <c r="U353" s="1">
        <v>0</v>
      </c>
      <c r="V353" s="1"/>
      <c r="W353" s="1"/>
      <c r="X353" s="1"/>
      <c r="Y353" s="1"/>
      <c r="Z353" s="1"/>
      <c r="AA353" s="1"/>
      <c r="AB353" s="1"/>
      <c r="AG353" t="str">
        <f t="shared" si="66"/>
        <v>Grand Lake Stream Plantation</v>
      </c>
      <c r="AH353" t="s">
        <v>1982</v>
      </c>
      <c r="AI353">
        <v>2</v>
      </c>
      <c r="AJ353">
        <v>134</v>
      </c>
      <c r="AL353" t="s">
        <v>849</v>
      </c>
      <c r="AM353" t="s">
        <v>778</v>
      </c>
      <c r="AN353" t="s">
        <v>313</v>
      </c>
      <c r="AO353" t="s">
        <v>4544</v>
      </c>
      <c r="AQ353" t="s">
        <v>4755</v>
      </c>
    </row>
    <row r="354" spans="1:43" hidden="1" outlineLevel="1">
      <c r="A354" t="s">
        <v>3033</v>
      </c>
      <c r="B354" s="10" t="s">
        <v>2085</v>
      </c>
      <c r="C354" s="1">
        <f t="shared" si="63"/>
        <v>3830</v>
      </c>
      <c r="D354" s="7">
        <f t="shared" si="56"/>
        <v>2</v>
      </c>
      <c r="E354" s="7">
        <f t="shared" si="57"/>
        <v>1</v>
      </c>
      <c r="F354" s="7">
        <f t="shared" si="58"/>
        <v>3</v>
      </c>
      <c r="G354" s="1">
        <f t="shared" si="64"/>
        <v>340</v>
      </c>
      <c r="H354" s="2">
        <f t="shared" si="65"/>
        <v>8.877284595300261E-2</v>
      </c>
      <c r="I354" s="8"/>
      <c r="J354" s="2">
        <f t="shared" si="59"/>
        <v>0.41984334203655355</v>
      </c>
      <c r="K354" s="2">
        <f t="shared" si="60"/>
        <v>0.5086161879895561</v>
      </c>
      <c r="L354" s="2">
        <f t="shared" si="61"/>
        <v>5.7180156657963443E-2</v>
      </c>
      <c r="M354" s="2">
        <f t="shared" si="62"/>
        <v>1.4360313315926965E-2</v>
      </c>
      <c r="N354" s="1">
        <v>1608</v>
      </c>
      <c r="O354" s="1">
        <v>1948</v>
      </c>
      <c r="P354" s="1">
        <v>219</v>
      </c>
      <c r="Q354" s="1">
        <v>29</v>
      </c>
      <c r="R354" s="1">
        <v>25</v>
      </c>
      <c r="S354" s="76"/>
      <c r="T354" s="1">
        <v>1</v>
      </c>
      <c r="U354" s="1">
        <v>0</v>
      </c>
      <c r="V354" s="1"/>
      <c r="W354" s="1"/>
      <c r="X354" s="1"/>
      <c r="Y354" s="1"/>
      <c r="Z354" s="1"/>
      <c r="AA354" s="1"/>
      <c r="AB354" s="1"/>
      <c r="AG354" t="str">
        <f t="shared" si="66"/>
        <v>Gray</v>
      </c>
      <c r="AH354" t="s">
        <v>2622</v>
      </c>
      <c r="AI354">
        <v>1</v>
      </c>
      <c r="AJ354">
        <v>482</v>
      </c>
      <c r="AL354" t="s">
        <v>849</v>
      </c>
      <c r="AM354" t="s">
        <v>1803</v>
      </c>
      <c r="AN354" t="s">
        <v>654</v>
      </c>
      <c r="AO354" t="s">
        <v>4545</v>
      </c>
      <c r="AQ354" t="s">
        <v>3002</v>
      </c>
    </row>
    <row r="355" spans="1:43" hidden="1" outlineLevel="1">
      <c r="A355" t="s">
        <v>2373</v>
      </c>
      <c r="B355" s="10" t="s">
        <v>2085</v>
      </c>
      <c r="C355" s="1">
        <f t="shared" si="63"/>
        <v>31</v>
      </c>
      <c r="D355" s="7">
        <f t="shared" si="56"/>
        <v>3</v>
      </c>
      <c r="E355" s="7">
        <f t="shared" si="57"/>
        <v>1</v>
      </c>
      <c r="F355" s="7">
        <f t="shared" si="58"/>
        <v>2</v>
      </c>
      <c r="G355" s="1">
        <f t="shared" si="64"/>
        <v>10</v>
      </c>
      <c r="H355" s="2">
        <f t="shared" si="65"/>
        <v>0.32258064516129031</v>
      </c>
      <c r="I355" s="8"/>
      <c r="J355" s="2">
        <f t="shared" si="59"/>
        <v>0.19354838709677419</v>
      </c>
      <c r="K355" s="2">
        <f t="shared" si="60"/>
        <v>0.54838709677419351</v>
      </c>
      <c r="L355" s="2">
        <f t="shared" si="61"/>
        <v>0.22580645161290322</v>
      </c>
      <c r="M355" s="2">
        <f t="shared" si="62"/>
        <v>3.2258064516129031E-2</v>
      </c>
      <c r="N355" s="1">
        <v>6</v>
      </c>
      <c r="O355" s="1">
        <v>17</v>
      </c>
      <c r="P355" s="1">
        <v>7</v>
      </c>
      <c r="Q355" s="1">
        <v>0</v>
      </c>
      <c r="R355" s="1">
        <v>1</v>
      </c>
      <c r="S355" s="76"/>
      <c r="T355" s="1">
        <v>0</v>
      </c>
      <c r="U355" s="1">
        <v>0</v>
      </c>
      <c r="V355" s="1"/>
      <c r="W355" s="1"/>
      <c r="X355" s="1"/>
      <c r="Y355" s="1"/>
      <c r="Z355" s="1"/>
      <c r="AA355" s="1"/>
      <c r="AB355" s="1"/>
      <c r="AG355" t="str">
        <f t="shared" si="66"/>
        <v>Great Pond</v>
      </c>
      <c r="AH355" t="s">
        <v>1665</v>
      </c>
      <c r="AI355">
        <v>2</v>
      </c>
      <c r="AJ355">
        <v>194</v>
      </c>
      <c r="AL355" t="s">
        <v>849</v>
      </c>
      <c r="AM355" t="s">
        <v>2454</v>
      </c>
      <c r="AN355" t="s">
        <v>664</v>
      </c>
      <c r="AO355" t="s">
        <v>4546</v>
      </c>
      <c r="AQ355" t="s">
        <v>3002</v>
      </c>
    </row>
    <row r="356" spans="1:43" hidden="1" outlineLevel="1">
      <c r="A356" t="s">
        <v>3145</v>
      </c>
      <c r="B356" s="10" t="s">
        <v>2085</v>
      </c>
      <c r="C356" s="1">
        <f t="shared" si="63"/>
        <v>614</v>
      </c>
      <c r="D356" s="7">
        <f t="shared" si="56"/>
        <v>2</v>
      </c>
      <c r="E356" s="7">
        <f t="shared" si="57"/>
        <v>1</v>
      </c>
      <c r="F356" s="7">
        <f t="shared" si="58"/>
        <v>3</v>
      </c>
      <c r="G356" s="1">
        <f t="shared" si="64"/>
        <v>141</v>
      </c>
      <c r="H356" s="2">
        <f t="shared" si="65"/>
        <v>0.22964169381107491</v>
      </c>
      <c r="I356" s="8"/>
      <c r="J356" s="2">
        <f t="shared" si="59"/>
        <v>0.35667752442996742</v>
      </c>
      <c r="K356" s="2">
        <f t="shared" si="60"/>
        <v>0.58631921824104238</v>
      </c>
      <c r="L356" s="2">
        <f t="shared" si="61"/>
        <v>3.4201954397394138E-2</v>
      </c>
      <c r="M356" s="2">
        <f t="shared" si="62"/>
        <v>2.2801302931596115E-2</v>
      </c>
      <c r="N356" s="1">
        <v>219</v>
      </c>
      <c r="O356" s="1">
        <v>360</v>
      </c>
      <c r="P356" s="1">
        <v>21</v>
      </c>
      <c r="Q356" s="1">
        <v>8</v>
      </c>
      <c r="R356" s="1">
        <v>6</v>
      </c>
      <c r="S356" s="76"/>
      <c r="T356" s="1">
        <v>0</v>
      </c>
      <c r="U356" s="1">
        <v>0</v>
      </c>
      <c r="V356" s="1"/>
      <c r="W356" s="1"/>
      <c r="X356" s="1"/>
      <c r="Y356" s="1"/>
      <c r="Z356" s="1"/>
      <c r="AA356" s="1"/>
      <c r="AB356" s="1"/>
      <c r="AG356" t="str">
        <f t="shared" si="66"/>
        <v>Greenbush</v>
      </c>
      <c r="AH356" t="s">
        <v>3128</v>
      </c>
      <c r="AI356">
        <v>2</v>
      </c>
      <c r="AJ356">
        <v>160</v>
      </c>
      <c r="AL356" t="s">
        <v>849</v>
      </c>
      <c r="AM356" t="s">
        <v>1468</v>
      </c>
      <c r="AN356" t="s">
        <v>657</v>
      </c>
      <c r="AO356" t="s">
        <v>4547</v>
      </c>
      <c r="AQ356" t="s">
        <v>3002</v>
      </c>
    </row>
    <row r="357" spans="1:43" hidden="1" outlineLevel="1">
      <c r="A357" t="s">
        <v>1627</v>
      </c>
      <c r="B357" s="10" t="s">
        <v>2085</v>
      </c>
      <c r="C357" s="1">
        <f t="shared" si="63"/>
        <v>2101</v>
      </c>
      <c r="D357" s="7">
        <f t="shared" si="56"/>
        <v>2</v>
      </c>
      <c r="E357" s="7">
        <f t="shared" si="57"/>
        <v>1</v>
      </c>
      <c r="F357" s="7">
        <f t="shared" si="58"/>
        <v>3</v>
      </c>
      <c r="G357" s="1">
        <f t="shared" si="64"/>
        <v>42</v>
      </c>
      <c r="H357" s="2">
        <f t="shared" si="65"/>
        <v>1.9990480723465015E-2</v>
      </c>
      <c r="I357" s="8"/>
      <c r="J357" s="2">
        <f t="shared" si="59"/>
        <v>0.45692527367920038</v>
      </c>
      <c r="K357" s="2">
        <f t="shared" si="60"/>
        <v>0.47691575440266537</v>
      </c>
      <c r="L357" s="2">
        <f t="shared" si="61"/>
        <v>5.9971442170395052E-2</v>
      </c>
      <c r="M357" s="2">
        <f t="shared" si="62"/>
        <v>6.1875297477391386E-3</v>
      </c>
      <c r="N357" s="1">
        <v>960</v>
      </c>
      <c r="O357" s="1">
        <v>1002</v>
      </c>
      <c r="P357" s="1">
        <v>126</v>
      </c>
      <c r="Q357" s="1">
        <v>9</v>
      </c>
      <c r="R357" s="1">
        <v>3</v>
      </c>
      <c r="S357" s="76"/>
      <c r="T357" s="1">
        <v>1</v>
      </c>
      <c r="U357" s="1">
        <v>0</v>
      </c>
      <c r="V357" s="1"/>
      <c r="W357" s="1"/>
      <c r="X357" s="1"/>
      <c r="Y357" s="1"/>
      <c r="Z357" s="1"/>
      <c r="AA357" s="1"/>
      <c r="AB357" s="1"/>
      <c r="AG357" t="str">
        <f t="shared" si="66"/>
        <v>Greene</v>
      </c>
      <c r="AH357" t="s">
        <v>3129</v>
      </c>
      <c r="AI357">
        <v>2</v>
      </c>
      <c r="AJ357">
        <v>413</v>
      </c>
      <c r="AL357" t="s">
        <v>849</v>
      </c>
      <c r="AM357" t="s">
        <v>1801</v>
      </c>
      <c r="AN357" t="s">
        <v>1466</v>
      </c>
      <c r="AO357" t="s">
        <v>4548</v>
      </c>
      <c r="AQ357" t="s">
        <v>3002</v>
      </c>
    </row>
    <row r="358" spans="1:43" hidden="1" outlineLevel="1">
      <c r="A358" t="s">
        <v>2594</v>
      </c>
      <c r="B358" s="10" t="s">
        <v>2085</v>
      </c>
      <c r="C358" s="1">
        <f t="shared" si="63"/>
        <v>992</v>
      </c>
      <c r="D358" s="7">
        <f t="shared" si="56"/>
        <v>2</v>
      </c>
      <c r="E358" s="7">
        <f t="shared" si="57"/>
        <v>1</v>
      </c>
      <c r="F358" s="7">
        <f t="shared" si="58"/>
        <v>3</v>
      </c>
      <c r="G358" s="1">
        <f t="shared" si="64"/>
        <v>91</v>
      </c>
      <c r="H358" s="2">
        <f t="shared" si="65"/>
        <v>9.1733870967741937E-2</v>
      </c>
      <c r="I358" s="8"/>
      <c r="J358" s="2">
        <f t="shared" si="59"/>
        <v>0.42741935483870969</v>
      </c>
      <c r="K358" s="2">
        <f t="shared" si="60"/>
        <v>0.51915322580645162</v>
      </c>
      <c r="L358" s="2">
        <f t="shared" si="61"/>
        <v>3.3266129032258063E-2</v>
      </c>
      <c r="M358" s="2">
        <f t="shared" si="62"/>
        <v>2.0161290322580572E-2</v>
      </c>
      <c r="N358" s="1">
        <v>424</v>
      </c>
      <c r="O358" s="1">
        <v>515</v>
      </c>
      <c r="P358" s="1">
        <v>33</v>
      </c>
      <c r="Q358" s="1">
        <v>7</v>
      </c>
      <c r="R358" s="1">
        <v>13</v>
      </c>
      <c r="S358" s="76"/>
      <c r="T358" s="1">
        <v>0</v>
      </c>
      <c r="U358" s="1">
        <v>0</v>
      </c>
      <c r="V358" s="1"/>
      <c r="W358" s="1"/>
      <c r="X358" s="1"/>
      <c r="Y358" s="1"/>
      <c r="Z358" s="1"/>
      <c r="AA358" s="1"/>
      <c r="AB358" s="1"/>
      <c r="AG358" t="str">
        <f t="shared" si="66"/>
        <v>Greenville</v>
      </c>
      <c r="AH358" t="s">
        <v>2847</v>
      </c>
      <c r="AI358">
        <v>2</v>
      </c>
      <c r="AJ358">
        <v>100</v>
      </c>
      <c r="AL358" t="s">
        <v>849</v>
      </c>
      <c r="AM358" t="s">
        <v>458</v>
      </c>
      <c r="AN358" t="s">
        <v>130</v>
      </c>
      <c r="AO358" t="s">
        <v>4549</v>
      </c>
      <c r="AQ358" t="s">
        <v>3002</v>
      </c>
    </row>
    <row r="359" spans="1:43" hidden="1" outlineLevel="1">
      <c r="A359" s="37" t="s">
        <v>3687</v>
      </c>
      <c r="B359" s="10" t="s">
        <v>2085</v>
      </c>
      <c r="C359" s="1">
        <f t="shared" si="63"/>
        <v>101</v>
      </c>
      <c r="D359" s="7">
        <f t="shared" si="56"/>
        <v>2</v>
      </c>
      <c r="E359" s="7">
        <f t="shared" si="57"/>
        <v>1</v>
      </c>
      <c r="F359" s="7">
        <f t="shared" si="58"/>
        <v>3</v>
      </c>
      <c r="G359" s="1">
        <f t="shared" si="64"/>
        <v>48</v>
      </c>
      <c r="H359" s="2">
        <f t="shared" si="65"/>
        <v>0.47524752475247523</v>
      </c>
      <c r="I359" s="8"/>
      <c r="J359" s="2">
        <f t="shared" si="59"/>
        <v>0.21782178217821782</v>
      </c>
      <c r="K359" s="2">
        <f t="shared" si="60"/>
        <v>0.69306930693069302</v>
      </c>
      <c r="L359" s="2">
        <f t="shared" si="61"/>
        <v>6.9306930693069313E-2</v>
      </c>
      <c r="M359" s="2">
        <f t="shared" si="62"/>
        <v>1.9801980198019875E-2</v>
      </c>
      <c r="N359" s="1">
        <v>22</v>
      </c>
      <c r="O359" s="1">
        <v>70</v>
      </c>
      <c r="P359" s="1">
        <v>7</v>
      </c>
      <c r="Q359" s="1">
        <v>2</v>
      </c>
      <c r="R359" s="1">
        <v>0</v>
      </c>
      <c r="S359" s="76"/>
      <c r="T359" s="1">
        <v>0</v>
      </c>
      <c r="U359" s="1">
        <v>0</v>
      </c>
      <c r="V359" s="1"/>
      <c r="W359" s="1"/>
      <c r="X359" s="1"/>
      <c r="Y359" s="1"/>
      <c r="Z359" s="1"/>
      <c r="AA359" s="1"/>
      <c r="AB359" s="1"/>
      <c r="AG359" t="str">
        <f>A359</f>
        <v>Greenville Twps.</v>
      </c>
      <c r="AH359" t="s">
        <v>2847</v>
      </c>
      <c r="AI359">
        <v>2</v>
      </c>
      <c r="AJ359" t="e">
        <v>#N/A</v>
      </c>
      <c r="AL359" t="s">
        <v>849</v>
      </c>
      <c r="AQ359" t="s">
        <v>4754</v>
      </c>
    </row>
    <row r="360" spans="1:43" hidden="1" outlineLevel="1">
      <c r="A360" t="s">
        <v>2832</v>
      </c>
      <c r="B360" s="10" t="s">
        <v>2085</v>
      </c>
      <c r="C360" s="1">
        <f t="shared" si="63"/>
        <v>399</v>
      </c>
      <c r="D360" s="7">
        <f t="shared" si="56"/>
        <v>1</v>
      </c>
      <c r="E360" s="7">
        <f t="shared" si="57"/>
        <v>2</v>
      </c>
      <c r="F360" s="7">
        <f t="shared" si="58"/>
        <v>3</v>
      </c>
      <c r="G360" s="1">
        <f t="shared" si="64"/>
        <v>29</v>
      </c>
      <c r="H360" s="2">
        <f t="shared" si="65"/>
        <v>7.2681704260651625E-2</v>
      </c>
      <c r="I360" s="8"/>
      <c r="J360" s="2">
        <f t="shared" si="59"/>
        <v>0.49874686716791977</v>
      </c>
      <c r="K360" s="2">
        <f t="shared" si="60"/>
        <v>0.42606516290726815</v>
      </c>
      <c r="L360" s="2">
        <f t="shared" si="61"/>
        <v>6.0150375939849621E-2</v>
      </c>
      <c r="M360" s="2">
        <f t="shared" si="62"/>
        <v>1.5037593984962405E-2</v>
      </c>
      <c r="N360" s="1">
        <v>199</v>
      </c>
      <c r="O360" s="1">
        <v>170</v>
      </c>
      <c r="P360" s="1">
        <v>24</v>
      </c>
      <c r="Q360" s="1">
        <v>3</v>
      </c>
      <c r="R360" s="1">
        <v>2</v>
      </c>
      <c r="S360" s="76"/>
      <c r="T360" s="1">
        <v>1</v>
      </c>
      <c r="U360" s="1">
        <v>0</v>
      </c>
      <c r="V360" s="1"/>
      <c r="W360" s="1"/>
      <c r="X360" s="1"/>
      <c r="Y360" s="1"/>
      <c r="Z360" s="1"/>
      <c r="AA360" s="1"/>
      <c r="AB360" s="1"/>
      <c r="AG360" t="str">
        <f t="shared" si="66"/>
        <v>Greenwood</v>
      </c>
      <c r="AH360" t="s">
        <v>3127</v>
      </c>
      <c r="AI360">
        <v>2</v>
      </c>
      <c r="AJ360">
        <v>372</v>
      </c>
      <c r="AL360" t="s">
        <v>849</v>
      </c>
      <c r="AM360" t="s">
        <v>1467</v>
      </c>
      <c r="AN360" t="s">
        <v>660</v>
      </c>
      <c r="AO360" t="s">
        <v>4550</v>
      </c>
      <c r="AQ360" t="s">
        <v>3002</v>
      </c>
    </row>
    <row r="361" spans="1:43" hidden="1" outlineLevel="1">
      <c r="A361" t="s">
        <v>2845</v>
      </c>
      <c r="B361" s="10" t="s">
        <v>2085</v>
      </c>
      <c r="C361" s="1">
        <f t="shared" si="63"/>
        <v>784</v>
      </c>
      <c r="D361" s="7">
        <f t="shared" si="56"/>
        <v>2</v>
      </c>
      <c r="E361" s="7">
        <f t="shared" si="57"/>
        <v>1</v>
      </c>
      <c r="F361" s="7">
        <f t="shared" si="58"/>
        <v>3</v>
      </c>
      <c r="G361" s="1">
        <f t="shared" si="64"/>
        <v>113</v>
      </c>
      <c r="H361" s="2">
        <f t="shared" si="65"/>
        <v>0.1441326530612245</v>
      </c>
      <c r="I361" s="8"/>
      <c r="J361" s="2">
        <f t="shared" si="59"/>
        <v>0.39030612244897961</v>
      </c>
      <c r="K361" s="2">
        <f t="shared" si="60"/>
        <v>0.53443877551020413</v>
      </c>
      <c r="L361" s="2">
        <f t="shared" si="61"/>
        <v>5.4846938775510203E-2</v>
      </c>
      <c r="M361" s="2">
        <f t="shared" si="62"/>
        <v>2.0408163265305999E-2</v>
      </c>
      <c r="N361" s="1">
        <v>306</v>
      </c>
      <c r="O361" s="1">
        <v>419</v>
      </c>
      <c r="P361" s="1">
        <v>43</v>
      </c>
      <c r="Q361" s="1">
        <v>9</v>
      </c>
      <c r="R361" s="1">
        <v>5</v>
      </c>
      <c r="S361" s="76"/>
      <c r="T361" s="1">
        <v>2</v>
      </c>
      <c r="U361" s="1">
        <v>0</v>
      </c>
      <c r="V361" s="1"/>
      <c r="W361" s="1"/>
      <c r="X361" s="1"/>
      <c r="Y361" s="1"/>
      <c r="Z361" s="1"/>
      <c r="AA361" s="1"/>
      <c r="AB361" s="1"/>
      <c r="AG361" t="str">
        <f t="shared" si="66"/>
        <v>Guilford</v>
      </c>
      <c r="AH361" t="s">
        <v>2847</v>
      </c>
      <c r="AI361">
        <v>2</v>
      </c>
      <c r="AJ361">
        <v>140</v>
      </c>
      <c r="AL361" t="s">
        <v>849</v>
      </c>
      <c r="AM361" t="s">
        <v>458</v>
      </c>
      <c r="AN361" t="s">
        <v>654</v>
      </c>
      <c r="AO361" t="s">
        <v>4551</v>
      </c>
      <c r="AQ361" t="s">
        <v>3002</v>
      </c>
    </row>
    <row r="362" spans="1:43" hidden="1" outlineLevel="1">
      <c r="A362" t="s">
        <v>3524</v>
      </c>
      <c r="B362" s="10" t="s">
        <v>2085</v>
      </c>
      <c r="C362" s="1">
        <f t="shared" si="63"/>
        <v>1502</v>
      </c>
      <c r="D362" s="7">
        <f t="shared" si="56"/>
        <v>1</v>
      </c>
      <c r="E362" s="7">
        <f t="shared" si="57"/>
        <v>2</v>
      </c>
      <c r="F362" s="7">
        <f t="shared" si="58"/>
        <v>3</v>
      </c>
      <c r="G362" s="1">
        <f t="shared" si="64"/>
        <v>394</v>
      </c>
      <c r="H362" s="2">
        <f t="shared" si="65"/>
        <v>0.2623169107856192</v>
      </c>
      <c r="I362" s="8"/>
      <c r="J362" s="2">
        <f t="shared" si="59"/>
        <v>0.59187749667110523</v>
      </c>
      <c r="K362" s="2">
        <f t="shared" si="60"/>
        <v>0.32956058588548603</v>
      </c>
      <c r="L362" s="2">
        <f t="shared" si="61"/>
        <v>6.2583222370173108E-2</v>
      </c>
      <c r="M362" s="2">
        <f t="shared" si="62"/>
        <v>1.5978695073235627E-2</v>
      </c>
      <c r="N362" s="1">
        <v>889</v>
      </c>
      <c r="O362" s="1">
        <v>495</v>
      </c>
      <c r="P362" s="1">
        <v>94</v>
      </c>
      <c r="Q362" s="1">
        <v>8</v>
      </c>
      <c r="R362" s="1">
        <v>6</v>
      </c>
      <c r="S362" s="76"/>
      <c r="T362" s="1">
        <v>10</v>
      </c>
      <c r="U362" s="1">
        <v>0</v>
      </c>
      <c r="V362" s="1"/>
      <c r="W362" s="1"/>
      <c r="X362" s="1"/>
      <c r="Y362" s="1"/>
      <c r="Z362" s="1"/>
      <c r="AA362" s="1"/>
      <c r="AB362" s="1"/>
      <c r="AG362" t="str">
        <f t="shared" si="66"/>
        <v>Hallowell</v>
      </c>
      <c r="AH362" t="s">
        <v>3746</v>
      </c>
      <c r="AI362">
        <v>1</v>
      </c>
      <c r="AJ362">
        <v>395</v>
      </c>
      <c r="AL362" t="s">
        <v>849</v>
      </c>
      <c r="AM362" t="s">
        <v>2455</v>
      </c>
      <c r="AN362" t="s">
        <v>660</v>
      </c>
      <c r="AO362" t="s">
        <v>4240</v>
      </c>
      <c r="AQ362" t="s">
        <v>290</v>
      </c>
    </row>
    <row r="363" spans="1:43" hidden="1" outlineLevel="1">
      <c r="A363" t="s">
        <v>70</v>
      </c>
      <c r="B363" s="10" t="s">
        <v>2085</v>
      </c>
      <c r="C363" s="1">
        <f t="shared" si="63"/>
        <v>114</v>
      </c>
      <c r="D363" s="7">
        <f t="shared" si="56"/>
        <v>1</v>
      </c>
      <c r="E363" s="7">
        <f t="shared" si="57"/>
        <v>2</v>
      </c>
      <c r="F363" s="7">
        <f t="shared" si="58"/>
        <v>3</v>
      </c>
      <c r="G363" s="1">
        <f t="shared" si="64"/>
        <v>35</v>
      </c>
      <c r="H363" s="2">
        <f t="shared" si="65"/>
        <v>0.30701754385964913</v>
      </c>
      <c r="I363" s="8"/>
      <c r="J363" s="2">
        <f t="shared" si="59"/>
        <v>0.63157894736842102</v>
      </c>
      <c r="K363" s="2">
        <f t="shared" si="60"/>
        <v>0.32456140350877194</v>
      </c>
      <c r="L363" s="2">
        <f t="shared" si="61"/>
        <v>2.6315789473684209E-2</v>
      </c>
      <c r="M363" s="2">
        <f t="shared" si="62"/>
        <v>1.7543859649122834E-2</v>
      </c>
      <c r="N363" s="1">
        <v>72</v>
      </c>
      <c r="O363" s="1">
        <v>37</v>
      </c>
      <c r="P363" s="1">
        <v>3</v>
      </c>
      <c r="Q363" s="1">
        <v>1</v>
      </c>
      <c r="R363" s="1">
        <v>1</v>
      </c>
      <c r="S363" s="76"/>
      <c r="T363" s="1">
        <v>0</v>
      </c>
      <c r="U363" s="1">
        <v>0</v>
      </c>
      <c r="V363" s="1"/>
      <c r="W363" s="1"/>
      <c r="X363" s="1"/>
      <c r="Y363" s="1"/>
      <c r="Z363" s="1"/>
      <c r="AA363" s="1"/>
      <c r="AB363" s="1"/>
      <c r="AG363" t="str">
        <f t="shared" si="66"/>
        <v>Hamlin</v>
      </c>
      <c r="AH363" t="s">
        <v>3697</v>
      </c>
      <c r="AI363">
        <v>2</v>
      </c>
      <c r="AJ363">
        <v>14</v>
      </c>
      <c r="AL363" t="s">
        <v>849</v>
      </c>
      <c r="AM363" t="s">
        <v>1802</v>
      </c>
      <c r="AN363" t="s">
        <v>640</v>
      </c>
      <c r="AO363" t="s">
        <v>4512</v>
      </c>
      <c r="AQ363" t="s">
        <v>3002</v>
      </c>
    </row>
    <row r="364" spans="1:43" hidden="1" outlineLevel="1">
      <c r="A364" t="s">
        <v>4283</v>
      </c>
      <c r="B364" s="10" t="s">
        <v>2085</v>
      </c>
      <c r="C364" s="1">
        <f t="shared" si="63"/>
        <v>47</v>
      </c>
      <c r="D364" s="7">
        <f t="shared" si="56"/>
        <v>1</v>
      </c>
      <c r="E364" s="7">
        <f t="shared" si="57"/>
        <v>2</v>
      </c>
      <c r="F364" s="7">
        <f t="shared" si="58"/>
        <v>3</v>
      </c>
      <c r="G364" s="1">
        <f t="shared" si="64"/>
        <v>2</v>
      </c>
      <c r="H364" s="2">
        <f t="shared" si="65"/>
        <v>4.2553191489361701E-2</v>
      </c>
      <c r="I364" s="8"/>
      <c r="J364" s="2">
        <f t="shared" si="59"/>
        <v>0.48936170212765956</v>
      </c>
      <c r="K364" s="2">
        <f t="shared" si="60"/>
        <v>0.44680851063829785</v>
      </c>
      <c r="L364" s="2">
        <f t="shared" si="61"/>
        <v>6.3829787234042548E-2</v>
      </c>
      <c r="M364" s="2">
        <f t="shared" si="62"/>
        <v>9.7144514654701197E-17</v>
      </c>
      <c r="N364" s="1">
        <v>23</v>
      </c>
      <c r="O364" s="1">
        <v>21</v>
      </c>
      <c r="P364" s="1">
        <v>3</v>
      </c>
      <c r="Q364" s="1">
        <v>0</v>
      </c>
      <c r="R364" s="1">
        <v>0</v>
      </c>
      <c r="S364" s="76"/>
      <c r="T364" s="1">
        <v>0</v>
      </c>
      <c r="U364" s="1">
        <v>0</v>
      </c>
      <c r="V364" s="1"/>
      <c r="W364" s="1"/>
      <c r="X364" s="1"/>
      <c r="Y364" s="1"/>
      <c r="Z364" s="1"/>
      <c r="AA364" s="1"/>
      <c r="AB364" s="1"/>
      <c r="AG364" t="str">
        <f t="shared" si="66"/>
        <v>Hammond</v>
      </c>
      <c r="AH364" t="s">
        <v>3697</v>
      </c>
      <c r="AI364">
        <v>2</v>
      </c>
      <c r="AJ364">
        <v>52</v>
      </c>
      <c r="AL364" t="s">
        <v>849</v>
      </c>
      <c r="AM364" t="s">
        <v>1802</v>
      </c>
      <c r="AN364" t="s">
        <v>657</v>
      </c>
      <c r="AO364" t="s">
        <v>4513</v>
      </c>
      <c r="AQ364" t="s">
        <v>3002</v>
      </c>
    </row>
    <row r="365" spans="1:43" hidden="1" outlineLevel="1">
      <c r="A365" t="s">
        <v>2688</v>
      </c>
      <c r="B365" s="10" t="s">
        <v>2085</v>
      </c>
      <c r="C365" s="1">
        <f t="shared" si="63"/>
        <v>3681</v>
      </c>
      <c r="D365" s="7">
        <f t="shared" ref="D365:D428" si="67">RANK(N365,(N365:AE365))</f>
        <v>2</v>
      </c>
      <c r="E365" s="7">
        <f t="shared" ref="E365:E428" si="68">RANK(O365,(N365:AE365))</f>
        <v>1</v>
      </c>
      <c r="F365" s="7">
        <f t="shared" ref="F365:F428" si="69">IF(P365&gt;0,RANK(P365,(N365:AE365)),0)</f>
        <v>3</v>
      </c>
      <c r="G365" s="1">
        <f t="shared" si="64"/>
        <v>454</v>
      </c>
      <c r="H365" s="2">
        <f t="shared" si="65"/>
        <v>0.12333604998641673</v>
      </c>
      <c r="I365" s="8"/>
      <c r="J365" s="2">
        <f t="shared" ref="J365:J428" si="70">IF(C365=0,"-",N365/C365)</f>
        <v>0.40967128497690847</v>
      </c>
      <c r="K365" s="2">
        <f t="shared" ref="K365:K428" si="71">IF(C365=0,"-",O365/C365)</f>
        <v>0.5330073349633252</v>
      </c>
      <c r="L365" s="2">
        <f t="shared" ref="L365:L428" si="72">IF(C365=0,"-",P365/C365)</f>
        <v>4.8899755501222497E-2</v>
      </c>
      <c r="M365" s="2">
        <f t="shared" ref="M365:M428" si="73">IF(C365=0,"-",(1-J365-K365-L365))</f>
        <v>8.4216245585438942E-3</v>
      </c>
      <c r="N365" s="1">
        <v>1508</v>
      </c>
      <c r="O365" s="1">
        <v>1962</v>
      </c>
      <c r="P365" s="1">
        <v>180</v>
      </c>
      <c r="Q365" s="1">
        <v>13</v>
      </c>
      <c r="R365" s="1">
        <v>15</v>
      </c>
      <c r="S365" s="76"/>
      <c r="T365" s="1">
        <v>3</v>
      </c>
      <c r="U365" s="1">
        <v>0</v>
      </c>
      <c r="V365" s="1"/>
      <c r="W365" s="1"/>
      <c r="X365" s="1"/>
      <c r="Y365" s="1"/>
      <c r="Z365" s="1"/>
      <c r="AA365" s="1"/>
      <c r="AB365" s="1"/>
      <c r="AG365" t="str">
        <f t="shared" si="66"/>
        <v>Hampden</v>
      </c>
      <c r="AH365" t="s">
        <v>3128</v>
      </c>
      <c r="AI365">
        <v>2</v>
      </c>
      <c r="AJ365">
        <v>262</v>
      </c>
      <c r="AL365" t="s">
        <v>849</v>
      </c>
      <c r="AM365" t="s">
        <v>1468</v>
      </c>
      <c r="AN365" t="s">
        <v>4706</v>
      </c>
      <c r="AO365" t="s">
        <v>4514</v>
      </c>
      <c r="AQ365" t="s">
        <v>3002</v>
      </c>
    </row>
    <row r="366" spans="1:43" hidden="1" outlineLevel="1">
      <c r="A366" t="s">
        <v>1665</v>
      </c>
      <c r="B366" s="10" t="s">
        <v>2085</v>
      </c>
      <c r="C366" s="1">
        <f t="shared" si="63"/>
        <v>1048</v>
      </c>
      <c r="D366" s="7">
        <f t="shared" si="67"/>
        <v>2</v>
      </c>
      <c r="E366" s="7">
        <f t="shared" si="68"/>
        <v>1</v>
      </c>
      <c r="F366" s="7">
        <f t="shared" si="69"/>
        <v>3</v>
      </c>
      <c r="G366" s="1">
        <f t="shared" si="64"/>
        <v>128</v>
      </c>
      <c r="H366" s="2">
        <f t="shared" si="65"/>
        <v>0.12213740458015267</v>
      </c>
      <c r="I366" s="8"/>
      <c r="J366" s="2">
        <f t="shared" si="70"/>
        <v>0.39885496183206109</v>
      </c>
      <c r="K366" s="2">
        <f t="shared" si="71"/>
        <v>0.52099236641221369</v>
      </c>
      <c r="L366" s="2">
        <f t="shared" si="72"/>
        <v>7.4427480916030533E-2</v>
      </c>
      <c r="M366" s="2">
        <f t="shared" si="73"/>
        <v>5.7251908396946244E-3</v>
      </c>
      <c r="N366" s="1">
        <v>418</v>
      </c>
      <c r="O366" s="1">
        <v>546</v>
      </c>
      <c r="P366" s="1">
        <v>78</v>
      </c>
      <c r="Q366" s="1">
        <v>4</v>
      </c>
      <c r="R366" s="1">
        <v>2</v>
      </c>
      <c r="S366" s="76"/>
      <c r="T366" s="1">
        <v>0</v>
      </c>
      <c r="U366" s="1">
        <v>0</v>
      </c>
      <c r="V366" s="1"/>
      <c r="W366" s="1"/>
      <c r="X366" s="1"/>
      <c r="Y366" s="1"/>
      <c r="Z366" s="1"/>
      <c r="AA366" s="1"/>
      <c r="AB366" s="1"/>
      <c r="AG366" t="str">
        <f t="shared" si="66"/>
        <v>Hancock</v>
      </c>
      <c r="AH366" t="s">
        <v>1665</v>
      </c>
      <c r="AI366">
        <v>2</v>
      </c>
      <c r="AJ366">
        <v>319</v>
      </c>
      <c r="AL366" t="s">
        <v>849</v>
      </c>
      <c r="AM366" t="s">
        <v>2454</v>
      </c>
      <c r="AN366" t="s">
        <v>3823</v>
      </c>
      <c r="AO366" t="s">
        <v>4554</v>
      </c>
      <c r="AQ366" t="s">
        <v>3002</v>
      </c>
    </row>
    <row r="367" spans="1:43" hidden="1" outlineLevel="1">
      <c r="A367" t="s">
        <v>1034</v>
      </c>
      <c r="B367" s="10" t="s">
        <v>2085</v>
      </c>
      <c r="C367" s="1">
        <f t="shared" si="63"/>
        <v>152</v>
      </c>
      <c r="D367" s="7">
        <f t="shared" si="67"/>
        <v>1</v>
      </c>
      <c r="E367" s="7">
        <f t="shared" si="68"/>
        <v>2</v>
      </c>
      <c r="F367" s="7">
        <f t="shared" si="69"/>
        <v>3</v>
      </c>
      <c r="G367" s="1">
        <f t="shared" si="64"/>
        <v>6</v>
      </c>
      <c r="H367" s="2">
        <f t="shared" si="65"/>
        <v>3.9473684210526314E-2</v>
      </c>
      <c r="I367" s="8"/>
      <c r="J367" s="2">
        <f t="shared" si="70"/>
        <v>0.48026315789473684</v>
      </c>
      <c r="K367" s="2">
        <f t="shared" si="71"/>
        <v>0.44078947368421051</v>
      </c>
      <c r="L367" s="2">
        <f t="shared" si="72"/>
        <v>5.921052631578947E-2</v>
      </c>
      <c r="M367" s="2">
        <f t="shared" si="73"/>
        <v>1.9736842105263185E-2</v>
      </c>
      <c r="N367" s="1">
        <v>73</v>
      </c>
      <c r="O367" s="1">
        <v>67</v>
      </c>
      <c r="P367" s="1">
        <v>9</v>
      </c>
      <c r="Q367" s="1">
        <v>0</v>
      </c>
      <c r="R367" s="1">
        <v>1</v>
      </c>
      <c r="S367" s="76"/>
      <c r="T367" s="1">
        <v>2</v>
      </c>
      <c r="U367" s="1">
        <v>0</v>
      </c>
      <c r="V367" s="1"/>
      <c r="W367" s="1"/>
      <c r="X367" s="1"/>
      <c r="Y367" s="1"/>
      <c r="Z367" s="1"/>
      <c r="AA367" s="1"/>
      <c r="AB367" s="1"/>
      <c r="AG367" t="str">
        <f t="shared" si="66"/>
        <v>Hanover</v>
      </c>
      <c r="AH367" t="s">
        <v>3127</v>
      </c>
      <c r="AI367">
        <v>2</v>
      </c>
      <c r="AJ367">
        <v>342</v>
      </c>
      <c r="AL367" t="s">
        <v>849</v>
      </c>
      <c r="AM367" t="s">
        <v>1467</v>
      </c>
      <c r="AN367" t="s">
        <v>655</v>
      </c>
      <c r="AO367" t="s">
        <v>4555</v>
      </c>
      <c r="AQ367" t="s">
        <v>3002</v>
      </c>
    </row>
    <row r="368" spans="1:43" hidden="1" outlineLevel="1">
      <c r="A368" t="s">
        <v>4284</v>
      </c>
      <c r="B368" s="10" t="s">
        <v>2085</v>
      </c>
      <c r="C368" s="1">
        <f t="shared" si="63"/>
        <v>436</v>
      </c>
      <c r="D368" s="7">
        <f t="shared" si="67"/>
        <v>1</v>
      </c>
      <c r="E368" s="7">
        <f t="shared" si="68"/>
        <v>2</v>
      </c>
      <c r="F368" s="7">
        <f t="shared" si="69"/>
        <v>3</v>
      </c>
      <c r="G368" s="1">
        <f t="shared" si="64"/>
        <v>8</v>
      </c>
      <c r="H368" s="2">
        <f t="shared" si="65"/>
        <v>1.834862385321101E-2</v>
      </c>
      <c r="I368" s="8"/>
      <c r="J368" s="2">
        <f t="shared" si="70"/>
        <v>0.47477064220183485</v>
      </c>
      <c r="K368" s="2">
        <f t="shared" si="71"/>
        <v>0.45642201834862384</v>
      </c>
      <c r="L368" s="2">
        <f t="shared" si="72"/>
        <v>4.8165137614678902E-2</v>
      </c>
      <c r="M368" s="2">
        <f t="shared" si="73"/>
        <v>2.0642201834862414E-2</v>
      </c>
      <c r="N368" s="1">
        <v>207</v>
      </c>
      <c r="O368" s="1">
        <v>199</v>
      </c>
      <c r="P368" s="1">
        <v>21</v>
      </c>
      <c r="Q368" s="1">
        <v>5</v>
      </c>
      <c r="R368" s="1">
        <v>4</v>
      </c>
      <c r="S368" s="76"/>
      <c r="T368" s="1">
        <v>0</v>
      </c>
      <c r="U368" s="1">
        <v>0</v>
      </c>
      <c r="V368" s="1"/>
      <c r="W368" s="1"/>
      <c r="X368" s="1"/>
      <c r="Y368" s="1"/>
      <c r="Z368" s="1"/>
      <c r="AA368" s="1"/>
      <c r="AB368" s="1"/>
      <c r="AG368" t="str">
        <f t="shared" si="66"/>
        <v>Harmony</v>
      </c>
      <c r="AH368" t="s">
        <v>1928</v>
      </c>
      <c r="AI368">
        <v>2</v>
      </c>
      <c r="AJ368">
        <v>189</v>
      </c>
      <c r="AL368" t="s">
        <v>849</v>
      </c>
      <c r="AM368" t="s">
        <v>776</v>
      </c>
      <c r="AN368" t="s">
        <v>1482</v>
      </c>
      <c r="AO368" t="s">
        <v>4556</v>
      </c>
      <c r="AQ368" t="s">
        <v>3002</v>
      </c>
    </row>
    <row r="369" spans="1:43" hidden="1" outlineLevel="1">
      <c r="A369" t="s">
        <v>3172</v>
      </c>
      <c r="B369" s="10" t="s">
        <v>2085</v>
      </c>
      <c r="C369" s="1">
        <f t="shared" si="63"/>
        <v>3346</v>
      </c>
      <c r="D369" s="7">
        <f t="shared" si="67"/>
        <v>1</v>
      </c>
      <c r="E369" s="7">
        <f t="shared" si="68"/>
        <v>2</v>
      </c>
      <c r="F369" s="7">
        <f t="shared" si="69"/>
        <v>3</v>
      </c>
      <c r="G369" s="1">
        <f t="shared" si="64"/>
        <v>127</v>
      </c>
      <c r="H369" s="2">
        <f t="shared" si="65"/>
        <v>3.7955768081291093E-2</v>
      </c>
      <c r="I369" s="8"/>
      <c r="J369" s="2">
        <f t="shared" si="70"/>
        <v>0.47997609085475196</v>
      </c>
      <c r="K369" s="2">
        <f t="shared" si="71"/>
        <v>0.44202032277346087</v>
      </c>
      <c r="L369" s="2">
        <f t="shared" si="72"/>
        <v>6.6945606694560664E-2</v>
      </c>
      <c r="M369" s="2">
        <f t="shared" si="73"/>
        <v>1.1057979677226562E-2</v>
      </c>
      <c r="N369" s="1">
        <v>1606</v>
      </c>
      <c r="O369" s="1">
        <v>1479</v>
      </c>
      <c r="P369" s="1">
        <v>224</v>
      </c>
      <c r="Q369" s="1">
        <v>17</v>
      </c>
      <c r="R369" s="1">
        <v>19</v>
      </c>
      <c r="S369" s="76"/>
      <c r="T369" s="1">
        <v>0</v>
      </c>
      <c r="U369" s="1">
        <v>1</v>
      </c>
      <c r="V369" s="1"/>
      <c r="W369" s="1"/>
      <c r="X369" s="1"/>
      <c r="Y369" s="1"/>
      <c r="Z369" s="1"/>
      <c r="AA369" s="1"/>
      <c r="AB369" s="1"/>
      <c r="AG369" t="str">
        <f t="shared" si="66"/>
        <v>Harpswell</v>
      </c>
      <c r="AH369" t="s">
        <v>2622</v>
      </c>
      <c r="AI369">
        <v>1</v>
      </c>
      <c r="AJ369">
        <v>499</v>
      </c>
      <c r="AL369" t="s">
        <v>849</v>
      </c>
      <c r="AM369" t="s">
        <v>1803</v>
      </c>
      <c r="AN369" t="s">
        <v>660</v>
      </c>
      <c r="AO369" t="s">
        <v>4557</v>
      </c>
      <c r="AQ369" t="s">
        <v>3002</v>
      </c>
    </row>
    <row r="370" spans="1:43" hidden="1" outlineLevel="1">
      <c r="A370" t="s">
        <v>1961</v>
      </c>
      <c r="B370" s="10" t="s">
        <v>2085</v>
      </c>
      <c r="C370" s="1">
        <f t="shared" si="63"/>
        <v>438</v>
      </c>
      <c r="D370" s="7">
        <f t="shared" si="67"/>
        <v>2</v>
      </c>
      <c r="E370" s="7">
        <f t="shared" si="68"/>
        <v>1</v>
      </c>
      <c r="F370" s="7">
        <f t="shared" si="69"/>
        <v>3</v>
      </c>
      <c r="G370" s="1">
        <f t="shared" si="64"/>
        <v>68</v>
      </c>
      <c r="H370" s="2">
        <f t="shared" si="65"/>
        <v>0.15525114155251141</v>
      </c>
      <c r="I370" s="8"/>
      <c r="J370" s="2">
        <f t="shared" si="70"/>
        <v>0.38127853881278539</v>
      </c>
      <c r="K370" s="2">
        <f t="shared" si="71"/>
        <v>0.5365296803652968</v>
      </c>
      <c r="L370" s="2">
        <f t="shared" si="72"/>
        <v>7.0776255707762553E-2</v>
      </c>
      <c r="M370" s="2">
        <f t="shared" si="73"/>
        <v>1.1415525114155251E-2</v>
      </c>
      <c r="N370" s="1">
        <v>167</v>
      </c>
      <c r="O370" s="1">
        <v>235</v>
      </c>
      <c r="P370" s="1">
        <v>31</v>
      </c>
      <c r="Q370" s="1">
        <v>2</v>
      </c>
      <c r="R370" s="1">
        <v>3</v>
      </c>
      <c r="S370" s="76"/>
      <c r="T370" s="1">
        <v>0</v>
      </c>
      <c r="U370" s="1">
        <v>0</v>
      </c>
      <c r="V370" s="1"/>
      <c r="W370" s="1"/>
      <c r="X370" s="1"/>
      <c r="Y370" s="1"/>
      <c r="Z370" s="1"/>
      <c r="AA370" s="1"/>
      <c r="AB370" s="1"/>
      <c r="AG370" t="str">
        <f t="shared" si="66"/>
        <v>Harrington</v>
      </c>
      <c r="AH370" t="s">
        <v>1982</v>
      </c>
      <c r="AI370">
        <v>2</v>
      </c>
      <c r="AJ370">
        <v>307</v>
      </c>
      <c r="AL370" t="s">
        <v>849</v>
      </c>
      <c r="AM370" t="s">
        <v>778</v>
      </c>
      <c r="AN370" t="s">
        <v>998</v>
      </c>
      <c r="AO370" t="s">
        <v>4558</v>
      </c>
      <c r="AQ370" t="s">
        <v>3002</v>
      </c>
    </row>
    <row r="371" spans="1:43" hidden="1" outlineLevel="1">
      <c r="A371" t="s">
        <v>3190</v>
      </c>
      <c r="B371" s="10" t="s">
        <v>2085</v>
      </c>
      <c r="C371" s="1">
        <f t="shared" si="63"/>
        <v>1267</v>
      </c>
      <c r="D371" s="7">
        <f t="shared" si="67"/>
        <v>2</v>
      </c>
      <c r="E371" s="7">
        <f t="shared" si="68"/>
        <v>1</v>
      </c>
      <c r="F371" s="7">
        <f t="shared" si="69"/>
        <v>3</v>
      </c>
      <c r="G371" s="1">
        <f t="shared" si="64"/>
        <v>86</v>
      </c>
      <c r="H371" s="2">
        <f t="shared" si="65"/>
        <v>6.7876874506708762E-2</v>
      </c>
      <c r="I371" s="8"/>
      <c r="J371" s="2">
        <f t="shared" si="70"/>
        <v>0.43409629044988163</v>
      </c>
      <c r="K371" s="2">
        <f t="shared" si="71"/>
        <v>0.50197316495659039</v>
      </c>
      <c r="L371" s="2">
        <f t="shared" si="72"/>
        <v>5.4459352801894241E-2</v>
      </c>
      <c r="M371" s="2">
        <f t="shared" si="73"/>
        <v>9.4711917916337415E-3</v>
      </c>
      <c r="N371" s="1">
        <v>550</v>
      </c>
      <c r="O371" s="1">
        <v>636</v>
      </c>
      <c r="P371" s="1">
        <v>69</v>
      </c>
      <c r="Q371" s="1">
        <v>10</v>
      </c>
      <c r="R371" s="1">
        <v>1</v>
      </c>
      <c r="S371" s="76"/>
      <c r="T371" s="1">
        <v>1</v>
      </c>
      <c r="U371" s="1">
        <v>0</v>
      </c>
      <c r="V371" s="1"/>
      <c r="W371" s="1"/>
      <c r="X371" s="1"/>
      <c r="Y371" s="1"/>
      <c r="Z371" s="1"/>
      <c r="AA371" s="1"/>
      <c r="AB371" s="1"/>
      <c r="AG371" t="str">
        <f t="shared" si="66"/>
        <v>Harrison</v>
      </c>
      <c r="AH371" t="s">
        <v>2622</v>
      </c>
      <c r="AI371">
        <v>1</v>
      </c>
      <c r="AJ371">
        <v>436</v>
      </c>
      <c r="AL371" t="s">
        <v>849</v>
      </c>
      <c r="AM371" t="s">
        <v>1803</v>
      </c>
      <c r="AN371" t="s">
        <v>655</v>
      </c>
      <c r="AO371" t="s">
        <v>4559</v>
      </c>
      <c r="AQ371" t="s">
        <v>3002</v>
      </c>
    </row>
    <row r="372" spans="1:43" hidden="1" outlineLevel="1">
      <c r="A372" t="s">
        <v>2191</v>
      </c>
      <c r="B372" s="10" t="s">
        <v>2085</v>
      </c>
      <c r="C372" s="1">
        <f t="shared" si="63"/>
        <v>424</v>
      </c>
      <c r="D372" s="7">
        <f t="shared" si="67"/>
        <v>2</v>
      </c>
      <c r="E372" s="7">
        <f t="shared" si="68"/>
        <v>1</v>
      </c>
      <c r="F372" s="7">
        <f t="shared" si="69"/>
        <v>3</v>
      </c>
      <c r="G372" s="1">
        <f t="shared" si="64"/>
        <v>24</v>
      </c>
      <c r="H372" s="2">
        <f t="shared" si="65"/>
        <v>5.6603773584905662E-2</v>
      </c>
      <c r="I372" s="8"/>
      <c r="J372" s="2">
        <f t="shared" si="70"/>
        <v>0.42688679245283018</v>
      </c>
      <c r="K372" s="2">
        <f t="shared" si="71"/>
        <v>0.48349056603773582</v>
      </c>
      <c r="L372" s="2">
        <f t="shared" si="72"/>
        <v>5.4245283018867926E-2</v>
      </c>
      <c r="M372" s="2">
        <f t="shared" si="73"/>
        <v>3.5377358490566127E-2</v>
      </c>
      <c r="N372" s="1">
        <v>181</v>
      </c>
      <c r="O372" s="1">
        <v>205</v>
      </c>
      <c r="P372" s="1">
        <v>23</v>
      </c>
      <c r="Q372" s="1">
        <v>11</v>
      </c>
      <c r="R372" s="1">
        <v>3</v>
      </c>
      <c r="S372" s="76"/>
      <c r="T372" s="1">
        <v>1</v>
      </c>
      <c r="U372" s="1">
        <v>0</v>
      </c>
      <c r="V372" s="1"/>
      <c r="W372" s="1"/>
      <c r="X372" s="1"/>
      <c r="Y372" s="1"/>
      <c r="Z372" s="1"/>
      <c r="AA372" s="1"/>
      <c r="AB372" s="1"/>
      <c r="AG372" t="str">
        <f t="shared" si="66"/>
        <v>Hartford</v>
      </c>
      <c r="AH372" t="s">
        <v>3127</v>
      </c>
      <c r="AI372">
        <v>2</v>
      </c>
      <c r="AJ372">
        <v>359</v>
      </c>
      <c r="AL372" t="s">
        <v>849</v>
      </c>
      <c r="AM372" t="s">
        <v>1467</v>
      </c>
      <c r="AN372" t="s">
        <v>1482</v>
      </c>
      <c r="AO372" t="s">
        <v>4560</v>
      </c>
      <c r="AQ372" t="s">
        <v>3002</v>
      </c>
    </row>
    <row r="373" spans="1:43" hidden="1" outlineLevel="1">
      <c r="A373" t="s">
        <v>3904</v>
      </c>
      <c r="B373" s="10" t="s">
        <v>2085</v>
      </c>
      <c r="C373" s="1">
        <f t="shared" si="63"/>
        <v>847</v>
      </c>
      <c r="D373" s="7">
        <f t="shared" si="67"/>
        <v>2</v>
      </c>
      <c r="E373" s="7">
        <f t="shared" si="68"/>
        <v>1</v>
      </c>
      <c r="F373" s="7">
        <f t="shared" si="69"/>
        <v>3</v>
      </c>
      <c r="G373" s="1">
        <f t="shared" si="64"/>
        <v>139</v>
      </c>
      <c r="H373" s="2">
        <f t="shared" si="65"/>
        <v>0.1641086186540732</v>
      </c>
      <c r="I373" s="8"/>
      <c r="J373" s="2">
        <f t="shared" si="70"/>
        <v>0.38252656434474619</v>
      </c>
      <c r="K373" s="2">
        <f t="shared" si="71"/>
        <v>0.54663518299881941</v>
      </c>
      <c r="L373" s="2">
        <f t="shared" si="72"/>
        <v>4.9586776859504134E-2</v>
      </c>
      <c r="M373" s="2">
        <f t="shared" si="73"/>
        <v>2.1251475796930264E-2</v>
      </c>
      <c r="N373" s="1">
        <v>324</v>
      </c>
      <c r="O373" s="1">
        <v>463</v>
      </c>
      <c r="P373" s="1">
        <v>42</v>
      </c>
      <c r="Q373" s="1">
        <v>11</v>
      </c>
      <c r="R373" s="1">
        <v>7</v>
      </c>
      <c r="S373" s="76"/>
      <c r="T373" s="1">
        <v>0</v>
      </c>
      <c r="U373" s="1">
        <v>0</v>
      </c>
      <c r="V373" s="1"/>
      <c r="W373" s="1"/>
      <c r="X373" s="1"/>
      <c r="Y373" s="1"/>
      <c r="Z373" s="1"/>
      <c r="AA373" s="1"/>
      <c r="AB373" s="1"/>
      <c r="AG373" t="str">
        <f t="shared" si="66"/>
        <v>Hartland</v>
      </c>
      <c r="AH373" t="s">
        <v>1928</v>
      </c>
      <c r="AI373">
        <v>2</v>
      </c>
      <c r="AJ373">
        <v>215</v>
      </c>
      <c r="AL373" t="s">
        <v>849</v>
      </c>
      <c r="AM373" t="s">
        <v>776</v>
      </c>
      <c r="AN373" t="s">
        <v>992</v>
      </c>
      <c r="AO373" t="s">
        <v>4561</v>
      </c>
      <c r="AQ373" t="s">
        <v>3002</v>
      </c>
    </row>
    <row r="374" spans="1:43" hidden="1" outlineLevel="1">
      <c r="A374" t="s">
        <v>1963</v>
      </c>
      <c r="B374" s="10" t="s">
        <v>2085</v>
      </c>
      <c r="C374" s="1">
        <f t="shared" si="63"/>
        <v>58</v>
      </c>
      <c r="D374" s="7">
        <f t="shared" si="67"/>
        <v>2</v>
      </c>
      <c r="E374" s="7">
        <f t="shared" si="68"/>
        <v>1</v>
      </c>
      <c r="F374" s="7">
        <f t="shared" si="69"/>
        <v>3</v>
      </c>
      <c r="G374" s="1">
        <f t="shared" si="64"/>
        <v>29</v>
      </c>
      <c r="H374" s="2">
        <f t="shared" si="65"/>
        <v>0.5</v>
      </c>
      <c r="I374" s="8"/>
      <c r="J374" s="2">
        <f t="shared" si="70"/>
        <v>0.2413793103448276</v>
      </c>
      <c r="K374" s="2">
        <f t="shared" si="71"/>
        <v>0.74137931034482762</v>
      </c>
      <c r="L374" s="2">
        <f t="shared" si="72"/>
        <v>1.7241379310344827E-2</v>
      </c>
      <c r="M374" s="2">
        <f t="shared" si="73"/>
        <v>-7.6327832942979512E-17</v>
      </c>
      <c r="N374" s="1">
        <v>14</v>
      </c>
      <c r="O374" s="1">
        <v>43</v>
      </c>
      <c r="P374" s="1">
        <v>1</v>
      </c>
      <c r="Q374" s="1">
        <v>0</v>
      </c>
      <c r="R374" s="1">
        <v>0</v>
      </c>
      <c r="S374" s="76"/>
      <c r="T374" s="1">
        <v>0</v>
      </c>
      <c r="U374" s="1">
        <v>0</v>
      </c>
      <c r="V374" s="1"/>
      <c r="W374" s="1"/>
      <c r="X374" s="1"/>
      <c r="Y374" s="1"/>
      <c r="Z374" s="1"/>
      <c r="AA374" s="1"/>
      <c r="AB374" s="1"/>
      <c r="AG374" t="str">
        <f t="shared" si="66"/>
        <v>Haynesville</v>
      </c>
      <c r="AH374" t="s">
        <v>3697</v>
      </c>
      <c r="AI374">
        <v>2</v>
      </c>
      <c r="AJ374">
        <v>74</v>
      </c>
      <c r="AL374" t="s">
        <v>849</v>
      </c>
      <c r="AM374" t="s">
        <v>1802</v>
      </c>
      <c r="AN374" t="s">
        <v>1146</v>
      </c>
      <c r="AO374" t="s">
        <v>4562</v>
      </c>
      <c r="AQ374" t="s">
        <v>3002</v>
      </c>
    </row>
    <row r="375" spans="1:43" hidden="1" outlineLevel="1">
      <c r="A375" t="s">
        <v>2631</v>
      </c>
      <c r="B375" s="10" t="s">
        <v>2085</v>
      </c>
      <c r="C375" s="1">
        <f t="shared" si="63"/>
        <v>548</v>
      </c>
      <c r="D375" s="7">
        <f t="shared" si="67"/>
        <v>2</v>
      </c>
      <c r="E375" s="7">
        <f t="shared" si="68"/>
        <v>1</v>
      </c>
      <c r="F375" s="7">
        <f t="shared" si="69"/>
        <v>3</v>
      </c>
      <c r="G375" s="1">
        <f t="shared" si="64"/>
        <v>55</v>
      </c>
      <c r="H375" s="2">
        <f t="shared" si="65"/>
        <v>0.10036496350364964</v>
      </c>
      <c r="I375" s="8"/>
      <c r="J375" s="2">
        <f t="shared" si="70"/>
        <v>0.4051094890510949</v>
      </c>
      <c r="K375" s="2">
        <f t="shared" si="71"/>
        <v>0.50547445255474455</v>
      </c>
      <c r="L375" s="2">
        <f t="shared" si="72"/>
        <v>8.0291970802919707E-2</v>
      </c>
      <c r="M375" s="2">
        <f t="shared" si="73"/>
        <v>9.1240875912408509E-3</v>
      </c>
      <c r="N375" s="1">
        <v>222</v>
      </c>
      <c r="O375" s="1">
        <v>277</v>
      </c>
      <c r="P375" s="1">
        <v>44</v>
      </c>
      <c r="Q375" s="1">
        <v>2</v>
      </c>
      <c r="R375" s="1">
        <v>3</v>
      </c>
      <c r="S375" s="76"/>
      <c r="T375" s="1">
        <v>0</v>
      </c>
      <c r="U375" s="1">
        <v>0</v>
      </c>
      <c r="V375" s="1"/>
      <c r="W375" s="1"/>
      <c r="X375" s="1"/>
      <c r="Y375" s="1"/>
      <c r="Z375" s="1"/>
      <c r="AA375" s="1"/>
      <c r="AB375" s="1"/>
      <c r="AG375" t="str">
        <f t="shared" si="66"/>
        <v>Hebron</v>
      </c>
      <c r="AH375" t="s">
        <v>3127</v>
      </c>
      <c r="AI375">
        <v>2</v>
      </c>
      <c r="AJ375">
        <v>414</v>
      </c>
      <c r="AL375" t="s">
        <v>849</v>
      </c>
      <c r="AM375" t="s">
        <v>1467</v>
      </c>
      <c r="AN375" t="s">
        <v>992</v>
      </c>
      <c r="AO375" t="s">
        <v>4563</v>
      </c>
      <c r="AQ375" t="s">
        <v>3002</v>
      </c>
    </row>
    <row r="376" spans="1:43" hidden="1" outlineLevel="1">
      <c r="A376" t="s">
        <v>2588</v>
      </c>
      <c r="B376" s="10" t="s">
        <v>2085</v>
      </c>
      <c r="C376" s="1">
        <f t="shared" si="63"/>
        <v>2344</v>
      </c>
      <c r="D376" s="7">
        <f t="shared" si="67"/>
        <v>2</v>
      </c>
      <c r="E376" s="7">
        <f t="shared" si="68"/>
        <v>1</v>
      </c>
      <c r="F376" s="7">
        <f t="shared" si="69"/>
        <v>3</v>
      </c>
      <c r="G376" s="1">
        <f t="shared" si="64"/>
        <v>275</v>
      </c>
      <c r="H376" s="2">
        <f t="shared" si="65"/>
        <v>0.11732081911262798</v>
      </c>
      <c r="I376" s="8"/>
      <c r="J376" s="2">
        <f t="shared" si="70"/>
        <v>0.41894197952218432</v>
      </c>
      <c r="K376" s="2">
        <f t="shared" si="71"/>
        <v>0.5362627986348123</v>
      </c>
      <c r="L376" s="2">
        <f t="shared" si="72"/>
        <v>3.4982935153583618E-2</v>
      </c>
      <c r="M376" s="2">
        <f t="shared" si="73"/>
        <v>9.8122866894198232E-3</v>
      </c>
      <c r="N376" s="1">
        <v>982</v>
      </c>
      <c r="O376" s="1">
        <v>1257</v>
      </c>
      <c r="P376" s="1">
        <v>82</v>
      </c>
      <c r="Q376" s="1">
        <v>13</v>
      </c>
      <c r="R376" s="1">
        <v>9</v>
      </c>
      <c r="S376" s="76"/>
      <c r="T376" s="1">
        <v>1</v>
      </c>
      <c r="U376" s="1">
        <v>0</v>
      </c>
      <c r="V376" s="1"/>
      <c r="W376" s="1"/>
      <c r="X376" s="1"/>
      <c r="Y376" s="1"/>
      <c r="Z376" s="1"/>
      <c r="AA376" s="1"/>
      <c r="AB376" s="1"/>
      <c r="AG376" t="str">
        <f t="shared" si="66"/>
        <v>Hermon</v>
      </c>
      <c r="AH376" t="s">
        <v>3128</v>
      </c>
      <c r="AI376">
        <v>2</v>
      </c>
      <c r="AJ376">
        <v>235</v>
      </c>
      <c r="AL376" t="s">
        <v>849</v>
      </c>
      <c r="AM376" t="s">
        <v>1468</v>
      </c>
      <c r="AN376" t="s">
        <v>1151</v>
      </c>
      <c r="AO376" t="s">
        <v>4564</v>
      </c>
      <c r="AQ376" t="s">
        <v>3002</v>
      </c>
    </row>
    <row r="377" spans="1:43" hidden="1" outlineLevel="1">
      <c r="A377" t="s">
        <v>2633</v>
      </c>
      <c r="B377" s="10" t="s">
        <v>2085</v>
      </c>
      <c r="C377" s="1">
        <f t="shared" si="63"/>
        <v>34</v>
      </c>
      <c r="D377" s="7">
        <f t="shared" si="67"/>
        <v>2</v>
      </c>
      <c r="E377" s="7">
        <f t="shared" si="68"/>
        <v>1</v>
      </c>
      <c r="F377" s="7">
        <f t="shared" si="69"/>
        <v>0</v>
      </c>
      <c r="G377" s="1">
        <f t="shared" si="64"/>
        <v>18</v>
      </c>
      <c r="H377" s="2">
        <f t="shared" si="65"/>
        <v>0.52941176470588236</v>
      </c>
      <c r="I377" s="8"/>
      <c r="J377" s="2">
        <f t="shared" si="70"/>
        <v>0.23529411764705882</v>
      </c>
      <c r="K377" s="2">
        <f t="shared" si="71"/>
        <v>0.76470588235294112</v>
      </c>
      <c r="L377" s="2">
        <f t="shared" si="72"/>
        <v>0</v>
      </c>
      <c r="M377" s="2">
        <f t="shared" si="73"/>
        <v>0</v>
      </c>
      <c r="N377" s="1">
        <v>8</v>
      </c>
      <c r="O377" s="1">
        <v>26</v>
      </c>
      <c r="P377" s="1">
        <v>0</v>
      </c>
      <c r="Q377" s="1">
        <v>0</v>
      </c>
      <c r="R377" s="1">
        <v>0</v>
      </c>
      <c r="S377" s="76"/>
      <c r="T377" s="1">
        <v>0</v>
      </c>
      <c r="U377" s="1">
        <v>0</v>
      </c>
      <c r="V377" s="1"/>
      <c r="W377" s="1"/>
      <c r="X377" s="1"/>
      <c r="Y377" s="1"/>
      <c r="Z377" s="1"/>
      <c r="AA377" s="1"/>
      <c r="AB377" s="1"/>
      <c r="AG377" t="str">
        <f t="shared" si="66"/>
        <v>Hersey</v>
      </c>
      <c r="AH377" t="s">
        <v>3697</v>
      </c>
      <c r="AI377">
        <v>2</v>
      </c>
      <c r="AJ377">
        <v>60</v>
      </c>
      <c r="AL377" t="s">
        <v>849</v>
      </c>
      <c r="AM377" t="s">
        <v>1802</v>
      </c>
      <c r="AN377" t="s">
        <v>4706</v>
      </c>
      <c r="AO377" t="s">
        <v>4565</v>
      </c>
      <c r="AQ377" t="s">
        <v>3002</v>
      </c>
    </row>
    <row r="378" spans="1:43" hidden="1" outlineLevel="1">
      <c r="A378" t="s">
        <v>3766</v>
      </c>
      <c r="B378" s="10" t="s">
        <v>2085</v>
      </c>
      <c r="C378" s="1">
        <f t="shared" si="63"/>
        <v>130</v>
      </c>
      <c r="D378" s="7">
        <f t="shared" si="67"/>
        <v>2</v>
      </c>
      <c r="E378" s="7">
        <f t="shared" si="68"/>
        <v>1</v>
      </c>
      <c r="F378" s="7">
        <f t="shared" si="69"/>
        <v>3</v>
      </c>
      <c r="G378" s="1">
        <f t="shared" si="64"/>
        <v>25</v>
      </c>
      <c r="H378" s="2">
        <f t="shared" si="65"/>
        <v>0.19230769230769232</v>
      </c>
      <c r="I378" s="8"/>
      <c r="J378" s="2">
        <f t="shared" si="70"/>
        <v>0.33846153846153848</v>
      </c>
      <c r="K378" s="2">
        <f t="shared" si="71"/>
        <v>0.53076923076923077</v>
      </c>
      <c r="L378" s="2">
        <f t="shared" si="72"/>
        <v>7.6923076923076927E-2</v>
      </c>
      <c r="M378" s="2">
        <f t="shared" si="73"/>
        <v>5.3846153846153821E-2</v>
      </c>
      <c r="N378" s="1">
        <v>44</v>
      </c>
      <c r="O378" s="1">
        <v>69</v>
      </c>
      <c r="P378" s="1">
        <v>10</v>
      </c>
      <c r="Q378" s="1">
        <v>5</v>
      </c>
      <c r="R378" s="1">
        <v>1</v>
      </c>
      <c r="S378" s="76"/>
      <c r="T378" s="1">
        <v>1</v>
      </c>
      <c r="U378" s="1">
        <v>0</v>
      </c>
      <c r="V378" s="1"/>
      <c r="W378" s="1"/>
      <c r="X378" s="1"/>
      <c r="Y378" s="1"/>
      <c r="Z378" s="1"/>
      <c r="AA378" s="1"/>
      <c r="AB378" s="1"/>
      <c r="AG378" t="str">
        <f t="shared" si="66"/>
        <v>Highland Plantation</v>
      </c>
      <c r="AH378" t="s">
        <v>1928</v>
      </c>
      <c r="AI378">
        <v>2</v>
      </c>
      <c r="AJ378">
        <v>159</v>
      </c>
      <c r="AL378" t="s">
        <v>849</v>
      </c>
      <c r="AM378" t="s">
        <v>776</v>
      </c>
      <c r="AN378" t="s">
        <v>663</v>
      </c>
      <c r="AO378" t="s">
        <v>4566</v>
      </c>
      <c r="AQ378" t="s">
        <v>4755</v>
      </c>
    </row>
    <row r="379" spans="1:43" hidden="1" outlineLevel="1">
      <c r="A379" t="s">
        <v>3116</v>
      </c>
      <c r="B379" s="10" t="s">
        <v>2085</v>
      </c>
      <c r="C379" s="1">
        <f t="shared" si="63"/>
        <v>715</v>
      </c>
      <c r="D379" s="7">
        <f t="shared" si="67"/>
        <v>2</v>
      </c>
      <c r="E379" s="7">
        <f t="shared" si="68"/>
        <v>1</v>
      </c>
      <c r="F379" s="7">
        <f t="shared" si="69"/>
        <v>3</v>
      </c>
      <c r="G379" s="1">
        <f t="shared" si="64"/>
        <v>9</v>
      </c>
      <c r="H379" s="2">
        <f t="shared" si="65"/>
        <v>1.2587412587412588E-2</v>
      </c>
      <c r="I379" s="8"/>
      <c r="J379" s="2">
        <f t="shared" si="70"/>
        <v>0.45314685314685316</v>
      </c>
      <c r="K379" s="2">
        <f t="shared" si="71"/>
        <v>0.46573426573426574</v>
      </c>
      <c r="L379" s="2">
        <f t="shared" si="72"/>
        <v>6.9930069930069935E-2</v>
      </c>
      <c r="M379" s="2">
        <f t="shared" si="73"/>
        <v>1.1188811188811112E-2</v>
      </c>
      <c r="N379" s="1">
        <v>324</v>
      </c>
      <c r="O379" s="1">
        <v>333</v>
      </c>
      <c r="P379" s="1">
        <v>50</v>
      </c>
      <c r="Q379" s="1">
        <v>4</v>
      </c>
      <c r="R379" s="1">
        <v>4</v>
      </c>
      <c r="S379" s="76"/>
      <c r="T379" s="1">
        <v>0</v>
      </c>
      <c r="U379" s="1">
        <v>0</v>
      </c>
      <c r="V379" s="1"/>
      <c r="W379" s="1"/>
      <c r="X379" s="1"/>
      <c r="Y379" s="1"/>
      <c r="Z379" s="1"/>
      <c r="AA379" s="1"/>
      <c r="AB379" s="1"/>
      <c r="AG379" t="str">
        <f t="shared" si="66"/>
        <v>Hiram</v>
      </c>
      <c r="AH379" t="s">
        <v>3127</v>
      </c>
      <c r="AI379">
        <v>2</v>
      </c>
      <c r="AJ379">
        <v>488</v>
      </c>
      <c r="AL379" t="s">
        <v>849</v>
      </c>
      <c r="AM379" t="s">
        <v>1467</v>
      </c>
      <c r="AN379" t="s">
        <v>663</v>
      </c>
      <c r="AO379" t="s">
        <v>4196</v>
      </c>
      <c r="AQ379" t="s">
        <v>3002</v>
      </c>
    </row>
    <row r="380" spans="1:43" hidden="1" outlineLevel="1">
      <c r="A380" t="s">
        <v>3646</v>
      </c>
      <c r="B380" s="10" t="s">
        <v>2085</v>
      </c>
      <c r="C380" s="1">
        <f t="shared" si="63"/>
        <v>634</v>
      </c>
      <c r="D380" s="7">
        <f t="shared" si="67"/>
        <v>2</v>
      </c>
      <c r="E380" s="7">
        <f t="shared" si="68"/>
        <v>1</v>
      </c>
      <c r="F380" s="7">
        <f t="shared" si="69"/>
        <v>3</v>
      </c>
      <c r="G380" s="1">
        <f t="shared" si="64"/>
        <v>227</v>
      </c>
      <c r="H380" s="2">
        <f t="shared" si="65"/>
        <v>0.35804416403785488</v>
      </c>
      <c r="I380" s="8"/>
      <c r="J380" s="2">
        <f t="shared" si="70"/>
        <v>0.305993690851735</v>
      </c>
      <c r="K380" s="2">
        <f t="shared" si="71"/>
        <v>0.66403785488958988</v>
      </c>
      <c r="L380" s="2">
        <f t="shared" si="72"/>
        <v>1.4195583596214511E-2</v>
      </c>
      <c r="M380" s="2">
        <f t="shared" si="73"/>
        <v>1.5772870662460602E-2</v>
      </c>
      <c r="N380" s="1">
        <v>194</v>
      </c>
      <c r="O380" s="1">
        <v>421</v>
      </c>
      <c r="P380" s="1">
        <v>9</v>
      </c>
      <c r="Q380" s="1">
        <v>8</v>
      </c>
      <c r="R380" s="1">
        <v>2</v>
      </c>
      <c r="S380" s="76"/>
      <c r="T380" s="1">
        <v>0</v>
      </c>
      <c r="U380" s="1">
        <v>0</v>
      </c>
      <c r="V380" s="1"/>
      <c r="W380" s="1"/>
      <c r="X380" s="1"/>
      <c r="Y380" s="1"/>
      <c r="Z380" s="1"/>
      <c r="AA380" s="1"/>
      <c r="AB380" s="1"/>
      <c r="AG380" t="str">
        <f t="shared" si="66"/>
        <v>Hodgdon</v>
      </c>
      <c r="AH380" t="s">
        <v>3697</v>
      </c>
      <c r="AI380">
        <v>2</v>
      </c>
      <c r="AJ380">
        <v>64</v>
      </c>
      <c r="AL380" t="s">
        <v>849</v>
      </c>
      <c r="AM380" t="s">
        <v>1802</v>
      </c>
      <c r="AN380" t="s">
        <v>1151</v>
      </c>
      <c r="AO380" t="s">
        <v>4197</v>
      </c>
      <c r="AQ380" t="s">
        <v>3002</v>
      </c>
    </row>
    <row r="381" spans="1:43" hidden="1" outlineLevel="1">
      <c r="A381" t="s">
        <v>2668</v>
      </c>
      <c r="B381" s="10" t="s">
        <v>2085</v>
      </c>
      <c r="C381" s="1">
        <f t="shared" si="63"/>
        <v>1765</v>
      </c>
      <c r="D381" s="7">
        <f t="shared" si="67"/>
        <v>2</v>
      </c>
      <c r="E381" s="7">
        <f t="shared" si="68"/>
        <v>1</v>
      </c>
      <c r="F381" s="7">
        <f t="shared" si="69"/>
        <v>3</v>
      </c>
      <c r="G381" s="1">
        <f t="shared" si="64"/>
        <v>242</v>
      </c>
      <c r="H381" s="2">
        <f t="shared" si="65"/>
        <v>0.13711048158640227</v>
      </c>
      <c r="I381" s="8"/>
      <c r="J381" s="2">
        <f t="shared" si="70"/>
        <v>0.40226628895184136</v>
      </c>
      <c r="K381" s="2">
        <f t="shared" si="71"/>
        <v>0.53937677053824362</v>
      </c>
      <c r="L381" s="2">
        <f t="shared" si="72"/>
        <v>4.9858356940509913E-2</v>
      </c>
      <c r="M381" s="2">
        <f t="shared" si="73"/>
        <v>8.4985835694051104E-3</v>
      </c>
      <c r="N381" s="1">
        <v>710</v>
      </c>
      <c r="O381" s="1">
        <v>952</v>
      </c>
      <c r="P381" s="1">
        <v>88</v>
      </c>
      <c r="Q381" s="1">
        <v>10</v>
      </c>
      <c r="R381" s="1">
        <v>3</v>
      </c>
      <c r="S381" s="76"/>
      <c r="T381" s="1">
        <v>2</v>
      </c>
      <c r="U381" s="1">
        <v>0</v>
      </c>
      <c r="V381" s="1"/>
      <c r="W381" s="1"/>
      <c r="X381" s="1"/>
      <c r="Y381" s="1"/>
      <c r="Z381" s="1"/>
      <c r="AA381" s="1"/>
      <c r="AB381" s="1"/>
      <c r="AG381" t="str">
        <f t="shared" si="66"/>
        <v>Holden</v>
      </c>
      <c r="AH381" t="s">
        <v>3128</v>
      </c>
      <c r="AI381">
        <v>2</v>
      </c>
      <c r="AJ381">
        <v>252</v>
      </c>
      <c r="AL381" t="s">
        <v>849</v>
      </c>
      <c r="AM381" t="s">
        <v>1468</v>
      </c>
      <c r="AN381" t="s">
        <v>119</v>
      </c>
      <c r="AO381" t="s">
        <v>4198</v>
      </c>
      <c r="AQ381" t="s">
        <v>3002</v>
      </c>
    </row>
    <row r="382" spans="1:43" hidden="1" outlineLevel="1">
      <c r="A382" t="s">
        <v>2569</v>
      </c>
      <c r="B382" s="10" t="s">
        <v>2085</v>
      </c>
      <c r="C382" s="1">
        <f t="shared" si="63"/>
        <v>2084</v>
      </c>
      <c r="D382" s="7">
        <f t="shared" si="67"/>
        <v>2</v>
      </c>
      <c r="E382" s="7">
        <f t="shared" si="68"/>
        <v>1</v>
      </c>
      <c r="F382" s="7">
        <f t="shared" si="69"/>
        <v>3</v>
      </c>
      <c r="G382" s="1">
        <f t="shared" si="64"/>
        <v>66</v>
      </c>
      <c r="H382" s="2">
        <f t="shared" si="65"/>
        <v>3.166986564299424E-2</v>
      </c>
      <c r="I382" s="8"/>
      <c r="J382" s="2">
        <f t="shared" si="70"/>
        <v>0.45105566218809978</v>
      </c>
      <c r="K382" s="2">
        <f t="shared" si="71"/>
        <v>0.48272552783109407</v>
      </c>
      <c r="L382" s="2">
        <f t="shared" si="72"/>
        <v>4.9424184261036466E-2</v>
      </c>
      <c r="M382" s="2">
        <f t="shared" si="73"/>
        <v>1.6794625719769682E-2</v>
      </c>
      <c r="N382" s="1">
        <v>940</v>
      </c>
      <c r="O382" s="1">
        <v>1006</v>
      </c>
      <c r="P382" s="1">
        <v>103</v>
      </c>
      <c r="Q382" s="1">
        <v>25</v>
      </c>
      <c r="R382" s="1">
        <v>5</v>
      </c>
      <c r="S382" s="76"/>
      <c r="T382" s="1">
        <v>5</v>
      </c>
      <c r="U382" s="1">
        <v>0</v>
      </c>
      <c r="V382" s="1"/>
      <c r="W382" s="1"/>
      <c r="X382" s="1"/>
      <c r="Y382" s="1"/>
      <c r="Z382" s="1"/>
      <c r="AA382" s="1"/>
      <c r="AB382" s="1"/>
      <c r="AG382" t="str">
        <f t="shared" si="66"/>
        <v>Hollis</v>
      </c>
      <c r="AH382" t="s">
        <v>1896</v>
      </c>
      <c r="AI382">
        <v>1</v>
      </c>
      <c r="AJ382">
        <v>517</v>
      </c>
      <c r="AL382" t="s">
        <v>849</v>
      </c>
      <c r="AM382" t="s">
        <v>779</v>
      </c>
      <c r="AN382" t="s">
        <v>654</v>
      </c>
      <c r="AO382" t="s">
        <v>4199</v>
      </c>
      <c r="AQ382" t="s">
        <v>3002</v>
      </c>
    </row>
    <row r="383" spans="1:43" hidden="1" outlineLevel="1">
      <c r="A383" t="s">
        <v>3647</v>
      </c>
      <c r="B383" s="10" t="s">
        <v>2085</v>
      </c>
      <c r="C383" s="1">
        <f t="shared" si="63"/>
        <v>754</v>
      </c>
      <c r="D383" s="7">
        <f t="shared" si="67"/>
        <v>2</v>
      </c>
      <c r="E383" s="7">
        <f t="shared" si="68"/>
        <v>1</v>
      </c>
      <c r="F383" s="7">
        <f t="shared" si="69"/>
        <v>3</v>
      </c>
      <c r="G383" s="1">
        <f t="shared" si="64"/>
        <v>60</v>
      </c>
      <c r="H383" s="2">
        <f t="shared" si="65"/>
        <v>7.9575596816976124E-2</v>
      </c>
      <c r="I383" s="8"/>
      <c r="J383" s="2">
        <f t="shared" si="70"/>
        <v>0.41379310344827586</v>
      </c>
      <c r="K383" s="2">
        <f t="shared" si="71"/>
        <v>0.49336870026525198</v>
      </c>
      <c r="L383" s="2">
        <f t="shared" si="72"/>
        <v>8.0901856763925736E-2</v>
      </c>
      <c r="M383" s="2">
        <f t="shared" si="73"/>
        <v>1.1936339522546482E-2</v>
      </c>
      <c r="N383" s="1">
        <v>312</v>
      </c>
      <c r="O383" s="1">
        <v>372</v>
      </c>
      <c r="P383" s="1">
        <v>61</v>
      </c>
      <c r="Q383" s="1">
        <v>3</v>
      </c>
      <c r="R383" s="1">
        <v>6</v>
      </c>
      <c r="S383" s="76"/>
      <c r="T383" s="1">
        <v>0</v>
      </c>
      <c r="U383" s="1">
        <v>0</v>
      </c>
      <c r="V383" s="1"/>
      <c r="W383" s="1"/>
      <c r="X383" s="1"/>
      <c r="Y383" s="1"/>
      <c r="Z383" s="1"/>
      <c r="AA383" s="1"/>
      <c r="AB383" s="1"/>
      <c r="AG383" t="str">
        <f t="shared" si="66"/>
        <v>Hope</v>
      </c>
      <c r="AH383" t="s">
        <v>736</v>
      </c>
      <c r="AI383">
        <v>1</v>
      </c>
      <c r="AJ383">
        <v>398</v>
      </c>
      <c r="AL383" t="s">
        <v>849</v>
      </c>
      <c r="AM383" t="s">
        <v>2456</v>
      </c>
      <c r="AN383" t="s">
        <v>776</v>
      </c>
      <c r="AO383" t="s">
        <v>4200</v>
      </c>
      <c r="AQ383" t="s">
        <v>3002</v>
      </c>
    </row>
    <row r="384" spans="1:43" hidden="1" outlineLevel="1">
      <c r="A384" t="s">
        <v>3649</v>
      </c>
      <c r="B384" s="10" t="s">
        <v>2085</v>
      </c>
      <c r="C384" s="1">
        <f t="shared" si="63"/>
        <v>2706</v>
      </c>
      <c r="D384" s="7">
        <f t="shared" si="67"/>
        <v>2</v>
      </c>
      <c r="E384" s="7">
        <f t="shared" si="68"/>
        <v>1</v>
      </c>
      <c r="F384" s="7">
        <f t="shared" si="69"/>
        <v>3</v>
      </c>
      <c r="G384" s="1">
        <f t="shared" si="64"/>
        <v>597</v>
      </c>
      <c r="H384" s="2">
        <f t="shared" si="65"/>
        <v>0.22062084257206208</v>
      </c>
      <c r="I384" s="8"/>
      <c r="J384" s="2">
        <f t="shared" si="70"/>
        <v>0.36881005173688103</v>
      </c>
      <c r="K384" s="2">
        <f t="shared" si="71"/>
        <v>0.58943089430894313</v>
      </c>
      <c r="L384" s="2">
        <f t="shared" si="72"/>
        <v>3.4368070953436809E-2</v>
      </c>
      <c r="M384" s="2">
        <f t="shared" si="73"/>
        <v>7.3909830007389751E-3</v>
      </c>
      <c r="N384" s="1">
        <v>998</v>
      </c>
      <c r="O384" s="1">
        <v>1595</v>
      </c>
      <c r="P384" s="1">
        <v>93</v>
      </c>
      <c r="Q384" s="1">
        <v>12</v>
      </c>
      <c r="R384" s="1">
        <v>5</v>
      </c>
      <c r="S384" s="76"/>
      <c r="T384" s="1">
        <v>3</v>
      </c>
      <c r="U384" s="1">
        <v>0</v>
      </c>
      <c r="V384" s="1"/>
      <c r="W384" s="1"/>
      <c r="X384" s="1"/>
      <c r="Y384" s="1"/>
      <c r="Z384" s="1"/>
      <c r="AA384" s="1"/>
      <c r="AB384" s="1"/>
      <c r="AG384" t="str">
        <f t="shared" si="66"/>
        <v>Houlton</v>
      </c>
      <c r="AH384" t="s">
        <v>3697</v>
      </c>
      <c r="AI384">
        <v>2</v>
      </c>
      <c r="AJ384">
        <v>57</v>
      </c>
      <c r="AL384" t="s">
        <v>849</v>
      </c>
      <c r="AM384" t="s">
        <v>1802</v>
      </c>
      <c r="AN384" t="s">
        <v>119</v>
      </c>
      <c r="AO384" t="s">
        <v>4201</v>
      </c>
      <c r="AQ384" t="s">
        <v>3002</v>
      </c>
    </row>
    <row r="385" spans="1:43" hidden="1" outlineLevel="1">
      <c r="A385" t="s">
        <v>3650</v>
      </c>
      <c r="B385" s="10" t="s">
        <v>2085</v>
      </c>
      <c r="C385" s="1">
        <f t="shared" si="63"/>
        <v>724</v>
      </c>
      <c r="D385" s="7">
        <f t="shared" si="67"/>
        <v>1</v>
      </c>
      <c r="E385" s="7">
        <f t="shared" si="68"/>
        <v>2</v>
      </c>
      <c r="F385" s="7">
        <f t="shared" si="69"/>
        <v>3</v>
      </c>
      <c r="G385" s="1">
        <f t="shared" si="64"/>
        <v>27</v>
      </c>
      <c r="H385" s="2">
        <f t="shared" si="65"/>
        <v>3.7292817679558013E-2</v>
      </c>
      <c r="I385" s="8"/>
      <c r="J385" s="2">
        <f t="shared" si="70"/>
        <v>0.49309392265193369</v>
      </c>
      <c r="K385" s="2">
        <f t="shared" si="71"/>
        <v>0.45580110497237569</v>
      </c>
      <c r="L385" s="2">
        <f t="shared" si="72"/>
        <v>2.7624309392265192E-2</v>
      </c>
      <c r="M385" s="2">
        <f t="shared" si="73"/>
        <v>2.3480662983425368E-2</v>
      </c>
      <c r="N385" s="1">
        <v>357</v>
      </c>
      <c r="O385" s="1">
        <v>330</v>
      </c>
      <c r="P385" s="1">
        <v>20</v>
      </c>
      <c r="Q385" s="1">
        <v>9</v>
      </c>
      <c r="R385" s="1">
        <v>5</v>
      </c>
      <c r="S385" s="76"/>
      <c r="T385" s="1">
        <v>3</v>
      </c>
      <c r="U385" s="1">
        <v>0</v>
      </c>
      <c r="V385" s="1"/>
      <c r="W385" s="1"/>
      <c r="X385" s="1"/>
      <c r="Y385" s="1"/>
      <c r="Z385" s="1"/>
      <c r="AA385" s="1"/>
      <c r="AB385" s="1"/>
      <c r="AG385" t="str">
        <f t="shared" si="66"/>
        <v>Howland</v>
      </c>
      <c r="AH385" t="s">
        <v>3128</v>
      </c>
      <c r="AI385">
        <v>2</v>
      </c>
      <c r="AJ385">
        <v>130</v>
      </c>
      <c r="AL385" t="s">
        <v>849</v>
      </c>
      <c r="AM385" t="s">
        <v>1468</v>
      </c>
      <c r="AN385" t="s">
        <v>1157</v>
      </c>
      <c r="AO385" t="s">
        <v>4202</v>
      </c>
      <c r="AQ385" t="s">
        <v>3002</v>
      </c>
    </row>
    <row r="386" spans="1:43" hidden="1" outlineLevel="1">
      <c r="A386" t="s">
        <v>2960</v>
      </c>
      <c r="B386" s="10" t="s">
        <v>2085</v>
      </c>
      <c r="C386" s="1">
        <f t="shared" ref="C386:C449" si="74">SUM(N386:AE386)</f>
        <v>615</v>
      </c>
      <c r="D386" s="7">
        <f t="shared" si="67"/>
        <v>2</v>
      </c>
      <c r="E386" s="7">
        <f t="shared" si="68"/>
        <v>1</v>
      </c>
      <c r="F386" s="7">
        <f t="shared" si="69"/>
        <v>3</v>
      </c>
      <c r="G386" s="1">
        <f t="shared" ref="G386:G449" si="75">IF(D386=1,N386,IF(E386=1,O386,P386))-IF(D386=2,N386,IF(E386=2,O386,P386))</f>
        <v>176</v>
      </c>
      <c r="H386" s="2">
        <f t="shared" ref="H386:H449" si="76">G386/C386</f>
        <v>0.2861788617886179</v>
      </c>
      <c r="I386" s="8"/>
      <c r="J386" s="2">
        <f t="shared" si="70"/>
        <v>0.33008130081300813</v>
      </c>
      <c r="K386" s="2">
        <f t="shared" si="71"/>
        <v>0.61626016260162597</v>
      </c>
      <c r="L386" s="2">
        <f t="shared" si="72"/>
        <v>4.3902439024390241E-2</v>
      </c>
      <c r="M386" s="2">
        <f t="shared" si="73"/>
        <v>9.7560975609756601E-3</v>
      </c>
      <c r="N386" s="1">
        <v>203</v>
      </c>
      <c r="O386" s="1">
        <v>379</v>
      </c>
      <c r="P386" s="1">
        <v>27</v>
      </c>
      <c r="Q386" s="1">
        <v>3</v>
      </c>
      <c r="R386" s="1">
        <v>2</v>
      </c>
      <c r="S386" s="76"/>
      <c r="T386" s="1">
        <v>1</v>
      </c>
      <c r="U386" s="1">
        <v>0</v>
      </c>
      <c r="V386" s="1"/>
      <c r="W386" s="1"/>
      <c r="X386" s="1"/>
      <c r="Y386" s="1"/>
      <c r="Z386" s="1"/>
      <c r="AA386" s="1"/>
      <c r="AB386" s="1"/>
      <c r="AG386" t="str">
        <f t="shared" si="66"/>
        <v>Hudson</v>
      </c>
      <c r="AH386" t="s">
        <v>3128</v>
      </c>
      <c r="AI386">
        <v>2</v>
      </c>
      <c r="AJ386">
        <v>182</v>
      </c>
      <c r="AL386" t="s">
        <v>849</v>
      </c>
      <c r="AM386" t="s">
        <v>1468</v>
      </c>
      <c r="AN386" t="s">
        <v>4300</v>
      </c>
      <c r="AO386" t="s">
        <v>4203</v>
      </c>
      <c r="AQ386" t="s">
        <v>3002</v>
      </c>
    </row>
    <row r="387" spans="1:43" hidden="1" outlineLevel="1">
      <c r="A387" s="37" t="s">
        <v>3668</v>
      </c>
      <c r="B387" s="10" t="s">
        <v>2085</v>
      </c>
      <c r="C387" s="1">
        <f t="shared" si="74"/>
        <v>130</v>
      </c>
      <c r="D387" s="7">
        <f t="shared" si="67"/>
        <v>2</v>
      </c>
      <c r="E387" s="7">
        <f t="shared" si="68"/>
        <v>1</v>
      </c>
      <c r="F387" s="7">
        <f t="shared" si="69"/>
        <v>3</v>
      </c>
      <c r="G387" s="1">
        <f t="shared" si="75"/>
        <v>29</v>
      </c>
      <c r="H387" s="2">
        <f t="shared" si="76"/>
        <v>0.22307692307692309</v>
      </c>
      <c r="I387" s="8"/>
      <c r="J387" s="2">
        <f t="shared" si="70"/>
        <v>0.35384615384615387</v>
      </c>
      <c r="K387" s="2">
        <f t="shared" si="71"/>
        <v>0.57692307692307687</v>
      </c>
      <c r="L387" s="2">
        <f t="shared" si="72"/>
        <v>5.3846153846153849E-2</v>
      </c>
      <c r="M387" s="2">
        <f t="shared" si="73"/>
        <v>1.5384615384615358E-2</v>
      </c>
      <c r="N387" s="1">
        <v>46</v>
      </c>
      <c r="O387" s="1">
        <v>75</v>
      </c>
      <c r="P387" s="1">
        <v>7</v>
      </c>
      <c r="Q387" s="1">
        <v>1</v>
      </c>
      <c r="R387" s="1">
        <v>1</v>
      </c>
      <c r="S387" s="76"/>
      <c r="T387" s="1">
        <v>0</v>
      </c>
      <c r="U387" s="1">
        <v>0</v>
      </c>
      <c r="V387" s="1"/>
      <c r="W387" s="1"/>
      <c r="X387" s="1"/>
      <c r="Y387" s="1"/>
      <c r="Z387" s="1"/>
      <c r="AA387" s="1"/>
      <c r="AB387" s="1"/>
      <c r="AG387" t="str">
        <f t="shared" si="66"/>
        <v>Indian Purchase T3 T4 Twp.</v>
      </c>
      <c r="AH387" t="s">
        <v>3128</v>
      </c>
      <c r="AI387">
        <v>2</v>
      </c>
      <c r="AJ387" t="e">
        <v>#N/A</v>
      </c>
      <c r="AL387" t="s">
        <v>849</v>
      </c>
      <c r="AQ387" t="s">
        <v>4754</v>
      </c>
    </row>
    <row r="388" spans="1:43" hidden="1" outlineLevel="1">
      <c r="A388" t="s">
        <v>4285</v>
      </c>
      <c r="B388" s="10" t="s">
        <v>2085</v>
      </c>
      <c r="C388" s="1">
        <f t="shared" si="74"/>
        <v>203</v>
      </c>
      <c r="D388" s="7">
        <f t="shared" si="67"/>
        <v>1</v>
      </c>
      <c r="E388" s="7">
        <f t="shared" si="68"/>
        <v>2</v>
      </c>
      <c r="F388" s="7">
        <f t="shared" si="69"/>
        <v>3</v>
      </c>
      <c r="G388" s="1">
        <f t="shared" si="75"/>
        <v>149</v>
      </c>
      <c r="H388" s="2">
        <f t="shared" si="76"/>
        <v>0.73399014778325122</v>
      </c>
      <c r="I388" s="8"/>
      <c r="J388" s="2">
        <f t="shared" si="70"/>
        <v>0.85221674876847286</v>
      </c>
      <c r="K388" s="2">
        <f t="shared" si="71"/>
        <v>0.11822660098522167</v>
      </c>
      <c r="L388" s="2">
        <f t="shared" si="72"/>
        <v>1.9704433497536946E-2</v>
      </c>
      <c r="M388" s="2">
        <f t="shared" si="73"/>
        <v>9.8522167487685199E-3</v>
      </c>
      <c r="N388" s="1">
        <v>173</v>
      </c>
      <c r="O388" s="1">
        <v>24</v>
      </c>
      <c r="P388" s="1">
        <v>4</v>
      </c>
      <c r="Q388" s="1">
        <v>0</v>
      </c>
      <c r="R388" s="1">
        <v>2</v>
      </c>
      <c r="S388" s="76"/>
      <c r="T388" s="1">
        <v>0</v>
      </c>
      <c r="U388" s="1">
        <v>0</v>
      </c>
      <c r="V388" s="1"/>
      <c r="W388" s="1"/>
      <c r="X388" s="1"/>
      <c r="Y388" s="1"/>
      <c r="Z388" s="1"/>
      <c r="AA388" s="1"/>
      <c r="AB388" s="1"/>
      <c r="AG388" t="str">
        <f t="shared" ref="AG388:AG450" si="77">A388</f>
        <v>Indian Township</v>
      </c>
      <c r="AH388" t="s">
        <v>1982</v>
      </c>
      <c r="AI388">
        <v>2</v>
      </c>
      <c r="AJ388" t="e">
        <v>#N/A</v>
      </c>
      <c r="AL388" t="s">
        <v>849</v>
      </c>
      <c r="AQ388" t="s">
        <v>4754</v>
      </c>
    </row>
    <row r="389" spans="1:43" hidden="1" outlineLevel="1">
      <c r="A389" t="s">
        <v>3367</v>
      </c>
      <c r="B389" s="10" t="s">
        <v>2085</v>
      </c>
      <c r="C389" s="1">
        <f t="shared" si="74"/>
        <v>443</v>
      </c>
      <c r="D389" s="7">
        <f t="shared" si="67"/>
        <v>2</v>
      </c>
      <c r="E389" s="7">
        <f t="shared" si="68"/>
        <v>1</v>
      </c>
      <c r="F389" s="7">
        <f t="shared" si="69"/>
        <v>3</v>
      </c>
      <c r="G389" s="1">
        <f t="shared" si="75"/>
        <v>7</v>
      </c>
      <c r="H389" s="2">
        <f t="shared" si="76"/>
        <v>1.580135440180587E-2</v>
      </c>
      <c r="I389" s="8"/>
      <c r="J389" s="2">
        <f t="shared" si="70"/>
        <v>0.44469525959367945</v>
      </c>
      <c r="K389" s="2">
        <f t="shared" si="71"/>
        <v>0.4604966139954853</v>
      </c>
      <c r="L389" s="2">
        <f t="shared" si="72"/>
        <v>7.6749435665914217E-2</v>
      </c>
      <c r="M389" s="2">
        <f t="shared" si="73"/>
        <v>1.8058690744920974E-2</v>
      </c>
      <c r="N389" s="1">
        <v>197</v>
      </c>
      <c r="O389" s="1">
        <v>204</v>
      </c>
      <c r="P389" s="1">
        <v>34</v>
      </c>
      <c r="Q389" s="1">
        <v>3</v>
      </c>
      <c r="R389" s="1">
        <v>4</v>
      </c>
      <c r="S389" s="76"/>
      <c r="T389" s="1">
        <v>1</v>
      </c>
      <c r="U389" s="1">
        <v>0</v>
      </c>
      <c r="V389" s="1"/>
      <c r="W389" s="1"/>
      <c r="X389" s="1"/>
      <c r="Y389" s="1"/>
      <c r="Z389" s="1"/>
      <c r="AA389" s="1"/>
      <c r="AB389" s="1"/>
      <c r="AG389" t="str">
        <f t="shared" si="77"/>
        <v>Industry</v>
      </c>
      <c r="AH389" t="s">
        <v>2579</v>
      </c>
      <c r="AI389">
        <v>2</v>
      </c>
      <c r="AJ389">
        <v>248</v>
      </c>
      <c r="AL389" t="s">
        <v>849</v>
      </c>
      <c r="AM389" t="s">
        <v>2150</v>
      </c>
      <c r="AN389" t="s">
        <v>4165</v>
      </c>
      <c r="AO389" t="s">
        <v>215</v>
      </c>
      <c r="AQ389" t="s">
        <v>3002</v>
      </c>
    </row>
    <row r="390" spans="1:43" hidden="1" outlineLevel="1">
      <c r="A390" t="s">
        <v>3368</v>
      </c>
      <c r="B390" s="10" t="s">
        <v>2085</v>
      </c>
      <c r="C390" s="1">
        <f t="shared" si="74"/>
        <v>443</v>
      </c>
      <c r="D390" s="7">
        <f t="shared" si="67"/>
        <v>2</v>
      </c>
      <c r="E390" s="7">
        <f t="shared" si="68"/>
        <v>1</v>
      </c>
      <c r="F390" s="7">
        <f t="shared" si="69"/>
        <v>3</v>
      </c>
      <c r="G390" s="1">
        <f t="shared" si="75"/>
        <v>111</v>
      </c>
      <c r="H390" s="2">
        <f t="shared" si="76"/>
        <v>0.25056433408577877</v>
      </c>
      <c r="I390" s="8"/>
      <c r="J390" s="2">
        <f t="shared" si="70"/>
        <v>0.35440180586907449</v>
      </c>
      <c r="K390" s="2">
        <f t="shared" si="71"/>
        <v>0.60496613995485327</v>
      </c>
      <c r="L390" s="2">
        <f t="shared" si="72"/>
        <v>2.7088036117381489E-2</v>
      </c>
      <c r="M390" s="2">
        <f t="shared" si="73"/>
        <v>1.3544018058690696E-2</v>
      </c>
      <c r="N390" s="1">
        <v>157</v>
      </c>
      <c r="O390" s="1">
        <v>268</v>
      </c>
      <c r="P390" s="1">
        <v>12</v>
      </c>
      <c r="Q390" s="1">
        <v>6</v>
      </c>
      <c r="R390" s="1">
        <v>0</v>
      </c>
      <c r="S390" s="76"/>
      <c r="T390" s="1">
        <v>0</v>
      </c>
      <c r="U390" s="1">
        <v>0</v>
      </c>
      <c r="V390" s="1"/>
      <c r="W390" s="1"/>
      <c r="X390" s="1"/>
      <c r="Y390" s="1"/>
      <c r="Z390" s="1"/>
      <c r="AA390" s="1"/>
      <c r="AB390" s="1"/>
      <c r="AG390" t="str">
        <f t="shared" si="77"/>
        <v>Island Falls</v>
      </c>
      <c r="AH390" t="s">
        <v>3697</v>
      </c>
      <c r="AI390">
        <v>2</v>
      </c>
      <c r="AJ390">
        <v>66</v>
      </c>
      <c r="AL390" t="s">
        <v>849</v>
      </c>
      <c r="AM390" t="s">
        <v>1802</v>
      </c>
      <c r="AN390" t="s">
        <v>1157</v>
      </c>
      <c r="AO390" t="s">
        <v>4204</v>
      </c>
      <c r="AQ390" t="s">
        <v>3002</v>
      </c>
    </row>
    <row r="391" spans="1:43" hidden="1" outlineLevel="1">
      <c r="A391" t="s">
        <v>2671</v>
      </c>
      <c r="B391" s="10" t="s">
        <v>2085</v>
      </c>
      <c r="C391" s="1">
        <f t="shared" si="74"/>
        <v>56</v>
      </c>
      <c r="D391" s="7">
        <f t="shared" si="67"/>
        <v>1</v>
      </c>
      <c r="E391" s="7">
        <f t="shared" si="68"/>
        <v>2</v>
      </c>
      <c r="F391" s="7">
        <f t="shared" si="69"/>
        <v>3</v>
      </c>
      <c r="G391" s="1">
        <f t="shared" si="75"/>
        <v>7</v>
      </c>
      <c r="H391" s="2">
        <f t="shared" si="76"/>
        <v>0.125</v>
      </c>
      <c r="I391" s="8"/>
      <c r="J391" s="2">
        <f t="shared" si="70"/>
        <v>0.4642857142857143</v>
      </c>
      <c r="K391" s="2">
        <f t="shared" si="71"/>
        <v>0.3392857142857143</v>
      </c>
      <c r="L391" s="2">
        <f t="shared" si="72"/>
        <v>0.19642857142857142</v>
      </c>
      <c r="M391" s="2">
        <f t="shared" si="73"/>
        <v>-2.7755575615628914E-17</v>
      </c>
      <c r="N391" s="1">
        <v>26</v>
      </c>
      <c r="O391" s="1">
        <v>19</v>
      </c>
      <c r="P391" s="1">
        <v>11</v>
      </c>
      <c r="Q391" s="1">
        <v>0</v>
      </c>
      <c r="R391" s="1">
        <v>0</v>
      </c>
      <c r="S391" s="76"/>
      <c r="T391" s="1">
        <v>0</v>
      </c>
      <c r="U391" s="1">
        <v>0</v>
      </c>
      <c r="V391" s="1"/>
      <c r="W391" s="1"/>
      <c r="X391" s="1"/>
      <c r="Y391" s="1"/>
      <c r="Z391" s="1"/>
      <c r="AA391" s="1"/>
      <c r="AB391" s="1"/>
      <c r="AG391" t="str">
        <f t="shared" si="77"/>
        <v>Isle Au Haut</v>
      </c>
      <c r="AH391" t="s">
        <v>736</v>
      </c>
      <c r="AI391">
        <v>1</v>
      </c>
      <c r="AJ391">
        <v>454</v>
      </c>
      <c r="AL391" t="s">
        <v>849</v>
      </c>
      <c r="AM391" t="s">
        <v>2456</v>
      </c>
      <c r="AN391" t="s">
        <v>4484</v>
      </c>
      <c r="AO391" t="s">
        <v>4205</v>
      </c>
      <c r="AQ391" t="s">
        <v>3002</v>
      </c>
    </row>
    <row r="392" spans="1:43" hidden="1" outlineLevel="1">
      <c r="A392" t="s">
        <v>3500</v>
      </c>
      <c r="B392" s="10" t="s">
        <v>2085</v>
      </c>
      <c r="C392" s="1">
        <f t="shared" si="74"/>
        <v>346</v>
      </c>
      <c r="D392" s="7">
        <f t="shared" si="67"/>
        <v>1</v>
      </c>
      <c r="E392" s="7">
        <f t="shared" si="68"/>
        <v>2</v>
      </c>
      <c r="F392" s="7">
        <f t="shared" si="69"/>
        <v>3</v>
      </c>
      <c r="G392" s="1">
        <f t="shared" si="75"/>
        <v>67</v>
      </c>
      <c r="H392" s="2">
        <f t="shared" si="76"/>
        <v>0.19364161849710981</v>
      </c>
      <c r="I392" s="8"/>
      <c r="J392" s="2">
        <f t="shared" si="70"/>
        <v>0.52312138728323698</v>
      </c>
      <c r="K392" s="2">
        <f t="shared" si="71"/>
        <v>0.32947976878612717</v>
      </c>
      <c r="L392" s="2">
        <f t="shared" si="72"/>
        <v>0.14450867052023122</v>
      </c>
      <c r="M392" s="2">
        <f t="shared" si="73"/>
        <v>2.8901734104046228E-3</v>
      </c>
      <c r="N392" s="1">
        <v>181</v>
      </c>
      <c r="O392" s="1">
        <v>114</v>
      </c>
      <c r="P392" s="1">
        <v>50</v>
      </c>
      <c r="Q392" s="1">
        <v>1</v>
      </c>
      <c r="R392" s="1">
        <v>0</v>
      </c>
      <c r="S392" s="76"/>
      <c r="T392" s="1">
        <v>0</v>
      </c>
      <c r="U392" s="1">
        <v>0</v>
      </c>
      <c r="V392" s="1"/>
      <c r="W392" s="1"/>
      <c r="X392" s="1"/>
      <c r="Y392" s="1"/>
      <c r="Z392" s="1"/>
      <c r="AA392" s="1"/>
      <c r="AB392" s="1"/>
      <c r="AG392" t="str">
        <f t="shared" si="77"/>
        <v>Islesboro</v>
      </c>
      <c r="AH392" t="s">
        <v>1895</v>
      </c>
      <c r="AI392">
        <v>2</v>
      </c>
      <c r="AJ392">
        <v>378</v>
      </c>
      <c r="AL392" t="s">
        <v>849</v>
      </c>
      <c r="AM392" t="s">
        <v>777</v>
      </c>
      <c r="AN392" t="s">
        <v>781</v>
      </c>
      <c r="AO392" t="s">
        <v>4206</v>
      </c>
      <c r="AQ392" t="s">
        <v>3002</v>
      </c>
    </row>
    <row r="393" spans="1:43" hidden="1" outlineLevel="1">
      <c r="A393" t="s">
        <v>3501</v>
      </c>
      <c r="B393" s="10" t="s">
        <v>2085</v>
      </c>
      <c r="C393" s="1">
        <f t="shared" si="74"/>
        <v>485</v>
      </c>
      <c r="D393" s="7">
        <f t="shared" si="67"/>
        <v>2</v>
      </c>
      <c r="E393" s="7">
        <f t="shared" si="68"/>
        <v>1</v>
      </c>
      <c r="F393" s="7">
        <f t="shared" si="69"/>
        <v>3</v>
      </c>
      <c r="G393" s="1">
        <f t="shared" si="75"/>
        <v>36</v>
      </c>
      <c r="H393" s="2">
        <f t="shared" si="76"/>
        <v>7.422680412371134E-2</v>
      </c>
      <c r="I393" s="8"/>
      <c r="J393" s="2">
        <f t="shared" si="70"/>
        <v>0.42886597938144327</v>
      </c>
      <c r="K393" s="2">
        <f t="shared" si="71"/>
        <v>0.50309278350515463</v>
      </c>
      <c r="L393" s="2">
        <f t="shared" si="72"/>
        <v>4.9484536082474224E-2</v>
      </c>
      <c r="M393" s="2">
        <f t="shared" si="73"/>
        <v>1.8556701030927818E-2</v>
      </c>
      <c r="N393" s="1">
        <v>208</v>
      </c>
      <c r="O393" s="1">
        <v>244</v>
      </c>
      <c r="P393" s="1">
        <v>24</v>
      </c>
      <c r="Q393" s="1">
        <v>8</v>
      </c>
      <c r="R393" s="1">
        <v>1</v>
      </c>
      <c r="S393" s="76"/>
      <c r="T393" s="1">
        <v>0</v>
      </c>
      <c r="U393" s="1">
        <v>0</v>
      </c>
      <c r="V393" s="1"/>
      <c r="W393" s="1"/>
      <c r="X393" s="1"/>
      <c r="Y393" s="1"/>
      <c r="Z393" s="1"/>
      <c r="AA393" s="1"/>
      <c r="AB393" s="1"/>
      <c r="AG393" t="str">
        <f t="shared" si="77"/>
        <v>Jackman</v>
      </c>
      <c r="AH393" t="s">
        <v>1928</v>
      </c>
      <c r="AI393">
        <v>2</v>
      </c>
      <c r="AJ393">
        <v>90</v>
      </c>
      <c r="AL393" t="s">
        <v>849</v>
      </c>
      <c r="AM393" t="s">
        <v>776</v>
      </c>
      <c r="AN393" t="s">
        <v>3823</v>
      </c>
      <c r="AO393" t="s">
        <v>4574</v>
      </c>
      <c r="AQ393" t="s">
        <v>3002</v>
      </c>
    </row>
    <row r="394" spans="1:43" hidden="1" outlineLevel="1">
      <c r="A394" t="s">
        <v>3023</v>
      </c>
      <c r="B394" s="10" t="s">
        <v>2085</v>
      </c>
      <c r="C394" s="1">
        <f t="shared" si="74"/>
        <v>255</v>
      </c>
      <c r="D394" s="7">
        <f t="shared" si="67"/>
        <v>2</v>
      </c>
      <c r="E394" s="7">
        <f t="shared" si="68"/>
        <v>1</v>
      </c>
      <c r="F394" s="7">
        <f t="shared" si="69"/>
        <v>3</v>
      </c>
      <c r="G394" s="1">
        <f t="shared" si="75"/>
        <v>26</v>
      </c>
      <c r="H394" s="2">
        <f t="shared" si="76"/>
        <v>0.10196078431372549</v>
      </c>
      <c r="I394" s="8"/>
      <c r="J394" s="2">
        <f t="shared" si="70"/>
        <v>0.396078431372549</v>
      </c>
      <c r="K394" s="2">
        <f t="shared" si="71"/>
        <v>0.49803921568627452</v>
      </c>
      <c r="L394" s="2">
        <f t="shared" si="72"/>
        <v>9.4117647058823528E-2</v>
      </c>
      <c r="M394" s="2">
        <f t="shared" si="73"/>
        <v>1.176470588235301E-2</v>
      </c>
      <c r="N394" s="1">
        <v>101</v>
      </c>
      <c r="O394" s="1">
        <v>127</v>
      </c>
      <c r="P394" s="1">
        <v>24</v>
      </c>
      <c r="Q394" s="1">
        <v>1</v>
      </c>
      <c r="R394" s="1">
        <v>1</v>
      </c>
      <c r="S394" s="76"/>
      <c r="T394" s="1">
        <v>1</v>
      </c>
      <c r="U394" s="1">
        <v>0</v>
      </c>
      <c r="V394" s="1"/>
      <c r="W394" s="1"/>
      <c r="X394" s="1"/>
      <c r="Y394" s="1"/>
      <c r="Z394" s="1"/>
      <c r="AA394" s="1"/>
      <c r="AB394" s="1"/>
      <c r="AG394" t="str">
        <f t="shared" si="77"/>
        <v>Jackson</v>
      </c>
      <c r="AH394" t="s">
        <v>1895</v>
      </c>
      <c r="AI394">
        <v>2</v>
      </c>
      <c r="AJ394">
        <v>298</v>
      </c>
      <c r="AL394" t="s">
        <v>849</v>
      </c>
      <c r="AM394" t="s">
        <v>777</v>
      </c>
      <c r="AN394" t="s">
        <v>4165</v>
      </c>
      <c r="AO394" t="s">
        <v>4575</v>
      </c>
      <c r="AQ394" t="s">
        <v>3002</v>
      </c>
    </row>
    <row r="395" spans="1:43" hidden="1" outlineLevel="1">
      <c r="A395" t="s">
        <v>587</v>
      </c>
      <c r="B395" s="10" t="s">
        <v>2085</v>
      </c>
      <c r="C395" s="1">
        <f t="shared" si="74"/>
        <v>2563</v>
      </c>
      <c r="D395" s="7">
        <f t="shared" si="67"/>
        <v>1</v>
      </c>
      <c r="E395" s="7">
        <f t="shared" si="68"/>
        <v>2</v>
      </c>
      <c r="F395" s="7">
        <f t="shared" si="69"/>
        <v>3</v>
      </c>
      <c r="G395" s="1">
        <f t="shared" si="75"/>
        <v>740</v>
      </c>
      <c r="H395" s="2">
        <f t="shared" si="76"/>
        <v>0.28872415138509561</v>
      </c>
      <c r="I395" s="8"/>
      <c r="J395" s="2">
        <f t="shared" si="70"/>
        <v>0.61178306671868898</v>
      </c>
      <c r="K395" s="2">
        <f t="shared" si="71"/>
        <v>0.32305891533359343</v>
      </c>
      <c r="L395" s="2">
        <f t="shared" si="72"/>
        <v>4.8380803745610615E-2</v>
      </c>
      <c r="M395" s="2">
        <f t="shared" si="73"/>
        <v>1.6777214202106969E-2</v>
      </c>
      <c r="N395" s="1">
        <v>1568</v>
      </c>
      <c r="O395" s="1">
        <v>828</v>
      </c>
      <c r="P395" s="1">
        <v>124</v>
      </c>
      <c r="Q395" s="1">
        <v>28</v>
      </c>
      <c r="R395" s="1">
        <v>13</v>
      </c>
      <c r="S395" s="76"/>
      <c r="T395" s="1">
        <v>1</v>
      </c>
      <c r="U395" s="1">
        <v>1</v>
      </c>
      <c r="V395" s="1"/>
      <c r="W395" s="1"/>
      <c r="X395" s="1"/>
      <c r="Y395" s="1"/>
      <c r="Z395" s="1"/>
      <c r="AA395" s="1"/>
      <c r="AB395" s="1"/>
      <c r="AG395" t="str">
        <f t="shared" si="77"/>
        <v>Jay</v>
      </c>
      <c r="AH395" t="s">
        <v>2579</v>
      </c>
      <c r="AI395">
        <v>2</v>
      </c>
      <c r="AJ395">
        <v>320</v>
      </c>
      <c r="AL395" t="s">
        <v>849</v>
      </c>
      <c r="AM395" t="s">
        <v>2150</v>
      </c>
      <c r="AN395" t="s">
        <v>130</v>
      </c>
      <c r="AO395" t="s">
        <v>4576</v>
      </c>
      <c r="AQ395" t="s">
        <v>3002</v>
      </c>
    </row>
    <row r="396" spans="1:43" hidden="1" outlineLevel="1">
      <c r="A396" t="s">
        <v>3024</v>
      </c>
      <c r="B396" s="10" t="s">
        <v>2085</v>
      </c>
      <c r="C396" s="1">
        <f t="shared" si="74"/>
        <v>1334</v>
      </c>
      <c r="D396" s="7">
        <f t="shared" si="67"/>
        <v>2</v>
      </c>
      <c r="E396" s="7">
        <f t="shared" si="68"/>
        <v>1</v>
      </c>
      <c r="F396" s="7">
        <f t="shared" si="69"/>
        <v>3</v>
      </c>
      <c r="G396" s="1">
        <f t="shared" si="75"/>
        <v>154</v>
      </c>
      <c r="H396" s="2">
        <f t="shared" si="76"/>
        <v>0.11544227886056972</v>
      </c>
      <c r="I396" s="8"/>
      <c r="J396" s="2">
        <f t="shared" si="70"/>
        <v>0.41529235382308843</v>
      </c>
      <c r="K396" s="2">
        <f t="shared" si="71"/>
        <v>0.53073463268365817</v>
      </c>
      <c r="L396" s="2">
        <f t="shared" si="72"/>
        <v>4.572713643178411E-2</v>
      </c>
      <c r="M396" s="2">
        <f t="shared" si="73"/>
        <v>8.2458770614693422E-3</v>
      </c>
      <c r="N396" s="1">
        <v>554</v>
      </c>
      <c r="O396" s="1">
        <v>708</v>
      </c>
      <c r="P396" s="1">
        <v>61</v>
      </c>
      <c r="Q396" s="1">
        <v>5</v>
      </c>
      <c r="R396" s="1">
        <v>5</v>
      </c>
      <c r="S396" s="76"/>
      <c r="T396" s="1">
        <v>1</v>
      </c>
      <c r="U396" s="1">
        <v>0</v>
      </c>
      <c r="V396" s="1"/>
      <c r="W396" s="1"/>
      <c r="X396" s="1"/>
      <c r="Y396" s="1"/>
      <c r="Z396" s="1"/>
      <c r="AA396" s="1"/>
      <c r="AB396" s="1"/>
      <c r="AG396" t="str">
        <f t="shared" si="77"/>
        <v>Jefferson</v>
      </c>
      <c r="AH396" t="s">
        <v>2054</v>
      </c>
      <c r="AI396">
        <v>1</v>
      </c>
      <c r="AJ396">
        <v>407</v>
      </c>
      <c r="AL396" t="s">
        <v>849</v>
      </c>
      <c r="AM396" t="s">
        <v>1466</v>
      </c>
      <c r="AN396" t="s">
        <v>654</v>
      </c>
      <c r="AO396" t="s">
        <v>4577</v>
      </c>
      <c r="AQ396" t="s">
        <v>3002</v>
      </c>
    </row>
    <row r="397" spans="1:43" hidden="1" outlineLevel="1">
      <c r="A397" t="s">
        <v>3562</v>
      </c>
      <c r="B397" s="10" t="s">
        <v>2085</v>
      </c>
      <c r="C397" s="1">
        <f t="shared" si="74"/>
        <v>305</v>
      </c>
      <c r="D397" s="7">
        <f t="shared" si="67"/>
        <v>2</v>
      </c>
      <c r="E397" s="7">
        <f t="shared" si="68"/>
        <v>1</v>
      </c>
      <c r="F397" s="7">
        <f t="shared" si="69"/>
        <v>3</v>
      </c>
      <c r="G397" s="1">
        <f t="shared" si="75"/>
        <v>59</v>
      </c>
      <c r="H397" s="2">
        <f t="shared" si="76"/>
        <v>0.19344262295081968</v>
      </c>
      <c r="I397" s="8"/>
      <c r="J397" s="2">
        <f t="shared" si="70"/>
        <v>0.35409836065573769</v>
      </c>
      <c r="K397" s="2">
        <f t="shared" si="71"/>
        <v>0.54754098360655734</v>
      </c>
      <c r="L397" s="2">
        <f t="shared" si="72"/>
        <v>8.5245901639344257E-2</v>
      </c>
      <c r="M397" s="2">
        <f t="shared" si="73"/>
        <v>1.3114754098360659E-2</v>
      </c>
      <c r="N397" s="1">
        <v>108</v>
      </c>
      <c r="O397" s="1">
        <v>167</v>
      </c>
      <c r="P397" s="1">
        <v>26</v>
      </c>
      <c r="Q397" s="1">
        <v>1</v>
      </c>
      <c r="R397" s="1">
        <v>3</v>
      </c>
      <c r="S397" s="76"/>
      <c r="T397" s="1">
        <v>0</v>
      </c>
      <c r="U397" s="1">
        <v>0</v>
      </c>
      <c r="V397" s="1"/>
      <c r="W397" s="1"/>
      <c r="X397" s="1"/>
      <c r="Y397" s="1"/>
      <c r="Z397" s="1"/>
      <c r="AA397" s="1"/>
      <c r="AB397" s="1"/>
      <c r="AG397" t="str">
        <f t="shared" si="77"/>
        <v>Jonesboro</v>
      </c>
      <c r="AH397" t="s">
        <v>1982</v>
      </c>
      <c r="AI397">
        <v>2</v>
      </c>
      <c r="AJ397">
        <v>282</v>
      </c>
      <c r="AL397" t="s">
        <v>849</v>
      </c>
      <c r="AM397" t="s">
        <v>778</v>
      </c>
      <c r="AN397" t="s">
        <v>318</v>
      </c>
      <c r="AO397" t="s">
        <v>4578</v>
      </c>
      <c r="AQ397" t="s">
        <v>3002</v>
      </c>
    </row>
    <row r="398" spans="1:43" hidden="1" outlineLevel="1">
      <c r="A398" t="s">
        <v>3125</v>
      </c>
      <c r="B398" s="10" t="s">
        <v>2085</v>
      </c>
      <c r="C398" s="1">
        <f t="shared" si="74"/>
        <v>606</v>
      </c>
      <c r="D398" s="7">
        <f t="shared" si="67"/>
        <v>2</v>
      </c>
      <c r="E398" s="7">
        <f t="shared" si="68"/>
        <v>1</v>
      </c>
      <c r="F398" s="7">
        <f t="shared" si="69"/>
        <v>3</v>
      </c>
      <c r="G398" s="1">
        <f t="shared" si="75"/>
        <v>18</v>
      </c>
      <c r="H398" s="2">
        <f t="shared" si="76"/>
        <v>2.9702970297029702E-2</v>
      </c>
      <c r="I398" s="8"/>
      <c r="J398" s="2">
        <f t="shared" si="70"/>
        <v>0.45049504950495051</v>
      </c>
      <c r="K398" s="2">
        <f t="shared" si="71"/>
        <v>0.48019801980198018</v>
      </c>
      <c r="L398" s="2">
        <f t="shared" si="72"/>
        <v>4.7854785478547858E-2</v>
      </c>
      <c r="M398" s="2">
        <f t="shared" si="73"/>
        <v>2.1452145214521511E-2</v>
      </c>
      <c r="N398" s="1">
        <v>273</v>
      </c>
      <c r="O398" s="1">
        <v>291</v>
      </c>
      <c r="P398" s="1">
        <v>29</v>
      </c>
      <c r="Q398" s="1">
        <v>8</v>
      </c>
      <c r="R398" s="1">
        <v>4</v>
      </c>
      <c r="S398" s="76"/>
      <c r="T398" s="1">
        <v>1</v>
      </c>
      <c r="U398" s="1">
        <v>0</v>
      </c>
      <c r="V398" s="1"/>
      <c r="W398" s="1"/>
      <c r="X398" s="1"/>
      <c r="Y398" s="1"/>
      <c r="Z398" s="1"/>
      <c r="AA398" s="1"/>
      <c r="AB398" s="1"/>
      <c r="AG398" t="str">
        <f t="shared" si="77"/>
        <v>Jonesport</v>
      </c>
      <c r="AH398" t="s">
        <v>1982</v>
      </c>
      <c r="AI398">
        <v>2</v>
      </c>
      <c r="AJ398">
        <v>308</v>
      </c>
      <c r="AL398" t="s">
        <v>849</v>
      </c>
      <c r="AM398" t="s">
        <v>778</v>
      </c>
      <c r="AN398" t="s">
        <v>4686</v>
      </c>
      <c r="AO398" t="s">
        <v>4579</v>
      </c>
      <c r="AQ398" t="s">
        <v>3002</v>
      </c>
    </row>
    <row r="399" spans="1:43" hidden="1" outlineLevel="1">
      <c r="A399" t="s">
        <v>3131</v>
      </c>
      <c r="B399" s="10" t="s">
        <v>2085</v>
      </c>
      <c r="C399" s="1">
        <f t="shared" si="74"/>
        <v>588</v>
      </c>
      <c r="D399" s="7">
        <f t="shared" si="67"/>
        <v>2</v>
      </c>
      <c r="E399" s="7">
        <f t="shared" si="68"/>
        <v>1</v>
      </c>
      <c r="F399" s="7">
        <f t="shared" si="69"/>
        <v>3</v>
      </c>
      <c r="G399" s="1">
        <f t="shared" si="75"/>
        <v>31</v>
      </c>
      <c r="H399" s="2">
        <f t="shared" si="76"/>
        <v>5.2721088435374153E-2</v>
      </c>
      <c r="I399" s="8"/>
      <c r="J399" s="2">
        <f t="shared" si="70"/>
        <v>0.445578231292517</v>
      </c>
      <c r="K399" s="2">
        <f t="shared" si="71"/>
        <v>0.49829931972789115</v>
      </c>
      <c r="L399" s="2">
        <f t="shared" si="72"/>
        <v>4.2517006802721087E-2</v>
      </c>
      <c r="M399" s="2">
        <f t="shared" si="73"/>
        <v>1.3605442176870812E-2</v>
      </c>
      <c r="N399" s="1">
        <v>262</v>
      </c>
      <c r="O399" s="1">
        <v>293</v>
      </c>
      <c r="P399" s="1">
        <v>25</v>
      </c>
      <c r="Q399" s="1">
        <v>4</v>
      </c>
      <c r="R399" s="1">
        <v>4</v>
      </c>
      <c r="S399" s="76"/>
      <c r="T399" s="1">
        <v>0</v>
      </c>
      <c r="U399" s="1">
        <v>0</v>
      </c>
      <c r="V399" s="1"/>
      <c r="W399" s="1"/>
      <c r="X399" s="1"/>
      <c r="Y399" s="1"/>
      <c r="Z399" s="1"/>
      <c r="AA399" s="1"/>
      <c r="AB399" s="1"/>
      <c r="AG399" t="str">
        <f t="shared" si="77"/>
        <v>Kenduskeag</v>
      </c>
      <c r="AH399" t="s">
        <v>3128</v>
      </c>
      <c r="AI399">
        <v>2</v>
      </c>
      <c r="AJ399">
        <v>211</v>
      </c>
      <c r="AL399" t="s">
        <v>849</v>
      </c>
      <c r="AM399" t="s">
        <v>1468</v>
      </c>
      <c r="AN399" t="s">
        <v>124</v>
      </c>
      <c r="AO399" t="s">
        <v>4257</v>
      </c>
      <c r="AQ399" t="s">
        <v>3002</v>
      </c>
    </row>
    <row r="400" spans="1:43" hidden="1" outlineLevel="1">
      <c r="A400" t="s">
        <v>3752</v>
      </c>
      <c r="B400" s="10" t="s">
        <v>2085</v>
      </c>
      <c r="C400" s="1">
        <f t="shared" si="74"/>
        <v>6405</v>
      </c>
      <c r="D400" s="7">
        <f t="shared" si="67"/>
        <v>2</v>
      </c>
      <c r="E400" s="7">
        <f t="shared" si="68"/>
        <v>1</v>
      </c>
      <c r="F400" s="7">
        <f t="shared" si="69"/>
        <v>3</v>
      </c>
      <c r="G400" s="1">
        <f t="shared" si="75"/>
        <v>509</v>
      </c>
      <c r="H400" s="2">
        <f t="shared" si="76"/>
        <v>7.9469164715066348E-2</v>
      </c>
      <c r="I400" s="8"/>
      <c r="J400" s="2">
        <f t="shared" si="70"/>
        <v>0.42919594067135053</v>
      </c>
      <c r="K400" s="2">
        <f t="shared" si="71"/>
        <v>0.50866510538641685</v>
      </c>
      <c r="L400" s="2">
        <f t="shared" si="72"/>
        <v>5.3708040593286495E-2</v>
      </c>
      <c r="M400" s="2">
        <f t="shared" si="73"/>
        <v>8.4309133489460716E-3</v>
      </c>
      <c r="N400" s="1">
        <v>2749</v>
      </c>
      <c r="O400" s="1">
        <v>3258</v>
      </c>
      <c r="P400" s="1">
        <v>344</v>
      </c>
      <c r="Q400" s="1">
        <v>28</v>
      </c>
      <c r="R400" s="1">
        <v>25</v>
      </c>
      <c r="S400" s="76"/>
      <c r="T400" s="1">
        <v>1</v>
      </c>
      <c r="U400" s="1">
        <v>0</v>
      </c>
      <c r="V400" s="1"/>
      <c r="W400" s="1"/>
      <c r="X400" s="1"/>
      <c r="Y400" s="1"/>
      <c r="Z400" s="1"/>
      <c r="AA400" s="1"/>
      <c r="AB400" s="1"/>
      <c r="AG400" t="str">
        <f t="shared" si="77"/>
        <v>Kennebunk</v>
      </c>
      <c r="AH400" t="s">
        <v>1896</v>
      </c>
      <c r="AI400">
        <v>1</v>
      </c>
      <c r="AJ400">
        <v>537</v>
      </c>
      <c r="AL400" t="s">
        <v>849</v>
      </c>
      <c r="AM400" t="s">
        <v>779</v>
      </c>
      <c r="AN400" t="s">
        <v>660</v>
      </c>
      <c r="AO400" t="s">
        <v>4580</v>
      </c>
      <c r="AQ400" t="s">
        <v>3002</v>
      </c>
    </row>
    <row r="401" spans="1:43" hidden="1" outlineLevel="1">
      <c r="A401" t="s">
        <v>2763</v>
      </c>
      <c r="B401" s="10" t="s">
        <v>2085</v>
      </c>
      <c r="C401" s="1">
        <f t="shared" si="74"/>
        <v>2364</v>
      </c>
      <c r="D401" s="7">
        <f t="shared" si="67"/>
        <v>2</v>
      </c>
      <c r="E401" s="7">
        <f t="shared" si="68"/>
        <v>1</v>
      </c>
      <c r="F401" s="7">
        <f t="shared" si="69"/>
        <v>3</v>
      </c>
      <c r="G401" s="1">
        <f t="shared" si="75"/>
        <v>356</v>
      </c>
      <c r="H401" s="2">
        <f t="shared" si="76"/>
        <v>0.15059221658206429</v>
      </c>
      <c r="I401" s="8"/>
      <c r="J401" s="2">
        <f t="shared" si="70"/>
        <v>0.39551607445008458</v>
      </c>
      <c r="K401" s="2">
        <f t="shared" si="71"/>
        <v>0.54610829103214886</v>
      </c>
      <c r="L401" s="2">
        <f t="shared" si="72"/>
        <v>4.7800338409475465E-2</v>
      </c>
      <c r="M401" s="2">
        <f t="shared" si="73"/>
        <v>1.0575296108291152E-2</v>
      </c>
      <c r="N401" s="1">
        <v>935</v>
      </c>
      <c r="O401" s="1">
        <v>1291</v>
      </c>
      <c r="P401" s="1">
        <v>113</v>
      </c>
      <c r="Q401" s="1">
        <v>10</v>
      </c>
      <c r="R401" s="1">
        <v>14</v>
      </c>
      <c r="S401" s="76"/>
      <c r="T401" s="1">
        <v>1</v>
      </c>
      <c r="U401" s="1">
        <v>0</v>
      </c>
      <c r="V401" s="1"/>
      <c r="W401" s="1"/>
      <c r="X401" s="1"/>
      <c r="Y401" s="1"/>
      <c r="Z401" s="1"/>
      <c r="AA401" s="1"/>
      <c r="AB401" s="1"/>
      <c r="AG401" t="str">
        <f t="shared" si="77"/>
        <v>Kennebunkport</v>
      </c>
      <c r="AH401" t="s">
        <v>1896</v>
      </c>
      <c r="AI401">
        <v>1</v>
      </c>
      <c r="AJ401">
        <v>538</v>
      </c>
      <c r="AL401" t="s">
        <v>849</v>
      </c>
      <c r="AM401" t="s">
        <v>779</v>
      </c>
      <c r="AN401" t="s">
        <v>655</v>
      </c>
      <c r="AO401" t="s">
        <v>4581</v>
      </c>
      <c r="AQ401" t="s">
        <v>3002</v>
      </c>
    </row>
    <row r="402" spans="1:43" hidden="1" outlineLevel="1">
      <c r="A402" t="s">
        <v>2764</v>
      </c>
      <c r="B402" s="10" t="s">
        <v>2085</v>
      </c>
      <c r="C402" s="1">
        <f t="shared" si="74"/>
        <v>691</v>
      </c>
      <c r="D402" s="7">
        <f t="shared" si="67"/>
        <v>2</v>
      </c>
      <c r="E402" s="7">
        <f t="shared" si="68"/>
        <v>1</v>
      </c>
      <c r="F402" s="7">
        <f t="shared" si="69"/>
        <v>3</v>
      </c>
      <c r="G402" s="1">
        <f t="shared" si="75"/>
        <v>34</v>
      </c>
      <c r="H402" s="2">
        <f t="shared" si="76"/>
        <v>4.9204052098408106E-2</v>
      </c>
      <c r="I402" s="8"/>
      <c r="J402" s="2">
        <f t="shared" si="70"/>
        <v>0.42112879884225762</v>
      </c>
      <c r="K402" s="2">
        <f t="shared" si="71"/>
        <v>0.47033285094066568</v>
      </c>
      <c r="L402" s="2">
        <f t="shared" si="72"/>
        <v>9.5513748191027495E-2</v>
      </c>
      <c r="M402" s="2">
        <f t="shared" si="73"/>
        <v>1.3024602026049201E-2</v>
      </c>
      <c r="N402" s="1">
        <v>291</v>
      </c>
      <c r="O402" s="1">
        <v>325</v>
      </c>
      <c r="P402" s="1">
        <v>66</v>
      </c>
      <c r="Q402" s="1">
        <v>5</v>
      </c>
      <c r="R402" s="1">
        <v>3</v>
      </c>
      <c r="S402" s="76"/>
      <c r="T402" s="1">
        <v>1</v>
      </c>
      <c r="U402" s="1">
        <v>0</v>
      </c>
      <c r="V402" s="1"/>
      <c r="W402" s="1"/>
      <c r="X402" s="1"/>
      <c r="Y402" s="1"/>
      <c r="Z402" s="1"/>
      <c r="AA402" s="1"/>
      <c r="AB402" s="1"/>
      <c r="AG402" t="str">
        <f t="shared" si="77"/>
        <v>Kingfield</v>
      </c>
      <c r="AH402" t="s">
        <v>2579</v>
      </c>
      <c r="AI402">
        <v>2</v>
      </c>
      <c r="AJ402">
        <v>186</v>
      </c>
      <c r="AL402" t="s">
        <v>849</v>
      </c>
      <c r="AM402" t="s">
        <v>2150</v>
      </c>
      <c r="AN402" t="s">
        <v>654</v>
      </c>
      <c r="AO402" t="s">
        <v>4582</v>
      </c>
      <c r="AQ402" t="s">
        <v>3002</v>
      </c>
    </row>
    <row r="403" spans="1:43" hidden="1" outlineLevel="1">
      <c r="A403" t="s">
        <v>3669</v>
      </c>
      <c r="B403" s="10" t="s">
        <v>2085</v>
      </c>
      <c r="C403" s="1">
        <f t="shared" si="74"/>
        <v>96</v>
      </c>
      <c r="D403" s="7">
        <f t="shared" si="67"/>
        <v>2</v>
      </c>
      <c r="E403" s="7">
        <f t="shared" si="68"/>
        <v>1</v>
      </c>
      <c r="F403" s="7">
        <f t="shared" si="69"/>
        <v>4</v>
      </c>
      <c r="G403" s="1">
        <f t="shared" si="75"/>
        <v>25</v>
      </c>
      <c r="H403" s="2">
        <f t="shared" si="76"/>
        <v>0.26041666666666669</v>
      </c>
      <c r="I403" s="8"/>
      <c r="J403" s="2">
        <f t="shared" si="70"/>
        <v>0.34375</v>
      </c>
      <c r="K403" s="2">
        <f t="shared" si="71"/>
        <v>0.60416666666666663</v>
      </c>
      <c r="L403" s="2">
        <f t="shared" si="72"/>
        <v>1.0416666666666666E-2</v>
      </c>
      <c r="M403" s="2">
        <f t="shared" si="73"/>
        <v>4.1666666666666706E-2</v>
      </c>
      <c r="N403" s="1">
        <v>33</v>
      </c>
      <c r="O403" s="1">
        <v>58</v>
      </c>
      <c r="P403" s="1">
        <v>1</v>
      </c>
      <c r="Q403" s="1">
        <v>1</v>
      </c>
      <c r="R403" s="1">
        <v>3</v>
      </c>
      <c r="S403" s="76"/>
      <c r="T403" s="1">
        <v>0</v>
      </c>
      <c r="U403" s="1">
        <v>0</v>
      </c>
      <c r="V403" s="1"/>
      <c r="W403" s="1"/>
      <c r="X403" s="1"/>
      <c r="Y403" s="1"/>
      <c r="Z403" s="1"/>
      <c r="AA403" s="1"/>
      <c r="AB403" s="1"/>
      <c r="AG403" t="str">
        <f>A403</f>
        <v>Kingman Twp.</v>
      </c>
      <c r="AH403" t="s">
        <v>3128</v>
      </c>
      <c r="AI403">
        <v>2</v>
      </c>
      <c r="AJ403">
        <v>92</v>
      </c>
      <c r="AL403" t="s">
        <v>849</v>
      </c>
      <c r="AM403" t="s">
        <v>1468</v>
      </c>
      <c r="AN403" t="s">
        <v>125</v>
      </c>
      <c r="AO403" t="s">
        <v>4259</v>
      </c>
      <c r="AQ403" t="s">
        <v>1004</v>
      </c>
    </row>
    <row r="404" spans="1:43" hidden="1" outlineLevel="1">
      <c r="A404" t="s">
        <v>3407</v>
      </c>
      <c r="B404" s="10" t="s">
        <v>2085</v>
      </c>
      <c r="C404" s="1">
        <f t="shared" si="74"/>
        <v>11</v>
      </c>
      <c r="D404" s="7">
        <f t="shared" si="67"/>
        <v>2</v>
      </c>
      <c r="E404" s="7">
        <f t="shared" si="68"/>
        <v>1</v>
      </c>
      <c r="F404" s="7">
        <f t="shared" si="69"/>
        <v>0</v>
      </c>
      <c r="G404" s="1">
        <f t="shared" si="75"/>
        <v>6</v>
      </c>
      <c r="H404" s="2">
        <f t="shared" si="76"/>
        <v>0.54545454545454541</v>
      </c>
      <c r="I404" s="8"/>
      <c r="J404" s="2">
        <f t="shared" si="70"/>
        <v>0.18181818181818182</v>
      </c>
      <c r="K404" s="2">
        <f t="shared" si="71"/>
        <v>0.72727272727272729</v>
      </c>
      <c r="L404" s="2">
        <f t="shared" si="72"/>
        <v>0</v>
      </c>
      <c r="M404" s="2">
        <f t="shared" si="73"/>
        <v>9.0909090909090828E-2</v>
      </c>
      <c r="N404" s="1">
        <v>2</v>
      </c>
      <c r="O404" s="1">
        <v>8</v>
      </c>
      <c r="P404" s="1">
        <v>0</v>
      </c>
      <c r="Q404" s="1">
        <v>0</v>
      </c>
      <c r="R404" s="1">
        <v>1</v>
      </c>
      <c r="S404" s="76"/>
      <c r="T404" s="1">
        <v>0</v>
      </c>
      <c r="U404" s="1">
        <v>0</v>
      </c>
      <c r="V404" s="1"/>
      <c r="W404" s="1"/>
      <c r="X404" s="1"/>
      <c r="Y404" s="1"/>
      <c r="Z404" s="1"/>
      <c r="AA404" s="1"/>
      <c r="AB404" s="1"/>
      <c r="AG404" t="str">
        <f t="shared" si="77"/>
        <v>Kingsbury Plantation</v>
      </c>
      <c r="AH404" t="s">
        <v>2847</v>
      </c>
      <c r="AI404">
        <v>2</v>
      </c>
      <c r="AJ404">
        <v>150</v>
      </c>
      <c r="AL404" t="s">
        <v>849</v>
      </c>
      <c r="AM404" t="s">
        <v>458</v>
      </c>
      <c r="AN404" t="s">
        <v>660</v>
      </c>
      <c r="AO404" t="s">
        <v>4583</v>
      </c>
      <c r="AQ404" t="s">
        <v>4755</v>
      </c>
    </row>
    <row r="405" spans="1:43" hidden="1" outlineLevel="1">
      <c r="A405" t="s">
        <v>3132</v>
      </c>
      <c r="B405" s="10" t="s">
        <v>2085</v>
      </c>
      <c r="C405" s="1">
        <f t="shared" si="74"/>
        <v>4678</v>
      </c>
      <c r="D405" s="7">
        <f t="shared" si="67"/>
        <v>1</v>
      </c>
      <c r="E405" s="7">
        <f t="shared" si="68"/>
        <v>2</v>
      </c>
      <c r="F405" s="7">
        <f t="shared" si="69"/>
        <v>3</v>
      </c>
      <c r="G405" s="1">
        <f t="shared" si="75"/>
        <v>804</v>
      </c>
      <c r="H405" s="2">
        <f t="shared" si="76"/>
        <v>0.17186831979478409</v>
      </c>
      <c r="I405" s="8"/>
      <c r="J405" s="2">
        <f t="shared" si="70"/>
        <v>0.55386917486105169</v>
      </c>
      <c r="K405" s="2">
        <f t="shared" si="71"/>
        <v>0.38200085506626763</v>
      </c>
      <c r="L405" s="2">
        <f t="shared" si="72"/>
        <v>5.4296707994869603E-2</v>
      </c>
      <c r="M405" s="2">
        <f t="shared" si="73"/>
        <v>9.8332620778110724E-3</v>
      </c>
      <c r="N405" s="1">
        <v>2591</v>
      </c>
      <c r="O405" s="1">
        <v>1787</v>
      </c>
      <c r="P405" s="1">
        <v>254</v>
      </c>
      <c r="Q405" s="1">
        <v>17</v>
      </c>
      <c r="R405" s="1">
        <v>25</v>
      </c>
      <c r="S405" s="76"/>
      <c r="T405" s="1">
        <v>4</v>
      </c>
      <c r="U405" s="1">
        <v>0</v>
      </c>
      <c r="V405" s="1"/>
      <c r="W405" s="1"/>
      <c r="X405" s="1"/>
      <c r="Y405" s="1"/>
      <c r="Z405" s="1"/>
      <c r="AA405" s="1"/>
      <c r="AB405" s="1"/>
      <c r="AG405" t="str">
        <f t="shared" si="77"/>
        <v>Kittery</v>
      </c>
      <c r="AH405" t="s">
        <v>1896</v>
      </c>
      <c r="AI405">
        <v>1</v>
      </c>
      <c r="AJ405">
        <v>546</v>
      </c>
      <c r="AL405" t="s">
        <v>849</v>
      </c>
      <c r="AM405" t="s">
        <v>779</v>
      </c>
      <c r="AN405" t="s">
        <v>1482</v>
      </c>
      <c r="AO405" t="s">
        <v>4584</v>
      </c>
      <c r="AQ405" t="s">
        <v>3002</v>
      </c>
    </row>
    <row r="406" spans="1:43" hidden="1" outlineLevel="1">
      <c r="A406" t="s">
        <v>736</v>
      </c>
      <c r="B406" s="10" t="s">
        <v>2085</v>
      </c>
      <c r="C406" s="1">
        <f t="shared" si="74"/>
        <v>377</v>
      </c>
      <c r="D406" s="7">
        <f t="shared" si="67"/>
        <v>2</v>
      </c>
      <c r="E406" s="7">
        <f t="shared" si="68"/>
        <v>1</v>
      </c>
      <c r="F406" s="7">
        <f t="shared" si="69"/>
        <v>3</v>
      </c>
      <c r="G406" s="1">
        <f t="shared" si="75"/>
        <v>75</v>
      </c>
      <c r="H406" s="2">
        <f t="shared" si="76"/>
        <v>0.19893899204244031</v>
      </c>
      <c r="I406" s="8"/>
      <c r="J406" s="2">
        <f t="shared" si="70"/>
        <v>0.35278514588859416</v>
      </c>
      <c r="K406" s="2">
        <f t="shared" si="71"/>
        <v>0.55172413793103448</v>
      </c>
      <c r="L406" s="2">
        <f t="shared" si="72"/>
        <v>8.7533156498673742E-2</v>
      </c>
      <c r="M406" s="2">
        <f t="shared" si="73"/>
        <v>7.9575596816975624E-3</v>
      </c>
      <c r="N406" s="1">
        <v>133</v>
      </c>
      <c r="O406" s="1">
        <v>208</v>
      </c>
      <c r="P406" s="1">
        <v>33</v>
      </c>
      <c r="Q406" s="1">
        <v>1</v>
      </c>
      <c r="R406" s="1">
        <v>2</v>
      </c>
      <c r="S406" s="76"/>
      <c r="T406" s="1">
        <v>0</v>
      </c>
      <c r="U406" s="1">
        <v>0</v>
      </c>
      <c r="V406" s="1"/>
      <c r="W406" s="1"/>
      <c r="X406" s="1"/>
      <c r="Y406" s="1"/>
      <c r="Z406" s="1"/>
      <c r="AA406" s="1"/>
      <c r="AB406" s="1"/>
      <c r="AG406" t="str">
        <f t="shared" si="77"/>
        <v>Knox</v>
      </c>
      <c r="AH406" t="s">
        <v>1895</v>
      </c>
      <c r="AI406">
        <v>2</v>
      </c>
      <c r="AJ406">
        <v>331</v>
      </c>
      <c r="AL406" t="s">
        <v>849</v>
      </c>
      <c r="AM406" t="s">
        <v>777</v>
      </c>
      <c r="AN406" t="s">
        <v>130</v>
      </c>
      <c r="AO406" t="s">
        <v>4585</v>
      </c>
      <c r="AQ406" t="s">
        <v>3002</v>
      </c>
    </row>
    <row r="407" spans="1:43" hidden="1" outlineLevel="1">
      <c r="A407" t="s">
        <v>3133</v>
      </c>
      <c r="B407" s="10" t="s">
        <v>2085</v>
      </c>
      <c r="C407" s="1">
        <f t="shared" si="74"/>
        <v>316</v>
      </c>
      <c r="D407" s="7">
        <f t="shared" si="67"/>
        <v>2</v>
      </c>
      <c r="E407" s="7">
        <f t="shared" si="68"/>
        <v>1</v>
      </c>
      <c r="F407" s="7">
        <f t="shared" si="69"/>
        <v>3</v>
      </c>
      <c r="G407" s="1">
        <f t="shared" si="75"/>
        <v>8</v>
      </c>
      <c r="H407" s="2">
        <f t="shared" si="76"/>
        <v>2.5316455696202531E-2</v>
      </c>
      <c r="I407" s="8"/>
      <c r="J407" s="2">
        <f t="shared" si="70"/>
        <v>0.44936708860759494</v>
      </c>
      <c r="K407" s="2">
        <f t="shared" si="71"/>
        <v>0.47468354430379744</v>
      </c>
      <c r="L407" s="2">
        <f t="shared" si="72"/>
        <v>5.3797468354430382E-2</v>
      </c>
      <c r="M407" s="2">
        <f t="shared" si="73"/>
        <v>2.2151898734177285E-2</v>
      </c>
      <c r="N407" s="1">
        <v>142</v>
      </c>
      <c r="O407" s="1">
        <v>150</v>
      </c>
      <c r="P407" s="1">
        <v>17</v>
      </c>
      <c r="Q407" s="1">
        <v>3</v>
      </c>
      <c r="R407" s="1">
        <v>3</v>
      </c>
      <c r="S407" s="76"/>
      <c r="T407" s="1">
        <v>1</v>
      </c>
      <c r="U407" s="1">
        <v>0</v>
      </c>
      <c r="V407" s="1"/>
      <c r="W407" s="1"/>
      <c r="X407" s="1"/>
      <c r="Y407" s="1"/>
      <c r="Z407" s="1"/>
      <c r="AA407" s="1"/>
      <c r="AB407" s="1"/>
      <c r="AG407" t="str">
        <f t="shared" si="77"/>
        <v>Lagrange</v>
      </c>
      <c r="AH407" t="s">
        <v>3128</v>
      </c>
      <c r="AI407">
        <v>2</v>
      </c>
      <c r="AJ407">
        <v>144</v>
      </c>
      <c r="AL407" t="s">
        <v>849</v>
      </c>
      <c r="AM407" t="s">
        <v>1468</v>
      </c>
      <c r="AN407" t="s">
        <v>612</v>
      </c>
      <c r="AO407" t="s">
        <v>4586</v>
      </c>
      <c r="AQ407" t="s">
        <v>3002</v>
      </c>
    </row>
    <row r="408" spans="1:43" hidden="1" outlineLevel="1">
      <c r="A408" t="s">
        <v>3704</v>
      </c>
      <c r="B408" s="10" t="s">
        <v>2085</v>
      </c>
      <c r="C408" s="1">
        <f t="shared" si="74"/>
        <v>63</v>
      </c>
      <c r="D408" s="7">
        <f t="shared" si="67"/>
        <v>2</v>
      </c>
      <c r="E408" s="7">
        <f t="shared" si="68"/>
        <v>1</v>
      </c>
      <c r="F408" s="7">
        <f t="shared" si="69"/>
        <v>3</v>
      </c>
      <c r="G408" s="1">
        <f t="shared" si="75"/>
        <v>12</v>
      </c>
      <c r="H408" s="2">
        <f t="shared" si="76"/>
        <v>0.19047619047619047</v>
      </c>
      <c r="I408" s="8"/>
      <c r="J408" s="2">
        <f t="shared" si="70"/>
        <v>0.3968253968253968</v>
      </c>
      <c r="K408" s="2">
        <f t="shared" si="71"/>
        <v>0.58730158730158732</v>
      </c>
      <c r="L408" s="2">
        <f t="shared" si="72"/>
        <v>1.5873015873015872E-2</v>
      </c>
      <c r="M408" s="2">
        <f t="shared" si="73"/>
        <v>5.5511151231257827E-17</v>
      </c>
      <c r="N408" s="1">
        <v>25</v>
      </c>
      <c r="O408" s="1">
        <v>37</v>
      </c>
      <c r="P408" s="1">
        <v>1</v>
      </c>
      <c r="Q408" s="1">
        <v>0</v>
      </c>
      <c r="R408" s="1">
        <v>0</v>
      </c>
      <c r="S408" s="76"/>
      <c r="T408" s="1">
        <v>0</v>
      </c>
      <c r="U408" s="1">
        <v>0</v>
      </c>
      <c r="V408" s="1"/>
      <c r="W408" s="1"/>
      <c r="X408" s="1"/>
      <c r="Y408" s="1"/>
      <c r="Z408" s="1"/>
      <c r="AA408" s="1"/>
      <c r="AB408" s="1"/>
      <c r="AG408" t="str">
        <f t="shared" si="77"/>
        <v>Lake View Plantation</v>
      </c>
      <c r="AH408" t="s">
        <v>2847</v>
      </c>
      <c r="AI408">
        <v>2</v>
      </c>
      <c r="AJ408">
        <v>110</v>
      </c>
      <c r="AL408" t="s">
        <v>849</v>
      </c>
      <c r="AM408" t="s">
        <v>458</v>
      </c>
      <c r="AN408" t="s">
        <v>655</v>
      </c>
      <c r="AO408" t="s">
        <v>4587</v>
      </c>
      <c r="AQ408" t="s">
        <v>4755</v>
      </c>
    </row>
    <row r="409" spans="1:43" hidden="1" outlineLevel="1">
      <c r="A409" t="s">
        <v>1248</v>
      </c>
      <c r="B409" s="10" t="s">
        <v>2085</v>
      </c>
      <c r="C409" s="1">
        <f t="shared" si="74"/>
        <v>59</v>
      </c>
      <c r="D409" s="7">
        <f t="shared" si="67"/>
        <v>2</v>
      </c>
      <c r="E409" s="7">
        <f t="shared" si="68"/>
        <v>1</v>
      </c>
      <c r="F409" s="7">
        <f t="shared" si="69"/>
        <v>3</v>
      </c>
      <c r="G409" s="1">
        <f t="shared" si="75"/>
        <v>5</v>
      </c>
      <c r="H409" s="2">
        <f t="shared" si="76"/>
        <v>8.4745762711864403E-2</v>
      </c>
      <c r="I409" s="8"/>
      <c r="J409" s="2">
        <f t="shared" si="70"/>
        <v>0.38983050847457629</v>
      </c>
      <c r="K409" s="2">
        <f t="shared" si="71"/>
        <v>0.47457627118644069</v>
      </c>
      <c r="L409" s="2">
        <f t="shared" si="72"/>
        <v>0.13559322033898305</v>
      </c>
      <c r="M409" s="2">
        <f t="shared" si="73"/>
        <v>-8.3266726846886741E-17</v>
      </c>
      <c r="N409" s="1">
        <v>23</v>
      </c>
      <c r="O409" s="1">
        <v>28</v>
      </c>
      <c r="P409" s="1">
        <v>8</v>
      </c>
      <c r="Q409" s="1">
        <v>0</v>
      </c>
      <c r="R409" s="1">
        <v>0</v>
      </c>
      <c r="S409" s="76"/>
      <c r="T409" s="1">
        <v>0</v>
      </c>
      <c r="U409" s="1">
        <v>0</v>
      </c>
      <c r="V409" s="1"/>
      <c r="W409" s="1"/>
      <c r="X409" s="1"/>
      <c r="Y409" s="1"/>
      <c r="Z409" s="1"/>
      <c r="AA409" s="1"/>
      <c r="AB409" s="1"/>
      <c r="AG409" t="str">
        <f t="shared" si="77"/>
        <v>Lakeville</v>
      </c>
      <c r="AH409" t="s">
        <v>3128</v>
      </c>
      <c r="AI409">
        <v>2</v>
      </c>
      <c r="AJ409">
        <v>120</v>
      </c>
      <c r="AL409" t="s">
        <v>849</v>
      </c>
      <c r="AM409" t="s">
        <v>1468</v>
      </c>
      <c r="AN409" t="s">
        <v>129</v>
      </c>
      <c r="AO409" t="s">
        <v>4588</v>
      </c>
      <c r="AQ409" t="s">
        <v>3002</v>
      </c>
    </row>
    <row r="410" spans="1:43" hidden="1" outlineLevel="1">
      <c r="A410" t="s">
        <v>4114</v>
      </c>
      <c r="B410" s="10" t="s">
        <v>2085</v>
      </c>
      <c r="C410" s="1">
        <f t="shared" si="74"/>
        <v>837</v>
      </c>
      <c r="D410" s="7">
        <f t="shared" si="67"/>
        <v>2</v>
      </c>
      <c r="E410" s="7">
        <f t="shared" si="68"/>
        <v>1</v>
      </c>
      <c r="F410" s="7">
        <f t="shared" si="69"/>
        <v>3</v>
      </c>
      <c r="G410" s="1">
        <f t="shared" si="75"/>
        <v>94</v>
      </c>
      <c r="H410" s="2">
        <f t="shared" si="76"/>
        <v>0.11230585424133811</v>
      </c>
      <c r="I410" s="8"/>
      <c r="J410" s="2">
        <f t="shared" si="70"/>
        <v>0.39904420549581837</v>
      </c>
      <c r="K410" s="2">
        <f t="shared" si="71"/>
        <v>0.51135005973715653</v>
      </c>
      <c r="L410" s="2">
        <f t="shared" si="72"/>
        <v>7.6463560334528072E-2</v>
      </c>
      <c r="M410" s="2">
        <f t="shared" si="73"/>
        <v>1.3142174432497086E-2</v>
      </c>
      <c r="N410" s="1">
        <v>334</v>
      </c>
      <c r="O410" s="1">
        <v>428</v>
      </c>
      <c r="P410" s="1">
        <v>64</v>
      </c>
      <c r="Q410" s="1">
        <v>3</v>
      </c>
      <c r="R410" s="1">
        <v>4</v>
      </c>
      <c r="S410" s="76"/>
      <c r="T410" s="1">
        <v>4</v>
      </c>
      <c r="U410" s="1">
        <v>0</v>
      </c>
      <c r="V410" s="1"/>
      <c r="W410" s="1"/>
      <c r="X410" s="1"/>
      <c r="Y410" s="1"/>
      <c r="Z410" s="1"/>
      <c r="AA410" s="1"/>
      <c r="AB410" s="1"/>
      <c r="AG410" t="str">
        <f t="shared" si="77"/>
        <v>Lamoine</v>
      </c>
      <c r="AH410" t="s">
        <v>1665</v>
      </c>
      <c r="AI410">
        <v>2</v>
      </c>
      <c r="AJ410">
        <v>340</v>
      </c>
      <c r="AL410" t="s">
        <v>849</v>
      </c>
      <c r="AM410" t="s">
        <v>2454</v>
      </c>
      <c r="AN410" t="s">
        <v>668</v>
      </c>
      <c r="AO410" t="s">
        <v>4589</v>
      </c>
      <c r="AQ410" t="s">
        <v>3002</v>
      </c>
    </row>
    <row r="411" spans="1:43" hidden="1" outlineLevel="1">
      <c r="A411" t="s">
        <v>1007</v>
      </c>
      <c r="B411" s="10" t="s">
        <v>2085</v>
      </c>
      <c r="C411" s="1">
        <f t="shared" si="74"/>
        <v>2163</v>
      </c>
      <c r="D411" s="7">
        <f t="shared" si="67"/>
        <v>2</v>
      </c>
      <c r="E411" s="7">
        <f t="shared" si="68"/>
        <v>1</v>
      </c>
      <c r="F411" s="7">
        <f t="shared" si="69"/>
        <v>3</v>
      </c>
      <c r="G411" s="1">
        <f t="shared" si="75"/>
        <v>205</v>
      </c>
      <c r="H411" s="2">
        <f t="shared" si="76"/>
        <v>9.4775774387424877E-2</v>
      </c>
      <c r="I411" s="8"/>
      <c r="J411" s="2">
        <f t="shared" si="70"/>
        <v>0.42348589921405455</v>
      </c>
      <c r="K411" s="2">
        <f t="shared" si="71"/>
        <v>0.51826167360147946</v>
      </c>
      <c r="L411" s="2">
        <f t="shared" si="72"/>
        <v>4.4845122515025426E-2</v>
      </c>
      <c r="M411" s="2">
        <f t="shared" si="73"/>
        <v>1.3407304669440567E-2</v>
      </c>
      <c r="N411" s="1">
        <v>916</v>
      </c>
      <c r="O411" s="1">
        <v>1121</v>
      </c>
      <c r="P411" s="1">
        <v>97</v>
      </c>
      <c r="Q411" s="1">
        <v>15</v>
      </c>
      <c r="R411" s="1">
        <v>9</v>
      </c>
      <c r="S411" s="76"/>
      <c r="T411" s="1">
        <v>5</v>
      </c>
      <c r="U411" s="1">
        <v>0</v>
      </c>
      <c r="V411" s="1"/>
      <c r="W411" s="1"/>
      <c r="X411" s="1"/>
      <c r="Y411" s="1"/>
      <c r="Z411" s="1"/>
      <c r="AA411" s="1"/>
      <c r="AB411" s="1"/>
      <c r="AG411" t="str">
        <f t="shared" si="77"/>
        <v>Lebanon</v>
      </c>
      <c r="AH411" t="s">
        <v>1896</v>
      </c>
      <c r="AI411">
        <v>1</v>
      </c>
      <c r="AJ411">
        <v>536</v>
      </c>
      <c r="AL411" t="s">
        <v>849</v>
      </c>
      <c r="AM411" t="s">
        <v>779</v>
      </c>
      <c r="AN411" t="s">
        <v>992</v>
      </c>
      <c r="AO411" t="s">
        <v>4590</v>
      </c>
      <c r="AQ411" t="s">
        <v>3002</v>
      </c>
    </row>
    <row r="412" spans="1:43" hidden="1" outlineLevel="1">
      <c r="A412" t="s">
        <v>3055</v>
      </c>
      <c r="B412" s="10" t="s">
        <v>2085</v>
      </c>
      <c r="C412" s="1">
        <f t="shared" si="74"/>
        <v>468</v>
      </c>
      <c r="D412" s="7">
        <f t="shared" si="67"/>
        <v>2</v>
      </c>
      <c r="E412" s="7">
        <f t="shared" si="68"/>
        <v>1</v>
      </c>
      <c r="F412" s="7">
        <f t="shared" si="69"/>
        <v>3</v>
      </c>
      <c r="G412" s="1">
        <f t="shared" si="75"/>
        <v>127</v>
      </c>
      <c r="H412" s="2">
        <f t="shared" si="76"/>
        <v>0.27136752136752135</v>
      </c>
      <c r="I412" s="8"/>
      <c r="J412" s="2">
        <f t="shared" si="70"/>
        <v>0.34401709401709402</v>
      </c>
      <c r="K412" s="2">
        <f t="shared" si="71"/>
        <v>0.61538461538461542</v>
      </c>
      <c r="L412" s="2">
        <f t="shared" si="72"/>
        <v>2.564102564102564E-2</v>
      </c>
      <c r="M412" s="2">
        <f t="shared" si="73"/>
        <v>1.4957264957264925E-2</v>
      </c>
      <c r="N412" s="1">
        <v>161</v>
      </c>
      <c r="O412" s="1">
        <v>288</v>
      </c>
      <c r="P412" s="1">
        <v>12</v>
      </c>
      <c r="Q412" s="1">
        <v>4</v>
      </c>
      <c r="R412" s="1">
        <v>2</v>
      </c>
      <c r="S412" s="76"/>
      <c r="T412" s="1">
        <v>1</v>
      </c>
      <c r="U412" s="1">
        <v>0</v>
      </c>
      <c r="V412" s="1"/>
      <c r="W412" s="1"/>
      <c r="X412" s="1"/>
      <c r="Y412" s="1"/>
      <c r="Z412" s="1"/>
      <c r="AA412" s="1"/>
      <c r="AB412" s="1"/>
      <c r="AG412" t="str">
        <f t="shared" si="77"/>
        <v>Lee</v>
      </c>
      <c r="AH412" t="s">
        <v>3128</v>
      </c>
      <c r="AI412">
        <v>2</v>
      </c>
      <c r="AJ412">
        <v>113</v>
      </c>
      <c r="AL412" t="s">
        <v>849</v>
      </c>
      <c r="AM412" t="s">
        <v>1468</v>
      </c>
      <c r="AN412" t="s">
        <v>971</v>
      </c>
      <c r="AO412" t="s">
        <v>4591</v>
      </c>
      <c r="AQ412" t="s">
        <v>3002</v>
      </c>
    </row>
    <row r="413" spans="1:43" hidden="1" outlineLevel="1">
      <c r="A413" t="s">
        <v>4115</v>
      </c>
      <c r="B413" s="10" t="s">
        <v>2085</v>
      </c>
      <c r="C413" s="1">
        <f t="shared" si="74"/>
        <v>959</v>
      </c>
      <c r="D413" s="7">
        <f t="shared" si="67"/>
        <v>1</v>
      </c>
      <c r="E413" s="7">
        <f t="shared" si="68"/>
        <v>2</v>
      </c>
      <c r="F413" s="7">
        <f t="shared" si="69"/>
        <v>3</v>
      </c>
      <c r="G413" s="1">
        <f t="shared" si="75"/>
        <v>30</v>
      </c>
      <c r="H413" s="2">
        <f t="shared" si="76"/>
        <v>3.1282586027111578E-2</v>
      </c>
      <c r="I413" s="8"/>
      <c r="J413" s="2">
        <f t="shared" si="70"/>
        <v>0.48383733055265904</v>
      </c>
      <c r="K413" s="2">
        <f t="shared" si="71"/>
        <v>0.45255474452554745</v>
      </c>
      <c r="L413" s="2">
        <f t="shared" si="72"/>
        <v>4.7966631908237745E-2</v>
      </c>
      <c r="M413" s="2">
        <f t="shared" si="73"/>
        <v>1.5641293013555713E-2</v>
      </c>
      <c r="N413" s="1">
        <v>464</v>
      </c>
      <c r="O413" s="1">
        <v>434</v>
      </c>
      <c r="P413" s="1">
        <v>46</v>
      </c>
      <c r="Q413" s="1">
        <v>12</v>
      </c>
      <c r="R413" s="1">
        <v>3</v>
      </c>
      <c r="S413" s="76"/>
      <c r="T413" s="1">
        <v>0</v>
      </c>
      <c r="U413" s="1">
        <v>0</v>
      </c>
      <c r="V413" s="1"/>
      <c r="W413" s="1"/>
      <c r="X413" s="1"/>
      <c r="Y413" s="1"/>
      <c r="Z413" s="1"/>
      <c r="AA413" s="1"/>
      <c r="AB413" s="1"/>
      <c r="AG413" t="str">
        <f t="shared" si="77"/>
        <v>Leeds</v>
      </c>
      <c r="AH413" t="s">
        <v>3129</v>
      </c>
      <c r="AI413">
        <v>2</v>
      </c>
      <c r="AJ413">
        <v>382</v>
      </c>
      <c r="AL413" t="s">
        <v>849</v>
      </c>
      <c r="AM413" t="s">
        <v>1801</v>
      </c>
      <c r="AN413" t="s">
        <v>982</v>
      </c>
      <c r="AO413" t="s">
        <v>4592</v>
      </c>
      <c r="AQ413" t="s">
        <v>3002</v>
      </c>
    </row>
    <row r="414" spans="1:43" hidden="1" outlineLevel="1">
      <c r="A414" t="s">
        <v>4116</v>
      </c>
      <c r="B414" s="10" t="s">
        <v>2085</v>
      </c>
      <c r="C414" s="1">
        <f t="shared" si="74"/>
        <v>1009</v>
      </c>
      <c r="D414" s="7">
        <f t="shared" si="67"/>
        <v>2</v>
      </c>
      <c r="E414" s="7">
        <f t="shared" si="68"/>
        <v>1</v>
      </c>
      <c r="F414" s="7">
        <f t="shared" si="69"/>
        <v>3</v>
      </c>
      <c r="G414" s="1">
        <f t="shared" si="75"/>
        <v>218</v>
      </c>
      <c r="H414" s="2">
        <f t="shared" si="76"/>
        <v>0.21605550049554015</v>
      </c>
      <c r="I414" s="8"/>
      <c r="J414" s="2">
        <f t="shared" si="70"/>
        <v>0.37561942517343905</v>
      </c>
      <c r="K414" s="2">
        <f t="shared" si="71"/>
        <v>0.59167492566897917</v>
      </c>
      <c r="L414" s="2">
        <f t="shared" si="72"/>
        <v>2.0812685827552031E-2</v>
      </c>
      <c r="M414" s="2">
        <f t="shared" si="73"/>
        <v>1.1892963330029753E-2</v>
      </c>
      <c r="N414" s="1">
        <v>379</v>
      </c>
      <c r="O414" s="1">
        <v>597</v>
      </c>
      <c r="P414" s="1">
        <v>21</v>
      </c>
      <c r="Q414" s="1">
        <v>8</v>
      </c>
      <c r="R414" s="1">
        <v>3</v>
      </c>
      <c r="S414" s="76"/>
      <c r="T414" s="1">
        <v>1</v>
      </c>
      <c r="U414" s="1">
        <v>0</v>
      </c>
      <c r="V414" s="1"/>
      <c r="W414" s="1"/>
      <c r="X414" s="1"/>
      <c r="Y414" s="1"/>
      <c r="Z414" s="1"/>
      <c r="AA414" s="1"/>
      <c r="AB414" s="1"/>
      <c r="AG414" t="str">
        <f t="shared" si="77"/>
        <v>Levant</v>
      </c>
      <c r="AH414" t="s">
        <v>3128</v>
      </c>
      <c r="AI414">
        <v>2</v>
      </c>
      <c r="AJ414">
        <v>216</v>
      </c>
      <c r="AL414" t="s">
        <v>849</v>
      </c>
      <c r="AM414" t="s">
        <v>1468</v>
      </c>
      <c r="AN414" t="s">
        <v>209</v>
      </c>
      <c r="AO414" t="s">
        <v>4593</v>
      </c>
      <c r="AQ414" t="s">
        <v>3002</v>
      </c>
    </row>
    <row r="415" spans="1:43" hidden="1" outlineLevel="1">
      <c r="A415" t="s">
        <v>4117</v>
      </c>
      <c r="B415" s="10" t="s">
        <v>2085</v>
      </c>
      <c r="C415" s="1">
        <f t="shared" si="74"/>
        <v>15823</v>
      </c>
      <c r="D415" s="7">
        <f t="shared" si="67"/>
        <v>1</v>
      </c>
      <c r="E415" s="7">
        <f t="shared" si="68"/>
        <v>2</v>
      </c>
      <c r="F415" s="7">
        <f t="shared" si="69"/>
        <v>3</v>
      </c>
      <c r="G415" s="1">
        <f t="shared" si="75"/>
        <v>4408</v>
      </c>
      <c r="H415" s="2">
        <f t="shared" si="76"/>
        <v>0.27858181128736648</v>
      </c>
      <c r="I415" s="8"/>
      <c r="J415" s="2">
        <f t="shared" si="70"/>
        <v>0.61069329457119381</v>
      </c>
      <c r="K415" s="2">
        <f t="shared" si="71"/>
        <v>0.33211148328382734</v>
      </c>
      <c r="L415" s="2">
        <f t="shared" si="72"/>
        <v>4.3607406939265625E-2</v>
      </c>
      <c r="M415" s="2">
        <f t="shared" si="73"/>
        <v>1.3587815205713227E-2</v>
      </c>
      <c r="N415" s="1">
        <v>9663</v>
      </c>
      <c r="O415" s="1">
        <v>5255</v>
      </c>
      <c r="P415" s="1">
        <v>690</v>
      </c>
      <c r="Q415" s="1">
        <v>111</v>
      </c>
      <c r="R415" s="1">
        <v>87</v>
      </c>
      <c r="S415" s="76"/>
      <c r="T415" s="1">
        <v>17</v>
      </c>
      <c r="U415" s="1">
        <v>0</v>
      </c>
      <c r="V415" s="1"/>
      <c r="W415" s="1"/>
      <c r="X415" s="1"/>
      <c r="Y415" s="1"/>
      <c r="Z415" s="1"/>
      <c r="AA415" s="1"/>
      <c r="AB415" s="1"/>
      <c r="AG415" t="str">
        <f t="shared" si="77"/>
        <v>Lewiston</v>
      </c>
      <c r="AH415" t="s">
        <v>3129</v>
      </c>
      <c r="AI415">
        <v>2</v>
      </c>
      <c r="AJ415">
        <v>438</v>
      </c>
      <c r="AL415" t="s">
        <v>849</v>
      </c>
      <c r="AM415" t="s">
        <v>1801</v>
      </c>
      <c r="AN415" t="s">
        <v>776</v>
      </c>
      <c r="AO415" t="s">
        <v>4594</v>
      </c>
      <c r="AQ415" t="s">
        <v>290</v>
      </c>
    </row>
    <row r="416" spans="1:43" hidden="1" outlineLevel="1">
      <c r="A416" t="s">
        <v>1281</v>
      </c>
      <c r="B416" s="10" t="s">
        <v>2085</v>
      </c>
      <c r="C416" s="1">
        <f t="shared" si="74"/>
        <v>504</v>
      </c>
      <c r="D416" s="7">
        <f t="shared" si="67"/>
        <v>1</v>
      </c>
      <c r="E416" s="7">
        <f t="shared" si="68"/>
        <v>2</v>
      </c>
      <c r="F416" s="7">
        <f t="shared" si="69"/>
        <v>3</v>
      </c>
      <c r="G416" s="1">
        <f t="shared" si="75"/>
        <v>16</v>
      </c>
      <c r="H416" s="2">
        <f t="shared" si="76"/>
        <v>3.1746031746031744E-2</v>
      </c>
      <c r="I416" s="8"/>
      <c r="J416" s="2">
        <f t="shared" si="70"/>
        <v>0.48214285714285715</v>
      </c>
      <c r="K416" s="2">
        <f t="shared" si="71"/>
        <v>0.45039682539682541</v>
      </c>
      <c r="L416" s="2">
        <f t="shared" si="72"/>
        <v>5.5555555555555552E-2</v>
      </c>
      <c r="M416" s="2">
        <f t="shared" si="73"/>
        <v>1.1904761904761835E-2</v>
      </c>
      <c r="N416" s="1">
        <v>243</v>
      </c>
      <c r="O416" s="1">
        <v>227</v>
      </c>
      <c r="P416" s="1">
        <v>28</v>
      </c>
      <c r="Q416" s="1">
        <v>1</v>
      </c>
      <c r="R416" s="1">
        <v>5</v>
      </c>
      <c r="S416" s="76"/>
      <c r="T416" s="1">
        <v>0</v>
      </c>
      <c r="U416" s="1">
        <v>0</v>
      </c>
      <c r="V416" s="1"/>
      <c r="W416" s="1"/>
      <c r="X416" s="1"/>
      <c r="Y416" s="1"/>
      <c r="Z416" s="1"/>
      <c r="AA416" s="1"/>
      <c r="AB416" s="1"/>
      <c r="AG416" t="str">
        <f t="shared" si="77"/>
        <v>Liberty</v>
      </c>
      <c r="AH416" t="s">
        <v>1895</v>
      </c>
      <c r="AI416">
        <v>2</v>
      </c>
      <c r="AJ416">
        <v>365</v>
      </c>
      <c r="AL416" t="s">
        <v>849</v>
      </c>
      <c r="AM416" t="s">
        <v>777</v>
      </c>
      <c r="AN416" t="s">
        <v>654</v>
      </c>
      <c r="AO416" t="s">
        <v>4595</v>
      </c>
      <c r="AQ416" t="s">
        <v>3002</v>
      </c>
    </row>
    <row r="417" spans="1:43" hidden="1" outlineLevel="1">
      <c r="A417" t="s">
        <v>4118</v>
      </c>
      <c r="B417" s="10" t="s">
        <v>2085</v>
      </c>
      <c r="C417" s="1">
        <f t="shared" si="74"/>
        <v>1134</v>
      </c>
      <c r="D417" s="7">
        <f t="shared" si="67"/>
        <v>2</v>
      </c>
      <c r="E417" s="7">
        <f t="shared" si="68"/>
        <v>1</v>
      </c>
      <c r="F417" s="7">
        <f t="shared" si="69"/>
        <v>3</v>
      </c>
      <c r="G417" s="1">
        <f t="shared" si="75"/>
        <v>7</v>
      </c>
      <c r="H417" s="2">
        <f t="shared" si="76"/>
        <v>6.1728395061728392E-3</v>
      </c>
      <c r="I417" s="8"/>
      <c r="J417" s="2">
        <f t="shared" si="70"/>
        <v>0.46031746031746029</v>
      </c>
      <c r="K417" s="2">
        <f t="shared" si="71"/>
        <v>0.46649029982363316</v>
      </c>
      <c r="L417" s="2">
        <f t="shared" si="72"/>
        <v>5.3791887125220456E-2</v>
      </c>
      <c r="M417" s="2">
        <f t="shared" si="73"/>
        <v>1.9400352733686149E-2</v>
      </c>
      <c r="N417" s="1">
        <v>522</v>
      </c>
      <c r="O417" s="1">
        <v>529</v>
      </c>
      <c r="P417" s="1">
        <v>61</v>
      </c>
      <c r="Q417" s="1">
        <v>7</v>
      </c>
      <c r="R417" s="1">
        <v>12</v>
      </c>
      <c r="S417" s="76"/>
      <c r="T417" s="1">
        <v>3</v>
      </c>
      <c r="U417" s="1">
        <v>0</v>
      </c>
      <c r="V417" s="1"/>
      <c r="W417" s="1"/>
      <c r="X417" s="1"/>
      <c r="Y417" s="1"/>
      <c r="Z417" s="1"/>
      <c r="AA417" s="1"/>
      <c r="AB417" s="1"/>
      <c r="AG417" t="str">
        <f t="shared" si="77"/>
        <v>Limerick</v>
      </c>
      <c r="AH417" t="s">
        <v>1896</v>
      </c>
      <c r="AI417">
        <v>1</v>
      </c>
      <c r="AJ417">
        <v>513</v>
      </c>
      <c r="AL417" t="s">
        <v>849</v>
      </c>
      <c r="AM417" t="s">
        <v>779</v>
      </c>
      <c r="AN417" t="s">
        <v>663</v>
      </c>
      <c r="AO417" t="s">
        <v>4596</v>
      </c>
      <c r="AQ417" t="s">
        <v>3002</v>
      </c>
    </row>
    <row r="418" spans="1:43" hidden="1" outlineLevel="1">
      <c r="A418" t="s">
        <v>1915</v>
      </c>
      <c r="B418" s="10" t="s">
        <v>2085</v>
      </c>
      <c r="C418" s="1">
        <f t="shared" si="74"/>
        <v>941</v>
      </c>
      <c r="D418" s="7">
        <f t="shared" si="67"/>
        <v>1</v>
      </c>
      <c r="E418" s="7">
        <f t="shared" si="68"/>
        <v>2</v>
      </c>
      <c r="F418" s="7">
        <f t="shared" si="69"/>
        <v>3</v>
      </c>
      <c r="G418" s="1">
        <f t="shared" si="75"/>
        <v>136</v>
      </c>
      <c r="H418" s="2">
        <f t="shared" si="76"/>
        <v>0.14452709883103082</v>
      </c>
      <c r="I418" s="8"/>
      <c r="J418" s="2">
        <f t="shared" si="70"/>
        <v>0.54410201912858658</v>
      </c>
      <c r="K418" s="2">
        <f t="shared" si="71"/>
        <v>0.39957492029755581</v>
      </c>
      <c r="L418" s="2">
        <f t="shared" si="72"/>
        <v>4.8884165781083955E-2</v>
      </c>
      <c r="M418" s="2">
        <f t="shared" si="73"/>
        <v>7.4388947927736537E-3</v>
      </c>
      <c r="N418" s="1">
        <v>512</v>
      </c>
      <c r="O418" s="1">
        <v>376</v>
      </c>
      <c r="P418" s="1">
        <v>46</v>
      </c>
      <c r="Q418" s="1">
        <v>2</v>
      </c>
      <c r="R418" s="1">
        <v>4</v>
      </c>
      <c r="S418" s="76"/>
      <c r="T418" s="1">
        <v>1</v>
      </c>
      <c r="U418" s="1">
        <v>0</v>
      </c>
      <c r="V418" s="1"/>
      <c r="W418" s="1"/>
      <c r="X418" s="1"/>
      <c r="Y418" s="1"/>
      <c r="Z418" s="1"/>
      <c r="AA418" s="1"/>
      <c r="AB418" s="1"/>
      <c r="AG418" t="str">
        <f t="shared" si="77"/>
        <v>Limestone</v>
      </c>
      <c r="AH418" t="s">
        <v>3697</v>
      </c>
      <c r="AI418">
        <v>2</v>
      </c>
      <c r="AJ418">
        <v>23</v>
      </c>
      <c r="AL418" t="s">
        <v>849</v>
      </c>
      <c r="AM418" t="s">
        <v>1802</v>
      </c>
      <c r="AN418" t="s">
        <v>4300</v>
      </c>
      <c r="AO418" t="s">
        <v>88</v>
      </c>
      <c r="AQ418" t="s">
        <v>3002</v>
      </c>
    </row>
    <row r="419" spans="1:43" hidden="1" outlineLevel="1">
      <c r="A419" t="s">
        <v>4119</v>
      </c>
      <c r="B419" s="10" t="s">
        <v>2085</v>
      </c>
      <c r="C419" s="1">
        <f t="shared" si="74"/>
        <v>1441</v>
      </c>
      <c r="D419" s="7">
        <f t="shared" si="67"/>
        <v>2</v>
      </c>
      <c r="E419" s="7">
        <f t="shared" si="68"/>
        <v>1</v>
      </c>
      <c r="F419" s="7">
        <f t="shared" si="69"/>
        <v>3</v>
      </c>
      <c r="G419" s="1">
        <f t="shared" si="75"/>
        <v>58</v>
      </c>
      <c r="H419" s="2">
        <f t="shared" si="76"/>
        <v>4.0249826509368494E-2</v>
      </c>
      <c r="I419" s="8"/>
      <c r="J419" s="2">
        <f t="shared" si="70"/>
        <v>0.4496877168632894</v>
      </c>
      <c r="K419" s="2">
        <f t="shared" si="71"/>
        <v>0.48993754337265788</v>
      </c>
      <c r="L419" s="2">
        <f t="shared" si="72"/>
        <v>4.3719639139486469E-2</v>
      </c>
      <c r="M419" s="2">
        <f t="shared" si="73"/>
        <v>1.6655100624566307E-2</v>
      </c>
      <c r="N419" s="1">
        <v>648</v>
      </c>
      <c r="O419" s="1">
        <v>706</v>
      </c>
      <c r="P419" s="1">
        <v>63</v>
      </c>
      <c r="Q419" s="1">
        <v>17</v>
      </c>
      <c r="R419" s="1">
        <v>7</v>
      </c>
      <c r="S419" s="76"/>
      <c r="T419" s="1">
        <v>0</v>
      </c>
      <c r="U419" s="1">
        <v>0</v>
      </c>
      <c r="V419" s="1"/>
      <c r="W419" s="1"/>
      <c r="X419" s="1"/>
      <c r="Y419" s="1"/>
      <c r="Z419" s="1"/>
      <c r="AA419" s="1"/>
      <c r="AB419" s="1"/>
      <c r="AG419" t="str">
        <f t="shared" si="77"/>
        <v>Limington</v>
      </c>
      <c r="AH419" t="s">
        <v>1896</v>
      </c>
      <c r="AI419">
        <v>1</v>
      </c>
      <c r="AJ419">
        <v>509</v>
      </c>
      <c r="AL419" t="s">
        <v>849</v>
      </c>
      <c r="AM419" t="s">
        <v>779</v>
      </c>
      <c r="AN419" t="s">
        <v>3823</v>
      </c>
      <c r="AO419" t="s">
        <v>4968</v>
      </c>
      <c r="AQ419" t="s">
        <v>3002</v>
      </c>
    </row>
    <row r="420" spans="1:43" hidden="1" outlineLevel="1">
      <c r="A420" t="s">
        <v>2054</v>
      </c>
      <c r="B420" s="10" t="s">
        <v>2085</v>
      </c>
      <c r="C420" s="1">
        <f t="shared" si="74"/>
        <v>2477</v>
      </c>
      <c r="D420" s="7">
        <f t="shared" si="67"/>
        <v>2</v>
      </c>
      <c r="E420" s="7">
        <f t="shared" si="68"/>
        <v>1</v>
      </c>
      <c r="F420" s="7">
        <f t="shared" si="69"/>
        <v>3</v>
      </c>
      <c r="G420" s="1">
        <f t="shared" si="75"/>
        <v>494</v>
      </c>
      <c r="H420" s="2">
        <f t="shared" si="76"/>
        <v>0.19943480016148568</v>
      </c>
      <c r="I420" s="8"/>
      <c r="J420" s="2">
        <f t="shared" si="70"/>
        <v>0.36980218005651999</v>
      </c>
      <c r="K420" s="2">
        <f t="shared" si="71"/>
        <v>0.56923698021800562</v>
      </c>
      <c r="L420" s="2">
        <f t="shared" si="72"/>
        <v>3.7141703673798952E-2</v>
      </c>
      <c r="M420" s="2">
        <f t="shared" si="73"/>
        <v>2.3819136051675439E-2</v>
      </c>
      <c r="N420" s="1">
        <v>916</v>
      </c>
      <c r="O420" s="1">
        <v>1410</v>
      </c>
      <c r="P420" s="1">
        <v>92</v>
      </c>
      <c r="Q420" s="1">
        <v>37</v>
      </c>
      <c r="R420" s="1">
        <v>17</v>
      </c>
      <c r="S420" s="76"/>
      <c r="T420" s="1">
        <v>5</v>
      </c>
      <c r="U420" s="1">
        <v>0</v>
      </c>
      <c r="V420" s="1"/>
      <c r="W420" s="1"/>
      <c r="X420" s="1"/>
      <c r="Y420" s="1"/>
      <c r="Z420" s="1"/>
      <c r="AA420" s="1"/>
      <c r="AB420" s="1"/>
      <c r="AG420" t="str">
        <f t="shared" si="77"/>
        <v>Lincoln</v>
      </c>
      <c r="AH420" t="s">
        <v>3128</v>
      </c>
      <c r="AI420">
        <v>2</v>
      </c>
      <c r="AJ420">
        <v>112</v>
      </c>
      <c r="AL420" t="s">
        <v>849</v>
      </c>
      <c r="AM420" t="s">
        <v>1468</v>
      </c>
      <c r="AN420" t="s">
        <v>4019</v>
      </c>
      <c r="AO420" t="s">
        <v>4969</v>
      </c>
      <c r="AQ420" t="s">
        <v>3002</v>
      </c>
    </row>
    <row r="421" spans="1:43" hidden="1" outlineLevel="1">
      <c r="A421" t="s">
        <v>2105</v>
      </c>
      <c r="B421" s="10" t="s">
        <v>2085</v>
      </c>
      <c r="C421" s="1">
        <f t="shared" si="74"/>
        <v>35</v>
      </c>
      <c r="D421" s="7">
        <f t="shared" si="67"/>
        <v>2</v>
      </c>
      <c r="E421" s="7">
        <f t="shared" si="68"/>
        <v>1</v>
      </c>
      <c r="F421" s="7">
        <f t="shared" si="69"/>
        <v>0</v>
      </c>
      <c r="G421" s="1">
        <f t="shared" si="75"/>
        <v>13</v>
      </c>
      <c r="H421" s="2">
        <f t="shared" si="76"/>
        <v>0.37142857142857144</v>
      </c>
      <c r="I421" s="8"/>
      <c r="J421" s="2">
        <f t="shared" si="70"/>
        <v>0.31428571428571428</v>
      </c>
      <c r="K421" s="2">
        <f t="shared" si="71"/>
        <v>0.68571428571428572</v>
      </c>
      <c r="L421" s="2">
        <f t="shared" si="72"/>
        <v>0</v>
      </c>
      <c r="M421" s="2">
        <f t="shared" si="73"/>
        <v>0</v>
      </c>
      <c r="N421" s="1">
        <v>11</v>
      </c>
      <c r="O421" s="1">
        <v>24</v>
      </c>
      <c r="P421" s="1">
        <v>0</v>
      </c>
      <c r="Q421" s="1">
        <v>0</v>
      </c>
      <c r="R421" s="1">
        <v>0</v>
      </c>
      <c r="S421" s="76"/>
      <c r="T421" s="1">
        <v>0</v>
      </c>
      <c r="U421" s="1">
        <v>0</v>
      </c>
      <c r="V421" s="1"/>
      <c r="W421" s="1"/>
      <c r="X421" s="1"/>
      <c r="Y421" s="1"/>
      <c r="Z421" s="1"/>
      <c r="AA421" s="1"/>
      <c r="AB421" s="1"/>
      <c r="AG421" t="str">
        <f t="shared" si="77"/>
        <v>Lincoln Plantation</v>
      </c>
      <c r="AH421" t="s">
        <v>3127</v>
      </c>
      <c r="AI421">
        <v>2</v>
      </c>
      <c r="AJ421">
        <v>197</v>
      </c>
      <c r="AL421" t="s">
        <v>849</v>
      </c>
      <c r="AM421" t="s">
        <v>1467</v>
      </c>
      <c r="AN421" t="s">
        <v>3823</v>
      </c>
      <c r="AO421" t="s">
        <v>4970</v>
      </c>
      <c r="AQ421" t="s">
        <v>4755</v>
      </c>
    </row>
    <row r="422" spans="1:43" hidden="1" outlineLevel="1">
      <c r="A422" t="s">
        <v>2106</v>
      </c>
      <c r="B422" s="10" t="s">
        <v>2085</v>
      </c>
      <c r="C422" s="1">
        <f t="shared" si="74"/>
        <v>1238</v>
      </c>
      <c r="D422" s="7">
        <f t="shared" si="67"/>
        <v>1</v>
      </c>
      <c r="E422" s="7">
        <f t="shared" si="68"/>
        <v>2</v>
      </c>
      <c r="F422" s="7">
        <f t="shared" si="69"/>
        <v>3</v>
      </c>
      <c r="G422" s="1">
        <f t="shared" si="75"/>
        <v>44</v>
      </c>
      <c r="H422" s="2">
        <f t="shared" si="76"/>
        <v>3.5541195476575124E-2</v>
      </c>
      <c r="I422" s="8"/>
      <c r="J422" s="2">
        <f t="shared" si="70"/>
        <v>0.46284329563812598</v>
      </c>
      <c r="K422" s="2">
        <f t="shared" si="71"/>
        <v>0.4273021001615509</v>
      </c>
      <c r="L422" s="2">
        <f t="shared" si="72"/>
        <v>0.10420032310177706</v>
      </c>
      <c r="M422" s="2">
        <f t="shared" si="73"/>
        <v>5.6542810985460573E-3</v>
      </c>
      <c r="N422" s="1">
        <v>573</v>
      </c>
      <c r="O422" s="1">
        <v>529</v>
      </c>
      <c r="P422" s="1">
        <v>129</v>
      </c>
      <c r="Q422" s="1">
        <v>3</v>
      </c>
      <c r="R422" s="1">
        <v>3</v>
      </c>
      <c r="S422" s="76"/>
      <c r="T422" s="1">
        <v>1</v>
      </c>
      <c r="U422" s="1">
        <v>0</v>
      </c>
      <c r="V422" s="1"/>
      <c r="W422" s="1"/>
      <c r="X422" s="1"/>
      <c r="Y422" s="1"/>
      <c r="Z422" s="1"/>
      <c r="AA422" s="1"/>
      <c r="AB422" s="1"/>
      <c r="AG422" t="str">
        <f t="shared" si="77"/>
        <v>Lincolnville</v>
      </c>
      <c r="AH422" t="s">
        <v>1895</v>
      </c>
      <c r="AI422">
        <v>2</v>
      </c>
      <c r="AJ422">
        <v>387</v>
      </c>
      <c r="AL422" t="s">
        <v>849</v>
      </c>
      <c r="AM422" t="s">
        <v>777</v>
      </c>
      <c r="AN422" t="s">
        <v>660</v>
      </c>
      <c r="AO422" t="s">
        <v>4971</v>
      </c>
      <c r="AQ422" t="s">
        <v>3002</v>
      </c>
    </row>
    <row r="423" spans="1:43" hidden="1" outlineLevel="1">
      <c r="A423" t="s">
        <v>2744</v>
      </c>
      <c r="B423" s="10" t="s">
        <v>2085</v>
      </c>
      <c r="C423" s="1">
        <f t="shared" si="74"/>
        <v>375</v>
      </c>
      <c r="D423" s="7">
        <f t="shared" si="67"/>
        <v>2</v>
      </c>
      <c r="E423" s="7">
        <f t="shared" si="68"/>
        <v>1</v>
      </c>
      <c r="F423" s="7">
        <f t="shared" si="69"/>
        <v>3</v>
      </c>
      <c r="G423" s="1">
        <f t="shared" si="75"/>
        <v>206</v>
      </c>
      <c r="H423" s="2">
        <f t="shared" si="76"/>
        <v>0.54933333333333334</v>
      </c>
      <c r="I423" s="8"/>
      <c r="J423" s="2">
        <f t="shared" si="70"/>
        <v>0.2</v>
      </c>
      <c r="K423" s="2">
        <f t="shared" si="71"/>
        <v>0.7493333333333333</v>
      </c>
      <c r="L423" s="2">
        <f t="shared" si="72"/>
        <v>3.7333333333333336E-2</v>
      </c>
      <c r="M423" s="2">
        <f t="shared" si="73"/>
        <v>1.3333333333333412E-2</v>
      </c>
      <c r="N423" s="1">
        <v>75</v>
      </c>
      <c r="O423" s="1">
        <v>281</v>
      </c>
      <c r="P423" s="1">
        <v>14</v>
      </c>
      <c r="Q423" s="1">
        <v>2</v>
      </c>
      <c r="R423" s="1">
        <v>1</v>
      </c>
      <c r="S423" s="76"/>
      <c r="T423" s="1">
        <v>2</v>
      </c>
      <c r="U423" s="1">
        <v>0</v>
      </c>
      <c r="V423" s="1"/>
      <c r="W423" s="1"/>
      <c r="X423" s="1"/>
      <c r="Y423" s="1"/>
      <c r="Z423" s="1"/>
      <c r="AA423" s="1"/>
      <c r="AB423" s="1"/>
      <c r="AG423" t="str">
        <f t="shared" si="77"/>
        <v>Linneus</v>
      </c>
      <c r="AH423" t="s">
        <v>3697</v>
      </c>
      <c r="AI423">
        <v>2</v>
      </c>
      <c r="AJ423">
        <v>63</v>
      </c>
      <c r="AL423" t="s">
        <v>849</v>
      </c>
      <c r="AM423" t="s">
        <v>1802</v>
      </c>
      <c r="AN423" t="s">
        <v>124</v>
      </c>
      <c r="AO423" t="s">
        <v>4972</v>
      </c>
      <c r="AQ423" t="s">
        <v>3002</v>
      </c>
    </row>
    <row r="424" spans="1:43" hidden="1" outlineLevel="1">
      <c r="A424" t="s">
        <v>2251</v>
      </c>
      <c r="B424" s="10" t="s">
        <v>2085</v>
      </c>
      <c r="C424" s="1">
        <f t="shared" si="74"/>
        <v>4275</v>
      </c>
      <c r="D424" s="7">
        <f t="shared" si="67"/>
        <v>1</v>
      </c>
      <c r="E424" s="7">
        <f t="shared" si="68"/>
        <v>2</v>
      </c>
      <c r="F424" s="7">
        <f t="shared" si="69"/>
        <v>3</v>
      </c>
      <c r="G424" s="1">
        <f t="shared" si="75"/>
        <v>96</v>
      </c>
      <c r="H424" s="2">
        <f t="shared" si="76"/>
        <v>2.2456140350877191E-2</v>
      </c>
      <c r="I424" s="8"/>
      <c r="J424" s="2">
        <f t="shared" si="70"/>
        <v>0.47695906432748536</v>
      </c>
      <c r="K424" s="2">
        <f t="shared" si="71"/>
        <v>0.45450292397660819</v>
      </c>
      <c r="L424" s="2">
        <f t="shared" si="72"/>
        <v>5.3801169590643273E-2</v>
      </c>
      <c r="M424" s="2">
        <f t="shared" si="73"/>
        <v>1.473684210526318E-2</v>
      </c>
      <c r="N424" s="1">
        <v>2039</v>
      </c>
      <c r="O424" s="1">
        <v>1943</v>
      </c>
      <c r="P424" s="1">
        <v>230</v>
      </c>
      <c r="Q424" s="1">
        <v>35</v>
      </c>
      <c r="R424" s="1">
        <v>20</v>
      </c>
      <c r="S424" s="76"/>
      <c r="T424" s="1">
        <v>7</v>
      </c>
      <c r="U424" s="1">
        <v>1</v>
      </c>
      <c r="V424" s="1"/>
      <c r="W424" s="1"/>
      <c r="X424" s="1"/>
      <c r="Y424" s="1"/>
      <c r="Z424" s="1"/>
      <c r="AA424" s="1"/>
      <c r="AB424" s="1"/>
      <c r="AG424" t="str">
        <f t="shared" si="77"/>
        <v>Lisbon</v>
      </c>
      <c r="AH424" t="s">
        <v>3129</v>
      </c>
      <c r="AI424">
        <v>2</v>
      </c>
      <c r="AJ424">
        <v>460</v>
      </c>
      <c r="AL424" t="s">
        <v>849</v>
      </c>
      <c r="AM424" t="s">
        <v>1801</v>
      </c>
      <c r="AN424" t="s">
        <v>4484</v>
      </c>
      <c r="AO424" t="s">
        <v>4973</v>
      </c>
      <c r="AQ424" t="s">
        <v>3002</v>
      </c>
    </row>
    <row r="425" spans="1:43" hidden="1" outlineLevel="1">
      <c r="A425" t="s">
        <v>2192</v>
      </c>
      <c r="B425" s="10" t="s">
        <v>2085</v>
      </c>
      <c r="C425" s="1">
        <f t="shared" si="74"/>
        <v>1489</v>
      </c>
      <c r="D425" s="7">
        <f t="shared" si="67"/>
        <v>1</v>
      </c>
      <c r="E425" s="7">
        <f t="shared" si="68"/>
        <v>2</v>
      </c>
      <c r="F425" s="7">
        <f t="shared" si="69"/>
        <v>3</v>
      </c>
      <c r="G425" s="1">
        <f t="shared" si="75"/>
        <v>18</v>
      </c>
      <c r="H425" s="2">
        <f t="shared" si="76"/>
        <v>1.208865010073875E-2</v>
      </c>
      <c r="I425" s="8"/>
      <c r="J425" s="2">
        <f t="shared" si="70"/>
        <v>0.47145735392881127</v>
      </c>
      <c r="K425" s="2">
        <f t="shared" si="71"/>
        <v>0.45936870382807254</v>
      </c>
      <c r="L425" s="2">
        <f t="shared" si="72"/>
        <v>5.9771658831430492E-2</v>
      </c>
      <c r="M425" s="2">
        <f t="shared" si="73"/>
        <v>9.4022834116856899E-3</v>
      </c>
      <c r="N425" s="1">
        <v>702</v>
      </c>
      <c r="O425" s="1">
        <v>684</v>
      </c>
      <c r="P425" s="1">
        <v>89</v>
      </c>
      <c r="Q425" s="1">
        <v>12</v>
      </c>
      <c r="R425" s="1">
        <v>2</v>
      </c>
      <c r="S425" s="76"/>
      <c r="T425" s="1">
        <v>0</v>
      </c>
      <c r="U425" s="1">
        <v>0</v>
      </c>
      <c r="V425" s="1"/>
      <c r="W425" s="1"/>
      <c r="X425" s="1"/>
      <c r="Y425" s="1"/>
      <c r="Z425" s="1"/>
      <c r="AA425" s="1"/>
      <c r="AB425" s="1"/>
      <c r="AG425" t="str">
        <f t="shared" si="77"/>
        <v>Litchfield</v>
      </c>
      <c r="AH425" t="s">
        <v>3746</v>
      </c>
      <c r="AI425">
        <v>1</v>
      </c>
      <c r="AJ425">
        <v>418</v>
      </c>
      <c r="AL425" t="s">
        <v>849</v>
      </c>
      <c r="AM425" t="s">
        <v>2455</v>
      </c>
      <c r="AN425" t="s">
        <v>655</v>
      </c>
      <c r="AO425" t="s">
        <v>4974</v>
      </c>
      <c r="AQ425" t="s">
        <v>3002</v>
      </c>
    </row>
    <row r="426" spans="1:43" hidden="1" outlineLevel="1">
      <c r="A426" t="s">
        <v>2235</v>
      </c>
      <c r="B426" s="10" t="s">
        <v>2085</v>
      </c>
      <c r="C426" s="1">
        <f t="shared" si="74"/>
        <v>427</v>
      </c>
      <c r="D426" s="7">
        <f t="shared" si="67"/>
        <v>2</v>
      </c>
      <c r="E426" s="7">
        <f t="shared" si="68"/>
        <v>1</v>
      </c>
      <c r="F426" s="7">
        <f t="shared" si="69"/>
        <v>3</v>
      </c>
      <c r="G426" s="1">
        <f t="shared" si="75"/>
        <v>189</v>
      </c>
      <c r="H426" s="2">
        <f t="shared" si="76"/>
        <v>0.44262295081967212</v>
      </c>
      <c r="I426" s="8"/>
      <c r="J426" s="2">
        <f t="shared" si="70"/>
        <v>0.2576112412177986</v>
      </c>
      <c r="K426" s="2">
        <f t="shared" si="71"/>
        <v>0.70023419203747073</v>
      </c>
      <c r="L426" s="2">
        <f t="shared" si="72"/>
        <v>3.5128805620608897E-2</v>
      </c>
      <c r="M426" s="2">
        <f t="shared" si="73"/>
        <v>7.0257611241217183E-3</v>
      </c>
      <c r="N426" s="1">
        <v>110</v>
      </c>
      <c r="O426" s="1">
        <v>299</v>
      </c>
      <c r="P426" s="1">
        <v>15</v>
      </c>
      <c r="Q426" s="1">
        <v>1</v>
      </c>
      <c r="R426" s="1">
        <v>2</v>
      </c>
      <c r="S426" s="76"/>
      <c r="T426" s="1">
        <v>0</v>
      </c>
      <c r="U426" s="1">
        <v>0</v>
      </c>
      <c r="V426" s="1"/>
      <c r="W426" s="1"/>
      <c r="X426" s="1"/>
      <c r="Y426" s="1"/>
      <c r="Z426" s="1"/>
      <c r="AA426" s="1"/>
      <c r="AB426" s="1"/>
      <c r="AG426" t="str">
        <f t="shared" si="77"/>
        <v>Littleton</v>
      </c>
      <c r="AH426" t="s">
        <v>3697</v>
      </c>
      <c r="AI426">
        <v>2</v>
      </c>
      <c r="AJ426">
        <v>51</v>
      </c>
      <c r="AL426" t="s">
        <v>849</v>
      </c>
      <c r="AM426" t="s">
        <v>1802</v>
      </c>
      <c r="AN426" t="s">
        <v>612</v>
      </c>
      <c r="AO426" t="s">
        <v>4975</v>
      </c>
      <c r="AQ426" t="s">
        <v>3002</v>
      </c>
    </row>
    <row r="427" spans="1:43" hidden="1" outlineLevel="1">
      <c r="A427" t="s">
        <v>1939</v>
      </c>
      <c r="B427" s="10" t="s">
        <v>2085</v>
      </c>
      <c r="C427" s="1">
        <f t="shared" si="74"/>
        <v>1160</v>
      </c>
      <c r="D427" s="7">
        <f t="shared" si="67"/>
        <v>1</v>
      </c>
      <c r="E427" s="7">
        <f t="shared" si="68"/>
        <v>2</v>
      </c>
      <c r="F427" s="7">
        <f t="shared" si="69"/>
        <v>3</v>
      </c>
      <c r="G427" s="1">
        <f t="shared" si="75"/>
        <v>117</v>
      </c>
      <c r="H427" s="2">
        <f t="shared" si="76"/>
        <v>0.10086206896551723</v>
      </c>
      <c r="I427" s="8"/>
      <c r="J427" s="2">
        <f t="shared" si="70"/>
        <v>0.52068965517241383</v>
      </c>
      <c r="K427" s="2">
        <f t="shared" si="71"/>
        <v>0.41982758620689653</v>
      </c>
      <c r="L427" s="2">
        <f t="shared" si="72"/>
        <v>5.0862068965517239E-2</v>
      </c>
      <c r="M427" s="2">
        <f t="shared" si="73"/>
        <v>8.6206896551723963E-3</v>
      </c>
      <c r="N427" s="1">
        <v>604</v>
      </c>
      <c r="O427" s="1">
        <v>487</v>
      </c>
      <c r="P427" s="1">
        <v>59</v>
      </c>
      <c r="Q427" s="1">
        <v>4</v>
      </c>
      <c r="R427" s="1">
        <v>4</v>
      </c>
      <c r="S427" s="76"/>
      <c r="T427" s="1">
        <v>2</v>
      </c>
      <c r="U427" s="1">
        <v>0</v>
      </c>
      <c r="V427" s="1"/>
      <c r="W427" s="1"/>
      <c r="X427" s="1"/>
      <c r="Y427" s="1"/>
      <c r="Z427" s="1"/>
      <c r="AA427" s="1"/>
      <c r="AB427" s="1"/>
      <c r="AG427" t="str">
        <f t="shared" si="77"/>
        <v>Livermore</v>
      </c>
      <c r="AH427" t="s">
        <v>3129</v>
      </c>
      <c r="AI427">
        <v>2</v>
      </c>
      <c r="AJ427">
        <v>356</v>
      </c>
      <c r="AL427" t="s">
        <v>849</v>
      </c>
      <c r="AM427" t="s">
        <v>1801</v>
      </c>
      <c r="AN427" t="s">
        <v>781</v>
      </c>
      <c r="AO427" t="s">
        <v>4605</v>
      </c>
      <c r="AQ427" t="s">
        <v>3002</v>
      </c>
    </row>
    <row r="428" spans="1:43" hidden="1" outlineLevel="1">
      <c r="A428" t="s">
        <v>2091</v>
      </c>
      <c r="B428" s="10" t="s">
        <v>2085</v>
      </c>
      <c r="C428" s="1">
        <f t="shared" si="74"/>
        <v>1355</v>
      </c>
      <c r="D428" s="7">
        <f t="shared" si="67"/>
        <v>1</v>
      </c>
      <c r="E428" s="7">
        <f t="shared" si="68"/>
        <v>2</v>
      </c>
      <c r="F428" s="7">
        <f t="shared" si="69"/>
        <v>3</v>
      </c>
      <c r="G428" s="1">
        <f t="shared" si="75"/>
        <v>370</v>
      </c>
      <c r="H428" s="2">
        <f t="shared" si="76"/>
        <v>0.27306273062730629</v>
      </c>
      <c r="I428" s="8"/>
      <c r="J428" s="2">
        <f t="shared" si="70"/>
        <v>0.5985239852398524</v>
      </c>
      <c r="K428" s="2">
        <f t="shared" si="71"/>
        <v>0.3254612546125461</v>
      </c>
      <c r="L428" s="2">
        <f t="shared" si="72"/>
        <v>4.8708487084870848E-2</v>
      </c>
      <c r="M428" s="2">
        <f t="shared" si="73"/>
        <v>2.7306273062730653E-2</v>
      </c>
      <c r="N428" s="1">
        <v>811</v>
      </c>
      <c r="O428" s="1">
        <v>441</v>
      </c>
      <c r="P428" s="1">
        <v>66</v>
      </c>
      <c r="Q428" s="1">
        <v>10</v>
      </c>
      <c r="R428" s="1">
        <v>25</v>
      </c>
      <c r="S428" s="76"/>
      <c r="T428" s="1">
        <v>2</v>
      </c>
      <c r="U428" s="1">
        <v>0</v>
      </c>
      <c r="V428" s="1"/>
      <c r="W428" s="1"/>
      <c r="X428" s="1"/>
      <c r="Y428" s="1"/>
      <c r="Z428" s="1"/>
      <c r="AA428" s="1"/>
      <c r="AB428" s="1"/>
      <c r="AG428" t="str">
        <f t="shared" si="77"/>
        <v>Livermore Falls</v>
      </c>
      <c r="AH428" t="s">
        <v>3129</v>
      </c>
      <c r="AI428">
        <v>2</v>
      </c>
      <c r="AJ428">
        <v>355</v>
      </c>
      <c r="AL428" t="s">
        <v>849</v>
      </c>
      <c r="AM428" t="s">
        <v>1801</v>
      </c>
      <c r="AN428" t="s">
        <v>4165</v>
      </c>
      <c r="AO428" t="s">
        <v>4606</v>
      </c>
      <c r="AQ428" t="s">
        <v>3002</v>
      </c>
    </row>
    <row r="429" spans="1:43" hidden="1" outlineLevel="1">
      <c r="A429" s="37" t="s">
        <v>2983</v>
      </c>
      <c r="B429" s="10" t="s">
        <v>2085</v>
      </c>
      <c r="C429" s="1">
        <f t="shared" si="74"/>
        <v>176</v>
      </c>
      <c r="D429" s="7">
        <f t="shared" ref="D429:D492" si="78">RANK(N429,(N429:AE429))</f>
        <v>1</v>
      </c>
      <c r="E429" s="7">
        <f t="shared" ref="E429:E492" si="79">RANK(O429,(N429:AE429))</f>
        <v>2</v>
      </c>
      <c r="F429" s="7">
        <f t="shared" ref="F429:F492" si="80">IF(P429&gt;0,RANK(P429,(N429:AE429)),0)</f>
        <v>3</v>
      </c>
      <c r="G429" s="1">
        <f t="shared" si="75"/>
        <v>15</v>
      </c>
      <c r="H429" s="2">
        <f t="shared" si="76"/>
        <v>8.5227272727272721E-2</v>
      </c>
      <c r="I429" s="8"/>
      <c r="J429" s="2">
        <f t="shared" ref="J429:J492" si="81">IF(C429=0,"-",N429/C429)</f>
        <v>0.50568181818181823</v>
      </c>
      <c r="K429" s="2">
        <f t="shared" ref="K429:K492" si="82">IF(C429=0,"-",O429/C429)</f>
        <v>0.42045454545454547</v>
      </c>
      <c r="L429" s="2">
        <f t="shared" ref="L429:L492" si="83">IF(C429=0,"-",P429/C429)</f>
        <v>6.8181818181818177E-2</v>
      </c>
      <c r="M429" s="2">
        <f t="shared" ref="M429:M492" si="84">IF(C429=0,"-",(1-J429-K429-L429))</f>
        <v>5.6818181818181213E-3</v>
      </c>
      <c r="N429" s="1">
        <v>89</v>
      </c>
      <c r="O429" s="1">
        <v>74</v>
      </c>
      <c r="P429" s="1">
        <v>12</v>
      </c>
      <c r="Q429" s="1">
        <v>0</v>
      </c>
      <c r="R429" s="1">
        <v>0</v>
      </c>
      <c r="S429" s="76"/>
      <c r="T429" s="1">
        <v>1</v>
      </c>
      <c r="U429" s="1">
        <v>0</v>
      </c>
      <c r="V429" s="1"/>
      <c r="W429" s="1"/>
      <c r="X429" s="1"/>
      <c r="Y429" s="1"/>
      <c r="Z429" s="1"/>
      <c r="AA429" s="1"/>
      <c r="AB429" s="1"/>
      <c r="AG429" t="str">
        <f t="shared" si="77"/>
        <v>Long Island</v>
      </c>
      <c r="AH429" t="s">
        <v>2622</v>
      </c>
      <c r="AI429">
        <v>1</v>
      </c>
      <c r="AJ429">
        <v>518</v>
      </c>
      <c r="AL429" t="s">
        <v>849</v>
      </c>
      <c r="AM429" t="s">
        <v>1803</v>
      </c>
      <c r="AN429" t="s">
        <v>202</v>
      </c>
      <c r="AO429" t="s">
        <v>4607</v>
      </c>
      <c r="AQ429" t="s">
        <v>3002</v>
      </c>
    </row>
    <row r="430" spans="1:43" hidden="1" outlineLevel="1">
      <c r="A430" t="s">
        <v>2386</v>
      </c>
      <c r="B430" s="10" t="s">
        <v>2085</v>
      </c>
      <c r="C430" s="1">
        <f t="shared" si="74"/>
        <v>616</v>
      </c>
      <c r="D430" s="7">
        <f t="shared" si="78"/>
        <v>2</v>
      </c>
      <c r="E430" s="7">
        <f t="shared" si="79"/>
        <v>1</v>
      </c>
      <c r="F430" s="7">
        <f t="shared" si="80"/>
        <v>3</v>
      </c>
      <c r="G430" s="1">
        <f t="shared" si="75"/>
        <v>95</v>
      </c>
      <c r="H430" s="2">
        <f t="shared" si="76"/>
        <v>0.15422077922077923</v>
      </c>
      <c r="I430" s="8"/>
      <c r="J430" s="2">
        <f t="shared" si="81"/>
        <v>0.38311688311688313</v>
      </c>
      <c r="K430" s="2">
        <f t="shared" si="82"/>
        <v>0.53733766233766234</v>
      </c>
      <c r="L430" s="2">
        <f t="shared" si="83"/>
        <v>6.3311688311688305E-2</v>
      </c>
      <c r="M430" s="2">
        <f t="shared" si="84"/>
        <v>1.623376623376617E-2</v>
      </c>
      <c r="N430" s="1">
        <v>236</v>
      </c>
      <c r="O430" s="1">
        <v>331</v>
      </c>
      <c r="P430" s="1">
        <v>39</v>
      </c>
      <c r="Q430" s="1">
        <v>6</v>
      </c>
      <c r="R430" s="1">
        <v>4</v>
      </c>
      <c r="S430" s="76"/>
      <c r="T430" s="1">
        <v>0</v>
      </c>
      <c r="U430" s="1">
        <v>0</v>
      </c>
      <c r="V430" s="1"/>
      <c r="W430" s="1"/>
      <c r="X430" s="1"/>
      <c r="Y430" s="1"/>
      <c r="Z430" s="1"/>
      <c r="AA430" s="1"/>
      <c r="AB430" s="1"/>
      <c r="AG430" t="str">
        <f t="shared" si="77"/>
        <v>Lovell</v>
      </c>
      <c r="AH430" t="s">
        <v>3127</v>
      </c>
      <c r="AI430">
        <v>2</v>
      </c>
      <c r="AJ430">
        <v>411</v>
      </c>
      <c r="AL430" t="s">
        <v>849</v>
      </c>
      <c r="AM430" t="s">
        <v>1467</v>
      </c>
      <c r="AN430" t="s">
        <v>668</v>
      </c>
      <c r="AO430" t="s">
        <v>4608</v>
      </c>
      <c r="AQ430" t="s">
        <v>3002</v>
      </c>
    </row>
    <row r="431" spans="1:43" hidden="1" outlineLevel="1">
      <c r="A431" t="s">
        <v>3550</v>
      </c>
      <c r="B431" s="10" t="s">
        <v>2085</v>
      </c>
      <c r="C431" s="1">
        <f t="shared" si="74"/>
        <v>170</v>
      </c>
      <c r="D431" s="7">
        <f t="shared" si="78"/>
        <v>2</v>
      </c>
      <c r="E431" s="7">
        <f t="shared" si="79"/>
        <v>1</v>
      </c>
      <c r="F431" s="7">
        <f t="shared" si="80"/>
        <v>4</v>
      </c>
      <c r="G431" s="1">
        <f t="shared" si="75"/>
        <v>35</v>
      </c>
      <c r="H431" s="2">
        <f t="shared" si="76"/>
        <v>0.20588235294117646</v>
      </c>
      <c r="I431" s="8"/>
      <c r="J431" s="2">
        <f t="shared" si="81"/>
        <v>0.38823529411764707</v>
      </c>
      <c r="K431" s="2">
        <f t="shared" si="82"/>
        <v>0.59411764705882353</v>
      </c>
      <c r="L431" s="2">
        <f t="shared" si="83"/>
        <v>5.8823529411764705E-3</v>
      </c>
      <c r="M431" s="2">
        <f t="shared" si="84"/>
        <v>1.176470588235299E-2</v>
      </c>
      <c r="N431" s="1">
        <v>66</v>
      </c>
      <c r="O431" s="1">
        <v>101</v>
      </c>
      <c r="P431" s="1">
        <v>1</v>
      </c>
      <c r="Q431" s="1">
        <v>2</v>
      </c>
      <c r="R431" s="1">
        <v>0</v>
      </c>
      <c r="S431" s="76"/>
      <c r="T431" s="1">
        <v>0</v>
      </c>
      <c r="U431" s="1">
        <v>0</v>
      </c>
      <c r="V431" s="1"/>
      <c r="W431" s="1"/>
      <c r="X431" s="1"/>
      <c r="Y431" s="1"/>
      <c r="Z431" s="1"/>
      <c r="AA431" s="1"/>
      <c r="AB431" s="1"/>
      <c r="AG431" t="str">
        <f t="shared" si="77"/>
        <v>Lowell</v>
      </c>
      <c r="AH431" t="s">
        <v>3128</v>
      </c>
      <c r="AI431">
        <v>2</v>
      </c>
      <c r="AJ431">
        <v>135</v>
      </c>
      <c r="AL431" t="s">
        <v>849</v>
      </c>
      <c r="AM431" t="s">
        <v>1468</v>
      </c>
      <c r="AN431" t="s">
        <v>182</v>
      </c>
      <c r="AO431" t="s">
        <v>4609</v>
      </c>
      <c r="AQ431" t="s">
        <v>3002</v>
      </c>
    </row>
    <row r="432" spans="1:43" hidden="1" outlineLevel="1">
      <c r="A432" t="s">
        <v>2092</v>
      </c>
      <c r="B432" s="10" t="s">
        <v>2085</v>
      </c>
      <c r="C432" s="1">
        <f t="shared" si="74"/>
        <v>816</v>
      </c>
      <c r="D432" s="7">
        <f t="shared" si="78"/>
        <v>1</v>
      </c>
      <c r="E432" s="7">
        <f t="shared" si="79"/>
        <v>2</v>
      </c>
      <c r="F432" s="7">
        <f t="shared" si="80"/>
        <v>3</v>
      </c>
      <c r="G432" s="1">
        <f t="shared" si="75"/>
        <v>106</v>
      </c>
      <c r="H432" s="2">
        <f t="shared" si="76"/>
        <v>0.12990196078431374</v>
      </c>
      <c r="I432" s="8"/>
      <c r="J432" s="2">
        <f t="shared" si="81"/>
        <v>0.52573529411764708</v>
      </c>
      <c r="K432" s="2">
        <f t="shared" si="82"/>
        <v>0.39583333333333331</v>
      </c>
      <c r="L432" s="2">
        <f t="shared" si="83"/>
        <v>6.985294117647059E-2</v>
      </c>
      <c r="M432" s="2">
        <f t="shared" si="84"/>
        <v>8.5784313725490169E-3</v>
      </c>
      <c r="N432" s="1">
        <v>429</v>
      </c>
      <c r="O432" s="1">
        <v>323</v>
      </c>
      <c r="P432" s="1">
        <v>57</v>
      </c>
      <c r="Q432" s="1">
        <v>6</v>
      </c>
      <c r="R432" s="1">
        <v>1</v>
      </c>
      <c r="S432" s="76"/>
      <c r="T432" s="1">
        <v>0</v>
      </c>
      <c r="U432" s="1">
        <v>0</v>
      </c>
      <c r="V432" s="1"/>
      <c r="W432" s="1"/>
      <c r="X432" s="1"/>
      <c r="Y432" s="1"/>
      <c r="Z432" s="1"/>
      <c r="AA432" s="1"/>
      <c r="AB432" s="1"/>
      <c r="AG432" t="str">
        <f t="shared" si="77"/>
        <v>Lubec</v>
      </c>
      <c r="AH432" t="s">
        <v>1982</v>
      </c>
      <c r="AI432">
        <v>2</v>
      </c>
      <c r="AJ432">
        <v>221</v>
      </c>
      <c r="AL432" t="s">
        <v>849</v>
      </c>
      <c r="AM432" t="s">
        <v>778</v>
      </c>
      <c r="AN432" t="s">
        <v>640</v>
      </c>
      <c r="AO432" t="s">
        <v>4610</v>
      </c>
      <c r="AQ432" t="s">
        <v>3002</v>
      </c>
    </row>
    <row r="433" spans="1:43" hidden="1" outlineLevel="1">
      <c r="A433" t="s">
        <v>3551</v>
      </c>
      <c r="B433" s="10" t="s">
        <v>2085</v>
      </c>
      <c r="C433" s="1">
        <f t="shared" si="74"/>
        <v>187</v>
      </c>
      <c r="D433" s="7">
        <f t="shared" si="78"/>
        <v>2</v>
      </c>
      <c r="E433" s="7">
        <f t="shared" si="79"/>
        <v>1</v>
      </c>
      <c r="F433" s="7">
        <f t="shared" si="80"/>
        <v>3</v>
      </c>
      <c r="G433" s="1">
        <f t="shared" si="75"/>
        <v>59</v>
      </c>
      <c r="H433" s="2">
        <f t="shared" si="76"/>
        <v>0.31550802139037432</v>
      </c>
      <c r="I433" s="8"/>
      <c r="J433" s="2">
        <f t="shared" si="81"/>
        <v>0.29946524064171121</v>
      </c>
      <c r="K433" s="2">
        <f t="shared" si="82"/>
        <v>0.61497326203208558</v>
      </c>
      <c r="L433" s="2">
        <f t="shared" si="83"/>
        <v>6.4171122994652413E-2</v>
      </c>
      <c r="M433" s="2">
        <f t="shared" si="84"/>
        <v>2.1390374331550804E-2</v>
      </c>
      <c r="N433" s="1">
        <v>56</v>
      </c>
      <c r="O433" s="1">
        <v>115</v>
      </c>
      <c r="P433" s="1">
        <v>12</v>
      </c>
      <c r="Q433" s="1">
        <v>2</v>
      </c>
      <c r="R433" s="1">
        <v>2</v>
      </c>
      <c r="S433" s="76"/>
      <c r="T433" s="1">
        <v>0</v>
      </c>
      <c r="U433" s="1">
        <v>0</v>
      </c>
      <c r="V433" s="1"/>
      <c r="W433" s="1"/>
      <c r="X433" s="1"/>
      <c r="Y433" s="1"/>
      <c r="Z433" s="1"/>
      <c r="AA433" s="1"/>
      <c r="AB433" s="1"/>
      <c r="AG433" t="str">
        <f t="shared" si="77"/>
        <v>Ludlow</v>
      </c>
      <c r="AH433" t="s">
        <v>3697</v>
      </c>
      <c r="AI433">
        <v>2</v>
      </c>
      <c r="AJ433">
        <v>56</v>
      </c>
      <c r="AL433" t="s">
        <v>849</v>
      </c>
      <c r="AM433" t="s">
        <v>1802</v>
      </c>
      <c r="AN433" t="s">
        <v>129</v>
      </c>
      <c r="AO433" t="s">
        <v>4611</v>
      </c>
      <c r="AQ433" t="s">
        <v>3002</v>
      </c>
    </row>
    <row r="434" spans="1:43" hidden="1" outlineLevel="1">
      <c r="A434" t="s">
        <v>2936</v>
      </c>
      <c r="B434" s="10" t="s">
        <v>2085</v>
      </c>
      <c r="C434" s="1">
        <f t="shared" si="74"/>
        <v>1955</v>
      </c>
      <c r="D434" s="7">
        <f t="shared" si="78"/>
        <v>2</v>
      </c>
      <c r="E434" s="7">
        <f t="shared" si="79"/>
        <v>1</v>
      </c>
      <c r="F434" s="7">
        <f t="shared" si="80"/>
        <v>3</v>
      </c>
      <c r="G434" s="1">
        <f t="shared" si="75"/>
        <v>43</v>
      </c>
      <c r="H434" s="2">
        <f t="shared" si="76"/>
        <v>2.1994884910485932E-2</v>
      </c>
      <c r="I434" s="8"/>
      <c r="J434" s="2">
        <f t="shared" si="81"/>
        <v>0.45882352941176469</v>
      </c>
      <c r="K434" s="2">
        <f t="shared" si="82"/>
        <v>0.48081841432225064</v>
      </c>
      <c r="L434" s="2">
        <f t="shared" si="83"/>
        <v>4.859335038363171E-2</v>
      </c>
      <c r="M434" s="2">
        <f t="shared" si="84"/>
        <v>1.1764705882353017E-2</v>
      </c>
      <c r="N434" s="1">
        <v>897</v>
      </c>
      <c r="O434" s="1">
        <v>940</v>
      </c>
      <c r="P434" s="1">
        <v>95</v>
      </c>
      <c r="Q434" s="1">
        <v>11</v>
      </c>
      <c r="R434" s="1">
        <v>10</v>
      </c>
      <c r="S434" s="76"/>
      <c r="T434" s="1">
        <v>2</v>
      </c>
      <c r="U434" s="1">
        <v>0</v>
      </c>
      <c r="V434" s="1"/>
      <c r="W434" s="1"/>
      <c r="X434" s="1"/>
      <c r="Y434" s="1"/>
      <c r="Z434" s="1"/>
      <c r="AA434" s="1"/>
      <c r="AB434" s="1"/>
      <c r="AG434" t="str">
        <f t="shared" si="77"/>
        <v>Lyman</v>
      </c>
      <c r="AH434" t="s">
        <v>1896</v>
      </c>
      <c r="AI434">
        <v>1</v>
      </c>
      <c r="AJ434">
        <v>530</v>
      </c>
      <c r="AL434" t="s">
        <v>849</v>
      </c>
      <c r="AM434" t="s">
        <v>779</v>
      </c>
      <c r="AN434" t="s">
        <v>668</v>
      </c>
      <c r="AO434" t="s">
        <v>4612</v>
      </c>
      <c r="AQ434" t="s">
        <v>3002</v>
      </c>
    </row>
    <row r="435" spans="1:43" hidden="1" outlineLevel="1">
      <c r="A435" t="s">
        <v>2093</v>
      </c>
      <c r="B435" s="10" t="s">
        <v>2085</v>
      </c>
      <c r="C435" s="1">
        <f t="shared" si="74"/>
        <v>968</v>
      </c>
      <c r="D435" s="7">
        <f t="shared" si="78"/>
        <v>2</v>
      </c>
      <c r="E435" s="7">
        <f t="shared" si="79"/>
        <v>1</v>
      </c>
      <c r="F435" s="7">
        <f t="shared" si="80"/>
        <v>3</v>
      </c>
      <c r="G435" s="1">
        <f t="shared" si="75"/>
        <v>45</v>
      </c>
      <c r="H435" s="2">
        <f t="shared" si="76"/>
        <v>4.6487603305785122E-2</v>
      </c>
      <c r="I435" s="8"/>
      <c r="J435" s="2">
        <f t="shared" si="81"/>
        <v>0.44318181818181818</v>
      </c>
      <c r="K435" s="2">
        <f t="shared" si="82"/>
        <v>0.48966942148760328</v>
      </c>
      <c r="L435" s="2">
        <f t="shared" si="83"/>
        <v>5.8884297520661155E-2</v>
      </c>
      <c r="M435" s="2">
        <f t="shared" si="84"/>
        <v>8.2644628099174389E-3</v>
      </c>
      <c r="N435" s="1">
        <v>429</v>
      </c>
      <c r="O435" s="1">
        <v>474</v>
      </c>
      <c r="P435" s="1">
        <v>57</v>
      </c>
      <c r="Q435" s="1">
        <v>2</v>
      </c>
      <c r="R435" s="1">
        <v>4</v>
      </c>
      <c r="S435" s="76"/>
      <c r="T435" s="1">
        <v>2</v>
      </c>
      <c r="U435" s="1">
        <v>0</v>
      </c>
      <c r="V435" s="1"/>
      <c r="W435" s="1"/>
      <c r="X435" s="1"/>
      <c r="Y435" s="1"/>
      <c r="Z435" s="1"/>
      <c r="AA435" s="1"/>
      <c r="AB435" s="1"/>
      <c r="AG435" t="str">
        <f t="shared" si="77"/>
        <v>Machias</v>
      </c>
      <c r="AH435" t="s">
        <v>1982</v>
      </c>
      <c r="AI435">
        <v>2</v>
      </c>
      <c r="AJ435">
        <v>278</v>
      </c>
      <c r="AL435" t="s">
        <v>849</v>
      </c>
      <c r="AM435" t="s">
        <v>778</v>
      </c>
      <c r="AN435" t="s">
        <v>657</v>
      </c>
      <c r="AO435" t="s">
        <v>4613</v>
      </c>
      <c r="AQ435" t="s">
        <v>3002</v>
      </c>
    </row>
    <row r="436" spans="1:43" hidden="1" outlineLevel="1">
      <c r="A436" t="s">
        <v>2094</v>
      </c>
      <c r="B436" s="10" t="s">
        <v>2085</v>
      </c>
      <c r="C436" s="1">
        <f t="shared" si="74"/>
        <v>473</v>
      </c>
      <c r="D436" s="7">
        <f t="shared" si="78"/>
        <v>2</v>
      </c>
      <c r="E436" s="7">
        <f t="shared" si="79"/>
        <v>1</v>
      </c>
      <c r="F436" s="7">
        <f t="shared" si="80"/>
        <v>3</v>
      </c>
      <c r="G436" s="1">
        <f t="shared" si="75"/>
        <v>43</v>
      </c>
      <c r="H436" s="2">
        <f t="shared" si="76"/>
        <v>9.0909090909090912E-2</v>
      </c>
      <c r="I436" s="8"/>
      <c r="J436" s="2">
        <f t="shared" si="81"/>
        <v>0.42917547568710357</v>
      </c>
      <c r="K436" s="2">
        <f t="shared" si="82"/>
        <v>0.52008456659619451</v>
      </c>
      <c r="L436" s="2">
        <f t="shared" si="83"/>
        <v>3.1712473572938688E-2</v>
      </c>
      <c r="M436" s="2">
        <f t="shared" si="84"/>
        <v>1.9027484143763235E-2</v>
      </c>
      <c r="N436" s="1">
        <v>203</v>
      </c>
      <c r="O436" s="1">
        <v>246</v>
      </c>
      <c r="P436" s="1">
        <v>15</v>
      </c>
      <c r="Q436" s="1">
        <v>3</v>
      </c>
      <c r="R436" s="1">
        <v>3</v>
      </c>
      <c r="S436" s="76"/>
      <c r="T436" s="1">
        <v>3</v>
      </c>
      <c r="U436" s="1">
        <v>0</v>
      </c>
      <c r="V436" s="1"/>
      <c r="W436" s="1"/>
      <c r="X436" s="1"/>
      <c r="Y436" s="1"/>
      <c r="Z436" s="1"/>
      <c r="AA436" s="1"/>
      <c r="AB436" s="1"/>
      <c r="AG436" t="str">
        <f t="shared" si="77"/>
        <v>Machiasport</v>
      </c>
      <c r="AH436" t="s">
        <v>1982</v>
      </c>
      <c r="AI436">
        <v>2</v>
      </c>
      <c r="AJ436">
        <v>279</v>
      </c>
      <c r="AL436" t="s">
        <v>849</v>
      </c>
      <c r="AM436" t="s">
        <v>778</v>
      </c>
      <c r="AN436" t="s">
        <v>1146</v>
      </c>
      <c r="AO436" t="s">
        <v>4614</v>
      </c>
      <c r="AQ436" t="s">
        <v>3002</v>
      </c>
    </row>
    <row r="437" spans="1:43" hidden="1" outlineLevel="1">
      <c r="A437" t="s">
        <v>3705</v>
      </c>
      <c r="B437" s="10" t="s">
        <v>2085</v>
      </c>
      <c r="C437" s="1">
        <f t="shared" si="74"/>
        <v>50</v>
      </c>
      <c r="D437" s="7">
        <f t="shared" si="78"/>
        <v>2</v>
      </c>
      <c r="E437" s="7">
        <f t="shared" si="79"/>
        <v>1</v>
      </c>
      <c r="F437" s="7">
        <f t="shared" si="80"/>
        <v>3</v>
      </c>
      <c r="G437" s="1">
        <f t="shared" si="75"/>
        <v>3</v>
      </c>
      <c r="H437" s="2">
        <f t="shared" si="76"/>
        <v>0.06</v>
      </c>
      <c r="I437" s="8"/>
      <c r="J437" s="2">
        <f t="shared" si="81"/>
        <v>0.42</v>
      </c>
      <c r="K437" s="2">
        <f t="shared" si="82"/>
        <v>0.48</v>
      </c>
      <c r="L437" s="2">
        <f t="shared" si="83"/>
        <v>0.06</v>
      </c>
      <c r="M437" s="2">
        <f t="shared" si="84"/>
        <v>4.0000000000000091E-2</v>
      </c>
      <c r="N437" s="1">
        <v>21</v>
      </c>
      <c r="O437" s="1">
        <v>24</v>
      </c>
      <c r="P437" s="1">
        <v>3</v>
      </c>
      <c r="Q437" s="1">
        <v>2</v>
      </c>
      <c r="R437" s="1">
        <v>0</v>
      </c>
      <c r="S437" s="76"/>
      <c r="T437" s="1">
        <v>0</v>
      </c>
      <c r="U437" s="1">
        <v>0</v>
      </c>
      <c r="V437" s="1"/>
      <c r="W437" s="1"/>
      <c r="X437" s="1"/>
      <c r="Y437" s="1"/>
      <c r="Z437" s="1"/>
      <c r="AA437" s="1"/>
      <c r="AB437" s="1"/>
      <c r="AG437" t="str">
        <f t="shared" si="77"/>
        <v>Macwahoc Plantation</v>
      </c>
      <c r="AH437" t="s">
        <v>3697</v>
      </c>
      <c r="AI437">
        <v>2</v>
      </c>
      <c r="AJ437">
        <v>86</v>
      </c>
      <c r="AL437" t="s">
        <v>849</v>
      </c>
      <c r="AM437" t="s">
        <v>1802</v>
      </c>
      <c r="AN437" t="s">
        <v>971</v>
      </c>
      <c r="AO437" t="s">
        <v>4249</v>
      </c>
      <c r="AQ437" t="s">
        <v>4755</v>
      </c>
    </row>
    <row r="438" spans="1:43" hidden="1" outlineLevel="1">
      <c r="A438" t="s">
        <v>2096</v>
      </c>
      <c r="B438" s="10" t="s">
        <v>2085</v>
      </c>
      <c r="C438" s="1">
        <f t="shared" si="74"/>
        <v>2265</v>
      </c>
      <c r="D438" s="7">
        <f t="shared" si="78"/>
        <v>1</v>
      </c>
      <c r="E438" s="7">
        <f t="shared" si="79"/>
        <v>2</v>
      </c>
      <c r="F438" s="7">
        <f t="shared" si="80"/>
        <v>3</v>
      </c>
      <c r="G438" s="1">
        <f t="shared" si="75"/>
        <v>1090</v>
      </c>
      <c r="H438" s="2">
        <f t="shared" si="76"/>
        <v>0.48123620309050774</v>
      </c>
      <c r="I438" s="8"/>
      <c r="J438" s="2">
        <f t="shared" si="81"/>
        <v>0.72406181015452542</v>
      </c>
      <c r="K438" s="2">
        <f t="shared" si="82"/>
        <v>0.24282560706401765</v>
      </c>
      <c r="L438" s="2">
        <f t="shared" si="83"/>
        <v>2.3841059602649008E-2</v>
      </c>
      <c r="M438" s="2">
        <f t="shared" si="84"/>
        <v>9.2715231788079201E-3</v>
      </c>
      <c r="N438" s="1">
        <v>1640</v>
      </c>
      <c r="O438" s="1">
        <v>550</v>
      </c>
      <c r="P438" s="1">
        <v>54</v>
      </c>
      <c r="Q438" s="1">
        <v>12</v>
      </c>
      <c r="R438" s="1">
        <v>6</v>
      </c>
      <c r="S438" s="76"/>
      <c r="T438" s="1">
        <v>3</v>
      </c>
      <c r="U438" s="1">
        <v>0</v>
      </c>
      <c r="V438" s="1"/>
      <c r="W438" s="1"/>
      <c r="X438" s="1"/>
      <c r="Y438" s="1"/>
      <c r="Z438" s="1"/>
      <c r="AA438" s="1"/>
      <c r="AB438" s="1"/>
      <c r="AG438" t="str">
        <f t="shared" si="77"/>
        <v>Madawaska</v>
      </c>
      <c r="AH438" t="s">
        <v>3697</v>
      </c>
      <c r="AI438">
        <v>2</v>
      </c>
      <c r="AJ438">
        <v>2</v>
      </c>
      <c r="AL438" t="s">
        <v>849</v>
      </c>
      <c r="AM438" t="s">
        <v>1802</v>
      </c>
      <c r="AN438" t="s">
        <v>209</v>
      </c>
      <c r="AO438" t="s">
        <v>4250</v>
      </c>
      <c r="AQ438" t="s">
        <v>3002</v>
      </c>
    </row>
    <row r="439" spans="1:43" hidden="1" outlineLevel="1">
      <c r="A439" t="s">
        <v>3393</v>
      </c>
      <c r="B439" s="10" t="s">
        <v>2085</v>
      </c>
      <c r="C439" s="1">
        <f t="shared" si="74"/>
        <v>102</v>
      </c>
      <c r="D439" s="7">
        <f t="shared" si="78"/>
        <v>1</v>
      </c>
      <c r="E439" s="7">
        <f t="shared" si="79"/>
        <v>2</v>
      </c>
      <c r="F439" s="7">
        <f t="shared" si="80"/>
        <v>3</v>
      </c>
      <c r="G439" s="1">
        <f t="shared" si="75"/>
        <v>1</v>
      </c>
      <c r="H439" s="2">
        <f t="shared" si="76"/>
        <v>9.8039215686274508E-3</v>
      </c>
      <c r="I439" s="8"/>
      <c r="J439" s="2">
        <f t="shared" si="81"/>
        <v>0.49019607843137253</v>
      </c>
      <c r="K439" s="2">
        <f t="shared" si="82"/>
        <v>0.48039215686274511</v>
      </c>
      <c r="L439" s="2">
        <f t="shared" si="83"/>
        <v>1.9607843137254902E-2</v>
      </c>
      <c r="M439" s="2">
        <f t="shared" si="84"/>
        <v>9.8039215686274023E-3</v>
      </c>
      <c r="N439" s="1">
        <v>50</v>
      </c>
      <c r="O439" s="1">
        <v>49</v>
      </c>
      <c r="P439" s="1">
        <v>2</v>
      </c>
      <c r="Q439" s="1">
        <v>0</v>
      </c>
      <c r="R439" s="1">
        <v>1</v>
      </c>
      <c r="S439" s="76"/>
      <c r="T439" s="1">
        <v>0</v>
      </c>
      <c r="U439" s="1">
        <v>0</v>
      </c>
      <c r="V439" s="1"/>
      <c r="W439" s="1"/>
      <c r="X439" s="1"/>
      <c r="Y439" s="1"/>
      <c r="Z439" s="1"/>
      <c r="AA439" s="1"/>
      <c r="AB439" s="1"/>
      <c r="AG439" t="str">
        <f>A439</f>
        <v>Madawaska Lake Twp.</v>
      </c>
      <c r="AH439" t="s">
        <v>3697</v>
      </c>
      <c r="AI439">
        <v>2</v>
      </c>
      <c r="AJ439" t="e">
        <v>#N/A</v>
      </c>
      <c r="AL439" t="s">
        <v>849</v>
      </c>
      <c r="AQ439" t="s">
        <v>4754</v>
      </c>
    </row>
    <row r="440" spans="1:43" hidden="1" outlineLevel="1">
      <c r="A440" t="s">
        <v>1920</v>
      </c>
      <c r="B440" s="10" t="s">
        <v>2085</v>
      </c>
      <c r="C440" s="1">
        <f t="shared" si="74"/>
        <v>2132</v>
      </c>
      <c r="D440" s="7">
        <f t="shared" si="78"/>
        <v>1</v>
      </c>
      <c r="E440" s="7">
        <f t="shared" si="79"/>
        <v>2</v>
      </c>
      <c r="F440" s="7">
        <f t="shared" si="80"/>
        <v>3</v>
      </c>
      <c r="G440" s="1">
        <f t="shared" si="75"/>
        <v>330</v>
      </c>
      <c r="H440" s="2">
        <f t="shared" si="76"/>
        <v>0.15478424015009382</v>
      </c>
      <c r="I440" s="8"/>
      <c r="J440" s="2">
        <f t="shared" si="81"/>
        <v>0.53986866791744836</v>
      </c>
      <c r="K440" s="2">
        <f t="shared" si="82"/>
        <v>0.38508442776735458</v>
      </c>
      <c r="L440" s="2">
        <f t="shared" si="83"/>
        <v>4.9718574108818012E-2</v>
      </c>
      <c r="M440" s="2">
        <f t="shared" si="84"/>
        <v>2.5328330206379049E-2</v>
      </c>
      <c r="N440" s="1">
        <v>1151</v>
      </c>
      <c r="O440" s="1">
        <v>821</v>
      </c>
      <c r="P440" s="1">
        <v>106</v>
      </c>
      <c r="Q440" s="1">
        <v>34</v>
      </c>
      <c r="R440" s="1">
        <v>19</v>
      </c>
      <c r="S440" s="76"/>
      <c r="T440" s="1">
        <v>1</v>
      </c>
      <c r="U440" s="1">
        <v>0</v>
      </c>
      <c r="V440" s="1"/>
      <c r="W440" s="1"/>
      <c r="X440" s="1"/>
      <c r="Y440" s="1"/>
      <c r="Z440" s="1"/>
      <c r="AA440" s="1"/>
      <c r="AB440" s="1"/>
      <c r="AG440" t="str">
        <f t="shared" si="77"/>
        <v>Madison</v>
      </c>
      <c r="AH440" t="s">
        <v>1928</v>
      </c>
      <c r="AI440">
        <v>2</v>
      </c>
      <c r="AJ440">
        <v>226</v>
      </c>
      <c r="AL440" t="s">
        <v>849</v>
      </c>
      <c r="AM440" t="s">
        <v>776</v>
      </c>
      <c r="AN440" t="s">
        <v>668</v>
      </c>
      <c r="AO440" t="s">
        <v>4251</v>
      </c>
      <c r="AQ440" t="s">
        <v>3002</v>
      </c>
    </row>
    <row r="441" spans="1:43" hidden="1" outlineLevel="1">
      <c r="A441" t="s">
        <v>1419</v>
      </c>
      <c r="B441" s="10" t="s">
        <v>2085</v>
      </c>
      <c r="C441" s="1">
        <f t="shared" si="74"/>
        <v>95</v>
      </c>
      <c r="D441" s="7">
        <f t="shared" si="78"/>
        <v>1</v>
      </c>
      <c r="E441" s="7">
        <f t="shared" si="79"/>
        <v>2</v>
      </c>
      <c r="F441" s="7">
        <f t="shared" si="80"/>
        <v>3</v>
      </c>
      <c r="G441" s="1">
        <f t="shared" si="75"/>
        <v>8</v>
      </c>
      <c r="H441" s="2">
        <f t="shared" si="76"/>
        <v>8.4210526315789472E-2</v>
      </c>
      <c r="I441" s="8"/>
      <c r="J441" s="2">
        <f t="shared" si="81"/>
        <v>0.51578947368421058</v>
      </c>
      <c r="K441" s="2">
        <f t="shared" si="82"/>
        <v>0.43157894736842106</v>
      </c>
      <c r="L441" s="2">
        <f t="shared" si="83"/>
        <v>4.2105263157894736E-2</v>
      </c>
      <c r="M441" s="2">
        <f t="shared" si="84"/>
        <v>1.0526315789473627E-2</v>
      </c>
      <c r="N441" s="1">
        <v>49</v>
      </c>
      <c r="O441" s="1">
        <v>41</v>
      </c>
      <c r="P441" s="1">
        <v>4</v>
      </c>
      <c r="Q441" s="1">
        <v>0</v>
      </c>
      <c r="R441" s="1">
        <v>1</v>
      </c>
      <c r="S441" s="76"/>
      <c r="T441" s="1">
        <v>0</v>
      </c>
      <c r="U441" s="1">
        <v>0</v>
      </c>
      <c r="V441" s="1"/>
      <c r="W441" s="1"/>
      <c r="X441" s="1"/>
      <c r="Y441" s="1"/>
      <c r="Z441" s="1"/>
      <c r="AA441" s="1"/>
      <c r="AB441" s="1"/>
      <c r="AG441" t="str">
        <f t="shared" si="77"/>
        <v>Madrid</v>
      </c>
      <c r="AH441" t="s">
        <v>2579</v>
      </c>
      <c r="AI441">
        <v>2</v>
      </c>
      <c r="AJ441">
        <v>205</v>
      </c>
      <c r="AL441" t="s">
        <v>849</v>
      </c>
      <c r="AM441" t="s">
        <v>2150</v>
      </c>
      <c r="AN441" t="s">
        <v>660</v>
      </c>
      <c r="AO441" t="s">
        <v>4252</v>
      </c>
      <c r="AQ441" t="s">
        <v>3002</v>
      </c>
    </row>
    <row r="442" spans="1:43" hidden="1" outlineLevel="1">
      <c r="A442" t="s">
        <v>3771</v>
      </c>
      <c r="B442" s="10" t="s">
        <v>2085</v>
      </c>
      <c r="C442" s="1">
        <f t="shared" si="74"/>
        <v>15</v>
      </c>
      <c r="D442" s="7">
        <f t="shared" si="78"/>
        <v>2</v>
      </c>
      <c r="E442" s="7">
        <f t="shared" si="79"/>
        <v>1</v>
      </c>
      <c r="F442" s="7">
        <f t="shared" si="80"/>
        <v>0</v>
      </c>
      <c r="G442" s="1">
        <f t="shared" si="75"/>
        <v>9</v>
      </c>
      <c r="H442" s="2">
        <f t="shared" si="76"/>
        <v>0.6</v>
      </c>
      <c r="I442" s="8"/>
      <c r="J442" s="2">
        <f t="shared" si="81"/>
        <v>0.2</v>
      </c>
      <c r="K442" s="2">
        <f t="shared" si="82"/>
        <v>0.8</v>
      </c>
      <c r="L442" s="2">
        <f t="shared" si="83"/>
        <v>0</v>
      </c>
      <c r="M442" s="2">
        <f t="shared" si="84"/>
        <v>0</v>
      </c>
      <c r="N442" s="1">
        <v>3</v>
      </c>
      <c r="O442" s="1">
        <v>12</v>
      </c>
      <c r="P442" s="1">
        <v>0</v>
      </c>
      <c r="Q442" s="1">
        <v>0</v>
      </c>
      <c r="R442" s="1">
        <v>0</v>
      </c>
      <c r="S442" s="76"/>
      <c r="T442" s="1">
        <v>0</v>
      </c>
      <c r="U442" s="1">
        <v>0</v>
      </c>
      <c r="V442" s="1"/>
      <c r="W442" s="1"/>
      <c r="X442" s="1"/>
      <c r="Y442" s="1"/>
      <c r="Z442" s="1"/>
      <c r="AA442" s="1"/>
      <c r="AB442" s="1"/>
      <c r="AG442" t="str">
        <f t="shared" si="77"/>
        <v>Magalloway Plantation</v>
      </c>
      <c r="AH442" t="s">
        <v>3127</v>
      </c>
      <c r="AI442">
        <v>2</v>
      </c>
      <c r="AJ442">
        <v>223</v>
      </c>
      <c r="AL442" t="s">
        <v>849</v>
      </c>
      <c r="AM442" t="s">
        <v>1467</v>
      </c>
      <c r="AN442" t="s">
        <v>994</v>
      </c>
      <c r="AO442" t="s">
        <v>4253</v>
      </c>
      <c r="AQ442" t="s">
        <v>4755</v>
      </c>
    </row>
    <row r="443" spans="1:43" hidden="1" outlineLevel="1">
      <c r="A443" t="s">
        <v>4282</v>
      </c>
      <c r="B443" s="10" t="s">
        <v>2085</v>
      </c>
      <c r="C443" s="1">
        <f t="shared" si="74"/>
        <v>1495</v>
      </c>
      <c r="D443" s="7">
        <f t="shared" si="78"/>
        <v>1</v>
      </c>
      <c r="E443" s="7">
        <f t="shared" si="79"/>
        <v>2</v>
      </c>
      <c r="F443" s="7">
        <f t="shared" si="80"/>
        <v>3</v>
      </c>
      <c r="G443" s="1">
        <f t="shared" si="75"/>
        <v>28</v>
      </c>
      <c r="H443" s="2">
        <f t="shared" si="76"/>
        <v>1.8729096989966554E-2</v>
      </c>
      <c r="I443" s="8"/>
      <c r="J443" s="2">
        <f t="shared" si="81"/>
        <v>0.48160535117056857</v>
      </c>
      <c r="K443" s="2">
        <f t="shared" si="82"/>
        <v>0.46287625418060202</v>
      </c>
      <c r="L443" s="2">
        <f t="shared" si="83"/>
        <v>4.9498327759197325E-2</v>
      </c>
      <c r="M443" s="2">
        <f t="shared" si="84"/>
        <v>6.0200668896320808E-3</v>
      </c>
      <c r="N443" s="1">
        <v>720</v>
      </c>
      <c r="O443" s="1">
        <v>692</v>
      </c>
      <c r="P443" s="1">
        <v>74</v>
      </c>
      <c r="Q443" s="1">
        <v>4</v>
      </c>
      <c r="R443" s="1">
        <v>5</v>
      </c>
      <c r="S443" s="76"/>
      <c r="T443" s="1">
        <v>0</v>
      </c>
      <c r="U443" s="1">
        <v>0</v>
      </c>
      <c r="V443" s="1"/>
      <c r="W443" s="1"/>
      <c r="X443" s="1"/>
      <c r="Y443" s="1"/>
      <c r="Z443" s="1"/>
      <c r="AA443" s="1"/>
      <c r="AB443" s="1"/>
      <c r="AG443" t="str">
        <f t="shared" si="77"/>
        <v>Manchester</v>
      </c>
      <c r="AH443" t="s">
        <v>3746</v>
      </c>
      <c r="AI443">
        <v>1</v>
      </c>
      <c r="AJ443">
        <v>373</v>
      </c>
      <c r="AL443" t="s">
        <v>849</v>
      </c>
      <c r="AM443" t="s">
        <v>2455</v>
      </c>
      <c r="AN443" t="s">
        <v>1482</v>
      </c>
      <c r="AO443" t="s">
        <v>4617</v>
      </c>
      <c r="AQ443" t="s">
        <v>3002</v>
      </c>
    </row>
    <row r="444" spans="1:43" hidden="1" outlineLevel="1">
      <c r="A444" t="s">
        <v>1440</v>
      </c>
      <c r="B444" s="10" t="s">
        <v>2085</v>
      </c>
      <c r="C444" s="1">
        <f t="shared" si="74"/>
        <v>949</v>
      </c>
      <c r="D444" s="7">
        <f t="shared" si="78"/>
        <v>2</v>
      </c>
      <c r="E444" s="7">
        <f t="shared" si="79"/>
        <v>1</v>
      </c>
      <c r="F444" s="7">
        <f t="shared" si="80"/>
        <v>3</v>
      </c>
      <c r="G444" s="1">
        <f t="shared" si="75"/>
        <v>155</v>
      </c>
      <c r="H444" s="2">
        <f t="shared" si="76"/>
        <v>0.16332982086406744</v>
      </c>
      <c r="I444" s="8"/>
      <c r="J444" s="2">
        <f t="shared" si="81"/>
        <v>0.39620653319283455</v>
      </c>
      <c r="K444" s="2">
        <f t="shared" si="82"/>
        <v>0.55953635405690205</v>
      </c>
      <c r="L444" s="2">
        <f t="shared" si="83"/>
        <v>3.4773445732349841E-2</v>
      </c>
      <c r="M444" s="2">
        <f t="shared" si="84"/>
        <v>9.4836670179134983E-3</v>
      </c>
      <c r="N444" s="1">
        <v>376</v>
      </c>
      <c r="O444" s="1">
        <v>531</v>
      </c>
      <c r="P444" s="1">
        <v>33</v>
      </c>
      <c r="Q444" s="1">
        <v>3</v>
      </c>
      <c r="R444" s="1">
        <v>6</v>
      </c>
      <c r="S444" s="76"/>
      <c r="T444" s="1">
        <v>0</v>
      </c>
      <c r="U444" s="1">
        <v>0</v>
      </c>
      <c r="V444" s="1"/>
      <c r="W444" s="1"/>
      <c r="X444" s="1"/>
      <c r="Y444" s="1"/>
      <c r="Z444" s="1"/>
      <c r="AA444" s="1"/>
      <c r="AB444" s="1"/>
      <c r="AG444" t="str">
        <f t="shared" si="77"/>
        <v>Mapleton</v>
      </c>
      <c r="AH444" t="s">
        <v>3697</v>
      </c>
      <c r="AI444">
        <v>2</v>
      </c>
      <c r="AJ444">
        <v>32</v>
      </c>
      <c r="AL444" t="s">
        <v>849</v>
      </c>
      <c r="AM444" t="s">
        <v>1802</v>
      </c>
      <c r="AN444" t="s">
        <v>4019</v>
      </c>
      <c r="AO444" t="s">
        <v>4618</v>
      </c>
      <c r="AQ444" t="s">
        <v>3002</v>
      </c>
    </row>
    <row r="445" spans="1:43" hidden="1" outlineLevel="1">
      <c r="A445" t="s">
        <v>3073</v>
      </c>
      <c r="B445" s="10" t="s">
        <v>2085</v>
      </c>
      <c r="C445" s="1">
        <f t="shared" si="74"/>
        <v>184</v>
      </c>
      <c r="D445" s="7">
        <f t="shared" si="78"/>
        <v>2</v>
      </c>
      <c r="E445" s="7">
        <f t="shared" si="79"/>
        <v>1</v>
      </c>
      <c r="F445" s="7">
        <f t="shared" si="80"/>
        <v>3</v>
      </c>
      <c r="G445" s="1">
        <f t="shared" si="75"/>
        <v>38</v>
      </c>
      <c r="H445" s="2">
        <f t="shared" si="76"/>
        <v>0.20652173913043478</v>
      </c>
      <c r="I445" s="8"/>
      <c r="J445" s="2">
        <f t="shared" si="81"/>
        <v>0.36956521739130432</v>
      </c>
      <c r="K445" s="2">
        <f t="shared" si="82"/>
        <v>0.57608695652173914</v>
      </c>
      <c r="L445" s="2">
        <f t="shared" si="83"/>
        <v>4.3478260869565216E-2</v>
      </c>
      <c r="M445" s="2">
        <f t="shared" si="84"/>
        <v>1.0869565217391325E-2</v>
      </c>
      <c r="N445" s="1">
        <v>68</v>
      </c>
      <c r="O445" s="1">
        <v>106</v>
      </c>
      <c r="P445" s="1">
        <v>8</v>
      </c>
      <c r="Q445" s="1">
        <v>2</v>
      </c>
      <c r="R445" s="1">
        <v>0</v>
      </c>
      <c r="S445" s="76"/>
      <c r="T445" s="1">
        <v>0</v>
      </c>
      <c r="U445" s="1">
        <v>0</v>
      </c>
      <c r="V445" s="1"/>
      <c r="W445" s="1"/>
      <c r="X445" s="1"/>
      <c r="Y445" s="1"/>
      <c r="Z445" s="1"/>
      <c r="AA445" s="1"/>
      <c r="AB445" s="1"/>
      <c r="AG445" t="str">
        <f t="shared" si="77"/>
        <v>Mariaville</v>
      </c>
      <c r="AH445" t="s">
        <v>1665</v>
      </c>
      <c r="AI445">
        <v>2</v>
      </c>
      <c r="AJ445">
        <v>251</v>
      </c>
      <c r="AL445" t="s">
        <v>849</v>
      </c>
      <c r="AM445" t="s">
        <v>2454</v>
      </c>
      <c r="AN445" t="s">
        <v>95</v>
      </c>
      <c r="AO445" t="s">
        <v>4619</v>
      </c>
      <c r="AQ445" t="s">
        <v>3002</v>
      </c>
    </row>
    <row r="446" spans="1:43" hidden="1" outlineLevel="1">
      <c r="A446" t="s">
        <v>2698</v>
      </c>
      <c r="B446" s="10" t="s">
        <v>2085</v>
      </c>
      <c r="C446" s="1">
        <f t="shared" si="74"/>
        <v>803</v>
      </c>
      <c r="D446" s="7">
        <f t="shared" si="78"/>
        <v>2</v>
      </c>
      <c r="E446" s="7">
        <f t="shared" si="79"/>
        <v>1</v>
      </c>
      <c r="F446" s="7">
        <f t="shared" si="80"/>
        <v>3</v>
      </c>
      <c r="G446" s="1">
        <f t="shared" si="75"/>
        <v>340</v>
      </c>
      <c r="H446" s="2">
        <f t="shared" si="76"/>
        <v>0.42341220423412207</v>
      </c>
      <c r="I446" s="8"/>
      <c r="J446" s="2">
        <f t="shared" si="81"/>
        <v>0.27023661270236615</v>
      </c>
      <c r="K446" s="2">
        <f t="shared" si="82"/>
        <v>0.69364881693648817</v>
      </c>
      <c r="L446" s="2">
        <f t="shared" si="83"/>
        <v>2.8642590286425903E-2</v>
      </c>
      <c r="M446" s="2">
        <f t="shared" si="84"/>
        <v>7.4719800747198341E-3</v>
      </c>
      <c r="N446" s="1">
        <v>217</v>
      </c>
      <c r="O446" s="1">
        <v>557</v>
      </c>
      <c r="P446" s="1">
        <v>23</v>
      </c>
      <c r="Q446" s="1">
        <v>1</v>
      </c>
      <c r="R446" s="1">
        <v>5</v>
      </c>
      <c r="S446" s="76"/>
      <c r="T446" s="1">
        <v>0</v>
      </c>
      <c r="U446" s="1">
        <v>0</v>
      </c>
      <c r="V446" s="1"/>
      <c r="W446" s="1"/>
      <c r="X446" s="1"/>
      <c r="Y446" s="1"/>
      <c r="Z446" s="1"/>
      <c r="AA446" s="1"/>
      <c r="AB446" s="1"/>
      <c r="AG446" t="str">
        <f t="shared" si="77"/>
        <v>Mars Hill</v>
      </c>
      <c r="AH446" t="s">
        <v>3697</v>
      </c>
      <c r="AI446">
        <v>2</v>
      </c>
      <c r="AJ446">
        <v>40</v>
      </c>
      <c r="AL446" t="s">
        <v>849</v>
      </c>
      <c r="AM446" t="s">
        <v>1802</v>
      </c>
      <c r="AN446" t="s">
        <v>182</v>
      </c>
      <c r="AO446" t="s">
        <v>4620</v>
      </c>
      <c r="AQ446" t="s">
        <v>3002</v>
      </c>
    </row>
    <row r="447" spans="1:43" hidden="1" outlineLevel="1">
      <c r="A447" t="s">
        <v>3611</v>
      </c>
      <c r="B447" s="10" t="s">
        <v>2085</v>
      </c>
      <c r="C447" s="1">
        <f t="shared" si="74"/>
        <v>264</v>
      </c>
      <c r="D447" s="7">
        <f t="shared" si="78"/>
        <v>2</v>
      </c>
      <c r="E447" s="7">
        <f t="shared" si="79"/>
        <v>1</v>
      </c>
      <c r="F447" s="7">
        <f t="shared" si="80"/>
        <v>3</v>
      </c>
      <c r="G447" s="1">
        <f t="shared" si="75"/>
        <v>64</v>
      </c>
      <c r="H447" s="2">
        <f t="shared" si="76"/>
        <v>0.24242424242424243</v>
      </c>
      <c r="I447" s="8"/>
      <c r="J447" s="2">
        <f t="shared" si="81"/>
        <v>0.35606060606060608</v>
      </c>
      <c r="K447" s="2">
        <f t="shared" si="82"/>
        <v>0.59848484848484851</v>
      </c>
      <c r="L447" s="2">
        <f t="shared" si="83"/>
        <v>3.787878787878788E-2</v>
      </c>
      <c r="M447" s="2">
        <f t="shared" si="84"/>
        <v>7.5757575757575343E-3</v>
      </c>
      <c r="N447" s="1">
        <v>94</v>
      </c>
      <c r="O447" s="1">
        <v>158</v>
      </c>
      <c r="P447" s="1">
        <v>10</v>
      </c>
      <c r="Q447" s="1">
        <v>1</v>
      </c>
      <c r="R447" s="1">
        <v>0</v>
      </c>
      <c r="S447" s="76"/>
      <c r="T447" s="1">
        <v>1</v>
      </c>
      <c r="U447" s="1">
        <v>0</v>
      </c>
      <c r="V447" s="1"/>
      <c r="W447" s="1"/>
      <c r="X447" s="1"/>
      <c r="Y447" s="1"/>
      <c r="Z447" s="1"/>
      <c r="AA447" s="1"/>
      <c r="AB447" s="1"/>
      <c r="AG447" t="str">
        <f t="shared" si="77"/>
        <v>Marshfield</v>
      </c>
      <c r="AH447" t="s">
        <v>1982</v>
      </c>
      <c r="AI447">
        <v>2</v>
      </c>
      <c r="AJ447">
        <v>253</v>
      </c>
      <c r="AL447" t="s">
        <v>849</v>
      </c>
      <c r="AM447" t="s">
        <v>778</v>
      </c>
      <c r="AN447" t="s">
        <v>4706</v>
      </c>
      <c r="AO447" t="s">
        <v>4621</v>
      </c>
      <c r="AQ447" t="s">
        <v>3002</v>
      </c>
    </row>
    <row r="448" spans="1:43" hidden="1" outlineLevel="1">
      <c r="A448" t="s">
        <v>2401</v>
      </c>
      <c r="B448" s="10" t="s">
        <v>2085</v>
      </c>
      <c r="C448" s="1">
        <f t="shared" si="74"/>
        <v>134</v>
      </c>
      <c r="D448" s="7">
        <f t="shared" si="78"/>
        <v>2</v>
      </c>
      <c r="E448" s="7">
        <f t="shared" si="79"/>
        <v>1</v>
      </c>
      <c r="F448" s="7">
        <f t="shared" si="80"/>
        <v>3</v>
      </c>
      <c r="G448" s="1">
        <f t="shared" si="75"/>
        <v>29</v>
      </c>
      <c r="H448" s="2">
        <f t="shared" si="76"/>
        <v>0.21641791044776118</v>
      </c>
      <c r="I448" s="8"/>
      <c r="J448" s="2">
        <f t="shared" si="81"/>
        <v>0.38805970149253732</v>
      </c>
      <c r="K448" s="2">
        <f t="shared" si="82"/>
        <v>0.60447761194029848</v>
      </c>
      <c r="L448" s="2">
        <f t="shared" si="83"/>
        <v>7.462686567164179E-3</v>
      </c>
      <c r="M448" s="2">
        <f t="shared" si="84"/>
        <v>2.1684043449710089E-17</v>
      </c>
      <c r="N448" s="1">
        <v>52</v>
      </c>
      <c r="O448" s="1">
        <v>81</v>
      </c>
      <c r="P448" s="1">
        <v>1</v>
      </c>
      <c r="Q448" s="1">
        <v>0</v>
      </c>
      <c r="R448" s="1">
        <v>0</v>
      </c>
      <c r="S448" s="76"/>
      <c r="T448" s="1">
        <v>0</v>
      </c>
      <c r="U448" s="1">
        <v>0</v>
      </c>
      <c r="V448" s="1"/>
      <c r="W448" s="1"/>
      <c r="X448" s="1"/>
      <c r="Y448" s="1"/>
      <c r="Z448" s="1"/>
      <c r="AA448" s="1"/>
      <c r="AB448" s="1"/>
      <c r="AG448" t="str">
        <f t="shared" si="77"/>
        <v>Masardis</v>
      </c>
      <c r="AH448" t="s">
        <v>3697</v>
      </c>
      <c r="AI448">
        <v>2</v>
      </c>
      <c r="AJ448">
        <v>45</v>
      </c>
      <c r="AL448" t="s">
        <v>849</v>
      </c>
      <c r="AM448" t="s">
        <v>1802</v>
      </c>
      <c r="AN448" t="s">
        <v>3963</v>
      </c>
      <c r="AO448" t="s">
        <v>4622</v>
      </c>
      <c r="AQ448" t="s">
        <v>3002</v>
      </c>
    </row>
    <row r="449" spans="1:43" hidden="1" outlineLevel="1">
      <c r="A449" t="s">
        <v>3690</v>
      </c>
      <c r="B449" s="10" t="s">
        <v>2085</v>
      </c>
      <c r="C449" s="1">
        <f t="shared" si="74"/>
        <v>51</v>
      </c>
      <c r="D449" s="7">
        <f t="shared" si="78"/>
        <v>1</v>
      </c>
      <c r="E449" s="7">
        <f t="shared" si="79"/>
        <v>2</v>
      </c>
      <c r="F449" s="7">
        <f t="shared" si="80"/>
        <v>3</v>
      </c>
      <c r="G449" s="1">
        <f t="shared" si="75"/>
        <v>6</v>
      </c>
      <c r="H449" s="2">
        <f t="shared" si="76"/>
        <v>0.11764705882352941</v>
      </c>
      <c r="I449" s="8"/>
      <c r="J449" s="2">
        <f t="shared" si="81"/>
        <v>0.52941176470588236</v>
      </c>
      <c r="K449" s="2">
        <f t="shared" si="82"/>
        <v>0.41176470588235292</v>
      </c>
      <c r="L449" s="2">
        <f t="shared" si="83"/>
        <v>5.8823529411764705E-2</v>
      </c>
      <c r="M449" s="2">
        <f t="shared" si="84"/>
        <v>1.3877787807814457E-17</v>
      </c>
      <c r="N449" s="1">
        <v>27</v>
      </c>
      <c r="O449" s="1">
        <v>21</v>
      </c>
      <c r="P449" s="1">
        <v>3</v>
      </c>
      <c r="Q449" s="1">
        <v>0</v>
      </c>
      <c r="R449" s="1">
        <v>0</v>
      </c>
      <c r="S449" s="76"/>
      <c r="T449" s="1">
        <v>0</v>
      </c>
      <c r="U449" s="1">
        <v>0</v>
      </c>
      <c r="V449" s="1"/>
      <c r="W449" s="1"/>
      <c r="X449" s="1"/>
      <c r="Y449" s="1"/>
      <c r="Z449" s="1"/>
      <c r="AA449" s="1"/>
      <c r="AB449" s="1"/>
      <c r="AG449" t="str">
        <f t="shared" si="77"/>
        <v>Matinicus Isle Plantation</v>
      </c>
      <c r="AH449" t="s">
        <v>736</v>
      </c>
      <c r="AI449">
        <v>1</v>
      </c>
      <c r="AJ449">
        <v>497</v>
      </c>
      <c r="AL449" t="s">
        <v>849</v>
      </c>
      <c r="AM449" t="s">
        <v>2456</v>
      </c>
      <c r="AN449" t="s">
        <v>781</v>
      </c>
      <c r="AO449" t="s">
        <v>4623</v>
      </c>
      <c r="AQ449" t="s">
        <v>4755</v>
      </c>
    </row>
    <row r="450" spans="1:43" hidden="1" outlineLevel="1">
      <c r="A450" t="s">
        <v>2086</v>
      </c>
      <c r="B450" s="10" t="s">
        <v>2085</v>
      </c>
      <c r="C450" s="1">
        <f t="shared" ref="C450:C513" si="85">SUM(N450:AE450)</f>
        <v>432</v>
      </c>
      <c r="D450" s="7">
        <f t="shared" si="78"/>
        <v>2</v>
      </c>
      <c r="E450" s="7">
        <f t="shared" si="79"/>
        <v>1</v>
      </c>
      <c r="F450" s="7">
        <f t="shared" si="80"/>
        <v>3</v>
      </c>
      <c r="G450" s="1">
        <f t="shared" ref="G450:G513" si="86">IF(D450=1,N450,IF(E450=1,O450,P450))-IF(D450=2,N450,IF(E450=2,O450,P450))</f>
        <v>24</v>
      </c>
      <c r="H450" s="2">
        <f t="shared" ref="H450:H513" si="87">G450/C450</f>
        <v>5.5555555555555552E-2</v>
      </c>
      <c r="I450" s="8"/>
      <c r="J450" s="2">
        <f t="shared" si="81"/>
        <v>0.42129629629629628</v>
      </c>
      <c r="K450" s="2">
        <f t="shared" si="82"/>
        <v>0.47685185185185186</v>
      </c>
      <c r="L450" s="2">
        <f t="shared" si="83"/>
        <v>3.7037037037037035E-2</v>
      </c>
      <c r="M450" s="2">
        <f t="shared" si="84"/>
        <v>6.4814814814814825E-2</v>
      </c>
      <c r="N450" s="1">
        <v>182</v>
      </c>
      <c r="O450" s="1">
        <v>206</v>
      </c>
      <c r="P450" s="1">
        <v>16</v>
      </c>
      <c r="Q450" s="1">
        <v>13</v>
      </c>
      <c r="R450" s="1">
        <v>8</v>
      </c>
      <c r="S450" s="76"/>
      <c r="T450" s="1">
        <v>7</v>
      </c>
      <c r="U450" s="1">
        <v>0</v>
      </c>
      <c r="V450" s="1"/>
      <c r="W450" s="1"/>
      <c r="X450" s="1"/>
      <c r="Y450" s="1"/>
      <c r="Z450" s="1"/>
      <c r="AA450" s="1"/>
      <c r="AB450" s="1"/>
      <c r="AG450" t="str">
        <f t="shared" si="77"/>
        <v>Mattawamkeag</v>
      </c>
      <c r="AH450" t="s">
        <v>3128</v>
      </c>
      <c r="AI450">
        <v>2</v>
      </c>
      <c r="AJ450">
        <v>95</v>
      </c>
      <c r="AL450" t="s">
        <v>849</v>
      </c>
      <c r="AM450" t="s">
        <v>1468</v>
      </c>
      <c r="AN450" t="s">
        <v>3963</v>
      </c>
      <c r="AO450" t="s">
        <v>4624</v>
      </c>
      <c r="AQ450" t="s">
        <v>3002</v>
      </c>
    </row>
    <row r="451" spans="1:43" hidden="1" outlineLevel="1">
      <c r="A451" t="s">
        <v>2087</v>
      </c>
      <c r="B451" s="10" t="s">
        <v>2085</v>
      </c>
      <c r="C451" s="1">
        <f t="shared" si="85"/>
        <v>48</v>
      </c>
      <c r="D451" s="7">
        <f t="shared" si="78"/>
        <v>2</v>
      </c>
      <c r="E451" s="7">
        <f t="shared" si="79"/>
        <v>1</v>
      </c>
      <c r="F451" s="7">
        <f t="shared" si="80"/>
        <v>3</v>
      </c>
      <c r="G451" s="1">
        <f t="shared" si="86"/>
        <v>17</v>
      </c>
      <c r="H451" s="2">
        <f t="shared" si="87"/>
        <v>0.35416666666666669</v>
      </c>
      <c r="I451" s="8"/>
      <c r="J451" s="2">
        <f t="shared" si="81"/>
        <v>0.3125</v>
      </c>
      <c r="K451" s="2">
        <f t="shared" si="82"/>
        <v>0.66666666666666663</v>
      </c>
      <c r="L451" s="2">
        <f t="shared" si="83"/>
        <v>2.0833333333333332E-2</v>
      </c>
      <c r="M451" s="2">
        <f t="shared" si="84"/>
        <v>3.8163916471489756E-17</v>
      </c>
      <c r="N451" s="1">
        <v>15</v>
      </c>
      <c r="O451" s="1">
        <v>32</v>
      </c>
      <c r="P451" s="1">
        <v>1</v>
      </c>
      <c r="Q451" s="1">
        <v>0</v>
      </c>
      <c r="R451" s="1">
        <v>0</v>
      </c>
      <c r="S451" s="76"/>
      <c r="T451" s="1">
        <v>0</v>
      </c>
      <c r="U451" s="1">
        <v>0</v>
      </c>
      <c r="V451" s="1"/>
      <c r="W451" s="1"/>
      <c r="X451" s="1"/>
      <c r="Y451" s="1"/>
      <c r="Z451" s="1"/>
      <c r="AA451" s="1"/>
      <c r="AB451" s="1"/>
      <c r="AG451" t="str">
        <f t="shared" ref="AG451:AG516" si="88">A451</f>
        <v>Maxfield</v>
      </c>
      <c r="AH451" t="s">
        <v>3128</v>
      </c>
      <c r="AI451">
        <v>2</v>
      </c>
      <c r="AJ451">
        <v>125</v>
      </c>
      <c r="AL451" t="s">
        <v>849</v>
      </c>
      <c r="AM451" t="s">
        <v>1468</v>
      </c>
      <c r="AN451" t="s">
        <v>457</v>
      </c>
      <c r="AO451" t="s">
        <v>4625</v>
      </c>
      <c r="AQ451" t="s">
        <v>3002</v>
      </c>
    </row>
    <row r="452" spans="1:43" hidden="1" outlineLevel="1">
      <c r="A452" t="s">
        <v>3072</v>
      </c>
      <c r="B452" s="10" t="s">
        <v>2085</v>
      </c>
      <c r="C452" s="1">
        <f t="shared" si="85"/>
        <v>1441</v>
      </c>
      <c r="D452" s="7">
        <f t="shared" si="78"/>
        <v>1</v>
      </c>
      <c r="E452" s="7">
        <f t="shared" si="79"/>
        <v>2</v>
      </c>
      <c r="F452" s="7">
        <f t="shared" si="80"/>
        <v>3</v>
      </c>
      <c r="G452" s="1">
        <f t="shared" si="86"/>
        <v>10</v>
      </c>
      <c r="H452" s="2">
        <f t="shared" si="87"/>
        <v>6.939625260235947E-3</v>
      </c>
      <c r="I452" s="8"/>
      <c r="J452" s="2">
        <f t="shared" si="81"/>
        <v>0.4712005551700208</v>
      </c>
      <c r="K452" s="2">
        <f t="shared" si="82"/>
        <v>0.46426092990978485</v>
      </c>
      <c r="L452" s="2">
        <f t="shared" si="83"/>
        <v>5.4129077029840392E-2</v>
      </c>
      <c r="M452" s="2">
        <f t="shared" si="84"/>
        <v>1.0409437890353965E-2</v>
      </c>
      <c r="N452" s="1">
        <v>679</v>
      </c>
      <c r="O452" s="1">
        <v>669</v>
      </c>
      <c r="P452" s="1">
        <v>78</v>
      </c>
      <c r="Q452" s="1">
        <v>9</v>
      </c>
      <c r="R452" s="1">
        <v>5</v>
      </c>
      <c r="S452" s="76"/>
      <c r="T452" s="1">
        <v>1</v>
      </c>
      <c r="U452" s="1">
        <v>0</v>
      </c>
      <c r="V452" s="1"/>
      <c r="W452" s="1"/>
      <c r="X452" s="1"/>
      <c r="Y452" s="1"/>
      <c r="Z452" s="1"/>
      <c r="AA452" s="1"/>
      <c r="AB452" s="1"/>
      <c r="AG452" t="str">
        <f t="shared" si="88"/>
        <v>Mechanic Falls</v>
      </c>
      <c r="AH452" t="s">
        <v>3129</v>
      </c>
      <c r="AI452">
        <v>2</v>
      </c>
      <c r="AJ452">
        <v>442</v>
      </c>
      <c r="AL452" t="s">
        <v>849</v>
      </c>
      <c r="AM452" t="s">
        <v>1801</v>
      </c>
      <c r="AN452" t="s">
        <v>130</v>
      </c>
      <c r="AO452" t="s">
        <v>4626</v>
      </c>
      <c r="AQ452" t="s">
        <v>3002</v>
      </c>
    </row>
    <row r="453" spans="1:43" hidden="1" outlineLevel="1">
      <c r="A453" t="s">
        <v>2014</v>
      </c>
      <c r="B453" s="10" t="s">
        <v>2085</v>
      </c>
      <c r="C453" s="1">
        <f t="shared" si="85"/>
        <v>78</v>
      </c>
      <c r="D453" s="7">
        <f t="shared" si="78"/>
        <v>2</v>
      </c>
      <c r="E453" s="7">
        <f t="shared" si="79"/>
        <v>1</v>
      </c>
      <c r="F453" s="7">
        <f t="shared" si="80"/>
        <v>3</v>
      </c>
      <c r="G453" s="1">
        <f t="shared" si="86"/>
        <v>22</v>
      </c>
      <c r="H453" s="2">
        <f t="shared" si="87"/>
        <v>0.28205128205128205</v>
      </c>
      <c r="I453" s="8"/>
      <c r="J453" s="2">
        <f t="shared" si="81"/>
        <v>0.33333333333333331</v>
      </c>
      <c r="K453" s="2">
        <f t="shared" si="82"/>
        <v>0.61538461538461542</v>
      </c>
      <c r="L453" s="2">
        <f t="shared" si="83"/>
        <v>2.564102564102564E-2</v>
      </c>
      <c r="M453" s="2">
        <f t="shared" si="84"/>
        <v>2.5641025641025682E-2</v>
      </c>
      <c r="N453" s="1">
        <v>26</v>
      </c>
      <c r="O453" s="1">
        <v>48</v>
      </c>
      <c r="P453" s="1">
        <v>2</v>
      </c>
      <c r="Q453" s="1">
        <v>1</v>
      </c>
      <c r="R453" s="1">
        <v>1</v>
      </c>
      <c r="S453" s="76"/>
      <c r="T453" s="1">
        <v>0</v>
      </c>
      <c r="U453" s="1">
        <v>0</v>
      </c>
      <c r="V453" s="1"/>
      <c r="W453" s="1"/>
      <c r="X453" s="1"/>
      <c r="Y453" s="1"/>
      <c r="Z453" s="1"/>
      <c r="AA453" s="1"/>
      <c r="AB453" s="1"/>
      <c r="AG453" t="str">
        <f t="shared" si="88"/>
        <v>Meddybemps</v>
      </c>
      <c r="AH453" t="s">
        <v>1982</v>
      </c>
      <c r="AI453">
        <v>2</v>
      </c>
      <c r="AJ453">
        <v>175</v>
      </c>
      <c r="AL453" t="s">
        <v>849</v>
      </c>
      <c r="AM453" t="s">
        <v>778</v>
      </c>
      <c r="AN453" t="s">
        <v>1151</v>
      </c>
      <c r="AO453" t="s">
        <v>4627</v>
      </c>
      <c r="AQ453" t="s">
        <v>3002</v>
      </c>
    </row>
    <row r="454" spans="1:43" hidden="1" outlineLevel="1">
      <c r="A454" t="s">
        <v>2956</v>
      </c>
      <c r="B454" s="10" t="s">
        <v>2085</v>
      </c>
      <c r="C454" s="1">
        <f t="shared" si="85"/>
        <v>112</v>
      </c>
      <c r="D454" s="7">
        <f t="shared" si="78"/>
        <v>2</v>
      </c>
      <c r="E454" s="7">
        <f t="shared" si="79"/>
        <v>1</v>
      </c>
      <c r="F454" s="7">
        <f t="shared" si="80"/>
        <v>3</v>
      </c>
      <c r="G454" s="1">
        <f t="shared" si="86"/>
        <v>28</v>
      </c>
      <c r="H454" s="2">
        <f t="shared" si="87"/>
        <v>0.25</v>
      </c>
      <c r="I454" s="8"/>
      <c r="J454" s="2">
        <f t="shared" si="81"/>
        <v>0.33035714285714285</v>
      </c>
      <c r="K454" s="2">
        <f t="shared" si="82"/>
        <v>0.5803571428571429</v>
      </c>
      <c r="L454" s="2">
        <f t="shared" si="83"/>
        <v>6.25E-2</v>
      </c>
      <c r="M454" s="2">
        <f t="shared" si="84"/>
        <v>2.6785714285714302E-2</v>
      </c>
      <c r="N454" s="1">
        <v>37</v>
      </c>
      <c r="O454" s="1">
        <v>65</v>
      </c>
      <c r="P454" s="1">
        <v>7</v>
      </c>
      <c r="Q454" s="1">
        <v>2</v>
      </c>
      <c r="R454" s="1">
        <v>0</v>
      </c>
      <c r="S454" s="76"/>
      <c r="T454" s="1">
        <v>1</v>
      </c>
      <c r="U454" s="1">
        <v>0</v>
      </c>
      <c r="V454" s="1"/>
      <c r="W454" s="1"/>
      <c r="X454" s="1"/>
      <c r="Y454" s="1"/>
      <c r="Z454" s="1"/>
      <c r="AA454" s="1"/>
      <c r="AB454" s="1"/>
      <c r="AG454" t="str">
        <f t="shared" si="88"/>
        <v>Medford</v>
      </c>
      <c r="AH454" t="s">
        <v>2847</v>
      </c>
      <c r="AI454">
        <v>2</v>
      </c>
      <c r="AJ454">
        <v>127</v>
      </c>
      <c r="AL454" t="s">
        <v>849</v>
      </c>
      <c r="AM454" t="s">
        <v>458</v>
      </c>
      <c r="AN454" t="s">
        <v>4628</v>
      </c>
      <c r="AO454" t="s">
        <v>4629</v>
      </c>
      <c r="AQ454" t="s">
        <v>3002</v>
      </c>
    </row>
    <row r="455" spans="1:43" hidden="1" outlineLevel="1">
      <c r="A455" t="s">
        <v>2957</v>
      </c>
      <c r="B455" s="10" t="s">
        <v>2085</v>
      </c>
      <c r="C455" s="1">
        <f t="shared" si="85"/>
        <v>801</v>
      </c>
      <c r="D455" s="7">
        <f t="shared" si="78"/>
        <v>2</v>
      </c>
      <c r="E455" s="7">
        <f t="shared" si="79"/>
        <v>1</v>
      </c>
      <c r="F455" s="7">
        <f t="shared" si="80"/>
        <v>3</v>
      </c>
      <c r="G455" s="1">
        <f t="shared" si="86"/>
        <v>204</v>
      </c>
      <c r="H455" s="2">
        <f t="shared" si="87"/>
        <v>0.25468164794007492</v>
      </c>
      <c r="I455" s="8"/>
      <c r="J455" s="2">
        <f t="shared" si="81"/>
        <v>0.35205992509363299</v>
      </c>
      <c r="K455" s="2">
        <f t="shared" si="82"/>
        <v>0.6067415730337079</v>
      </c>
      <c r="L455" s="2">
        <f t="shared" si="83"/>
        <v>2.6217228464419477E-2</v>
      </c>
      <c r="M455" s="2">
        <f t="shared" si="84"/>
        <v>1.4981273408239688E-2</v>
      </c>
      <c r="N455" s="1">
        <v>282</v>
      </c>
      <c r="O455" s="1">
        <v>486</v>
      </c>
      <c r="P455" s="1">
        <v>21</v>
      </c>
      <c r="Q455" s="1">
        <v>9</v>
      </c>
      <c r="R455" s="1">
        <v>1</v>
      </c>
      <c r="S455" s="76"/>
      <c r="T455" s="1">
        <v>2</v>
      </c>
      <c r="U455" s="1">
        <v>0</v>
      </c>
      <c r="V455" s="1"/>
      <c r="W455" s="1"/>
      <c r="X455" s="1"/>
      <c r="Y455" s="1"/>
      <c r="Z455" s="1"/>
      <c r="AA455" s="1"/>
      <c r="AB455" s="1"/>
      <c r="AG455" t="str">
        <f t="shared" si="88"/>
        <v>Medway</v>
      </c>
      <c r="AH455" t="s">
        <v>3128</v>
      </c>
      <c r="AI455">
        <v>2</v>
      </c>
      <c r="AJ455">
        <v>88</v>
      </c>
      <c r="AL455" t="s">
        <v>849</v>
      </c>
      <c r="AM455" t="s">
        <v>1468</v>
      </c>
      <c r="AN455" t="s">
        <v>3980</v>
      </c>
      <c r="AO455" t="s">
        <v>4630</v>
      </c>
      <c r="AQ455" t="s">
        <v>3002</v>
      </c>
    </row>
    <row r="456" spans="1:43" hidden="1" outlineLevel="1">
      <c r="A456" t="s">
        <v>583</v>
      </c>
      <c r="B456" s="10" t="s">
        <v>2085</v>
      </c>
      <c r="C456" s="1">
        <f t="shared" si="85"/>
        <v>345</v>
      </c>
      <c r="D456" s="7">
        <f t="shared" si="78"/>
        <v>1</v>
      </c>
      <c r="E456" s="7">
        <f t="shared" si="79"/>
        <v>2</v>
      </c>
      <c r="F456" s="7">
        <f t="shared" si="80"/>
        <v>3</v>
      </c>
      <c r="G456" s="1">
        <f t="shared" si="86"/>
        <v>12</v>
      </c>
      <c r="H456" s="2">
        <f t="shared" si="87"/>
        <v>3.4782608695652174E-2</v>
      </c>
      <c r="I456" s="8"/>
      <c r="J456" s="2">
        <f t="shared" si="81"/>
        <v>0.48985507246376814</v>
      </c>
      <c r="K456" s="2">
        <f t="shared" si="82"/>
        <v>0.45507246376811594</v>
      </c>
      <c r="L456" s="2">
        <f t="shared" si="83"/>
        <v>3.4782608695652174E-2</v>
      </c>
      <c r="M456" s="2">
        <f t="shared" si="84"/>
        <v>2.0289855072463746E-2</v>
      </c>
      <c r="N456" s="1">
        <v>169</v>
      </c>
      <c r="O456" s="1">
        <v>157</v>
      </c>
      <c r="P456" s="1">
        <v>12</v>
      </c>
      <c r="Q456" s="1">
        <v>4</v>
      </c>
      <c r="R456" s="1">
        <v>2</v>
      </c>
      <c r="S456" s="76"/>
      <c r="T456" s="1">
        <v>1</v>
      </c>
      <c r="U456" s="1">
        <v>0</v>
      </c>
      <c r="V456" s="1"/>
      <c r="W456" s="1"/>
      <c r="X456" s="1"/>
      <c r="Y456" s="1"/>
      <c r="Z456" s="1"/>
      <c r="AA456" s="1"/>
      <c r="AB456" s="1"/>
      <c r="AG456" t="str">
        <f t="shared" si="88"/>
        <v>Mercer</v>
      </c>
      <c r="AH456" t="s">
        <v>1928</v>
      </c>
      <c r="AI456">
        <v>2</v>
      </c>
      <c r="AJ456">
        <v>284</v>
      </c>
      <c r="AL456" t="s">
        <v>849</v>
      </c>
      <c r="AM456" t="s">
        <v>776</v>
      </c>
      <c r="AN456" t="s">
        <v>994</v>
      </c>
      <c r="AO456" t="s">
        <v>4631</v>
      </c>
      <c r="AQ456" t="s">
        <v>3002</v>
      </c>
    </row>
    <row r="457" spans="1:43" hidden="1" outlineLevel="1">
      <c r="A457" t="s">
        <v>2015</v>
      </c>
      <c r="B457" s="10" t="s">
        <v>2085</v>
      </c>
      <c r="C457" s="1">
        <f t="shared" si="85"/>
        <v>121</v>
      </c>
      <c r="D457" s="7">
        <f t="shared" si="78"/>
        <v>2</v>
      </c>
      <c r="E457" s="7">
        <f t="shared" si="79"/>
        <v>1</v>
      </c>
      <c r="F457" s="7">
        <f t="shared" si="80"/>
        <v>0</v>
      </c>
      <c r="G457" s="1">
        <f t="shared" si="86"/>
        <v>24</v>
      </c>
      <c r="H457" s="2">
        <f t="shared" si="87"/>
        <v>0.19834710743801653</v>
      </c>
      <c r="I457" s="8"/>
      <c r="J457" s="2">
        <f t="shared" si="81"/>
        <v>0.38016528925619836</v>
      </c>
      <c r="K457" s="2">
        <f t="shared" si="82"/>
        <v>0.57851239669421484</v>
      </c>
      <c r="L457" s="2">
        <f t="shared" si="83"/>
        <v>0</v>
      </c>
      <c r="M457" s="2">
        <f t="shared" si="84"/>
        <v>4.132231404958675E-2</v>
      </c>
      <c r="N457" s="1">
        <v>46</v>
      </c>
      <c r="O457" s="1">
        <v>70</v>
      </c>
      <c r="P457" s="1">
        <v>0</v>
      </c>
      <c r="Q457" s="1">
        <v>2</v>
      </c>
      <c r="R457" s="1">
        <v>3</v>
      </c>
      <c r="S457" s="76"/>
      <c r="T457" s="1">
        <v>0</v>
      </c>
      <c r="U457" s="1">
        <v>0</v>
      </c>
      <c r="V457" s="1"/>
      <c r="W457" s="1"/>
      <c r="X457" s="1"/>
      <c r="Y457" s="1"/>
      <c r="Z457" s="1"/>
      <c r="AA457" s="1"/>
      <c r="AB457" s="1"/>
      <c r="AG457" t="str">
        <f t="shared" si="88"/>
        <v>Merrill</v>
      </c>
      <c r="AH457" t="s">
        <v>3697</v>
      </c>
      <c r="AI457">
        <v>2</v>
      </c>
      <c r="AJ457">
        <v>55</v>
      </c>
      <c r="AL457" t="s">
        <v>849</v>
      </c>
      <c r="AM457" t="s">
        <v>1802</v>
      </c>
      <c r="AN457" t="s">
        <v>457</v>
      </c>
      <c r="AO457" t="s">
        <v>4632</v>
      </c>
      <c r="AQ457" t="s">
        <v>3002</v>
      </c>
    </row>
    <row r="458" spans="1:43" hidden="1" outlineLevel="1">
      <c r="A458" t="s">
        <v>2692</v>
      </c>
      <c r="B458" s="10" t="s">
        <v>2085</v>
      </c>
      <c r="C458" s="1">
        <f t="shared" si="85"/>
        <v>1372</v>
      </c>
      <c r="D458" s="7">
        <f t="shared" si="78"/>
        <v>1</v>
      </c>
      <c r="E458" s="7">
        <f t="shared" si="79"/>
        <v>2</v>
      </c>
      <c r="F458" s="7">
        <f t="shared" si="80"/>
        <v>3</v>
      </c>
      <c r="G458" s="1">
        <f t="shared" si="86"/>
        <v>560</v>
      </c>
      <c r="H458" s="2">
        <f t="shared" si="87"/>
        <v>0.40816326530612246</v>
      </c>
      <c r="I458" s="8"/>
      <c r="J458" s="2">
        <f t="shared" si="81"/>
        <v>0.66836734693877553</v>
      </c>
      <c r="K458" s="2">
        <f t="shared" si="82"/>
        <v>0.26020408163265307</v>
      </c>
      <c r="L458" s="2">
        <f t="shared" si="83"/>
        <v>5.2478134110787174E-2</v>
      </c>
      <c r="M458" s="2">
        <f t="shared" si="84"/>
        <v>1.8950437317784223E-2</v>
      </c>
      <c r="N458" s="1">
        <v>917</v>
      </c>
      <c r="O458" s="1">
        <v>357</v>
      </c>
      <c r="P458" s="1">
        <v>72</v>
      </c>
      <c r="Q458" s="1">
        <v>12</v>
      </c>
      <c r="R458" s="1">
        <v>11</v>
      </c>
      <c r="S458" s="76"/>
      <c r="T458" s="1">
        <v>3</v>
      </c>
      <c r="U458" s="1">
        <v>0</v>
      </c>
      <c r="V458" s="1"/>
      <c r="W458" s="1"/>
      <c r="X458" s="1"/>
      <c r="Y458" s="1"/>
      <c r="Z458" s="1"/>
      <c r="AA458" s="1"/>
      <c r="AB458" s="1"/>
      <c r="AG458" t="str">
        <f t="shared" si="88"/>
        <v>Mexico</v>
      </c>
      <c r="AH458" t="s">
        <v>3127</v>
      </c>
      <c r="AI458">
        <v>2</v>
      </c>
      <c r="AJ458">
        <v>312</v>
      </c>
      <c r="AL458" t="s">
        <v>849</v>
      </c>
      <c r="AM458" t="s">
        <v>1467</v>
      </c>
      <c r="AN458" t="s">
        <v>95</v>
      </c>
      <c r="AO458" t="s">
        <v>4633</v>
      </c>
      <c r="AQ458" t="s">
        <v>3002</v>
      </c>
    </row>
    <row r="459" spans="1:43" hidden="1" outlineLevel="1">
      <c r="A459" t="s">
        <v>2693</v>
      </c>
      <c r="B459" s="10" t="s">
        <v>2085</v>
      </c>
      <c r="C459" s="1">
        <f t="shared" si="85"/>
        <v>640</v>
      </c>
      <c r="D459" s="7">
        <f t="shared" si="78"/>
        <v>2</v>
      </c>
      <c r="E459" s="7">
        <f t="shared" si="79"/>
        <v>1</v>
      </c>
      <c r="F459" s="7">
        <f t="shared" si="80"/>
        <v>3</v>
      </c>
      <c r="G459" s="1">
        <f t="shared" si="86"/>
        <v>86</v>
      </c>
      <c r="H459" s="2">
        <f t="shared" si="87"/>
        <v>0.13437499999999999</v>
      </c>
      <c r="I459" s="8"/>
      <c r="J459" s="2">
        <f t="shared" si="81"/>
        <v>0.4</v>
      </c>
      <c r="K459" s="2">
        <f t="shared" si="82"/>
        <v>0.53437500000000004</v>
      </c>
      <c r="L459" s="2">
        <f t="shared" si="83"/>
        <v>6.0937499999999999E-2</v>
      </c>
      <c r="M459" s="2">
        <f t="shared" si="84"/>
        <v>4.6874999999999348E-3</v>
      </c>
      <c r="N459" s="1">
        <v>256</v>
      </c>
      <c r="O459" s="1">
        <v>342</v>
      </c>
      <c r="P459" s="1">
        <v>39</v>
      </c>
      <c r="Q459" s="1">
        <v>2</v>
      </c>
      <c r="R459" s="1">
        <v>1</v>
      </c>
      <c r="S459" s="76"/>
      <c r="T459" s="1">
        <v>0</v>
      </c>
      <c r="U459" s="1">
        <v>0</v>
      </c>
      <c r="V459" s="1"/>
      <c r="W459" s="1"/>
      <c r="X459" s="1"/>
      <c r="Y459" s="1"/>
      <c r="Z459" s="1"/>
      <c r="AA459" s="1"/>
      <c r="AB459" s="1"/>
      <c r="AG459" t="str">
        <f t="shared" si="88"/>
        <v>Milbridge</v>
      </c>
      <c r="AH459" t="s">
        <v>1982</v>
      </c>
      <c r="AI459">
        <v>2</v>
      </c>
      <c r="AJ459">
        <v>313</v>
      </c>
      <c r="AL459" t="s">
        <v>849</v>
      </c>
      <c r="AM459" t="s">
        <v>778</v>
      </c>
      <c r="AN459" t="s">
        <v>119</v>
      </c>
      <c r="AO459" t="s">
        <v>4634</v>
      </c>
      <c r="AQ459" t="s">
        <v>3002</v>
      </c>
    </row>
    <row r="460" spans="1:43" hidden="1" outlineLevel="1">
      <c r="A460" t="s">
        <v>1611</v>
      </c>
      <c r="B460" s="10" t="s">
        <v>2085</v>
      </c>
      <c r="C460" s="1">
        <f t="shared" si="85"/>
        <v>1459</v>
      </c>
      <c r="D460" s="7">
        <f t="shared" si="78"/>
        <v>1</v>
      </c>
      <c r="E460" s="7">
        <f t="shared" si="79"/>
        <v>2</v>
      </c>
      <c r="F460" s="7">
        <f t="shared" si="80"/>
        <v>3</v>
      </c>
      <c r="G460" s="1">
        <f t="shared" si="86"/>
        <v>215</v>
      </c>
      <c r="H460" s="2">
        <f t="shared" si="87"/>
        <v>0.14736120630568883</v>
      </c>
      <c r="I460" s="8"/>
      <c r="J460" s="2">
        <f t="shared" si="81"/>
        <v>0.53803975325565456</v>
      </c>
      <c r="K460" s="2">
        <f t="shared" si="82"/>
        <v>0.39067854694996573</v>
      </c>
      <c r="L460" s="2">
        <f t="shared" si="83"/>
        <v>6.2371487320082249E-2</v>
      </c>
      <c r="M460" s="2">
        <f t="shared" si="84"/>
        <v>8.9102124742974562E-3</v>
      </c>
      <c r="N460" s="1">
        <v>785</v>
      </c>
      <c r="O460" s="1">
        <v>570</v>
      </c>
      <c r="P460" s="1">
        <v>91</v>
      </c>
      <c r="Q460" s="1">
        <v>8</v>
      </c>
      <c r="R460" s="1">
        <v>4</v>
      </c>
      <c r="S460" s="76"/>
      <c r="T460" s="1">
        <v>1</v>
      </c>
      <c r="U460" s="1">
        <v>0</v>
      </c>
      <c r="V460" s="1"/>
      <c r="W460" s="1"/>
      <c r="X460" s="1"/>
      <c r="Y460" s="1"/>
      <c r="Z460" s="1"/>
      <c r="AA460" s="1"/>
      <c r="AB460" s="1"/>
      <c r="AG460" t="str">
        <f t="shared" si="88"/>
        <v>Milford</v>
      </c>
      <c r="AH460" t="s">
        <v>3128</v>
      </c>
      <c r="AI460">
        <v>2</v>
      </c>
      <c r="AJ460">
        <v>185</v>
      </c>
      <c r="AL460" t="s">
        <v>849</v>
      </c>
      <c r="AM460" t="s">
        <v>1468</v>
      </c>
      <c r="AN460" t="s">
        <v>789</v>
      </c>
      <c r="AO460" t="s">
        <v>4635</v>
      </c>
      <c r="AQ460" t="s">
        <v>3002</v>
      </c>
    </row>
    <row r="461" spans="1:43" hidden="1" outlineLevel="1">
      <c r="A461" t="s">
        <v>1767</v>
      </c>
      <c r="B461" s="10" t="s">
        <v>2085</v>
      </c>
      <c r="C461" s="1">
        <f t="shared" si="85"/>
        <v>2976</v>
      </c>
      <c r="D461" s="7">
        <f t="shared" si="78"/>
        <v>1</v>
      </c>
      <c r="E461" s="7">
        <f t="shared" si="79"/>
        <v>2</v>
      </c>
      <c r="F461" s="7">
        <f t="shared" si="80"/>
        <v>3</v>
      </c>
      <c r="G461" s="1">
        <f t="shared" si="86"/>
        <v>175</v>
      </c>
      <c r="H461" s="2">
        <f t="shared" si="87"/>
        <v>5.8803763440860218E-2</v>
      </c>
      <c r="I461" s="8"/>
      <c r="J461" s="2">
        <f t="shared" si="81"/>
        <v>0.50235215053763438</v>
      </c>
      <c r="K461" s="2">
        <f t="shared" si="82"/>
        <v>0.44354838709677419</v>
      </c>
      <c r="L461" s="2">
        <f t="shared" si="83"/>
        <v>3.0913978494623656E-2</v>
      </c>
      <c r="M461" s="2">
        <f t="shared" si="84"/>
        <v>2.3185483870967777E-2</v>
      </c>
      <c r="N461" s="1">
        <v>1495</v>
      </c>
      <c r="O461" s="1">
        <v>1320</v>
      </c>
      <c r="P461" s="1">
        <v>92</v>
      </c>
      <c r="Q461" s="1">
        <v>42</v>
      </c>
      <c r="R461" s="1">
        <v>25</v>
      </c>
      <c r="S461" s="76"/>
      <c r="T461" s="1">
        <v>2</v>
      </c>
      <c r="U461" s="1">
        <v>0</v>
      </c>
      <c r="V461" s="1"/>
      <c r="W461" s="1"/>
      <c r="X461" s="1"/>
      <c r="Y461" s="1"/>
      <c r="Z461" s="1"/>
      <c r="AA461" s="1"/>
      <c r="AB461" s="1"/>
      <c r="AG461" t="str">
        <f t="shared" si="88"/>
        <v>Millinocket</v>
      </c>
      <c r="AH461" t="s">
        <v>3128</v>
      </c>
      <c r="AI461">
        <v>2</v>
      </c>
      <c r="AJ461">
        <v>84</v>
      </c>
      <c r="AL461" t="s">
        <v>849</v>
      </c>
      <c r="AM461" t="s">
        <v>1468</v>
      </c>
      <c r="AN461" t="s">
        <v>616</v>
      </c>
      <c r="AO461" t="s">
        <v>4636</v>
      </c>
      <c r="AQ461" t="s">
        <v>3002</v>
      </c>
    </row>
    <row r="462" spans="1:43" hidden="1" outlineLevel="1">
      <c r="A462" t="s">
        <v>1768</v>
      </c>
      <c r="B462" s="10" t="s">
        <v>2085</v>
      </c>
      <c r="C462" s="1">
        <f t="shared" si="85"/>
        <v>1130</v>
      </c>
      <c r="D462" s="7">
        <f t="shared" si="78"/>
        <v>2</v>
      </c>
      <c r="E462" s="7">
        <f t="shared" si="79"/>
        <v>1</v>
      </c>
      <c r="F462" s="7">
        <f t="shared" si="80"/>
        <v>3</v>
      </c>
      <c r="G462" s="1">
        <f t="shared" si="86"/>
        <v>38</v>
      </c>
      <c r="H462" s="2">
        <f t="shared" si="87"/>
        <v>3.3628318584070796E-2</v>
      </c>
      <c r="I462" s="8"/>
      <c r="J462" s="2">
        <f t="shared" si="81"/>
        <v>0.45221238938053099</v>
      </c>
      <c r="K462" s="2">
        <f t="shared" si="82"/>
        <v>0.48584070796460177</v>
      </c>
      <c r="L462" s="2">
        <f t="shared" si="83"/>
        <v>4.247787610619469E-2</v>
      </c>
      <c r="M462" s="2">
        <f t="shared" si="84"/>
        <v>1.9469026548672552E-2</v>
      </c>
      <c r="N462" s="1">
        <v>511</v>
      </c>
      <c r="O462" s="1">
        <v>549</v>
      </c>
      <c r="P462" s="1">
        <v>48</v>
      </c>
      <c r="Q462" s="1">
        <v>10</v>
      </c>
      <c r="R462" s="1">
        <v>6</v>
      </c>
      <c r="S462" s="76"/>
      <c r="T462" s="1">
        <v>6</v>
      </c>
      <c r="U462" s="1">
        <v>0</v>
      </c>
      <c r="V462" s="1"/>
      <c r="W462" s="1"/>
      <c r="X462" s="1"/>
      <c r="Y462" s="1"/>
      <c r="Z462" s="1"/>
      <c r="AA462" s="1"/>
      <c r="AB462" s="1"/>
      <c r="AG462" t="str">
        <f t="shared" si="88"/>
        <v>Milo</v>
      </c>
      <c r="AH462" t="s">
        <v>2847</v>
      </c>
      <c r="AI462">
        <v>2</v>
      </c>
      <c r="AJ462">
        <v>132</v>
      </c>
      <c r="AL462" t="s">
        <v>849</v>
      </c>
      <c r="AM462" t="s">
        <v>458</v>
      </c>
      <c r="AN462" t="s">
        <v>1482</v>
      </c>
      <c r="AO462" t="s">
        <v>696</v>
      </c>
      <c r="AQ462" t="s">
        <v>3002</v>
      </c>
    </row>
    <row r="463" spans="1:43" hidden="1" outlineLevel="1">
      <c r="A463" t="s">
        <v>3394</v>
      </c>
      <c r="B463" s="10" t="s">
        <v>2085</v>
      </c>
      <c r="C463" s="1">
        <f t="shared" si="85"/>
        <v>56</v>
      </c>
      <c r="D463" s="7">
        <f t="shared" si="78"/>
        <v>2</v>
      </c>
      <c r="E463" s="7">
        <f t="shared" si="79"/>
        <v>1</v>
      </c>
      <c r="F463" s="7">
        <f t="shared" si="80"/>
        <v>3</v>
      </c>
      <c r="G463" s="1">
        <f t="shared" si="86"/>
        <v>9</v>
      </c>
      <c r="H463" s="2">
        <f t="shared" si="87"/>
        <v>0.16071428571428573</v>
      </c>
      <c r="I463" s="8"/>
      <c r="J463" s="2">
        <f t="shared" si="81"/>
        <v>0.39285714285714285</v>
      </c>
      <c r="K463" s="2">
        <f t="shared" si="82"/>
        <v>0.5535714285714286</v>
      </c>
      <c r="L463" s="2">
        <f t="shared" si="83"/>
        <v>5.3571428571428568E-2</v>
      </c>
      <c r="M463" s="2">
        <f t="shared" si="84"/>
        <v>3.4694469519536142E-17</v>
      </c>
      <c r="N463" s="1">
        <v>22</v>
      </c>
      <c r="O463" s="1">
        <v>31</v>
      </c>
      <c r="P463" s="1">
        <v>3</v>
      </c>
      <c r="Q463" s="1">
        <v>0</v>
      </c>
      <c r="R463" s="1">
        <v>0</v>
      </c>
      <c r="S463" s="76"/>
      <c r="T463" s="1">
        <v>0</v>
      </c>
      <c r="U463" s="1">
        <v>0</v>
      </c>
      <c r="V463" s="1"/>
      <c r="W463" s="1"/>
      <c r="X463" s="1"/>
      <c r="Y463" s="1"/>
      <c r="Z463" s="1"/>
      <c r="AA463" s="1"/>
      <c r="AB463" s="1"/>
      <c r="AG463" t="str">
        <f>A463</f>
        <v>Milton Twp.</v>
      </c>
      <c r="AH463" t="s">
        <v>3127</v>
      </c>
      <c r="AI463">
        <v>2</v>
      </c>
      <c r="AJ463">
        <v>350</v>
      </c>
      <c r="AL463" t="s">
        <v>849</v>
      </c>
      <c r="AM463" t="s">
        <v>1467</v>
      </c>
      <c r="AN463" t="s">
        <v>96</v>
      </c>
      <c r="AO463" t="s">
        <v>5011</v>
      </c>
      <c r="AQ463" t="s">
        <v>1004</v>
      </c>
    </row>
    <row r="464" spans="1:43" hidden="1" outlineLevel="1">
      <c r="A464" t="s">
        <v>1769</v>
      </c>
      <c r="B464" s="10" t="s">
        <v>2085</v>
      </c>
      <c r="C464" s="1">
        <f t="shared" si="85"/>
        <v>1197</v>
      </c>
      <c r="D464" s="7">
        <f t="shared" si="78"/>
        <v>2</v>
      </c>
      <c r="E464" s="7">
        <f t="shared" si="79"/>
        <v>1</v>
      </c>
      <c r="F464" s="7">
        <f t="shared" si="80"/>
        <v>3</v>
      </c>
      <c r="G464" s="1">
        <f t="shared" si="86"/>
        <v>122</v>
      </c>
      <c r="H464" s="2">
        <f t="shared" si="87"/>
        <v>0.10192147034252297</v>
      </c>
      <c r="I464" s="8"/>
      <c r="J464" s="2">
        <f t="shared" si="81"/>
        <v>0.42021720969089388</v>
      </c>
      <c r="K464" s="2">
        <f t="shared" si="82"/>
        <v>0.5221386800334169</v>
      </c>
      <c r="L464" s="2">
        <f t="shared" si="83"/>
        <v>4.8454469507101083E-2</v>
      </c>
      <c r="M464" s="2">
        <f t="shared" si="84"/>
        <v>9.189640768588192E-3</v>
      </c>
      <c r="N464" s="1">
        <v>503</v>
      </c>
      <c r="O464" s="1">
        <v>625</v>
      </c>
      <c r="P464" s="1">
        <v>58</v>
      </c>
      <c r="Q464" s="1">
        <v>9</v>
      </c>
      <c r="R464" s="1">
        <v>1</v>
      </c>
      <c r="S464" s="76"/>
      <c r="T464" s="1">
        <v>1</v>
      </c>
      <c r="U464" s="1">
        <v>0</v>
      </c>
      <c r="V464" s="1"/>
      <c r="W464" s="1"/>
      <c r="X464" s="1"/>
      <c r="Y464" s="1"/>
      <c r="Z464" s="1"/>
      <c r="AA464" s="1"/>
      <c r="AB464" s="1"/>
      <c r="AG464" t="str">
        <f t="shared" si="88"/>
        <v>Minot</v>
      </c>
      <c r="AH464" t="s">
        <v>3129</v>
      </c>
      <c r="AI464">
        <v>2</v>
      </c>
      <c r="AJ464">
        <v>425</v>
      </c>
      <c r="AL464" t="s">
        <v>849</v>
      </c>
      <c r="AM464" t="s">
        <v>1801</v>
      </c>
      <c r="AN464" t="s">
        <v>654</v>
      </c>
      <c r="AO464" t="s">
        <v>5012</v>
      </c>
      <c r="AQ464" t="s">
        <v>3002</v>
      </c>
    </row>
    <row r="465" spans="1:43" hidden="1" outlineLevel="1">
      <c r="A465" t="s">
        <v>3691</v>
      </c>
      <c r="B465" s="10" t="s">
        <v>2085</v>
      </c>
      <c r="C465" s="1">
        <f t="shared" si="85"/>
        <v>71</v>
      </c>
      <c r="D465" s="7">
        <f t="shared" si="78"/>
        <v>1</v>
      </c>
      <c r="E465" s="7">
        <f t="shared" si="79"/>
        <v>2</v>
      </c>
      <c r="F465" s="7">
        <f t="shared" si="80"/>
        <v>3</v>
      </c>
      <c r="G465" s="1">
        <f t="shared" si="86"/>
        <v>10</v>
      </c>
      <c r="H465" s="2">
        <f t="shared" si="87"/>
        <v>0.14084507042253522</v>
      </c>
      <c r="I465" s="8"/>
      <c r="J465" s="2">
        <f t="shared" si="81"/>
        <v>0.43661971830985913</v>
      </c>
      <c r="K465" s="2">
        <f t="shared" si="82"/>
        <v>0.29577464788732394</v>
      </c>
      <c r="L465" s="2">
        <f t="shared" si="83"/>
        <v>0.25352112676056338</v>
      </c>
      <c r="M465" s="2">
        <f t="shared" si="84"/>
        <v>1.4084507042253558E-2</v>
      </c>
      <c r="N465" s="1">
        <v>31</v>
      </c>
      <c r="O465" s="1">
        <v>21</v>
      </c>
      <c r="P465" s="1">
        <v>18</v>
      </c>
      <c r="Q465" s="1">
        <v>0</v>
      </c>
      <c r="R465" s="1">
        <v>1</v>
      </c>
      <c r="S465" s="76"/>
      <c r="T465" s="1">
        <v>0</v>
      </c>
      <c r="U465" s="1">
        <v>0</v>
      </c>
      <c r="V465" s="1"/>
      <c r="W465" s="1"/>
      <c r="X465" s="1"/>
      <c r="Y465" s="1"/>
      <c r="Z465" s="1"/>
      <c r="AA465" s="1"/>
      <c r="AB465" s="1"/>
      <c r="AG465" t="str">
        <f t="shared" si="88"/>
        <v>Monhegan Plantation</v>
      </c>
      <c r="AH465" t="s">
        <v>2054</v>
      </c>
      <c r="AI465">
        <v>1</v>
      </c>
      <c r="AJ465">
        <v>510</v>
      </c>
      <c r="AL465" t="s">
        <v>849</v>
      </c>
      <c r="AM465" t="s">
        <v>1466</v>
      </c>
      <c r="AN465" t="s">
        <v>660</v>
      </c>
      <c r="AO465" t="s">
        <v>5013</v>
      </c>
      <c r="AQ465" t="s">
        <v>4755</v>
      </c>
    </row>
    <row r="466" spans="1:43" hidden="1" outlineLevel="1">
      <c r="A466" t="s">
        <v>2482</v>
      </c>
      <c r="B466" s="10" t="s">
        <v>2085</v>
      </c>
      <c r="C466" s="1">
        <f t="shared" si="85"/>
        <v>1985</v>
      </c>
      <c r="D466" s="7">
        <f t="shared" si="78"/>
        <v>1</v>
      </c>
      <c r="E466" s="7">
        <f t="shared" si="79"/>
        <v>2</v>
      </c>
      <c r="F466" s="7">
        <f t="shared" si="80"/>
        <v>3</v>
      </c>
      <c r="G466" s="1">
        <f t="shared" si="86"/>
        <v>16</v>
      </c>
      <c r="H466" s="2">
        <f t="shared" si="87"/>
        <v>8.0604534005037781E-3</v>
      </c>
      <c r="I466" s="8"/>
      <c r="J466" s="2">
        <f t="shared" si="81"/>
        <v>0.4720403022670025</v>
      </c>
      <c r="K466" s="2">
        <f t="shared" si="82"/>
        <v>0.46397984886649873</v>
      </c>
      <c r="L466" s="2">
        <f t="shared" si="83"/>
        <v>4.7355163727959698E-2</v>
      </c>
      <c r="M466" s="2">
        <f t="shared" si="84"/>
        <v>1.6624685138539014E-2</v>
      </c>
      <c r="N466" s="1">
        <v>937</v>
      </c>
      <c r="O466" s="1">
        <v>921</v>
      </c>
      <c r="P466" s="1">
        <v>94</v>
      </c>
      <c r="Q466" s="1">
        <v>20</v>
      </c>
      <c r="R466" s="1">
        <v>10</v>
      </c>
      <c r="S466" s="76"/>
      <c r="T466" s="1">
        <v>3</v>
      </c>
      <c r="U466" s="1">
        <v>0</v>
      </c>
      <c r="V466" s="1"/>
      <c r="W466" s="1"/>
      <c r="X466" s="1"/>
      <c r="Y466" s="1"/>
      <c r="Z466" s="1"/>
      <c r="AA466" s="1"/>
      <c r="AB466" s="1"/>
      <c r="AG466" t="str">
        <f t="shared" si="88"/>
        <v>Monmouth</v>
      </c>
      <c r="AH466" t="s">
        <v>3746</v>
      </c>
      <c r="AI466">
        <v>2</v>
      </c>
      <c r="AJ466">
        <v>402</v>
      </c>
      <c r="AL466" t="s">
        <v>849</v>
      </c>
      <c r="AM466" t="s">
        <v>2455</v>
      </c>
      <c r="AN466" t="s">
        <v>992</v>
      </c>
      <c r="AO466" t="s">
        <v>5014</v>
      </c>
      <c r="AQ466" t="s">
        <v>3002</v>
      </c>
    </row>
    <row r="467" spans="1:43" hidden="1" outlineLevel="1">
      <c r="A467" t="s">
        <v>2931</v>
      </c>
      <c r="B467" s="10" t="s">
        <v>2085</v>
      </c>
      <c r="C467" s="1">
        <f t="shared" si="85"/>
        <v>393</v>
      </c>
      <c r="D467" s="7">
        <f t="shared" si="78"/>
        <v>1</v>
      </c>
      <c r="E467" s="7">
        <f t="shared" si="79"/>
        <v>2</v>
      </c>
      <c r="F467" s="7">
        <f t="shared" si="80"/>
        <v>3</v>
      </c>
      <c r="G467" s="1">
        <f t="shared" si="86"/>
        <v>123</v>
      </c>
      <c r="H467" s="2">
        <f t="shared" si="87"/>
        <v>0.31297709923664124</v>
      </c>
      <c r="I467" s="8"/>
      <c r="J467" s="2">
        <f t="shared" si="81"/>
        <v>0.59033078880407119</v>
      </c>
      <c r="K467" s="2">
        <f t="shared" si="82"/>
        <v>0.27735368956743001</v>
      </c>
      <c r="L467" s="2">
        <f t="shared" si="83"/>
        <v>0.12468193384223919</v>
      </c>
      <c r="M467" s="2">
        <f t="shared" si="84"/>
        <v>7.6335877862596102E-3</v>
      </c>
      <c r="N467" s="1">
        <v>232</v>
      </c>
      <c r="O467" s="1">
        <v>109</v>
      </c>
      <c r="P467" s="1">
        <v>49</v>
      </c>
      <c r="Q467" s="1">
        <v>2</v>
      </c>
      <c r="R467" s="1">
        <v>0</v>
      </c>
      <c r="S467" s="76"/>
      <c r="T467" s="1">
        <v>1</v>
      </c>
      <c r="U467" s="1">
        <v>0</v>
      </c>
      <c r="V467" s="1"/>
      <c r="W467" s="1"/>
      <c r="X467" s="1"/>
      <c r="Y467" s="1"/>
      <c r="Z467" s="1"/>
      <c r="AA467" s="1"/>
      <c r="AB467" s="1"/>
      <c r="AG467" t="str">
        <f t="shared" si="88"/>
        <v>Monroe</v>
      </c>
      <c r="AH467" t="s">
        <v>1895</v>
      </c>
      <c r="AI467">
        <v>2</v>
      </c>
      <c r="AJ467">
        <v>294</v>
      </c>
      <c r="AL467" t="s">
        <v>849</v>
      </c>
      <c r="AM467" t="s">
        <v>777</v>
      </c>
      <c r="AN467" t="s">
        <v>655</v>
      </c>
      <c r="AO467" t="s">
        <v>5015</v>
      </c>
      <c r="AQ467" t="s">
        <v>3002</v>
      </c>
    </row>
    <row r="468" spans="1:43" hidden="1" outlineLevel="1">
      <c r="A468" t="s">
        <v>1938</v>
      </c>
      <c r="B468" s="10" t="s">
        <v>2085</v>
      </c>
      <c r="C468" s="1">
        <f t="shared" si="85"/>
        <v>502</v>
      </c>
      <c r="D468" s="7">
        <f t="shared" si="78"/>
        <v>1</v>
      </c>
      <c r="E468" s="7">
        <f t="shared" si="79"/>
        <v>2</v>
      </c>
      <c r="F468" s="7">
        <f t="shared" si="80"/>
        <v>3</v>
      </c>
      <c r="G468" s="1">
        <f t="shared" si="86"/>
        <v>3</v>
      </c>
      <c r="H468" s="2">
        <f t="shared" si="87"/>
        <v>5.9760956175298804E-3</v>
      </c>
      <c r="I468" s="8"/>
      <c r="J468" s="2">
        <f t="shared" si="81"/>
        <v>0.46215139442231074</v>
      </c>
      <c r="K468" s="2">
        <f t="shared" si="82"/>
        <v>0.45617529880478086</v>
      </c>
      <c r="L468" s="2">
        <f t="shared" si="83"/>
        <v>5.7768924302788842E-2</v>
      </c>
      <c r="M468" s="2">
        <f t="shared" si="84"/>
        <v>2.3904382470119508E-2</v>
      </c>
      <c r="N468" s="1">
        <v>232</v>
      </c>
      <c r="O468" s="1">
        <v>229</v>
      </c>
      <c r="P468" s="1">
        <v>29</v>
      </c>
      <c r="Q468" s="1">
        <v>6</v>
      </c>
      <c r="R468" s="1">
        <v>5</v>
      </c>
      <c r="S468" s="76"/>
      <c r="T468" s="1">
        <v>1</v>
      </c>
      <c r="U468" s="1">
        <v>0</v>
      </c>
      <c r="V468" s="1"/>
      <c r="W468" s="1"/>
      <c r="X468" s="1"/>
      <c r="Y468" s="1"/>
      <c r="Z468" s="1"/>
      <c r="AA468" s="1"/>
      <c r="AB468" s="1"/>
      <c r="AG468" t="str">
        <f t="shared" si="88"/>
        <v>Monson</v>
      </c>
      <c r="AH468" t="s">
        <v>2847</v>
      </c>
      <c r="AI468">
        <v>2</v>
      </c>
      <c r="AJ468">
        <v>122</v>
      </c>
      <c r="AL468" t="s">
        <v>849</v>
      </c>
      <c r="AM468" t="s">
        <v>458</v>
      </c>
      <c r="AN468" t="s">
        <v>992</v>
      </c>
      <c r="AO468" t="s">
        <v>5016</v>
      </c>
      <c r="AQ468" t="s">
        <v>3002</v>
      </c>
    </row>
    <row r="469" spans="1:43" hidden="1" outlineLevel="1">
      <c r="A469" t="s">
        <v>1433</v>
      </c>
      <c r="B469" s="10" t="s">
        <v>2085</v>
      </c>
      <c r="C469" s="1">
        <f t="shared" si="85"/>
        <v>400</v>
      </c>
      <c r="D469" s="7">
        <f t="shared" si="78"/>
        <v>2</v>
      </c>
      <c r="E469" s="7">
        <f t="shared" si="79"/>
        <v>1</v>
      </c>
      <c r="F469" s="7">
        <f t="shared" si="80"/>
        <v>3</v>
      </c>
      <c r="G469" s="1">
        <f t="shared" si="86"/>
        <v>90</v>
      </c>
      <c r="H469" s="2">
        <f t="shared" si="87"/>
        <v>0.22500000000000001</v>
      </c>
      <c r="I469" s="8"/>
      <c r="J469" s="2">
        <f t="shared" si="81"/>
        <v>0.36749999999999999</v>
      </c>
      <c r="K469" s="2">
        <f t="shared" si="82"/>
        <v>0.59250000000000003</v>
      </c>
      <c r="L469" s="2">
        <f t="shared" si="83"/>
        <v>2.75E-2</v>
      </c>
      <c r="M469" s="2">
        <f t="shared" si="84"/>
        <v>1.2500000000000035E-2</v>
      </c>
      <c r="N469" s="1">
        <v>147</v>
      </c>
      <c r="O469" s="1">
        <v>237</v>
      </c>
      <c r="P469" s="1">
        <v>11</v>
      </c>
      <c r="Q469" s="1">
        <v>5</v>
      </c>
      <c r="R469" s="1">
        <v>0</v>
      </c>
      <c r="S469" s="76"/>
      <c r="T469" s="1">
        <v>0</v>
      </c>
      <c r="U469" s="1">
        <v>0</v>
      </c>
      <c r="V469" s="1"/>
      <c r="W469" s="1"/>
      <c r="X469" s="1"/>
      <c r="Y469" s="1"/>
      <c r="Z469" s="1"/>
      <c r="AA469" s="1"/>
      <c r="AB469" s="1"/>
      <c r="AG469" t="str">
        <f t="shared" si="88"/>
        <v>Monticello</v>
      </c>
      <c r="AH469" t="s">
        <v>3697</v>
      </c>
      <c r="AI469">
        <v>2</v>
      </c>
      <c r="AJ469">
        <v>50</v>
      </c>
      <c r="AL469" t="s">
        <v>849</v>
      </c>
      <c r="AM469" t="s">
        <v>1802</v>
      </c>
      <c r="AN469" t="s">
        <v>3980</v>
      </c>
      <c r="AO469" t="s">
        <v>5017</v>
      </c>
      <c r="AQ469" t="s">
        <v>3002</v>
      </c>
    </row>
    <row r="470" spans="1:43" hidden="1" outlineLevel="1">
      <c r="A470" t="s">
        <v>1098</v>
      </c>
      <c r="B470" s="10" t="s">
        <v>2085</v>
      </c>
      <c r="C470" s="1">
        <f t="shared" si="85"/>
        <v>510</v>
      </c>
      <c r="D470" s="7">
        <f t="shared" si="78"/>
        <v>1</v>
      </c>
      <c r="E470" s="7">
        <f t="shared" si="79"/>
        <v>2</v>
      </c>
      <c r="F470" s="7">
        <f t="shared" si="80"/>
        <v>3</v>
      </c>
      <c r="G470" s="1">
        <f t="shared" si="86"/>
        <v>59</v>
      </c>
      <c r="H470" s="2">
        <f t="shared" si="87"/>
        <v>0.11568627450980393</v>
      </c>
      <c r="I470" s="8"/>
      <c r="J470" s="2">
        <f t="shared" si="81"/>
        <v>0.48039215686274511</v>
      </c>
      <c r="K470" s="2">
        <f t="shared" si="82"/>
        <v>0.36470588235294116</v>
      </c>
      <c r="L470" s="2">
        <f t="shared" si="83"/>
        <v>0.13921568627450981</v>
      </c>
      <c r="M470" s="2">
        <f t="shared" si="84"/>
        <v>1.5686274509803866E-2</v>
      </c>
      <c r="N470" s="1">
        <v>245</v>
      </c>
      <c r="O470" s="1">
        <v>186</v>
      </c>
      <c r="P470" s="1">
        <v>71</v>
      </c>
      <c r="Q470" s="1">
        <v>4</v>
      </c>
      <c r="R470" s="1">
        <v>4</v>
      </c>
      <c r="S470" s="76"/>
      <c r="T470" s="1">
        <v>0</v>
      </c>
      <c r="U470" s="1">
        <v>0</v>
      </c>
      <c r="V470" s="1"/>
      <c r="W470" s="1"/>
      <c r="X470" s="1"/>
      <c r="Y470" s="1"/>
      <c r="Z470" s="1"/>
      <c r="AA470" s="1"/>
      <c r="AB470" s="1"/>
      <c r="AG470" t="str">
        <f t="shared" si="88"/>
        <v>Montville</v>
      </c>
      <c r="AH470" t="s">
        <v>1895</v>
      </c>
      <c r="AI470">
        <v>2</v>
      </c>
      <c r="AJ470">
        <v>343</v>
      </c>
      <c r="AL470" t="s">
        <v>849</v>
      </c>
      <c r="AM470" t="s">
        <v>777</v>
      </c>
      <c r="AN470" t="s">
        <v>1482</v>
      </c>
      <c r="AO470" t="s">
        <v>5018</v>
      </c>
      <c r="AQ470" t="s">
        <v>3002</v>
      </c>
    </row>
    <row r="471" spans="1:43" hidden="1" outlineLevel="1">
      <c r="A471" t="s">
        <v>1099</v>
      </c>
      <c r="B471" s="10" t="s">
        <v>2085</v>
      </c>
      <c r="C471" s="1">
        <f t="shared" si="85"/>
        <v>110</v>
      </c>
      <c r="D471" s="7">
        <f t="shared" si="78"/>
        <v>2</v>
      </c>
      <c r="E471" s="7">
        <f t="shared" si="79"/>
        <v>1</v>
      </c>
      <c r="F471" s="7">
        <f t="shared" si="80"/>
        <v>4</v>
      </c>
      <c r="G471" s="1">
        <f t="shared" si="86"/>
        <v>39</v>
      </c>
      <c r="H471" s="2">
        <f t="shared" si="87"/>
        <v>0.35454545454545455</v>
      </c>
      <c r="I471" s="8"/>
      <c r="J471" s="2">
        <f t="shared" si="81"/>
        <v>0.30909090909090908</v>
      </c>
      <c r="K471" s="2">
        <f t="shared" si="82"/>
        <v>0.66363636363636369</v>
      </c>
      <c r="L471" s="2">
        <f t="shared" si="83"/>
        <v>9.0909090909090905E-3</v>
      </c>
      <c r="M471" s="2">
        <f t="shared" si="84"/>
        <v>1.8181818181818136E-2</v>
      </c>
      <c r="N471" s="1">
        <v>34</v>
      </c>
      <c r="O471" s="1">
        <v>73</v>
      </c>
      <c r="P471" s="1">
        <v>1</v>
      </c>
      <c r="Q471" s="1">
        <v>0</v>
      </c>
      <c r="R471" s="1">
        <v>2</v>
      </c>
      <c r="S471" s="76"/>
      <c r="T471" s="1">
        <v>0</v>
      </c>
      <c r="U471" s="1">
        <v>0</v>
      </c>
      <c r="V471" s="1"/>
      <c r="W471" s="1"/>
      <c r="X471" s="1"/>
      <c r="Y471" s="1"/>
      <c r="Z471" s="1"/>
      <c r="AA471" s="1"/>
      <c r="AB471" s="1"/>
      <c r="AG471" t="str">
        <f t="shared" si="88"/>
        <v>Moose River</v>
      </c>
      <c r="AH471" t="s">
        <v>1928</v>
      </c>
      <c r="AI471">
        <v>2</v>
      </c>
      <c r="AJ471">
        <v>80</v>
      </c>
      <c r="AL471" t="s">
        <v>849</v>
      </c>
      <c r="AM471" t="s">
        <v>776</v>
      </c>
      <c r="AN471" t="s">
        <v>95</v>
      </c>
      <c r="AO471" t="s">
        <v>698</v>
      </c>
      <c r="AQ471" t="s">
        <v>3002</v>
      </c>
    </row>
    <row r="472" spans="1:43" hidden="1" outlineLevel="1">
      <c r="A472" t="s">
        <v>2743</v>
      </c>
      <c r="B472" s="10" t="s">
        <v>2085</v>
      </c>
      <c r="C472" s="1">
        <f t="shared" si="85"/>
        <v>31</v>
      </c>
      <c r="D472" s="7">
        <f t="shared" si="78"/>
        <v>2</v>
      </c>
      <c r="E472" s="7">
        <f t="shared" si="79"/>
        <v>1</v>
      </c>
      <c r="F472" s="7">
        <f t="shared" si="80"/>
        <v>0</v>
      </c>
      <c r="G472" s="1">
        <f t="shared" si="86"/>
        <v>17</v>
      </c>
      <c r="H472" s="2">
        <f t="shared" si="87"/>
        <v>0.54838709677419351</v>
      </c>
      <c r="I472" s="8"/>
      <c r="J472" s="2">
        <f t="shared" si="81"/>
        <v>0.22580645161290322</v>
      </c>
      <c r="K472" s="2">
        <f t="shared" si="82"/>
        <v>0.77419354838709675</v>
      </c>
      <c r="L472" s="2">
        <f t="shared" si="83"/>
        <v>0</v>
      </c>
      <c r="M472" s="2">
        <f t="shared" si="84"/>
        <v>0</v>
      </c>
      <c r="N472" s="1">
        <v>7</v>
      </c>
      <c r="O472" s="1">
        <v>24</v>
      </c>
      <c r="P472" s="1">
        <v>0</v>
      </c>
      <c r="Q472" s="1">
        <v>0</v>
      </c>
      <c r="R472" s="1">
        <v>0</v>
      </c>
      <c r="S472" s="76"/>
      <c r="T472" s="1">
        <v>0</v>
      </c>
      <c r="U472" s="1">
        <v>0</v>
      </c>
      <c r="V472" s="1"/>
      <c r="W472" s="1"/>
      <c r="X472" s="1"/>
      <c r="Y472" s="1"/>
      <c r="Z472" s="1"/>
      <c r="AA472" s="1"/>
      <c r="AB472" s="1"/>
      <c r="AG472" t="str">
        <f t="shared" si="88"/>
        <v>Moro Plantation</v>
      </c>
      <c r="AH472" t="s">
        <v>3697</v>
      </c>
      <c r="AI472">
        <v>2</v>
      </c>
      <c r="AJ472">
        <v>54</v>
      </c>
      <c r="AL472" t="s">
        <v>849</v>
      </c>
      <c r="AM472" t="s">
        <v>1802</v>
      </c>
      <c r="AN472" t="s">
        <v>789</v>
      </c>
      <c r="AO472" t="s">
        <v>5019</v>
      </c>
      <c r="AQ472" t="s">
        <v>4755</v>
      </c>
    </row>
    <row r="473" spans="1:43" hidden="1" outlineLevel="1">
      <c r="A473" t="s">
        <v>3050</v>
      </c>
      <c r="B473" s="10" t="s">
        <v>2085</v>
      </c>
      <c r="C473" s="1">
        <f t="shared" si="85"/>
        <v>411</v>
      </c>
      <c r="D473" s="7">
        <f t="shared" si="78"/>
        <v>2</v>
      </c>
      <c r="E473" s="7">
        <f t="shared" si="79"/>
        <v>1</v>
      </c>
      <c r="F473" s="7">
        <f t="shared" si="80"/>
        <v>3</v>
      </c>
      <c r="G473" s="1">
        <f t="shared" si="86"/>
        <v>97</v>
      </c>
      <c r="H473" s="2">
        <f t="shared" si="87"/>
        <v>0.23600973236009731</v>
      </c>
      <c r="I473" s="8"/>
      <c r="J473" s="2">
        <f t="shared" si="81"/>
        <v>0.34306569343065696</v>
      </c>
      <c r="K473" s="2">
        <f t="shared" si="82"/>
        <v>0.57907542579075422</v>
      </c>
      <c r="L473" s="2">
        <f t="shared" si="83"/>
        <v>5.8394160583941604E-2</v>
      </c>
      <c r="M473" s="2">
        <f t="shared" si="84"/>
        <v>1.946472019464722E-2</v>
      </c>
      <c r="N473" s="1">
        <v>141</v>
      </c>
      <c r="O473" s="1">
        <v>238</v>
      </c>
      <c r="P473" s="1">
        <v>24</v>
      </c>
      <c r="Q473" s="1">
        <v>6</v>
      </c>
      <c r="R473" s="1">
        <v>2</v>
      </c>
      <c r="S473" s="76"/>
      <c r="T473" s="1">
        <v>0</v>
      </c>
      <c r="U473" s="1">
        <v>0</v>
      </c>
      <c r="V473" s="1"/>
      <c r="W473" s="1"/>
      <c r="X473" s="1"/>
      <c r="Y473" s="1"/>
      <c r="Z473" s="1"/>
      <c r="AA473" s="1"/>
      <c r="AB473" s="1"/>
      <c r="AG473" t="str">
        <f t="shared" si="88"/>
        <v>Morrill</v>
      </c>
      <c r="AH473" t="s">
        <v>1895</v>
      </c>
      <c r="AI473">
        <v>2</v>
      </c>
      <c r="AJ473">
        <v>357</v>
      </c>
      <c r="AL473" t="s">
        <v>849</v>
      </c>
      <c r="AM473" t="s">
        <v>777</v>
      </c>
      <c r="AN473" t="s">
        <v>992</v>
      </c>
      <c r="AO473" t="s">
        <v>5020</v>
      </c>
      <c r="AQ473" t="s">
        <v>3002</v>
      </c>
    </row>
    <row r="474" spans="1:43" hidden="1" outlineLevel="1">
      <c r="A474" t="s">
        <v>1071</v>
      </c>
      <c r="B474" s="10" t="s">
        <v>2085</v>
      </c>
      <c r="C474" s="1">
        <f t="shared" si="85"/>
        <v>252</v>
      </c>
      <c r="D474" s="7">
        <f t="shared" si="78"/>
        <v>1</v>
      </c>
      <c r="E474" s="7">
        <f t="shared" si="79"/>
        <v>2</v>
      </c>
      <c r="F474" s="7">
        <f t="shared" si="80"/>
        <v>3</v>
      </c>
      <c r="G474" s="1">
        <f t="shared" si="86"/>
        <v>67</v>
      </c>
      <c r="H474" s="2">
        <f t="shared" si="87"/>
        <v>0.26587301587301587</v>
      </c>
      <c r="I474" s="8"/>
      <c r="J474" s="2">
        <f t="shared" si="81"/>
        <v>0.59523809523809523</v>
      </c>
      <c r="K474" s="2">
        <f t="shared" si="82"/>
        <v>0.32936507936507936</v>
      </c>
      <c r="L474" s="2">
        <f t="shared" si="83"/>
        <v>4.7619047619047616E-2</v>
      </c>
      <c r="M474" s="2">
        <f t="shared" si="84"/>
        <v>2.777777777777779E-2</v>
      </c>
      <c r="N474" s="1">
        <v>150</v>
      </c>
      <c r="O474" s="1">
        <v>83</v>
      </c>
      <c r="P474" s="1">
        <v>12</v>
      </c>
      <c r="Q474" s="1">
        <v>3</v>
      </c>
      <c r="R474" s="1">
        <v>2</v>
      </c>
      <c r="S474" s="76"/>
      <c r="T474" s="1">
        <v>2</v>
      </c>
      <c r="U474" s="1">
        <v>0</v>
      </c>
      <c r="V474" s="1"/>
      <c r="W474" s="1"/>
      <c r="X474" s="1"/>
      <c r="Y474" s="1"/>
      <c r="Z474" s="1"/>
      <c r="AA474" s="1"/>
      <c r="AB474" s="1"/>
      <c r="AG474" t="str">
        <f t="shared" si="88"/>
        <v>Moscow</v>
      </c>
      <c r="AH474" t="s">
        <v>1928</v>
      </c>
      <c r="AI474">
        <v>2</v>
      </c>
      <c r="AJ474">
        <v>154</v>
      </c>
      <c r="AL474" t="s">
        <v>849</v>
      </c>
      <c r="AM474" t="s">
        <v>776</v>
      </c>
      <c r="AN474" t="s">
        <v>996</v>
      </c>
      <c r="AO474" t="s">
        <v>5227</v>
      </c>
      <c r="AQ474" t="s">
        <v>3002</v>
      </c>
    </row>
    <row r="475" spans="1:43" hidden="1" outlineLevel="1">
      <c r="A475" t="s">
        <v>1072</v>
      </c>
      <c r="B475" s="10" t="s">
        <v>2085</v>
      </c>
      <c r="C475" s="1">
        <f t="shared" si="85"/>
        <v>112</v>
      </c>
      <c r="D475" s="7">
        <f t="shared" si="78"/>
        <v>2</v>
      </c>
      <c r="E475" s="7">
        <f t="shared" si="79"/>
        <v>1</v>
      </c>
      <c r="F475" s="7">
        <f t="shared" si="80"/>
        <v>3</v>
      </c>
      <c r="G475" s="1">
        <f t="shared" si="86"/>
        <v>52</v>
      </c>
      <c r="H475" s="2">
        <f t="shared" si="87"/>
        <v>0.4642857142857143</v>
      </c>
      <c r="I475" s="8"/>
      <c r="J475" s="2">
        <f t="shared" si="81"/>
        <v>0.23214285714285715</v>
      </c>
      <c r="K475" s="2">
        <f t="shared" si="82"/>
        <v>0.6964285714285714</v>
      </c>
      <c r="L475" s="2">
        <f t="shared" si="83"/>
        <v>7.1428571428571425E-2</v>
      </c>
      <c r="M475" s="2">
        <f t="shared" si="84"/>
        <v>-2.7755575615628914E-17</v>
      </c>
      <c r="N475" s="1">
        <v>26</v>
      </c>
      <c r="O475" s="1">
        <v>78</v>
      </c>
      <c r="P475" s="1">
        <v>8</v>
      </c>
      <c r="Q475" s="1">
        <v>0</v>
      </c>
      <c r="R475" s="1">
        <v>0</v>
      </c>
      <c r="S475" s="76"/>
      <c r="T475" s="1">
        <v>0</v>
      </c>
      <c r="U475" s="1">
        <v>0</v>
      </c>
      <c r="V475" s="1"/>
      <c r="W475" s="1"/>
      <c r="X475" s="1"/>
      <c r="Y475" s="1"/>
      <c r="Z475" s="1"/>
      <c r="AA475" s="1"/>
      <c r="AB475" s="1"/>
      <c r="AG475" t="str">
        <f t="shared" si="88"/>
        <v>Mount Chase</v>
      </c>
      <c r="AH475" t="s">
        <v>3128</v>
      </c>
      <c r="AI475">
        <v>2</v>
      </c>
      <c r="AJ475">
        <v>59</v>
      </c>
      <c r="AL475" t="s">
        <v>849</v>
      </c>
      <c r="AM475" t="s">
        <v>1468</v>
      </c>
      <c r="AN475" t="s">
        <v>469</v>
      </c>
      <c r="AO475" t="s">
        <v>4766</v>
      </c>
      <c r="AQ475" t="s">
        <v>3002</v>
      </c>
    </row>
    <row r="476" spans="1:43" hidden="1" outlineLevel="1">
      <c r="A476" t="s">
        <v>1073</v>
      </c>
      <c r="B476" s="10" t="s">
        <v>2085</v>
      </c>
      <c r="C476" s="1">
        <f t="shared" si="85"/>
        <v>1377</v>
      </c>
      <c r="D476" s="7">
        <f t="shared" si="78"/>
        <v>1</v>
      </c>
      <c r="E476" s="7">
        <f t="shared" si="79"/>
        <v>2</v>
      </c>
      <c r="F476" s="7">
        <f t="shared" si="80"/>
        <v>3</v>
      </c>
      <c r="G476" s="1">
        <f t="shared" si="86"/>
        <v>206</v>
      </c>
      <c r="H476" s="2">
        <f t="shared" si="87"/>
        <v>0.14960058097313</v>
      </c>
      <c r="I476" s="8"/>
      <c r="J476" s="2">
        <f t="shared" si="81"/>
        <v>0.5279593318809005</v>
      </c>
      <c r="K476" s="2">
        <f t="shared" si="82"/>
        <v>0.37835875090777049</v>
      </c>
      <c r="L476" s="2">
        <f t="shared" si="83"/>
        <v>7.8431372549019607E-2</v>
      </c>
      <c r="M476" s="2">
        <f t="shared" si="84"/>
        <v>1.5250544662309407E-2</v>
      </c>
      <c r="N476" s="1">
        <v>727</v>
      </c>
      <c r="O476" s="1">
        <v>521</v>
      </c>
      <c r="P476" s="1">
        <v>108</v>
      </c>
      <c r="Q476" s="1">
        <v>10</v>
      </c>
      <c r="R476" s="1">
        <v>11</v>
      </c>
      <c r="S476" s="76"/>
      <c r="T476" s="1">
        <v>0</v>
      </c>
      <c r="U476" s="1">
        <v>0</v>
      </c>
      <c r="V476" s="1"/>
      <c r="W476" s="1"/>
      <c r="X476" s="1"/>
      <c r="Y476" s="1"/>
      <c r="Z476" s="1"/>
      <c r="AA476" s="1"/>
      <c r="AB476" s="1"/>
      <c r="AG476" t="str">
        <f t="shared" si="88"/>
        <v>Mount Desert</v>
      </c>
      <c r="AH476" t="s">
        <v>1665</v>
      </c>
      <c r="AI476">
        <v>2</v>
      </c>
      <c r="AJ476">
        <v>380</v>
      </c>
      <c r="AL476" t="s">
        <v>849</v>
      </c>
      <c r="AM476" t="s">
        <v>2454</v>
      </c>
      <c r="AN476" t="s">
        <v>996</v>
      </c>
      <c r="AO476" t="s">
        <v>4767</v>
      </c>
      <c r="AQ476" t="s">
        <v>3002</v>
      </c>
    </row>
    <row r="477" spans="1:43" hidden="1" outlineLevel="1">
      <c r="A477" t="s">
        <v>2781</v>
      </c>
      <c r="B477" s="10" t="s">
        <v>2085</v>
      </c>
      <c r="C477" s="1">
        <f t="shared" si="85"/>
        <v>821</v>
      </c>
      <c r="D477" s="7">
        <f t="shared" si="78"/>
        <v>1</v>
      </c>
      <c r="E477" s="7">
        <f t="shared" si="79"/>
        <v>2</v>
      </c>
      <c r="F477" s="7">
        <f t="shared" si="80"/>
        <v>3</v>
      </c>
      <c r="G477" s="1">
        <f t="shared" si="86"/>
        <v>114</v>
      </c>
      <c r="H477" s="2">
        <f t="shared" si="87"/>
        <v>0.13885505481120586</v>
      </c>
      <c r="I477" s="8"/>
      <c r="J477" s="2">
        <f t="shared" si="81"/>
        <v>0.51400730816077955</v>
      </c>
      <c r="K477" s="2">
        <f t="shared" si="82"/>
        <v>0.37515225334957369</v>
      </c>
      <c r="L477" s="2">
        <f t="shared" si="83"/>
        <v>0.1023142509135201</v>
      </c>
      <c r="M477" s="2">
        <f t="shared" si="84"/>
        <v>8.5261875761266509E-3</v>
      </c>
      <c r="N477" s="1">
        <v>422</v>
      </c>
      <c r="O477" s="1">
        <v>308</v>
      </c>
      <c r="P477" s="1">
        <v>84</v>
      </c>
      <c r="Q477" s="1">
        <v>1</v>
      </c>
      <c r="R477" s="1">
        <v>4</v>
      </c>
      <c r="S477" s="76"/>
      <c r="T477" s="1">
        <v>2</v>
      </c>
      <c r="U477" s="1">
        <v>0</v>
      </c>
      <c r="V477" s="1"/>
      <c r="W477" s="1"/>
      <c r="X477" s="1"/>
      <c r="Y477" s="1"/>
      <c r="Z477" s="1"/>
      <c r="AA477" s="1"/>
      <c r="AB477" s="1"/>
      <c r="AG477" t="str">
        <f t="shared" si="88"/>
        <v>Mount Vernon</v>
      </c>
      <c r="AH477" t="s">
        <v>3746</v>
      </c>
      <c r="AI477">
        <v>1</v>
      </c>
      <c r="AJ477">
        <v>338</v>
      </c>
      <c r="AL477" t="s">
        <v>849</v>
      </c>
      <c r="AM477" t="s">
        <v>2455</v>
      </c>
      <c r="AN477" t="s">
        <v>663</v>
      </c>
      <c r="AO477" t="s">
        <v>4768</v>
      </c>
      <c r="AQ477" t="s">
        <v>3002</v>
      </c>
    </row>
    <row r="478" spans="1:43" hidden="1" outlineLevel="1">
      <c r="A478" t="s">
        <v>2782</v>
      </c>
      <c r="B478" s="10" t="s">
        <v>2085</v>
      </c>
      <c r="C478" s="1">
        <f t="shared" si="85"/>
        <v>1811</v>
      </c>
      <c r="D478" s="7">
        <f t="shared" si="78"/>
        <v>2</v>
      </c>
      <c r="E478" s="7">
        <f t="shared" si="79"/>
        <v>1</v>
      </c>
      <c r="F478" s="7">
        <f t="shared" si="80"/>
        <v>3</v>
      </c>
      <c r="G478" s="1">
        <f t="shared" si="86"/>
        <v>73</v>
      </c>
      <c r="H478" s="2">
        <f t="shared" si="87"/>
        <v>4.0309221424627277E-2</v>
      </c>
      <c r="I478" s="8"/>
      <c r="J478" s="2">
        <f t="shared" si="81"/>
        <v>0.44616234124792931</v>
      </c>
      <c r="K478" s="2">
        <f t="shared" si="82"/>
        <v>0.48647156267255659</v>
      </c>
      <c r="L478" s="2">
        <f t="shared" si="83"/>
        <v>5.4665930425179456E-2</v>
      </c>
      <c r="M478" s="2">
        <f t="shared" si="84"/>
        <v>1.2700165654334648E-2</v>
      </c>
      <c r="N478" s="1">
        <v>808</v>
      </c>
      <c r="O478" s="1">
        <v>881</v>
      </c>
      <c r="P478" s="1">
        <v>99</v>
      </c>
      <c r="Q478" s="1">
        <v>13</v>
      </c>
      <c r="R478" s="1">
        <v>7</v>
      </c>
      <c r="S478" s="76"/>
      <c r="T478" s="1">
        <v>3</v>
      </c>
      <c r="U478" s="1">
        <v>0</v>
      </c>
      <c r="V478" s="1"/>
      <c r="W478" s="1"/>
      <c r="X478" s="1"/>
      <c r="Y478" s="1"/>
      <c r="Z478" s="1"/>
      <c r="AA478" s="1"/>
      <c r="AB478" s="1"/>
      <c r="AG478" t="str">
        <f t="shared" si="88"/>
        <v>Naples</v>
      </c>
      <c r="AH478" t="s">
        <v>2622</v>
      </c>
      <c r="AI478">
        <v>1</v>
      </c>
      <c r="AJ478">
        <v>469</v>
      </c>
      <c r="AL478" t="s">
        <v>849</v>
      </c>
      <c r="AM478" t="s">
        <v>1803</v>
      </c>
      <c r="AN478" t="s">
        <v>1482</v>
      </c>
      <c r="AO478" t="s">
        <v>4769</v>
      </c>
      <c r="AQ478" t="s">
        <v>3002</v>
      </c>
    </row>
    <row r="479" spans="1:43" hidden="1" outlineLevel="1">
      <c r="A479" t="s">
        <v>4041</v>
      </c>
      <c r="B479" s="10" t="s">
        <v>2085</v>
      </c>
      <c r="C479" s="1">
        <f t="shared" si="85"/>
        <v>27</v>
      </c>
      <c r="D479" s="7">
        <f t="shared" si="78"/>
        <v>1</v>
      </c>
      <c r="E479" s="7">
        <f t="shared" si="79"/>
        <v>2</v>
      </c>
      <c r="F479" s="7">
        <f t="shared" si="80"/>
        <v>0</v>
      </c>
      <c r="G479" s="1">
        <f t="shared" si="86"/>
        <v>5</v>
      </c>
      <c r="H479" s="2">
        <f t="shared" si="87"/>
        <v>0.18518518518518517</v>
      </c>
      <c r="I479" s="8"/>
      <c r="J479" s="2">
        <f t="shared" si="81"/>
        <v>0.59259259259259256</v>
      </c>
      <c r="K479" s="2">
        <f t="shared" si="82"/>
        <v>0.40740740740740738</v>
      </c>
      <c r="L479" s="2">
        <f t="shared" si="83"/>
        <v>0</v>
      </c>
      <c r="M479" s="2">
        <f t="shared" si="84"/>
        <v>5.5511151231257827E-17</v>
      </c>
      <c r="N479" s="1">
        <v>16</v>
      </c>
      <c r="O479" s="1">
        <v>11</v>
      </c>
      <c r="P479" s="1">
        <v>0</v>
      </c>
      <c r="Q479" s="1">
        <v>0</v>
      </c>
      <c r="R479" s="1">
        <v>0</v>
      </c>
      <c r="S479" s="76"/>
      <c r="T479" s="1">
        <v>0</v>
      </c>
      <c r="U479" s="1">
        <v>0</v>
      </c>
      <c r="V479" s="1"/>
      <c r="W479" s="1"/>
      <c r="X479" s="1"/>
      <c r="Y479" s="1"/>
      <c r="Z479" s="1"/>
      <c r="AA479" s="1"/>
      <c r="AB479" s="1"/>
      <c r="AG479" t="str">
        <f t="shared" si="88"/>
        <v>Nashville Plantation</v>
      </c>
      <c r="AH479" t="s">
        <v>3697</v>
      </c>
      <c r="AI479">
        <v>2</v>
      </c>
      <c r="AJ479">
        <v>35</v>
      </c>
      <c r="AL479" t="s">
        <v>849</v>
      </c>
      <c r="AM479" t="s">
        <v>1802</v>
      </c>
      <c r="AN479" t="s">
        <v>616</v>
      </c>
      <c r="AO479" t="s">
        <v>4770</v>
      </c>
      <c r="AQ479" t="s">
        <v>4755</v>
      </c>
    </row>
    <row r="480" spans="1:43" hidden="1" outlineLevel="1">
      <c r="A480" t="s">
        <v>3185</v>
      </c>
      <c r="B480" s="10" t="s">
        <v>2085</v>
      </c>
      <c r="C480" s="1">
        <f t="shared" si="85"/>
        <v>130</v>
      </c>
      <c r="D480" s="7">
        <f t="shared" si="78"/>
        <v>1</v>
      </c>
      <c r="E480" s="7">
        <f t="shared" si="79"/>
        <v>2</v>
      </c>
      <c r="F480" s="7">
        <f t="shared" si="80"/>
        <v>3</v>
      </c>
      <c r="G480" s="1">
        <f t="shared" si="86"/>
        <v>29</v>
      </c>
      <c r="H480" s="2">
        <f t="shared" si="87"/>
        <v>0.22307692307692309</v>
      </c>
      <c r="I480" s="8"/>
      <c r="J480" s="2">
        <f t="shared" si="81"/>
        <v>0.59230769230769231</v>
      </c>
      <c r="K480" s="2">
        <f t="shared" si="82"/>
        <v>0.36923076923076925</v>
      </c>
      <c r="L480" s="2">
        <f t="shared" si="83"/>
        <v>2.3076923076923078E-2</v>
      </c>
      <c r="M480" s="2">
        <f t="shared" si="84"/>
        <v>1.5384615384615358E-2</v>
      </c>
      <c r="N480" s="1">
        <v>77</v>
      </c>
      <c r="O480" s="1">
        <v>48</v>
      </c>
      <c r="P480" s="1">
        <v>3</v>
      </c>
      <c r="Q480" s="1">
        <v>1</v>
      </c>
      <c r="R480" s="1">
        <v>1</v>
      </c>
      <c r="S480" s="76"/>
      <c r="T480" s="1">
        <v>0</v>
      </c>
      <c r="U480" s="1">
        <v>0</v>
      </c>
      <c r="V480" s="1"/>
      <c r="W480" s="1"/>
      <c r="X480" s="1"/>
      <c r="Y480" s="1"/>
      <c r="Z480" s="1"/>
      <c r="AA480" s="1"/>
      <c r="AB480" s="1"/>
      <c r="AG480" t="str">
        <f t="shared" si="88"/>
        <v>New Canada</v>
      </c>
      <c r="AH480" t="s">
        <v>3697</v>
      </c>
      <c r="AI480">
        <v>2</v>
      </c>
      <c r="AJ480">
        <v>11</v>
      </c>
      <c r="AL480" t="s">
        <v>849</v>
      </c>
      <c r="AM480" t="s">
        <v>1802</v>
      </c>
      <c r="AN480" t="s">
        <v>469</v>
      </c>
      <c r="AO480" t="s">
        <v>4771</v>
      </c>
      <c r="AQ480" t="s">
        <v>3002</v>
      </c>
    </row>
    <row r="481" spans="1:43" hidden="1" outlineLevel="1">
      <c r="A481" t="s">
        <v>2783</v>
      </c>
      <c r="B481" s="10" t="s">
        <v>2085</v>
      </c>
      <c r="C481" s="1">
        <f t="shared" si="85"/>
        <v>2436</v>
      </c>
      <c r="D481" s="7">
        <f t="shared" si="78"/>
        <v>2</v>
      </c>
      <c r="E481" s="7">
        <f t="shared" si="79"/>
        <v>1</v>
      </c>
      <c r="F481" s="7">
        <f t="shared" si="80"/>
        <v>3</v>
      </c>
      <c r="G481" s="1">
        <f t="shared" si="86"/>
        <v>129</v>
      </c>
      <c r="H481" s="2">
        <f t="shared" si="87"/>
        <v>5.295566502463054E-2</v>
      </c>
      <c r="I481" s="8"/>
      <c r="J481" s="2">
        <f t="shared" si="81"/>
        <v>0.44088669950738918</v>
      </c>
      <c r="K481" s="2">
        <f t="shared" si="82"/>
        <v>0.49384236453201968</v>
      </c>
      <c r="L481" s="2">
        <f t="shared" si="83"/>
        <v>4.9261083743842367E-2</v>
      </c>
      <c r="M481" s="2">
        <f t="shared" si="84"/>
        <v>1.6009852216748714E-2</v>
      </c>
      <c r="N481" s="1">
        <v>1074</v>
      </c>
      <c r="O481" s="1">
        <v>1203</v>
      </c>
      <c r="P481" s="1">
        <v>120</v>
      </c>
      <c r="Q481" s="1">
        <v>19</v>
      </c>
      <c r="R481" s="1">
        <v>16</v>
      </c>
      <c r="S481" s="76"/>
      <c r="T481" s="1">
        <v>4</v>
      </c>
      <c r="U481" s="1">
        <v>0</v>
      </c>
      <c r="V481" s="1"/>
      <c r="W481" s="1"/>
      <c r="X481" s="1"/>
      <c r="Y481" s="1"/>
      <c r="Z481" s="1"/>
      <c r="AA481" s="1"/>
      <c r="AB481" s="1"/>
      <c r="AG481" t="str">
        <f t="shared" si="88"/>
        <v>New Gloucester</v>
      </c>
      <c r="AH481" t="s">
        <v>2622</v>
      </c>
      <c r="AI481">
        <v>1</v>
      </c>
      <c r="AJ481">
        <v>468</v>
      </c>
      <c r="AL481" t="s">
        <v>849</v>
      </c>
      <c r="AM481" t="s">
        <v>1803</v>
      </c>
      <c r="AN481" t="s">
        <v>992</v>
      </c>
      <c r="AO481" t="s">
        <v>4772</v>
      </c>
      <c r="AQ481" t="s">
        <v>3002</v>
      </c>
    </row>
    <row r="482" spans="1:43" hidden="1" outlineLevel="1">
      <c r="A482" t="s">
        <v>2109</v>
      </c>
      <c r="B482" s="10" t="s">
        <v>2085</v>
      </c>
      <c r="C482" s="1">
        <f t="shared" si="85"/>
        <v>300</v>
      </c>
      <c r="D482" s="7">
        <f t="shared" si="78"/>
        <v>2</v>
      </c>
      <c r="E482" s="7">
        <f t="shared" si="79"/>
        <v>1</v>
      </c>
      <c r="F482" s="7">
        <f t="shared" si="80"/>
        <v>3</v>
      </c>
      <c r="G482" s="1">
        <f t="shared" si="86"/>
        <v>95</v>
      </c>
      <c r="H482" s="2">
        <f t="shared" si="87"/>
        <v>0.31666666666666665</v>
      </c>
      <c r="I482" s="8"/>
      <c r="J482" s="2">
        <f t="shared" si="81"/>
        <v>0.32666666666666666</v>
      </c>
      <c r="K482" s="2">
        <f t="shared" si="82"/>
        <v>0.64333333333333331</v>
      </c>
      <c r="L482" s="2">
        <f t="shared" si="83"/>
        <v>2.6666666666666668E-2</v>
      </c>
      <c r="M482" s="2">
        <f t="shared" si="84"/>
        <v>3.3333333333333583E-3</v>
      </c>
      <c r="N482" s="1">
        <v>98</v>
      </c>
      <c r="O482" s="1">
        <v>193</v>
      </c>
      <c r="P482" s="1">
        <v>8</v>
      </c>
      <c r="Q482" s="1">
        <v>1</v>
      </c>
      <c r="R482" s="1">
        <v>0</v>
      </c>
      <c r="S482" s="76"/>
      <c r="T482" s="1">
        <v>0</v>
      </c>
      <c r="U482" s="1">
        <v>0</v>
      </c>
      <c r="V482" s="1"/>
      <c r="W482" s="1"/>
      <c r="X482" s="1"/>
      <c r="Y482" s="1"/>
      <c r="Z482" s="1"/>
      <c r="AA482" s="1"/>
      <c r="AB482" s="1"/>
      <c r="AG482" t="str">
        <f t="shared" si="88"/>
        <v>New Limerick</v>
      </c>
      <c r="AH482" t="s">
        <v>3697</v>
      </c>
      <c r="AI482">
        <v>2</v>
      </c>
      <c r="AJ482">
        <v>58</v>
      </c>
      <c r="AL482" t="s">
        <v>849</v>
      </c>
      <c r="AM482" t="s">
        <v>1802</v>
      </c>
      <c r="AN482" t="s">
        <v>4004</v>
      </c>
      <c r="AO482" t="s">
        <v>4773</v>
      </c>
      <c r="AQ482" t="s">
        <v>3002</v>
      </c>
    </row>
    <row r="483" spans="1:43" hidden="1" outlineLevel="1">
      <c r="A483" t="s">
        <v>2110</v>
      </c>
      <c r="B483" s="10" t="s">
        <v>2085</v>
      </c>
      <c r="C483" s="1">
        <f t="shared" si="85"/>
        <v>454</v>
      </c>
      <c r="D483" s="7">
        <f t="shared" si="78"/>
        <v>2</v>
      </c>
      <c r="E483" s="7">
        <f t="shared" si="79"/>
        <v>1</v>
      </c>
      <c r="F483" s="7">
        <f t="shared" si="80"/>
        <v>3</v>
      </c>
      <c r="G483" s="1">
        <f t="shared" si="86"/>
        <v>15</v>
      </c>
      <c r="H483" s="2">
        <f t="shared" si="87"/>
        <v>3.3039647577092511E-2</v>
      </c>
      <c r="I483" s="8"/>
      <c r="J483" s="2">
        <f t="shared" si="81"/>
        <v>0.44493392070484583</v>
      </c>
      <c r="K483" s="2">
        <f t="shared" si="82"/>
        <v>0.47797356828193832</v>
      </c>
      <c r="L483" s="2">
        <f t="shared" si="83"/>
        <v>7.0484581497797363E-2</v>
      </c>
      <c r="M483" s="2">
        <f t="shared" si="84"/>
        <v>6.6079295154184842E-3</v>
      </c>
      <c r="N483" s="1">
        <v>202</v>
      </c>
      <c r="O483" s="1">
        <v>217</v>
      </c>
      <c r="P483" s="1">
        <v>32</v>
      </c>
      <c r="Q483" s="1">
        <v>1</v>
      </c>
      <c r="R483" s="1">
        <v>2</v>
      </c>
      <c r="S483" s="76"/>
      <c r="T483" s="1">
        <v>0</v>
      </c>
      <c r="U483" s="1">
        <v>0</v>
      </c>
      <c r="V483" s="1"/>
      <c r="W483" s="1"/>
      <c r="X483" s="1"/>
      <c r="Y483" s="1"/>
      <c r="Z483" s="1"/>
      <c r="AA483" s="1"/>
      <c r="AB483" s="1"/>
      <c r="AG483" t="str">
        <f t="shared" si="88"/>
        <v>New Portland</v>
      </c>
      <c r="AH483" t="s">
        <v>1928</v>
      </c>
      <c r="AI483">
        <v>2</v>
      </c>
      <c r="AJ483">
        <v>209</v>
      </c>
      <c r="AL483" t="s">
        <v>849</v>
      </c>
      <c r="AM483" t="s">
        <v>776</v>
      </c>
      <c r="AN483" t="s">
        <v>313</v>
      </c>
      <c r="AO483" t="s">
        <v>4774</v>
      </c>
      <c r="AQ483" t="s">
        <v>3002</v>
      </c>
    </row>
    <row r="484" spans="1:43" hidden="1" outlineLevel="1">
      <c r="A484" t="s">
        <v>2729</v>
      </c>
      <c r="B484" s="10" t="s">
        <v>2085</v>
      </c>
      <c r="C484" s="1">
        <f t="shared" si="85"/>
        <v>743</v>
      </c>
      <c r="D484" s="7">
        <f t="shared" si="78"/>
        <v>1</v>
      </c>
      <c r="E484" s="7">
        <f t="shared" si="79"/>
        <v>1</v>
      </c>
      <c r="F484" s="7">
        <f t="shared" si="80"/>
        <v>3</v>
      </c>
      <c r="G484" s="1">
        <f t="shared" si="86"/>
        <v>268</v>
      </c>
      <c r="H484" s="2">
        <f t="shared" si="87"/>
        <v>0.36069986541049798</v>
      </c>
      <c r="I484" s="8"/>
      <c r="J484" s="2">
        <f t="shared" si="81"/>
        <v>0.44145356662180352</v>
      </c>
      <c r="K484" s="2">
        <f t="shared" si="82"/>
        <v>0.44145356662180352</v>
      </c>
      <c r="L484" s="2">
        <f t="shared" si="83"/>
        <v>8.0753701211305512E-2</v>
      </c>
      <c r="M484" s="2">
        <f t="shared" si="84"/>
        <v>3.6339165545087398E-2</v>
      </c>
      <c r="N484" s="1">
        <v>328</v>
      </c>
      <c r="O484" s="1">
        <v>328</v>
      </c>
      <c r="P484" s="1">
        <v>60</v>
      </c>
      <c r="Q484" s="1">
        <v>8</v>
      </c>
      <c r="R484" s="1">
        <v>17</v>
      </c>
      <c r="S484" s="76"/>
      <c r="T484" s="1">
        <v>2</v>
      </c>
      <c r="U484" s="1">
        <v>0</v>
      </c>
      <c r="V484" s="1"/>
      <c r="W484" s="1"/>
      <c r="X484" s="1"/>
      <c r="Y484" s="1"/>
      <c r="Z484" s="1"/>
      <c r="AA484" s="1"/>
      <c r="AB484" s="1"/>
      <c r="AG484" t="str">
        <f t="shared" si="88"/>
        <v>New Sharon</v>
      </c>
      <c r="AH484" t="s">
        <v>2579</v>
      </c>
      <c r="AI484">
        <v>2</v>
      </c>
      <c r="AJ484">
        <v>283</v>
      </c>
      <c r="AL484" t="s">
        <v>849</v>
      </c>
      <c r="AM484" t="s">
        <v>2150</v>
      </c>
      <c r="AN484" t="s">
        <v>655</v>
      </c>
      <c r="AO484" t="s">
        <v>4775</v>
      </c>
      <c r="AQ484" t="s">
        <v>3002</v>
      </c>
    </row>
    <row r="485" spans="1:43" hidden="1" outlineLevel="1">
      <c r="A485" t="s">
        <v>1078</v>
      </c>
      <c r="B485" s="10" t="s">
        <v>2085</v>
      </c>
      <c r="C485" s="1">
        <f t="shared" si="85"/>
        <v>355</v>
      </c>
      <c r="D485" s="7">
        <f t="shared" si="78"/>
        <v>2</v>
      </c>
      <c r="E485" s="7">
        <f t="shared" si="79"/>
        <v>1</v>
      </c>
      <c r="F485" s="7">
        <f t="shared" si="80"/>
        <v>3</v>
      </c>
      <c r="G485" s="1">
        <f t="shared" si="86"/>
        <v>15</v>
      </c>
      <c r="H485" s="2">
        <f t="shared" si="87"/>
        <v>4.2253521126760563E-2</v>
      </c>
      <c r="I485" s="8"/>
      <c r="J485" s="2">
        <f t="shared" si="81"/>
        <v>0.45352112676056339</v>
      </c>
      <c r="K485" s="2">
        <f t="shared" si="82"/>
        <v>0.49577464788732395</v>
      </c>
      <c r="L485" s="2">
        <f t="shared" si="83"/>
        <v>4.507042253521127E-2</v>
      </c>
      <c r="M485" s="2">
        <f t="shared" si="84"/>
        <v>5.6338028169013385E-3</v>
      </c>
      <c r="N485" s="1">
        <v>161</v>
      </c>
      <c r="O485" s="1">
        <v>176</v>
      </c>
      <c r="P485" s="1">
        <v>16</v>
      </c>
      <c r="Q485" s="1">
        <v>2</v>
      </c>
      <c r="R485" s="1">
        <v>0</v>
      </c>
      <c r="S485" s="76"/>
      <c r="T485" s="1">
        <v>0</v>
      </c>
      <c r="U485" s="1">
        <v>0</v>
      </c>
      <c r="V485" s="1"/>
      <c r="W485" s="1"/>
      <c r="X485" s="1"/>
      <c r="Y485" s="1"/>
      <c r="Z485" s="1"/>
      <c r="AA485" s="1"/>
      <c r="AB485" s="1"/>
      <c r="AG485" t="str">
        <f t="shared" si="88"/>
        <v>New Sweden</v>
      </c>
      <c r="AH485" t="s">
        <v>3697</v>
      </c>
      <c r="AI485">
        <v>2</v>
      </c>
      <c r="AJ485">
        <v>20</v>
      </c>
      <c r="AL485" t="s">
        <v>849</v>
      </c>
      <c r="AM485" t="s">
        <v>1802</v>
      </c>
      <c r="AN485" t="s">
        <v>1180</v>
      </c>
      <c r="AO485" t="s">
        <v>4776</v>
      </c>
      <c r="AQ485" t="s">
        <v>3002</v>
      </c>
    </row>
    <row r="486" spans="1:43" hidden="1" outlineLevel="1">
      <c r="A486" t="s">
        <v>2678</v>
      </c>
      <c r="B486" s="10" t="s">
        <v>2085</v>
      </c>
      <c r="C486" s="1">
        <f t="shared" si="85"/>
        <v>381</v>
      </c>
      <c r="D486" s="7">
        <f t="shared" si="78"/>
        <v>2</v>
      </c>
      <c r="E486" s="7">
        <f t="shared" si="79"/>
        <v>1</v>
      </c>
      <c r="F486" s="7">
        <f t="shared" si="80"/>
        <v>3</v>
      </c>
      <c r="G486" s="1">
        <f t="shared" si="86"/>
        <v>68</v>
      </c>
      <c r="H486" s="2">
        <f t="shared" si="87"/>
        <v>0.17847769028871391</v>
      </c>
      <c r="I486" s="8"/>
      <c r="J486" s="2">
        <f t="shared" si="81"/>
        <v>0.36220472440944884</v>
      </c>
      <c r="K486" s="2">
        <f t="shared" si="82"/>
        <v>0.54068241469816269</v>
      </c>
      <c r="L486" s="2">
        <f t="shared" si="83"/>
        <v>7.6115485564304461E-2</v>
      </c>
      <c r="M486" s="2">
        <f t="shared" si="84"/>
        <v>2.0997375328084003E-2</v>
      </c>
      <c r="N486" s="1">
        <v>138</v>
      </c>
      <c r="O486" s="1">
        <v>206</v>
      </c>
      <c r="P486" s="1">
        <v>29</v>
      </c>
      <c r="Q486" s="1">
        <v>7</v>
      </c>
      <c r="R486" s="1">
        <v>1</v>
      </c>
      <c r="S486" s="76"/>
      <c r="T486" s="1">
        <v>0</v>
      </c>
      <c r="U486" s="1">
        <v>0</v>
      </c>
      <c r="V486" s="1"/>
      <c r="W486" s="1"/>
      <c r="X486" s="1"/>
      <c r="Y486" s="1"/>
      <c r="Z486" s="1"/>
      <c r="AA486" s="1"/>
      <c r="AB486" s="1"/>
      <c r="AG486" t="str">
        <f t="shared" si="88"/>
        <v>New Vineyard</v>
      </c>
      <c r="AH486" t="s">
        <v>2579</v>
      </c>
      <c r="AI486">
        <v>2</v>
      </c>
      <c r="AJ486">
        <v>236</v>
      </c>
      <c r="AL486" t="s">
        <v>849</v>
      </c>
      <c r="AM486" t="s">
        <v>2150</v>
      </c>
      <c r="AN486" t="s">
        <v>1482</v>
      </c>
      <c r="AO486" t="s">
        <v>4777</v>
      </c>
      <c r="AQ486" t="s">
        <v>3002</v>
      </c>
    </row>
    <row r="487" spans="1:43" hidden="1" outlineLevel="1">
      <c r="A487" t="s">
        <v>3656</v>
      </c>
      <c r="B487" s="10" t="s">
        <v>2085</v>
      </c>
      <c r="C487" s="1">
        <f t="shared" si="85"/>
        <v>786</v>
      </c>
      <c r="D487" s="7">
        <f t="shared" si="78"/>
        <v>2</v>
      </c>
      <c r="E487" s="7">
        <f t="shared" si="79"/>
        <v>1</v>
      </c>
      <c r="F487" s="7">
        <f t="shared" si="80"/>
        <v>3</v>
      </c>
      <c r="G487" s="1">
        <f t="shared" si="86"/>
        <v>74</v>
      </c>
      <c r="H487" s="2">
        <f t="shared" si="87"/>
        <v>9.4147582697201013E-2</v>
      </c>
      <c r="I487" s="8"/>
      <c r="J487" s="2">
        <f t="shared" si="81"/>
        <v>0.41475826972010177</v>
      </c>
      <c r="K487" s="2">
        <f t="shared" si="82"/>
        <v>0.5089058524173028</v>
      </c>
      <c r="L487" s="2">
        <f t="shared" si="83"/>
        <v>6.4885496183206104E-2</v>
      </c>
      <c r="M487" s="2">
        <f t="shared" si="84"/>
        <v>1.1450381679389332E-2</v>
      </c>
      <c r="N487" s="1">
        <v>326</v>
      </c>
      <c r="O487" s="1">
        <v>400</v>
      </c>
      <c r="P487" s="1">
        <v>51</v>
      </c>
      <c r="Q487" s="1">
        <v>5</v>
      </c>
      <c r="R487" s="1">
        <v>4</v>
      </c>
      <c r="S487" s="76"/>
      <c r="T487" s="1">
        <v>0</v>
      </c>
      <c r="U487" s="1">
        <v>0</v>
      </c>
      <c r="V487" s="1"/>
      <c r="W487" s="1"/>
      <c r="X487" s="1"/>
      <c r="Y487" s="1"/>
      <c r="Z487" s="1"/>
      <c r="AA487" s="1"/>
      <c r="AB487" s="1"/>
      <c r="AG487" t="str">
        <f t="shared" si="88"/>
        <v>Newburgh</v>
      </c>
      <c r="AH487" t="s">
        <v>3128</v>
      </c>
      <c r="AI487">
        <v>2</v>
      </c>
      <c r="AJ487">
        <v>266</v>
      </c>
      <c r="AL487" t="s">
        <v>849</v>
      </c>
      <c r="AM487" t="s">
        <v>1468</v>
      </c>
      <c r="AN487" t="s">
        <v>4004</v>
      </c>
      <c r="AO487" t="s">
        <v>4778</v>
      </c>
      <c r="AQ487" t="s">
        <v>3002</v>
      </c>
    </row>
    <row r="488" spans="1:43" hidden="1" outlineLevel="1">
      <c r="A488" t="s">
        <v>3466</v>
      </c>
      <c r="B488" s="10" t="s">
        <v>2085</v>
      </c>
      <c r="C488" s="1">
        <f t="shared" si="85"/>
        <v>1094</v>
      </c>
      <c r="D488" s="7">
        <f t="shared" si="78"/>
        <v>1</v>
      </c>
      <c r="E488" s="7">
        <f t="shared" si="79"/>
        <v>2</v>
      </c>
      <c r="F488" s="7">
        <f t="shared" si="80"/>
        <v>3</v>
      </c>
      <c r="G488" s="1">
        <f t="shared" si="86"/>
        <v>70</v>
      </c>
      <c r="H488" s="2">
        <f t="shared" si="87"/>
        <v>6.3985374771480807E-2</v>
      </c>
      <c r="I488" s="8"/>
      <c r="J488" s="2">
        <f t="shared" si="81"/>
        <v>0.48354661791590492</v>
      </c>
      <c r="K488" s="2">
        <f t="shared" si="82"/>
        <v>0.41956124314442411</v>
      </c>
      <c r="L488" s="2">
        <f t="shared" si="83"/>
        <v>8.6837294332723955E-2</v>
      </c>
      <c r="M488" s="2">
        <f t="shared" si="84"/>
        <v>1.0054844606947014E-2</v>
      </c>
      <c r="N488" s="1">
        <v>529</v>
      </c>
      <c r="O488" s="1">
        <v>459</v>
      </c>
      <c r="P488" s="1">
        <v>95</v>
      </c>
      <c r="Q488" s="1">
        <v>6</v>
      </c>
      <c r="R488" s="1">
        <v>5</v>
      </c>
      <c r="S488" s="76"/>
      <c r="T488" s="1">
        <v>0</v>
      </c>
      <c r="U488" s="1">
        <v>0</v>
      </c>
      <c r="V488" s="1"/>
      <c r="W488" s="1"/>
      <c r="X488" s="1"/>
      <c r="Y488" s="1"/>
      <c r="Z488" s="1"/>
      <c r="AA488" s="1"/>
      <c r="AB488" s="1"/>
      <c r="AG488" t="str">
        <f t="shared" si="88"/>
        <v>Newcastle</v>
      </c>
      <c r="AH488" t="s">
        <v>2054</v>
      </c>
      <c r="AI488">
        <v>1</v>
      </c>
      <c r="AJ488">
        <v>452</v>
      </c>
      <c r="AL488" t="s">
        <v>849</v>
      </c>
      <c r="AM488" t="s">
        <v>1466</v>
      </c>
      <c r="AN488" t="s">
        <v>655</v>
      </c>
      <c r="AO488" t="s">
        <v>4779</v>
      </c>
      <c r="AQ488" t="s">
        <v>3002</v>
      </c>
    </row>
    <row r="489" spans="1:43" hidden="1" outlineLevel="1">
      <c r="A489" t="s">
        <v>3467</v>
      </c>
      <c r="B489" s="10" t="s">
        <v>2085</v>
      </c>
      <c r="C489" s="1">
        <f t="shared" si="85"/>
        <v>637</v>
      </c>
      <c r="D489" s="7">
        <f t="shared" si="78"/>
        <v>2</v>
      </c>
      <c r="E489" s="7">
        <f t="shared" si="79"/>
        <v>1</v>
      </c>
      <c r="F489" s="7">
        <f t="shared" si="80"/>
        <v>3</v>
      </c>
      <c r="G489" s="1">
        <f t="shared" si="86"/>
        <v>94</v>
      </c>
      <c r="H489" s="2">
        <f t="shared" si="87"/>
        <v>0.14756671899529042</v>
      </c>
      <c r="I489" s="8"/>
      <c r="J489" s="2">
        <f t="shared" si="81"/>
        <v>0.39874411302982732</v>
      </c>
      <c r="K489" s="2">
        <f t="shared" si="82"/>
        <v>0.54631083202511777</v>
      </c>
      <c r="L489" s="2">
        <f t="shared" si="83"/>
        <v>4.5525902668759811E-2</v>
      </c>
      <c r="M489" s="2">
        <f t="shared" si="84"/>
        <v>9.4191522762951604E-3</v>
      </c>
      <c r="N489" s="1">
        <v>254</v>
      </c>
      <c r="O489" s="1">
        <v>348</v>
      </c>
      <c r="P489" s="1">
        <v>29</v>
      </c>
      <c r="Q489" s="1">
        <v>6</v>
      </c>
      <c r="R489" s="1">
        <v>0</v>
      </c>
      <c r="S489" s="76"/>
      <c r="T489" s="1">
        <v>0</v>
      </c>
      <c r="U489" s="1">
        <v>0</v>
      </c>
      <c r="V489" s="1"/>
      <c r="W489" s="1"/>
      <c r="X489" s="1"/>
      <c r="Y489" s="1"/>
      <c r="Z489" s="1"/>
      <c r="AA489" s="1"/>
      <c r="AB489" s="1"/>
      <c r="AG489" t="str">
        <f t="shared" si="88"/>
        <v>Newfield</v>
      </c>
      <c r="AH489" t="s">
        <v>1896</v>
      </c>
      <c r="AI489">
        <v>1</v>
      </c>
      <c r="AJ489">
        <v>520</v>
      </c>
      <c r="AL489" t="s">
        <v>849</v>
      </c>
      <c r="AM489" t="s">
        <v>779</v>
      </c>
      <c r="AN489" t="s">
        <v>994</v>
      </c>
      <c r="AO489" t="s">
        <v>4780</v>
      </c>
      <c r="AQ489" t="s">
        <v>3002</v>
      </c>
    </row>
    <row r="490" spans="1:43" hidden="1" outlineLevel="1">
      <c r="A490" t="s">
        <v>1680</v>
      </c>
      <c r="B490" s="10" t="s">
        <v>2085</v>
      </c>
      <c r="C490" s="1">
        <f t="shared" si="85"/>
        <v>1483</v>
      </c>
      <c r="D490" s="7">
        <f t="shared" si="78"/>
        <v>2</v>
      </c>
      <c r="E490" s="7">
        <f t="shared" si="79"/>
        <v>1</v>
      </c>
      <c r="F490" s="7">
        <f t="shared" si="80"/>
        <v>3</v>
      </c>
      <c r="G490" s="1">
        <f t="shared" si="86"/>
        <v>263</v>
      </c>
      <c r="H490" s="2">
        <f t="shared" si="87"/>
        <v>0.17734322319622386</v>
      </c>
      <c r="I490" s="8"/>
      <c r="J490" s="2">
        <f t="shared" si="81"/>
        <v>0.38570465273095078</v>
      </c>
      <c r="K490" s="2">
        <f t="shared" si="82"/>
        <v>0.56304787592717465</v>
      </c>
      <c r="L490" s="2">
        <f t="shared" si="83"/>
        <v>4.1132838840188805E-2</v>
      </c>
      <c r="M490" s="2">
        <f t="shared" si="84"/>
        <v>1.0114632501685768E-2</v>
      </c>
      <c r="N490" s="1">
        <v>572</v>
      </c>
      <c r="O490" s="1">
        <v>835</v>
      </c>
      <c r="P490" s="1">
        <v>61</v>
      </c>
      <c r="Q490" s="1">
        <v>7</v>
      </c>
      <c r="R490" s="1">
        <v>8</v>
      </c>
      <c r="S490" s="76"/>
      <c r="T490" s="1">
        <v>0</v>
      </c>
      <c r="U490" s="1">
        <v>0</v>
      </c>
      <c r="V490" s="1"/>
      <c r="W490" s="1"/>
      <c r="X490" s="1"/>
      <c r="Y490" s="1"/>
      <c r="Z490" s="1"/>
      <c r="AA490" s="1"/>
      <c r="AB490" s="1"/>
      <c r="AG490" t="str">
        <f t="shared" si="88"/>
        <v>Newport</v>
      </c>
      <c r="AH490" t="s">
        <v>3128</v>
      </c>
      <c r="AI490">
        <v>2</v>
      </c>
      <c r="AJ490">
        <v>222</v>
      </c>
      <c r="AL490" t="s">
        <v>849</v>
      </c>
      <c r="AM490" t="s">
        <v>1468</v>
      </c>
      <c r="AN490" t="s">
        <v>1180</v>
      </c>
      <c r="AO490" t="s">
        <v>4781</v>
      </c>
      <c r="AQ490" t="s">
        <v>3002</v>
      </c>
    </row>
    <row r="491" spans="1:43" hidden="1" outlineLevel="1">
      <c r="A491" t="s">
        <v>3468</v>
      </c>
      <c r="B491" s="10" t="s">
        <v>2085</v>
      </c>
      <c r="C491" s="1">
        <f t="shared" si="85"/>
        <v>213</v>
      </c>
      <c r="D491" s="7">
        <f t="shared" si="78"/>
        <v>1</v>
      </c>
      <c r="E491" s="7">
        <f t="shared" si="79"/>
        <v>2</v>
      </c>
      <c r="F491" s="7">
        <f t="shared" si="80"/>
        <v>3</v>
      </c>
      <c r="G491" s="1">
        <f t="shared" si="86"/>
        <v>23</v>
      </c>
      <c r="H491" s="2">
        <f t="shared" si="87"/>
        <v>0.107981220657277</v>
      </c>
      <c r="I491" s="8"/>
      <c r="J491" s="2">
        <f t="shared" si="81"/>
        <v>0.50704225352112675</v>
      </c>
      <c r="K491" s="2">
        <f t="shared" si="82"/>
        <v>0.39906103286384975</v>
      </c>
      <c r="L491" s="2">
        <f t="shared" si="83"/>
        <v>7.9812206572769953E-2</v>
      </c>
      <c r="M491" s="2">
        <f t="shared" si="84"/>
        <v>1.4084507042253544E-2</v>
      </c>
      <c r="N491" s="1">
        <v>108</v>
      </c>
      <c r="O491" s="1">
        <v>85</v>
      </c>
      <c r="P491" s="1">
        <v>17</v>
      </c>
      <c r="Q491" s="1">
        <v>1</v>
      </c>
      <c r="R491" s="1">
        <v>2</v>
      </c>
      <c r="S491" s="76"/>
      <c r="T491" s="1">
        <v>0</v>
      </c>
      <c r="U491" s="1">
        <v>0</v>
      </c>
      <c r="V491" s="1"/>
      <c r="W491" s="1"/>
      <c r="X491" s="1"/>
      <c r="Y491" s="1"/>
      <c r="Z491" s="1"/>
      <c r="AA491" s="1"/>
      <c r="AB491" s="1"/>
      <c r="AG491" t="str">
        <f t="shared" si="88"/>
        <v>Newry</v>
      </c>
      <c r="AH491" t="s">
        <v>3127</v>
      </c>
      <c r="AI491">
        <v>2</v>
      </c>
      <c r="AJ491">
        <v>318</v>
      </c>
      <c r="AL491" t="s">
        <v>849</v>
      </c>
      <c r="AM491" t="s">
        <v>1467</v>
      </c>
      <c r="AN491" t="s">
        <v>996</v>
      </c>
      <c r="AO491" t="s">
        <v>4782</v>
      </c>
      <c r="AQ491" t="s">
        <v>3002</v>
      </c>
    </row>
    <row r="492" spans="1:43" hidden="1" outlineLevel="1">
      <c r="A492" t="s">
        <v>3469</v>
      </c>
      <c r="B492" s="10" t="s">
        <v>2085</v>
      </c>
      <c r="C492" s="1">
        <f t="shared" si="85"/>
        <v>967</v>
      </c>
      <c r="D492" s="7">
        <f t="shared" si="78"/>
        <v>1</v>
      </c>
      <c r="E492" s="7">
        <f t="shared" si="79"/>
        <v>2</v>
      </c>
      <c r="F492" s="7">
        <f t="shared" si="80"/>
        <v>3</v>
      </c>
      <c r="G492" s="1">
        <f t="shared" si="86"/>
        <v>16</v>
      </c>
      <c r="H492" s="2">
        <f t="shared" si="87"/>
        <v>1.6546018614270942E-2</v>
      </c>
      <c r="I492" s="8"/>
      <c r="J492" s="2">
        <f t="shared" si="81"/>
        <v>0.47466390899689764</v>
      </c>
      <c r="K492" s="2">
        <f t="shared" si="82"/>
        <v>0.45811789038262668</v>
      </c>
      <c r="L492" s="2">
        <f t="shared" si="83"/>
        <v>6.3081695966907964E-2</v>
      </c>
      <c r="M492" s="2">
        <f t="shared" si="84"/>
        <v>4.1365046535677685E-3</v>
      </c>
      <c r="N492" s="1">
        <v>459</v>
      </c>
      <c r="O492" s="1">
        <v>443</v>
      </c>
      <c r="P492" s="1">
        <v>61</v>
      </c>
      <c r="Q492" s="1">
        <v>2</v>
      </c>
      <c r="R492" s="1">
        <v>2</v>
      </c>
      <c r="S492" s="76"/>
      <c r="T492" s="1">
        <v>0</v>
      </c>
      <c r="U492" s="1">
        <v>0</v>
      </c>
      <c r="V492" s="1"/>
      <c r="W492" s="1"/>
      <c r="X492" s="1"/>
      <c r="Y492" s="1"/>
      <c r="Z492" s="1"/>
      <c r="AA492" s="1"/>
      <c r="AB492" s="1"/>
      <c r="AG492" t="str">
        <f t="shared" si="88"/>
        <v>Nobleboro</v>
      </c>
      <c r="AH492" t="s">
        <v>2054</v>
      </c>
      <c r="AI492">
        <v>1</v>
      </c>
      <c r="AJ492">
        <v>440</v>
      </c>
      <c r="AL492" t="s">
        <v>849</v>
      </c>
      <c r="AM492" t="s">
        <v>1466</v>
      </c>
      <c r="AN492" t="s">
        <v>4628</v>
      </c>
      <c r="AO492" t="s">
        <v>4783</v>
      </c>
      <c r="AQ492" t="s">
        <v>3002</v>
      </c>
    </row>
    <row r="493" spans="1:43" hidden="1" outlineLevel="1">
      <c r="A493" t="s">
        <v>3470</v>
      </c>
      <c r="B493" s="10" t="s">
        <v>2085</v>
      </c>
      <c r="C493" s="1">
        <f t="shared" si="85"/>
        <v>1487</v>
      </c>
      <c r="D493" s="7">
        <f t="shared" ref="D493:D556" si="89">RANK(N493,(N493:AE493))</f>
        <v>1</v>
      </c>
      <c r="E493" s="7">
        <f t="shared" ref="E493:E556" si="90">RANK(O493,(N493:AE493))</f>
        <v>2</v>
      </c>
      <c r="F493" s="7">
        <f t="shared" ref="F493:F556" si="91">IF(P493&gt;0,RANK(P493,(N493:AE493)),0)</f>
        <v>3</v>
      </c>
      <c r="G493" s="1">
        <f t="shared" si="86"/>
        <v>65</v>
      </c>
      <c r="H493" s="2">
        <f t="shared" si="87"/>
        <v>4.3712172158708811E-2</v>
      </c>
      <c r="I493" s="8"/>
      <c r="J493" s="2">
        <f t="shared" ref="J493:J556" si="92">IF(C493=0,"-",N493/C493)</f>
        <v>0.48554135843981172</v>
      </c>
      <c r="K493" s="2">
        <f t="shared" ref="K493:K556" si="93">IF(C493=0,"-",O493/C493)</f>
        <v>0.4418291862811029</v>
      </c>
      <c r="L493" s="2">
        <f t="shared" ref="L493:L556" si="94">IF(C493=0,"-",P493/C493)</f>
        <v>5.1782111634162742E-2</v>
      </c>
      <c r="M493" s="2">
        <f t="shared" ref="M493:M556" si="95">IF(C493=0,"-",(1-J493-K493-L493))</f>
        <v>2.0847343644922633E-2</v>
      </c>
      <c r="N493" s="1">
        <v>722</v>
      </c>
      <c r="O493" s="1">
        <v>657</v>
      </c>
      <c r="P493" s="1">
        <v>77</v>
      </c>
      <c r="Q493" s="1">
        <v>20</v>
      </c>
      <c r="R493" s="1">
        <v>11</v>
      </c>
      <c r="S493" s="76"/>
      <c r="T493" s="1">
        <v>0</v>
      </c>
      <c r="U493" s="1">
        <v>0</v>
      </c>
      <c r="V493" s="1"/>
      <c r="W493" s="1"/>
      <c r="X493" s="1"/>
      <c r="Y493" s="1"/>
      <c r="Z493" s="1"/>
      <c r="AA493" s="1"/>
      <c r="AB493" s="1"/>
      <c r="AG493" t="str">
        <f t="shared" si="88"/>
        <v>Norridgewock</v>
      </c>
      <c r="AH493" t="s">
        <v>1928</v>
      </c>
      <c r="AI493">
        <v>2</v>
      </c>
      <c r="AJ493">
        <v>261</v>
      </c>
      <c r="AL493" t="s">
        <v>849</v>
      </c>
      <c r="AM493" t="s">
        <v>776</v>
      </c>
      <c r="AN493" t="s">
        <v>998</v>
      </c>
      <c r="AO493" t="s">
        <v>4784</v>
      </c>
      <c r="AQ493" t="s">
        <v>3002</v>
      </c>
    </row>
    <row r="494" spans="1:43" hidden="1" outlineLevel="1">
      <c r="A494" t="s">
        <v>3471</v>
      </c>
      <c r="B494" s="10" t="s">
        <v>2085</v>
      </c>
      <c r="C494" s="1">
        <f t="shared" si="85"/>
        <v>2134</v>
      </c>
      <c r="D494" s="7">
        <f t="shared" si="89"/>
        <v>2</v>
      </c>
      <c r="E494" s="7">
        <f t="shared" si="90"/>
        <v>1</v>
      </c>
      <c r="F494" s="7">
        <f t="shared" si="91"/>
        <v>3</v>
      </c>
      <c r="G494" s="1">
        <f t="shared" si="86"/>
        <v>187</v>
      </c>
      <c r="H494" s="2">
        <f t="shared" si="87"/>
        <v>8.7628865979381437E-2</v>
      </c>
      <c r="I494" s="8"/>
      <c r="J494" s="2">
        <f t="shared" si="92"/>
        <v>0.42455482661668231</v>
      </c>
      <c r="K494" s="2">
        <f t="shared" si="93"/>
        <v>0.51218369259606378</v>
      </c>
      <c r="L494" s="2">
        <f t="shared" si="94"/>
        <v>4.8734770384254923E-2</v>
      </c>
      <c r="M494" s="2">
        <f t="shared" si="95"/>
        <v>1.4526710402998987E-2</v>
      </c>
      <c r="N494" s="1">
        <v>906</v>
      </c>
      <c r="O494" s="1">
        <v>1093</v>
      </c>
      <c r="P494" s="1">
        <v>104</v>
      </c>
      <c r="Q494" s="1">
        <v>19</v>
      </c>
      <c r="R494" s="1">
        <v>9</v>
      </c>
      <c r="S494" s="76"/>
      <c r="T494" s="1">
        <v>3</v>
      </c>
      <c r="U494" s="1">
        <v>0</v>
      </c>
      <c r="V494" s="1"/>
      <c r="W494" s="1"/>
      <c r="X494" s="1"/>
      <c r="Y494" s="1"/>
      <c r="Z494" s="1"/>
      <c r="AA494" s="1"/>
      <c r="AB494" s="1"/>
      <c r="AG494" t="str">
        <f t="shared" si="88"/>
        <v>North Berwick</v>
      </c>
      <c r="AH494" t="s">
        <v>1896</v>
      </c>
      <c r="AI494">
        <v>1</v>
      </c>
      <c r="AJ494">
        <v>539</v>
      </c>
      <c r="AL494" t="s">
        <v>849</v>
      </c>
      <c r="AM494" t="s">
        <v>779</v>
      </c>
      <c r="AN494" t="s">
        <v>95</v>
      </c>
      <c r="AO494" t="s">
        <v>4785</v>
      </c>
      <c r="AQ494" t="s">
        <v>3002</v>
      </c>
    </row>
    <row r="495" spans="1:43" hidden="1" outlineLevel="1">
      <c r="A495" t="s">
        <v>2791</v>
      </c>
      <c r="B495" s="10" t="s">
        <v>2085</v>
      </c>
      <c r="C495" s="1">
        <f t="shared" si="85"/>
        <v>242</v>
      </c>
      <c r="D495" s="7">
        <f t="shared" si="89"/>
        <v>1</v>
      </c>
      <c r="E495" s="7">
        <f t="shared" si="90"/>
        <v>2</v>
      </c>
      <c r="F495" s="7">
        <f t="shared" si="91"/>
        <v>3</v>
      </c>
      <c r="G495" s="1">
        <f t="shared" si="86"/>
        <v>25</v>
      </c>
      <c r="H495" s="2">
        <f t="shared" si="87"/>
        <v>0.10330578512396695</v>
      </c>
      <c r="I495" s="8"/>
      <c r="J495" s="2">
        <f t="shared" si="92"/>
        <v>0.50413223140495866</v>
      </c>
      <c r="K495" s="2">
        <f t="shared" si="93"/>
        <v>0.40082644628099173</v>
      </c>
      <c r="L495" s="2">
        <f t="shared" si="94"/>
        <v>7.8512396694214878E-2</v>
      </c>
      <c r="M495" s="2">
        <f t="shared" si="95"/>
        <v>1.6528925619834725E-2</v>
      </c>
      <c r="N495" s="1">
        <v>122</v>
      </c>
      <c r="O495" s="1">
        <v>97</v>
      </c>
      <c r="P495" s="1">
        <v>19</v>
      </c>
      <c r="Q495" s="1">
        <v>3</v>
      </c>
      <c r="R495" s="1">
        <v>1</v>
      </c>
      <c r="S495" s="76"/>
      <c r="T495" s="1">
        <v>0</v>
      </c>
      <c r="U495" s="1">
        <v>0</v>
      </c>
      <c r="V495" s="1"/>
      <c r="W495" s="1"/>
      <c r="X495" s="1"/>
      <c r="Y495" s="1"/>
      <c r="Z495" s="1"/>
      <c r="AA495" s="1"/>
      <c r="AB495" s="1"/>
      <c r="AG495" t="str">
        <f t="shared" si="88"/>
        <v>North Haven</v>
      </c>
      <c r="AH495" t="s">
        <v>736</v>
      </c>
      <c r="AI495">
        <v>1</v>
      </c>
      <c r="AJ495">
        <v>433</v>
      </c>
      <c r="AL495" t="s">
        <v>849</v>
      </c>
      <c r="AM495" t="s">
        <v>2456</v>
      </c>
      <c r="AN495" t="s">
        <v>4165</v>
      </c>
      <c r="AO495" t="s">
        <v>379</v>
      </c>
      <c r="AQ495" t="s">
        <v>3002</v>
      </c>
    </row>
    <row r="496" spans="1:43" hidden="1" outlineLevel="1">
      <c r="A496" t="s">
        <v>3370</v>
      </c>
      <c r="B496" s="10" t="s">
        <v>2085</v>
      </c>
      <c r="C496" s="1">
        <f t="shared" si="85"/>
        <v>2026</v>
      </c>
      <c r="D496" s="7">
        <f t="shared" si="89"/>
        <v>2</v>
      </c>
      <c r="E496" s="7">
        <f t="shared" si="90"/>
        <v>1</v>
      </c>
      <c r="F496" s="7">
        <f t="shared" si="91"/>
        <v>3</v>
      </c>
      <c r="G496" s="1">
        <f t="shared" si="86"/>
        <v>34</v>
      </c>
      <c r="H496" s="2">
        <f t="shared" si="87"/>
        <v>1.6781836130306021E-2</v>
      </c>
      <c r="I496" s="8"/>
      <c r="J496" s="2">
        <f t="shared" si="92"/>
        <v>0.46100691016781836</v>
      </c>
      <c r="K496" s="2">
        <f t="shared" si="93"/>
        <v>0.4777887462981244</v>
      </c>
      <c r="L496" s="2">
        <f t="shared" si="94"/>
        <v>5.478775913129319E-2</v>
      </c>
      <c r="M496" s="2">
        <f t="shared" si="95"/>
        <v>6.4165844027640473E-3</v>
      </c>
      <c r="N496" s="1">
        <v>934</v>
      </c>
      <c r="O496" s="1">
        <v>968</v>
      </c>
      <c r="P496" s="1">
        <v>111</v>
      </c>
      <c r="Q496" s="1">
        <v>5</v>
      </c>
      <c r="R496" s="1">
        <v>8</v>
      </c>
      <c r="S496" s="76"/>
      <c r="T496" s="1">
        <v>0</v>
      </c>
      <c r="U496" s="1">
        <v>0</v>
      </c>
      <c r="V496" s="1"/>
      <c r="W496" s="1"/>
      <c r="X496" s="1"/>
      <c r="Y496" s="1"/>
      <c r="Z496" s="1"/>
      <c r="AA496" s="1"/>
      <c r="AB496" s="1"/>
      <c r="AG496" t="str">
        <f t="shared" si="88"/>
        <v>North Yarmouth</v>
      </c>
      <c r="AH496" t="s">
        <v>2622</v>
      </c>
      <c r="AI496">
        <v>1</v>
      </c>
      <c r="AJ496">
        <v>490</v>
      </c>
      <c r="AL496" t="s">
        <v>849</v>
      </c>
      <c r="AM496" t="s">
        <v>1803</v>
      </c>
      <c r="AN496" t="s">
        <v>663</v>
      </c>
      <c r="AO496" t="s">
        <v>4786</v>
      </c>
      <c r="AQ496" t="s">
        <v>3002</v>
      </c>
    </row>
    <row r="497" spans="1:43" hidden="1" outlineLevel="1">
      <c r="A497" t="s">
        <v>3682</v>
      </c>
      <c r="B497" s="10" t="s">
        <v>2085</v>
      </c>
      <c r="C497" s="1">
        <f t="shared" si="85"/>
        <v>72</v>
      </c>
      <c r="D497" s="7">
        <f t="shared" si="89"/>
        <v>2</v>
      </c>
      <c r="E497" s="7">
        <f t="shared" si="90"/>
        <v>1</v>
      </c>
      <c r="F497" s="7">
        <f t="shared" si="91"/>
        <v>3</v>
      </c>
      <c r="G497" s="1">
        <f t="shared" si="86"/>
        <v>5</v>
      </c>
      <c r="H497" s="2">
        <f t="shared" si="87"/>
        <v>6.9444444444444448E-2</v>
      </c>
      <c r="I497" s="8"/>
      <c r="J497" s="2">
        <f t="shared" si="92"/>
        <v>0.45833333333333331</v>
      </c>
      <c r="K497" s="2">
        <f t="shared" si="93"/>
        <v>0.52777777777777779</v>
      </c>
      <c r="L497" s="2">
        <f t="shared" si="94"/>
        <v>1.3888888888888888E-2</v>
      </c>
      <c r="M497" s="2">
        <f t="shared" si="95"/>
        <v>6.2450045135165055E-17</v>
      </c>
      <c r="N497" s="1">
        <v>33</v>
      </c>
      <c r="O497" s="1">
        <v>38</v>
      </c>
      <c r="P497" s="1">
        <v>1</v>
      </c>
      <c r="Q497" s="1">
        <v>0</v>
      </c>
      <c r="R497" s="1">
        <v>0</v>
      </c>
      <c r="S497" s="76"/>
      <c r="T497" s="1">
        <v>0</v>
      </c>
      <c r="U497" s="1">
        <v>0</v>
      </c>
      <c r="V497" s="1"/>
      <c r="W497" s="1"/>
      <c r="X497" s="1"/>
      <c r="Y497" s="1"/>
      <c r="Z497" s="1"/>
      <c r="AA497" s="1"/>
      <c r="AB497" s="1"/>
      <c r="AG497" t="str">
        <f t="shared" si="88"/>
        <v>Northfield</v>
      </c>
      <c r="AH497" t="s">
        <v>1982</v>
      </c>
      <c r="AI497">
        <v>2</v>
      </c>
      <c r="AJ497">
        <v>229</v>
      </c>
      <c r="AL497" t="s">
        <v>849</v>
      </c>
      <c r="AM497" t="s">
        <v>778</v>
      </c>
      <c r="AN497" t="s">
        <v>1157</v>
      </c>
      <c r="AO497" t="s">
        <v>4787</v>
      </c>
      <c r="AQ497" t="s">
        <v>3002</v>
      </c>
    </row>
    <row r="498" spans="1:43" hidden="1" outlineLevel="1">
      <c r="A498" t="s">
        <v>3371</v>
      </c>
      <c r="B498" s="10" t="s">
        <v>2085</v>
      </c>
      <c r="C498" s="1">
        <f t="shared" si="85"/>
        <v>831</v>
      </c>
      <c r="D498" s="7">
        <f t="shared" si="89"/>
        <v>2</v>
      </c>
      <c r="E498" s="7">
        <f t="shared" si="90"/>
        <v>1</v>
      </c>
      <c r="F498" s="7">
        <f t="shared" si="91"/>
        <v>3</v>
      </c>
      <c r="G498" s="1">
        <f t="shared" si="86"/>
        <v>52</v>
      </c>
      <c r="H498" s="2">
        <f t="shared" si="87"/>
        <v>6.2575210589651029E-2</v>
      </c>
      <c r="I498" s="8"/>
      <c r="J498" s="2">
        <f t="shared" si="92"/>
        <v>0.41516245487364623</v>
      </c>
      <c r="K498" s="2">
        <f t="shared" si="93"/>
        <v>0.47773766546329721</v>
      </c>
      <c r="L498" s="2">
        <f t="shared" si="94"/>
        <v>9.7472924187725629E-2</v>
      </c>
      <c r="M498" s="2">
        <f t="shared" si="95"/>
        <v>9.6269554753309339E-3</v>
      </c>
      <c r="N498" s="1">
        <v>345</v>
      </c>
      <c r="O498" s="1">
        <v>397</v>
      </c>
      <c r="P498" s="1">
        <v>81</v>
      </c>
      <c r="Q498" s="1">
        <v>4</v>
      </c>
      <c r="R498" s="1">
        <v>4</v>
      </c>
      <c r="S498" s="76"/>
      <c r="T498" s="1">
        <v>0</v>
      </c>
      <c r="U498" s="1">
        <v>0</v>
      </c>
      <c r="V498" s="1"/>
      <c r="W498" s="1"/>
      <c r="X498" s="1"/>
      <c r="Y498" s="1"/>
      <c r="Z498" s="1"/>
      <c r="AA498" s="1"/>
      <c r="AB498" s="1"/>
      <c r="AG498" t="str">
        <f t="shared" si="88"/>
        <v>Northport</v>
      </c>
      <c r="AH498" t="s">
        <v>1895</v>
      </c>
      <c r="AI498">
        <v>2</v>
      </c>
      <c r="AJ498">
        <v>374</v>
      </c>
      <c r="AL498" t="s">
        <v>849</v>
      </c>
      <c r="AM498" t="s">
        <v>777</v>
      </c>
      <c r="AN498" t="s">
        <v>663</v>
      </c>
      <c r="AO498" t="s">
        <v>4788</v>
      </c>
      <c r="AQ498" t="s">
        <v>3002</v>
      </c>
    </row>
    <row r="499" spans="1:43" hidden="1" outlineLevel="1">
      <c r="A499" t="s">
        <v>3307</v>
      </c>
      <c r="B499" s="10" t="s">
        <v>2085</v>
      </c>
      <c r="C499" s="1">
        <f t="shared" si="85"/>
        <v>2230</v>
      </c>
      <c r="D499" s="7">
        <f t="shared" si="89"/>
        <v>1</v>
      </c>
      <c r="E499" s="7">
        <f t="shared" si="90"/>
        <v>2</v>
      </c>
      <c r="F499" s="7">
        <f t="shared" si="91"/>
        <v>3</v>
      </c>
      <c r="G499" s="1">
        <f t="shared" si="86"/>
        <v>140</v>
      </c>
      <c r="H499" s="2">
        <f t="shared" si="87"/>
        <v>6.2780269058295965E-2</v>
      </c>
      <c r="I499" s="8"/>
      <c r="J499" s="2">
        <f t="shared" si="92"/>
        <v>0.4946188340807175</v>
      </c>
      <c r="K499" s="2">
        <f t="shared" si="93"/>
        <v>0.43183856502242152</v>
      </c>
      <c r="L499" s="2">
        <f t="shared" si="94"/>
        <v>5.7399103139013453E-2</v>
      </c>
      <c r="M499" s="2">
        <f t="shared" si="95"/>
        <v>1.6143497757847534E-2</v>
      </c>
      <c r="N499" s="1">
        <v>1103</v>
      </c>
      <c r="O499" s="1">
        <v>963</v>
      </c>
      <c r="P499" s="1">
        <v>128</v>
      </c>
      <c r="Q499" s="1">
        <v>17</v>
      </c>
      <c r="R499" s="1">
        <v>14</v>
      </c>
      <c r="S499" s="76"/>
      <c r="T499" s="1">
        <v>5</v>
      </c>
      <c r="U499" s="1">
        <v>0</v>
      </c>
      <c r="V499" s="1"/>
      <c r="W499" s="1"/>
      <c r="X499" s="1"/>
      <c r="Y499" s="1"/>
      <c r="Z499" s="1"/>
      <c r="AA499" s="1"/>
      <c r="AB499" s="1"/>
      <c r="AG499" t="str">
        <f t="shared" si="88"/>
        <v>Norway</v>
      </c>
      <c r="AH499" t="s">
        <v>3127</v>
      </c>
      <c r="AI499">
        <v>2</v>
      </c>
      <c r="AJ499">
        <v>400</v>
      </c>
      <c r="AL499" t="s">
        <v>849</v>
      </c>
      <c r="AM499" t="s">
        <v>1467</v>
      </c>
      <c r="AN499" t="s">
        <v>313</v>
      </c>
      <c r="AO499" t="s">
        <v>4789</v>
      </c>
      <c r="AQ499" t="s">
        <v>3002</v>
      </c>
    </row>
    <row r="500" spans="1:43" hidden="1" outlineLevel="1">
      <c r="A500" t="s">
        <v>3959</v>
      </c>
      <c r="B500" s="10" t="s">
        <v>2085</v>
      </c>
      <c r="C500" s="1">
        <f t="shared" si="85"/>
        <v>48</v>
      </c>
      <c r="D500" s="7">
        <f t="shared" si="89"/>
        <v>2</v>
      </c>
      <c r="E500" s="7">
        <f t="shared" si="90"/>
        <v>1</v>
      </c>
      <c r="F500" s="7">
        <f t="shared" si="91"/>
        <v>3</v>
      </c>
      <c r="G500" s="1">
        <f t="shared" si="86"/>
        <v>13</v>
      </c>
      <c r="H500" s="2">
        <f t="shared" si="87"/>
        <v>0.27083333333333331</v>
      </c>
      <c r="I500" s="8"/>
      <c r="J500" s="2">
        <f t="shared" si="92"/>
        <v>0.35416666666666669</v>
      </c>
      <c r="K500" s="2">
        <f t="shared" si="93"/>
        <v>0.625</v>
      </c>
      <c r="L500" s="2">
        <f t="shared" si="94"/>
        <v>2.0833333333333332E-2</v>
      </c>
      <c r="M500" s="2">
        <f t="shared" si="95"/>
        <v>-7.2858385991025898E-17</v>
      </c>
      <c r="N500" s="1">
        <v>17</v>
      </c>
      <c r="O500" s="1">
        <v>30</v>
      </c>
      <c r="P500" s="1">
        <v>1</v>
      </c>
      <c r="Q500" s="1">
        <v>0</v>
      </c>
      <c r="R500" s="1">
        <v>0</v>
      </c>
      <c r="S500" s="76"/>
      <c r="T500" s="1">
        <v>0</v>
      </c>
      <c r="U500" s="1">
        <v>0</v>
      </c>
      <c r="V500" s="1"/>
      <c r="W500" s="1"/>
      <c r="X500" s="1"/>
      <c r="Y500" s="1"/>
      <c r="Z500" s="1"/>
      <c r="AA500" s="1"/>
      <c r="AB500" s="1"/>
      <c r="AG500" t="str">
        <f>A500</f>
        <v>No. 21 Twp.</v>
      </c>
      <c r="AH500" t="s">
        <v>1982</v>
      </c>
      <c r="AI500">
        <v>2</v>
      </c>
      <c r="AJ500" t="e">
        <v>#N/A</v>
      </c>
      <c r="AL500" t="s">
        <v>849</v>
      </c>
      <c r="AQ500" t="s">
        <v>4754</v>
      </c>
    </row>
    <row r="501" spans="1:43" hidden="1" outlineLevel="1">
      <c r="A501" s="37" t="s">
        <v>3395</v>
      </c>
      <c r="B501" s="10" t="s">
        <v>2085</v>
      </c>
      <c r="C501" s="1">
        <f t="shared" si="85"/>
        <v>24</v>
      </c>
      <c r="D501" s="7">
        <f t="shared" si="89"/>
        <v>2</v>
      </c>
      <c r="E501" s="7">
        <f t="shared" si="90"/>
        <v>1</v>
      </c>
      <c r="F501" s="7">
        <f t="shared" si="91"/>
        <v>3</v>
      </c>
      <c r="G501" s="1">
        <f t="shared" si="86"/>
        <v>10</v>
      </c>
      <c r="H501" s="2">
        <f t="shared" si="87"/>
        <v>0.41666666666666669</v>
      </c>
      <c r="I501" s="8"/>
      <c r="J501" s="2">
        <f t="shared" si="92"/>
        <v>0.25</v>
      </c>
      <c r="K501" s="2">
        <f t="shared" si="93"/>
        <v>0.66666666666666663</v>
      </c>
      <c r="L501" s="2">
        <f t="shared" si="94"/>
        <v>8.3333333333333329E-2</v>
      </c>
      <c r="M501" s="2">
        <f t="shared" si="95"/>
        <v>4.163336342344337E-17</v>
      </c>
      <c r="N501" s="1">
        <v>6</v>
      </c>
      <c r="O501" s="1">
        <v>16</v>
      </c>
      <c r="P501" s="1">
        <v>2</v>
      </c>
      <c r="Q501" s="1">
        <v>0</v>
      </c>
      <c r="R501" s="1">
        <v>0</v>
      </c>
      <c r="S501" s="76"/>
      <c r="T501" s="1">
        <v>0</v>
      </c>
      <c r="U501" s="1">
        <v>0</v>
      </c>
      <c r="V501" s="1"/>
      <c r="W501" s="1"/>
      <c r="X501" s="1"/>
      <c r="Y501" s="1"/>
      <c r="Z501" s="1"/>
      <c r="AA501" s="1"/>
      <c r="AB501" s="1"/>
      <c r="AG501" t="str">
        <f>A501</f>
        <v>No. 27 Twp.</v>
      </c>
      <c r="AH501" t="s">
        <v>1982</v>
      </c>
      <c r="AI501">
        <v>2</v>
      </c>
      <c r="AJ501" t="e">
        <v>#N/A</v>
      </c>
      <c r="AL501" t="s">
        <v>849</v>
      </c>
      <c r="AQ501" t="s">
        <v>4754</v>
      </c>
    </row>
    <row r="502" spans="1:43" hidden="1" outlineLevel="1">
      <c r="A502" t="s">
        <v>3308</v>
      </c>
      <c r="B502" s="10" t="s">
        <v>2085</v>
      </c>
      <c r="C502" s="1">
        <f t="shared" si="85"/>
        <v>339</v>
      </c>
      <c r="D502" s="7">
        <f t="shared" si="89"/>
        <v>2</v>
      </c>
      <c r="E502" s="7">
        <f t="shared" si="90"/>
        <v>1</v>
      </c>
      <c r="F502" s="7">
        <f t="shared" si="91"/>
        <v>3</v>
      </c>
      <c r="G502" s="1">
        <f t="shared" si="86"/>
        <v>72</v>
      </c>
      <c r="H502" s="2">
        <f t="shared" si="87"/>
        <v>0.21238938053097345</v>
      </c>
      <c r="I502" s="8"/>
      <c r="J502" s="2">
        <f t="shared" si="92"/>
        <v>0.3775811209439528</v>
      </c>
      <c r="K502" s="2">
        <f t="shared" si="93"/>
        <v>0.58997050147492625</v>
      </c>
      <c r="L502" s="2">
        <f t="shared" si="94"/>
        <v>2.0648967551622419E-2</v>
      </c>
      <c r="M502" s="2">
        <f t="shared" si="95"/>
        <v>1.1799410029498539E-2</v>
      </c>
      <c r="N502" s="1">
        <v>128</v>
      </c>
      <c r="O502" s="1">
        <v>200</v>
      </c>
      <c r="P502" s="1">
        <v>7</v>
      </c>
      <c r="Q502" s="1">
        <v>1</v>
      </c>
      <c r="R502" s="1">
        <v>3</v>
      </c>
      <c r="S502" s="76"/>
      <c r="T502" s="1">
        <v>0</v>
      </c>
      <c r="U502" s="1">
        <v>0</v>
      </c>
      <c r="V502" s="1"/>
      <c r="W502" s="1"/>
      <c r="X502" s="1"/>
      <c r="Y502" s="1"/>
      <c r="Z502" s="1"/>
      <c r="AA502" s="1"/>
      <c r="AB502" s="1"/>
      <c r="AG502" t="str">
        <f t="shared" si="88"/>
        <v>Oakfield</v>
      </c>
      <c r="AH502" t="s">
        <v>3697</v>
      </c>
      <c r="AI502">
        <v>2</v>
      </c>
      <c r="AJ502">
        <v>61</v>
      </c>
      <c r="AL502" t="s">
        <v>849</v>
      </c>
      <c r="AM502" t="s">
        <v>1802</v>
      </c>
      <c r="AN502" t="s">
        <v>1656</v>
      </c>
      <c r="AO502" t="s">
        <v>4790</v>
      </c>
      <c r="AQ502" t="s">
        <v>3002</v>
      </c>
    </row>
    <row r="503" spans="1:43" hidden="1" outlineLevel="1">
      <c r="A503" t="s">
        <v>3328</v>
      </c>
      <c r="B503" s="10" t="s">
        <v>2085</v>
      </c>
      <c r="C503" s="1">
        <f t="shared" si="85"/>
        <v>2763</v>
      </c>
      <c r="D503" s="7">
        <f t="shared" si="89"/>
        <v>1</v>
      </c>
      <c r="E503" s="7">
        <f t="shared" si="90"/>
        <v>2</v>
      </c>
      <c r="F503" s="7">
        <f t="shared" si="91"/>
        <v>3</v>
      </c>
      <c r="G503" s="1">
        <f t="shared" si="86"/>
        <v>218</v>
      </c>
      <c r="H503" s="2">
        <f t="shared" si="87"/>
        <v>7.8899746652189642E-2</v>
      </c>
      <c r="I503" s="8"/>
      <c r="J503" s="2">
        <f t="shared" si="92"/>
        <v>0.51176257690915672</v>
      </c>
      <c r="K503" s="2">
        <f t="shared" si="93"/>
        <v>0.43286283025696709</v>
      </c>
      <c r="L503" s="2">
        <f t="shared" si="94"/>
        <v>4.3069127759681504E-2</v>
      </c>
      <c r="M503" s="2">
        <f t="shared" si="95"/>
        <v>1.2305465074194687E-2</v>
      </c>
      <c r="N503" s="1">
        <v>1414</v>
      </c>
      <c r="O503" s="1">
        <v>1196</v>
      </c>
      <c r="P503" s="1">
        <v>119</v>
      </c>
      <c r="Q503" s="1">
        <v>16</v>
      </c>
      <c r="R503" s="1">
        <v>14</v>
      </c>
      <c r="S503" s="76"/>
      <c r="T503" s="1">
        <v>4</v>
      </c>
      <c r="U503" s="1">
        <v>0</v>
      </c>
      <c r="V503" s="1"/>
      <c r="W503" s="1"/>
      <c r="X503" s="1"/>
      <c r="Y503" s="1"/>
      <c r="Z503" s="1"/>
      <c r="AA503" s="1"/>
      <c r="AB503" s="1"/>
      <c r="AG503" t="str">
        <f t="shared" si="88"/>
        <v>Oakland</v>
      </c>
      <c r="AH503" t="s">
        <v>3746</v>
      </c>
      <c r="AI503">
        <v>1</v>
      </c>
      <c r="AJ503">
        <v>315</v>
      </c>
      <c r="AL503" t="s">
        <v>849</v>
      </c>
      <c r="AM503" t="s">
        <v>2455</v>
      </c>
      <c r="AN503" t="s">
        <v>3823</v>
      </c>
      <c r="AO503" t="s">
        <v>4791</v>
      </c>
      <c r="AQ503" t="s">
        <v>3002</v>
      </c>
    </row>
    <row r="504" spans="1:43" hidden="1" outlineLevel="1">
      <c r="A504" t="s">
        <v>3309</v>
      </c>
      <c r="B504" s="10" t="s">
        <v>2085</v>
      </c>
      <c r="C504" s="1">
        <f t="shared" si="85"/>
        <v>975</v>
      </c>
      <c r="D504" s="7">
        <f t="shared" si="89"/>
        <v>1</v>
      </c>
      <c r="E504" s="7">
        <f t="shared" si="90"/>
        <v>2</v>
      </c>
      <c r="F504" s="7">
        <f t="shared" si="91"/>
        <v>3</v>
      </c>
      <c r="G504" s="1">
        <f t="shared" si="86"/>
        <v>94</v>
      </c>
      <c r="H504" s="2">
        <f t="shared" si="87"/>
        <v>9.6410256410256412E-2</v>
      </c>
      <c r="I504" s="8"/>
      <c r="J504" s="2">
        <f t="shared" si="92"/>
        <v>0.52</v>
      </c>
      <c r="K504" s="2">
        <f t="shared" si="93"/>
        <v>0.42358974358974361</v>
      </c>
      <c r="L504" s="2">
        <f t="shared" si="94"/>
        <v>5.2307692307692305E-2</v>
      </c>
      <c r="M504" s="2">
        <f t="shared" si="95"/>
        <v>4.1025641025640713E-3</v>
      </c>
      <c r="N504" s="1">
        <v>507</v>
      </c>
      <c r="O504" s="1">
        <v>413</v>
      </c>
      <c r="P504" s="1">
        <v>51</v>
      </c>
      <c r="Q504" s="1">
        <v>2</v>
      </c>
      <c r="R504" s="1">
        <v>2</v>
      </c>
      <c r="S504" s="76"/>
      <c r="T504" s="1">
        <v>0</v>
      </c>
      <c r="U504" s="1">
        <v>0</v>
      </c>
      <c r="V504" s="1"/>
      <c r="W504" s="1"/>
      <c r="X504" s="1"/>
      <c r="Y504" s="1"/>
      <c r="Z504" s="1"/>
      <c r="AA504" s="1"/>
      <c r="AB504" s="1"/>
      <c r="AG504" t="str">
        <f t="shared" si="88"/>
        <v>Ogunquit</v>
      </c>
      <c r="AH504" t="s">
        <v>1896</v>
      </c>
      <c r="AI504">
        <v>1</v>
      </c>
      <c r="AJ504">
        <v>543</v>
      </c>
      <c r="AL504" t="s">
        <v>849</v>
      </c>
      <c r="AM504" t="s">
        <v>779</v>
      </c>
      <c r="AN504" t="s">
        <v>96</v>
      </c>
      <c r="AO504" t="s">
        <v>5123</v>
      </c>
      <c r="AQ504" t="s">
        <v>3002</v>
      </c>
    </row>
    <row r="505" spans="1:43" hidden="1" outlineLevel="1">
      <c r="A505" t="s">
        <v>3802</v>
      </c>
      <c r="B505" s="10" t="s">
        <v>2085</v>
      </c>
      <c r="C505" s="1">
        <f t="shared" si="85"/>
        <v>4890</v>
      </c>
      <c r="D505" s="7">
        <f t="shared" si="89"/>
        <v>1</v>
      </c>
      <c r="E505" s="7">
        <f t="shared" si="90"/>
        <v>2</v>
      </c>
      <c r="F505" s="7">
        <f t="shared" si="91"/>
        <v>3</v>
      </c>
      <c r="G505" s="1">
        <f t="shared" si="86"/>
        <v>853</v>
      </c>
      <c r="H505" s="2">
        <f t="shared" si="87"/>
        <v>0.17443762781186095</v>
      </c>
      <c r="I505" s="8"/>
      <c r="J505" s="2">
        <f t="shared" si="92"/>
        <v>0.55378323108384453</v>
      </c>
      <c r="K505" s="2">
        <f t="shared" si="93"/>
        <v>0.37934560327198363</v>
      </c>
      <c r="L505" s="2">
        <f t="shared" si="94"/>
        <v>5.5010224948875253E-2</v>
      </c>
      <c r="M505" s="2">
        <f t="shared" si="95"/>
        <v>1.1860940695296585E-2</v>
      </c>
      <c r="N505" s="1">
        <v>2708</v>
      </c>
      <c r="O505" s="1">
        <v>1855</v>
      </c>
      <c r="P505" s="1">
        <v>269</v>
      </c>
      <c r="Q505" s="1">
        <v>32</v>
      </c>
      <c r="R505" s="1">
        <v>22</v>
      </c>
      <c r="S505" s="76"/>
      <c r="T505" s="1">
        <v>3</v>
      </c>
      <c r="U505" s="1">
        <v>1</v>
      </c>
      <c r="V505" s="1"/>
      <c r="W505" s="1"/>
      <c r="X505" s="1"/>
      <c r="Y505" s="1"/>
      <c r="Z505" s="1"/>
      <c r="AA505" s="1"/>
      <c r="AB505" s="1"/>
      <c r="AG505" t="str">
        <f t="shared" si="88"/>
        <v>Old Orchard Beach</v>
      </c>
      <c r="AH505" t="s">
        <v>1896</v>
      </c>
      <c r="AI505">
        <v>1</v>
      </c>
      <c r="AJ505">
        <v>532</v>
      </c>
      <c r="AL505" t="s">
        <v>849</v>
      </c>
      <c r="AM505" t="s">
        <v>779</v>
      </c>
      <c r="AN505" t="s">
        <v>996</v>
      </c>
      <c r="AO505" t="s">
        <v>5124</v>
      </c>
      <c r="AQ505" t="s">
        <v>3002</v>
      </c>
    </row>
    <row r="506" spans="1:43" hidden="1" outlineLevel="1">
      <c r="A506" t="s">
        <v>3785</v>
      </c>
      <c r="B506" s="10" t="s">
        <v>2085</v>
      </c>
      <c r="C506" s="1">
        <f t="shared" si="85"/>
        <v>4024</v>
      </c>
      <c r="D506" s="7">
        <f t="shared" si="89"/>
        <v>1</v>
      </c>
      <c r="E506" s="7">
        <f t="shared" si="90"/>
        <v>2</v>
      </c>
      <c r="F506" s="7">
        <f t="shared" si="91"/>
        <v>3</v>
      </c>
      <c r="G506" s="1">
        <f t="shared" si="86"/>
        <v>709</v>
      </c>
      <c r="H506" s="2">
        <f t="shared" si="87"/>
        <v>0.17619284294234591</v>
      </c>
      <c r="I506" s="8"/>
      <c r="J506" s="2">
        <f t="shared" si="92"/>
        <v>0.5499502982107356</v>
      </c>
      <c r="K506" s="2">
        <f t="shared" si="93"/>
        <v>0.37375745526838966</v>
      </c>
      <c r="L506" s="2">
        <f t="shared" si="94"/>
        <v>6.560636182902585E-2</v>
      </c>
      <c r="M506" s="2">
        <f t="shared" si="95"/>
        <v>1.068588469184889E-2</v>
      </c>
      <c r="N506" s="1">
        <v>2213</v>
      </c>
      <c r="O506" s="1">
        <v>1504</v>
      </c>
      <c r="P506" s="1">
        <v>264</v>
      </c>
      <c r="Q506" s="1">
        <v>23</v>
      </c>
      <c r="R506" s="1">
        <v>16</v>
      </c>
      <c r="S506" s="76"/>
      <c r="T506" s="1">
        <v>4</v>
      </c>
      <c r="U506" s="1">
        <v>0</v>
      </c>
      <c r="V506" s="1"/>
      <c r="W506" s="1"/>
      <c r="X506" s="1"/>
      <c r="Y506" s="1"/>
      <c r="Z506" s="1"/>
      <c r="AA506" s="1"/>
      <c r="AB506" s="1"/>
      <c r="AG506" t="str">
        <f t="shared" si="88"/>
        <v>Old Town</v>
      </c>
      <c r="AH506" t="s">
        <v>3128</v>
      </c>
      <c r="AI506">
        <v>2</v>
      </c>
      <c r="AJ506">
        <v>196</v>
      </c>
      <c r="AL506" t="s">
        <v>849</v>
      </c>
      <c r="AM506" t="s">
        <v>1468</v>
      </c>
      <c r="AN506" t="s">
        <v>1656</v>
      </c>
      <c r="AO506" t="s">
        <v>5125</v>
      </c>
      <c r="AQ506" t="s">
        <v>290</v>
      </c>
    </row>
    <row r="507" spans="1:43" hidden="1" outlineLevel="1">
      <c r="A507" t="s">
        <v>3786</v>
      </c>
      <c r="B507" s="10" t="s">
        <v>2085</v>
      </c>
      <c r="C507" s="1">
        <f t="shared" si="85"/>
        <v>68</v>
      </c>
      <c r="D507" s="7">
        <f t="shared" si="89"/>
        <v>1</v>
      </c>
      <c r="E507" s="7">
        <f t="shared" si="90"/>
        <v>2</v>
      </c>
      <c r="F507" s="7">
        <f t="shared" si="91"/>
        <v>3</v>
      </c>
      <c r="G507" s="1">
        <f t="shared" si="86"/>
        <v>5</v>
      </c>
      <c r="H507" s="2">
        <f t="shared" si="87"/>
        <v>7.3529411764705885E-2</v>
      </c>
      <c r="I507" s="8"/>
      <c r="J507" s="2">
        <f t="shared" si="92"/>
        <v>0.48529411764705882</v>
      </c>
      <c r="K507" s="2">
        <f t="shared" si="93"/>
        <v>0.41176470588235292</v>
      </c>
      <c r="L507" s="2">
        <f t="shared" si="94"/>
        <v>5.8823529411764705E-2</v>
      </c>
      <c r="M507" s="2">
        <f t="shared" si="95"/>
        <v>4.4117647058823498E-2</v>
      </c>
      <c r="N507" s="1">
        <v>33</v>
      </c>
      <c r="O507" s="1">
        <v>28</v>
      </c>
      <c r="P507" s="1">
        <v>4</v>
      </c>
      <c r="Q507" s="1">
        <v>3</v>
      </c>
      <c r="R507" s="1">
        <v>0</v>
      </c>
      <c r="S507" s="76"/>
      <c r="T507" s="1">
        <v>0</v>
      </c>
      <c r="U507" s="1">
        <v>0</v>
      </c>
      <c r="V507" s="1"/>
      <c r="W507" s="1"/>
      <c r="X507" s="1"/>
      <c r="Y507" s="1"/>
      <c r="Z507" s="1"/>
      <c r="AA507" s="1"/>
      <c r="AB507" s="1"/>
      <c r="AG507" t="str">
        <f t="shared" si="88"/>
        <v>Orient</v>
      </c>
      <c r="AH507" t="s">
        <v>3697</v>
      </c>
      <c r="AI507">
        <v>2</v>
      </c>
      <c r="AJ507">
        <v>73</v>
      </c>
      <c r="AL507" t="s">
        <v>849</v>
      </c>
      <c r="AM507" t="s">
        <v>1802</v>
      </c>
      <c r="AN507" t="s">
        <v>286</v>
      </c>
      <c r="AO507" t="s">
        <v>5126</v>
      </c>
      <c r="AQ507" t="s">
        <v>3002</v>
      </c>
    </row>
    <row r="508" spans="1:43" hidden="1" outlineLevel="1">
      <c r="A508" t="s">
        <v>3926</v>
      </c>
      <c r="B508" s="10" t="s">
        <v>2085</v>
      </c>
      <c r="C508" s="1">
        <f t="shared" si="85"/>
        <v>1154</v>
      </c>
      <c r="D508" s="7">
        <f t="shared" si="89"/>
        <v>1</v>
      </c>
      <c r="E508" s="7">
        <f t="shared" si="90"/>
        <v>2</v>
      </c>
      <c r="F508" s="7">
        <f t="shared" si="91"/>
        <v>3</v>
      </c>
      <c r="G508" s="1">
        <f t="shared" si="86"/>
        <v>101</v>
      </c>
      <c r="H508" s="2">
        <f t="shared" si="87"/>
        <v>8.7521663778162909E-2</v>
      </c>
      <c r="I508" s="8"/>
      <c r="J508" s="2">
        <f t="shared" si="92"/>
        <v>0.49653379549393412</v>
      </c>
      <c r="K508" s="2">
        <f t="shared" si="93"/>
        <v>0.40901213171577122</v>
      </c>
      <c r="L508" s="2">
        <f t="shared" si="94"/>
        <v>7.7989601386481797E-2</v>
      </c>
      <c r="M508" s="2">
        <f t="shared" si="95"/>
        <v>1.6464471403812811E-2</v>
      </c>
      <c r="N508" s="1">
        <v>573</v>
      </c>
      <c r="O508" s="1">
        <v>472</v>
      </c>
      <c r="P508" s="1">
        <v>90</v>
      </c>
      <c r="Q508" s="1">
        <v>9</v>
      </c>
      <c r="R508" s="1">
        <v>8</v>
      </c>
      <c r="S508" s="76"/>
      <c r="T508" s="1">
        <v>2</v>
      </c>
      <c r="U508" s="1">
        <v>0</v>
      </c>
      <c r="V508" s="1"/>
      <c r="W508" s="1"/>
      <c r="X508" s="1"/>
      <c r="Y508" s="1"/>
      <c r="Z508" s="1"/>
      <c r="AA508" s="1"/>
      <c r="AB508" s="1"/>
      <c r="AG508" t="str">
        <f t="shared" si="88"/>
        <v>Orland</v>
      </c>
      <c r="AH508" t="s">
        <v>1665</v>
      </c>
      <c r="AI508">
        <v>2</v>
      </c>
      <c r="AJ508">
        <v>299</v>
      </c>
      <c r="AL508" t="s">
        <v>849</v>
      </c>
      <c r="AM508" t="s">
        <v>2454</v>
      </c>
      <c r="AN508" t="s">
        <v>313</v>
      </c>
      <c r="AO508" t="s">
        <v>5127</v>
      </c>
      <c r="AQ508" t="s">
        <v>3002</v>
      </c>
    </row>
    <row r="509" spans="1:43" hidden="1" outlineLevel="1">
      <c r="A509" s="37" t="s">
        <v>3396</v>
      </c>
      <c r="B509" s="10" t="s">
        <v>2085</v>
      </c>
      <c r="C509" s="1">
        <f t="shared" si="85"/>
        <v>74</v>
      </c>
      <c r="D509" s="7">
        <f t="shared" si="89"/>
        <v>1</v>
      </c>
      <c r="E509" s="7">
        <f t="shared" si="90"/>
        <v>2</v>
      </c>
      <c r="F509" s="7">
        <f t="shared" si="91"/>
        <v>3</v>
      </c>
      <c r="G509" s="1">
        <f t="shared" si="86"/>
        <v>14</v>
      </c>
      <c r="H509" s="2">
        <f t="shared" si="87"/>
        <v>0.1891891891891892</v>
      </c>
      <c r="I509" s="8"/>
      <c r="J509" s="2">
        <f t="shared" si="92"/>
        <v>0.56756756756756754</v>
      </c>
      <c r="K509" s="2">
        <f t="shared" si="93"/>
        <v>0.3783783783783784</v>
      </c>
      <c r="L509" s="2">
        <f t="shared" si="94"/>
        <v>4.0540540540540543E-2</v>
      </c>
      <c r="M509" s="2">
        <f t="shared" si="95"/>
        <v>1.3513513513513514E-2</v>
      </c>
      <c r="N509" s="1">
        <v>42</v>
      </c>
      <c r="O509" s="1">
        <v>28</v>
      </c>
      <c r="P509" s="1">
        <v>3</v>
      </c>
      <c r="Q509" s="1">
        <v>0</v>
      </c>
      <c r="R509" s="1">
        <v>1</v>
      </c>
      <c r="S509" s="76"/>
      <c r="T509" s="1">
        <v>0</v>
      </c>
      <c r="U509" s="1">
        <v>0</v>
      </c>
      <c r="V509" s="1"/>
      <c r="W509" s="1"/>
      <c r="X509" s="1"/>
      <c r="Y509" s="1"/>
      <c r="Z509" s="1"/>
      <c r="AA509" s="1"/>
      <c r="AB509" s="1"/>
      <c r="AG509" t="str">
        <f t="shared" si="88"/>
        <v>Orneville Twp.</v>
      </c>
      <c r="AH509" t="s">
        <v>2847</v>
      </c>
      <c r="AI509">
        <v>2</v>
      </c>
      <c r="AJ509" t="e">
        <v>#N/A</v>
      </c>
      <c r="AL509" t="s">
        <v>849</v>
      </c>
      <c r="AQ509" t="s">
        <v>4754</v>
      </c>
    </row>
    <row r="510" spans="1:43" hidden="1" outlineLevel="1">
      <c r="A510" t="s">
        <v>3927</v>
      </c>
      <c r="B510" s="10" t="s">
        <v>2085</v>
      </c>
      <c r="C510" s="1">
        <f t="shared" si="85"/>
        <v>4855</v>
      </c>
      <c r="D510" s="7">
        <f t="shared" si="89"/>
        <v>1</v>
      </c>
      <c r="E510" s="7">
        <f t="shared" si="90"/>
        <v>2</v>
      </c>
      <c r="F510" s="7">
        <f t="shared" si="91"/>
        <v>3</v>
      </c>
      <c r="G510" s="1">
        <f t="shared" si="86"/>
        <v>1195</v>
      </c>
      <c r="H510" s="2">
        <f t="shared" si="87"/>
        <v>0.24613800205973224</v>
      </c>
      <c r="I510" s="8"/>
      <c r="J510" s="2">
        <f t="shared" si="92"/>
        <v>0.55633367662203914</v>
      </c>
      <c r="K510" s="2">
        <f t="shared" si="93"/>
        <v>0.3101956745623069</v>
      </c>
      <c r="L510" s="2">
        <f t="shared" si="94"/>
        <v>0.12337796086508754</v>
      </c>
      <c r="M510" s="2">
        <f t="shared" si="95"/>
        <v>1.009268795056642E-2</v>
      </c>
      <c r="N510" s="1">
        <v>2701</v>
      </c>
      <c r="O510" s="1">
        <v>1506</v>
      </c>
      <c r="P510" s="1">
        <v>599</v>
      </c>
      <c r="Q510" s="1">
        <v>13</v>
      </c>
      <c r="R510" s="1">
        <v>30</v>
      </c>
      <c r="S510" s="76"/>
      <c r="T510" s="1">
        <v>5</v>
      </c>
      <c r="U510" s="1">
        <v>1</v>
      </c>
      <c r="V510" s="1"/>
      <c r="W510" s="1"/>
      <c r="X510" s="1"/>
      <c r="Y510" s="1"/>
      <c r="Z510" s="1"/>
      <c r="AA510" s="1"/>
      <c r="AB510" s="1"/>
      <c r="AG510" t="str">
        <f t="shared" si="88"/>
        <v>Orono</v>
      </c>
      <c r="AH510" t="s">
        <v>3128</v>
      </c>
      <c r="AI510">
        <v>2</v>
      </c>
      <c r="AJ510">
        <v>220</v>
      </c>
      <c r="AL510" t="s">
        <v>849</v>
      </c>
      <c r="AM510" t="s">
        <v>1468</v>
      </c>
      <c r="AN510" t="s">
        <v>286</v>
      </c>
      <c r="AO510" t="s">
        <v>5128</v>
      </c>
      <c r="AQ510" t="s">
        <v>3002</v>
      </c>
    </row>
    <row r="511" spans="1:43" hidden="1" outlineLevel="1">
      <c r="A511" t="s">
        <v>3852</v>
      </c>
      <c r="B511" s="10" t="s">
        <v>2085</v>
      </c>
      <c r="C511" s="1">
        <f t="shared" si="85"/>
        <v>2043</v>
      </c>
      <c r="D511" s="7">
        <f t="shared" si="89"/>
        <v>2</v>
      </c>
      <c r="E511" s="7">
        <f t="shared" si="90"/>
        <v>1</v>
      </c>
      <c r="F511" s="7">
        <f t="shared" si="91"/>
        <v>3</v>
      </c>
      <c r="G511" s="1">
        <f t="shared" si="86"/>
        <v>234</v>
      </c>
      <c r="H511" s="2">
        <f t="shared" si="87"/>
        <v>0.11453744493392071</v>
      </c>
      <c r="I511" s="8"/>
      <c r="J511" s="2">
        <f t="shared" si="92"/>
        <v>0.4165442976015663</v>
      </c>
      <c r="K511" s="2">
        <f t="shared" si="93"/>
        <v>0.53108174253548701</v>
      </c>
      <c r="L511" s="2">
        <f t="shared" si="94"/>
        <v>4.2584434654919234E-2</v>
      </c>
      <c r="M511" s="2">
        <f t="shared" si="95"/>
        <v>9.7895252080274497E-3</v>
      </c>
      <c r="N511" s="1">
        <v>851</v>
      </c>
      <c r="O511" s="1">
        <v>1085</v>
      </c>
      <c r="P511" s="1">
        <v>87</v>
      </c>
      <c r="Q511" s="1">
        <v>13</v>
      </c>
      <c r="R511" s="1">
        <v>5</v>
      </c>
      <c r="S511" s="76"/>
      <c r="T511" s="1">
        <v>2</v>
      </c>
      <c r="U511" s="1">
        <v>0</v>
      </c>
      <c r="V511" s="1"/>
      <c r="W511" s="1"/>
      <c r="X511" s="1"/>
      <c r="Y511" s="1"/>
      <c r="Z511" s="1"/>
      <c r="AA511" s="1"/>
      <c r="AB511" s="1"/>
      <c r="AG511" t="str">
        <f t="shared" si="88"/>
        <v>Orrington</v>
      </c>
      <c r="AH511" t="s">
        <v>3128</v>
      </c>
      <c r="AI511">
        <v>2</v>
      </c>
      <c r="AJ511">
        <v>264</v>
      </c>
      <c r="AL511" t="s">
        <v>849</v>
      </c>
      <c r="AM511" t="s">
        <v>1468</v>
      </c>
      <c r="AN511" t="s">
        <v>3730</v>
      </c>
      <c r="AO511" t="s">
        <v>5129</v>
      </c>
      <c r="AQ511" t="s">
        <v>3002</v>
      </c>
    </row>
    <row r="512" spans="1:43" hidden="1" outlineLevel="1">
      <c r="A512" t="s">
        <v>3013</v>
      </c>
      <c r="B512" s="10" t="s">
        <v>2085</v>
      </c>
      <c r="C512" s="1">
        <f t="shared" si="85"/>
        <v>36</v>
      </c>
      <c r="D512" s="7">
        <f t="shared" si="89"/>
        <v>2</v>
      </c>
      <c r="E512" s="7">
        <f t="shared" si="90"/>
        <v>1</v>
      </c>
      <c r="F512" s="7">
        <f t="shared" si="91"/>
        <v>3</v>
      </c>
      <c r="G512" s="1">
        <f t="shared" si="86"/>
        <v>21</v>
      </c>
      <c r="H512" s="2">
        <f t="shared" si="87"/>
        <v>0.58333333333333337</v>
      </c>
      <c r="I512" s="8"/>
      <c r="J512" s="2">
        <f t="shared" si="92"/>
        <v>0.16666666666666666</v>
      </c>
      <c r="K512" s="2">
        <f t="shared" si="93"/>
        <v>0.75</v>
      </c>
      <c r="L512" s="2">
        <f t="shared" si="94"/>
        <v>5.5555555555555552E-2</v>
      </c>
      <c r="M512" s="2">
        <f t="shared" si="95"/>
        <v>2.7777777777777818E-2</v>
      </c>
      <c r="N512" s="1">
        <v>6</v>
      </c>
      <c r="O512" s="1">
        <v>27</v>
      </c>
      <c r="P512" s="1">
        <v>2</v>
      </c>
      <c r="Q512" s="1">
        <v>1</v>
      </c>
      <c r="R512" s="1">
        <v>0</v>
      </c>
      <c r="S512" s="76"/>
      <c r="T512" s="1">
        <v>0</v>
      </c>
      <c r="U512" s="1">
        <v>0</v>
      </c>
      <c r="V512" s="1"/>
      <c r="W512" s="1"/>
      <c r="X512" s="1"/>
      <c r="Y512" s="1"/>
      <c r="Z512" s="1"/>
      <c r="AA512" s="1"/>
      <c r="AB512" s="1"/>
      <c r="AG512" t="str">
        <f t="shared" si="88"/>
        <v>Osborn</v>
      </c>
      <c r="AH512" t="s">
        <v>1665</v>
      </c>
      <c r="AI512">
        <v>2</v>
      </c>
      <c r="AJ512">
        <v>244</v>
      </c>
      <c r="AL512" t="s">
        <v>849</v>
      </c>
      <c r="AM512" t="s">
        <v>2454</v>
      </c>
      <c r="AN512" t="s">
        <v>998</v>
      </c>
      <c r="AO512" t="s">
        <v>5130</v>
      </c>
      <c r="AQ512" t="s">
        <v>3002</v>
      </c>
    </row>
    <row r="513" spans="1:43" hidden="1" outlineLevel="1">
      <c r="A513" t="s">
        <v>3760</v>
      </c>
      <c r="B513" s="10" t="s">
        <v>2085</v>
      </c>
      <c r="C513" s="1">
        <f t="shared" si="85"/>
        <v>311</v>
      </c>
      <c r="D513" s="7">
        <f t="shared" si="89"/>
        <v>2</v>
      </c>
      <c r="E513" s="7">
        <f t="shared" si="90"/>
        <v>1</v>
      </c>
      <c r="F513" s="7">
        <f t="shared" si="91"/>
        <v>3</v>
      </c>
      <c r="G513" s="1">
        <f t="shared" si="86"/>
        <v>68</v>
      </c>
      <c r="H513" s="2">
        <f t="shared" si="87"/>
        <v>0.21864951768488747</v>
      </c>
      <c r="I513" s="8"/>
      <c r="J513" s="2">
        <f t="shared" si="92"/>
        <v>0.36012861736334406</v>
      </c>
      <c r="K513" s="2">
        <f t="shared" si="93"/>
        <v>0.5787781350482315</v>
      </c>
      <c r="L513" s="2">
        <f t="shared" si="94"/>
        <v>4.8231511254019289E-2</v>
      </c>
      <c r="M513" s="2">
        <f t="shared" si="95"/>
        <v>1.2861736334405204E-2</v>
      </c>
      <c r="N513" s="1">
        <v>112</v>
      </c>
      <c r="O513" s="1">
        <v>180</v>
      </c>
      <c r="P513" s="1">
        <v>15</v>
      </c>
      <c r="Q513" s="1">
        <v>3</v>
      </c>
      <c r="R513" s="1">
        <v>1</v>
      </c>
      <c r="S513" s="76"/>
      <c r="T513" s="1">
        <v>0</v>
      </c>
      <c r="U513" s="1">
        <v>0</v>
      </c>
      <c r="V513" s="1"/>
      <c r="W513" s="1"/>
      <c r="X513" s="1"/>
      <c r="Y513" s="1"/>
      <c r="Z513" s="1"/>
      <c r="AA513" s="1"/>
      <c r="AB513" s="1"/>
      <c r="AG513" t="str">
        <f t="shared" si="88"/>
        <v>Otis</v>
      </c>
      <c r="AH513" t="s">
        <v>1665</v>
      </c>
      <c r="AI513">
        <v>2</v>
      </c>
      <c r="AJ513">
        <v>265</v>
      </c>
      <c r="AL513" t="s">
        <v>849</v>
      </c>
      <c r="AM513" t="s">
        <v>2454</v>
      </c>
      <c r="AN513" t="s">
        <v>318</v>
      </c>
      <c r="AO513" t="s">
        <v>5131</v>
      </c>
      <c r="AQ513" t="s">
        <v>3002</v>
      </c>
    </row>
    <row r="514" spans="1:43" hidden="1" outlineLevel="1">
      <c r="A514" t="s">
        <v>3014</v>
      </c>
      <c r="B514" s="10" t="s">
        <v>2085</v>
      </c>
      <c r="C514" s="1">
        <f t="shared" ref="C514:C577" si="96">SUM(N514:AE514)</f>
        <v>839</v>
      </c>
      <c r="D514" s="7">
        <f t="shared" si="89"/>
        <v>2</v>
      </c>
      <c r="E514" s="7">
        <f t="shared" si="90"/>
        <v>1</v>
      </c>
      <c r="F514" s="7">
        <f t="shared" si="91"/>
        <v>3</v>
      </c>
      <c r="G514" s="1">
        <f t="shared" ref="G514:G577" si="97">IF(D514=1,N514,IF(E514=1,O514,P514))-IF(D514=2,N514,IF(E514=2,O514,P514))</f>
        <v>6</v>
      </c>
      <c r="H514" s="2">
        <f t="shared" ref="H514:H577" si="98">G514/C514</f>
        <v>7.1513706793802142E-3</v>
      </c>
      <c r="I514" s="8"/>
      <c r="J514" s="2">
        <f t="shared" si="92"/>
        <v>0.45768772348033371</v>
      </c>
      <c r="K514" s="2">
        <f t="shared" si="93"/>
        <v>0.46483909415971397</v>
      </c>
      <c r="L514" s="2">
        <f t="shared" si="94"/>
        <v>6.3170441001191902E-2</v>
      </c>
      <c r="M514" s="2">
        <f t="shared" si="95"/>
        <v>1.4302741358760418E-2</v>
      </c>
      <c r="N514" s="1">
        <v>384</v>
      </c>
      <c r="O514" s="1">
        <v>390</v>
      </c>
      <c r="P514" s="1">
        <v>53</v>
      </c>
      <c r="Q514" s="1">
        <v>3</v>
      </c>
      <c r="R514" s="1">
        <v>7</v>
      </c>
      <c r="S514" s="76"/>
      <c r="T514" s="1">
        <v>2</v>
      </c>
      <c r="U514" s="1">
        <v>0</v>
      </c>
      <c r="V514" s="1"/>
      <c r="W514" s="1"/>
      <c r="X514" s="1"/>
      <c r="Y514" s="1"/>
      <c r="Z514" s="1"/>
      <c r="AA514" s="1"/>
      <c r="AB514" s="1"/>
      <c r="AG514" t="str">
        <f t="shared" si="88"/>
        <v>Otisfield</v>
      </c>
      <c r="AH514" t="s">
        <v>3127</v>
      </c>
      <c r="AI514">
        <v>2</v>
      </c>
      <c r="AJ514">
        <v>437</v>
      </c>
      <c r="AL514" t="s">
        <v>849</v>
      </c>
      <c r="AM514" t="s">
        <v>1467</v>
      </c>
      <c r="AN514" t="s">
        <v>5132</v>
      </c>
      <c r="AO514" t="s">
        <v>5133</v>
      </c>
      <c r="AQ514" t="s">
        <v>3002</v>
      </c>
    </row>
    <row r="515" spans="1:43" hidden="1" outlineLevel="1">
      <c r="A515" t="s">
        <v>3097</v>
      </c>
      <c r="B515" s="10" t="s">
        <v>2085</v>
      </c>
      <c r="C515" s="1">
        <f t="shared" si="96"/>
        <v>956</v>
      </c>
      <c r="D515" s="7">
        <f t="shared" si="89"/>
        <v>2</v>
      </c>
      <c r="E515" s="7">
        <f t="shared" si="90"/>
        <v>1</v>
      </c>
      <c r="F515" s="7">
        <f t="shared" si="91"/>
        <v>3</v>
      </c>
      <c r="G515" s="1">
        <f t="shared" si="97"/>
        <v>33</v>
      </c>
      <c r="H515" s="2">
        <f t="shared" si="98"/>
        <v>3.4518828451882845E-2</v>
      </c>
      <c r="I515" s="8"/>
      <c r="J515" s="2">
        <f t="shared" si="92"/>
        <v>0.43723849372384938</v>
      </c>
      <c r="K515" s="2">
        <f t="shared" si="93"/>
        <v>0.47175732217573224</v>
      </c>
      <c r="L515" s="2">
        <f t="shared" si="94"/>
        <v>6.4853556485355651E-2</v>
      </c>
      <c r="M515" s="2">
        <f t="shared" si="95"/>
        <v>2.6150627615062733E-2</v>
      </c>
      <c r="N515" s="1">
        <v>418</v>
      </c>
      <c r="O515" s="1">
        <v>451</v>
      </c>
      <c r="P515" s="1">
        <v>62</v>
      </c>
      <c r="Q515" s="1">
        <v>19</v>
      </c>
      <c r="R515" s="1">
        <v>5</v>
      </c>
      <c r="S515" s="76"/>
      <c r="T515" s="1">
        <v>1</v>
      </c>
      <c r="U515" s="1">
        <v>0</v>
      </c>
      <c r="V515" s="1"/>
      <c r="W515" s="1"/>
      <c r="X515" s="1"/>
      <c r="Y515" s="1"/>
      <c r="Z515" s="1"/>
      <c r="AA515" s="1"/>
      <c r="AB515" s="1"/>
      <c r="AG515" t="str">
        <f t="shared" si="88"/>
        <v>Owls Head</v>
      </c>
      <c r="AH515" t="s">
        <v>736</v>
      </c>
      <c r="AI515">
        <v>1</v>
      </c>
      <c r="AJ515">
        <v>456</v>
      </c>
      <c r="AL515" t="s">
        <v>849</v>
      </c>
      <c r="AM515" t="s">
        <v>2456</v>
      </c>
      <c r="AN515" t="s">
        <v>130</v>
      </c>
      <c r="AO515" t="s">
        <v>5134</v>
      </c>
      <c r="AQ515" t="s">
        <v>3002</v>
      </c>
    </row>
    <row r="516" spans="1:43" hidden="1" outlineLevel="1">
      <c r="A516" t="s">
        <v>4042</v>
      </c>
      <c r="B516" s="10" t="s">
        <v>2085</v>
      </c>
      <c r="C516" s="1">
        <f t="shared" si="96"/>
        <v>45</v>
      </c>
      <c r="D516" s="7">
        <f t="shared" si="89"/>
        <v>2</v>
      </c>
      <c r="E516" s="7">
        <f t="shared" si="90"/>
        <v>1</v>
      </c>
      <c r="F516" s="7">
        <f t="shared" si="91"/>
        <v>3</v>
      </c>
      <c r="G516" s="1">
        <f t="shared" si="97"/>
        <v>10</v>
      </c>
      <c r="H516" s="2">
        <f t="shared" si="98"/>
        <v>0.22222222222222221</v>
      </c>
      <c r="I516" s="8"/>
      <c r="J516" s="2">
        <f t="shared" si="92"/>
        <v>0.33333333333333331</v>
      </c>
      <c r="K516" s="2">
        <f t="shared" si="93"/>
        <v>0.55555555555555558</v>
      </c>
      <c r="L516" s="2">
        <f t="shared" si="94"/>
        <v>6.6666666666666666E-2</v>
      </c>
      <c r="M516" s="2">
        <f t="shared" si="95"/>
        <v>4.4444444444444495E-2</v>
      </c>
      <c r="N516" s="1">
        <v>15</v>
      </c>
      <c r="O516" s="1">
        <v>25</v>
      </c>
      <c r="P516" s="1">
        <v>3</v>
      </c>
      <c r="Q516" s="1">
        <v>0</v>
      </c>
      <c r="R516" s="1">
        <v>2</v>
      </c>
      <c r="S516" s="76"/>
      <c r="T516" s="1">
        <v>0</v>
      </c>
      <c r="U516" s="1">
        <v>0</v>
      </c>
      <c r="V516" s="1"/>
      <c r="W516" s="1"/>
      <c r="X516" s="1"/>
      <c r="Y516" s="1"/>
      <c r="Z516" s="1"/>
      <c r="AA516" s="1"/>
      <c r="AB516" s="1"/>
      <c r="AG516" t="str">
        <f t="shared" si="88"/>
        <v>Oxbow Plantation</v>
      </c>
      <c r="AH516" t="s">
        <v>3697</v>
      </c>
      <c r="AI516">
        <v>2</v>
      </c>
      <c r="AJ516">
        <v>47</v>
      </c>
      <c r="AL516" t="s">
        <v>849</v>
      </c>
      <c r="AM516" t="s">
        <v>1802</v>
      </c>
      <c r="AN516" t="s">
        <v>3730</v>
      </c>
      <c r="AO516" t="s">
        <v>5135</v>
      </c>
      <c r="AQ516" t="s">
        <v>4755</v>
      </c>
    </row>
    <row r="517" spans="1:43" hidden="1" outlineLevel="1">
      <c r="A517" t="s">
        <v>3127</v>
      </c>
      <c r="B517" s="10" t="s">
        <v>2085</v>
      </c>
      <c r="C517" s="1">
        <f t="shared" si="96"/>
        <v>1686</v>
      </c>
      <c r="D517" s="7">
        <f t="shared" si="89"/>
        <v>2</v>
      </c>
      <c r="E517" s="7">
        <f t="shared" si="90"/>
        <v>1</v>
      </c>
      <c r="F517" s="7">
        <f t="shared" si="91"/>
        <v>3</v>
      </c>
      <c r="G517" s="1">
        <f t="shared" si="97"/>
        <v>15</v>
      </c>
      <c r="H517" s="2">
        <f t="shared" si="98"/>
        <v>8.8967971530249119E-3</v>
      </c>
      <c r="I517" s="8"/>
      <c r="J517" s="2">
        <f t="shared" si="92"/>
        <v>0.4638196915776987</v>
      </c>
      <c r="K517" s="2">
        <f t="shared" si="93"/>
        <v>0.47271648873072358</v>
      </c>
      <c r="L517" s="2">
        <f t="shared" si="94"/>
        <v>4.5077105575326216E-2</v>
      </c>
      <c r="M517" s="2">
        <f t="shared" si="95"/>
        <v>1.8386714116251555E-2</v>
      </c>
      <c r="N517" s="1">
        <v>782</v>
      </c>
      <c r="O517" s="1">
        <v>797</v>
      </c>
      <c r="P517" s="1">
        <v>76</v>
      </c>
      <c r="Q517" s="1">
        <v>13</v>
      </c>
      <c r="R517" s="1">
        <v>16</v>
      </c>
      <c r="S517" s="76"/>
      <c r="T517" s="1">
        <v>2</v>
      </c>
      <c r="U517" s="1">
        <v>0</v>
      </c>
      <c r="V517" s="1"/>
      <c r="W517" s="1"/>
      <c r="X517" s="1"/>
      <c r="Y517" s="1"/>
      <c r="Z517" s="1"/>
      <c r="AA517" s="1"/>
      <c r="AB517" s="1"/>
      <c r="AG517" t="str">
        <f t="shared" ref="AG517:AG580" si="99">A517</f>
        <v>Oxford</v>
      </c>
      <c r="AH517" t="s">
        <v>3127</v>
      </c>
      <c r="AI517">
        <v>2</v>
      </c>
      <c r="AJ517">
        <v>428</v>
      </c>
      <c r="AL517" t="s">
        <v>849</v>
      </c>
      <c r="AM517" t="s">
        <v>1467</v>
      </c>
      <c r="AN517" t="s">
        <v>998</v>
      </c>
      <c r="AO517" t="s">
        <v>5136</v>
      </c>
      <c r="AQ517" t="s">
        <v>3002</v>
      </c>
    </row>
    <row r="518" spans="1:43" hidden="1" outlineLevel="1">
      <c r="A518" t="s">
        <v>1931</v>
      </c>
      <c r="B518" s="10" t="s">
        <v>2085</v>
      </c>
      <c r="C518" s="1">
        <f t="shared" si="96"/>
        <v>683</v>
      </c>
      <c r="D518" s="7">
        <f t="shared" si="89"/>
        <v>2</v>
      </c>
      <c r="E518" s="7">
        <f t="shared" si="90"/>
        <v>1</v>
      </c>
      <c r="F518" s="7">
        <f t="shared" si="91"/>
        <v>3</v>
      </c>
      <c r="G518" s="1">
        <f t="shared" si="97"/>
        <v>55</v>
      </c>
      <c r="H518" s="2">
        <f t="shared" si="98"/>
        <v>8.0527086383601759E-2</v>
      </c>
      <c r="I518" s="8"/>
      <c r="J518" s="2">
        <f t="shared" si="92"/>
        <v>0.42020497803806733</v>
      </c>
      <c r="K518" s="2">
        <f t="shared" si="93"/>
        <v>0.50073206442166907</v>
      </c>
      <c r="L518" s="2">
        <f t="shared" si="94"/>
        <v>5.8565153733528552E-2</v>
      </c>
      <c r="M518" s="2">
        <f t="shared" si="95"/>
        <v>2.0497803806735049E-2</v>
      </c>
      <c r="N518" s="1">
        <v>287</v>
      </c>
      <c r="O518" s="1">
        <v>342</v>
      </c>
      <c r="P518" s="1">
        <v>40</v>
      </c>
      <c r="Q518" s="1">
        <v>5</v>
      </c>
      <c r="R518" s="1">
        <v>6</v>
      </c>
      <c r="S518" s="76"/>
      <c r="T518" s="1">
        <v>3</v>
      </c>
      <c r="U518" s="1">
        <v>0</v>
      </c>
      <c r="V518" s="1"/>
      <c r="W518" s="1"/>
      <c r="X518" s="1"/>
      <c r="Y518" s="1"/>
      <c r="Z518" s="1"/>
      <c r="AA518" s="1"/>
      <c r="AB518" s="1"/>
      <c r="AG518" t="str">
        <f t="shared" si="99"/>
        <v>Palermo</v>
      </c>
      <c r="AH518" t="s">
        <v>1895</v>
      </c>
      <c r="AI518">
        <v>2</v>
      </c>
      <c r="AJ518">
        <v>358</v>
      </c>
      <c r="AL518" t="s">
        <v>849</v>
      </c>
      <c r="AM518" t="s">
        <v>777</v>
      </c>
      <c r="AN518" t="s">
        <v>3823</v>
      </c>
      <c r="AO518" t="s">
        <v>5137</v>
      </c>
      <c r="AQ518" t="s">
        <v>3002</v>
      </c>
    </row>
    <row r="519" spans="1:43" hidden="1" outlineLevel="1">
      <c r="A519" t="s">
        <v>1272</v>
      </c>
      <c r="B519" s="10" t="s">
        <v>2085</v>
      </c>
      <c r="C519" s="1">
        <f t="shared" si="96"/>
        <v>1000</v>
      </c>
      <c r="D519" s="7">
        <f t="shared" si="89"/>
        <v>2</v>
      </c>
      <c r="E519" s="7">
        <f t="shared" si="90"/>
        <v>1</v>
      </c>
      <c r="F519" s="7">
        <f t="shared" si="91"/>
        <v>3</v>
      </c>
      <c r="G519" s="1">
        <f t="shared" si="97"/>
        <v>198</v>
      </c>
      <c r="H519" s="2">
        <f t="shared" si="98"/>
        <v>0.19800000000000001</v>
      </c>
      <c r="I519" s="8"/>
      <c r="J519" s="2">
        <f t="shared" si="92"/>
        <v>0.36799999999999999</v>
      </c>
      <c r="K519" s="2">
        <f t="shared" si="93"/>
        <v>0.56599999999999995</v>
      </c>
      <c r="L519" s="2">
        <f t="shared" si="94"/>
        <v>3.6999999999999998E-2</v>
      </c>
      <c r="M519" s="2">
        <f t="shared" si="95"/>
        <v>2.900000000000006E-2</v>
      </c>
      <c r="N519" s="1">
        <v>368</v>
      </c>
      <c r="O519" s="1">
        <v>566</v>
      </c>
      <c r="P519" s="1">
        <v>37</v>
      </c>
      <c r="Q519" s="1">
        <v>23</v>
      </c>
      <c r="R519" s="1">
        <v>5</v>
      </c>
      <c r="S519" s="76"/>
      <c r="T519" s="1">
        <v>1</v>
      </c>
      <c r="U519" s="1">
        <v>0</v>
      </c>
      <c r="V519" s="1"/>
      <c r="W519" s="1"/>
      <c r="X519" s="1"/>
      <c r="Y519" s="1"/>
      <c r="Z519" s="1"/>
      <c r="AA519" s="1"/>
      <c r="AB519" s="1"/>
      <c r="AG519" t="str">
        <f t="shared" si="99"/>
        <v>Palmyra</v>
      </c>
      <c r="AH519" t="s">
        <v>1928</v>
      </c>
      <c r="AI519">
        <v>2</v>
      </c>
      <c r="AJ519">
        <v>227</v>
      </c>
      <c r="AL519" t="s">
        <v>849</v>
      </c>
      <c r="AM519" t="s">
        <v>776</v>
      </c>
      <c r="AN519" t="s">
        <v>318</v>
      </c>
      <c r="AO519" t="s">
        <v>5138</v>
      </c>
      <c r="AQ519" t="s">
        <v>3002</v>
      </c>
    </row>
    <row r="520" spans="1:43" hidden="1" outlineLevel="1">
      <c r="A520" t="s">
        <v>2537</v>
      </c>
      <c r="B520" s="10" t="s">
        <v>2085</v>
      </c>
      <c r="C520" s="1">
        <f t="shared" si="96"/>
        <v>2308</v>
      </c>
      <c r="D520" s="7">
        <f t="shared" si="89"/>
        <v>1</v>
      </c>
      <c r="E520" s="7">
        <f t="shared" si="90"/>
        <v>2</v>
      </c>
      <c r="F520" s="7">
        <f t="shared" si="91"/>
        <v>3</v>
      </c>
      <c r="G520" s="1">
        <f t="shared" si="97"/>
        <v>59</v>
      </c>
      <c r="H520" s="2">
        <f t="shared" si="98"/>
        <v>2.5563258232235701E-2</v>
      </c>
      <c r="I520" s="8"/>
      <c r="J520" s="2">
        <f t="shared" si="92"/>
        <v>0.47920277296360486</v>
      </c>
      <c r="K520" s="2">
        <f t="shared" si="93"/>
        <v>0.45363951473136915</v>
      </c>
      <c r="L520" s="2">
        <f t="shared" si="94"/>
        <v>5.2859618717504331E-2</v>
      </c>
      <c r="M520" s="2">
        <f t="shared" si="95"/>
        <v>1.429809358752171E-2</v>
      </c>
      <c r="N520" s="1">
        <v>1106</v>
      </c>
      <c r="O520" s="1">
        <v>1047</v>
      </c>
      <c r="P520" s="1">
        <v>122</v>
      </c>
      <c r="Q520" s="1">
        <v>16</v>
      </c>
      <c r="R520" s="1">
        <v>11</v>
      </c>
      <c r="S520" s="76"/>
      <c r="T520" s="1">
        <v>6</v>
      </c>
      <c r="U520" s="1">
        <v>0</v>
      </c>
      <c r="V520" s="1"/>
      <c r="W520" s="1"/>
      <c r="X520" s="1"/>
      <c r="Y520" s="1"/>
      <c r="Z520" s="1"/>
      <c r="AA520" s="1"/>
      <c r="AB520" s="1"/>
      <c r="AG520" t="str">
        <f t="shared" si="99"/>
        <v>Paris</v>
      </c>
      <c r="AH520" t="s">
        <v>3127</v>
      </c>
      <c r="AI520">
        <v>2</v>
      </c>
      <c r="AJ520">
        <v>397</v>
      </c>
      <c r="AL520" t="s">
        <v>849</v>
      </c>
      <c r="AM520" t="s">
        <v>1467</v>
      </c>
      <c r="AN520" t="s">
        <v>318</v>
      </c>
      <c r="AO520" t="s">
        <v>5139</v>
      </c>
      <c r="AQ520" t="s">
        <v>3002</v>
      </c>
    </row>
    <row r="521" spans="1:43" hidden="1" outlineLevel="1">
      <c r="A521" t="s">
        <v>1607</v>
      </c>
      <c r="B521" s="10" t="s">
        <v>2085</v>
      </c>
      <c r="C521" s="1">
        <f t="shared" si="96"/>
        <v>390</v>
      </c>
      <c r="D521" s="7">
        <f t="shared" si="89"/>
        <v>2</v>
      </c>
      <c r="E521" s="7">
        <f t="shared" si="90"/>
        <v>1</v>
      </c>
      <c r="F521" s="7">
        <f t="shared" si="91"/>
        <v>3</v>
      </c>
      <c r="G521" s="1">
        <f t="shared" si="97"/>
        <v>64</v>
      </c>
      <c r="H521" s="2">
        <f t="shared" si="98"/>
        <v>0.1641025641025641</v>
      </c>
      <c r="I521" s="8"/>
      <c r="J521" s="2">
        <f t="shared" si="92"/>
        <v>0.36923076923076925</v>
      </c>
      <c r="K521" s="2">
        <f t="shared" si="93"/>
        <v>0.53333333333333333</v>
      </c>
      <c r="L521" s="2">
        <f t="shared" si="94"/>
        <v>7.6923076923076927E-2</v>
      </c>
      <c r="M521" s="2">
        <f t="shared" si="95"/>
        <v>2.0512820512820495E-2</v>
      </c>
      <c r="N521" s="1">
        <v>144</v>
      </c>
      <c r="O521" s="1">
        <v>208</v>
      </c>
      <c r="P521" s="1">
        <v>30</v>
      </c>
      <c r="Q521" s="1">
        <v>6</v>
      </c>
      <c r="R521" s="1">
        <v>2</v>
      </c>
      <c r="S521" s="76"/>
      <c r="T521" s="1">
        <v>0</v>
      </c>
      <c r="U521" s="1">
        <v>0</v>
      </c>
      <c r="V521" s="1"/>
      <c r="W521" s="1"/>
      <c r="X521" s="1"/>
      <c r="Y521" s="1"/>
      <c r="Z521" s="1"/>
      <c r="AA521" s="1"/>
      <c r="AB521" s="1"/>
      <c r="AG521" t="str">
        <f t="shared" si="99"/>
        <v>Parkman</v>
      </c>
      <c r="AH521" t="s">
        <v>2847</v>
      </c>
      <c r="AI521">
        <v>2</v>
      </c>
      <c r="AJ521">
        <v>155</v>
      </c>
      <c r="AL521" t="s">
        <v>849</v>
      </c>
      <c r="AM521" t="s">
        <v>458</v>
      </c>
      <c r="AN521" t="s">
        <v>663</v>
      </c>
      <c r="AO521" t="s">
        <v>5140</v>
      </c>
      <c r="AQ521" t="s">
        <v>3002</v>
      </c>
    </row>
    <row r="522" spans="1:43" hidden="1" outlineLevel="1">
      <c r="A522" t="s">
        <v>3744</v>
      </c>
      <c r="B522" s="10" t="s">
        <v>2085</v>
      </c>
      <c r="C522" s="1">
        <f t="shared" si="96"/>
        <v>813</v>
      </c>
      <c r="D522" s="7">
        <f t="shared" si="89"/>
        <v>2</v>
      </c>
      <c r="E522" s="7">
        <f t="shared" si="90"/>
        <v>1</v>
      </c>
      <c r="F522" s="7">
        <f t="shared" si="91"/>
        <v>3</v>
      </c>
      <c r="G522" s="1">
        <f t="shared" si="97"/>
        <v>39</v>
      </c>
      <c r="H522" s="2">
        <f t="shared" si="98"/>
        <v>4.797047970479705E-2</v>
      </c>
      <c r="I522" s="8"/>
      <c r="J522" s="2">
        <f t="shared" si="92"/>
        <v>0.42681426814268142</v>
      </c>
      <c r="K522" s="2">
        <f t="shared" si="93"/>
        <v>0.47478474784747848</v>
      </c>
      <c r="L522" s="2">
        <f t="shared" si="94"/>
        <v>8.6100861008610086E-2</v>
      </c>
      <c r="M522" s="2">
        <f t="shared" si="95"/>
        <v>1.2300123001230012E-2</v>
      </c>
      <c r="N522" s="1">
        <v>347</v>
      </c>
      <c r="O522" s="1">
        <v>386</v>
      </c>
      <c r="P522" s="1">
        <v>70</v>
      </c>
      <c r="Q522" s="1">
        <v>1</v>
      </c>
      <c r="R522" s="1">
        <v>4</v>
      </c>
      <c r="S522" s="76"/>
      <c r="T522" s="1">
        <v>5</v>
      </c>
      <c r="U522" s="1">
        <v>0</v>
      </c>
      <c r="V522" s="1"/>
      <c r="W522" s="1"/>
      <c r="X522" s="1"/>
      <c r="Y522" s="1"/>
      <c r="Z522" s="1"/>
      <c r="AA522" s="1"/>
      <c r="AB522" s="1"/>
      <c r="AG522" t="str">
        <f t="shared" si="99"/>
        <v>Parsonsfield</v>
      </c>
      <c r="AH522" t="s">
        <v>1896</v>
      </c>
      <c r="AI522">
        <v>1</v>
      </c>
      <c r="AJ522">
        <v>507</v>
      </c>
      <c r="AL522" t="s">
        <v>849</v>
      </c>
      <c r="AM522" t="s">
        <v>779</v>
      </c>
      <c r="AN522" t="s">
        <v>313</v>
      </c>
      <c r="AO522" t="s">
        <v>5141</v>
      </c>
      <c r="AQ522" t="s">
        <v>3002</v>
      </c>
    </row>
    <row r="523" spans="1:43" hidden="1" outlineLevel="1">
      <c r="A523" t="s">
        <v>2244</v>
      </c>
      <c r="B523" s="10" t="s">
        <v>2085</v>
      </c>
      <c r="C523" s="1">
        <f t="shared" si="96"/>
        <v>216</v>
      </c>
      <c r="D523" s="7">
        <f t="shared" si="89"/>
        <v>2</v>
      </c>
      <c r="E523" s="7">
        <f t="shared" si="90"/>
        <v>1</v>
      </c>
      <c r="F523" s="7">
        <f t="shared" si="91"/>
        <v>3</v>
      </c>
      <c r="G523" s="1">
        <f t="shared" si="97"/>
        <v>43</v>
      </c>
      <c r="H523" s="2">
        <f t="shared" si="98"/>
        <v>0.19907407407407407</v>
      </c>
      <c r="I523" s="8"/>
      <c r="J523" s="2">
        <f t="shared" si="92"/>
        <v>0.375</v>
      </c>
      <c r="K523" s="2">
        <f t="shared" si="93"/>
        <v>0.57407407407407407</v>
      </c>
      <c r="L523" s="2">
        <f t="shared" si="94"/>
        <v>2.7777777777777776E-2</v>
      </c>
      <c r="M523" s="2">
        <f t="shared" si="95"/>
        <v>2.3148148148148154E-2</v>
      </c>
      <c r="N523" s="1">
        <v>81</v>
      </c>
      <c r="O523" s="1">
        <v>124</v>
      </c>
      <c r="P523" s="1">
        <v>6</v>
      </c>
      <c r="Q523" s="1">
        <v>3</v>
      </c>
      <c r="R523" s="1">
        <v>2</v>
      </c>
      <c r="S523" s="76"/>
      <c r="T523" s="1">
        <v>0</v>
      </c>
      <c r="U523" s="1">
        <v>0</v>
      </c>
      <c r="V523" s="1"/>
      <c r="W523" s="1"/>
      <c r="X523" s="1"/>
      <c r="Y523" s="1"/>
      <c r="Z523" s="1"/>
      <c r="AA523" s="1"/>
      <c r="AB523" s="1"/>
      <c r="AG523" t="str">
        <f t="shared" si="99"/>
        <v>Passadumkeag</v>
      </c>
      <c r="AH523" t="s">
        <v>3128</v>
      </c>
      <c r="AI523">
        <v>2</v>
      </c>
      <c r="AJ523">
        <v>146</v>
      </c>
      <c r="AL523" t="s">
        <v>849</v>
      </c>
      <c r="AM523" t="s">
        <v>1468</v>
      </c>
      <c r="AN523" t="s">
        <v>562</v>
      </c>
      <c r="AO523" t="s">
        <v>5142</v>
      </c>
      <c r="AQ523" t="s">
        <v>3002</v>
      </c>
    </row>
    <row r="524" spans="1:43" hidden="1" outlineLevel="1">
      <c r="A524" t="s">
        <v>2243</v>
      </c>
      <c r="B524" s="10" t="s">
        <v>2085</v>
      </c>
      <c r="C524" s="1">
        <f t="shared" si="96"/>
        <v>591</v>
      </c>
      <c r="D524" s="7">
        <f t="shared" si="89"/>
        <v>2</v>
      </c>
      <c r="E524" s="7">
        <f t="shared" si="90"/>
        <v>1</v>
      </c>
      <c r="F524" s="7">
        <f t="shared" si="91"/>
        <v>3</v>
      </c>
      <c r="G524" s="1">
        <f t="shared" si="97"/>
        <v>200</v>
      </c>
      <c r="H524" s="2">
        <f t="shared" si="98"/>
        <v>0.33840947546531303</v>
      </c>
      <c r="I524" s="8"/>
      <c r="J524" s="2">
        <f t="shared" si="92"/>
        <v>0.31472081218274112</v>
      </c>
      <c r="K524" s="2">
        <f t="shared" si="93"/>
        <v>0.65313028764805414</v>
      </c>
      <c r="L524" s="2">
        <f t="shared" si="94"/>
        <v>2.030456852791878E-2</v>
      </c>
      <c r="M524" s="2">
        <f t="shared" si="95"/>
        <v>1.1844331641285906E-2</v>
      </c>
      <c r="N524" s="1">
        <v>186</v>
      </c>
      <c r="O524" s="1">
        <v>386</v>
      </c>
      <c r="P524" s="1">
        <v>12</v>
      </c>
      <c r="Q524" s="1">
        <v>2</v>
      </c>
      <c r="R524" s="1">
        <v>5</v>
      </c>
      <c r="S524" s="76"/>
      <c r="T524" s="1">
        <v>0</v>
      </c>
      <c r="U524" s="1">
        <v>0</v>
      </c>
      <c r="V524" s="1"/>
      <c r="W524" s="1"/>
      <c r="X524" s="1"/>
      <c r="Y524" s="1"/>
      <c r="Z524" s="1"/>
      <c r="AA524" s="1"/>
      <c r="AB524" s="1"/>
      <c r="AG524" t="str">
        <f t="shared" si="99"/>
        <v>Patten</v>
      </c>
      <c r="AH524" t="s">
        <v>3128</v>
      </c>
      <c r="AI524">
        <v>2</v>
      </c>
      <c r="AJ524">
        <v>68</v>
      </c>
      <c r="AL524" t="s">
        <v>849</v>
      </c>
      <c r="AM524" t="s">
        <v>1468</v>
      </c>
      <c r="AN524" t="s">
        <v>4183</v>
      </c>
      <c r="AO524" t="s">
        <v>5143</v>
      </c>
      <c r="AQ524" t="s">
        <v>3002</v>
      </c>
    </row>
    <row r="525" spans="1:43" hidden="1" outlineLevel="1">
      <c r="A525" t="s">
        <v>2789</v>
      </c>
      <c r="B525" s="10" t="s">
        <v>2085</v>
      </c>
      <c r="C525" s="1">
        <f t="shared" si="96"/>
        <v>450</v>
      </c>
      <c r="D525" s="7">
        <f t="shared" si="89"/>
        <v>2</v>
      </c>
      <c r="E525" s="7">
        <f t="shared" si="90"/>
        <v>1</v>
      </c>
      <c r="F525" s="7">
        <f t="shared" si="91"/>
        <v>3</v>
      </c>
      <c r="G525" s="1">
        <f t="shared" si="97"/>
        <v>9</v>
      </c>
      <c r="H525" s="2">
        <f t="shared" si="98"/>
        <v>0.02</v>
      </c>
      <c r="I525" s="8"/>
      <c r="J525" s="2">
        <f t="shared" si="92"/>
        <v>0.45111111111111113</v>
      </c>
      <c r="K525" s="2">
        <f t="shared" si="93"/>
        <v>0.47111111111111109</v>
      </c>
      <c r="L525" s="2">
        <f t="shared" si="94"/>
        <v>0.06</v>
      </c>
      <c r="M525" s="2">
        <f t="shared" si="95"/>
        <v>1.7777777777777781E-2</v>
      </c>
      <c r="N525" s="1">
        <v>203</v>
      </c>
      <c r="O525" s="1">
        <v>212</v>
      </c>
      <c r="P525" s="1">
        <v>27</v>
      </c>
      <c r="Q525" s="1">
        <v>4</v>
      </c>
      <c r="R525" s="1">
        <v>4</v>
      </c>
      <c r="S525" s="76"/>
      <c r="T525" s="1">
        <v>0</v>
      </c>
      <c r="U525" s="1">
        <v>0</v>
      </c>
      <c r="V525" s="1"/>
      <c r="W525" s="1"/>
      <c r="X525" s="1"/>
      <c r="Y525" s="1"/>
      <c r="Z525" s="1"/>
      <c r="AA525" s="1"/>
      <c r="AB525" s="1"/>
      <c r="AG525" t="str">
        <f t="shared" si="99"/>
        <v>Pembroke</v>
      </c>
      <c r="AH525" t="s">
        <v>1982</v>
      </c>
      <c r="AI525">
        <v>2</v>
      </c>
      <c r="AJ525">
        <v>193</v>
      </c>
      <c r="AL525" t="s">
        <v>849</v>
      </c>
      <c r="AM525" t="s">
        <v>778</v>
      </c>
      <c r="AN525" t="s">
        <v>4300</v>
      </c>
      <c r="AO525" t="s">
        <v>5144</v>
      </c>
      <c r="AQ525" t="s">
        <v>3002</v>
      </c>
    </row>
    <row r="526" spans="1:43" hidden="1" outlineLevel="1">
      <c r="A526" t="s">
        <v>3128</v>
      </c>
      <c r="B526" s="10" t="s">
        <v>2085</v>
      </c>
      <c r="C526" s="1">
        <f t="shared" si="96"/>
        <v>800</v>
      </c>
      <c r="D526" s="7">
        <f t="shared" si="89"/>
        <v>2</v>
      </c>
      <c r="E526" s="7">
        <f t="shared" si="90"/>
        <v>1</v>
      </c>
      <c r="F526" s="7">
        <f t="shared" si="91"/>
        <v>3</v>
      </c>
      <c r="G526" s="1">
        <f t="shared" si="97"/>
        <v>26</v>
      </c>
      <c r="H526" s="2">
        <f t="shared" si="98"/>
        <v>3.2500000000000001E-2</v>
      </c>
      <c r="I526" s="8"/>
      <c r="J526" s="2">
        <f t="shared" si="92"/>
        <v>0.41749999999999998</v>
      </c>
      <c r="K526" s="2">
        <f t="shared" si="93"/>
        <v>0.45</v>
      </c>
      <c r="L526" s="2">
        <f t="shared" si="94"/>
        <v>0.12625</v>
      </c>
      <c r="M526" s="2">
        <f t="shared" si="95"/>
        <v>6.2500000000000056E-3</v>
      </c>
      <c r="N526" s="1">
        <v>334</v>
      </c>
      <c r="O526" s="1">
        <v>360</v>
      </c>
      <c r="P526" s="1">
        <v>101</v>
      </c>
      <c r="Q526" s="1">
        <v>4</v>
      </c>
      <c r="R526" s="1">
        <v>1</v>
      </c>
      <c r="S526" s="76"/>
      <c r="T526" s="1">
        <v>0</v>
      </c>
      <c r="U526" s="1">
        <v>0</v>
      </c>
      <c r="V526" s="1"/>
      <c r="W526" s="1"/>
      <c r="X526" s="1"/>
      <c r="Y526" s="1"/>
      <c r="Z526" s="1"/>
      <c r="AA526" s="1"/>
      <c r="AB526" s="1"/>
      <c r="AG526" t="str">
        <f t="shared" si="99"/>
        <v>Penobscot</v>
      </c>
      <c r="AH526" t="s">
        <v>1665</v>
      </c>
      <c r="AI526">
        <v>2</v>
      </c>
      <c r="AJ526">
        <v>336</v>
      </c>
      <c r="AL526" t="s">
        <v>849</v>
      </c>
      <c r="AM526" t="s">
        <v>2454</v>
      </c>
      <c r="AN526" t="s">
        <v>4686</v>
      </c>
      <c r="AO526" t="s">
        <v>5145</v>
      </c>
      <c r="AQ526" t="s">
        <v>3002</v>
      </c>
    </row>
    <row r="527" spans="1:43" hidden="1" outlineLevel="1">
      <c r="A527" s="37" t="s">
        <v>1244</v>
      </c>
      <c r="B527" s="10" t="s">
        <v>2085</v>
      </c>
      <c r="C527" s="1">
        <f t="shared" si="96"/>
        <v>208</v>
      </c>
      <c r="D527" s="7">
        <f t="shared" si="89"/>
        <v>1</v>
      </c>
      <c r="E527" s="7">
        <f t="shared" si="90"/>
        <v>2</v>
      </c>
      <c r="F527" s="7">
        <f t="shared" si="91"/>
        <v>3</v>
      </c>
      <c r="G527" s="1">
        <f t="shared" si="97"/>
        <v>152</v>
      </c>
      <c r="H527" s="2">
        <f t="shared" si="98"/>
        <v>0.73076923076923073</v>
      </c>
      <c r="I527" s="8"/>
      <c r="J527" s="2">
        <f t="shared" si="92"/>
        <v>0.83173076923076927</v>
      </c>
      <c r="K527" s="2">
        <f t="shared" si="93"/>
        <v>0.10096153846153846</v>
      </c>
      <c r="L527" s="2">
        <f t="shared" si="94"/>
        <v>6.25E-2</v>
      </c>
      <c r="M527" s="2">
        <f t="shared" si="95"/>
        <v>4.8076923076922629E-3</v>
      </c>
      <c r="N527" s="1">
        <v>173</v>
      </c>
      <c r="O527" s="1">
        <v>21</v>
      </c>
      <c r="P527" s="1">
        <v>13</v>
      </c>
      <c r="Q527" s="1">
        <v>0</v>
      </c>
      <c r="R527" s="1">
        <v>1</v>
      </c>
      <c r="S527" s="76"/>
      <c r="T527" s="1">
        <v>0</v>
      </c>
      <c r="U527" s="1">
        <v>0</v>
      </c>
      <c r="V527" s="1"/>
      <c r="W527" s="1"/>
      <c r="X527" s="1"/>
      <c r="Y527" s="1"/>
      <c r="Z527" s="1"/>
      <c r="AA527" s="1"/>
      <c r="AB527" s="1"/>
      <c r="AG527" t="str">
        <f t="shared" si="99"/>
        <v>Penobscot Nation Vd</v>
      </c>
      <c r="AH527" t="s">
        <v>3128</v>
      </c>
      <c r="AI527">
        <v>2</v>
      </c>
      <c r="AJ527" t="e">
        <v>#N/A</v>
      </c>
      <c r="AL527" t="s">
        <v>849</v>
      </c>
      <c r="AQ527" t="s">
        <v>4754</v>
      </c>
    </row>
    <row r="528" spans="1:43" hidden="1" outlineLevel="1">
      <c r="A528" t="s">
        <v>1245</v>
      </c>
      <c r="B528" s="10" t="s">
        <v>2085</v>
      </c>
      <c r="C528" s="1">
        <f t="shared" si="96"/>
        <v>200</v>
      </c>
      <c r="D528" s="7">
        <f t="shared" si="89"/>
        <v>2</v>
      </c>
      <c r="E528" s="7">
        <f t="shared" si="90"/>
        <v>1</v>
      </c>
      <c r="F528" s="7">
        <f t="shared" si="91"/>
        <v>3</v>
      </c>
      <c r="G528" s="1">
        <f t="shared" si="97"/>
        <v>59</v>
      </c>
      <c r="H528" s="2">
        <f t="shared" si="98"/>
        <v>0.29499999999999998</v>
      </c>
      <c r="I528" s="8"/>
      <c r="J528" s="2">
        <f t="shared" si="92"/>
        <v>0.34</v>
      </c>
      <c r="K528" s="2">
        <f t="shared" si="93"/>
        <v>0.63500000000000001</v>
      </c>
      <c r="L528" s="2">
        <f t="shared" si="94"/>
        <v>2.5000000000000001E-2</v>
      </c>
      <c r="M528" s="2">
        <f t="shared" si="95"/>
        <v>-9.0205620750793969E-17</v>
      </c>
      <c r="N528" s="1">
        <v>68</v>
      </c>
      <c r="O528" s="1">
        <v>127</v>
      </c>
      <c r="P528" s="1">
        <v>5</v>
      </c>
      <c r="Q528" s="1">
        <v>0</v>
      </c>
      <c r="R528" s="1">
        <v>0</v>
      </c>
      <c r="S528" s="76"/>
      <c r="T528" s="1">
        <v>0</v>
      </c>
      <c r="U528" s="1">
        <v>0</v>
      </c>
      <c r="V528" s="1"/>
      <c r="W528" s="1"/>
      <c r="X528" s="1"/>
      <c r="Y528" s="1"/>
      <c r="Z528" s="1"/>
      <c r="AA528" s="1"/>
      <c r="AB528" s="1"/>
      <c r="AG528" t="str">
        <f t="shared" si="99"/>
        <v>Perham</v>
      </c>
      <c r="AH528" t="s">
        <v>3697</v>
      </c>
      <c r="AI528">
        <v>2</v>
      </c>
      <c r="AJ528">
        <v>26</v>
      </c>
      <c r="AL528" t="s">
        <v>849</v>
      </c>
      <c r="AM528" t="s">
        <v>1802</v>
      </c>
      <c r="AN528" t="s">
        <v>562</v>
      </c>
      <c r="AO528" t="s">
        <v>5146</v>
      </c>
      <c r="AQ528" t="s">
        <v>3002</v>
      </c>
    </row>
    <row r="529" spans="1:43" hidden="1" outlineLevel="1">
      <c r="A529" t="s">
        <v>3770</v>
      </c>
      <c r="B529" s="10" t="s">
        <v>2085</v>
      </c>
      <c r="C529" s="1">
        <f t="shared" si="96"/>
        <v>11</v>
      </c>
      <c r="D529" s="7">
        <f t="shared" si="89"/>
        <v>1</v>
      </c>
      <c r="E529" s="7">
        <f t="shared" si="90"/>
        <v>2</v>
      </c>
      <c r="F529" s="7">
        <f t="shared" si="91"/>
        <v>3</v>
      </c>
      <c r="G529" s="1">
        <f t="shared" si="97"/>
        <v>1</v>
      </c>
      <c r="H529" s="2">
        <f t="shared" si="98"/>
        <v>9.0909090909090912E-2</v>
      </c>
      <c r="I529" s="8"/>
      <c r="J529" s="2">
        <f t="shared" si="92"/>
        <v>0.45454545454545453</v>
      </c>
      <c r="K529" s="2">
        <f t="shared" si="93"/>
        <v>0.36363636363636365</v>
      </c>
      <c r="L529" s="2">
        <f t="shared" si="94"/>
        <v>0.18181818181818182</v>
      </c>
      <c r="M529" s="2">
        <f t="shared" si="95"/>
        <v>-5.5511151231257827E-17</v>
      </c>
      <c r="N529" s="1">
        <v>5</v>
      </c>
      <c r="O529" s="1">
        <v>4</v>
      </c>
      <c r="P529" s="1">
        <v>2</v>
      </c>
      <c r="Q529" s="1">
        <v>0</v>
      </c>
      <c r="R529" s="1">
        <v>0</v>
      </c>
      <c r="S529" s="76"/>
      <c r="T529" s="1">
        <v>0</v>
      </c>
      <c r="U529" s="1">
        <v>0</v>
      </c>
      <c r="V529" s="1"/>
      <c r="W529" s="1"/>
      <c r="X529" s="1"/>
      <c r="Y529" s="1"/>
      <c r="Z529" s="1"/>
      <c r="AA529" s="1"/>
      <c r="AB529" s="1"/>
      <c r="AG529" t="str">
        <f>A529</f>
        <v>Perkins Twp.</v>
      </c>
      <c r="AH529" t="s">
        <v>2579</v>
      </c>
      <c r="AI529">
        <v>2</v>
      </c>
      <c r="AJ529" t="e">
        <v>#N/A</v>
      </c>
      <c r="AL529" t="s">
        <v>849</v>
      </c>
      <c r="AQ529" t="s">
        <v>4754</v>
      </c>
    </row>
    <row r="530" spans="1:43" hidden="1" outlineLevel="1">
      <c r="A530" t="s">
        <v>2428</v>
      </c>
      <c r="B530" s="10" t="s">
        <v>2085</v>
      </c>
      <c r="C530" s="1">
        <f t="shared" si="96"/>
        <v>375</v>
      </c>
      <c r="D530" s="7">
        <f t="shared" si="89"/>
        <v>2</v>
      </c>
      <c r="E530" s="7">
        <f t="shared" si="90"/>
        <v>1</v>
      </c>
      <c r="F530" s="7">
        <f t="shared" si="91"/>
        <v>3</v>
      </c>
      <c r="G530" s="1">
        <f t="shared" si="97"/>
        <v>9</v>
      </c>
      <c r="H530" s="2">
        <f t="shared" si="98"/>
        <v>2.4E-2</v>
      </c>
      <c r="I530" s="8"/>
      <c r="J530" s="2">
        <f t="shared" si="92"/>
        <v>0.45066666666666666</v>
      </c>
      <c r="K530" s="2">
        <f t="shared" si="93"/>
        <v>0.47466666666666668</v>
      </c>
      <c r="L530" s="2">
        <f t="shared" si="94"/>
        <v>5.6000000000000001E-2</v>
      </c>
      <c r="M530" s="2">
        <f t="shared" si="95"/>
        <v>1.8666666666666658E-2</v>
      </c>
      <c r="N530" s="1">
        <v>169</v>
      </c>
      <c r="O530" s="1">
        <v>178</v>
      </c>
      <c r="P530" s="1">
        <v>21</v>
      </c>
      <c r="Q530" s="1">
        <v>4</v>
      </c>
      <c r="R530" s="1">
        <v>3</v>
      </c>
      <c r="S530" s="76"/>
      <c r="T530" s="1">
        <v>0</v>
      </c>
      <c r="U530" s="1">
        <v>0</v>
      </c>
      <c r="V530" s="1"/>
      <c r="W530" s="1"/>
      <c r="X530" s="1"/>
      <c r="Y530" s="1"/>
      <c r="Z530" s="1"/>
      <c r="AA530" s="1"/>
      <c r="AB530" s="1"/>
      <c r="AG530" t="str">
        <f t="shared" si="99"/>
        <v>Perry</v>
      </c>
      <c r="AH530" t="s">
        <v>1982</v>
      </c>
      <c r="AI530">
        <v>2</v>
      </c>
      <c r="AJ530">
        <v>183</v>
      </c>
      <c r="AL530" t="s">
        <v>849</v>
      </c>
      <c r="AM530" t="s">
        <v>778</v>
      </c>
      <c r="AN530" t="s">
        <v>124</v>
      </c>
      <c r="AO530" t="s">
        <v>5147</v>
      </c>
      <c r="AQ530" t="s">
        <v>3002</v>
      </c>
    </row>
    <row r="531" spans="1:43" hidden="1" outlineLevel="1">
      <c r="A531" t="s">
        <v>3754</v>
      </c>
      <c r="B531" s="10" t="s">
        <v>2085</v>
      </c>
      <c r="C531" s="1">
        <f t="shared" si="96"/>
        <v>813</v>
      </c>
      <c r="D531" s="7">
        <f t="shared" si="89"/>
        <v>1</v>
      </c>
      <c r="E531" s="7">
        <f t="shared" si="90"/>
        <v>2</v>
      </c>
      <c r="F531" s="7">
        <f t="shared" si="91"/>
        <v>3</v>
      </c>
      <c r="G531" s="1">
        <f t="shared" si="97"/>
        <v>114</v>
      </c>
      <c r="H531" s="2">
        <f t="shared" si="98"/>
        <v>0.14022140221402213</v>
      </c>
      <c r="I531" s="8"/>
      <c r="J531" s="2">
        <f t="shared" si="92"/>
        <v>0.53997539975399755</v>
      </c>
      <c r="K531" s="2">
        <f t="shared" si="93"/>
        <v>0.39975399753997543</v>
      </c>
      <c r="L531" s="2">
        <f t="shared" si="94"/>
        <v>4.0590405904059039E-2</v>
      </c>
      <c r="M531" s="2">
        <f t="shared" si="95"/>
        <v>1.9680196801967982E-2</v>
      </c>
      <c r="N531" s="1">
        <v>439</v>
      </c>
      <c r="O531" s="1">
        <v>325</v>
      </c>
      <c r="P531" s="1">
        <v>33</v>
      </c>
      <c r="Q531" s="1">
        <v>11</v>
      </c>
      <c r="R531" s="1">
        <v>5</v>
      </c>
      <c r="S531" s="76"/>
      <c r="T531" s="1">
        <v>0</v>
      </c>
      <c r="U531" s="1">
        <v>0</v>
      </c>
      <c r="V531" s="1"/>
      <c r="W531" s="1"/>
      <c r="X531" s="1"/>
      <c r="Y531" s="1"/>
      <c r="Z531" s="1"/>
      <c r="AA531" s="1"/>
      <c r="AB531" s="1"/>
      <c r="AG531" t="str">
        <f t="shared" si="99"/>
        <v>Peru</v>
      </c>
      <c r="AH531" t="s">
        <v>3127</v>
      </c>
      <c r="AI531">
        <v>2</v>
      </c>
      <c r="AJ531">
        <v>339</v>
      </c>
      <c r="AL531" t="s">
        <v>849</v>
      </c>
      <c r="AM531" t="s">
        <v>1467</v>
      </c>
      <c r="AN531" t="s">
        <v>4686</v>
      </c>
      <c r="AO531" t="s">
        <v>4800</v>
      </c>
      <c r="AQ531" t="s">
        <v>3002</v>
      </c>
    </row>
    <row r="532" spans="1:43" hidden="1" outlineLevel="1">
      <c r="A532" t="s">
        <v>3580</v>
      </c>
      <c r="B532" s="10" t="s">
        <v>2085</v>
      </c>
      <c r="C532" s="1">
        <f t="shared" si="96"/>
        <v>490</v>
      </c>
      <c r="D532" s="7">
        <f t="shared" si="89"/>
        <v>1</v>
      </c>
      <c r="E532" s="7">
        <f t="shared" si="90"/>
        <v>2</v>
      </c>
      <c r="F532" s="7">
        <f t="shared" si="91"/>
        <v>3</v>
      </c>
      <c r="G532" s="1">
        <f t="shared" si="97"/>
        <v>15</v>
      </c>
      <c r="H532" s="2">
        <f t="shared" si="98"/>
        <v>3.0612244897959183E-2</v>
      </c>
      <c r="I532" s="8"/>
      <c r="J532" s="2">
        <f t="shared" si="92"/>
        <v>0.47551020408163264</v>
      </c>
      <c r="K532" s="2">
        <f t="shared" si="93"/>
        <v>0.44489795918367347</v>
      </c>
      <c r="L532" s="2">
        <f t="shared" si="94"/>
        <v>5.9183673469387757E-2</v>
      </c>
      <c r="M532" s="2">
        <f t="shared" si="95"/>
        <v>2.0408163265306187E-2</v>
      </c>
      <c r="N532" s="1">
        <v>233</v>
      </c>
      <c r="O532" s="1">
        <v>218</v>
      </c>
      <c r="P532" s="1">
        <v>29</v>
      </c>
      <c r="Q532" s="1">
        <v>6</v>
      </c>
      <c r="R532" s="1">
        <v>4</v>
      </c>
      <c r="S532" s="76"/>
      <c r="T532" s="1">
        <v>0</v>
      </c>
      <c r="U532" s="1">
        <v>0</v>
      </c>
      <c r="V532" s="1"/>
      <c r="W532" s="1"/>
      <c r="X532" s="1"/>
      <c r="Y532" s="1"/>
      <c r="Z532" s="1"/>
      <c r="AA532" s="1"/>
      <c r="AB532" s="1"/>
      <c r="AG532" t="str">
        <f t="shared" si="99"/>
        <v>Phillips</v>
      </c>
      <c r="AH532" t="s">
        <v>2579</v>
      </c>
      <c r="AI532">
        <v>2</v>
      </c>
      <c r="AJ532">
        <v>225</v>
      </c>
      <c r="AL532" t="s">
        <v>849</v>
      </c>
      <c r="AM532" t="s">
        <v>2150</v>
      </c>
      <c r="AN532" t="s">
        <v>992</v>
      </c>
      <c r="AO532" t="s">
        <v>4801</v>
      </c>
      <c r="AQ532" t="s">
        <v>3002</v>
      </c>
    </row>
    <row r="533" spans="1:43" hidden="1" outlineLevel="1">
      <c r="A533" t="s">
        <v>1887</v>
      </c>
      <c r="B533" s="10" t="s">
        <v>2085</v>
      </c>
      <c r="C533" s="1">
        <f t="shared" si="96"/>
        <v>1316</v>
      </c>
      <c r="D533" s="7">
        <f t="shared" si="89"/>
        <v>2</v>
      </c>
      <c r="E533" s="7">
        <f t="shared" si="90"/>
        <v>1</v>
      </c>
      <c r="F533" s="7">
        <f t="shared" si="91"/>
        <v>3</v>
      </c>
      <c r="G533" s="1">
        <f t="shared" si="97"/>
        <v>60</v>
      </c>
      <c r="H533" s="2">
        <f t="shared" si="98"/>
        <v>4.5592705167173252E-2</v>
      </c>
      <c r="I533" s="8"/>
      <c r="J533" s="2">
        <f t="shared" si="92"/>
        <v>0.4338905775075988</v>
      </c>
      <c r="K533" s="2">
        <f t="shared" si="93"/>
        <v>0.47948328267477203</v>
      </c>
      <c r="L533" s="2">
        <f t="shared" si="94"/>
        <v>7.0668693009118544E-2</v>
      </c>
      <c r="M533" s="2">
        <f t="shared" si="95"/>
        <v>1.5957446808510689E-2</v>
      </c>
      <c r="N533" s="1">
        <v>571</v>
      </c>
      <c r="O533" s="1">
        <v>631</v>
      </c>
      <c r="P533" s="1">
        <v>93</v>
      </c>
      <c r="Q533" s="1">
        <v>15</v>
      </c>
      <c r="R533" s="1">
        <v>5</v>
      </c>
      <c r="S533" s="76"/>
      <c r="T533" s="1">
        <v>1</v>
      </c>
      <c r="U533" s="1">
        <v>0</v>
      </c>
      <c r="V533" s="1"/>
      <c r="W533" s="1"/>
      <c r="X533" s="1"/>
      <c r="Y533" s="1"/>
      <c r="Z533" s="1"/>
      <c r="AA533" s="1"/>
      <c r="AB533" s="1"/>
      <c r="AG533" t="str">
        <f t="shared" si="99"/>
        <v>Phippsburg</v>
      </c>
      <c r="AH533" t="s">
        <v>2853</v>
      </c>
      <c r="AI533">
        <v>1</v>
      </c>
      <c r="AJ533">
        <v>496</v>
      </c>
      <c r="AL533" t="s">
        <v>849</v>
      </c>
      <c r="AM533" t="s">
        <v>459</v>
      </c>
      <c r="AN533" t="s">
        <v>4484</v>
      </c>
      <c r="AO533" t="s">
        <v>4802</v>
      </c>
      <c r="AQ533" t="s">
        <v>3002</v>
      </c>
    </row>
    <row r="534" spans="1:43" hidden="1" outlineLevel="1">
      <c r="A534" t="s">
        <v>3388</v>
      </c>
      <c r="B534" s="10" t="s">
        <v>2085</v>
      </c>
      <c r="C534" s="1">
        <f t="shared" si="96"/>
        <v>1983</v>
      </c>
      <c r="D534" s="7">
        <f t="shared" si="89"/>
        <v>2</v>
      </c>
      <c r="E534" s="7">
        <f t="shared" si="90"/>
        <v>1</v>
      </c>
      <c r="F534" s="7">
        <f t="shared" si="91"/>
        <v>3</v>
      </c>
      <c r="G534" s="1">
        <f t="shared" si="97"/>
        <v>67</v>
      </c>
      <c r="H534" s="2">
        <f t="shared" si="98"/>
        <v>3.3787191124558746E-2</v>
      </c>
      <c r="I534" s="8"/>
      <c r="J534" s="2">
        <f t="shared" si="92"/>
        <v>0.45184064548663638</v>
      </c>
      <c r="K534" s="2">
        <f t="shared" si="93"/>
        <v>0.48562783661119518</v>
      </c>
      <c r="L534" s="2">
        <f t="shared" si="94"/>
        <v>4.790721129601614E-2</v>
      </c>
      <c r="M534" s="2">
        <f t="shared" si="95"/>
        <v>1.4624306606152292E-2</v>
      </c>
      <c r="N534" s="1">
        <v>896</v>
      </c>
      <c r="O534" s="1">
        <v>963</v>
      </c>
      <c r="P534" s="1">
        <v>95</v>
      </c>
      <c r="Q534" s="1">
        <v>23</v>
      </c>
      <c r="R534" s="1">
        <v>5</v>
      </c>
      <c r="S534" s="76"/>
      <c r="T534" s="1">
        <v>1</v>
      </c>
      <c r="U534" s="1">
        <v>0</v>
      </c>
      <c r="V534" s="1"/>
      <c r="W534" s="1"/>
      <c r="X534" s="1"/>
      <c r="Y534" s="1"/>
      <c r="Z534" s="1"/>
      <c r="AA534" s="1"/>
      <c r="AB534" s="1"/>
      <c r="AG534" t="str">
        <f t="shared" si="99"/>
        <v>Pittsfield</v>
      </c>
      <c r="AH534" t="s">
        <v>1928</v>
      </c>
      <c r="AI534">
        <v>2</v>
      </c>
      <c r="AJ534">
        <v>242</v>
      </c>
      <c r="AL534" t="s">
        <v>849</v>
      </c>
      <c r="AM534" t="s">
        <v>776</v>
      </c>
      <c r="AN534" t="s">
        <v>4686</v>
      </c>
      <c r="AO534" t="s">
        <v>4803</v>
      </c>
      <c r="AQ534" t="s">
        <v>3002</v>
      </c>
    </row>
    <row r="535" spans="1:43" hidden="1" outlineLevel="1">
      <c r="A535" t="s">
        <v>1570</v>
      </c>
      <c r="B535" s="10" t="s">
        <v>2085</v>
      </c>
      <c r="C535" s="1">
        <f t="shared" si="96"/>
        <v>1440</v>
      </c>
      <c r="D535" s="7">
        <f t="shared" si="89"/>
        <v>1</v>
      </c>
      <c r="E535" s="7">
        <f t="shared" si="90"/>
        <v>2</v>
      </c>
      <c r="F535" s="7">
        <f t="shared" si="91"/>
        <v>3</v>
      </c>
      <c r="G535" s="1">
        <f t="shared" si="97"/>
        <v>31</v>
      </c>
      <c r="H535" s="2">
        <f t="shared" si="98"/>
        <v>2.1527777777777778E-2</v>
      </c>
      <c r="I535" s="8"/>
      <c r="J535" s="2">
        <f t="shared" si="92"/>
        <v>0.46944444444444444</v>
      </c>
      <c r="K535" s="2">
        <f t="shared" si="93"/>
        <v>0.44791666666666669</v>
      </c>
      <c r="L535" s="2">
        <f t="shared" si="94"/>
        <v>6.8750000000000006E-2</v>
      </c>
      <c r="M535" s="2">
        <f t="shared" si="95"/>
        <v>1.3888888888888867E-2</v>
      </c>
      <c r="N535" s="1">
        <v>676</v>
      </c>
      <c r="O535" s="1">
        <v>645</v>
      </c>
      <c r="P535" s="1">
        <v>99</v>
      </c>
      <c r="Q535" s="1">
        <v>12</v>
      </c>
      <c r="R535" s="1">
        <v>5</v>
      </c>
      <c r="S535" s="76"/>
      <c r="T535" s="1">
        <v>2</v>
      </c>
      <c r="U535" s="1">
        <v>1</v>
      </c>
      <c r="V535" s="1"/>
      <c r="W535" s="1"/>
      <c r="X535" s="1"/>
      <c r="Y535" s="1"/>
      <c r="Z535" s="1"/>
      <c r="AA535" s="1"/>
      <c r="AB535" s="1"/>
      <c r="AG535" t="str">
        <f t="shared" si="99"/>
        <v>Pittston</v>
      </c>
      <c r="AH535" t="s">
        <v>3746</v>
      </c>
      <c r="AI535">
        <v>1</v>
      </c>
      <c r="AJ535">
        <v>419</v>
      </c>
      <c r="AL535" t="s">
        <v>849</v>
      </c>
      <c r="AM535" t="s">
        <v>2455</v>
      </c>
      <c r="AN535" t="s">
        <v>668</v>
      </c>
      <c r="AO535" t="s">
        <v>4804</v>
      </c>
      <c r="AQ535" t="s">
        <v>3002</v>
      </c>
    </row>
    <row r="536" spans="1:43" hidden="1" outlineLevel="1">
      <c r="A536" t="s">
        <v>3670</v>
      </c>
      <c r="B536" s="10" t="s">
        <v>2085</v>
      </c>
      <c r="C536" s="1">
        <f t="shared" si="96"/>
        <v>225</v>
      </c>
      <c r="D536" s="7">
        <f t="shared" si="89"/>
        <v>1</v>
      </c>
      <c r="E536" s="7">
        <f t="shared" si="90"/>
        <v>2</v>
      </c>
      <c r="F536" s="7">
        <f t="shared" si="91"/>
        <v>3</v>
      </c>
      <c r="G536" s="1">
        <f t="shared" si="97"/>
        <v>183</v>
      </c>
      <c r="H536" s="2">
        <f t="shared" si="98"/>
        <v>0.81333333333333335</v>
      </c>
      <c r="I536" s="8"/>
      <c r="J536" s="2">
        <f t="shared" si="92"/>
        <v>0.88444444444444448</v>
      </c>
      <c r="K536" s="2">
        <f t="shared" si="93"/>
        <v>7.1111111111111111E-2</v>
      </c>
      <c r="L536" s="2">
        <f t="shared" si="94"/>
        <v>0.04</v>
      </c>
      <c r="M536" s="2">
        <f t="shared" si="95"/>
        <v>4.4444444444444106E-3</v>
      </c>
      <c r="N536" s="1">
        <v>199</v>
      </c>
      <c r="O536" s="1">
        <v>16</v>
      </c>
      <c r="P536" s="1">
        <v>9</v>
      </c>
      <c r="Q536" s="1">
        <v>0</v>
      </c>
      <c r="R536" s="1">
        <v>1</v>
      </c>
      <c r="S536" s="76"/>
      <c r="T536" s="1">
        <v>0</v>
      </c>
      <c r="U536" s="1">
        <v>0</v>
      </c>
      <c r="V536" s="1"/>
      <c r="W536" s="1"/>
      <c r="X536" s="1"/>
      <c r="Y536" s="1"/>
      <c r="Z536" s="1"/>
      <c r="AA536" s="1"/>
      <c r="AB536" s="1"/>
      <c r="AG536" t="str">
        <f t="shared" si="99"/>
        <v>Pleasant Point Voting District</v>
      </c>
      <c r="AH536" t="s">
        <v>1982</v>
      </c>
      <c r="AI536">
        <v>2</v>
      </c>
      <c r="AJ536" t="e">
        <v>#N/A</v>
      </c>
      <c r="AL536" t="s">
        <v>849</v>
      </c>
      <c r="AQ536" t="s">
        <v>4754</v>
      </c>
    </row>
    <row r="537" spans="1:43" hidden="1" outlineLevel="1">
      <c r="A537" t="s">
        <v>3327</v>
      </c>
      <c r="B537" s="10" t="s">
        <v>2085</v>
      </c>
      <c r="C537" s="1">
        <f t="shared" si="96"/>
        <v>62</v>
      </c>
      <c r="D537" s="7">
        <f t="shared" si="89"/>
        <v>2</v>
      </c>
      <c r="E537" s="7">
        <f t="shared" si="90"/>
        <v>1</v>
      </c>
      <c r="F537" s="7">
        <f t="shared" si="91"/>
        <v>3</v>
      </c>
      <c r="G537" s="1">
        <f t="shared" si="97"/>
        <v>11</v>
      </c>
      <c r="H537" s="2">
        <f t="shared" si="98"/>
        <v>0.17741935483870969</v>
      </c>
      <c r="I537" s="8"/>
      <c r="J537" s="2">
        <f t="shared" si="92"/>
        <v>0.35483870967741937</v>
      </c>
      <c r="K537" s="2">
        <f t="shared" si="93"/>
        <v>0.532258064516129</v>
      </c>
      <c r="L537" s="2">
        <f t="shared" si="94"/>
        <v>8.0645161290322578E-2</v>
      </c>
      <c r="M537" s="2">
        <f t="shared" si="95"/>
        <v>3.2258064516129045E-2</v>
      </c>
      <c r="N537" s="1">
        <v>22</v>
      </c>
      <c r="O537" s="1">
        <v>33</v>
      </c>
      <c r="P537" s="1">
        <v>5</v>
      </c>
      <c r="Q537" s="1">
        <v>1</v>
      </c>
      <c r="R537" s="1">
        <v>1</v>
      </c>
      <c r="S537" s="76"/>
      <c r="T537" s="1">
        <v>0</v>
      </c>
      <c r="U537" s="1">
        <v>0</v>
      </c>
      <c r="V537" s="1"/>
      <c r="W537" s="1"/>
      <c r="X537" s="1"/>
      <c r="Y537" s="1"/>
      <c r="Z537" s="1"/>
      <c r="AA537" s="1"/>
      <c r="AB537" s="1"/>
      <c r="AG537" t="str">
        <f t="shared" si="99"/>
        <v>Pleasant Ridge Plantation</v>
      </c>
      <c r="AH537" t="s">
        <v>1928</v>
      </c>
      <c r="AI537">
        <v>2</v>
      </c>
      <c r="AJ537">
        <v>157</v>
      </c>
      <c r="AL537" t="s">
        <v>849</v>
      </c>
      <c r="AM537" t="s">
        <v>776</v>
      </c>
      <c r="AN537" t="s">
        <v>640</v>
      </c>
      <c r="AO537" t="s">
        <v>4805</v>
      </c>
      <c r="AQ537" t="s">
        <v>4755</v>
      </c>
    </row>
    <row r="538" spans="1:43" hidden="1" outlineLevel="1">
      <c r="A538" t="s">
        <v>1525</v>
      </c>
      <c r="B538" s="10" t="s">
        <v>2085</v>
      </c>
      <c r="C538" s="1">
        <f t="shared" si="96"/>
        <v>545</v>
      </c>
      <c r="D538" s="7">
        <f t="shared" si="89"/>
        <v>2</v>
      </c>
      <c r="E538" s="7">
        <f t="shared" si="90"/>
        <v>1</v>
      </c>
      <c r="F538" s="7">
        <f t="shared" si="91"/>
        <v>3</v>
      </c>
      <c r="G538" s="1">
        <f t="shared" si="97"/>
        <v>121</v>
      </c>
      <c r="H538" s="2">
        <f t="shared" si="98"/>
        <v>0.22201834862385322</v>
      </c>
      <c r="I538" s="8"/>
      <c r="J538" s="2">
        <f t="shared" si="92"/>
        <v>0.3577981651376147</v>
      </c>
      <c r="K538" s="2">
        <f t="shared" si="93"/>
        <v>0.57981651376146792</v>
      </c>
      <c r="L538" s="2">
        <f t="shared" si="94"/>
        <v>4.9541284403669728E-2</v>
      </c>
      <c r="M538" s="2">
        <f t="shared" si="95"/>
        <v>1.2844036697247596E-2</v>
      </c>
      <c r="N538" s="1">
        <v>195</v>
      </c>
      <c r="O538" s="1">
        <v>316</v>
      </c>
      <c r="P538" s="1">
        <v>27</v>
      </c>
      <c r="Q538" s="1">
        <v>5</v>
      </c>
      <c r="R538" s="1">
        <v>2</v>
      </c>
      <c r="S538" s="76"/>
      <c r="T538" s="1">
        <v>0</v>
      </c>
      <c r="U538" s="1">
        <v>0</v>
      </c>
      <c r="V538" s="1"/>
      <c r="W538" s="1"/>
      <c r="X538" s="1"/>
      <c r="Y538" s="1"/>
      <c r="Z538" s="1"/>
      <c r="AA538" s="1"/>
      <c r="AB538" s="1"/>
      <c r="AG538" t="str">
        <f t="shared" si="99"/>
        <v>Plymouth</v>
      </c>
      <c r="AH538" t="s">
        <v>3128</v>
      </c>
      <c r="AI538">
        <v>2</v>
      </c>
      <c r="AJ538">
        <v>250</v>
      </c>
      <c r="AL538" t="s">
        <v>849</v>
      </c>
      <c r="AM538" t="s">
        <v>1468</v>
      </c>
      <c r="AN538" t="s">
        <v>567</v>
      </c>
      <c r="AO538" t="s">
        <v>4806</v>
      </c>
      <c r="AQ538" t="s">
        <v>3002</v>
      </c>
    </row>
    <row r="539" spans="1:43" hidden="1" outlineLevel="1">
      <c r="A539" t="s">
        <v>1571</v>
      </c>
      <c r="B539" s="10" t="s">
        <v>2085</v>
      </c>
      <c r="C539" s="1">
        <f t="shared" si="96"/>
        <v>2488</v>
      </c>
      <c r="D539" s="7">
        <f t="shared" si="89"/>
        <v>2</v>
      </c>
      <c r="E539" s="7">
        <f t="shared" si="90"/>
        <v>1</v>
      </c>
      <c r="F539" s="7">
        <f t="shared" si="91"/>
        <v>3</v>
      </c>
      <c r="G539" s="1">
        <f t="shared" si="97"/>
        <v>7</v>
      </c>
      <c r="H539" s="2">
        <f t="shared" si="98"/>
        <v>2.8135048231511255E-3</v>
      </c>
      <c r="I539" s="8"/>
      <c r="J539" s="2">
        <f t="shared" si="92"/>
        <v>0.46463022508038587</v>
      </c>
      <c r="K539" s="2">
        <f t="shared" si="93"/>
        <v>0.467443729903537</v>
      </c>
      <c r="L539" s="2">
        <f t="shared" si="94"/>
        <v>5.5868167202572344E-2</v>
      </c>
      <c r="M539" s="2">
        <f t="shared" si="95"/>
        <v>1.2057877813504786E-2</v>
      </c>
      <c r="N539" s="1">
        <v>1156</v>
      </c>
      <c r="O539" s="1">
        <v>1163</v>
      </c>
      <c r="P539" s="1">
        <v>139</v>
      </c>
      <c r="Q539" s="1">
        <v>19</v>
      </c>
      <c r="R539" s="1">
        <v>10</v>
      </c>
      <c r="S539" s="76"/>
      <c r="T539" s="1">
        <v>1</v>
      </c>
      <c r="U539" s="1">
        <v>0</v>
      </c>
      <c r="V539" s="1"/>
      <c r="W539" s="1"/>
      <c r="X539" s="1"/>
      <c r="Y539" s="1"/>
      <c r="Z539" s="1"/>
      <c r="AA539" s="1"/>
      <c r="AB539" s="1"/>
      <c r="AG539" t="str">
        <f t="shared" si="99"/>
        <v>Poland</v>
      </c>
      <c r="AH539" t="s">
        <v>3129</v>
      </c>
      <c r="AI539">
        <v>2</v>
      </c>
      <c r="AJ539">
        <v>453</v>
      </c>
      <c r="AL539" t="s">
        <v>849</v>
      </c>
      <c r="AM539" t="s">
        <v>1801</v>
      </c>
      <c r="AN539" t="s">
        <v>660</v>
      </c>
      <c r="AO539" t="s">
        <v>352</v>
      </c>
      <c r="AQ539" t="s">
        <v>3002</v>
      </c>
    </row>
    <row r="540" spans="1:43" hidden="1" outlineLevel="1">
      <c r="A540" t="s">
        <v>2918</v>
      </c>
      <c r="B540" s="10" t="s">
        <v>2085</v>
      </c>
      <c r="C540" s="1">
        <f t="shared" si="96"/>
        <v>259</v>
      </c>
      <c r="D540" s="7">
        <f t="shared" si="89"/>
        <v>2</v>
      </c>
      <c r="E540" s="7">
        <f t="shared" si="90"/>
        <v>1</v>
      </c>
      <c r="F540" s="7">
        <f t="shared" si="91"/>
        <v>3</v>
      </c>
      <c r="G540" s="1">
        <f t="shared" si="97"/>
        <v>8</v>
      </c>
      <c r="H540" s="2">
        <f t="shared" si="98"/>
        <v>3.0888030888030889E-2</v>
      </c>
      <c r="I540" s="8"/>
      <c r="J540" s="2">
        <f t="shared" si="92"/>
        <v>0.46718146718146719</v>
      </c>
      <c r="K540" s="2">
        <f t="shared" si="93"/>
        <v>0.49806949806949807</v>
      </c>
      <c r="L540" s="2">
        <f t="shared" si="94"/>
        <v>1.9305019305019305E-2</v>
      </c>
      <c r="M540" s="2">
        <f t="shared" si="95"/>
        <v>1.5444015444015486E-2</v>
      </c>
      <c r="N540" s="1">
        <v>121</v>
      </c>
      <c r="O540" s="1">
        <v>129</v>
      </c>
      <c r="P540" s="1">
        <v>5</v>
      </c>
      <c r="Q540" s="1">
        <v>1</v>
      </c>
      <c r="R540" s="1">
        <v>3</v>
      </c>
      <c r="S540" s="76"/>
      <c r="T540" s="1">
        <v>0</v>
      </c>
      <c r="U540" s="1">
        <v>0</v>
      </c>
      <c r="V540" s="1"/>
      <c r="W540" s="1"/>
      <c r="X540" s="1"/>
      <c r="Y540" s="1"/>
      <c r="Z540" s="1"/>
      <c r="AA540" s="1"/>
      <c r="AB540" s="1"/>
      <c r="AG540" t="str">
        <f t="shared" si="99"/>
        <v>Portage Lake</v>
      </c>
      <c r="AH540" t="s">
        <v>3697</v>
      </c>
      <c r="AI540">
        <v>2</v>
      </c>
      <c r="AJ540">
        <v>30</v>
      </c>
      <c r="AL540" t="s">
        <v>849</v>
      </c>
      <c r="AM540" t="s">
        <v>1802</v>
      </c>
      <c r="AN540" t="s">
        <v>4183</v>
      </c>
      <c r="AO540" t="s">
        <v>4807</v>
      </c>
      <c r="AQ540" t="s">
        <v>3002</v>
      </c>
    </row>
    <row r="541" spans="1:43" hidden="1" outlineLevel="1">
      <c r="A541" t="s">
        <v>1293</v>
      </c>
      <c r="B541" s="10" t="s">
        <v>2085</v>
      </c>
      <c r="C541" s="1">
        <f t="shared" si="96"/>
        <v>714</v>
      </c>
      <c r="D541" s="7">
        <f t="shared" si="89"/>
        <v>2</v>
      </c>
      <c r="E541" s="7">
        <f t="shared" si="90"/>
        <v>1</v>
      </c>
      <c r="F541" s="7">
        <f t="shared" si="91"/>
        <v>3</v>
      </c>
      <c r="G541" s="1">
        <f t="shared" si="97"/>
        <v>62</v>
      </c>
      <c r="H541" s="2">
        <f t="shared" si="98"/>
        <v>8.683473389355742E-2</v>
      </c>
      <c r="I541" s="8"/>
      <c r="J541" s="2">
        <f t="shared" si="92"/>
        <v>0.41036414565826329</v>
      </c>
      <c r="K541" s="2">
        <f t="shared" si="93"/>
        <v>0.49719887955182074</v>
      </c>
      <c r="L541" s="2">
        <f t="shared" si="94"/>
        <v>6.8627450980392163E-2</v>
      </c>
      <c r="M541" s="2">
        <f t="shared" si="95"/>
        <v>2.3809523809523808E-2</v>
      </c>
      <c r="N541" s="1">
        <v>293</v>
      </c>
      <c r="O541" s="1">
        <v>355</v>
      </c>
      <c r="P541" s="1">
        <v>49</v>
      </c>
      <c r="Q541" s="1">
        <v>10</v>
      </c>
      <c r="R541" s="1">
        <v>7</v>
      </c>
      <c r="S541" s="76"/>
      <c r="T541" s="1">
        <v>0</v>
      </c>
      <c r="U541" s="1">
        <v>0</v>
      </c>
      <c r="V541" s="1"/>
      <c r="W541" s="1"/>
      <c r="X541" s="1"/>
      <c r="Y541" s="1"/>
      <c r="Z541" s="1"/>
      <c r="AA541" s="1"/>
      <c r="AB541" s="1"/>
      <c r="AG541" t="str">
        <f t="shared" si="99"/>
        <v>Porter</v>
      </c>
      <c r="AH541" t="s">
        <v>3127</v>
      </c>
      <c r="AI541">
        <v>2</v>
      </c>
      <c r="AJ541">
        <v>494</v>
      </c>
      <c r="AL541" t="s">
        <v>849</v>
      </c>
      <c r="AM541" t="s">
        <v>1467</v>
      </c>
      <c r="AN541" t="s">
        <v>640</v>
      </c>
      <c r="AO541" t="s">
        <v>4808</v>
      </c>
      <c r="AQ541" t="s">
        <v>3002</v>
      </c>
    </row>
    <row r="542" spans="1:43" hidden="1" outlineLevel="1">
      <c r="A542" t="s">
        <v>2919</v>
      </c>
      <c r="B542" s="10" t="s">
        <v>2085</v>
      </c>
      <c r="C542" s="1">
        <f t="shared" si="96"/>
        <v>32341</v>
      </c>
      <c r="D542" s="7">
        <f t="shared" si="89"/>
        <v>1</v>
      </c>
      <c r="E542" s="7">
        <f t="shared" si="90"/>
        <v>2</v>
      </c>
      <c r="F542" s="7">
        <f t="shared" si="91"/>
        <v>3</v>
      </c>
      <c r="G542" s="1">
        <f t="shared" si="97"/>
        <v>11668</v>
      </c>
      <c r="H542" s="2">
        <f t="shared" si="98"/>
        <v>0.36078043350545747</v>
      </c>
      <c r="I542" s="8"/>
      <c r="J542" s="2">
        <f t="shared" si="92"/>
        <v>0.63405584242911472</v>
      </c>
      <c r="K542" s="2">
        <f t="shared" si="93"/>
        <v>0.27327540892365726</v>
      </c>
      <c r="L542" s="2">
        <f t="shared" si="94"/>
        <v>8.3701802665347394E-2</v>
      </c>
      <c r="M542" s="2">
        <f t="shared" si="95"/>
        <v>8.9669459818806224E-3</v>
      </c>
      <c r="N542" s="1">
        <v>20506</v>
      </c>
      <c r="O542" s="1">
        <v>8838</v>
      </c>
      <c r="P542" s="1">
        <v>2707</v>
      </c>
      <c r="Q542" s="1">
        <v>122</v>
      </c>
      <c r="R542" s="1">
        <v>153</v>
      </c>
      <c r="S542" s="76"/>
      <c r="T542" s="1">
        <v>15</v>
      </c>
      <c r="U542" s="1">
        <v>0</v>
      </c>
      <c r="V542" s="1"/>
      <c r="W542" s="1"/>
      <c r="X542" s="1"/>
      <c r="Y542" s="1"/>
      <c r="Z542" s="1"/>
      <c r="AA542" s="1"/>
      <c r="AB542" s="1"/>
      <c r="AG542" t="str">
        <f t="shared" si="99"/>
        <v>Portland</v>
      </c>
      <c r="AH542" t="s">
        <v>2622</v>
      </c>
      <c r="AI542">
        <v>1</v>
      </c>
      <c r="AJ542">
        <v>514</v>
      </c>
      <c r="AL542" t="s">
        <v>849</v>
      </c>
      <c r="AM542" t="s">
        <v>1803</v>
      </c>
      <c r="AN542" t="s">
        <v>668</v>
      </c>
      <c r="AO542" t="s">
        <v>4809</v>
      </c>
      <c r="AQ542" t="s">
        <v>290</v>
      </c>
    </row>
    <row r="543" spans="1:43" hidden="1" outlineLevel="1">
      <c r="A543" t="s">
        <v>3193</v>
      </c>
      <c r="B543" s="10" t="s">
        <v>2085</v>
      </c>
      <c r="C543" s="1">
        <f t="shared" si="96"/>
        <v>885</v>
      </c>
      <c r="D543" s="7">
        <f t="shared" si="89"/>
        <v>1</v>
      </c>
      <c r="E543" s="7">
        <f t="shared" si="90"/>
        <v>2</v>
      </c>
      <c r="F543" s="7">
        <f t="shared" si="91"/>
        <v>3</v>
      </c>
      <c r="G543" s="1">
        <f t="shared" si="97"/>
        <v>57</v>
      </c>
      <c r="H543" s="2">
        <f t="shared" si="98"/>
        <v>6.4406779661016947E-2</v>
      </c>
      <c r="I543" s="8"/>
      <c r="J543" s="2">
        <f t="shared" si="92"/>
        <v>0.4937853107344633</v>
      </c>
      <c r="K543" s="2">
        <f t="shared" si="93"/>
        <v>0.42937853107344631</v>
      </c>
      <c r="L543" s="2">
        <f t="shared" si="94"/>
        <v>6.4406779661016947E-2</v>
      </c>
      <c r="M543" s="2">
        <f t="shared" si="95"/>
        <v>1.242937853107344E-2</v>
      </c>
      <c r="N543" s="1">
        <v>437</v>
      </c>
      <c r="O543" s="1">
        <v>380</v>
      </c>
      <c r="P543" s="1">
        <v>57</v>
      </c>
      <c r="Q543" s="1">
        <v>6</v>
      </c>
      <c r="R543" s="1">
        <v>5</v>
      </c>
      <c r="S543" s="76"/>
      <c r="T543" s="1">
        <v>0</v>
      </c>
      <c r="U543" s="1">
        <v>0</v>
      </c>
      <c r="V543" s="1"/>
      <c r="W543" s="1"/>
      <c r="X543" s="1"/>
      <c r="Y543" s="1"/>
      <c r="Z543" s="1"/>
      <c r="AA543" s="1"/>
      <c r="AB543" s="1"/>
      <c r="AG543" t="str">
        <f t="shared" si="99"/>
        <v>Pownal</v>
      </c>
      <c r="AH543" t="s">
        <v>2622</v>
      </c>
      <c r="AI543">
        <v>1</v>
      </c>
      <c r="AJ543">
        <v>484</v>
      </c>
      <c r="AL543" t="s">
        <v>849</v>
      </c>
      <c r="AM543" t="s">
        <v>1803</v>
      </c>
      <c r="AN543" t="s">
        <v>994</v>
      </c>
      <c r="AO543" t="s">
        <v>4810</v>
      </c>
      <c r="AQ543" t="s">
        <v>3002</v>
      </c>
    </row>
    <row r="544" spans="1:43" hidden="1" outlineLevel="1">
      <c r="A544" s="37" t="s">
        <v>3740</v>
      </c>
      <c r="B544" s="10" t="s">
        <v>2085</v>
      </c>
      <c r="C544" s="1">
        <f t="shared" si="96"/>
        <v>66</v>
      </c>
      <c r="D544" s="7">
        <f t="shared" si="89"/>
        <v>2</v>
      </c>
      <c r="E544" s="7">
        <f t="shared" si="90"/>
        <v>1</v>
      </c>
      <c r="F544" s="7">
        <f t="shared" si="91"/>
        <v>0</v>
      </c>
      <c r="G544" s="1">
        <f t="shared" si="97"/>
        <v>25</v>
      </c>
      <c r="H544" s="2">
        <f t="shared" si="98"/>
        <v>0.37878787878787878</v>
      </c>
      <c r="I544" s="8"/>
      <c r="J544" s="2">
        <f t="shared" si="92"/>
        <v>0.27272727272727271</v>
      </c>
      <c r="K544" s="2">
        <f t="shared" si="93"/>
        <v>0.65151515151515149</v>
      </c>
      <c r="L544" s="2">
        <f t="shared" si="94"/>
        <v>0</v>
      </c>
      <c r="M544" s="2">
        <f t="shared" si="95"/>
        <v>7.5757575757575801E-2</v>
      </c>
      <c r="N544" s="1">
        <v>18</v>
      </c>
      <c r="O544" s="1">
        <v>43</v>
      </c>
      <c r="P544" s="1">
        <v>0</v>
      </c>
      <c r="Q544" s="1">
        <v>1</v>
      </c>
      <c r="R544" s="1">
        <v>3</v>
      </c>
      <c r="S544" s="76"/>
      <c r="T544" s="1">
        <v>1</v>
      </c>
      <c r="U544" s="1">
        <v>0</v>
      </c>
      <c r="V544" s="1"/>
      <c r="W544" s="1"/>
      <c r="X544" s="1"/>
      <c r="Y544" s="1"/>
      <c r="Z544" s="1"/>
      <c r="AA544" s="1"/>
      <c r="AB544" s="1"/>
      <c r="AG544" t="str">
        <f t="shared" si="99"/>
        <v>Prentiss Twp.</v>
      </c>
      <c r="AH544" t="s">
        <v>3128</v>
      </c>
      <c r="AI544">
        <v>2</v>
      </c>
      <c r="AJ544">
        <v>99</v>
      </c>
      <c r="AL544" t="s">
        <v>849</v>
      </c>
      <c r="AM544" t="s">
        <v>1468</v>
      </c>
      <c r="AN544" t="s">
        <v>503</v>
      </c>
      <c r="AO544" t="s">
        <v>4811</v>
      </c>
      <c r="AQ544" t="s">
        <v>1004</v>
      </c>
    </row>
    <row r="545" spans="1:43" hidden="1" outlineLevel="1">
      <c r="A545" t="s">
        <v>1192</v>
      </c>
      <c r="B545" s="10" t="s">
        <v>2085</v>
      </c>
      <c r="C545" s="1">
        <f t="shared" si="96"/>
        <v>4415</v>
      </c>
      <c r="D545" s="7">
        <f t="shared" si="89"/>
        <v>2</v>
      </c>
      <c r="E545" s="7">
        <f t="shared" si="90"/>
        <v>1</v>
      </c>
      <c r="F545" s="7">
        <f t="shared" si="91"/>
        <v>3</v>
      </c>
      <c r="G545" s="1">
        <f t="shared" si="97"/>
        <v>227</v>
      </c>
      <c r="H545" s="2">
        <f t="shared" si="98"/>
        <v>5.1415628539071348E-2</v>
      </c>
      <c r="I545" s="8"/>
      <c r="J545" s="2">
        <f t="shared" si="92"/>
        <v>0.4539071347678369</v>
      </c>
      <c r="K545" s="2">
        <f t="shared" si="93"/>
        <v>0.50532276330690828</v>
      </c>
      <c r="L545" s="2">
        <f t="shared" si="94"/>
        <v>3.0804077010192527E-2</v>
      </c>
      <c r="M545" s="2">
        <f t="shared" si="95"/>
        <v>9.9660249150622382E-3</v>
      </c>
      <c r="N545" s="1">
        <v>2004</v>
      </c>
      <c r="O545" s="1">
        <v>2231</v>
      </c>
      <c r="P545" s="1">
        <v>136</v>
      </c>
      <c r="Q545" s="1">
        <v>22</v>
      </c>
      <c r="R545" s="1">
        <v>14</v>
      </c>
      <c r="S545" s="76"/>
      <c r="T545" s="1">
        <v>7</v>
      </c>
      <c r="U545" s="1">
        <v>1</v>
      </c>
      <c r="V545" s="1"/>
      <c r="W545" s="1"/>
      <c r="X545" s="1"/>
      <c r="Y545" s="1"/>
      <c r="Z545" s="1"/>
      <c r="AA545" s="1"/>
      <c r="AB545" s="1"/>
      <c r="AG545" t="str">
        <f t="shared" si="99"/>
        <v>Presque Isle</v>
      </c>
      <c r="AH545" t="s">
        <v>3697</v>
      </c>
      <c r="AI545">
        <v>2</v>
      </c>
      <c r="AJ545">
        <v>31</v>
      </c>
      <c r="AL545" t="s">
        <v>849</v>
      </c>
      <c r="AM545" t="s">
        <v>1802</v>
      </c>
      <c r="AN545" t="s">
        <v>567</v>
      </c>
      <c r="AO545" t="s">
        <v>4812</v>
      </c>
      <c r="AQ545" t="s">
        <v>290</v>
      </c>
    </row>
    <row r="546" spans="1:43" hidden="1" outlineLevel="1">
      <c r="A546" t="s">
        <v>3380</v>
      </c>
      <c r="B546" s="10" t="s">
        <v>2085</v>
      </c>
      <c r="C546" s="1">
        <f t="shared" si="96"/>
        <v>423</v>
      </c>
      <c r="D546" s="7">
        <f t="shared" si="89"/>
        <v>2</v>
      </c>
      <c r="E546" s="7">
        <f t="shared" si="90"/>
        <v>1</v>
      </c>
      <c r="F546" s="7">
        <f t="shared" si="91"/>
        <v>3</v>
      </c>
      <c r="G546" s="1">
        <f t="shared" si="97"/>
        <v>93</v>
      </c>
      <c r="H546" s="2">
        <f t="shared" si="98"/>
        <v>0.21985815602836881</v>
      </c>
      <c r="I546" s="8"/>
      <c r="J546" s="2">
        <f t="shared" si="92"/>
        <v>0.37825059101654845</v>
      </c>
      <c r="K546" s="2">
        <f t="shared" si="93"/>
        <v>0.59810874704491723</v>
      </c>
      <c r="L546" s="2">
        <f t="shared" si="94"/>
        <v>1.1820330969267139E-2</v>
      </c>
      <c r="M546" s="2">
        <f t="shared" si="95"/>
        <v>1.1820330969267174E-2</v>
      </c>
      <c r="N546" s="1">
        <v>160</v>
      </c>
      <c r="O546" s="1">
        <v>253</v>
      </c>
      <c r="P546" s="1">
        <v>5</v>
      </c>
      <c r="Q546" s="1">
        <v>3</v>
      </c>
      <c r="R546" s="1">
        <v>2</v>
      </c>
      <c r="S546" s="76"/>
      <c r="T546" s="1">
        <v>0</v>
      </c>
      <c r="U546" s="1">
        <v>0</v>
      </c>
      <c r="V546" s="1"/>
      <c r="W546" s="1"/>
      <c r="X546" s="1"/>
      <c r="Y546" s="1"/>
      <c r="Z546" s="1"/>
      <c r="AA546" s="1"/>
      <c r="AB546" s="1"/>
      <c r="AG546" t="str">
        <f t="shared" si="99"/>
        <v>Princeton</v>
      </c>
      <c r="AH546" t="s">
        <v>1982</v>
      </c>
      <c r="AI546">
        <v>2</v>
      </c>
      <c r="AJ546">
        <v>142</v>
      </c>
      <c r="AL546" t="s">
        <v>849</v>
      </c>
      <c r="AM546" t="s">
        <v>778</v>
      </c>
      <c r="AN546" t="s">
        <v>971</v>
      </c>
      <c r="AO546" t="s">
        <v>4813</v>
      </c>
      <c r="AQ546" t="s">
        <v>3002</v>
      </c>
    </row>
    <row r="547" spans="1:43" hidden="1" outlineLevel="1">
      <c r="A547" t="s">
        <v>2626</v>
      </c>
      <c r="B547" s="10" t="s">
        <v>2085</v>
      </c>
      <c r="C547" s="1">
        <f t="shared" si="96"/>
        <v>329</v>
      </c>
      <c r="D547" s="7">
        <f t="shared" si="89"/>
        <v>2</v>
      </c>
      <c r="E547" s="7">
        <f t="shared" si="90"/>
        <v>1</v>
      </c>
      <c r="F547" s="7">
        <f t="shared" si="91"/>
        <v>3</v>
      </c>
      <c r="G547" s="1">
        <f t="shared" si="97"/>
        <v>11</v>
      </c>
      <c r="H547" s="2">
        <f t="shared" si="98"/>
        <v>3.3434650455927049E-2</v>
      </c>
      <c r="I547" s="8"/>
      <c r="J547" s="2">
        <f t="shared" si="92"/>
        <v>0.42857142857142855</v>
      </c>
      <c r="K547" s="2">
        <f t="shared" si="93"/>
        <v>0.46200607902735563</v>
      </c>
      <c r="L547" s="2">
        <f t="shared" si="94"/>
        <v>7.9027355623100301E-2</v>
      </c>
      <c r="M547" s="2">
        <f t="shared" si="95"/>
        <v>3.0395136778115464E-2</v>
      </c>
      <c r="N547" s="1">
        <v>141</v>
      </c>
      <c r="O547" s="1">
        <v>152</v>
      </c>
      <c r="P547" s="1">
        <v>26</v>
      </c>
      <c r="Q547" s="1">
        <v>8</v>
      </c>
      <c r="R547" s="1">
        <v>1</v>
      </c>
      <c r="S547" s="76"/>
      <c r="T547" s="1">
        <v>1</v>
      </c>
      <c r="U547" s="1">
        <v>0</v>
      </c>
      <c r="V547" s="1"/>
      <c r="W547" s="1"/>
      <c r="X547" s="1"/>
      <c r="Y547" s="1"/>
      <c r="Z547" s="1"/>
      <c r="AA547" s="1"/>
      <c r="AB547" s="1"/>
      <c r="AG547" t="str">
        <f t="shared" si="99"/>
        <v>Prospect</v>
      </c>
      <c r="AH547" t="s">
        <v>1895</v>
      </c>
      <c r="AI547">
        <v>2</v>
      </c>
      <c r="AJ547">
        <v>314</v>
      </c>
      <c r="AL547" t="s">
        <v>849</v>
      </c>
      <c r="AM547" t="s">
        <v>777</v>
      </c>
      <c r="AN547" t="s">
        <v>668</v>
      </c>
      <c r="AO547" t="s">
        <v>4814</v>
      </c>
      <c r="AQ547" t="s">
        <v>3002</v>
      </c>
    </row>
    <row r="548" spans="1:43" hidden="1" outlineLevel="1">
      <c r="A548" t="s">
        <v>3015</v>
      </c>
      <c r="B548" s="10" t="s">
        <v>2085</v>
      </c>
      <c r="C548" s="1">
        <f t="shared" si="96"/>
        <v>1033</v>
      </c>
      <c r="D548" s="7">
        <f t="shared" si="89"/>
        <v>1</v>
      </c>
      <c r="E548" s="7">
        <f t="shared" si="90"/>
        <v>2</v>
      </c>
      <c r="F548" s="7">
        <f t="shared" si="91"/>
        <v>3</v>
      </c>
      <c r="G548" s="1">
        <f t="shared" si="97"/>
        <v>222</v>
      </c>
      <c r="H548" s="2">
        <f t="shared" si="98"/>
        <v>0.21490803484995161</v>
      </c>
      <c r="I548" s="8"/>
      <c r="J548" s="2">
        <f t="shared" si="92"/>
        <v>0.58276863504356247</v>
      </c>
      <c r="K548" s="2">
        <f t="shared" si="93"/>
        <v>0.36786060019361083</v>
      </c>
      <c r="L548" s="2">
        <f t="shared" si="94"/>
        <v>3.7754114230396901E-2</v>
      </c>
      <c r="M548" s="2">
        <f t="shared" si="95"/>
        <v>1.1616650532429801E-2</v>
      </c>
      <c r="N548" s="1">
        <v>602</v>
      </c>
      <c r="O548" s="1">
        <v>380</v>
      </c>
      <c r="P548" s="1">
        <v>39</v>
      </c>
      <c r="Q548" s="1">
        <v>6</v>
      </c>
      <c r="R548" s="1">
        <v>4</v>
      </c>
      <c r="S548" s="76"/>
      <c r="T548" s="1">
        <v>2</v>
      </c>
      <c r="U548" s="1">
        <v>0</v>
      </c>
      <c r="V548" s="1"/>
      <c r="W548" s="1"/>
      <c r="X548" s="1"/>
      <c r="Y548" s="1"/>
      <c r="Z548" s="1"/>
      <c r="AA548" s="1"/>
      <c r="AB548" s="1"/>
      <c r="AG548" t="str">
        <f t="shared" si="99"/>
        <v>Randolph</v>
      </c>
      <c r="AH548" t="s">
        <v>3746</v>
      </c>
      <c r="AI548">
        <v>1</v>
      </c>
      <c r="AJ548">
        <v>415</v>
      </c>
      <c r="AL548" t="s">
        <v>849</v>
      </c>
      <c r="AM548" t="s">
        <v>2455</v>
      </c>
      <c r="AN548" t="s">
        <v>994</v>
      </c>
      <c r="AO548" t="s">
        <v>4815</v>
      </c>
      <c r="AQ548" t="s">
        <v>3002</v>
      </c>
    </row>
    <row r="549" spans="1:43" hidden="1" outlineLevel="1">
      <c r="A549" t="s">
        <v>2265</v>
      </c>
      <c r="B549" s="10" t="s">
        <v>2085</v>
      </c>
      <c r="C549" s="1">
        <f t="shared" si="96"/>
        <v>696</v>
      </c>
      <c r="D549" s="7">
        <f t="shared" si="89"/>
        <v>2</v>
      </c>
      <c r="E549" s="7">
        <f t="shared" si="90"/>
        <v>1</v>
      </c>
      <c r="F549" s="7">
        <f t="shared" si="91"/>
        <v>3</v>
      </c>
      <c r="G549" s="1">
        <f t="shared" si="97"/>
        <v>148</v>
      </c>
      <c r="H549" s="2">
        <f t="shared" si="98"/>
        <v>0.21264367816091953</v>
      </c>
      <c r="I549" s="8"/>
      <c r="J549" s="2">
        <f t="shared" si="92"/>
        <v>0.35488505747126436</v>
      </c>
      <c r="K549" s="2">
        <f t="shared" si="93"/>
        <v>0.56752873563218387</v>
      </c>
      <c r="L549" s="2">
        <f t="shared" si="94"/>
        <v>6.7528735632183909E-2</v>
      </c>
      <c r="M549" s="2">
        <f t="shared" si="95"/>
        <v>1.0057471264367915E-2</v>
      </c>
      <c r="N549" s="1">
        <v>247</v>
      </c>
      <c r="O549" s="1">
        <v>395</v>
      </c>
      <c r="P549" s="1">
        <v>47</v>
      </c>
      <c r="Q549" s="1">
        <v>3</v>
      </c>
      <c r="R549" s="1">
        <v>4</v>
      </c>
      <c r="S549" s="76"/>
      <c r="T549" s="1">
        <v>0</v>
      </c>
      <c r="U549" s="1">
        <v>0</v>
      </c>
      <c r="V549" s="1"/>
      <c r="W549" s="1"/>
      <c r="X549" s="1"/>
      <c r="Y549" s="1"/>
      <c r="Z549" s="1"/>
      <c r="AA549" s="1"/>
      <c r="AB549" s="1"/>
      <c r="AG549" t="str">
        <f t="shared" si="99"/>
        <v>Rangeley</v>
      </c>
      <c r="AH549" t="s">
        <v>2579</v>
      </c>
      <c r="AI549">
        <v>2</v>
      </c>
      <c r="AJ549">
        <v>188</v>
      </c>
      <c r="AL549" t="s">
        <v>849</v>
      </c>
      <c r="AM549" t="s">
        <v>2150</v>
      </c>
      <c r="AN549" t="s">
        <v>3823</v>
      </c>
      <c r="AO549" t="s">
        <v>5265</v>
      </c>
      <c r="AQ549" t="s">
        <v>3002</v>
      </c>
    </row>
    <row r="550" spans="1:43" hidden="1" outlineLevel="1">
      <c r="A550" t="s">
        <v>1942</v>
      </c>
      <c r="B550" s="10" t="s">
        <v>2085</v>
      </c>
      <c r="C550" s="1">
        <f t="shared" si="96"/>
        <v>97</v>
      </c>
      <c r="D550" s="7">
        <f t="shared" si="89"/>
        <v>2</v>
      </c>
      <c r="E550" s="7">
        <f t="shared" si="90"/>
        <v>1</v>
      </c>
      <c r="F550" s="7">
        <f t="shared" si="91"/>
        <v>3</v>
      </c>
      <c r="G550" s="1">
        <f t="shared" si="97"/>
        <v>19</v>
      </c>
      <c r="H550" s="2">
        <f t="shared" si="98"/>
        <v>0.19587628865979381</v>
      </c>
      <c r="I550" s="8"/>
      <c r="J550" s="2">
        <f t="shared" si="92"/>
        <v>0.38144329896907214</v>
      </c>
      <c r="K550" s="2">
        <f t="shared" si="93"/>
        <v>0.57731958762886593</v>
      </c>
      <c r="L550" s="2">
        <f t="shared" si="94"/>
        <v>3.0927835051546393E-2</v>
      </c>
      <c r="M550" s="2">
        <f t="shared" si="95"/>
        <v>1.0309278350515538E-2</v>
      </c>
      <c r="N550" s="1">
        <v>37</v>
      </c>
      <c r="O550" s="1">
        <v>56</v>
      </c>
      <c r="P550" s="1">
        <v>3</v>
      </c>
      <c r="Q550" s="1">
        <v>0</v>
      </c>
      <c r="R550" s="1">
        <v>1</v>
      </c>
      <c r="S550" s="76"/>
      <c r="T550" s="1">
        <v>0</v>
      </c>
      <c r="U550" s="1">
        <v>0</v>
      </c>
      <c r="V550" s="1"/>
      <c r="W550" s="1"/>
      <c r="X550" s="1"/>
      <c r="Y550" s="1"/>
      <c r="Z550" s="1"/>
      <c r="AA550" s="1"/>
      <c r="AB550" s="1"/>
      <c r="AG550" t="str">
        <f t="shared" si="99"/>
        <v>Rangeley Plantation</v>
      </c>
      <c r="AH550" t="s">
        <v>2579</v>
      </c>
      <c r="AI550">
        <v>2</v>
      </c>
      <c r="AJ550">
        <v>214</v>
      </c>
      <c r="AL550" t="s">
        <v>849</v>
      </c>
      <c r="AM550" t="s">
        <v>2150</v>
      </c>
      <c r="AN550" t="s">
        <v>663</v>
      </c>
      <c r="AO550" t="s">
        <v>5266</v>
      </c>
      <c r="AQ550" t="s">
        <v>4755</v>
      </c>
    </row>
    <row r="551" spans="1:43" hidden="1" outlineLevel="1">
      <c r="A551" t="s">
        <v>3763</v>
      </c>
      <c r="B551" s="10" t="s">
        <v>2085</v>
      </c>
      <c r="C551" s="1">
        <f t="shared" si="96"/>
        <v>2370</v>
      </c>
      <c r="D551" s="7">
        <f t="shared" si="89"/>
        <v>2</v>
      </c>
      <c r="E551" s="7">
        <f t="shared" si="90"/>
        <v>1</v>
      </c>
      <c r="F551" s="7">
        <f t="shared" si="91"/>
        <v>3</v>
      </c>
      <c r="G551" s="1">
        <f t="shared" si="97"/>
        <v>76</v>
      </c>
      <c r="H551" s="2">
        <f t="shared" si="98"/>
        <v>3.2067510548523206E-2</v>
      </c>
      <c r="I551" s="8"/>
      <c r="J551" s="2">
        <f t="shared" si="92"/>
        <v>0.4510548523206751</v>
      </c>
      <c r="K551" s="2">
        <f t="shared" si="93"/>
        <v>0.4831223628691983</v>
      </c>
      <c r="L551" s="2">
        <f t="shared" si="94"/>
        <v>5.6540084388185655E-2</v>
      </c>
      <c r="M551" s="2">
        <f t="shared" si="95"/>
        <v>9.2827004219409454E-3</v>
      </c>
      <c r="N551" s="1">
        <v>1069</v>
      </c>
      <c r="O551" s="1">
        <v>1145</v>
      </c>
      <c r="P551" s="1">
        <v>134</v>
      </c>
      <c r="Q551" s="1">
        <v>11</v>
      </c>
      <c r="R551" s="1">
        <v>10</v>
      </c>
      <c r="S551" s="76"/>
      <c r="T551" s="1">
        <v>1</v>
      </c>
      <c r="U551" s="1">
        <v>0</v>
      </c>
      <c r="V551" s="1"/>
      <c r="W551" s="1"/>
      <c r="X551" s="1"/>
      <c r="Y551" s="1"/>
      <c r="Z551" s="1"/>
      <c r="AA551" s="1"/>
      <c r="AB551" s="1"/>
      <c r="AG551" t="str">
        <f t="shared" si="99"/>
        <v>Raymond</v>
      </c>
      <c r="AH551" t="s">
        <v>2622</v>
      </c>
      <c r="AI551">
        <v>1</v>
      </c>
      <c r="AJ551">
        <v>473</v>
      </c>
      <c r="AL551" t="s">
        <v>849</v>
      </c>
      <c r="AM551" t="s">
        <v>1803</v>
      </c>
      <c r="AN551" t="s">
        <v>95</v>
      </c>
      <c r="AO551" t="s">
        <v>5267</v>
      </c>
      <c r="AQ551" t="s">
        <v>3002</v>
      </c>
    </row>
    <row r="552" spans="1:43" hidden="1" outlineLevel="1">
      <c r="A552" t="s">
        <v>1943</v>
      </c>
      <c r="B552" s="10" t="s">
        <v>2085</v>
      </c>
      <c r="C552" s="1">
        <f t="shared" si="96"/>
        <v>1405</v>
      </c>
      <c r="D552" s="7">
        <f t="shared" si="89"/>
        <v>1</v>
      </c>
      <c r="E552" s="7">
        <f t="shared" si="90"/>
        <v>2</v>
      </c>
      <c r="F552" s="7">
        <f t="shared" si="91"/>
        <v>3</v>
      </c>
      <c r="G552" s="1">
        <f t="shared" si="97"/>
        <v>122</v>
      </c>
      <c r="H552" s="2">
        <f t="shared" si="98"/>
        <v>8.6832740213523135E-2</v>
      </c>
      <c r="I552" s="8"/>
      <c r="J552" s="2">
        <f t="shared" si="92"/>
        <v>0.51601423487544484</v>
      </c>
      <c r="K552" s="2">
        <f t="shared" si="93"/>
        <v>0.42918149466192168</v>
      </c>
      <c r="L552" s="2">
        <f t="shared" si="94"/>
        <v>4.8398576512455514E-2</v>
      </c>
      <c r="M552" s="2">
        <f t="shared" si="95"/>
        <v>6.4056939501779611E-3</v>
      </c>
      <c r="N552" s="1">
        <v>725</v>
      </c>
      <c r="O552" s="1">
        <v>603</v>
      </c>
      <c r="P552" s="1">
        <v>68</v>
      </c>
      <c r="Q552" s="1">
        <v>3</v>
      </c>
      <c r="R552" s="1">
        <v>6</v>
      </c>
      <c r="S552" s="76"/>
      <c r="T552" s="1">
        <v>0</v>
      </c>
      <c r="U552" s="1">
        <v>0</v>
      </c>
      <c r="V552" s="1"/>
      <c r="W552" s="1"/>
      <c r="X552" s="1"/>
      <c r="Y552" s="1"/>
      <c r="Z552" s="1"/>
      <c r="AA552" s="1"/>
      <c r="AB552" s="1"/>
      <c r="AG552" t="str">
        <f t="shared" si="99"/>
        <v>Readfield</v>
      </c>
      <c r="AH552" t="s">
        <v>3746</v>
      </c>
      <c r="AI552">
        <v>1</v>
      </c>
      <c r="AJ552">
        <v>368</v>
      </c>
      <c r="AL552" t="s">
        <v>849</v>
      </c>
      <c r="AM552" t="s">
        <v>2455</v>
      </c>
      <c r="AN552" t="s">
        <v>95</v>
      </c>
      <c r="AO552" t="s">
        <v>5268</v>
      </c>
      <c r="AQ552" t="s">
        <v>3002</v>
      </c>
    </row>
    <row r="553" spans="1:43" hidden="1" outlineLevel="1">
      <c r="A553" t="s">
        <v>3081</v>
      </c>
      <c r="B553" s="10" t="s">
        <v>2085</v>
      </c>
      <c r="C553" s="1">
        <f t="shared" si="96"/>
        <v>81</v>
      </c>
      <c r="D553" s="7">
        <f t="shared" si="89"/>
        <v>2</v>
      </c>
      <c r="E553" s="7">
        <f t="shared" si="90"/>
        <v>1</v>
      </c>
      <c r="F553" s="7">
        <f t="shared" si="91"/>
        <v>3</v>
      </c>
      <c r="G553" s="1">
        <f t="shared" si="97"/>
        <v>38</v>
      </c>
      <c r="H553" s="2">
        <f t="shared" si="98"/>
        <v>0.46913580246913578</v>
      </c>
      <c r="I553" s="8"/>
      <c r="J553" s="2">
        <f t="shared" si="92"/>
        <v>0.23456790123456789</v>
      </c>
      <c r="K553" s="2">
        <f t="shared" si="93"/>
        <v>0.70370370370370372</v>
      </c>
      <c r="L553" s="2">
        <f t="shared" si="94"/>
        <v>4.9382716049382713E-2</v>
      </c>
      <c r="M553" s="2">
        <f t="shared" si="95"/>
        <v>1.2345679012345734E-2</v>
      </c>
      <c r="N553" s="1">
        <v>19</v>
      </c>
      <c r="O553" s="1">
        <v>57</v>
      </c>
      <c r="P553" s="1">
        <v>4</v>
      </c>
      <c r="Q553" s="1">
        <v>1</v>
      </c>
      <c r="R553" s="1">
        <v>0</v>
      </c>
      <c r="S553" s="76"/>
      <c r="T553" s="1">
        <v>0</v>
      </c>
      <c r="U553" s="1">
        <v>0</v>
      </c>
      <c r="V553" s="1"/>
      <c r="W553" s="1"/>
      <c r="X553" s="1"/>
      <c r="Y553" s="1"/>
      <c r="Z553" s="1"/>
      <c r="AA553" s="1"/>
      <c r="AB553" s="1"/>
      <c r="AG553" t="str">
        <f t="shared" si="99"/>
        <v>Reed Plantation</v>
      </c>
      <c r="AH553" t="s">
        <v>3697</v>
      </c>
      <c r="AI553">
        <v>2</v>
      </c>
      <c r="AJ553">
        <v>79</v>
      </c>
      <c r="AL553" t="s">
        <v>849</v>
      </c>
      <c r="AM553" t="s">
        <v>1802</v>
      </c>
      <c r="AN553" t="s">
        <v>503</v>
      </c>
      <c r="AO553" t="s">
        <v>5269</v>
      </c>
      <c r="AQ553" t="s">
        <v>4755</v>
      </c>
    </row>
    <row r="554" spans="1:43" hidden="1" outlineLevel="1">
      <c r="A554" t="s">
        <v>3151</v>
      </c>
      <c r="B554" s="10" t="s">
        <v>2085</v>
      </c>
      <c r="C554" s="1">
        <f t="shared" si="96"/>
        <v>1591</v>
      </c>
      <c r="D554" s="7">
        <f t="shared" si="89"/>
        <v>1</v>
      </c>
      <c r="E554" s="7">
        <f t="shared" si="90"/>
        <v>2</v>
      </c>
      <c r="F554" s="7">
        <f t="shared" si="91"/>
        <v>3</v>
      </c>
      <c r="G554" s="1">
        <f t="shared" si="97"/>
        <v>22</v>
      </c>
      <c r="H554" s="2">
        <f t="shared" si="98"/>
        <v>1.3827781269641735E-2</v>
      </c>
      <c r="I554" s="8"/>
      <c r="J554" s="2">
        <f t="shared" si="92"/>
        <v>0.46637335009428033</v>
      </c>
      <c r="K554" s="2">
        <f t="shared" si="93"/>
        <v>0.45254556882463859</v>
      </c>
      <c r="L554" s="2">
        <f t="shared" si="94"/>
        <v>6.9767441860465115E-2</v>
      </c>
      <c r="M554" s="2">
        <f t="shared" si="95"/>
        <v>1.1313639220615915E-2</v>
      </c>
      <c r="N554" s="1">
        <v>742</v>
      </c>
      <c r="O554" s="1">
        <v>720</v>
      </c>
      <c r="P554" s="1">
        <v>111</v>
      </c>
      <c r="Q554" s="1">
        <v>11</v>
      </c>
      <c r="R554" s="1">
        <v>5</v>
      </c>
      <c r="S554" s="76"/>
      <c r="T554" s="1">
        <v>2</v>
      </c>
      <c r="U554" s="1">
        <v>0</v>
      </c>
      <c r="V554" s="1"/>
      <c r="W554" s="1"/>
      <c r="X554" s="1"/>
      <c r="Y554" s="1"/>
      <c r="Z554" s="1"/>
      <c r="AA554" s="1"/>
      <c r="AB554" s="1"/>
      <c r="AG554" t="str">
        <f t="shared" si="99"/>
        <v>Richmond</v>
      </c>
      <c r="AH554" t="s">
        <v>2853</v>
      </c>
      <c r="AI554">
        <v>1</v>
      </c>
      <c r="AJ554">
        <v>439</v>
      </c>
      <c r="AL554" t="s">
        <v>849</v>
      </c>
      <c r="AM554" t="s">
        <v>459</v>
      </c>
      <c r="AN554" t="s">
        <v>781</v>
      </c>
      <c r="AO554" t="s">
        <v>5270</v>
      </c>
      <c r="AQ554" t="s">
        <v>3002</v>
      </c>
    </row>
    <row r="555" spans="1:43" hidden="1" outlineLevel="1">
      <c r="A555" t="s">
        <v>3321</v>
      </c>
      <c r="B555" s="10" t="s">
        <v>2085</v>
      </c>
      <c r="C555" s="1">
        <f t="shared" si="96"/>
        <v>257</v>
      </c>
      <c r="D555" s="7">
        <f t="shared" si="89"/>
        <v>2</v>
      </c>
      <c r="E555" s="7">
        <f t="shared" si="90"/>
        <v>1</v>
      </c>
      <c r="F555" s="7">
        <f t="shared" si="91"/>
        <v>3</v>
      </c>
      <c r="G555" s="1">
        <f t="shared" si="97"/>
        <v>66</v>
      </c>
      <c r="H555" s="2">
        <f t="shared" si="98"/>
        <v>0.25680933852140075</v>
      </c>
      <c r="I555" s="8"/>
      <c r="J555" s="2">
        <f t="shared" si="92"/>
        <v>0.34241245136186771</v>
      </c>
      <c r="K555" s="2">
        <f t="shared" si="93"/>
        <v>0.59922178988326846</v>
      </c>
      <c r="L555" s="2">
        <f t="shared" si="94"/>
        <v>3.5019455252918288E-2</v>
      </c>
      <c r="M555" s="2">
        <f t="shared" si="95"/>
        <v>2.3346303501945539E-2</v>
      </c>
      <c r="N555" s="1">
        <v>88</v>
      </c>
      <c r="O555" s="1">
        <v>154</v>
      </c>
      <c r="P555" s="1">
        <v>9</v>
      </c>
      <c r="Q555" s="1">
        <v>3</v>
      </c>
      <c r="R555" s="1">
        <v>3</v>
      </c>
      <c r="S555" s="76"/>
      <c r="T555" s="1">
        <v>0</v>
      </c>
      <c r="U555" s="1">
        <v>0</v>
      </c>
      <c r="V555" s="1"/>
      <c r="W555" s="1"/>
      <c r="X555" s="1"/>
      <c r="Y555" s="1"/>
      <c r="Z555" s="1"/>
      <c r="AA555" s="1"/>
      <c r="AB555" s="1"/>
      <c r="AG555" t="str">
        <f t="shared" si="99"/>
        <v>Ripley</v>
      </c>
      <c r="AH555" t="s">
        <v>1928</v>
      </c>
      <c r="AI555">
        <v>2</v>
      </c>
      <c r="AJ555">
        <v>179</v>
      </c>
      <c r="AL555" t="s">
        <v>849</v>
      </c>
      <c r="AM555" t="s">
        <v>776</v>
      </c>
      <c r="AN555" t="s">
        <v>657</v>
      </c>
      <c r="AO555" t="s">
        <v>5271</v>
      </c>
      <c r="AQ555" t="s">
        <v>3002</v>
      </c>
    </row>
    <row r="556" spans="1:43" hidden="1" outlineLevel="1">
      <c r="A556" t="s">
        <v>1944</v>
      </c>
      <c r="B556" s="10" t="s">
        <v>2085</v>
      </c>
      <c r="C556" s="1">
        <f t="shared" si="96"/>
        <v>244</v>
      </c>
      <c r="D556" s="7">
        <f t="shared" si="89"/>
        <v>2</v>
      </c>
      <c r="E556" s="7">
        <f t="shared" si="90"/>
        <v>1</v>
      </c>
      <c r="F556" s="7">
        <f t="shared" si="91"/>
        <v>3</v>
      </c>
      <c r="G556" s="1">
        <f t="shared" si="97"/>
        <v>24</v>
      </c>
      <c r="H556" s="2">
        <f t="shared" si="98"/>
        <v>9.8360655737704916E-2</v>
      </c>
      <c r="I556" s="8"/>
      <c r="J556" s="2">
        <f t="shared" si="92"/>
        <v>0.42213114754098363</v>
      </c>
      <c r="K556" s="2">
        <f t="shared" si="93"/>
        <v>0.52049180327868849</v>
      </c>
      <c r="L556" s="2">
        <f t="shared" si="94"/>
        <v>4.5081967213114756E-2</v>
      </c>
      <c r="M556" s="2">
        <f t="shared" si="95"/>
        <v>1.2295081967213066E-2</v>
      </c>
      <c r="N556" s="1">
        <v>103</v>
      </c>
      <c r="O556" s="1">
        <v>127</v>
      </c>
      <c r="P556" s="1">
        <v>11</v>
      </c>
      <c r="Q556" s="1">
        <v>3</v>
      </c>
      <c r="R556" s="1">
        <v>0</v>
      </c>
      <c r="S556" s="76"/>
      <c r="T556" s="1">
        <v>0</v>
      </c>
      <c r="U556" s="1">
        <v>0</v>
      </c>
      <c r="V556" s="1"/>
      <c r="W556" s="1"/>
      <c r="X556" s="1"/>
      <c r="Y556" s="1"/>
      <c r="Z556" s="1"/>
      <c r="AA556" s="1"/>
      <c r="AB556" s="1"/>
      <c r="AG556" t="str">
        <f t="shared" si="99"/>
        <v>Robbinston</v>
      </c>
      <c r="AH556" t="s">
        <v>1982</v>
      </c>
      <c r="AI556">
        <v>2</v>
      </c>
      <c r="AJ556">
        <v>167</v>
      </c>
      <c r="AL556" t="s">
        <v>849</v>
      </c>
      <c r="AM556" t="s">
        <v>778</v>
      </c>
      <c r="AN556" t="s">
        <v>209</v>
      </c>
      <c r="AO556" t="s">
        <v>5272</v>
      </c>
      <c r="AQ556" t="s">
        <v>3002</v>
      </c>
    </row>
    <row r="557" spans="1:43" hidden="1" outlineLevel="1">
      <c r="A557" t="s">
        <v>1044</v>
      </c>
      <c r="B557" s="10" t="s">
        <v>2085</v>
      </c>
      <c r="C557" s="1">
        <f t="shared" si="96"/>
        <v>3320</v>
      </c>
      <c r="D557" s="7">
        <f t="shared" ref="D557:D620" si="100">RANK(N557,(N557:AE557))</f>
        <v>1</v>
      </c>
      <c r="E557" s="7">
        <f t="shared" ref="E557:E620" si="101">RANK(O557,(N557:AE557))</f>
        <v>2</v>
      </c>
      <c r="F557" s="7">
        <f t="shared" ref="F557:F620" si="102">IF(P557&gt;0,RANK(P557,(N557:AE557)),0)</f>
        <v>3</v>
      </c>
      <c r="G557" s="1">
        <f t="shared" si="97"/>
        <v>119</v>
      </c>
      <c r="H557" s="2">
        <f t="shared" si="98"/>
        <v>3.5843373493975907E-2</v>
      </c>
      <c r="I557" s="8"/>
      <c r="J557" s="2">
        <f t="shared" ref="J557:J620" si="103">IF(C557=0,"-",N557/C557)</f>
        <v>0.46656626506024096</v>
      </c>
      <c r="K557" s="2">
        <f t="shared" ref="K557:K620" si="104">IF(C557=0,"-",O557/C557)</f>
        <v>0.43072289156626509</v>
      </c>
      <c r="L557" s="2">
        <f t="shared" ref="L557:L620" si="105">IF(C557=0,"-",P557/C557)</f>
        <v>8.7650602409638553E-2</v>
      </c>
      <c r="M557" s="2">
        <f t="shared" ref="M557:M620" si="106">IF(C557=0,"-",(1-J557-K557-L557))</f>
        <v>1.5060240963855456E-2</v>
      </c>
      <c r="N557" s="1">
        <v>1549</v>
      </c>
      <c r="O557" s="1">
        <v>1430</v>
      </c>
      <c r="P557" s="1">
        <v>291</v>
      </c>
      <c r="Q557" s="1">
        <v>18</v>
      </c>
      <c r="R557" s="1">
        <v>24</v>
      </c>
      <c r="S557" s="76"/>
      <c r="T557" s="1">
        <v>8</v>
      </c>
      <c r="U557" s="1">
        <v>0</v>
      </c>
      <c r="V557" s="1"/>
      <c r="W557" s="1"/>
      <c r="X557" s="1"/>
      <c r="Y557" s="1"/>
      <c r="Z557" s="1"/>
      <c r="AA557" s="1"/>
      <c r="AB557" s="1"/>
      <c r="AG557" t="str">
        <f t="shared" si="99"/>
        <v>Rockland</v>
      </c>
      <c r="AH557" t="s">
        <v>736</v>
      </c>
      <c r="AI557">
        <v>1</v>
      </c>
      <c r="AJ557">
        <v>435</v>
      </c>
      <c r="AL557" t="s">
        <v>849</v>
      </c>
      <c r="AM557" t="s">
        <v>2456</v>
      </c>
      <c r="AN557" t="s">
        <v>654</v>
      </c>
      <c r="AO557" t="s">
        <v>4910</v>
      </c>
      <c r="AQ557" t="s">
        <v>290</v>
      </c>
    </row>
    <row r="558" spans="1:43" hidden="1" outlineLevel="1">
      <c r="A558" t="s">
        <v>2732</v>
      </c>
      <c r="B558" s="10" t="s">
        <v>2085</v>
      </c>
      <c r="C558" s="1">
        <f t="shared" si="96"/>
        <v>1872</v>
      </c>
      <c r="D558" s="7">
        <f t="shared" si="100"/>
        <v>1</v>
      </c>
      <c r="E558" s="7">
        <f t="shared" si="101"/>
        <v>2</v>
      </c>
      <c r="F558" s="7">
        <f t="shared" si="102"/>
        <v>3</v>
      </c>
      <c r="G558" s="1">
        <f t="shared" si="97"/>
        <v>70</v>
      </c>
      <c r="H558" s="2">
        <f t="shared" si="98"/>
        <v>3.7393162393162392E-2</v>
      </c>
      <c r="I558" s="8"/>
      <c r="J558" s="2">
        <f t="shared" si="103"/>
        <v>0.47329059829059827</v>
      </c>
      <c r="K558" s="2">
        <f t="shared" si="104"/>
        <v>0.4358974358974359</v>
      </c>
      <c r="L558" s="2">
        <f t="shared" si="105"/>
        <v>8.5470085470085472E-2</v>
      </c>
      <c r="M558" s="2">
        <f t="shared" si="106"/>
        <v>5.3418803418803507E-3</v>
      </c>
      <c r="N558" s="1">
        <v>886</v>
      </c>
      <c r="O558" s="1">
        <v>816</v>
      </c>
      <c r="P558" s="1">
        <v>160</v>
      </c>
      <c r="Q558" s="1">
        <v>3</v>
      </c>
      <c r="R558" s="1">
        <v>7</v>
      </c>
      <c r="S558" s="76"/>
      <c r="T558" s="1">
        <v>0</v>
      </c>
      <c r="U558" s="1">
        <v>0</v>
      </c>
      <c r="V558" s="1"/>
      <c r="W558" s="1"/>
      <c r="X558" s="1"/>
      <c r="Y558" s="1"/>
      <c r="Z558" s="1"/>
      <c r="AA558" s="1"/>
      <c r="AB558" s="1"/>
      <c r="AG558" t="str">
        <f t="shared" si="99"/>
        <v>Rockport</v>
      </c>
      <c r="AH558" t="s">
        <v>736</v>
      </c>
      <c r="AI558">
        <v>1</v>
      </c>
      <c r="AJ558">
        <v>421</v>
      </c>
      <c r="AL558" t="s">
        <v>849</v>
      </c>
      <c r="AM558" t="s">
        <v>2456</v>
      </c>
      <c r="AN558" t="s">
        <v>660</v>
      </c>
      <c r="AO558" t="s">
        <v>4911</v>
      </c>
      <c r="AQ558" t="s">
        <v>3002</v>
      </c>
    </row>
    <row r="559" spans="1:43" hidden="1" outlineLevel="1">
      <c r="A559" t="s">
        <v>4040</v>
      </c>
      <c r="B559" s="10" t="s">
        <v>2085</v>
      </c>
      <c r="C559" s="1">
        <f t="shared" si="96"/>
        <v>223</v>
      </c>
      <c r="D559" s="7">
        <f t="shared" si="100"/>
        <v>2</v>
      </c>
      <c r="E559" s="7">
        <f t="shared" si="101"/>
        <v>1</v>
      </c>
      <c r="F559" s="7">
        <f t="shared" si="102"/>
        <v>3</v>
      </c>
      <c r="G559" s="1">
        <f t="shared" si="97"/>
        <v>88</v>
      </c>
      <c r="H559" s="2">
        <f t="shared" si="98"/>
        <v>0.39461883408071746</v>
      </c>
      <c r="I559" s="8"/>
      <c r="J559" s="2">
        <f t="shared" si="103"/>
        <v>0.2914798206278027</v>
      </c>
      <c r="K559" s="2">
        <f t="shared" si="104"/>
        <v>0.68609865470852016</v>
      </c>
      <c r="L559" s="2">
        <f t="shared" si="105"/>
        <v>1.3452914798206279E-2</v>
      </c>
      <c r="M559" s="2">
        <f t="shared" si="106"/>
        <v>8.9686098654709161E-3</v>
      </c>
      <c r="N559" s="1">
        <v>65</v>
      </c>
      <c r="O559" s="1">
        <v>153</v>
      </c>
      <c r="P559" s="1">
        <v>3</v>
      </c>
      <c r="Q559" s="1">
        <v>2</v>
      </c>
      <c r="R559" s="1">
        <v>0</v>
      </c>
      <c r="S559" s="76"/>
      <c r="T559" s="1">
        <v>0</v>
      </c>
      <c r="U559" s="1">
        <v>0</v>
      </c>
      <c r="V559" s="1"/>
      <c r="W559" s="1"/>
      <c r="X559" s="1"/>
      <c r="Y559" s="1"/>
      <c r="Z559" s="1"/>
      <c r="AA559" s="1"/>
      <c r="AB559" s="1"/>
      <c r="AG559" t="str">
        <f>A559</f>
        <v>Rockwood Twp.</v>
      </c>
      <c r="AH559" t="s">
        <v>1928</v>
      </c>
      <c r="AI559">
        <v>2</v>
      </c>
      <c r="AJ559" t="e">
        <v>#N/A</v>
      </c>
      <c r="AL559" t="s">
        <v>849</v>
      </c>
      <c r="AQ559" t="s">
        <v>4754</v>
      </c>
    </row>
    <row r="560" spans="1:43" hidden="1" outlineLevel="1">
      <c r="A560" t="s">
        <v>1945</v>
      </c>
      <c r="B560" s="10" t="s">
        <v>2085</v>
      </c>
      <c r="C560" s="1">
        <f t="shared" si="96"/>
        <v>554</v>
      </c>
      <c r="D560" s="7">
        <f t="shared" si="100"/>
        <v>2</v>
      </c>
      <c r="E560" s="7">
        <f t="shared" si="101"/>
        <v>1</v>
      </c>
      <c r="F560" s="7">
        <f t="shared" si="102"/>
        <v>3</v>
      </c>
      <c r="G560" s="1">
        <f t="shared" si="97"/>
        <v>22</v>
      </c>
      <c r="H560" s="2">
        <f t="shared" si="98"/>
        <v>3.9711191335740074E-2</v>
      </c>
      <c r="I560" s="8"/>
      <c r="J560" s="2">
        <f t="shared" si="103"/>
        <v>0.44765342960288806</v>
      </c>
      <c r="K560" s="2">
        <f t="shared" si="104"/>
        <v>0.48736462093862815</v>
      </c>
      <c r="L560" s="2">
        <f t="shared" si="105"/>
        <v>5.5956678700361008E-2</v>
      </c>
      <c r="M560" s="2">
        <f t="shared" si="106"/>
        <v>9.0252707581228372E-3</v>
      </c>
      <c r="N560" s="1">
        <v>248</v>
      </c>
      <c r="O560" s="1">
        <v>270</v>
      </c>
      <c r="P560" s="1">
        <v>31</v>
      </c>
      <c r="Q560" s="1">
        <v>2</v>
      </c>
      <c r="R560" s="1">
        <v>3</v>
      </c>
      <c r="S560" s="76"/>
      <c r="T560" s="1">
        <v>0</v>
      </c>
      <c r="U560" s="1">
        <v>0</v>
      </c>
      <c r="V560" s="1"/>
      <c r="W560" s="1"/>
      <c r="X560" s="1"/>
      <c r="Y560" s="1"/>
      <c r="Z560" s="1"/>
      <c r="AA560" s="1"/>
      <c r="AB560" s="1"/>
      <c r="AG560" t="str">
        <f t="shared" si="99"/>
        <v>Rome</v>
      </c>
      <c r="AH560" t="s">
        <v>3746</v>
      </c>
      <c r="AI560">
        <v>1</v>
      </c>
      <c r="AJ560">
        <v>309</v>
      </c>
      <c r="AL560" t="s">
        <v>849</v>
      </c>
      <c r="AM560" t="s">
        <v>2455</v>
      </c>
      <c r="AN560" t="s">
        <v>996</v>
      </c>
      <c r="AO560" t="s">
        <v>4912</v>
      </c>
      <c r="AQ560" t="s">
        <v>3002</v>
      </c>
    </row>
    <row r="561" spans="1:43" hidden="1" outlineLevel="1">
      <c r="A561" t="s">
        <v>2884</v>
      </c>
      <c r="B561" s="10" t="s">
        <v>2085</v>
      </c>
      <c r="C561" s="1">
        <f t="shared" si="96"/>
        <v>158</v>
      </c>
      <c r="D561" s="7">
        <f t="shared" si="100"/>
        <v>2</v>
      </c>
      <c r="E561" s="7">
        <f t="shared" si="101"/>
        <v>1</v>
      </c>
      <c r="F561" s="7">
        <f t="shared" si="102"/>
        <v>3</v>
      </c>
      <c r="G561" s="1">
        <f t="shared" si="97"/>
        <v>13</v>
      </c>
      <c r="H561" s="2">
        <f t="shared" si="98"/>
        <v>8.2278481012658222E-2</v>
      </c>
      <c r="I561" s="8"/>
      <c r="J561" s="2">
        <f t="shared" si="103"/>
        <v>0.41772151898734178</v>
      </c>
      <c r="K561" s="2">
        <f t="shared" si="104"/>
        <v>0.5</v>
      </c>
      <c r="L561" s="2">
        <f t="shared" si="105"/>
        <v>7.5949367088607597E-2</v>
      </c>
      <c r="M561" s="2">
        <f t="shared" si="106"/>
        <v>6.329113924050625E-3</v>
      </c>
      <c r="N561" s="1">
        <v>66</v>
      </c>
      <c r="O561" s="1">
        <v>79</v>
      </c>
      <c r="P561" s="1">
        <v>12</v>
      </c>
      <c r="Q561" s="1">
        <v>1</v>
      </c>
      <c r="R561" s="1">
        <v>0</v>
      </c>
      <c r="S561" s="76"/>
      <c r="T561" s="1">
        <v>0</v>
      </c>
      <c r="U561" s="1">
        <v>0</v>
      </c>
      <c r="V561" s="1"/>
      <c r="W561" s="1"/>
      <c r="X561" s="1"/>
      <c r="Y561" s="1"/>
      <c r="Z561" s="1"/>
      <c r="AA561" s="1"/>
      <c r="AB561" s="1"/>
      <c r="AG561" t="str">
        <f t="shared" si="99"/>
        <v>Roque Bluffs</v>
      </c>
      <c r="AH561" t="s">
        <v>1982</v>
      </c>
      <c r="AI561">
        <v>2</v>
      </c>
      <c r="AJ561">
        <v>297</v>
      </c>
      <c r="AL561" t="s">
        <v>849</v>
      </c>
      <c r="AM561" t="s">
        <v>778</v>
      </c>
      <c r="AN561" t="s">
        <v>4019</v>
      </c>
      <c r="AO561" t="s">
        <v>4913</v>
      </c>
      <c r="AQ561" t="s">
        <v>3002</v>
      </c>
    </row>
    <row r="562" spans="1:43" hidden="1" outlineLevel="1">
      <c r="A562" t="s">
        <v>3031</v>
      </c>
      <c r="B562" s="10" t="s">
        <v>2085</v>
      </c>
      <c r="C562" s="1">
        <f t="shared" si="96"/>
        <v>241</v>
      </c>
      <c r="D562" s="7">
        <f t="shared" si="100"/>
        <v>1</v>
      </c>
      <c r="E562" s="7">
        <f t="shared" si="101"/>
        <v>2</v>
      </c>
      <c r="F562" s="7">
        <f t="shared" si="102"/>
        <v>3</v>
      </c>
      <c r="G562" s="1">
        <f t="shared" si="97"/>
        <v>45</v>
      </c>
      <c r="H562" s="2">
        <f t="shared" si="98"/>
        <v>0.18672199170124482</v>
      </c>
      <c r="I562" s="8"/>
      <c r="J562" s="2">
        <f t="shared" si="103"/>
        <v>0.55601659751037347</v>
      </c>
      <c r="K562" s="2">
        <f t="shared" si="104"/>
        <v>0.36929460580912865</v>
      </c>
      <c r="L562" s="2">
        <f t="shared" si="105"/>
        <v>4.9792531120331947E-2</v>
      </c>
      <c r="M562" s="2">
        <f t="shared" si="106"/>
        <v>2.4896265560165935E-2</v>
      </c>
      <c r="N562" s="1">
        <v>134</v>
      </c>
      <c r="O562" s="1">
        <v>89</v>
      </c>
      <c r="P562" s="1">
        <v>12</v>
      </c>
      <c r="Q562" s="1">
        <v>2</v>
      </c>
      <c r="R562" s="1">
        <v>3</v>
      </c>
      <c r="S562" s="76"/>
      <c r="T562" s="1">
        <v>1</v>
      </c>
      <c r="U562" s="1">
        <v>0</v>
      </c>
      <c r="V562" s="1"/>
      <c r="W562" s="1"/>
      <c r="X562" s="1"/>
      <c r="Y562" s="1"/>
      <c r="Z562" s="1"/>
      <c r="AA562" s="1"/>
      <c r="AB562" s="1"/>
      <c r="AG562" t="str">
        <f t="shared" si="99"/>
        <v>Roxbury</v>
      </c>
      <c r="AH562" t="s">
        <v>3127</v>
      </c>
      <c r="AI562">
        <v>2</v>
      </c>
      <c r="AJ562">
        <v>285</v>
      </c>
      <c r="AL562" t="s">
        <v>849</v>
      </c>
      <c r="AM562" t="s">
        <v>1467</v>
      </c>
      <c r="AN562" t="s">
        <v>657</v>
      </c>
      <c r="AO562" t="s">
        <v>4914</v>
      </c>
      <c r="AQ562" t="s">
        <v>3002</v>
      </c>
    </row>
    <row r="563" spans="1:43" hidden="1" outlineLevel="1">
      <c r="A563" t="s">
        <v>2885</v>
      </c>
      <c r="B563" s="10" t="s">
        <v>2085</v>
      </c>
      <c r="C563" s="1">
        <f t="shared" si="96"/>
        <v>3172</v>
      </c>
      <c r="D563" s="7">
        <f t="shared" si="100"/>
        <v>1</v>
      </c>
      <c r="E563" s="7">
        <f t="shared" si="101"/>
        <v>2</v>
      </c>
      <c r="F563" s="7">
        <f t="shared" si="102"/>
        <v>3</v>
      </c>
      <c r="G563" s="1">
        <f t="shared" si="97"/>
        <v>922</v>
      </c>
      <c r="H563" s="2">
        <f t="shared" si="98"/>
        <v>0.29066834804539721</v>
      </c>
      <c r="I563" s="8"/>
      <c r="J563" s="2">
        <f t="shared" si="103"/>
        <v>0.61317780580075665</v>
      </c>
      <c r="K563" s="2">
        <f t="shared" si="104"/>
        <v>0.32250945775535939</v>
      </c>
      <c r="L563" s="2">
        <f t="shared" si="105"/>
        <v>4.2559899117276166E-2</v>
      </c>
      <c r="M563" s="2">
        <f t="shared" si="106"/>
        <v>2.17528373266078E-2</v>
      </c>
      <c r="N563" s="1">
        <v>1945</v>
      </c>
      <c r="O563" s="1">
        <v>1023</v>
      </c>
      <c r="P563" s="1">
        <v>135</v>
      </c>
      <c r="Q563" s="1">
        <v>38</v>
      </c>
      <c r="R563" s="1">
        <v>26</v>
      </c>
      <c r="S563" s="76"/>
      <c r="T563" s="1">
        <v>4</v>
      </c>
      <c r="U563" s="1">
        <v>1</v>
      </c>
      <c r="V563" s="1"/>
      <c r="W563" s="1"/>
      <c r="X563" s="1"/>
      <c r="Y563" s="1"/>
      <c r="Z563" s="1"/>
      <c r="AA563" s="1"/>
      <c r="AB563" s="1"/>
      <c r="AG563" t="str">
        <f t="shared" si="99"/>
        <v>Rumford</v>
      </c>
      <c r="AH563" t="s">
        <v>3127</v>
      </c>
      <c r="AI563">
        <v>2</v>
      </c>
      <c r="AJ563">
        <v>311</v>
      </c>
      <c r="AL563" t="s">
        <v>849</v>
      </c>
      <c r="AM563" t="s">
        <v>1467</v>
      </c>
      <c r="AN563" t="s">
        <v>1146</v>
      </c>
      <c r="AO563" t="s">
        <v>4915</v>
      </c>
      <c r="AQ563" t="s">
        <v>3002</v>
      </c>
    </row>
    <row r="564" spans="1:43" hidden="1" outlineLevel="1">
      <c r="A564" t="s">
        <v>2886</v>
      </c>
      <c r="B564" s="10" t="s">
        <v>2085</v>
      </c>
      <c r="C564" s="1">
        <f t="shared" si="96"/>
        <v>2048</v>
      </c>
      <c r="D564" s="7">
        <f t="shared" si="100"/>
        <v>1</v>
      </c>
      <c r="E564" s="7">
        <f t="shared" si="101"/>
        <v>2</v>
      </c>
      <c r="F564" s="7">
        <f t="shared" si="102"/>
        <v>3</v>
      </c>
      <c r="G564" s="1">
        <f t="shared" si="97"/>
        <v>245</v>
      </c>
      <c r="H564" s="2">
        <f t="shared" si="98"/>
        <v>0.11962890625</v>
      </c>
      <c r="I564" s="8"/>
      <c r="J564" s="2">
        <f t="shared" si="103"/>
        <v>0.53076171875</v>
      </c>
      <c r="K564" s="2">
        <f t="shared" si="104"/>
        <v>0.4111328125</v>
      </c>
      <c r="L564" s="2">
        <f t="shared" si="105"/>
        <v>4.1015625E-2</v>
      </c>
      <c r="M564" s="2">
        <f t="shared" si="106"/>
        <v>1.708984375E-2</v>
      </c>
      <c r="N564" s="1">
        <v>1087</v>
      </c>
      <c r="O564" s="1">
        <v>842</v>
      </c>
      <c r="P564" s="1">
        <v>84</v>
      </c>
      <c r="Q564" s="1">
        <v>16</v>
      </c>
      <c r="R564" s="1">
        <v>15</v>
      </c>
      <c r="S564" s="76"/>
      <c r="T564" s="1">
        <v>4</v>
      </c>
      <c r="U564" s="1">
        <v>0</v>
      </c>
      <c r="V564" s="1"/>
      <c r="W564" s="1"/>
      <c r="X564" s="1"/>
      <c r="Y564" s="1"/>
      <c r="Z564" s="1"/>
      <c r="AA564" s="1"/>
      <c r="AB564" s="1"/>
      <c r="AG564" t="str">
        <f t="shared" si="99"/>
        <v>Sabattus</v>
      </c>
      <c r="AH564" t="s">
        <v>3129</v>
      </c>
      <c r="AI564">
        <v>2</v>
      </c>
      <c r="AJ564">
        <v>447</v>
      </c>
      <c r="AL564" t="s">
        <v>849</v>
      </c>
      <c r="AM564" t="s">
        <v>1801</v>
      </c>
      <c r="AN564" t="s">
        <v>199</v>
      </c>
      <c r="AO564" t="s">
        <v>4916</v>
      </c>
      <c r="AQ564" t="s">
        <v>3002</v>
      </c>
    </row>
    <row r="565" spans="1:43" hidden="1" outlineLevel="1">
      <c r="A565" t="s">
        <v>2887</v>
      </c>
      <c r="B565" s="10" t="s">
        <v>2085</v>
      </c>
      <c r="C565" s="1">
        <f t="shared" si="96"/>
        <v>8653</v>
      </c>
      <c r="D565" s="7">
        <f t="shared" si="100"/>
        <v>1</v>
      </c>
      <c r="E565" s="7">
        <f t="shared" si="101"/>
        <v>2</v>
      </c>
      <c r="F565" s="7">
        <f t="shared" si="102"/>
        <v>3</v>
      </c>
      <c r="G565" s="1">
        <f t="shared" si="97"/>
        <v>1381</v>
      </c>
      <c r="H565" s="2">
        <f t="shared" si="98"/>
        <v>0.159597827343118</v>
      </c>
      <c r="I565" s="8"/>
      <c r="J565" s="2">
        <f t="shared" si="103"/>
        <v>0.55275626950190682</v>
      </c>
      <c r="K565" s="2">
        <f t="shared" si="104"/>
        <v>0.39315844215878887</v>
      </c>
      <c r="L565" s="2">
        <f t="shared" si="105"/>
        <v>4.6111175314919678E-2</v>
      </c>
      <c r="M565" s="2">
        <f t="shared" si="106"/>
        <v>7.9741130243846381E-3</v>
      </c>
      <c r="N565" s="1">
        <v>4783</v>
      </c>
      <c r="O565" s="1">
        <v>3402</v>
      </c>
      <c r="P565" s="1">
        <v>399</v>
      </c>
      <c r="Q565" s="1">
        <v>38</v>
      </c>
      <c r="R565" s="1">
        <v>30</v>
      </c>
      <c r="S565" s="76"/>
      <c r="T565" s="1">
        <v>1</v>
      </c>
      <c r="U565" s="1">
        <v>0</v>
      </c>
      <c r="V565" s="1"/>
      <c r="W565" s="1"/>
      <c r="X565" s="1"/>
      <c r="Y565" s="1"/>
      <c r="Z565" s="1"/>
      <c r="AA565" s="1"/>
      <c r="AB565" s="1"/>
      <c r="AG565" t="str">
        <f t="shared" si="99"/>
        <v>Saco</v>
      </c>
      <c r="AH565" t="s">
        <v>1896</v>
      </c>
      <c r="AI565">
        <v>1</v>
      </c>
      <c r="AJ565">
        <v>528</v>
      </c>
      <c r="AL565" t="s">
        <v>849</v>
      </c>
      <c r="AM565" t="s">
        <v>779</v>
      </c>
      <c r="AN565" t="s">
        <v>998</v>
      </c>
      <c r="AO565" t="s">
        <v>4733</v>
      </c>
      <c r="AQ565" t="s">
        <v>290</v>
      </c>
    </row>
    <row r="566" spans="1:43" hidden="1" outlineLevel="1">
      <c r="A566" t="s">
        <v>2580</v>
      </c>
      <c r="B566" s="10" t="s">
        <v>2085</v>
      </c>
      <c r="C566" s="1">
        <f t="shared" si="96"/>
        <v>437</v>
      </c>
      <c r="D566" s="7">
        <f t="shared" si="100"/>
        <v>1</v>
      </c>
      <c r="E566" s="7">
        <f t="shared" si="101"/>
        <v>2</v>
      </c>
      <c r="F566" s="7">
        <f t="shared" si="102"/>
        <v>3</v>
      </c>
      <c r="G566" s="1">
        <f t="shared" si="97"/>
        <v>203</v>
      </c>
      <c r="H566" s="2">
        <f t="shared" si="98"/>
        <v>0.46453089244851259</v>
      </c>
      <c r="I566" s="8"/>
      <c r="J566" s="2">
        <f t="shared" si="103"/>
        <v>0.7208237986270023</v>
      </c>
      <c r="K566" s="2">
        <f t="shared" si="104"/>
        <v>0.25629290617848971</v>
      </c>
      <c r="L566" s="2">
        <f t="shared" si="105"/>
        <v>9.1533180778032037E-3</v>
      </c>
      <c r="M566" s="2">
        <f t="shared" si="106"/>
        <v>1.3729977116704787E-2</v>
      </c>
      <c r="N566" s="1">
        <v>315</v>
      </c>
      <c r="O566" s="1">
        <v>112</v>
      </c>
      <c r="P566" s="1">
        <v>4</v>
      </c>
      <c r="Q566" s="1">
        <v>0</v>
      </c>
      <c r="R566" s="1">
        <v>2</v>
      </c>
      <c r="S566" s="76"/>
      <c r="T566" s="1">
        <v>4</v>
      </c>
      <c r="U566" s="1">
        <v>0</v>
      </c>
      <c r="V566" s="1"/>
      <c r="W566" s="1"/>
      <c r="X566" s="1"/>
      <c r="Y566" s="1"/>
      <c r="Z566" s="1"/>
      <c r="AA566" s="1"/>
      <c r="AB566" s="1"/>
      <c r="AG566" t="str">
        <f t="shared" si="99"/>
        <v>St. Agatha</v>
      </c>
      <c r="AH566" t="s">
        <v>3697</v>
      </c>
      <c r="AI566">
        <v>2</v>
      </c>
      <c r="AJ566">
        <v>6</v>
      </c>
      <c r="AL566" t="s">
        <v>849</v>
      </c>
      <c r="AM566" t="s">
        <v>1802</v>
      </c>
      <c r="AN566" t="s">
        <v>292</v>
      </c>
      <c r="AO566" t="s">
        <v>4734</v>
      </c>
      <c r="AQ566" t="s">
        <v>3002</v>
      </c>
    </row>
    <row r="567" spans="1:43" hidden="1" outlineLevel="1">
      <c r="A567" t="s">
        <v>2581</v>
      </c>
      <c r="B567" s="10" t="s">
        <v>2085</v>
      </c>
      <c r="C567" s="1">
        <f t="shared" si="96"/>
        <v>866</v>
      </c>
      <c r="D567" s="7">
        <f t="shared" si="100"/>
        <v>2</v>
      </c>
      <c r="E567" s="7">
        <f t="shared" si="101"/>
        <v>1</v>
      </c>
      <c r="F567" s="7">
        <f t="shared" si="102"/>
        <v>3</v>
      </c>
      <c r="G567" s="1">
        <f t="shared" si="97"/>
        <v>193</v>
      </c>
      <c r="H567" s="2">
        <f t="shared" si="98"/>
        <v>0.22286374133949191</v>
      </c>
      <c r="I567" s="8"/>
      <c r="J567" s="2">
        <f t="shared" si="103"/>
        <v>0.35334872979214782</v>
      </c>
      <c r="K567" s="2">
        <f t="shared" si="104"/>
        <v>0.57621247113163976</v>
      </c>
      <c r="L567" s="2">
        <f t="shared" si="105"/>
        <v>4.9653579676674366E-2</v>
      </c>
      <c r="M567" s="2">
        <f t="shared" si="106"/>
        <v>2.0785219399538056E-2</v>
      </c>
      <c r="N567" s="1">
        <v>306</v>
      </c>
      <c r="O567" s="1">
        <v>499</v>
      </c>
      <c r="P567" s="1">
        <v>43</v>
      </c>
      <c r="Q567" s="1">
        <v>10</v>
      </c>
      <c r="R567" s="1">
        <v>7</v>
      </c>
      <c r="S567" s="76"/>
      <c r="T567" s="1">
        <v>1</v>
      </c>
      <c r="U567" s="1">
        <v>0</v>
      </c>
      <c r="V567" s="1"/>
      <c r="W567" s="1"/>
      <c r="X567" s="1"/>
      <c r="Y567" s="1"/>
      <c r="Z567" s="1"/>
      <c r="AA567" s="1"/>
      <c r="AB567" s="1"/>
      <c r="AG567" t="str">
        <f t="shared" si="99"/>
        <v>St. Albans</v>
      </c>
      <c r="AH567" t="s">
        <v>1928</v>
      </c>
      <c r="AI567">
        <v>2</v>
      </c>
      <c r="AJ567">
        <v>201</v>
      </c>
      <c r="AL567" t="s">
        <v>849</v>
      </c>
      <c r="AM567" t="s">
        <v>776</v>
      </c>
      <c r="AN567" t="s">
        <v>1146</v>
      </c>
      <c r="AO567" t="s">
        <v>4735</v>
      </c>
      <c r="AQ567" t="s">
        <v>3002</v>
      </c>
    </row>
    <row r="568" spans="1:43" hidden="1" outlineLevel="1">
      <c r="A568" t="s">
        <v>3390</v>
      </c>
      <c r="B568" s="10" t="s">
        <v>2085</v>
      </c>
      <c r="C568" s="1">
        <f t="shared" si="96"/>
        <v>337</v>
      </c>
      <c r="D568" s="7">
        <f t="shared" si="100"/>
        <v>1</v>
      </c>
      <c r="E568" s="7">
        <f t="shared" si="101"/>
        <v>2</v>
      </c>
      <c r="F568" s="7">
        <f t="shared" si="102"/>
        <v>3</v>
      </c>
      <c r="G568" s="1">
        <f t="shared" si="97"/>
        <v>111</v>
      </c>
      <c r="H568" s="2">
        <f t="shared" si="98"/>
        <v>0.32937685459940652</v>
      </c>
      <c r="I568" s="8"/>
      <c r="J568" s="2">
        <f t="shared" si="103"/>
        <v>0.64094955489614247</v>
      </c>
      <c r="K568" s="2">
        <f t="shared" si="104"/>
        <v>0.31157270029673589</v>
      </c>
      <c r="L568" s="2">
        <f t="shared" si="105"/>
        <v>3.857566765578635E-2</v>
      </c>
      <c r="M568" s="2">
        <f t="shared" si="106"/>
        <v>8.9020771513352859E-3</v>
      </c>
      <c r="N568" s="1">
        <v>216</v>
      </c>
      <c r="O568" s="1">
        <v>105</v>
      </c>
      <c r="P568" s="1">
        <v>13</v>
      </c>
      <c r="Q568" s="1">
        <v>2</v>
      </c>
      <c r="R568" s="1">
        <v>1</v>
      </c>
      <c r="S568" s="76"/>
      <c r="T568" s="1">
        <v>0</v>
      </c>
      <c r="U568" s="1">
        <v>0</v>
      </c>
      <c r="V568" s="1"/>
      <c r="W568" s="1"/>
      <c r="X568" s="1"/>
      <c r="Y568" s="1"/>
      <c r="Z568" s="1"/>
      <c r="AA568" s="1"/>
      <c r="AB568" s="1"/>
      <c r="AG568" t="str">
        <f t="shared" si="99"/>
        <v>St. Francis</v>
      </c>
      <c r="AH568" t="s">
        <v>3697</v>
      </c>
      <c r="AI568">
        <v>2</v>
      </c>
      <c r="AJ568">
        <v>9</v>
      </c>
      <c r="AL568" t="s">
        <v>849</v>
      </c>
      <c r="AM568" t="s">
        <v>1802</v>
      </c>
      <c r="AN568" t="s">
        <v>505</v>
      </c>
      <c r="AO568" t="s">
        <v>4736</v>
      </c>
      <c r="AQ568" t="s">
        <v>3002</v>
      </c>
    </row>
    <row r="569" spans="1:43" hidden="1" outlineLevel="1">
      <c r="A569" t="s">
        <v>1762</v>
      </c>
      <c r="B569" s="10" t="s">
        <v>2085</v>
      </c>
      <c r="C569" s="1">
        <f t="shared" si="96"/>
        <v>1529</v>
      </c>
      <c r="D569" s="7">
        <f t="shared" si="100"/>
        <v>1</v>
      </c>
      <c r="E569" s="7">
        <f t="shared" si="101"/>
        <v>2</v>
      </c>
      <c r="F569" s="7">
        <f t="shared" si="102"/>
        <v>3</v>
      </c>
      <c r="G569" s="1">
        <f t="shared" si="97"/>
        <v>126</v>
      </c>
      <c r="H569" s="2">
        <f t="shared" si="98"/>
        <v>8.2406801831262269E-2</v>
      </c>
      <c r="I569" s="8"/>
      <c r="J569" s="2">
        <f t="shared" si="103"/>
        <v>0.48659254414650099</v>
      </c>
      <c r="K569" s="2">
        <f t="shared" si="104"/>
        <v>0.40418574231523874</v>
      </c>
      <c r="L569" s="2">
        <f t="shared" si="105"/>
        <v>9.0909090909090912E-2</v>
      </c>
      <c r="M569" s="2">
        <f t="shared" si="106"/>
        <v>1.8312622629169356E-2</v>
      </c>
      <c r="N569" s="1">
        <v>744</v>
      </c>
      <c r="O569" s="1">
        <v>618</v>
      </c>
      <c r="P569" s="1">
        <v>139</v>
      </c>
      <c r="Q569" s="1">
        <v>12</v>
      </c>
      <c r="R569" s="1">
        <v>5</v>
      </c>
      <c r="S569" s="76"/>
      <c r="T569" s="1">
        <v>11</v>
      </c>
      <c r="U569" s="1">
        <v>0</v>
      </c>
      <c r="V569" s="1"/>
      <c r="W569" s="1"/>
      <c r="X569" s="1"/>
      <c r="Y569" s="1"/>
      <c r="Z569" s="1"/>
      <c r="AA569" s="1"/>
      <c r="AB569" s="1"/>
      <c r="AG569" t="str">
        <f t="shared" si="99"/>
        <v>St. George</v>
      </c>
      <c r="AH569" t="s">
        <v>736</v>
      </c>
      <c r="AI569">
        <v>1</v>
      </c>
      <c r="AJ569">
        <v>467</v>
      </c>
      <c r="AL569" t="s">
        <v>849</v>
      </c>
      <c r="AM569" t="s">
        <v>2456</v>
      </c>
      <c r="AN569" t="s">
        <v>655</v>
      </c>
      <c r="AO569" t="s">
        <v>4737</v>
      </c>
      <c r="AQ569" t="s">
        <v>3002</v>
      </c>
    </row>
    <row r="570" spans="1:43" hidden="1" outlineLevel="1">
      <c r="A570" t="s">
        <v>3496</v>
      </c>
      <c r="B570" s="10" t="s">
        <v>2085</v>
      </c>
      <c r="C570" s="1">
        <f t="shared" si="96"/>
        <v>136</v>
      </c>
      <c r="D570" s="7">
        <f t="shared" si="100"/>
        <v>1</v>
      </c>
      <c r="E570" s="7">
        <f t="shared" si="101"/>
        <v>2</v>
      </c>
      <c r="F570" s="7">
        <f t="shared" si="102"/>
        <v>3</v>
      </c>
      <c r="G570" s="1">
        <f t="shared" si="97"/>
        <v>28</v>
      </c>
      <c r="H570" s="2">
        <f t="shared" si="98"/>
        <v>0.20588235294117646</v>
      </c>
      <c r="I570" s="8"/>
      <c r="J570" s="2">
        <f t="shared" si="103"/>
        <v>0.59558823529411764</v>
      </c>
      <c r="K570" s="2">
        <f t="shared" si="104"/>
        <v>0.38970588235294118</v>
      </c>
      <c r="L570" s="2">
        <f t="shared" si="105"/>
        <v>1.4705882352941176E-2</v>
      </c>
      <c r="M570" s="2">
        <f t="shared" si="106"/>
        <v>3.4694469519536142E-18</v>
      </c>
      <c r="N570" s="1">
        <v>81</v>
      </c>
      <c r="O570" s="1">
        <v>53</v>
      </c>
      <c r="P570" s="1">
        <v>2</v>
      </c>
      <c r="Q570" s="1">
        <v>0</v>
      </c>
      <c r="R570" s="1">
        <v>0</v>
      </c>
      <c r="S570" s="76"/>
      <c r="T570" s="1">
        <v>0</v>
      </c>
      <c r="U570" s="1">
        <v>0</v>
      </c>
      <c r="V570" s="1"/>
      <c r="W570" s="1"/>
      <c r="X570" s="1"/>
      <c r="Y570" s="1"/>
      <c r="Z570" s="1"/>
      <c r="AA570" s="1"/>
      <c r="AB570" s="1"/>
      <c r="AG570" t="str">
        <f t="shared" si="99"/>
        <v>St. John Plantation</v>
      </c>
      <c r="AH570" t="s">
        <v>3697</v>
      </c>
      <c r="AI570">
        <v>2</v>
      </c>
      <c r="AJ570">
        <v>8</v>
      </c>
      <c r="AL570" t="s">
        <v>849</v>
      </c>
      <c r="AM570" t="s">
        <v>1802</v>
      </c>
      <c r="AN570" t="s">
        <v>302</v>
      </c>
      <c r="AO570" t="s">
        <v>4738</v>
      </c>
      <c r="AQ570" t="s">
        <v>4755</v>
      </c>
    </row>
    <row r="571" spans="1:43" hidden="1" outlineLevel="1">
      <c r="A571" t="s">
        <v>3497</v>
      </c>
      <c r="B571" s="10" t="s">
        <v>2085</v>
      </c>
      <c r="C571" s="1">
        <f t="shared" si="96"/>
        <v>64</v>
      </c>
      <c r="D571" s="7">
        <f t="shared" si="100"/>
        <v>2</v>
      </c>
      <c r="E571" s="7">
        <f t="shared" si="101"/>
        <v>1</v>
      </c>
      <c r="F571" s="7">
        <f t="shared" si="102"/>
        <v>3</v>
      </c>
      <c r="G571" s="1">
        <f t="shared" si="97"/>
        <v>1</v>
      </c>
      <c r="H571" s="2">
        <f t="shared" si="98"/>
        <v>1.5625E-2</v>
      </c>
      <c r="I571" s="8"/>
      <c r="J571" s="2">
        <f t="shared" si="103"/>
        <v>0.453125</v>
      </c>
      <c r="K571" s="2">
        <f t="shared" si="104"/>
        <v>0.46875</v>
      </c>
      <c r="L571" s="2">
        <f t="shared" si="105"/>
        <v>6.25E-2</v>
      </c>
      <c r="M571" s="2">
        <f t="shared" si="106"/>
        <v>1.5625E-2</v>
      </c>
      <c r="N571" s="1">
        <v>29</v>
      </c>
      <c r="O571" s="1">
        <v>30</v>
      </c>
      <c r="P571" s="1">
        <v>4</v>
      </c>
      <c r="Q571" s="1">
        <v>1</v>
      </c>
      <c r="R571" s="1">
        <v>0</v>
      </c>
      <c r="S571" s="76"/>
      <c r="T571" s="1">
        <v>0</v>
      </c>
      <c r="U571" s="1">
        <v>0</v>
      </c>
      <c r="V571" s="1"/>
      <c r="W571" s="1"/>
      <c r="X571" s="1"/>
      <c r="Y571" s="1"/>
      <c r="Z571" s="1"/>
      <c r="AA571" s="1"/>
      <c r="AB571" s="1"/>
      <c r="AG571" t="str">
        <f t="shared" si="99"/>
        <v>Sandy River Plantation</v>
      </c>
      <c r="AH571" t="s">
        <v>2579</v>
      </c>
      <c r="AI571">
        <v>2</v>
      </c>
      <c r="AJ571">
        <v>210</v>
      </c>
      <c r="AL571" t="s">
        <v>849</v>
      </c>
      <c r="AM571" t="s">
        <v>2150</v>
      </c>
      <c r="AN571" t="s">
        <v>668</v>
      </c>
      <c r="AO571" t="s">
        <v>4739</v>
      </c>
      <c r="AQ571" t="s">
        <v>4755</v>
      </c>
    </row>
    <row r="572" spans="1:43" hidden="1" outlineLevel="1">
      <c r="A572" t="s">
        <v>2601</v>
      </c>
      <c r="B572" s="10" t="s">
        <v>2085</v>
      </c>
      <c r="C572" s="1">
        <f t="shared" si="96"/>
        <v>9053</v>
      </c>
      <c r="D572" s="7">
        <f t="shared" si="100"/>
        <v>1</v>
      </c>
      <c r="E572" s="7">
        <f t="shared" si="101"/>
        <v>2</v>
      </c>
      <c r="F572" s="7">
        <f t="shared" si="102"/>
        <v>3</v>
      </c>
      <c r="G572" s="1">
        <f t="shared" si="97"/>
        <v>782</v>
      </c>
      <c r="H572" s="2">
        <f t="shared" si="98"/>
        <v>8.6380205456754663E-2</v>
      </c>
      <c r="I572" s="8"/>
      <c r="J572" s="2">
        <f t="shared" si="103"/>
        <v>0.5139732685297691</v>
      </c>
      <c r="K572" s="2">
        <f t="shared" si="104"/>
        <v>0.42759306307301448</v>
      </c>
      <c r="L572" s="2">
        <f t="shared" si="105"/>
        <v>4.6724842593615375E-2</v>
      </c>
      <c r="M572" s="2">
        <f t="shared" si="106"/>
        <v>1.1708825803601046E-2</v>
      </c>
      <c r="N572" s="1">
        <v>4653</v>
      </c>
      <c r="O572" s="1">
        <v>3871</v>
      </c>
      <c r="P572" s="1">
        <v>423</v>
      </c>
      <c r="Q572" s="1">
        <v>76</v>
      </c>
      <c r="R572" s="1">
        <v>24</v>
      </c>
      <c r="S572" s="76"/>
      <c r="T572" s="1">
        <v>6</v>
      </c>
      <c r="U572" s="1">
        <v>0</v>
      </c>
      <c r="V572" s="1"/>
      <c r="W572" s="1"/>
      <c r="X572" s="1"/>
      <c r="Y572" s="1"/>
      <c r="Z572" s="1"/>
      <c r="AA572" s="1"/>
      <c r="AB572" s="1"/>
      <c r="AG572" t="str">
        <f t="shared" si="99"/>
        <v>Sanford</v>
      </c>
      <c r="AH572" t="s">
        <v>1896</v>
      </c>
      <c r="AI572">
        <v>1</v>
      </c>
      <c r="AJ572">
        <v>535</v>
      </c>
      <c r="AL572" t="s">
        <v>849</v>
      </c>
      <c r="AM572" t="s">
        <v>779</v>
      </c>
      <c r="AN572" t="s">
        <v>318</v>
      </c>
      <c r="AO572" t="s">
        <v>4740</v>
      </c>
      <c r="AQ572" t="s">
        <v>3002</v>
      </c>
    </row>
    <row r="573" spans="1:43" hidden="1" outlineLevel="1">
      <c r="A573" t="s">
        <v>3648</v>
      </c>
      <c r="B573" s="10" t="s">
        <v>2085</v>
      </c>
      <c r="C573" s="1">
        <f t="shared" si="96"/>
        <v>697</v>
      </c>
      <c r="D573" s="7">
        <f t="shared" si="100"/>
        <v>2</v>
      </c>
      <c r="E573" s="7">
        <f t="shared" si="101"/>
        <v>1</v>
      </c>
      <c r="F573" s="7">
        <f t="shared" si="102"/>
        <v>3</v>
      </c>
      <c r="G573" s="1">
        <f t="shared" si="97"/>
        <v>64</v>
      </c>
      <c r="H573" s="2">
        <f t="shared" si="98"/>
        <v>9.1822094691535155E-2</v>
      </c>
      <c r="I573" s="8"/>
      <c r="J573" s="2">
        <f t="shared" si="103"/>
        <v>0.42037302725968434</v>
      </c>
      <c r="K573" s="2">
        <f t="shared" si="104"/>
        <v>0.51219512195121952</v>
      </c>
      <c r="L573" s="2">
        <f t="shared" si="105"/>
        <v>4.4476327116212341E-2</v>
      </c>
      <c r="M573" s="2">
        <f t="shared" si="106"/>
        <v>2.295552367288374E-2</v>
      </c>
      <c r="N573" s="1">
        <v>293</v>
      </c>
      <c r="O573" s="1">
        <v>357</v>
      </c>
      <c r="P573" s="1">
        <v>31</v>
      </c>
      <c r="Q573" s="1">
        <v>9</v>
      </c>
      <c r="R573" s="1">
        <v>5</v>
      </c>
      <c r="S573" s="76"/>
      <c r="T573" s="1">
        <v>2</v>
      </c>
      <c r="U573" s="1">
        <v>0</v>
      </c>
      <c r="V573" s="1"/>
      <c r="W573" s="1"/>
      <c r="X573" s="1"/>
      <c r="Y573" s="1"/>
      <c r="Z573" s="1"/>
      <c r="AA573" s="1"/>
      <c r="AB573" s="1"/>
      <c r="AG573" t="str">
        <f t="shared" si="99"/>
        <v>Sangerville</v>
      </c>
      <c r="AH573" t="s">
        <v>2847</v>
      </c>
      <c r="AI573">
        <v>2</v>
      </c>
      <c r="AJ573">
        <v>153</v>
      </c>
      <c r="AL573" t="s">
        <v>849</v>
      </c>
      <c r="AM573" t="s">
        <v>458</v>
      </c>
      <c r="AN573" t="s">
        <v>3823</v>
      </c>
      <c r="AO573" t="s">
        <v>4741</v>
      </c>
      <c r="AQ573" t="s">
        <v>3002</v>
      </c>
    </row>
    <row r="574" spans="1:43" hidden="1" outlineLevel="1">
      <c r="A574" t="s">
        <v>2295</v>
      </c>
      <c r="B574" s="10" t="s">
        <v>2085</v>
      </c>
      <c r="C574" s="1">
        <f t="shared" si="96"/>
        <v>9725</v>
      </c>
      <c r="D574" s="7">
        <f t="shared" si="100"/>
        <v>2</v>
      </c>
      <c r="E574" s="7">
        <f t="shared" si="101"/>
        <v>1</v>
      </c>
      <c r="F574" s="7">
        <f t="shared" si="102"/>
        <v>3</v>
      </c>
      <c r="G574" s="1">
        <f t="shared" si="97"/>
        <v>686</v>
      </c>
      <c r="H574" s="2">
        <f t="shared" si="98"/>
        <v>7.0539845758354758E-2</v>
      </c>
      <c r="I574" s="8"/>
      <c r="J574" s="2">
        <f t="shared" si="103"/>
        <v>0.43989717223650388</v>
      </c>
      <c r="K574" s="2">
        <f t="shared" si="104"/>
        <v>0.51043701799485863</v>
      </c>
      <c r="L574" s="2">
        <f t="shared" si="105"/>
        <v>4.2467866323907456E-2</v>
      </c>
      <c r="M574" s="2">
        <f t="shared" si="106"/>
        <v>7.1979434447299803E-3</v>
      </c>
      <c r="N574" s="1">
        <v>4278</v>
      </c>
      <c r="O574" s="1">
        <v>4964</v>
      </c>
      <c r="P574" s="1">
        <v>413</v>
      </c>
      <c r="Q574" s="1">
        <v>35</v>
      </c>
      <c r="R574" s="1">
        <v>29</v>
      </c>
      <c r="S574" s="76"/>
      <c r="T574" s="1">
        <v>6</v>
      </c>
      <c r="U574" s="1">
        <v>0</v>
      </c>
      <c r="V574" s="1"/>
      <c r="W574" s="1"/>
      <c r="X574" s="1"/>
      <c r="Y574" s="1"/>
      <c r="Z574" s="1"/>
      <c r="AA574" s="1"/>
      <c r="AB574" s="1"/>
      <c r="AG574" t="str">
        <f t="shared" si="99"/>
        <v>Scarborough</v>
      </c>
      <c r="AH574" t="s">
        <v>2622</v>
      </c>
      <c r="AI574">
        <v>1</v>
      </c>
      <c r="AJ574">
        <v>524</v>
      </c>
      <c r="AL574" t="s">
        <v>849</v>
      </c>
      <c r="AM574" t="s">
        <v>1803</v>
      </c>
      <c r="AN574" t="s">
        <v>996</v>
      </c>
      <c r="AO574" t="s">
        <v>4742</v>
      </c>
      <c r="AQ574" t="s">
        <v>3002</v>
      </c>
    </row>
    <row r="575" spans="1:43" hidden="1" outlineLevel="1">
      <c r="A575" t="s">
        <v>3474</v>
      </c>
      <c r="B575" s="10" t="s">
        <v>2085</v>
      </c>
      <c r="C575" s="1">
        <f t="shared" si="96"/>
        <v>645</v>
      </c>
      <c r="D575" s="7">
        <f t="shared" si="100"/>
        <v>2</v>
      </c>
      <c r="E575" s="7">
        <f t="shared" si="101"/>
        <v>1</v>
      </c>
      <c r="F575" s="7">
        <f t="shared" si="102"/>
        <v>3</v>
      </c>
      <c r="G575" s="1">
        <f t="shared" si="97"/>
        <v>47</v>
      </c>
      <c r="H575" s="2">
        <f t="shared" si="98"/>
        <v>7.2868217054263565E-2</v>
      </c>
      <c r="I575" s="8"/>
      <c r="J575" s="2">
        <f t="shared" si="103"/>
        <v>0.413953488372093</v>
      </c>
      <c r="K575" s="2">
        <f t="shared" si="104"/>
        <v>0.48682170542635661</v>
      </c>
      <c r="L575" s="2">
        <f t="shared" si="105"/>
        <v>8.8372093023255813E-2</v>
      </c>
      <c r="M575" s="2">
        <f t="shared" si="106"/>
        <v>1.0852713178294573E-2</v>
      </c>
      <c r="N575" s="1">
        <v>267</v>
      </c>
      <c r="O575" s="1">
        <v>314</v>
      </c>
      <c r="P575" s="1">
        <v>57</v>
      </c>
      <c r="Q575" s="1">
        <v>6</v>
      </c>
      <c r="R575" s="1">
        <v>1</v>
      </c>
      <c r="S575" s="76"/>
      <c r="T575" s="1">
        <v>0</v>
      </c>
      <c r="U575" s="1">
        <v>0</v>
      </c>
      <c r="V575" s="1"/>
      <c r="W575" s="1"/>
      <c r="X575" s="1"/>
      <c r="Y575" s="1"/>
      <c r="Z575" s="1"/>
      <c r="AA575" s="1"/>
      <c r="AB575" s="1"/>
      <c r="AG575" t="str">
        <f t="shared" si="99"/>
        <v>Searsmont</v>
      </c>
      <c r="AH575" t="s">
        <v>1895</v>
      </c>
      <c r="AI575">
        <v>2</v>
      </c>
      <c r="AJ575">
        <v>363</v>
      </c>
      <c r="AL575" t="s">
        <v>849</v>
      </c>
      <c r="AM575" t="s">
        <v>777</v>
      </c>
      <c r="AN575" t="s">
        <v>994</v>
      </c>
      <c r="AO575" t="s">
        <v>4743</v>
      </c>
      <c r="AQ575" t="s">
        <v>3002</v>
      </c>
    </row>
    <row r="576" spans="1:43" hidden="1" outlineLevel="1">
      <c r="A576" t="s">
        <v>3180</v>
      </c>
      <c r="B576" s="10" t="s">
        <v>2085</v>
      </c>
      <c r="C576" s="1">
        <f t="shared" si="96"/>
        <v>1331</v>
      </c>
      <c r="D576" s="7">
        <f t="shared" si="100"/>
        <v>2</v>
      </c>
      <c r="E576" s="7">
        <f t="shared" si="101"/>
        <v>1</v>
      </c>
      <c r="F576" s="7">
        <f t="shared" si="102"/>
        <v>3</v>
      </c>
      <c r="G576" s="1">
        <f t="shared" si="97"/>
        <v>60</v>
      </c>
      <c r="H576" s="2">
        <f t="shared" si="98"/>
        <v>4.5078888054094664E-2</v>
      </c>
      <c r="I576" s="8"/>
      <c r="J576" s="2">
        <f t="shared" si="103"/>
        <v>0.43350864012021034</v>
      </c>
      <c r="K576" s="2">
        <f t="shared" si="104"/>
        <v>0.47858752817430505</v>
      </c>
      <c r="L576" s="2">
        <f t="shared" si="105"/>
        <v>7.0623591284748308E-2</v>
      </c>
      <c r="M576" s="2">
        <f t="shared" si="106"/>
        <v>1.728024042073624E-2</v>
      </c>
      <c r="N576" s="1">
        <v>577</v>
      </c>
      <c r="O576" s="1">
        <v>637</v>
      </c>
      <c r="P576" s="1">
        <v>94</v>
      </c>
      <c r="Q576" s="1">
        <v>11</v>
      </c>
      <c r="R576" s="1">
        <v>11</v>
      </c>
      <c r="S576" s="76"/>
      <c r="T576" s="1">
        <v>1</v>
      </c>
      <c r="U576" s="1">
        <v>0</v>
      </c>
      <c r="V576" s="1"/>
      <c r="W576" s="1"/>
      <c r="X576" s="1"/>
      <c r="Y576" s="1"/>
      <c r="Z576" s="1"/>
      <c r="AA576" s="1"/>
      <c r="AB576" s="1"/>
      <c r="AG576" t="str">
        <f t="shared" si="99"/>
        <v>Searsport</v>
      </c>
      <c r="AH576" t="s">
        <v>1895</v>
      </c>
      <c r="AI576">
        <v>2</v>
      </c>
      <c r="AJ576">
        <v>330</v>
      </c>
      <c r="AL576" t="s">
        <v>849</v>
      </c>
      <c r="AM576" t="s">
        <v>777</v>
      </c>
      <c r="AN576" t="s">
        <v>95</v>
      </c>
      <c r="AO576" t="s">
        <v>4744</v>
      </c>
      <c r="AQ576" t="s">
        <v>3002</v>
      </c>
    </row>
    <row r="577" spans="1:43" hidden="1" outlineLevel="1">
      <c r="A577" t="s">
        <v>2920</v>
      </c>
      <c r="B577" s="10" t="s">
        <v>2085</v>
      </c>
      <c r="C577" s="1">
        <f t="shared" si="96"/>
        <v>874</v>
      </c>
      <c r="D577" s="7">
        <f t="shared" si="100"/>
        <v>2</v>
      </c>
      <c r="E577" s="7">
        <f t="shared" si="101"/>
        <v>1</v>
      </c>
      <c r="F577" s="7">
        <f t="shared" si="102"/>
        <v>3</v>
      </c>
      <c r="G577" s="1">
        <f t="shared" si="97"/>
        <v>96</v>
      </c>
      <c r="H577" s="2">
        <f t="shared" si="98"/>
        <v>0.10983981693363844</v>
      </c>
      <c r="I577" s="8"/>
      <c r="J577" s="2">
        <f t="shared" si="103"/>
        <v>0.40732265446224258</v>
      </c>
      <c r="K577" s="2">
        <f t="shared" si="104"/>
        <v>0.51716247139588101</v>
      </c>
      <c r="L577" s="2">
        <f t="shared" si="105"/>
        <v>6.5217391304347824E-2</v>
      </c>
      <c r="M577" s="2">
        <f t="shared" si="106"/>
        <v>1.0297482837528585E-2</v>
      </c>
      <c r="N577" s="1">
        <v>356</v>
      </c>
      <c r="O577" s="1">
        <v>452</v>
      </c>
      <c r="P577" s="1">
        <v>57</v>
      </c>
      <c r="Q577" s="1">
        <v>5</v>
      </c>
      <c r="R577" s="1">
        <v>4</v>
      </c>
      <c r="S577" s="76"/>
      <c r="T577" s="1">
        <v>0</v>
      </c>
      <c r="U577" s="1">
        <v>0</v>
      </c>
      <c r="V577" s="1"/>
      <c r="W577" s="1"/>
      <c r="X577" s="1"/>
      <c r="Y577" s="1"/>
      <c r="Z577" s="1"/>
      <c r="AA577" s="1"/>
      <c r="AB577" s="1"/>
      <c r="AG577" t="str">
        <f t="shared" si="99"/>
        <v>Sebago</v>
      </c>
      <c r="AH577" t="s">
        <v>2622</v>
      </c>
      <c r="AI577">
        <v>1</v>
      </c>
      <c r="AJ577">
        <v>481</v>
      </c>
      <c r="AL577" t="s">
        <v>849</v>
      </c>
      <c r="AM577" t="s">
        <v>1803</v>
      </c>
      <c r="AN577" t="s">
        <v>313</v>
      </c>
      <c r="AO577" t="s">
        <v>4745</v>
      </c>
      <c r="AQ577" t="s">
        <v>3002</v>
      </c>
    </row>
    <row r="578" spans="1:43" hidden="1" outlineLevel="1">
      <c r="A578" t="s">
        <v>2597</v>
      </c>
      <c r="B578" s="10" t="s">
        <v>2085</v>
      </c>
      <c r="C578" s="1">
        <f t="shared" ref="C578:C641" si="107">SUM(N578:AE578)</f>
        <v>325</v>
      </c>
      <c r="D578" s="7">
        <f t="shared" si="100"/>
        <v>2</v>
      </c>
      <c r="E578" s="7">
        <f t="shared" si="101"/>
        <v>1</v>
      </c>
      <c r="F578" s="7">
        <f t="shared" si="102"/>
        <v>3</v>
      </c>
      <c r="G578" s="1">
        <f t="shared" ref="G578:G641" si="108">IF(D578=1,N578,IF(E578=1,O578,P578))-IF(D578=2,N578,IF(E578=2,O578,P578))</f>
        <v>91</v>
      </c>
      <c r="H578" s="2">
        <f t="shared" ref="H578:H641" si="109">G578/C578</f>
        <v>0.28000000000000003</v>
      </c>
      <c r="I578" s="8"/>
      <c r="J578" s="2">
        <f t="shared" si="103"/>
        <v>0.33538461538461539</v>
      </c>
      <c r="K578" s="2">
        <f t="shared" si="104"/>
        <v>0.61538461538461542</v>
      </c>
      <c r="L578" s="2">
        <f t="shared" si="105"/>
        <v>3.0769230769230771E-2</v>
      </c>
      <c r="M578" s="2">
        <f t="shared" si="106"/>
        <v>1.8461538461538418E-2</v>
      </c>
      <c r="N578" s="1">
        <v>109</v>
      </c>
      <c r="O578" s="1">
        <v>200</v>
      </c>
      <c r="P578" s="1">
        <v>10</v>
      </c>
      <c r="Q578" s="1">
        <v>2</v>
      </c>
      <c r="R578" s="1">
        <v>4</v>
      </c>
      <c r="S578" s="76"/>
      <c r="T578" s="1">
        <v>0</v>
      </c>
      <c r="U578" s="1">
        <v>0</v>
      </c>
      <c r="V578" s="1"/>
      <c r="W578" s="1"/>
      <c r="X578" s="1"/>
      <c r="Y578" s="1"/>
      <c r="Z578" s="1"/>
      <c r="AA578" s="1"/>
      <c r="AB578" s="1"/>
      <c r="AG578" t="str">
        <f t="shared" si="99"/>
        <v>Sebec</v>
      </c>
      <c r="AH578" t="s">
        <v>2847</v>
      </c>
      <c r="AI578">
        <v>2</v>
      </c>
      <c r="AJ578">
        <v>136</v>
      </c>
      <c r="AL578" t="s">
        <v>849</v>
      </c>
      <c r="AM578" t="s">
        <v>458</v>
      </c>
      <c r="AN578" t="s">
        <v>668</v>
      </c>
      <c r="AO578" t="s">
        <v>4746</v>
      </c>
      <c r="AQ578" t="s">
        <v>3002</v>
      </c>
    </row>
    <row r="579" spans="1:43" hidden="1" outlineLevel="1">
      <c r="A579" t="s">
        <v>3498</v>
      </c>
      <c r="B579" s="10" t="s">
        <v>2085</v>
      </c>
      <c r="C579" s="1">
        <f t="shared" si="107"/>
        <v>31</v>
      </c>
      <c r="D579" s="7">
        <f t="shared" si="100"/>
        <v>2</v>
      </c>
      <c r="E579" s="7">
        <f t="shared" si="101"/>
        <v>1</v>
      </c>
      <c r="F579" s="7">
        <f t="shared" si="102"/>
        <v>3</v>
      </c>
      <c r="G579" s="1">
        <f t="shared" si="108"/>
        <v>10</v>
      </c>
      <c r="H579" s="2">
        <f t="shared" si="109"/>
        <v>0.32258064516129031</v>
      </c>
      <c r="I579" s="8"/>
      <c r="J579" s="2">
        <f t="shared" si="103"/>
        <v>0.29032258064516131</v>
      </c>
      <c r="K579" s="2">
        <f t="shared" si="104"/>
        <v>0.61290322580645162</v>
      </c>
      <c r="L579" s="2">
        <f t="shared" si="105"/>
        <v>6.4516129032258063E-2</v>
      </c>
      <c r="M579" s="2">
        <f t="shared" si="106"/>
        <v>3.2258064516129059E-2</v>
      </c>
      <c r="N579" s="1">
        <v>9</v>
      </c>
      <c r="O579" s="1">
        <v>19</v>
      </c>
      <c r="P579" s="1">
        <v>2</v>
      </c>
      <c r="Q579" s="1">
        <v>1</v>
      </c>
      <c r="R579" s="1">
        <v>0</v>
      </c>
      <c r="S579" s="76"/>
      <c r="T579" s="1">
        <v>0</v>
      </c>
      <c r="U579" s="1">
        <v>0</v>
      </c>
      <c r="V579" s="1"/>
      <c r="W579" s="1"/>
      <c r="X579" s="1"/>
      <c r="Y579" s="1"/>
      <c r="Z579" s="1"/>
      <c r="AA579" s="1"/>
      <c r="AB579" s="1"/>
      <c r="AG579" t="str">
        <f t="shared" si="99"/>
        <v>Seboeis Plantation</v>
      </c>
      <c r="AH579" t="s">
        <v>3128</v>
      </c>
      <c r="AI579">
        <v>2</v>
      </c>
      <c r="AJ579">
        <v>111</v>
      </c>
      <c r="AL579" t="s">
        <v>849</v>
      </c>
      <c r="AM579" t="s">
        <v>1468</v>
      </c>
      <c r="AN579" t="s">
        <v>292</v>
      </c>
      <c r="AO579" t="s">
        <v>4747</v>
      </c>
      <c r="AQ579" t="s">
        <v>4755</v>
      </c>
    </row>
    <row r="580" spans="1:43" hidden="1" outlineLevel="1">
      <c r="A580" t="s">
        <v>3676</v>
      </c>
      <c r="B580" s="10" t="s">
        <v>2085</v>
      </c>
      <c r="C580" s="1">
        <f t="shared" si="107"/>
        <v>617</v>
      </c>
      <c r="D580" s="7">
        <f t="shared" si="100"/>
        <v>2</v>
      </c>
      <c r="E580" s="7">
        <f t="shared" si="101"/>
        <v>1</v>
      </c>
      <c r="F580" s="7">
        <f t="shared" si="102"/>
        <v>3</v>
      </c>
      <c r="G580" s="1">
        <f t="shared" si="108"/>
        <v>4</v>
      </c>
      <c r="H580" s="2">
        <f t="shared" si="109"/>
        <v>6.4829821717990272E-3</v>
      </c>
      <c r="I580" s="8"/>
      <c r="J580" s="2">
        <f t="shared" si="103"/>
        <v>0.42787682333873583</v>
      </c>
      <c r="K580" s="2">
        <f t="shared" si="104"/>
        <v>0.43435980551053482</v>
      </c>
      <c r="L580" s="2">
        <f t="shared" si="105"/>
        <v>0.12155591572123177</v>
      </c>
      <c r="M580" s="2">
        <f t="shared" si="106"/>
        <v>1.6207455429497628E-2</v>
      </c>
      <c r="N580" s="1">
        <v>264</v>
      </c>
      <c r="O580" s="1">
        <v>268</v>
      </c>
      <c r="P580" s="1">
        <v>75</v>
      </c>
      <c r="Q580" s="1">
        <v>7</v>
      </c>
      <c r="R580" s="1">
        <v>3</v>
      </c>
      <c r="S580" s="76"/>
      <c r="T580" s="1">
        <v>0</v>
      </c>
      <c r="U580" s="1">
        <v>0</v>
      </c>
      <c r="V580" s="1"/>
      <c r="W580" s="1"/>
      <c r="X580" s="1"/>
      <c r="Y580" s="1"/>
      <c r="Z580" s="1"/>
      <c r="AA580" s="1"/>
      <c r="AB580" s="1"/>
      <c r="AG580" t="str">
        <f t="shared" si="99"/>
        <v>Sedgwick</v>
      </c>
      <c r="AH580" t="s">
        <v>1665</v>
      </c>
      <c r="AI580">
        <v>2</v>
      </c>
      <c r="AJ580">
        <v>371</v>
      </c>
      <c r="AL580" t="s">
        <v>849</v>
      </c>
      <c r="AM580" t="s">
        <v>2454</v>
      </c>
      <c r="AN580" t="s">
        <v>657</v>
      </c>
      <c r="AO580" t="s">
        <v>145</v>
      </c>
      <c r="AQ580" t="s">
        <v>3002</v>
      </c>
    </row>
    <row r="581" spans="1:43" hidden="1" outlineLevel="1">
      <c r="A581" t="s">
        <v>2296</v>
      </c>
      <c r="B581" s="10" t="s">
        <v>2085</v>
      </c>
      <c r="C581" s="1">
        <f t="shared" si="107"/>
        <v>1236</v>
      </c>
      <c r="D581" s="7">
        <f t="shared" si="100"/>
        <v>2</v>
      </c>
      <c r="E581" s="7">
        <f t="shared" si="101"/>
        <v>1</v>
      </c>
      <c r="F581" s="7">
        <f t="shared" si="102"/>
        <v>3</v>
      </c>
      <c r="G581" s="1">
        <f t="shared" si="108"/>
        <v>12</v>
      </c>
      <c r="H581" s="2">
        <f t="shared" si="109"/>
        <v>9.7087378640776691E-3</v>
      </c>
      <c r="I581" s="8"/>
      <c r="J581" s="2">
        <f t="shared" si="103"/>
        <v>0.45792880258899676</v>
      </c>
      <c r="K581" s="2">
        <f t="shared" si="104"/>
        <v>0.46763754045307443</v>
      </c>
      <c r="L581" s="2">
        <f t="shared" si="105"/>
        <v>6.3915857605177998E-2</v>
      </c>
      <c r="M581" s="2">
        <f t="shared" si="106"/>
        <v>1.0517799352750865E-2</v>
      </c>
      <c r="N581" s="1">
        <v>566</v>
      </c>
      <c r="O581" s="1">
        <v>578</v>
      </c>
      <c r="P581" s="1">
        <v>79</v>
      </c>
      <c r="Q581" s="1">
        <v>5</v>
      </c>
      <c r="R581" s="1">
        <v>3</v>
      </c>
      <c r="S581" s="76"/>
      <c r="T581" s="1">
        <v>5</v>
      </c>
      <c r="U581" s="1">
        <v>0</v>
      </c>
      <c r="V581" s="1"/>
      <c r="W581" s="1"/>
      <c r="X581" s="1"/>
      <c r="Y581" s="1"/>
      <c r="Z581" s="1"/>
      <c r="AA581" s="1"/>
      <c r="AB581" s="1"/>
      <c r="AG581" t="str">
        <f t="shared" ref="AG581:AG642" si="110">A581</f>
        <v>Shapleigh</v>
      </c>
      <c r="AH581" t="s">
        <v>1896</v>
      </c>
      <c r="AI581">
        <v>1</v>
      </c>
      <c r="AJ581">
        <v>526</v>
      </c>
      <c r="AL581" t="s">
        <v>849</v>
      </c>
      <c r="AM581" t="s">
        <v>779</v>
      </c>
      <c r="AN581" t="s">
        <v>4686</v>
      </c>
      <c r="AO581" t="s">
        <v>4748</v>
      </c>
      <c r="AQ581" t="s">
        <v>3002</v>
      </c>
    </row>
    <row r="582" spans="1:43" hidden="1" outlineLevel="1">
      <c r="A582" t="s">
        <v>3363</v>
      </c>
      <c r="B582" s="10" t="s">
        <v>2085</v>
      </c>
      <c r="C582" s="1">
        <f t="shared" si="107"/>
        <v>545</v>
      </c>
      <c r="D582" s="7">
        <f t="shared" si="100"/>
        <v>2</v>
      </c>
      <c r="E582" s="7">
        <f t="shared" si="101"/>
        <v>1</v>
      </c>
      <c r="F582" s="7">
        <f t="shared" si="102"/>
        <v>3</v>
      </c>
      <c r="G582" s="1">
        <f t="shared" si="108"/>
        <v>236</v>
      </c>
      <c r="H582" s="2">
        <f t="shared" si="109"/>
        <v>0.43302752293577984</v>
      </c>
      <c r="I582" s="8"/>
      <c r="J582" s="2">
        <f t="shared" si="103"/>
        <v>0.25321100917431194</v>
      </c>
      <c r="K582" s="2">
        <f t="shared" si="104"/>
        <v>0.68623853211009178</v>
      </c>
      <c r="L582" s="2">
        <f t="shared" si="105"/>
        <v>5.1376146788990829E-2</v>
      </c>
      <c r="M582" s="2">
        <f t="shared" si="106"/>
        <v>9.1743119266054496E-3</v>
      </c>
      <c r="N582" s="1">
        <v>138</v>
      </c>
      <c r="O582" s="1">
        <v>374</v>
      </c>
      <c r="P582" s="1">
        <v>28</v>
      </c>
      <c r="Q582" s="1">
        <v>4</v>
      </c>
      <c r="R582" s="1">
        <v>1</v>
      </c>
      <c r="S582" s="76"/>
      <c r="T582" s="1">
        <v>0</v>
      </c>
      <c r="U582" s="1">
        <v>0</v>
      </c>
      <c r="V582" s="1"/>
      <c r="W582" s="1"/>
      <c r="X582" s="1"/>
      <c r="Y582" s="1"/>
      <c r="Z582" s="1"/>
      <c r="AA582" s="1"/>
      <c r="AB582" s="1"/>
      <c r="AG582" t="str">
        <f t="shared" si="110"/>
        <v>Sherman</v>
      </c>
      <c r="AH582" t="s">
        <v>3697</v>
      </c>
      <c r="AI582">
        <v>2</v>
      </c>
      <c r="AJ582">
        <v>71</v>
      </c>
      <c r="AL582" t="s">
        <v>849</v>
      </c>
      <c r="AM582" t="s">
        <v>1802</v>
      </c>
      <c r="AN582" t="s">
        <v>551</v>
      </c>
      <c r="AO582" t="s">
        <v>4749</v>
      </c>
      <c r="AQ582" t="s">
        <v>3002</v>
      </c>
    </row>
    <row r="583" spans="1:43" hidden="1" outlineLevel="1">
      <c r="A583" t="s">
        <v>1781</v>
      </c>
      <c r="B583" s="10" t="s">
        <v>2085</v>
      </c>
      <c r="C583" s="1">
        <f t="shared" si="107"/>
        <v>121</v>
      </c>
      <c r="D583" s="7">
        <f t="shared" si="100"/>
        <v>2</v>
      </c>
      <c r="E583" s="7">
        <f t="shared" si="101"/>
        <v>1</v>
      </c>
      <c r="F583" s="7">
        <f t="shared" si="102"/>
        <v>4</v>
      </c>
      <c r="G583" s="1">
        <f t="shared" si="108"/>
        <v>41</v>
      </c>
      <c r="H583" s="2">
        <f t="shared" si="109"/>
        <v>0.33884297520661155</v>
      </c>
      <c r="I583" s="8"/>
      <c r="J583" s="2">
        <f t="shared" si="103"/>
        <v>0.26446280991735538</v>
      </c>
      <c r="K583" s="2">
        <f t="shared" si="104"/>
        <v>0.60330578512396693</v>
      </c>
      <c r="L583" s="2">
        <f t="shared" si="105"/>
        <v>4.9586776859504134E-2</v>
      </c>
      <c r="M583" s="2">
        <f t="shared" si="106"/>
        <v>8.2644628099173556E-2</v>
      </c>
      <c r="N583" s="1">
        <v>32</v>
      </c>
      <c r="O583" s="1">
        <v>73</v>
      </c>
      <c r="P583" s="1">
        <v>6</v>
      </c>
      <c r="Q583" s="1">
        <v>3</v>
      </c>
      <c r="R583" s="1">
        <v>7</v>
      </c>
      <c r="S583" s="76"/>
      <c r="T583" s="1">
        <v>0</v>
      </c>
      <c r="U583" s="1">
        <v>0</v>
      </c>
      <c r="V583" s="1"/>
      <c r="W583" s="1"/>
      <c r="X583" s="1"/>
      <c r="Y583" s="1"/>
      <c r="Z583" s="1"/>
      <c r="AA583" s="1"/>
      <c r="AB583" s="1"/>
      <c r="AG583" t="str">
        <f t="shared" si="110"/>
        <v>Shirley</v>
      </c>
      <c r="AH583" t="s">
        <v>2847</v>
      </c>
      <c r="AI583">
        <v>2</v>
      </c>
      <c r="AJ583">
        <v>115</v>
      </c>
      <c r="AL583" t="s">
        <v>849</v>
      </c>
      <c r="AM583" t="s">
        <v>458</v>
      </c>
      <c r="AN583" t="s">
        <v>994</v>
      </c>
      <c r="AO583" t="s">
        <v>4750</v>
      </c>
      <c r="AQ583" t="s">
        <v>3002</v>
      </c>
    </row>
    <row r="584" spans="1:43" hidden="1" outlineLevel="1">
      <c r="A584" t="s">
        <v>2599</v>
      </c>
      <c r="B584" s="10" t="s">
        <v>2085</v>
      </c>
      <c r="C584" s="1">
        <f t="shared" si="107"/>
        <v>1895</v>
      </c>
      <c r="D584" s="7">
        <f t="shared" si="100"/>
        <v>1</v>
      </c>
      <c r="E584" s="7">
        <f t="shared" si="101"/>
        <v>2</v>
      </c>
      <c r="F584" s="7">
        <f t="shared" si="102"/>
        <v>3</v>
      </c>
      <c r="G584" s="1">
        <f t="shared" si="108"/>
        <v>12</v>
      </c>
      <c r="H584" s="2">
        <f t="shared" si="109"/>
        <v>6.3324538258575196E-3</v>
      </c>
      <c r="I584" s="8"/>
      <c r="J584" s="2">
        <f t="shared" si="103"/>
        <v>0.47598944591029024</v>
      </c>
      <c r="K584" s="2">
        <f t="shared" si="104"/>
        <v>0.46965699208443273</v>
      </c>
      <c r="L584" s="2">
        <f t="shared" si="105"/>
        <v>4.0633245382585753E-2</v>
      </c>
      <c r="M584" s="2">
        <f t="shared" si="106"/>
        <v>1.372031662269127E-2</v>
      </c>
      <c r="N584" s="1">
        <v>902</v>
      </c>
      <c r="O584" s="1">
        <v>890</v>
      </c>
      <c r="P584" s="1">
        <v>77</v>
      </c>
      <c r="Q584" s="1">
        <v>15</v>
      </c>
      <c r="R584" s="1">
        <v>9</v>
      </c>
      <c r="S584" s="76"/>
      <c r="T584" s="1">
        <v>2</v>
      </c>
      <c r="U584" s="1">
        <v>0</v>
      </c>
      <c r="V584" s="1"/>
      <c r="W584" s="1"/>
      <c r="X584" s="1"/>
      <c r="Y584" s="1"/>
      <c r="Z584" s="1"/>
      <c r="AA584" s="1"/>
      <c r="AB584" s="1"/>
      <c r="AG584" t="str">
        <f t="shared" si="110"/>
        <v>Sidney</v>
      </c>
      <c r="AH584" t="s">
        <v>3746</v>
      </c>
      <c r="AI584">
        <v>1</v>
      </c>
      <c r="AJ584">
        <v>347</v>
      </c>
      <c r="AL584" t="s">
        <v>849</v>
      </c>
      <c r="AM584" t="s">
        <v>2455</v>
      </c>
      <c r="AN584" t="s">
        <v>313</v>
      </c>
      <c r="AO584" t="s">
        <v>4364</v>
      </c>
      <c r="AQ584" t="s">
        <v>3002</v>
      </c>
    </row>
    <row r="585" spans="1:43" hidden="1" outlineLevel="1">
      <c r="A585" t="s">
        <v>3958</v>
      </c>
      <c r="B585" s="10" t="s">
        <v>2085</v>
      </c>
      <c r="C585" s="1">
        <f t="shared" si="107"/>
        <v>133</v>
      </c>
      <c r="D585" s="7">
        <f t="shared" si="100"/>
        <v>1</v>
      </c>
      <c r="E585" s="7">
        <f t="shared" si="101"/>
        <v>2</v>
      </c>
      <c r="F585" s="7">
        <f t="shared" si="102"/>
        <v>3</v>
      </c>
      <c r="G585" s="1">
        <f t="shared" si="108"/>
        <v>93</v>
      </c>
      <c r="H585" s="2">
        <f t="shared" si="109"/>
        <v>0.6992481203007519</v>
      </c>
      <c r="I585" s="8"/>
      <c r="J585" s="2">
        <f t="shared" si="103"/>
        <v>0.82706766917293228</v>
      </c>
      <c r="K585" s="2">
        <f t="shared" si="104"/>
        <v>0.12781954887218044</v>
      </c>
      <c r="L585" s="2">
        <f t="shared" si="105"/>
        <v>3.7593984962406013E-2</v>
      </c>
      <c r="M585" s="2">
        <f t="shared" si="106"/>
        <v>7.5187969924812581E-3</v>
      </c>
      <c r="N585" s="1">
        <v>110</v>
      </c>
      <c r="O585" s="1">
        <v>17</v>
      </c>
      <c r="P585" s="1">
        <v>5</v>
      </c>
      <c r="Q585" s="1">
        <v>1</v>
      </c>
      <c r="R585" s="1">
        <v>0</v>
      </c>
      <c r="S585" s="76"/>
      <c r="T585" s="1">
        <v>0</v>
      </c>
      <c r="U585" s="1">
        <v>0</v>
      </c>
      <c r="V585" s="1"/>
      <c r="W585" s="1"/>
      <c r="X585" s="1"/>
      <c r="Y585" s="1"/>
      <c r="Z585" s="1"/>
      <c r="AA585" s="1"/>
      <c r="AB585" s="1"/>
      <c r="AG585" t="str">
        <f>A585</f>
        <v>Sinclair Twp.</v>
      </c>
      <c r="AH585" t="s">
        <v>3697</v>
      </c>
      <c r="AI585">
        <v>2</v>
      </c>
      <c r="AJ585" t="e">
        <v>#N/A</v>
      </c>
      <c r="AL585" t="s">
        <v>849</v>
      </c>
      <c r="AQ585" t="s">
        <v>4754</v>
      </c>
    </row>
    <row r="586" spans="1:43" hidden="1" outlineLevel="1">
      <c r="A586" t="s">
        <v>2099</v>
      </c>
      <c r="B586" s="10" t="s">
        <v>2085</v>
      </c>
      <c r="C586" s="1">
        <f t="shared" si="107"/>
        <v>3883</v>
      </c>
      <c r="D586" s="7">
        <f t="shared" si="100"/>
        <v>1</v>
      </c>
      <c r="E586" s="7">
        <f t="shared" si="101"/>
        <v>2</v>
      </c>
      <c r="F586" s="7">
        <f t="shared" si="102"/>
        <v>3</v>
      </c>
      <c r="G586" s="1">
        <f t="shared" si="108"/>
        <v>645</v>
      </c>
      <c r="H586" s="2">
        <f t="shared" si="109"/>
        <v>0.1661086788565542</v>
      </c>
      <c r="I586" s="8"/>
      <c r="J586" s="2">
        <f t="shared" si="103"/>
        <v>0.55575585887200618</v>
      </c>
      <c r="K586" s="2">
        <f t="shared" si="104"/>
        <v>0.38964718001545195</v>
      </c>
      <c r="L586" s="2">
        <f t="shared" si="105"/>
        <v>3.9917589492660312E-2</v>
      </c>
      <c r="M586" s="2">
        <f t="shared" si="106"/>
        <v>1.4679371619881552E-2</v>
      </c>
      <c r="N586" s="1">
        <v>2158</v>
      </c>
      <c r="O586" s="1">
        <v>1513</v>
      </c>
      <c r="P586" s="1">
        <v>155</v>
      </c>
      <c r="Q586" s="1">
        <v>24</v>
      </c>
      <c r="R586" s="1">
        <v>25</v>
      </c>
      <c r="S586" s="76"/>
      <c r="T586" s="1">
        <v>8</v>
      </c>
      <c r="U586" s="1">
        <v>0</v>
      </c>
      <c r="V586" s="1"/>
      <c r="W586" s="1"/>
      <c r="X586" s="1"/>
      <c r="Y586" s="1"/>
      <c r="Z586" s="1"/>
      <c r="AA586" s="1"/>
      <c r="AB586" s="1"/>
      <c r="AG586" t="str">
        <f t="shared" si="110"/>
        <v>Skowhegan</v>
      </c>
      <c r="AH586" t="s">
        <v>1928</v>
      </c>
      <c r="AI586">
        <v>2</v>
      </c>
      <c r="AJ586">
        <v>247</v>
      </c>
      <c r="AL586" t="s">
        <v>849</v>
      </c>
      <c r="AM586" t="s">
        <v>776</v>
      </c>
      <c r="AN586" t="s">
        <v>4706</v>
      </c>
      <c r="AO586" t="s">
        <v>4365</v>
      </c>
      <c r="AQ586" t="s">
        <v>3002</v>
      </c>
    </row>
    <row r="587" spans="1:43" hidden="1" outlineLevel="1">
      <c r="A587" t="s">
        <v>2182</v>
      </c>
      <c r="B587" s="10" t="s">
        <v>2085</v>
      </c>
      <c r="C587" s="1">
        <f t="shared" si="107"/>
        <v>508</v>
      </c>
      <c r="D587" s="7">
        <f t="shared" si="100"/>
        <v>1</v>
      </c>
      <c r="E587" s="7">
        <f t="shared" si="101"/>
        <v>2</v>
      </c>
      <c r="F587" s="7">
        <f t="shared" si="102"/>
        <v>3</v>
      </c>
      <c r="G587" s="1">
        <f t="shared" si="108"/>
        <v>37</v>
      </c>
      <c r="H587" s="2">
        <f t="shared" si="109"/>
        <v>7.2834645669291334E-2</v>
      </c>
      <c r="I587" s="8"/>
      <c r="J587" s="2">
        <f t="shared" si="103"/>
        <v>0.49212598425196852</v>
      </c>
      <c r="K587" s="2">
        <f t="shared" si="104"/>
        <v>0.41929133858267714</v>
      </c>
      <c r="L587" s="2">
        <f t="shared" si="105"/>
        <v>7.2834645669291334E-2</v>
      </c>
      <c r="M587" s="2">
        <f t="shared" si="106"/>
        <v>1.5748031496063006E-2</v>
      </c>
      <c r="N587" s="1">
        <v>250</v>
      </c>
      <c r="O587" s="1">
        <v>213</v>
      </c>
      <c r="P587" s="1">
        <v>37</v>
      </c>
      <c r="Q587" s="1">
        <v>6</v>
      </c>
      <c r="R587" s="1">
        <v>2</v>
      </c>
      <c r="S587" s="76"/>
      <c r="T587" s="1">
        <v>0</v>
      </c>
      <c r="U587" s="1">
        <v>0</v>
      </c>
      <c r="V587" s="1"/>
      <c r="W587" s="1"/>
      <c r="X587" s="1"/>
      <c r="Y587" s="1"/>
      <c r="Z587" s="1"/>
      <c r="AA587" s="1"/>
      <c r="AB587" s="1"/>
      <c r="AG587" t="str">
        <f t="shared" si="110"/>
        <v>Smithfield</v>
      </c>
      <c r="AH587" t="s">
        <v>1928</v>
      </c>
      <c r="AI587">
        <v>2</v>
      </c>
      <c r="AJ587">
        <v>291</v>
      </c>
      <c r="AL587" t="s">
        <v>849</v>
      </c>
      <c r="AM587" t="s">
        <v>776</v>
      </c>
      <c r="AN587" t="s">
        <v>1151</v>
      </c>
      <c r="AO587" t="s">
        <v>4366</v>
      </c>
      <c r="AQ587" t="s">
        <v>3002</v>
      </c>
    </row>
    <row r="588" spans="1:43" hidden="1" outlineLevel="1">
      <c r="A588" t="s">
        <v>2100</v>
      </c>
      <c r="B588" s="10" t="s">
        <v>2085</v>
      </c>
      <c r="C588" s="1">
        <f t="shared" si="107"/>
        <v>156</v>
      </c>
      <c r="D588" s="7">
        <f t="shared" si="100"/>
        <v>2</v>
      </c>
      <c r="E588" s="7">
        <f t="shared" si="101"/>
        <v>1</v>
      </c>
      <c r="F588" s="7">
        <f t="shared" si="102"/>
        <v>3</v>
      </c>
      <c r="G588" s="1">
        <f t="shared" si="108"/>
        <v>18</v>
      </c>
      <c r="H588" s="2">
        <f t="shared" si="109"/>
        <v>0.11538461538461539</v>
      </c>
      <c r="I588" s="8"/>
      <c r="J588" s="2">
        <f t="shared" si="103"/>
        <v>0.42948717948717946</v>
      </c>
      <c r="K588" s="2">
        <f t="shared" si="104"/>
        <v>0.54487179487179482</v>
      </c>
      <c r="L588" s="2">
        <f t="shared" si="105"/>
        <v>1.282051282051282E-2</v>
      </c>
      <c r="M588" s="2">
        <f t="shared" si="106"/>
        <v>1.2820512820512841E-2</v>
      </c>
      <c r="N588" s="1">
        <v>67</v>
      </c>
      <c r="O588" s="1">
        <v>85</v>
      </c>
      <c r="P588" s="1">
        <v>2</v>
      </c>
      <c r="Q588" s="1">
        <v>2</v>
      </c>
      <c r="R588" s="1">
        <v>0</v>
      </c>
      <c r="S588" s="76"/>
      <c r="T588" s="1">
        <v>0</v>
      </c>
      <c r="U588" s="1">
        <v>0</v>
      </c>
      <c r="V588" s="1"/>
      <c r="W588" s="1"/>
      <c r="X588" s="1"/>
      <c r="Y588" s="1"/>
      <c r="Z588" s="1"/>
      <c r="AA588" s="1"/>
      <c r="AB588" s="1"/>
      <c r="AG588" t="str">
        <f t="shared" si="110"/>
        <v>Smyrna</v>
      </c>
      <c r="AH588" t="s">
        <v>3697</v>
      </c>
      <c r="AI588">
        <v>2</v>
      </c>
      <c r="AJ588">
        <v>53</v>
      </c>
      <c r="AL588" t="s">
        <v>849</v>
      </c>
      <c r="AM588" t="s">
        <v>1802</v>
      </c>
      <c r="AN588" t="s">
        <v>307</v>
      </c>
      <c r="AO588" t="s">
        <v>4367</v>
      </c>
      <c r="AQ588" t="s">
        <v>3002</v>
      </c>
    </row>
    <row r="589" spans="1:43" hidden="1" outlineLevel="1">
      <c r="A589" t="s">
        <v>2101</v>
      </c>
      <c r="B589" s="10" t="s">
        <v>2085</v>
      </c>
      <c r="C589" s="1">
        <f t="shared" si="107"/>
        <v>471</v>
      </c>
      <c r="D589" s="7">
        <f t="shared" si="100"/>
        <v>1</v>
      </c>
      <c r="E589" s="7">
        <f t="shared" si="101"/>
        <v>2</v>
      </c>
      <c r="F589" s="7">
        <f t="shared" si="102"/>
        <v>3</v>
      </c>
      <c r="G589" s="1">
        <f t="shared" si="108"/>
        <v>63</v>
      </c>
      <c r="H589" s="2">
        <f t="shared" si="109"/>
        <v>0.13375796178343949</v>
      </c>
      <c r="I589" s="8"/>
      <c r="J589" s="2">
        <f t="shared" si="103"/>
        <v>0.51804670912951167</v>
      </c>
      <c r="K589" s="2">
        <f t="shared" si="104"/>
        <v>0.38428874734607221</v>
      </c>
      <c r="L589" s="2">
        <f t="shared" si="105"/>
        <v>8.4925690021231418E-2</v>
      </c>
      <c r="M589" s="2">
        <f t="shared" si="106"/>
        <v>1.2738853503184697E-2</v>
      </c>
      <c r="N589" s="1">
        <v>244</v>
      </c>
      <c r="O589" s="1">
        <v>181</v>
      </c>
      <c r="P589" s="1">
        <v>40</v>
      </c>
      <c r="Q589" s="1">
        <v>6</v>
      </c>
      <c r="R589" s="1">
        <v>0</v>
      </c>
      <c r="S589" s="76"/>
      <c r="T589" s="1">
        <v>0</v>
      </c>
      <c r="U589" s="1">
        <v>0</v>
      </c>
      <c r="V589" s="1"/>
      <c r="W589" s="1"/>
      <c r="X589" s="1"/>
      <c r="Y589" s="1"/>
      <c r="Z589" s="1"/>
      <c r="AA589" s="1"/>
      <c r="AB589" s="1"/>
      <c r="AG589" t="str">
        <f t="shared" si="110"/>
        <v>Solon</v>
      </c>
      <c r="AH589" t="s">
        <v>1928</v>
      </c>
      <c r="AI589">
        <v>2</v>
      </c>
      <c r="AJ589">
        <v>199</v>
      </c>
      <c r="AL589" t="s">
        <v>849</v>
      </c>
      <c r="AM589" t="s">
        <v>776</v>
      </c>
      <c r="AN589" t="s">
        <v>119</v>
      </c>
      <c r="AO589" t="s">
        <v>4756</v>
      </c>
      <c r="AQ589" t="s">
        <v>3002</v>
      </c>
    </row>
    <row r="590" spans="1:43" hidden="1" outlineLevel="1">
      <c r="A590" t="s">
        <v>2444</v>
      </c>
      <c r="B590" s="10" t="s">
        <v>2085</v>
      </c>
      <c r="C590" s="1">
        <f t="shared" si="107"/>
        <v>258</v>
      </c>
      <c r="D590" s="7">
        <f t="shared" si="100"/>
        <v>2</v>
      </c>
      <c r="E590" s="7">
        <f t="shared" si="101"/>
        <v>1</v>
      </c>
      <c r="F590" s="7">
        <f t="shared" si="102"/>
        <v>3</v>
      </c>
      <c r="G590" s="1">
        <f t="shared" si="108"/>
        <v>12</v>
      </c>
      <c r="H590" s="2">
        <f t="shared" si="109"/>
        <v>4.6511627906976744E-2</v>
      </c>
      <c r="I590" s="8"/>
      <c r="J590" s="2">
        <f t="shared" si="103"/>
        <v>0.43410852713178294</v>
      </c>
      <c r="K590" s="2">
        <f t="shared" si="104"/>
        <v>0.48062015503875971</v>
      </c>
      <c r="L590" s="2">
        <f t="shared" si="105"/>
        <v>5.8139534883720929E-2</v>
      </c>
      <c r="M590" s="2">
        <f t="shared" si="106"/>
        <v>2.713178294573642E-2</v>
      </c>
      <c r="N590" s="1">
        <v>112</v>
      </c>
      <c r="O590" s="1">
        <v>124</v>
      </c>
      <c r="P590" s="1">
        <v>15</v>
      </c>
      <c r="Q590" s="1">
        <v>3</v>
      </c>
      <c r="R590" s="1">
        <v>3</v>
      </c>
      <c r="S590" s="76"/>
      <c r="T590" s="1">
        <v>1</v>
      </c>
      <c r="U590" s="1">
        <v>0</v>
      </c>
      <c r="V590" s="1"/>
      <c r="W590" s="1"/>
      <c r="X590" s="1"/>
      <c r="Y590" s="1"/>
      <c r="Z590" s="1"/>
      <c r="AA590" s="1"/>
      <c r="AB590" s="1"/>
      <c r="AG590" t="str">
        <f t="shared" si="110"/>
        <v>Somerville</v>
      </c>
      <c r="AH590" t="s">
        <v>2054</v>
      </c>
      <c r="AI590">
        <v>1</v>
      </c>
      <c r="AJ590">
        <v>390</v>
      </c>
      <c r="AL590" t="s">
        <v>849</v>
      </c>
      <c r="AM590" t="s">
        <v>1466</v>
      </c>
      <c r="AN590" t="s">
        <v>992</v>
      </c>
      <c r="AO590" t="s">
        <v>4757</v>
      </c>
      <c r="AQ590" t="s">
        <v>3002</v>
      </c>
    </row>
    <row r="591" spans="1:43" hidden="1" outlineLevel="1">
      <c r="A591" t="s">
        <v>3186</v>
      </c>
      <c r="B591" s="10" t="s">
        <v>2085</v>
      </c>
      <c r="C591" s="1">
        <f t="shared" si="107"/>
        <v>203</v>
      </c>
      <c r="D591" s="7">
        <f t="shared" si="100"/>
        <v>1</v>
      </c>
      <c r="E591" s="7">
        <f t="shared" si="101"/>
        <v>2</v>
      </c>
      <c r="F591" s="7">
        <f t="shared" si="102"/>
        <v>3</v>
      </c>
      <c r="G591" s="1">
        <f t="shared" si="108"/>
        <v>22</v>
      </c>
      <c r="H591" s="2">
        <f t="shared" si="109"/>
        <v>0.10837438423645321</v>
      </c>
      <c r="I591" s="8"/>
      <c r="J591" s="2">
        <f t="shared" si="103"/>
        <v>0.50246305418719217</v>
      </c>
      <c r="K591" s="2">
        <f t="shared" si="104"/>
        <v>0.39408866995073893</v>
      </c>
      <c r="L591" s="2">
        <f t="shared" si="105"/>
        <v>9.8522167487684734E-2</v>
      </c>
      <c r="M591" s="2">
        <f t="shared" si="106"/>
        <v>4.926108374384161E-3</v>
      </c>
      <c r="N591" s="1">
        <v>102</v>
      </c>
      <c r="O591" s="1">
        <v>80</v>
      </c>
      <c r="P591" s="1">
        <v>20</v>
      </c>
      <c r="Q591" s="1">
        <v>0</v>
      </c>
      <c r="R591" s="1">
        <v>1</v>
      </c>
      <c r="S591" s="76"/>
      <c r="T591" s="1">
        <v>0</v>
      </c>
      <c r="U591" s="1">
        <v>0</v>
      </c>
      <c r="V591" s="1"/>
      <c r="W591" s="1"/>
      <c r="X591" s="1"/>
      <c r="Y591" s="1"/>
      <c r="Z591" s="1"/>
      <c r="AA591" s="1"/>
      <c r="AB591" s="1"/>
      <c r="AG591" t="str">
        <f t="shared" si="110"/>
        <v>Sorrento</v>
      </c>
      <c r="AH591" t="s">
        <v>1665</v>
      </c>
      <c r="AI591">
        <v>2</v>
      </c>
      <c r="AJ591">
        <v>346</v>
      </c>
      <c r="AL591" t="s">
        <v>849</v>
      </c>
      <c r="AM591" t="s">
        <v>2454</v>
      </c>
      <c r="AN591" t="s">
        <v>1146</v>
      </c>
      <c r="AO591" t="s">
        <v>4758</v>
      </c>
      <c r="AQ591" t="s">
        <v>3002</v>
      </c>
    </row>
    <row r="592" spans="1:43" hidden="1" outlineLevel="1">
      <c r="A592" t="s">
        <v>3381</v>
      </c>
      <c r="B592" s="10" t="s">
        <v>2085</v>
      </c>
      <c r="C592" s="1">
        <f t="shared" si="107"/>
        <v>3254</v>
      </c>
      <c r="D592" s="7">
        <f t="shared" si="100"/>
        <v>2</v>
      </c>
      <c r="E592" s="7">
        <f t="shared" si="101"/>
        <v>1</v>
      </c>
      <c r="F592" s="7">
        <f t="shared" si="102"/>
        <v>3</v>
      </c>
      <c r="G592" s="1">
        <f t="shared" si="108"/>
        <v>20</v>
      </c>
      <c r="H592" s="2">
        <f t="shared" si="109"/>
        <v>6.1462814996926856E-3</v>
      </c>
      <c r="I592" s="8"/>
      <c r="J592" s="2">
        <f t="shared" si="103"/>
        <v>0.47080516287645974</v>
      </c>
      <c r="K592" s="2">
        <f t="shared" si="104"/>
        <v>0.47695144437615244</v>
      </c>
      <c r="L592" s="2">
        <f t="shared" si="105"/>
        <v>4.3023970497848799E-2</v>
      </c>
      <c r="M592" s="2">
        <f t="shared" si="106"/>
        <v>9.2194222495389638E-3</v>
      </c>
      <c r="N592" s="1">
        <v>1532</v>
      </c>
      <c r="O592" s="1">
        <v>1552</v>
      </c>
      <c r="P592" s="1">
        <v>140</v>
      </c>
      <c r="Q592" s="1">
        <v>17</v>
      </c>
      <c r="R592" s="1">
        <v>12</v>
      </c>
      <c r="S592" s="76"/>
      <c r="T592" s="1">
        <v>1</v>
      </c>
      <c r="U592" s="1">
        <v>0</v>
      </c>
      <c r="V592" s="1"/>
      <c r="W592" s="1"/>
      <c r="X592" s="1"/>
      <c r="Y592" s="1"/>
      <c r="Z592" s="1"/>
      <c r="AA592" s="1"/>
      <c r="AB592" s="1"/>
      <c r="AG592" t="str">
        <f t="shared" si="110"/>
        <v>South Berwick</v>
      </c>
      <c r="AH592" t="s">
        <v>1896</v>
      </c>
      <c r="AI592">
        <v>1</v>
      </c>
      <c r="AJ592">
        <v>542</v>
      </c>
      <c r="AL592" t="s">
        <v>849</v>
      </c>
      <c r="AM592" t="s">
        <v>779</v>
      </c>
      <c r="AN592" t="s">
        <v>640</v>
      </c>
      <c r="AO592" t="s">
        <v>4759</v>
      </c>
      <c r="AQ592" t="s">
        <v>3002</v>
      </c>
    </row>
    <row r="593" spans="1:43" hidden="1" outlineLevel="1">
      <c r="A593" t="s">
        <v>3382</v>
      </c>
      <c r="B593" s="10" t="s">
        <v>2085</v>
      </c>
      <c r="C593" s="1">
        <f t="shared" si="107"/>
        <v>614</v>
      </c>
      <c r="D593" s="7">
        <f t="shared" si="100"/>
        <v>1</v>
      </c>
      <c r="E593" s="7">
        <f t="shared" si="101"/>
        <v>1</v>
      </c>
      <c r="F593" s="7">
        <f t="shared" si="102"/>
        <v>3</v>
      </c>
      <c r="G593" s="1">
        <f t="shared" si="108"/>
        <v>241</v>
      </c>
      <c r="H593" s="2">
        <f t="shared" si="109"/>
        <v>0.39250814332247558</v>
      </c>
      <c r="I593" s="8"/>
      <c r="J593" s="2">
        <f t="shared" si="103"/>
        <v>0.46416938110749184</v>
      </c>
      <c r="K593" s="2">
        <f t="shared" si="104"/>
        <v>0.46416938110749184</v>
      </c>
      <c r="L593" s="2">
        <f t="shared" si="105"/>
        <v>7.1661237785016291E-2</v>
      </c>
      <c r="M593" s="2">
        <f t="shared" si="106"/>
        <v>2.7755575615628914E-17</v>
      </c>
      <c r="N593" s="1">
        <v>285</v>
      </c>
      <c r="O593" s="1">
        <v>285</v>
      </c>
      <c r="P593" s="1">
        <v>44</v>
      </c>
      <c r="Q593" s="1">
        <v>0</v>
      </c>
      <c r="R593" s="1">
        <v>0</v>
      </c>
      <c r="S593" s="76"/>
      <c r="T593" s="1">
        <v>0</v>
      </c>
      <c r="U593" s="1">
        <v>0</v>
      </c>
      <c r="V593" s="1"/>
      <c r="W593" s="1"/>
      <c r="X593" s="1"/>
      <c r="Y593" s="1"/>
      <c r="Z593" s="1"/>
      <c r="AA593" s="1"/>
      <c r="AB593" s="1"/>
      <c r="AG593" t="str">
        <f t="shared" si="110"/>
        <v>South Bristol</v>
      </c>
      <c r="AH593" t="s">
        <v>2054</v>
      </c>
      <c r="AI593">
        <v>1</v>
      </c>
      <c r="AJ593">
        <v>477</v>
      </c>
      <c r="AL593" t="s">
        <v>849</v>
      </c>
      <c r="AM593" t="s">
        <v>1466</v>
      </c>
      <c r="AN593" t="s">
        <v>663</v>
      </c>
      <c r="AO593" t="s">
        <v>4760</v>
      </c>
      <c r="AQ593" t="s">
        <v>3002</v>
      </c>
    </row>
    <row r="594" spans="1:43" hidden="1" outlineLevel="1">
      <c r="A594" t="s">
        <v>3342</v>
      </c>
      <c r="B594" s="10" t="s">
        <v>2085</v>
      </c>
      <c r="C594" s="1">
        <f t="shared" si="107"/>
        <v>12389</v>
      </c>
      <c r="D594" s="7">
        <f t="shared" si="100"/>
        <v>1</v>
      </c>
      <c r="E594" s="7">
        <f t="shared" si="101"/>
        <v>2</v>
      </c>
      <c r="F594" s="7">
        <f t="shared" si="102"/>
        <v>3</v>
      </c>
      <c r="G594" s="1">
        <f t="shared" si="108"/>
        <v>2877</v>
      </c>
      <c r="H594" s="2">
        <f t="shared" si="109"/>
        <v>0.23222213253692792</v>
      </c>
      <c r="I594" s="8"/>
      <c r="J594" s="2">
        <f t="shared" si="103"/>
        <v>0.58656873032528856</v>
      </c>
      <c r="K594" s="2">
        <f t="shared" si="104"/>
        <v>0.35434659778836064</v>
      </c>
      <c r="L594" s="2">
        <f t="shared" si="105"/>
        <v>5.093227863427234E-2</v>
      </c>
      <c r="M594" s="2">
        <f t="shared" si="106"/>
        <v>8.1523932520784631E-3</v>
      </c>
      <c r="N594" s="1">
        <v>7267</v>
      </c>
      <c r="O594" s="1">
        <v>4390</v>
      </c>
      <c r="P594" s="1">
        <v>631</v>
      </c>
      <c r="Q594" s="1">
        <v>56</v>
      </c>
      <c r="R594" s="1">
        <v>43</v>
      </c>
      <c r="S594" s="76"/>
      <c r="T594" s="1">
        <v>1</v>
      </c>
      <c r="U594" s="1">
        <v>1</v>
      </c>
      <c r="V594" s="1"/>
      <c r="W594" s="1"/>
      <c r="X594" s="1"/>
      <c r="Y594" s="1"/>
      <c r="Z594" s="1"/>
      <c r="AA594" s="1"/>
      <c r="AB594" s="1"/>
      <c r="AG594" t="str">
        <f t="shared" si="110"/>
        <v>South Portland</v>
      </c>
      <c r="AH594" t="s">
        <v>2622</v>
      </c>
      <c r="AI594">
        <v>1</v>
      </c>
      <c r="AJ594">
        <v>523</v>
      </c>
      <c r="AL594" t="s">
        <v>849</v>
      </c>
      <c r="AM594" t="s">
        <v>1803</v>
      </c>
      <c r="AN594" t="s">
        <v>998</v>
      </c>
      <c r="AO594" t="s">
        <v>4761</v>
      </c>
      <c r="AQ594" t="s">
        <v>290</v>
      </c>
    </row>
    <row r="595" spans="1:43" hidden="1" outlineLevel="1">
      <c r="A595" t="s">
        <v>3343</v>
      </c>
      <c r="B595" s="10" t="s">
        <v>2085</v>
      </c>
      <c r="C595" s="1">
        <f t="shared" si="107"/>
        <v>793</v>
      </c>
      <c r="D595" s="7">
        <f t="shared" si="100"/>
        <v>1</v>
      </c>
      <c r="E595" s="7">
        <f t="shared" si="101"/>
        <v>2</v>
      </c>
      <c r="F595" s="7">
        <f t="shared" si="102"/>
        <v>3</v>
      </c>
      <c r="G595" s="1">
        <f t="shared" si="108"/>
        <v>7</v>
      </c>
      <c r="H595" s="2">
        <f t="shared" si="109"/>
        <v>8.8272383354350576E-3</v>
      </c>
      <c r="I595" s="8"/>
      <c r="J595" s="2">
        <f t="shared" si="103"/>
        <v>0.44640605296343</v>
      </c>
      <c r="K595" s="2">
        <f t="shared" si="104"/>
        <v>0.43757881462799497</v>
      </c>
      <c r="L595" s="2">
        <f t="shared" si="105"/>
        <v>0.10466582597730138</v>
      </c>
      <c r="M595" s="2">
        <f t="shared" si="106"/>
        <v>1.1349306431273701E-2</v>
      </c>
      <c r="N595" s="1">
        <v>354</v>
      </c>
      <c r="O595" s="1">
        <v>347</v>
      </c>
      <c r="P595" s="1">
        <v>83</v>
      </c>
      <c r="Q595" s="1">
        <v>2</v>
      </c>
      <c r="R595" s="1">
        <v>4</v>
      </c>
      <c r="S595" s="76"/>
      <c r="T595" s="1">
        <v>3</v>
      </c>
      <c r="U595" s="1">
        <v>0</v>
      </c>
      <c r="V595" s="1"/>
      <c r="W595" s="1"/>
      <c r="X595" s="1"/>
      <c r="Y595" s="1"/>
      <c r="Z595" s="1"/>
      <c r="AA595" s="1"/>
      <c r="AB595" s="1"/>
      <c r="AG595" t="str">
        <f t="shared" si="110"/>
        <v>South Thomaston</v>
      </c>
      <c r="AH595" t="s">
        <v>736</v>
      </c>
      <c r="AI595">
        <v>1</v>
      </c>
      <c r="AJ595">
        <v>459</v>
      </c>
      <c r="AL595" t="s">
        <v>849</v>
      </c>
      <c r="AM595" t="s">
        <v>2456</v>
      </c>
      <c r="AN595" t="s">
        <v>1482</v>
      </c>
      <c r="AO595" t="s">
        <v>4762</v>
      </c>
      <c r="AQ595" t="s">
        <v>3002</v>
      </c>
    </row>
    <row r="596" spans="1:43" hidden="1" outlineLevel="1">
      <c r="A596" t="s">
        <v>3384</v>
      </c>
      <c r="B596" s="10" t="s">
        <v>2085</v>
      </c>
      <c r="C596" s="1">
        <f t="shared" si="107"/>
        <v>488</v>
      </c>
      <c r="D596" s="7">
        <f t="shared" si="100"/>
        <v>2</v>
      </c>
      <c r="E596" s="7">
        <f t="shared" si="101"/>
        <v>1</v>
      </c>
      <c r="F596" s="7">
        <f t="shared" si="102"/>
        <v>3</v>
      </c>
      <c r="G596" s="1">
        <f t="shared" si="108"/>
        <v>113</v>
      </c>
      <c r="H596" s="2">
        <f t="shared" si="109"/>
        <v>0.23155737704918034</v>
      </c>
      <c r="I596" s="8"/>
      <c r="J596" s="2">
        <f t="shared" si="103"/>
        <v>0.36680327868852458</v>
      </c>
      <c r="K596" s="2">
        <f t="shared" si="104"/>
        <v>0.59836065573770492</v>
      </c>
      <c r="L596" s="2">
        <f t="shared" si="105"/>
        <v>3.2786885245901641E-2</v>
      </c>
      <c r="M596" s="2">
        <f t="shared" si="106"/>
        <v>2.0491803278688617E-3</v>
      </c>
      <c r="N596" s="1">
        <v>179</v>
      </c>
      <c r="O596" s="1">
        <v>292</v>
      </c>
      <c r="P596" s="1">
        <v>16</v>
      </c>
      <c r="Q596" s="1">
        <v>1</v>
      </c>
      <c r="R596" s="1">
        <v>0</v>
      </c>
      <c r="S596" s="76"/>
      <c r="T596" s="1">
        <v>0</v>
      </c>
      <c r="U596" s="1">
        <v>0</v>
      </c>
      <c r="V596" s="1"/>
      <c r="W596" s="1"/>
      <c r="X596" s="1"/>
      <c r="Y596" s="1"/>
      <c r="Z596" s="1"/>
      <c r="AA596" s="1"/>
      <c r="AB596" s="1"/>
      <c r="AG596" t="str">
        <f t="shared" si="110"/>
        <v>Southport</v>
      </c>
      <c r="AH596" t="s">
        <v>2054</v>
      </c>
      <c r="AI596">
        <v>1</v>
      </c>
      <c r="AJ596">
        <v>500</v>
      </c>
      <c r="AL596" t="s">
        <v>849</v>
      </c>
      <c r="AM596" t="s">
        <v>1466</v>
      </c>
      <c r="AN596" t="s">
        <v>3823</v>
      </c>
      <c r="AO596" t="s">
        <v>4763</v>
      </c>
      <c r="AQ596" t="s">
        <v>3002</v>
      </c>
    </row>
    <row r="597" spans="1:43" hidden="1" outlineLevel="1">
      <c r="A597" t="s">
        <v>2286</v>
      </c>
      <c r="B597" s="10" t="s">
        <v>2085</v>
      </c>
      <c r="C597" s="1">
        <f t="shared" si="107"/>
        <v>1224</v>
      </c>
      <c r="D597" s="7">
        <f t="shared" si="100"/>
        <v>1</v>
      </c>
      <c r="E597" s="7">
        <f t="shared" si="101"/>
        <v>2</v>
      </c>
      <c r="F597" s="7">
        <f t="shared" si="102"/>
        <v>3</v>
      </c>
      <c r="G597" s="1">
        <f t="shared" si="108"/>
        <v>26</v>
      </c>
      <c r="H597" s="2">
        <f t="shared" si="109"/>
        <v>2.1241830065359478E-2</v>
      </c>
      <c r="I597" s="8"/>
      <c r="J597" s="2">
        <f t="shared" si="103"/>
        <v>0.46078431372549017</v>
      </c>
      <c r="K597" s="2">
        <f t="shared" si="104"/>
        <v>0.43954248366013071</v>
      </c>
      <c r="L597" s="2">
        <f t="shared" si="105"/>
        <v>9.4771241830065356E-2</v>
      </c>
      <c r="M597" s="2">
        <f t="shared" si="106"/>
        <v>4.9019607843138191E-3</v>
      </c>
      <c r="N597" s="1">
        <v>564</v>
      </c>
      <c r="O597" s="1">
        <v>538</v>
      </c>
      <c r="P597" s="1">
        <v>116</v>
      </c>
      <c r="Q597" s="1">
        <v>3</v>
      </c>
      <c r="R597" s="1">
        <v>2</v>
      </c>
      <c r="S597" s="76"/>
      <c r="T597" s="1">
        <v>1</v>
      </c>
      <c r="U597" s="1">
        <v>0</v>
      </c>
      <c r="V597" s="1"/>
      <c r="W597" s="1"/>
      <c r="X597" s="1"/>
      <c r="Y597" s="1"/>
      <c r="Z597" s="1"/>
      <c r="AA597" s="1"/>
      <c r="AB597" s="1"/>
      <c r="AG597" t="str">
        <f t="shared" si="110"/>
        <v>Southwest Harbor</v>
      </c>
      <c r="AH597" t="s">
        <v>1665</v>
      </c>
      <c r="AI597">
        <v>2</v>
      </c>
      <c r="AJ597">
        <v>394</v>
      </c>
      <c r="AL597" t="s">
        <v>849</v>
      </c>
      <c r="AM597" t="s">
        <v>2454</v>
      </c>
      <c r="AN597" t="s">
        <v>4706</v>
      </c>
      <c r="AO597" t="s">
        <v>4764</v>
      </c>
      <c r="AQ597" t="s">
        <v>3002</v>
      </c>
    </row>
    <row r="598" spans="1:43" hidden="1" outlineLevel="1">
      <c r="A598" t="s">
        <v>2064</v>
      </c>
      <c r="B598" s="10" t="s">
        <v>2085</v>
      </c>
      <c r="C598" s="1">
        <f t="shared" si="107"/>
        <v>171</v>
      </c>
      <c r="D598" s="7">
        <f t="shared" si="100"/>
        <v>2</v>
      </c>
      <c r="E598" s="7">
        <f t="shared" si="101"/>
        <v>1</v>
      </c>
      <c r="F598" s="7">
        <f t="shared" si="102"/>
        <v>3</v>
      </c>
      <c r="G598" s="1">
        <f t="shared" si="108"/>
        <v>9</v>
      </c>
      <c r="H598" s="2">
        <f t="shared" si="109"/>
        <v>5.2631578947368418E-2</v>
      </c>
      <c r="I598" s="8"/>
      <c r="J598" s="2">
        <f t="shared" si="103"/>
        <v>0.43274853801169588</v>
      </c>
      <c r="K598" s="2">
        <f t="shared" si="104"/>
        <v>0.4853801169590643</v>
      </c>
      <c r="L598" s="2">
        <f t="shared" si="105"/>
        <v>2.9239766081871343E-2</v>
      </c>
      <c r="M598" s="2">
        <f t="shared" si="106"/>
        <v>5.2631578947368474E-2</v>
      </c>
      <c r="N598" s="1">
        <v>74</v>
      </c>
      <c r="O598" s="1">
        <v>83</v>
      </c>
      <c r="P598" s="1">
        <v>5</v>
      </c>
      <c r="Q598" s="1">
        <v>4</v>
      </c>
      <c r="R598" s="1">
        <v>4</v>
      </c>
      <c r="S598" s="76"/>
      <c r="T598" s="1">
        <v>1</v>
      </c>
      <c r="U598" s="1">
        <v>0</v>
      </c>
      <c r="V598" s="1"/>
      <c r="W598" s="1"/>
      <c r="X598" s="1"/>
      <c r="Y598" s="1"/>
      <c r="Z598" s="1"/>
      <c r="AA598" s="1"/>
      <c r="AB598" s="1"/>
      <c r="AG598" t="str">
        <f t="shared" si="110"/>
        <v>Springfield</v>
      </c>
      <c r="AH598" t="s">
        <v>3128</v>
      </c>
      <c r="AI598">
        <v>2</v>
      </c>
      <c r="AJ598">
        <v>109</v>
      </c>
      <c r="AL598" t="s">
        <v>849</v>
      </c>
      <c r="AM598" t="s">
        <v>1468</v>
      </c>
      <c r="AN598" t="s">
        <v>505</v>
      </c>
      <c r="AO598" t="s">
        <v>4765</v>
      </c>
      <c r="AQ598" t="s">
        <v>3002</v>
      </c>
    </row>
    <row r="599" spans="1:43" hidden="1" outlineLevel="1">
      <c r="A599" t="s">
        <v>3344</v>
      </c>
      <c r="B599" s="10" t="s">
        <v>2085</v>
      </c>
      <c r="C599" s="1">
        <f t="shared" si="107"/>
        <v>231</v>
      </c>
      <c r="D599" s="7">
        <f t="shared" si="100"/>
        <v>2</v>
      </c>
      <c r="E599" s="7">
        <f t="shared" si="101"/>
        <v>1</v>
      </c>
      <c r="F599" s="7">
        <f t="shared" si="102"/>
        <v>3</v>
      </c>
      <c r="G599" s="1">
        <f t="shared" si="108"/>
        <v>56</v>
      </c>
      <c r="H599" s="2">
        <f t="shared" si="109"/>
        <v>0.24242424242424243</v>
      </c>
      <c r="I599" s="8"/>
      <c r="J599" s="2">
        <f t="shared" si="103"/>
        <v>0.354978354978355</v>
      </c>
      <c r="K599" s="2">
        <f t="shared" si="104"/>
        <v>0.59740259740259738</v>
      </c>
      <c r="L599" s="2">
        <f t="shared" si="105"/>
        <v>2.5974025974025976E-2</v>
      </c>
      <c r="M599" s="2">
        <f t="shared" si="106"/>
        <v>2.1645021645021696E-2</v>
      </c>
      <c r="N599" s="1">
        <v>82</v>
      </c>
      <c r="O599" s="1">
        <v>138</v>
      </c>
      <c r="P599" s="1">
        <v>6</v>
      </c>
      <c r="Q599" s="1">
        <v>3</v>
      </c>
      <c r="R599" s="1">
        <v>2</v>
      </c>
      <c r="S599" s="76"/>
      <c r="T599" s="1">
        <v>0</v>
      </c>
      <c r="U599" s="1">
        <v>0</v>
      </c>
      <c r="V599" s="1"/>
      <c r="W599" s="1"/>
      <c r="X599" s="1"/>
      <c r="Y599" s="1"/>
      <c r="Z599" s="1"/>
      <c r="AA599" s="1"/>
      <c r="AB599" s="1"/>
      <c r="AG599" t="str">
        <f t="shared" si="110"/>
        <v>Stacyville</v>
      </c>
      <c r="AH599" t="s">
        <v>3128</v>
      </c>
      <c r="AI599">
        <v>2</v>
      </c>
      <c r="AJ599">
        <v>72</v>
      </c>
      <c r="AL599" t="s">
        <v>849</v>
      </c>
      <c r="AM599" t="s">
        <v>1468</v>
      </c>
      <c r="AN599" t="s">
        <v>302</v>
      </c>
      <c r="AO599" t="s">
        <v>4380</v>
      </c>
      <c r="AQ599" t="s">
        <v>3002</v>
      </c>
    </row>
    <row r="600" spans="1:43" hidden="1" outlineLevel="1">
      <c r="A600" t="s">
        <v>3345</v>
      </c>
      <c r="B600" s="10" t="s">
        <v>2085</v>
      </c>
      <c r="C600" s="1">
        <f t="shared" si="107"/>
        <v>4464</v>
      </c>
      <c r="D600" s="7">
        <f t="shared" si="100"/>
        <v>2</v>
      </c>
      <c r="E600" s="7">
        <f t="shared" si="101"/>
        <v>1</v>
      </c>
      <c r="F600" s="7">
        <f t="shared" si="102"/>
        <v>3</v>
      </c>
      <c r="G600" s="1">
        <f t="shared" si="108"/>
        <v>169</v>
      </c>
      <c r="H600" s="2">
        <f t="shared" si="109"/>
        <v>3.7858422939068104E-2</v>
      </c>
      <c r="I600" s="8"/>
      <c r="J600" s="2">
        <f t="shared" si="103"/>
        <v>0.45183691756272404</v>
      </c>
      <c r="K600" s="2">
        <f t="shared" si="104"/>
        <v>0.48969534050179214</v>
      </c>
      <c r="L600" s="2">
        <f t="shared" si="105"/>
        <v>4.5698924731182797E-2</v>
      </c>
      <c r="M600" s="2">
        <f t="shared" si="106"/>
        <v>1.2768817204301022E-2</v>
      </c>
      <c r="N600" s="1">
        <v>2017</v>
      </c>
      <c r="O600" s="1">
        <v>2186</v>
      </c>
      <c r="P600" s="1">
        <v>204</v>
      </c>
      <c r="Q600" s="1">
        <v>39</v>
      </c>
      <c r="R600" s="1">
        <v>16</v>
      </c>
      <c r="S600" s="76"/>
      <c r="T600" s="1">
        <v>0</v>
      </c>
      <c r="U600" s="1">
        <v>2</v>
      </c>
      <c r="V600" s="1"/>
      <c r="W600" s="1"/>
      <c r="X600" s="1"/>
      <c r="Y600" s="1"/>
      <c r="Z600" s="1"/>
      <c r="AA600" s="1"/>
      <c r="AB600" s="1"/>
      <c r="AG600" t="str">
        <f t="shared" si="110"/>
        <v>Standish</v>
      </c>
      <c r="AH600" t="s">
        <v>2622</v>
      </c>
      <c r="AI600">
        <v>1</v>
      </c>
      <c r="AJ600">
        <v>491</v>
      </c>
      <c r="AL600" t="s">
        <v>849</v>
      </c>
      <c r="AM600" t="s">
        <v>1803</v>
      </c>
      <c r="AN600" t="s">
        <v>318</v>
      </c>
      <c r="AO600" t="s">
        <v>4381</v>
      </c>
      <c r="AQ600" t="s">
        <v>3002</v>
      </c>
    </row>
    <row r="601" spans="1:43" hidden="1" outlineLevel="1">
      <c r="A601" t="s">
        <v>2598</v>
      </c>
      <c r="B601" s="10" t="s">
        <v>2085</v>
      </c>
      <c r="C601" s="1">
        <f t="shared" si="107"/>
        <v>278</v>
      </c>
      <c r="D601" s="7">
        <f t="shared" si="100"/>
        <v>1</v>
      </c>
      <c r="E601" s="7">
        <f t="shared" si="101"/>
        <v>2</v>
      </c>
      <c r="F601" s="7">
        <f t="shared" si="102"/>
        <v>3</v>
      </c>
      <c r="G601" s="1">
        <f t="shared" si="108"/>
        <v>6</v>
      </c>
      <c r="H601" s="2">
        <f t="shared" si="109"/>
        <v>2.1582733812949641E-2</v>
      </c>
      <c r="I601" s="8"/>
      <c r="J601" s="2">
        <f t="shared" si="103"/>
        <v>0.42805755395683454</v>
      </c>
      <c r="K601" s="2">
        <f t="shared" si="104"/>
        <v>0.40647482014388492</v>
      </c>
      <c r="L601" s="2">
        <f t="shared" si="105"/>
        <v>0.14028776978417265</v>
      </c>
      <c r="M601" s="2">
        <f t="shared" si="106"/>
        <v>2.5179856115107896E-2</v>
      </c>
      <c r="N601" s="1">
        <v>119</v>
      </c>
      <c r="O601" s="1">
        <v>113</v>
      </c>
      <c r="P601" s="1">
        <v>39</v>
      </c>
      <c r="Q601" s="1">
        <v>4</v>
      </c>
      <c r="R601" s="1">
        <v>3</v>
      </c>
      <c r="S601" s="76"/>
      <c r="T601" s="1">
        <v>0</v>
      </c>
      <c r="U601" s="1">
        <v>0</v>
      </c>
      <c r="V601" s="1"/>
      <c r="W601" s="1"/>
      <c r="X601" s="1"/>
      <c r="Y601" s="1"/>
      <c r="Z601" s="1"/>
      <c r="AA601" s="1"/>
      <c r="AB601" s="1"/>
      <c r="AG601" t="str">
        <f t="shared" si="110"/>
        <v>Starks</v>
      </c>
      <c r="AH601" t="s">
        <v>1928</v>
      </c>
      <c r="AI601">
        <v>2</v>
      </c>
      <c r="AJ601">
        <v>259</v>
      </c>
      <c r="AL601" t="s">
        <v>849</v>
      </c>
      <c r="AM601" t="s">
        <v>776</v>
      </c>
      <c r="AN601" t="s">
        <v>1157</v>
      </c>
      <c r="AO601" t="s">
        <v>4382</v>
      </c>
      <c r="AQ601" t="s">
        <v>3002</v>
      </c>
    </row>
    <row r="602" spans="1:43" hidden="1" outlineLevel="1">
      <c r="A602" t="s">
        <v>3392</v>
      </c>
      <c r="B602" s="10" t="s">
        <v>2085</v>
      </c>
      <c r="C602" s="1">
        <f t="shared" si="107"/>
        <v>539</v>
      </c>
      <c r="D602" s="7">
        <f t="shared" si="100"/>
        <v>2</v>
      </c>
      <c r="E602" s="7">
        <f t="shared" si="101"/>
        <v>1</v>
      </c>
      <c r="F602" s="7">
        <f t="shared" si="102"/>
        <v>3</v>
      </c>
      <c r="G602" s="1">
        <f t="shared" si="108"/>
        <v>144</v>
      </c>
      <c r="H602" s="2">
        <f t="shared" si="109"/>
        <v>0.26716141001855287</v>
      </c>
      <c r="I602" s="8"/>
      <c r="J602" s="2">
        <f t="shared" si="103"/>
        <v>0.32653061224489793</v>
      </c>
      <c r="K602" s="2">
        <f t="shared" si="104"/>
        <v>0.59369202226345086</v>
      </c>
      <c r="L602" s="2">
        <f t="shared" si="105"/>
        <v>5.0092764378478663E-2</v>
      </c>
      <c r="M602" s="2">
        <f t="shared" si="106"/>
        <v>2.9684601113172601E-2</v>
      </c>
      <c r="N602" s="1">
        <v>176</v>
      </c>
      <c r="O602" s="1">
        <v>320</v>
      </c>
      <c r="P602" s="1">
        <v>27</v>
      </c>
      <c r="Q602" s="1">
        <v>11</v>
      </c>
      <c r="R602" s="1">
        <v>4</v>
      </c>
      <c r="S602" s="76"/>
      <c r="T602" s="1">
        <v>1</v>
      </c>
      <c r="U602" s="1">
        <v>0</v>
      </c>
      <c r="V602" s="1"/>
      <c r="W602" s="1"/>
      <c r="X602" s="1"/>
      <c r="Y602" s="1"/>
      <c r="Z602" s="1"/>
      <c r="AA602" s="1"/>
      <c r="AB602" s="1"/>
      <c r="AG602" t="str">
        <f t="shared" si="110"/>
        <v>Stetson</v>
      </c>
      <c r="AH602" t="s">
        <v>3128</v>
      </c>
      <c r="AI602">
        <v>2</v>
      </c>
      <c r="AJ602">
        <v>217</v>
      </c>
      <c r="AL602" t="s">
        <v>849</v>
      </c>
      <c r="AM602" t="s">
        <v>1468</v>
      </c>
      <c r="AN602" t="s">
        <v>551</v>
      </c>
      <c r="AO602" t="s">
        <v>4383</v>
      </c>
      <c r="AQ602" t="s">
        <v>3002</v>
      </c>
    </row>
    <row r="603" spans="1:43" hidden="1" outlineLevel="1">
      <c r="A603" t="s">
        <v>1735</v>
      </c>
      <c r="B603" s="10" t="s">
        <v>2085</v>
      </c>
      <c r="C603" s="1">
        <f t="shared" si="107"/>
        <v>528</v>
      </c>
      <c r="D603" s="7">
        <f t="shared" si="100"/>
        <v>2</v>
      </c>
      <c r="E603" s="7">
        <f t="shared" si="101"/>
        <v>1</v>
      </c>
      <c r="F603" s="7">
        <f t="shared" si="102"/>
        <v>3</v>
      </c>
      <c r="G603" s="1">
        <f t="shared" si="108"/>
        <v>85</v>
      </c>
      <c r="H603" s="2">
        <f t="shared" si="109"/>
        <v>0.16098484848484848</v>
      </c>
      <c r="I603" s="8"/>
      <c r="J603" s="2">
        <f t="shared" si="103"/>
        <v>0.36931818181818182</v>
      </c>
      <c r="K603" s="2">
        <f t="shared" si="104"/>
        <v>0.53030303030303028</v>
      </c>
      <c r="L603" s="2">
        <f t="shared" si="105"/>
        <v>7.9545454545454544E-2</v>
      </c>
      <c r="M603" s="2">
        <f t="shared" si="106"/>
        <v>2.0833333333333301E-2</v>
      </c>
      <c r="N603" s="1">
        <v>195</v>
      </c>
      <c r="O603" s="1">
        <v>280</v>
      </c>
      <c r="P603" s="1">
        <v>42</v>
      </c>
      <c r="Q603" s="1">
        <v>7</v>
      </c>
      <c r="R603" s="1">
        <v>2</v>
      </c>
      <c r="S603" s="76"/>
      <c r="T603" s="1">
        <v>2</v>
      </c>
      <c r="U603" s="1">
        <v>0</v>
      </c>
      <c r="V603" s="1"/>
      <c r="W603" s="1"/>
      <c r="X603" s="1"/>
      <c r="Y603" s="1"/>
      <c r="Z603" s="1"/>
      <c r="AA603" s="1"/>
      <c r="AB603" s="1"/>
      <c r="AG603" t="str">
        <f t="shared" si="110"/>
        <v>Steuben</v>
      </c>
      <c r="AH603" t="s">
        <v>1982</v>
      </c>
      <c r="AI603">
        <v>2</v>
      </c>
      <c r="AJ603">
        <v>317</v>
      </c>
      <c r="AL603" t="s">
        <v>849</v>
      </c>
      <c r="AM603" t="s">
        <v>778</v>
      </c>
      <c r="AN603" t="s">
        <v>182</v>
      </c>
      <c r="AO603" t="s">
        <v>4384</v>
      </c>
      <c r="AQ603" t="s">
        <v>3002</v>
      </c>
    </row>
    <row r="604" spans="1:43" hidden="1" outlineLevel="1">
      <c r="A604" t="s">
        <v>3317</v>
      </c>
      <c r="B604" s="10" t="s">
        <v>2085</v>
      </c>
      <c r="C604" s="1">
        <f t="shared" si="107"/>
        <v>166</v>
      </c>
      <c r="D604" s="7">
        <f t="shared" si="100"/>
        <v>1</v>
      </c>
      <c r="E604" s="7">
        <f t="shared" si="101"/>
        <v>2</v>
      </c>
      <c r="F604" s="7">
        <f t="shared" si="102"/>
        <v>3</v>
      </c>
      <c r="G604" s="1">
        <f t="shared" si="108"/>
        <v>29</v>
      </c>
      <c r="H604" s="2">
        <f t="shared" si="109"/>
        <v>0.1746987951807229</v>
      </c>
      <c r="I604" s="8"/>
      <c r="J604" s="2">
        <f t="shared" si="103"/>
        <v>0.5662650602409639</v>
      </c>
      <c r="K604" s="2">
        <f t="shared" si="104"/>
        <v>0.39156626506024095</v>
      </c>
      <c r="L604" s="2">
        <f t="shared" si="105"/>
        <v>3.614457831325301E-2</v>
      </c>
      <c r="M604" s="2">
        <f t="shared" si="106"/>
        <v>6.0240963855421395E-3</v>
      </c>
      <c r="N604" s="1">
        <v>94</v>
      </c>
      <c r="O604" s="1">
        <v>65</v>
      </c>
      <c r="P604" s="1">
        <v>6</v>
      </c>
      <c r="Q604" s="1">
        <v>0</v>
      </c>
      <c r="R604" s="1">
        <v>1</v>
      </c>
      <c r="S604" s="76"/>
      <c r="T604" s="1">
        <v>0</v>
      </c>
      <c r="U604" s="1">
        <v>0</v>
      </c>
      <c r="V604" s="1"/>
      <c r="W604" s="1"/>
      <c r="X604" s="1"/>
      <c r="Y604" s="1"/>
      <c r="Z604" s="1"/>
      <c r="AA604" s="1"/>
      <c r="AB604" s="1"/>
      <c r="AG604" t="str">
        <f t="shared" si="110"/>
        <v>Stockholm</v>
      </c>
      <c r="AH604" t="s">
        <v>3697</v>
      </c>
      <c r="AI604">
        <v>2</v>
      </c>
      <c r="AJ604">
        <v>16</v>
      </c>
      <c r="AL604" t="s">
        <v>849</v>
      </c>
      <c r="AM604" t="s">
        <v>1802</v>
      </c>
      <c r="AN604" t="s">
        <v>3887</v>
      </c>
      <c r="AO604" t="s">
        <v>4385</v>
      </c>
      <c r="AQ604" t="s">
        <v>3002</v>
      </c>
    </row>
    <row r="605" spans="1:43" hidden="1" outlineLevel="1">
      <c r="A605" t="s">
        <v>3318</v>
      </c>
      <c r="B605" s="10" t="s">
        <v>2085</v>
      </c>
      <c r="C605" s="1">
        <f t="shared" si="107"/>
        <v>889</v>
      </c>
      <c r="D605" s="7">
        <f t="shared" si="100"/>
        <v>2</v>
      </c>
      <c r="E605" s="7">
        <f t="shared" si="101"/>
        <v>1</v>
      </c>
      <c r="F605" s="7">
        <f t="shared" si="102"/>
        <v>3</v>
      </c>
      <c r="G605" s="1">
        <f t="shared" si="108"/>
        <v>9</v>
      </c>
      <c r="H605" s="2">
        <f t="shared" si="109"/>
        <v>1.0123734533183352E-2</v>
      </c>
      <c r="I605" s="8"/>
      <c r="J605" s="2">
        <f t="shared" si="103"/>
        <v>0.45556805399325084</v>
      </c>
      <c r="K605" s="2">
        <f t="shared" si="104"/>
        <v>0.46569178852643417</v>
      </c>
      <c r="L605" s="2">
        <f t="shared" si="105"/>
        <v>6.5241844769403826E-2</v>
      </c>
      <c r="M605" s="2">
        <f t="shared" si="106"/>
        <v>1.3498312710911162E-2</v>
      </c>
      <c r="N605" s="1">
        <v>405</v>
      </c>
      <c r="O605" s="1">
        <v>414</v>
      </c>
      <c r="P605" s="1">
        <v>58</v>
      </c>
      <c r="Q605" s="1">
        <v>10</v>
      </c>
      <c r="R605" s="1">
        <v>2</v>
      </c>
      <c r="S605" s="76"/>
      <c r="T605" s="1">
        <v>0</v>
      </c>
      <c r="U605" s="1">
        <v>0</v>
      </c>
      <c r="V605" s="1"/>
      <c r="W605" s="1"/>
      <c r="X605" s="1"/>
      <c r="Y605" s="1"/>
      <c r="Z605" s="1"/>
      <c r="AA605" s="1"/>
      <c r="AB605" s="1"/>
      <c r="AG605" t="str">
        <f t="shared" si="110"/>
        <v>Stockton Springs</v>
      </c>
      <c r="AH605" t="s">
        <v>1895</v>
      </c>
      <c r="AI605">
        <v>2</v>
      </c>
      <c r="AJ605">
        <v>333</v>
      </c>
      <c r="AL605" t="s">
        <v>849</v>
      </c>
      <c r="AM605" t="s">
        <v>777</v>
      </c>
      <c r="AN605" t="s">
        <v>996</v>
      </c>
      <c r="AO605" t="s">
        <v>4386</v>
      </c>
      <c r="AQ605" t="s">
        <v>3002</v>
      </c>
    </row>
    <row r="606" spans="1:43" hidden="1" outlineLevel="1">
      <c r="A606" t="s">
        <v>3316</v>
      </c>
      <c r="B606" s="10" t="s">
        <v>2085</v>
      </c>
      <c r="C606" s="1">
        <f t="shared" si="107"/>
        <v>158</v>
      </c>
      <c r="D606" s="7">
        <f t="shared" si="100"/>
        <v>2</v>
      </c>
      <c r="E606" s="7">
        <f t="shared" si="101"/>
        <v>1</v>
      </c>
      <c r="F606" s="7">
        <f t="shared" si="102"/>
        <v>3</v>
      </c>
      <c r="G606" s="1">
        <f t="shared" si="108"/>
        <v>12</v>
      </c>
      <c r="H606" s="2">
        <f t="shared" si="109"/>
        <v>7.5949367088607597E-2</v>
      </c>
      <c r="I606" s="8"/>
      <c r="J606" s="2">
        <f t="shared" si="103"/>
        <v>0.42405063291139239</v>
      </c>
      <c r="K606" s="2">
        <f t="shared" si="104"/>
        <v>0.5</v>
      </c>
      <c r="L606" s="2">
        <f t="shared" si="105"/>
        <v>6.3291139240506333E-2</v>
      </c>
      <c r="M606" s="2">
        <f t="shared" si="106"/>
        <v>1.2658227848101222E-2</v>
      </c>
      <c r="N606" s="1">
        <v>67</v>
      </c>
      <c r="O606" s="1">
        <v>79</v>
      </c>
      <c r="P606" s="1">
        <v>10</v>
      </c>
      <c r="Q606" s="1">
        <v>0</v>
      </c>
      <c r="R606" s="1">
        <v>2</v>
      </c>
      <c r="S606" s="76"/>
      <c r="T606" s="1">
        <v>0</v>
      </c>
      <c r="U606" s="1">
        <v>0</v>
      </c>
      <c r="V606" s="1"/>
      <c r="W606" s="1"/>
      <c r="X606" s="1"/>
      <c r="Y606" s="1"/>
      <c r="Z606" s="1"/>
      <c r="AA606" s="1"/>
      <c r="AB606" s="1"/>
      <c r="AG606" t="str">
        <f t="shared" si="110"/>
        <v>Stoneham</v>
      </c>
      <c r="AH606" t="s">
        <v>3127</v>
      </c>
      <c r="AI606">
        <v>2</v>
      </c>
      <c r="AJ606">
        <v>396</v>
      </c>
      <c r="AL606" t="s">
        <v>849</v>
      </c>
      <c r="AM606" t="s">
        <v>1467</v>
      </c>
      <c r="AN606" t="s">
        <v>4706</v>
      </c>
      <c r="AO606" t="s">
        <v>4387</v>
      </c>
      <c r="AQ606" t="s">
        <v>3002</v>
      </c>
    </row>
    <row r="607" spans="1:43" hidden="1" outlineLevel="1">
      <c r="A607" t="s">
        <v>3319</v>
      </c>
      <c r="B607" s="10" t="s">
        <v>2085</v>
      </c>
      <c r="C607" s="1">
        <f t="shared" si="107"/>
        <v>547</v>
      </c>
      <c r="D607" s="7">
        <f t="shared" si="100"/>
        <v>1</v>
      </c>
      <c r="E607" s="7">
        <f t="shared" si="101"/>
        <v>2</v>
      </c>
      <c r="F607" s="7">
        <f t="shared" si="102"/>
        <v>3</v>
      </c>
      <c r="G607" s="1">
        <f t="shared" si="108"/>
        <v>132</v>
      </c>
      <c r="H607" s="2">
        <f t="shared" si="109"/>
        <v>0.24131627056672761</v>
      </c>
      <c r="I607" s="8"/>
      <c r="J607" s="2">
        <f t="shared" si="103"/>
        <v>0.57769652650822667</v>
      </c>
      <c r="K607" s="2">
        <f t="shared" si="104"/>
        <v>0.33638025594149906</v>
      </c>
      <c r="L607" s="2">
        <f t="shared" si="105"/>
        <v>7.3126142595978064E-2</v>
      </c>
      <c r="M607" s="2">
        <f t="shared" si="106"/>
        <v>1.2797074954296203E-2</v>
      </c>
      <c r="N607" s="1">
        <v>316</v>
      </c>
      <c r="O607" s="1">
        <v>184</v>
      </c>
      <c r="P607" s="1">
        <v>40</v>
      </c>
      <c r="Q607" s="1">
        <v>3</v>
      </c>
      <c r="R607" s="1">
        <v>2</v>
      </c>
      <c r="S607" s="76"/>
      <c r="T607" s="1">
        <v>2</v>
      </c>
      <c r="U607" s="1">
        <v>0</v>
      </c>
      <c r="V607" s="1"/>
      <c r="W607" s="1"/>
      <c r="X607" s="1"/>
      <c r="Y607" s="1"/>
      <c r="Z607" s="1"/>
      <c r="AA607" s="1"/>
      <c r="AB607" s="1"/>
      <c r="AG607" t="str">
        <f t="shared" si="110"/>
        <v>Stonington</v>
      </c>
      <c r="AH607" t="s">
        <v>1665</v>
      </c>
      <c r="AI607">
        <v>2</v>
      </c>
      <c r="AJ607">
        <v>429</v>
      </c>
      <c r="AL607" t="s">
        <v>849</v>
      </c>
      <c r="AM607" t="s">
        <v>2454</v>
      </c>
      <c r="AN607" t="s">
        <v>1151</v>
      </c>
      <c r="AO607" t="s">
        <v>4388</v>
      </c>
      <c r="AQ607" t="s">
        <v>3002</v>
      </c>
    </row>
    <row r="608" spans="1:43" hidden="1" outlineLevel="1">
      <c r="A608" t="s">
        <v>3311</v>
      </c>
      <c r="B608" s="10" t="s">
        <v>2085</v>
      </c>
      <c r="C608" s="1">
        <f t="shared" si="107"/>
        <v>142</v>
      </c>
      <c r="D608" s="7">
        <f t="shared" si="100"/>
        <v>1</v>
      </c>
      <c r="E608" s="7">
        <f t="shared" si="101"/>
        <v>2</v>
      </c>
      <c r="F608" s="7">
        <f t="shared" si="102"/>
        <v>3</v>
      </c>
      <c r="G608" s="1">
        <f t="shared" si="108"/>
        <v>11</v>
      </c>
      <c r="H608" s="2">
        <f t="shared" si="109"/>
        <v>7.746478873239436E-2</v>
      </c>
      <c r="I608" s="8"/>
      <c r="J608" s="2">
        <f t="shared" si="103"/>
        <v>0.5140845070422535</v>
      </c>
      <c r="K608" s="2">
        <f t="shared" si="104"/>
        <v>0.43661971830985913</v>
      </c>
      <c r="L608" s="2">
        <f t="shared" si="105"/>
        <v>4.2253521126760563E-2</v>
      </c>
      <c r="M608" s="2">
        <f t="shared" si="106"/>
        <v>7.0422535211268067E-3</v>
      </c>
      <c r="N608" s="1">
        <v>73</v>
      </c>
      <c r="O608" s="1">
        <v>62</v>
      </c>
      <c r="P608" s="1">
        <v>6</v>
      </c>
      <c r="Q608" s="1">
        <v>0</v>
      </c>
      <c r="R608" s="1">
        <v>1</v>
      </c>
      <c r="S608" s="76"/>
      <c r="T608" s="1">
        <v>0</v>
      </c>
      <c r="U608" s="1">
        <v>0</v>
      </c>
      <c r="V608" s="1"/>
      <c r="W608" s="1"/>
      <c r="X608" s="1"/>
      <c r="Y608" s="1"/>
      <c r="Z608" s="1"/>
      <c r="AA608" s="1"/>
      <c r="AB608" s="1"/>
      <c r="AG608" t="str">
        <f t="shared" si="110"/>
        <v>Stow</v>
      </c>
      <c r="AH608" t="s">
        <v>3127</v>
      </c>
      <c r="AI608">
        <v>2</v>
      </c>
      <c r="AJ608">
        <v>406</v>
      </c>
      <c r="AL608" t="s">
        <v>849</v>
      </c>
      <c r="AM608" t="s">
        <v>1467</v>
      </c>
      <c r="AN608" t="s">
        <v>1151</v>
      </c>
      <c r="AO608" t="s">
        <v>4389</v>
      </c>
      <c r="AQ608" t="s">
        <v>3002</v>
      </c>
    </row>
    <row r="609" spans="1:43" hidden="1" outlineLevel="1">
      <c r="A609" t="s">
        <v>2900</v>
      </c>
      <c r="B609" s="10" t="s">
        <v>2085</v>
      </c>
      <c r="C609" s="1">
        <f t="shared" si="107"/>
        <v>629</v>
      </c>
      <c r="D609" s="7">
        <f t="shared" si="100"/>
        <v>2</v>
      </c>
      <c r="E609" s="7">
        <f t="shared" si="101"/>
        <v>1</v>
      </c>
      <c r="F609" s="7">
        <f t="shared" si="102"/>
        <v>3</v>
      </c>
      <c r="G609" s="1">
        <f t="shared" si="108"/>
        <v>55</v>
      </c>
      <c r="H609" s="2">
        <f t="shared" si="109"/>
        <v>8.7440381558028621E-2</v>
      </c>
      <c r="I609" s="8"/>
      <c r="J609" s="2">
        <f t="shared" si="103"/>
        <v>0.41335453100158981</v>
      </c>
      <c r="K609" s="2">
        <f t="shared" si="104"/>
        <v>0.50079491255961839</v>
      </c>
      <c r="L609" s="2">
        <f t="shared" si="105"/>
        <v>6.6772655007949128E-2</v>
      </c>
      <c r="M609" s="2">
        <f t="shared" si="106"/>
        <v>1.9077901430842675E-2</v>
      </c>
      <c r="N609" s="1">
        <v>260</v>
      </c>
      <c r="O609" s="1">
        <v>315</v>
      </c>
      <c r="P609" s="1">
        <v>42</v>
      </c>
      <c r="Q609" s="1">
        <v>4</v>
      </c>
      <c r="R609" s="1">
        <v>5</v>
      </c>
      <c r="S609" s="76"/>
      <c r="T609" s="1">
        <v>3</v>
      </c>
      <c r="U609" s="1">
        <v>0</v>
      </c>
      <c r="V609" s="1"/>
      <c r="W609" s="1"/>
      <c r="X609" s="1"/>
      <c r="Y609" s="1"/>
      <c r="Z609" s="1"/>
      <c r="AA609" s="1"/>
      <c r="AB609" s="1"/>
      <c r="AG609" t="str">
        <f t="shared" si="110"/>
        <v>Strong</v>
      </c>
      <c r="AH609" t="s">
        <v>2579</v>
      </c>
      <c r="AI609">
        <v>2</v>
      </c>
      <c r="AJ609">
        <v>239</v>
      </c>
      <c r="AL609" t="s">
        <v>849</v>
      </c>
      <c r="AM609" t="s">
        <v>2150</v>
      </c>
      <c r="AN609" t="s">
        <v>994</v>
      </c>
      <c r="AO609" t="s">
        <v>4390</v>
      </c>
      <c r="AQ609" t="s">
        <v>3002</v>
      </c>
    </row>
    <row r="610" spans="1:43" hidden="1" outlineLevel="1">
      <c r="A610" t="s">
        <v>1736</v>
      </c>
      <c r="B610" s="10" t="s">
        <v>2085</v>
      </c>
      <c r="C610" s="1">
        <f t="shared" si="107"/>
        <v>588</v>
      </c>
      <c r="D610" s="7">
        <f t="shared" si="100"/>
        <v>2</v>
      </c>
      <c r="E610" s="7">
        <f t="shared" si="101"/>
        <v>1</v>
      </c>
      <c r="F610" s="7">
        <f t="shared" si="102"/>
        <v>3</v>
      </c>
      <c r="G610" s="1">
        <f t="shared" si="108"/>
        <v>28</v>
      </c>
      <c r="H610" s="2">
        <f t="shared" si="109"/>
        <v>4.7619047619047616E-2</v>
      </c>
      <c r="I610" s="8"/>
      <c r="J610" s="2">
        <f t="shared" si="103"/>
        <v>0.41496598639455784</v>
      </c>
      <c r="K610" s="2">
        <f t="shared" si="104"/>
        <v>0.46258503401360546</v>
      </c>
      <c r="L610" s="2">
        <f t="shared" si="105"/>
        <v>0.10034013605442177</v>
      </c>
      <c r="M610" s="2">
        <f t="shared" si="106"/>
        <v>2.2108843537414935E-2</v>
      </c>
      <c r="N610" s="1">
        <v>244</v>
      </c>
      <c r="O610" s="1">
        <v>272</v>
      </c>
      <c r="P610" s="1">
        <v>59</v>
      </c>
      <c r="Q610" s="1">
        <v>4</v>
      </c>
      <c r="R610" s="1">
        <v>9</v>
      </c>
      <c r="S610" s="76"/>
      <c r="T610" s="1">
        <v>0</v>
      </c>
      <c r="U610" s="1">
        <v>0</v>
      </c>
      <c r="V610" s="1"/>
      <c r="W610" s="1"/>
      <c r="X610" s="1"/>
      <c r="Y610" s="1"/>
      <c r="Z610" s="1"/>
      <c r="AA610" s="1"/>
      <c r="AB610" s="1"/>
      <c r="AG610" t="str">
        <f t="shared" si="110"/>
        <v>Sullivan</v>
      </c>
      <c r="AH610" t="s">
        <v>1665</v>
      </c>
      <c r="AI610">
        <v>2</v>
      </c>
      <c r="AJ610">
        <v>327</v>
      </c>
      <c r="AL610" t="s">
        <v>849</v>
      </c>
      <c r="AM610" t="s">
        <v>2454</v>
      </c>
      <c r="AN610" t="s">
        <v>119</v>
      </c>
      <c r="AO610" t="s">
        <v>4391</v>
      </c>
      <c r="AQ610" t="s">
        <v>3002</v>
      </c>
    </row>
    <row r="611" spans="1:43" hidden="1" outlineLevel="1">
      <c r="A611" t="s">
        <v>3757</v>
      </c>
      <c r="B611" s="10" t="s">
        <v>2085</v>
      </c>
      <c r="C611" s="1">
        <f t="shared" si="107"/>
        <v>434</v>
      </c>
      <c r="D611" s="7">
        <f t="shared" si="100"/>
        <v>2</v>
      </c>
      <c r="E611" s="7">
        <f t="shared" si="101"/>
        <v>1</v>
      </c>
      <c r="F611" s="7">
        <f t="shared" si="102"/>
        <v>3</v>
      </c>
      <c r="G611" s="1">
        <f t="shared" si="108"/>
        <v>47</v>
      </c>
      <c r="H611" s="2">
        <f t="shared" si="109"/>
        <v>0.10829493087557604</v>
      </c>
      <c r="I611" s="8"/>
      <c r="J611" s="2">
        <f t="shared" si="103"/>
        <v>0.41705069124423966</v>
      </c>
      <c r="K611" s="2">
        <f t="shared" si="104"/>
        <v>0.52534562211981561</v>
      </c>
      <c r="L611" s="2">
        <f t="shared" si="105"/>
        <v>3.9170506912442393E-2</v>
      </c>
      <c r="M611" s="2">
        <f t="shared" si="106"/>
        <v>1.8433179723502335E-2</v>
      </c>
      <c r="N611" s="1">
        <v>181</v>
      </c>
      <c r="O611" s="1">
        <v>228</v>
      </c>
      <c r="P611" s="1">
        <v>17</v>
      </c>
      <c r="Q611" s="1">
        <v>6</v>
      </c>
      <c r="R611" s="1">
        <v>1</v>
      </c>
      <c r="S611" s="76"/>
      <c r="T611" s="1">
        <v>1</v>
      </c>
      <c r="U611" s="1">
        <v>0</v>
      </c>
      <c r="V611" s="1"/>
      <c r="W611" s="1"/>
      <c r="X611" s="1"/>
      <c r="Y611" s="1"/>
      <c r="Z611" s="1"/>
      <c r="AA611" s="1"/>
      <c r="AB611" s="1"/>
      <c r="AG611" t="str">
        <f t="shared" si="110"/>
        <v>Sumner</v>
      </c>
      <c r="AH611" t="s">
        <v>3127</v>
      </c>
      <c r="AI611">
        <v>2</v>
      </c>
      <c r="AJ611">
        <v>364</v>
      </c>
      <c r="AL611" t="s">
        <v>849</v>
      </c>
      <c r="AM611" t="s">
        <v>1467</v>
      </c>
      <c r="AN611" t="s">
        <v>119</v>
      </c>
      <c r="AO611" t="s">
        <v>4392</v>
      </c>
      <c r="AQ611" t="s">
        <v>3002</v>
      </c>
    </row>
    <row r="612" spans="1:43" hidden="1" outlineLevel="1">
      <c r="A612" t="s">
        <v>2856</v>
      </c>
      <c r="B612" s="10" t="s">
        <v>2085</v>
      </c>
      <c r="C612" s="1">
        <f t="shared" si="107"/>
        <v>795</v>
      </c>
      <c r="D612" s="7">
        <f t="shared" si="100"/>
        <v>2</v>
      </c>
      <c r="E612" s="7">
        <f t="shared" si="101"/>
        <v>1</v>
      </c>
      <c r="F612" s="7">
        <f t="shared" si="102"/>
        <v>3</v>
      </c>
      <c r="G612" s="1">
        <f t="shared" si="108"/>
        <v>22</v>
      </c>
      <c r="H612" s="2">
        <f t="shared" si="109"/>
        <v>2.7672955974842768E-2</v>
      </c>
      <c r="I612" s="8"/>
      <c r="J612" s="2">
        <f t="shared" si="103"/>
        <v>0.43396226415094341</v>
      </c>
      <c r="K612" s="2">
        <f t="shared" si="104"/>
        <v>0.46163522012578617</v>
      </c>
      <c r="L612" s="2">
        <f t="shared" si="105"/>
        <v>8.6792452830188674E-2</v>
      </c>
      <c r="M612" s="2">
        <f t="shared" si="106"/>
        <v>1.7610062893081743E-2</v>
      </c>
      <c r="N612" s="1">
        <v>345</v>
      </c>
      <c r="O612" s="1">
        <v>367</v>
      </c>
      <c r="P612" s="1">
        <v>69</v>
      </c>
      <c r="Q612" s="1">
        <v>11</v>
      </c>
      <c r="R612" s="1">
        <v>2</v>
      </c>
      <c r="S612" s="76"/>
      <c r="T612" s="1">
        <v>1</v>
      </c>
      <c r="U612" s="1">
        <v>0</v>
      </c>
      <c r="V612" s="1"/>
      <c r="W612" s="1"/>
      <c r="X612" s="1"/>
      <c r="Y612" s="1"/>
      <c r="Z612" s="1"/>
      <c r="AA612" s="1"/>
      <c r="AB612" s="1"/>
      <c r="AG612" t="str">
        <f t="shared" si="110"/>
        <v>Surry</v>
      </c>
      <c r="AH612" t="s">
        <v>1665</v>
      </c>
      <c r="AI612">
        <v>2</v>
      </c>
      <c r="AJ612">
        <v>332</v>
      </c>
      <c r="AL612" t="s">
        <v>849</v>
      </c>
      <c r="AM612" t="s">
        <v>2454</v>
      </c>
      <c r="AN612" t="s">
        <v>1157</v>
      </c>
      <c r="AO612" t="s">
        <v>4918</v>
      </c>
      <c r="AQ612" t="s">
        <v>3002</v>
      </c>
    </row>
    <row r="613" spans="1:43" hidden="1" outlineLevel="1">
      <c r="A613" t="s">
        <v>2901</v>
      </c>
      <c r="B613" s="10" t="s">
        <v>2085</v>
      </c>
      <c r="C613" s="1">
        <f t="shared" si="107"/>
        <v>231</v>
      </c>
      <c r="D613" s="7">
        <f t="shared" si="100"/>
        <v>2</v>
      </c>
      <c r="E613" s="7">
        <f t="shared" si="101"/>
        <v>1</v>
      </c>
      <c r="F613" s="7">
        <f t="shared" si="102"/>
        <v>3</v>
      </c>
      <c r="G613" s="1">
        <f t="shared" si="108"/>
        <v>75</v>
      </c>
      <c r="H613" s="2">
        <f t="shared" si="109"/>
        <v>0.32467532467532467</v>
      </c>
      <c r="I613" s="8"/>
      <c r="J613" s="2">
        <f t="shared" si="103"/>
        <v>0.29870129870129869</v>
      </c>
      <c r="K613" s="2">
        <f t="shared" si="104"/>
        <v>0.62337662337662336</v>
      </c>
      <c r="L613" s="2">
        <f t="shared" si="105"/>
        <v>6.9264069264069264E-2</v>
      </c>
      <c r="M613" s="2">
        <f t="shared" si="106"/>
        <v>8.658008658008684E-3</v>
      </c>
      <c r="N613" s="1">
        <v>69</v>
      </c>
      <c r="O613" s="1">
        <v>144</v>
      </c>
      <c r="P613" s="1">
        <v>16</v>
      </c>
      <c r="Q613" s="1">
        <v>0</v>
      </c>
      <c r="R613" s="1">
        <v>2</v>
      </c>
      <c r="S613" s="76"/>
      <c r="T613" s="1">
        <v>0</v>
      </c>
      <c r="U613" s="1">
        <v>0</v>
      </c>
      <c r="V613" s="1"/>
      <c r="W613" s="1"/>
      <c r="X613" s="1"/>
      <c r="Y613" s="1"/>
      <c r="Z613" s="1"/>
      <c r="AA613" s="1"/>
      <c r="AB613" s="1"/>
      <c r="AG613" t="str">
        <f t="shared" si="110"/>
        <v>Swan's Island</v>
      </c>
      <c r="AH613" t="s">
        <v>1665</v>
      </c>
      <c r="AI613">
        <v>2</v>
      </c>
      <c r="AJ613">
        <v>422</v>
      </c>
      <c r="AL613" t="s">
        <v>849</v>
      </c>
      <c r="AM613" t="s">
        <v>2454</v>
      </c>
      <c r="AN613" t="s">
        <v>4300</v>
      </c>
      <c r="AO613" t="s">
        <v>4919</v>
      </c>
      <c r="AQ613" t="s">
        <v>3002</v>
      </c>
    </row>
    <row r="614" spans="1:43" hidden="1" outlineLevel="1">
      <c r="A614" t="s">
        <v>2902</v>
      </c>
      <c r="B614" s="10" t="s">
        <v>2085</v>
      </c>
      <c r="C614" s="1">
        <f t="shared" si="107"/>
        <v>650</v>
      </c>
      <c r="D614" s="7">
        <f t="shared" si="100"/>
        <v>2</v>
      </c>
      <c r="E614" s="7">
        <f t="shared" si="101"/>
        <v>1</v>
      </c>
      <c r="F614" s="7">
        <f t="shared" si="102"/>
        <v>3</v>
      </c>
      <c r="G614" s="1">
        <f t="shared" si="108"/>
        <v>11</v>
      </c>
      <c r="H614" s="2">
        <f t="shared" si="109"/>
        <v>1.6923076923076923E-2</v>
      </c>
      <c r="I614" s="8"/>
      <c r="J614" s="2">
        <f t="shared" si="103"/>
        <v>0.43538461538461537</v>
      </c>
      <c r="K614" s="2">
        <f t="shared" si="104"/>
        <v>0.4523076923076923</v>
      </c>
      <c r="L614" s="2">
        <f t="shared" si="105"/>
        <v>9.2307692307692313E-2</v>
      </c>
      <c r="M614" s="2">
        <f t="shared" si="106"/>
        <v>2.0000000000000018E-2</v>
      </c>
      <c r="N614" s="1">
        <v>283</v>
      </c>
      <c r="O614" s="1">
        <v>294</v>
      </c>
      <c r="P614" s="1">
        <v>60</v>
      </c>
      <c r="Q614" s="1">
        <v>5</v>
      </c>
      <c r="R614" s="1">
        <v>8</v>
      </c>
      <c r="S614" s="76"/>
      <c r="T614" s="1">
        <v>0</v>
      </c>
      <c r="U614" s="1">
        <v>0</v>
      </c>
      <c r="V614" s="1"/>
      <c r="W614" s="1"/>
      <c r="X614" s="1"/>
      <c r="Y614" s="1"/>
      <c r="Z614" s="1"/>
      <c r="AA614" s="1"/>
      <c r="AB614" s="1"/>
      <c r="AG614" t="str">
        <f t="shared" si="110"/>
        <v>Swanville</v>
      </c>
      <c r="AH614" t="s">
        <v>1895</v>
      </c>
      <c r="AI614">
        <v>2</v>
      </c>
      <c r="AJ614">
        <v>326</v>
      </c>
      <c r="AL614" t="s">
        <v>849</v>
      </c>
      <c r="AM614" t="s">
        <v>777</v>
      </c>
      <c r="AN614" t="s">
        <v>313</v>
      </c>
      <c r="AO614" t="s">
        <v>4920</v>
      </c>
      <c r="AQ614" t="s">
        <v>3002</v>
      </c>
    </row>
    <row r="615" spans="1:43" hidden="1" outlineLevel="1">
      <c r="A615" t="s">
        <v>2903</v>
      </c>
      <c r="B615" s="10" t="s">
        <v>2085</v>
      </c>
      <c r="C615" s="1">
        <f t="shared" si="107"/>
        <v>175</v>
      </c>
      <c r="D615" s="7">
        <f t="shared" si="100"/>
        <v>1</v>
      </c>
      <c r="E615" s="7">
        <f t="shared" si="101"/>
        <v>2</v>
      </c>
      <c r="F615" s="7">
        <f t="shared" si="102"/>
        <v>3</v>
      </c>
      <c r="G615" s="1">
        <f t="shared" si="108"/>
        <v>1</v>
      </c>
      <c r="H615" s="2">
        <f t="shared" si="109"/>
        <v>5.7142857142857143E-3</v>
      </c>
      <c r="I615" s="8"/>
      <c r="J615" s="2">
        <f t="shared" si="103"/>
        <v>0.4514285714285714</v>
      </c>
      <c r="K615" s="2">
        <f t="shared" si="104"/>
        <v>0.44571428571428573</v>
      </c>
      <c r="L615" s="2">
        <f t="shared" si="105"/>
        <v>8.5714285714285715E-2</v>
      </c>
      <c r="M615" s="2">
        <f t="shared" si="106"/>
        <v>1.7142857142857154E-2</v>
      </c>
      <c r="N615" s="1">
        <v>79</v>
      </c>
      <c r="O615" s="1">
        <v>78</v>
      </c>
      <c r="P615" s="1">
        <v>15</v>
      </c>
      <c r="Q615" s="1">
        <v>2</v>
      </c>
      <c r="R615" s="1">
        <v>1</v>
      </c>
      <c r="S615" s="76"/>
      <c r="T615" s="1">
        <v>0</v>
      </c>
      <c r="U615" s="1">
        <v>0</v>
      </c>
      <c r="V615" s="1"/>
      <c r="W615" s="1"/>
      <c r="X615" s="1"/>
      <c r="Y615" s="1"/>
      <c r="Z615" s="1"/>
      <c r="AA615" s="1"/>
      <c r="AB615" s="1"/>
      <c r="AG615" t="str">
        <f t="shared" si="110"/>
        <v>Sweden</v>
      </c>
      <c r="AH615" t="s">
        <v>3127</v>
      </c>
      <c r="AI615">
        <v>2</v>
      </c>
      <c r="AJ615">
        <v>434</v>
      </c>
      <c r="AL615" t="s">
        <v>849</v>
      </c>
      <c r="AM615" t="s">
        <v>1467</v>
      </c>
      <c r="AN615" t="s">
        <v>1157</v>
      </c>
      <c r="AO615" t="s">
        <v>4921</v>
      </c>
      <c r="AQ615" t="s">
        <v>3002</v>
      </c>
    </row>
    <row r="616" spans="1:43" hidden="1" outlineLevel="1">
      <c r="A616" t="s">
        <v>3686</v>
      </c>
      <c r="B616" s="10" t="s">
        <v>2085</v>
      </c>
      <c r="C616" s="1">
        <f t="shared" si="107"/>
        <v>7</v>
      </c>
      <c r="D616" s="7">
        <f t="shared" si="100"/>
        <v>1</v>
      </c>
      <c r="E616" s="7">
        <f t="shared" si="101"/>
        <v>2</v>
      </c>
      <c r="F616" s="7">
        <f t="shared" si="102"/>
        <v>3</v>
      </c>
      <c r="G616" s="1">
        <f t="shared" si="108"/>
        <v>2</v>
      </c>
      <c r="H616" s="2">
        <f t="shared" si="109"/>
        <v>0.2857142857142857</v>
      </c>
      <c r="I616" s="8"/>
      <c r="J616" s="2">
        <f t="shared" si="103"/>
        <v>0.5714285714285714</v>
      </c>
      <c r="K616" s="2">
        <f t="shared" si="104"/>
        <v>0.2857142857142857</v>
      </c>
      <c r="L616" s="2">
        <f t="shared" si="105"/>
        <v>0.14285714285714285</v>
      </c>
      <c r="M616" s="2">
        <f t="shared" si="106"/>
        <v>5.5511151231257827E-17</v>
      </c>
      <c r="N616" s="1">
        <v>4</v>
      </c>
      <c r="O616" s="1">
        <v>2</v>
      </c>
      <c r="P616" s="1">
        <v>1</v>
      </c>
      <c r="Q616" s="1">
        <v>0</v>
      </c>
      <c r="R616" s="1">
        <v>0</v>
      </c>
      <c r="S616" s="76"/>
      <c r="T616" s="1">
        <v>0</v>
      </c>
      <c r="U616" s="1">
        <v>0</v>
      </c>
      <c r="V616" s="1"/>
      <c r="W616" s="1"/>
      <c r="X616" s="1"/>
      <c r="Y616" s="1"/>
      <c r="Z616" s="1"/>
      <c r="AA616" s="1"/>
      <c r="AB616" s="1"/>
      <c r="AG616" t="str">
        <f>A616</f>
        <v>T3 ND</v>
      </c>
      <c r="AH616" t="s">
        <v>1665</v>
      </c>
      <c r="AI616">
        <v>2</v>
      </c>
      <c r="AJ616" t="e">
        <v>#N/A</v>
      </c>
      <c r="AL616" t="s">
        <v>849</v>
      </c>
      <c r="AQ616" t="s">
        <v>4754</v>
      </c>
    </row>
    <row r="617" spans="1:43" hidden="1" outlineLevel="1">
      <c r="A617" t="s">
        <v>3801</v>
      </c>
      <c r="B617" s="10" t="s">
        <v>2085</v>
      </c>
      <c r="C617" s="1">
        <f t="shared" si="107"/>
        <v>38</v>
      </c>
      <c r="D617" s="7">
        <f t="shared" si="100"/>
        <v>2</v>
      </c>
      <c r="E617" s="7">
        <f t="shared" si="101"/>
        <v>1</v>
      </c>
      <c r="F617" s="7">
        <f t="shared" si="102"/>
        <v>0</v>
      </c>
      <c r="G617" s="1">
        <f t="shared" si="108"/>
        <v>19</v>
      </c>
      <c r="H617" s="2">
        <f t="shared" si="109"/>
        <v>0.5</v>
      </c>
      <c r="I617" s="8"/>
      <c r="J617" s="2">
        <f t="shared" si="103"/>
        <v>0.21052631578947367</v>
      </c>
      <c r="K617" s="2">
        <f t="shared" si="104"/>
        <v>0.71052631578947367</v>
      </c>
      <c r="L617" s="2">
        <f t="shared" si="105"/>
        <v>0</v>
      </c>
      <c r="M617" s="2">
        <f t="shared" si="106"/>
        <v>7.8947368421052655E-2</v>
      </c>
      <c r="N617" s="1">
        <v>8</v>
      </c>
      <c r="O617" s="1">
        <v>27</v>
      </c>
      <c r="P617" s="1">
        <v>0</v>
      </c>
      <c r="Q617" s="1">
        <v>3</v>
      </c>
      <c r="R617" s="1">
        <v>0</v>
      </c>
      <c r="S617" s="76"/>
      <c r="T617" s="1">
        <v>0</v>
      </c>
      <c r="U617" s="1">
        <v>0</v>
      </c>
      <c r="V617" s="1"/>
      <c r="W617" s="1"/>
      <c r="X617" s="1"/>
      <c r="Y617" s="1"/>
      <c r="Z617" s="1"/>
      <c r="AA617" s="1"/>
      <c r="AB617" s="1"/>
      <c r="AG617" t="str">
        <f t="shared" si="110"/>
        <v>Talmadge</v>
      </c>
      <c r="AH617" t="s">
        <v>1982</v>
      </c>
      <c r="AI617">
        <v>2</v>
      </c>
      <c r="AJ617">
        <v>117</v>
      </c>
      <c r="AL617" t="s">
        <v>849</v>
      </c>
      <c r="AM617" t="s">
        <v>778</v>
      </c>
      <c r="AN617" t="s">
        <v>3963</v>
      </c>
      <c r="AO617" t="s">
        <v>4922</v>
      </c>
      <c r="AQ617" t="s">
        <v>3002</v>
      </c>
    </row>
    <row r="618" spans="1:43" hidden="1" outlineLevel="1">
      <c r="A618" t="s">
        <v>3493</v>
      </c>
      <c r="B618" s="10" t="s">
        <v>2085</v>
      </c>
      <c r="C618" s="1">
        <f t="shared" si="107"/>
        <v>324</v>
      </c>
      <c r="D618" s="7">
        <f t="shared" si="100"/>
        <v>1</v>
      </c>
      <c r="E618" s="7">
        <f t="shared" si="101"/>
        <v>2</v>
      </c>
      <c r="F618" s="7">
        <f t="shared" si="102"/>
        <v>3</v>
      </c>
      <c r="G618" s="1">
        <f t="shared" si="108"/>
        <v>38</v>
      </c>
      <c r="H618" s="2">
        <f t="shared" si="109"/>
        <v>0.11728395061728394</v>
      </c>
      <c r="I618" s="8"/>
      <c r="J618" s="2">
        <f t="shared" si="103"/>
        <v>0.50617283950617287</v>
      </c>
      <c r="K618" s="2">
        <f t="shared" si="104"/>
        <v>0.3888888888888889</v>
      </c>
      <c r="L618" s="2">
        <f t="shared" si="105"/>
        <v>7.716049382716049E-2</v>
      </c>
      <c r="M618" s="2">
        <f t="shared" si="106"/>
        <v>2.7777777777777748E-2</v>
      </c>
      <c r="N618" s="1">
        <v>164</v>
      </c>
      <c r="O618" s="1">
        <v>126</v>
      </c>
      <c r="P618" s="1">
        <v>25</v>
      </c>
      <c r="Q618" s="1">
        <v>4</v>
      </c>
      <c r="R618" s="1">
        <v>4</v>
      </c>
      <c r="S618" s="76"/>
      <c r="T618" s="1">
        <v>1</v>
      </c>
      <c r="U618" s="1">
        <v>0</v>
      </c>
      <c r="V618" s="1"/>
      <c r="W618" s="1"/>
      <c r="X618" s="1"/>
      <c r="Y618" s="1"/>
      <c r="Z618" s="1"/>
      <c r="AA618" s="1"/>
      <c r="AB618" s="1"/>
      <c r="AG618" t="str">
        <f t="shared" si="110"/>
        <v>Temple</v>
      </c>
      <c r="AH618" t="s">
        <v>2579</v>
      </c>
      <c r="AI618">
        <v>2</v>
      </c>
      <c r="AJ618">
        <v>269</v>
      </c>
      <c r="AL618" t="s">
        <v>849</v>
      </c>
      <c r="AM618" t="s">
        <v>2150</v>
      </c>
      <c r="AN618" t="s">
        <v>95</v>
      </c>
      <c r="AO618" t="s">
        <v>4923</v>
      </c>
      <c r="AQ618" t="s">
        <v>3002</v>
      </c>
    </row>
    <row r="619" spans="1:43" hidden="1" outlineLevel="1">
      <c r="A619" t="s">
        <v>3141</v>
      </c>
      <c r="B619" s="10" t="s">
        <v>2085</v>
      </c>
      <c r="C619" s="1">
        <f t="shared" si="107"/>
        <v>36</v>
      </c>
      <c r="D619" s="7">
        <f t="shared" si="100"/>
        <v>2</v>
      </c>
      <c r="E619" s="7">
        <f t="shared" si="101"/>
        <v>1</v>
      </c>
      <c r="F619" s="7">
        <f t="shared" si="102"/>
        <v>3</v>
      </c>
      <c r="G619" s="1">
        <f t="shared" si="108"/>
        <v>12</v>
      </c>
      <c r="H619" s="2">
        <f t="shared" si="109"/>
        <v>0.33333333333333331</v>
      </c>
      <c r="I619" s="8"/>
      <c r="J619" s="2">
        <f t="shared" si="103"/>
        <v>0.25</v>
      </c>
      <c r="K619" s="2">
        <f t="shared" si="104"/>
        <v>0.58333333333333337</v>
      </c>
      <c r="L619" s="2">
        <f t="shared" si="105"/>
        <v>0.16666666666666666</v>
      </c>
      <c r="M619" s="2">
        <f t="shared" si="106"/>
        <v>-2.7755575615628914E-17</v>
      </c>
      <c r="N619" s="1">
        <v>9</v>
      </c>
      <c r="O619" s="1">
        <v>21</v>
      </c>
      <c r="P619" s="1">
        <v>6</v>
      </c>
      <c r="Q619" s="1">
        <v>0</v>
      </c>
      <c r="R619" s="1">
        <v>0</v>
      </c>
      <c r="S619" s="76"/>
      <c r="T619" s="1">
        <v>0</v>
      </c>
      <c r="U619" s="1">
        <v>0</v>
      </c>
      <c r="V619" s="1"/>
      <c r="W619" s="1"/>
      <c r="X619" s="1"/>
      <c r="Y619" s="1"/>
      <c r="Z619" s="1"/>
      <c r="AA619" s="1"/>
      <c r="AB619" s="1"/>
      <c r="AG619" t="str">
        <f t="shared" si="110"/>
        <v>The Forks Plantation</v>
      </c>
      <c r="AH619" t="s">
        <v>1928</v>
      </c>
      <c r="AI619">
        <v>2</v>
      </c>
      <c r="AJ619">
        <v>121</v>
      </c>
      <c r="AL619" t="s">
        <v>849</v>
      </c>
      <c r="AM619" t="s">
        <v>776</v>
      </c>
      <c r="AN619" t="s">
        <v>4300</v>
      </c>
      <c r="AO619" t="s">
        <v>4924</v>
      </c>
      <c r="AQ619" t="s">
        <v>4755</v>
      </c>
    </row>
    <row r="620" spans="1:43" hidden="1" outlineLevel="1">
      <c r="A620" t="s">
        <v>3110</v>
      </c>
      <c r="B620" s="10" t="s">
        <v>2085</v>
      </c>
      <c r="C620" s="1">
        <f t="shared" si="107"/>
        <v>1387</v>
      </c>
      <c r="D620" s="7">
        <f t="shared" si="100"/>
        <v>1</v>
      </c>
      <c r="E620" s="7">
        <f t="shared" si="101"/>
        <v>2</v>
      </c>
      <c r="F620" s="7">
        <f t="shared" si="102"/>
        <v>3</v>
      </c>
      <c r="G620" s="1">
        <f t="shared" si="108"/>
        <v>38</v>
      </c>
      <c r="H620" s="2">
        <f t="shared" si="109"/>
        <v>2.7397260273972601E-2</v>
      </c>
      <c r="I620" s="8"/>
      <c r="J620" s="2">
        <f t="shared" si="103"/>
        <v>0.47296322999279017</v>
      </c>
      <c r="K620" s="2">
        <f t="shared" si="104"/>
        <v>0.44556596971881757</v>
      </c>
      <c r="L620" s="2">
        <f t="shared" si="105"/>
        <v>6.9214131218457098E-2</v>
      </c>
      <c r="M620" s="2">
        <f t="shared" si="106"/>
        <v>1.2256669069935167E-2</v>
      </c>
      <c r="N620" s="1">
        <v>656</v>
      </c>
      <c r="O620" s="1">
        <v>618</v>
      </c>
      <c r="P620" s="1">
        <v>96</v>
      </c>
      <c r="Q620" s="1">
        <v>11</v>
      </c>
      <c r="R620" s="1">
        <v>4</v>
      </c>
      <c r="S620" s="76"/>
      <c r="T620" s="1">
        <v>2</v>
      </c>
      <c r="U620" s="1">
        <v>0</v>
      </c>
      <c r="V620" s="1"/>
      <c r="W620" s="1"/>
      <c r="X620" s="1"/>
      <c r="Y620" s="1"/>
      <c r="Z620" s="1"/>
      <c r="AA620" s="1"/>
      <c r="AB620" s="1"/>
      <c r="AG620" t="str">
        <f t="shared" si="110"/>
        <v>Thomaston</v>
      </c>
      <c r="AH620" t="s">
        <v>736</v>
      </c>
      <c r="AI620">
        <v>1</v>
      </c>
      <c r="AJ620">
        <v>449</v>
      </c>
      <c r="AL620" t="s">
        <v>849</v>
      </c>
      <c r="AM620" t="s">
        <v>2456</v>
      </c>
      <c r="AN620" t="s">
        <v>992</v>
      </c>
      <c r="AO620" t="s">
        <v>4925</v>
      </c>
      <c r="AQ620" t="s">
        <v>3002</v>
      </c>
    </row>
    <row r="621" spans="1:43" hidden="1" outlineLevel="1">
      <c r="A621" t="s">
        <v>3800</v>
      </c>
      <c r="B621" s="10" t="s">
        <v>2085</v>
      </c>
      <c r="C621" s="1">
        <f t="shared" si="107"/>
        <v>366</v>
      </c>
      <c r="D621" s="7">
        <f t="shared" ref="D621:D684" si="111">RANK(N621,(N621:AE621))</f>
        <v>2</v>
      </c>
      <c r="E621" s="7">
        <f t="shared" ref="E621:E684" si="112">RANK(O621,(N621:AE621))</f>
        <v>1</v>
      </c>
      <c r="F621" s="7">
        <f t="shared" ref="F621:F684" si="113">IF(P621&gt;0,RANK(P621,(N621:AE621)),0)</f>
        <v>3</v>
      </c>
      <c r="G621" s="1">
        <f t="shared" si="108"/>
        <v>30</v>
      </c>
      <c r="H621" s="2">
        <f t="shared" si="109"/>
        <v>8.1967213114754092E-2</v>
      </c>
      <c r="I621" s="8"/>
      <c r="J621" s="2">
        <f t="shared" ref="J621:J684" si="114">IF(C621=0,"-",N621/C621)</f>
        <v>0.39890710382513661</v>
      </c>
      <c r="K621" s="2">
        <f t="shared" ref="K621:K684" si="115">IF(C621=0,"-",O621/C621)</f>
        <v>0.48087431693989069</v>
      </c>
      <c r="L621" s="2">
        <f t="shared" ref="L621:L684" si="116">IF(C621=0,"-",P621/C621)</f>
        <v>9.2896174863387984E-2</v>
      </c>
      <c r="M621" s="2">
        <f t="shared" ref="M621:M684" si="117">IF(C621=0,"-",(1-J621-K621-L621))</f>
        <v>2.7322404371584716E-2</v>
      </c>
      <c r="N621" s="1">
        <v>146</v>
      </c>
      <c r="O621" s="1">
        <v>176</v>
      </c>
      <c r="P621" s="1">
        <v>34</v>
      </c>
      <c r="Q621" s="1">
        <v>7</v>
      </c>
      <c r="R621" s="1">
        <v>2</v>
      </c>
      <c r="S621" s="76"/>
      <c r="T621" s="1">
        <v>1</v>
      </c>
      <c r="U621" s="1">
        <v>0</v>
      </c>
      <c r="V621" s="1"/>
      <c r="W621" s="1"/>
      <c r="X621" s="1"/>
      <c r="Y621" s="1"/>
      <c r="Z621" s="1"/>
      <c r="AA621" s="1"/>
      <c r="AB621" s="1"/>
      <c r="AG621" t="str">
        <f t="shared" si="110"/>
        <v>Thorndike</v>
      </c>
      <c r="AH621" t="s">
        <v>1895</v>
      </c>
      <c r="AI621">
        <v>2</v>
      </c>
      <c r="AJ621">
        <v>303</v>
      </c>
      <c r="AL621" t="s">
        <v>849</v>
      </c>
      <c r="AM621" t="s">
        <v>777</v>
      </c>
      <c r="AN621" t="s">
        <v>998</v>
      </c>
      <c r="AO621" t="s">
        <v>4926</v>
      </c>
      <c r="AQ621" t="s">
        <v>3002</v>
      </c>
    </row>
    <row r="622" spans="1:43" hidden="1" outlineLevel="1">
      <c r="A622" t="s">
        <v>1960</v>
      </c>
      <c r="B622" s="10" t="s">
        <v>2085</v>
      </c>
      <c r="C622" s="1">
        <f t="shared" si="107"/>
        <v>111</v>
      </c>
      <c r="D622" s="7">
        <f t="shared" si="111"/>
        <v>2</v>
      </c>
      <c r="E622" s="7">
        <f t="shared" si="112"/>
        <v>1</v>
      </c>
      <c r="F622" s="7">
        <f t="shared" si="113"/>
        <v>3</v>
      </c>
      <c r="G622" s="1">
        <f t="shared" si="108"/>
        <v>31</v>
      </c>
      <c r="H622" s="2">
        <f t="shared" si="109"/>
        <v>0.27927927927927926</v>
      </c>
      <c r="I622" s="8"/>
      <c r="J622" s="2">
        <f t="shared" si="114"/>
        <v>0.30630630630630629</v>
      </c>
      <c r="K622" s="2">
        <f t="shared" si="115"/>
        <v>0.5855855855855856</v>
      </c>
      <c r="L622" s="2">
        <f t="shared" si="116"/>
        <v>6.3063063063063057E-2</v>
      </c>
      <c r="M622" s="2">
        <f t="shared" si="117"/>
        <v>4.5045045045045057E-2</v>
      </c>
      <c r="N622" s="1">
        <v>34</v>
      </c>
      <c r="O622" s="1">
        <v>65</v>
      </c>
      <c r="P622" s="1">
        <v>7</v>
      </c>
      <c r="Q622" s="1">
        <v>5</v>
      </c>
      <c r="R622" s="1">
        <v>0</v>
      </c>
      <c r="S622" s="76"/>
      <c r="T622" s="1">
        <v>0</v>
      </c>
      <c r="U622" s="1">
        <v>0</v>
      </c>
      <c r="V622" s="1"/>
      <c r="W622" s="1"/>
      <c r="X622" s="1"/>
      <c r="Y622" s="1"/>
      <c r="Z622" s="1"/>
      <c r="AA622" s="1"/>
      <c r="AB622" s="1"/>
      <c r="AG622" t="str">
        <f t="shared" si="110"/>
        <v>Topsfield</v>
      </c>
      <c r="AH622" t="s">
        <v>1982</v>
      </c>
      <c r="AI622">
        <v>2</v>
      </c>
      <c r="AJ622">
        <v>104</v>
      </c>
      <c r="AL622" t="s">
        <v>849</v>
      </c>
      <c r="AM622" t="s">
        <v>778</v>
      </c>
      <c r="AN622" t="s">
        <v>4927</v>
      </c>
      <c r="AO622" t="s">
        <v>4928</v>
      </c>
      <c r="AQ622" t="s">
        <v>3002</v>
      </c>
    </row>
    <row r="623" spans="1:43" hidden="1" outlineLevel="1">
      <c r="A623" t="s">
        <v>1434</v>
      </c>
      <c r="B623" s="10" t="s">
        <v>2085</v>
      </c>
      <c r="C623" s="1">
        <f t="shared" si="107"/>
        <v>4588</v>
      </c>
      <c r="D623" s="7">
        <f t="shared" si="111"/>
        <v>1</v>
      </c>
      <c r="E623" s="7">
        <f t="shared" si="112"/>
        <v>2</v>
      </c>
      <c r="F623" s="7">
        <f t="shared" si="113"/>
        <v>3</v>
      </c>
      <c r="G623" s="1">
        <f t="shared" si="108"/>
        <v>198</v>
      </c>
      <c r="H623" s="2">
        <f t="shared" si="109"/>
        <v>4.3156059285091544E-2</v>
      </c>
      <c r="I623" s="8"/>
      <c r="J623" s="2">
        <f t="shared" si="114"/>
        <v>0.48823016564952049</v>
      </c>
      <c r="K623" s="2">
        <f t="shared" si="115"/>
        <v>0.44507410636442896</v>
      </c>
      <c r="L623" s="2">
        <f t="shared" si="116"/>
        <v>5.5361813426329558E-2</v>
      </c>
      <c r="M623" s="2">
        <f t="shared" si="117"/>
        <v>1.1333914559720999E-2</v>
      </c>
      <c r="N623" s="1">
        <v>2240</v>
      </c>
      <c r="O623" s="1">
        <v>2042</v>
      </c>
      <c r="P623" s="1">
        <v>254</v>
      </c>
      <c r="Q623" s="1">
        <v>25</v>
      </c>
      <c r="R623" s="1">
        <v>23</v>
      </c>
      <c r="S623" s="76"/>
      <c r="T623" s="1">
        <v>4</v>
      </c>
      <c r="U623" s="1">
        <v>0</v>
      </c>
      <c r="V623" s="1"/>
      <c r="W623" s="1"/>
      <c r="X623" s="1"/>
      <c r="Y623" s="1"/>
      <c r="Z623" s="1"/>
      <c r="AA623" s="1"/>
      <c r="AB623" s="1"/>
      <c r="AG623" t="str">
        <f t="shared" si="110"/>
        <v>Topsham</v>
      </c>
      <c r="AH623" t="s">
        <v>2853</v>
      </c>
      <c r="AI623">
        <v>1</v>
      </c>
      <c r="AJ623">
        <v>476</v>
      </c>
      <c r="AL623" t="s">
        <v>849</v>
      </c>
      <c r="AM623" t="s">
        <v>459</v>
      </c>
      <c r="AN623" t="s">
        <v>4165</v>
      </c>
      <c r="AO623" t="s">
        <v>4929</v>
      </c>
      <c r="AQ623" t="s">
        <v>3002</v>
      </c>
    </row>
    <row r="624" spans="1:43" hidden="1" outlineLevel="1">
      <c r="A624" t="s">
        <v>3017</v>
      </c>
      <c r="B624" s="10" t="s">
        <v>2085</v>
      </c>
      <c r="C624" s="1">
        <f t="shared" si="107"/>
        <v>921</v>
      </c>
      <c r="D624" s="7">
        <f t="shared" si="111"/>
        <v>1</v>
      </c>
      <c r="E624" s="7">
        <f t="shared" si="112"/>
        <v>2</v>
      </c>
      <c r="F624" s="7">
        <f t="shared" si="113"/>
        <v>3</v>
      </c>
      <c r="G624" s="1">
        <f t="shared" si="108"/>
        <v>39</v>
      </c>
      <c r="H624" s="2">
        <f t="shared" si="109"/>
        <v>4.2345276872964167E-2</v>
      </c>
      <c r="I624" s="8"/>
      <c r="J624" s="2">
        <f t="shared" si="114"/>
        <v>0.45819761129207381</v>
      </c>
      <c r="K624" s="2">
        <f t="shared" si="115"/>
        <v>0.41585233441910968</v>
      </c>
      <c r="L624" s="2">
        <f t="shared" si="116"/>
        <v>0.11292073832790445</v>
      </c>
      <c r="M624" s="2">
        <f t="shared" si="117"/>
        <v>1.3029315960912058E-2</v>
      </c>
      <c r="N624" s="1">
        <v>422</v>
      </c>
      <c r="O624" s="1">
        <v>383</v>
      </c>
      <c r="P624" s="1">
        <v>104</v>
      </c>
      <c r="Q624" s="1">
        <v>2</v>
      </c>
      <c r="R624" s="1">
        <v>7</v>
      </c>
      <c r="S624" s="76"/>
      <c r="T624" s="1">
        <v>2</v>
      </c>
      <c r="U624" s="1">
        <v>1</v>
      </c>
      <c r="V624" s="1"/>
      <c r="W624" s="1"/>
      <c r="X624" s="1"/>
      <c r="Y624" s="1"/>
      <c r="Z624" s="1"/>
      <c r="AA624" s="1"/>
      <c r="AB624" s="1"/>
      <c r="AG624" t="str">
        <f t="shared" si="110"/>
        <v>Tremont</v>
      </c>
      <c r="AH624" t="s">
        <v>1665</v>
      </c>
      <c r="AI624">
        <v>2</v>
      </c>
      <c r="AJ624">
        <v>392</v>
      </c>
      <c r="AL624" t="s">
        <v>849</v>
      </c>
      <c r="AM624" t="s">
        <v>2454</v>
      </c>
      <c r="AN624" t="s">
        <v>124</v>
      </c>
      <c r="AO624" t="s">
        <v>4930</v>
      </c>
      <c r="AQ624" t="s">
        <v>3002</v>
      </c>
    </row>
    <row r="625" spans="1:43" hidden="1" outlineLevel="1">
      <c r="A625" t="s">
        <v>3896</v>
      </c>
      <c r="B625" s="10" t="s">
        <v>2085</v>
      </c>
      <c r="C625" s="1">
        <f t="shared" si="107"/>
        <v>715</v>
      </c>
      <c r="D625" s="7">
        <f t="shared" si="111"/>
        <v>2</v>
      </c>
      <c r="E625" s="7">
        <f t="shared" si="112"/>
        <v>1</v>
      </c>
      <c r="F625" s="7">
        <f t="shared" si="113"/>
        <v>3</v>
      </c>
      <c r="G625" s="1">
        <f t="shared" si="108"/>
        <v>52</v>
      </c>
      <c r="H625" s="2">
        <f t="shared" si="109"/>
        <v>7.2727272727272724E-2</v>
      </c>
      <c r="I625" s="8"/>
      <c r="J625" s="2">
        <f t="shared" si="114"/>
        <v>0.41538461538461541</v>
      </c>
      <c r="K625" s="2">
        <f t="shared" si="115"/>
        <v>0.4881118881118881</v>
      </c>
      <c r="L625" s="2">
        <f t="shared" si="116"/>
        <v>8.1118881118881117E-2</v>
      </c>
      <c r="M625" s="2">
        <f t="shared" si="117"/>
        <v>1.5384615384615316E-2</v>
      </c>
      <c r="N625" s="1">
        <v>297</v>
      </c>
      <c r="O625" s="1">
        <v>349</v>
      </c>
      <c r="P625" s="1">
        <v>58</v>
      </c>
      <c r="Q625" s="1">
        <v>5</v>
      </c>
      <c r="R625" s="1">
        <v>5</v>
      </c>
      <c r="S625" s="76"/>
      <c r="T625" s="1">
        <v>1</v>
      </c>
      <c r="U625" s="1">
        <v>0</v>
      </c>
      <c r="V625" s="1"/>
      <c r="W625" s="1"/>
      <c r="X625" s="1"/>
      <c r="Y625" s="1"/>
      <c r="Z625" s="1"/>
      <c r="AA625" s="1"/>
      <c r="AB625" s="1"/>
      <c r="AG625" t="str">
        <f t="shared" si="110"/>
        <v>Trenton</v>
      </c>
      <c r="AH625" t="s">
        <v>1665</v>
      </c>
      <c r="AI625">
        <v>2</v>
      </c>
      <c r="AJ625">
        <v>345</v>
      </c>
      <c r="AL625" t="s">
        <v>849</v>
      </c>
      <c r="AM625" t="s">
        <v>2454</v>
      </c>
      <c r="AN625" t="s">
        <v>612</v>
      </c>
      <c r="AO625" t="s">
        <v>4931</v>
      </c>
      <c r="AQ625" t="s">
        <v>3002</v>
      </c>
    </row>
    <row r="626" spans="1:43" hidden="1" outlineLevel="1">
      <c r="A626" t="s">
        <v>2057</v>
      </c>
      <c r="B626" s="10" t="s">
        <v>2085</v>
      </c>
      <c r="C626" s="1">
        <f t="shared" si="107"/>
        <v>487</v>
      </c>
      <c r="D626" s="7">
        <f t="shared" si="111"/>
        <v>2</v>
      </c>
      <c r="E626" s="7">
        <f t="shared" si="112"/>
        <v>1</v>
      </c>
      <c r="F626" s="7">
        <f t="shared" si="113"/>
        <v>3</v>
      </c>
      <c r="G626" s="1">
        <f t="shared" si="108"/>
        <v>45</v>
      </c>
      <c r="H626" s="2">
        <f t="shared" si="109"/>
        <v>9.2402464065708415E-2</v>
      </c>
      <c r="I626" s="8"/>
      <c r="J626" s="2">
        <f t="shared" si="114"/>
        <v>0.40041067761806981</v>
      </c>
      <c r="K626" s="2">
        <f t="shared" si="115"/>
        <v>0.49281314168377821</v>
      </c>
      <c r="L626" s="2">
        <f t="shared" si="116"/>
        <v>9.4455852156057493E-2</v>
      </c>
      <c r="M626" s="2">
        <f t="shared" si="117"/>
        <v>1.2320328542094486E-2</v>
      </c>
      <c r="N626" s="1">
        <v>195</v>
      </c>
      <c r="O626" s="1">
        <v>240</v>
      </c>
      <c r="P626" s="1">
        <v>46</v>
      </c>
      <c r="Q626" s="1">
        <v>5</v>
      </c>
      <c r="R626" s="1">
        <v>1</v>
      </c>
      <c r="S626" s="76"/>
      <c r="T626" s="1">
        <v>0</v>
      </c>
      <c r="U626" s="1">
        <v>0</v>
      </c>
      <c r="V626" s="1"/>
      <c r="W626" s="1"/>
      <c r="X626" s="1"/>
      <c r="Y626" s="1"/>
      <c r="Z626" s="1"/>
      <c r="AA626" s="1"/>
      <c r="AB626" s="1"/>
      <c r="AG626" t="str">
        <f t="shared" si="110"/>
        <v>Troy</v>
      </c>
      <c r="AH626" t="s">
        <v>1895</v>
      </c>
      <c r="AI626">
        <v>2</v>
      </c>
      <c r="AJ626">
        <v>277</v>
      </c>
      <c r="AL626" t="s">
        <v>849</v>
      </c>
      <c r="AM626" t="s">
        <v>777</v>
      </c>
      <c r="AN626" t="s">
        <v>318</v>
      </c>
      <c r="AO626" t="s">
        <v>4932</v>
      </c>
      <c r="AQ626" t="s">
        <v>3002</v>
      </c>
    </row>
    <row r="627" spans="1:43" hidden="1" outlineLevel="1">
      <c r="A627" t="s">
        <v>2510</v>
      </c>
      <c r="B627" s="10" t="s">
        <v>2085</v>
      </c>
      <c r="C627" s="1">
        <f t="shared" si="107"/>
        <v>2544</v>
      </c>
      <c r="D627" s="7">
        <f t="shared" si="111"/>
        <v>2</v>
      </c>
      <c r="E627" s="7">
        <f t="shared" si="112"/>
        <v>1</v>
      </c>
      <c r="F627" s="7">
        <f t="shared" si="113"/>
        <v>3</v>
      </c>
      <c r="G627" s="1">
        <f t="shared" si="108"/>
        <v>80</v>
      </c>
      <c r="H627" s="2">
        <f t="shared" si="109"/>
        <v>3.1446540880503145E-2</v>
      </c>
      <c r="I627" s="8"/>
      <c r="J627" s="2">
        <f t="shared" si="114"/>
        <v>0.46069182389937108</v>
      </c>
      <c r="K627" s="2">
        <f t="shared" si="115"/>
        <v>0.49213836477987422</v>
      </c>
      <c r="L627" s="2">
        <f t="shared" si="116"/>
        <v>3.8522012578616351E-2</v>
      </c>
      <c r="M627" s="2">
        <f t="shared" si="117"/>
        <v>8.6477987421383004E-3</v>
      </c>
      <c r="N627" s="1">
        <v>1172</v>
      </c>
      <c r="O627" s="1">
        <v>1252</v>
      </c>
      <c r="P627" s="1">
        <v>98</v>
      </c>
      <c r="Q627" s="1">
        <v>12</v>
      </c>
      <c r="R627" s="1">
        <v>10</v>
      </c>
      <c r="S627" s="76"/>
      <c r="T627" s="1">
        <v>0</v>
      </c>
      <c r="U627" s="1">
        <v>0</v>
      </c>
      <c r="V627" s="1"/>
      <c r="W627" s="1"/>
      <c r="X627" s="1"/>
      <c r="Y627" s="1"/>
      <c r="Z627" s="1"/>
      <c r="AA627" s="1"/>
      <c r="AB627" s="1"/>
      <c r="AG627" t="str">
        <f t="shared" si="110"/>
        <v>Turner</v>
      </c>
      <c r="AH627" t="s">
        <v>3129</v>
      </c>
      <c r="AI627">
        <v>2</v>
      </c>
      <c r="AJ627">
        <v>384</v>
      </c>
      <c r="AL627" t="s">
        <v>849</v>
      </c>
      <c r="AM627" t="s">
        <v>1801</v>
      </c>
      <c r="AN627" t="s">
        <v>655</v>
      </c>
      <c r="AO627" t="s">
        <v>4933</v>
      </c>
      <c r="AQ627" t="s">
        <v>3002</v>
      </c>
    </row>
    <row r="628" spans="1:43" hidden="1" outlineLevel="1">
      <c r="A628" s="37" t="s">
        <v>3960</v>
      </c>
      <c r="B628" s="10" t="s">
        <v>2085</v>
      </c>
      <c r="C628" s="1">
        <f t="shared" si="107"/>
        <v>14</v>
      </c>
      <c r="D628" s="7">
        <f t="shared" si="111"/>
        <v>2</v>
      </c>
      <c r="E628" s="7">
        <f t="shared" si="112"/>
        <v>1</v>
      </c>
      <c r="F628" s="7">
        <f t="shared" si="113"/>
        <v>0</v>
      </c>
      <c r="G628" s="1">
        <f t="shared" si="108"/>
        <v>4</v>
      </c>
      <c r="H628" s="2">
        <f t="shared" si="109"/>
        <v>0.2857142857142857</v>
      </c>
      <c r="I628" s="8"/>
      <c r="J628" s="2">
        <f t="shared" si="114"/>
        <v>0.35714285714285715</v>
      </c>
      <c r="K628" s="2">
        <f t="shared" si="115"/>
        <v>0.6428571428571429</v>
      </c>
      <c r="L628" s="2">
        <f t="shared" si="116"/>
        <v>0</v>
      </c>
      <c r="M628" s="2">
        <f t="shared" si="117"/>
        <v>-1.1102230246251565E-16</v>
      </c>
      <c r="N628" s="1">
        <v>5</v>
      </c>
      <c r="O628" s="1">
        <v>9</v>
      </c>
      <c r="P628" s="1">
        <v>0</v>
      </c>
      <c r="Q628" s="1">
        <v>0</v>
      </c>
      <c r="R628" s="1">
        <v>0</v>
      </c>
      <c r="S628" s="76"/>
      <c r="T628" s="1">
        <v>0</v>
      </c>
      <c r="U628" s="1">
        <v>0</v>
      </c>
      <c r="V628" s="1"/>
      <c r="W628" s="1"/>
      <c r="X628" s="1"/>
      <c r="Y628" s="1"/>
      <c r="Z628" s="1"/>
      <c r="AA628" s="1"/>
      <c r="AB628" s="1"/>
      <c r="AG628" t="str">
        <f t="shared" ref="AG628:AG633" si="118">A628</f>
        <v>Twp. No. 14 (Cooper)</v>
      </c>
      <c r="AH628" t="s">
        <v>1982</v>
      </c>
      <c r="AI628">
        <v>2</v>
      </c>
      <c r="AJ628" t="e">
        <v>#N/A</v>
      </c>
      <c r="AL628" t="s">
        <v>849</v>
      </c>
      <c r="AQ628" t="s">
        <v>4754</v>
      </c>
    </row>
    <row r="629" spans="1:43" hidden="1" outlineLevel="1">
      <c r="A629" s="37" t="s">
        <v>3853</v>
      </c>
      <c r="B629" s="10" t="s">
        <v>2085</v>
      </c>
      <c r="C629" s="1">
        <f t="shared" si="107"/>
        <v>6</v>
      </c>
      <c r="D629" s="7">
        <f t="shared" si="111"/>
        <v>2</v>
      </c>
      <c r="E629" s="7">
        <f t="shared" si="112"/>
        <v>1</v>
      </c>
      <c r="F629" s="7">
        <f t="shared" si="113"/>
        <v>0</v>
      </c>
      <c r="G629" s="1">
        <f t="shared" si="108"/>
        <v>2</v>
      </c>
      <c r="H629" s="2">
        <f t="shared" si="109"/>
        <v>0.33333333333333331</v>
      </c>
      <c r="I629" s="8"/>
      <c r="J629" s="2">
        <f t="shared" si="114"/>
        <v>0.33333333333333331</v>
      </c>
      <c r="K629" s="2">
        <f t="shared" si="115"/>
        <v>0.66666666666666663</v>
      </c>
      <c r="L629" s="2">
        <f t="shared" si="116"/>
        <v>0</v>
      </c>
      <c r="M629" s="2">
        <f t="shared" si="117"/>
        <v>1.1102230246251565E-16</v>
      </c>
      <c r="N629" s="1">
        <v>2</v>
      </c>
      <c r="O629" s="1">
        <v>4</v>
      </c>
      <c r="P629" s="1">
        <v>0</v>
      </c>
      <c r="Q629" s="1">
        <v>0</v>
      </c>
      <c r="R629" s="1">
        <v>0</v>
      </c>
      <c r="S629" s="76"/>
      <c r="T629" s="1">
        <v>0</v>
      </c>
      <c r="U629" s="1">
        <v>0</v>
      </c>
      <c r="V629" s="1"/>
      <c r="W629" s="1"/>
      <c r="X629" s="1"/>
      <c r="Y629" s="1"/>
      <c r="Z629" s="1"/>
      <c r="AA629" s="1"/>
      <c r="AB629" s="1"/>
      <c r="AG629" t="str">
        <f t="shared" si="118"/>
        <v>Un. Twp. DTT9 &amp; T10</v>
      </c>
      <c r="AH629" t="s">
        <v>1665</v>
      </c>
      <c r="AI629">
        <v>2</v>
      </c>
      <c r="AJ629" t="e">
        <v>#N/A</v>
      </c>
      <c r="AL629" t="s">
        <v>849</v>
      </c>
      <c r="AQ629" t="s">
        <v>4754</v>
      </c>
    </row>
    <row r="630" spans="1:43" hidden="1" outlineLevel="1">
      <c r="A630" t="s">
        <v>3142</v>
      </c>
      <c r="B630" s="10" t="s">
        <v>2085</v>
      </c>
      <c r="C630" s="1">
        <f t="shared" si="107"/>
        <v>0</v>
      </c>
      <c r="D630" s="7" t="e">
        <f t="shared" si="111"/>
        <v>#N/A</v>
      </c>
      <c r="E630" s="7" t="e">
        <f t="shared" si="112"/>
        <v>#N/A</v>
      </c>
      <c r="F630" s="7">
        <f t="shared" si="113"/>
        <v>0</v>
      </c>
      <c r="G630" s="1" t="e">
        <f t="shared" si="108"/>
        <v>#N/A</v>
      </c>
      <c r="H630" s="2" t="e">
        <f t="shared" si="109"/>
        <v>#N/A</v>
      </c>
      <c r="I630" s="8"/>
      <c r="J630" s="2" t="str">
        <f t="shared" si="114"/>
        <v>-</v>
      </c>
      <c r="K630" s="2" t="str">
        <f t="shared" si="115"/>
        <v>-</v>
      </c>
      <c r="L630" s="2" t="str">
        <f t="shared" si="116"/>
        <v>-</v>
      </c>
      <c r="M630" s="2" t="str">
        <f t="shared" si="117"/>
        <v>-</v>
      </c>
      <c r="N630" s="1"/>
      <c r="O630" s="1"/>
      <c r="P630" s="1"/>
      <c r="Q630" s="1"/>
      <c r="R630" s="1"/>
      <c r="S630" s="76"/>
      <c r="T630" s="1"/>
      <c r="U630" s="1"/>
      <c r="V630" s="1"/>
      <c r="W630" s="1"/>
      <c r="X630" s="1"/>
      <c r="Y630" s="1"/>
      <c r="Z630" s="1"/>
      <c r="AA630" s="1"/>
      <c r="AB630" s="1"/>
      <c r="AG630" t="str">
        <f t="shared" si="118"/>
        <v>Un. Twp. Mason</v>
      </c>
      <c r="AH630" t="s">
        <v>3127</v>
      </c>
      <c r="AI630">
        <v>2</v>
      </c>
      <c r="AL630" t="s">
        <v>849</v>
      </c>
    </row>
    <row r="631" spans="1:43" hidden="1" outlineLevel="1">
      <c r="A631" t="s">
        <v>3227</v>
      </c>
      <c r="B631" s="10" t="s">
        <v>2085</v>
      </c>
      <c r="C631" s="1">
        <f t="shared" si="107"/>
        <v>39</v>
      </c>
      <c r="D631" s="7">
        <f t="shared" si="111"/>
        <v>2</v>
      </c>
      <c r="E631" s="7">
        <f t="shared" si="112"/>
        <v>1</v>
      </c>
      <c r="F631" s="7">
        <f t="shared" si="113"/>
        <v>3</v>
      </c>
      <c r="G631" s="1">
        <f t="shared" si="108"/>
        <v>4</v>
      </c>
      <c r="H631" s="2">
        <f t="shared" si="109"/>
        <v>0.10256410256410256</v>
      </c>
      <c r="I631" s="8"/>
      <c r="J631" s="2">
        <f t="shared" si="114"/>
        <v>0.4358974358974359</v>
      </c>
      <c r="K631" s="2">
        <f t="shared" si="115"/>
        <v>0.53846153846153844</v>
      </c>
      <c r="L631" s="2">
        <f t="shared" si="116"/>
        <v>2.564102564102564E-2</v>
      </c>
      <c r="M631" s="2">
        <f t="shared" si="117"/>
        <v>2.0816681711721685E-17</v>
      </c>
      <c r="N631" s="1">
        <v>17</v>
      </c>
      <c r="O631" s="1">
        <v>21</v>
      </c>
      <c r="P631" s="1">
        <v>1</v>
      </c>
      <c r="Q631" s="1">
        <v>0</v>
      </c>
      <c r="R631" s="1">
        <v>0</v>
      </c>
      <c r="S631" s="76"/>
      <c r="T631" s="1">
        <v>0</v>
      </c>
      <c r="U631" s="1">
        <v>0</v>
      </c>
      <c r="V631" s="1"/>
      <c r="W631" s="1"/>
      <c r="X631" s="1"/>
      <c r="Y631" s="1"/>
      <c r="Z631" s="1"/>
      <c r="AA631" s="1"/>
      <c r="AB631" s="1"/>
      <c r="AG631" t="str">
        <f t="shared" si="118"/>
        <v>Un. Twp. No. 8 S.D.</v>
      </c>
      <c r="AH631" t="s">
        <v>1665</v>
      </c>
      <c r="AI631">
        <v>2</v>
      </c>
      <c r="AJ631" t="e">
        <v>#N/A</v>
      </c>
      <c r="AL631" t="s">
        <v>849</v>
      </c>
      <c r="AQ631" t="s">
        <v>4754</v>
      </c>
    </row>
    <row r="632" spans="1:43" hidden="1" outlineLevel="1">
      <c r="A632" t="s">
        <v>3499</v>
      </c>
      <c r="B632" s="10" t="s">
        <v>2085</v>
      </c>
      <c r="C632" s="1">
        <f t="shared" si="107"/>
        <v>81</v>
      </c>
      <c r="D632" s="7">
        <f t="shared" si="111"/>
        <v>2</v>
      </c>
      <c r="E632" s="7">
        <f t="shared" si="112"/>
        <v>1</v>
      </c>
      <c r="F632" s="7">
        <f t="shared" si="113"/>
        <v>3</v>
      </c>
      <c r="G632" s="1">
        <f t="shared" si="108"/>
        <v>27</v>
      </c>
      <c r="H632" s="2">
        <f t="shared" si="109"/>
        <v>0.33333333333333331</v>
      </c>
      <c r="I632" s="8"/>
      <c r="J632" s="2">
        <f t="shared" si="114"/>
        <v>0.30864197530864196</v>
      </c>
      <c r="K632" s="2">
        <f t="shared" si="115"/>
        <v>0.64197530864197527</v>
      </c>
      <c r="L632" s="2">
        <f t="shared" si="116"/>
        <v>4.9382716049382713E-2</v>
      </c>
      <c r="M632" s="2">
        <f t="shared" si="117"/>
        <v>0</v>
      </c>
      <c r="N632" s="1">
        <v>25</v>
      </c>
      <c r="O632" s="1">
        <v>52</v>
      </c>
      <c r="P632" s="1">
        <v>4</v>
      </c>
      <c r="Q632" s="1">
        <v>0</v>
      </c>
      <c r="R632" s="1">
        <v>0</v>
      </c>
      <c r="S632" s="76"/>
      <c r="T632" s="1">
        <v>0</v>
      </c>
      <c r="U632" s="1">
        <v>0</v>
      </c>
      <c r="V632" s="1"/>
      <c r="W632" s="1"/>
      <c r="X632" s="1"/>
      <c r="Y632" s="1"/>
      <c r="Z632" s="1"/>
      <c r="AA632" s="1"/>
      <c r="AB632" s="1"/>
      <c r="AG632" t="str">
        <f t="shared" si="118"/>
        <v>Un. Twp. T1 R9</v>
      </c>
      <c r="AH632" t="s">
        <v>2847</v>
      </c>
      <c r="AI632">
        <v>2</v>
      </c>
      <c r="AJ632" t="e">
        <v>#N/A</v>
      </c>
      <c r="AL632" t="s">
        <v>849</v>
      </c>
      <c r="AQ632" t="s">
        <v>4754</v>
      </c>
    </row>
    <row r="633" spans="1:43" hidden="1" outlineLevel="1">
      <c r="A633" t="s">
        <v>3230</v>
      </c>
      <c r="B633" s="10" t="s">
        <v>2085</v>
      </c>
      <c r="C633" s="1">
        <f t="shared" si="107"/>
        <v>92</v>
      </c>
      <c r="D633" s="7">
        <f t="shared" si="111"/>
        <v>1</v>
      </c>
      <c r="E633" s="7">
        <f t="shared" si="112"/>
        <v>2</v>
      </c>
      <c r="F633" s="7">
        <f t="shared" si="113"/>
        <v>0</v>
      </c>
      <c r="G633" s="1">
        <f t="shared" si="108"/>
        <v>24</v>
      </c>
      <c r="H633" s="2">
        <f t="shared" si="109"/>
        <v>0.2608695652173913</v>
      </c>
      <c r="I633" s="8"/>
      <c r="J633" s="2">
        <f t="shared" si="114"/>
        <v>0.61956521739130432</v>
      </c>
      <c r="K633" s="2">
        <f t="shared" si="115"/>
        <v>0.35869565217391303</v>
      </c>
      <c r="L633" s="2">
        <f t="shared" si="116"/>
        <v>0</v>
      </c>
      <c r="M633" s="2">
        <f t="shared" si="117"/>
        <v>2.173913043478265E-2</v>
      </c>
      <c r="N633" s="1">
        <v>57</v>
      </c>
      <c r="O633" s="1">
        <v>33</v>
      </c>
      <c r="P633" s="1">
        <v>0</v>
      </c>
      <c r="Q633" s="1">
        <v>1</v>
      </c>
      <c r="R633" s="1">
        <v>1</v>
      </c>
      <c r="S633" s="76"/>
      <c r="T633" s="1">
        <v>0</v>
      </c>
      <c r="U633" s="1">
        <v>0</v>
      </c>
      <c r="V633" s="1"/>
      <c r="W633" s="1"/>
      <c r="X633" s="1"/>
      <c r="Y633" s="1"/>
      <c r="Z633" s="1"/>
      <c r="AA633" s="1"/>
      <c r="AB633" s="1"/>
      <c r="AG633" t="str">
        <f t="shared" si="118"/>
        <v>Un. Twp. T17 R5</v>
      </c>
      <c r="AH633" t="s">
        <v>3697</v>
      </c>
      <c r="AI633">
        <v>2</v>
      </c>
      <c r="AJ633" t="e">
        <v>#N/A</v>
      </c>
      <c r="AL633" t="s">
        <v>849</v>
      </c>
      <c r="AQ633" t="s">
        <v>4754</v>
      </c>
    </row>
    <row r="634" spans="1:43" hidden="1" outlineLevel="1">
      <c r="A634" s="37" t="s">
        <v>3610</v>
      </c>
      <c r="B634" s="10" t="s">
        <v>2085</v>
      </c>
      <c r="C634" s="1">
        <f t="shared" si="107"/>
        <v>51</v>
      </c>
      <c r="D634" s="7">
        <f t="shared" si="111"/>
        <v>1</v>
      </c>
      <c r="E634" s="7">
        <f t="shared" si="112"/>
        <v>2</v>
      </c>
      <c r="F634" s="7">
        <f t="shared" si="113"/>
        <v>3</v>
      </c>
      <c r="G634" s="1">
        <f t="shared" si="108"/>
        <v>10</v>
      </c>
      <c r="H634" s="2">
        <f t="shared" si="109"/>
        <v>0.19607843137254902</v>
      </c>
      <c r="I634" s="8"/>
      <c r="J634" s="2">
        <f t="shared" si="114"/>
        <v>0.5490196078431373</v>
      </c>
      <c r="K634" s="2">
        <f t="shared" si="115"/>
        <v>0.35294117647058826</v>
      </c>
      <c r="L634" s="2">
        <f t="shared" si="116"/>
        <v>7.8431372549019607E-2</v>
      </c>
      <c r="M634" s="2">
        <f t="shared" si="117"/>
        <v>1.9607843137254832E-2</v>
      </c>
      <c r="N634" s="1">
        <v>28</v>
      </c>
      <c r="O634" s="1">
        <v>18</v>
      </c>
      <c r="P634" s="1">
        <v>4</v>
      </c>
      <c r="Q634" s="1">
        <v>0</v>
      </c>
      <c r="R634" s="1">
        <v>1</v>
      </c>
      <c r="S634" s="76"/>
      <c r="T634" s="1">
        <v>0</v>
      </c>
      <c r="U634" s="1">
        <v>0</v>
      </c>
      <c r="V634" s="1"/>
      <c r="W634" s="1"/>
      <c r="X634" s="1"/>
      <c r="Y634" s="1"/>
      <c r="Z634" s="1"/>
      <c r="AA634" s="1"/>
      <c r="AB634" s="1"/>
      <c r="AG634" t="str">
        <f t="shared" si="110"/>
        <v>Un. Twp. Trescott</v>
      </c>
      <c r="AH634" t="s">
        <v>1982</v>
      </c>
      <c r="AI634">
        <v>2</v>
      </c>
      <c r="AJ634" t="e">
        <v>#N/A</v>
      </c>
      <c r="AL634" t="s">
        <v>849</v>
      </c>
      <c r="AQ634" t="s">
        <v>4754</v>
      </c>
    </row>
    <row r="635" spans="1:43" hidden="1" outlineLevel="1">
      <c r="A635" t="s">
        <v>518</v>
      </c>
      <c r="B635" s="10" t="s">
        <v>2085</v>
      </c>
      <c r="C635" s="1">
        <f t="shared" si="107"/>
        <v>1240</v>
      </c>
      <c r="D635" s="7">
        <f t="shared" si="111"/>
        <v>2</v>
      </c>
      <c r="E635" s="7">
        <f t="shared" si="112"/>
        <v>1</v>
      </c>
      <c r="F635" s="7">
        <f t="shared" si="113"/>
        <v>3</v>
      </c>
      <c r="G635" s="1">
        <f t="shared" si="108"/>
        <v>106</v>
      </c>
      <c r="H635" s="2">
        <f t="shared" si="109"/>
        <v>8.5483870967741932E-2</v>
      </c>
      <c r="I635" s="8"/>
      <c r="J635" s="2">
        <f t="shared" si="114"/>
        <v>0.4</v>
      </c>
      <c r="K635" s="2">
        <f t="shared" si="115"/>
        <v>0.48548387096774193</v>
      </c>
      <c r="L635" s="2">
        <f t="shared" si="116"/>
        <v>9.1935483870967741E-2</v>
      </c>
      <c r="M635" s="2">
        <f t="shared" si="117"/>
        <v>2.2580645161290311E-2</v>
      </c>
      <c r="N635" s="1">
        <v>496</v>
      </c>
      <c r="O635" s="1">
        <v>602</v>
      </c>
      <c r="P635" s="1">
        <v>114</v>
      </c>
      <c r="Q635" s="1">
        <v>11</v>
      </c>
      <c r="R635" s="1">
        <v>12</v>
      </c>
      <c r="S635" s="76"/>
      <c r="T635" s="1">
        <v>0</v>
      </c>
      <c r="U635" s="1">
        <v>5</v>
      </c>
      <c r="V635" s="1"/>
      <c r="W635" s="1"/>
      <c r="X635" s="1"/>
      <c r="Y635" s="1"/>
      <c r="Z635" s="1"/>
      <c r="AA635" s="1"/>
      <c r="AB635" s="1"/>
      <c r="AG635" t="str">
        <f t="shared" si="110"/>
        <v>Union</v>
      </c>
      <c r="AH635" t="s">
        <v>736</v>
      </c>
      <c r="AI635">
        <v>1</v>
      </c>
      <c r="AJ635">
        <v>401</v>
      </c>
      <c r="AL635" t="s">
        <v>849</v>
      </c>
      <c r="AM635" t="s">
        <v>2456</v>
      </c>
      <c r="AN635" t="s">
        <v>663</v>
      </c>
      <c r="AO635" t="s">
        <v>4934</v>
      </c>
      <c r="AQ635" t="s">
        <v>3002</v>
      </c>
    </row>
    <row r="636" spans="1:43" hidden="1" outlineLevel="1">
      <c r="A636" t="s">
        <v>3492</v>
      </c>
      <c r="B636" s="10" t="s">
        <v>2085</v>
      </c>
      <c r="C636" s="1">
        <f t="shared" si="107"/>
        <v>1011</v>
      </c>
      <c r="D636" s="7">
        <f t="shared" si="111"/>
        <v>1</v>
      </c>
      <c r="E636" s="7">
        <f t="shared" si="112"/>
        <v>2</v>
      </c>
      <c r="F636" s="7">
        <f t="shared" si="113"/>
        <v>3</v>
      </c>
      <c r="G636" s="1">
        <f t="shared" si="108"/>
        <v>4</v>
      </c>
      <c r="H636" s="2">
        <f t="shared" si="109"/>
        <v>3.956478733926805E-3</v>
      </c>
      <c r="I636" s="8"/>
      <c r="J636" s="2">
        <f t="shared" si="114"/>
        <v>0.40751730959446092</v>
      </c>
      <c r="K636" s="2">
        <f t="shared" si="115"/>
        <v>0.40356083086053413</v>
      </c>
      <c r="L636" s="2">
        <f t="shared" si="116"/>
        <v>0.16221562809099901</v>
      </c>
      <c r="M636" s="2">
        <f t="shared" si="117"/>
        <v>2.6706231454005996E-2</v>
      </c>
      <c r="N636" s="1">
        <v>412</v>
      </c>
      <c r="O636" s="1">
        <v>408</v>
      </c>
      <c r="P636" s="1">
        <v>164</v>
      </c>
      <c r="Q636" s="1">
        <v>20</v>
      </c>
      <c r="R636" s="1">
        <v>6</v>
      </c>
      <c r="S636" s="76"/>
      <c r="T636" s="1">
        <v>1</v>
      </c>
      <c r="U636" s="1">
        <v>0</v>
      </c>
      <c r="V636" s="1"/>
      <c r="W636" s="1"/>
      <c r="X636" s="1"/>
      <c r="Y636" s="1"/>
      <c r="Z636" s="1"/>
      <c r="AA636" s="1"/>
      <c r="AB636" s="1"/>
      <c r="AG636" t="str">
        <f t="shared" si="110"/>
        <v>Unity</v>
      </c>
      <c r="AH636" t="s">
        <v>1895</v>
      </c>
      <c r="AI636">
        <v>2</v>
      </c>
      <c r="AJ636">
        <v>296</v>
      </c>
      <c r="AL636" t="s">
        <v>849</v>
      </c>
      <c r="AM636" t="s">
        <v>777</v>
      </c>
      <c r="AN636" t="s">
        <v>4686</v>
      </c>
      <c r="AO636" t="s">
        <v>4935</v>
      </c>
      <c r="AQ636" t="s">
        <v>3002</v>
      </c>
    </row>
    <row r="637" spans="1:43" hidden="1" outlineLevel="1">
      <c r="A637" t="s">
        <v>1949</v>
      </c>
      <c r="B637" s="10" t="s">
        <v>2085</v>
      </c>
      <c r="C637" s="1">
        <f t="shared" si="107"/>
        <v>48</v>
      </c>
      <c r="D637" s="7">
        <f t="shared" si="111"/>
        <v>1</v>
      </c>
      <c r="E637" s="7">
        <f t="shared" si="112"/>
        <v>2</v>
      </c>
      <c r="F637" s="7">
        <f t="shared" si="113"/>
        <v>0</v>
      </c>
      <c r="G637" s="1">
        <f t="shared" si="108"/>
        <v>6</v>
      </c>
      <c r="H637" s="2">
        <f t="shared" si="109"/>
        <v>0.125</v>
      </c>
      <c r="I637" s="8"/>
      <c r="J637" s="2">
        <f t="shared" si="114"/>
        <v>0.5625</v>
      </c>
      <c r="K637" s="2">
        <f t="shared" si="115"/>
        <v>0.4375</v>
      </c>
      <c r="L637" s="2">
        <f t="shared" si="116"/>
        <v>0</v>
      </c>
      <c r="M637" s="2">
        <f t="shared" si="117"/>
        <v>0</v>
      </c>
      <c r="N637" s="1">
        <v>27</v>
      </c>
      <c r="O637" s="1">
        <v>21</v>
      </c>
      <c r="P637" s="1">
        <v>0</v>
      </c>
      <c r="Q637" s="1">
        <v>0</v>
      </c>
      <c r="R637" s="1">
        <v>0</v>
      </c>
      <c r="S637" s="76"/>
      <c r="T637" s="1">
        <v>0</v>
      </c>
      <c r="U637" s="1">
        <v>0</v>
      </c>
      <c r="V637" s="1"/>
      <c r="W637" s="1"/>
      <c r="X637" s="1"/>
      <c r="Y637" s="1"/>
      <c r="Z637" s="1"/>
      <c r="AA637" s="1"/>
      <c r="AB637" s="1"/>
      <c r="AG637" t="str">
        <f t="shared" si="110"/>
        <v>Upton</v>
      </c>
      <c r="AH637" t="s">
        <v>3127</v>
      </c>
      <c r="AI637">
        <v>2</v>
      </c>
      <c r="AJ637">
        <v>258</v>
      </c>
      <c r="AL637" t="s">
        <v>849</v>
      </c>
      <c r="AM637" t="s">
        <v>1467</v>
      </c>
      <c r="AN637" t="s">
        <v>4300</v>
      </c>
      <c r="AO637" t="s">
        <v>4936</v>
      </c>
      <c r="AQ637" t="s">
        <v>3002</v>
      </c>
    </row>
    <row r="638" spans="1:43" hidden="1" outlineLevel="1">
      <c r="A638" t="s">
        <v>1988</v>
      </c>
      <c r="B638" s="10" t="s">
        <v>2085</v>
      </c>
      <c r="C638" s="1">
        <f t="shared" si="107"/>
        <v>1115</v>
      </c>
      <c r="D638" s="7">
        <f t="shared" si="111"/>
        <v>1</v>
      </c>
      <c r="E638" s="7">
        <f t="shared" si="112"/>
        <v>2</v>
      </c>
      <c r="F638" s="7">
        <f t="shared" si="113"/>
        <v>3</v>
      </c>
      <c r="G638" s="1">
        <f t="shared" si="108"/>
        <v>573</v>
      </c>
      <c r="H638" s="2">
        <f t="shared" si="109"/>
        <v>0.51390134529147979</v>
      </c>
      <c r="I638" s="8"/>
      <c r="J638" s="2">
        <f t="shared" si="114"/>
        <v>0.74080717488789238</v>
      </c>
      <c r="K638" s="2">
        <f t="shared" si="115"/>
        <v>0.22690582959641256</v>
      </c>
      <c r="L638" s="2">
        <f t="shared" si="116"/>
        <v>2.3318385650224215E-2</v>
      </c>
      <c r="M638" s="2">
        <f t="shared" si="117"/>
        <v>8.9686098654708397E-3</v>
      </c>
      <c r="N638" s="1">
        <v>826</v>
      </c>
      <c r="O638" s="1">
        <v>253</v>
      </c>
      <c r="P638" s="1">
        <v>26</v>
      </c>
      <c r="Q638" s="1">
        <v>6</v>
      </c>
      <c r="R638" s="1">
        <v>4</v>
      </c>
      <c r="S638" s="76"/>
      <c r="T638" s="1">
        <v>0</v>
      </c>
      <c r="U638" s="1">
        <v>0</v>
      </c>
      <c r="V638" s="1"/>
      <c r="W638" s="1"/>
      <c r="X638" s="1"/>
      <c r="Y638" s="1"/>
      <c r="Z638" s="1"/>
      <c r="AA638" s="1"/>
      <c r="AB638" s="1"/>
      <c r="AG638" t="str">
        <f t="shared" si="110"/>
        <v>Van Buren</v>
      </c>
      <c r="AH638" t="s">
        <v>3697</v>
      </c>
      <c r="AI638">
        <v>2</v>
      </c>
      <c r="AJ638">
        <v>7</v>
      </c>
      <c r="AL638" t="s">
        <v>849</v>
      </c>
      <c r="AM638" t="s">
        <v>1802</v>
      </c>
      <c r="AN638" t="s">
        <v>534</v>
      </c>
      <c r="AO638" t="s">
        <v>4937</v>
      </c>
      <c r="AQ638" t="s">
        <v>3002</v>
      </c>
    </row>
    <row r="639" spans="1:43" hidden="1" outlineLevel="1">
      <c r="A639" t="s">
        <v>3854</v>
      </c>
      <c r="B639" s="10" t="s">
        <v>2085</v>
      </c>
      <c r="C639" s="1">
        <f t="shared" si="107"/>
        <v>108</v>
      </c>
      <c r="D639" s="7">
        <f t="shared" si="111"/>
        <v>1</v>
      </c>
      <c r="E639" s="7">
        <f t="shared" si="112"/>
        <v>2</v>
      </c>
      <c r="F639" s="7">
        <f t="shared" si="113"/>
        <v>3</v>
      </c>
      <c r="G639" s="1">
        <f t="shared" si="108"/>
        <v>22</v>
      </c>
      <c r="H639" s="2">
        <f t="shared" si="109"/>
        <v>0.20370370370370369</v>
      </c>
      <c r="I639" s="8"/>
      <c r="J639" s="2">
        <f t="shared" si="114"/>
        <v>0.58333333333333337</v>
      </c>
      <c r="K639" s="2">
        <f t="shared" si="115"/>
        <v>0.37962962962962965</v>
      </c>
      <c r="L639" s="2">
        <f t="shared" si="116"/>
        <v>3.7037037037037035E-2</v>
      </c>
      <c r="M639" s="2">
        <f t="shared" si="117"/>
        <v>-5.5511151231257827E-17</v>
      </c>
      <c r="N639" s="1">
        <v>63</v>
      </c>
      <c r="O639" s="1">
        <v>41</v>
      </c>
      <c r="P639" s="1">
        <v>4</v>
      </c>
      <c r="Q639" s="1">
        <v>0</v>
      </c>
      <c r="R639" s="1">
        <v>0</v>
      </c>
      <c r="S639" s="76"/>
      <c r="T639" s="1">
        <v>0</v>
      </c>
      <c r="U639" s="1">
        <v>0</v>
      </c>
      <c r="V639" s="1"/>
      <c r="W639" s="1"/>
      <c r="X639" s="1"/>
      <c r="Y639" s="1"/>
      <c r="Z639" s="1"/>
      <c r="AA639" s="1"/>
      <c r="AB639" s="1"/>
      <c r="AG639" t="str">
        <f t="shared" si="110"/>
        <v>Vanceboro</v>
      </c>
      <c r="AH639" t="s">
        <v>1982</v>
      </c>
      <c r="AI639">
        <v>2</v>
      </c>
      <c r="AJ639">
        <v>94</v>
      </c>
      <c r="AL639" t="s">
        <v>849</v>
      </c>
      <c r="AM639" t="s">
        <v>778</v>
      </c>
      <c r="AN639" t="s">
        <v>457</v>
      </c>
      <c r="AO639" t="s">
        <v>4938</v>
      </c>
      <c r="AQ639" t="s">
        <v>3002</v>
      </c>
    </row>
    <row r="640" spans="1:43" hidden="1" outlineLevel="1">
      <c r="A640" t="s">
        <v>2558</v>
      </c>
      <c r="B640" s="10" t="s">
        <v>2085</v>
      </c>
      <c r="C640" s="1">
        <f t="shared" si="107"/>
        <v>2047</v>
      </c>
      <c r="D640" s="7">
        <f t="shared" si="111"/>
        <v>1</v>
      </c>
      <c r="E640" s="7">
        <f t="shared" si="112"/>
        <v>2</v>
      </c>
      <c r="F640" s="7">
        <f t="shared" si="113"/>
        <v>3</v>
      </c>
      <c r="G640" s="1">
        <f t="shared" si="108"/>
        <v>235</v>
      </c>
      <c r="H640" s="2">
        <f t="shared" si="109"/>
        <v>0.11480214948705422</v>
      </c>
      <c r="I640" s="8"/>
      <c r="J640" s="2">
        <f t="shared" si="114"/>
        <v>0.52076209086468006</v>
      </c>
      <c r="K640" s="2">
        <f t="shared" si="115"/>
        <v>0.40595994137762581</v>
      </c>
      <c r="L640" s="2">
        <f t="shared" si="116"/>
        <v>6.106497313141182E-2</v>
      </c>
      <c r="M640" s="2">
        <f t="shared" si="117"/>
        <v>1.2212994626282309E-2</v>
      </c>
      <c r="N640" s="1">
        <v>1066</v>
      </c>
      <c r="O640" s="1">
        <v>831</v>
      </c>
      <c r="P640" s="1">
        <v>125</v>
      </c>
      <c r="Q640" s="1">
        <v>16</v>
      </c>
      <c r="R640" s="1">
        <v>8</v>
      </c>
      <c r="S640" s="76"/>
      <c r="T640" s="1">
        <v>1</v>
      </c>
      <c r="U640" s="1">
        <v>0</v>
      </c>
      <c r="V640" s="1"/>
      <c r="W640" s="1"/>
      <c r="X640" s="1"/>
      <c r="Y640" s="1"/>
      <c r="Z640" s="1"/>
      <c r="AA640" s="1"/>
      <c r="AB640" s="1"/>
      <c r="AG640" t="str">
        <f t="shared" si="110"/>
        <v>Vassalboro</v>
      </c>
      <c r="AH640" t="s">
        <v>3746</v>
      </c>
      <c r="AI640">
        <v>1</v>
      </c>
      <c r="AJ640">
        <v>349</v>
      </c>
      <c r="AL640" t="s">
        <v>849</v>
      </c>
      <c r="AM640" t="s">
        <v>2455</v>
      </c>
      <c r="AN640" t="s">
        <v>998</v>
      </c>
      <c r="AO640" t="s">
        <v>4939</v>
      </c>
      <c r="AQ640" t="s">
        <v>3002</v>
      </c>
    </row>
    <row r="641" spans="1:43" hidden="1" outlineLevel="1">
      <c r="A641" t="s">
        <v>2559</v>
      </c>
      <c r="B641" s="10" t="s">
        <v>2085</v>
      </c>
      <c r="C641" s="1">
        <f t="shared" si="107"/>
        <v>1013</v>
      </c>
      <c r="D641" s="7">
        <f t="shared" si="111"/>
        <v>2</v>
      </c>
      <c r="E641" s="7">
        <f t="shared" si="112"/>
        <v>1</v>
      </c>
      <c r="F641" s="7">
        <f t="shared" si="113"/>
        <v>3</v>
      </c>
      <c r="G641" s="1">
        <f t="shared" si="108"/>
        <v>57</v>
      </c>
      <c r="H641" s="2">
        <f t="shared" si="109"/>
        <v>5.6268509378084898E-2</v>
      </c>
      <c r="I641" s="8"/>
      <c r="J641" s="2">
        <f t="shared" si="114"/>
        <v>0.44225074037512341</v>
      </c>
      <c r="K641" s="2">
        <f t="shared" si="115"/>
        <v>0.49851924975320827</v>
      </c>
      <c r="L641" s="2">
        <f t="shared" si="116"/>
        <v>5.231984205330701E-2</v>
      </c>
      <c r="M641" s="2">
        <f t="shared" si="117"/>
        <v>6.9101678183612555E-3</v>
      </c>
      <c r="N641" s="1">
        <v>448</v>
      </c>
      <c r="O641" s="1">
        <v>505</v>
      </c>
      <c r="P641" s="1">
        <v>53</v>
      </c>
      <c r="Q641" s="1">
        <v>4</v>
      </c>
      <c r="R641" s="1">
        <v>2</v>
      </c>
      <c r="S641" s="76"/>
      <c r="T641" s="1">
        <v>1</v>
      </c>
      <c r="U641" s="1">
        <v>0</v>
      </c>
      <c r="V641" s="1"/>
      <c r="W641" s="1"/>
      <c r="X641" s="1"/>
      <c r="Y641" s="1"/>
      <c r="Z641" s="1"/>
      <c r="AA641" s="1"/>
      <c r="AB641" s="1"/>
      <c r="AG641" t="str">
        <f t="shared" si="110"/>
        <v>Veazie</v>
      </c>
      <c r="AH641" t="s">
        <v>3128</v>
      </c>
      <c r="AI641">
        <v>2</v>
      </c>
      <c r="AJ641">
        <v>237</v>
      </c>
      <c r="AL641" t="s">
        <v>849</v>
      </c>
      <c r="AM641" t="s">
        <v>1468</v>
      </c>
      <c r="AN641" t="s">
        <v>307</v>
      </c>
      <c r="AO641" t="s">
        <v>4940</v>
      </c>
      <c r="AQ641" t="s">
        <v>3002</v>
      </c>
    </row>
    <row r="642" spans="1:43" hidden="1" outlineLevel="1">
      <c r="A642" t="s">
        <v>2540</v>
      </c>
      <c r="B642" s="10" t="s">
        <v>2085</v>
      </c>
      <c r="C642" s="1">
        <f t="shared" ref="C642:C705" si="119">SUM(N642:AE642)</f>
        <v>314</v>
      </c>
      <c r="D642" s="7">
        <f t="shared" si="111"/>
        <v>2</v>
      </c>
      <c r="E642" s="7">
        <f t="shared" si="112"/>
        <v>1</v>
      </c>
      <c r="F642" s="7">
        <f t="shared" si="113"/>
        <v>3</v>
      </c>
      <c r="G642" s="1">
        <f t="shared" ref="G642:G705" si="120">IF(D642=1,N642,IF(E642=1,O642,P642))-IF(D642=2,N642,IF(E642=2,O642,P642))</f>
        <v>33</v>
      </c>
      <c r="H642" s="2">
        <f t="shared" ref="H642:H705" si="121">G642/C642</f>
        <v>0.10509554140127389</v>
      </c>
      <c r="I642" s="8"/>
      <c r="J642" s="2">
        <f t="shared" si="114"/>
        <v>0.41719745222929938</v>
      </c>
      <c r="K642" s="2">
        <f t="shared" si="115"/>
        <v>0.52229299363057324</v>
      </c>
      <c r="L642" s="2">
        <f t="shared" si="116"/>
        <v>5.0955414012738856E-2</v>
      </c>
      <c r="M642" s="2">
        <f t="shared" si="117"/>
        <v>9.554140127388519E-3</v>
      </c>
      <c r="N642" s="1">
        <v>131</v>
      </c>
      <c r="O642" s="1">
        <v>164</v>
      </c>
      <c r="P642" s="1">
        <v>16</v>
      </c>
      <c r="Q642" s="1">
        <v>1</v>
      </c>
      <c r="R642" s="1">
        <v>2</v>
      </c>
      <c r="S642" s="76"/>
      <c r="T642" s="1">
        <v>0</v>
      </c>
      <c r="U642" s="1">
        <v>0</v>
      </c>
      <c r="V642" s="1"/>
      <c r="W642" s="1"/>
      <c r="X642" s="1"/>
      <c r="Y642" s="1"/>
      <c r="Z642" s="1"/>
      <c r="AA642" s="1"/>
      <c r="AB642" s="1"/>
      <c r="AG642" t="str">
        <f t="shared" si="110"/>
        <v>Verona</v>
      </c>
      <c r="AH642" t="s">
        <v>1665</v>
      </c>
      <c r="AI642">
        <v>2</v>
      </c>
      <c r="AJ642">
        <v>329</v>
      </c>
      <c r="AL642" t="s">
        <v>849</v>
      </c>
      <c r="AM642" t="s">
        <v>2454</v>
      </c>
      <c r="AN642" t="s">
        <v>129</v>
      </c>
      <c r="AO642" t="s">
        <v>4941</v>
      </c>
      <c r="AQ642" t="s">
        <v>3002</v>
      </c>
    </row>
    <row r="643" spans="1:43" hidden="1" outlineLevel="1">
      <c r="A643" t="s">
        <v>2541</v>
      </c>
      <c r="B643" s="10" t="s">
        <v>2085</v>
      </c>
      <c r="C643" s="1">
        <f t="shared" si="119"/>
        <v>293</v>
      </c>
      <c r="D643" s="7">
        <f t="shared" si="111"/>
        <v>1</v>
      </c>
      <c r="E643" s="7">
        <f t="shared" si="112"/>
        <v>2</v>
      </c>
      <c r="F643" s="7">
        <f t="shared" si="113"/>
        <v>3</v>
      </c>
      <c r="G643" s="1">
        <f t="shared" si="120"/>
        <v>52</v>
      </c>
      <c r="H643" s="2">
        <f t="shared" si="121"/>
        <v>0.17747440273037543</v>
      </c>
      <c r="I643" s="8"/>
      <c r="J643" s="2">
        <f t="shared" si="114"/>
        <v>0.52901023890784982</v>
      </c>
      <c r="K643" s="2">
        <f t="shared" si="115"/>
        <v>0.35153583617747441</v>
      </c>
      <c r="L643" s="2">
        <f t="shared" si="116"/>
        <v>0.10238907849829351</v>
      </c>
      <c r="M643" s="2">
        <f t="shared" si="117"/>
        <v>1.7064846416382257E-2</v>
      </c>
      <c r="N643" s="1">
        <v>155</v>
      </c>
      <c r="O643" s="1">
        <v>103</v>
      </c>
      <c r="P643" s="1">
        <v>30</v>
      </c>
      <c r="Q643" s="1">
        <v>3</v>
      </c>
      <c r="R643" s="1">
        <v>2</v>
      </c>
      <c r="S643" s="76"/>
      <c r="T643" s="1">
        <v>0</v>
      </c>
      <c r="U643" s="1">
        <v>0</v>
      </c>
      <c r="V643" s="1"/>
      <c r="W643" s="1"/>
      <c r="X643" s="1"/>
      <c r="Y643" s="1"/>
      <c r="Z643" s="1"/>
      <c r="AA643" s="1"/>
      <c r="AB643" s="1"/>
      <c r="AG643" t="str">
        <f t="shared" ref="AG643:AG706" si="122">A643</f>
        <v>Vienna</v>
      </c>
      <c r="AH643" t="s">
        <v>3746</v>
      </c>
      <c r="AI643">
        <v>1</v>
      </c>
      <c r="AJ643">
        <v>321</v>
      </c>
      <c r="AL643" t="s">
        <v>849</v>
      </c>
      <c r="AM643" t="s">
        <v>2455</v>
      </c>
      <c r="AN643" t="s">
        <v>318</v>
      </c>
      <c r="AO643" t="s">
        <v>4942</v>
      </c>
      <c r="AQ643" t="s">
        <v>3002</v>
      </c>
    </row>
    <row r="644" spans="1:43" hidden="1" outlineLevel="1">
      <c r="A644" t="s">
        <v>2536</v>
      </c>
      <c r="B644" s="10" t="s">
        <v>2085</v>
      </c>
      <c r="C644" s="1">
        <f t="shared" si="119"/>
        <v>666</v>
      </c>
      <c r="D644" s="7">
        <f t="shared" si="111"/>
        <v>1</v>
      </c>
      <c r="E644" s="7">
        <f t="shared" si="112"/>
        <v>2</v>
      </c>
      <c r="F644" s="7">
        <f t="shared" si="113"/>
        <v>3</v>
      </c>
      <c r="G644" s="1">
        <f t="shared" si="120"/>
        <v>135</v>
      </c>
      <c r="H644" s="2">
        <f t="shared" si="121"/>
        <v>0.20270270270270271</v>
      </c>
      <c r="I644" s="8"/>
      <c r="J644" s="2">
        <f t="shared" si="114"/>
        <v>0.54354354354354351</v>
      </c>
      <c r="K644" s="2">
        <f t="shared" si="115"/>
        <v>0.34084084084084082</v>
      </c>
      <c r="L644" s="2">
        <f t="shared" si="116"/>
        <v>0.1021021021021021</v>
      </c>
      <c r="M644" s="2">
        <f t="shared" si="117"/>
        <v>1.351351351351357E-2</v>
      </c>
      <c r="N644" s="1">
        <v>362</v>
      </c>
      <c r="O644" s="1">
        <v>227</v>
      </c>
      <c r="P644" s="1">
        <v>68</v>
      </c>
      <c r="Q644" s="1">
        <v>6</v>
      </c>
      <c r="R644" s="1">
        <v>3</v>
      </c>
      <c r="S644" s="76"/>
      <c r="T644" s="1">
        <v>0</v>
      </c>
      <c r="U644" s="1">
        <v>0</v>
      </c>
      <c r="V644" s="1"/>
      <c r="W644" s="1"/>
      <c r="X644" s="1"/>
      <c r="Y644" s="1"/>
      <c r="Z644" s="1"/>
      <c r="AA644" s="1"/>
      <c r="AB644" s="1"/>
      <c r="AG644" t="str">
        <f t="shared" si="122"/>
        <v>Vinalhaven</v>
      </c>
      <c r="AH644" t="s">
        <v>736</v>
      </c>
      <c r="AI644">
        <v>1</v>
      </c>
      <c r="AJ644">
        <v>446</v>
      </c>
      <c r="AL644" t="s">
        <v>849</v>
      </c>
      <c r="AM644" t="s">
        <v>2456</v>
      </c>
      <c r="AN644" t="s">
        <v>3823</v>
      </c>
      <c r="AO644" t="s">
        <v>4943</v>
      </c>
      <c r="AQ644" t="s">
        <v>3002</v>
      </c>
    </row>
    <row r="645" spans="1:43" hidden="1" outlineLevel="1">
      <c r="A645" t="s">
        <v>1253</v>
      </c>
      <c r="B645" s="10" t="s">
        <v>2085</v>
      </c>
      <c r="C645" s="1">
        <f t="shared" si="119"/>
        <v>125</v>
      </c>
      <c r="D645" s="7">
        <f t="shared" si="111"/>
        <v>2</v>
      </c>
      <c r="E645" s="7">
        <f t="shared" si="112"/>
        <v>1</v>
      </c>
      <c r="F645" s="7">
        <f t="shared" si="113"/>
        <v>3</v>
      </c>
      <c r="G645" s="1">
        <f t="shared" si="120"/>
        <v>31</v>
      </c>
      <c r="H645" s="2">
        <f t="shared" si="121"/>
        <v>0.248</v>
      </c>
      <c r="I645" s="8"/>
      <c r="J645" s="2">
        <f t="shared" si="114"/>
        <v>0.33600000000000002</v>
      </c>
      <c r="K645" s="2">
        <f t="shared" si="115"/>
        <v>0.58399999999999996</v>
      </c>
      <c r="L645" s="2">
        <f t="shared" si="116"/>
        <v>5.6000000000000001E-2</v>
      </c>
      <c r="M645" s="2">
        <f t="shared" si="117"/>
        <v>2.3999999999999959E-2</v>
      </c>
      <c r="N645" s="1">
        <v>42</v>
      </c>
      <c r="O645" s="1">
        <v>73</v>
      </c>
      <c r="P645" s="1">
        <v>7</v>
      </c>
      <c r="Q645" s="1">
        <v>2</v>
      </c>
      <c r="R645" s="1">
        <v>1</v>
      </c>
      <c r="S645" s="76"/>
      <c r="T645" s="1">
        <v>0</v>
      </c>
      <c r="U645" s="1">
        <v>0</v>
      </c>
      <c r="V645" s="1"/>
      <c r="W645" s="1"/>
      <c r="X645" s="1"/>
      <c r="Y645" s="1"/>
      <c r="Z645" s="1"/>
      <c r="AA645" s="1"/>
      <c r="AB645" s="1"/>
      <c r="AG645" t="str">
        <f t="shared" si="122"/>
        <v>Wade</v>
      </c>
      <c r="AH645" t="s">
        <v>3697</v>
      </c>
      <c r="AI645">
        <v>2</v>
      </c>
      <c r="AJ645">
        <v>29</v>
      </c>
      <c r="AL645" t="s">
        <v>849</v>
      </c>
      <c r="AM645" t="s">
        <v>1802</v>
      </c>
      <c r="AN645" t="s">
        <v>4944</v>
      </c>
      <c r="AO645" t="s">
        <v>4945</v>
      </c>
      <c r="AQ645" t="s">
        <v>3002</v>
      </c>
    </row>
    <row r="646" spans="1:43" hidden="1" outlineLevel="1">
      <c r="A646" t="s">
        <v>1885</v>
      </c>
      <c r="B646" s="10" t="s">
        <v>2085</v>
      </c>
      <c r="C646" s="1">
        <f t="shared" si="119"/>
        <v>57</v>
      </c>
      <c r="D646" s="7">
        <f t="shared" si="111"/>
        <v>2</v>
      </c>
      <c r="E646" s="7">
        <f t="shared" si="112"/>
        <v>1</v>
      </c>
      <c r="F646" s="7">
        <f t="shared" si="113"/>
        <v>3</v>
      </c>
      <c r="G646" s="1">
        <f t="shared" si="120"/>
        <v>10</v>
      </c>
      <c r="H646" s="2">
        <f t="shared" si="121"/>
        <v>0.17543859649122806</v>
      </c>
      <c r="I646" s="8"/>
      <c r="J646" s="2">
        <f t="shared" si="114"/>
        <v>0.38596491228070173</v>
      </c>
      <c r="K646" s="2">
        <f t="shared" si="115"/>
        <v>0.56140350877192979</v>
      </c>
      <c r="L646" s="2">
        <f t="shared" si="116"/>
        <v>5.2631578947368418E-2</v>
      </c>
      <c r="M646" s="2">
        <f t="shared" si="117"/>
        <v>5.5511151231257827E-17</v>
      </c>
      <c r="N646" s="1">
        <v>22</v>
      </c>
      <c r="O646" s="1">
        <v>32</v>
      </c>
      <c r="P646" s="1">
        <v>3</v>
      </c>
      <c r="Q646" s="1">
        <v>0</v>
      </c>
      <c r="R646" s="1">
        <v>0</v>
      </c>
      <c r="S646" s="76"/>
      <c r="T646" s="1">
        <v>0</v>
      </c>
      <c r="U646" s="1">
        <v>0</v>
      </c>
      <c r="V646" s="1"/>
      <c r="W646" s="1"/>
      <c r="X646" s="1"/>
      <c r="Y646" s="1"/>
      <c r="Z646" s="1"/>
      <c r="AA646" s="1"/>
      <c r="AB646" s="1"/>
      <c r="AG646" t="str">
        <f t="shared" si="122"/>
        <v>Waite</v>
      </c>
      <c r="AH646" t="s">
        <v>1982</v>
      </c>
      <c r="AI646">
        <v>2</v>
      </c>
      <c r="AJ646">
        <v>116</v>
      </c>
      <c r="AL646" t="s">
        <v>849</v>
      </c>
      <c r="AM646" t="s">
        <v>778</v>
      </c>
      <c r="AN646" t="s">
        <v>3980</v>
      </c>
      <c r="AO646" t="s">
        <v>4946</v>
      </c>
      <c r="AQ646" t="s">
        <v>3002</v>
      </c>
    </row>
    <row r="647" spans="1:43" hidden="1" outlineLevel="1">
      <c r="A647" t="s">
        <v>1895</v>
      </c>
      <c r="B647" s="10" t="s">
        <v>2085</v>
      </c>
      <c r="C647" s="1">
        <f t="shared" si="119"/>
        <v>350</v>
      </c>
      <c r="D647" s="7">
        <f t="shared" si="111"/>
        <v>2</v>
      </c>
      <c r="E647" s="7">
        <f t="shared" si="112"/>
        <v>1</v>
      </c>
      <c r="F647" s="7">
        <f t="shared" si="113"/>
        <v>3</v>
      </c>
      <c r="G647" s="1">
        <f t="shared" si="120"/>
        <v>51</v>
      </c>
      <c r="H647" s="2">
        <f t="shared" si="121"/>
        <v>0.14571428571428571</v>
      </c>
      <c r="I647" s="8"/>
      <c r="J647" s="2">
        <f t="shared" si="114"/>
        <v>0.35714285714285715</v>
      </c>
      <c r="K647" s="2">
        <f t="shared" si="115"/>
        <v>0.50285714285714289</v>
      </c>
      <c r="L647" s="2">
        <f t="shared" si="116"/>
        <v>0.12571428571428572</v>
      </c>
      <c r="M647" s="2">
        <f t="shared" si="117"/>
        <v>1.4285714285714179E-2</v>
      </c>
      <c r="N647" s="1">
        <v>125</v>
      </c>
      <c r="O647" s="1">
        <v>176</v>
      </c>
      <c r="P647" s="1">
        <v>44</v>
      </c>
      <c r="Q647" s="1">
        <v>3</v>
      </c>
      <c r="R647" s="1">
        <v>2</v>
      </c>
      <c r="S647" s="76"/>
      <c r="T647" s="1">
        <v>0</v>
      </c>
      <c r="U647" s="1">
        <v>0</v>
      </c>
      <c r="V647" s="1"/>
      <c r="W647" s="1"/>
      <c r="X647" s="1"/>
      <c r="Y647" s="1"/>
      <c r="Z647" s="1"/>
      <c r="AA647" s="1"/>
      <c r="AB647" s="1"/>
      <c r="AG647" t="str">
        <f t="shared" si="122"/>
        <v>Waldo</v>
      </c>
      <c r="AH647" t="s">
        <v>1895</v>
      </c>
      <c r="AI647">
        <v>2</v>
      </c>
      <c r="AJ647">
        <v>341</v>
      </c>
      <c r="AL647" t="s">
        <v>849</v>
      </c>
      <c r="AM647" t="s">
        <v>777</v>
      </c>
      <c r="AN647" t="s">
        <v>640</v>
      </c>
      <c r="AO647" t="s">
        <v>4947</v>
      </c>
      <c r="AQ647" t="s">
        <v>3002</v>
      </c>
    </row>
    <row r="648" spans="1:43" hidden="1" outlineLevel="1">
      <c r="A648" t="s">
        <v>1886</v>
      </c>
      <c r="B648" s="10" t="s">
        <v>2085</v>
      </c>
      <c r="C648" s="1">
        <f t="shared" si="119"/>
        <v>2421</v>
      </c>
      <c r="D648" s="7">
        <f t="shared" si="111"/>
        <v>2</v>
      </c>
      <c r="E648" s="7">
        <f t="shared" si="112"/>
        <v>1</v>
      </c>
      <c r="F648" s="7">
        <f t="shared" si="113"/>
        <v>3</v>
      </c>
      <c r="G648" s="1">
        <f t="shared" si="120"/>
        <v>92</v>
      </c>
      <c r="H648" s="2">
        <f t="shared" si="121"/>
        <v>3.8000826104915321E-2</v>
      </c>
      <c r="I648" s="8"/>
      <c r="J648" s="2">
        <f t="shared" si="114"/>
        <v>0.43535729037587773</v>
      </c>
      <c r="K648" s="2">
        <f t="shared" si="115"/>
        <v>0.47335811648079307</v>
      </c>
      <c r="L648" s="2">
        <f t="shared" si="116"/>
        <v>7.5175547294506401E-2</v>
      </c>
      <c r="M648" s="2">
        <f t="shared" si="117"/>
        <v>1.6109045848822751E-2</v>
      </c>
      <c r="N648" s="1">
        <v>1054</v>
      </c>
      <c r="O648" s="1">
        <v>1146</v>
      </c>
      <c r="P648" s="1">
        <v>182</v>
      </c>
      <c r="Q648" s="1">
        <v>22</v>
      </c>
      <c r="R648" s="1">
        <v>13</v>
      </c>
      <c r="S648" s="76"/>
      <c r="T648" s="1">
        <v>4</v>
      </c>
      <c r="U648" s="1">
        <v>0</v>
      </c>
      <c r="V648" s="1"/>
      <c r="W648" s="1"/>
      <c r="X648" s="1"/>
      <c r="Y648" s="1"/>
      <c r="Z648" s="1"/>
      <c r="AA648" s="1"/>
      <c r="AB648" s="1"/>
      <c r="AG648" t="str">
        <f t="shared" si="122"/>
        <v>Waldoboro</v>
      </c>
      <c r="AH648" t="s">
        <v>2054</v>
      </c>
      <c r="AI648">
        <v>1</v>
      </c>
      <c r="AJ648">
        <v>424</v>
      </c>
      <c r="AL648" t="s">
        <v>849</v>
      </c>
      <c r="AM648" t="s">
        <v>1466</v>
      </c>
      <c r="AN648" t="s">
        <v>668</v>
      </c>
      <c r="AO648" t="s">
        <v>4948</v>
      </c>
      <c r="AQ648" t="s">
        <v>3002</v>
      </c>
    </row>
    <row r="649" spans="1:43" hidden="1" outlineLevel="1">
      <c r="A649" t="s">
        <v>3749</v>
      </c>
      <c r="B649" s="10" t="s">
        <v>2085</v>
      </c>
      <c r="C649" s="1">
        <f t="shared" si="119"/>
        <v>633</v>
      </c>
      <c r="D649" s="7">
        <f t="shared" si="111"/>
        <v>2</v>
      </c>
      <c r="E649" s="7">
        <f t="shared" si="112"/>
        <v>1</v>
      </c>
      <c r="F649" s="7">
        <f t="shared" si="113"/>
        <v>3</v>
      </c>
      <c r="G649" s="1">
        <f t="shared" si="120"/>
        <v>100</v>
      </c>
      <c r="H649" s="2">
        <f t="shared" si="121"/>
        <v>0.15797788309636651</v>
      </c>
      <c r="I649" s="8"/>
      <c r="J649" s="2">
        <f t="shared" si="114"/>
        <v>0.39178515007898895</v>
      </c>
      <c r="K649" s="2">
        <f t="shared" si="115"/>
        <v>0.54976303317535546</v>
      </c>
      <c r="L649" s="2">
        <f t="shared" si="116"/>
        <v>4.4233807266982623E-2</v>
      </c>
      <c r="M649" s="2">
        <f t="shared" si="117"/>
        <v>1.4218009478672959E-2</v>
      </c>
      <c r="N649" s="1">
        <v>248</v>
      </c>
      <c r="O649" s="1">
        <v>348</v>
      </c>
      <c r="P649" s="1">
        <v>28</v>
      </c>
      <c r="Q649" s="1">
        <v>6</v>
      </c>
      <c r="R649" s="1">
        <v>3</v>
      </c>
      <c r="S649" s="76"/>
      <c r="T649" s="1">
        <v>0</v>
      </c>
      <c r="U649" s="1">
        <v>0</v>
      </c>
      <c r="V649" s="1"/>
      <c r="W649" s="1"/>
      <c r="X649" s="1"/>
      <c r="Y649" s="1"/>
      <c r="Z649" s="1"/>
      <c r="AA649" s="1"/>
      <c r="AB649" s="1"/>
      <c r="AG649" t="str">
        <f t="shared" si="122"/>
        <v>Wales</v>
      </c>
      <c r="AH649" t="s">
        <v>3129</v>
      </c>
      <c r="AI649">
        <v>2</v>
      </c>
      <c r="AJ649">
        <v>423</v>
      </c>
      <c r="AL649" t="s">
        <v>849</v>
      </c>
      <c r="AM649" t="s">
        <v>1801</v>
      </c>
      <c r="AN649" t="s">
        <v>1482</v>
      </c>
      <c r="AO649" t="s">
        <v>4949</v>
      </c>
      <c r="AQ649" t="s">
        <v>3002</v>
      </c>
    </row>
    <row r="650" spans="1:43" hidden="1" outlineLevel="1">
      <c r="A650" t="s">
        <v>2193</v>
      </c>
      <c r="B650" s="10" t="s">
        <v>2085</v>
      </c>
      <c r="C650" s="1">
        <f t="shared" si="119"/>
        <v>283</v>
      </c>
      <c r="D650" s="7">
        <f t="shared" si="111"/>
        <v>1</v>
      </c>
      <c r="E650" s="7">
        <f t="shared" si="112"/>
        <v>2</v>
      </c>
      <c r="F650" s="7">
        <f t="shared" si="113"/>
        <v>3</v>
      </c>
      <c r="G650" s="1">
        <f t="shared" si="120"/>
        <v>121</v>
      </c>
      <c r="H650" s="2">
        <f t="shared" si="121"/>
        <v>0.42756183745583037</v>
      </c>
      <c r="I650" s="8"/>
      <c r="J650" s="2">
        <f t="shared" si="114"/>
        <v>0.6819787985865724</v>
      </c>
      <c r="K650" s="2">
        <f t="shared" si="115"/>
        <v>0.25441696113074203</v>
      </c>
      <c r="L650" s="2">
        <f t="shared" si="116"/>
        <v>4.2402826855123678E-2</v>
      </c>
      <c r="M650" s="2">
        <f t="shared" si="117"/>
        <v>2.1201413427561898E-2</v>
      </c>
      <c r="N650" s="1">
        <v>193</v>
      </c>
      <c r="O650" s="1">
        <v>72</v>
      </c>
      <c r="P650" s="1">
        <v>12</v>
      </c>
      <c r="Q650" s="1">
        <v>5</v>
      </c>
      <c r="R650" s="1">
        <v>0</v>
      </c>
      <c r="S650" s="76"/>
      <c r="T650" s="1">
        <v>1</v>
      </c>
      <c r="U650" s="1">
        <v>0</v>
      </c>
      <c r="V650" s="1"/>
      <c r="W650" s="1"/>
      <c r="X650" s="1"/>
      <c r="Y650" s="1"/>
      <c r="Z650" s="1"/>
      <c r="AA650" s="1"/>
      <c r="AB650" s="1"/>
      <c r="AG650" t="str">
        <f t="shared" si="122"/>
        <v>Wallagrass</v>
      </c>
      <c r="AH650" t="s">
        <v>3697</v>
      </c>
      <c r="AI650">
        <v>2</v>
      </c>
      <c r="AJ650">
        <v>12</v>
      </c>
      <c r="AL650" t="s">
        <v>849</v>
      </c>
      <c r="AM650" t="s">
        <v>1802</v>
      </c>
      <c r="AN650" t="s">
        <v>539</v>
      </c>
      <c r="AO650" t="s">
        <v>4950</v>
      </c>
      <c r="AQ650" t="s">
        <v>3002</v>
      </c>
    </row>
    <row r="651" spans="1:43" hidden="1" outlineLevel="1">
      <c r="A651" t="s">
        <v>1708</v>
      </c>
      <c r="B651" s="10" t="s">
        <v>2085</v>
      </c>
      <c r="C651" s="1">
        <f t="shared" si="119"/>
        <v>162</v>
      </c>
      <c r="D651" s="7">
        <f t="shared" si="111"/>
        <v>2</v>
      </c>
      <c r="E651" s="7">
        <f t="shared" si="112"/>
        <v>1</v>
      </c>
      <c r="F651" s="7">
        <f t="shared" si="113"/>
        <v>3</v>
      </c>
      <c r="G651" s="1">
        <f t="shared" si="120"/>
        <v>60</v>
      </c>
      <c r="H651" s="2">
        <f t="shared" si="121"/>
        <v>0.37037037037037035</v>
      </c>
      <c r="I651" s="8"/>
      <c r="J651" s="2">
        <f t="shared" si="114"/>
        <v>0.29012345679012347</v>
      </c>
      <c r="K651" s="2">
        <f t="shared" si="115"/>
        <v>0.66049382716049387</v>
      </c>
      <c r="L651" s="2">
        <f t="shared" si="116"/>
        <v>3.7037037037037035E-2</v>
      </c>
      <c r="M651" s="2">
        <f t="shared" si="117"/>
        <v>1.2345679012345678E-2</v>
      </c>
      <c r="N651" s="1">
        <v>47</v>
      </c>
      <c r="O651" s="1">
        <v>107</v>
      </c>
      <c r="P651" s="1">
        <v>6</v>
      </c>
      <c r="Q651" s="1">
        <v>1</v>
      </c>
      <c r="R651" s="1">
        <v>1</v>
      </c>
      <c r="S651" s="76"/>
      <c r="T651" s="1">
        <v>0</v>
      </c>
      <c r="U651" s="1">
        <v>0</v>
      </c>
      <c r="V651" s="1"/>
      <c r="W651" s="1"/>
      <c r="X651" s="1"/>
      <c r="Y651" s="1"/>
      <c r="Z651" s="1"/>
      <c r="AA651" s="1"/>
      <c r="AB651" s="1"/>
      <c r="AG651" t="str">
        <f t="shared" si="122"/>
        <v>Waltham</v>
      </c>
      <c r="AH651" t="s">
        <v>1665</v>
      </c>
      <c r="AI651">
        <v>2</v>
      </c>
      <c r="AJ651">
        <v>268</v>
      </c>
      <c r="AL651" t="s">
        <v>849</v>
      </c>
      <c r="AM651" t="s">
        <v>2454</v>
      </c>
      <c r="AN651" t="s">
        <v>971</v>
      </c>
      <c r="AO651" t="s">
        <v>4951</v>
      </c>
      <c r="AQ651" t="s">
        <v>3002</v>
      </c>
    </row>
    <row r="652" spans="1:43" hidden="1" outlineLevel="1">
      <c r="A652" t="s">
        <v>1699</v>
      </c>
      <c r="B652" s="10" t="s">
        <v>2085</v>
      </c>
      <c r="C652" s="1">
        <f t="shared" si="119"/>
        <v>1626</v>
      </c>
      <c r="D652" s="7">
        <f t="shared" si="111"/>
        <v>2</v>
      </c>
      <c r="E652" s="7">
        <f t="shared" si="112"/>
        <v>1</v>
      </c>
      <c r="F652" s="7">
        <f t="shared" si="113"/>
        <v>3</v>
      </c>
      <c r="G652" s="1">
        <f t="shared" si="120"/>
        <v>180</v>
      </c>
      <c r="H652" s="2">
        <f t="shared" si="121"/>
        <v>0.11070110701107011</v>
      </c>
      <c r="I652" s="8"/>
      <c r="J652" s="2">
        <f t="shared" si="114"/>
        <v>0.39544895448954487</v>
      </c>
      <c r="K652" s="2">
        <f t="shared" si="115"/>
        <v>0.50615006150061503</v>
      </c>
      <c r="L652" s="2">
        <f t="shared" si="116"/>
        <v>8.3640836408364089E-2</v>
      </c>
      <c r="M652" s="2">
        <f t="shared" si="117"/>
        <v>1.4760147601476009E-2</v>
      </c>
      <c r="N652" s="1">
        <v>643</v>
      </c>
      <c r="O652" s="1">
        <v>823</v>
      </c>
      <c r="P652" s="1">
        <v>136</v>
      </c>
      <c r="Q652" s="1">
        <v>10</v>
      </c>
      <c r="R652" s="1">
        <v>13</v>
      </c>
      <c r="S652" s="76"/>
      <c r="T652" s="1">
        <v>1</v>
      </c>
      <c r="U652" s="1">
        <v>0</v>
      </c>
      <c r="V652" s="1"/>
      <c r="W652" s="1"/>
      <c r="X652" s="1"/>
      <c r="Y652" s="1"/>
      <c r="Z652" s="1"/>
      <c r="AA652" s="1"/>
      <c r="AB652" s="1"/>
      <c r="AG652" t="str">
        <f t="shared" si="122"/>
        <v>Warren</v>
      </c>
      <c r="AH652" t="s">
        <v>736</v>
      </c>
      <c r="AI652">
        <v>1</v>
      </c>
      <c r="AJ652">
        <v>431</v>
      </c>
      <c r="AL652" t="s">
        <v>849</v>
      </c>
      <c r="AM652" t="s">
        <v>2456</v>
      </c>
      <c r="AN652" t="s">
        <v>668</v>
      </c>
      <c r="AO652" t="s">
        <v>4952</v>
      </c>
      <c r="AQ652" t="s">
        <v>3002</v>
      </c>
    </row>
    <row r="653" spans="1:43" hidden="1" outlineLevel="1">
      <c r="A653" t="s">
        <v>1721</v>
      </c>
      <c r="B653" s="10" t="s">
        <v>2085</v>
      </c>
      <c r="C653" s="1">
        <f t="shared" si="119"/>
        <v>852</v>
      </c>
      <c r="D653" s="7">
        <f t="shared" si="111"/>
        <v>2</v>
      </c>
      <c r="E653" s="7">
        <f t="shared" si="112"/>
        <v>1</v>
      </c>
      <c r="F653" s="7">
        <f t="shared" si="113"/>
        <v>3</v>
      </c>
      <c r="G653" s="1">
        <f t="shared" si="120"/>
        <v>69</v>
      </c>
      <c r="H653" s="2">
        <f t="shared" si="121"/>
        <v>8.098591549295775E-2</v>
      </c>
      <c r="I653" s="8"/>
      <c r="J653" s="2">
        <f t="shared" si="114"/>
        <v>0.4460093896713615</v>
      </c>
      <c r="K653" s="2">
        <f t="shared" si="115"/>
        <v>0.52699530516431925</v>
      </c>
      <c r="L653" s="2">
        <f t="shared" si="116"/>
        <v>2.2300469483568074E-2</v>
      </c>
      <c r="M653" s="2">
        <f t="shared" si="117"/>
        <v>4.6948356807511755E-3</v>
      </c>
      <c r="N653" s="1">
        <v>380</v>
      </c>
      <c r="O653" s="1">
        <v>449</v>
      </c>
      <c r="P653" s="1">
        <v>19</v>
      </c>
      <c r="Q653" s="1">
        <v>1</v>
      </c>
      <c r="R653" s="1">
        <v>1</v>
      </c>
      <c r="S653" s="76"/>
      <c r="T653" s="1">
        <v>1</v>
      </c>
      <c r="U653" s="1">
        <v>1</v>
      </c>
      <c r="V653" s="1"/>
      <c r="W653" s="1"/>
      <c r="X653" s="1"/>
      <c r="Y653" s="1"/>
      <c r="Z653" s="1"/>
      <c r="AA653" s="1"/>
      <c r="AB653" s="1"/>
      <c r="AG653" t="str">
        <f t="shared" si="122"/>
        <v>Washburn</v>
      </c>
      <c r="AH653" t="s">
        <v>3697</v>
      </c>
      <c r="AI653">
        <v>2</v>
      </c>
      <c r="AJ653">
        <v>28</v>
      </c>
      <c r="AL653" t="s">
        <v>849</v>
      </c>
      <c r="AM653" t="s">
        <v>1802</v>
      </c>
      <c r="AN653" t="s">
        <v>4953</v>
      </c>
      <c r="AO653" t="s">
        <v>4954</v>
      </c>
      <c r="AQ653" t="s">
        <v>3002</v>
      </c>
    </row>
    <row r="654" spans="1:43" hidden="1" outlineLevel="1">
      <c r="A654" t="s">
        <v>1982</v>
      </c>
      <c r="B654" s="10" t="s">
        <v>2085</v>
      </c>
      <c r="C654" s="1">
        <f t="shared" si="119"/>
        <v>755</v>
      </c>
      <c r="D654" s="7">
        <f t="shared" si="111"/>
        <v>1</v>
      </c>
      <c r="E654" s="7">
        <f t="shared" si="112"/>
        <v>2</v>
      </c>
      <c r="F654" s="7">
        <f t="shared" si="113"/>
        <v>3</v>
      </c>
      <c r="G654" s="1">
        <f t="shared" si="120"/>
        <v>2</v>
      </c>
      <c r="H654" s="2">
        <f t="shared" si="121"/>
        <v>2.6490066225165563E-3</v>
      </c>
      <c r="I654" s="8"/>
      <c r="J654" s="2">
        <f t="shared" si="114"/>
        <v>0.44768211920529799</v>
      </c>
      <c r="K654" s="2">
        <f t="shared" si="115"/>
        <v>0.44503311258278144</v>
      </c>
      <c r="L654" s="2">
        <f t="shared" si="116"/>
        <v>9.006622516556291E-2</v>
      </c>
      <c r="M654" s="2">
        <f t="shared" si="117"/>
        <v>1.7218543046357657E-2</v>
      </c>
      <c r="N654" s="1">
        <v>338</v>
      </c>
      <c r="O654" s="1">
        <v>336</v>
      </c>
      <c r="P654" s="1">
        <v>68</v>
      </c>
      <c r="Q654" s="1">
        <v>4</v>
      </c>
      <c r="R654" s="1">
        <v>8</v>
      </c>
      <c r="S654" s="76"/>
      <c r="T654" s="1">
        <v>1</v>
      </c>
      <c r="U654" s="1">
        <v>0</v>
      </c>
      <c r="V654" s="1"/>
      <c r="W654" s="1"/>
      <c r="X654" s="1"/>
      <c r="Y654" s="1"/>
      <c r="Z654" s="1"/>
      <c r="AA654" s="1"/>
      <c r="AB654" s="1"/>
      <c r="AG654" t="str">
        <f t="shared" si="122"/>
        <v>Washington</v>
      </c>
      <c r="AH654" t="s">
        <v>736</v>
      </c>
      <c r="AI654">
        <v>1</v>
      </c>
      <c r="AJ654">
        <v>389</v>
      </c>
      <c r="AL654" t="s">
        <v>849</v>
      </c>
      <c r="AM654" t="s">
        <v>2456</v>
      </c>
      <c r="AN654" t="s">
        <v>994</v>
      </c>
      <c r="AO654" t="s">
        <v>4955</v>
      </c>
      <c r="AQ654" t="s">
        <v>3002</v>
      </c>
    </row>
    <row r="655" spans="1:43" hidden="1" outlineLevel="1">
      <c r="A655" t="s">
        <v>2194</v>
      </c>
      <c r="B655" s="10" t="s">
        <v>2085</v>
      </c>
      <c r="C655" s="1">
        <f t="shared" si="119"/>
        <v>2737</v>
      </c>
      <c r="D655" s="7">
        <f t="shared" si="111"/>
        <v>2</v>
      </c>
      <c r="E655" s="7">
        <f t="shared" si="112"/>
        <v>1</v>
      </c>
      <c r="F655" s="7">
        <f t="shared" si="113"/>
        <v>3</v>
      </c>
      <c r="G655" s="1">
        <f t="shared" si="120"/>
        <v>71</v>
      </c>
      <c r="H655" s="2">
        <f t="shared" si="121"/>
        <v>2.5940811107051515E-2</v>
      </c>
      <c r="I655" s="8"/>
      <c r="J655" s="2">
        <f t="shared" si="114"/>
        <v>0.45999269272926563</v>
      </c>
      <c r="K655" s="2">
        <f t="shared" si="115"/>
        <v>0.48593350383631712</v>
      </c>
      <c r="L655" s="2">
        <f t="shared" si="116"/>
        <v>4.3112897332846185E-2</v>
      </c>
      <c r="M655" s="2">
        <f t="shared" si="117"/>
        <v>1.0960906101571015E-2</v>
      </c>
      <c r="N655" s="1">
        <v>1259</v>
      </c>
      <c r="O655" s="1">
        <v>1330</v>
      </c>
      <c r="P655" s="1">
        <v>118</v>
      </c>
      <c r="Q655" s="1">
        <v>21</v>
      </c>
      <c r="R655" s="1">
        <v>7</v>
      </c>
      <c r="S655" s="76"/>
      <c r="T655" s="1">
        <v>2</v>
      </c>
      <c r="U655" s="1">
        <v>0</v>
      </c>
      <c r="V655" s="1"/>
      <c r="W655" s="1"/>
      <c r="X655" s="1"/>
      <c r="Y655" s="1"/>
      <c r="Z655" s="1"/>
      <c r="AA655" s="1"/>
      <c r="AB655" s="1"/>
      <c r="AG655" t="str">
        <f t="shared" si="122"/>
        <v>Waterboro</v>
      </c>
      <c r="AH655" t="s">
        <v>1896</v>
      </c>
      <c r="AI655">
        <v>1</v>
      </c>
      <c r="AJ655">
        <v>522</v>
      </c>
      <c r="AL655" t="s">
        <v>849</v>
      </c>
      <c r="AM655" t="s">
        <v>779</v>
      </c>
      <c r="AN655" t="s">
        <v>657</v>
      </c>
      <c r="AO655" t="s">
        <v>4956</v>
      </c>
      <c r="AQ655" t="s">
        <v>3002</v>
      </c>
    </row>
    <row r="656" spans="1:43" hidden="1" outlineLevel="1">
      <c r="A656" t="s">
        <v>1340</v>
      </c>
      <c r="B656" s="10" t="s">
        <v>2085</v>
      </c>
      <c r="C656" s="1">
        <f t="shared" si="119"/>
        <v>818</v>
      </c>
      <c r="D656" s="7">
        <f t="shared" si="111"/>
        <v>2</v>
      </c>
      <c r="E656" s="7">
        <f t="shared" si="112"/>
        <v>1</v>
      </c>
      <c r="F656" s="7">
        <f t="shared" si="113"/>
        <v>3</v>
      </c>
      <c r="G656" s="1">
        <f t="shared" si="120"/>
        <v>12</v>
      </c>
      <c r="H656" s="2">
        <f t="shared" si="121"/>
        <v>1.4669926650366748E-2</v>
      </c>
      <c r="I656" s="8"/>
      <c r="J656" s="2">
        <f t="shared" si="114"/>
        <v>0.45599022004889977</v>
      </c>
      <c r="K656" s="2">
        <f t="shared" si="115"/>
        <v>0.47066014669926648</v>
      </c>
      <c r="L656" s="2">
        <f t="shared" si="116"/>
        <v>5.8679706601466992E-2</v>
      </c>
      <c r="M656" s="2">
        <f t="shared" si="117"/>
        <v>1.4669926650366753E-2</v>
      </c>
      <c r="N656" s="1">
        <v>373</v>
      </c>
      <c r="O656" s="1">
        <v>385</v>
      </c>
      <c r="P656" s="1">
        <v>48</v>
      </c>
      <c r="Q656" s="1">
        <v>10</v>
      </c>
      <c r="R656" s="1">
        <v>2</v>
      </c>
      <c r="S656" s="76"/>
      <c r="T656" s="1">
        <v>0</v>
      </c>
      <c r="U656" s="1">
        <v>0</v>
      </c>
      <c r="V656" s="1"/>
      <c r="W656" s="1"/>
      <c r="X656" s="1"/>
      <c r="Y656" s="1"/>
      <c r="Z656" s="1"/>
      <c r="AA656" s="1"/>
      <c r="AB656" s="1"/>
      <c r="AG656" t="str">
        <f t="shared" si="122"/>
        <v>Waterford</v>
      </c>
      <c r="AH656" t="s">
        <v>3127</v>
      </c>
      <c r="AI656">
        <v>2</v>
      </c>
      <c r="AJ656">
        <v>409</v>
      </c>
      <c r="AL656" t="s">
        <v>849</v>
      </c>
      <c r="AM656" t="s">
        <v>1467</v>
      </c>
      <c r="AN656" t="s">
        <v>124</v>
      </c>
      <c r="AO656" t="s">
        <v>4957</v>
      </c>
      <c r="AQ656" t="s">
        <v>3002</v>
      </c>
    </row>
    <row r="657" spans="1:43" hidden="1" outlineLevel="1">
      <c r="A657" t="s">
        <v>1341</v>
      </c>
      <c r="B657" s="10" t="s">
        <v>2085</v>
      </c>
      <c r="C657" s="1">
        <f t="shared" si="119"/>
        <v>6893</v>
      </c>
      <c r="D657" s="7">
        <f t="shared" si="111"/>
        <v>1</v>
      </c>
      <c r="E657" s="7">
        <f t="shared" si="112"/>
        <v>2</v>
      </c>
      <c r="F657" s="7">
        <f t="shared" si="113"/>
        <v>3</v>
      </c>
      <c r="G657" s="1">
        <f t="shared" si="120"/>
        <v>2164</v>
      </c>
      <c r="H657" s="2">
        <f t="shared" si="121"/>
        <v>0.31394167996518207</v>
      </c>
      <c r="I657" s="8"/>
      <c r="J657" s="2">
        <f t="shared" si="114"/>
        <v>0.62077469896996951</v>
      </c>
      <c r="K657" s="2">
        <f t="shared" si="115"/>
        <v>0.30683301900478749</v>
      </c>
      <c r="L657" s="2">
        <f t="shared" si="116"/>
        <v>5.9045408385318437E-2</v>
      </c>
      <c r="M657" s="2">
        <f t="shared" si="117"/>
        <v>1.3346873639924567E-2</v>
      </c>
      <c r="N657" s="1">
        <v>4279</v>
      </c>
      <c r="O657" s="1">
        <v>2115</v>
      </c>
      <c r="P657" s="1">
        <v>407</v>
      </c>
      <c r="Q657" s="1">
        <v>59</v>
      </c>
      <c r="R657" s="1">
        <v>32</v>
      </c>
      <c r="S657" s="76"/>
      <c r="T657" s="1">
        <v>1</v>
      </c>
      <c r="U657" s="1">
        <v>0</v>
      </c>
      <c r="V657" s="1"/>
      <c r="W657" s="1"/>
      <c r="X657" s="1"/>
      <c r="Y657" s="1"/>
      <c r="Z657" s="1"/>
      <c r="AA657" s="1"/>
      <c r="AB657" s="1"/>
      <c r="AG657" t="str">
        <f t="shared" si="122"/>
        <v>Waterville</v>
      </c>
      <c r="AH657" t="s">
        <v>3746</v>
      </c>
      <c r="AI657">
        <v>1</v>
      </c>
      <c r="AJ657">
        <v>322</v>
      </c>
      <c r="AL657" t="s">
        <v>849</v>
      </c>
      <c r="AM657" t="s">
        <v>2455</v>
      </c>
      <c r="AN657" t="s">
        <v>4686</v>
      </c>
      <c r="AO657" t="s">
        <v>34</v>
      </c>
      <c r="AQ657" t="s">
        <v>290</v>
      </c>
    </row>
    <row r="658" spans="1:43" hidden="1" outlineLevel="1">
      <c r="A658" t="s">
        <v>1700</v>
      </c>
      <c r="B658" s="10" t="s">
        <v>2085</v>
      </c>
      <c r="C658" s="1">
        <f t="shared" si="119"/>
        <v>721</v>
      </c>
      <c r="D658" s="7">
        <f t="shared" si="111"/>
        <v>1</v>
      </c>
      <c r="E658" s="7">
        <f t="shared" si="112"/>
        <v>2</v>
      </c>
      <c r="F658" s="7">
        <f t="shared" si="113"/>
        <v>3</v>
      </c>
      <c r="G658" s="1">
        <f t="shared" si="120"/>
        <v>62</v>
      </c>
      <c r="H658" s="2">
        <f t="shared" si="121"/>
        <v>8.5991678224687937E-2</v>
      </c>
      <c r="I658" s="8"/>
      <c r="J658" s="2">
        <f t="shared" si="114"/>
        <v>0.50624133148404993</v>
      </c>
      <c r="K658" s="2">
        <f t="shared" si="115"/>
        <v>0.42024965325936198</v>
      </c>
      <c r="L658" s="2">
        <f t="shared" si="116"/>
        <v>6.1026352288488211E-2</v>
      </c>
      <c r="M658" s="2">
        <f t="shared" si="117"/>
        <v>1.2482662968099884E-2</v>
      </c>
      <c r="N658" s="1">
        <v>365</v>
      </c>
      <c r="O658" s="1">
        <v>303</v>
      </c>
      <c r="P658" s="1">
        <v>44</v>
      </c>
      <c r="Q658" s="1">
        <v>3</v>
      </c>
      <c r="R658" s="1">
        <v>5</v>
      </c>
      <c r="S658" s="76"/>
      <c r="T658" s="1">
        <v>1</v>
      </c>
      <c r="U658" s="1">
        <v>0</v>
      </c>
      <c r="V658" s="1"/>
      <c r="W658" s="1"/>
      <c r="X658" s="1"/>
      <c r="Y658" s="1"/>
      <c r="Z658" s="1"/>
      <c r="AA658" s="1"/>
      <c r="AB658" s="1"/>
      <c r="AG658" t="str">
        <f t="shared" si="122"/>
        <v>Wayne</v>
      </c>
      <c r="AH658" t="s">
        <v>3746</v>
      </c>
      <c r="AI658">
        <v>2</v>
      </c>
      <c r="AJ658">
        <v>376</v>
      </c>
      <c r="AL658" t="s">
        <v>849</v>
      </c>
      <c r="AM658" t="s">
        <v>2455</v>
      </c>
      <c r="AN658" t="s">
        <v>640</v>
      </c>
      <c r="AO658" t="s">
        <v>4958</v>
      </c>
      <c r="AQ658" t="s">
        <v>3002</v>
      </c>
    </row>
    <row r="659" spans="1:43" hidden="1" outlineLevel="1">
      <c r="A659" t="s">
        <v>1894</v>
      </c>
      <c r="B659" s="10" t="s">
        <v>2085</v>
      </c>
      <c r="C659" s="1">
        <f t="shared" si="119"/>
        <v>25</v>
      </c>
      <c r="D659" s="7">
        <f t="shared" si="111"/>
        <v>1</v>
      </c>
      <c r="E659" s="7">
        <f t="shared" si="112"/>
        <v>2</v>
      </c>
      <c r="F659" s="7">
        <f t="shared" si="113"/>
        <v>3</v>
      </c>
      <c r="G659" s="1">
        <f t="shared" si="120"/>
        <v>1</v>
      </c>
      <c r="H659" s="2">
        <f t="shared" si="121"/>
        <v>0.04</v>
      </c>
      <c r="I659" s="8"/>
      <c r="J659" s="2">
        <f t="shared" si="114"/>
        <v>0.4</v>
      </c>
      <c r="K659" s="2">
        <f t="shared" si="115"/>
        <v>0.36</v>
      </c>
      <c r="L659" s="2">
        <f t="shared" si="116"/>
        <v>0.08</v>
      </c>
      <c r="M659" s="2">
        <f t="shared" si="117"/>
        <v>0.15999999999999998</v>
      </c>
      <c r="N659" s="1">
        <v>10</v>
      </c>
      <c r="O659" s="1">
        <v>9</v>
      </c>
      <c r="P659" s="1">
        <v>2</v>
      </c>
      <c r="Q659" s="1">
        <v>2</v>
      </c>
      <c r="R659" s="1">
        <v>1</v>
      </c>
      <c r="S659" s="76"/>
      <c r="T659" s="1">
        <v>1</v>
      </c>
      <c r="U659" s="1">
        <v>0</v>
      </c>
      <c r="V659" s="1"/>
      <c r="W659" s="1"/>
      <c r="X659" s="1"/>
      <c r="Y659" s="1"/>
      <c r="Z659" s="1"/>
      <c r="AA659" s="1"/>
      <c r="AB659" s="1"/>
      <c r="AG659" t="str">
        <f t="shared" si="122"/>
        <v>Webster Plantation</v>
      </c>
      <c r="AH659" t="s">
        <v>3128</v>
      </c>
      <c r="AI659">
        <v>2</v>
      </c>
      <c r="AJ659">
        <v>102</v>
      </c>
      <c r="AL659" t="s">
        <v>849</v>
      </c>
      <c r="AM659" t="s">
        <v>1468</v>
      </c>
      <c r="AN659" t="s">
        <v>3887</v>
      </c>
      <c r="AO659" t="s">
        <v>4959</v>
      </c>
      <c r="AQ659" t="s">
        <v>4755</v>
      </c>
    </row>
    <row r="660" spans="1:43" hidden="1" outlineLevel="1">
      <c r="A660" t="s">
        <v>1268</v>
      </c>
      <c r="B660" s="10" t="s">
        <v>2085</v>
      </c>
      <c r="C660" s="1">
        <f t="shared" si="119"/>
        <v>273</v>
      </c>
      <c r="D660" s="7">
        <f t="shared" si="111"/>
        <v>1</v>
      </c>
      <c r="E660" s="7">
        <f t="shared" si="112"/>
        <v>2</v>
      </c>
      <c r="F660" s="7">
        <f t="shared" si="113"/>
        <v>3</v>
      </c>
      <c r="G660" s="1">
        <f t="shared" si="120"/>
        <v>4</v>
      </c>
      <c r="H660" s="2">
        <f t="shared" si="121"/>
        <v>1.4652014652014652E-2</v>
      </c>
      <c r="I660" s="8"/>
      <c r="J660" s="2">
        <f t="shared" si="114"/>
        <v>0.48717948717948717</v>
      </c>
      <c r="K660" s="2">
        <f t="shared" si="115"/>
        <v>0.47252747252747251</v>
      </c>
      <c r="L660" s="2">
        <f t="shared" si="116"/>
        <v>2.9304029304029304E-2</v>
      </c>
      <c r="M660" s="2">
        <f t="shared" si="117"/>
        <v>1.0989010989010957E-2</v>
      </c>
      <c r="N660" s="1">
        <v>133</v>
      </c>
      <c r="O660" s="1">
        <v>129</v>
      </c>
      <c r="P660" s="1">
        <v>8</v>
      </c>
      <c r="Q660" s="1">
        <v>1</v>
      </c>
      <c r="R660" s="1">
        <v>2</v>
      </c>
      <c r="S660" s="76"/>
      <c r="T660" s="1">
        <v>0</v>
      </c>
      <c r="U660" s="1">
        <v>0</v>
      </c>
      <c r="V660" s="1"/>
      <c r="W660" s="1"/>
      <c r="X660" s="1"/>
      <c r="Y660" s="1"/>
      <c r="Z660" s="1"/>
      <c r="AA660" s="1"/>
      <c r="AB660" s="1"/>
      <c r="AG660" t="str">
        <f t="shared" si="122"/>
        <v>Weld</v>
      </c>
      <c r="AH660" t="s">
        <v>2579</v>
      </c>
      <c r="AI660">
        <v>2</v>
      </c>
      <c r="AJ660">
        <v>260</v>
      </c>
      <c r="AL660" t="s">
        <v>849</v>
      </c>
      <c r="AM660" t="s">
        <v>2150</v>
      </c>
      <c r="AN660" t="s">
        <v>996</v>
      </c>
      <c r="AO660" t="s">
        <v>4430</v>
      </c>
      <c r="AQ660" t="s">
        <v>3002</v>
      </c>
    </row>
    <row r="661" spans="1:43" hidden="1" outlineLevel="1">
      <c r="A661" t="s">
        <v>1854</v>
      </c>
      <c r="B661" s="10" t="s">
        <v>2085</v>
      </c>
      <c r="C661" s="1">
        <f t="shared" si="119"/>
        <v>149</v>
      </c>
      <c r="D661" s="7">
        <f t="shared" si="111"/>
        <v>1</v>
      </c>
      <c r="E661" s="7">
        <f t="shared" si="112"/>
        <v>2</v>
      </c>
      <c r="F661" s="7">
        <f t="shared" si="113"/>
        <v>3</v>
      </c>
      <c r="G661" s="1">
        <f t="shared" si="120"/>
        <v>55</v>
      </c>
      <c r="H661" s="2">
        <f t="shared" si="121"/>
        <v>0.36912751677852351</v>
      </c>
      <c r="I661" s="8"/>
      <c r="J661" s="2">
        <f t="shared" si="114"/>
        <v>0.67114093959731547</v>
      </c>
      <c r="K661" s="2">
        <f t="shared" si="115"/>
        <v>0.30201342281879195</v>
      </c>
      <c r="L661" s="2">
        <f t="shared" si="116"/>
        <v>2.0134228187919462E-2</v>
      </c>
      <c r="M661" s="2">
        <f t="shared" si="117"/>
        <v>6.7114093959731169E-3</v>
      </c>
      <c r="N661" s="1">
        <v>100</v>
      </c>
      <c r="O661" s="1">
        <v>45</v>
      </c>
      <c r="P661" s="1">
        <v>3</v>
      </c>
      <c r="Q661" s="1">
        <v>0</v>
      </c>
      <c r="R661" s="1">
        <v>1</v>
      </c>
      <c r="S661" s="76"/>
      <c r="T661" s="1">
        <v>0</v>
      </c>
      <c r="U661" s="1">
        <v>0</v>
      </c>
      <c r="V661" s="1"/>
      <c r="W661" s="1"/>
      <c r="X661" s="1"/>
      <c r="Y661" s="1"/>
      <c r="Z661" s="1"/>
      <c r="AA661" s="1"/>
      <c r="AB661" s="1"/>
      <c r="AG661" t="str">
        <f t="shared" si="122"/>
        <v>Wellington</v>
      </c>
      <c r="AH661" t="s">
        <v>2847</v>
      </c>
      <c r="AI661">
        <v>2</v>
      </c>
      <c r="AJ661">
        <v>168</v>
      </c>
      <c r="AL661" t="s">
        <v>849</v>
      </c>
      <c r="AM661" t="s">
        <v>458</v>
      </c>
      <c r="AN661" t="s">
        <v>95</v>
      </c>
      <c r="AO661" t="s">
        <v>4431</v>
      </c>
      <c r="AQ661" t="s">
        <v>3002</v>
      </c>
    </row>
    <row r="662" spans="1:43" hidden="1" outlineLevel="1">
      <c r="A662" t="s">
        <v>2028</v>
      </c>
      <c r="B662" s="10" t="s">
        <v>2085</v>
      </c>
      <c r="C662" s="1">
        <f t="shared" si="119"/>
        <v>5207</v>
      </c>
      <c r="D662" s="7">
        <f t="shared" si="111"/>
        <v>2</v>
      </c>
      <c r="E662" s="7">
        <f t="shared" si="112"/>
        <v>1</v>
      </c>
      <c r="F662" s="7">
        <f t="shared" si="113"/>
        <v>3</v>
      </c>
      <c r="G662" s="1">
        <f t="shared" si="120"/>
        <v>163</v>
      </c>
      <c r="H662" s="2">
        <f t="shared" si="121"/>
        <v>3.1304013827539848E-2</v>
      </c>
      <c r="I662" s="8"/>
      <c r="J662" s="2">
        <f t="shared" si="114"/>
        <v>0.45650086422124064</v>
      </c>
      <c r="K662" s="2">
        <f t="shared" si="115"/>
        <v>0.48780487804878048</v>
      </c>
      <c r="L662" s="2">
        <f t="shared" si="116"/>
        <v>4.8588438640291914E-2</v>
      </c>
      <c r="M662" s="2">
        <f t="shared" si="117"/>
        <v>7.10581908968691E-3</v>
      </c>
      <c r="N662" s="1">
        <v>2377</v>
      </c>
      <c r="O662" s="1">
        <v>2540</v>
      </c>
      <c r="P662" s="1">
        <v>253</v>
      </c>
      <c r="Q662" s="1">
        <v>22</v>
      </c>
      <c r="R662" s="1">
        <v>13</v>
      </c>
      <c r="S662" s="76"/>
      <c r="T662" s="1">
        <v>2</v>
      </c>
      <c r="U662" s="1">
        <v>0</v>
      </c>
      <c r="V662" s="1"/>
      <c r="W662" s="1"/>
      <c r="X662" s="1"/>
      <c r="Y662" s="1"/>
      <c r="Z662" s="1"/>
      <c r="AA662" s="1"/>
      <c r="AB662" s="1"/>
      <c r="AG662" t="str">
        <f t="shared" si="122"/>
        <v>Wells</v>
      </c>
      <c r="AH662" t="s">
        <v>1896</v>
      </c>
      <c r="AI662">
        <v>1</v>
      </c>
      <c r="AJ662">
        <v>540</v>
      </c>
      <c r="AL662" t="s">
        <v>849</v>
      </c>
      <c r="AM662" t="s">
        <v>779</v>
      </c>
      <c r="AN662" t="s">
        <v>1146</v>
      </c>
      <c r="AO662" t="s">
        <v>4432</v>
      </c>
      <c r="AQ662" t="s">
        <v>3002</v>
      </c>
    </row>
    <row r="663" spans="1:43" hidden="1" outlineLevel="1">
      <c r="A663" t="s">
        <v>1855</v>
      </c>
      <c r="B663" s="10" t="s">
        <v>2085</v>
      </c>
      <c r="C663" s="1">
        <f t="shared" si="119"/>
        <v>68</v>
      </c>
      <c r="D663" s="7">
        <f t="shared" si="111"/>
        <v>2</v>
      </c>
      <c r="E663" s="7">
        <f t="shared" si="112"/>
        <v>1</v>
      </c>
      <c r="F663" s="7">
        <f t="shared" si="113"/>
        <v>3</v>
      </c>
      <c r="G663" s="1">
        <f t="shared" si="120"/>
        <v>12</v>
      </c>
      <c r="H663" s="2">
        <f t="shared" si="121"/>
        <v>0.17647058823529413</v>
      </c>
      <c r="I663" s="8"/>
      <c r="J663" s="2">
        <f t="shared" si="114"/>
        <v>0.38235294117647056</v>
      </c>
      <c r="K663" s="2">
        <f t="shared" si="115"/>
        <v>0.55882352941176472</v>
      </c>
      <c r="L663" s="2">
        <f t="shared" si="116"/>
        <v>2.9411764705882353E-2</v>
      </c>
      <c r="M663" s="2">
        <f t="shared" si="117"/>
        <v>2.9411764705882366E-2</v>
      </c>
      <c r="N663" s="1">
        <v>26</v>
      </c>
      <c r="O663" s="1">
        <v>38</v>
      </c>
      <c r="P663" s="1">
        <v>2</v>
      </c>
      <c r="Q663" s="1">
        <v>2</v>
      </c>
      <c r="R663" s="1">
        <v>0</v>
      </c>
      <c r="S663" s="76"/>
      <c r="T663" s="1">
        <v>0</v>
      </c>
      <c r="U663" s="1">
        <v>0</v>
      </c>
      <c r="V663" s="1"/>
      <c r="W663" s="1"/>
      <c r="X663" s="1"/>
      <c r="Y663" s="1"/>
      <c r="Z663" s="1"/>
      <c r="AA663" s="1"/>
      <c r="AB663" s="1"/>
      <c r="AG663" t="str">
        <f t="shared" si="122"/>
        <v>Wesley</v>
      </c>
      <c r="AH663" t="s">
        <v>1982</v>
      </c>
      <c r="AI663">
        <v>2</v>
      </c>
      <c r="AJ663">
        <v>200</v>
      </c>
      <c r="AL663" t="s">
        <v>849</v>
      </c>
      <c r="AM663" t="s">
        <v>778</v>
      </c>
      <c r="AN663" t="s">
        <v>789</v>
      </c>
      <c r="AO663" t="s">
        <v>4433</v>
      </c>
      <c r="AQ663" t="s">
        <v>3002</v>
      </c>
    </row>
    <row r="664" spans="1:43" hidden="1" outlineLevel="1">
      <c r="A664" t="s">
        <v>1829</v>
      </c>
      <c r="B664" s="10" t="s">
        <v>2085</v>
      </c>
      <c r="C664" s="1">
        <f t="shared" si="119"/>
        <v>1046</v>
      </c>
      <c r="D664" s="7">
        <f t="shared" si="111"/>
        <v>1</v>
      </c>
      <c r="E664" s="7">
        <f t="shared" si="112"/>
        <v>2</v>
      </c>
      <c r="F664" s="7">
        <f t="shared" si="113"/>
        <v>3</v>
      </c>
      <c r="G664" s="1">
        <f t="shared" si="120"/>
        <v>51</v>
      </c>
      <c r="H664" s="2">
        <f t="shared" si="121"/>
        <v>4.8757170172084127E-2</v>
      </c>
      <c r="I664" s="8"/>
      <c r="J664" s="2">
        <f t="shared" si="114"/>
        <v>0.48279158699808794</v>
      </c>
      <c r="K664" s="2">
        <f t="shared" si="115"/>
        <v>0.4340344168260038</v>
      </c>
      <c r="L664" s="2">
        <f t="shared" si="116"/>
        <v>7.0745697896749518E-2</v>
      </c>
      <c r="M664" s="2">
        <f t="shared" si="117"/>
        <v>1.2428298279158798E-2</v>
      </c>
      <c r="N664" s="1">
        <v>505</v>
      </c>
      <c r="O664" s="1">
        <v>454</v>
      </c>
      <c r="P664" s="1">
        <v>74</v>
      </c>
      <c r="Q664" s="1">
        <v>6</v>
      </c>
      <c r="R664" s="1">
        <v>7</v>
      </c>
      <c r="S664" s="76"/>
      <c r="T664" s="1">
        <v>0</v>
      </c>
      <c r="U664" s="1">
        <v>0</v>
      </c>
      <c r="V664" s="1"/>
      <c r="W664" s="1"/>
      <c r="X664" s="1"/>
      <c r="Y664" s="1"/>
      <c r="Z664" s="1"/>
      <c r="AA664" s="1"/>
      <c r="AB664" s="1"/>
      <c r="AG664" t="str">
        <f t="shared" si="122"/>
        <v>West Bath</v>
      </c>
      <c r="AH664" t="s">
        <v>2853</v>
      </c>
      <c r="AI664">
        <v>1</v>
      </c>
      <c r="AJ664">
        <v>487</v>
      </c>
      <c r="AL664" t="s">
        <v>849</v>
      </c>
      <c r="AM664" t="s">
        <v>459</v>
      </c>
      <c r="AN664" t="s">
        <v>130</v>
      </c>
      <c r="AO664" t="s">
        <v>4434</v>
      </c>
      <c r="AQ664" t="s">
        <v>3002</v>
      </c>
    </row>
    <row r="665" spans="1:43" hidden="1" outlineLevel="1">
      <c r="A665" t="s">
        <v>3894</v>
      </c>
      <c r="B665" s="10" t="s">
        <v>2085</v>
      </c>
      <c r="C665" s="1">
        <f t="shared" si="119"/>
        <v>47</v>
      </c>
      <c r="D665" s="7">
        <f t="shared" si="111"/>
        <v>2</v>
      </c>
      <c r="E665" s="7">
        <f t="shared" si="112"/>
        <v>1</v>
      </c>
      <c r="F665" s="7">
        <f t="shared" si="113"/>
        <v>0</v>
      </c>
      <c r="G665" s="1">
        <f t="shared" si="120"/>
        <v>11</v>
      </c>
      <c r="H665" s="2">
        <f t="shared" si="121"/>
        <v>0.23404255319148937</v>
      </c>
      <c r="I665" s="8"/>
      <c r="J665" s="2">
        <f t="shared" si="114"/>
        <v>0.38297872340425532</v>
      </c>
      <c r="K665" s="2">
        <f t="shared" si="115"/>
        <v>0.61702127659574468</v>
      </c>
      <c r="L665" s="2">
        <f t="shared" si="116"/>
        <v>0</v>
      </c>
      <c r="M665" s="2">
        <f t="shared" si="117"/>
        <v>0</v>
      </c>
      <c r="N665" s="1">
        <v>18</v>
      </c>
      <c r="O665" s="1">
        <v>29</v>
      </c>
      <c r="P665" s="1">
        <v>0</v>
      </c>
      <c r="Q665" s="1">
        <v>0</v>
      </c>
      <c r="R665" s="1">
        <v>0</v>
      </c>
      <c r="S665" s="76"/>
      <c r="T665" s="1">
        <v>0</v>
      </c>
      <c r="U665" s="1">
        <v>0</v>
      </c>
      <c r="V665" s="1"/>
      <c r="W665" s="1"/>
      <c r="X665" s="1"/>
      <c r="Y665" s="1"/>
      <c r="Z665" s="1"/>
      <c r="AA665" s="1"/>
      <c r="AB665" s="1"/>
      <c r="AG665" t="str">
        <f t="shared" si="122"/>
        <v>West Forks Plantation</v>
      </c>
      <c r="AH665" t="s">
        <v>1928</v>
      </c>
      <c r="AI665">
        <v>2</v>
      </c>
      <c r="AJ665">
        <v>108</v>
      </c>
      <c r="AL665" t="s">
        <v>849</v>
      </c>
      <c r="AM665" t="s">
        <v>776</v>
      </c>
      <c r="AN665" t="s">
        <v>124</v>
      </c>
      <c r="AO665" t="s">
        <v>4816</v>
      </c>
      <c r="AQ665" t="s">
        <v>4755</v>
      </c>
    </row>
    <row r="666" spans="1:43" hidden="1" outlineLevel="1">
      <c r="A666" t="s">
        <v>2252</v>
      </c>
      <c r="B666" s="10" t="s">
        <v>2085</v>
      </c>
      <c r="C666" s="1">
        <f t="shared" si="119"/>
        <v>1579</v>
      </c>
      <c r="D666" s="7">
        <f t="shared" si="111"/>
        <v>1</v>
      </c>
      <c r="E666" s="7">
        <f t="shared" si="112"/>
        <v>2</v>
      </c>
      <c r="F666" s="7">
        <f t="shared" si="113"/>
        <v>3</v>
      </c>
      <c r="G666" s="1">
        <f t="shared" si="120"/>
        <v>67</v>
      </c>
      <c r="H666" s="2">
        <f t="shared" si="121"/>
        <v>4.2431918936035463E-2</v>
      </c>
      <c r="I666" s="8"/>
      <c r="J666" s="2">
        <f t="shared" si="114"/>
        <v>0.48828372387587082</v>
      </c>
      <c r="K666" s="2">
        <f t="shared" si="115"/>
        <v>0.44585180493983534</v>
      </c>
      <c r="L666" s="2">
        <f t="shared" si="116"/>
        <v>5.3831538948701713E-2</v>
      </c>
      <c r="M666" s="2">
        <f t="shared" si="117"/>
        <v>1.2032932235592125E-2</v>
      </c>
      <c r="N666" s="1">
        <v>771</v>
      </c>
      <c r="O666" s="1">
        <v>704</v>
      </c>
      <c r="P666" s="1">
        <v>85</v>
      </c>
      <c r="Q666" s="1">
        <v>12</v>
      </c>
      <c r="R666" s="1">
        <v>7</v>
      </c>
      <c r="S666" s="76"/>
      <c r="T666" s="1">
        <v>0</v>
      </c>
      <c r="U666" s="1">
        <v>0</v>
      </c>
      <c r="V666" s="1"/>
      <c r="W666" s="1"/>
      <c r="X666" s="1"/>
      <c r="Y666" s="1"/>
      <c r="Z666" s="1"/>
      <c r="AA666" s="1"/>
      <c r="AB666" s="1"/>
      <c r="AG666" t="str">
        <f t="shared" si="122"/>
        <v>West Gardiner</v>
      </c>
      <c r="AH666" t="s">
        <v>3746</v>
      </c>
      <c r="AI666">
        <v>1</v>
      </c>
      <c r="AJ666">
        <v>408</v>
      </c>
      <c r="AL666" t="s">
        <v>849</v>
      </c>
      <c r="AM666" t="s">
        <v>2455</v>
      </c>
      <c r="AN666" t="s">
        <v>657</v>
      </c>
      <c r="AO666" t="s">
        <v>4817</v>
      </c>
      <c r="AQ666" t="s">
        <v>3002</v>
      </c>
    </row>
    <row r="667" spans="1:43" hidden="1" outlineLevel="1">
      <c r="A667" t="s">
        <v>2253</v>
      </c>
      <c r="B667" s="10" t="s">
        <v>2085</v>
      </c>
      <c r="C667" s="1">
        <f t="shared" si="119"/>
        <v>763</v>
      </c>
      <c r="D667" s="7">
        <f t="shared" si="111"/>
        <v>1</v>
      </c>
      <c r="E667" s="7">
        <f t="shared" si="112"/>
        <v>2</v>
      </c>
      <c r="F667" s="7">
        <f t="shared" si="113"/>
        <v>3</v>
      </c>
      <c r="G667" s="1">
        <f t="shared" si="120"/>
        <v>42</v>
      </c>
      <c r="H667" s="2">
        <f t="shared" si="121"/>
        <v>5.5045871559633031E-2</v>
      </c>
      <c r="I667" s="8"/>
      <c r="J667" s="2">
        <f t="shared" si="114"/>
        <v>0.49541284403669728</v>
      </c>
      <c r="K667" s="2">
        <f t="shared" si="115"/>
        <v>0.44036697247706424</v>
      </c>
      <c r="L667" s="2">
        <f t="shared" si="116"/>
        <v>5.242463958060288E-2</v>
      </c>
      <c r="M667" s="2">
        <f t="shared" si="117"/>
        <v>1.17955439056356E-2</v>
      </c>
      <c r="N667" s="1">
        <v>378</v>
      </c>
      <c r="O667" s="1">
        <v>336</v>
      </c>
      <c r="P667" s="1">
        <v>40</v>
      </c>
      <c r="Q667" s="1">
        <v>7</v>
      </c>
      <c r="R667" s="1">
        <v>1</v>
      </c>
      <c r="S667" s="76"/>
      <c r="T667" s="1">
        <v>1</v>
      </c>
      <c r="U667" s="1">
        <v>0</v>
      </c>
      <c r="V667" s="1"/>
      <c r="W667" s="1"/>
      <c r="X667" s="1"/>
      <c r="Y667" s="1"/>
      <c r="Z667" s="1"/>
      <c r="AA667" s="1"/>
      <c r="AB667" s="1"/>
      <c r="AG667" t="str">
        <f t="shared" si="122"/>
        <v>West Paris</v>
      </c>
      <c r="AH667" t="s">
        <v>3127</v>
      </c>
      <c r="AI667">
        <v>2</v>
      </c>
      <c r="AJ667">
        <v>381</v>
      </c>
      <c r="AL667" t="s">
        <v>849</v>
      </c>
      <c r="AM667" t="s">
        <v>1467</v>
      </c>
      <c r="AN667" t="s">
        <v>612</v>
      </c>
      <c r="AO667" t="s">
        <v>4818</v>
      </c>
      <c r="AQ667" t="s">
        <v>3002</v>
      </c>
    </row>
    <row r="668" spans="1:43" hidden="1" outlineLevel="1">
      <c r="A668" t="s">
        <v>1603</v>
      </c>
      <c r="B668" s="10" t="s">
        <v>2085</v>
      </c>
      <c r="C668" s="1">
        <f t="shared" si="119"/>
        <v>8049</v>
      </c>
      <c r="D668" s="7">
        <f t="shared" si="111"/>
        <v>1</v>
      </c>
      <c r="E668" s="7">
        <f t="shared" si="112"/>
        <v>2</v>
      </c>
      <c r="F668" s="7">
        <f t="shared" si="113"/>
        <v>3</v>
      </c>
      <c r="G668" s="1">
        <f t="shared" si="120"/>
        <v>1058</v>
      </c>
      <c r="H668" s="2">
        <f t="shared" si="121"/>
        <v>0.13144489998757611</v>
      </c>
      <c r="I668" s="8"/>
      <c r="J668" s="2">
        <f t="shared" si="114"/>
        <v>0.53621567896633127</v>
      </c>
      <c r="K668" s="2">
        <f t="shared" si="115"/>
        <v>0.40477077897875513</v>
      </c>
      <c r="L668" s="2">
        <f t="shared" si="116"/>
        <v>4.783202882345633E-2</v>
      </c>
      <c r="M668" s="2">
        <f t="shared" si="117"/>
        <v>1.1181513231457274E-2</v>
      </c>
      <c r="N668" s="1">
        <v>4316</v>
      </c>
      <c r="O668" s="1">
        <v>3258</v>
      </c>
      <c r="P668" s="1">
        <v>385</v>
      </c>
      <c r="Q668" s="1">
        <v>62</v>
      </c>
      <c r="R668" s="1">
        <v>23</v>
      </c>
      <c r="S668" s="76"/>
      <c r="T668" s="1">
        <v>5</v>
      </c>
      <c r="U668" s="1">
        <v>0</v>
      </c>
      <c r="V668" s="1"/>
      <c r="W668" s="1"/>
      <c r="X668" s="1"/>
      <c r="Y668" s="1"/>
      <c r="Z668" s="1"/>
      <c r="AA668" s="1"/>
      <c r="AB668" s="1"/>
      <c r="AG668" t="str">
        <f t="shared" si="122"/>
        <v>Westbrook</v>
      </c>
      <c r="AH668" t="s">
        <v>2622</v>
      </c>
      <c r="AI668">
        <v>1</v>
      </c>
      <c r="AJ668">
        <v>512</v>
      </c>
      <c r="AL668" t="s">
        <v>849</v>
      </c>
      <c r="AM668" t="s">
        <v>1803</v>
      </c>
      <c r="AN668" t="s">
        <v>4686</v>
      </c>
      <c r="AO668" t="s">
        <v>4819</v>
      </c>
      <c r="AQ668" t="s">
        <v>290</v>
      </c>
    </row>
    <row r="669" spans="1:43" hidden="1" outlineLevel="1">
      <c r="A669" t="s">
        <v>3314</v>
      </c>
      <c r="B669" s="10" t="s">
        <v>2085</v>
      </c>
      <c r="C669" s="1">
        <f t="shared" si="119"/>
        <v>294</v>
      </c>
      <c r="D669" s="7">
        <f t="shared" si="111"/>
        <v>2</v>
      </c>
      <c r="E669" s="7">
        <f t="shared" si="112"/>
        <v>1</v>
      </c>
      <c r="F669" s="7">
        <f t="shared" si="113"/>
        <v>3</v>
      </c>
      <c r="G669" s="1">
        <f t="shared" si="120"/>
        <v>42</v>
      </c>
      <c r="H669" s="2">
        <f t="shared" si="121"/>
        <v>0.14285714285714285</v>
      </c>
      <c r="I669" s="8"/>
      <c r="J669" s="2">
        <f t="shared" si="114"/>
        <v>0.40476190476190477</v>
      </c>
      <c r="K669" s="2">
        <f t="shared" si="115"/>
        <v>0.54761904761904767</v>
      </c>
      <c r="L669" s="2">
        <f t="shared" si="116"/>
        <v>4.0816326530612242E-2</v>
      </c>
      <c r="M669" s="2">
        <f t="shared" si="117"/>
        <v>6.8027210884353193E-3</v>
      </c>
      <c r="N669" s="1">
        <v>119</v>
      </c>
      <c r="O669" s="1">
        <v>161</v>
      </c>
      <c r="P669" s="1">
        <v>12</v>
      </c>
      <c r="Q669" s="1">
        <v>0</v>
      </c>
      <c r="R669" s="1">
        <v>2</v>
      </c>
      <c r="S669" s="76"/>
      <c r="T669" s="1">
        <v>0</v>
      </c>
      <c r="U669" s="1">
        <v>0</v>
      </c>
      <c r="V669" s="1"/>
      <c r="W669" s="1"/>
      <c r="X669" s="1"/>
      <c r="Y669" s="1"/>
      <c r="Z669" s="1"/>
      <c r="AA669" s="1"/>
      <c r="AB669" s="1"/>
      <c r="AG669" t="str">
        <f t="shared" si="122"/>
        <v>Westfield</v>
      </c>
      <c r="AH669" t="s">
        <v>3697</v>
      </c>
      <c r="AI669">
        <v>2</v>
      </c>
      <c r="AJ669">
        <v>41</v>
      </c>
      <c r="AL669" t="s">
        <v>849</v>
      </c>
      <c r="AM669" t="s">
        <v>1802</v>
      </c>
      <c r="AN669" t="s">
        <v>549</v>
      </c>
      <c r="AO669" t="s">
        <v>4820</v>
      </c>
      <c r="AQ669" t="s">
        <v>3002</v>
      </c>
    </row>
    <row r="670" spans="1:43" hidden="1" outlineLevel="1">
      <c r="A670" t="s">
        <v>2268</v>
      </c>
      <c r="B670" s="10" t="s">
        <v>2085</v>
      </c>
      <c r="C670" s="1">
        <f t="shared" si="119"/>
        <v>37</v>
      </c>
      <c r="D670" s="7">
        <f t="shared" si="111"/>
        <v>2</v>
      </c>
      <c r="E670" s="7">
        <f t="shared" si="112"/>
        <v>1</v>
      </c>
      <c r="F670" s="7">
        <f t="shared" si="113"/>
        <v>3</v>
      </c>
      <c r="G670" s="1">
        <f t="shared" si="120"/>
        <v>8</v>
      </c>
      <c r="H670" s="2">
        <f t="shared" si="121"/>
        <v>0.21621621621621623</v>
      </c>
      <c r="I670" s="8"/>
      <c r="J670" s="2">
        <f t="shared" si="114"/>
        <v>0.32432432432432434</v>
      </c>
      <c r="K670" s="2">
        <f t="shared" si="115"/>
        <v>0.54054054054054057</v>
      </c>
      <c r="L670" s="2">
        <f t="shared" si="116"/>
        <v>0.13513513513513514</v>
      </c>
      <c r="M670" s="2">
        <f t="shared" si="117"/>
        <v>-5.5511151231257827E-17</v>
      </c>
      <c r="N670" s="1">
        <v>12</v>
      </c>
      <c r="O670" s="1">
        <v>20</v>
      </c>
      <c r="P670" s="1">
        <v>5</v>
      </c>
      <c r="Q670" s="1">
        <v>0</v>
      </c>
      <c r="R670" s="1">
        <v>0</v>
      </c>
      <c r="S670" s="76"/>
      <c r="T670" s="1">
        <v>0</v>
      </c>
      <c r="U670" s="1">
        <v>0</v>
      </c>
      <c r="V670" s="1"/>
      <c r="W670" s="1"/>
      <c r="X670" s="1"/>
      <c r="Y670" s="1"/>
      <c r="Z670" s="1"/>
      <c r="AA670" s="1"/>
      <c r="AB670" s="1"/>
      <c r="AG670" t="str">
        <f t="shared" si="122"/>
        <v>Westmanland</v>
      </c>
      <c r="AH670" t="s">
        <v>3697</v>
      </c>
      <c r="AI670">
        <v>2</v>
      </c>
      <c r="AJ670">
        <v>21</v>
      </c>
      <c r="AL670" t="s">
        <v>849</v>
      </c>
      <c r="AM670" t="s">
        <v>1802</v>
      </c>
      <c r="AN670" t="s">
        <v>4821</v>
      </c>
      <c r="AO670" t="s">
        <v>4822</v>
      </c>
      <c r="AQ670" t="s">
        <v>3002</v>
      </c>
    </row>
    <row r="671" spans="1:43" hidden="1" outlineLevel="1">
      <c r="A671" t="s">
        <v>2422</v>
      </c>
      <c r="B671" s="10" t="s">
        <v>2085</v>
      </c>
      <c r="C671" s="1">
        <f t="shared" si="119"/>
        <v>113</v>
      </c>
      <c r="D671" s="7">
        <f t="shared" si="111"/>
        <v>2</v>
      </c>
      <c r="E671" s="7">
        <f t="shared" si="112"/>
        <v>1</v>
      </c>
      <c r="F671" s="7">
        <f t="shared" si="113"/>
        <v>0</v>
      </c>
      <c r="G671" s="1">
        <f t="shared" si="120"/>
        <v>53</v>
      </c>
      <c r="H671" s="2">
        <f t="shared" si="121"/>
        <v>0.46902654867256638</v>
      </c>
      <c r="I671" s="8"/>
      <c r="J671" s="2">
        <f t="shared" si="114"/>
        <v>0.26548672566371684</v>
      </c>
      <c r="K671" s="2">
        <f t="shared" si="115"/>
        <v>0.73451327433628322</v>
      </c>
      <c r="L671" s="2">
        <f t="shared" si="116"/>
        <v>0</v>
      </c>
      <c r="M671" s="2">
        <f t="shared" si="117"/>
        <v>0</v>
      </c>
      <c r="N671" s="1">
        <v>30</v>
      </c>
      <c r="O671" s="1">
        <v>83</v>
      </c>
      <c r="P671" s="1">
        <v>0</v>
      </c>
      <c r="Q671" s="1">
        <v>0</v>
      </c>
      <c r="R671" s="1">
        <v>0</v>
      </c>
      <c r="S671" s="76"/>
      <c r="T671" s="1">
        <v>0</v>
      </c>
      <c r="U671" s="1">
        <v>0</v>
      </c>
      <c r="V671" s="1"/>
      <c r="W671" s="1"/>
      <c r="X671" s="1"/>
      <c r="Y671" s="1"/>
      <c r="Z671" s="1"/>
      <c r="AA671" s="1"/>
      <c r="AB671" s="1"/>
      <c r="AG671" t="str">
        <f t="shared" si="122"/>
        <v>Weston</v>
      </c>
      <c r="AH671" t="s">
        <v>3697</v>
      </c>
      <c r="AI671">
        <v>2</v>
      </c>
      <c r="AJ671">
        <v>76</v>
      </c>
      <c r="AL671" t="s">
        <v>849</v>
      </c>
      <c r="AM671" t="s">
        <v>1802</v>
      </c>
      <c r="AN671" t="s">
        <v>238</v>
      </c>
      <c r="AO671" t="s">
        <v>4823</v>
      </c>
      <c r="AQ671" t="s">
        <v>3002</v>
      </c>
    </row>
    <row r="672" spans="1:43" hidden="1" outlineLevel="1">
      <c r="A672" t="s">
        <v>4666</v>
      </c>
      <c r="B672" s="10" t="s">
        <v>2085</v>
      </c>
      <c r="C672" s="1">
        <f t="shared" si="119"/>
        <v>470</v>
      </c>
      <c r="D672" s="7">
        <f t="shared" si="111"/>
        <v>2</v>
      </c>
      <c r="E672" s="7">
        <f t="shared" si="112"/>
        <v>1</v>
      </c>
      <c r="F672" s="7">
        <f t="shared" si="113"/>
        <v>3</v>
      </c>
      <c r="G672" s="1">
        <f t="shared" si="120"/>
        <v>56</v>
      </c>
      <c r="H672" s="2">
        <f t="shared" si="121"/>
        <v>0.11914893617021277</v>
      </c>
      <c r="I672" s="8"/>
      <c r="J672" s="2">
        <f t="shared" si="114"/>
        <v>0.40425531914893614</v>
      </c>
      <c r="K672" s="2">
        <f t="shared" si="115"/>
        <v>0.52340425531914891</v>
      </c>
      <c r="L672" s="2">
        <f t="shared" si="116"/>
        <v>6.5957446808510636E-2</v>
      </c>
      <c r="M672" s="2">
        <f t="shared" si="117"/>
        <v>6.3829787234042507E-3</v>
      </c>
      <c r="N672" s="1">
        <v>190</v>
      </c>
      <c r="O672" s="1">
        <v>246</v>
      </c>
      <c r="P672" s="1">
        <v>31</v>
      </c>
      <c r="Q672" s="1">
        <v>1</v>
      </c>
      <c r="R672" s="1">
        <v>2</v>
      </c>
      <c r="S672" s="76"/>
      <c r="T672" s="1">
        <v>0</v>
      </c>
      <c r="U672" s="1">
        <v>0</v>
      </c>
      <c r="V672" s="1"/>
      <c r="W672" s="1"/>
      <c r="X672" s="1"/>
      <c r="Y672" s="1"/>
      <c r="Z672" s="1"/>
      <c r="AA672" s="1"/>
      <c r="AB672" s="1"/>
      <c r="AG672" t="str">
        <f t="shared" si="122"/>
        <v>Westport</v>
      </c>
      <c r="AH672" t="s">
        <v>2054</v>
      </c>
      <c r="AI672">
        <v>1</v>
      </c>
      <c r="AJ672">
        <v>478</v>
      </c>
      <c r="AL672" t="s">
        <v>849</v>
      </c>
      <c r="AM672" t="s">
        <v>1466</v>
      </c>
      <c r="AN672" t="s">
        <v>4824</v>
      </c>
      <c r="AO672" t="s">
        <v>4825</v>
      </c>
      <c r="AQ672" t="s">
        <v>3002</v>
      </c>
    </row>
    <row r="673" spans="1:43" hidden="1" outlineLevel="1">
      <c r="A673" t="s">
        <v>1274</v>
      </c>
      <c r="B673" s="10" t="s">
        <v>2085</v>
      </c>
      <c r="C673" s="1">
        <f t="shared" si="119"/>
        <v>1149</v>
      </c>
      <c r="D673" s="7">
        <f t="shared" si="111"/>
        <v>1</v>
      </c>
      <c r="E673" s="7">
        <f t="shared" si="112"/>
        <v>2</v>
      </c>
      <c r="F673" s="7">
        <f t="shared" si="113"/>
        <v>3</v>
      </c>
      <c r="G673" s="1">
        <f t="shared" si="120"/>
        <v>44</v>
      </c>
      <c r="H673" s="2">
        <f t="shared" si="121"/>
        <v>3.8294168842471714E-2</v>
      </c>
      <c r="I673" s="8"/>
      <c r="J673" s="2">
        <f t="shared" si="114"/>
        <v>0.47606614447345519</v>
      </c>
      <c r="K673" s="2">
        <f t="shared" si="115"/>
        <v>0.43777197563098347</v>
      </c>
      <c r="L673" s="2">
        <f t="shared" si="116"/>
        <v>6.7885117493472591E-2</v>
      </c>
      <c r="M673" s="2">
        <f t="shared" si="117"/>
        <v>1.8276762402088753E-2</v>
      </c>
      <c r="N673" s="1">
        <v>547</v>
      </c>
      <c r="O673" s="1">
        <v>503</v>
      </c>
      <c r="P673" s="1">
        <v>78</v>
      </c>
      <c r="Q673" s="1">
        <v>11</v>
      </c>
      <c r="R673" s="1">
        <v>8</v>
      </c>
      <c r="S673" s="76"/>
      <c r="T673" s="1">
        <v>1</v>
      </c>
      <c r="U673" s="1">
        <v>1</v>
      </c>
      <c r="V673" s="1"/>
      <c r="W673" s="1"/>
      <c r="X673" s="1"/>
      <c r="Y673" s="1"/>
      <c r="Z673" s="1"/>
      <c r="AA673" s="1"/>
      <c r="AB673" s="1"/>
      <c r="AG673" t="str">
        <f t="shared" si="122"/>
        <v>Whitefield</v>
      </c>
      <c r="AH673" t="s">
        <v>2054</v>
      </c>
      <c r="AI673">
        <v>1</v>
      </c>
      <c r="AJ673">
        <v>405</v>
      </c>
      <c r="AL673" t="s">
        <v>849</v>
      </c>
      <c r="AM673" t="s">
        <v>1466</v>
      </c>
      <c r="AN673" t="s">
        <v>95</v>
      </c>
      <c r="AO673" t="s">
        <v>4826</v>
      </c>
      <c r="AQ673" t="s">
        <v>3002</v>
      </c>
    </row>
    <row r="674" spans="1:43" hidden="1" outlineLevel="1">
      <c r="A674" t="s">
        <v>3086</v>
      </c>
      <c r="B674" s="10" t="s">
        <v>2085</v>
      </c>
      <c r="C674" s="1">
        <f t="shared" si="119"/>
        <v>227</v>
      </c>
      <c r="D674" s="7">
        <f t="shared" si="111"/>
        <v>2</v>
      </c>
      <c r="E674" s="7">
        <f t="shared" si="112"/>
        <v>1</v>
      </c>
      <c r="F674" s="7">
        <f t="shared" si="113"/>
        <v>3</v>
      </c>
      <c r="G674" s="1">
        <f t="shared" si="120"/>
        <v>40</v>
      </c>
      <c r="H674" s="2">
        <f t="shared" si="121"/>
        <v>0.1762114537444934</v>
      </c>
      <c r="I674" s="8"/>
      <c r="J674" s="2">
        <f t="shared" si="114"/>
        <v>0.3656387665198238</v>
      </c>
      <c r="K674" s="2">
        <f t="shared" si="115"/>
        <v>0.54185022026431717</v>
      </c>
      <c r="L674" s="2">
        <f t="shared" si="116"/>
        <v>4.8458149779735685E-2</v>
      </c>
      <c r="M674" s="2">
        <f t="shared" si="117"/>
        <v>4.4052863436123399E-2</v>
      </c>
      <c r="N674" s="1">
        <v>83</v>
      </c>
      <c r="O674" s="1">
        <v>123</v>
      </c>
      <c r="P674" s="1">
        <v>11</v>
      </c>
      <c r="Q674" s="1">
        <v>5</v>
      </c>
      <c r="R674" s="1">
        <v>2</v>
      </c>
      <c r="S674" s="76"/>
      <c r="T674" s="1">
        <v>3</v>
      </c>
      <c r="U674" s="1">
        <v>0</v>
      </c>
      <c r="V674" s="1"/>
      <c r="W674" s="1"/>
      <c r="X674" s="1"/>
      <c r="Y674" s="1"/>
      <c r="Z674" s="1"/>
      <c r="AA674" s="1"/>
      <c r="AB674" s="1"/>
      <c r="AG674" t="str">
        <f t="shared" si="122"/>
        <v>Whiting</v>
      </c>
      <c r="AH674" t="s">
        <v>1982</v>
      </c>
      <c r="AI674">
        <v>2</v>
      </c>
      <c r="AJ674">
        <v>246</v>
      </c>
      <c r="AL674" t="s">
        <v>849</v>
      </c>
      <c r="AM674" t="s">
        <v>778</v>
      </c>
      <c r="AN674" t="s">
        <v>616</v>
      </c>
      <c r="AO674" t="s">
        <v>4827</v>
      </c>
      <c r="AQ674" t="s">
        <v>3002</v>
      </c>
    </row>
    <row r="675" spans="1:43" hidden="1" outlineLevel="1">
      <c r="A675" t="s">
        <v>2269</v>
      </c>
      <c r="B675" s="10" t="s">
        <v>2085</v>
      </c>
      <c r="C675" s="1">
        <f t="shared" si="119"/>
        <v>117</v>
      </c>
      <c r="D675" s="7">
        <f t="shared" si="111"/>
        <v>2</v>
      </c>
      <c r="E675" s="7">
        <f t="shared" si="112"/>
        <v>1</v>
      </c>
      <c r="F675" s="7">
        <f t="shared" si="113"/>
        <v>3</v>
      </c>
      <c r="G675" s="1">
        <f t="shared" si="120"/>
        <v>10</v>
      </c>
      <c r="H675" s="2">
        <f t="shared" si="121"/>
        <v>8.5470085470085472E-2</v>
      </c>
      <c r="I675" s="8"/>
      <c r="J675" s="2">
        <f t="shared" si="114"/>
        <v>0.42735042735042733</v>
      </c>
      <c r="K675" s="2">
        <f t="shared" si="115"/>
        <v>0.51282051282051277</v>
      </c>
      <c r="L675" s="2">
        <f t="shared" si="116"/>
        <v>5.128205128205128E-2</v>
      </c>
      <c r="M675" s="2">
        <f t="shared" si="117"/>
        <v>8.5470085470085583E-3</v>
      </c>
      <c r="N675" s="1">
        <v>50</v>
      </c>
      <c r="O675" s="1">
        <v>60</v>
      </c>
      <c r="P675" s="1">
        <v>6</v>
      </c>
      <c r="Q675" s="1">
        <v>0</v>
      </c>
      <c r="R675" s="1">
        <v>0</v>
      </c>
      <c r="S675" s="76"/>
      <c r="T675" s="1">
        <v>1</v>
      </c>
      <c r="U675" s="1">
        <v>0</v>
      </c>
      <c r="V675" s="1"/>
      <c r="W675" s="1"/>
      <c r="X675" s="1"/>
      <c r="Y675" s="1"/>
      <c r="Z675" s="1"/>
      <c r="AA675" s="1"/>
      <c r="AB675" s="1"/>
      <c r="AG675" t="str">
        <f t="shared" si="122"/>
        <v>Whitneyville</v>
      </c>
      <c r="AH675" t="s">
        <v>1982</v>
      </c>
      <c r="AI675">
        <v>2</v>
      </c>
      <c r="AJ675">
        <v>255</v>
      </c>
      <c r="AL675" t="s">
        <v>849</v>
      </c>
      <c r="AM675" t="s">
        <v>778</v>
      </c>
      <c r="AN675" t="s">
        <v>469</v>
      </c>
      <c r="AO675" t="s">
        <v>4828</v>
      </c>
      <c r="AQ675" t="s">
        <v>3002</v>
      </c>
    </row>
    <row r="676" spans="1:43" hidden="1" outlineLevel="1">
      <c r="A676" t="s">
        <v>2270</v>
      </c>
      <c r="B676" s="10" t="s">
        <v>2085</v>
      </c>
      <c r="C676" s="1">
        <f t="shared" si="119"/>
        <v>94</v>
      </c>
      <c r="D676" s="7">
        <f t="shared" si="111"/>
        <v>2</v>
      </c>
      <c r="E676" s="7">
        <f t="shared" si="112"/>
        <v>1</v>
      </c>
      <c r="F676" s="7">
        <f t="shared" si="113"/>
        <v>3</v>
      </c>
      <c r="G676" s="1">
        <f t="shared" si="120"/>
        <v>53</v>
      </c>
      <c r="H676" s="2">
        <f t="shared" si="121"/>
        <v>0.56382978723404253</v>
      </c>
      <c r="I676" s="8"/>
      <c r="J676" s="2">
        <f t="shared" si="114"/>
        <v>0.18085106382978725</v>
      </c>
      <c r="K676" s="2">
        <f t="shared" si="115"/>
        <v>0.74468085106382975</v>
      </c>
      <c r="L676" s="2">
        <f t="shared" si="116"/>
        <v>5.3191489361702128E-2</v>
      </c>
      <c r="M676" s="2">
        <f t="shared" si="117"/>
        <v>2.1276595744680903E-2</v>
      </c>
      <c r="N676" s="1">
        <v>17</v>
      </c>
      <c r="O676" s="1">
        <v>70</v>
      </c>
      <c r="P676" s="1">
        <v>5</v>
      </c>
      <c r="Q676" s="1">
        <v>1</v>
      </c>
      <c r="R676" s="1">
        <v>1</v>
      </c>
      <c r="S676" s="76"/>
      <c r="T676" s="1">
        <v>0</v>
      </c>
      <c r="U676" s="1">
        <v>0</v>
      </c>
      <c r="V676" s="1"/>
      <c r="W676" s="1"/>
      <c r="X676" s="1"/>
      <c r="Y676" s="1"/>
      <c r="Z676" s="1"/>
      <c r="AA676" s="1"/>
      <c r="AB676" s="1"/>
      <c r="AG676" t="str">
        <f t="shared" si="122"/>
        <v>Willimantic</v>
      </c>
      <c r="AH676" t="s">
        <v>2847</v>
      </c>
      <c r="AI676">
        <v>2</v>
      </c>
      <c r="AJ676">
        <v>119</v>
      </c>
      <c r="AL676" t="s">
        <v>849</v>
      </c>
      <c r="AM676" t="s">
        <v>458</v>
      </c>
      <c r="AN676" t="s">
        <v>996</v>
      </c>
      <c r="AO676" t="s">
        <v>4829</v>
      </c>
      <c r="AQ676" t="s">
        <v>3002</v>
      </c>
    </row>
    <row r="677" spans="1:43" hidden="1" outlineLevel="1">
      <c r="A677" t="s">
        <v>3917</v>
      </c>
      <c r="B677" s="10" t="s">
        <v>2085</v>
      </c>
      <c r="C677" s="1">
        <f t="shared" si="119"/>
        <v>2228</v>
      </c>
      <c r="D677" s="7">
        <f t="shared" si="111"/>
        <v>1</v>
      </c>
      <c r="E677" s="7">
        <f t="shared" si="112"/>
        <v>2</v>
      </c>
      <c r="F677" s="7">
        <f t="shared" si="113"/>
        <v>3</v>
      </c>
      <c r="G677" s="1">
        <f t="shared" si="120"/>
        <v>86</v>
      </c>
      <c r="H677" s="2">
        <f t="shared" si="121"/>
        <v>3.859964093357271E-2</v>
      </c>
      <c r="I677" s="8"/>
      <c r="J677" s="2">
        <f t="shared" si="114"/>
        <v>0.4780071813285458</v>
      </c>
      <c r="K677" s="2">
        <f t="shared" si="115"/>
        <v>0.4394075403949731</v>
      </c>
      <c r="L677" s="2">
        <f t="shared" si="116"/>
        <v>6.4183123877917414E-2</v>
      </c>
      <c r="M677" s="2">
        <f t="shared" si="117"/>
        <v>1.8402154398563686E-2</v>
      </c>
      <c r="N677" s="1">
        <v>1065</v>
      </c>
      <c r="O677" s="1">
        <v>979</v>
      </c>
      <c r="P677" s="1">
        <v>143</v>
      </c>
      <c r="Q677" s="1">
        <v>20</v>
      </c>
      <c r="R677" s="1">
        <v>19</v>
      </c>
      <c r="S677" s="76"/>
      <c r="T677" s="1">
        <v>2</v>
      </c>
      <c r="U677" s="1">
        <v>0</v>
      </c>
      <c r="V677" s="1"/>
      <c r="W677" s="1"/>
      <c r="X677" s="1"/>
      <c r="Y677" s="1"/>
      <c r="Z677" s="1"/>
      <c r="AA677" s="1"/>
      <c r="AB677" s="1"/>
      <c r="AG677" t="str">
        <f t="shared" si="122"/>
        <v>Wilton</v>
      </c>
      <c r="AH677" t="s">
        <v>2579</v>
      </c>
      <c r="AI677">
        <v>2</v>
      </c>
      <c r="AJ677">
        <v>293</v>
      </c>
      <c r="AL677" t="s">
        <v>849</v>
      </c>
      <c r="AM677" t="s">
        <v>2150</v>
      </c>
      <c r="AN677" t="s">
        <v>313</v>
      </c>
      <c r="AO677" t="s">
        <v>4830</v>
      </c>
      <c r="AQ677" t="s">
        <v>3002</v>
      </c>
    </row>
    <row r="678" spans="1:43" hidden="1" outlineLevel="1">
      <c r="A678" t="s">
        <v>3851</v>
      </c>
      <c r="B678" s="10" t="s">
        <v>2085</v>
      </c>
      <c r="C678" s="1">
        <f t="shared" si="119"/>
        <v>7766</v>
      </c>
      <c r="D678" s="7">
        <f t="shared" si="111"/>
        <v>2</v>
      </c>
      <c r="E678" s="7">
        <f t="shared" si="112"/>
        <v>1</v>
      </c>
      <c r="F678" s="7">
        <f t="shared" si="113"/>
        <v>3</v>
      </c>
      <c r="G678" s="1">
        <f t="shared" si="120"/>
        <v>204</v>
      </c>
      <c r="H678" s="2">
        <f t="shared" si="121"/>
        <v>2.6268349214524853E-2</v>
      </c>
      <c r="I678" s="8"/>
      <c r="J678" s="2">
        <f t="shared" si="114"/>
        <v>0.45712078289981972</v>
      </c>
      <c r="K678" s="2">
        <f t="shared" si="115"/>
        <v>0.48338913211434459</v>
      </c>
      <c r="L678" s="2">
        <f t="shared" si="116"/>
        <v>4.8544939479783673E-2</v>
      </c>
      <c r="M678" s="2">
        <f t="shared" si="117"/>
        <v>1.0945145506052016E-2</v>
      </c>
      <c r="N678" s="1">
        <v>3550</v>
      </c>
      <c r="O678" s="1">
        <v>3754</v>
      </c>
      <c r="P678" s="1">
        <v>377</v>
      </c>
      <c r="Q678" s="1">
        <v>46</v>
      </c>
      <c r="R678" s="1">
        <v>34</v>
      </c>
      <c r="S678" s="76"/>
      <c r="T678" s="1">
        <v>4</v>
      </c>
      <c r="U678" s="1">
        <v>1</v>
      </c>
      <c r="V678" s="1"/>
      <c r="W678" s="1"/>
      <c r="X678" s="1"/>
      <c r="Y678" s="1"/>
      <c r="Z678" s="1"/>
      <c r="AA678" s="1"/>
      <c r="AB678" s="1"/>
      <c r="AG678" t="str">
        <f t="shared" si="122"/>
        <v>Windham</v>
      </c>
      <c r="AH678" t="s">
        <v>2622</v>
      </c>
      <c r="AI678">
        <v>1</v>
      </c>
      <c r="AJ678">
        <v>495</v>
      </c>
      <c r="AL678" t="s">
        <v>849</v>
      </c>
      <c r="AM678" t="s">
        <v>1803</v>
      </c>
      <c r="AN678" t="s">
        <v>640</v>
      </c>
      <c r="AO678" t="s">
        <v>4831</v>
      </c>
      <c r="AQ678" t="s">
        <v>3002</v>
      </c>
    </row>
    <row r="679" spans="1:43" hidden="1" outlineLevel="1">
      <c r="A679" t="s">
        <v>3679</v>
      </c>
      <c r="B679" s="10" t="s">
        <v>2085</v>
      </c>
      <c r="C679" s="1">
        <f t="shared" si="119"/>
        <v>1079</v>
      </c>
      <c r="D679" s="7">
        <f t="shared" si="111"/>
        <v>1</v>
      </c>
      <c r="E679" s="7">
        <f t="shared" si="112"/>
        <v>1</v>
      </c>
      <c r="F679" s="7">
        <f t="shared" si="113"/>
        <v>3</v>
      </c>
      <c r="G679" s="1">
        <f t="shared" si="120"/>
        <v>488</v>
      </c>
      <c r="H679" s="2">
        <f t="shared" si="121"/>
        <v>0.45227062094531972</v>
      </c>
      <c r="I679" s="8"/>
      <c r="J679" s="2">
        <f t="shared" si="114"/>
        <v>0.48007414272474513</v>
      </c>
      <c r="K679" s="2">
        <f t="shared" si="115"/>
        <v>0.48007414272474513</v>
      </c>
      <c r="L679" s="2">
        <f t="shared" si="116"/>
        <v>2.7803521779425393E-2</v>
      </c>
      <c r="M679" s="2">
        <f t="shared" si="117"/>
        <v>1.2048192771084338E-2</v>
      </c>
      <c r="N679" s="1">
        <v>518</v>
      </c>
      <c r="O679" s="1">
        <v>518</v>
      </c>
      <c r="P679" s="1">
        <v>30</v>
      </c>
      <c r="Q679" s="1">
        <v>5</v>
      </c>
      <c r="R679" s="1">
        <v>7</v>
      </c>
      <c r="S679" s="76"/>
      <c r="T679" s="1">
        <v>1</v>
      </c>
      <c r="U679" s="1">
        <v>0</v>
      </c>
      <c r="V679" s="1"/>
      <c r="W679" s="1"/>
      <c r="X679" s="1"/>
      <c r="Y679" s="1"/>
      <c r="Z679" s="1"/>
      <c r="AA679" s="1"/>
      <c r="AB679" s="1"/>
      <c r="AG679" t="str">
        <f t="shared" si="122"/>
        <v>Windsor</v>
      </c>
      <c r="AH679" t="s">
        <v>3746</v>
      </c>
      <c r="AI679">
        <v>1</v>
      </c>
      <c r="AJ679">
        <v>385</v>
      </c>
      <c r="AL679" t="s">
        <v>849</v>
      </c>
      <c r="AM679" t="s">
        <v>2455</v>
      </c>
      <c r="AN679" t="s">
        <v>1146</v>
      </c>
      <c r="AO679" t="s">
        <v>4832</v>
      </c>
      <c r="AQ679" t="s">
        <v>3002</v>
      </c>
    </row>
    <row r="680" spans="1:43" hidden="1" outlineLevel="1">
      <c r="A680" t="s">
        <v>2746</v>
      </c>
      <c r="B680" s="10" t="s">
        <v>2085</v>
      </c>
      <c r="C680" s="1">
        <f t="shared" si="119"/>
        <v>206</v>
      </c>
      <c r="D680" s="7">
        <f t="shared" si="111"/>
        <v>2</v>
      </c>
      <c r="E680" s="7">
        <f t="shared" si="112"/>
        <v>1</v>
      </c>
      <c r="F680" s="7">
        <f t="shared" si="113"/>
        <v>3</v>
      </c>
      <c r="G680" s="1">
        <f t="shared" si="120"/>
        <v>43</v>
      </c>
      <c r="H680" s="2">
        <f t="shared" si="121"/>
        <v>0.20873786407766989</v>
      </c>
      <c r="I680" s="8"/>
      <c r="J680" s="2">
        <f t="shared" si="114"/>
        <v>0.35922330097087379</v>
      </c>
      <c r="K680" s="2">
        <f t="shared" si="115"/>
        <v>0.56796116504854366</v>
      </c>
      <c r="L680" s="2">
        <f t="shared" si="116"/>
        <v>3.8834951456310676E-2</v>
      </c>
      <c r="M680" s="2">
        <f t="shared" si="117"/>
        <v>3.3980582524271816E-2</v>
      </c>
      <c r="N680" s="1">
        <v>74</v>
      </c>
      <c r="O680" s="1">
        <v>117</v>
      </c>
      <c r="P680" s="1">
        <v>8</v>
      </c>
      <c r="Q680" s="1">
        <v>5</v>
      </c>
      <c r="R680" s="1">
        <v>2</v>
      </c>
      <c r="S680" s="76"/>
      <c r="T680" s="1">
        <v>0</v>
      </c>
      <c r="U680" s="1">
        <v>0</v>
      </c>
      <c r="V680" s="1"/>
      <c r="W680" s="1"/>
      <c r="X680" s="1"/>
      <c r="Y680" s="1"/>
      <c r="Z680" s="1"/>
      <c r="AA680" s="1"/>
      <c r="AB680" s="1"/>
      <c r="AG680" t="str">
        <f t="shared" si="122"/>
        <v>Winn</v>
      </c>
      <c r="AH680" t="s">
        <v>3128</v>
      </c>
      <c r="AI680">
        <v>2</v>
      </c>
      <c r="AJ680">
        <v>105</v>
      </c>
      <c r="AL680" t="s">
        <v>849</v>
      </c>
      <c r="AM680" t="s">
        <v>1468</v>
      </c>
      <c r="AN680" t="s">
        <v>534</v>
      </c>
      <c r="AO680" t="s">
        <v>4833</v>
      </c>
      <c r="AQ680" t="s">
        <v>3002</v>
      </c>
    </row>
    <row r="681" spans="1:43" hidden="1" outlineLevel="1">
      <c r="A681" t="s">
        <v>2586</v>
      </c>
      <c r="B681" s="10" t="s">
        <v>2085</v>
      </c>
      <c r="C681" s="1">
        <f t="shared" si="119"/>
        <v>3971</v>
      </c>
      <c r="D681" s="7">
        <f t="shared" si="111"/>
        <v>1</v>
      </c>
      <c r="E681" s="7">
        <f t="shared" si="112"/>
        <v>2</v>
      </c>
      <c r="F681" s="7">
        <f t="shared" si="113"/>
        <v>3</v>
      </c>
      <c r="G681" s="1">
        <f t="shared" si="120"/>
        <v>814</v>
      </c>
      <c r="H681" s="2">
        <f t="shared" si="121"/>
        <v>0.20498614958448755</v>
      </c>
      <c r="I681" s="8"/>
      <c r="J681" s="2">
        <f t="shared" si="114"/>
        <v>0.57416267942583732</v>
      </c>
      <c r="K681" s="2">
        <f t="shared" si="115"/>
        <v>0.3691765298413498</v>
      </c>
      <c r="L681" s="2">
        <f t="shared" si="116"/>
        <v>4.3062200956937802E-2</v>
      </c>
      <c r="M681" s="2">
        <f t="shared" si="117"/>
        <v>1.3598589775875081E-2</v>
      </c>
      <c r="N681" s="1">
        <v>2280</v>
      </c>
      <c r="O681" s="1">
        <v>1466</v>
      </c>
      <c r="P681" s="1">
        <v>171</v>
      </c>
      <c r="Q681" s="1">
        <v>30</v>
      </c>
      <c r="R681" s="1">
        <v>19</v>
      </c>
      <c r="S681" s="76"/>
      <c r="T681" s="1">
        <v>5</v>
      </c>
      <c r="U681" s="1">
        <v>0</v>
      </c>
      <c r="V681" s="1"/>
      <c r="W681" s="1"/>
      <c r="X681" s="1"/>
      <c r="Y681" s="1"/>
      <c r="Z681" s="1"/>
      <c r="AA681" s="1"/>
      <c r="AB681" s="1"/>
      <c r="AG681" t="str">
        <f t="shared" si="122"/>
        <v>Winslow</v>
      </c>
      <c r="AH681" t="s">
        <v>3746</v>
      </c>
      <c r="AI681">
        <v>1</v>
      </c>
      <c r="AJ681">
        <v>328</v>
      </c>
      <c r="AL681" t="s">
        <v>849</v>
      </c>
      <c r="AM681" t="s">
        <v>2455</v>
      </c>
      <c r="AN681" t="s">
        <v>4706</v>
      </c>
      <c r="AO681" t="s">
        <v>4834</v>
      </c>
      <c r="AQ681" t="s">
        <v>3002</v>
      </c>
    </row>
    <row r="682" spans="1:43" hidden="1" outlineLevel="1">
      <c r="A682" t="s">
        <v>2911</v>
      </c>
      <c r="B682" s="10" t="s">
        <v>2085</v>
      </c>
      <c r="C682" s="1">
        <f t="shared" si="119"/>
        <v>357</v>
      </c>
      <c r="D682" s="7">
        <f t="shared" si="111"/>
        <v>2</v>
      </c>
      <c r="E682" s="7">
        <f t="shared" si="112"/>
        <v>1</v>
      </c>
      <c r="F682" s="7">
        <f t="shared" si="113"/>
        <v>3</v>
      </c>
      <c r="G682" s="1">
        <f t="shared" si="120"/>
        <v>84</v>
      </c>
      <c r="H682" s="2">
        <f t="shared" si="121"/>
        <v>0.23529411764705882</v>
      </c>
      <c r="I682" s="8"/>
      <c r="J682" s="2">
        <f t="shared" si="114"/>
        <v>0.33893557422969189</v>
      </c>
      <c r="K682" s="2">
        <f t="shared" si="115"/>
        <v>0.57422969187675066</v>
      </c>
      <c r="L682" s="2">
        <f t="shared" si="116"/>
        <v>7.2829131652661069E-2</v>
      </c>
      <c r="M682" s="2">
        <f t="shared" si="117"/>
        <v>1.4005602240896378E-2</v>
      </c>
      <c r="N682" s="1">
        <v>121</v>
      </c>
      <c r="O682" s="1">
        <v>205</v>
      </c>
      <c r="P682" s="1">
        <v>26</v>
      </c>
      <c r="Q682" s="1">
        <v>4</v>
      </c>
      <c r="R682" s="1">
        <v>0</v>
      </c>
      <c r="S682" s="76"/>
      <c r="T682" s="1">
        <v>1</v>
      </c>
      <c r="U682" s="1">
        <v>0</v>
      </c>
      <c r="V682" s="1"/>
      <c r="W682" s="1"/>
      <c r="X682" s="1"/>
      <c r="Y682" s="1"/>
      <c r="Z682" s="1"/>
      <c r="AA682" s="1"/>
      <c r="AB682" s="1"/>
      <c r="AG682" t="str">
        <f t="shared" si="122"/>
        <v>Winter Harbor</v>
      </c>
      <c r="AH682" t="s">
        <v>1665</v>
      </c>
      <c r="AI682">
        <v>2</v>
      </c>
      <c r="AJ682">
        <v>369</v>
      </c>
      <c r="AL682" t="s">
        <v>849</v>
      </c>
      <c r="AM682" t="s">
        <v>2454</v>
      </c>
      <c r="AN682" t="s">
        <v>209</v>
      </c>
      <c r="AO682" t="s">
        <v>5150</v>
      </c>
      <c r="AQ682" t="s">
        <v>3002</v>
      </c>
    </row>
    <row r="683" spans="1:43" hidden="1" outlineLevel="1">
      <c r="A683" t="s">
        <v>2997</v>
      </c>
      <c r="B683" s="10" t="s">
        <v>2085</v>
      </c>
      <c r="C683" s="1">
        <f t="shared" si="119"/>
        <v>1882</v>
      </c>
      <c r="D683" s="7">
        <f t="shared" si="111"/>
        <v>2</v>
      </c>
      <c r="E683" s="7">
        <f t="shared" si="112"/>
        <v>1</v>
      </c>
      <c r="F683" s="7">
        <f t="shared" si="113"/>
        <v>3</v>
      </c>
      <c r="G683" s="1">
        <f t="shared" si="120"/>
        <v>86</v>
      </c>
      <c r="H683" s="2">
        <f t="shared" si="121"/>
        <v>4.5696068012752389E-2</v>
      </c>
      <c r="I683" s="8"/>
      <c r="J683" s="2">
        <f t="shared" si="114"/>
        <v>0.44208289054197664</v>
      </c>
      <c r="K683" s="2">
        <f t="shared" si="115"/>
        <v>0.48777895855472903</v>
      </c>
      <c r="L683" s="2">
        <f t="shared" si="116"/>
        <v>6.2699256110520726E-2</v>
      </c>
      <c r="M683" s="2">
        <f t="shared" si="117"/>
        <v>7.4388947927735566E-3</v>
      </c>
      <c r="N683" s="1">
        <v>832</v>
      </c>
      <c r="O683" s="1">
        <v>918</v>
      </c>
      <c r="P683" s="1">
        <v>118</v>
      </c>
      <c r="Q683" s="1">
        <v>9</v>
      </c>
      <c r="R683" s="1">
        <v>4</v>
      </c>
      <c r="S683" s="76"/>
      <c r="T683" s="1">
        <v>1</v>
      </c>
      <c r="U683" s="1">
        <v>0</v>
      </c>
      <c r="V683" s="1"/>
      <c r="W683" s="1"/>
      <c r="X683" s="1"/>
      <c r="Y683" s="1"/>
      <c r="Z683" s="1"/>
      <c r="AA683" s="1"/>
      <c r="AB683" s="1"/>
      <c r="AG683" t="str">
        <f t="shared" si="122"/>
        <v>Winterport</v>
      </c>
      <c r="AH683" t="s">
        <v>1895</v>
      </c>
      <c r="AI683">
        <v>2</v>
      </c>
      <c r="AJ683">
        <v>286</v>
      </c>
      <c r="AL683" t="s">
        <v>849</v>
      </c>
      <c r="AM683" t="s">
        <v>777</v>
      </c>
      <c r="AN683" t="s">
        <v>657</v>
      </c>
      <c r="AO683" t="s">
        <v>5151</v>
      </c>
      <c r="AQ683" t="s">
        <v>3002</v>
      </c>
    </row>
    <row r="684" spans="1:43" hidden="1" outlineLevel="1">
      <c r="A684" t="s">
        <v>3895</v>
      </c>
      <c r="B684" s="10" t="s">
        <v>2085</v>
      </c>
      <c r="C684" s="1">
        <f t="shared" si="119"/>
        <v>130</v>
      </c>
      <c r="D684" s="7">
        <f t="shared" si="111"/>
        <v>1</v>
      </c>
      <c r="E684" s="7">
        <f t="shared" si="112"/>
        <v>2</v>
      </c>
      <c r="F684" s="7">
        <f t="shared" si="113"/>
        <v>3</v>
      </c>
      <c r="G684" s="1">
        <f t="shared" si="120"/>
        <v>41</v>
      </c>
      <c r="H684" s="2">
        <f t="shared" si="121"/>
        <v>0.31538461538461537</v>
      </c>
      <c r="I684" s="8"/>
      <c r="J684" s="2">
        <f t="shared" si="114"/>
        <v>0.63076923076923075</v>
      </c>
      <c r="K684" s="2">
        <f t="shared" si="115"/>
        <v>0.31538461538461537</v>
      </c>
      <c r="L684" s="2">
        <f t="shared" si="116"/>
        <v>3.0769230769230771E-2</v>
      </c>
      <c r="M684" s="2">
        <f t="shared" si="117"/>
        <v>2.3076923076923106E-2</v>
      </c>
      <c r="N684" s="1">
        <v>82</v>
      </c>
      <c r="O684" s="1">
        <v>41</v>
      </c>
      <c r="P684" s="1">
        <v>4</v>
      </c>
      <c r="Q684" s="1">
        <v>3</v>
      </c>
      <c r="R684" s="1">
        <v>0</v>
      </c>
      <c r="S684" s="76"/>
      <c r="T684" s="1">
        <v>0</v>
      </c>
      <c r="U684" s="1">
        <v>0</v>
      </c>
      <c r="V684" s="1"/>
      <c r="W684" s="1"/>
      <c r="X684" s="1"/>
      <c r="Y684" s="1"/>
      <c r="Z684" s="1"/>
      <c r="AA684" s="1"/>
      <c r="AB684" s="1"/>
      <c r="AG684" t="str">
        <f t="shared" si="122"/>
        <v>Winterville Plantation</v>
      </c>
      <c r="AH684" t="s">
        <v>3697</v>
      </c>
      <c r="AI684">
        <v>2</v>
      </c>
      <c r="AJ684">
        <v>22</v>
      </c>
      <c r="AL684" t="s">
        <v>849</v>
      </c>
      <c r="AM684" t="s">
        <v>1802</v>
      </c>
      <c r="AN684" t="s">
        <v>5152</v>
      </c>
      <c r="AO684" t="s">
        <v>5153</v>
      </c>
      <c r="AQ684" t="s">
        <v>4755</v>
      </c>
    </row>
    <row r="685" spans="1:43" hidden="1" outlineLevel="1">
      <c r="A685" t="s">
        <v>3739</v>
      </c>
      <c r="B685" s="10" t="s">
        <v>2085</v>
      </c>
      <c r="C685" s="1">
        <f t="shared" si="119"/>
        <v>3317</v>
      </c>
      <c r="D685" s="7">
        <f t="shared" ref="D685:D748" si="123">RANK(N685,(N685:AE685))</f>
        <v>1</v>
      </c>
      <c r="E685" s="7">
        <f t="shared" ref="E685:E748" si="124">RANK(O685,(N685:AE685))</f>
        <v>2</v>
      </c>
      <c r="F685" s="7">
        <f t="shared" ref="F685:F748" si="125">IF(P685&gt;0,RANK(P685,(N685:AE685)),0)</f>
        <v>3</v>
      </c>
      <c r="G685" s="1">
        <f t="shared" si="120"/>
        <v>176</v>
      </c>
      <c r="H685" s="2">
        <f t="shared" si="121"/>
        <v>5.305999397045523E-2</v>
      </c>
      <c r="I685" s="8"/>
      <c r="J685" s="2">
        <f t="shared" ref="J685:J748" si="126">IF(C685=0,"-",N685/C685)</f>
        <v>0.49562858004220683</v>
      </c>
      <c r="K685" s="2">
        <f t="shared" ref="K685:K748" si="127">IF(C685=0,"-",O685/C685)</f>
        <v>0.44256858607175159</v>
      </c>
      <c r="L685" s="2">
        <f t="shared" ref="L685:L748" si="128">IF(C685=0,"-",P685/C685)</f>
        <v>5.2457039493518237E-2</v>
      </c>
      <c r="M685" s="2">
        <f t="shared" ref="M685:M748" si="129">IF(C685=0,"-",(1-J685-K685-L685))</f>
        <v>9.3457943925232823E-3</v>
      </c>
      <c r="N685" s="1">
        <v>1644</v>
      </c>
      <c r="O685" s="1">
        <v>1468</v>
      </c>
      <c r="P685" s="1">
        <v>174</v>
      </c>
      <c r="Q685" s="1">
        <v>14</v>
      </c>
      <c r="R685" s="1">
        <v>14</v>
      </c>
      <c r="S685" s="76"/>
      <c r="T685" s="1">
        <v>3</v>
      </c>
      <c r="U685" s="1">
        <v>0</v>
      </c>
      <c r="V685" s="1"/>
      <c r="W685" s="1"/>
      <c r="X685" s="1"/>
      <c r="Y685" s="1"/>
      <c r="Z685" s="1"/>
      <c r="AA685" s="1"/>
      <c r="AB685" s="1"/>
      <c r="AG685" t="str">
        <f t="shared" si="122"/>
        <v>Winthrop</v>
      </c>
      <c r="AH685" t="s">
        <v>3746</v>
      </c>
      <c r="AI685">
        <v>1</v>
      </c>
      <c r="AJ685">
        <v>386</v>
      </c>
      <c r="AL685" t="s">
        <v>849</v>
      </c>
      <c r="AM685" t="s">
        <v>2455</v>
      </c>
      <c r="AN685" t="s">
        <v>1151</v>
      </c>
      <c r="AO685" t="s">
        <v>5154</v>
      </c>
      <c r="AQ685" t="s">
        <v>3002</v>
      </c>
    </row>
    <row r="686" spans="1:43" hidden="1" outlineLevel="1">
      <c r="A686" t="s">
        <v>2998</v>
      </c>
      <c r="B686" s="10" t="s">
        <v>2085</v>
      </c>
      <c r="C686" s="1">
        <f t="shared" si="119"/>
        <v>1992</v>
      </c>
      <c r="D686" s="7">
        <f t="shared" si="123"/>
        <v>2</v>
      </c>
      <c r="E686" s="7">
        <f t="shared" si="124"/>
        <v>1</v>
      </c>
      <c r="F686" s="7">
        <f t="shared" si="125"/>
        <v>3</v>
      </c>
      <c r="G686" s="1">
        <f t="shared" si="120"/>
        <v>61</v>
      </c>
      <c r="H686" s="2">
        <f t="shared" si="121"/>
        <v>3.0622489959839357E-2</v>
      </c>
      <c r="I686" s="8"/>
      <c r="J686" s="2">
        <f t="shared" si="126"/>
        <v>0.44327309236947793</v>
      </c>
      <c r="K686" s="2">
        <f t="shared" si="127"/>
        <v>0.47389558232931728</v>
      </c>
      <c r="L686" s="2">
        <f t="shared" si="128"/>
        <v>6.7269076305220887E-2</v>
      </c>
      <c r="M686" s="2">
        <f t="shared" si="129"/>
        <v>1.5562248995983963E-2</v>
      </c>
      <c r="N686" s="1">
        <v>883</v>
      </c>
      <c r="O686" s="1">
        <v>944</v>
      </c>
      <c r="P686" s="1">
        <v>134</v>
      </c>
      <c r="Q686" s="1">
        <v>9</v>
      </c>
      <c r="R686" s="1">
        <v>21</v>
      </c>
      <c r="S686" s="76"/>
      <c r="T686" s="1">
        <v>1</v>
      </c>
      <c r="U686" s="1">
        <v>0</v>
      </c>
      <c r="V686" s="1"/>
      <c r="W686" s="1"/>
      <c r="X686" s="1"/>
      <c r="Y686" s="1"/>
      <c r="Z686" s="1"/>
      <c r="AA686" s="1"/>
      <c r="AB686" s="1"/>
      <c r="AG686" t="str">
        <f t="shared" si="122"/>
        <v>Wiscasset</v>
      </c>
      <c r="AH686" t="s">
        <v>2054</v>
      </c>
      <c r="AI686">
        <v>1</v>
      </c>
      <c r="AJ686">
        <v>458</v>
      </c>
      <c r="AL686" t="s">
        <v>849</v>
      </c>
      <c r="AM686" t="s">
        <v>1466</v>
      </c>
      <c r="AN686" t="s">
        <v>996</v>
      </c>
      <c r="AO686" t="s">
        <v>5155</v>
      </c>
      <c r="AQ686" t="s">
        <v>3002</v>
      </c>
    </row>
    <row r="687" spans="1:43" hidden="1" outlineLevel="1">
      <c r="A687" t="s">
        <v>2882</v>
      </c>
      <c r="B687" s="10" t="s">
        <v>2085</v>
      </c>
      <c r="C687" s="1">
        <f t="shared" si="119"/>
        <v>564</v>
      </c>
      <c r="D687" s="7">
        <f t="shared" si="123"/>
        <v>2</v>
      </c>
      <c r="E687" s="7">
        <f t="shared" si="124"/>
        <v>1</v>
      </c>
      <c r="F687" s="7">
        <f t="shared" si="125"/>
        <v>3</v>
      </c>
      <c r="G687" s="1">
        <f t="shared" si="120"/>
        <v>54</v>
      </c>
      <c r="H687" s="2">
        <f t="shared" si="121"/>
        <v>9.5744680851063829E-2</v>
      </c>
      <c r="I687" s="8"/>
      <c r="J687" s="2">
        <f t="shared" si="126"/>
        <v>0.43262411347517732</v>
      </c>
      <c r="K687" s="2">
        <f t="shared" si="127"/>
        <v>0.52836879432624118</v>
      </c>
      <c r="L687" s="2">
        <f t="shared" si="128"/>
        <v>2.8368794326241134E-2</v>
      </c>
      <c r="M687" s="2">
        <f t="shared" si="129"/>
        <v>1.0638297872340316E-2</v>
      </c>
      <c r="N687" s="1">
        <v>244</v>
      </c>
      <c r="O687" s="1">
        <v>298</v>
      </c>
      <c r="P687" s="1">
        <v>16</v>
      </c>
      <c r="Q687" s="1">
        <v>3</v>
      </c>
      <c r="R687" s="1">
        <v>3</v>
      </c>
      <c r="S687" s="76"/>
      <c r="T687" s="1">
        <v>0</v>
      </c>
      <c r="U687" s="1">
        <v>0</v>
      </c>
      <c r="V687" s="1"/>
      <c r="W687" s="1"/>
      <c r="X687" s="1"/>
      <c r="Y687" s="1"/>
      <c r="Z687" s="1"/>
      <c r="AA687" s="1"/>
      <c r="AB687" s="1"/>
      <c r="AG687" t="str">
        <f t="shared" si="122"/>
        <v>Woodland</v>
      </c>
      <c r="AH687" t="s">
        <v>3697</v>
      </c>
      <c r="AI687">
        <v>2</v>
      </c>
      <c r="AJ687">
        <v>25</v>
      </c>
      <c r="AL687" t="s">
        <v>849</v>
      </c>
      <c r="AM687" t="s">
        <v>1802</v>
      </c>
      <c r="AN687" t="s">
        <v>622</v>
      </c>
      <c r="AO687" t="s">
        <v>5156</v>
      </c>
      <c r="AQ687" t="s">
        <v>3002</v>
      </c>
    </row>
    <row r="688" spans="1:43" hidden="1" outlineLevel="1">
      <c r="A688" t="s">
        <v>3463</v>
      </c>
      <c r="B688" s="10" t="s">
        <v>2085</v>
      </c>
      <c r="C688" s="1">
        <f t="shared" si="119"/>
        <v>709</v>
      </c>
      <c r="D688" s="7">
        <f t="shared" si="123"/>
        <v>2</v>
      </c>
      <c r="E688" s="7">
        <f t="shared" si="124"/>
        <v>1</v>
      </c>
      <c r="F688" s="7">
        <f t="shared" si="125"/>
        <v>3</v>
      </c>
      <c r="G688" s="1">
        <f t="shared" si="120"/>
        <v>98</v>
      </c>
      <c r="H688" s="2">
        <f t="shared" si="121"/>
        <v>0.1382228490832158</v>
      </c>
      <c r="I688" s="8"/>
      <c r="J688" s="2">
        <f t="shared" si="126"/>
        <v>0.39351198871650211</v>
      </c>
      <c r="K688" s="2">
        <f t="shared" si="127"/>
        <v>0.53173483779971786</v>
      </c>
      <c r="L688" s="2">
        <f t="shared" si="128"/>
        <v>5.5007052186177713E-2</v>
      </c>
      <c r="M688" s="2">
        <f t="shared" si="129"/>
        <v>1.9746121297602254E-2</v>
      </c>
      <c r="N688" s="1">
        <v>279</v>
      </c>
      <c r="O688" s="1">
        <v>377</v>
      </c>
      <c r="P688" s="1">
        <v>39</v>
      </c>
      <c r="Q688" s="1">
        <v>10</v>
      </c>
      <c r="R688" s="1">
        <v>3</v>
      </c>
      <c r="S688" s="76"/>
      <c r="T688" s="1">
        <v>1</v>
      </c>
      <c r="U688" s="1">
        <v>0</v>
      </c>
      <c r="V688" s="1"/>
      <c r="W688" s="1"/>
      <c r="X688" s="1"/>
      <c r="Y688" s="1"/>
      <c r="Z688" s="1"/>
      <c r="AA688" s="1"/>
      <c r="AB688" s="1"/>
      <c r="AG688" t="str">
        <f t="shared" si="122"/>
        <v>Woodstock</v>
      </c>
      <c r="AH688" t="s">
        <v>3127</v>
      </c>
      <c r="AI688">
        <v>2</v>
      </c>
      <c r="AJ688">
        <v>360</v>
      </c>
      <c r="AL688" t="s">
        <v>849</v>
      </c>
      <c r="AM688" t="s">
        <v>1467</v>
      </c>
      <c r="AN688" t="s">
        <v>129</v>
      </c>
      <c r="AO688" t="s">
        <v>5157</v>
      </c>
      <c r="AQ688" t="s">
        <v>3002</v>
      </c>
    </row>
    <row r="689" spans="1:43" hidden="1" outlineLevel="1">
      <c r="A689" t="s">
        <v>1449</v>
      </c>
      <c r="B689" s="10" t="s">
        <v>2085</v>
      </c>
      <c r="C689" s="1">
        <f t="shared" si="119"/>
        <v>104</v>
      </c>
      <c r="D689" s="7">
        <f t="shared" si="123"/>
        <v>2</v>
      </c>
      <c r="E689" s="7">
        <f t="shared" si="124"/>
        <v>1</v>
      </c>
      <c r="F689" s="7">
        <f t="shared" si="125"/>
        <v>3</v>
      </c>
      <c r="G689" s="1">
        <f t="shared" si="120"/>
        <v>11</v>
      </c>
      <c r="H689" s="2">
        <f t="shared" si="121"/>
        <v>0.10576923076923077</v>
      </c>
      <c r="I689" s="8"/>
      <c r="J689" s="2">
        <f t="shared" si="126"/>
        <v>0.43269230769230771</v>
      </c>
      <c r="K689" s="2">
        <f t="shared" si="127"/>
        <v>0.53846153846153844</v>
      </c>
      <c r="L689" s="2">
        <f t="shared" si="128"/>
        <v>1.9230769230769232E-2</v>
      </c>
      <c r="M689" s="2">
        <f t="shared" si="129"/>
        <v>9.6153846153846229E-3</v>
      </c>
      <c r="N689" s="1">
        <v>45</v>
      </c>
      <c r="O689" s="1">
        <v>56</v>
      </c>
      <c r="P689" s="1">
        <v>2</v>
      </c>
      <c r="Q689" s="1">
        <v>1</v>
      </c>
      <c r="R689" s="1">
        <v>0</v>
      </c>
      <c r="S689" s="76"/>
      <c r="T689" s="1">
        <v>0</v>
      </c>
      <c r="U689" s="1">
        <v>0</v>
      </c>
      <c r="V689" s="1"/>
      <c r="W689" s="1"/>
      <c r="X689" s="1"/>
      <c r="Y689" s="1"/>
      <c r="Z689" s="1"/>
      <c r="AA689" s="1"/>
      <c r="AB689" s="1"/>
      <c r="AG689" t="str">
        <f t="shared" si="122"/>
        <v>Woodville</v>
      </c>
      <c r="AH689" t="s">
        <v>3128</v>
      </c>
      <c r="AI689">
        <v>2</v>
      </c>
      <c r="AJ689">
        <v>98</v>
      </c>
      <c r="AL689" t="s">
        <v>849</v>
      </c>
      <c r="AM689" t="s">
        <v>1468</v>
      </c>
      <c r="AN689" t="s">
        <v>4944</v>
      </c>
      <c r="AO689" t="s">
        <v>5158</v>
      </c>
      <c r="AQ689" t="s">
        <v>3002</v>
      </c>
    </row>
    <row r="690" spans="1:43" hidden="1" outlineLevel="1">
      <c r="A690" t="s">
        <v>1450</v>
      </c>
      <c r="B690" s="10" t="s">
        <v>2085</v>
      </c>
      <c r="C690" s="1">
        <f t="shared" si="119"/>
        <v>1626</v>
      </c>
      <c r="D690" s="7">
        <f t="shared" si="123"/>
        <v>2</v>
      </c>
      <c r="E690" s="7">
        <f t="shared" si="124"/>
        <v>1</v>
      </c>
      <c r="F690" s="7">
        <f t="shared" si="125"/>
        <v>3</v>
      </c>
      <c r="G690" s="1">
        <f t="shared" si="120"/>
        <v>68</v>
      </c>
      <c r="H690" s="2">
        <f t="shared" si="121"/>
        <v>4.1820418204182044E-2</v>
      </c>
      <c r="I690" s="8"/>
      <c r="J690" s="2">
        <f t="shared" si="126"/>
        <v>0.4323493234932349</v>
      </c>
      <c r="K690" s="2">
        <f t="shared" si="127"/>
        <v>0.47416974169741699</v>
      </c>
      <c r="L690" s="2">
        <f t="shared" si="128"/>
        <v>7.6875768757687576E-2</v>
      </c>
      <c r="M690" s="2">
        <f t="shared" si="129"/>
        <v>1.6605166051660472E-2</v>
      </c>
      <c r="N690" s="1">
        <v>703</v>
      </c>
      <c r="O690" s="1">
        <v>771</v>
      </c>
      <c r="P690" s="1">
        <v>125</v>
      </c>
      <c r="Q690" s="1">
        <v>8</v>
      </c>
      <c r="R690" s="1">
        <v>17</v>
      </c>
      <c r="S690" s="76"/>
      <c r="T690" s="1">
        <v>2</v>
      </c>
      <c r="U690" s="1">
        <v>0</v>
      </c>
      <c r="V690" s="1"/>
      <c r="W690" s="1"/>
      <c r="X690" s="1"/>
      <c r="Y690" s="1"/>
      <c r="Z690" s="1"/>
      <c r="AA690" s="1"/>
      <c r="AB690" s="1"/>
      <c r="AG690" t="str">
        <f t="shared" si="122"/>
        <v>Woolwich</v>
      </c>
      <c r="AH690" t="s">
        <v>2853</v>
      </c>
      <c r="AI690">
        <v>1</v>
      </c>
      <c r="AJ690">
        <v>470</v>
      </c>
      <c r="AL690" t="s">
        <v>849</v>
      </c>
      <c r="AM690" t="s">
        <v>459</v>
      </c>
      <c r="AN690" t="s">
        <v>654</v>
      </c>
      <c r="AO690" t="s">
        <v>5159</v>
      </c>
      <c r="AQ690" t="s">
        <v>3002</v>
      </c>
    </row>
    <row r="691" spans="1:43" hidden="1" outlineLevel="1">
      <c r="A691" t="s">
        <v>3039</v>
      </c>
      <c r="B691" s="10" t="s">
        <v>2085</v>
      </c>
      <c r="C691" s="1">
        <f t="shared" si="119"/>
        <v>5241</v>
      </c>
      <c r="D691" s="7">
        <f t="shared" si="123"/>
        <v>1</v>
      </c>
      <c r="E691" s="7">
        <f t="shared" si="124"/>
        <v>2</v>
      </c>
      <c r="F691" s="7">
        <f t="shared" si="125"/>
        <v>3</v>
      </c>
      <c r="G691" s="1">
        <f t="shared" si="120"/>
        <v>12</v>
      </c>
      <c r="H691" s="2">
        <f t="shared" si="121"/>
        <v>2.2896393817973667E-3</v>
      </c>
      <c r="I691" s="8"/>
      <c r="J691" s="2">
        <f t="shared" si="126"/>
        <v>0.46918526998664378</v>
      </c>
      <c r="K691" s="2">
        <f t="shared" si="127"/>
        <v>0.4668956306048464</v>
      </c>
      <c r="L691" s="2">
        <f t="shared" si="128"/>
        <v>5.8004197672199963E-2</v>
      </c>
      <c r="M691" s="2">
        <f t="shared" si="129"/>
        <v>5.9149017363098536E-3</v>
      </c>
      <c r="N691" s="1">
        <v>2459</v>
      </c>
      <c r="O691" s="1">
        <v>2447</v>
      </c>
      <c r="P691" s="1">
        <v>304</v>
      </c>
      <c r="Q691" s="1">
        <v>12</v>
      </c>
      <c r="R691" s="1">
        <v>18</v>
      </c>
      <c r="S691" s="76"/>
      <c r="T691" s="1">
        <v>1</v>
      </c>
      <c r="U691" s="1">
        <v>0</v>
      </c>
      <c r="V691" s="1"/>
      <c r="W691" s="1"/>
      <c r="X691" s="1"/>
      <c r="Y691" s="1"/>
      <c r="Z691" s="1"/>
      <c r="AA691" s="1"/>
      <c r="AB691" s="1"/>
      <c r="AG691" t="str">
        <f t="shared" si="122"/>
        <v>Yarmouth</v>
      </c>
      <c r="AH691" t="s">
        <v>2622</v>
      </c>
      <c r="AI691">
        <v>1</v>
      </c>
      <c r="AJ691">
        <v>504</v>
      </c>
      <c r="AL691" t="s">
        <v>849</v>
      </c>
      <c r="AM691" t="s">
        <v>1803</v>
      </c>
      <c r="AN691" t="s">
        <v>657</v>
      </c>
      <c r="AO691" t="s">
        <v>5160</v>
      </c>
      <c r="AQ691" t="s">
        <v>3002</v>
      </c>
    </row>
    <row r="692" spans="1:43" hidden="1" outlineLevel="1">
      <c r="A692" t="s">
        <v>1896</v>
      </c>
      <c r="B692" s="10" t="s">
        <v>2085</v>
      </c>
      <c r="C692" s="1">
        <f t="shared" si="119"/>
        <v>7626</v>
      </c>
      <c r="D692" s="7">
        <f t="shared" si="123"/>
        <v>1</v>
      </c>
      <c r="E692" s="7">
        <f t="shared" si="124"/>
        <v>2</v>
      </c>
      <c r="F692" s="7">
        <f t="shared" si="125"/>
        <v>3</v>
      </c>
      <c r="G692" s="1">
        <f t="shared" si="120"/>
        <v>246</v>
      </c>
      <c r="H692" s="2">
        <f t="shared" si="121"/>
        <v>3.2258064516129031E-2</v>
      </c>
      <c r="I692" s="8"/>
      <c r="J692" s="2">
        <f t="shared" si="126"/>
        <v>0.48623131392604246</v>
      </c>
      <c r="K692" s="2">
        <f t="shared" si="127"/>
        <v>0.45397324940991346</v>
      </c>
      <c r="L692" s="2">
        <f t="shared" si="128"/>
        <v>5.3763440860215055E-2</v>
      </c>
      <c r="M692" s="2">
        <f t="shared" si="129"/>
        <v>6.0319958038290225E-3</v>
      </c>
      <c r="N692" s="1">
        <v>3708</v>
      </c>
      <c r="O692" s="1">
        <v>3462</v>
      </c>
      <c r="P692" s="1">
        <v>410</v>
      </c>
      <c r="Q692" s="1">
        <v>19</v>
      </c>
      <c r="R692" s="1">
        <v>24</v>
      </c>
      <c r="S692" s="76"/>
      <c r="T692" s="1">
        <v>3</v>
      </c>
      <c r="U692" s="1">
        <v>0</v>
      </c>
      <c r="V692" s="1"/>
      <c r="W692" s="1"/>
      <c r="X692" s="1"/>
      <c r="Y692" s="1"/>
      <c r="Z692" s="1"/>
      <c r="AA692" s="1"/>
      <c r="AB692" s="1"/>
      <c r="AG692" t="str">
        <f t="shared" si="122"/>
        <v>York</v>
      </c>
      <c r="AH692" t="s">
        <v>1896</v>
      </c>
      <c r="AI692">
        <v>1</v>
      </c>
      <c r="AJ692">
        <v>544</v>
      </c>
      <c r="AL692" t="s">
        <v>849</v>
      </c>
      <c r="AM692" t="s">
        <v>779</v>
      </c>
      <c r="AN692" t="s">
        <v>4706</v>
      </c>
      <c r="AO692" t="s">
        <v>5294</v>
      </c>
      <c r="AQ692" t="s">
        <v>3002</v>
      </c>
    </row>
    <row r="693" spans="1:43" collapsed="1">
      <c r="A693" s="10" t="s">
        <v>3124</v>
      </c>
      <c r="B693" s="10" t="s">
        <v>1985</v>
      </c>
      <c r="C693" s="1">
        <f t="shared" si="119"/>
        <v>651817</v>
      </c>
      <c r="D693" s="7">
        <f t="shared" si="123"/>
        <v>1</v>
      </c>
      <c r="E693" s="7">
        <f t="shared" si="124"/>
        <v>2</v>
      </c>
      <c r="F693" s="7">
        <f t="shared" si="125"/>
        <v>3</v>
      </c>
      <c r="G693" s="1">
        <f t="shared" si="120"/>
        <v>33335</v>
      </c>
      <c r="H693" s="2">
        <f t="shared" si="121"/>
        <v>5.1141654789611198E-2</v>
      </c>
      <c r="I693" s="8"/>
      <c r="J693" s="2">
        <f t="shared" si="126"/>
        <v>0.49086016473948979</v>
      </c>
      <c r="K693" s="2">
        <f t="shared" si="127"/>
        <v>0.43971850994987854</v>
      </c>
      <c r="L693" s="2">
        <f t="shared" si="128"/>
        <v>5.6959238559288881E-2</v>
      </c>
      <c r="M693" s="2">
        <f t="shared" si="129"/>
        <v>1.2462086751342784E-2</v>
      </c>
      <c r="N693" s="1">
        <f>SUM(N174:N692)</f>
        <v>319951</v>
      </c>
      <c r="O693" s="1">
        <f>SUM(O174:O692)</f>
        <v>286616</v>
      </c>
      <c r="P693" s="1">
        <f>SUM(P174:P692)</f>
        <v>37127</v>
      </c>
      <c r="Q693" s="1">
        <f>SUM(Q174:Q692)</f>
        <v>4443</v>
      </c>
      <c r="R693" s="1">
        <f>SUM(R174:R692)</f>
        <v>3074</v>
      </c>
      <c r="S693" s="1"/>
      <c r="T693" s="1">
        <f>SUM(T174:T692)</f>
        <v>579</v>
      </c>
      <c r="U693" s="1">
        <f>SUM(U174:U692)</f>
        <v>27</v>
      </c>
      <c r="V693" s="1"/>
      <c r="W693" s="1"/>
      <c r="X693" s="1"/>
      <c r="Y693" s="1"/>
      <c r="Z693" s="1"/>
      <c r="AA693" s="1"/>
      <c r="AB693" s="1"/>
      <c r="AG693" t="str">
        <f t="shared" si="122"/>
        <v>Maine</v>
      </c>
    </row>
    <row r="694" spans="1:43" s="74" customFormat="1">
      <c r="A694" s="10"/>
      <c r="B694" s="10"/>
      <c r="C694" s="1"/>
      <c r="D694" s="7"/>
      <c r="E694" s="7"/>
      <c r="F694" s="7"/>
      <c r="G694" s="1"/>
      <c r="H694" s="2"/>
      <c r="I694" s="16"/>
      <c r="J694" s="2"/>
      <c r="K694" s="2"/>
      <c r="L694" s="2"/>
      <c r="M694" s="2"/>
      <c r="N694" s="75"/>
      <c r="O694" s="75"/>
      <c r="P694" s="75"/>
      <c r="Q694" s="75"/>
      <c r="R694" s="75"/>
      <c r="S694" s="75"/>
      <c r="T694" s="75"/>
      <c r="U694" s="75"/>
      <c r="V694" s="75"/>
      <c r="W694" s="75"/>
      <c r="X694" s="75"/>
      <c r="Y694" s="75"/>
      <c r="Z694" s="75"/>
      <c r="AA694" s="75"/>
      <c r="AB694" s="75"/>
      <c r="AG694"/>
    </row>
    <row r="695" spans="1:43" hidden="1" outlineLevel="1">
      <c r="A695" s="73" t="s">
        <v>3464</v>
      </c>
      <c r="B695" s="10" t="s">
        <v>3738</v>
      </c>
      <c r="C695" s="1">
        <f t="shared" si="119"/>
        <v>6966</v>
      </c>
      <c r="D695" s="7">
        <f t="shared" si="123"/>
        <v>1</v>
      </c>
      <c r="E695" s="7">
        <f t="shared" si="124"/>
        <v>2</v>
      </c>
      <c r="F695" s="7">
        <f t="shared" si="125"/>
        <v>3</v>
      </c>
      <c r="G695" s="1">
        <f t="shared" si="120"/>
        <v>1226</v>
      </c>
      <c r="H695" s="2">
        <f t="shared" si="121"/>
        <v>0.17599770312948607</v>
      </c>
      <c r="I695" s="8"/>
      <c r="J695" s="2">
        <f t="shared" si="126"/>
        <v>0.55799598047660059</v>
      </c>
      <c r="K695" s="2">
        <f t="shared" si="127"/>
        <v>0.38199827734711456</v>
      </c>
      <c r="L695" s="2">
        <f t="shared" si="128"/>
        <v>4.7516508756818836E-2</v>
      </c>
      <c r="M695" s="2">
        <f t="shared" si="129"/>
        <v>1.2489233419466013E-2</v>
      </c>
      <c r="N695" s="1">
        <v>3887</v>
      </c>
      <c r="O695" s="1">
        <v>2661</v>
      </c>
      <c r="P695" s="1">
        <v>331</v>
      </c>
      <c r="Q695" s="1">
        <v>26</v>
      </c>
      <c r="R695" s="1">
        <v>43</v>
      </c>
      <c r="S695" s="1">
        <v>8</v>
      </c>
      <c r="T695" s="1"/>
      <c r="U695" s="1">
        <v>10</v>
      </c>
      <c r="V695" s="1"/>
      <c r="W695" s="1"/>
      <c r="X695" s="1"/>
      <c r="Y695" s="1"/>
      <c r="Z695" s="1"/>
      <c r="AA695" s="1"/>
      <c r="AB695" s="1"/>
      <c r="AG695" t="str">
        <f t="shared" si="122"/>
        <v>Abington</v>
      </c>
      <c r="AH695" t="s">
        <v>1525</v>
      </c>
      <c r="AI695">
        <v>10</v>
      </c>
      <c r="AJ695" s="7">
        <v>267</v>
      </c>
      <c r="AL695" s="7" t="s">
        <v>851</v>
      </c>
      <c r="AM695" t="s">
        <v>459</v>
      </c>
      <c r="AN695" t="s">
        <v>1803</v>
      </c>
      <c r="AO695" t="s">
        <v>4090</v>
      </c>
    </row>
    <row r="696" spans="1:43" hidden="1" outlineLevel="1">
      <c r="A696" s="73" t="s">
        <v>3465</v>
      </c>
      <c r="B696" s="10" t="s">
        <v>3738</v>
      </c>
      <c r="C696" s="1">
        <f t="shared" si="119"/>
        <v>10382</v>
      </c>
      <c r="D696" s="7">
        <f t="shared" si="123"/>
        <v>1</v>
      </c>
      <c r="E696" s="7">
        <f t="shared" si="124"/>
        <v>2</v>
      </c>
      <c r="F696" s="7">
        <f t="shared" si="125"/>
        <v>3</v>
      </c>
      <c r="G696" s="1">
        <f t="shared" si="120"/>
        <v>2536</v>
      </c>
      <c r="H696" s="2">
        <f t="shared" si="121"/>
        <v>0.24426892698901945</v>
      </c>
      <c r="I696" s="8"/>
      <c r="J696" s="2">
        <f t="shared" si="126"/>
        <v>0.57724908495472937</v>
      </c>
      <c r="K696" s="2">
        <f t="shared" si="127"/>
        <v>0.3329801579657099</v>
      </c>
      <c r="L696" s="2">
        <f t="shared" si="128"/>
        <v>7.8404931612406081E-2</v>
      </c>
      <c r="M696" s="2">
        <f t="shared" si="129"/>
        <v>1.1365825467154644E-2</v>
      </c>
      <c r="N696" s="1">
        <v>5993</v>
      </c>
      <c r="O696" s="1">
        <v>3457</v>
      </c>
      <c r="P696" s="1">
        <v>814</v>
      </c>
      <c r="Q696" s="1">
        <v>18</v>
      </c>
      <c r="R696" s="1">
        <v>72</v>
      </c>
      <c r="S696" s="1">
        <v>6</v>
      </c>
      <c r="T696" s="1"/>
      <c r="U696" s="1">
        <v>22</v>
      </c>
      <c r="V696" s="1"/>
      <c r="W696" s="1"/>
      <c r="X696" s="1"/>
      <c r="Y696" s="1"/>
      <c r="Z696" s="1"/>
      <c r="AA696" s="1"/>
      <c r="AB696" s="1"/>
      <c r="AG696" t="str">
        <f t="shared" si="122"/>
        <v>Acton</v>
      </c>
      <c r="AH696" t="s">
        <v>1850</v>
      </c>
      <c r="AI696">
        <v>5</v>
      </c>
      <c r="AJ696" s="7">
        <v>99</v>
      </c>
      <c r="AL696" s="7" t="s">
        <v>851</v>
      </c>
      <c r="AM696" t="s">
        <v>1467</v>
      </c>
      <c r="AN696" t="s">
        <v>1803</v>
      </c>
      <c r="AO696" t="s">
        <v>4091</v>
      </c>
    </row>
    <row r="697" spans="1:43" hidden="1" outlineLevel="1">
      <c r="A697" s="73" t="s">
        <v>3233</v>
      </c>
      <c r="B697" s="10" t="s">
        <v>3738</v>
      </c>
      <c r="C697" s="1">
        <f t="shared" si="119"/>
        <v>4875</v>
      </c>
      <c r="D697" s="7">
        <f t="shared" si="123"/>
        <v>1</v>
      </c>
      <c r="E697" s="7">
        <f t="shared" si="124"/>
        <v>2</v>
      </c>
      <c r="F697" s="7">
        <f t="shared" si="125"/>
        <v>3</v>
      </c>
      <c r="G697" s="1">
        <f t="shared" si="120"/>
        <v>2295</v>
      </c>
      <c r="H697" s="2">
        <f t="shared" si="121"/>
        <v>0.47076923076923077</v>
      </c>
      <c r="I697" s="8"/>
      <c r="J697" s="2">
        <f t="shared" si="126"/>
        <v>0.71220512820512816</v>
      </c>
      <c r="K697" s="2">
        <f t="shared" si="127"/>
        <v>0.24143589743589744</v>
      </c>
      <c r="L697" s="2">
        <f t="shared" si="128"/>
        <v>3.651282051282051E-2</v>
      </c>
      <c r="M697" s="2">
        <f t="shared" si="129"/>
        <v>9.8461538461538933E-3</v>
      </c>
      <c r="N697" s="1">
        <v>3472</v>
      </c>
      <c r="O697" s="1">
        <v>1177</v>
      </c>
      <c r="P697" s="1">
        <v>178</v>
      </c>
      <c r="Q697" s="1">
        <v>20</v>
      </c>
      <c r="R697" s="1">
        <v>18</v>
      </c>
      <c r="S697" s="1">
        <v>3</v>
      </c>
      <c r="T697" s="1"/>
      <c r="U697" s="1">
        <v>7</v>
      </c>
      <c r="V697" s="1"/>
      <c r="W697" s="1"/>
      <c r="X697" s="1"/>
      <c r="Y697" s="1"/>
      <c r="Z697" s="1"/>
      <c r="AA697" s="1"/>
      <c r="AB697" s="1"/>
      <c r="AG697" t="str">
        <f t="shared" si="122"/>
        <v>Acushnet</v>
      </c>
      <c r="AH697" t="s">
        <v>2683</v>
      </c>
      <c r="AI697">
        <v>4</v>
      </c>
      <c r="AJ697" s="7">
        <v>331</v>
      </c>
      <c r="AL697" s="7" t="s">
        <v>851</v>
      </c>
      <c r="AM697" t="s">
        <v>1803</v>
      </c>
      <c r="AN697" t="s">
        <v>1803</v>
      </c>
      <c r="AO697" t="s">
        <v>4092</v>
      </c>
    </row>
    <row r="698" spans="1:43" hidden="1" outlineLevel="1">
      <c r="A698" s="73" t="s">
        <v>2823</v>
      </c>
      <c r="B698" s="10" t="s">
        <v>3738</v>
      </c>
      <c r="C698" s="1">
        <f t="shared" si="119"/>
        <v>3822</v>
      </c>
      <c r="D698" s="7">
        <f t="shared" si="123"/>
        <v>1</v>
      </c>
      <c r="E698" s="7">
        <f t="shared" si="124"/>
        <v>2</v>
      </c>
      <c r="F698" s="7">
        <f t="shared" si="125"/>
        <v>3</v>
      </c>
      <c r="G698" s="1">
        <f t="shared" si="120"/>
        <v>1696</v>
      </c>
      <c r="H698" s="2">
        <f t="shared" si="121"/>
        <v>0.44374672946101518</v>
      </c>
      <c r="I698" s="8"/>
      <c r="J698" s="2">
        <f t="shared" si="126"/>
        <v>0.68785975928833076</v>
      </c>
      <c r="K698" s="2">
        <f t="shared" si="127"/>
        <v>0.24411302982731553</v>
      </c>
      <c r="L698" s="2">
        <f t="shared" si="128"/>
        <v>5.2066980638409213E-2</v>
      </c>
      <c r="M698" s="2">
        <f t="shared" si="129"/>
        <v>1.5960230245944493E-2</v>
      </c>
      <c r="N698" s="1">
        <v>2629</v>
      </c>
      <c r="O698" s="1">
        <v>933</v>
      </c>
      <c r="P698" s="1">
        <v>199</v>
      </c>
      <c r="Q698" s="1">
        <v>18</v>
      </c>
      <c r="R698" s="1">
        <v>35</v>
      </c>
      <c r="S698" s="1">
        <v>3</v>
      </c>
      <c r="T698" s="1"/>
      <c r="U698" s="1">
        <v>5</v>
      </c>
      <c r="V698" s="1"/>
      <c r="W698" s="1"/>
      <c r="X698" s="1"/>
      <c r="Y698" s="1"/>
      <c r="Z698" s="1"/>
      <c r="AA698" s="1"/>
      <c r="AB698" s="1"/>
      <c r="AG698" t="str">
        <f t="shared" si="122"/>
        <v>Adams</v>
      </c>
      <c r="AH698" t="s">
        <v>1057</v>
      </c>
      <c r="AI698">
        <v>1</v>
      </c>
      <c r="AJ698" s="7">
        <v>47</v>
      </c>
      <c r="AL698" s="7" t="s">
        <v>851</v>
      </c>
      <c r="AM698" t="s">
        <v>1802</v>
      </c>
      <c r="AN698" t="s">
        <v>1803</v>
      </c>
      <c r="AO698" t="s">
        <v>4093</v>
      </c>
    </row>
    <row r="699" spans="1:43" hidden="1" outlineLevel="1">
      <c r="A699" s="73" t="s">
        <v>3234</v>
      </c>
      <c r="B699" s="10" t="s">
        <v>3738</v>
      </c>
      <c r="C699" s="1">
        <f t="shared" si="119"/>
        <v>12792</v>
      </c>
      <c r="D699" s="7">
        <f t="shared" si="123"/>
        <v>1</v>
      </c>
      <c r="E699" s="7">
        <f t="shared" si="124"/>
        <v>2</v>
      </c>
      <c r="F699" s="7">
        <f t="shared" si="125"/>
        <v>3</v>
      </c>
      <c r="G699" s="1">
        <f t="shared" si="120"/>
        <v>2158</v>
      </c>
      <c r="H699" s="2">
        <f t="shared" si="121"/>
        <v>0.16869918699186992</v>
      </c>
      <c r="I699" s="8"/>
      <c r="J699" s="2">
        <f t="shared" si="126"/>
        <v>0.54854596622889307</v>
      </c>
      <c r="K699" s="2">
        <f t="shared" si="127"/>
        <v>0.37984677923702315</v>
      </c>
      <c r="L699" s="2">
        <f t="shared" si="128"/>
        <v>5.8552220137585993E-2</v>
      </c>
      <c r="M699" s="2">
        <f t="shared" si="129"/>
        <v>1.3055034396497793E-2</v>
      </c>
      <c r="N699" s="1">
        <v>7017</v>
      </c>
      <c r="O699" s="1">
        <v>4859</v>
      </c>
      <c r="P699" s="1">
        <v>749</v>
      </c>
      <c r="Q699" s="1">
        <v>63</v>
      </c>
      <c r="R699" s="1">
        <v>97</v>
      </c>
      <c r="S699" s="1">
        <v>5</v>
      </c>
      <c r="T699" s="1"/>
      <c r="U699" s="1">
        <v>2</v>
      </c>
      <c r="V699" s="1"/>
      <c r="W699" s="1"/>
      <c r="X699" s="1"/>
      <c r="Y699" s="1"/>
      <c r="Z699" s="1"/>
      <c r="AA699" s="1"/>
      <c r="AB699" s="1"/>
      <c r="AG699" t="str">
        <f t="shared" si="122"/>
        <v>Agawam</v>
      </c>
      <c r="AH699" t="s">
        <v>2688</v>
      </c>
      <c r="AI699">
        <v>2</v>
      </c>
      <c r="AJ699" s="7">
        <v>278</v>
      </c>
      <c r="AL699" s="7" t="s">
        <v>851</v>
      </c>
      <c r="AM699" t="s">
        <v>2456</v>
      </c>
      <c r="AN699" t="s">
        <v>1803</v>
      </c>
      <c r="AO699" t="s">
        <v>4094</v>
      </c>
    </row>
    <row r="700" spans="1:43" hidden="1" outlineLevel="1">
      <c r="A700" s="73" t="s">
        <v>3235</v>
      </c>
      <c r="B700" s="10" t="s">
        <v>3738</v>
      </c>
      <c r="C700" s="1">
        <f t="shared" si="119"/>
        <v>264</v>
      </c>
      <c r="D700" s="7">
        <f t="shared" si="123"/>
        <v>1</v>
      </c>
      <c r="E700" s="7">
        <f t="shared" si="124"/>
        <v>2</v>
      </c>
      <c r="F700" s="7">
        <f t="shared" si="125"/>
        <v>3</v>
      </c>
      <c r="G700" s="1">
        <f t="shared" si="120"/>
        <v>60</v>
      </c>
      <c r="H700" s="2">
        <f t="shared" si="121"/>
        <v>0.22727272727272727</v>
      </c>
      <c r="I700" s="8"/>
      <c r="J700" s="2">
        <f t="shared" si="126"/>
        <v>0.53409090909090906</v>
      </c>
      <c r="K700" s="2">
        <f t="shared" si="127"/>
        <v>0.30681818181818182</v>
      </c>
      <c r="L700" s="2">
        <f t="shared" si="128"/>
        <v>0.14015151515151514</v>
      </c>
      <c r="M700" s="2">
        <f t="shared" si="129"/>
        <v>1.8939393939393978E-2</v>
      </c>
      <c r="N700" s="1">
        <v>141</v>
      </c>
      <c r="O700" s="1">
        <v>81</v>
      </c>
      <c r="P700" s="1">
        <v>37</v>
      </c>
      <c r="Q700" s="1">
        <v>0</v>
      </c>
      <c r="R700" s="1">
        <v>3</v>
      </c>
      <c r="S700" s="1">
        <v>0</v>
      </c>
      <c r="T700" s="1"/>
      <c r="U700" s="1">
        <v>2</v>
      </c>
      <c r="V700" s="1"/>
      <c r="W700" s="1"/>
      <c r="X700" s="1"/>
      <c r="Y700" s="1"/>
      <c r="Z700" s="1"/>
      <c r="AA700" s="1"/>
      <c r="AB700" s="1"/>
      <c r="AG700" t="str">
        <f t="shared" si="122"/>
        <v>Alford</v>
      </c>
      <c r="AH700" t="s">
        <v>1057</v>
      </c>
      <c r="AI700">
        <v>1</v>
      </c>
      <c r="AJ700" s="7">
        <v>199</v>
      </c>
      <c r="AL700" s="7" t="s">
        <v>851</v>
      </c>
      <c r="AM700" t="s">
        <v>1802</v>
      </c>
      <c r="AN700" t="s">
        <v>4099</v>
      </c>
      <c r="AO700" t="s">
        <v>4100</v>
      </c>
    </row>
    <row r="701" spans="1:43" hidden="1" outlineLevel="1">
      <c r="A701" s="73" t="s">
        <v>3236</v>
      </c>
      <c r="B701" s="10" t="s">
        <v>3738</v>
      </c>
      <c r="C701" s="1">
        <f t="shared" si="119"/>
        <v>6926</v>
      </c>
      <c r="D701" s="7">
        <f t="shared" si="123"/>
        <v>1</v>
      </c>
      <c r="E701" s="7">
        <f t="shared" si="124"/>
        <v>2</v>
      </c>
      <c r="F701" s="7">
        <f t="shared" si="125"/>
        <v>3</v>
      </c>
      <c r="G701" s="1">
        <f t="shared" si="120"/>
        <v>1362</v>
      </c>
      <c r="H701" s="2">
        <f t="shared" si="121"/>
        <v>0.19665030320531332</v>
      </c>
      <c r="I701" s="8"/>
      <c r="J701" s="2">
        <f t="shared" si="126"/>
        <v>0.5581865434594282</v>
      </c>
      <c r="K701" s="2">
        <f t="shared" si="127"/>
        <v>0.3615362402541149</v>
      </c>
      <c r="L701" s="2">
        <f t="shared" si="128"/>
        <v>6.627201848108577E-2</v>
      </c>
      <c r="M701" s="2">
        <f t="shared" si="129"/>
        <v>1.4005197805371128E-2</v>
      </c>
      <c r="N701" s="1">
        <v>3866</v>
      </c>
      <c r="O701" s="1">
        <v>2504</v>
      </c>
      <c r="P701" s="1">
        <v>459</v>
      </c>
      <c r="Q701" s="1">
        <v>23</v>
      </c>
      <c r="R701" s="1">
        <v>51</v>
      </c>
      <c r="S701" s="1">
        <v>6</v>
      </c>
      <c r="T701" s="1"/>
      <c r="U701" s="1">
        <v>17</v>
      </c>
      <c r="V701" s="1"/>
      <c r="W701" s="1"/>
      <c r="X701" s="1"/>
      <c r="Y701" s="1"/>
      <c r="Z701" s="1"/>
      <c r="AA701" s="1"/>
      <c r="AB701" s="1"/>
      <c r="AG701" t="str">
        <f t="shared" si="122"/>
        <v>Amesbury</v>
      </c>
      <c r="AH701" t="s">
        <v>2430</v>
      </c>
      <c r="AI701">
        <v>6</v>
      </c>
      <c r="AJ701" s="7">
        <v>1</v>
      </c>
      <c r="AL701" s="7" t="s">
        <v>851</v>
      </c>
      <c r="AM701" t="s">
        <v>2454</v>
      </c>
      <c r="AN701" t="s">
        <v>1803</v>
      </c>
      <c r="AO701" t="s">
        <v>4101</v>
      </c>
    </row>
    <row r="702" spans="1:43" hidden="1" outlineLevel="1">
      <c r="A702" s="73" t="s">
        <v>2229</v>
      </c>
      <c r="B702" s="10" t="s">
        <v>3738</v>
      </c>
      <c r="C702" s="1">
        <f t="shared" si="119"/>
        <v>11779</v>
      </c>
      <c r="D702" s="7">
        <f t="shared" si="123"/>
        <v>1</v>
      </c>
      <c r="E702" s="7">
        <f t="shared" si="124"/>
        <v>3</v>
      </c>
      <c r="F702" s="7">
        <f t="shared" si="125"/>
        <v>2</v>
      </c>
      <c r="G702" s="1">
        <f t="shared" si="120"/>
        <v>4111</v>
      </c>
      <c r="H702" s="2">
        <f t="shared" si="121"/>
        <v>0.34901095169369217</v>
      </c>
      <c r="I702" s="8"/>
      <c r="J702" s="2">
        <f t="shared" si="126"/>
        <v>0.59945666015790811</v>
      </c>
      <c r="K702" s="2">
        <f t="shared" si="127"/>
        <v>0.13524068257067662</v>
      </c>
      <c r="L702" s="2">
        <f t="shared" si="128"/>
        <v>0.25044570846421599</v>
      </c>
      <c r="M702" s="2">
        <f t="shared" si="129"/>
        <v>1.4856948807199288E-2</v>
      </c>
      <c r="N702" s="1">
        <v>7061</v>
      </c>
      <c r="O702" s="1">
        <v>1593</v>
      </c>
      <c r="P702" s="1">
        <v>2950</v>
      </c>
      <c r="Q702" s="1">
        <v>18</v>
      </c>
      <c r="R702" s="1">
        <v>126</v>
      </c>
      <c r="S702" s="1">
        <v>14</v>
      </c>
      <c r="T702" s="1"/>
      <c r="U702" s="1">
        <v>17</v>
      </c>
      <c r="V702" s="1"/>
      <c r="W702" s="1"/>
      <c r="X702" s="1"/>
      <c r="Y702" s="1"/>
      <c r="Z702" s="1"/>
      <c r="AA702" s="1"/>
      <c r="AB702" s="1"/>
      <c r="AG702" t="str">
        <f t="shared" si="122"/>
        <v>Amherst</v>
      </c>
      <c r="AH702" t="s">
        <v>1790</v>
      </c>
      <c r="AI702">
        <v>1</v>
      </c>
      <c r="AJ702" s="7">
        <v>141</v>
      </c>
      <c r="AL702" s="7" t="s">
        <v>851</v>
      </c>
      <c r="AM702" t="s">
        <v>1466</v>
      </c>
      <c r="AN702" t="s">
        <v>1803</v>
      </c>
      <c r="AO702" t="s">
        <v>4102</v>
      </c>
    </row>
    <row r="703" spans="1:43" hidden="1" outlineLevel="1">
      <c r="A703" s="73" t="s">
        <v>1923</v>
      </c>
      <c r="B703" s="10" t="s">
        <v>3738</v>
      </c>
      <c r="C703" s="1">
        <f t="shared" si="119"/>
        <v>16429</v>
      </c>
      <c r="D703" s="7">
        <f t="shared" si="123"/>
        <v>1</v>
      </c>
      <c r="E703" s="7">
        <f t="shared" si="124"/>
        <v>2</v>
      </c>
      <c r="F703" s="7">
        <f t="shared" si="125"/>
        <v>3</v>
      </c>
      <c r="G703" s="1">
        <f t="shared" si="120"/>
        <v>576</v>
      </c>
      <c r="H703" s="2">
        <f t="shared" si="121"/>
        <v>3.5059954957696753E-2</v>
      </c>
      <c r="I703" s="8"/>
      <c r="J703" s="2">
        <f t="shared" si="126"/>
        <v>0.48079615314383101</v>
      </c>
      <c r="K703" s="2">
        <f t="shared" si="127"/>
        <v>0.44573619818613425</v>
      </c>
      <c r="L703" s="2">
        <f t="shared" si="128"/>
        <v>6.3424432406111148E-2</v>
      </c>
      <c r="M703" s="2">
        <f t="shared" si="129"/>
        <v>1.0043216263923654E-2</v>
      </c>
      <c r="N703" s="1">
        <v>7899</v>
      </c>
      <c r="O703" s="1">
        <v>7323</v>
      </c>
      <c r="P703" s="1">
        <v>1042</v>
      </c>
      <c r="Q703" s="1">
        <v>31</v>
      </c>
      <c r="R703" s="1">
        <v>97</v>
      </c>
      <c r="S703" s="1">
        <v>7</v>
      </c>
      <c r="T703" s="1"/>
      <c r="U703" s="1">
        <v>30</v>
      </c>
      <c r="V703" s="1"/>
      <c r="W703" s="1"/>
      <c r="X703" s="1"/>
      <c r="Y703" s="1"/>
      <c r="Z703" s="1"/>
      <c r="AA703" s="1"/>
      <c r="AB703" s="1"/>
      <c r="AG703" t="str">
        <f t="shared" si="122"/>
        <v>Andover</v>
      </c>
      <c r="AH703" t="s">
        <v>2430</v>
      </c>
      <c r="AI703">
        <v>5</v>
      </c>
      <c r="AJ703" s="7">
        <v>36</v>
      </c>
      <c r="AL703" s="7" t="s">
        <v>851</v>
      </c>
      <c r="AM703" t="s">
        <v>2454</v>
      </c>
      <c r="AN703" t="s">
        <v>4099</v>
      </c>
      <c r="AO703" t="s">
        <v>4103</v>
      </c>
    </row>
    <row r="704" spans="1:43" hidden="1" outlineLevel="1">
      <c r="A704" s="73" t="s">
        <v>2231</v>
      </c>
      <c r="B704" s="10" t="s">
        <v>3738</v>
      </c>
      <c r="C704" s="1">
        <f t="shared" si="119"/>
        <v>24117</v>
      </c>
      <c r="D704" s="7">
        <f t="shared" si="123"/>
        <v>1</v>
      </c>
      <c r="E704" s="7">
        <f t="shared" si="124"/>
        <v>2</v>
      </c>
      <c r="F704" s="7">
        <f t="shared" si="125"/>
        <v>3</v>
      </c>
      <c r="G704" s="1">
        <f t="shared" si="120"/>
        <v>9524</v>
      </c>
      <c r="H704" s="2">
        <f t="shared" si="121"/>
        <v>0.39490815607247998</v>
      </c>
      <c r="I704" s="8"/>
      <c r="J704" s="2">
        <f t="shared" si="126"/>
        <v>0.64477339635941455</v>
      </c>
      <c r="K704" s="2">
        <f t="shared" si="127"/>
        <v>0.24986524028693452</v>
      </c>
      <c r="L704" s="2">
        <f t="shared" si="128"/>
        <v>9.1346353194841814E-2</v>
      </c>
      <c r="M704" s="2">
        <f t="shared" si="129"/>
        <v>1.4015010158809113E-2</v>
      </c>
      <c r="N704" s="1">
        <v>15550</v>
      </c>
      <c r="O704" s="1">
        <v>6026</v>
      </c>
      <c r="P704" s="1">
        <v>2203</v>
      </c>
      <c r="Q704" s="1">
        <v>92</v>
      </c>
      <c r="R704" s="1">
        <v>176</v>
      </c>
      <c r="S704" s="1">
        <v>17</v>
      </c>
      <c r="T704" s="1"/>
      <c r="U704" s="1">
        <v>53</v>
      </c>
      <c r="V704" s="1"/>
      <c r="W704" s="1"/>
      <c r="X704" s="1"/>
      <c r="Y704" s="1"/>
      <c r="Z704" s="1"/>
      <c r="AA704" s="1"/>
      <c r="AB704" s="1"/>
      <c r="AG704" t="str">
        <f t="shared" si="122"/>
        <v>Arlington</v>
      </c>
      <c r="AH704" t="s">
        <v>1850</v>
      </c>
      <c r="AI704">
        <v>7</v>
      </c>
      <c r="AJ704" s="7">
        <v>140</v>
      </c>
      <c r="AL704" s="7" t="s">
        <v>851</v>
      </c>
      <c r="AM704" t="s">
        <v>1467</v>
      </c>
      <c r="AN704" t="s">
        <v>4099</v>
      </c>
      <c r="AO704" t="s">
        <v>4104</v>
      </c>
    </row>
    <row r="705" spans="1:41" hidden="1" outlineLevel="1">
      <c r="A705" s="73" t="s">
        <v>3237</v>
      </c>
      <c r="B705" s="10" t="s">
        <v>3738</v>
      </c>
      <c r="C705" s="1">
        <f t="shared" si="119"/>
        <v>2582</v>
      </c>
      <c r="D705" s="7">
        <f t="shared" si="123"/>
        <v>1</v>
      </c>
      <c r="E705" s="7">
        <f t="shared" si="124"/>
        <v>2</v>
      </c>
      <c r="F705" s="7">
        <f t="shared" si="125"/>
        <v>3</v>
      </c>
      <c r="G705" s="1">
        <f t="shared" si="120"/>
        <v>463</v>
      </c>
      <c r="H705" s="2">
        <f t="shared" si="121"/>
        <v>0.17931835786212239</v>
      </c>
      <c r="I705" s="8"/>
      <c r="J705" s="2">
        <f t="shared" si="126"/>
        <v>0.54260263361735084</v>
      </c>
      <c r="K705" s="2">
        <f t="shared" si="127"/>
        <v>0.36328427575522848</v>
      </c>
      <c r="L705" s="2">
        <f t="shared" si="128"/>
        <v>7.9008520526723469E-2</v>
      </c>
      <c r="M705" s="2">
        <f t="shared" si="129"/>
        <v>1.5104570100697212E-2</v>
      </c>
      <c r="N705" s="1">
        <v>1401</v>
      </c>
      <c r="O705" s="1">
        <v>938</v>
      </c>
      <c r="P705" s="1">
        <v>204</v>
      </c>
      <c r="Q705" s="1">
        <v>12</v>
      </c>
      <c r="R705" s="1">
        <v>22</v>
      </c>
      <c r="S705" s="1">
        <v>0</v>
      </c>
      <c r="T705" s="1"/>
      <c r="U705" s="1">
        <v>5</v>
      </c>
      <c r="V705" s="1"/>
      <c r="W705" s="1"/>
      <c r="X705" s="1"/>
      <c r="Y705" s="1"/>
      <c r="Z705" s="1"/>
      <c r="AA705" s="1"/>
      <c r="AB705" s="1"/>
      <c r="AG705" t="str">
        <f t="shared" si="122"/>
        <v>Ashburnham</v>
      </c>
      <c r="AH705" s="10" t="s">
        <v>3038</v>
      </c>
      <c r="AI705" s="10">
        <v>1</v>
      </c>
      <c r="AJ705" s="7">
        <v>30</v>
      </c>
      <c r="AL705" s="7" t="s">
        <v>851</v>
      </c>
      <c r="AM705" t="s">
        <v>777</v>
      </c>
      <c r="AN705" t="s">
        <v>1803</v>
      </c>
      <c r="AO705" t="s">
        <v>4105</v>
      </c>
    </row>
    <row r="706" spans="1:41" hidden="1" outlineLevel="1">
      <c r="A706" s="73" t="s">
        <v>3238</v>
      </c>
      <c r="B706" s="10" t="s">
        <v>3738</v>
      </c>
      <c r="C706" s="1">
        <f t="shared" ref="C706:C769" si="130">SUM(N706:AE706)</f>
        <v>1436</v>
      </c>
      <c r="D706" s="7">
        <f t="shared" si="123"/>
        <v>1</v>
      </c>
      <c r="E706" s="7">
        <f t="shared" si="124"/>
        <v>2</v>
      </c>
      <c r="F706" s="7">
        <f t="shared" si="125"/>
        <v>3</v>
      </c>
      <c r="G706" s="1">
        <f t="shared" ref="G706:G769" si="131">IF(D706=1,N706,IF(E706=1,O706,P706))-IF(D706=2,N706,IF(E706=2,O706,P706))</f>
        <v>34</v>
      </c>
      <c r="H706" s="2">
        <f t="shared" ref="H706:H769" si="132">G706/C706</f>
        <v>2.3676880222841225E-2</v>
      </c>
      <c r="I706" s="8"/>
      <c r="J706" s="2">
        <f t="shared" si="126"/>
        <v>0.46100278551532031</v>
      </c>
      <c r="K706" s="2">
        <f t="shared" si="127"/>
        <v>0.43732590529247911</v>
      </c>
      <c r="L706" s="2">
        <f t="shared" si="128"/>
        <v>7.2423398328690811E-2</v>
      </c>
      <c r="M706" s="2">
        <f t="shared" si="129"/>
        <v>2.9247910863509821E-2</v>
      </c>
      <c r="N706" s="1">
        <v>662</v>
      </c>
      <c r="O706" s="1">
        <v>628</v>
      </c>
      <c r="P706" s="1">
        <v>104</v>
      </c>
      <c r="Q706" s="1">
        <v>12</v>
      </c>
      <c r="R706" s="1">
        <v>15</v>
      </c>
      <c r="S706" s="1">
        <v>14</v>
      </c>
      <c r="T706" s="1"/>
      <c r="U706" s="1">
        <v>1</v>
      </c>
      <c r="V706" s="1"/>
      <c r="W706" s="1"/>
      <c r="X706" s="1"/>
      <c r="Y706" s="1"/>
      <c r="Z706" s="1"/>
      <c r="AA706" s="1"/>
      <c r="AB706" s="1"/>
      <c r="AG706" t="str">
        <f t="shared" si="122"/>
        <v>Ashby</v>
      </c>
      <c r="AH706" t="s">
        <v>1850</v>
      </c>
      <c r="AI706">
        <v>1</v>
      </c>
      <c r="AJ706" s="7">
        <v>32</v>
      </c>
      <c r="AL706" s="7" t="s">
        <v>851</v>
      </c>
      <c r="AM706" t="s">
        <v>1467</v>
      </c>
      <c r="AN706" t="s">
        <v>1466</v>
      </c>
      <c r="AO706" t="s">
        <v>4473</v>
      </c>
    </row>
    <row r="707" spans="1:41" hidden="1" outlineLevel="1">
      <c r="A707" s="73" t="s">
        <v>3239</v>
      </c>
      <c r="B707" s="10" t="s">
        <v>3738</v>
      </c>
      <c r="C707" s="1">
        <f t="shared" si="130"/>
        <v>960</v>
      </c>
      <c r="D707" s="7">
        <f t="shared" si="123"/>
        <v>1</v>
      </c>
      <c r="E707" s="7">
        <f t="shared" si="124"/>
        <v>2</v>
      </c>
      <c r="F707" s="7">
        <f t="shared" si="125"/>
        <v>3</v>
      </c>
      <c r="G707" s="1">
        <f t="shared" si="131"/>
        <v>263</v>
      </c>
      <c r="H707" s="2">
        <f t="shared" si="132"/>
        <v>0.27395833333333336</v>
      </c>
      <c r="I707" s="8"/>
      <c r="J707" s="2">
        <f t="shared" si="126"/>
        <v>0.53541666666666665</v>
      </c>
      <c r="K707" s="2">
        <f t="shared" si="127"/>
        <v>0.26145833333333335</v>
      </c>
      <c r="L707" s="2">
        <f t="shared" si="128"/>
        <v>0.19062499999999999</v>
      </c>
      <c r="M707" s="2">
        <f t="shared" si="129"/>
        <v>1.2500000000000011E-2</v>
      </c>
      <c r="N707" s="1">
        <v>514</v>
      </c>
      <c r="O707" s="1">
        <v>251</v>
      </c>
      <c r="P707" s="1">
        <v>183</v>
      </c>
      <c r="Q707" s="1">
        <v>4</v>
      </c>
      <c r="R707" s="1">
        <v>3</v>
      </c>
      <c r="S707" s="1">
        <v>3</v>
      </c>
      <c r="T707" s="1"/>
      <c r="U707" s="1">
        <v>2</v>
      </c>
      <c r="V707" s="1"/>
      <c r="W707" s="1"/>
      <c r="X707" s="1"/>
      <c r="Y707" s="1"/>
      <c r="Z707" s="1"/>
      <c r="AA707" s="1"/>
      <c r="AB707" s="1"/>
      <c r="AG707" t="str">
        <f t="shared" ref="AG707:AG770" si="133">A707</f>
        <v>Ashfield</v>
      </c>
      <c r="AH707" t="s">
        <v>2579</v>
      </c>
      <c r="AI707">
        <v>1</v>
      </c>
      <c r="AJ707" s="7">
        <v>87</v>
      </c>
      <c r="AL707" s="7" t="s">
        <v>851</v>
      </c>
      <c r="AM707" t="s">
        <v>2455</v>
      </c>
      <c r="AN707" t="s">
        <v>1803</v>
      </c>
      <c r="AO707" t="s">
        <v>4474</v>
      </c>
    </row>
    <row r="708" spans="1:41" hidden="1" outlineLevel="1">
      <c r="A708" s="73" t="s">
        <v>2129</v>
      </c>
      <c r="B708" s="10" t="s">
        <v>3738</v>
      </c>
      <c r="C708" s="1">
        <f t="shared" si="130"/>
        <v>7135</v>
      </c>
      <c r="D708" s="7">
        <f t="shared" si="123"/>
        <v>1</v>
      </c>
      <c r="E708" s="7">
        <f t="shared" si="124"/>
        <v>2</v>
      </c>
      <c r="F708" s="7">
        <f t="shared" si="125"/>
        <v>3</v>
      </c>
      <c r="G708" s="1">
        <f t="shared" si="131"/>
        <v>1959</v>
      </c>
      <c r="H708" s="2">
        <f t="shared" si="132"/>
        <v>0.27456201822004206</v>
      </c>
      <c r="I708" s="8"/>
      <c r="J708" s="2">
        <f t="shared" si="126"/>
        <v>0.60462508759635603</v>
      </c>
      <c r="K708" s="2">
        <f t="shared" si="127"/>
        <v>0.33006306937631397</v>
      </c>
      <c r="L708" s="2">
        <f t="shared" si="128"/>
        <v>5.3819201121233354E-2</v>
      </c>
      <c r="M708" s="2">
        <f t="shared" si="129"/>
        <v>1.1492641906096654E-2</v>
      </c>
      <c r="N708" s="1">
        <v>4314</v>
      </c>
      <c r="O708" s="1">
        <v>2355</v>
      </c>
      <c r="P708" s="1">
        <v>384</v>
      </c>
      <c r="Q708" s="1">
        <v>15</v>
      </c>
      <c r="R708" s="1">
        <v>43</v>
      </c>
      <c r="S708" s="1">
        <v>2</v>
      </c>
      <c r="T708" s="1"/>
      <c r="U708" s="1">
        <v>21</v>
      </c>
      <c r="V708" s="1">
        <v>1</v>
      </c>
      <c r="W708" s="1"/>
      <c r="X708" s="1"/>
      <c r="Y708" s="1"/>
      <c r="Z708" s="1"/>
      <c r="AA708" s="1"/>
      <c r="AB708" s="1"/>
      <c r="AG708" t="str">
        <f t="shared" si="133"/>
        <v>Ashland</v>
      </c>
      <c r="AH708" t="s">
        <v>1850</v>
      </c>
      <c r="AI708">
        <v>5</v>
      </c>
      <c r="AJ708" s="7">
        <v>201</v>
      </c>
      <c r="AL708" s="7" t="s">
        <v>851</v>
      </c>
      <c r="AM708" t="s">
        <v>1467</v>
      </c>
      <c r="AN708" t="s">
        <v>982</v>
      </c>
      <c r="AO708" t="s">
        <v>4475</v>
      </c>
    </row>
    <row r="709" spans="1:41" hidden="1" outlineLevel="1">
      <c r="A709" s="73" t="s">
        <v>3240</v>
      </c>
      <c r="B709" s="10" t="s">
        <v>3738</v>
      </c>
      <c r="C709" s="1">
        <f t="shared" si="130"/>
        <v>4229</v>
      </c>
      <c r="D709" s="7">
        <f t="shared" si="123"/>
        <v>1</v>
      </c>
      <c r="E709" s="7">
        <f t="shared" si="124"/>
        <v>2</v>
      </c>
      <c r="F709" s="7">
        <f t="shared" si="125"/>
        <v>3</v>
      </c>
      <c r="G709" s="1">
        <f t="shared" si="131"/>
        <v>383</v>
      </c>
      <c r="H709" s="2">
        <f t="shared" si="132"/>
        <v>9.0565145424450225E-2</v>
      </c>
      <c r="I709" s="8"/>
      <c r="J709" s="2">
        <f t="shared" si="126"/>
        <v>0.50602979427760697</v>
      </c>
      <c r="K709" s="2">
        <f t="shared" si="127"/>
        <v>0.41546464885315676</v>
      </c>
      <c r="L709" s="2">
        <f t="shared" si="128"/>
        <v>5.9588555213998584E-2</v>
      </c>
      <c r="M709" s="2">
        <f t="shared" si="129"/>
        <v>1.8917001655237686E-2</v>
      </c>
      <c r="N709" s="1">
        <v>2140</v>
      </c>
      <c r="O709" s="1">
        <v>1757</v>
      </c>
      <c r="P709" s="1">
        <v>252</v>
      </c>
      <c r="Q709" s="1">
        <v>30</v>
      </c>
      <c r="R709" s="1">
        <v>41</v>
      </c>
      <c r="S709" s="1">
        <v>5</v>
      </c>
      <c r="T709" s="1"/>
      <c r="U709" s="1">
        <v>4</v>
      </c>
      <c r="V709" s="1"/>
      <c r="W709" s="1"/>
      <c r="X709" s="1"/>
      <c r="Y709" s="1"/>
      <c r="Z709" s="1"/>
      <c r="AA709" s="1"/>
      <c r="AB709" s="1"/>
      <c r="AG709" t="str">
        <f t="shared" si="133"/>
        <v>Athol</v>
      </c>
      <c r="AH709" s="10" t="s">
        <v>3038</v>
      </c>
      <c r="AI709" s="10">
        <v>1</v>
      </c>
      <c r="AJ709" s="7">
        <v>54</v>
      </c>
      <c r="AL709" s="7" t="s">
        <v>851</v>
      </c>
      <c r="AM709" t="s">
        <v>777</v>
      </c>
      <c r="AN709" t="s">
        <v>4099</v>
      </c>
      <c r="AO709" t="s">
        <v>4476</v>
      </c>
    </row>
    <row r="710" spans="1:41" hidden="1" outlineLevel="1">
      <c r="A710" s="73" t="s">
        <v>1959</v>
      </c>
      <c r="B710" s="10" t="s">
        <v>3738</v>
      </c>
      <c r="C710" s="1">
        <f t="shared" si="130"/>
        <v>15670</v>
      </c>
      <c r="D710" s="7">
        <f t="shared" si="123"/>
        <v>1</v>
      </c>
      <c r="E710" s="7">
        <f t="shared" si="124"/>
        <v>2</v>
      </c>
      <c r="F710" s="7">
        <f t="shared" si="125"/>
        <v>3</v>
      </c>
      <c r="G710" s="1">
        <f t="shared" si="131"/>
        <v>3245</v>
      </c>
      <c r="H710" s="2">
        <f t="shared" si="132"/>
        <v>0.2070835992342055</v>
      </c>
      <c r="I710" s="8"/>
      <c r="J710" s="2">
        <f t="shared" si="126"/>
        <v>0.5694958519463944</v>
      </c>
      <c r="K710" s="2">
        <f t="shared" si="127"/>
        <v>0.36241225271218891</v>
      </c>
      <c r="L710" s="2">
        <f t="shared" si="128"/>
        <v>5.047862156987875E-2</v>
      </c>
      <c r="M710" s="2">
        <f t="shared" si="129"/>
        <v>1.7613273771537936E-2</v>
      </c>
      <c r="N710" s="1">
        <v>8924</v>
      </c>
      <c r="O710" s="1">
        <v>5679</v>
      </c>
      <c r="P710" s="1">
        <v>791</v>
      </c>
      <c r="Q710" s="1">
        <v>94</v>
      </c>
      <c r="R710" s="1">
        <v>84</v>
      </c>
      <c r="S710" s="1">
        <v>10</v>
      </c>
      <c r="T710" s="1"/>
      <c r="U710" s="1">
        <v>88</v>
      </c>
      <c r="V710" s="1"/>
      <c r="W710" s="1"/>
      <c r="X710" s="1"/>
      <c r="Y710" s="1"/>
      <c r="Z710" s="1"/>
      <c r="AA710" s="1"/>
      <c r="AB710" s="1"/>
      <c r="AG710" t="str">
        <f t="shared" si="133"/>
        <v>Attleboro</v>
      </c>
      <c r="AH710" t="s">
        <v>2683</v>
      </c>
      <c r="AI710">
        <v>3</v>
      </c>
      <c r="AJ710" s="7">
        <v>310</v>
      </c>
      <c r="AL710" s="7" t="s">
        <v>851</v>
      </c>
      <c r="AM710" t="s">
        <v>1803</v>
      </c>
      <c r="AN710" t="s">
        <v>4099</v>
      </c>
      <c r="AO710" t="s">
        <v>4477</v>
      </c>
    </row>
    <row r="711" spans="1:41" hidden="1" outlineLevel="1">
      <c r="A711" s="73" t="s">
        <v>1956</v>
      </c>
      <c r="B711" s="10" t="s">
        <v>3738</v>
      </c>
      <c r="C711" s="1">
        <f t="shared" si="130"/>
        <v>8336</v>
      </c>
      <c r="D711" s="7">
        <f t="shared" si="123"/>
        <v>1</v>
      </c>
      <c r="E711" s="7">
        <f t="shared" si="124"/>
        <v>2</v>
      </c>
      <c r="F711" s="7">
        <f t="shared" si="125"/>
        <v>3</v>
      </c>
      <c r="G711" s="1">
        <f t="shared" si="131"/>
        <v>1654</v>
      </c>
      <c r="H711" s="2">
        <f t="shared" si="132"/>
        <v>0.1984165067178503</v>
      </c>
      <c r="I711" s="8"/>
      <c r="J711" s="2">
        <f t="shared" si="126"/>
        <v>0.56933781190019195</v>
      </c>
      <c r="K711" s="2">
        <f t="shared" si="127"/>
        <v>0.37092130518234168</v>
      </c>
      <c r="L711" s="2">
        <f t="shared" si="128"/>
        <v>5.1223608445297504E-2</v>
      </c>
      <c r="M711" s="2">
        <f t="shared" si="129"/>
        <v>8.5172744721688717E-3</v>
      </c>
      <c r="N711" s="1">
        <v>4746</v>
      </c>
      <c r="O711" s="1">
        <v>3092</v>
      </c>
      <c r="P711" s="1">
        <v>427</v>
      </c>
      <c r="Q711" s="1">
        <v>24</v>
      </c>
      <c r="R711" s="1">
        <v>28</v>
      </c>
      <c r="S711" s="1">
        <v>10</v>
      </c>
      <c r="T711" s="1"/>
      <c r="U711" s="1">
        <v>9</v>
      </c>
      <c r="V711" s="1"/>
      <c r="W711" s="1"/>
      <c r="X711" s="1"/>
      <c r="Y711" s="1"/>
      <c r="Z711" s="1"/>
      <c r="AA711" s="1"/>
      <c r="AB711" s="1"/>
      <c r="AG711" t="str">
        <f t="shared" si="133"/>
        <v>Auburn</v>
      </c>
      <c r="AH711" s="10" t="s">
        <v>3038</v>
      </c>
      <c r="AI711" s="10" t="s">
        <v>3494</v>
      </c>
      <c r="AJ711" s="7">
        <v>230</v>
      </c>
      <c r="AL711" s="7" t="s">
        <v>851</v>
      </c>
      <c r="AM711" t="s">
        <v>777</v>
      </c>
      <c r="AN711" t="s">
        <v>1466</v>
      </c>
      <c r="AO711" t="s">
        <v>4478</v>
      </c>
    </row>
    <row r="712" spans="1:41" hidden="1" outlineLevel="1">
      <c r="A712" s="73" t="s">
        <v>1957</v>
      </c>
      <c r="B712" s="10" t="s">
        <v>3738</v>
      </c>
      <c r="C712" s="1">
        <f t="shared" si="130"/>
        <v>2391</v>
      </c>
      <c r="D712" s="7">
        <f t="shared" si="123"/>
        <v>1</v>
      </c>
      <c r="E712" s="7">
        <f t="shared" si="124"/>
        <v>2</v>
      </c>
      <c r="F712" s="7">
        <f t="shared" si="125"/>
        <v>3</v>
      </c>
      <c r="G712" s="1">
        <f t="shared" si="131"/>
        <v>596</v>
      </c>
      <c r="H712" s="2">
        <f t="shared" si="132"/>
        <v>0.2492680886658302</v>
      </c>
      <c r="I712" s="8"/>
      <c r="J712" s="2">
        <f t="shared" si="126"/>
        <v>0.59347553324968627</v>
      </c>
      <c r="K712" s="2">
        <f t="shared" si="127"/>
        <v>0.3442074445838561</v>
      </c>
      <c r="L712" s="2">
        <f t="shared" si="128"/>
        <v>4.7678795483061483E-2</v>
      </c>
      <c r="M712" s="2">
        <f t="shared" si="129"/>
        <v>1.4638226683396142E-2</v>
      </c>
      <c r="N712" s="1">
        <v>1419</v>
      </c>
      <c r="O712" s="1">
        <v>823</v>
      </c>
      <c r="P712" s="1">
        <v>114</v>
      </c>
      <c r="Q712" s="1">
        <v>10</v>
      </c>
      <c r="R712" s="1">
        <v>18</v>
      </c>
      <c r="S712" s="1">
        <v>2</v>
      </c>
      <c r="T712" s="1"/>
      <c r="U712" s="1">
        <v>5</v>
      </c>
      <c r="V712" s="1"/>
      <c r="W712" s="1"/>
      <c r="X712" s="1"/>
      <c r="Y712" s="1"/>
      <c r="Z712" s="1"/>
      <c r="AA712" s="1"/>
      <c r="AB712" s="1"/>
      <c r="AG712" t="str">
        <f t="shared" si="133"/>
        <v>Avon</v>
      </c>
      <c r="AH712" t="s">
        <v>3432</v>
      </c>
      <c r="AI712">
        <v>10</v>
      </c>
      <c r="AJ712" s="7">
        <v>266</v>
      </c>
      <c r="AL712" s="7" t="s">
        <v>851</v>
      </c>
      <c r="AM712" t="s">
        <v>458</v>
      </c>
      <c r="AN712" t="s">
        <v>1803</v>
      </c>
      <c r="AO712" t="s">
        <v>4479</v>
      </c>
    </row>
    <row r="713" spans="1:41" hidden="1" outlineLevel="1">
      <c r="A713" s="73" t="s">
        <v>1287</v>
      </c>
      <c r="B713" s="10" t="s">
        <v>3738</v>
      </c>
      <c r="C713" s="1">
        <f t="shared" si="130"/>
        <v>2763</v>
      </c>
      <c r="D713" s="7">
        <f t="shared" si="123"/>
        <v>1</v>
      </c>
      <c r="E713" s="7">
        <f t="shared" si="124"/>
        <v>2</v>
      </c>
      <c r="F713" s="7">
        <f t="shared" si="125"/>
        <v>3</v>
      </c>
      <c r="G713" s="1">
        <f t="shared" si="131"/>
        <v>555</v>
      </c>
      <c r="H713" s="2">
        <f t="shared" si="132"/>
        <v>0.20086862106406081</v>
      </c>
      <c r="I713" s="8"/>
      <c r="J713" s="2">
        <f t="shared" si="126"/>
        <v>0.55772710821570759</v>
      </c>
      <c r="K713" s="2">
        <f t="shared" si="127"/>
        <v>0.35685848715164675</v>
      </c>
      <c r="L713" s="2">
        <f t="shared" si="128"/>
        <v>6.5870430691277598E-2</v>
      </c>
      <c r="M713" s="2">
        <f t="shared" si="129"/>
        <v>1.9543973941368059E-2</v>
      </c>
      <c r="N713" s="1">
        <v>1541</v>
      </c>
      <c r="O713" s="1">
        <v>986</v>
      </c>
      <c r="P713" s="1">
        <v>182</v>
      </c>
      <c r="Q713" s="1">
        <v>15</v>
      </c>
      <c r="R713" s="1">
        <v>35</v>
      </c>
      <c r="S713" s="1">
        <v>4</v>
      </c>
      <c r="T713" s="1"/>
      <c r="U713" s="1">
        <v>0</v>
      </c>
      <c r="V713" s="1"/>
      <c r="W713" s="1"/>
      <c r="X713" s="1"/>
      <c r="Y713" s="1"/>
      <c r="Z713" s="1"/>
      <c r="AA713" s="1"/>
      <c r="AB713" s="1"/>
      <c r="AG713" t="str">
        <f t="shared" si="133"/>
        <v>Ayer</v>
      </c>
      <c r="AH713" t="s">
        <v>1850</v>
      </c>
      <c r="AI713">
        <v>5</v>
      </c>
      <c r="AJ713" s="7">
        <v>81</v>
      </c>
      <c r="AL713" s="7" t="s">
        <v>851</v>
      </c>
      <c r="AM713" t="s">
        <v>1467</v>
      </c>
      <c r="AN713" t="s">
        <v>776</v>
      </c>
      <c r="AO713" t="s">
        <v>4480</v>
      </c>
    </row>
    <row r="714" spans="1:41" hidden="1" outlineLevel="1">
      <c r="A714" s="73" t="s">
        <v>2745</v>
      </c>
      <c r="B714" s="10" t="s">
        <v>3738</v>
      </c>
      <c r="C714" s="1">
        <f t="shared" si="130"/>
        <v>24008</v>
      </c>
      <c r="D714" s="7">
        <f t="shared" si="123"/>
        <v>1</v>
      </c>
      <c r="E714" s="7">
        <f t="shared" si="124"/>
        <v>2</v>
      </c>
      <c r="F714" s="7">
        <f t="shared" si="125"/>
        <v>3</v>
      </c>
      <c r="G714" s="1">
        <f t="shared" si="131"/>
        <v>1843</v>
      </c>
      <c r="H714" s="2">
        <f t="shared" si="132"/>
        <v>7.6766077974008667E-2</v>
      </c>
      <c r="I714" s="8"/>
      <c r="J714" s="2">
        <f t="shared" si="126"/>
        <v>0.50316561146284566</v>
      </c>
      <c r="K714" s="2">
        <f t="shared" si="127"/>
        <v>0.42639953348883708</v>
      </c>
      <c r="L714" s="2">
        <f t="shared" si="128"/>
        <v>6.1104631789403535E-2</v>
      </c>
      <c r="M714" s="2">
        <f t="shared" si="129"/>
        <v>9.3302232589137224E-3</v>
      </c>
      <c r="N714" s="1">
        <v>12080</v>
      </c>
      <c r="O714" s="1">
        <v>10237</v>
      </c>
      <c r="P714" s="1">
        <v>1467</v>
      </c>
      <c r="Q714" s="1">
        <v>70</v>
      </c>
      <c r="R714" s="1">
        <v>108</v>
      </c>
      <c r="S714" s="1">
        <v>13</v>
      </c>
      <c r="T714" s="1"/>
      <c r="U714" s="1">
        <v>33</v>
      </c>
      <c r="V714" s="1"/>
      <c r="W714" s="1"/>
      <c r="X714" s="1"/>
      <c r="Y714" s="1"/>
      <c r="Z714" s="1"/>
      <c r="AA714" s="1"/>
      <c r="AB714" s="1"/>
      <c r="AG714" t="str">
        <f t="shared" si="133"/>
        <v>Barnstable</v>
      </c>
      <c r="AH714" t="s">
        <v>2745</v>
      </c>
      <c r="AI714">
        <v>10</v>
      </c>
      <c r="AJ714" s="7">
        <v>335</v>
      </c>
      <c r="AL714" s="7" t="s">
        <v>851</v>
      </c>
      <c r="AM714" t="s">
        <v>1801</v>
      </c>
      <c r="AN714" t="s">
        <v>1803</v>
      </c>
      <c r="AO714" t="s">
        <v>4481</v>
      </c>
    </row>
    <row r="715" spans="1:41" hidden="1" outlineLevel="1">
      <c r="A715" s="73" t="s">
        <v>1288</v>
      </c>
      <c r="B715" s="10" t="s">
        <v>3738</v>
      </c>
      <c r="C715" s="1">
        <f t="shared" si="130"/>
        <v>2321</v>
      </c>
      <c r="D715" s="7">
        <f t="shared" si="123"/>
        <v>1</v>
      </c>
      <c r="E715" s="7">
        <f t="shared" si="124"/>
        <v>2</v>
      </c>
      <c r="F715" s="7">
        <f t="shared" si="125"/>
        <v>3</v>
      </c>
      <c r="G715" s="1">
        <f t="shared" si="131"/>
        <v>219</v>
      </c>
      <c r="H715" s="2">
        <f t="shared" si="132"/>
        <v>9.4355881085738905E-2</v>
      </c>
      <c r="I715" s="8"/>
      <c r="J715" s="2">
        <f t="shared" si="126"/>
        <v>0.50280051701852646</v>
      </c>
      <c r="K715" s="2">
        <f t="shared" si="127"/>
        <v>0.40844463593278757</v>
      </c>
      <c r="L715" s="2">
        <f t="shared" si="128"/>
        <v>7.7121930202498926E-2</v>
      </c>
      <c r="M715" s="2">
        <f t="shared" si="129"/>
        <v>1.1632916846187044E-2</v>
      </c>
      <c r="N715" s="1">
        <v>1167</v>
      </c>
      <c r="O715" s="1">
        <v>948</v>
      </c>
      <c r="P715" s="1">
        <v>179</v>
      </c>
      <c r="Q715" s="1">
        <v>10</v>
      </c>
      <c r="R715" s="1">
        <v>13</v>
      </c>
      <c r="S715" s="1">
        <v>0</v>
      </c>
      <c r="T715" s="1"/>
      <c r="U715" s="1">
        <v>4</v>
      </c>
      <c r="V715" s="1"/>
      <c r="W715" s="1"/>
      <c r="X715" s="1"/>
      <c r="Y715" s="1"/>
      <c r="Z715" s="1"/>
      <c r="AA715" s="1"/>
      <c r="AB715" s="1"/>
      <c r="AG715" t="str">
        <f t="shared" si="133"/>
        <v>Barre</v>
      </c>
      <c r="AH715" s="10" t="s">
        <v>3038</v>
      </c>
      <c r="AI715" s="10">
        <v>1</v>
      </c>
      <c r="AJ715" s="7">
        <v>120</v>
      </c>
      <c r="AL715" s="7" t="s">
        <v>851</v>
      </c>
      <c r="AM715" t="s">
        <v>777</v>
      </c>
      <c r="AN715" t="s">
        <v>982</v>
      </c>
      <c r="AO715" t="s">
        <v>4482</v>
      </c>
    </row>
    <row r="716" spans="1:41" hidden="1" outlineLevel="1">
      <c r="A716" s="73" t="s">
        <v>2589</v>
      </c>
      <c r="B716" s="10" t="s">
        <v>3738</v>
      </c>
      <c r="C716" s="1">
        <f t="shared" si="130"/>
        <v>770</v>
      </c>
      <c r="D716" s="7">
        <f t="shared" si="123"/>
        <v>1</v>
      </c>
      <c r="E716" s="7">
        <f t="shared" si="124"/>
        <v>2</v>
      </c>
      <c r="F716" s="7">
        <f t="shared" si="125"/>
        <v>3</v>
      </c>
      <c r="G716" s="1">
        <f t="shared" si="131"/>
        <v>168</v>
      </c>
      <c r="H716" s="2">
        <f t="shared" si="132"/>
        <v>0.21818181818181817</v>
      </c>
      <c r="I716" s="8"/>
      <c r="J716" s="2">
        <f t="shared" si="126"/>
        <v>0.54935064935064937</v>
      </c>
      <c r="K716" s="2">
        <f t="shared" si="127"/>
        <v>0.33116883116883117</v>
      </c>
      <c r="L716" s="2">
        <f t="shared" si="128"/>
        <v>8.9610389610389612E-2</v>
      </c>
      <c r="M716" s="2">
        <f t="shared" si="129"/>
        <v>2.9870129870129852E-2</v>
      </c>
      <c r="N716" s="1">
        <v>423</v>
      </c>
      <c r="O716" s="1">
        <v>255</v>
      </c>
      <c r="P716" s="1">
        <v>69</v>
      </c>
      <c r="Q716" s="1">
        <v>3</v>
      </c>
      <c r="R716" s="1">
        <v>7</v>
      </c>
      <c r="S716" s="1">
        <v>13</v>
      </c>
      <c r="T716" s="1"/>
      <c r="U716" s="1">
        <v>0</v>
      </c>
      <c r="V716" s="1"/>
      <c r="W716" s="1"/>
      <c r="X716" s="1"/>
      <c r="Y716" s="1"/>
      <c r="Z716" s="1"/>
      <c r="AA716" s="1"/>
      <c r="AB716" s="1"/>
      <c r="AG716" t="str">
        <f t="shared" si="133"/>
        <v>Becket</v>
      </c>
      <c r="AH716" t="s">
        <v>1057</v>
      </c>
      <c r="AI716">
        <v>1</v>
      </c>
      <c r="AJ716" s="7">
        <v>185</v>
      </c>
      <c r="AL716" s="7" t="s">
        <v>851</v>
      </c>
      <c r="AM716" t="s">
        <v>1802</v>
      </c>
      <c r="AN716" t="s">
        <v>1466</v>
      </c>
      <c r="AO716" t="s">
        <v>4483</v>
      </c>
    </row>
    <row r="717" spans="1:41" hidden="1" outlineLevel="1">
      <c r="A717" s="73" t="s">
        <v>1380</v>
      </c>
      <c r="B717" s="10" t="s">
        <v>3738</v>
      </c>
      <c r="C717" s="1">
        <f t="shared" si="130"/>
        <v>6766</v>
      </c>
      <c r="D717" s="7">
        <f t="shared" si="123"/>
        <v>1</v>
      </c>
      <c r="E717" s="7">
        <f t="shared" si="124"/>
        <v>2</v>
      </c>
      <c r="F717" s="7">
        <f t="shared" si="125"/>
        <v>3</v>
      </c>
      <c r="G717" s="1">
        <f t="shared" si="131"/>
        <v>1314</v>
      </c>
      <c r="H717" s="2">
        <f t="shared" si="132"/>
        <v>0.19420632574637894</v>
      </c>
      <c r="I717" s="8"/>
      <c r="J717" s="2">
        <f t="shared" si="126"/>
        <v>0.55985811409991137</v>
      </c>
      <c r="K717" s="2">
        <f t="shared" si="127"/>
        <v>0.36565178835353235</v>
      </c>
      <c r="L717" s="2">
        <f t="shared" si="128"/>
        <v>6.1927283476204555E-2</v>
      </c>
      <c r="M717" s="2">
        <f t="shared" si="129"/>
        <v>1.2562814070351723E-2</v>
      </c>
      <c r="N717" s="1">
        <v>3788</v>
      </c>
      <c r="O717" s="1">
        <v>2474</v>
      </c>
      <c r="P717" s="1">
        <v>419</v>
      </c>
      <c r="Q717" s="1">
        <v>22</v>
      </c>
      <c r="R717" s="1">
        <v>55</v>
      </c>
      <c r="S717" s="1">
        <v>8</v>
      </c>
      <c r="T717" s="1"/>
      <c r="U717" s="1">
        <v>0</v>
      </c>
      <c r="V717" s="1"/>
      <c r="W717" s="1"/>
      <c r="X717" s="1"/>
      <c r="Y717" s="1"/>
      <c r="Z717" s="1"/>
      <c r="AA717" s="1"/>
      <c r="AB717" s="1"/>
      <c r="AG717" t="str">
        <f t="shared" si="133"/>
        <v>Bedford</v>
      </c>
      <c r="AH717" t="s">
        <v>1850</v>
      </c>
      <c r="AI717">
        <v>6</v>
      </c>
      <c r="AJ717" s="7">
        <v>103</v>
      </c>
      <c r="AL717" s="7" t="s">
        <v>851</v>
      </c>
      <c r="AM717" t="s">
        <v>1467</v>
      </c>
      <c r="AN717" t="s">
        <v>4484</v>
      </c>
      <c r="AO717" t="s">
        <v>4485</v>
      </c>
    </row>
    <row r="718" spans="1:41" hidden="1" outlineLevel="1">
      <c r="A718" s="73" t="s">
        <v>2292</v>
      </c>
      <c r="B718" s="10" t="s">
        <v>3738</v>
      </c>
      <c r="C718" s="1">
        <f t="shared" si="130"/>
        <v>5867</v>
      </c>
      <c r="D718" s="7">
        <f t="shared" si="123"/>
        <v>1</v>
      </c>
      <c r="E718" s="7">
        <f t="shared" si="124"/>
        <v>2</v>
      </c>
      <c r="F718" s="7">
        <f t="shared" si="125"/>
        <v>3</v>
      </c>
      <c r="G718" s="1">
        <f t="shared" si="131"/>
        <v>1061</v>
      </c>
      <c r="H718" s="2">
        <f t="shared" si="132"/>
        <v>0.18084199761377195</v>
      </c>
      <c r="I718" s="8"/>
      <c r="J718" s="2">
        <f t="shared" si="126"/>
        <v>0.52752684506562131</v>
      </c>
      <c r="K718" s="2">
        <f t="shared" si="127"/>
        <v>0.34668484745184935</v>
      </c>
      <c r="L718" s="2">
        <f t="shared" si="128"/>
        <v>0.11436850178967105</v>
      </c>
      <c r="M718" s="2">
        <f t="shared" si="129"/>
        <v>1.141980569285829E-2</v>
      </c>
      <c r="N718" s="1">
        <v>3095</v>
      </c>
      <c r="O718" s="1">
        <v>2034</v>
      </c>
      <c r="P718" s="1">
        <v>671</v>
      </c>
      <c r="Q718" s="1">
        <v>13</v>
      </c>
      <c r="R718" s="1">
        <v>41</v>
      </c>
      <c r="S718" s="1">
        <v>6</v>
      </c>
      <c r="T718" s="1"/>
      <c r="U718" s="1">
        <v>7</v>
      </c>
      <c r="V718" s="1"/>
      <c r="W718" s="1"/>
      <c r="X718" s="1"/>
      <c r="Y718" s="1"/>
      <c r="Z718" s="1"/>
      <c r="AA718" s="1"/>
      <c r="AB718" s="1"/>
      <c r="AG718" t="str">
        <f t="shared" si="133"/>
        <v>Belchertown</v>
      </c>
      <c r="AH718" t="s">
        <v>1790</v>
      </c>
      <c r="AI718">
        <v>1</v>
      </c>
      <c r="AJ718" s="7">
        <v>175</v>
      </c>
      <c r="AL718" s="7" t="s">
        <v>851</v>
      </c>
      <c r="AM718" t="s">
        <v>1466</v>
      </c>
      <c r="AN718" t="s">
        <v>4099</v>
      </c>
      <c r="AO718" t="s">
        <v>4486</v>
      </c>
    </row>
    <row r="719" spans="1:41" hidden="1" outlineLevel="1">
      <c r="A719" s="73" t="s">
        <v>2634</v>
      </c>
      <c r="B719" s="10" t="s">
        <v>3738</v>
      </c>
      <c r="C719" s="1">
        <f t="shared" si="130"/>
        <v>6960</v>
      </c>
      <c r="D719" s="7">
        <f t="shared" si="123"/>
        <v>1</v>
      </c>
      <c r="E719" s="7">
        <f t="shared" si="124"/>
        <v>2</v>
      </c>
      <c r="F719" s="7">
        <f t="shared" si="125"/>
        <v>3</v>
      </c>
      <c r="G719" s="1">
        <f t="shared" si="131"/>
        <v>1802</v>
      </c>
      <c r="H719" s="2">
        <f t="shared" si="132"/>
        <v>0.2589080459770115</v>
      </c>
      <c r="I719" s="8"/>
      <c r="J719" s="2">
        <f t="shared" si="126"/>
        <v>0.59813218390804601</v>
      </c>
      <c r="K719" s="2">
        <f t="shared" si="127"/>
        <v>0.33922413793103451</v>
      </c>
      <c r="L719" s="2">
        <f t="shared" si="128"/>
        <v>5.057471264367816E-2</v>
      </c>
      <c r="M719" s="2">
        <f t="shared" si="129"/>
        <v>1.206896551724132E-2</v>
      </c>
      <c r="N719" s="1">
        <v>4163</v>
      </c>
      <c r="O719" s="1">
        <v>2361</v>
      </c>
      <c r="P719" s="1">
        <v>352</v>
      </c>
      <c r="Q719" s="1">
        <v>33</v>
      </c>
      <c r="R719" s="1">
        <v>42</v>
      </c>
      <c r="S719" s="1">
        <v>1</v>
      </c>
      <c r="T719" s="1"/>
      <c r="U719" s="1">
        <v>8</v>
      </c>
      <c r="V719" s="1"/>
      <c r="W719" s="1"/>
      <c r="X719" s="1"/>
      <c r="Y719" s="1"/>
      <c r="Z719" s="1"/>
      <c r="AA719" s="1"/>
      <c r="AB719" s="1"/>
      <c r="AG719" t="str">
        <f t="shared" si="133"/>
        <v>Bellingham</v>
      </c>
      <c r="AH719" t="s">
        <v>3432</v>
      </c>
      <c r="AI719">
        <v>2</v>
      </c>
      <c r="AJ719" s="7">
        <v>273</v>
      </c>
      <c r="AL719" s="7" t="s">
        <v>851</v>
      </c>
      <c r="AM719" t="s">
        <v>458</v>
      </c>
      <c r="AN719" t="s">
        <v>4099</v>
      </c>
      <c r="AO719" t="s">
        <v>4487</v>
      </c>
    </row>
    <row r="720" spans="1:41" hidden="1" outlineLevel="1">
      <c r="A720" s="73" t="s">
        <v>1635</v>
      </c>
      <c r="B720" s="10" t="s">
        <v>3738</v>
      </c>
      <c r="C720" s="1">
        <f t="shared" si="130"/>
        <v>13594</v>
      </c>
      <c r="D720" s="7">
        <f t="shared" si="123"/>
        <v>1</v>
      </c>
      <c r="E720" s="7">
        <f t="shared" si="124"/>
        <v>2</v>
      </c>
      <c r="F720" s="7">
        <f t="shared" si="125"/>
        <v>3</v>
      </c>
      <c r="G720" s="1">
        <f t="shared" si="131"/>
        <v>3585</v>
      </c>
      <c r="H720" s="2">
        <f t="shared" si="132"/>
        <v>0.26371928792114169</v>
      </c>
      <c r="I720" s="8"/>
      <c r="J720" s="2">
        <f t="shared" si="126"/>
        <v>0.58827423863469175</v>
      </c>
      <c r="K720" s="2">
        <f t="shared" si="127"/>
        <v>0.32455495071355012</v>
      </c>
      <c r="L720" s="2">
        <f t="shared" si="128"/>
        <v>7.6357216419008389E-2</v>
      </c>
      <c r="M720" s="2">
        <f t="shared" si="129"/>
        <v>1.0813594232749746E-2</v>
      </c>
      <c r="N720" s="1">
        <v>7997</v>
      </c>
      <c r="O720" s="1">
        <v>4412</v>
      </c>
      <c r="P720" s="1">
        <v>1038</v>
      </c>
      <c r="Q720" s="1">
        <v>39</v>
      </c>
      <c r="R720" s="1">
        <v>83</v>
      </c>
      <c r="S720" s="1">
        <v>8</v>
      </c>
      <c r="T720" s="1"/>
      <c r="U720" s="1">
        <v>17</v>
      </c>
      <c r="V720" s="1"/>
      <c r="W720" s="1"/>
      <c r="X720" s="1"/>
      <c r="Y720" s="1"/>
      <c r="Z720" s="1"/>
      <c r="AA720" s="1"/>
      <c r="AB720" s="1"/>
      <c r="AG720" t="str">
        <f t="shared" si="133"/>
        <v>Belmont</v>
      </c>
      <c r="AH720" t="s">
        <v>1850</v>
      </c>
      <c r="AI720">
        <v>8</v>
      </c>
      <c r="AJ720" s="7">
        <v>152</v>
      </c>
      <c r="AL720" s="7" t="s">
        <v>851</v>
      </c>
      <c r="AM720" t="s">
        <v>1467</v>
      </c>
      <c r="AN720" t="s">
        <v>781</v>
      </c>
      <c r="AO720" t="s">
        <v>4488</v>
      </c>
    </row>
    <row r="721" spans="1:41" hidden="1" outlineLevel="1">
      <c r="A721" s="73" t="s">
        <v>2600</v>
      </c>
      <c r="B721" s="10" t="s">
        <v>3738</v>
      </c>
      <c r="C721" s="1">
        <f t="shared" si="130"/>
        <v>2443</v>
      </c>
      <c r="D721" s="7">
        <f t="shared" si="123"/>
        <v>1</v>
      </c>
      <c r="E721" s="7">
        <f t="shared" si="124"/>
        <v>2</v>
      </c>
      <c r="F721" s="7">
        <f t="shared" si="125"/>
        <v>3</v>
      </c>
      <c r="G721" s="1">
        <f t="shared" si="131"/>
        <v>330</v>
      </c>
      <c r="H721" s="2">
        <f t="shared" si="132"/>
        <v>0.13507981989357348</v>
      </c>
      <c r="I721" s="8"/>
      <c r="J721" s="2">
        <f t="shared" si="126"/>
        <v>0.53213262382316828</v>
      </c>
      <c r="K721" s="2">
        <f t="shared" si="127"/>
        <v>0.39705280392959474</v>
      </c>
      <c r="L721" s="2">
        <f t="shared" si="128"/>
        <v>5.9353254195661072E-2</v>
      </c>
      <c r="M721" s="2">
        <f t="shared" si="129"/>
        <v>1.1461318051575901E-2</v>
      </c>
      <c r="N721" s="1">
        <v>1300</v>
      </c>
      <c r="O721" s="1">
        <v>970</v>
      </c>
      <c r="P721" s="1">
        <v>145</v>
      </c>
      <c r="Q721" s="1">
        <v>16</v>
      </c>
      <c r="R721" s="1">
        <v>9</v>
      </c>
      <c r="S721" s="1">
        <v>1</v>
      </c>
      <c r="T721" s="1"/>
      <c r="U721" s="1">
        <v>2</v>
      </c>
      <c r="V721" s="1"/>
      <c r="W721" s="1"/>
      <c r="X721" s="1"/>
      <c r="Y721" s="1"/>
      <c r="Z721" s="1"/>
      <c r="AA721" s="1"/>
      <c r="AB721" s="1"/>
      <c r="AG721" t="str">
        <f t="shared" si="133"/>
        <v>Berkley</v>
      </c>
      <c r="AH721" t="s">
        <v>2683</v>
      </c>
      <c r="AI721">
        <v>4</v>
      </c>
      <c r="AJ721" s="7">
        <v>320</v>
      </c>
      <c r="AL721" s="7" t="s">
        <v>851</v>
      </c>
      <c r="AM721" t="s">
        <v>1803</v>
      </c>
      <c r="AN721" t="s">
        <v>1466</v>
      </c>
      <c r="AO721" t="s">
        <v>4110</v>
      </c>
    </row>
    <row r="722" spans="1:41" hidden="1" outlineLevel="1">
      <c r="A722" s="73" t="s">
        <v>1904</v>
      </c>
      <c r="B722" s="10" t="s">
        <v>3738</v>
      </c>
      <c r="C722" s="1">
        <f t="shared" si="130"/>
        <v>1355</v>
      </c>
      <c r="D722" s="7">
        <f t="shared" si="123"/>
        <v>1</v>
      </c>
      <c r="E722" s="7">
        <f t="shared" si="124"/>
        <v>2</v>
      </c>
      <c r="F722" s="7">
        <f t="shared" si="125"/>
        <v>3</v>
      </c>
      <c r="G722" s="1">
        <f t="shared" si="131"/>
        <v>66</v>
      </c>
      <c r="H722" s="2">
        <f t="shared" si="132"/>
        <v>4.8708487084870848E-2</v>
      </c>
      <c r="I722" s="8"/>
      <c r="J722" s="2">
        <f t="shared" si="126"/>
        <v>0.48044280442804427</v>
      </c>
      <c r="K722" s="2">
        <f t="shared" si="127"/>
        <v>0.43173431734317341</v>
      </c>
      <c r="L722" s="2">
        <f t="shared" si="128"/>
        <v>7.0110701107011064E-2</v>
      </c>
      <c r="M722" s="2">
        <f t="shared" si="129"/>
        <v>1.7712177121771311E-2</v>
      </c>
      <c r="N722" s="1">
        <v>651</v>
      </c>
      <c r="O722" s="1">
        <v>585</v>
      </c>
      <c r="P722" s="1">
        <v>95</v>
      </c>
      <c r="Q722" s="1">
        <v>5</v>
      </c>
      <c r="R722" s="1">
        <v>18</v>
      </c>
      <c r="S722" s="1">
        <v>1</v>
      </c>
      <c r="T722" s="1"/>
      <c r="U722" s="1">
        <v>0</v>
      </c>
      <c r="V722" s="1"/>
      <c r="W722" s="1"/>
      <c r="X722" s="1"/>
      <c r="Y722" s="1"/>
      <c r="Z722" s="1"/>
      <c r="AA722" s="1"/>
      <c r="AB722" s="1"/>
      <c r="AG722" t="str">
        <f t="shared" si="133"/>
        <v>Berlin</v>
      </c>
      <c r="AH722" s="10" t="s">
        <v>3038</v>
      </c>
      <c r="AI722" s="10">
        <v>3</v>
      </c>
      <c r="AJ722" s="7">
        <v>149</v>
      </c>
      <c r="AL722" s="7" t="s">
        <v>851</v>
      </c>
      <c r="AM722" t="s">
        <v>777</v>
      </c>
      <c r="AN722" t="s">
        <v>776</v>
      </c>
      <c r="AO722" t="s">
        <v>4111</v>
      </c>
    </row>
    <row r="723" spans="1:41" hidden="1" outlineLevel="1">
      <c r="A723" s="73" t="s">
        <v>2592</v>
      </c>
      <c r="B723" s="10" t="s">
        <v>3738</v>
      </c>
      <c r="C723" s="1">
        <f t="shared" si="130"/>
        <v>1063</v>
      </c>
      <c r="D723" s="7">
        <f t="shared" si="123"/>
        <v>1</v>
      </c>
      <c r="E723" s="7">
        <f t="shared" si="124"/>
        <v>2</v>
      </c>
      <c r="F723" s="7">
        <f t="shared" si="125"/>
        <v>3</v>
      </c>
      <c r="G723" s="1">
        <f t="shared" si="131"/>
        <v>157</v>
      </c>
      <c r="H723" s="2">
        <f t="shared" si="132"/>
        <v>0.14769520225776106</v>
      </c>
      <c r="I723" s="8"/>
      <c r="J723" s="2">
        <f t="shared" si="126"/>
        <v>0.52587017873941677</v>
      </c>
      <c r="K723" s="2">
        <f t="shared" si="127"/>
        <v>0.37817497648165571</v>
      </c>
      <c r="L723" s="2">
        <f t="shared" si="128"/>
        <v>7.8080903104421451E-2</v>
      </c>
      <c r="M723" s="2">
        <f t="shared" si="129"/>
        <v>1.7873941674506066E-2</v>
      </c>
      <c r="N723" s="1">
        <v>559</v>
      </c>
      <c r="O723" s="1">
        <v>402</v>
      </c>
      <c r="P723" s="1">
        <v>83</v>
      </c>
      <c r="Q723" s="1">
        <v>2</v>
      </c>
      <c r="R723" s="1">
        <v>13</v>
      </c>
      <c r="S723" s="1">
        <v>2</v>
      </c>
      <c r="T723" s="1"/>
      <c r="U723" s="1">
        <v>2</v>
      </c>
      <c r="V723" s="1"/>
      <c r="W723" s="1"/>
      <c r="X723" s="1"/>
      <c r="Y723" s="1"/>
      <c r="Z723" s="1"/>
      <c r="AA723" s="1"/>
      <c r="AB723" s="1"/>
      <c r="AG723" t="str">
        <f t="shared" si="133"/>
        <v>Bernardston</v>
      </c>
      <c r="AH723" t="s">
        <v>2579</v>
      </c>
      <c r="AI723">
        <v>1</v>
      </c>
      <c r="AJ723" s="7">
        <v>24</v>
      </c>
      <c r="AL723" s="7" t="s">
        <v>851</v>
      </c>
      <c r="AM723" t="s">
        <v>2455</v>
      </c>
      <c r="AN723" t="s">
        <v>4099</v>
      </c>
      <c r="AO723" t="s">
        <v>4112</v>
      </c>
    </row>
    <row r="724" spans="1:41" hidden="1" outlineLevel="1">
      <c r="A724" s="73" t="s">
        <v>2593</v>
      </c>
      <c r="B724" s="10" t="s">
        <v>3738</v>
      </c>
      <c r="C724" s="1">
        <f t="shared" si="130"/>
        <v>18762</v>
      </c>
      <c r="D724" s="7">
        <f t="shared" si="123"/>
        <v>1</v>
      </c>
      <c r="E724" s="7">
        <f t="shared" si="124"/>
        <v>2</v>
      </c>
      <c r="F724" s="7">
        <f t="shared" si="125"/>
        <v>3</v>
      </c>
      <c r="G724" s="1">
        <f t="shared" si="131"/>
        <v>4263</v>
      </c>
      <c r="H724" s="2">
        <f t="shared" si="132"/>
        <v>0.22721458266709307</v>
      </c>
      <c r="I724" s="8"/>
      <c r="J724" s="2">
        <f t="shared" si="126"/>
        <v>0.57579149344419567</v>
      </c>
      <c r="K724" s="2">
        <f t="shared" si="127"/>
        <v>0.34857691077710268</v>
      </c>
      <c r="L724" s="2">
        <f t="shared" si="128"/>
        <v>6.326617631382582E-2</v>
      </c>
      <c r="M724" s="2">
        <f t="shared" si="129"/>
        <v>1.2365419464875835E-2</v>
      </c>
      <c r="N724" s="1">
        <v>10803</v>
      </c>
      <c r="O724" s="1">
        <v>6540</v>
      </c>
      <c r="P724" s="1">
        <v>1187</v>
      </c>
      <c r="Q724" s="1">
        <v>63</v>
      </c>
      <c r="R724" s="1">
        <v>112</v>
      </c>
      <c r="S724" s="1">
        <v>22</v>
      </c>
      <c r="T724" s="1"/>
      <c r="U724" s="1">
        <v>35</v>
      </c>
      <c r="V724" s="1"/>
      <c r="W724" s="1"/>
      <c r="X724" s="1"/>
      <c r="Y724" s="1"/>
      <c r="Z724" s="1"/>
      <c r="AA724" s="1"/>
      <c r="AB724" s="1"/>
      <c r="AG724" t="str">
        <f t="shared" si="133"/>
        <v>Beverly</v>
      </c>
      <c r="AH724" t="s">
        <v>2430</v>
      </c>
      <c r="AI724">
        <v>6</v>
      </c>
      <c r="AJ724" s="7">
        <v>78</v>
      </c>
      <c r="AL724" s="7" t="s">
        <v>851</v>
      </c>
      <c r="AM724" t="s">
        <v>2454</v>
      </c>
      <c r="AN724" t="s">
        <v>1466</v>
      </c>
      <c r="AO724" t="s">
        <v>4113</v>
      </c>
    </row>
    <row r="725" spans="1:41" hidden="1" outlineLevel="1">
      <c r="A725" s="73" t="s">
        <v>2291</v>
      </c>
      <c r="B725" s="10" t="s">
        <v>3738</v>
      </c>
      <c r="C725" s="1">
        <f t="shared" si="130"/>
        <v>16762</v>
      </c>
      <c r="D725" s="7">
        <f t="shared" si="123"/>
        <v>1</v>
      </c>
      <c r="E725" s="7">
        <f t="shared" si="124"/>
        <v>2</v>
      </c>
      <c r="F725" s="7">
        <f t="shared" si="125"/>
        <v>3</v>
      </c>
      <c r="G725" s="1">
        <f t="shared" si="131"/>
        <v>3457</v>
      </c>
      <c r="H725" s="2">
        <f t="shared" si="132"/>
        <v>0.20624030545280994</v>
      </c>
      <c r="I725" s="8"/>
      <c r="J725" s="2">
        <f t="shared" si="126"/>
        <v>0.56890585848944042</v>
      </c>
      <c r="K725" s="2">
        <f t="shared" si="127"/>
        <v>0.36266555303663045</v>
      </c>
      <c r="L725" s="2">
        <f t="shared" si="128"/>
        <v>5.3275265481446128E-2</v>
      </c>
      <c r="M725" s="2">
        <f t="shared" si="129"/>
        <v>1.5153322992483002E-2</v>
      </c>
      <c r="N725" s="1">
        <v>9536</v>
      </c>
      <c r="O725" s="1">
        <v>6079</v>
      </c>
      <c r="P725" s="1">
        <v>893</v>
      </c>
      <c r="Q725" s="1">
        <v>110</v>
      </c>
      <c r="R725" s="1">
        <v>108</v>
      </c>
      <c r="S725" s="1">
        <v>8</v>
      </c>
      <c r="T725" s="1"/>
      <c r="U725" s="1">
        <v>28</v>
      </c>
      <c r="V725" s="1"/>
      <c r="W725" s="1"/>
      <c r="X725" s="1"/>
      <c r="Y725" s="1"/>
      <c r="Z725" s="1"/>
      <c r="AA725" s="1"/>
      <c r="AB725" s="1"/>
      <c r="AG725" t="str">
        <f t="shared" si="133"/>
        <v>Billerica</v>
      </c>
      <c r="AH725" t="s">
        <v>1850</v>
      </c>
      <c r="AI725">
        <v>5</v>
      </c>
      <c r="AJ725" s="7">
        <v>72</v>
      </c>
      <c r="AL725" s="7" t="s">
        <v>851</v>
      </c>
      <c r="AM725" t="s">
        <v>1467</v>
      </c>
      <c r="AN725" t="s">
        <v>4165</v>
      </c>
      <c r="AO725" t="s">
        <v>4166</v>
      </c>
    </row>
    <row r="726" spans="1:41" hidden="1" outlineLevel="1">
      <c r="A726" s="73" t="s">
        <v>3651</v>
      </c>
      <c r="B726" s="10" t="s">
        <v>3738</v>
      </c>
      <c r="C726" s="1">
        <f t="shared" si="130"/>
        <v>3579</v>
      </c>
      <c r="D726" s="7">
        <f t="shared" si="123"/>
        <v>1</v>
      </c>
      <c r="E726" s="7">
        <f t="shared" si="124"/>
        <v>2</v>
      </c>
      <c r="F726" s="7">
        <f t="shared" si="125"/>
        <v>3</v>
      </c>
      <c r="G726" s="1">
        <f t="shared" si="131"/>
        <v>842</v>
      </c>
      <c r="H726" s="2">
        <f t="shared" si="132"/>
        <v>0.23526124615814473</v>
      </c>
      <c r="I726" s="8"/>
      <c r="J726" s="2">
        <f t="shared" si="126"/>
        <v>0.5800502933780386</v>
      </c>
      <c r="K726" s="2">
        <f t="shared" si="127"/>
        <v>0.34478904721989384</v>
      </c>
      <c r="L726" s="2">
        <f t="shared" si="128"/>
        <v>6.119027661357921E-2</v>
      </c>
      <c r="M726" s="2">
        <f t="shared" si="129"/>
        <v>1.3970382788488354E-2</v>
      </c>
      <c r="N726" s="1">
        <v>2076</v>
      </c>
      <c r="O726" s="1">
        <v>1234</v>
      </c>
      <c r="P726" s="1">
        <v>219</v>
      </c>
      <c r="Q726" s="1">
        <v>29</v>
      </c>
      <c r="R726" s="1">
        <v>12</v>
      </c>
      <c r="S726" s="1">
        <v>5</v>
      </c>
      <c r="T726" s="1"/>
      <c r="U726" s="1">
        <v>4</v>
      </c>
      <c r="V726" s="1"/>
      <c r="W726" s="1"/>
      <c r="X726" s="1"/>
      <c r="Y726" s="1"/>
      <c r="Z726" s="1"/>
      <c r="AA726" s="1"/>
      <c r="AB726" s="1"/>
      <c r="AG726" t="str">
        <f t="shared" si="133"/>
        <v>Blackstone</v>
      </c>
      <c r="AH726" s="10" t="s">
        <v>3038</v>
      </c>
      <c r="AI726" s="10">
        <v>2</v>
      </c>
      <c r="AJ726" s="7">
        <v>297</v>
      </c>
      <c r="AL726" s="7" t="s">
        <v>851</v>
      </c>
      <c r="AM726" t="s">
        <v>777</v>
      </c>
      <c r="AN726" t="s">
        <v>4484</v>
      </c>
      <c r="AO726" t="s">
        <v>4167</v>
      </c>
    </row>
    <row r="727" spans="1:41" hidden="1" outlineLevel="1">
      <c r="A727" s="73" t="s">
        <v>3795</v>
      </c>
      <c r="B727" s="10" t="s">
        <v>3738</v>
      </c>
      <c r="C727" s="1">
        <f t="shared" si="130"/>
        <v>578</v>
      </c>
      <c r="D727" s="7">
        <f t="shared" si="123"/>
        <v>2</v>
      </c>
      <c r="E727" s="7">
        <f t="shared" si="124"/>
        <v>1</v>
      </c>
      <c r="F727" s="7">
        <f t="shared" si="125"/>
        <v>3</v>
      </c>
      <c r="G727" s="1">
        <f t="shared" si="131"/>
        <v>58</v>
      </c>
      <c r="H727" s="2">
        <f t="shared" si="132"/>
        <v>0.10034602076124567</v>
      </c>
      <c r="I727" s="8"/>
      <c r="J727" s="2">
        <f t="shared" si="126"/>
        <v>0.40657439446366783</v>
      </c>
      <c r="K727" s="2">
        <f t="shared" si="127"/>
        <v>0.50692041522491349</v>
      </c>
      <c r="L727" s="2">
        <f t="shared" si="128"/>
        <v>7.6124567474048443E-2</v>
      </c>
      <c r="M727" s="2">
        <f t="shared" si="129"/>
        <v>1.0380622837370235E-2</v>
      </c>
      <c r="N727" s="1">
        <v>235</v>
      </c>
      <c r="O727" s="1">
        <v>293</v>
      </c>
      <c r="P727" s="1">
        <v>44</v>
      </c>
      <c r="Q727" s="1">
        <v>1</v>
      </c>
      <c r="R727" s="1">
        <v>4</v>
      </c>
      <c r="S727" s="1">
        <v>1</v>
      </c>
      <c r="T727" s="1"/>
      <c r="U727" s="1">
        <v>0</v>
      </c>
      <c r="V727" s="1"/>
      <c r="W727" s="1"/>
      <c r="X727" s="1"/>
      <c r="Y727" s="1"/>
      <c r="Z727" s="1"/>
      <c r="AA727" s="1"/>
      <c r="AB727" s="1"/>
      <c r="AG727" t="str">
        <f t="shared" si="133"/>
        <v>Blandford</v>
      </c>
      <c r="AH727" t="s">
        <v>2688</v>
      </c>
      <c r="AI727">
        <v>1</v>
      </c>
      <c r="AJ727" s="7">
        <v>219</v>
      </c>
      <c r="AL727" s="7" t="s">
        <v>851</v>
      </c>
      <c r="AM727" t="s">
        <v>2456</v>
      </c>
      <c r="AN727" t="s">
        <v>4099</v>
      </c>
      <c r="AO727" t="s">
        <v>4168</v>
      </c>
    </row>
    <row r="728" spans="1:41" hidden="1" outlineLevel="1">
      <c r="A728" s="73" t="s">
        <v>1907</v>
      </c>
      <c r="B728" s="10" t="s">
        <v>3738</v>
      </c>
      <c r="C728" s="1">
        <f t="shared" si="130"/>
        <v>2339</v>
      </c>
      <c r="D728" s="7">
        <f t="shared" si="123"/>
        <v>1</v>
      </c>
      <c r="E728" s="7">
        <f t="shared" si="124"/>
        <v>2</v>
      </c>
      <c r="F728" s="7">
        <f t="shared" si="125"/>
        <v>3</v>
      </c>
      <c r="G728" s="1">
        <f t="shared" si="131"/>
        <v>39</v>
      </c>
      <c r="H728" s="2">
        <f t="shared" si="132"/>
        <v>1.6673792218896963E-2</v>
      </c>
      <c r="I728" s="8"/>
      <c r="J728" s="2">
        <f t="shared" si="126"/>
        <v>0.45874305258657544</v>
      </c>
      <c r="K728" s="2">
        <f t="shared" si="127"/>
        <v>0.44206926036767852</v>
      </c>
      <c r="L728" s="2">
        <f t="shared" si="128"/>
        <v>8.251389482684908E-2</v>
      </c>
      <c r="M728" s="2">
        <f t="shared" si="129"/>
        <v>1.6673792218896963E-2</v>
      </c>
      <c r="N728" s="1">
        <v>1073</v>
      </c>
      <c r="O728" s="1">
        <v>1034</v>
      </c>
      <c r="P728" s="1">
        <v>193</v>
      </c>
      <c r="Q728" s="1">
        <v>8</v>
      </c>
      <c r="R728" s="1">
        <v>24</v>
      </c>
      <c r="S728" s="1">
        <v>2</v>
      </c>
      <c r="T728" s="1"/>
      <c r="U728" s="1">
        <v>5</v>
      </c>
      <c r="V728" s="1"/>
      <c r="W728" s="1"/>
      <c r="X728" s="1"/>
      <c r="Y728" s="1"/>
      <c r="Z728" s="1"/>
      <c r="AA728" s="1"/>
      <c r="AB728" s="1"/>
      <c r="AG728" t="str">
        <f t="shared" si="133"/>
        <v>Bolton</v>
      </c>
      <c r="AH728" s="10" t="s">
        <v>3038</v>
      </c>
      <c r="AI728" s="10">
        <v>5</v>
      </c>
      <c r="AJ728" s="7">
        <v>123</v>
      </c>
      <c r="AL728" s="7" t="s">
        <v>851</v>
      </c>
      <c r="AM728" t="s">
        <v>777</v>
      </c>
      <c r="AN728" t="s">
        <v>781</v>
      </c>
      <c r="AO728" t="s">
        <v>4169</v>
      </c>
    </row>
    <row r="729" spans="1:41" hidden="1" outlineLevel="1">
      <c r="A729" s="73" t="s">
        <v>3796</v>
      </c>
      <c r="B729" s="10" t="s">
        <v>3738</v>
      </c>
      <c r="C729" s="1">
        <f t="shared" si="130"/>
        <v>184603</v>
      </c>
      <c r="D729" s="7">
        <f t="shared" si="123"/>
        <v>1</v>
      </c>
      <c r="E729" s="7">
        <f t="shared" si="124"/>
        <v>2</v>
      </c>
      <c r="F729" s="7">
        <f t="shared" si="125"/>
        <v>3</v>
      </c>
      <c r="G729" s="1">
        <f t="shared" si="131"/>
        <v>96004</v>
      </c>
      <c r="H729" s="2">
        <f t="shared" si="132"/>
        <v>0.52005655379381699</v>
      </c>
      <c r="I729" s="8"/>
      <c r="J729" s="2">
        <f t="shared" si="126"/>
        <v>0.71717686061439956</v>
      </c>
      <c r="K729" s="2">
        <f t="shared" si="127"/>
        <v>0.19712030682058254</v>
      </c>
      <c r="L729" s="2">
        <f t="shared" si="128"/>
        <v>7.3606604443048049E-2</v>
      </c>
      <c r="M729" s="2">
        <f t="shared" si="129"/>
        <v>1.2096228121969851E-2</v>
      </c>
      <c r="N729" s="1">
        <v>132393</v>
      </c>
      <c r="O729" s="1">
        <v>36389</v>
      </c>
      <c r="P729" s="1">
        <v>13588</v>
      </c>
      <c r="Q729" s="1">
        <v>890</v>
      </c>
      <c r="R729" s="1">
        <v>1027</v>
      </c>
      <c r="S729" s="1">
        <v>297</v>
      </c>
      <c r="T729" s="1"/>
      <c r="U729" s="1">
        <v>19</v>
      </c>
      <c r="V729" s="1"/>
      <c r="W729" s="1"/>
      <c r="X729" s="1"/>
      <c r="Y729" s="1"/>
      <c r="Z729" s="1"/>
      <c r="AA729" s="1"/>
      <c r="AB729" s="1"/>
      <c r="AG729" t="str">
        <f t="shared" si="133"/>
        <v>Boston</v>
      </c>
      <c r="AH729" t="s">
        <v>2942</v>
      </c>
      <c r="AI729" t="s">
        <v>3494</v>
      </c>
      <c r="AJ729" s="7">
        <v>162</v>
      </c>
      <c r="AL729" s="7" t="s">
        <v>851</v>
      </c>
      <c r="AM729" t="s">
        <v>776</v>
      </c>
      <c r="AN729" t="s">
        <v>1803</v>
      </c>
      <c r="AO729" t="s">
        <v>4170</v>
      </c>
    </row>
    <row r="730" spans="1:41" hidden="1" outlineLevel="1">
      <c r="A730" s="73" t="s">
        <v>3797</v>
      </c>
      <c r="B730" s="10" t="s">
        <v>3738</v>
      </c>
      <c r="C730" s="1">
        <f t="shared" si="130"/>
        <v>8824</v>
      </c>
      <c r="D730" s="7">
        <f t="shared" si="123"/>
        <v>1</v>
      </c>
      <c r="E730" s="7">
        <f t="shared" si="124"/>
        <v>2</v>
      </c>
      <c r="F730" s="7">
        <f t="shared" si="125"/>
        <v>3</v>
      </c>
      <c r="G730" s="1">
        <f t="shared" si="131"/>
        <v>716</v>
      </c>
      <c r="H730" s="2">
        <f t="shared" si="132"/>
        <v>8.1142339075249315E-2</v>
      </c>
      <c r="I730" s="8"/>
      <c r="J730" s="2">
        <f t="shared" si="126"/>
        <v>0.50645965548504079</v>
      </c>
      <c r="K730" s="2">
        <f t="shared" si="127"/>
        <v>0.42531731640979148</v>
      </c>
      <c r="L730" s="2">
        <f t="shared" si="128"/>
        <v>5.8250226654578421E-2</v>
      </c>
      <c r="M730" s="2">
        <f t="shared" si="129"/>
        <v>9.9728014505893053E-3</v>
      </c>
      <c r="N730" s="1">
        <v>4469</v>
      </c>
      <c r="O730" s="1">
        <v>3753</v>
      </c>
      <c r="P730" s="1">
        <v>514</v>
      </c>
      <c r="Q730" s="1">
        <v>30</v>
      </c>
      <c r="R730" s="1">
        <v>34</v>
      </c>
      <c r="S730" s="1">
        <v>8</v>
      </c>
      <c r="T730" s="1"/>
      <c r="U730" s="1">
        <v>16</v>
      </c>
      <c r="V730" s="1"/>
      <c r="W730" s="1"/>
      <c r="X730" s="1"/>
      <c r="Y730" s="1"/>
      <c r="Z730" s="1"/>
      <c r="AA730" s="1"/>
      <c r="AB730" s="1"/>
      <c r="AG730" t="str">
        <f t="shared" si="133"/>
        <v>Bourne</v>
      </c>
      <c r="AH730" t="s">
        <v>2745</v>
      </c>
      <c r="AI730">
        <v>10</v>
      </c>
      <c r="AJ730" s="7">
        <v>325</v>
      </c>
      <c r="AL730" s="7" t="s">
        <v>851</v>
      </c>
      <c r="AM730" t="s">
        <v>1801</v>
      </c>
      <c r="AN730" t="s">
        <v>4099</v>
      </c>
      <c r="AO730" t="s">
        <v>4171</v>
      </c>
    </row>
    <row r="731" spans="1:41" hidden="1" outlineLevel="1">
      <c r="A731" s="73" t="s">
        <v>3798</v>
      </c>
      <c r="B731" s="10" t="s">
        <v>3738</v>
      </c>
      <c r="C731" s="1">
        <f t="shared" si="130"/>
        <v>2436</v>
      </c>
      <c r="D731" s="7">
        <f t="shared" si="123"/>
        <v>1</v>
      </c>
      <c r="E731" s="7">
        <f t="shared" si="124"/>
        <v>2</v>
      </c>
      <c r="F731" s="7">
        <f t="shared" si="125"/>
        <v>3</v>
      </c>
      <c r="G731" s="1">
        <f t="shared" si="131"/>
        <v>370</v>
      </c>
      <c r="H731" s="2">
        <f t="shared" si="132"/>
        <v>0.15188834154351397</v>
      </c>
      <c r="I731" s="8"/>
      <c r="J731" s="2">
        <f t="shared" si="126"/>
        <v>0.52832512315270941</v>
      </c>
      <c r="K731" s="2">
        <f t="shared" si="127"/>
        <v>0.37643678160919541</v>
      </c>
      <c r="L731" s="2">
        <f t="shared" si="128"/>
        <v>8.1691297208538585E-2</v>
      </c>
      <c r="M731" s="2">
        <f t="shared" si="129"/>
        <v>1.3546798029556592E-2</v>
      </c>
      <c r="N731" s="1">
        <v>1287</v>
      </c>
      <c r="O731" s="1">
        <v>917</v>
      </c>
      <c r="P731" s="1">
        <v>199</v>
      </c>
      <c r="Q731" s="1">
        <v>10</v>
      </c>
      <c r="R731" s="1">
        <v>17</v>
      </c>
      <c r="S731" s="1">
        <v>1</v>
      </c>
      <c r="T731" s="1"/>
      <c r="U731" s="1">
        <v>5</v>
      </c>
      <c r="V731" s="1"/>
      <c r="W731" s="1"/>
      <c r="X731" s="1"/>
      <c r="Y731" s="1"/>
      <c r="Z731" s="1"/>
      <c r="AA731" s="1"/>
      <c r="AB731" s="1"/>
      <c r="AG731" t="str">
        <f t="shared" si="133"/>
        <v>Boxborough</v>
      </c>
      <c r="AH731" t="s">
        <v>1850</v>
      </c>
      <c r="AI731">
        <v>5</v>
      </c>
      <c r="AJ731" s="7">
        <v>105</v>
      </c>
      <c r="AL731" s="7" t="s">
        <v>851</v>
      </c>
      <c r="AM731" t="s">
        <v>1467</v>
      </c>
      <c r="AN731" t="s">
        <v>130</v>
      </c>
      <c r="AO731" t="s">
        <v>4172</v>
      </c>
    </row>
    <row r="732" spans="1:41" hidden="1" outlineLevel="1">
      <c r="A732" s="73" t="s">
        <v>3799</v>
      </c>
      <c r="B732" s="10" t="s">
        <v>3738</v>
      </c>
      <c r="C732" s="1">
        <f t="shared" si="130"/>
        <v>4424</v>
      </c>
      <c r="D732" s="7">
        <f t="shared" si="123"/>
        <v>2</v>
      </c>
      <c r="E732" s="7">
        <f t="shared" si="124"/>
        <v>1</v>
      </c>
      <c r="F732" s="7">
        <f t="shared" si="125"/>
        <v>3</v>
      </c>
      <c r="G732" s="1">
        <f t="shared" si="131"/>
        <v>508</v>
      </c>
      <c r="H732" s="2">
        <f t="shared" si="132"/>
        <v>0.11482820976491863</v>
      </c>
      <c r="I732" s="8"/>
      <c r="J732" s="2">
        <f t="shared" si="126"/>
        <v>0.40777576853526221</v>
      </c>
      <c r="K732" s="2">
        <f t="shared" si="127"/>
        <v>0.52260397830018079</v>
      </c>
      <c r="L732" s="2">
        <f t="shared" si="128"/>
        <v>3.0515370705244124E-2</v>
      </c>
      <c r="M732" s="2">
        <f t="shared" si="129"/>
        <v>3.9104882459312873E-2</v>
      </c>
      <c r="N732" s="1">
        <v>1804</v>
      </c>
      <c r="O732" s="1">
        <v>2312</v>
      </c>
      <c r="P732" s="1">
        <v>135</v>
      </c>
      <c r="Q732" s="1">
        <v>13</v>
      </c>
      <c r="R732" s="1">
        <v>35</v>
      </c>
      <c r="S732" s="1">
        <v>123</v>
      </c>
      <c r="T732" s="1"/>
      <c r="U732" s="1">
        <v>2</v>
      </c>
      <c r="V732" s="1"/>
      <c r="W732" s="1"/>
      <c r="X732" s="1"/>
      <c r="Y732" s="1"/>
      <c r="Z732" s="1"/>
      <c r="AA732" s="1"/>
      <c r="AB732" s="1"/>
      <c r="AG732" t="str">
        <f t="shared" si="133"/>
        <v>Boxford</v>
      </c>
      <c r="AH732" t="s">
        <v>2430</v>
      </c>
      <c r="AI732">
        <v>6</v>
      </c>
      <c r="AJ732" s="7">
        <v>19</v>
      </c>
      <c r="AL732" s="7" t="s">
        <v>851</v>
      </c>
      <c r="AM732" t="s">
        <v>2454</v>
      </c>
      <c r="AN732" t="s">
        <v>982</v>
      </c>
      <c r="AO732" t="s">
        <v>4173</v>
      </c>
    </row>
    <row r="733" spans="1:41" hidden="1" outlineLevel="1">
      <c r="A733" s="73" t="s">
        <v>4882</v>
      </c>
      <c r="B733" s="10" t="s">
        <v>3738</v>
      </c>
      <c r="C733" s="1">
        <f t="shared" si="130"/>
        <v>2302</v>
      </c>
      <c r="D733" s="7">
        <f t="shared" si="123"/>
        <v>1</v>
      </c>
      <c r="E733" s="7">
        <f t="shared" si="124"/>
        <v>2</v>
      </c>
      <c r="F733" s="7">
        <f t="shared" si="125"/>
        <v>3</v>
      </c>
      <c r="G733" s="1">
        <f t="shared" si="131"/>
        <v>109</v>
      </c>
      <c r="H733" s="2">
        <f t="shared" si="132"/>
        <v>4.7350130321459599E-2</v>
      </c>
      <c r="I733" s="8"/>
      <c r="J733" s="2">
        <f t="shared" si="126"/>
        <v>0.47958297132927891</v>
      </c>
      <c r="K733" s="2">
        <f t="shared" si="127"/>
        <v>0.43223284100781928</v>
      </c>
      <c r="L733" s="2">
        <f t="shared" si="128"/>
        <v>7.6455256298870553E-2</v>
      </c>
      <c r="M733" s="2">
        <f t="shared" si="129"/>
        <v>1.1728931364031206E-2</v>
      </c>
      <c r="N733" s="1">
        <v>1104</v>
      </c>
      <c r="O733" s="1">
        <v>995</v>
      </c>
      <c r="P733" s="1">
        <v>176</v>
      </c>
      <c r="Q733" s="1">
        <v>7</v>
      </c>
      <c r="R733" s="1">
        <v>17</v>
      </c>
      <c r="S733" s="1">
        <v>0</v>
      </c>
      <c r="T733" s="1"/>
      <c r="U733" s="1">
        <v>3</v>
      </c>
      <c r="V733" s="1"/>
      <c r="W733" s="1"/>
      <c r="X733" s="1"/>
      <c r="Y733" s="1"/>
      <c r="Z733" s="1"/>
      <c r="AA733" s="1"/>
      <c r="AB733" s="1"/>
      <c r="AG733" t="str">
        <f t="shared" si="133"/>
        <v>Boylston</v>
      </c>
      <c r="AH733" s="10" t="s">
        <v>3038</v>
      </c>
      <c r="AI733" s="10">
        <v>3</v>
      </c>
      <c r="AJ733" s="7">
        <v>163</v>
      </c>
      <c r="AL733" s="7" t="s">
        <v>851</v>
      </c>
      <c r="AM733" t="s">
        <v>777</v>
      </c>
      <c r="AN733" t="s">
        <v>4165</v>
      </c>
      <c r="AO733" t="s">
        <v>4174</v>
      </c>
    </row>
    <row r="734" spans="1:41" hidden="1" outlineLevel="1">
      <c r="A734" s="73" t="s">
        <v>1908</v>
      </c>
      <c r="B734" s="10" t="s">
        <v>3738</v>
      </c>
      <c r="C734" s="1">
        <f t="shared" si="130"/>
        <v>17434</v>
      </c>
      <c r="D734" s="7">
        <f t="shared" si="123"/>
        <v>1</v>
      </c>
      <c r="E734" s="7">
        <f t="shared" si="124"/>
        <v>2</v>
      </c>
      <c r="F734" s="7">
        <f t="shared" si="125"/>
        <v>3</v>
      </c>
      <c r="G734" s="1">
        <f t="shared" si="131"/>
        <v>3703</v>
      </c>
      <c r="H734" s="2">
        <f t="shared" si="132"/>
        <v>0.21240105540897097</v>
      </c>
      <c r="I734" s="8"/>
      <c r="J734" s="2">
        <f t="shared" si="126"/>
        <v>0.57577148101411035</v>
      </c>
      <c r="K734" s="2">
        <f t="shared" si="127"/>
        <v>0.36337042560513938</v>
      </c>
      <c r="L734" s="2">
        <f t="shared" si="128"/>
        <v>4.9156820006883102E-2</v>
      </c>
      <c r="M734" s="2">
        <f t="shared" si="129"/>
        <v>1.1701273373867165E-2</v>
      </c>
      <c r="N734" s="1">
        <v>10038</v>
      </c>
      <c r="O734" s="1">
        <v>6335</v>
      </c>
      <c r="P734" s="1">
        <v>857</v>
      </c>
      <c r="Q734" s="1">
        <v>99</v>
      </c>
      <c r="R734" s="1">
        <v>70</v>
      </c>
      <c r="S734" s="1">
        <v>6</v>
      </c>
      <c r="T734" s="1"/>
      <c r="U734" s="1">
        <v>29</v>
      </c>
      <c r="V734" s="1"/>
      <c r="W734" s="1"/>
      <c r="X734" s="1"/>
      <c r="Y734" s="1"/>
      <c r="Z734" s="1"/>
      <c r="AA734" s="1"/>
      <c r="AB734" s="1"/>
      <c r="AG734" t="str">
        <f t="shared" si="133"/>
        <v>Braintree</v>
      </c>
      <c r="AH734" t="s">
        <v>3432</v>
      </c>
      <c r="AI734">
        <v>9</v>
      </c>
      <c r="AJ734" s="7">
        <v>226</v>
      </c>
      <c r="AL734" s="7" t="s">
        <v>851</v>
      </c>
      <c r="AM734" t="s">
        <v>458</v>
      </c>
      <c r="AN734" t="s">
        <v>1466</v>
      </c>
      <c r="AO734" t="s">
        <v>4175</v>
      </c>
    </row>
    <row r="735" spans="1:41" hidden="1" outlineLevel="1">
      <c r="A735" s="73" t="s">
        <v>2041</v>
      </c>
      <c r="B735" s="10" t="s">
        <v>3738</v>
      </c>
      <c r="C735" s="1">
        <f t="shared" si="130"/>
        <v>5966</v>
      </c>
      <c r="D735" s="7">
        <f t="shared" si="123"/>
        <v>1</v>
      </c>
      <c r="E735" s="7">
        <f t="shared" si="124"/>
        <v>2</v>
      </c>
      <c r="F735" s="7">
        <f t="shared" si="125"/>
        <v>3</v>
      </c>
      <c r="G735" s="1">
        <f t="shared" si="131"/>
        <v>581</v>
      </c>
      <c r="H735" s="2">
        <f t="shared" si="132"/>
        <v>9.7385182701977879E-2</v>
      </c>
      <c r="I735" s="8"/>
      <c r="J735" s="2">
        <f t="shared" si="126"/>
        <v>0.49547435467650019</v>
      </c>
      <c r="K735" s="2">
        <f t="shared" si="127"/>
        <v>0.39808917197452232</v>
      </c>
      <c r="L735" s="2">
        <f t="shared" si="128"/>
        <v>9.6882333221588998E-2</v>
      </c>
      <c r="M735" s="2">
        <f t="shared" si="129"/>
        <v>9.5541401273885468E-3</v>
      </c>
      <c r="N735" s="1">
        <v>2956</v>
      </c>
      <c r="O735" s="1">
        <v>2375</v>
      </c>
      <c r="P735" s="1">
        <v>578</v>
      </c>
      <c r="Q735" s="1">
        <v>14</v>
      </c>
      <c r="R735" s="1">
        <v>29</v>
      </c>
      <c r="S735" s="1">
        <v>3</v>
      </c>
      <c r="T735" s="1"/>
      <c r="U735" s="1">
        <v>11</v>
      </c>
      <c r="V735" s="1"/>
      <c r="W735" s="1"/>
      <c r="X735" s="1"/>
      <c r="Y735" s="1"/>
      <c r="Z735" s="1"/>
      <c r="AA735" s="1"/>
      <c r="AB735" s="1"/>
      <c r="AG735" t="str">
        <f t="shared" si="133"/>
        <v>Brewster</v>
      </c>
      <c r="AH735" t="s">
        <v>2745</v>
      </c>
      <c r="AI735">
        <v>10</v>
      </c>
      <c r="AJ735" s="7">
        <v>329</v>
      </c>
      <c r="AL735" s="7" t="s">
        <v>851</v>
      </c>
      <c r="AM735" t="s">
        <v>1801</v>
      </c>
      <c r="AN735" t="s">
        <v>1466</v>
      </c>
      <c r="AO735" t="s">
        <v>4120</v>
      </c>
    </row>
    <row r="736" spans="1:41" hidden="1" outlineLevel="1">
      <c r="A736" s="73" t="s">
        <v>1575</v>
      </c>
      <c r="B736" s="10" t="s">
        <v>3738</v>
      </c>
      <c r="C736" s="1">
        <f t="shared" si="130"/>
        <v>10004</v>
      </c>
      <c r="D736" s="7">
        <f t="shared" si="123"/>
        <v>1</v>
      </c>
      <c r="E736" s="7">
        <f t="shared" si="124"/>
        <v>2</v>
      </c>
      <c r="F736" s="7">
        <f t="shared" si="125"/>
        <v>3</v>
      </c>
      <c r="G736" s="1">
        <f t="shared" si="131"/>
        <v>1181</v>
      </c>
      <c r="H736" s="2">
        <f t="shared" si="132"/>
        <v>0.11805277888844462</v>
      </c>
      <c r="I736" s="8"/>
      <c r="J736" s="2">
        <f t="shared" si="126"/>
        <v>0.52928828468612554</v>
      </c>
      <c r="K736" s="2">
        <f t="shared" si="127"/>
        <v>0.41123550579768092</v>
      </c>
      <c r="L736" s="2">
        <f t="shared" si="128"/>
        <v>4.878048780487805E-2</v>
      </c>
      <c r="M736" s="2">
        <f t="shared" si="129"/>
        <v>1.0695721711315484E-2</v>
      </c>
      <c r="N736" s="1">
        <v>5295</v>
      </c>
      <c r="O736" s="1">
        <v>4114</v>
      </c>
      <c r="P736" s="1">
        <v>488</v>
      </c>
      <c r="Q736" s="1">
        <v>36</v>
      </c>
      <c r="R736" s="1">
        <v>53</v>
      </c>
      <c r="S736" s="1">
        <v>5</v>
      </c>
      <c r="T736" s="1"/>
      <c r="U736" s="1">
        <v>13</v>
      </c>
      <c r="V736" s="1"/>
      <c r="W736" s="1"/>
      <c r="X736" s="1"/>
      <c r="Y736" s="1"/>
      <c r="Z736" s="1"/>
      <c r="AA736" s="1"/>
      <c r="AB736" s="1"/>
      <c r="AG736" t="str">
        <f t="shared" si="133"/>
        <v>Bridgewater</v>
      </c>
      <c r="AH736" t="s">
        <v>1525</v>
      </c>
      <c r="AI736">
        <v>4</v>
      </c>
      <c r="AJ736" s="7">
        <v>307</v>
      </c>
      <c r="AL736" s="7" t="s">
        <v>851</v>
      </c>
      <c r="AM736" t="s">
        <v>459</v>
      </c>
      <c r="AN736" t="s">
        <v>4099</v>
      </c>
      <c r="AO736" t="s">
        <v>4121</v>
      </c>
    </row>
    <row r="737" spans="1:41" hidden="1" outlineLevel="1">
      <c r="A737" s="73" t="s">
        <v>3181</v>
      </c>
      <c r="B737" s="10" t="s">
        <v>3738</v>
      </c>
      <c r="C737" s="1">
        <f t="shared" si="130"/>
        <v>1550</v>
      </c>
      <c r="D737" s="7">
        <f t="shared" si="123"/>
        <v>1</v>
      </c>
      <c r="E737" s="7">
        <f t="shared" si="124"/>
        <v>2</v>
      </c>
      <c r="F737" s="7">
        <f t="shared" si="125"/>
        <v>3</v>
      </c>
      <c r="G737" s="1">
        <f t="shared" si="131"/>
        <v>78</v>
      </c>
      <c r="H737" s="2">
        <f t="shared" si="132"/>
        <v>5.0322580645161291E-2</v>
      </c>
      <c r="I737" s="8"/>
      <c r="J737" s="2">
        <f t="shared" si="126"/>
        <v>0.48</v>
      </c>
      <c r="K737" s="2">
        <f t="shared" si="127"/>
        <v>0.42967741935483872</v>
      </c>
      <c r="L737" s="2">
        <f t="shared" si="128"/>
        <v>7.677419354838709E-2</v>
      </c>
      <c r="M737" s="2">
        <f t="shared" si="129"/>
        <v>1.3548387096774209E-2</v>
      </c>
      <c r="N737" s="1">
        <v>744</v>
      </c>
      <c r="O737" s="1">
        <v>666</v>
      </c>
      <c r="P737" s="1">
        <v>119</v>
      </c>
      <c r="Q737" s="1">
        <v>4</v>
      </c>
      <c r="R737" s="1">
        <v>6</v>
      </c>
      <c r="S737" s="1">
        <v>11</v>
      </c>
      <c r="T737" s="1"/>
      <c r="U737" s="1">
        <v>0</v>
      </c>
      <c r="V737" s="1"/>
      <c r="W737" s="1"/>
      <c r="X737" s="1"/>
      <c r="Y737" s="1"/>
      <c r="Z737" s="1"/>
      <c r="AA737" s="1"/>
      <c r="AB737" s="1"/>
      <c r="AG737" t="str">
        <f t="shared" si="133"/>
        <v>Brimfield</v>
      </c>
      <c r="AH737" t="s">
        <v>2688</v>
      </c>
      <c r="AI737">
        <v>2</v>
      </c>
      <c r="AJ737" s="7">
        <v>249</v>
      </c>
      <c r="AL737" s="7" t="s">
        <v>851</v>
      </c>
      <c r="AM737" t="s">
        <v>2456</v>
      </c>
      <c r="AN737" t="s">
        <v>1466</v>
      </c>
      <c r="AO737" t="s">
        <v>4122</v>
      </c>
    </row>
    <row r="738" spans="1:41" hidden="1" outlineLevel="1">
      <c r="A738" s="73" t="s">
        <v>2376</v>
      </c>
      <c r="B738" s="10" t="s">
        <v>3738</v>
      </c>
      <c r="C738" s="1">
        <f t="shared" si="130"/>
        <v>28287</v>
      </c>
      <c r="D738" s="7">
        <f t="shared" si="123"/>
        <v>1</v>
      </c>
      <c r="E738" s="7">
        <f t="shared" si="124"/>
        <v>2</v>
      </c>
      <c r="F738" s="7">
        <f t="shared" si="125"/>
        <v>3</v>
      </c>
      <c r="G738" s="1">
        <f t="shared" si="131"/>
        <v>10275</v>
      </c>
      <c r="H738" s="2">
        <f t="shared" si="132"/>
        <v>0.36324106480008483</v>
      </c>
      <c r="I738" s="8"/>
      <c r="J738" s="2">
        <f t="shared" si="126"/>
        <v>0.65623784777459615</v>
      </c>
      <c r="K738" s="2">
        <f t="shared" si="127"/>
        <v>0.29299678297451126</v>
      </c>
      <c r="L738" s="2">
        <f t="shared" si="128"/>
        <v>3.874571357867572E-2</v>
      </c>
      <c r="M738" s="2">
        <f t="shared" si="129"/>
        <v>1.201965567221687E-2</v>
      </c>
      <c r="N738" s="1">
        <v>18563</v>
      </c>
      <c r="O738" s="1">
        <v>8288</v>
      </c>
      <c r="P738" s="1">
        <v>1096</v>
      </c>
      <c r="Q738" s="1">
        <v>148</v>
      </c>
      <c r="R738" s="1">
        <v>151</v>
      </c>
      <c r="S738" s="1">
        <v>21</v>
      </c>
      <c r="T738" s="1"/>
      <c r="U738" s="1">
        <v>20</v>
      </c>
      <c r="V738" s="1"/>
      <c r="W738" s="1"/>
      <c r="X738" s="1"/>
      <c r="Y738" s="1"/>
      <c r="Z738" s="1"/>
      <c r="AA738" s="1"/>
      <c r="AB738" s="1"/>
      <c r="AG738" t="str">
        <f t="shared" si="133"/>
        <v>Brockton</v>
      </c>
      <c r="AH738" t="s">
        <v>1525</v>
      </c>
      <c r="AI738" t="s">
        <v>3494</v>
      </c>
      <c r="AJ738" s="7">
        <v>274</v>
      </c>
      <c r="AL738" s="7" t="s">
        <v>851</v>
      </c>
      <c r="AM738" t="s">
        <v>459</v>
      </c>
      <c r="AN738" t="s">
        <v>1466</v>
      </c>
      <c r="AO738" t="s">
        <v>4123</v>
      </c>
    </row>
    <row r="739" spans="1:41" hidden="1" outlineLevel="1">
      <c r="A739" s="73" t="s">
        <v>1578</v>
      </c>
      <c r="B739" s="10" t="s">
        <v>3738</v>
      </c>
      <c r="C739" s="1">
        <f t="shared" si="130"/>
        <v>1374</v>
      </c>
      <c r="D739" s="7">
        <f t="shared" si="123"/>
        <v>1</v>
      </c>
      <c r="E739" s="7">
        <f t="shared" si="124"/>
        <v>2</v>
      </c>
      <c r="F739" s="7">
        <f t="shared" si="125"/>
        <v>3</v>
      </c>
      <c r="G739" s="1">
        <f t="shared" si="131"/>
        <v>60</v>
      </c>
      <c r="H739" s="2">
        <f t="shared" si="132"/>
        <v>4.3668122270742356E-2</v>
      </c>
      <c r="I739" s="8"/>
      <c r="J739" s="2">
        <f t="shared" si="126"/>
        <v>0.4774381368267831</v>
      </c>
      <c r="K739" s="2">
        <f t="shared" si="127"/>
        <v>0.43377001455604075</v>
      </c>
      <c r="L739" s="2">
        <f t="shared" si="128"/>
        <v>7.132459970887918E-2</v>
      </c>
      <c r="M739" s="2">
        <f t="shared" si="129"/>
        <v>1.7467248908297026E-2</v>
      </c>
      <c r="N739" s="1">
        <v>656</v>
      </c>
      <c r="O739" s="1">
        <v>596</v>
      </c>
      <c r="P739" s="1">
        <v>98</v>
      </c>
      <c r="Q739" s="1">
        <v>11</v>
      </c>
      <c r="R739" s="1">
        <v>7</v>
      </c>
      <c r="S739" s="1">
        <v>3</v>
      </c>
      <c r="T739" s="1"/>
      <c r="U739" s="1">
        <v>3</v>
      </c>
      <c r="V739" s="1"/>
      <c r="W739" s="1"/>
      <c r="X739" s="1"/>
      <c r="Y739" s="1"/>
      <c r="Z739" s="1"/>
      <c r="AA739" s="1"/>
      <c r="AB739" s="1"/>
      <c r="AG739" t="str">
        <f t="shared" si="133"/>
        <v>Brookfield</v>
      </c>
      <c r="AH739" s="10" t="s">
        <v>3038</v>
      </c>
      <c r="AI739" s="10">
        <v>2</v>
      </c>
      <c r="AJ739" s="7">
        <v>225</v>
      </c>
      <c r="AL739" s="7" t="s">
        <v>851</v>
      </c>
      <c r="AM739" t="s">
        <v>777</v>
      </c>
      <c r="AN739" t="s">
        <v>130</v>
      </c>
      <c r="AO739" t="s">
        <v>4124</v>
      </c>
    </row>
    <row r="740" spans="1:41" hidden="1" outlineLevel="1">
      <c r="A740" s="73" t="s">
        <v>2970</v>
      </c>
      <c r="B740" s="10" t="s">
        <v>3738</v>
      </c>
      <c r="C740" s="1">
        <f t="shared" si="130"/>
        <v>26082</v>
      </c>
      <c r="D740" s="7">
        <f t="shared" si="123"/>
        <v>1</v>
      </c>
      <c r="E740" s="7">
        <f t="shared" si="124"/>
        <v>2</v>
      </c>
      <c r="F740" s="7">
        <f t="shared" si="125"/>
        <v>3</v>
      </c>
      <c r="G740" s="1">
        <f t="shared" si="131"/>
        <v>15034</v>
      </c>
      <c r="H740" s="2">
        <f t="shared" si="132"/>
        <v>0.57641285177517065</v>
      </c>
      <c r="I740" s="8"/>
      <c r="J740" s="2">
        <f t="shared" si="126"/>
        <v>0.74319454029598953</v>
      </c>
      <c r="K740" s="2">
        <f t="shared" si="127"/>
        <v>0.16678168852081895</v>
      </c>
      <c r="L740" s="2">
        <f t="shared" si="128"/>
        <v>8.1933900774480484E-2</v>
      </c>
      <c r="M740" s="2">
        <f t="shared" si="129"/>
        <v>8.0898704087110362E-3</v>
      </c>
      <c r="N740" s="1">
        <v>19384</v>
      </c>
      <c r="O740" s="1">
        <v>4350</v>
      </c>
      <c r="P740" s="1">
        <v>2137</v>
      </c>
      <c r="Q740" s="1">
        <v>36</v>
      </c>
      <c r="R740" s="1">
        <v>151</v>
      </c>
      <c r="S740" s="1">
        <v>17</v>
      </c>
      <c r="T740" s="1"/>
      <c r="U740" s="1">
        <v>7</v>
      </c>
      <c r="V740" s="1"/>
      <c r="W740" s="1"/>
      <c r="X740" s="1"/>
      <c r="Y740" s="1"/>
      <c r="Z740" s="1"/>
      <c r="AA740" s="1"/>
      <c r="AB740" s="1"/>
      <c r="AG740" t="str">
        <f t="shared" si="133"/>
        <v>Brookline</v>
      </c>
      <c r="AH740" t="s">
        <v>3432</v>
      </c>
      <c r="AI740">
        <v>4</v>
      </c>
      <c r="AJ740" s="7">
        <v>180</v>
      </c>
      <c r="AL740" s="7" t="s">
        <v>851</v>
      </c>
      <c r="AM740" t="s">
        <v>458</v>
      </c>
      <c r="AN740" t="s">
        <v>982</v>
      </c>
      <c r="AO740" t="s">
        <v>4125</v>
      </c>
    </row>
    <row r="741" spans="1:41" hidden="1" outlineLevel="1">
      <c r="A741" s="73" t="s">
        <v>2377</v>
      </c>
      <c r="B741" s="10" t="s">
        <v>3738</v>
      </c>
      <c r="C741" s="1">
        <f t="shared" si="130"/>
        <v>933</v>
      </c>
      <c r="D741" s="7">
        <f t="shared" si="123"/>
        <v>1</v>
      </c>
      <c r="E741" s="7">
        <f t="shared" si="124"/>
        <v>2</v>
      </c>
      <c r="F741" s="7">
        <f t="shared" si="125"/>
        <v>3</v>
      </c>
      <c r="G741" s="1">
        <f t="shared" si="131"/>
        <v>121</v>
      </c>
      <c r="H741" s="2">
        <f t="shared" si="132"/>
        <v>0.12968917470525188</v>
      </c>
      <c r="I741" s="8"/>
      <c r="J741" s="2">
        <f t="shared" si="126"/>
        <v>0.47588424437299037</v>
      </c>
      <c r="K741" s="2">
        <f t="shared" si="127"/>
        <v>0.3461950696677385</v>
      </c>
      <c r="L741" s="2">
        <f t="shared" si="128"/>
        <v>0.16398713826366559</v>
      </c>
      <c r="M741" s="2">
        <f t="shared" si="129"/>
        <v>1.3933547695605536E-2</v>
      </c>
      <c r="N741" s="1">
        <v>444</v>
      </c>
      <c r="O741" s="1">
        <v>323</v>
      </c>
      <c r="P741" s="1">
        <v>153</v>
      </c>
      <c r="Q741" s="1">
        <v>2</v>
      </c>
      <c r="R741" s="1">
        <v>6</v>
      </c>
      <c r="S741" s="1">
        <v>2</v>
      </c>
      <c r="T741" s="1"/>
      <c r="U741" s="1">
        <v>3</v>
      </c>
      <c r="V741" s="1"/>
      <c r="W741" s="1"/>
      <c r="X741" s="1"/>
      <c r="Y741" s="1"/>
      <c r="Z741" s="1"/>
      <c r="AA741" s="1"/>
      <c r="AB741" s="1"/>
      <c r="AG741" t="str">
        <f t="shared" si="133"/>
        <v>Buckland</v>
      </c>
      <c r="AH741" t="s">
        <v>2579</v>
      </c>
      <c r="AI741">
        <v>1</v>
      </c>
      <c r="AJ741" s="7">
        <v>66</v>
      </c>
      <c r="AL741" s="7" t="s">
        <v>851</v>
      </c>
      <c r="AM741" t="s">
        <v>2455</v>
      </c>
      <c r="AN741" t="s">
        <v>1466</v>
      </c>
      <c r="AO741" t="s">
        <v>4126</v>
      </c>
    </row>
    <row r="742" spans="1:41" hidden="1" outlineLevel="1">
      <c r="A742" s="73" t="s">
        <v>2716</v>
      </c>
      <c r="B742" s="10" t="s">
        <v>3738</v>
      </c>
      <c r="C742" s="1">
        <f t="shared" si="130"/>
        <v>11467</v>
      </c>
      <c r="D742" s="7">
        <f t="shared" si="123"/>
        <v>1</v>
      </c>
      <c r="E742" s="7">
        <f t="shared" si="124"/>
        <v>2</v>
      </c>
      <c r="F742" s="7">
        <f t="shared" si="125"/>
        <v>3</v>
      </c>
      <c r="G742" s="1">
        <f t="shared" si="131"/>
        <v>2253</v>
      </c>
      <c r="H742" s="2">
        <f t="shared" si="132"/>
        <v>0.19647684660329642</v>
      </c>
      <c r="I742" s="8"/>
      <c r="J742" s="2">
        <f t="shared" si="126"/>
        <v>0.56745443446411437</v>
      </c>
      <c r="K742" s="2">
        <f t="shared" si="127"/>
        <v>0.37097758786081803</v>
      </c>
      <c r="L742" s="2">
        <f t="shared" si="128"/>
        <v>4.901020319176768E-2</v>
      </c>
      <c r="M742" s="2">
        <f t="shared" si="129"/>
        <v>1.2557774483299929E-2</v>
      </c>
      <c r="N742" s="1">
        <v>6507</v>
      </c>
      <c r="O742" s="1">
        <v>4254</v>
      </c>
      <c r="P742" s="1">
        <v>562</v>
      </c>
      <c r="Q742" s="1">
        <v>57</v>
      </c>
      <c r="R742" s="1">
        <v>57</v>
      </c>
      <c r="S742" s="1">
        <v>9</v>
      </c>
      <c r="T742" s="1"/>
      <c r="U742" s="1">
        <v>21</v>
      </c>
      <c r="V742" s="1"/>
      <c r="W742" s="1"/>
      <c r="X742" s="1"/>
      <c r="Y742" s="1"/>
      <c r="Z742" s="1"/>
      <c r="AA742" s="1"/>
      <c r="AB742" s="1"/>
      <c r="AG742" t="str">
        <f t="shared" si="133"/>
        <v>Burlington</v>
      </c>
      <c r="AH742" t="s">
        <v>1850</v>
      </c>
      <c r="AI742">
        <v>6</v>
      </c>
      <c r="AJ742" s="7">
        <v>97</v>
      </c>
      <c r="AL742" s="7" t="s">
        <v>851</v>
      </c>
      <c r="AM742" t="s">
        <v>1467</v>
      </c>
      <c r="AN742" t="s">
        <v>654</v>
      </c>
      <c r="AO742" t="s">
        <v>4127</v>
      </c>
    </row>
    <row r="743" spans="1:41" hidden="1" outlineLevel="1">
      <c r="A743" s="73" t="s">
        <v>2736</v>
      </c>
      <c r="B743" s="10" t="s">
        <v>3738</v>
      </c>
      <c r="C743" s="1">
        <f t="shared" si="130"/>
        <v>39985</v>
      </c>
      <c r="D743" s="7">
        <f t="shared" si="123"/>
        <v>1</v>
      </c>
      <c r="E743" s="7">
        <f t="shared" si="124"/>
        <v>3</v>
      </c>
      <c r="F743" s="7">
        <f t="shared" si="125"/>
        <v>2</v>
      </c>
      <c r="G743" s="1">
        <f t="shared" si="131"/>
        <v>23377</v>
      </c>
      <c r="H743" s="2">
        <f t="shared" si="132"/>
        <v>0.58464424159059647</v>
      </c>
      <c r="I743" s="8"/>
      <c r="J743" s="2">
        <f t="shared" si="126"/>
        <v>0.72142053269976236</v>
      </c>
      <c r="K743" s="2">
        <f t="shared" si="127"/>
        <v>0.12919844941853195</v>
      </c>
      <c r="L743" s="2">
        <f t="shared" si="128"/>
        <v>0.13677629110916595</v>
      </c>
      <c r="M743" s="2">
        <f t="shared" si="129"/>
        <v>1.2604726772539737E-2</v>
      </c>
      <c r="N743" s="1">
        <v>28846</v>
      </c>
      <c r="O743" s="1">
        <v>5166</v>
      </c>
      <c r="P743" s="1">
        <v>5469</v>
      </c>
      <c r="Q743" s="1">
        <v>87</v>
      </c>
      <c r="R743" s="1">
        <v>293</v>
      </c>
      <c r="S743" s="1">
        <v>47</v>
      </c>
      <c r="T743" s="1"/>
      <c r="U743" s="1">
        <v>70</v>
      </c>
      <c r="V743" s="1">
        <v>7</v>
      </c>
      <c r="W743" s="1"/>
      <c r="X743" s="1"/>
      <c r="Y743" s="1"/>
      <c r="Z743" s="1"/>
      <c r="AA743" s="1"/>
      <c r="AB743" s="1"/>
      <c r="AG743" t="str">
        <f t="shared" si="133"/>
        <v>Cambridge</v>
      </c>
      <c r="AH743" t="s">
        <v>1850</v>
      </c>
      <c r="AI743">
        <v>8</v>
      </c>
      <c r="AJ743" s="7">
        <v>160</v>
      </c>
      <c r="AL743" s="7" t="s">
        <v>851</v>
      </c>
      <c r="AM743" t="s">
        <v>1467</v>
      </c>
      <c r="AN743" t="s">
        <v>660</v>
      </c>
      <c r="AO743" t="s">
        <v>4128</v>
      </c>
    </row>
    <row r="744" spans="1:41" hidden="1" outlineLevel="1">
      <c r="A744" s="73" t="s">
        <v>2378</v>
      </c>
      <c r="B744" s="10" t="s">
        <v>3738</v>
      </c>
      <c r="C744" s="1">
        <f t="shared" si="130"/>
        <v>10924</v>
      </c>
      <c r="D744" s="7">
        <f t="shared" si="123"/>
        <v>1</v>
      </c>
      <c r="E744" s="7">
        <f t="shared" si="124"/>
        <v>2</v>
      </c>
      <c r="F744" s="7">
        <f t="shared" si="125"/>
        <v>3</v>
      </c>
      <c r="G744" s="1">
        <f t="shared" si="131"/>
        <v>2372</v>
      </c>
      <c r="H744" s="2">
        <f t="shared" si="132"/>
        <v>0.21713658000732333</v>
      </c>
      <c r="I744" s="8"/>
      <c r="J744" s="2">
        <f t="shared" si="126"/>
        <v>0.57854265836689855</v>
      </c>
      <c r="K744" s="2">
        <f t="shared" si="127"/>
        <v>0.36140607835957522</v>
      </c>
      <c r="L744" s="2">
        <f t="shared" si="128"/>
        <v>4.9707067008421826E-2</v>
      </c>
      <c r="M744" s="2">
        <f t="shared" si="129"/>
        <v>1.0344196265104397E-2</v>
      </c>
      <c r="N744" s="1">
        <v>6320</v>
      </c>
      <c r="O744" s="1">
        <v>3948</v>
      </c>
      <c r="P744" s="1">
        <v>543</v>
      </c>
      <c r="Q744" s="1">
        <v>50</v>
      </c>
      <c r="R744" s="1">
        <v>60</v>
      </c>
      <c r="S744" s="1">
        <v>1</v>
      </c>
      <c r="T744" s="1"/>
      <c r="U744" s="1">
        <v>2</v>
      </c>
      <c r="V744" s="1"/>
      <c r="W744" s="1"/>
      <c r="X744" s="1"/>
      <c r="Y744" s="1"/>
      <c r="Z744" s="1"/>
      <c r="AA744" s="1"/>
      <c r="AB744" s="1"/>
      <c r="AG744" t="str">
        <f t="shared" si="133"/>
        <v>Canton</v>
      </c>
      <c r="AH744" t="s">
        <v>3432</v>
      </c>
      <c r="AI744">
        <v>9</v>
      </c>
      <c r="AJ744" s="7">
        <v>232</v>
      </c>
      <c r="AL744" s="7" t="s">
        <v>851</v>
      </c>
      <c r="AM744" t="s">
        <v>458</v>
      </c>
      <c r="AN744" t="s">
        <v>776</v>
      </c>
      <c r="AO744" t="s">
        <v>4129</v>
      </c>
    </row>
    <row r="745" spans="1:41" hidden="1" outlineLevel="1">
      <c r="A745" s="73" t="s">
        <v>1849</v>
      </c>
      <c r="B745" s="10" t="s">
        <v>3738</v>
      </c>
      <c r="C745" s="1">
        <f t="shared" si="130"/>
        <v>2898</v>
      </c>
      <c r="D745" s="7">
        <f t="shared" si="123"/>
        <v>1</v>
      </c>
      <c r="E745" s="7">
        <f t="shared" si="124"/>
        <v>2</v>
      </c>
      <c r="F745" s="7">
        <f t="shared" si="125"/>
        <v>3</v>
      </c>
      <c r="G745" s="1">
        <f t="shared" si="131"/>
        <v>411</v>
      </c>
      <c r="H745" s="2">
        <f t="shared" si="132"/>
        <v>0.14182194616977226</v>
      </c>
      <c r="I745" s="8"/>
      <c r="J745" s="2">
        <f t="shared" si="126"/>
        <v>0.51828847481021389</v>
      </c>
      <c r="K745" s="2">
        <f t="shared" si="127"/>
        <v>0.37646652864044167</v>
      </c>
      <c r="L745" s="2">
        <f t="shared" si="128"/>
        <v>9.213250517598344E-2</v>
      </c>
      <c r="M745" s="2">
        <f t="shared" si="129"/>
        <v>1.3112491373360999E-2</v>
      </c>
      <c r="N745" s="1">
        <v>1502</v>
      </c>
      <c r="O745" s="1">
        <v>1091</v>
      </c>
      <c r="P745" s="1">
        <v>267</v>
      </c>
      <c r="Q745" s="1">
        <v>7</v>
      </c>
      <c r="R745" s="1">
        <v>18</v>
      </c>
      <c r="S745" s="1">
        <v>6</v>
      </c>
      <c r="T745" s="1"/>
      <c r="U745" s="1">
        <v>7</v>
      </c>
      <c r="V745" s="1"/>
      <c r="W745" s="1"/>
      <c r="X745" s="1"/>
      <c r="Y745" s="1"/>
      <c r="Z745" s="1"/>
      <c r="AA745" s="1"/>
      <c r="AB745" s="1"/>
      <c r="AG745" t="str">
        <f t="shared" si="133"/>
        <v>Carlisle</v>
      </c>
      <c r="AH745" t="s">
        <v>1850</v>
      </c>
      <c r="AI745">
        <v>5</v>
      </c>
      <c r="AJ745" s="7">
        <v>89</v>
      </c>
      <c r="AL745" s="7" t="s">
        <v>851</v>
      </c>
      <c r="AM745" t="s">
        <v>1467</v>
      </c>
      <c r="AN745" t="s">
        <v>655</v>
      </c>
      <c r="AO745" t="s">
        <v>4130</v>
      </c>
    </row>
    <row r="746" spans="1:41" hidden="1" outlineLevel="1">
      <c r="A746" s="73" t="s">
        <v>1947</v>
      </c>
      <c r="B746" s="10" t="s">
        <v>3738</v>
      </c>
      <c r="C746" s="1">
        <f t="shared" si="130"/>
        <v>5308</v>
      </c>
      <c r="D746" s="7">
        <f t="shared" si="123"/>
        <v>1</v>
      </c>
      <c r="E746" s="7">
        <f t="shared" si="124"/>
        <v>2</v>
      </c>
      <c r="F746" s="7">
        <f t="shared" si="125"/>
        <v>3</v>
      </c>
      <c r="G746" s="1">
        <f t="shared" si="131"/>
        <v>828</v>
      </c>
      <c r="H746" s="2">
        <f t="shared" si="132"/>
        <v>0.15599095704596835</v>
      </c>
      <c r="I746" s="8"/>
      <c r="J746" s="2">
        <f t="shared" si="126"/>
        <v>0.54954785229841752</v>
      </c>
      <c r="K746" s="2">
        <f t="shared" si="127"/>
        <v>0.39355689525244913</v>
      </c>
      <c r="L746" s="2">
        <f t="shared" si="128"/>
        <v>4.3142426525998492E-2</v>
      </c>
      <c r="M746" s="2">
        <f t="shared" si="129"/>
        <v>1.3752825923134857E-2</v>
      </c>
      <c r="N746" s="1">
        <v>2917</v>
      </c>
      <c r="O746" s="1">
        <v>2089</v>
      </c>
      <c r="P746" s="1">
        <v>229</v>
      </c>
      <c r="Q746" s="1">
        <v>27</v>
      </c>
      <c r="R746" s="1">
        <v>36</v>
      </c>
      <c r="S746" s="1">
        <v>3</v>
      </c>
      <c r="T746" s="1"/>
      <c r="U746" s="1">
        <v>7</v>
      </c>
      <c r="V746" s="1"/>
      <c r="W746" s="1"/>
      <c r="X746" s="1"/>
      <c r="Y746" s="1"/>
      <c r="Z746" s="1"/>
      <c r="AA746" s="1"/>
      <c r="AB746" s="1"/>
      <c r="AG746" t="str">
        <f t="shared" si="133"/>
        <v>Carver</v>
      </c>
      <c r="AH746" t="s">
        <v>1525</v>
      </c>
      <c r="AI746">
        <v>4</v>
      </c>
      <c r="AJ746" s="7">
        <v>314</v>
      </c>
      <c r="AL746" s="7" t="s">
        <v>851</v>
      </c>
      <c r="AM746" t="s">
        <v>459</v>
      </c>
      <c r="AN746" t="s">
        <v>982</v>
      </c>
      <c r="AO746" t="s">
        <v>4131</v>
      </c>
    </row>
    <row r="747" spans="1:41" hidden="1" outlineLevel="1">
      <c r="A747" s="73" t="s">
        <v>2896</v>
      </c>
      <c r="B747" s="10" t="s">
        <v>3738</v>
      </c>
      <c r="C747" s="1">
        <f t="shared" si="130"/>
        <v>624</v>
      </c>
      <c r="D747" s="7">
        <f t="shared" si="123"/>
        <v>1</v>
      </c>
      <c r="E747" s="7">
        <f t="shared" si="124"/>
        <v>2</v>
      </c>
      <c r="F747" s="7">
        <f t="shared" si="125"/>
        <v>3</v>
      </c>
      <c r="G747" s="1">
        <f t="shared" si="131"/>
        <v>115</v>
      </c>
      <c r="H747" s="2">
        <f t="shared" si="132"/>
        <v>0.18429487179487181</v>
      </c>
      <c r="I747" s="8"/>
      <c r="J747" s="2">
        <f t="shared" si="126"/>
        <v>0.51923076923076927</v>
      </c>
      <c r="K747" s="2">
        <f t="shared" si="127"/>
        <v>0.33493589743589741</v>
      </c>
      <c r="L747" s="2">
        <f t="shared" si="128"/>
        <v>0.13621794871794871</v>
      </c>
      <c r="M747" s="2">
        <f t="shared" si="129"/>
        <v>9.615384615384609E-3</v>
      </c>
      <c r="N747" s="1">
        <v>324</v>
      </c>
      <c r="O747" s="1">
        <v>209</v>
      </c>
      <c r="P747" s="1">
        <v>85</v>
      </c>
      <c r="Q747" s="1">
        <v>1</v>
      </c>
      <c r="R747" s="1">
        <v>4</v>
      </c>
      <c r="S747" s="1">
        <v>1</v>
      </c>
      <c r="T747" s="1"/>
      <c r="U747" s="1">
        <v>0</v>
      </c>
      <c r="V747" s="1"/>
      <c r="W747" s="1"/>
      <c r="X747" s="1"/>
      <c r="Y747" s="1"/>
      <c r="Z747" s="1"/>
      <c r="AA747" s="1"/>
      <c r="AB747" s="1"/>
      <c r="AG747" t="str">
        <f t="shared" si="133"/>
        <v>Charlemont</v>
      </c>
      <c r="AH747" t="s">
        <v>2579</v>
      </c>
      <c r="AI747">
        <v>1</v>
      </c>
      <c r="AJ747" s="7">
        <v>43</v>
      </c>
      <c r="AL747" s="7" t="s">
        <v>851</v>
      </c>
      <c r="AM747" t="s">
        <v>2455</v>
      </c>
      <c r="AN747" t="s">
        <v>982</v>
      </c>
      <c r="AO747" t="s">
        <v>4132</v>
      </c>
    </row>
    <row r="748" spans="1:41" hidden="1" outlineLevel="1">
      <c r="A748" s="73" t="s">
        <v>865</v>
      </c>
      <c r="B748" s="10" t="s">
        <v>3738</v>
      </c>
      <c r="C748" s="1">
        <f t="shared" si="130"/>
        <v>4895</v>
      </c>
      <c r="D748" s="7">
        <f t="shared" si="123"/>
        <v>1</v>
      </c>
      <c r="E748" s="7">
        <f t="shared" si="124"/>
        <v>2</v>
      </c>
      <c r="F748" s="7">
        <f t="shared" si="125"/>
        <v>3</v>
      </c>
      <c r="G748" s="1">
        <f t="shared" si="131"/>
        <v>114</v>
      </c>
      <c r="H748" s="2">
        <f t="shared" si="132"/>
        <v>2.3289070480081716E-2</v>
      </c>
      <c r="I748" s="8"/>
      <c r="J748" s="2">
        <f t="shared" si="126"/>
        <v>0.47701736465781408</v>
      </c>
      <c r="K748" s="2">
        <f t="shared" si="127"/>
        <v>0.45372829417773236</v>
      </c>
      <c r="L748" s="2">
        <f t="shared" si="128"/>
        <v>5.7609805924412665E-2</v>
      </c>
      <c r="M748" s="2">
        <f t="shared" si="129"/>
        <v>1.1644535240040894E-2</v>
      </c>
      <c r="N748" s="1">
        <v>2335</v>
      </c>
      <c r="O748" s="1">
        <v>2221</v>
      </c>
      <c r="P748" s="1">
        <v>282</v>
      </c>
      <c r="Q748" s="1">
        <v>13</v>
      </c>
      <c r="R748" s="1">
        <v>31</v>
      </c>
      <c r="S748" s="1">
        <v>5</v>
      </c>
      <c r="T748" s="1"/>
      <c r="U748" s="1">
        <v>8</v>
      </c>
      <c r="V748" s="1"/>
      <c r="W748" s="1"/>
      <c r="X748" s="1"/>
      <c r="Y748" s="1"/>
      <c r="Z748" s="1"/>
      <c r="AA748" s="1"/>
      <c r="AB748" s="1"/>
      <c r="AG748" t="str">
        <f t="shared" si="133"/>
        <v>Charlton</v>
      </c>
      <c r="AH748" s="10" t="s">
        <v>3038</v>
      </c>
      <c r="AI748" s="10">
        <v>2</v>
      </c>
      <c r="AJ748" s="7">
        <v>246</v>
      </c>
      <c r="AL748" s="7" t="s">
        <v>851</v>
      </c>
      <c r="AM748" t="s">
        <v>777</v>
      </c>
      <c r="AN748" t="s">
        <v>654</v>
      </c>
      <c r="AO748" t="s">
        <v>4133</v>
      </c>
    </row>
    <row r="749" spans="1:41" hidden="1" outlineLevel="1">
      <c r="A749" s="73" t="s">
        <v>1176</v>
      </c>
      <c r="B749" s="10" t="s">
        <v>3738</v>
      </c>
      <c r="C749" s="1">
        <f t="shared" si="130"/>
        <v>4646</v>
      </c>
      <c r="D749" s="7">
        <f t="shared" ref="D749:D812" si="134">RANK(N749,(N749:AE749))</f>
        <v>2</v>
      </c>
      <c r="E749" s="7">
        <f t="shared" ref="E749:E812" si="135">RANK(O749,(N749:AE749))</f>
        <v>1</v>
      </c>
      <c r="F749" s="7">
        <f t="shared" ref="F749:F812" si="136">IF(P749&gt;0,RANK(P749,(N749:AE749)),0)</f>
        <v>3</v>
      </c>
      <c r="G749" s="1">
        <f t="shared" si="131"/>
        <v>313</v>
      </c>
      <c r="H749" s="2">
        <f t="shared" si="132"/>
        <v>6.7369780456306497E-2</v>
      </c>
      <c r="I749" s="8"/>
      <c r="J749" s="2">
        <f t="shared" ref="J749:J812" si="137">IF(C749=0,"-",N749/C749)</f>
        <v>0.42315970727507535</v>
      </c>
      <c r="K749" s="2">
        <f t="shared" ref="K749:K812" si="138">IF(C749=0,"-",O749/C749)</f>
        <v>0.49052948773138183</v>
      </c>
      <c r="L749" s="2">
        <f t="shared" ref="L749:L812" si="139">IF(C749=0,"-",P749/C749)</f>
        <v>7.6409814894532926E-2</v>
      </c>
      <c r="M749" s="2">
        <f t="shared" ref="M749:M812" si="140">IF(C749=0,"-",(1-J749-K749-L749))</f>
        <v>9.9009900990098959E-3</v>
      </c>
      <c r="N749" s="1">
        <v>1966</v>
      </c>
      <c r="O749" s="1">
        <v>2279</v>
      </c>
      <c r="P749" s="1">
        <v>355</v>
      </c>
      <c r="Q749" s="1">
        <v>15</v>
      </c>
      <c r="R749" s="1">
        <v>22</v>
      </c>
      <c r="S749" s="1">
        <v>6</v>
      </c>
      <c r="T749" s="1"/>
      <c r="U749" s="1">
        <v>3</v>
      </c>
      <c r="V749" s="1"/>
      <c r="W749" s="1"/>
      <c r="X749" s="1"/>
      <c r="Y749" s="1"/>
      <c r="Z749" s="1"/>
      <c r="AA749" s="1"/>
      <c r="AB749" s="1"/>
      <c r="AG749" t="str">
        <f t="shared" si="133"/>
        <v>Chatham</v>
      </c>
      <c r="AH749" t="s">
        <v>2745</v>
      </c>
      <c r="AI749">
        <v>10</v>
      </c>
      <c r="AJ749" s="7">
        <v>339</v>
      </c>
      <c r="AL749" s="7" t="s">
        <v>851</v>
      </c>
      <c r="AM749" t="s">
        <v>1801</v>
      </c>
      <c r="AN749" t="s">
        <v>982</v>
      </c>
      <c r="AO749" t="s">
        <v>4134</v>
      </c>
    </row>
    <row r="750" spans="1:41" hidden="1" outlineLevel="1">
      <c r="A750" s="73" t="s">
        <v>2897</v>
      </c>
      <c r="B750" s="10" t="s">
        <v>3738</v>
      </c>
      <c r="C750" s="1">
        <f t="shared" si="130"/>
        <v>17221</v>
      </c>
      <c r="D750" s="7">
        <f t="shared" si="134"/>
        <v>1</v>
      </c>
      <c r="E750" s="7">
        <f t="shared" si="135"/>
        <v>2</v>
      </c>
      <c r="F750" s="7">
        <f t="shared" si="136"/>
        <v>3</v>
      </c>
      <c r="G750" s="1">
        <f t="shared" si="131"/>
        <v>1981</v>
      </c>
      <c r="H750" s="2">
        <f t="shared" si="132"/>
        <v>0.11503397015272052</v>
      </c>
      <c r="I750" s="8"/>
      <c r="J750" s="2">
        <f t="shared" si="137"/>
        <v>0.5213402241449393</v>
      </c>
      <c r="K750" s="2">
        <f t="shared" si="138"/>
        <v>0.40630625399221881</v>
      </c>
      <c r="L750" s="2">
        <f t="shared" si="139"/>
        <v>5.7546019394924798E-2</v>
      </c>
      <c r="M750" s="2">
        <f t="shared" si="140"/>
        <v>1.4807502467917087E-2</v>
      </c>
      <c r="N750" s="1">
        <v>8978</v>
      </c>
      <c r="O750" s="1">
        <v>6997</v>
      </c>
      <c r="P750" s="1">
        <v>991</v>
      </c>
      <c r="Q750" s="1">
        <v>67</v>
      </c>
      <c r="R750" s="1">
        <v>133</v>
      </c>
      <c r="S750" s="1">
        <v>21</v>
      </c>
      <c r="T750" s="1"/>
      <c r="U750" s="1">
        <v>34</v>
      </c>
      <c r="V750" s="1"/>
      <c r="W750" s="1"/>
      <c r="X750" s="1"/>
      <c r="Y750" s="1"/>
      <c r="Z750" s="1"/>
      <c r="AA750" s="1"/>
      <c r="AB750" s="1"/>
      <c r="AG750" t="str">
        <f t="shared" si="133"/>
        <v>Chelmsford</v>
      </c>
      <c r="AH750" t="s">
        <v>1850</v>
      </c>
      <c r="AI750">
        <v>5</v>
      </c>
      <c r="AJ750" s="7">
        <v>52</v>
      </c>
      <c r="AL750" s="7" t="s">
        <v>851</v>
      </c>
      <c r="AM750" t="s">
        <v>1467</v>
      </c>
      <c r="AN750" t="s">
        <v>1482</v>
      </c>
      <c r="AO750" t="s">
        <v>4135</v>
      </c>
    </row>
    <row r="751" spans="1:41" hidden="1" outlineLevel="1">
      <c r="A751" s="73" t="s">
        <v>2740</v>
      </c>
      <c r="B751" s="10" t="s">
        <v>3738</v>
      </c>
      <c r="C751" s="1">
        <f t="shared" si="130"/>
        <v>6419</v>
      </c>
      <c r="D751" s="7">
        <f t="shared" si="134"/>
        <v>1</v>
      </c>
      <c r="E751" s="7">
        <f t="shared" si="135"/>
        <v>2</v>
      </c>
      <c r="F751" s="7">
        <f t="shared" si="136"/>
        <v>3</v>
      </c>
      <c r="G751" s="1">
        <f t="shared" si="131"/>
        <v>3438</v>
      </c>
      <c r="H751" s="2">
        <f t="shared" si="132"/>
        <v>0.53559744508490414</v>
      </c>
      <c r="I751" s="8"/>
      <c r="J751" s="2">
        <f t="shared" si="137"/>
        <v>0.73921171522043927</v>
      </c>
      <c r="K751" s="2">
        <f t="shared" si="138"/>
        <v>0.20361427013553512</v>
      </c>
      <c r="L751" s="2">
        <f t="shared" si="139"/>
        <v>4.2841564106558656E-2</v>
      </c>
      <c r="M751" s="2">
        <f t="shared" si="140"/>
        <v>1.4332450537466949E-2</v>
      </c>
      <c r="N751" s="1">
        <v>4745</v>
      </c>
      <c r="O751" s="1">
        <v>1307</v>
      </c>
      <c r="P751" s="1">
        <v>275</v>
      </c>
      <c r="Q751" s="1">
        <v>45</v>
      </c>
      <c r="R751" s="1">
        <v>35</v>
      </c>
      <c r="S751" s="1">
        <v>6</v>
      </c>
      <c r="T751" s="1"/>
      <c r="U751" s="1">
        <v>6</v>
      </c>
      <c r="V751" s="1"/>
      <c r="W751" s="1"/>
      <c r="X751" s="1"/>
      <c r="Y751" s="1"/>
      <c r="Z751" s="1"/>
      <c r="AA751" s="1"/>
      <c r="AB751" s="1"/>
      <c r="AG751" t="str">
        <f t="shared" si="133"/>
        <v>Chelsea</v>
      </c>
      <c r="AH751" t="s">
        <v>2942</v>
      </c>
      <c r="AI751">
        <v>8</v>
      </c>
      <c r="AJ751" s="7">
        <v>153</v>
      </c>
      <c r="AL751" s="7" t="s">
        <v>851</v>
      </c>
      <c r="AM751" t="s">
        <v>776</v>
      </c>
      <c r="AN751" t="s">
        <v>4099</v>
      </c>
      <c r="AO751" t="s">
        <v>4136</v>
      </c>
    </row>
    <row r="752" spans="1:41" hidden="1" outlineLevel="1">
      <c r="A752" s="73" t="s">
        <v>3294</v>
      </c>
      <c r="B752" s="10" t="s">
        <v>3738</v>
      </c>
      <c r="C752" s="1">
        <f t="shared" si="130"/>
        <v>1657</v>
      </c>
      <c r="D752" s="7">
        <f t="shared" si="134"/>
        <v>1</v>
      </c>
      <c r="E752" s="7">
        <f t="shared" si="135"/>
        <v>2</v>
      </c>
      <c r="F752" s="7">
        <f t="shared" si="136"/>
        <v>3</v>
      </c>
      <c r="G752" s="1">
        <f t="shared" si="131"/>
        <v>523</v>
      </c>
      <c r="H752" s="2">
        <f t="shared" si="132"/>
        <v>0.3156306578153289</v>
      </c>
      <c r="I752" s="8"/>
      <c r="J752" s="2">
        <f t="shared" si="137"/>
        <v>0.61798430899215451</v>
      </c>
      <c r="K752" s="2">
        <f t="shared" si="138"/>
        <v>0.30235365117682561</v>
      </c>
      <c r="L752" s="2">
        <f t="shared" si="139"/>
        <v>5.2504526252263123E-2</v>
      </c>
      <c r="M752" s="2">
        <f t="shared" si="140"/>
        <v>2.7157513578756759E-2</v>
      </c>
      <c r="N752" s="1">
        <v>1024</v>
      </c>
      <c r="O752" s="1">
        <v>501</v>
      </c>
      <c r="P752" s="1">
        <v>87</v>
      </c>
      <c r="Q752" s="1">
        <v>10</v>
      </c>
      <c r="R752" s="1">
        <v>30</v>
      </c>
      <c r="S752" s="1">
        <v>4</v>
      </c>
      <c r="T752" s="1"/>
      <c r="U752" s="1">
        <v>1</v>
      </c>
      <c r="V752" s="1"/>
      <c r="W752" s="1"/>
      <c r="X752" s="1"/>
      <c r="Y752" s="1"/>
      <c r="Z752" s="1"/>
      <c r="AA752" s="1"/>
      <c r="AB752" s="1"/>
      <c r="AG752" t="str">
        <f t="shared" si="133"/>
        <v>Cheshire</v>
      </c>
      <c r="AH752" t="s">
        <v>1057</v>
      </c>
      <c r="AI752">
        <v>1</v>
      </c>
      <c r="AJ752" s="7">
        <v>76</v>
      </c>
      <c r="AL752" s="7" t="s">
        <v>851</v>
      </c>
      <c r="AM752" t="s">
        <v>1802</v>
      </c>
      <c r="AN752" t="s">
        <v>982</v>
      </c>
      <c r="AO752" t="s">
        <v>4137</v>
      </c>
    </row>
    <row r="753" spans="1:41" hidden="1" outlineLevel="1">
      <c r="A753" s="73" t="s">
        <v>1705</v>
      </c>
      <c r="B753" s="10" t="s">
        <v>3738</v>
      </c>
      <c r="C753" s="1">
        <f t="shared" si="130"/>
        <v>585</v>
      </c>
      <c r="D753" s="7">
        <f t="shared" si="134"/>
        <v>2</v>
      </c>
      <c r="E753" s="7">
        <f t="shared" si="135"/>
        <v>1</v>
      </c>
      <c r="F753" s="7">
        <f t="shared" si="136"/>
        <v>3</v>
      </c>
      <c r="G753" s="1">
        <f t="shared" si="131"/>
        <v>52</v>
      </c>
      <c r="H753" s="2">
        <f t="shared" si="132"/>
        <v>8.8888888888888892E-2</v>
      </c>
      <c r="I753" s="8"/>
      <c r="J753" s="2">
        <f t="shared" si="137"/>
        <v>0.39658119658119656</v>
      </c>
      <c r="K753" s="2">
        <f t="shared" si="138"/>
        <v>0.48547008547008547</v>
      </c>
      <c r="L753" s="2">
        <f t="shared" si="139"/>
        <v>0.10085470085470086</v>
      </c>
      <c r="M753" s="2">
        <f t="shared" si="140"/>
        <v>1.7094017094017172E-2</v>
      </c>
      <c r="N753" s="1">
        <v>232</v>
      </c>
      <c r="O753" s="1">
        <v>284</v>
      </c>
      <c r="P753" s="1">
        <v>59</v>
      </c>
      <c r="Q753" s="1">
        <v>1</v>
      </c>
      <c r="R753" s="1">
        <v>8</v>
      </c>
      <c r="S753" s="1">
        <v>1</v>
      </c>
      <c r="T753" s="1"/>
      <c r="U753" s="1">
        <v>0</v>
      </c>
      <c r="V753" s="1"/>
      <c r="W753" s="1"/>
      <c r="X753" s="1"/>
      <c r="Y753" s="1"/>
      <c r="Z753" s="1"/>
      <c r="AA753" s="1"/>
      <c r="AB753" s="1"/>
      <c r="AG753" t="str">
        <f t="shared" si="133"/>
        <v>Chester</v>
      </c>
      <c r="AH753" t="s">
        <v>2688</v>
      </c>
      <c r="AI753">
        <v>1</v>
      </c>
      <c r="AJ753" s="7">
        <v>183</v>
      </c>
      <c r="AL753" s="7" t="s">
        <v>851</v>
      </c>
      <c r="AM753" t="s">
        <v>2456</v>
      </c>
      <c r="AN753" t="s">
        <v>982</v>
      </c>
      <c r="AO753" t="s">
        <v>4138</v>
      </c>
    </row>
    <row r="754" spans="1:41" hidden="1" outlineLevel="1">
      <c r="A754" s="73" t="s">
        <v>3609</v>
      </c>
      <c r="B754" s="10" t="s">
        <v>3738</v>
      </c>
      <c r="C754" s="1">
        <f t="shared" si="130"/>
        <v>589</v>
      </c>
      <c r="D754" s="7">
        <f t="shared" si="134"/>
        <v>2</v>
      </c>
      <c r="E754" s="7">
        <f t="shared" si="135"/>
        <v>1</v>
      </c>
      <c r="F754" s="7">
        <f t="shared" si="136"/>
        <v>3</v>
      </c>
      <c r="G754" s="1">
        <f t="shared" si="131"/>
        <v>44</v>
      </c>
      <c r="H754" s="2">
        <f t="shared" si="132"/>
        <v>7.4702886247877756E-2</v>
      </c>
      <c r="I754" s="8"/>
      <c r="J754" s="2">
        <f t="shared" si="137"/>
        <v>0.38709677419354838</v>
      </c>
      <c r="K754" s="2">
        <f t="shared" si="138"/>
        <v>0.46179966044142612</v>
      </c>
      <c r="L754" s="2">
        <f t="shared" si="139"/>
        <v>0.13752122241086587</v>
      </c>
      <c r="M754" s="2">
        <f t="shared" si="140"/>
        <v>1.3582342954159637E-2</v>
      </c>
      <c r="N754" s="1">
        <v>228</v>
      </c>
      <c r="O754" s="1">
        <v>272</v>
      </c>
      <c r="P754" s="1">
        <v>81</v>
      </c>
      <c r="Q754" s="1">
        <v>1</v>
      </c>
      <c r="R754" s="1">
        <v>6</v>
      </c>
      <c r="S754" s="1">
        <v>0</v>
      </c>
      <c r="T754" s="1"/>
      <c r="U754" s="1">
        <v>1</v>
      </c>
      <c r="V754" s="1"/>
      <c r="W754" s="1"/>
      <c r="X754" s="1"/>
      <c r="Y754" s="1"/>
      <c r="Z754" s="1"/>
      <c r="AA754" s="1"/>
      <c r="AB754" s="1"/>
      <c r="AG754" t="str">
        <f t="shared" si="133"/>
        <v>Chesterfield</v>
      </c>
      <c r="AH754" t="s">
        <v>1790</v>
      </c>
      <c r="AI754">
        <v>1</v>
      </c>
      <c r="AJ754" s="7">
        <v>137</v>
      </c>
      <c r="AL754" s="7" t="s">
        <v>851</v>
      </c>
      <c r="AM754" t="s">
        <v>1466</v>
      </c>
      <c r="AN754" t="s">
        <v>1466</v>
      </c>
      <c r="AO754" t="s">
        <v>4139</v>
      </c>
    </row>
    <row r="755" spans="1:41" hidden="1" outlineLevel="1">
      <c r="A755" s="73" t="s">
        <v>2898</v>
      </c>
      <c r="B755" s="10" t="s">
        <v>3738</v>
      </c>
      <c r="C755" s="1">
        <f t="shared" si="130"/>
        <v>21276</v>
      </c>
      <c r="D755" s="7">
        <f t="shared" si="134"/>
        <v>1</v>
      </c>
      <c r="E755" s="7">
        <f t="shared" si="135"/>
        <v>2</v>
      </c>
      <c r="F755" s="7">
        <f t="shared" si="136"/>
        <v>3</v>
      </c>
      <c r="G755" s="1">
        <f t="shared" si="131"/>
        <v>6724</v>
      </c>
      <c r="H755" s="2">
        <f t="shared" si="132"/>
        <v>0.31603684903177287</v>
      </c>
      <c r="I755" s="8"/>
      <c r="J755" s="2">
        <f t="shared" si="137"/>
        <v>0.62210941906373374</v>
      </c>
      <c r="K755" s="2">
        <f t="shared" si="138"/>
        <v>0.30607257003196092</v>
      </c>
      <c r="L755" s="2">
        <f t="shared" si="139"/>
        <v>5.541455160744501E-2</v>
      </c>
      <c r="M755" s="2">
        <f t="shared" si="140"/>
        <v>1.640345929686033E-2</v>
      </c>
      <c r="N755" s="1">
        <v>13236</v>
      </c>
      <c r="O755" s="1">
        <v>6512</v>
      </c>
      <c r="P755" s="1">
        <v>1179</v>
      </c>
      <c r="Q755" s="1">
        <v>83</v>
      </c>
      <c r="R755" s="1">
        <v>197</v>
      </c>
      <c r="S755" s="1">
        <v>36</v>
      </c>
      <c r="T755" s="1"/>
      <c r="U755" s="1">
        <v>33</v>
      </c>
      <c r="V755" s="1"/>
      <c r="W755" s="1"/>
      <c r="X755" s="1"/>
      <c r="Y755" s="1"/>
      <c r="Z755" s="1"/>
      <c r="AA755" s="1"/>
      <c r="AB755" s="1"/>
      <c r="AG755" t="str">
        <f t="shared" si="133"/>
        <v>Chicopee</v>
      </c>
      <c r="AH755" t="s">
        <v>2688</v>
      </c>
      <c r="AI755">
        <v>2</v>
      </c>
      <c r="AJ755" s="7">
        <v>234</v>
      </c>
      <c r="AL755" s="7" t="s">
        <v>851</v>
      </c>
      <c r="AM755" t="s">
        <v>2456</v>
      </c>
      <c r="AN755" t="s">
        <v>776</v>
      </c>
      <c r="AO755" t="s">
        <v>4140</v>
      </c>
    </row>
    <row r="756" spans="1:41" hidden="1" outlineLevel="1">
      <c r="A756" s="73" t="s">
        <v>2899</v>
      </c>
      <c r="B756" s="10" t="s">
        <v>3738</v>
      </c>
      <c r="C756" s="1">
        <f t="shared" si="130"/>
        <v>676</v>
      </c>
      <c r="D756" s="7">
        <f t="shared" si="134"/>
        <v>1</v>
      </c>
      <c r="E756" s="7">
        <f t="shared" si="135"/>
        <v>2</v>
      </c>
      <c r="F756" s="7">
        <f t="shared" si="136"/>
        <v>3</v>
      </c>
      <c r="G756" s="1">
        <f t="shared" si="131"/>
        <v>219</v>
      </c>
      <c r="H756" s="2">
        <f t="shared" si="132"/>
        <v>0.32396449704142011</v>
      </c>
      <c r="I756" s="8"/>
      <c r="J756" s="2">
        <f t="shared" si="137"/>
        <v>0.57692307692307687</v>
      </c>
      <c r="K756" s="2">
        <f t="shared" si="138"/>
        <v>0.25295857988165682</v>
      </c>
      <c r="L756" s="2">
        <f t="shared" si="139"/>
        <v>0.15976331360946747</v>
      </c>
      <c r="M756" s="2">
        <f t="shared" si="140"/>
        <v>1.0355029585798842E-2</v>
      </c>
      <c r="N756" s="1">
        <v>390</v>
      </c>
      <c r="O756" s="1">
        <v>171</v>
      </c>
      <c r="P756" s="1">
        <v>108</v>
      </c>
      <c r="Q756" s="1">
        <v>1</v>
      </c>
      <c r="R756" s="1">
        <v>3</v>
      </c>
      <c r="S756" s="1">
        <v>2</v>
      </c>
      <c r="T756" s="1"/>
      <c r="U756" s="1">
        <v>1</v>
      </c>
      <c r="V756" s="1"/>
      <c r="W756" s="1"/>
      <c r="X756" s="1"/>
      <c r="Y756" s="1"/>
      <c r="Z756" s="1"/>
      <c r="AA756" s="1"/>
      <c r="AB756" s="1"/>
      <c r="AG756" t="str">
        <f t="shared" si="133"/>
        <v>Chilmark</v>
      </c>
      <c r="AH756" t="s">
        <v>3243</v>
      </c>
      <c r="AI756">
        <v>10</v>
      </c>
      <c r="AJ756" s="7">
        <v>351</v>
      </c>
      <c r="AL756" s="7" t="s">
        <v>851</v>
      </c>
      <c r="AM756" t="s">
        <v>2150</v>
      </c>
      <c r="AN756" t="s">
        <v>1803</v>
      </c>
      <c r="AO756" t="s">
        <v>4141</v>
      </c>
    </row>
    <row r="757" spans="1:41" hidden="1" outlineLevel="1">
      <c r="A757" s="73" t="s">
        <v>3478</v>
      </c>
      <c r="B757" s="10" t="s">
        <v>3738</v>
      </c>
      <c r="C757" s="1">
        <f t="shared" si="130"/>
        <v>821</v>
      </c>
      <c r="D757" s="7">
        <f t="shared" si="134"/>
        <v>1</v>
      </c>
      <c r="E757" s="7">
        <f t="shared" si="135"/>
        <v>2</v>
      </c>
      <c r="F757" s="7">
        <f t="shared" si="136"/>
        <v>3</v>
      </c>
      <c r="G757" s="1">
        <f t="shared" si="131"/>
        <v>226</v>
      </c>
      <c r="H757" s="2">
        <f t="shared" si="132"/>
        <v>0.27527405602923266</v>
      </c>
      <c r="I757" s="8"/>
      <c r="J757" s="2">
        <f t="shared" si="137"/>
        <v>0.60170523751522531</v>
      </c>
      <c r="K757" s="2">
        <f t="shared" si="138"/>
        <v>0.32643118148599271</v>
      </c>
      <c r="L757" s="2">
        <f t="shared" si="139"/>
        <v>5.1157125456760051E-2</v>
      </c>
      <c r="M757" s="2">
        <f t="shared" si="140"/>
        <v>2.0706455542021933E-2</v>
      </c>
      <c r="N757" s="1">
        <v>494</v>
      </c>
      <c r="O757" s="1">
        <v>268</v>
      </c>
      <c r="P757" s="1">
        <v>42</v>
      </c>
      <c r="Q757" s="1">
        <v>5</v>
      </c>
      <c r="R757" s="1">
        <v>10</v>
      </c>
      <c r="S757" s="1">
        <v>0</v>
      </c>
      <c r="T757" s="1"/>
      <c r="U757" s="1">
        <v>2</v>
      </c>
      <c r="V757" s="1"/>
      <c r="W757" s="1"/>
      <c r="X757" s="1"/>
      <c r="Y757" s="1"/>
      <c r="Z757" s="1"/>
      <c r="AA757" s="1"/>
      <c r="AB757" s="1"/>
      <c r="AG757" t="str">
        <f t="shared" si="133"/>
        <v>Clarksburg</v>
      </c>
      <c r="AH757" t="s">
        <v>1057</v>
      </c>
      <c r="AI757">
        <v>1</v>
      </c>
      <c r="AJ757" s="7">
        <v>13</v>
      </c>
      <c r="AL757" s="7" t="s">
        <v>851</v>
      </c>
      <c r="AM757" t="s">
        <v>1802</v>
      </c>
      <c r="AN757" t="s">
        <v>776</v>
      </c>
      <c r="AO757" t="s">
        <v>4142</v>
      </c>
    </row>
    <row r="758" spans="1:41" hidden="1" outlineLevel="1">
      <c r="A758" s="73" t="s">
        <v>2222</v>
      </c>
      <c r="B758" s="10" t="s">
        <v>3738</v>
      </c>
      <c r="C758" s="1">
        <f t="shared" si="130"/>
        <v>5827</v>
      </c>
      <c r="D758" s="7">
        <f t="shared" si="134"/>
        <v>1</v>
      </c>
      <c r="E758" s="7">
        <f t="shared" si="135"/>
        <v>2</v>
      </c>
      <c r="F758" s="7">
        <f t="shared" si="136"/>
        <v>3</v>
      </c>
      <c r="G758" s="1">
        <f t="shared" si="131"/>
        <v>1490</v>
      </c>
      <c r="H758" s="2">
        <f t="shared" si="132"/>
        <v>0.25570619529775185</v>
      </c>
      <c r="I758" s="8"/>
      <c r="J758" s="2">
        <f t="shared" si="137"/>
        <v>0.59498884503174876</v>
      </c>
      <c r="K758" s="2">
        <f t="shared" si="138"/>
        <v>0.33928264973399691</v>
      </c>
      <c r="L758" s="2">
        <f t="shared" si="139"/>
        <v>5.0454779474858415E-2</v>
      </c>
      <c r="M758" s="2">
        <f t="shared" si="140"/>
        <v>1.5273725759395916E-2</v>
      </c>
      <c r="N758" s="1">
        <v>3467</v>
      </c>
      <c r="O758" s="1">
        <v>1977</v>
      </c>
      <c r="P758" s="1">
        <v>294</v>
      </c>
      <c r="Q758" s="1">
        <v>34</v>
      </c>
      <c r="R758" s="1">
        <v>40</v>
      </c>
      <c r="S758" s="1">
        <v>5</v>
      </c>
      <c r="T758" s="1"/>
      <c r="U758" s="1">
        <v>10</v>
      </c>
      <c r="V758" s="1"/>
      <c r="W758" s="1"/>
      <c r="X758" s="1"/>
      <c r="Y758" s="1"/>
      <c r="Z758" s="1"/>
      <c r="AA758" s="1"/>
      <c r="AB758" s="1"/>
      <c r="AG758" t="str">
        <f t="shared" si="133"/>
        <v>Clinton</v>
      </c>
      <c r="AH758" s="10" t="s">
        <v>3038</v>
      </c>
      <c r="AI758" s="10">
        <v>3</v>
      </c>
      <c r="AJ758" s="7">
        <v>139</v>
      </c>
      <c r="AL758" s="7" t="s">
        <v>851</v>
      </c>
      <c r="AM758" t="s">
        <v>777</v>
      </c>
      <c r="AN758" t="s">
        <v>660</v>
      </c>
      <c r="AO758" t="s">
        <v>4143</v>
      </c>
    </row>
    <row r="759" spans="1:41" hidden="1" outlineLevel="1">
      <c r="A759" s="73" t="s">
        <v>3475</v>
      </c>
      <c r="B759" s="10" t="s">
        <v>3738</v>
      </c>
      <c r="C759" s="1">
        <f t="shared" si="130"/>
        <v>4446</v>
      </c>
      <c r="D759" s="7">
        <f t="shared" si="134"/>
        <v>2</v>
      </c>
      <c r="E759" s="7">
        <f t="shared" si="135"/>
        <v>1</v>
      </c>
      <c r="F759" s="7">
        <f t="shared" si="136"/>
        <v>3</v>
      </c>
      <c r="G759" s="1">
        <f t="shared" si="131"/>
        <v>100</v>
      </c>
      <c r="H759" s="2">
        <f t="shared" si="132"/>
        <v>2.2492127755285651E-2</v>
      </c>
      <c r="I759" s="8"/>
      <c r="J759" s="2">
        <f t="shared" si="137"/>
        <v>0.45614035087719296</v>
      </c>
      <c r="K759" s="2">
        <f t="shared" si="138"/>
        <v>0.47863247863247865</v>
      </c>
      <c r="L759" s="2">
        <f t="shared" si="139"/>
        <v>5.5780476833108411E-2</v>
      </c>
      <c r="M759" s="2">
        <f t="shared" si="140"/>
        <v>9.4466936572199789E-3</v>
      </c>
      <c r="N759" s="1">
        <v>2028</v>
      </c>
      <c r="O759" s="1">
        <v>2128</v>
      </c>
      <c r="P759" s="1">
        <v>248</v>
      </c>
      <c r="Q759" s="1">
        <v>11</v>
      </c>
      <c r="R759" s="1">
        <v>25</v>
      </c>
      <c r="S759" s="1">
        <v>3</v>
      </c>
      <c r="T759" s="1"/>
      <c r="U759" s="1">
        <v>3</v>
      </c>
      <c r="V759" s="1"/>
      <c r="W759" s="1"/>
      <c r="X759" s="1"/>
      <c r="Y759" s="1"/>
      <c r="Z759" s="1"/>
      <c r="AA759" s="1"/>
      <c r="AB759" s="1"/>
      <c r="AG759" t="str">
        <f t="shared" si="133"/>
        <v>Cohasset</v>
      </c>
      <c r="AH759" t="s">
        <v>3432</v>
      </c>
      <c r="AI759">
        <v>10</v>
      </c>
      <c r="AJ759" s="7">
        <v>213</v>
      </c>
      <c r="AL759" s="7" t="s">
        <v>851</v>
      </c>
      <c r="AM759" t="s">
        <v>458</v>
      </c>
      <c r="AN759" t="s">
        <v>4484</v>
      </c>
      <c r="AO759" t="s">
        <v>4144</v>
      </c>
    </row>
    <row r="760" spans="1:41" hidden="1" outlineLevel="1">
      <c r="A760" s="73" t="s">
        <v>2116</v>
      </c>
      <c r="B760" s="10" t="s">
        <v>3738</v>
      </c>
      <c r="C760" s="1">
        <f t="shared" si="130"/>
        <v>799</v>
      </c>
      <c r="D760" s="7">
        <f t="shared" si="134"/>
        <v>1</v>
      </c>
      <c r="E760" s="7">
        <f t="shared" si="135"/>
        <v>2</v>
      </c>
      <c r="F760" s="7">
        <f t="shared" si="136"/>
        <v>3</v>
      </c>
      <c r="G760" s="1">
        <f t="shared" si="131"/>
        <v>36</v>
      </c>
      <c r="H760" s="2">
        <f t="shared" si="132"/>
        <v>4.5056320400500623E-2</v>
      </c>
      <c r="I760" s="8"/>
      <c r="J760" s="2">
        <f t="shared" si="137"/>
        <v>0.44806007509386736</v>
      </c>
      <c r="K760" s="2">
        <f t="shared" si="138"/>
        <v>0.40300375469336669</v>
      </c>
      <c r="L760" s="2">
        <f t="shared" si="139"/>
        <v>0.12265331664580725</v>
      </c>
      <c r="M760" s="2">
        <f t="shared" si="140"/>
        <v>2.6282853566958697E-2</v>
      </c>
      <c r="N760" s="1">
        <v>358</v>
      </c>
      <c r="O760" s="1">
        <v>322</v>
      </c>
      <c r="P760" s="1">
        <v>98</v>
      </c>
      <c r="Q760" s="1">
        <v>4</v>
      </c>
      <c r="R760" s="1">
        <v>13</v>
      </c>
      <c r="S760" s="1">
        <v>3</v>
      </c>
      <c r="T760" s="1"/>
      <c r="U760" s="1">
        <v>1</v>
      </c>
      <c r="V760" s="1"/>
      <c r="W760" s="1"/>
      <c r="X760" s="1"/>
      <c r="Y760" s="1"/>
      <c r="Z760" s="1"/>
      <c r="AA760" s="1"/>
      <c r="AB760" s="1"/>
      <c r="AG760" t="str">
        <f t="shared" si="133"/>
        <v>Colrain</v>
      </c>
      <c r="AH760" t="s">
        <v>2579</v>
      </c>
      <c r="AI760">
        <v>1</v>
      </c>
      <c r="AJ760" s="7">
        <v>21</v>
      </c>
      <c r="AL760" s="7" t="s">
        <v>851</v>
      </c>
      <c r="AM760" t="s">
        <v>2455</v>
      </c>
      <c r="AN760" t="s">
        <v>776</v>
      </c>
      <c r="AO760" t="s">
        <v>4145</v>
      </c>
    </row>
    <row r="761" spans="1:41" hidden="1" outlineLevel="1">
      <c r="A761" s="73" t="s">
        <v>4858</v>
      </c>
      <c r="B761" s="10" t="s">
        <v>3738</v>
      </c>
      <c r="C761" s="1">
        <f t="shared" si="130"/>
        <v>9702</v>
      </c>
      <c r="D761" s="7">
        <f t="shared" si="134"/>
        <v>1</v>
      </c>
      <c r="E761" s="7">
        <f t="shared" si="135"/>
        <v>2</v>
      </c>
      <c r="F761" s="7">
        <f t="shared" si="136"/>
        <v>3</v>
      </c>
      <c r="G761" s="1">
        <f t="shared" si="131"/>
        <v>2356</v>
      </c>
      <c r="H761" s="2">
        <f t="shared" si="132"/>
        <v>0.24283652855081425</v>
      </c>
      <c r="I761" s="8"/>
      <c r="J761" s="2">
        <f t="shared" si="137"/>
        <v>0.57039785611214178</v>
      </c>
      <c r="K761" s="2">
        <f t="shared" si="138"/>
        <v>0.32756132756132755</v>
      </c>
      <c r="L761" s="2">
        <f t="shared" si="139"/>
        <v>8.8744588744588751E-2</v>
      </c>
      <c r="M761" s="2">
        <f t="shared" si="140"/>
        <v>1.3296227581941919E-2</v>
      </c>
      <c r="N761" s="1">
        <v>5534</v>
      </c>
      <c r="O761" s="1">
        <v>3178</v>
      </c>
      <c r="P761" s="1">
        <v>861</v>
      </c>
      <c r="Q761" s="1">
        <v>20</v>
      </c>
      <c r="R761" s="1">
        <v>75</v>
      </c>
      <c r="S761" s="1">
        <v>13</v>
      </c>
      <c r="T761" s="1"/>
      <c r="U761" s="1">
        <v>21</v>
      </c>
      <c r="V761" s="1"/>
      <c r="W761" s="1"/>
      <c r="X761" s="1"/>
      <c r="Y761" s="1"/>
      <c r="Z761" s="1"/>
      <c r="AA761" s="1"/>
      <c r="AB761" s="1"/>
      <c r="AG761" t="str">
        <f t="shared" si="133"/>
        <v>Concord</v>
      </c>
      <c r="AH761" t="s">
        <v>1850</v>
      </c>
      <c r="AI761">
        <v>5</v>
      </c>
      <c r="AJ761" s="7">
        <v>112</v>
      </c>
      <c r="AL761" s="7" t="s">
        <v>851</v>
      </c>
      <c r="AM761" t="s">
        <v>1467</v>
      </c>
      <c r="AN761" t="s">
        <v>992</v>
      </c>
      <c r="AO761" t="s">
        <v>4146</v>
      </c>
    </row>
    <row r="762" spans="1:41" hidden="1" outlineLevel="1">
      <c r="A762" s="73" t="s">
        <v>2839</v>
      </c>
      <c r="B762" s="10" t="s">
        <v>3738</v>
      </c>
      <c r="C762" s="1">
        <f t="shared" si="130"/>
        <v>1050</v>
      </c>
      <c r="D762" s="7">
        <f t="shared" si="134"/>
        <v>1</v>
      </c>
      <c r="E762" s="7">
        <f t="shared" si="135"/>
        <v>2</v>
      </c>
      <c r="F762" s="7">
        <f t="shared" si="136"/>
        <v>3</v>
      </c>
      <c r="G762" s="1">
        <f t="shared" si="131"/>
        <v>295</v>
      </c>
      <c r="H762" s="2">
        <f t="shared" si="132"/>
        <v>0.28095238095238095</v>
      </c>
      <c r="I762" s="8"/>
      <c r="J762" s="2">
        <f t="shared" si="137"/>
        <v>0.54761904761904767</v>
      </c>
      <c r="K762" s="2">
        <f t="shared" si="138"/>
        <v>0.26666666666666666</v>
      </c>
      <c r="L762" s="2">
        <f t="shared" si="139"/>
        <v>0.17428571428571429</v>
      </c>
      <c r="M762" s="2">
        <f t="shared" si="140"/>
        <v>1.1428571428571371E-2</v>
      </c>
      <c r="N762" s="1">
        <v>575</v>
      </c>
      <c r="O762" s="1">
        <v>280</v>
      </c>
      <c r="P762" s="1">
        <v>183</v>
      </c>
      <c r="Q762" s="1">
        <v>3</v>
      </c>
      <c r="R762" s="1">
        <v>8</v>
      </c>
      <c r="S762" s="1">
        <v>0</v>
      </c>
      <c r="T762" s="1"/>
      <c r="U762" s="1">
        <v>0</v>
      </c>
      <c r="V762" s="1">
        <v>1</v>
      </c>
      <c r="W762" s="1"/>
      <c r="X762" s="1"/>
      <c r="Y762" s="1"/>
      <c r="Z762" s="1"/>
      <c r="AA762" s="1"/>
      <c r="AB762" s="1"/>
      <c r="AG762" t="str">
        <f t="shared" si="133"/>
        <v>Conway</v>
      </c>
      <c r="AH762" t="s">
        <v>2579</v>
      </c>
      <c r="AI762">
        <v>1</v>
      </c>
      <c r="AJ762" s="7">
        <v>80</v>
      </c>
      <c r="AL762" s="7" t="s">
        <v>851</v>
      </c>
      <c r="AM762" t="s">
        <v>2455</v>
      </c>
      <c r="AN762" t="s">
        <v>4484</v>
      </c>
      <c r="AO762" t="s">
        <v>4147</v>
      </c>
    </row>
    <row r="763" spans="1:41" hidden="1" outlineLevel="1">
      <c r="A763" s="73" t="s">
        <v>2573</v>
      </c>
      <c r="B763" s="10" t="s">
        <v>3738</v>
      </c>
      <c r="C763" s="1">
        <f t="shared" si="130"/>
        <v>479</v>
      </c>
      <c r="D763" s="7">
        <f t="shared" si="134"/>
        <v>1</v>
      </c>
      <c r="E763" s="7">
        <f t="shared" si="135"/>
        <v>2</v>
      </c>
      <c r="F763" s="7">
        <f t="shared" si="136"/>
        <v>3</v>
      </c>
      <c r="G763" s="1">
        <f t="shared" si="131"/>
        <v>77</v>
      </c>
      <c r="H763" s="2">
        <f t="shared" si="132"/>
        <v>0.16075156576200417</v>
      </c>
      <c r="I763" s="8"/>
      <c r="J763" s="2">
        <f t="shared" si="137"/>
        <v>0.49686847599164929</v>
      </c>
      <c r="K763" s="2">
        <f t="shared" si="138"/>
        <v>0.33611691022964507</v>
      </c>
      <c r="L763" s="2">
        <f t="shared" si="139"/>
        <v>0.1649269311064718</v>
      </c>
      <c r="M763" s="2">
        <f t="shared" si="140"/>
        <v>2.0876826722338315E-3</v>
      </c>
      <c r="N763" s="1">
        <v>238</v>
      </c>
      <c r="O763" s="1">
        <v>161</v>
      </c>
      <c r="P763" s="1">
        <v>79</v>
      </c>
      <c r="Q763" s="1">
        <v>0</v>
      </c>
      <c r="R763" s="1">
        <v>1</v>
      </c>
      <c r="S763" s="1">
        <v>0</v>
      </c>
      <c r="T763" s="1"/>
      <c r="U763" s="1">
        <v>0</v>
      </c>
      <c r="V763" s="1"/>
      <c r="W763" s="1"/>
      <c r="X763" s="1"/>
      <c r="Y763" s="1"/>
      <c r="Z763" s="1"/>
      <c r="AA763" s="1"/>
      <c r="AB763" s="1"/>
      <c r="AG763" t="str">
        <f t="shared" si="133"/>
        <v>Cummington</v>
      </c>
      <c r="AH763" t="s">
        <v>1790</v>
      </c>
      <c r="AI763">
        <v>1</v>
      </c>
      <c r="AJ763" s="7">
        <v>115</v>
      </c>
      <c r="AL763" s="7" t="s">
        <v>851</v>
      </c>
      <c r="AM763" t="s">
        <v>1466</v>
      </c>
      <c r="AN763" t="s">
        <v>982</v>
      </c>
      <c r="AO763" t="s">
        <v>4148</v>
      </c>
    </row>
    <row r="764" spans="1:41" hidden="1" outlineLevel="1">
      <c r="A764" s="73" t="s">
        <v>2574</v>
      </c>
      <c r="B764" s="10" t="s">
        <v>3738</v>
      </c>
      <c r="C764" s="1">
        <f t="shared" si="130"/>
        <v>3183</v>
      </c>
      <c r="D764" s="7">
        <f t="shared" si="134"/>
        <v>1</v>
      </c>
      <c r="E764" s="7">
        <f t="shared" si="135"/>
        <v>2</v>
      </c>
      <c r="F764" s="7">
        <f t="shared" si="136"/>
        <v>3</v>
      </c>
      <c r="G764" s="1">
        <f t="shared" si="131"/>
        <v>1032</v>
      </c>
      <c r="H764" s="2">
        <f t="shared" si="132"/>
        <v>0.3242224316682375</v>
      </c>
      <c r="I764" s="8"/>
      <c r="J764" s="2">
        <f t="shared" si="137"/>
        <v>0.62205466540999055</v>
      </c>
      <c r="K764" s="2">
        <f t="shared" si="138"/>
        <v>0.29783223374175305</v>
      </c>
      <c r="L764" s="2">
        <f t="shared" si="139"/>
        <v>6.6603832862079798E-2</v>
      </c>
      <c r="M764" s="2">
        <f t="shared" si="140"/>
        <v>1.3509267986176604E-2</v>
      </c>
      <c r="N764" s="1">
        <v>1980</v>
      </c>
      <c r="O764" s="1">
        <v>948</v>
      </c>
      <c r="P764" s="1">
        <v>212</v>
      </c>
      <c r="Q764" s="1">
        <v>8</v>
      </c>
      <c r="R764" s="1">
        <v>32</v>
      </c>
      <c r="S764" s="1">
        <v>1</v>
      </c>
      <c r="T764" s="1"/>
      <c r="U764" s="1">
        <v>2</v>
      </c>
      <c r="V764" s="1"/>
      <c r="W764" s="1"/>
      <c r="X764" s="1"/>
      <c r="Y764" s="1"/>
      <c r="Z764" s="1"/>
      <c r="AA764" s="1"/>
      <c r="AB764" s="1"/>
      <c r="AG764" t="str">
        <f t="shared" si="133"/>
        <v>Dalton</v>
      </c>
      <c r="AH764" t="s">
        <v>1057</v>
      </c>
      <c r="AI764">
        <v>1</v>
      </c>
      <c r="AJ764" s="7">
        <v>98</v>
      </c>
      <c r="AL764" s="7" t="s">
        <v>851</v>
      </c>
      <c r="AM764" t="s">
        <v>1802</v>
      </c>
      <c r="AN764" t="s">
        <v>4484</v>
      </c>
      <c r="AO764" t="s">
        <v>3813</v>
      </c>
    </row>
    <row r="765" spans="1:41" hidden="1" outlineLevel="1">
      <c r="A765" s="73" t="s">
        <v>2914</v>
      </c>
      <c r="B765" s="10" t="s">
        <v>3738</v>
      </c>
      <c r="C765" s="1">
        <f t="shared" si="130"/>
        <v>12644</v>
      </c>
      <c r="D765" s="7">
        <f t="shared" si="134"/>
        <v>1</v>
      </c>
      <c r="E765" s="7">
        <f t="shared" si="135"/>
        <v>2</v>
      </c>
      <c r="F765" s="7">
        <f t="shared" si="136"/>
        <v>3</v>
      </c>
      <c r="G765" s="1">
        <f t="shared" si="131"/>
        <v>1847</v>
      </c>
      <c r="H765" s="2">
        <f t="shared" si="132"/>
        <v>0.14607719076241696</v>
      </c>
      <c r="I765" s="8"/>
      <c r="J765" s="2">
        <f t="shared" si="137"/>
        <v>0.54215438152483386</v>
      </c>
      <c r="K765" s="2">
        <f t="shared" si="138"/>
        <v>0.39607719076241693</v>
      </c>
      <c r="L765" s="2">
        <f t="shared" si="139"/>
        <v>5.2119582410629549E-2</v>
      </c>
      <c r="M765" s="2">
        <f t="shared" si="140"/>
        <v>9.6488453021196588E-3</v>
      </c>
      <c r="N765" s="1">
        <v>6855</v>
      </c>
      <c r="O765" s="1">
        <v>5008</v>
      </c>
      <c r="P765" s="1">
        <v>659</v>
      </c>
      <c r="Q765" s="1">
        <v>43</v>
      </c>
      <c r="R765" s="1">
        <v>51</v>
      </c>
      <c r="S765" s="1">
        <v>7</v>
      </c>
      <c r="T765" s="1"/>
      <c r="U765" s="1">
        <v>21</v>
      </c>
      <c r="V765" s="1"/>
      <c r="W765" s="1"/>
      <c r="X765" s="1"/>
      <c r="Y765" s="1"/>
      <c r="Z765" s="1"/>
      <c r="AA765" s="1"/>
      <c r="AB765" s="1"/>
      <c r="AG765" t="str">
        <f t="shared" si="133"/>
        <v>Danvers</v>
      </c>
      <c r="AH765" t="s">
        <v>2430</v>
      </c>
      <c r="AI765">
        <v>6</v>
      </c>
      <c r="AJ765" s="7">
        <v>71</v>
      </c>
      <c r="AL765" s="7" t="s">
        <v>851</v>
      </c>
      <c r="AM765" t="s">
        <v>2454</v>
      </c>
      <c r="AN765" t="s">
        <v>776</v>
      </c>
      <c r="AO765" t="s">
        <v>3814</v>
      </c>
    </row>
    <row r="766" spans="1:41" hidden="1" outlineLevel="1">
      <c r="A766" s="73" t="s">
        <v>2263</v>
      </c>
      <c r="B766" s="10" t="s">
        <v>3738</v>
      </c>
      <c r="C766" s="1">
        <f t="shared" si="130"/>
        <v>13526</v>
      </c>
      <c r="D766" s="7">
        <f t="shared" si="134"/>
        <v>1</v>
      </c>
      <c r="E766" s="7">
        <f t="shared" si="135"/>
        <v>2</v>
      </c>
      <c r="F766" s="7">
        <f t="shared" si="136"/>
        <v>3</v>
      </c>
      <c r="G766" s="1">
        <f t="shared" si="131"/>
        <v>4884</v>
      </c>
      <c r="H766" s="2">
        <f t="shared" si="132"/>
        <v>0.36108235989945292</v>
      </c>
      <c r="I766" s="8"/>
      <c r="J766" s="2">
        <f t="shared" si="137"/>
        <v>0.65059884666568091</v>
      </c>
      <c r="K766" s="2">
        <f t="shared" si="138"/>
        <v>0.28951648676622799</v>
      </c>
      <c r="L766" s="2">
        <f t="shared" si="139"/>
        <v>4.886884518704717E-2</v>
      </c>
      <c r="M766" s="2">
        <f t="shared" si="140"/>
        <v>1.1015821381043935E-2</v>
      </c>
      <c r="N766" s="1">
        <v>8800</v>
      </c>
      <c r="O766" s="1">
        <v>3916</v>
      </c>
      <c r="P766" s="1">
        <v>661</v>
      </c>
      <c r="Q766" s="1">
        <v>67</v>
      </c>
      <c r="R766" s="1">
        <v>62</v>
      </c>
      <c r="S766" s="1">
        <v>9</v>
      </c>
      <c r="T766" s="1"/>
      <c r="U766" s="1">
        <v>11</v>
      </c>
      <c r="V766" s="1"/>
      <c r="W766" s="1"/>
      <c r="X766" s="1"/>
      <c r="Y766" s="1"/>
      <c r="Z766" s="1"/>
      <c r="AA766" s="1"/>
      <c r="AB766" s="1"/>
      <c r="AG766" t="str">
        <f t="shared" si="133"/>
        <v>Dartmouth</v>
      </c>
      <c r="AH766" t="s">
        <v>2683</v>
      </c>
      <c r="AI766">
        <v>3</v>
      </c>
      <c r="AJ766" s="7">
        <v>336</v>
      </c>
      <c r="AL766" s="7" t="s">
        <v>851</v>
      </c>
      <c r="AM766" t="s">
        <v>1803</v>
      </c>
      <c r="AN766" t="s">
        <v>982</v>
      </c>
      <c r="AO766" t="s">
        <v>3815</v>
      </c>
    </row>
    <row r="767" spans="1:41" hidden="1" outlineLevel="1">
      <c r="A767" s="73" t="s">
        <v>2264</v>
      </c>
      <c r="B767" s="10" t="s">
        <v>3738</v>
      </c>
      <c r="C767" s="1">
        <f t="shared" si="130"/>
        <v>11955</v>
      </c>
      <c r="D767" s="7">
        <f t="shared" si="134"/>
        <v>1</v>
      </c>
      <c r="E767" s="7">
        <f t="shared" si="135"/>
        <v>2</v>
      </c>
      <c r="F767" s="7">
        <f t="shared" si="136"/>
        <v>3</v>
      </c>
      <c r="G767" s="1">
        <f t="shared" si="131"/>
        <v>2918</v>
      </c>
      <c r="H767" s="2">
        <f t="shared" si="132"/>
        <v>0.24408197406942703</v>
      </c>
      <c r="I767" s="8"/>
      <c r="J767" s="2">
        <f t="shared" si="137"/>
        <v>0.58787118360518609</v>
      </c>
      <c r="K767" s="2">
        <f t="shared" si="138"/>
        <v>0.34378920953575909</v>
      </c>
      <c r="L767" s="2">
        <f t="shared" si="139"/>
        <v>5.3952321204516936E-2</v>
      </c>
      <c r="M767" s="2">
        <f t="shared" si="140"/>
        <v>1.4387285654537889E-2</v>
      </c>
      <c r="N767" s="1">
        <v>7028</v>
      </c>
      <c r="O767" s="1">
        <v>4110</v>
      </c>
      <c r="P767" s="1">
        <v>645</v>
      </c>
      <c r="Q767" s="1">
        <v>67</v>
      </c>
      <c r="R767" s="1">
        <v>72</v>
      </c>
      <c r="S767" s="1">
        <v>8</v>
      </c>
      <c r="T767" s="1"/>
      <c r="U767" s="1">
        <v>25</v>
      </c>
      <c r="V767" s="1"/>
      <c r="W767" s="1"/>
      <c r="X767" s="1"/>
      <c r="Y767" s="1"/>
      <c r="Z767" s="1"/>
      <c r="AA767" s="1"/>
      <c r="AB767" s="1"/>
      <c r="AG767" t="str">
        <f t="shared" si="133"/>
        <v>Dedham</v>
      </c>
      <c r="AH767" t="s">
        <v>3432</v>
      </c>
      <c r="AI767">
        <v>9</v>
      </c>
      <c r="AJ767" s="7">
        <v>206</v>
      </c>
      <c r="AL767" s="7" t="s">
        <v>851</v>
      </c>
      <c r="AM767" t="s">
        <v>458</v>
      </c>
      <c r="AN767" t="s">
        <v>781</v>
      </c>
      <c r="AO767" t="s">
        <v>3508</v>
      </c>
    </row>
    <row r="768" spans="1:41" hidden="1" outlineLevel="1">
      <c r="A768" s="73" t="s">
        <v>4108</v>
      </c>
      <c r="B768" s="10" t="s">
        <v>3738</v>
      </c>
      <c r="C768" s="1">
        <f t="shared" si="130"/>
        <v>2725</v>
      </c>
      <c r="D768" s="7">
        <f t="shared" si="134"/>
        <v>1</v>
      </c>
      <c r="E768" s="7">
        <f t="shared" si="135"/>
        <v>2</v>
      </c>
      <c r="F768" s="7">
        <f t="shared" si="136"/>
        <v>3</v>
      </c>
      <c r="G768" s="1">
        <f t="shared" si="131"/>
        <v>768</v>
      </c>
      <c r="H768" s="2">
        <f t="shared" si="132"/>
        <v>0.28183486238532113</v>
      </c>
      <c r="I768" s="8"/>
      <c r="J768" s="2">
        <f t="shared" si="137"/>
        <v>0.5728440366972477</v>
      </c>
      <c r="K768" s="2">
        <f t="shared" si="138"/>
        <v>0.29100917431192663</v>
      </c>
      <c r="L768" s="2">
        <f t="shared" si="139"/>
        <v>0.12513761467889908</v>
      </c>
      <c r="M768" s="2">
        <f t="shared" si="140"/>
        <v>1.1009174311926578E-2</v>
      </c>
      <c r="N768" s="1">
        <v>1561</v>
      </c>
      <c r="O768" s="1">
        <v>793</v>
      </c>
      <c r="P768" s="1">
        <v>341</v>
      </c>
      <c r="Q768" s="1">
        <v>5</v>
      </c>
      <c r="R768" s="1">
        <v>24</v>
      </c>
      <c r="S768" s="1">
        <v>1</v>
      </c>
      <c r="T768" s="1"/>
      <c r="U768" s="1">
        <v>0</v>
      </c>
      <c r="V768" s="1"/>
      <c r="W768" s="1"/>
      <c r="X768" s="1"/>
      <c r="Y768" s="1"/>
      <c r="Z768" s="1"/>
      <c r="AA768" s="1"/>
      <c r="AB768" s="1"/>
      <c r="AG768" t="str">
        <f t="shared" si="133"/>
        <v>Deerfield</v>
      </c>
      <c r="AH768" t="s">
        <v>2579</v>
      </c>
      <c r="AI768">
        <v>1</v>
      </c>
      <c r="AJ768" s="7">
        <v>82</v>
      </c>
      <c r="AL768" s="7" t="s">
        <v>851</v>
      </c>
      <c r="AM768" t="s">
        <v>2455</v>
      </c>
      <c r="AN768" t="s">
        <v>781</v>
      </c>
      <c r="AO768" t="s">
        <v>3509</v>
      </c>
    </row>
    <row r="769" spans="1:41" hidden="1" outlineLevel="1">
      <c r="A769" s="73" t="s">
        <v>4109</v>
      </c>
      <c r="B769" s="10" t="s">
        <v>3738</v>
      </c>
      <c r="C769" s="1">
        <f t="shared" si="130"/>
        <v>8990</v>
      </c>
      <c r="D769" s="7">
        <f t="shared" si="134"/>
        <v>1</v>
      </c>
      <c r="E769" s="7">
        <f t="shared" si="135"/>
        <v>2</v>
      </c>
      <c r="F769" s="7">
        <f t="shared" si="136"/>
        <v>3</v>
      </c>
      <c r="G769" s="1">
        <f t="shared" si="131"/>
        <v>890</v>
      </c>
      <c r="H769" s="2">
        <f t="shared" si="132"/>
        <v>9.8998887652947717E-2</v>
      </c>
      <c r="I769" s="8"/>
      <c r="J769" s="2">
        <f t="shared" si="137"/>
        <v>0.51446051167964402</v>
      </c>
      <c r="K769" s="2">
        <f t="shared" si="138"/>
        <v>0.41546162402669634</v>
      </c>
      <c r="L769" s="2">
        <f t="shared" si="139"/>
        <v>5.9733036707452725E-2</v>
      </c>
      <c r="M769" s="2">
        <f t="shared" si="140"/>
        <v>1.0344827586206917E-2</v>
      </c>
      <c r="N769" s="1">
        <v>4625</v>
      </c>
      <c r="O769" s="1">
        <v>3735</v>
      </c>
      <c r="P769" s="1">
        <v>537</v>
      </c>
      <c r="Q769" s="1">
        <v>27</v>
      </c>
      <c r="R769" s="1">
        <v>44</v>
      </c>
      <c r="S769" s="1">
        <v>13</v>
      </c>
      <c r="T769" s="1"/>
      <c r="U769" s="1">
        <v>9</v>
      </c>
      <c r="V769" s="1"/>
      <c r="W769" s="1"/>
      <c r="X769" s="1"/>
      <c r="Y769" s="1"/>
      <c r="Z769" s="1"/>
      <c r="AA769" s="1"/>
      <c r="AB769" s="1"/>
      <c r="AG769" t="str">
        <f t="shared" si="133"/>
        <v>Dennis</v>
      </c>
      <c r="AH769" t="s">
        <v>2745</v>
      </c>
      <c r="AI769">
        <v>10</v>
      </c>
      <c r="AJ769" s="7">
        <v>333</v>
      </c>
      <c r="AL769" s="7" t="s">
        <v>851</v>
      </c>
      <c r="AM769" t="s">
        <v>1801</v>
      </c>
      <c r="AN769" t="s">
        <v>776</v>
      </c>
      <c r="AO769" t="s">
        <v>3510</v>
      </c>
    </row>
    <row r="770" spans="1:41" hidden="1" outlineLevel="1">
      <c r="A770" s="73" t="s">
        <v>3788</v>
      </c>
      <c r="B770" s="10" t="s">
        <v>3738</v>
      </c>
      <c r="C770" s="1">
        <f t="shared" ref="C770:C833" si="141">SUM(N770:AE770)</f>
        <v>2864</v>
      </c>
      <c r="D770" s="7">
        <f t="shared" si="134"/>
        <v>1</v>
      </c>
      <c r="E770" s="7">
        <f t="shared" si="135"/>
        <v>2</v>
      </c>
      <c r="F770" s="7">
        <f t="shared" si="136"/>
        <v>3</v>
      </c>
      <c r="G770" s="1">
        <f t="shared" ref="G770:G833" si="142">IF(D770=1,N770,IF(E770=1,O770,P770))-IF(D770=2,N770,IF(E770=2,O770,P770))</f>
        <v>580</v>
      </c>
      <c r="H770" s="2">
        <f t="shared" ref="H770:H833" si="143">G770/C770</f>
        <v>0.20251396648044692</v>
      </c>
      <c r="I770" s="8"/>
      <c r="J770" s="2">
        <f t="shared" si="137"/>
        <v>0.57227653631284914</v>
      </c>
      <c r="K770" s="2">
        <f t="shared" si="138"/>
        <v>0.36976256983240224</v>
      </c>
      <c r="L770" s="2">
        <f t="shared" si="139"/>
        <v>4.8184357541899439E-2</v>
      </c>
      <c r="M770" s="2">
        <f t="shared" si="140"/>
        <v>9.7765363128491795E-3</v>
      </c>
      <c r="N770" s="1">
        <v>1639</v>
      </c>
      <c r="O770" s="1">
        <v>1059</v>
      </c>
      <c r="P770" s="1">
        <v>138</v>
      </c>
      <c r="Q770" s="1">
        <v>14</v>
      </c>
      <c r="R770" s="1">
        <v>12</v>
      </c>
      <c r="S770" s="1">
        <v>2</v>
      </c>
      <c r="T770" s="1"/>
      <c r="U770" s="1">
        <v>0</v>
      </c>
      <c r="V770" s="1"/>
      <c r="W770" s="1"/>
      <c r="X770" s="1"/>
      <c r="Y770" s="1"/>
      <c r="Z770" s="1"/>
      <c r="AA770" s="1"/>
      <c r="AB770" s="1"/>
      <c r="AG770" t="str">
        <f t="shared" si="133"/>
        <v>Dighton</v>
      </c>
      <c r="AH770" t="s">
        <v>2683</v>
      </c>
      <c r="AI770">
        <v>4</v>
      </c>
      <c r="AJ770" s="7">
        <v>318</v>
      </c>
      <c r="AL770" s="7" t="s">
        <v>851</v>
      </c>
      <c r="AM770" t="s">
        <v>1803</v>
      </c>
      <c r="AN770" t="s">
        <v>776</v>
      </c>
      <c r="AO770" t="s">
        <v>3511</v>
      </c>
    </row>
    <row r="771" spans="1:41" hidden="1" outlineLevel="1">
      <c r="A771" s="73" t="s">
        <v>729</v>
      </c>
      <c r="B771" s="10" t="s">
        <v>3738</v>
      </c>
      <c r="C771" s="1">
        <f t="shared" si="141"/>
        <v>3380</v>
      </c>
      <c r="D771" s="7">
        <f t="shared" si="134"/>
        <v>1</v>
      </c>
      <c r="E771" s="7">
        <f t="shared" si="135"/>
        <v>2</v>
      </c>
      <c r="F771" s="7">
        <f t="shared" si="136"/>
        <v>3</v>
      </c>
      <c r="G771" s="1">
        <f t="shared" si="142"/>
        <v>162</v>
      </c>
      <c r="H771" s="2">
        <f t="shared" si="143"/>
        <v>4.7928994082840237E-2</v>
      </c>
      <c r="I771" s="8"/>
      <c r="J771" s="2">
        <f t="shared" si="137"/>
        <v>0.48757396449704143</v>
      </c>
      <c r="K771" s="2">
        <f t="shared" si="138"/>
        <v>0.4396449704142012</v>
      </c>
      <c r="L771" s="2">
        <f t="shared" si="139"/>
        <v>5.8579881656804736E-2</v>
      </c>
      <c r="M771" s="2">
        <f t="shared" si="140"/>
        <v>1.4201183431952688E-2</v>
      </c>
      <c r="N771" s="1">
        <v>1648</v>
      </c>
      <c r="O771" s="1">
        <v>1486</v>
      </c>
      <c r="P771" s="1">
        <v>198</v>
      </c>
      <c r="Q771" s="1">
        <v>25</v>
      </c>
      <c r="R771" s="1">
        <v>20</v>
      </c>
      <c r="S771" s="1">
        <v>3</v>
      </c>
      <c r="T771" s="1"/>
      <c r="U771" s="1">
        <v>0</v>
      </c>
      <c r="V771" s="1"/>
      <c r="W771" s="1"/>
      <c r="X771" s="1"/>
      <c r="Y771" s="1"/>
      <c r="Z771" s="1"/>
      <c r="AA771" s="1"/>
      <c r="AB771" s="1"/>
      <c r="AG771" t="str">
        <f t="shared" ref="AG771:AG834" si="144">A771</f>
        <v>Douglas</v>
      </c>
      <c r="AH771" s="10" t="s">
        <v>3038</v>
      </c>
      <c r="AI771" s="10">
        <v>2</v>
      </c>
      <c r="AJ771" s="7">
        <v>282</v>
      </c>
      <c r="AL771" s="7" t="s">
        <v>851</v>
      </c>
      <c r="AM771" t="s">
        <v>777</v>
      </c>
      <c r="AN771" t="s">
        <v>655</v>
      </c>
      <c r="AO771" t="s">
        <v>3512</v>
      </c>
    </row>
    <row r="772" spans="1:41" hidden="1" outlineLevel="1">
      <c r="A772" s="73" t="s">
        <v>3955</v>
      </c>
      <c r="B772" s="10" t="s">
        <v>3738</v>
      </c>
      <c r="C772" s="1">
        <f t="shared" si="141"/>
        <v>3265</v>
      </c>
      <c r="D772" s="7">
        <f t="shared" si="134"/>
        <v>2</v>
      </c>
      <c r="E772" s="7">
        <f t="shared" si="135"/>
        <v>1</v>
      </c>
      <c r="F772" s="7">
        <f t="shared" si="136"/>
        <v>3</v>
      </c>
      <c r="G772" s="1">
        <f t="shared" si="142"/>
        <v>550</v>
      </c>
      <c r="H772" s="2">
        <f t="shared" si="143"/>
        <v>0.16845329249617153</v>
      </c>
      <c r="I772" s="8"/>
      <c r="J772" s="2">
        <f t="shared" si="137"/>
        <v>0.37274119448698317</v>
      </c>
      <c r="K772" s="2">
        <f t="shared" si="138"/>
        <v>0.54119448698315464</v>
      </c>
      <c r="L772" s="2">
        <f t="shared" si="139"/>
        <v>7.3813169984686067E-2</v>
      </c>
      <c r="M772" s="2">
        <f t="shared" si="140"/>
        <v>1.2251148545176116E-2</v>
      </c>
      <c r="N772" s="1">
        <v>1217</v>
      </c>
      <c r="O772" s="1">
        <v>1767</v>
      </c>
      <c r="P772" s="1">
        <v>241</v>
      </c>
      <c r="Q772" s="1">
        <v>4</v>
      </c>
      <c r="R772" s="1">
        <v>26</v>
      </c>
      <c r="S772" s="1">
        <v>2</v>
      </c>
      <c r="T772" s="1"/>
      <c r="U772" s="1">
        <v>8</v>
      </c>
      <c r="V772" s="1"/>
      <c r="W772" s="1"/>
      <c r="X772" s="1"/>
      <c r="Y772" s="1"/>
      <c r="Z772" s="1"/>
      <c r="AA772" s="1"/>
      <c r="AB772" s="1"/>
      <c r="AG772" t="str">
        <f t="shared" si="144"/>
        <v>Dover</v>
      </c>
      <c r="AH772" t="s">
        <v>3432</v>
      </c>
      <c r="AI772">
        <v>4</v>
      </c>
      <c r="AJ772" s="7">
        <v>205</v>
      </c>
      <c r="AL772" s="7" t="s">
        <v>851</v>
      </c>
      <c r="AM772" t="s">
        <v>458</v>
      </c>
      <c r="AN772" t="s">
        <v>4165</v>
      </c>
      <c r="AO772" t="s">
        <v>3513</v>
      </c>
    </row>
    <row r="773" spans="1:41" hidden="1" outlineLevel="1">
      <c r="A773" s="73" t="s">
        <v>3789</v>
      </c>
      <c r="B773" s="10" t="s">
        <v>3738</v>
      </c>
      <c r="C773" s="1">
        <f t="shared" si="141"/>
        <v>12845</v>
      </c>
      <c r="D773" s="7">
        <f t="shared" si="134"/>
        <v>1</v>
      </c>
      <c r="E773" s="7">
        <f t="shared" si="135"/>
        <v>2</v>
      </c>
      <c r="F773" s="7">
        <f t="shared" si="136"/>
        <v>3</v>
      </c>
      <c r="G773" s="1">
        <f t="shared" si="142"/>
        <v>2460</v>
      </c>
      <c r="H773" s="2">
        <f t="shared" si="143"/>
        <v>0.19151420786298171</v>
      </c>
      <c r="I773" s="8"/>
      <c r="J773" s="2">
        <f t="shared" si="137"/>
        <v>0.56597898014791748</v>
      </c>
      <c r="K773" s="2">
        <f t="shared" si="138"/>
        <v>0.3744647722849358</v>
      </c>
      <c r="L773" s="2">
        <f t="shared" si="139"/>
        <v>4.6555079797586607E-2</v>
      </c>
      <c r="M773" s="2">
        <f t="shared" si="140"/>
        <v>1.3001167769560118E-2</v>
      </c>
      <c r="N773" s="1">
        <v>7270</v>
      </c>
      <c r="O773" s="1">
        <v>4810</v>
      </c>
      <c r="P773" s="1">
        <v>598</v>
      </c>
      <c r="Q773" s="1">
        <v>84</v>
      </c>
      <c r="R773" s="1">
        <v>57</v>
      </c>
      <c r="S773" s="1">
        <v>9</v>
      </c>
      <c r="T773" s="1"/>
      <c r="U773" s="1">
        <v>17</v>
      </c>
      <c r="V773" s="1"/>
      <c r="W773" s="1"/>
      <c r="X773" s="1"/>
      <c r="Y773" s="1"/>
      <c r="Z773" s="1"/>
      <c r="AA773" s="1"/>
      <c r="AB773" s="1"/>
      <c r="AG773" t="str">
        <f t="shared" si="144"/>
        <v>Dracut</v>
      </c>
      <c r="AH773" t="s">
        <v>1850</v>
      </c>
      <c r="AI773">
        <v>5</v>
      </c>
      <c r="AJ773" s="7">
        <v>20</v>
      </c>
      <c r="AL773" s="7" t="s">
        <v>851</v>
      </c>
      <c r="AM773" t="s">
        <v>1467</v>
      </c>
      <c r="AN773" t="s">
        <v>663</v>
      </c>
      <c r="AO773" t="s">
        <v>3821</v>
      </c>
    </row>
    <row r="774" spans="1:41" hidden="1" outlineLevel="1">
      <c r="A774" s="73" t="s">
        <v>3790</v>
      </c>
      <c r="B774" s="10" t="s">
        <v>3738</v>
      </c>
      <c r="C774" s="1">
        <f t="shared" si="141"/>
        <v>4131</v>
      </c>
      <c r="D774" s="7">
        <f t="shared" si="134"/>
        <v>1</v>
      </c>
      <c r="E774" s="7">
        <f t="shared" si="135"/>
        <v>2</v>
      </c>
      <c r="F774" s="7">
        <f t="shared" si="136"/>
        <v>3</v>
      </c>
      <c r="G774" s="1">
        <f t="shared" si="142"/>
        <v>718</v>
      </c>
      <c r="H774" s="2">
        <f t="shared" si="143"/>
        <v>0.1738077947228274</v>
      </c>
      <c r="I774" s="8"/>
      <c r="J774" s="2">
        <f t="shared" si="137"/>
        <v>0.55628177196804651</v>
      </c>
      <c r="K774" s="2">
        <f t="shared" si="138"/>
        <v>0.38247397724521909</v>
      </c>
      <c r="L774" s="2">
        <f t="shared" si="139"/>
        <v>5.0593076736867588E-2</v>
      </c>
      <c r="M774" s="2">
        <f t="shared" si="140"/>
        <v>1.0651174049866811E-2</v>
      </c>
      <c r="N774" s="1">
        <v>2298</v>
      </c>
      <c r="O774" s="1">
        <v>1580</v>
      </c>
      <c r="P774" s="1">
        <v>209</v>
      </c>
      <c r="Q774" s="1">
        <v>21</v>
      </c>
      <c r="R774" s="1">
        <v>13</v>
      </c>
      <c r="S774" s="1">
        <v>5</v>
      </c>
      <c r="T774" s="1"/>
      <c r="U774" s="1">
        <v>5</v>
      </c>
      <c r="V774" s="1"/>
      <c r="W774" s="1"/>
      <c r="X774" s="1"/>
      <c r="Y774" s="1"/>
      <c r="Z774" s="1"/>
      <c r="AA774" s="1"/>
      <c r="AB774" s="1"/>
      <c r="AG774" t="str">
        <f t="shared" si="144"/>
        <v>Dudley</v>
      </c>
      <c r="AH774" s="10" t="s">
        <v>3038</v>
      </c>
      <c r="AI774" s="10">
        <v>2</v>
      </c>
      <c r="AJ774" s="7">
        <v>287</v>
      </c>
      <c r="AL774" s="7" t="s">
        <v>851</v>
      </c>
      <c r="AM774" t="s">
        <v>777</v>
      </c>
      <c r="AN774" t="s">
        <v>1482</v>
      </c>
      <c r="AO774" t="s">
        <v>3822</v>
      </c>
    </row>
    <row r="775" spans="1:41" hidden="1" outlineLevel="1">
      <c r="A775" s="73" t="s">
        <v>3791</v>
      </c>
      <c r="B775" s="10" t="s">
        <v>3738</v>
      </c>
      <c r="C775" s="1">
        <f t="shared" si="141"/>
        <v>1480</v>
      </c>
      <c r="D775" s="7">
        <f t="shared" si="134"/>
        <v>1</v>
      </c>
      <c r="E775" s="7">
        <f t="shared" si="135"/>
        <v>2</v>
      </c>
      <c r="F775" s="7">
        <f t="shared" si="136"/>
        <v>3</v>
      </c>
      <c r="G775" s="1">
        <f t="shared" si="142"/>
        <v>32</v>
      </c>
      <c r="H775" s="2">
        <f t="shared" si="143"/>
        <v>2.1621621621621623E-2</v>
      </c>
      <c r="I775" s="8"/>
      <c r="J775" s="2">
        <f t="shared" si="137"/>
        <v>0.47905405405405405</v>
      </c>
      <c r="K775" s="2">
        <f t="shared" si="138"/>
        <v>0.45743243243243242</v>
      </c>
      <c r="L775" s="2">
        <f t="shared" si="139"/>
        <v>4.5270270270270273E-2</v>
      </c>
      <c r="M775" s="2">
        <f t="shared" si="140"/>
        <v>1.8243243243243314E-2</v>
      </c>
      <c r="N775" s="1">
        <v>709</v>
      </c>
      <c r="O775" s="1">
        <v>677</v>
      </c>
      <c r="P775" s="1">
        <v>67</v>
      </c>
      <c r="Q775" s="1">
        <v>3</v>
      </c>
      <c r="R775" s="1">
        <v>10</v>
      </c>
      <c r="S775" s="1">
        <v>13</v>
      </c>
      <c r="T775" s="1"/>
      <c r="U775" s="1">
        <v>1</v>
      </c>
      <c r="V775" s="1"/>
      <c r="W775" s="1"/>
      <c r="X775" s="1"/>
      <c r="Y775" s="1"/>
      <c r="Z775" s="1"/>
      <c r="AA775" s="1"/>
      <c r="AB775" s="1"/>
      <c r="AG775" t="str">
        <f t="shared" si="144"/>
        <v>Dunstable</v>
      </c>
      <c r="AH775" t="s">
        <v>1850</v>
      </c>
      <c r="AI775">
        <v>5</v>
      </c>
      <c r="AJ775" s="7">
        <v>35</v>
      </c>
      <c r="AL775" s="7" t="s">
        <v>851</v>
      </c>
      <c r="AM775" t="s">
        <v>1467</v>
      </c>
      <c r="AN775" t="s">
        <v>3823</v>
      </c>
      <c r="AO775" t="s">
        <v>3824</v>
      </c>
    </row>
    <row r="776" spans="1:41" hidden="1" outlineLevel="1">
      <c r="A776" s="73" t="s">
        <v>3957</v>
      </c>
      <c r="B776" s="10" t="s">
        <v>3738</v>
      </c>
      <c r="C776" s="1">
        <f t="shared" si="141"/>
        <v>8611</v>
      </c>
      <c r="D776" s="7">
        <f t="shared" si="134"/>
        <v>2</v>
      </c>
      <c r="E776" s="7">
        <f t="shared" si="135"/>
        <v>1</v>
      </c>
      <c r="F776" s="7">
        <f t="shared" si="136"/>
        <v>3</v>
      </c>
      <c r="G776" s="1">
        <f t="shared" si="142"/>
        <v>331</v>
      </c>
      <c r="H776" s="2">
        <f t="shared" si="143"/>
        <v>3.84392056671699E-2</v>
      </c>
      <c r="I776" s="8"/>
      <c r="J776" s="2">
        <f t="shared" si="137"/>
        <v>0.44570897689002437</v>
      </c>
      <c r="K776" s="2">
        <f t="shared" si="138"/>
        <v>0.48414818255719427</v>
      </c>
      <c r="L776" s="2">
        <f t="shared" si="139"/>
        <v>5.9458831726860992E-2</v>
      </c>
      <c r="M776" s="2">
        <f t="shared" si="140"/>
        <v>1.0684008825920313E-2</v>
      </c>
      <c r="N776" s="1">
        <v>3838</v>
      </c>
      <c r="O776" s="1">
        <v>4169</v>
      </c>
      <c r="P776" s="1">
        <v>512</v>
      </c>
      <c r="Q776" s="1">
        <v>22</v>
      </c>
      <c r="R776" s="1">
        <v>36</v>
      </c>
      <c r="S776" s="1">
        <v>6</v>
      </c>
      <c r="T776" s="1"/>
      <c r="U776" s="1">
        <v>28</v>
      </c>
      <c r="V776" s="1"/>
      <c r="W776" s="1"/>
      <c r="X776" s="1"/>
      <c r="Y776" s="1"/>
      <c r="Z776" s="1"/>
      <c r="AA776" s="1"/>
      <c r="AB776" s="1"/>
      <c r="AG776" t="str">
        <f t="shared" si="144"/>
        <v>Duxbury</v>
      </c>
      <c r="AH776" t="s">
        <v>1525</v>
      </c>
      <c r="AI776">
        <v>10</v>
      </c>
      <c r="AJ776" s="7">
        <v>284</v>
      </c>
      <c r="AL776" s="7" t="s">
        <v>851</v>
      </c>
      <c r="AM776" t="s">
        <v>459</v>
      </c>
      <c r="AN776" t="s">
        <v>776</v>
      </c>
      <c r="AO776" t="s">
        <v>3825</v>
      </c>
    </row>
    <row r="777" spans="1:41" hidden="1" outlineLevel="1">
      <c r="A777" s="73" t="s">
        <v>3009</v>
      </c>
      <c r="B777" s="10" t="s">
        <v>3738</v>
      </c>
      <c r="C777" s="1">
        <f t="shared" si="141"/>
        <v>5772</v>
      </c>
      <c r="D777" s="7">
        <f t="shared" si="134"/>
        <v>1</v>
      </c>
      <c r="E777" s="7">
        <f t="shared" si="135"/>
        <v>2</v>
      </c>
      <c r="F777" s="7">
        <f t="shared" si="136"/>
        <v>3</v>
      </c>
      <c r="G777" s="1">
        <f t="shared" si="142"/>
        <v>611</v>
      </c>
      <c r="H777" s="2">
        <f t="shared" si="143"/>
        <v>0.10585585585585586</v>
      </c>
      <c r="I777" s="8"/>
      <c r="J777" s="2">
        <f t="shared" si="137"/>
        <v>0.52390852390852394</v>
      </c>
      <c r="K777" s="2">
        <f t="shared" si="138"/>
        <v>0.41805266805266805</v>
      </c>
      <c r="L777" s="2">
        <f t="shared" si="139"/>
        <v>4.5911295911295912E-2</v>
      </c>
      <c r="M777" s="2">
        <f t="shared" si="140"/>
        <v>1.2127512127512098E-2</v>
      </c>
      <c r="N777" s="1">
        <v>3024</v>
      </c>
      <c r="O777" s="1">
        <v>2413</v>
      </c>
      <c r="P777" s="1">
        <v>265</v>
      </c>
      <c r="Q777" s="1">
        <v>21</v>
      </c>
      <c r="R777" s="1">
        <v>35</v>
      </c>
      <c r="S777" s="1">
        <v>4</v>
      </c>
      <c r="T777" s="1"/>
      <c r="U777" s="1">
        <v>9</v>
      </c>
      <c r="V777" s="1">
        <v>1</v>
      </c>
      <c r="W777" s="1"/>
      <c r="X777" s="1"/>
      <c r="Y777" s="1"/>
      <c r="Z777" s="1"/>
      <c r="AA777" s="1"/>
      <c r="AB777" s="1"/>
      <c r="AG777" t="str">
        <f t="shared" si="144"/>
        <v>East Bridgewater</v>
      </c>
      <c r="AH777" t="s">
        <v>1525</v>
      </c>
      <c r="AI777">
        <v>4</v>
      </c>
      <c r="AJ777" s="7">
        <v>296</v>
      </c>
      <c r="AL777" s="7" t="s">
        <v>851</v>
      </c>
      <c r="AM777" t="s">
        <v>459</v>
      </c>
      <c r="AN777" t="s">
        <v>4484</v>
      </c>
      <c r="AO777" t="s">
        <v>3826</v>
      </c>
    </row>
    <row r="778" spans="1:41" hidden="1" outlineLevel="1">
      <c r="A778" s="73" t="s">
        <v>3667</v>
      </c>
      <c r="B778" s="10" t="s">
        <v>3738</v>
      </c>
      <c r="C778" s="1">
        <f t="shared" si="141"/>
        <v>964</v>
      </c>
      <c r="D778" s="7">
        <f t="shared" si="134"/>
        <v>2</v>
      </c>
      <c r="E778" s="7">
        <f t="shared" si="135"/>
        <v>1</v>
      </c>
      <c r="F778" s="7">
        <f t="shared" si="136"/>
        <v>3</v>
      </c>
      <c r="G778" s="1">
        <f t="shared" si="142"/>
        <v>21</v>
      </c>
      <c r="H778" s="2">
        <f t="shared" si="143"/>
        <v>2.1784232365145227E-2</v>
      </c>
      <c r="I778" s="8"/>
      <c r="J778" s="2">
        <f t="shared" si="137"/>
        <v>0.45850622406639002</v>
      </c>
      <c r="K778" s="2">
        <f t="shared" si="138"/>
        <v>0.48029045643153528</v>
      </c>
      <c r="L778" s="2">
        <f t="shared" si="139"/>
        <v>4.4605809128630707E-2</v>
      </c>
      <c r="M778" s="2">
        <f t="shared" si="140"/>
        <v>1.6597510373444042E-2</v>
      </c>
      <c r="N778" s="1">
        <v>442</v>
      </c>
      <c r="O778" s="1">
        <v>463</v>
      </c>
      <c r="P778" s="1">
        <v>43</v>
      </c>
      <c r="Q778" s="1">
        <v>4</v>
      </c>
      <c r="R778" s="1">
        <v>8</v>
      </c>
      <c r="S778" s="1">
        <v>3</v>
      </c>
      <c r="T778" s="1"/>
      <c r="U778" s="1">
        <v>1</v>
      </c>
      <c r="V778" s="1"/>
      <c r="W778" s="1"/>
      <c r="X778" s="1"/>
      <c r="Y778" s="1"/>
      <c r="Z778" s="1"/>
      <c r="AA778" s="1"/>
      <c r="AB778" s="1"/>
      <c r="AG778" t="str">
        <f t="shared" si="144"/>
        <v>East Brookfield</v>
      </c>
      <c r="AH778" s="10" t="s">
        <v>3038</v>
      </c>
      <c r="AI778" s="10">
        <v>2</v>
      </c>
      <c r="AJ778" s="7">
        <v>221</v>
      </c>
      <c r="AL778" s="7" t="s">
        <v>851</v>
      </c>
      <c r="AM778" t="s">
        <v>777</v>
      </c>
      <c r="AN778" t="s">
        <v>992</v>
      </c>
      <c r="AO778" t="s">
        <v>3827</v>
      </c>
    </row>
    <row r="779" spans="1:41" hidden="1" outlineLevel="1">
      <c r="A779" s="73" t="s">
        <v>3454</v>
      </c>
      <c r="B779" s="10" t="s">
        <v>3738</v>
      </c>
      <c r="C779" s="1">
        <f t="shared" si="141"/>
        <v>7522</v>
      </c>
      <c r="D779" s="7">
        <f t="shared" si="134"/>
        <v>1</v>
      </c>
      <c r="E779" s="7">
        <f t="shared" si="135"/>
        <v>2</v>
      </c>
      <c r="F779" s="7">
        <f t="shared" si="136"/>
        <v>3</v>
      </c>
      <c r="G779" s="1">
        <f t="shared" si="142"/>
        <v>242</v>
      </c>
      <c r="H779" s="2">
        <f t="shared" si="143"/>
        <v>3.2172294602499332E-2</v>
      </c>
      <c r="I779" s="8"/>
      <c r="J779" s="2">
        <f t="shared" si="137"/>
        <v>0.48138792874235575</v>
      </c>
      <c r="K779" s="2">
        <f t="shared" si="138"/>
        <v>0.44921563413985643</v>
      </c>
      <c r="L779" s="2">
        <f t="shared" si="139"/>
        <v>6.1419835150226004E-2</v>
      </c>
      <c r="M779" s="2">
        <f t="shared" si="140"/>
        <v>7.9766019675618638E-3</v>
      </c>
      <c r="N779" s="1">
        <v>3621</v>
      </c>
      <c r="O779" s="1">
        <v>3379</v>
      </c>
      <c r="P779" s="1">
        <v>462</v>
      </c>
      <c r="Q779" s="1">
        <v>21</v>
      </c>
      <c r="R779" s="1">
        <v>33</v>
      </c>
      <c r="S779" s="1">
        <v>2</v>
      </c>
      <c r="T779" s="1"/>
      <c r="U779" s="1">
        <v>4</v>
      </c>
      <c r="V779" s="1"/>
      <c r="W779" s="1"/>
      <c r="X779" s="1"/>
      <c r="Y779" s="1"/>
      <c r="Z779" s="1"/>
      <c r="AA779" s="1"/>
      <c r="AB779" s="1"/>
      <c r="AG779" t="str">
        <f t="shared" si="144"/>
        <v>East Longmeadow</v>
      </c>
      <c r="AH779" t="s">
        <v>2688</v>
      </c>
      <c r="AI779">
        <v>2</v>
      </c>
      <c r="AJ779" s="7">
        <v>292</v>
      </c>
      <c r="AL779" s="7" t="s">
        <v>851</v>
      </c>
      <c r="AM779" t="s">
        <v>2456</v>
      </c>
      <c r="AN779" t="s">
        <v>4484</v>
      </c>
      <c r="AO779" t="s">
        <v>3828</v>
      </c>
    </row>
    <row r="780" spans="1:41" hidden="1" outlineLevel="1">
      <c r="A780" s="73" t="s">
        <v>3403</v>
      </c>
      <c r="B780" s="10" t="s">
        <v>3738</v>
      </c>
      <c r="C780" s="1">
        <f t="shared" si="141"/>
        <v>3381</v>
      </c>
      <c r="D780" s="7">
        <f t="shared" si="134"/>
        <v>1</v>
      </c>
      <c r="E780" s="7">
        <f t="shared" si="135"/>
        <v>2</v>
      </c>
      <c r="F780" s="7">
        <f t="shared" si="136"/>
        <v>3</v>
      </c>
      <c r="G780" s="1">
        <f t="shared" si="142"/>
        <v>402</v>
      </c>
      <c r="H780" s="2">
        <f t="shared" si="143"/>
        <v>0.1188997338065661</v>
      </c>
      <c r="I780" s="8"/>
      <c r="J780" s="2">
        <f t="shared" si="137"/>
        <v>0.51552795031055898</v>
      </c>
      <c r="K780" s="2">
        <f t="shared" si="138"/>
        <v>0.39662821650399288</v>
      </c>
      <c r="L780" s="2">
        <f t="shared" si="139"/>
        <v>8.7843833185448097E-2</v>
      </c>
      <c r="M780" s="2">
        <f t="shared" si="140"/>
        <v>4.163336342344337E-17</v>
      </c>
      <c r="N780" s="1">
        <v>1743</v>
      </c>
      <c r="O780" s="1">
        <v>1341</v>
      </c>
      <c r="P780" s="1">
        <v>297</v>
      </c>
      <c r="Q780" s="1">
        <v>0</v>
      </c>
      <c r="R780" s="1">
        <v>0</v>
      </c>
      <c r="S780" s="1">
        <v>0</v>
      </c>
      <c r="T780" s="1"/>
      <c r="U780" s="1">
        <v>0</v>
      </c>
      <c r="V780" s="1"/>
      <c r="W780" s="1"/>
      <c r="X780" s="1"/>
      <c r="Y780" s="1"/>
      <c r="Z780" s="1"/>
      <c r="AA780" s="1"/>
      <c r="AB780" s="1"/>
      <c r="AG780" t="str">
        <f t="shared" si="144"/>
        <v>Eastham</v>
      </c>
      <c r="AH780" t="s">
        <v>2745</v>
      </c>
      <c r="AI780">
        <v>10</v>
      </c>
      <c r="AJ780" s="7">
        <v>319</v>
      </c>
      <c r="AL780" s="7" t="s">
        <v>851</v>
      </c>
      <c r="AM780" t="s">
        <v>1801</v>
      </c>
      <c r="AN780" t="s">
        <v>4484</v>
      </c>
      <c r="AO780" t="s">
        <v>3829</v>
      </c>
    </row>
    <row r="781" spans="1:41" hidden="1" outlineLevel="1">
      <c r="A781" s="73" t="s">
        <v>3683</v>
      </c>
      <c r="B781" s="10" t="s">
        <v>3738</v>
      </c>
      <c r="C781" s="1">
        <f t="shared" si="141"/>
        <v>7399</v>
      </c>
      <c r="D781" s="7">
        <f t="shared" si="134"/>
        <v>1</v>
      </c>
      <c r="E781" s="7">
        <f t="shared" si="135"/>
        <v>2</v>
      </c>
      <c r="F781" s="7">
        <f t="shared" si="136"/>
        <v>3</v>
      </c>
      <c r="G781" s="1">
        <f t="shared" si="142"/>
        <v>1819</v>
      </c>
      <c r="H781" s="2">
        <f t="shared" si="143"/>
        <v>0.24584403297742938</v>
      </c>
      <c r="I781" s="8"/>
      <c r="J781" s="2">
        <f t="shared" si="137"/>
        <v>0.56413028787674013</v>
      </c>
      <c r="K781" s="2">
        <f t="shared" si="138"/>
        <v>0.31828625489931073</v>
      </c>
      <c r="L781" s="2">
        <f t="shared" si="139"/>
        <v>0.10447357751047438</v>
      </c>
      <c r="M781" s="2">
        <f t="shared" si="140"/>
        <v>1.3109879713474756E-2</v>
      </c>
      <c r="N781" s="1">
        <v>4174</v>
      </c>
      <c r="O781" s="1">
        <v>2355</v>
      </c>
      <c r="P781" s="1">
        <v>773</v>
      </c>
      <c r="Q781" s="1">
        <v>25</v>
      </c>
      <c r="R781" s="1">
        <v>60</v>
      </c>
      <c r="S781" s="1">
        <v>6</v>
      </c>
      <c r="T781" s="1"/>
      <c r="U781" s="1">
        <v>6</v>
      </c>
      <c r="V781" s="1"/>
      <c r="W781" s="1"/>
      <c r="X781" s="1"/>
      <c r="Y781" s="1"/>
      <c r="Z781" s="1"/>
      <c r="AA781" s="1"/>
      <c r="AB781" s="1"/>
      <c r="AG781" t="str">
        <f t="shared" si="144"/>
        <v>Easthampton</v>
      </c>
      <c r="AH781" t="s">
        <v>1790</v>
      </c>
      <c r="AI781">
        <v>1</v>
      </c>
      <c r="AJ781" s="7">
        <v>200</v>
      </c>
      <c r="AL781" s="7" t="s">
        <v>851</v>
      </c>
      <c r="AM781" t="s">
        <v>1466</v>
      </c>
      <c r="AN781" t="s">
        <v>776</v>
      </c>
      <c r="AO781" t="s">
        <v>3830</v>
      </c>
    </row>
    <row r="782" spans="1:41" hidden="1" outlineLevel="1">
      <c r="A782" s="73" t="s">
        <v>3684</v>
      </c>
      <c r="B782" s="10" t="s">
        <v>3738</v>
      </c>
      <c r="C782" s="1">
        <f t="shared" si="141"/>
        <v>10675</v>
      </c>
      <c r="D782" s="7">
        <f t="shared" si="134"/>
        <v>1</v>
      </c>
      <c r="E782" s="7">
        <f t="shared" si="135"/>
        <v>2</v>
      </c>
      <c r="F782" s="7">
        <f t="shared" si="136"/>
        <v>3</v>
      </c>
      <c r="G782" s="1">
        <f t="shared" si="142"/>
        <v>1296</v>
      </c>
      <c r="H782" s="2">
        <f t="shared" si="143"/>
        <v>0.12140515222482436</v>
      </c>
      <c r="I782" s="8"/>
      <c r="J782" s="2">
        <f t="shared" si="137"/>
        <v>0.53161592505854804</v>
      </c>
      <c r="K782" s="2">
        <f t="shared" si="138"/>
        <v>0.41021077283372365</v>
      </c>
      <c r="L782" s="2">
        <f t="shared" si="139"/>
        <v>4.6838407494145202E-2</v>
      </c>
      <c r="M782" s="2">
        <f t="shared" si="140"/>
        <v>1.1334894613583106E-2</v>
      </c>
      <c r="N782" s="1">
        <v>5675</v>
      </c>
      <c r="O782" s="1">
        <v>4379</v>
      </c>
      <c r="P782" s="1">
        <v>500</v>
      </c>
      <c r="Q782" s="1">
        <v>43</v>
      </c>
      <c r="R782" s="1">
        <v>62</v>
      </c>
      <c r="S782" s="1">
        <v>3</v>
      </c>
      <c r="T782" s="1"/>
      <c r="U782" s="1">
        <v>13</v>
      </c>
      <c r="V782" s="1"/>
      <c r="W782" s="1"/>
      <c r="X782" s="1"/>
      <c r="Y782" s="1"/>
      <c r="Z782" s="1"/>
      <c r="AA782" s="1"/>
      <c r="AB782" s="1"/>
      <c r="AG782" t="str">
        <f t="shared" si="144"/>
        <v>Easton</v>
      </c>
      <c r="AH782" t="s">
        <v>2683</v>
      </c>
      <c r="AI782" t="s">
        <v>3494</v>
      </c>
      <c r="AJ782" s="7">
        <v>286</v>
      </c>
      <c r="AL782" s="7" t="s">
        <v>851</v>
      </c>
      <c r="AM782" t="s">
        <v>1803</v>
      </c>
      <c r="AN782" t="s">
        <v>4484</v>
      </c>
      <c r="AO782" t="s">
        <v>3831</v>
      </c>
    </row>
    <row r="783" spans="1:41" hidden="1" outlineLevel="1">
      <c r="A783" s="73" t="s">
        <v>3685</v>
      </c>
      <c r="B783" s="10" t="s">
        <v>3738</v>
      </c>
      <c r="C783" s="1">
        <f t="shared" si="141"/>
        <v>2124</v>
      </c>
      <c r="D783" s="7">
        <f t="shared" si="134"/>
        <v>1</v>
      </c>
      <c r="E783" s="7">
        <f t="shared" si="135"/>
        <v>2</v>
      </c>
      <c r="F783" s="7">
        <f t="shared" si="136"/>
        <v>3</v>
      </c>
      <c r="G783" s="1">
        <f t="shared" si="142"/>
        <v>513</v>
      </c>
      <c r="H783" s="2">
        <f t="shared" si="143"/>
        <v>0.24152542372881355</v>
      </c>
      <c r="I783" s="8"/>
      <c r="J783" s="2">
        <f t="shared" si="137"/>
        <v>0.57344632768361581</v>
      </c>
      <c r="K783" s="2">
        <f t="shared" si="138"/>
        <v>0.33192090395480228</v>
      </c>
      <c r="L783" s="2">
        <f t="shared" si="139"/>
        <v>8.1920903954802254E-2</v>
      </c>
      <c r="M783" s="2">
        <f t="shared" si="140"/>
        <v>1.2711864406779655E-2</v>
      </c>
      <c r="N783" s="1">
        <v>1218</v>
      </c>
      <c r="O783" s="1">
        <v>705</v>
      </c>
      <c r="P783" s="1">
        <v>174</v>
      </c>
      <c r="Q783" s="1">
        <v>7</v>
      </c>
      <c r="R783" s="1">
        <v>12</v>
      </c>
      <c r="S783" s="1">
        <v>2</v>
      </c>
      <c r="T783" s="1"/>
      <c r="U783" s="1">
        <v>6</v>
      </c>
      <c r="V783" s="1"/>
      <c r="W783" s="1"/>
      <c r="X783" s="1"/>
      <c r="Y783" s="1"/>
      <c r="Z783" s="1"/>
      <c r="AA783" s="1"/>
      <c r="AB783" s="1"/>
      <c r="AG783" t="str">
        <f t="shared" si="144"/>
        <v>Edgartown</v>
      </c>
      <c r="AH783" t="s">
        <v>3243</v>
      </c>
      <c r="AI783">
        <v>10</v>
      </c>
      <c r="AJ783" s="7">
        <v>350</v>
      </c>
      <c r="AL783" s="7" t="s">
        <v>851</v>
      </c>
      <c r="AM783" t="s">
        <v>2150</v>
      </c>
      <c r="AN783" t="s">
        <v>4099</v>
      </c>
      <c r="AO783" t="s">
        <v>3832</v>
      </c>
    </row>
    <row r="784" spans="1:41" hidden="1" outlineLevel="1">
      <c r="A784" s="73" t="s">
        <v>3653</v>
      </c>
      <c r="B784" s="10" t="s">
        <v>3738</v>
      </c>
      <c r="C784" s="1">
        <f t="shared" si="141"/>
        <v>768</v>
      </c>
      <c r="D784" s="7">
        <f t="shared" si="134"/>
        <v>1</v>
      </c>
      <c r="E784" s="7">
        <f t="shared" si="135"/>
        <v>2</v>
      </c>
      <c r="F784" s="7">
        <f t="shared" si="136"/>
        <v>3</v>
      </c>
      <c r="G784" s="1">
        <f t="shared" si="142"/>
        <v>268</v>
      </c>
      <c r="H784" s="2">
        <f t="shared" si="143"/>
        <v>0.34895833333333331</v>
      </c>
      <c r="I784" s="8"/>
      <c r="J784" s="2">
        <f t="shared" si="137"/>
        <v>0.60286458333333337</v>
      </c>
      <c r="K784" s="2">
        <f t="shared" si="138"/>
        <v>0.25390625</v>
      </c>
      <c r="L784" s="2">
        <f t="shared" si="139"/>
        <v>0.11979166666666667</v>
      </c>
      <c r="M784" s="2">
        <f t="shared" si="140"/>
        <v>2.3437499999999958E-2</v>
      </c>
      <c r="N784" s="1">
        <v>463</v>
      </c>
      <c r="O784" s="1">
        <v>195</v>
      </c>
      <c r="P784" s="1">
        <v>92</v>
      </c>
      <c r="Q784" s="1">
        <v>1</v>
      </c>
      <c r="R784" s="1">
        <v>5</v>
      </c>
      <c r="S784" s="1">
        <v>12</v>
      </c>
      <c r="T784" s="1"/>
      <c r="U784" s="1">
        <v>0</v>
      </c>
      <c r="V784" s="1"/>
      <c r="W784" s="1"/>
      <c r="X784" s="1"/>
      <c r="Y784" s="1"/>
      <c r="Z784" s="1"/>
      <c r="AA784" s="1"/>
      <c r="AB784" s="1"/>
      <c r="AG784" t="str">
        <f t="shared" si="144"/>
        <v>Egremont</v>
      </c>
      <c r="AH784" t="s">
        <v>1057</v>
      </c>
      <c r="AI784">
        <v>1</v>
      </c>
      <c r="AJ784" s="7">
        <v>235</v>
      </c>
      <c r="AL784" s="7" t="s">
        <v>851</v>
      </c>
      <c r="AM784" t="s">
        <v>1802</v>
      </c>
      <c r="AN784" t="s">
        <v>781</v>
      </c>
      <c r="AO784" t="s">
        <v>3833</v>
      </c>
    </row>
    <row r="785" spans="1:41" hidden="1" outlineLevel="1">
      <c r="A785" s="73" t="s">
        <v>3654</v>
      </c>
      <c r="B785" s="10" t="s">
        <v>3738</v>
      </c>
      <c r="C785" s="1">
        <f t="shared" si="141"/>
        <v>667</v>
      </c>
      <c r="D785" s="7">
        <f t="shared" si="134"/>
        <v>1</v>
      </c>
      <c r="E785" s="7">
        <f t="shared" si="135"/>
        <v>2</v>
      </c>
      <c r="F785" s="7">
        <f t="shared" si="136"/>
        <v>3</v>
      </c>
      <c r="G785" s="1">
        <f t="shared" si="142"/>
        <v>132</v>
      </c>
      <c r="H785" s="2">
        <f t="shared" si="143"/>
        <v>0.19790104947526238</v>
      </c>
      <c r="I785" s="8"/>
      <c r="J785" s="2">
        <f t="shared" si="137"/>
        <v>0.53673163418290859</v>
      </c>
      <c r="K785" s="2">
        <f t="shared" si="138"/>
        <v>0.33883058470764615</v>
      </c>
      <c r="L785" s="2">
        <f t="shared" si="139"/>
        <v>0.10794602698650675</v>
      </c>
      <c r="M785" s="2">
        <f t="shared" si="140"/>
        <v>1.6491754122938504E-2</v>
      </c>
      <c r="N785" s="1">
        <v>358</v>
      </c>
      <c r="O785" s="1">
        <v>226</v>
      </c>
      <c r="P785" s="1">
        <v>72</v>
      </c>
      <c r="Q785" s="1">
        <v>3</v>
      </c>
      <c r="R785" s="1">
        <v>6</v>
      </c>
      <c r="S785" s="1">
        <v>1</v>
      </c>
      <c r="T785" s="1"/>
      <c r="U785" s="1">
        <v>1</v>
      </c>
      <c r="V785" s="1"/>
      <c r="W785" s="1"/>
      <c r="X785" s="1"/>
      <c r="Y785" s="1"/>
      <c r="Z785" s="1"/>
      <c r="AA785" s="1"/>
      <c r="AB785" s="1"/>
      <c r="AG785" t="str">
        <f t="shared" si="144"/>
        <v>Erving</v>
      </c>
      <c r="AH785" t="s">
        <v>2579</v>
      </c>
      <c r="AI785">
        <v>1</v>
      </c>
      <c r="AJ785" s="7">
        <v>58</v>
      </c>
      <c r="AL785" s="7" t="s">
        <v>851</v>
      </c>
      <c r="AM785" t="s">
        <v>2455</v>
      </c>
      <c r="AN785" t="s">
        <v>4165</v>
      </c>
      <c r="AO785" t="s">
        <v>3834</v>
      </c>
    </row>
    <row r="786" spans="1:41" hidden="1" outlineLevel="1">
      <c r="A786" s="73" t="s">
        <v>2430</v>
      </c>
      <c r="B786" s="10" t="s">
        <v>3738</v>
      </c>
      <c r="C786" s="1">
        <f t="shared" si="141"/>
        <v>1936</v>
      </c>
      <c r="D786" s="7">
        <f t="shared" si="134"/>
        <v>1</v>
      </c>
      <c r="E786" s="7">
        <f t="shared" si="135"/>
        <v>2</v>
      </c>
      <c r="F786" s="7">
        <f t="shared" si="136"/>
        <v>3</v>
      </c>
      <c r="G786" s="1">
        <f t="shared" si="142"/>
        <v>136</v>
      </c>
      <c r="H786" s="2">
        <f t="shared" si="143"/>
        <v>7.0247933884297523E-2</v>
      </c>
      <c r="I786" s="8"/>
      <c r="J786" s="2">
        <f t="shared" si="137"/>
        <v>0.4912190082644628</v>
      </c>
      <c r="K786" s="2">
        <f t="shared" si="138"/>
        <v>0.42097107438016529</v>
      </c>
      <c r="L786" s="2">
        <f t="shared" si="139"/>
        <v>7.9028925619834711E-2</v>
      </c>
      <c r="M786" s="2">
        <f t="shared" si="140"/>
        <v>8.780991735537258E-3</v>
      </c>
      <c r="N786" s="1">
        <v>951</v>
      </c>
      <c r="O786" s="1">
        <v>815</v>
      </c>
      <c r="P786" s="1">
        <v>153</v>
      </c>
      <c r="Q786" s="1">
        <v>4</v>
      </c>
      <c r="R786" s="1">
        <v>5</v>
      </c>
      <c r="S786" s="1">
        <v>5</v>
      </c>
      <c r="T786" s="1"/>
      <c r="U786" s="1">
        <v>3</v>
      </c>
      <c r="V786" s="1"/>
      <c r="W786" s="1"/>
      <c r="X786" s="1"/>
      <c r="Y786" s="1"/>
      <c r="Z786" s="1"/>
      <c r="AA786" s="1"/>
      <c r="AB786" s="1"/>
      <c r="AG786" t="str">
        <f t="shared" si="144"/>
        <v>Essex</v>
      </c>
      <c r="AH786" t="s">
        <v>2430</v>
      </c>
      <c r="AI786">
        <v>6</v>
      </c>
      <c r="AJ786" s="7">
        <v>41</v>
      </c>
      <c r="AL786" s="7" t="s">
        <v>851</v>
      </c>
      <c r="AM786" t="s">
        <v>2454</v>
      </c>
      <c r="AN786" t="s">
        <v>4484</v>
      </c>
      <c r="AO786" t="s">
        <v>3835</v>
      </c>
    </row>
    <row r="787" spans="1:41" hidden="1" outlineLevel="1">
      <c r="A787" s="73" t="s">
        <v>3655</v>
      </c>
      <c r="B787" s="10" t="s">
        <v>3738</v>
      </c>
      <c r="C787" s="1">
        <f t="shared" si="141"/>
        <v>13306</v>
      </c>
      <c r="D787" s="7">
        <f t="shared" si="134"/>
        <v>1</v>
      </c>
      <c r="E787" s="7">
        <f t="shared" si="135"/>
        <v>2</v>
      </c>
      <c r="F787" s="7">
        <f t="shared" si="136"/>
        <v>3</v>
      </c>
      <c r="G787" s="1">
        <f t="shared" si="142"/>
        <v>6103</v>
      </c>
      <c r="H787" s="2">
        <f t="shared" si="143"/>
        <v>0.4586652637907711</v>
      </c>
      <c r="I787" s="8"/>
      <c r="J787" s="2">
        <f t="shared" si="137"/>
        <v>0.7020892830302119</v>
      </c>
      <c r="K787" s="2">
        <f t="shared" si="138"/>
        <v>0.24342401923944085</v>
      </c>
      <c r="L787" s="2">
        <f t="shared" si="139"/>
        <v>4.2011122801743572E-2</v>
      </c>
      <c r="M787" s="2">
        <f t="shared" si="140"/>
        <v>1.2475574928603683E-2</v>
      </c>
      <c r="N787" s="1">
        <v>9342</v>
      </c>
      <c r="O787" s="1">
        <v>3239</v>
      </c>
      <c r="P787" s="1">
        <v>559</v>
      </c>
      <c r="Q787" s="1">
        <v>79</v>
      </c>
      <c r="R787" s="1">
        <v>74</v>
      </c>
      <c r="S787" s="1">
        <v>12</v>
      </c>
      <c r="T787" s="1"/>
      <c r="U787" s="1">
        <v>1</v>
      </c>
      <c r="V787" s="1"/>
      <c r="W787" s="1"/>
      <c r="X787" s="1"/>
      <c r="Y787" s="1"/>
      <c r="Z787" s="1"/>
      <c r="AA787" s="1"/>
      <c r="AB787" s="1"/>
      <c r="AG787" t="str">
        <f t="shared" si="144"/>
        <v>Everett</v>
      </c>
      <c r="AH787" t="s">
        <v>1850</v>
      </c>
      <c r="AI787">
        <v>7</v>
      </c>
      <c r="AJ787" s="7">
        <v>146</v>
      </c>
      <c r="AL787" s="7" t="s">
        <v>851</v>
      </c>
      <c r="AM787" t="s">
        <v>1467</v>
      </c>
      <c r="AN787" t="s">
        <v>668</v>
      </c>
      <c r="AO787" t="s">
        <v>3836</v>
      </c>
    </row>
    <row r="788" spans="1:41" hidden="1" outlineLevel="1">
      <c r="A788" s="73" t="s">
        <v>3626</v>
      </c>
      <c r="B788" s="10" t="s">
        <v>3738</v>
      </c>
      <c r="C788" s="1">
        <f t="shared" si="141"/>
        <v>7242</v>
      </c>
      <c r="D788" s="7">
        <f t="shared" si="134"/>
        <v>1</v>
      </c>
      <c r="E788" s="7">
        <f t="shared" si="135"/>
        <v>2</v>
      </c>
      <c r="F788" s="7">
        <f t="shared" si="136"/>
        <v>3</v>
      </c>
      <c r="G788" s="1">
        <f t="shared" si="142"/>
        <v>3063</v>
      </c>
      <c r="H788" s="2">
        <f t="shared" si="143"/>
        <v>0.42294946147473073</v>
      </c>
      <c r="I788" s="8"/>
      <c r="J788" s="2">
        <f t="shared" si="137"/>
        <v>0.68171775752554542</v>
      </c>
      <c r="K788" s="2">
        <f t="shared" si="138"/>
        <v>0.25876829605081469</v>
      </c>
      <c r="L788" s="2">
        <f t="shared" si="139"/>
        <v>4.7776857221761941E-2</v>
      </c>
      <c r="M788" s="2">
        <f t="shared" si="140"/>
        <v>1.1737089201877944E-2</v>
      </c>
      <c r="N788" s="1">
        <v>4937</v>
      </c>
      <c r="O788" s="1">
        <v>1874</v>
      </c>
      <c r="P788" s="1">
        <v>346</v>
      </c>
      <c r="Q788" s="1">
        <v>37</v>
      </c>
      <c r="R788" s="1">
        <v>40</v>
      </c>
      <c r="S788" s="1">
        <v>8</v>
      </c>
      <c r="T788" s="1"/>
      <c r="U788" s="1">
        <v>0</v>
      </c>
      <c r="V788" s="1"/>
      <c r="W788" s="1"/>
      <c r="X788" s="1"/>
      <c r="Y788" s="1"/>
      <c r="Z788" s="1"/>
      <c r="AA788" s="1"/>
      <c r="AB788" s="1"/>
      <c r="AG788" t="str">
        <f t="shared" si="144"/>
        <v>Fairhaven</v>
      </c>
      <c r="AH788" t="s">
        <v>2683</v>
      </c>
      <c r="AI788">
        <v>4</v>
      </c>
      <c r="AJ788" s="7">
        <v>343</v>
      </c>
      <c r="AL788" s="7" t="s">
        <v>851</v>
      </c>
      <c r="AM788" t="s">
        <v>1803</v>
      </c>
      <c r="AN788" t="s">
        <v>781</v>
      </c>
      <c r="AO788" t="s">
        <v>3837</v>
      </c>
    </row>
    <row r="789" spans="1:41" hidden="1" outlineLevel="1">
      <c r="A789" s="73" t="s">
        <v>3747</v>
      </c>
      <c r="B789" s="10" t="s">
        <v>3738</v>
      </c>
      <c r="C789" s="1">
        <f t="shared" si="141"/>
        <v>29015</v>
      </c>
      <c r="D789" s="7">
        <f t="shared" si="134"/>
        <v>1</v>
      </c>
      <c r="E789" s="7">
        <f t="shared" si="135"/>
        <v>2</v>
      </c>
      <c r="F789" s="7">
        <f t="shared" si="136"/>
        <v>3</v>
      </c>
      <c r="G789" s="1">
        <f t="shared" si="142"/>
        <v>16430</v>
      </c>
      <c r="H789" s="2">
        <f t="shared" si="143"/>
        <v>0.56625883163880752</v>
      </c>
      <c r="I789" s="8"/>
      <c r="J789" s="2">
        <f t="shared" si="137"/>
        <v>0.75998621402722732</v>
      </c>
      <c r="K789" s="2">
        <f t="shared" si="138"/>
        <v>0.19372738238841977</v>
      </c>
      <c r="L789" s="2">
        <f t="shared" si="139"/>
        <v>3.4533861795622955E-2</v>
      </c>
      <c r="M789" s="2">
        <f t="shared" si="140"/>
        <v>1.1752541788729948E-2</v>
      </c>
      <c r="N789" s="1">
        <v>22051</v>
      </c>
      <c r="O789" s="1">
        <v>5621</v>
      </c>
      <c r="P789" s="1">
        <v>1002</v>
      </c>
      <c r="Q789" s="1">
        <v>155</v>
      </c>
      <c r="R789" s="1">
        <v>110</v>
      </c>
      <c r="S789" s="1">
        <v>44</v>
      </c>
      <c r="T789" s="1"/>
      <c r="U789" s="1">
        <v>32</v>
      </c>
      <c r="V789" s="1"/>
      <c r="W789" s="1"/>
      <c r="X789" s="1"/>
      <c r="Y789" s="1"/>
      <c r="Z789" s="1"/>
      <c r="AA789" s="1"/>
      <c r="AB789" s="1"/>
      <c r="AG789" t="str">
        <f t="shared" si="144"/>
        <v>Fall River</v>
      </c>
      <c r="AH789" t="s">
        <v>2683</v>
      </c>
      <c r="AI789" t="s">
        <v>3494</v>
      </c>
      <c r="AJ789" s="7">
        <v>330</v>
      </c>
      <c r="AL789" s="7" t="s">
        <v>851</v>
      </c>
      <c r="AM789" t="s">
        <v>1803</v>
      </c>
      <c r="AN789" t="s">
        <v>4165</v>
      </c>
      <c r="AO789" t="s">
        <v>3838</v>
      </c>
    </row>
    <row r="790" spans="1:41" hidden="1" outlineLevel="1">
      <c r="A790" s="73" t="s">
        <v>3627</v>
      </c>
      <c r="B790" s="10" t="s">
        <v>3738</v>
      </c>
      <c r="C790" s="1">
        <f t="shared" si="141"/>
        <v>17631</v>
      </c>
      <c r="D790" s="7">
        <f t="shared" si="134"/>
        <v>1</v>
      </c>
      <c r="E790" s="7">
        <f t="shared" si="135"/>
        <v>2</v>
      </c>
      <c r="F790" s="7">
        <f t="shared" si="136"/>
        <v>3</v>
      </c>
      <c r="G790" s="1">
        <f t="shared" si="142"/>
        <v>3421</v>
      </c>
      <c r="H790" s="2">
        <f t="shared" si="143"/>
        <v>0.19403323691225682</v>
      </c>
      <c r="I790" s="8"/>
      <c r="J790" s="2">
        <f t="shared" si="137"/>
        <v>0.55782428676762519</v>
      </c>
      <c r="K790" s="2">
        <f t="shared" si="138"/>
        <v>0.36379104985536836</v>
      </c>
      <c r="L790" s="2">
        <f t="shared" si="139"/>
        <v>6.9536611649934771E-2</v>
      </c>
      <c r="M790" s="2">
        <f t="shared" si="140"/>
        <v>8.8480517270716763E-3</v>
      </c>
      <c r="N790" s="1">
        <v>9835</v>
      </c>
      <c r="O790" s="1">
        <v>6414</v>
      </c>
      <c r="P790" s="1">
        <v>1226</v>
      </c>
      <c r="Q790" s="1">
        <v>53</v>
      </c>
      <c r="R790" s="1">
        <v>64</v>
      </c>
      <c r="S790" s="1">
        <v>12</v>
      </c>
      <c r="T790" s="1"/>
      <c r="U790" s="1">
        <v>27</v>
      </c>
      <c r="V790" s="1"/>
      <c r="W790" s="1"/>
      <c r="X790" s="1"/>
      <c r="Y790" s="1"/>
      <c r="Z790" s="1"/>
      <c r="AA790" s="1"/>
      <c r="AB790" s="1"/>
      <c r="AG790" t="str">
        <f t="shared" si="144"/>
        <v>Falmouth</v>
      </c>
      <c r="AH790" t="s">
        <v>2745</v>
      </c>
      <c r="AI790">
        <v>10</v>
      </c>
      <c r="AJ790" s="7">
        <v>344</v>
      </c>
      <c r="AL790" s="7" t="s">
        <v>851</v>
      </c>
      <c r="AM790" t="s">
        <v>1801</v>
      </c>
      <c r="AN790" t="s">
        <v>781</v>
      </c>
      <c r="AO790" t="s">
        <v>3839</v>
      </c>
    </row>
    <row r="791" spans="1:41" hidden="1" outlineLevel="1">
      <c r="A791" s="73" t="s">
        <v>3628</v>
      </c>
      <c r="B791" s="10" t="s">
        <v>3738</v>
      </c>
      <c r="C791" s="1">
        <f t="shared" si="141"/>
        <v>12476</v>
      </c>
      <c r="D791" s="7">
        <f t="shared" si="134"/>
        <v>1</v>
      </c>
      <c r="E791" s="7">
        <f t="shared" si="135"/>
        <v>2</v>
      </c>
      <c r="F791" s="7">
        <f t="shared" si="136"/>
        <v>3</v>
      </c>
      <c r="G791" s="1">
        <f t="shared" si="142"/>
        <v>3934</v>
      </c>
      <c r="H791" s="2">
        <f t="shared" si="143"/>
        <v>0.31532542481564602</v>
      </c>
      <c r="I791" s="8"/>
      <c r="J791" s="2">
        <f t="shared" si="137"/>
        <v>0.62303622956075666</v>
      </c>
      <c r="K791" s="2">
        <f t="shared" si="138"/>
        <v>0.30771080474511059</v>
      </c>
      <c r="L791" s="2">
        <f t="shared" si="139"/>
        <v>5.2661109329913434E-2</v>
      </c>
      <c r="M791" s="2">
        <f t="shared" si="140"/>
        <v>1.6591856364219316E-2</v>
      </c>
      <c r="N791" s="1">
        <v>7773</v>
      </c>
      <c r="O791" s="1">
        <v>3839</v>
      </c>
      <c r="P791" s="1">
        <v>657</v>
      </c>
      <c r="Q791" s="1">
        <v>60</v>
      </c>
      <c r="R791" s="1">
        <v>123</v>
      </c>
      <c r="S791" s="1">
        <v>9</v>
      </c>
      <c r="T791" s="1"/>
      <c r="U791" s="1">
        <v>14</v>
      </c>
      <c r="V791" s="1">
        <v>1</v>
      </c>
      <c r="W791" s="1"/>
      <c r="X791" s="1"/>
      <c r="Y791" s="1"/>
      <c r="Z791" s="1"/>
      <c r="AA791" s="1"/>
      <c r="AB791" s="1"/>
      <c r="AG791" t="str">
        <f t="shared" si="144"/>
        <v>Fitchburg</v>
      </c>
      <c r="AH791" s="10" t="s">
        <v>3038</v>
      </c>
      <c r="AI791" s="10">
        <v>1</v>
      </c>
      <c r="AJ791" s="7">
        <v>59</v>
      </c>
      <c r="AL791" s="7" t="s">
        <v>851</v>
      </c>
      <c r="AM791" t="s">
        <v>777</v>
      </c>
      <c r="AN791" t="s">
        <v>663</v>
      </c>
      <c r="AO791" t="s">
        <v>3840</v>
      </c>
    </row>
    <row r="792" spans="1:41" hidden="1" outlineLevel="1">
      <c r="A792" s="73" t="s">
        <v>3848</v>
      </c>
      <c r="B792" s="10" t="s">
        <v>3738</v>
      </c>
      <c r="C792" s="1">
        <f t="shared" si="141"/>
        <v>340</v>
      </c>
      <c r="D792" s="7">
        <f t="shared" si="134"/>
        <v>1</v>
      </c>
      <c r="E792" s="7">
        <f t="shared" si="135"/>
        <v>2</v>
      </c>
      <c r="F792" s="7">
        <f t="shared" si="136"/>
        <v>3</v>
      </c>
      <c r="G792" s="1">
        <f t="shared" si="142"/>
        <v>71</v>
      </c>
      <c r="H792" s="2">
        <f t="shared" si="143"/>
        <v>0.20882352941176471</v>
      </c>
      <c r="I792" s="8"/>
      <c r="J792" s="2">
        <f t="shared" si="137"/>
        <v>0.57352941176470584</v>
      </c>
      <c r="K792" s="2">
        <f t="shared" si="138"/>
        <v>0.36470588235294116</v>
      </c>
      <c r="L792" s="2">
        <f t="shared" si="139"/>
        <v>0.05</v>
      </c>
      <c r="M792" s="2">
        <f t="shared" si="140"/>
        <v>1.1764705882352997E-2</v>
      </c>
      <c r="N792" s="1">
        <v>195</v>
      </c>
      <c r="O792" s="1">
        <v>124</v>
      </c>
      <c r="P792" s="1">
        <v>17</v>
      </c>
      <c r="Q792" s="1">
        <v>0</v>
      </c>
      <c r="R792" s="1">
        <v>2</v>
      </c>
      <c r="S792" s="1">
        <v>1</v>
      </c>
      <c r="T792" s="1"/>
      <c r="U792" s="1">
        <v>1</v>
      </c>
      <c r="V792" s="1"/>
      <c r="W792" s="1"/>
      <c r="X792" s="1"/>
      <c r="Y792" s="1"/>
      <c r="Z792" s="1"/>
      <c r="AA792" s="1"/>
      <c r="AB792" s="1"/>
      <c r="AG792" t="str">
        <f t="shared" si="144"/>
        <v>Florida</v>
      </c>
      <c r="AH792" t="s">
        <v>1057</v>
      </c>
      <c r="AI792">
        <v>1</v>
      </c>
      <c r="AJ792" s="7">
        <v>14</v>
      </c>
      <c r="AL792" s="7" t="s">
        <v>851</v>
      </c>
      <c r="AM792" t="s">
        <v>1802</v>
      </c>
      <c r="AN792" t="s">
        <v>4165</v>
      </c>
      <c r="AO792" t="s">
        <v>3841</v>
      </c>
    </row>
    <row r="793" spans="1:41" hidden="1" outlineLevel="1">
      <c r="A793" s="73" t="s">
        <v>2923</v>
      </c>
      <c r="B793" s="10" t="s">
        <v>3738</v>
      </c>
      <c r="C793" s="1">
        <f t="shared" si="141"/>
        <v>8384</v>
      </c>
      <c r="D793" s="7">
        <f t="shared" si="134"/>
        <v>1</v>
      </c>
      <c r="E793" s="7">
        <f t="shared" si="135"/>
        <v>2</v>
      </c>
      <c r="F793" s="7">
        <f t="shared" si="136"/>
        <v>3</v>
      </c>
      <c r="G793" s="1">
        <f t="shared" si="142"/>
        <v>1214</v>
      </c>
      <c r="H793" s="2">
        <f t="shared" si="143"/>
        <v>0.1447996183206107</v>
      </c>
      <c r="I793" s="8"/>
      <c r="J793" s="2">
        <f t="shared" si="137"/>
        <v>0.53983778625954193</v>
      </c>
      <c r="K793" s="2">
        <f t="shared" si="138"/>
        <v>0.39503816793893132</v>
      </c>
      <c r="L793" s="2">
        <f t="shared" si="139"/>
        <v>5.2361641221374045E-2</v>
      </c>
      <c r="M793" s="2">
        <f t="shared" si="140"/>
        <v>1.2762404580152709E-2</v>
      </c>
      <c r="N793" s="1">
        <v>4526</v>
      </c>
      <c r="O793" s="1">
        <v>3312</v>
      </c>
      <c r="P793" s="1">
        <v>439</v>
      </c>
      <c r="Q793" s="1">
        <v>40</v>
      </c>
      <c r="R793" s="1">
        <v>52</v>
      </c>
      <c r="S793" s="1">
        <v>4</v>
      </c>
      <c r="T793" s="1"/>
      <c r="U793" s="1">
        <v>11</v>
      </c>
      <c r="V793" s="1"/>
      <c r="W793" s="1"/>
      <c r="X793" s="1"/>
      <c r="Y793" s="1"/>
      <c r="Z793" s="1"/>
      <c r="AA793" s="1"/>
      <c r="AB793" s="1"/>
      <c r="AG793" t="str">
        <f t="shared" si="144"/>
        <v>Foxborough</v>
      </c>
      <c r="AH793" t="s">
        <v>3432</v>
      </c>
      <c r="AI793" t="s">
        <v>3494</v>
      </c>
      <c r="AJ793" s="7">
        <v>279</v>
      </c>
      <c r="AL793" s="7" t="s">
        <v>851</v>
      </c>
      <c r="AM793" t="s">
        <v>458</v>
      </c>
      <c r="AN793" t="s">
        <v>130</v>
      </c>
      <c r="AO793" t="s">
        <v>3842</v>
      </c>
    </row>
    <row r="794" spans="1:41" hidden="1" outlineLevel="1">
      <c r="A794" s="73" t="s">
        <v>2924</v>
      </c>
      <c r="B794" s="10" t="s">
        <v>3738</v>
      </c>
      <c r="C794" s="1">
        <f t="shared" si="141"/>
        <v>26417</v>
      </c>
      <c r="D794" s="7">
        <f t="shared" si="134"/>
        <v>1</v>
      </c>
      <c r="E794" s="7">
        <f t="shared" si="135"/>
        <v>2</v>
      </c>
      <c r="F794" s="7">
        <f t="shared" si="136"/>
        <v>3</v>
      </c>
      <c r="G794" s="1">
        <f t="shared" si="142"/>
        <v>9961</v>
      </c>
      <c r="H794" s="2">
        <f t="shared" si="143"/>
        <v>0.3770677972517697</v>
      </c>
      <c r="I794" s="8"/>
      <c r="J794" s="2">
        <f t="shared" si="137"/>
        <v>0.65518416171404781</v>
      </c>
      <c r="K794" s="2">
        <f t="shared" si="138"/>
        <v>0.27811636446227805</v>
      </c>
      <c r="L794" s="2">
        <f t="shared" si="139"/>
        <v>5.4093954650414507E-2</v>
      </c>
      <c r="M794" s="2">
        <f t="shared" si="140"/>
        <v>1.2605519173259631E-2</v>
      </c>
      <c r="N794" s="1">
        <v>17308</v>
      </c>
      <c r="O794" s="1">
        <v>7347</v>
      </c>
      <c r="P794" s="1">
        <v>1429</v>
      </c>
      <c r="Q794" s="1">
        <v>93</v>
      </c>
      <c r="R794" s="1">
        <v>179</v>
      </c>
      <c r="S794" s="1">
        <v>20</v>
      </c>
      <c r="T794" s="1"/>
      <c r="U794" s="1">
        <v>41</v>
      </c>
      <c r="V794" s="1"/>
      <c r="W794" s="1"/>
      <c r="X794" s="1"/>
      <c r="Y794" s="1"/>
      <c r="Z794" s="1"/>
      <c r="AA794" s="1"/>
      <c r="AB794" s="1"/>
      <c r="AG794" t="str">
        <f t="shared" si="144"/>
        <v>Framingham</v>
      </c>
      <c r="AH794" t="s">
        <v>1850</v>
      </c>
      <c r="AI794">
        <v>7</v>
      </c>
      <c r="AJ794" s="7">
        <v>176</v>
      </c>
      <c r="AL794" s="7" t="s">
        <v>851</v>
      </c>
      <c r="AM794" t="s">
        <v>1467</v>
      </c>
      <c r="AN794" t="s">
        <v>994</v>
      </c>
      <c r="AO794" t="s">
        <v>4237</v>
      </c>
    </row>
    <row r="795" spans="1:41" hidden="1" outlineLevel="1">
      <c r="A795" s="73" t="s">
        <v>2579</v>
      </c>
      <c r="B795" s="10" t="s">
        <v>3738</v>
      </c>
      <c r="C795" s="1">
        <f t="shared" si="141"/>
        <v>13914</v>
      </c>
      <c r="D795" s="7">
        <f t="shared" si="134"/>
        <v>1</v>
      </c>
      <c r="E795" s="7">
        <f t="shared" si="135"/>
        <v>2</v>
      </c>
      <c r="F795" s="7">
        <f t="shared" si="136"/>
        <v>3</v>
      </c>
      <c r="G795" s="1">
        <f t="shared" si="142"/>
        <v>2669</v>
      </c>
      <c r="H795" s="2">
        <f t="shared" si="143"/>
        <v>0.19182118729337358</v>
      </c>
      <c r="I795" s="8"/>
      <c r="J795" s="2">
        <f t="shared" si="137"/>
        <v>0.56647980451343971</v>
      </c>
      <c r="K795" s="2">
        <f t="shared" si="138"/>
        <v>0.3746586172200661</v>
      </c>
      <c r="L795" s="2">
        <f t="shared" si="139"/>
        <v>4.8440419721144171E-2</v>
      </c>
      <c r="M795" s="2">
        <f t="shared" si="140"/>
        <v>1.0421158545350015E-2</v>
      </c>
      <c r="N795" s="1">
        <v>7882</v>
      </c>
      <c r="O795" s="1">
        <v>5213</v>
      </c>
      <c r="P795" s="1">
        <v>674</v>
      </c>
      <c r="Q795" s="1">
        <v>48</v>
      </c>
      <c r="R795" s="1">
        <v>82</v>
      </c>
      <c r="S795" s="1">
        <v>10</v>
      </c>
      <c r="T795" s="1"/>
      <c r="U795" s="1">
        <v>5</v>
      </c>
      <c r="V795" s="1"/>
      <c r="W795" s="1"/>
      <c r="X795" s="1"/>
      <c r="Y795" s="1"/>
      <c r="Z795" s="1"/>
      <c r="AA795" s="1"/>
      <c r="AB795" s="1"/>
      <c r="AG795" t="str">
        <f t="shared" si="144"/>
        <v>Franklin</v>
      </c>
      <c r="AH795" t="s">
        <v>3432</v>
      </c>
      <c r="AI795">
        <v>3</v>
      </c>
      <c r="AJ795" s="7">
        <v>271</v>
      </c>
      <c r="AL795" s="7" t="s">
        <v>851</v>
      </c>
      <c r="AM795" t="s">
        <v>458</v>
      </c>
      <c r="AN795" t="s">
        <v>654</v>
      </c>
      <c r="AO795" t="s">
        <v>4238</v>
      </c>
    </row>
    <row r="796" spans="1:41" hidden="1" outlineLevel="1">
      <c r="A796" s="73" t="s">
        <v>1935</v>
      </c>
      <c r="B796" s="10" t="s">
        <v>3738</v>
      </c>
      <c r="C796" s="1">
        <f t="shared" si="141"/>
        <v>3970</v>
      </c>
      <c r="D796" s="7">
        <f t="shared" si="134"/>
        <v>1</v>
      </c>
      <c r="E796" s="7">
        <f t="shared" si="135"/>
        <v>2</v>
      </c>
      <c r="F796" s="7">
        <f t="shared" si="136"/>
        <v>3</v>
      </c>
      <c r="G796" s="1">
        <f t="shared" si="142"/>
        <v>869</v>
      </c>
      <c r="H796" s="2">
        <f t="shared" si="143"/>
        <v>0.21889168765743072</v>
      </c>
      <c r="I796" s="8"/>
      <c r="J796" s="2">
        <f t="shared" si="137"/>
        <v>0.57858942065491181</v>
      </c>
      <c r="K796" s="2">
        <f t="shared" si="138"/>
        <v>0.35969773299748109</v>
      </c>
      <c r="L796" s="2">
        <f t="shared" si="139"/>
        <v>5.1889168765743073E-2</v>
      </c>
      <c r="M796" s="2">
        <f t="shared" si="140"/>
        <v>9.8236775818640251E-3</v>
      </c>
      <c r="N796" s="1">
        <v>2297</v>
      </c>
      <c r="O796" s="1">
        <v>1428</v>
      </c>
      <c r="P796" s="1">
        <v>206</v>
      </c>
      <c r="Q796" s="1">
        <v>19</v>
      </c>
      <c r="R796" s="1">
        <v>13</v>
      </c>
      <c r="S796" s="1">
        <v>2</v>
      </c>
      <c r="T796" s="1"/>
      <c r="U796" s="1">
        <v>5</v>
      </c>
      <c r="V796" s="1"/>
      <c r="W796" s="1"/>
      <c r="X796" s="1"/>
      <c r="Y796" s="1"/>
      <c r="Z796" s="1"/>
      <c r="AA796" s="1"/>
      <c r="AB796" s="1"/>
      <c r="AG796" t="str">
        <f t="shared" si="144"/>
        <v>Freetown</v>
      </c>
      <c r="AH796" t="s">
        <v>2683</v>
      </c>
      <c r="AI796">
        <v>4</v>
      </c>
      <c r="AJ796" s="7">
        <v>322</v>
      </c>
      <c r="AL796" s="7" t="s">
        <v>851</v>
      </c>
      <c r="AM796" t="s">
        <v>1803</v>
      </c>
      <c r="AN796" t="s">
        <v>130</v>
      </c>
      <c r="AO796" t="s">
        <v>4239</v>
      </c>
    </row>
    <row r="797" spans="1:41" hidden="1" outlineLevel="1">
      <c r="A797" s="73" t="s">
        <v>2262</v>
      </c>
      <c r="B797" s="10" t="s">
        <v>3738</v>
      </c>
      <c r="C797" s="1">
        <f t="shared" si="141"/>
        <v>7577</v>
      </c>
      <c r="D797" s="7">
        <f t="shared" si="134"/>
        <v>1</v>
      </c>
      <c r="E797" s="7">
        <f t="shared" si="135"/>
        <v>2</v>
      </c>
      <c r="F797" s="7">
        <f t="shared" si="136"/>
        <v>3</v>
      </c>
      <c r="G797" s="1">
        <f t="shared" si="142"/>
        <v>2390</v>
      </c>
      <c r="H797" s="2">
        <f t="shared" si="143"/>
        <v>0.31542826976375876</v>
      </c>
      <c r="I797" s="8"/>
      <c r="J797" s="2">
        <f t="shared" si="137"/>
        <v>0.62399366503893361</v>
      </c>
      <c r="K797" s="2">
        <f t="shared" si="138"/>
        <v>0.30856539527517485</v>
      </c>
      <c r="L797" s="2">
        <f t="shared" si="139"/>
        <v>5.4902995908670975E-2</v>
      </c>
      <c r="M797" s="2">
        <f t="shared" si="140"/>
        <v>1.2537943777220568E-2</v>
      </c>
      <c r="N797" s="1">
        <v>4728</v>
      </c>
      <c r="O797" s="1">
        <v>2338</v>
      </c>
      <c r="P797" s="1">
        <v>416</v>
      </c>
      <c r="Q797" s="1">
        <v>29</v>
      </c>
      <c r="R797" s="1">
        <v>62</v>
      </c>
      <c r="S797" s="1">
        <v>4</v>
      </c>
      <c r="T797" s="1"/>
      <c r="U797" s="1">
        <v>0</v>
      </c>
      <c r="V797" s="1"/>
      <c r="W797" s="1"/>
      <c r="X797" s="1"/>
      <c r="Y797" s="1"/>
      <c r="Z797" s="1"/>
      <c r="AA797" s="1"/>
      <c r="AB797" s="1"/>
      <c r="AG797" t="str">
        <f t="shared" si="144"/>
        <v>Gardner</v>
      </c>
      <c r="AH797" s="10" t="s">
        <v>3038</v>
      </c>
      <c r="AI797" s="10">
        <v>1</v>
      </c>
      <c r="AJ797" s="7">
        <v>63</v>
      </c>
      <c r="AL797" s="7" t="s">
        <v>851</v>
      </c>
      <c r="AM797" t="s">
        <v>777</v>
      </c>
      <c r="AN797" t="s">
        <v>3823</v>
      </c>
      <c r="AO797" t="s">
        <v>3907</v>
      </c>
    </row>
    <row r="798" spans="1:41" hidden="1" outlineLevel="1">
      <c r="A798" s="73" t="s">
        <v>2817</v>
      </c>
      <c r="B798" s="10" t="s">
        <v>3738</v>
      </c>
      <c r="C798" s="1">
        <f t="shared" si="141"/>
        <v>240</v>
      </c>
      <c r="D798" s="7">
        <f t="shared" si="134"/>
        <v>1</v>
      </c>
      <c r="E798" s="7">
        <f t="shared" si="135"/>
        <v>3</v>
      </c>
      <c r="F798" s="7">
        <f t="shared" si="136"/>
        <v>2</v>
      </c>
      <c r="G798" s="1">
        <f t="shared" si="142"/>
        <v>135</v>
      </c>
      <c r="H798" s="2">
        <f t="shared" si="143"/>
        <v>0.5625</v>
      </c>
      <c r="I798" s="8"/>
      <c r="J798" s="2">
        <f t="shared" si="137"/>
        <v>0.73750000000000004</v>
      </c>
      <c r="K798" s="2">
        <f t="shared" si="138"/>
        <v>8.3333333333333329E-2</v>
      </c>
      <c r="L798" s="2">
        <f t="shared" si="139"/>
        <v>0.17499999999999999</v>
      </c>
      <c r="M798" s="2">
        <f t="shared" si="140"/>
        <v>4.1666666666666519E-3</v>
      </c>
      <c r="N798" s="1">
        <v>177</v>
      </c>
      <c r="O798" s="1">
        <v>20</v>
      </c>
      <c r="P798" s="1">
        <v>42</v>
      </c>
      <c r="Q798" s="1">
        <v>0</v>
      </c>
      <c r="R798" s="1">
        <v>1</v>
      </c>
      <c r="S798" s="1">
        <v>0</v>
      </c>
      <c r="T798" s="1"/>
      <c r="U798" s="1">
        <v>0</v>
      </c>
      <c r="V798" s="1"/>
      <c r="W798" s="1"/>
      <c r="X798" s="1"/>
      <c r="Y798" s="1"/>
      <c r="Z798" s="1"/>
      <c r="AA798" s="1"/>
      <c r="AB798" s="1"/>
      <c r="AG798" t="str">
        <f t="shared" si="144"/>
        <v>Gay Head</v>
      </c>
      <c r="AH798" t="s">
        <v>3243</v>
      </c>
      <c r="AI798">
        <v>10</v>
      </c>
      <c r="AJ798" s="7">
        <v>353</v>
      </c>
      <c r="AL798" s="7" t="s">
        <v>851</v>
      </c>
      <c r="AM798" t="s">
        <v>2150</v>
      </c>
      <c r="AN798" t="s">
        <v>1802</v>
      </c>
      <c r="AO798" t="s">
        <v>4644</v>
      </c>
    </row>
    <row r="799" spans="1:41" hidden="1" outlineLevel="1">
      <c r="A799" s="73" t="s">
        <v>1842</v>
      </c>
      <c r="B799" s="10" t="s">
        <v>3738</v>
      </c>
      <c r="C799" s="1">
        <f t="shared" si="141"/>
        <v>3820</v>
      </c>
      <c r="D799" s="7">
        <f t="shared" si="134"/>
        <v>1</v>
      </c>
      <c r="E799" s="7">
        <f t="shared" si="135"/>
        <v>2</v>
      </c>
      <c r="F799" s="7">
        <f t="shared" si="136"/>
        <v>3</v>
      </c>
      <c r="G799" s="1">
        <f t="shared" si="142"/>
        <v>288</v>
      </c>
      <c r="H799" s="2">
        <f t="shared" si="143"/>
        <v>7.5392670157068062E-2</v>
      </c>
      <c r="I799" s="8"/>
      <c r="J799" s="2">
        <f t="shared" si="137"/>
        <v>0.50235602094240839</v>
      </c>
      <c r="K799" s="2">
        <f t="shared" si="138"/>
        <v>0.42696335078534031</v>
      </c>
      <c r="L799" s="2">
        <f t="shared" si="139"/>
        <v>5.7591623036649213E-2</v>
      </c>
      <c r="M799" s="2">
        <f t="shared" si="140"/>
        <v>1.3089005235602087E-2</v>
      </c>
      <c r="N799" s="1">
        <v>1919</v>
      </c>
      <c r="O799" s="1">
        <v>1631</v>
      </c>
      <c r="P799" s="1">
        <v>220</v>
      </c>
      <c r="Q799" s="1">
        <v>14</v>
      </c>
      <c r="R799" s="1">
        <v>22</v>
      </c>
      <c r="S799" s="1">
        <v>7</v>
      </c>
      <c r="T799" s="1"/>
      <c r="U799" s="1">
        <v>7</v>
      </c>
      <c r="V799" s="1"/>
      <c r="W799" s="1"/>
      <c r="X799" s="1"/>
      <c r="Y799" s="1"/>
      <c r="Z799" s="1"/>
      <c r="AA799" s="1"/>
      <c r="AB799" s="1"/>
      <c r="AG799" t="str">
        <f t="shared" si="144"/>
        <v>Georgetown</v>
      </c>
      <c r="AH799" t="s">
        <v>2430</v>
      </c>
      <c r="AI799">
        <v>6</v>
      </c>
      <c r="AJ799" s="7">
        <v>10</v>
      </c>
      <c r="AL799" s="7" t="s">
        <v>851</v>
      </c>
      <c r="AM799" t="s">
        <v>2454</v>
      </c>
      <c r="AN799" t="s">
        <v>781</v>
      </c>
      <c r="AO799" t="s">
        <v>4645</v>
      </c>
    </row>
    <row r="800" spans="1:41" hidden="1" outlineLevel="1">
      <c r="A800" s="73" t="s">
        <v>3103</v>
      </c>
      <c r="B800" s="10" t="s">
        <v>3738</v>
      </c>
      <c r="C800" s="1">
        <f t="shared" si="141"/>
        <v>761</v>
      </c>
      <c r="D800" s="7">
        <f t="shared" si="134"/>
        <v>1</v>
      </c>
      <c r="E800" s="7">
        <f t="shared" si="135"/>
        <v>2</v>
      </c>
      <c r="F800" s="7">
        <f t="shared" si="136"/>
        <v>3</v>
      </c>
      <c r="G800" s="1">
        <f t="shared" si="142"/>
        <v>224</v>
      </c>
      <c r="H800" s="2">
        <f t="shared" si="143"/>
        <v>0.29434954007884362</v>
      </c>
      <c r="I800" s="8"/>
      <c r="J800" s="2">
        <f t="shared" si="137"/>
        <v>0.57555847568988172</v>
      </c>
      <c r="K800" s="2">
        <f t="shared" si="138"/>
        <v>0.2812089356110381</v>
      </c>
      <c r="L800" s="2">
        <f t="shared" si="139"/>
        <v>0.12483574244415244</v>
      </c>
      <c r="M800" s="2">
        <f t="shared" si="140"/>
        <v>1.839684625492774E-2</v>
      </c>
      <c r="N800" s="1">
        <v>438</v>
      </c>
      <c r="O800" s="1">
        <v>214</v>
      </c>
      <c r="P800" s="1">
        <v>95</v>
      </c>
      <c r="Q800" s="1">
        <v>5</v>
      </c>
      <c r="R800" s="1">
        <v>8</v>
      </c>
      <c r="S800" s="1">
        <v>0</v>
      </c>
      <c r="T800" s="1"/>
      <c r="U800" s="1">
        <v>1</v>
      </c>
      <c r="V800" s="1"/>
      <c r="W800" s="1"/>
      <c r="X800" s="1"/>
      <c r="Y800" s="1"/>
      <c r="Z800" s="1"/>
      <c r="AA800" s="1"/>
      <c r="AB800" s="1"/>
      <c r="AG800" t="str">
        <f t="shared" si="144"/>
        <v>Gill</v>
      </c>
      <c r="AH800" t="s">
        <v>2579</v>
      </c>
      <c r="AI800">
        <v>1</v>
      </c>
      <c r="AJ800" s="7">
        <v>40</v>
      </c>
      <c r="AL800" s="7" t="s">
        <v>851</v>
      </c>
      <c r="AM800" t="s">
        <v>2455</v>
      </c>
      <c r="AN800" t="s">
        <v>130</v>
      </c>
      <c r="AO800" t="s">
        <v>4646</v>
      </c>
    </row>
    <row r="801" spans="1:41" hidden="1" outlineLevel="1">
      <c r="A801" s="73" t="s">
        <v>2959</v>
      </c>
      <c r="B801" s="10" t="s">
        <v>3738</v>
      </c>
      <c r="C801" s="1">
        <f t="shared" si="141"/>
        <v>13667</v>
      </c>
      <c r="D801" s="7">
        <f t="shared" si="134"/>
        <v>1</v>
      </c>
      <c r="E801" s="7">
        <f t="shared" si="135"/>
        <v>2</v>
      </c>
      <c r="F801" s="7">
        <f t="shared" si="136"/>
        <v>3</v>
      </c>
      <c r="G801" s="1">
        <f t="shared" si="142"/>
        <v>4196</v>
      </c>
      <c r="H801" s="2">
        <f t="shared" si="143"/>
        <v>0.30701690202677984</v>
      </c>
      <c r="I801" s="8"/>
      <c r="J801" s="2">
        <f t="shared" si="137"/>
        <v>0.61110704616960565</v>
      </c>
      <c r="K801" s="2">
        <f t="shared" si="138"/>
        <v>0.30409014414282576</v>
      </c>
      <c r="L801" s="2">
        <f t="shared" si="139"/>
        <v>7.2217750786566184E-2</v>
      </c>
      <c r="M801" s="2">
        <f t="shared" si="140"/>
        <v>1.2585058901002408E-2</v>
      </c>
      <c r="N801" s="1">
        <v>8352</v>
      </c>
      <c r="O801" s="1">
        <v>4156</v>
      </c>
      <c r="P801" s="1">
        <v>987</v>
      </c>
      <c r="Q801" s="1">
        <v>37</v>
      </c>
      <c r="R801" s="1">
        <v>97</v>
      </c>
      <c r="S801" s="1">
        <v>16</v>
      </c>
      <c r="T801" s="1"/>
      <c r="U801" s="1">
        <v>22</v>
      </c>
      <c r="V801" s="1"/>
      <c r="W801" s="1"/>
      <c r="X801" s="1"/>
      <c r="Y801" s="1"/>
      <c r="Z801" s="1"/>
      <c r="AA801" s="1"/>
      <c r="AB801" s="1"/>
      <c r="AG801" t="str">
        <f t="shared" si="144"/>
        <v>Gloucester</v>
      </c>
      <c r="AH801" t="s">
        <v>2430</v>
      </c>
      <c r="AI801">
        <v>6</v>
      </c>
      <c r="AJ801" s="7">
        <v>39</v>
      </c>
      <c r="AL801" s="7" t="s">
        <v>851</v>
      </c>
      <c r="AM801" t="s">
        <v>2454</v>
      </c>
      <c r="AN801" t="s">
        <v>4165</v>
      </c>
      <c r="AO801" t="s">
        <v>4647</v>
      </c>
    </row>
    <row r="802" spans="1:41" hidden="1" outlineLevel="1">
      <c r="A802" s="73" t="s">
        <v>1200</v>
      </c>
      <c r="B802" s="10" t="s">
        <v>3738</v>
      </c>
      <c r="C802" s="1">
        <f t="shared" si="141"/>
        <v>489</v>
      </c>
      <c r="D802" s="7">
        <f t="shared" si="134"/>
        <v>1</v>
      </c>
      <c r="E802" s="7">
        <f t="shared" si="135"/>
        <v>2</v>
      </c>
      <c r="F802" s="7">
        <f t="shared" si="136"/>
        <v>3</v>
      </c>
      <c r="G802" s="1">
        <f t="shared" si="142"/>
        <v>56</v>
      </c>
      <c r="H802" s="2">
        <f t="shared" si="143"/>
        <v>0.11451942740286299</v>
      </c>
      <c r="I802" s="8"/>
      <c r="J802" s="2">
        <f t="shared" si="137"/>
        <v>0.48261758691206547</v>
      </c>
      <c r="K802" s="2">
        <f t="shared" si="138"/>
        <v>0.36809815950920244</v>
      </c>
      <c r="L802" s="2">
        <f t="shared" si="139"/>
        <v>0.12474437627811862</v>
      </c>
      <c r="M802" s="2">
        <f t="shared" si="140"/>
        <v>2.453987730061348E-2</v>
      </c>
      <c r="N802" s="1">
        <v>236</v>
      </c>
      <c r="O802" s="1">
        <v>180</v>
      </c>
      <c r="P802" s="1">
        <v>61</v>
      </c>
      <c r="Q802" s="1">
        <v>3</v>
      </c>
      <c r="R802" s="1">
        <v>5</v>
      </c>
      <c r="S802" s="1">
        <v>3</v>
      </c>
      <c r="T802" s="1"/>
      <c r="U802" s="1">
        <v>1</v>
      </c>
      <c r="V802" s="1"/>
      <c r="W802" s="1"/>
      <c r="X802" s="1"/>
      <c r="Y802" s="1"/>
      <c r="Z802" s="1"/>
      <c r="AA802" s="1"/>
      <c r="AB802" s="1"/>
      <c r="AG802" t="str">
        <f t="shared" si="144"/>
        <v>Goshen</v>
      </c>
      <c r="AH802" t="s">
        <v>1790</v>
      </c>
      <c r="AI802">
        <v>1</v>
      </c>
      <c r="AJ802" s="7">
        <v>121</v>
      </c>
      <c r="AL802" s="7" t="s">
        <v>851</v>
      </c>
      <c r="AM802" t="s">
        <v>1466</v>
      </c>
      <c r="AN802" t="s">
        <v>4484</v>
      </c>
      <c r="AO802" t="s">
        <v>4648</v>
      </c>
    </row>
    <row r="803" spans="1:41" hidden="1" outlineLevel="1">
      <c r="A803" s="73" t="s">
        <v>3104</v>
      </c>
      <c r="B803" s="10" t="s">
        <v>3738</v>
      </c>
      <c r="C803" s="1">
        <f t="shared" si="141"/>
        <v>81</v>
      </c>
      <c r="D803" s="7">
        <f t="shared" si="134"/>
        <v>1</v>
      </c>
      <c r="E803" s="7">
        <f t="shared" si="135"/>
        <v>2</v>
      </c>
      <c r="F803" s="7">
        <f t="shared" si="136"/>
        <v>3</v>
      </c>
      <c r="G803" s="1">
        <f t="shared" si="142"/>
        <v>6</v>
      </c>
      <c r="H803" s="2">
        <f t="shared" si="143"/>
        <v>7.407407407407407E-2</v>
      </c>
      <c r="I803" s="8"/>
      <c r="J803" s="2">
        <f t="shared" si="137"/>
        <v>0.48148148148148145</v>
      </c>
      <c r="K803" s="2">
        <f t="shared" si="138"/>
        <v>0.40740740740740738</v>
      </c>
      <c r="L803" s="2">
        <f t="shared" si="139"/>
        <v>8.6419753086419748E-2</v>
      </c>
      <c r="M803" s="2">
        <f t="shared" si="140"/>
        <v>2.4691358024691468E-2</v>
      </c>
      <c r="N803" s="1">
        <v>39</v>
      </c>
      <c r="O803" s="1">
        <v>33</v>
      </c>
      <c r="P803" s="1">
        <v>7</v>
      </c>
      <c r="Q803" s="1">
        <v>1</v>
      </c>
      <c r="R803" s="1">
        <v>1</v>
      </c>
      <c r="S803" s="1">
        <v>0</v>
      </c>
      <c r="T803" s="1"/>
      <c r="U803" s="1">
        <v>0</v>
      </c>
      <c r="V803" s="1"/>
      <c r="W803" s="1"/>
      <c r="X803" s="1"/>
      <c r="Y803" s="1"/>
      <c r="Z803" s="1"/>
      <c r="AA803" s="1"/>
      <c r="AB803" s="1"/>
      <c r="AG803" t="str">
        <f t="shared" si="144"/>
        <v>Gosnold</v>
      </c>
      <c r="AH803" t="s">
        <v>3243</v>
      </c>
      <c r="AI803">
        <v>10</v>
      </c>
      <c r="AJ803" s="7">
        <v>346</v>
      </c>
      <c r="AL803" s="7" t="s">
        <v>851</v>
      </c>
      <c r="AM803" t="s">
        <v>2150</v>
      </c>
      <c r="AN803" t="s">
        <v>982</v>
      </c>
      <c r="AO803" t="s">
        <v>4649</v>
      </c>
    </row>
    <row r="804" spans="1:41" hidden="1" outlineLevel="1">
      <c r="A804" s="73" t="s">
        <v>824</v>
      </c>
      <c r="B804" s="10" t="s">
        <v>3738</v>
      </c>
      <c r="C804" s="1">
        <f t="shared" si="141"/>
        <v>7294</v>
      </c>
      <c r="D804" s="7">
        <f t="shared" si="134"/>
        <v>1</v>
      </c>
      <c r="E804" s="7">
        <f t="shared" si="135"/>
        <v>2</v>
      </c>
      <c r="F804" s="7">
        <f t="shared" si="136"/>
        <v>3</v>
      </c>
      <c r="G804" s="1">
        <f t="shared" si="142"/>
        <v>1154</v>
      </c>
      <c r="H804" s="2">
        <f t="shared" si="143"/>
        <v>0.1582122292295037</v>
      </c>
      <c r="I804" s="8"/>
      <c r="J804" s="2">
        <f t="shared" si="137"/>
        <v>0.54318618042226485</v>
      </c>
      <c r="K804" s="2">
        <f t="shared" si="138"/>
        <v>0.38497395119276118</v>
      </c>
      <c r="L804" s="2">
        <f t="shared" si="139"/>
        <v>5.7307375925418153E-2</v>
      </c>
      <c r="M804" s="2">
        <f t="shared" si="140"/>
        <v>1.4532492459555818E-2</v>
      </c>
      <c r="N804" s="1">
        <v>3962</v>
      </c>
      <c r="O804" s="1">
        <v>2808</v>
      </c>
      <c r="P804" s="1">
        <v>418</v>
      </c>
      <c r="Q804" s="1">
        <v>36</v>
      </c>
      <c r="R804" s="1">
        <v>50</v>
      </c>
      <c r="S804" s="1">
        <v>8</v>
      </c>
      <c r="T804" s="1"/>
      <c r="U804" s="1">
        <v>12</v>
      </c>
      <c r="V804" s="1"/>
      <c r="W804" s="1"/>
      <c r="X804" s="1"/>
      <c r="Y804" s="1"/>
      <c r="Z804" s="1"/>
      <c r="AA804" s="1"/>
      <c r="AB804" s="1"/>
      <c r="AG804" t="str">
        <f t="shared" si="144"/>
        <v>Grafton</v>
      </c>
      <c r="AH804" s="10" t="s">
        <v>3038</v>
      </c>
      <c r="AI804" s="10">
        <v>3</v>
      </c>
      <c r="AJ804" s="7">
        <v>217</v>
      </c>
      <c r="AL804" s="7" t="s">
        <v>851</v>
      </c>
      <c r="AM804" t="s">
        <v>777</v>
      </c>
      <c r="AN804" t="s">
        <v>668</v>
      </c>
      <c r="AO804" t="s">
        <v>4650</v>
      </c>
    </row>
    <row r="805" spans="1:41" hidden="1" outlineLevel="1">
      <c r="A805" s="73" t="s">
        <v>4281</v>
      </c>
      <c r="B805" s="10" t="s">
        <v>3738</v>
      </c>
      <c r="C805" s="1">
        <f t="shared" si="141"/>
        <v>2954</v>
      </c>
      <c r="D805" s="7">
        <f t="shared" si="134"/>
        <v>1</v>
      </c>
      <c r="E805" s="7">
        <f t="shared" si="135"/>
        <v>2</v>
      </c>
      <c r="F805" s="7">
        <f t="shared" si="136"/>
        <v>3</v>
      </c>
      <c r="G805" s="1">
        <f t="shared" si="142"/>
        <v>316</v>
      </c>
      <c r="H805" s="2">
        <f t="shared" si="143"/>
        <v>0.1069735951252539</v>
      </c>
      <c r="I805" s="8"/>
      <c r="J805" s="2">
        <f t="shared" si="137"/>
        <v>0.50575490859851047</v>
      </c>
      <c r="K805" s="2">
        <f t="shared" si="138"/>
        <v>0.39878131347325663</v>
      </c>
      <c r="L805" s="2">
        <f t="shared" si="139"/>
        <v>8.2938388625592413E-2</v>
      </c>
      <c r="M805" s="2">
        <f t="shared" si="140"/>
        <v>1.2525389302640494E-2</v>
      </c>
      <c r="N805" s="1">
        <v>1494</v>
      </c>
      <c r="O805" s="1">
        <v>1178</v>
      </c>
      <c r="P805" s="1">
        <v>245</v>
      </c>
      <c r="Q805" s="1">
        <v>12</v>
      </c>
      <c r="R805" s="1">
        <v>20</v>
      </c>
      <c r="S805" s="1">
        <v>5</v>
      </c>
      <c r="T805" s="1"/>
      <c r="U805" s="1">
        <v>0</v>
      </c>
      <c r="V805" s="1"/>
      <c r="W805" s="1"/>
      <c r="X805" s="1"/>
      <c r="Y805" s="1"/>
      <c r="Z805" s="1"/>
      <c r="AA805" s="1"/>
      <c r="AB805" s="1"/>
      <c r="AG805" t="str">
        <f t="shared" si="144"/>
        <v>Granby</v>
      </c>
      <c r="AH805" t="s">
        <v>1790</v>
      </c>
      <c r="AI805">
        <v>1</v>
      </c>
      <c r="AJ805" s="7">
        <v>195</v>
      </c>
      <c r="AL805" s="7" t="s">
        <v>851</v>
      </c>
      <c r="AM805" t="s">
        <v>1466</v>
      </c>
      <c r="AN805" t="s">
        <v>781</v>
      </c>
      <c r="AO805" t="s">
        <v>4651</v>
      </c>
    </row>
    <row r="806" spans="1:41" hidden="1" outlineLevel="1">
      <c r="A806" s="73" t="s">
        <v>2844</v>
      </c>
      <c r="B806" s="10" t="s">
        <v>3738</v>
      </c>
      <c r="C806" s="1">
        <f t="shared" si="141"/>
        <v>771</v>
      </c>
      <c r="D806" s="7">
        <f t="shared" si="134"/>
        <v>2</v>
      </c>
      <c r="E806" s="7">
        <f t="shared" si="135"/>
        <v>1</v>
      </c>
      <c r="F806" s="7">
        <f t="shared" si="136"/>
        <v>3</v>
      </c>
      <c r="G806" s="1">
        <f t="shared" si="142"/>
        <v>150</v>
      </c>
      <c r="H806" s="2">
        <f t="shared" si="143"/>
        <v>0.19455252918287938</v>
      </c>
      <c r="I806" s="8"/>
      <c r="J806" s="2">
        <f t="shared" si="137"/>
        <v>0.35667963683527887</v>
      </c>
      <c r="K806" s="2">
        <f t="shared" si="138"/>
        <v>0.55123216601815828</v>
      </c>
      <c r="L806" s="2">
        <f t="shared" si="139"/>
        <v>7.0038910505836577E-2</v>
      </c>
      <c r="M806" s="2">
        <f t="shared" si="140"/>
        <v>2.2049286640726223E-2</v>
      </c>
      <c r="N806" s="1">
        <v>275</v>
      </c>
      <c r="O806" s="1">
        <v>425</v>
      </c>
      <c r="P806" s="1">
        <v>54</v>
      </c>
      <c r="Q806" s="1">
        <v>8</v>
      </c>
      <c r="R806" s="1">
        <v>9</v>
      </c>
      <c r="S806" s="1">
        <v>0</v>
      </c>
      <c r="T806" s="1"/>
      <c r="U806" s="1">
        <v>0</v>
      </c>
      <c r="V806" s="1"/>
      <c r="W806" s="1"/>
      <c r="X806" s="1"/>
      <c r="Y806" s="1"/>
      <c r="Z806" s="1"/>
      <c r="AA806" s="1"/>
      <c r="AB806" s="1"/>
      <c r="AG806" t="str">
        <f t="shared" si="144"/>
        <v>Granville</v>
      </c>
      <c r="AH806" t="s">
        <v>2688</v>
      </c>
      <c r="AI806">
        <v>1</v>
      </c>
      <c r="AJ806" s="7">
        <v>272</v>
      </c>
      <c r="AL806" s="7" t="s">
        <v>851</v>
      </c>
      <c r="AM806" t="s">
        <v>2456</v>
      </c>
      <c r="AN806" t="s">
        <v>781</v>
      </c>
      <c r="AO806" t="s">
        <v>4652</v>
      </c>
    </row>
    <row r="807" spans="1:41" hidden="1" outlineLevel="1">
      <c r="A807" s="73" t="s">
        <v>3105</v>
      </c>
      <c r="B807" s="10" t="s">
        <v>3738</v>
      </c>
      <c r="C807" s="1">
        <f t="shared" si="141"/>
        <v>3376</v>
      </c>
      <c r="D807" s="7">
        <f t="shared" si="134"/>
        <v>1</v>
      </c>
      <c r="E807" s="7">
        <f t="shared" si="135"/>
        <v>2</v>
      </c>
      <c r="F807" s="7">
        <f t="shared" si="136"/>
        <v>3</v>
      </c>
      <c r="G807" s="1">
        <f t="shared" si="142"/>
        <v>1381</v>
      </c>
      <c r="H807" s="2">
        <f t="shared" si="143"/>
        <v>0.40906398104265401</v>
      </c>
      <c r="I807" s="8"/>
      <c r="J807" s="2">
        <f t="shared" si="137"/>
        <v>0.62855450236966826</v>
      </c>
      <c r="K807" s="2">
        <f t="shared" si="138"/>
        <v>0.21949052132701422</v>
      </c>
      <c r="L807" s="2">
        <f t="shared" si="139"/>
        <v>0.14158767772511849</v>
      </c>
      <c r="M807" s="2">
        <f t="shared" si="140"/>
        <v>1.0367298578199041E-2</v>
      </c>
      <c r="N807" s="1">
        <v>2122</v>
      </c>
      <c r="O807" s="1">
        <v>741</v>
      </c>
      <c r="P807" s="1">
        <v>478</v>
      </c>
      <c r="Q807" s="1">
        <v>8</v>
      </c>
      <c r="R807" s="1">
        <v>17</v>
      </c>
      <c r="S807" s="1">
        <v>7</v>
      </c>
      <c r="T807" s="1"/>
      <c r="U807" s="1">
        <v>3</v>
      </c>
      <c r="V807" s="1"/>
      <c r="W807" s="1"/>
      <c r="X807" s="1"/>
      <c r="Y807" s="1"/>
      <c r="Z807" s="1"/>
      <c r="AA807" s="1"/>
      <c r="AB807" s="1"/>
      <c r="AG807" t="str">
        <f t="shared" si="144"/>
        <v>Great Barrington</v>
      </c>
      <c r="AH807" t="s">
        <v>1057</v>
      </c>
      <c r="AI807">
        <v>1</v>
      </c>
      <c r="AJ807" s="7">
        <v>215</v>
      </c>
      <c r="AL807" s="7" t="s">
        <v>851</v>
      </c>
      <c r="AM807" t="s">
        <v>1802</v>
      </c>
      <c r="AN807" t="s">
        <v>130</v>
      </c>
      <c r="AO807" t="s">
        <v>4653</v>
      </c>
    </row>
    <row r="808" spans="1:41" hidden="1" outlineLevel="1">
      <c r="A808" s="73" t="s">
        <v>3106</v>
      </c>
      <c r="B808" s="10" t="s">
        <v>3738</v>
      </c>
      <c r="C808" s="1">
        <f t="shared" si="141"/>
        <v>7514</v>
      </c>
      <c r="D808" s="7">
        <f t="shared" si="134"/>
        <v>1</v>
      </c>
      <c r="E808" s="7">
        <f t="shared" si="135"/>
        <v>2</v>
      </c>
      <c r="F808" s="7">
        <f t="shared" si="136"/>
        <v>3</v>
      </c>
      <c r="G808" s="1">
        <f t="shared" si="142"/>
        <v>2059</v>
      </c>
      <c r="H808" s="2">
        <f t="shared" si="143"/>
        <v>0.27402182592494012</v>
      </c>
      <c r="I808" s="8"/>
      <c r="J808" s="2">
        <f t="shared" si="137"/>
        <v>0.56507852009582116</v>
      </c>
      <c r="K808" s="2">
        <f t="shared" si="138"/>
        <v>0.29105669417088104</v>
      </c>
      <c r="L808" s="2">
        <f t="shared" si="139"/>
        <v>0.12203886079318606</v>
      </c>
      <c r="M808" s="2">
        <f t="shared" si="140"/>
        <v>2.1825924940111749E-2</v>
      </c>
      <c r="N808" s="1">
        <v>4246</v>
      </c>
      <c r="O808" s="1">
        <v>2187</v>
      </c>
      <c r="P808" s="1">
        <v>917</v>
      </c>
      <c r="Q808" s="1">
        <v>35</v>
      </c>
      <c r="R808" s="1">
        <v>69</v>
      </c>
      <c r="S808" s="1">
        <v>14</v>
      </c>
      <c r="T808" s="1"/>
      <c r="U808" s="1">
        <v>46</v>
      </c>
      <c r="V808" s="1"/>
      <c r="W808" s="1"/>
      <c r="X808" s="1"/>
      <c r="Y808" s="1"/>
      <c r="Z808" s="1"/>
      <c r="AA808" s="1"/>
      <c r="AB808" s="1"/>
      <c r="AG808" t="str">
        <f t="shared" si="144"/>
        <v>Greenfield</v>
      </c>
      <c r="AH808" t="s">
        <v>2579</v>
      </c>
      <c r="AI808">
        <v>1</v>
      </c>
      <c r="AJ808" s="7">
        <v>50</v>
      </c>
      <c r="AL808" s="7" t="s">
        <v>851</v>
      </c>
      <c r="AM808" t="s">
        <v>2455</v>
      </c>
      <c r="AN808" t="s">
        <v>654</v>
      </c>
      <c r="AO808" t="s">
        <v>4654</v>
      </c>
    </row>
    <row r="809" spans="1:41" hidden="1" outlineLevel="1">
      <c r="A809" s="73" t="s">
        <v>3451</v>
      </c>
      <c r="B809" s="10" t="s">
        <v>3738</v>
      </c>
      <c r="C809" s="1">
        <f t="shared" si="141"/>
        <v>5034</v>
      </c>
      <c r="D809" s="7">
        <f t="shared" si="134"/>
        <v>1</v>
      </c>
      <c r="E809" s="7">
        <f t="shared" si="135"/>
        <v>2</v>
      </c>
      <c r="F809" s="7">
        <f t="shared" si="136"/>
        <v>3</v>
      </c>
      <c r="G809" s="1">
        <f t="shared" si="142"/>
        <v>506</v>
      </c>
      <c r="H809" s="2">
        <f t="shared" si="143"/>
        <v>0.10051648788239968</v>
      </c>
      <c r="I809" s="8"/>
      <c r="J809" s="2">
        <f t="shared" si="137"/>
        <v>0.50794596742153353</v>
      </c>
      <c r="K809" s="2">
        <f t="shared" si="138"/>
        <v>0.40742947953913389</v>
      </c>
      <c r="L809" s="2">
        <f t="shared" si="139"/>
        <v>7.0123162495033767E-2</v>
      </c>
      <c r="M809" s="2">
        <f t="shared" si="140"/>
        <v>1.4501390544298817E-2</v>
      </c>
      <c r="N809" s="1">
        <v>2557</v>
      </c>
      <c r="O809" s="1">
        <v>2051</v>
      </c>
      <c r="P809" s="1">
        <v>353</v>
      </c>
      <c r="Q809" s="1">
        <v>13</v>
      </c>
      <c r="R809" s="1">
        <v>37</v>
      </c>
      <c r="S809" s="1">
        <v>4</v>
      </c>
      <c r="T809" s="1"/>
      <c r="U809" s="1">
        <v>19</v>
      </c>
      <c r="V809" s="1"/>
      <c r="W809" s="1"/>
      <c r="X809" s="1"/>
      <c r="Y809" s="1"/>
      <c r="Z809" s="1"/>
      <c r="AA809" s="1"/>
      <c r="AB809" s="1"/>
      <c r="AG809" t="str">
        <f t="shared" si="144"/>
        <v>Groton</v>
      </c>
      <c r="AH809" t="s">
        <v>1850</v>
      </c>
      <c r="AI809">
        <v>5</v>
      </c>
      <c r="AJ809" s="7">
        <v>46</v>
      </c>
      <c r="AL809" s="7" t="s">
        <v>851</v>
      </c>
      <c r="AM809" t="s">
        <v>1467</v>
      </c>
      <c r="AN809" t="s">
        <v>95</v>
      </c>
      <c r="AO809" t="s">
        <v>4655</v>
      </c>
    </row>
    <row r="810" spans="1:41" hidden="1" outlineLevel="1">
      <c r="A810" s="73" t="s">
        <v>3107</v>
      </c>
      <c r="B810" s="10" t="s">
        <v>3738</v>
      </c>
      <c r="C810" s="1">
        <f t="shared" si="141"/>
        <v>3127</v>
      </c>
      <c r="D810" s="7">
        <f t="shared" si="134"/>
        <v>1</v>
      </c>
      <c r="E810" s="7">
        <f t="shared" si="135"/>
        <v>2</v>
      </c>
      <c r="F810" s="7">
        <f t="shared" si="136"/>
        <v>3</v>
      </c>
      <c r="G810" s="1">
        <f t="shared" si="142"/>
        <v>255</v>
      </c>
      <c r="H810" s="2">
        <f t="shared" si="143"/>
        <v>8.1547809401982738E-2</v>
      </c>
      <c r="I810" s="8"/>
      <c r="J810" s="2">
        <f t="shared" si="137"/>
        <v>0.50111928365845859</v>
      </c>
      <c r="K810" s="2">
        <f t="shared" si="138"/>
        <v>0.41957147425647584</v>
      </c>
      <c r="L810" s="2">
        <f t="shared" si="139"/>
        <v>6.747681483850336E-2</v>
      </c>
      <c r="M810" s="2">
        <f t="shared" si="140"/>
        <v>1.1832427246562208E-2</v>
      </c>
      <c r="N810" s="1">
        <v>1567</v>
      </c>
      <c r="O810" s="1">
        <v>1312</v>
      </c>
      <c r="P810" s="1">
        <v>211</v>
      </c>
      <c r="Q810" s="1">
        <v>10</v>
      </c>
      <c r="R810" s="1">
        <v>17</v>
      </c>
      <c r="S810" s="1">
        <v>2</v>
      </c>
      <c r="T810" s="1"/>
      <c r="U810" s="1">
        <v>8</v>
      </c>
      <c r="V810" s="1"/>
      <c r="W810" s="1"/>
      <c r="X810" s="1"/>
      <c r="Y810" s="1"/>
      <c r="Z810" s="1"/>
      <c r="AA810" s="1"/>
      <c r="AB810" s="1"/>
      <c r="AG810" t="str">
        <f t="shared" si="144"/>
        <v>Groveland</v>
      </c>
      <c r="AH810" t="s">
        <v>2430</v>
      </c>
      <c r="AI810">
        <v>6</v>
      </c>
      <c r="AJ810" s="7">
        <v>9</v>
      </c>
      <c r="AL810" s="7" t="s">
        <v>851</v>
      </c>
      <c r="AM810" t="s">
        <v>2454</v>
      </c>
      <c r="AN810" t="s">
        <v>130</v>
      </c>
      <c r="AO810" t="s">
        <v>4656</v>
      </c>
    </row>
    <row r="811" spans="1:41" hidden="1" outlineLevel="1">
      <c r="A811" s="73" t="s">
        <v>3108</v>
      </c>
      <c r="B811" s="10" t="s">
        <v>3738</v>
      </c>
      <c r="C811" s="1">
        <f t="shared" si="141"/>
        <v>2660</v>
      </c>
      <c r="D811" s="7">
        <f t="shared" si="134"/>
        <v>1</v>
      </c>
      <c r="E811" s="7">
        <f t="shared" si="135"/>
        <v>2</v>
      </c>
      <c r="F811" s="7">
        <f t="shared" si="136"/>
        <v>3</v>
      </c>
      <c r="G811" s="1">
        <f t="shared" si="142"/>
        <v>576</v>
      </c>
      <c r="H811" s="2">
        <f t="shared" si="143"/>
        <v>0.21654135338345865</v>
      </c>
      <c r="I811" s="8"/>
      <c r="J811" s="2">
        <f t="shared" si="137"/>
        <v>0.53082706766917298</v>
      </c>
      <c r="K811" s="2">
        <f t="shared" si="138"/>
        <v>0.31428571428571428</v>
      </c>
      <c r="L811" s="2">
        <f t="shared" si="139"/>
        <v>0.13947368421052631</v>
      </c>
      <c r="M811" s="2">
        <f t="shared" si="140"/>
        <v>1.5413533834586435E-2</v>
      </c>
      <c r="N811" s="1">
        <v>1412</v>
      </c>
      <c r="O811" s="1">
        <v>836</v>
      </c>
      <c r="P811" s="1">
        <v>371</v>
      </c>
      <c r="Q811" s="1">
        <v>12</v>
      </c>
      <c r="R811" s="1">
        <v>25</v>
      </c>
      <c r="S811" s="1">
        <v>1</v>
      </c>
      <c r="T811" s="1"/>
      <c r="U811" s="1">
        <v>3</v>
      </c>
      <c r="V811" s="1"/>
      <c r="W811" s="1"/>
      <c r="X811" s="1"/>
      <c r="Y811" s="1"/>
      <c r="Z811" s="1"/>
      <c r="AA811" s="1"/>
      <c r="AB811" s="1"/>
      <c r="AG811" t="str">
        <f t="shared" si="144"/>
        <v>Hadley</v>
      </c>
      <c r="AH811" t="s">
        <v>1790</v>
      </c>
      <c r="AI811">
        <v>2</v>
      </c>
      <c r="AJ811" s="7">
        <v>143</v>
      </c>
      <c r="AL811" s="7" t="s">
        <v>851</v>
      </c>
      <c r="AM811" t="s">
        <v>1466</v>
      </c>
      <c r="AN811" t="s">
        <v>4165</v>
      </c>
      <c r="AO811" t="s">
        <v>4657</v>
      </c>
    </row>
    <row r="812" spans="1:41" hidden="1" outlineLevel="1">
      <c r="A812" s="73" t="s">
        <v>1391</v>
      </c>
      <c r="B812" s="10" t="s">
        <v>3738</v>
      </c>
      <c r="C812" s="1">
        <f t="shared" si="141"/>
        <v>3555</v>
      </c>
      <c r="D812" s="7">
        <f t="shared" si="134"/>
        <v>1</v>
      </c>
      <c r="E812" s="7">
        <f t="shared" si="135"/>
        <v>2</v>
      </c>
      <c r="F812" s="7">
        <f t="shared" si="136"/>
        <v>3</v>
      </c>
      <c r="G812" s="1">
        <f t="shared" si="142"/>
        <v>412</v>
      </c>
      <c r="H812" s="2">
        <f t="shared" si="143"/>
        <v>0.11589310829817159</v>
      </c>
      <c r="I812" s="8"/>
      <c r="J812" s="2">
        <f t="shared" si="137"/>
        <v>0.52151898734177216</v>
      </c>
      <c r="K812" s="2">
        <f t="shared" si="138"/>
        <v>0.40562587904360059</v>
      </c>
      <c r="L812" s="2">
        <f t="shared" si="139"/>
        <v>5.7946554149085797E-2</v>
      </c>
      <c r="M812" s="2">
        <f t="shared" si="140"/>
        <v>1.4908579465541458E-2</v>
      </c>
      <c r="N812" s="1">
        <v>1854</v>
      </c>
      <c r="O812" s="1">
        <v>1442</v>
      </c>
      <c r="P812" s="1">
        <v>206</v>
      </c>
      <c r="Q812" s="1">
        <v>15</v>
      </c>
      <c r="R812" s="1">
        <v>25</v>
      </c>
      <c r="S812" s="1">
        <v>4</v>
      </c>
      <c r="T812" s="1"/>
      <c r="U812" s="1">
        <v>9</v>
      </c>
      <c r="V812" s="1"/>
      <c r="W812" s="1"/>
      <c r="X812" s="1"/>
      <c r="Y812" s="1"/>
      <c r="Z812" s="1"/>
      <c r="AA812" s="1"/>
      <c r="AB812" s="1"/>
      <c r="AG812" t="str">
        <f t="shared" si="144"/>
        <v>Halifax</v>
      </c>
      <c r="AH812" t="s">
        <v>1525</v>
      </c>
      <c r="AI812">
        <v>4</v>
      </c>
      <c r="AJ812" s="7">
        <v>302</v>
      </c>
      <c r="AL812" s="7" t="s">
        <v>851</v>
      </c>
      <c r="AM812" t="s">
        <v>459</v>
      </c>
      <c r="AN812" t="s">
        <v>781</v>
      </c>
      <c r="AO812" t="s">
        <v>4658</v>
      </c>
    </row>
    <row r="813" spans="1:41" hidden="1" outlineLevel="1">
      <c r="A813" s="73" t="s">
        <v>3051</v>
      </c>
      <c r="B813" s="10" t="s">
        <v>3738</v>
      </c>
      <c r="C813" s="1">
        <f t="shared" si="141"/>
        <v>4207</v>
      </c>
      <c r="D813" s="7">
        <f t="shared" ref="D813:D876" si="145">RANK(N813,(N813:AE813))</f>
        <v>2</v>
      </c>
      <c r="E813" s="7">
        <f t="shared" ref="E813:E876" si="146">RANK(O813,(N813:AE813))</f>
        <v>1</v>
      </c>
      <c r="F813" s="7">
        <f t="shared" ref="F813:F876" si="147">IF(P813&gt;0,RANK(P813,(N813:AE813)),0)</f>
        <v>3</v>
      </c>
      <c r="G813" s="1">
        <f t="shared" si="142"/>
        <v>362</v>
      </c>
      <c r="H813" s="2">
        <f t="shared" si="143"/>
        <v>8.6047064416448771E-2</v>
      </c>
      <c r="I813" s="8"/>
      <c r="J813" s="2">
        <f t="shared" ref="J813:J876" si="148">IF(C813=0,"-",N813/C813)</f>
        <v>0.41621107677680058</v>
      </c>
      <c r="K813" s="2">
        <f t="shared" ref="K813:K876" si="149">IF(C813=0,"-",O813/C813)</f>
        <v>0.5022581411932493</v>
      </c>
      <c r="L813" s="2">
        <f t="shared" ref="L813:L876" si="150">IF(C813=0,"-",P813/C813)</f>
        <v>7.2022819111005471E-2</v>
      </c>
      <c r="M813" s="2">
        <f t="shared" ref="M813:M876" si="151">IF(C813=0,"-",(1-J813-K813-L813))</f>
        <v>9.5079629189446513E-3</v>
      </c>
      <c r="N813" s="1">
        <v>1751</v>
      </c>
      <c r="O813" s="1">
        <v>2113</v>
      </c>
      <c r="P813" s="1">
        <v>303</v>
      </c>
      <c r="Q813" s="1">
        <v>12</v>
      </c>
      <c r="R813" s="1">
        <v>16</v>
      </c>
      <c r="S813" s="1">
        <v>2</v>
      </c>
      <c r="T813" s="1"/>
      <c r="U813" s="1">
        <v>10</v>
      </c>
      <c r="V813" s="1"/>
      <c r="W813" s="1"/>
      <c r="X813" s="1"/>
      <c r="Y813" s="1"/>
      <c r="Z813" s="1"/>
      <c r="AA813" s="1"/>
      <c r="AB813" s="1"/>
      <c r="AG813" t="str">
        <f t="shared" si="144"/>
        <v>Hamilton</v>
      </c>
      <c r="AH813" t="s">
        <v>2430</v>
      </c>
      <c r="AI813">
        <v>6</v>
      </c>
      <c r="AJ813" s="7">
        <v>48</v>
      </c>
      <c r="AL813" s="7" t="s">
        <v>851</v>
      </c>
      <c r="AM813" t="s">
        <v>2454</v>
      </c>
      <c r="AN813" t="s">
        <v>654</v>
      </c>
      <c r="AO813" t="s">
        <v>5033</v>
      </c>
    </row>
    <row r="814" spans="1:41" hidden="1" outlineLevel="1">
      <c r="A814" s="73" t="s">
        <v>2688</v>
      </c>
      <c r="B814" s="10" t="s">
        <v>3738</v>
      </c>
      <c r="C814" s="1">
        <f t="shared" si="141"/>
        <v>2620</v>
      </c>
      <c r="D814" s="7">
        <f t="shared" si="145"/>
        <v>2</v>
      </c>
      <c r="E814" s="7">
        <f t="shared" si="146"/>
        <v>1</v>
      </c>
      <c r="F814" s="7">
        <f t="shared" si="147"/>
        <v>3</v>
      </c>
      <c r="G814" s="1">
        <f t="shared" si="142"/>
        <v>61</v>
      </c>
      <c r="H814" s="2">
        <f t="shared" si="143"/>
        <v>2.3282442748091603E-2</v>
      </c>
      <c r="I814" s="8"/>
      <c r="J814" s="2">
        <f t="shared" si="148"/>
        <v>0.44885496183206108</v>
      </c>
      <c r="K814" s="2">
        <f t="shared" si="149"/>
        <v>0.47213740458015269</v>
      </c>
      <c r="L814" s="2">
        <f t="shared" si="150"/>
        <v>6.5267175572519084E-2</v>
      </c>
      <c r="M814" s="2">
        <f t="shared" si="151"/>
        <v>1.3740458015267146E-2</v>
      </c>
      <c r="N814" s="1">
        <v>1176</v>
      </c>
      <c r="O814" s="1">
        <v>1237</v>
      </c>
      <c r="P814" s="1">
        <v>171</v>
      </c>
      <c r="Q814" s="1">
        <v>12</v>
      </c>
      <c r="R814" s="1">
        <v>20</v>
      </c>
      <c r="S814" s="1">
        <v>3</v>
      </c>
      <c r="T814" s="1"/>
      <c r="U814" s="1">
        <v>1</v>
      </c>
      <c r="V814" s="1"/>
      <c r="W814" s="1"/>
      <c r="X814" s="1"/>
      <c r="Y814" s="1"/>
      <c r="Z814" s="1"/>
      <c r="AA814" s="1"/>
      <c r="AB814" s="1"/>
      <c r="AG814" t="str">
        <f t="shared" si="144"/>
        <v>Hampden</v>
      </c>
      <c r="AH814" t="s">
        <v>2688</v>
      </c>
      <c r="AI814">
        <v>2</v>
      </c>
      <c r="AJ814" s="7">
        <v>280</v>
      </c>
      <c r="AL814" s="7" t="s">
        <v>851</v>
      </c>
      <c r="AM814" t="s">
        <v>2456</v>
      </c>
      <c r="AN814" t="s">
        <v>4165</v>
      </c>
      <c r="AO814" t="s">
        <v>5034</v>
      </c>
    </row>
    <row r="815" spans="1:41" hidden="1" outlineLevel="1">
      <c r="A815" s="73" t="s">
        <v>1665</v>
      </c>
      <c r="B815" s="10" t="s">
        <v>3738</v>
      </c>
      <c r="C815" s="1">
        <f t="shared" si="141"/>
        <v>358</v>
      </c>
      <c r="D815" s="7">
        <f t="shared" si="145"/>
        <v>1</v>
      </c>
      <c r="E815" s="7">
        <f t="shared" si="146"/>
        <v>2</v>
      </c>
      <c r="F815" s="7">
        <f t="shared" si="147"/>
        <v>3</v>
      </c>
      <c r="G815" s="1">
        <f t="shared" si="142"/>
        <v>77</v>
      </c>
      <c r="H815" s="2">
        <f t="shared" si="143"/>
        <v>0.21508379888268156</v>
      </c>
      <c r="I815" s="8"/>
      <c r="J815" s="2">
        <f t="shared" si="148"/>
        <v>0.55586592178770955</v>
      </c>
      <c r="K815" s="2">
        <f t="shared" si="149"/>
        <v>0.34078212290502791</v>
      </c>
      <c r="L815" s="2">
        <f t="shared" si="150"/>
        <v>7.8212290502793297E-2</v>
      </c>
      <c r="M815" s="2">
        <f t="shared" si="151"/>
        <v>2.5139664804469247E-2</v>
      </c>
      <c r="N815" s="1">
        <v>199</v>
      </c>
      <c r="O815" s="1">
        <v>122</v>
      </c>
      <c r="P815" s="1">
        <v>28</v>
      </c>
      <c r="Q815" s="1">
        <v>1</v>
      </c>
      <c r="R815" s="1">
        <v>7</v>
      </c>
      <c r="S815" s="1">
        <v>1</v>
      </c>
      <c r="T815" s="1"/>
      <c r="U815" s="1">
        <v>0</v>
      </c>
      <c r="V815" s="1"/>
      <c r="W815" s="1"/>
      <c r="X815" s="1"/>
      <c r="Y815" s="1"/>
      <c r="Z815" s="1"/>
      <c r="AA815" s="1"/>
      <c r="AB815" s="1"/>
      <c r="AG815" t="str">
        <f t="shared" si="144"/>
        <v>Hancock</v>
      </c>
      <c r="AH815" t="s">
        <v>1057</v>
      </c>
      <c r="AI815">
        <v>1</v>
      </c>
      <c r="AJ815" s="7">
        <v>61</v>
      </c>
      <c r="AL815" s="7" t="s">
        <v>851</v>
      </c>
      <c r="AM815" t="s">
        <v>1802</v>
      </c>
      <c r="AN815" t="s">
        <v>654</v>
      </c>
      <c r="AO815" t="s">
        <v>5035</v>
      </c>
    </row>
    <row r="816" spans="1:41" hidden="1" outlineLevel="1">
      <c r="A816" s="73" t="s">
        <v>1034</v>
      </c>
      <c r="B816" s="10" t="s">
        <v>3738</v>
      </c>
      <c r="C816" s="1">
        <f t="shared" si="141"/>
        <v>6875</v>
      </c>
      <c r="D816" s="7">
        <f t="shared" si="145"/>
        <v>1</v>
      </c>
      <c r="E816" s="7">
        <f t="shared" si="146"/>
        <v>2</v>
      </c>
      <c r="F816" s="7">
        <f t="shared" si="147"/>
        <v>3</v>
      </c>
      <c r="G816" s="1">
        <f t="shared" si="142"/>
        <v>338</v>
      </c>
      <c r="H816" s="2">
        <f t="shared" si="143"/>
        <v>4.9163636363636361E-2</v>
      </c>
      <c r="I816" s="8"/>
      <c r="J816" s="2">
        <f t="shared" si="148"/>
        <v>0.49396363636363638</v>
      </c>
      <c r="K816" s="2">
        <f t="shared" si="149"/>
        <v>0.44479999999999997</v>
      </c>
      <c r="L816" s="2">
        <f t="shared" si="150"/>
        <v>4.9745454545454544E-2</v>
      </c>
      <c r="M816" s="2">
        <f t="shared" si="151"/>
        <v>1.14909090909091E-2</v>
      </c>
      <c r="N816" s="1">
        <v>3396</v>
      </c>
      <c r="O816" s="1">
        <v>3058</v>
      </c>
      <c r="P816" s="1">
        <v>342</v>
      </c>
      <c r="Q816" s="1">
        <v>34</v>
      </c>
      <c r="R816" s="1">
        <v>35</v>
      </c>
      <c r="S816" s="1">
        <v>2</v>
      </c>
      <c r="T816" s="1"/>
      <c r="U816" s="1">
        <v>8</v>
      </c>
      <c r="V816" s="1"/>
      <c r="W816" s="1"/>
      <c r="X816" s="1"/>
      <c r="Y816" s="1"/>
      <c r="Z816" s="1"/>
      <c r="AA816" s="1"/>
      <c r="AB816" s="1"/>
      <c r="AG816" t="str">
        <f t="shared" si="144"/>
        <v>Hanover</v>
      </c>
      <c r="AH816" t="s">
        <v>1525</v>
      </c>
      <c r="AI816">
        <v>10</v>
      </c>
      <c r="AJ816" s="7">
        <v>263</v>
      </c>
      <c r="AL816" s="7" t="s">
        <v>851</v>
      </c>
      <c r="AM816" t="s">
        <v>459</v>
      </c>
      <c r="AN816" t="s">
        <v>4165</v>
      </c>
      <c r="AO816" t="s">
        <v>5036</v>
      </c>
    </row>
    <row r="817" spans="1:41" hidden="1" outlineLevel="1">
      <c r="A817" s="73" t="s">
        <v>3298</v>
      </c>
      <c r="B817" s="10" t="s">
        <v>3738</v>
      </c>
      <c r="C817" s="1">
        <f t="shared" si="141"/>
        <v>4732</v>
      </c>
      <c r="D817" s="7">
        <f t="shared" si="145"/>
        <v>1</v>
      </c>
      <c r="E817" s="7">
        <f t="shared" si="146"/>
        <v>2</v>
      </c>
      <c r="F817" s="7">
        <f t="shared" si="147"/>
        <v>3</v>
      </c>
      <c r="G817" s="1">
        <f t="shared" si="142"/>
        <v>537</v>
      </c>
      <c r="H817" s="2">
        <f t="shared" si="143"/>
        <v>0.11348267117497887</v>
      </c>
      <c r="I817" s="8"/>
      <c r="J817" s="2">
        <f t="shared" si="148"/>
        <v>0.52810650887573962</v>
      </c>
      <c r="K817" s="2">
        <f t="shared" si="149"/>
        <v>0.41462383770076078</v>
      </c>
      <c r="L817" s="2">
        <f t="shared" si="150"/>
        <v>4.7337278106508875E-2</v>
      </c>
      <c r="M817" s="2">
        <f t="shared" si="151"/>
        <v>9.9323753169907256E-3</v>
      </c>
      <c r="N817" s="1">
        <v>2499</v>
      </c>
      <c r="O817" s="1">
        <v>1962</v>
      </c>
      <c r="P817" s="1">
        <v>224</v>
      </c>
      <c r="Q817" s="1">
        <v>14</v>
      </c>
      <c r="R817" s="1">
        <v>22</v>
      </c>
      <c r="S817" s="1">
        <v>3</v>
      </c>
      <c r="T817" s="1"/>
      <c r="U817" s="1">
        <v>8</v>
      </c>
      <c r="V817" s="1"/>
      <c r="W817" s="1"/>
      <c r="X817" s="1"/>
      <c r="Y817" s="1"/>
      <c r="Z817" s="1"/>
      <c r="AA817" s="1"/>
      <c r="AB817" s="1"/>
      <c r="AG817" t="str">
        <f t="shared" si="144"/>
        <v>Hanson</v>
      </c>
      <c r="AH817" t="s">
        <v>1525</v>
      </c>
      <c r="AI817">
        <v>4</v>
      </c>
      <c r="AJ817" s="7">
        <v>285</v>
      </c>
      <c r="AL817" s="7" t="s">
        <v>851</v>
      </c>
      <c r="AM817" t="s">
        <v>459</v>
      </c>
      <c r="AN817" t="s">
        <v>130</v>
      </c>
      <c r="AO817" t="s">
        <v>5037</v>
      </c>
    </row>
    <row r="818" spans="1:41" hidden="1" outlineLevel="1">
      <c r="A818" s="73" t="s">
        <v>3402</v>
      </c>
      <c r="B818" s="10" t="s">
        <v>3738</v>
      </c>
      <c r="C818" s="1">
        <f t="shared" si="141"/>
        <v>1206</v>
      </c>
      <c r="D818" s="7">
        <f t="shared" si="145"/>
        <v>1</v>
      </c>
      <c r="E818" s="7">
        <f t="shared" si="146"/>
        <v>2</v>
      </c>
      <c r="F818" s="7">
        <f t="shared" si="147"/>
        <v>3</v>
      </c>
      <c r="G818" s="1">
        <f t="shared" si="142"/>
        <v>136</v>
      </c>
      <c r="H818" s="2">
        <f t="shared" si="143"/>
        <v>0.11276948590381426</v>
      </c>
      <c r="I818" s="8"/>
      <c r="J818" s="2">
        <f t="shared" si="148"/>
        <v>0.50663349917081257</v>
      </c>
      <c r="K818" s="2">
        <f t="shared" si="149"/>
        <v>0.39386401326699833</v>
      </c>
      <c r="L818" s="2">
        <f t="shared" si="150"/>
        <v>8.0431177446102814E-2</v>
      </c>
      <c r="M818" s="2">
        <f t="shared" si="151"/>
        <v>1.9071310116086287E-2</v>
      </c>
      <c r="N818" s="1">
        <v>611</v>
      </c>
      <c r="O818" s="1">
        <v>475</v>
      </c>
      <c r="P818" s="1">
        <v>97</v>
      </c>
      <c r="Q818" s="1">
        <v>11</v>
      </c>
      <c r="R818" s="1">
        <v>8</v>
      </c>
      <c r="S818" s="1">
        <v>2</v>
      </c>
      <c r="T818" s="1"/>
      <c r="U818" s="1">
        <v>2</v>
      </c>
      <c r="V818" s="1"/>
      <c r="W818" s="1"/>
      <c r="X818" s="1"/>
      <c r="Y818" s="1"/>
      <c r="Z818" s="1"/>
      <c r="AA818" s="1"/>
      <c r="AB818" s="1"/>
      <c r="AG818" t="str">
        <f t="shared" si="144"/>
        <v>Hardwick</v>
      </c>
      <c r="AH818" s="10" t="s">
        <v>3038</v>
      </c>
      <c r="AI818" s="10">
        <v>1</v>
      </c>
      <c r="AJ818" s="7">
        <v>151</v>
      </c>
      <c r="AL818" s="7" t="s">
        <v>851</v>
      </c>
      <c r="AM818" t="s">
        <v>777</v>
      </c>
      <c r="AN818" t="s">
        <v>994</v>
      </c>
      <c r="AO818" t="s">
        <v>5038</v>
      </c>
    </row>
    <row r="819" spans="1:41" hidden="1" outlineLevel="1">
      <c r="A819" s="73" t="s">
        <v>1932</v>
      </c>
      <c r="B819" s="10" t="s">
        <v>3738</v>
      </c>
      <c r="C819" s="1">
        <f t="shared" si="141"/>
        <v>3048</v>
      </c>
      <c r="D819" s="7">
        <f t="shared" si="145"/>
        <v>1</v>
      </c>
      <c r="E819" s="7">
        <f t="shared" si="146"/>
        <v>2</v>
      </c>
      <c r="F819" s="7">
        <f t="shared" si="147"/>
        <v>3</v>
      </c>
      <c r="G819" s="1">
        <f t="shared" si="142"/>
        <v>465</v>
      </c>
      <c r="H819" s="2">
        <f t="shared" si="143"/>
        <v>0.15255905511811024</v>
      </c>
      <c r="I819" s="8"/>
      <c r="J819" s="2">
        <f t="shared" si="148"/>
        <v>0.52132545931758534</v>
      </c>
      <c r="K819" s="2">
        <f t="shared" si="149"/>
        <v>0.36876640419947504</v>
      </c>
      <c r="L819" s="2">
        <f t="shared" si="150"/>
        <v>8.1036745406824151E-2</v>
      </c>
      <c r="M819" s="2">
        <f t="shared" si="151"/>
        <v>2.8871391076115471E-2</v>
      </c>
      <c r="N819" s="1">
        <v>1589</v>
      </c>
      <c r="O819" s="1">
        <v>1124</v>
      </c>
      <c r="P819" s="1">
        <v>247</v>
      </c>
      <c r="Q819" s="1">
        <v>46</v>
      </c>
      <c r="R819" s="1">
        <v>35</v>
      </c>
      <c r="S819" s="1">
        <v>1</v>
      </c>
      <c r="T819" s="1"/>
      <c r="U819" s="1">
        <v>6</v>
      </c>
      <c r="V819" s="1"/>
      <c r="W819" s="1"/>
      <c r="X819" s="1"/>
      <c r="Y819" s="1"/>
      <c r="Z819" s="1"/>
      <c r="AA819" s="1"/>
      <c r="AB819" s="1"/>
      <c r="AG819" t="str">
        <f t="shared" si="144"/>
        <v>Harvard</v>
      </c>
      <c r="AH819" s="10" t="s">
        <v>3038</v>
      </c>
      <c r="AI819" s="10">
        <v>5</v>
      </c>
      <c r="AJ819" s="7">
        <v>92</v>
      </c>
      <c r="AL819" s="7" t="s">
        <v>851</v>
      </c>
      <c r="AM819" t="s">
        <v>777</v>
      </c>
      <c r="AN819" t="s">
        <v>95</v>
      </c>
      <c r="AO819" t="s">
        <v>5039</v>
      </c>
    </row>
    <row r="820" spans="1:41" hidden="1" outlineLevel="1">
      <c r="A820" s="73" t="s">
        <v>2547</v>
      </c>
      <c r="B820" s="10" t="s">
        <v>3738</v>
      </c>
      <c r="C820" s="1">
        <f t="shared" si="141"/>
        <v>7047</v>
      </c>
      <c r="D820" s="7">
        <f t="shared" si="145"/>
        <v>1</v>
      </c>
      <c r="E820" s="7">
        <f t="shared" si="146"/>
        <v>2</v>
      </c>
      <c r="F820" s="7">
        <f t="shared" si="147"/>
        <v>3</v>
      </c>
      <c r="G820" s="1">
        <f t="shared" si="142"/>
        <v>328</v>
      </c>
      <c r="H820" s="2">
        <f t="shared" si="143"/>
        <v>4.6544628920107849E-2</v>
      </c>
      <c r="I820" s="8"/>
      <c r="J820" s="2">
        <f t="shared" si="148"/>
        <v>0.48190719455087272</v>
      </c>
      <c r="K820" s="2">
        <f t="shared" si="149"/>
        <v>0.43536256563076486</v>
      </c>
      <c r="L820" s="2">
        <f t="shared" si="150"/>
        <v>7.3932169717610324E-2</v>
      </c>
      <c r="M820" s="2">
        <f t="shared" si="151"/>
        <v>8.7980701007520923E-3</v>
      </c>
      <c r="N820" s="1">
        <v>3396</v>
      </c>
      <c r="O820" s="1">
        <v>3068</v>
      </c>
      <c r="P820" s="1">
        <v>521</v>
      </c>
      <c r="Q820" s="1">
        <v>25</v>
      </c>
      <c r="R820" s="1">
        <v>34</v>
      </c>
      <c r="S820" s="1">
        <v>3</v>
      </c>
      <c r="T820" s="1"/>
      <c r="U820" s="1">
        <v>0</v>
      </c>
      <c r="V820" s="1"/>
      <c r="W820" s="1"/>
      <c r="X820" s="1"/>
      <c r="Y820" s="1"/>
      <c r="Z820" s="1"/>
      <c r="AA820" s="1"/>
      <c r="AB820" s="1"/>
      <c r="AG820" t="str">
        <f t="shared" si="144"/>
        <v>Harwich</v>
      </c>
      <c r="AH820" t="s">
        <v>2745</v>
      </c>
      <c r="AI820">
        <v>10</v>
      </c>
      <c r="AJ820" s="7">
        <v>338</v>
      </c>
      <c r="AL820" s="7" t="s">
        <v>851</v>
      </c>
      <c r="AM820" t="s">
        <v>1801</v>
      </c>
      <c r="AN820" t="s">
        <v>4165</v>
      </c>
      <c r="AO820" t="s">
        <v>5040</v>
      </c>
    </row>
    <row r="821" spans="1:41" hidden="1" outlineLevel="1">
      <c r="A821" s="73" t="s">
        <v>2548</v>
      </c>
      <c r="B821" s="10" t="s">
        <v>3738</v>
      </c>
      <c r="C821" s="1">
        <f t="shared" si="141"/>
        <v>1905</v>
      </c>
      <c r="D821" s="7">
        <f t="shared" si="145"/>
        <v>1</v>
      </c>
      <c r="E821" s="7">
        <f t="shared" si="146"/>
        <v>2</v>
      </c>
      <c r="F821" s="7">
        <f t="shared" si="147"/>
        <v>3</v>
      </c>
      <c r="G821" s="1">
        <f t="shared" si="142"/>
        <v>429</v>
      </c>
      <c r="H821" s="2">
        <f t="shared" si="143"/>
        <v>0.2251968503937008</v>
      </c>
      <c r="I821" s="8"/>
      <c r="J821" s="2">
        <f t="shared" si="148"/>
        <v>0.56587926509186348</v>
      </c>
      <c r="K821" s="2">
        <f t="shared" si="149"/>
        <v>0.34068241469816274</v>
      </c>
      <c r="L821" s="2">
        <f t="shared" si="150"/>
        <v>8.4514435695538057E-2</v>
      </c>
      <c r="M821" s="2">
        <f t="shared" si="151"/>
        <v>8.9238845144357232E-3</v>
      </c>
      <c r="N821" s="1">
        <v>1078</v>
      </c>
      <c r="O821" s="1">
        <v>649</v>
      </c>
      <c r="P821" s="1">
        <v>161</v>
      </c>
      <c r="Q821" s="1">
        <v>2</v>
      </c>
      <c r="R821" s="1">
        <v>12</v>
      </c>
      <c r="S821" s="1">
        <v>0</v>
      </c>
      <c r="T821" s="1"/>
      <c r="U821" s="1">
        <v>3</v>
      </c>
      <c r="V821" s="1"/>
      <c r="W821" s="1"/>
      <c r="X821" s="1"/>
      <c r="Y821" s="1"/>
      <c r="Z821" s="1"/>
      <c r="AA821" s="1"/>
      <c r="AB821" s="1"/>
      <c r="AG821" t="str">
        <f t="shared" si="144"/>
        <v>Hatfield</v>
      </c>
      <c r="AH821" t="s">
        <v>1790</v>
      </c>
      <c r="AI821">
        <v>1</v>
      </c>
      <c r="AJ821" s="7">
        <v>147</v>
      </c>
      <c r="AL821" s="7" t="s">
        <v>851</v>
      </c>
      <c r="AM821" t="s">
        <v>1466</v>
      </c>
      <c r="AN821" t="s">
        <v>130</v>
      </c>
      <c r="AO821" t="s">
        <v>5041</v>
      </c>
    </row>
    <row r="822" spans="1:41" hidden="1" outlineLevel="1">
      <c r="A822" s="73" t="s">
        <v>2237</v>
      </c>
      <c r="B822" s="10" t="s">
        <v>3738</v>
      </c>
      <c r="C822" s="1">
        <f t="shared" si="141"/>
        <v>22239</v>
      </c>
      <c r="D822" s="7">
        <f t="shared" si="145"/>
        <v>1</v>
      </c>
      <c r="E822" s="7">
        <f t="shared" si="146"/>
        <v>2</v>
      </c>
      <c r="F822" s="7">
        <f t="shared" si="147"/>
        <v>3</v>
      </c>
      <c r="G822" s="1">
        <f t="shared" si="142"/>
        <v>5165</v>
      </c>
      <c r="H822" s="2">
        <f t="shared" si="143"/>
        <v>0.23224965151310761</v>
      </c>
      <c r="I822" s="8"/>
      <c r="J822" s="2">
        <f t="shared" si="148"/>
        <v>0.58123117046629791</v>
      </c>
      <c r="K822" s="2">
        <f t="shared" si="149"/>
        <v>0.34898151895319035</v>
      </c>
      <c r="L822" s="2">
        <f t="shared" si="150"/>
        <v>5.6207563289716267E-2</v>
      </c>
      <c r="M822" s="2">
        <f t="shared" si="151"/>
        <v>1.3579747290795474E-2</v>
      </c>
      <c r="N822" s="1">
        <v>12926</v>
      </c>
      <c r="O822" s="1">
        <v>7761</v>
      </c>
      <c r="P822" s="1">
        <v>1250</v>
      </c>
      <c r="Q822" s="1">
        <v>115</v>
      </c>
      <c r="R822" s="1">
        <v>128</v>
      </c>
      <c r="S822" s="1">
        <v>26</v>
      </c>
      <c r="T822" s="1"/>
      <c r="U822" s="1">
        <v>33</v>
      </c>
      <c r="V822" s="1"/>
      <c r="W822" s="1"/>
      <c r="X822" s="1"/>
      <c r="Y822" s="1"/>
      <c r="Z822" s="1"/>
      <c r="AA822" s="1"/>
      <c r="AB822" s="1"/>
      <c r="AG822" t="str">
        <f t="shared" si="144"/>
        <v>Haverhill</v>
      </c>
      <c r="AH822" t="s">
        <v>2430</v>
      </c>
      <c r="AI822">
        <v>6</v>
      </c>
      <c r="AJ822" s="7">
        <v>5</v>
      </c>
      <c r="AL822" s="7" t="s">
        <v>851</v>
      </c>
      <c r="AM822" t="s">
        <v>2454</v>
      </c>
      <c r="AN822" t="s">
        <v>660</v>
      </c>
      <c r="AO822" t="s">
        <v>5042</v>
      </c>
    </row>
    <row r="823" spans="1:41" hidden="1" outlineLevel="1">
      <c r="A823" s="73" t="s">
        <v>2238</v>
      </c>
      <c r="B823" s="10" t="s">
        <v>3738</v>
      </c>
      <c r="C823" s="1">
        <f t="shared" si="141"/>
        <v>175</v>
      </c>
      <c r="D823" s="7">
        <f t="shared" si="145"/>
        <v>1</v>
      </c>
      <c r="E823" s="7">
        <f t="shared" si="146"/>
        <v>2</v>
      </c>
      <c r="F823" s="7">
        <f t="shared" si="147"/>
        <v>3</v>
      </c>
      <c r="G823" s="1">
        <f t="shared" si="142"/>
        <v>11</v>
      </c>
      <c r="H823" s="2">
        <f t="shared" si="143"/>
        <v>6.2857142857142861E-2</v>
      </c>
      <c r="I823" s="8"/>
      <c r="J823" s="2">
        <f t="shared" si="148"/>
        <v>0.44</v>
      </c>
      <c r="K823" s="2">
        <f t="shared" si="149"/>
        <v>0.37714285714285717</v>
      </c>
      <c r="L823" s="2">
        <f t="shared" si="150"/>
        <v>0.17714285714285713</v>
      </c>
      <c r="M823" s="2">
        <f t="shared" si="151"/>
        <v>5.714285714285755E-3</v>
      </c>
      <c r="N823" s="1">
        <v>77</v>
      </c>
      <c r="O823" s="1">
        <v>66</v>
      </c>
      <c r="P823" s="1">
        <v>31</v>
      </c>
      <c r="Q823" s="1">
        <v>0</v>
      </c>
      <c r="R823" s="1">
        <v>1</v>
      </c>
      <c r="S823" s="1">
        <v>0</v>
      </c>
      <c r="T823" s="1"/>
      <c r="U823" s="1">
        <v>0</v>
      </c>
      <c r="V823" s="1"/>
      <c r="W823" s="1"/>
      <c r="X823" s="1"/>
      <c r="Y823" s="1"/>
      <c r="Z823" s="1"/>
      <c r="AA823" s="1"/>
      <c r="AB823" s="1"/>
      <c r="AG823" t="str">
        <f t="shared" si="144"/>
        <v>Hawley</v>
      </c>
      <c r="AH823" t="s">
        <v>2579</v>
      </c>
      <c r="AI823">
        <v>1</v>
      </c>
      <c r="AJ823" s="7">
        <v>65</v>
      </c>
      <c r="AL823" s="7" t="s">
        <v>851</v>
      </c>
      <c r="AM823" t="s">
        <v>2455</v>
      </c>
      <c r="AN823" t="s">
        <v>660</v>
      </c>
      <c r="AO823" t="s">
        <v>5043</v>
      </c>
    </row>
    <row r="824" spans="1:41" hidden="1" outlineLevel="1">
      <c r="A824" s="73" t="s">
        <v>2563</v>
      </c>
      <c r="B824" s="10" t="s">
        <v>3738</v>
      </c>
      <c r="C824" s="1">
        <f t="shared" si="141"/>
        <v>369</v>
      </c>
      <c r="D824" s="7">
        <f t="shared" si="145"/>
        <v>1</v>
      </c>
      <c r="E824" s="7">
        <f t="shared" si="146"/>
        <v>2</v>
      </c>
      <c r="F824" s="7">
        <f t="shared" si="147"/>
        <v>3</v>
      </c>
      <c r="G824" s="1">
        <f t="shared" si="142"/>
        <v>38</v>
      </c>
      <c r="H824" s="2">
        <f t="shared" si="143"/>
        <v>0.10298102981029811</v>
      </c>
      <c r="I824" s="8"/>
      <c r="J824" s="2">
        <f t="shared" si="148"/>
        <v>0.43902439024390244</v>
      </c>
      <c r="K824" s="2">
        <f t="shared" si="149"/>
        <v>0.33604336043360433</v>
      </c>
      <c r="L824" s="2">
        <f t="shared" si="150"/>
        <v>0.15989159891598917</v>
      </c>
      <c r="M824" s="2">
        <f t="shared" si="151"/>
        <v>6.5040650406504114E-2</v>
      </c>
      <c r="N824" s="1">
        <v>162</v>
      </c>
      <c r="O824" s="1">
        <v>124</v>
      </c>
      <c r="P824" s="1">
        <v>59</v>
      </c>
      <c r="Q824" s="1">
        <v>17</v>
      </c>
      <c r="R824" s="1">
        <v>7</v>
      </c>
      <c r="S824" s="1">
        <v>0</v>
      </c>
      <c r="T824" s="1"/>
      <c r="U824" s="1">
        <v>0</v>
      </c>
      <c r="V824" s="1"/>
      <c r="W824" s="1"/>
      <c r="X824" s="1"/>
      <c r="Y824" s="1"/>
      <c r="Z824" s="1"/>
      <c r="AA824" s="1"/>
      <c r="AB824" s="1"/>
      <c r="AG824" t="str">
        <f t="shared" si="144"/>
        <v>Heath</v>
      </c>
      <c r="AH824" t="s">
        <v>2579</v>
      </c>
      <c r="AI824">
        <v>1</v>
      </c>
      <c r="AJ824" s="7">
        <v>18</v>
      </c>
      <c r="AL824" s="7" t="s">
        <v>851</v>
      </c>
      <c r="AM824" t="s">
        <v>2455</v>
      </c>
      <c r="AN824" t="s">
        <v>655</v>
      </c>
      <c r="AO824" t="s">
        <v>5044</v>
      </c>
    </row>
    <row r="825" spans="1:41" hidden="1" outlineLevel="1">
      <c r="A825" s="73" t="s">
        <v>3605</v>
      </c>
      <c r="B825" s="10" t="s">
        <v>3738</v>
      </c>
      <c r="C825" s="1">
        <f t="shared" si="141"/>
        <v>11507</v>
      </c>
      <c r="D825" s="7">
        <f t="shared" si="145"/>
        <v>1</v>
      </c>
      <c r="E825" s="7">
        <f t="shared" si="146"/>
        <v>2</v>
      </c>
      <c r="F825" s="7">
        <f t="shared" si="147"/>
        <v>3</v>
      </c>
      <c r="G825" s="1">
        <f t="shared" si="142"/>
        <v>565</v>
      </c>
      <c r="H825" s="2">
        <f t="shared" si="143"/>
        <v>4.9100547492830451E-2</v>
      </c>
      <c r="I825" s="8"/>
      <c r="J825" s="2">
        <f t="shared" si="148"/>
        <v>0.49369948726861912</v>
      </c>
      <c r="K825" s="2">
        <f t="shared" si="149"/>
        <v>0.44459893977578863</v>
      </c>
      <c r="L825" s="2">
        <f t="shared" si="150"/>
        <v>5.3011210567480663E-2</v>
      </c>
      <c r="M825" s="2">
        <f t="shared" si="151"/>
        <v>8.6903623881115916E-3</v>
      </c>
      <c r="N825" s="1">
        <v>5681</v>
      </c>
      <c r="O825" s="1">
        <v>5116</v>
      </c>
      <c r="P825" s="1">
        <v>610</v>
      </c>
      <c r="Q825" s="1">
        <v>26</v>
      </c>
      <c r="R825" s="1">
        <v>53</v>
      </c>
      <c r="S825" s="1">
        <v>5</v>
      </c>
      <c r="T825" s="1"/>
      <c r="U825" s="1">
        <v>16</v>
      </c>
      <c r="V825" s="1"/>
      <c r="W825" s="1"/>
      <c r="X825" s="1"/>
      <c r="Y825" s="1"/>
      <c r="Z825" s="1"/>
      <c r="AA825" s="1"/>
      <c r="AB825" s="1"/>
      <c r="AG825" t="str">
        <f t="shared" si="144"/>
        <v>Hingham</v>
      </c>
      <c r="AH825" t="s">
        <v>1525</v>
      </c>
      <c r="AI825">
        <v>10</v>
      </c>
      <c r="AJ825" s="7">
        <v>209</v>
      </c>
      <c r="AL825" s="7" t="s">
        <v>851</v>
      </c>
      <c r="AM825" t="s">
        <v>459</v>
      </c>
      <c r="AN825" t="s">
        <v>654</v>
      </c>
      <c r="AO825" t="s">
        <v>5045</v>
      </c>
    </row>
    <row r="826" spans="1:41" hidden="1" outlineLevel="1">
      <c r="A826" s="73" t="s">
        <v>2416</v>
      </c>
      <c r="B826" s="10" t="s">
        <v>3738</v>
      </c>
      <c r="C826" s="1">
        <f t="shared" si="141"/>
        <v>861</v>
      </c>
      <c r="D826" s="7">
        <f t="shared" si="145"/>
        <v>1</v>
      </c>
      <c r="E826" s="7">
        <f t="shared" si="146"/>
        <v>2</v>
      </c>
      <c r="F826" s="7">
        <f t="shared" si="147"/>
        <v>3</v>
      </c>
      <c r="G826" s="1">
        <f t="shared" si="142"/>
        <v>225</v>
      </c>
      <c r="H826" s="2">
        <f t="shared" si="143"/>
        <v>0.26132404181184671</v>
      </c>
      <c r="I826" s="8"/>
      <c r="J826" s="2">
        <f t="shared" si="148"/>
        <v>0.58304297328687571</v>
      </c>
      <c r="K826" s="2">
        <f t="shared" si="149"/>
        <v>0.32171893147502906</v>
      </c>
      <c r="L826" s="2">
        <f t="shared" si="150"/>
        <v>6.968641114982578E-2</v>
      </c>
      <c r="M826" s="2">
        <f t="shared" si="151"/>
        <v>2.5551684088269452E-2</v>
      </c>
      <c r="N826" s="1">
        <v>502</v>
      </c>
      <c r="O826" s="1">
        <v>277</v>
      </c>
      <c r="P826" s="1">
        <v>60</v>
      </c>
      <c r="Q826" s="1">
        <v>4</v>
      </c>
      <c r="R826" s="1">
        <v>14</v>
      </c>
      <c r="S826" s="1">
        <v>1</v>
      </c>
      <c r="T826" s="1"/>
      <c r="U826" s="1">
        <v>3</v>
      </c>
      <c r="V826" s="1"/>
      <c r="W826" s="1"/>
      <c r="X826" s="1"/>
      <c r="Y826" s="1"/>
      <c r="Z826" s="1"/>
      <c r="AA826" s="1"/>
      <c r="AB826" s="1"/>
      <c r="AG826" t="str">
        <f t="shared" si="144"/>
        <v>Hinsdale</v>
      </c>
      <c r="AH826" t="s">
        <v>1057</v>
      </c>
      <c r="AI826">
        <v>1</v>
      </c>
      <c r="AJ826" s="7">
        <v>119</v>
      </c>
      <c r="AL826" s="7" t="s">
        <v>851</v>
      </c>
      <c r="AM826" t="s">
        <v>1802</v>
      </c>
      <c r="AN826" t="s">
        <v>660</v>
      </c>
      <c r="AO826" t="s">
        <v>5046</v>
      </c>
    </row>
    <row r="827" spans="1:41" hidden="1" outlineLevel="1">
      <c r="A827" s="73" t="s">
        <v>2667</v>
      </c>
      <c r="B827" s="10" t="s">
        <v>3738</v>
      </c>
      <c r="C827" s="1">
        <f t="shared" si="141"/>
        <v>5065</v>
      </c>
      <c r="D827" s="7">
        <f t="shared" si="145"/>
        <v>1</v>
      </c>
      <c r="E827" s="7">
        <f t="shared" si="146"/>
        <v>2</v>
      </c>
      <c r="F827" s="7">
        <f t="shared" si="147"/>
        <v>3</v>
      </c>
      <c r="G827" s="1">
        <f t="shared" si="142"/>
        <v>1317</v>
      </c>
      <c r="H827" s="2">
        <f t="shared" si="143"/>
        <v>0.26001974333662387</v>
      </c>
      <c r="I827" s="8"/>
      <c r="J827" s="2">
        <f t="shared" si="148"/>
        <v>0.60394866732477792</v>
      </c>
      <c r="K827" s="2">
        <f t="shared" si="149"/>
        <v>0.343928923988154</v>
      </c>
      <c r="L827" s="2">
        <f t="shared" si="150"/>
        <v>4.1461006910167818E-2</v>
      </c>
      <c r="M827" s="2">
        <f t="shared" si="151"/>
        <v>1.066140177690026E-2</v>
      </c>
      <c r="N827" s="1">
        <v>3059</v>
      </c>
      <c r="O827" s="1">
        <v>1742</v>
      </c>
      <c r="P827" s="1">
        <v>210</v>
      </c>
      <c r="Q827" s="1">
        <v>19</v>
      </c>
      <c r="R827" s="1">
        <v>16</v>
      </c>
      <c r="S827" s="1">
        <v>7</v>
      </c>
      <c r="T827" s="1"/>
      <c r="U827" s="1">
        <v>12</v>
      </c>
      <c r="V827" s="1"/>
      <c r="W827" s="1"/>
      <c r="X827" s="1"/>
      <c r="Y827" s="1"/>
      <c r="Z827" s="1"/>
      <c r="AA827" s="1"/>
      <c r="AB827" s="1"/>
      <c r="AG827" t="str">
        <f t="shared" si="144"/>
        <v>Holbrook</v>
      </c>
      <c r="AH827" t="s">
        <v>3432</v>
      </c>
      <c r="AI827">
        <v>10</v>
      </c>
      <c r="AJ827" s="7">
        <v>254</v>
      </c>
      <c r="AL827" s="7" t="s">
        <v>851</v>
      </c>
      <c r="AM827" t="s">
        <v>458</v>
      </c>
      <c r="AN827" t="s">
        <v>660</v>
      </c>
      <c r="AO827" t="s">
        <v>5047</v>
      </c>
    </row>
    <row r="828" spans="1:41" hidden="1" outlineLevel="1">
      <c r="A828" s="73" t="s">
        <v>2668</v>
      </c>
      <c r="B828" s="10" t="s">
        <v>3738</v>
      </c>
      <c r="C828" s="1">
        <f t="shared" si="141"/>
        <v>8842</v>
      </c>
      <c r="D828" s="7">
        <f t="shared" si="145"/>
        <v>1</v>
      </c>
      <c r="E828" s="7">
        <f t="shared" si="146"/>
        <v>2</v>
      </c>
      <c r="F828" s="7">
        <f t="shared" si="147"/>
        <v>3</v>
      </c>
      <c r="G828" s="1">
        <f t="shared" si="142"/>
        <v>379</v>
      </c>
      <c r="H828" s="2">
        <f t="shared" si="143"/>
        <v>4.2863605519113321E-2</v>
      </c>
      <c r="I828" s="8"/>
      <c r="J828" s="2">
        <f t="shared" si="148"/>
        <v>0.48654150644650529</v>
      </c>
      <c r="K828" s="2">
        <f t="shared" si="149"/>
        <v>0.44367790092739201</v>
      </c>
      <c r="L828" s="2">
        <f t="shared" si="150"/>
        <v>6.0845962451933952E-2</v>
      </c>
      <c r="M828" s="2">
        <f t="shared" si="151"/>
        <v>8.9346301741687478E-3</v>
      </c>
      <c r="N828" s="1">
        <v>4302</v>
      </c>
      <c r="O828" s="1">
        <v>3923</v>
      </c>
      <c r="P828" s="1">
        <v>538</v>
      </c>
      <c r="Q828" s="1">
        <v>28</v>
      </c>
      <c r="R828" s="1">
        <v>39</v>
      </c>
      <c r="S828" s="1">
        <v>5</v>
      </c>
      <c r="T828" s="1"/>
      <c r="U828" s="1">
        <v>7</v>
      </c>
      <c r="V828" s="1"/>
      <c r="W828" s="1"/>
      <c r="X828" s="1"/>
      <c r="Y828" s="1"/>
      <c r="Z828" s="1"/>
      <c r="AA828" s="1"/>
      <c r="AB828" s="1"/>
      <c r="AG828" t="str">
        <f t="shared" si="144"/>
        <v>Holden</v>
      </c>
      <c r="AH828" s="10" t="s">
        <v>3038</v>
      </c>
      <c r="AI828" s="10">
        <v>3</v>
      </c>
      <c r="AJ828" s="7">
        <v>142</v>
      </c>
      <c r="AL828" s="7" t="s">
        <v>851</v>
      </c>
      <c r="AM828" t="s">
        <v>777</v>
      </c>
      <c r="AN828" t="s">
        <v>996</v>
      </c>
      <c r="AO828" t="s">
        <v>5048</v>
      </c>
    </row>
    <row r="829" spans="1:41" hidden="1" outlineLevel="1">
      <c r="A829" s="73" t="s">
        <v>3808</v>
      </c>
      <c r="B829" s="10" t="s">
        <v>3738</v>
      </c>
      <c r="C829" s="1">
        <f t="shared" si="141"/>
        <v>1042</v>
      </c>
      <c r="D829" s="7">
        <f t="shared" si="145"/>
        <v>1</v>
      </c>
      <c r="E829" s="7">
        <f t="shared" si="146"/>
        <v>2</v>
      </c>
      <c r="F829" s="7">
        <f t="shared" si="147"/>
        <v>3</v>
      </c>
      <c r="G829" s="1">
        <f t="shared" si="142"/>
        <v>58</v>
      </c>
      <c r="H829" s="2">
        <f t="shared" si="143"/>
        <v>5.5662188099808059E-2</v>
      </c>
      <c r="I829" s="8"/>
      <c r="J829" s="2">
        <f t="shared" si="148"/>
        <v>0.49232245681381959</v>
      </c>
      <c r="K829" s="2">
        <f t="shared" si="149"/>
        <v>0.43666026871401153</v>
      </c>
      <c r="L829" s="2">
        <f t="shared" si="150"/>
        <v>5.3742802303262956E-2</v>
      </c>
      <c r="M829" s="2">
        <f t="shared" si="151"/>
        <v>1.7274472168905923E-2</v>
      </c>
      <c r="N829" s="1">
        <v>513</v>
      </c>
      <c r="O829" s="1">
        <v>455</v>
      </c>
      <c r="P829" s="1">
        <v>56</v>
      </c>
      <c r="Q829" s="1">
        <v>9</v>
      </c>
      <c r="R829" s="1">
        <v>6</v>
      </c>
      <c r="S829" s="1">
        <v>1</v>
      </c>
      <c r="T829" s="1"/>
      <c r="U829" s="1">
        <v>2</v>
      </c>
      <c r="V829" s="1"/>
      <c r="W829" s="1"/>
      <c r="X829" s="1"/>
      <c r="Y829" s="1"/>
      <c r="Z829" s="1"/>
      <c r="AA829" s="1"/>
      <c r="AB829" s="1"/>
      <c r="AG829" t="str">
        <f t="shared" si="144"/>
        <v>Holland</v>
      </c>
      <c r="AH829" t="s">
        <v>2688</v>
      </c>
      <c r="AI829">
        <v>2</v>
      </c>
      <c r="AJ829" s="7">
        <v>290</v>
      </c>
      <c r="AL829" s="7" t="s">
        <v>851</v>
      </c>
      <c r="AM829" t="s">
        <v>2456</v>
      </c>
      <c r="AN829" t="s">
        <v>130</v>
      </c>
      <c r="AO829" t="s">
        <v>4672</v>
      </c>
    </row>
    <row r="830" spans="1:41" hidden="1" outlineLevel="1">
      <c r="A830" s="73" t="s">
        <v>2669</v>
      </c>
      <c r="B830" s="10" t="s">
        <v>3738</v>
      </c>
      <c r="C830" s="1">
        <f t="shared" si="141"/>
        <v>7384</v>
      </c>
      <c r="D830" s="7">
        <f t="shared" si="145"/>
        <v>1</v>
      </c>
      <c r="E830" s="7">
        <f t="shared" si="146"/>
        <v>2</v>
      </c>
      <c r="F830" s="7">
        <f t="shared" si="147"/>
        <v>3</v>
      </c>
      <c r="G830" s="1">
        <f t="shared" si="142"/>
        <v>1611</v>
      </c>
      <c r="H830" s="2">
        <f t="shared" si="143"/>
        <v>0.21817443120260022</v>
      </c>
      <c r="I830" s="8"/>
      <c r="J830" s="2">
        <f t="shared" si="148"/>
        <v>0.56893282773564469</v>
      </c>
      <c r="K830" s="2">
        <f t="shared" si="149"/>
        <v>0.35075839653304441</v>
      </c>
      <c r="L830" s="2">
        <f t="shared" si="150"/>
        <v>6.8526543878656559E-2</v>
      </c>
      <c r="M830" s="2">
        <f t="shared" si="151"/>
        <v>1.178223185265434E-2</v>
      </c>
      <c r="N830" s="1">
        <v>4201</v>
      </c>
      <c r="O830" s="1">
        <v>2590</v>
      </c>
      <c r="P830" s="1">
        <v>506</v>
      </c>
      <c r="Q830" s="1">
        <v>17</v>
      </c>
      <c r="R830" s="1">
        <v>54</v>
      </c>
      <c r="S830" s="1">
        <v>2</v>
      </c>
      <c r="T830" s="1"/>
      <c r="U830" s="1">
        <v>14</v>
      </c>
      <c r="V830" s="1"/>
      <c r="W830" s="1"/>
      <c r="X830" s="1"/>
      <c r="Y830" s="1"/>
      <c r="Z830" s="1"/>
      <c r="AA830" s="1"/>
      <c r="AB830" s="1"/>
      <c r="AG830" t="str">
        <f t="shared" si="144"/>
        <v>Holliston</v>
      </c>
      <c r="AH830" t="s">
        <v>1850</v>
      </c>
      <c r="AI830">
        <v>3</v>
      </c>
      <c r="AJ830" s="7">
        <v>227</v>
      </c>
      <c r="AL830" s="7" t="s">
        <v>851</v>
      </c>
      <c r="AM830" t="s">
        <v>1467</v>
      </c>
      <c r="AN830" t="s">
        <v>996</v>
      </c>
      <c r="AO830" t="s">
        <v>4673</v>
      </c>
    </row>
    <row r="831" spans="1:41" hidden="1" outlineLevel="1">
      <c r="A831" s="73" t="s">
        <v>2670</v>
      </c>
      <c r="B831" s="10" t="s">
        <v>3738</v>
      </c>
      <c r="C831" s="1">
        <f t="shared" si="141"/>
        <v>13771</v>
      </c>
      <c r="D831" s="7">
        <f t="shared" si="145"/>
        <v>1</v>
      </c>
      <c r="E831" s="7">
        <f t="shared" si="146"/>
        <v>2</v>
      </c>
      <c r="F831" s="7">
        <f t="shared" si="147"/>
        <v>3</v>
      </c>
      <c r="G831" s="1">
        <f t="shared" si="142"/>
        <v>4714</v>
      </c>
      <c r="H831" s="2">
        <f t="shared" si="143"/>
        <v>0.34231355747585507</v>
      </c>
      <c r="I831" s="8"/>
      <c r="J831" s="2">
        <f t="shared" si="148"/>
        <v>0.63198024834797761</v>
      </c>
      <c r="K831" s="2">
        <f t="shared" si="149"/>
        <v>0.2896666908721226</v>
      </c>
      <c r="L831" s="2">
        <f t="shared" si="150"/>
        <v>6.2086994408539688E-2</v>
      </c>
      <c r="M831" s="2">
        <f t="shared" si="151"/>
        <v>1.6266066371360098E-2</v>
      </c>
      <c r="N831" s="1">
        <v>8703</v>
      </c>
      <c r="O831" s="1">
        <v>3989</v>
      </c>
      <c r="P831" s="1">
        <v>855</v>
      </c>
      <c r="Q831" s="1">
        <v>78</v>
      </c>
      <c r="R831" s="1">
        <v>122</v>
      </c>
      <c r="S831" s="1">
        <v>10</v>
      </c>
      <c r="T831" s="1"/>
      <c r="U831" s="1">
        <v>14</v>
      </c>
      <c r="V831" s="1"/>
      <c r="W831" s="1"/>
      <c r="X831" s="1"/>
      <c r="Y831" s="1"/>
      <c r="Z831" s="1"/>
      <c r="AA831" s="1"/>
      <c r="AB831" s="1"/>
      <c r="AG831" t="str">
        <f t="shared" si="144"/>
        <v>Holyoke</v>
      </c>
      <c r="AH831" t="s">
        <v>2688</v>
      </c>
      <c r="AI831">
        <v>1</v>
      </c>
      <c r="AJ831" s="7">
        <v>203</v>
      </c>
      <c r="AL831" s="7" t="s">
        <v>851</v>
      </c>
      <c r="AM831" t="s">
        <v>2456</v>
      </c>
      <c r="AN831" t="s">
        <v>654</v>
      </c>
      <c r="AO831" t="s">
        <v>4674</v>
      </c>
    </row>
    <row r="832" spans="1:41" hidden="1" outlineLevel="1">
      <c r="A832" s="73" t="s">
        <v>2554</v>
      </c>
      <c r="B832" s="10" t="s">
        <v>3738</v>
      </c>
      <c r="C832" s="1">
        <f t="shared" si="141"/>
        <v>2905</v>
      </c>
      <c r="D832" s="7">
        <f t="shared" si="145"/>
        <v>1</v>
      </c>
      <c r="E832" s="7">
        <f t="shared" si="146"/>
        <v>2</v>
      </c>
      <c r="F832" s="7">
        <f t="shared" si="147"/>
        <v>3</v>
      </c>
      <c r="G832" s="1">
        <f t="shared" si="142"/>
        <v>685</v>
      </c>
      <c r="H832" s="2">
        <f t="shared" si="143"/>
        <v>0.23580034423407917</v>
      </c>
      <c r="I832" s="8"/>
      <c r="J832" s="2">
        <f t="shared" si="148"/>
        <v>0.5869191049913941</v>
      </c>
      <c r="K832" s="2">
        <f t="shared" si="149"/>
        <v>0.35111876075731496</v>
      </c>
      <c r="L832" s="2">
        <f t="shared" si="150"/>
        <v>5.2667814113597243E-2</v>
      </c>
      <c r="M832" s="2">
        <f t="shared" si="151"/>
        <v>9.2943201376936915E-3</v>
      </c>
      <c r="N832" s="1">
        <v>1705</v>
      </c>
      <c r="O832" s="1">
        <v>1020</v>
      </c>
      <c r="P832" s="1">
        <v>153</v>
      </c>
      <c r="Q832" s="1">
        <v>4</v>
      </c>
      <c r="R832" s="1">
        <v>19</v>
      </c>
      <c r="S832" s="1">
        <v>1</v>
      </c>
      <c r="T832" s="1"/>
      <c r="U832" s="1">
        <v>3</v>
      </c>
      <c r="V832" s="1"/>
      <c r="W832" s="1"/>
      <c r="X832" s="1"/>
      <c r="Y832" s="1"/>
      <c r="Z832" s="1"/>
      <c r="AA832" s="1"/>
      <c r="AB832" s="1"/>
      <c r="AG832" t="str">
        <f t="shared" si="144"/>
        <v>Hopedale</v>
      </c>
      <c r="AH832" s="10" t="s">
        <v>3038</v>
      </c>
      <c r="AI832" s="10">
        <v>3</v>
      </c>
      <c r="AJ832" s="7">
        <v>264</v>
      </c>
      <c r="AL832" s="7" t="s">
        <v>851</v>
      </c>
      <c r="AM832" t="s">
        <v>777</v>
      </c>
      <c r="AN832" t="s">
        <v>313</v>
      </c>
      <c r="AO832" t="s">
        <v>4675</v>
      </c>
    </row>
    <row r="833" spans="1:41" hidden="1" outlineLevel="1">
      <c r="A833" s="73" t="s">
        <v>2857</v>
      </c>
      <c r="B833" s="10" t="s">
        <v>3738</v>
      </c>
      <c r="C833" s="1">
        <f t="shared" si="141"/>
        <v>6736</v>
      </c>
      <c r="D833" s="7">
        <f t="shared" si="145"/>
        <v>1</v>
      </c>
      <c r="E833" s="7">
        <f t="shared" si="146"/>
        <v>2</v>
      </c>
      <c r="F833" s="7">
        <f t="shared" si="147"/>
        <v>3</v>
      </c>
      <c r="G833" s="1">
        <f t="shared" si="142"/>
        <v>413</v>
      </c>
      <c r="H833" s="2">
        <f t="shared" si="143"/>
        <v>6.1312351543942996E-2</v>
      </c>
      <c r="I833" s="8"/>
      <c r="J833" s="2">
        <f t="shared" si="148"/>
        <v>0.49524940617577196</v>
      </c>
      <c r="K833" s="2">
        <f t="shared" si="149"/>
        <v>0.43393705463182897</v>
      </c>
      <c r="L833" s="2">
        <f t="shared" si="150"/>
        <v>5.7897862232779096E-2</v>
      </c>
      <c r="M833" s="2">
        <f t="shared" si="151"/>
        <v>1.2915676959619982E-2</v>
      </c>
      <c r="N833" s="1">
        <v>3336</v>
      </c>
      <c r="O833" s="1">
        <v>2923</v>
      </c>
      <c r="P833" s="1">
        <v>390</v>
      </c>
      <c r="Q833" s="1">
        <v>24</v>
      </c>
      <c r="R833" s="1">
        <v>42</v>
      </c>
      <c r="S833" s="1">
        <v>5</v>
      </c>
      <c r="T833" s="1"/>
      <c r="U833" s="1">
        <v>16</v>
      </c>
      <c r="V833" s="1"/>
      <c r="W833" s="1"/>
      <c r="X833" s="1"/>
      <c r="Y833" s="1"/>
      <c r="Z833" s="1"/>
      <c r="AA833" s="1"/>
      <c r="AB833" s="1"/>
      <c r="AG833" t="str">
        <f t="shared" si="144"/>
        <v>Hopkinton</v>
      </c>
      <c r="AH833" t="s">
        <v>1850</v>
      </c>
      <c r="AI833">
        <v>3</v>
      </c>
      <c r="AJ833" s="7">
        <v>212</v>
      </c>
      <c r="AL833" s="7" t="s">
        <v>851</v>
      </c>
      <c r="AM833" t="s">
        <v>1467</v>
      </c>
      <c r="AN833" t="s">
        <v>313</v>
      </c>
      <c r="AO833" t="s">
        <v>4676</v>
      </c>
    </row>
    <row r="834" spans="1:41" hidden="1" outlineLevel="1">
      <c r="A834" s="73" t="s">
        <v>2555</v>
      </c>
      <c r="B834" s="10" t="s">
        <v>3738</v>
      </c>
      <c r="C834" s="1">
        <f t="shared" ref="C834:C897" si="152">SUM(N834:AE834)</f>
        <v>1894</v>
      </c>
      <c r="D834" s="7">
        <f t="shared" si="145"/>
        <v>2</v>
      </c>
      <c r="E834" s="7">
        <f t="shared" si="146"/>
        <v>1</v>
      </c>
      <c r="F834" s="7">
        <f t="shared" si="147"/>
        <v>3</v>
      </c>
      <c r="G834" s="1">
        <f t="shared" ref="G834:G897" si="153">IF(D834=1,N834,IF(E834=1,O834,P834))-IF(D834=2,N834,IF(E834=2,O834,P834))</f>
        <v>1</v>
      </c>
      <c r="H834" s="2">
        <f t="shared" ref="H834:H897" si="154">G834/C834</f>
        <v>5.2798310454065466E-4</v>
      </c>
      <c r="I834" s="8"/>
      <c r="J834" s="2">
        <f t="shared" si="148"/>
        <v>0.45406546990496305</v>
      </c>
      <c r="K834" s="2">
        <f t="shared" si="149"/>
        <v>0.45459345300950371</v>
      </c>
      <c r="L834" s="2">
        <f t="shared" si="150"/>
        <v>7.0749736008447736E-2</v>
      </c>
      <c r="M834" s="2">
        <f t="shared" si="151"/>
        <v>2.0591341077085448E-2</v>
      </c>
      <c r="N834" s="1">
        <v>860</v>
      </c>
      <c r="O834" s="1">
        <v>861</v>
      </c>
      <c r="P834" s="1">
        <v>134</v>
      </c>
      <c r="Q834" s="1">
        <v>11</v>
      </c>
      <c r="R834" s="1">
        <v>21</v>
      </c>
      <c r="S834" s="1">
        <v>3</v>
      </c>
      <c r="T834" s="1"/>
      <c r="U834" s="1">
        <v>4</v>
      </c>
      <c r="V834" s="1"/>
      <c r="W834" s="1"/>
      <c r="X834" s="1"/>
      <c r="Y834" s="1"/>
      <c r="Z834" s="1"/>
      <c r="AA834" s="1"/>
      <c r="AB834" s="1"/>
      <c r="AG834" t="str">
        <f t="shared" si="144"/>
        <v>Hubbardston</v>
      </c>
      <c r="AH834" s="10" t="s">
        <v>3038</v>
      </c>
      <c r="AI834" s="10">
        <v>1</v>
      </c>
      <c r="AJ834" s="7">
        <v>96</v>
      </c>
      <c r="AL834" s="7" t="s">
        <v>851</v>
      </c>
      <c r="AM834" t="s">
        <v>777</v>
      </c>
      <c r="AN834" t="s">
        <v>998</v>
      </c>
      <c r="AO834" t="s">
        <v>4677</v>
      </c>
    </row>
    <row r="835" spans="1:41" hidden="1" outlineLevel="1">
      <c r="A835" s="73" t="s">
        <v>2960</v>
      </c>
      <c r="B835" s="10" t="s">
        <v>3738</v>
      </c>
      <c r="C835" s="1">
        <f t="shared" si="152"/>
        <v>8350</v>
      </c>
      <c r="D835" s="7">
        <f t="shared" si="145"/>
        <v>1</v>
      </c>
      <c r="E835" s="7">
        <f t="shared" si="146"/>
        <v>2</v>
      </c>
      <c r="F835" s="7">
        <f t="shared" si="147"/>
        <v>3</v>
      </c>
      <c r="G835" s="1">
        <f t="shared" si="153"/>
        <v>2150</v>
      </c>
      <c r="H835" s="2">
        <f t="shared" si="154"/>
        <v>0.25748502994011974</v>
      </c>
      <c r="I835" s="8"/>
      <c r="J835" s="2">
        <f t="shared" si="148"/>
        <v>0.59413173652694606</v>
      </c>
      <c r="K835" s="2">
        <f t="shared" si="149"/>
        <v>0.33664670658682633</v>
      </c>
      <c r="L835" s="2">
        <f t="shared" si="150"/>
        <v>5.4610778443113774E-2</v>
      </c>
      <c r="M835" s="2">
        <f t="shared" si="151"/>
        <v>1.4610778443113835E-2</v>
      </c>
      <c r="N835" s="1">
        <v>4961</v>
      </c>
      <c r="O835" s="1">
        <v>2811</v>
      </c>
      <c r="P835" s="1">
        <v>456</v>
      </c>
      <c r="Q835" s="1">
        <v>44</v>
      </c>
      <c r="R835" s="1">
        <v>70</v>
      </c>
      <c r="S835" s="1">
        <v>4</v>
      </c>
      <c r="T835" s="1"/>
      <c r="U835" s="1">
        <v>4</v>
      </c>
      <c r="V835" s="1"/>
      <c r="W835" s="1"/>
      <c r="X835" s="1"/>
      <c r="Y835" s="1"/>
      <c r="Z835" s="1"/>
      <c r="AA835" s="1"/>
      <c r="AB835" s="1"/>
      <c r="AG835" t="str">
        <f t="shared" ref="AG835:AG898" si="155">A835</f>
        <v>Hudson</v>
      </c>
      <c r="AH835" t="s">
        <v>1850</v>
      </c>
      <c r="AI835">
        <v>5</v>
      </c>
      <c r="AJ835" s="7">
        <v>156</v>
      </c>
      <c r="AL835" s="7" t="s">
        <v>851</v>
      </c>
      <c r="AM835" t="s">
        <v>1467</v>
      </c>
      <c r="AN835" t="s">
        <v>998</v>
      </c>
      <c r="AO835" t="s">
        <v>5066</v>
      </c>
    </row>
    <row r="836" spans="1:41" hidden="1" outlineLevel="1">
      <c r="A836" s="73" t="s">
        <v>2556</v>
      </c>
      <c r="B836" s="10" t="s">
        <v>3738</v>
      </c>
      <c r="C836" s="1">
        <f t="shared" si="152"/>
        <v>5494</v>
      </c>
      <c r="D836" s="7">
        <f t="shared" si="145"/>
        <v>1</v>
      </c>
      <c r="E836" s="7">
        <f t="shared" si="146"/>
        <v>2</v>
      </c>
      <c r="F836" s="7">
        <f t="shared" si="147"/>
        <v>3</v>
      </c>
      <c r="G836" s="1">
        <f t="shared" si="153"/>
        <v>1995</v>
      </c>
      <c r="H836" s="2">
        <f t="shared" si="154"/>
        <v>0.36312340735347653</v>
      </c>
      <c r="I836" s="8"/>
      <c r="J836" s="2">
        <f t="shared" si="148"/>
        <v>0.64288314524936296</v>
      </c>
      <c r="K836" s="2">
        <f t="shared" si="149"/>
        <v>0.27975973789588643</v>
      </c>
      <c r="L836" s="2">
        <f t="shared" si="150"/>
        <v>6.4979978157990531E-2</v>
      </c>
      <c r="M836" s="2">
        <f t="shared" si="151"/>
        <v>1.2377138696760076E-2</v>
      </c>
      <c r="N836" s="1">
        <v>3532</v>
      </c>
      <c r="O836" s="1">
        <v>1537</v>
      </c>
      <c r="P836" s="1">
        <v>357</v>
      </c>
      <c r="Q836" s="1">
        <v>35</v>
      </c>
      <c r="R836" s="1">
        <v>30</v>
      </c>
      <c r="S836" s="1">
        <v>3</v>
      </c>
      <c r="T836" s="1"/>
      <c r="U836" s="1">
        <v>0</v>
      </c>
      <c r="V836" s="1"/>
      <c r="W836" s="1"/>
      <c r="X836" s="1"/>
      <c r="Y836" s="1"/>
      <c r="Z836" s="1"/>
      <c r="AA836" s="1"/>
      <c r="AB836" s="1"/>
      <c r="AG836" t="str">
        <f t="shared" si="155"/>
        <v>Hull</v>
      </c>
      <c r="AH836" t="s">
        <v>1525</v>
      </c>
      <c r="AI836">
        <v>10</v>
      </c>
      <c r="AJ836" s="7">
        <v>192</v>
      </c>
      <c r="AL836" s="7" t="s">
        <v>851</v>
      </c>
      <c r="AM836" t="s">
        <v>459</v>
      </c>
      <c r="AN836" t="s">
        <v>660</v>
      </c>
      <c r="AO836" t="s">
        <v>5067</v>
      </c>
    </row>
    <row r="837" spans="1:41" hidden="1" outlineLevel="1">
      <c r="A837" s="73" t="s">
        <v>2996</v>
      </c>
      <c r="B837" s="10" t="s">
        <v>3738</v>
      </c>
      <c r="C837" s="1">
        <f t="shared" si="152"/>
        <v>938</v>
      </c>
      <c r="D837" s="7">
        <f t="shared" si="145"/>
        <v>2</v>
      </c>
      <c r="E837" s="7">
        <f t="shared" si="146"/>
        <v>1</v>
      </c>
      <c r="F837" s="7">
        <f t="shared" si="147"/>
        <v>3</v>
      </c>
      <c r="G837" s="1">
        <f t="shared" si="153"/>
        <v>62</v>
      </c>
      <c r="H837" s="2">
        <f t="shared" si="154"/>
        <v>6.6098081023454158E-2</v>
      </c>
      <c r="I837" s="8"/>
      <c r="J837" s="2">
        <f t="shared" si="148"/>
        <v>0.41044776119402987</v>
      </c>
      <c r="K837" s="2">
        <f t="shared" si="149"/>
        <v>0.47654584221748403</v>
      </c>
      <c r="L837" s="2">
        <f t="shared" si="150"/>
        <v>9.9147121535181237E-2</v>
      </c>
      <c r="M837" s="2">
        <f t="shared" si="151"/>
        <v>1.385927505330492E-2</v>
      </c>
      <c r="N837" s="1">
        <v>385</v>
      </c>
      <c r="O837" s="1">
        <v>447</v>
      </c>
      <c r="P837" s="1">
        <v>93</v>
      </c>
      <c r="Q837" s="1">
        <v>3</v>
      </c>
      <c r="R837" s="1">
        <v>10</v>
      </c>
      <c r="S837" s="1">
        <v>0</v>
      </c>
      <c r="T837" s="1"/>
      <c r="U837" s="1">
        <v>0</v>
      </c>
      <c r="V837" s="1"/>
      <c r="W837" s="1"/>
      <c r="X837" s="1"/>
      <c r="Y837" s="1"/>
      <c r="Z837" s="1"/>
      <c r="AA837" s="1"/>
      <c r="AB837" s="1"/>
      <c r="AG837" t="str">
        <f t="shared" si="155"/>
        <v>Huntington</v>
      </c>
      <c r="AH837" t="s">
        <v>1790</v>
      </c>
      <c r="AI837">
        <v>1</v>
      </c>
      <c r="AJ837" s="7">
        <v>182</v>
      </c>
      <c r="AL837" s="7" t="s">
        <v>851</v>
      </c>
      <c r="AM837" t="s">
        <v>1466</v>
      </c>
      <c r="AN837" t="s">
        <v>654</v>
      </c>
      <c r="AO837" t="s">
        <v>5068</v>
      </c>
    </row>
    <row r="838" spans="1:41" hidden="1" outlineLevel="1">
      <c r="A838" s="73" t="s">
        <v>2557</v>
      </c>
      <c r="B838" s="10" t="s">
        <v>3738</v>
      </c>
      <c r="C838" s="1">
        <f t="shared" si="152"/>
        <v>7076</v>
      </c>
      <c r="D838" s="7">
        <f t="shared" si="145"/>
        <v>1</v>
      </c>
      <c r="E838" s="7">
        <f t="shared" si="146"/>
        <v>2</v>
      </c>
      <c r="F838" s="7">
        <f t="shared" si="147"/>
        <v>3</v>
      </c>
      <c r="G838" s="1">
        <f t="shared" si="153"/>
        <v>669</v>
      </c>
      <c r="H838" s="2">
        <f t="shared" si="154"/>
        <v>9.4544940644431877E-2</v>
      </c>
      <c r="I838" s="8"/>
      <c r="J838" s="2">
        <f t="shared" si="148"/>
        <v>0.50141322781232334</v>
      </c>
      <c r="K838" s="2">
        <f t="shared" si="149"/>
        <v>0.40686828716789147</v>
      </c>
      <c r="L838" s="2">
        <f t="shared" si="150"/>
        <v>7.8575466365178065E-2</v>
      </c>
      <c r="M838" s="2">
        <f t="shared" si="151"/>
        <v>1.3143018654607125E-2</v>
      </c>
      <c r="N838" s="1">
        <v>3548</v>
      </c>
      <c r="O838" s="1">
        <v>2879</v>
      </c>
      <c r="P838" s="1">
        <v>556</v>
      </c>
      <c r="Q838" s="1">
        <v>24</v>
      </c>
      <c r="R838" s="1">
        <v>49</v>
      </c>
      <c r="S838" s="1">
        <v>5</v>
      </c>
      <c r="T838" s="1"/>
      <c r="U838" s="1">
        <v>15</v>
      </c>
      <c r="V838" s="1"/>
      <c r="W838" s="1"/>
      <c r="X838" s="1"/>
      <c r="Y838" s="1"/>
      <c r="Z838" s="1"/>
      <c r="AA838" s="1"/>
      <c r="AB838" s="1"/>
      <c r="AG838" t="str">
        <f t="shared" si="155"/>
        <v>Ipswich</v>
      </c>
      <c r="AH838" t="s">
        <v>2430</v>
      </c>
      <c r="AI838">
        <v>6</v>
      </c>
      <c r="AJ838" s="7">
        <v>23</v>
      </c>
      <c r="AL838" s="7" t="s">
        <v>851</v>
      </c>
      <c r="AM838" t="s">
        <v>2454</v>
      </c>
      <c r="AN838" t="s">
        <v>655</v>
      </c>
      <c r="AO838" t="s">
        <v>5069</v>
      </c>
    </row>
    <row r="839" spans="1:41" hidden="1" outlineLevel="1">
      <c r="A839" s="73" t="s">
        <v>1247</v>
      </c>
      <c r="B839" s="10" t="s">
        <v>3738</v>
      </c>
      <c r="C839" s="1">
        <f t="shared" si="152"/>
        <v>5621</v>
      </c>
      <c r="D839" s="7">
        <f t="shared" si="145"/>
        <v>1</v>
      </c>
      <c r="E839" s="7">
        <f t="shared" si="146"/>
        <v>2</v>
      </c>
      <c r="F839" s="7">
        <f t="shared" si="147"/>
        <v>3</v>
      </c>
      <c r="G839" s="1">
        <f t="shared" si="153"/>
        <v>669</v>
      </c>
      <c r="H839" s="2">
        <f t="shared" si="154"/>
        <v>0.11901796833303682</v>
      </c>
      <c r="I839" s="8"/>
      <c r="J839" s="2">
        <f t="shared" si="148"/>
        <v>0.52677459526774595</v>
      </c>
      <c r="K839" s="2">
        <f t="shared" si="149"/>
        <v>0.4077566269347091</v>
      </c>
      <c r="L839" s="2">
        <f t="shared" si="150"/>
        <v>5.1948051948051951E-2</v>
      </c>
      <c r="M839" s="2">
        <f t="shared" si="151"/>
        <v>1.3520725849493001E-2</v>
      </c>
      <c r="N839" s="1">
        <v>2961</v>
      </c>
      <c r="O839" s="1">
        <v>2292</v>
      </c>
      <c r="P839" s="1">
        <v>292</v>
      </c>
      <c r="Q839" s="1">
        <v>30</v>
      </c>
      <c r="R839" s="1">
        <v>36</v>
      </c>
      <c r="S839" s="1">
        <v>2</v>
      </c>
      <c r="T839" s="1"/>
      <c r="U839" s="1">
        <v>8</v>
      </c>
      <c r="V839" s="1"/>
      <c r="W839" s="1"/>
      <c r="X839" s="1"/>
      <c r="Y839" s="1"/>
      <c r="Z839" s="1"/>
      <c r="AA839" s="1"/>
      <c r="AB839" s="1"/>
      <c r="AG839" t="str">
        <f t="shared" si="155"/>
        <v>Kingston</v>
      </c>
      <c r="AH839" t="s">
        <v>1525</v>
      </c>
      <c r="AI839">
        <v>10</v>
      </c>
      <c r="AJ839" s="7">
        <v>303</v>
      </c>
      <c r="AL839" s="7" t="s">
        <v>851</v>
      </c>
      <c r="AM839" t="s">
        <v>459</v>
      </c>
      <c r="AN839" t="s">
        <v>655</v>
      </c>
      <c r="AO839" t="s">
        <v>5070</v>
      </c>
    </row>
    <row r="840" spans="1:41" hidden="1" outlineLevel="1">
      <c r="A840" s="73" t="s">
        <v>1248</v>
      </c>
      <c r="B840" s="10" t="s">
        <v>3738</v>
      </c>
      <c r="C840" s="1">
        <f t="shared" si="152"/>
        <v>4464</v>
      </c>
      <c r="D840" s="7">
        <f t="shared" si="145"/>
        <v>1</v>
      </c>
      <c r="E840" s="7">
        <f t="shared" si="146"/>
        <v>2</v>
      </c>
      <c r="F840" s="7">
        <f t="shared" si="147"/>
        <v>3</v>
      </c>
      <c r="G840" s="1">
        <f t="shared" si="153"/>
        <v>25</v>
      </c>
      <c r="H840" s="2">
        <f t="shared" si="154"/>
        <v>5.600358422939068E-3</v>
      </c>
      <c r="I840" s="8"/>
      <c r="J840" s="2">
        <f t="shared" si="148"/>
        <v>0.46796594982078854</v>
      </c>
      <c r="K840" s="2">
        <f t="shared" si="149"/>
        <v>0.46236559139784944</v>
      </c>
      <c r="L840" s="2">
        <f t="shared" si="150"/>
        <v>5.8915770609318997E-2</v>
      </c>
      <c r="M840" s="2">
        <f t="shared" si="151"/>
        <v>1.0752688172043022E-2</v>
      </c>
      <c r="N840" s="1">
        <v>2089</v>
      </c>
      <c r="O840" s="1">
        <v>2064</v>
      </c>
      <c r="P840" s="1">
        <v>263</v>
      </c>
      <c r="Q840" s="1">
        <v>15</v>
      </c>
      <c r="R840" s="1">
        <v>24</v>
      </c>
      <c r="S840" s="1">
        <v>6</v>
      </c>
      <c r="T840" s="1"/>
      <c r="U840" s="1">
        <v>3</v>
      </c>
      <c r="V840" s="1"/>
      <c r="W840" s="1"/>
      <c r="X840" s="1"/>
      <c r="Y840" s="1"/>
      <c r="Z840" s="1"/>
      <c r="AA840" s="1"/>
      <c r="AB840" s="1"/>
      <c r="AG840" t="str">
        <f t="shared" si="155"/>
        <v>Lakeville</v>
      </c>
      <c r="AH840" t="s">
        <v>1525</v>
      </c>
      <c r="AI840">
        <v>4</v>
      </c>
      <c r="AJ840" s="7">
        <v>316</v>
      </c>
      <c r="AL840" s="7" t="s">
        <v>851</v>
      </c>
      <c r="AM840" t="s">
        <v>459</v>
      </c>
      <c r="AN840" t="s">
        <v>1482</v>
      </c>
      <c r="AO840" t="s">
        <v>5071</v>
      </c>
    </row>
    <row r="841" spans="1:41" hidden="1" outlineLevel="1">
      <c r="A841" s="73" t="s">
        <v>1726</v>
      </c>
      <c r="B841" s="10" t="s">
        <v>3738</v>
      </c>
      <c r="C841" s="1">
        <f t="shared" si="152"/>
        <v>2893</v>
      </c>
      <c r="D841" s="7">
        <f t="shared" si="145"/>
        <v>1</v>
      </c>
      <c r="E841" s="7">
        <f t="shared" si="146"/>
        <v>2</v>
      </c>
      <c r="F841" s="7">
        <f t="shared" si="147"/>
        <v>3</v>
      </c>
      <c r="G841" s="1">
        <f t="shared" si="153"/>
        <v>45</v>
      </c>
      <c r="H841" s="2">
        <f t="shared" si="154"/>
        <v>1.5554787417905289E-2</v>
      </c>
      <c r="I841" s="8"/>
      <c r="J841" s="2">
        <f t="shared" si="148"/>
        <v>0.46664362253715869</v>
      </c>
      <c r="K841" s="2">
        <f t="shared" si="149"/>
        <v>0.45108883511925335</v>
      </c>
      <c r="L841" s="2">
        <f t="shared" si="150"/>
        <v>6.3947459384721739E-2</v>
      </c>
      <c r="M841" s="2">
        <f t="shared" si="151"/>
        <v>1.8320082958866279E-2</v>
      </c>
      <c r="N841" s="1">
        <v>1350</v>
      </c>
      <c r="O841" s="1">
        <v>1305</v>
      </c>
      <c r="P841" s="1">
        <v>185</v>
      </c>
      <c r="Q841" s="1">
        <v>16</v>
      </c>
      <c r="R841" s="1">
        <v>22</v>
      </c>
      <c r="S841" s="1">
        <v>12</v>
      </c>
      <c r="T841" s="1"/>
      <c r="U841" s="1">
        <v>3</v>
      </c>
      <c r="V841" s="1"/>
      <c r="W841" s="1"/>
      <c r="X841" s="1"/>
      <c r="Y841" s="1"/>
      <c r="Z841" s="1"/>
      <c r="AA841" s="1"/>
      <c r="AB841" s="1"/>
      <c r="AG841" t="str">
        <f t="shared" si="155"/>
        <v>Lancaster</v>
      </c>
      <c r="AH841" s="10" t="s">
        <v>3038</v>
      </c>
      <c r="AI841" s="10" t="s">
        <v>3494</v>
      </c>
      <c r="AJ841" s="7">
        <v>100</v>
      </c>
      <c r="AL841" s="7" t="s">
        <v>851</v>
      </c>
      <c r="AM841" t="s">
        <v>777</v>
      </c>
      <c r="AN841" t="s">
        <v>318</v>
      </c>
      <c r="AO841" t="s">
        <v>5072</v>
      </c>
    </row>
    <row r="842" spans="1:41" hidden="1" outlineLevel="1">
      <c r="A842" s="73" t="s">
        <v>1600</v>
      </c>
      <c r="B842" s="10" t="s">
        <v>3738</v>
      </c>
      <c r="C842" s="1">
        <f t="shared" si="152"/>
        <v>1416</v>
      </c>
      <c r="D842" s="7">
        <f t="shared" si="145"/>
        <v>1</v>
      </c>
      <c r="E842" s="7">
        <f t="shared" si="146"/>
        <v>2</v>
      </c>
      <c r="F842" s="7">
        <f t="shared" si="147"/>
        <v>3</v>
      </c>
      <c r="G842" s="1">
        <f t="shared" si="153"/>
        <v>407</v>
      </c>
      <c r="H842" s="2">
        <f t="shared" si="154"/>
        <v>0.28742937853107342</v>
      </c>
      <c r="I842" s="8"/>
      <c r="J842" s="2">
        <f t="shared" si="148"/>
        <v>0.60169491525423724</v>
      </c>
      <c r="K842" s="2">
        <f t="shared" si="149"/>
        <v>0.31426553672316382</v>
      </c>
      <c r="L842" s="2">
        <f t="shared" si="150"/>
        <v>7.0621468926553674E-2</v>
      </c>
      <c r="M842" s="2">
        <f t="shared" si="151"/>
        <v>1.3418079096045268E-2</v>
      </c>
      <c r="N842" s="1">
        <v>852</v>
      </c>
      <c r="O842" s="1">
        <v>445</v>
      </c>
      <c r="P842" s="1">
        <v>100</v>
      </c>
      <c r="Q842" s="1">
        <v>6</v>
      </c>
      <c r="R842" s="1">
        <v>13</v>
      </c>
      <c r="S842" s="1">
        <v>0</v>
      </c>
      <c r="T842" s="1"/>
      <c r="U842" s="1">
        <v>0</v>
      </c>
      <c r="V842" s="1"/>
      <c r="W842" s="1"/>
      <c r="X842" s="1"/>
      <c r="Y842" s="1"/>
      <c r="Z842" s="1"/>
      <c r="AA842" s="1"/>
      <c r="AB842" s="1"/>
      <c r="AG842" t="str">
        <f t="shared" si="155"/>
        <v>Lanesborough</v>
      </c>
      <c r="AH842" t="s">
        <v>1057</v>
      </c>
      <c r="AI842">
        <v>1</v>
      </c>
      <c r="AJ842" s="7">
        <v>79</v>
      </c>
      <c r="AL842" s="7" t="s">
        <v>851</v>
      </c>
      <c r="AM842" t="s">
        <v>1802</v>
      </c>
      <c r="AN842" t="s">
        <v>655</v>
      </c>
      <c r="AO842" t="s">
        <v>5073</v>
      </c>
    </row>
    <row r="843" spans="1:41" hidden="1" outlineLevel="1">
      <c r="A843" s="73" t="s">
        <v>3054</v>
      </c>
      <c r="B843" s="10" t="s">
        <v>3738</v>
      </c>
      <c r="C843" s="1">
        <f t="shared" si="152"/>
        <v>14519</v>
      </c>
      <c r="D843" s="7">
        <f t="shared" si="145"/>
        <v>1</v>
      </c>
      <c r="E843" s="7">
        <f t="shared" si="146"/>
        <v>2</v>
      </c>
      <c r="F843" s="7">
        <f t="shared" si="147"/>
        <v>3</v>
      </c>
      <c r="G843" s="1">
        <f t="shared" si="153"/>
        <v>6348</v>
      </c>
      <c r="H843" s="2">
        <f t="shared" si="154"/>
        <v>0.43722019422825265</v>
      </c>
      <c r="I843" s="8"/>
      <c r="J843" s="2">
        <f t="shared" si="148"/>
        <v>0.69205868172739171</v>
      </c>
      <c r="K843" s="2">
        <f t="shared" si="149"/>
        <v>0.25483848749913907</v>
      </c>
      <c r="L843" s="2">
        <f t="shared" si="150"/>
        <v>3.9190026861354088E-2</v>
      </c>
      <c r="M843" s="2">
        <f t="shared" si="151"/>
        <v>1.3912803912115135E-2</v>
      </c>
      <c r="N843" s="1">
        <v>10048</v>
      </c>
      <c r="O843" s="1">
        <v>3700</v>
      </c>
      <c r="P843" s="1">
        <v>569</v>
      </c>
      <c r="Q843" s="1">
        <v>98</v>
      </c>
      <c r="R843" s="1">
        <v>86</v>
      </c>
      <c r="S843" s="1">
        <v>17</v>
      </c>
      <c r="T843" s="1"/>
      <c r="U843" s="1">
        <v>1</v>
      </c>
      <c r="V843" s="1"/>
      <c r="W843" s="1"/>
      <c r="X843" s="1"/>
      <c r="Y843" s="1"/>
      <c r="Z843" s="1"/>
      <c r="AA843" s="1"/>
      <c r="AB843" s="1"/>
      <c r="AG843" t="str">
        <f t="shared" si="155"/>
        <v>Lawrence</v>
      </c>
      <c r="AH843" t="s">
        <v>2430</v>
      </c>
      <c r="AI843">
        <v>5</v>
      </c>
      <c r="AJ843" s="7">
        <v>27</v>
      </c>
      <c r="AL843" s="7" t="s">
        <v>851</v>
      </c>
      <c r="AM843" t="s">
        <v>2454</v>
      </c>
      <c r="AN843" t="s">
        <v>1482</v>
      </c>
      <c r="AO843" t="s">
        <v>4684</v>
      </c>
    </row>
    <row r="844" spans="1:41" hidden="1" outlineLevel="1">
      <c r="A844" s="73" t="s">
        <v>3055</v>
      </c>
      <c r="B844" s="10" t="s">
        <v>3738</v>
      </c>
      <c r="C844" s="1">
        <f t="shared" si="152"/>
        <v>2694</v>
      </c>
      <c r="D844" s="7">
        <f t="shared" si="145"/>
        <v>1</v>
      </c>
      <c r="E844" s="7">
        <f t="shared" si="146"/>
        <v>2</v>
      </c>
      <c r="F844" s="7">
        <f t="shared" si="147"/>
        <v>3</v>
      </c>
      <c r="G844" s="1">
        <f t="shared" si="153"/>
        <v>791</v>
      </c>
      <c r="H844" s="2">
        <f t="shared" si="154"/>
        <v>0.29361544172234594</v>
      </c>
      <c r="I844" s="8"/>
      <c r="J844" s="2">
        <f t="shared" si="148"/>
        <v>0.59762435040831474</v>
      </c>
      <c r="K844" s="2">
        <f t="shared" si="149"/>
        <v>0.3040089086859688</v>
      </c>
      <c r="L844" s="2">
        <f t="shared" si="150"/>
        <v>7.5352635486265779E-2</v>
      </c>
      <c r="M844" s="2">
        <f t="shared" si="151"/>
        <v>2.3014105419450676E-2</v>
      </c>
      <c r="N844" s="1">
        <v>1610</v>
      </c>
      <c r="O844" s="1">
        <v>819</v>
      </c>
      <c r="P844" s="1">
        <v>203</v>
      </c>
      <c r="Q844" s="1">
        <v>9</v>
      </c>
      <c r="R844" s="1">
        <v>46</v>
      </c>
      <c r="S844" s="1">
        <v>7</v>
      </c>
      <c r="T844" s="1"/>
      <c r="U844" s="1">
        <v>0</v>
      </c>
      <c r="V844" s="1"/>
      <c r="W844" s="1"/>
      <c r="X844" s="1"/>
      <c r="Y844" s="1"/>
      <c r="Z844" s="1"/>
      <c r="AA844" s="1"/>
      <c r="AB844" s="1"/>
      <c r="AG844" t="str">
        <f t="shared" si="155"/>
        <v>Lee</v>
      </c>
      <c r="AH844" t="s">
        <v>1057</v>
      </c>
      <c r="AI844">
        <v>1</v>
      </c>
      <c r="AJ844" s="7">
        <v>169</v>
      </c>
      <c r="AL844" s="7" t="s">
        <v>851</v>
      </c>
      <c r="AM844" t="s">
        <v>1802</v>
      </c>
      <c r="AN844" t="s">
        <v>1482</v>
      </c>
      <c r="AO844" t="s">
        <v>4685</v>
      </c>
    </row>
    <row r="845" spans="1:41" hidden="1" outlineLevel="1">
      <c r="A845" s="73" t="s">
        <v>2905</v>
      </c>
      <c r="B845" s="10" t="s">
        <v>3738</v>
      </c>
      <c r="C845" s="1">
        <f t="shared" si="152"/>
        <v>4621</v>
      </c>
      <c r="D845" s="7">
        <f t="shared" si="145"/>
        <v>1</v>
      </c>
      <c r="E845" s="7">
        <f t="shared" si="146"/>
        <v>2</v>
      </c>
      <c r="F845" s="7">
        <f t="shared" si="147"/>
        <v>3</v>
      </c>
      <c r="G845" s="1">
        <f t="shared" si="153"/>
        <v>756</v>
      </c>
      <c r="H845" s="2">
        <f t="shared" si="154"/>
        <v>0.16360095217485393</v>
      </c>
      <c r="I845" s="8"/>
      <c r="J845" s="2">
        <f t="shared" si="148"/>
        <v>0.55182860852629301</v>
      </c>
      <c r="K845" s="2">
        <f t="shared" si="149"/>
        <v>0.38822765635143908</v>
      </c>
      <c r="L845" s="2">
        <f t="shared" si="150"/>
        <v>4.6526725816922743E-2</v>
      </c>
      <c r="M845" s="2">
        <f t="shared" si="151"/>
        <v>1.3417009305345173E-2</v>
      </c>
      <c r="N845" s="1">
        <v>2550</v>
      </c>
      <c r="O845" s="1">
        <v>1794</v>
      </c>
      <c r="P845" s="1">
        <v>215</v>
      </c>
      <c r="Q845" s="1">
        <v>20</v>
      </c>
      <c r="R845" s="1">
        <v>24</v>
      </c>
      <c r="S845" s="1">
        <v>10</v>
      </c>
      <c r="T845" s="1"/>
      <c r="U845" s="1">
        <v>8</v>
      </c>
      <c r="V845" s="1"/>
      <c r="W845" s="1"/>
      <c r="X845" s="1"/>
      <c r="Y845" s="1"/>
      <c r="Z845" s="1"/>
      <c r="AA845" s="1"/>
      <c r="AB845" s="1"/>
      <c r="AG845" t="str">
        <f t="shared" si="155"/>
        <v>Leicester</v>
      </c>
      <c r="AH845" s="10" t="s">
        <v>3038</v>
      </c>
      <c r="AI845" s="10">
        <v>2</v>
      </c>
      <c r="AJ845" s="7">
        <v>204</v>
      </c>
      <c r="AL845" s="7" t="s">
        <v>851</v>
      </c>
      <c r="AM845" t="s">
        <v>777</v>
      </c>
      <c r="AN845" t="s">
        <v>4686</v>
      </c>
      <c r="AO845" t="s">
        <v>4687</v>
      </c>
    </row>
    <row r="846" spans="1:41" hidden="1" outlineLevel="1">
      <c r="A846" s="73" t="s">
        <v>1601</v>
      </c>
      <c r="B846" s="10" t="s">
        <v>3738</v>
      </c>
      <c r="C846" s="1">
        <f t="shared" si="152"/>
        <v>2850</v>
      </c>
      <c r="D846" s="7">
        <f t="shared" si="145"/>
        <v>1</v>
      </c>
      <c r="E846" s="7">
        <f t="shared" si="146"/>
        <v>2</v>
      </c>
      <c r="F846" s="7">
        <f t="shared" si="147"/>
        <v>3</v>
      </c>
      <c r="G846" s="1">
        <f t="shared" si="153"/>
        <v>997</v>
      </c>
      <c r="H846" s="2">
        <f t="shared" si="154"/>
        <v>0.34982456140350876</v>
      </c>
      <c r="I846" s="8"/>
      <c r="J846" s="2">
        <f t="shared" si="148"/>
        <v>0.623859649122807</v>
      </c>
      <c r="K846" s="2">
        <f t="shared" si="149"/>
        <v>0.27403508771929824</v>
      </c>
      <c r="L846" s="2">
        <f t="shared" si="150"/>
        <v>8.7017543859649119E-2</v>
      </c>
      <c r="M846" s="2">
        <f t="shared" si="151"/>
        <v>1.5087719298245636E-2</v>
      </c>
      <c r="N846" s="1">
        <v>1778</v>
      </c>
      <c r="O846" s="1">
        <v>781</v>
      </c>
      <c r="P846" s="1">
        <v>248</v>
      </c>
      <c r="Q846" s="1">
        <v>6</v>
      </c>
      <c r="R846" s="1">
        <v>32</v>
      </c>
      <c r="S846" s="1">
        <v>3</v>
      </c>
      <c r="T846" s="1"/>
      <c r="U846" s="1">
        <v>2</v>
      </c>
      <c r="V846" s="1"/>
      <c r="W846" s="1"/>
      <c r="X846" s="1"/>
      <c r="Y846" s="1"/>
      <c r="Z846" s="1"/>
      <c r="AA846" s="1"/>
      <c r="AB846" s="1"/>
      <c r="AG846" t="str">
        <f t="shared" si="155"/>
        <v>Lenox</v>
      </c>
      <c r="AH846" t="s">
        <v>1057</v>
      </c>
      <c r="AI846">
        <v>1</v>
      </c>
      <c r="AJ846" s="7">
        <v>157</v>
      </c>
      <c r="AL846" s="7" t="s">
        <v>851</v>
      </c>
      <c r="AM846" t="s">
        <v>1802</v>
      </c>
      <c r="AN846" t="s">
        <v>992</v>
      </c>
      <c r="AO846" t="s">
        <v>4688</v>
      </c>
    </row>
    <row r="847" spans="1:41" hidden="1" outlineLevel="1">
      <c r="A847" s="73" t="s">
        <v>1602</v>
      </c>
      <c r="B847" s="10" t="s">
        <v>3738</v>
      </c>
      <c r="C847" s="1">
        <f t="shared" si="152"/>
        <v>15995</v>
      </c>
      <c r="D847" s="7">
        <f t="shared" si="145"/>
        <v>1</v>
      </c>
      <c r="E847" s="7">
        <f t="shared" si="146"/>
        <v>2</v>
      </c>
      <c r="F847" s="7">
        <f t="shared" si="147"/>
        <v>3</v>
      </c>
      <c r="G847" s="1">
        <f t="shared" si="153"/>
        <v>3802</v>
      </c>
      <c r="H847" s="2">
        <f t="shared" si="154"/>
        <v>0.23769928102532042</v>
      </c>
      <c r="I847" s="8"/>
      <c r="J847" s="2">
        <f t="shared" si="148"/>
        <v>0.58762113160362617</v>
      </c>
      <c r="K847" s="2">
        <f t="shared" si="149"/>
        <v>0.34992185057830572</v>
      </c>
      <c r="L847" s="2">
        <f t="shared" si="150"/>
        <v>4.6014379493591745E-2</v>
      </c>
      <c r="M847" s="2">
        <f t="shared" si="151"/>
        <v>1.6442638324476372E-2</v>
      </c>
      <c r="N847" s="1">
        <v>9399</v>
      </c>
      <c r="O847" s="1">
        <v>5597</v>
      </c>
      <c r="P847" s="1">
        <v>736</v>
      </c>
      <c r="Q847" s="1">
        <v>84</v>
      </c>
      <c r="R847" s="1">
        <v>135</v>
      </c>
      <c r="S847" s="1">
        <v>17</v>
      </c>
      <c r="T847" s="1"/>
      <c r="U847" s="1">
        <v>27</v>
      </c>
      <c r="V847" s="1"/>
      <c r="W847" s="1"/>
      <c r="X847" s="1"/>
      <c r="Y847" s="1"/>
      <c r="Z847" s="1"/>
      <c r="AA847" s="1"/>
      <c r="AB847" s="1"/>
      <c r="AG847" t="str">
        <f t="shared" si="155"/>
        <v>Leominster</v>
      </c>
      <c r="AH847" s="10" t="s">
        <v>3038</v>
      </c>
      <c r="AI847" s="10">
        <v>1</v>
      </c>
      <c r="AJ847" s="7">
        <v>85</v>
      </c>
      <c r="AL847" s="7" t="s">
        <v>851</v>
      </c>
      <c r="AM847" t="s">
        <v>777</v>
      </c>
      <c r="AN847" t="s">
        <v>640</v>
      </c>
      <c r="AO847" t="s">
        <v>4689</v>
      </c>
    </row>
    <row r="848" spans="1:41" hidden="1" outlineLevel="1">
      <c r="A848" s="73" t="s">
        <v>2233</v>
      </c>
      <c r="B848" s="10" t="s">
        <v>3738</v>
      </c>
      <c r="C848" s="1">
        <f t="shared" si="152"/>
        <v>1097</v>
      </c>
      <c r="D848" s="7">
        <f t="shared" si="145"/>
        <v>1</v>
      </c>
      <c r="E848" s="7">
        <f t="shared" si="146"/>
        <v>3</v>
      </c>
      <c r="F848" s="7">
        <f t="shared" si="147"/>
        <v>2</v>
      </c>
      <c r="G848" s="1">
        <f t="shared" si="153"/>
        <v>341</v>
      </c>
      <c r="H848" s="2">
        <f t="shared" si="154"/>
        <v>0.31084776663628078</v>
      </c>
      <c r="I848" s="8"/>
      <c r="J848" s="2">
        <f t="shared" si="148"/>
        <v>0.54785779398359158</v>
      </c>
      <c r="K848" s="2">
        <f t="shared" si="149"/>
        <v>0.18960802187784867</v>
      </c>
      <c r="L848" s="2">
        <f t="shared" si="150"/>
        <v>0.23701002734731086</v>
      </c>
      <c r="M848" s="2">
        <f t="shared" si="151"/>
        <v>2.552415679124892E-2</v>
      </c>
      <c r="N848" s="1">
        <v>601</v>
      </c>
      <c r="O848" s="1">
        <v>208</v>
      </c>
      <c r="P848" s="1">
        <v>260</v>
      </c>
      <c r="Q848" s="1">
        <v>0</v>
      </c>
      <c r="R848" s="1">
        <v>9</v>
      </c>
      <c r="S848" s="1">
        <v>14</v>
      </c>
      <c r="T848" s="1"/>
      <c r="U848" s="1">
        <v>4</v>
      </c>
      <c r="V848" s="1">
        <v>1</v>
      </c>
      <c r="W848" s="1"/>
      <c r="X848" s="1"/>
      <c r="Y848" s="1"/>
      <c r="Z848" s="1"/>
      <c r="AA848" s="1"/>
      <c r="AB848" s="1"/>
      <c r="AG848" t="str">
        <f t="shared" si="155"/>
        <v>Leverett</v>
      </c>
      <c r="AH848" t="s">
        <v>2579</v>
      </c>
      <c r="AI848">
        <v>1</v>
      </c>
      <c r="AJ848" s="7">
        <v>107</v>
      </c>
      <c r="AL848" s="7" t="s">
        <v>851</v>
      </c>
      <c r="AM848" t="s">
        <v>2455</v>
      </c>
      <c r="AN848" t="s">
        <v>1482</v>
      </c>
      <c r="AO848" t="s">
        <v>4690</v>
      </c>
    </row>
    <row r="849" spans="1:41" hidden="1" outlineLevel="1">
      <c r="A849" s="73" t="s">
        <v>1891</v>
      </c>
      <c r="B849" s="10" t="s">
        <v>3738</v>
      </c>
      <c r="C849" s="1">
        <f t="shared" si="152"/>
        <v>16751</v>
      </c>
      <c r="D849" s="7">
        <f t="shared" si="145"/>
        <v>1</v>
      </c>
      <c r="E849" s="7">
        <f t="shared" si="146"/>
        <v>2</v>
      </c>
      <c r="F849" s="7">
        <f t="shared" si="147"/>
        <v>3</v>
      </c>
      <c r="G849" s="1">
        <f t="shared" si="153"/>
        <v>5882</v>
      </c>
      <c r="H849" s="2">
        <f t="shared" si="154"/>
        <v>0.35114321533042803</v>
      </c>
      <c r="I849" s="8"/>
      <c r="J849" s="2">
        <f t="shared" si="148"/>
        <v>0.63417109426302909</v>
      </c>
      <c r="K849" s="2">
        <f t="shared" si="149"/>
        <v>0.28302787893260106</v>
      </c>
      <c r="L849" s="2">
        <f t="shared" si="150"/>
        <v>7.253298310548624E-2</v>
      </c>
      <c r="M849" s="2">
        <f t="shared" si="151"/>
        <v>1.0268043698883608E-2</v>
      </c>
      <c r="N849" s="1">
        <v>10623</v>
      </c>
      <c r="O849" s="1">
        <v>4741</v>
      </c>
      <c r="P849" s="1">
        <v>1215</v>
      </c>
      <c r="Q849" s="1">
        <v>36</v>
      </c>
      <c r="R849" s="1">
        <v>98</v>
      </c>
      <c r="S849" s="1">
        <v>11</v>
      </c>
      <c r="T849" s="1"/>
      <c r="U849" s="1">
        <v>22</v>
      </c>
      <c r="V849" s="1">
        <v>5</v>
      </c>
      <c r="W849" s="1"/>
      <c r="X849" s="1"/>
      <c r="Y849" s="1"/>
      <c r="Z849" s="1"/>
      <c r="AA849" s="1"/>
      <c r="AB849" s="1"/>
      <c r="AG849" t="str">
        <f t="shared" si="155"/>
        <v>Lexington</v>
      </c>
      <c r="AH849" t="s">
        <v>1850</v>
      </c>
      <c r="AI849">
        <v>7</v>
      </c>
      <c r="AJ849" s="7">
        <v>118</v>
      </c>
      <c r="AL849" s="7" t="s">
        <v>851</v>
      </c>
      <c r="AM849" t="s">
        <v>1467</v>
      </c>
      <c r="AN849" t="s">
        <v>318</v>
      </c>
      <c r="AO849" t="s">
        <v>4691</v>
      </c>
    </row>
    <row r="850" spans="1:41" hidden="1" outlineLevel="1">
      <c r="A850" s="73" t="s">
        <v>2234</v>
      </c>
      <c r="B850" s="10" t="s">
        <v>3738</v>
      </c>
      <c r="C850" s="1">
        <f t="shared" si="152"/>
        <v>393</v>
      </c>
      <c r="D850" s="7">
        <f t="shared" si="145"/>
        <v>1</v>
      </c>
      <c r="E850" s="7">
        <f t="shared" si="146"/>
        <v>2</v>
      </c>
      <c r="F850" s="7">
        <f t="shared" si="147"/>
        <v>3</v>
      </c>
      <c r="G850" s="1">
        <f t="shared" si="153"/>
        <v>44</v>
      </c>
      <c r="H850" s="2">
        <f t="shared" si="154"/>
        <v>0.11195928753180662</v>
      </c>
      <c r="I850" s="8"/>
      <c r="J850" s="2">
        <f t="shared" si="148"/>
        <v>0.46564885496183206</v>
      </c>
      <c r="K850" s="2">
        <f t="shared" si="149"/>
        <v>0.35368956743002544</v>
      </c>
      <c r="L850" s="2">
        <f t="shared" si="150"/>
        <v>0.15012722646310434</v>
      </c>
      <c r="M850" s="2">
        <f t="shared" si="151"/>
        <v>3.0534351145038163E-2</v>
      </c>
      <c r="N850" s="1">
        <v>183</v>
      </c>
      <c r="O850" s="1">
        <v>139</v>
      </c>
      <c r="P850" s="1">
        <v>59</v>
      </c>
      <c r="Q850" s="1">
        <v>1</v>
      </c>
      <c r="R850" s="1">
        <v>8</v>
      </c>
      <c r="S850" s="1">
        <v>3</v>
      </c>
      <c r="T850" s="1"/>
      <c r="U850" s="1">
        <v>0</v>
      </c>
      <c r="V850" s="1"/>
      <c r="W850" s="1"/>
      <c r="X850" s="1"/>
      <c r="Y850" s="1"/>
      <c r="Z850" s="1"/>
      <c r="AA850" s="1"/>
      <c r="AB850" s="1"/>
      <c r="AG850" t="str">
        <f t="shared" si="155"/>
        <v>Leyden</v>
      </c>
      <c r="AH850" t="s">
        <v>2579</v>
      </c>
      <c r="AI850">
        <v>1</v>
      </c>
      <c r="AJ850" s="7">
        <v>22</v>
      </c>
      <c r="AL850" s="7" t="s">
        <v>851</v>
      </c>
      <c r="AM850" t="s">
        <v>2455</v>
      </c>
      <c r="AN850" t="s">
        <v>992</v>
      </c>
      <c r="AO850" t="s">
        <v>4692</v>
      </c>
    </row>
    <row r="851" spans="1:41" hidden="1" outlineLevel="1">
      <c r="A851" s="73" t="s">
        <v>2054</v>
      </c>
      <c r="B851" s="10" t="s">
        <v>3738</v>
      </c>
      <c r="C851" s="1">
        <f t="shared" si="152"/>
        <v>3360</v>
      </c>
      <c r="D851" s="7">
        <f t="shared" si="145"/>
        <v>1</v>
      </c>
      <c r="E851" s="7">
        <f t="shared" si="146"/>
        <v>2</v>
      </c>
      <c r="F851" s="7">
        <f t="shared" si="147"/>
        <v>3</v>
      </c>
      <c r="G851" s="1">
        <f t="shared" si="153"/>
        <v>1041</v>
      </c>
      <c r="H851" s="2">
        <f t="shared" si="154"/>
        <v>0.30982142857142858</v>
      </c>
      <c r="I851" s="8"/>
      <c r="J851" s="2">
        <f t="shared" si="148"/>
        <v>0.59970238095238093</v>
      </c>
      <c r="K851" s="2">
        <f t="shared" si="149"/>
        <v>0.28988095238095241</v>
      </c>
      <c r="L851" s="2">
        <f t="shared" si="150"/>
        <v>0.10029761904761905</v>
      </c>
      <c r="M851" s="2">
        <f t="shared" si="151"/>
        <v>1.0119047619047611E-2</v>
      </c>
      <c r="N851" s="1">
        <v>2015</v>
      </c>
      <c r="O851" s="1">
        <v>974</v>
      </c>
      <c r="P851" s="1">
        <v>337</v>
      </c>
      <c r="Q851" s="1">
        <v>2</v>
      </c>
      <c r="R851" s="1">
        <v>26</v>
      </c>
      <c r="S851" s="1">
        <v>2</v>
      </c>
      <c r="T851" s="1"/>
      <c r="U851" s="1">
        <v>4</v>
      </c>
      <c r="V851" s="1"/>
      <c r="W851" s="1"/>
      <c r="X851" s="1"/>
      <c r="Y851" s="1"/>
      <c r="Z851" s="1"/>
      <c r="AA851" s="1"/>
      <c r="AB851" s="1"/>
      <c r="AG851" t="str">
        <f t="shared" si="155"/>
        <v>Lincoln</v>
      </c>
      <c r="AH851" t="s">
        <v>1850</v>
      </c>
      <c r="AI851">
        <v>7</v>
      </c>
      <c r="AJ851" s="7">
        <v>128</v>
      </c>
      <c r="AL851" s="7" t="s">
        <v>851</v>
      </c>
      <c r="AM851" t="s">
        <v>1467</v>
      </c>
      <c r="AN851" t="s">
        <v>4686</v>
      </c>
      <c r="AO851" t="s">
        <v>4693</v>
      </c>
    </row>
    <row r="852" spans="1:41" hidden="1" outlineLevel="1">
      <c r="A852" s="73" t="s">
        <v>2235</v>
      </c>
      <c r="B852" s="10" t="s">
        <v>3738</v>
      </c>
      <c r="C852" s="1">
        <f t="shared" si="152"/>
        <v>4412</v>
      </c>
      <c r="D852" s="7">
        <f t="shared" si="145"/>
        <v>1</v>
      </c>
      <c r="E852" s="7">
        <f t="shared" si="146"/>
        <v>2</v>
      </c>
      <c r="F852" s="7">
        <f t="shared" si="147"/>
        <v>3</v>
      </c>
      <c r="G852" s="1">
        <f t="shared" si="153"/>
        <v>694</v>
      </c>
      <c r="H852" s="2">
        <f t="shared" si="154"/>
        <v>0.157298277425204</v>
      </c>
      <c r="I852" s="8"/>
      <c r="J852" s="2">
        <f t="shared" si="148"/>
        <v>0.53626473254759743</v>
      </c>
      <c r="K852" s="2">
        <f t="shared" si="149"/>
        <v>0.37896645512239346</v>
      </c>
      <c r="L852" s="2">
        <f t="shared" si="150"/>
        <v>7.2982774252039889E-2</v>
      </c>
      <c r="M852" s="2">
        <f t="shared" si="151"/>
        <v>1.1786038077969213E-2</v>
      </c>
      <c r="N852" s="1">
        <v>2366</v>
      </c>
      <c r="O852" s="1">
        <v>1672</v>
      </c>
      <c r="P852" s="1">
        <v>322</v>
      </c>
      <c r="Q852" s="1">
        <v>13</v>
      </c>
      <c r="R852" s="1">
        <v>34</v>
      </c>
      <c r="S852" s="1">
        <v>5</v>
      </c>
      <c r="T852" s="1"/>
      <c r="U852" s="1">
        <v>0</v>
      </c>
      <c r="V852" s="1"/>
      <c r="W852" s="1"/>
      <c r="X852" s="1"/>
      <c r="Y852" s="1"/>
      <c r="Z852" s="1"/>
      <c r="AA852" s="1"/>
      <c r="AB852" s="1"/>
      <c r="AG852" t="str">
        <f t="shared" si="155"/>
        <v>Littleton</v>
      </c>
      <c r="AH852" t="s">
        <v>1850</v>
      </c>
      <c r="AI852">
        <v>5</v>
      </c>
      <c r="AJ852" s="7">
        <v>83</v>
      </c>
      <c r="AL852" s="7" t="s">
        <v>851</v>
      </c>
      <c r="AM852" t="s">
        <v>1467</v>
      </c>
      <c r="AN852" t="s">
        <v>640</v>
      </c>
      <c r="AO852" t="s">
        <v>4694</v>
      </c>
    </row>
    <row r="853" spans="1:41" hidden="1" outlineLevel="1">
      <c r="A853" s="73" t="s">
        <v>1898</v>
      </c>
      <c r="B853" s="10" t="s">
        <v>3738</v>
      </c>
      <c r="C853" s="1">
        <f t="shared" si="152"/>
        <v>8855</v>
      </c>
      <c r="D853" s="7">
        <f t="shared" si="145"/>
        <v>1</v>
      </c>
      <c r="E853" s="7">
        <f t="shared" si="146"/>
        <v>2</v>
      </c>
      <c r="F853" s="7">
        <f t="shared" si="147"/>
        <v>3</v>
      </c>
      <c r="G853" s="1">
        <f t="shared" si="153"/>
        <v>1521</v>
      </c>
      <c r="H853" s="2">
        <f t="shared" si="154"/>
        <v>0.17176736307171089</v>
      </c>
      <c r="I853" s="8"/>
      <c r="J853" s="2">
        <f t="shared" si="148"/>
        <v>0.55358554488989276</v>
      </c>
      <c r="K853" s="2">
        <f t="shared" si="149"/>
        <v>0.38181818181818183</v>
      </c>
      <c r="L853" s="2">
        <f t="shared" si="150"/>
        <v>5.7255787690570298E-2</v>
      </c>
      <c r="M853" s="2">
        <f t="shared" si="151"/>
        <v>7.3404856013551123E-3</v>
      </c>
      <c r="N853" s="1">
        <v>4902</v>
      </c>
      <c r="O853" s="1">
        <v>3381</v>
      </c>
      <c r="P853" s="1">
        <v>507</v>
      </c>
      <c r="Q853" s="1">
        <v>22</v>
      </c>
      <c r="R853" s="1">
        <v>25</v>
      </c>
      <c r="S853" s="1">
        <v>5</v>
      </c>
      <c r="T853" s="1"/>
      <c r="U853" s="1">
        <v>13</v>
      </c>
      <c r="V853" s="1"/>
      <c r="W853" s="1"/>
      <c r="X853" s="1"/>
      <c r="Y853" s="1"/>
      <c r="Z853" s="1"/>
      <c r="AA853" s="1"/>
      <c r="AB853" s="1"/>
      <c r="AG853" t="str">
        <f t="shared" si="155"/>
        <v>Longmeadow</v>
      </c>
      <c r="AH853" t="s">
        <v>2688</v>
      </c>
      <c r="AI853">
        <v>2</v>
      </c>
      <c r="AJ853" s="7">
        <v>295</v>
      </c>
      <c r="AL853" s="7" t="s">
        <v>851</v>
      </c>
      <c r="AM853" t="s">
        <v>2456</v>
      </c>
      <c r="AN853" t="s">
        <v>660</v>
      </c>
      <c r="AO853" t="s">
        <v>4695</v>
      </c>
    </row>
    <row r="854" spans="1:41" hidden="1" outlineLevel="1">
      <c r="A854" s="73" t="s">
        <v>3550</v>
      </c>
      <c r="B854" s="10" t="s">
        <v>3738</v>
      </c>
      <c r="C854" s="1">
        <f t="shared" si="152"/>
        <v>27147</v>
      </c>
      <c r="D854" s="7">
        <f t="shared" si="145"/>
        <v>1</v>
      </c>
      <c r="E854" s="7">
        <f t="shared" si="146"/>
        <v>2</v>
      </c>
      <c r="F854" s="7">
        <f t="shared" si="147"/>
        <v>3</v>
      </c>
      <c r="G854" s="1">
        <f t="shared" si="153"/>
        <v>9764</v>
      </c>
      <c r="H854" s="2">
        <f t="shared" si="154"/>
        <v>0.35967141857295465</v>
      </c>
      <c r="I854" s="8"/>
      <c r="J854" s="2">
        <f t="shared" si="148"/>
        <v>0.64662761999484286</v>
      </c>
      <c r="K854" s="2">
        <f t="shared" si="149"/>
        <v>0.28695620142188821</v>
      </c>
      <c r="L854" s="2">
        <f t="shared" si="150"/>
        <v>4.939772350535971E-2</v>
      </c>
      <c r="M854" s="2">
        <f t="shared" si="151"/>
        <v>1.7018455077909216E-2</v>
      </c>
      <c r="N854" s="1">
        <v>17554</v>
      </c>
      <c r="O854" s="1">
        <v>7790</v>
      </c>
      <c r="P854" s="1">
        <v>1341</v>
      </c>
      <c r="Q854" s="1">
        <v>185</v>
      </c>
      <c r="R854" s="1">
        <v>188</v>
      </c>
      <c r="S854" s="1">
        <v>35</v>
      </c>
      <c r="T854" s="1"/>
      <c r="U854" s="1">
        <v>54</v>
      </c>
      <c r="V854" s="1"/>
      <c r="W854" s="1"/>
      <c r="X854" s="1"/>
      <c r="Y854" s="1"/>
      <c r="Z854" s="1"/>
      <c r="AA854" s="1"/>
      <c r="AB854" s="1"/>
      <c r="AG854" t="str">
        <f t="shared" si="155"/>
        <v>Lowell</v>
      </c>
      <c r="AH854" t="s">
        <v>1850</v>
      </c>
      <c r="AI854">
        <v>5</v>
      </c>
      <c r="AJ854" s="7">
        <v>45</v>
      </c>
      <c r="AL854" s="7" t="s">
        <v>851</v>
      </c>
      <c r="AM854" t="s">
        <v>1467</v>
      </c>
      <c r="AN854" t="s">
        <v>657</v>
      </c>
      <c r="AO854" t="s">
        <v>4696</v>
      </c>
    </row>
    <row r="855" spans="1:41" hidden="1" outlineLevel="1">
      <c r="A855" s="73" t="s">
        <v>3551</v>
      </c>
      <c r="B855" s="10" t="s">
        <v>3738</v>
      </c>
      <c r="C855" s="1">
        <f t="shared" si="152"/>
        <v>8801</v>
      </c>
      <c r="D855" s="7">
        <f t="shared" si="145"/>
        <v>1</v>
      </c>
      <c r="E855" s="7">
        <f t="shared" si="146"/>
        <v>2</v>
      </c>
      <c r="F855" s="7">
        <f t="shared" si="147"/>
        <v>3</v>
      </c>
      <c r="G855" s="1">
        <f t="shared" si="153"/>
        <v>2171</v>
      </c>
      <c r="H855" s="2">
        <f t="shared" si="154"/>
        <v>0.2466765140324963</v>
      </c>
      <c r="I855" s="8"/>
      <c r="J855" s="2">
        <f t="shared" si="148"/>
        <v>0.59300079536416317</v>
      </c>
      <c r="K855" s="2">
        <f t="shared" si="149"/>
        <v>0.34632428133166687</v>
      </c>
      <c r="L855" s="2">
        <f t="shared" si="150"/>
        <v>5.2494034768776274E-2</v>
      </c>
      <c r="M855" s="2">
        <f t="shared" si="151"/>
        <v>8.180888535393685E-3</v>
      </c>
      <c r="N855" s="1">
        <v>5219</v>
      </c>
      <c r="O855" s="1">
        <v>3048</v>
      </c>
      <c r="P855" s="1">
        <v>462</v>
      </c>
      <c r="Q855" s="1">
        <v>38</v>
      </c>
      <c r="R855" s="1">
        <v>31</v>
      </c>
      <c r="S855" s="1">
        <v>1</v>
      </c>
      <c r="T855" s="1"/>
      <c r="U855" s="1">
        <v>2</v>
      </c>
      <c r="V855" s="1"/>
      <c r="W855" s="1"/>
      <c r="X855" s="1"/>
      <c r="Y855" s="1"/>
      <c r="Z855" s="1"/>
      <c r="AA855" s="1"/>
      <c r="AB855" s="1"/>
      <c r="AG855" t="str">
        <f t="shared" si="155"/>
        <v>Ludlow</v>
      </c>
      <c r="AH855" t="s">
        <v>2688</v>
      </c>
      <c r="AI855">
        <v>2</v>
      </c>
      <c r="AJ855" s="7">
        <v>229</v>
      </c>
      <c r="AL855" s="7" t="s">
        <v>851</v>
      </c>
      <c r="AM855" t="s">
        <v>2456</v>
      </c>
      <c r="AN855" t="s">
        <v>655</v>
      </c>
      <c r="AO855" t="s">
        <v>4697</v>
      </c>
    </row>
    <row r="856" spans="1:41" hidden="1" outlineLevel="1">
      <c r="A856" s="73" t="s">
        <v>1534</v>
      </c>
      <c r="B856" s="10" t="s">
        <v>3738</v>
      </c>
      <c r="C856" s="1">
        <f t="shared" si="152"/>
        <v>4664</v>
      </c>
      <c r="D856" s="7">
        <f t="shared" si="145"/>
        <v>1</v>
      </c>
      <c r="E856" s="7">
        <f t="shared" si="146"/>
        <v>2</v>
      </c>
      <c r="F856" s="7">
        <f t="shared" si="147"/>
        <v>3</v>
      </c>
      <c r="G856" s="1">
        <f t="shared" si="153"/>
        <v>503</v>
      </c>
      <c r="H856" s="2">
        <f t="shared" si="154"/>
        <v>0.10784734133790738</v>
      </c>
      <c r="I856" s="8"/>
      <c r="J856" s="2">
        <f t="shared" si="148"/>
        <v>0.51393653516295024</v>
      </c>
      <c r="K856" s="2">
        <f t="shared" si="149"/>
        <v>0.40608919382504288</v>
      </c>
      <c r="L856" s="2">
        <f t="shared" si="150"/>
        <v>6.4751286449399661E-2</v>
      </c>
      <c r="M856" s="2">
        <f t="shared" si="151"/>
        <v>1.522298456260722E-2</v>
      </c>
      <c r="N856" s="1">
        <v>2397</v>
      </c>
      <c r="O856" s="1">
        <v>1894</v>
      </c>
      <c r="P856" s="1">
        <v>302</v>
      </c>
      <c r="Q856" s="1">
        <v>16</v>
      </c>
      <c r="R856" s="1">
        <v>37</v>
      </c>
      <c r="S856" s="1">
        <v>12</v>
      </c>
      <c r="T856" s="1"/>
      <c r="U856" s="1">
        <v>6</v>
      </c>
      <c r="V856" s="1"/>
      <c r="W856" s="1"/>
      <c r="X856" s="1"/>
      <c r="Y856" s="1"/>
      <c r="Z856" s="1"/>
      <c r="AA856" s="1"/>
      <c r="AB856" s="1"/>
      <c r="AG856" t="str">
        <f t="shared" si="155"/>
        <v>Lunenburg</v>
      </c>
      <c r="AH856" s="10" t="s">
        <v>3038</v>
      </c>
      <c r="AI856" s="10" t="s">
        <v>3494</v>
      </c>
      <c r="AJ856" s="7">
        <v>56</v>
      </c>
      <c r="AL856" s="7" t="s">
        <v>851</v>
      </c>
      <c r="AM856" t="s">
        <v>777</v>
      </c>
      <c r="AN856" t="s">
        <v>657</v>
      </c>
      <c r="AO856" t="s">
        <v>4698</v>
      </c>
    </row>
    <row r="857" spans="1:41" hidden="1" outlineLevel="1">
      <c r="A857" s="73" t="s">
        <v>1913</v>
      </c>
      <c r="B857" s="10" t="s">
        <v>3738</v>
      </c>
      <c r="C857" s="1">
        <f t="shared" si="152"/>
        <v>27350</v>
      </c>
      <c r="D857" s="7">
        <f t="shared" si="145"/>
        <v>1</v>
      </c>
      <c r="E857" s="7">
        <f t="shared" si="146"/>
        <v>2</v>
      </c>
      <c r="F857" s="7">
        <f t="shared" si="147"/>
        <v>3</v>
      </c>
      <c r="G857" s="1">
        <f t="shared" si="153"/>
        <v>12060</v>
      </c>
      <c r="H857" s="2">
        <f t="shared" si="154"/>
        <v>0.44095063985374772</v>
      </c>
      <c r="I857" s="8"/>
      <c r="J857" s="2">
        <f t="shared" si="148"/>
        <v>0.68870201096892136</v>
      </c>
      <c r="K857" s="2">
        <f t="shared" si="149"/>
        <v>0.24775137111517367</v>
      </c>
      <c r="L857" s="2">
        <f t="shared" si="150"/>
        <v>4.957952468007313E-2</v>
      </c>
      <c r="M857" s="2">
        <f t="shared" si="151"/>
        <v>1.3967093235831833E-2</v>
      </c>
      <c r="N857" s="1">
        <v>18836</v>
      </c>
      <c r="O857" s="1">
        <v>6776</v>
      </c>
      <c r="P857" s="1">
        <v>1356</v>
      </c>
      <c r="Q857" s="1">
        <v>170</v>
      </c>
      <c r="R857" s="1">
        <v>149</v>
      </c>
      <c r="S857" s="1">
        <v>23</v>
      </c>
      <c r="T857" s="1"/>
      <c r="U857" s="1">
        <v>40</v>
      </c>
      <c r="V857" s="1"/>
      <c r="W857" s="1"/>
      <c r="X857" s="1"/>
      <c r="Y857" s="1"/>
      <c r="Z857" s="1"/>
      <c r="AA857" s="1"/>
      <c r="AB857" s="1"/>
      <c r="AG857" t="str">
        <f t="shared" si="155"/>
        <v>Lynn</v>
      </c>
      <c r="AH857" t="s">
        <v>2430</v>
      </c>
      <c r="AI857">
        <v>6</v>
      </c>
      <c r="AJ857" s="7">
        <v>108</v>
      </c>
      <c r="AL857" s="7" t="s">
        <v>851</v>
      </c>
      <c r="AM857" t="s">
        <v>2454</v>
      </c>
      <c r="AN857" t="s">
        <v>992</v>
      </c>
      <c r="AO857" t="s">
        <v>4699</v>
      </c>
    </row>
    <row r="858" spans="1:41" hidden="1" outlineLevel="1">
      <c r="A858" s="73" t="s">
        <v>1899</v>
      </c>
      <c r="B858" s="10" t="s">
        <v>3738</v>
      </c>
      <c r="C858" s="1">
        <f t="shared" si="152"/>
        <v>6534</v>
      </c>
      <c r="D858" s="7">
        <f t="shared" si="145"/>
        <v>2</v>
      </c>
      <c r="E858" s="7">
        <f t="shared" si="146"/>
        <v>1</v>
      </c>
      <c r="F858" s="7">
        <f t="shared" si="147"/>
        <v>3</v>
      </c>
      <c r="G858" s="1">
        <f t="shared" si="153"/>
        <v>78</v>
      </c>
      <c r="H858" s="2">
        <f t="shared" si="154"/>
        <v>1.1937557392102846E-2</v>
      </c>
      <c r="I858" s="8"/>
      <c r="J858" s="2">
        <f t="shared" si="148"/>
        <v>0.46632996632996632</v>
      </c>
      <c r="K858" s="2">
        <f t="shared" si="149"/>
        <v>0.47826752372206915</v>
      </c>
      <c r="L858" s="2">
        <f t="shared" si="150"/>
        <v>4.438322620140802E-2</v>
      </c>
      <c r="M858" s="2">
        <f t="shared" si="151"/>
        <v>1.1019283746556564E-2</v>
      </c>
      <c r="N858" s="1">
        <v>3047</v>
      </c>
      <c r="O858" s="1">
        <v>3125</v>
      </c>
      <c r="P858" s="1">
        <v>290</v>
      </c>
      <c r="Q858" s="1">
        <v>30</v>
      </c>
      <c r="R858" s="1">
        <v>26</v>
      </c>
      <c r="S858" s="1">
        <v>8</v>
      </c>
      <c r="T858" s="1"/>
      <c r="U858" s="1">
        <v>8</v>
      </c>
      <c r="V858" s="1"/>
      <c r="W858" s="1"/>
      <c r="X858" s="1"/>
      <c r="Y858" s="1"/>
      <c r="Z858" s="1"/>
      <c r="AA858" s="1"/>
      <c r="AB858" s="1"/>
      <c r="AG858" t="str">
        <f t="shared" si="155"/>
        <v>Lynnfield</v>
      </c>
      <c r="AH858" t="s">
        <v>2430</v>
      </c>
      <c r="AI858">
        <v>6</v>
      </c>
      <c r="AJ858" s="7">
        <v>84</v>
      </c>
      <c r="AL858" s="7" t="s">
        <v>851</v>
      </c>
      <c r="AM858" t="s">
        <v>2454</v>
      </c>
      <c r="AN858" t="s">
        <v>663</v>
      </c>
      <c r="AO858" t="s">
        <v>4700</v>
      </c>
    </row>
    <row r="859" spans="1:41" hidden="1" outlineLevel="1">
      <c r="A859" s="73" t="s">
        <v>1900</v>
      </c>
      <c r="B859" s="10" t="s">
        <v>3738</v>
      </c>
      <c r="C859" s="1">
        <f t="shared" si="152"/>
        <v>19657</v>
      </c>
      <c r="D859" s="7">
        <f t="shared" si="145"/>
        <v>1</v>
      </c>
      <c r="E859" s="7">
        <f t="shared" si="146"/>
        <v>2</v>
      </c>
      <c r="F859" s="7">
        <f t="shared" si="147"/>
        <v>3</v>
      </c>
      <c r="G859" s="1">
        <f t="shared" si="153"/>
        <v>9110</v>
      </c>
      <c r="H859" s="2">
        <f t="shared" si="154"/>
        <v>0.46344813552424075</v>
      </c>
      <c r="I859" s="8"/>
      <c r="J859" s="2">
        <f t="shared" si="148"/>
        <v>0.69883502060334746</v>
      </c>
      <c r="K859" s="2">
        <f t="shared" si="149"/>
        <v>0.23538688507910668</v>
      </c>
      <c r="L859" s="2">
        <f t="shared" si="150"/>
        <v>5.0821590273185127E-2</v>
      </c>
      <c r="M859" s="2">
        <f t="shared" si="151"/>
        <v>1.4956504044360733E-2</v>
      </c>
      <c r="N859" s="1">
        <v>13737</v>
      </c>
      <c r="O859" s="1">
        <v>4627</v>
      </c>
      <c r="P859" s="1">
        <v>999</v>
      </c>
      <c r="Q859" s="1">
        <v>115</v>
      </c>
      <c r="R859" s="1">
        <v>110</v>
      </c>
      <c r="S859" s="1">
        <v>25</v>
      </c>
      <c r="T859" s="1"/>
      <c r="U859" s="1">
        <v>44</v>
      </c>
      <c r="V859" s="1"/>
      <c r="W859" s="1"/>
      <c r="X859" s="1"/>
      <c r="Y859" s="1"/>
      <c r="Z859" s="1"/>
      <c r="AA859" s="1"/>
      <c r="AB859" s="1"/>
      <c r="AG859" t="str">
        <f t="shared" si="155"/>
        <v>Malden</v>
      </c>
      <c r="AH859" t="s">
        <v>1850</v>
      </c>
      <c r="AI859">
        <v>7</v>
      </c>
      <c r="AJ859" s="7">
        <v>136</v>
      </c>
      <c r="AL859" s="7" t="s">
        <v>851</v>
      </c>
      <c r="AM859" t="s">
        <v>1467</v>
      </c>
      <c r="AN859" t="s">
        <v>1146</v>
      </c>
      <c r="AO859" t="s">
        <v>4701</v>
      </c>
    </row>
    <row r="860" spans="1:41" hidden="1" outlineLevel="1">
      <c r="A860" s="73" t="s">
        <v>4282</v>
      </c>
      <c r="B860" s="10" t="s">
        <v>3738</v>
      </c>
      <c r="C860" s="1">
        <f t="shared" si="152"/>
        <v>3154</v>
      </c>
      <c r="D860" s="7">
        <f t="shared" si="145"/>
        <v>1</v>
      </c>
      <c r="E860" s="7">
        <f t="shared" si="146"/>
        <v>2</v>
      </c>
      <c r="F860" s="7">
        <f t="shared" si="147"/>
        <v>3</v>
      </c>
      <c r="G860" s="1">
        <f t="shared" si="153"/>
        <v>73</v>
      </c>
      <c r="H860" s="2">
        <f t="shared" si="154"/>
        <v>2.3145212428662017E-2</v>
      </c>
      <c r="I860" s="8"/>
      <c r="J860" s="2">
        <f t="shared" si="148"/>
        <v>0.46322130627774255</v>
      </c>
      <c r="K860" s="2">
        <f t="shared" si="149"/>
        <v>0.44007609384908053</v>
      </c>
      <c r="L860" s="2">
        <f t="shared" si="150"/>
        <v>8.4337349397590355E-2</v>
      </c>
      <c r="M860" s="2">
        <f t="shared" si="151"/>
        <v>1.2365250475586509E-2</v>
      </c>
      <c r="N860" s="1">
        <v>1461</v>
      </c>
      <c r="O860" s="1">
        <v>1388</v>
      </c>
      <c r="P860" s="1">
        <v>266</v>
      </c>
      <c r="Q860" s="1">
        <v>9</v>
      </c>
      <c r="R860" s="1">
        <v>25</v>
      </c>
      <c r="S860" s="1">
        <v>2</v>
      </c>
      <c r="T860" s="1"/>
      <c r="U860" s="1">
        <v>3</v>
      </c>
      <c r="V860" s="1"/>
      <c r="W860" s="1"/>
      <c r="X860" s="1"/>
      <c r="Y860" s="1"/>
      <c r="Z860" s="1"/>
      <c r="AA860" s="1"/>
      <c r="AB860" s="1"/>
      <c r="AG860" t="str">
        <f t="shared" si="155"/>
        <v>Manchester</v>
      </c>
      <c r="AH860" t="s">
        <v>2430</v>
      </c>
      <c r="AI860">
        <v>6</v>
      </c>
      <c r="AJ860" s="7">
        <v>77</v>
      </c>
      <c r="AL860" s="7" t="s">
        <v>851</v>
      </c>
      <c r="AM860" t="s">
        <v>2454</v>
      </c>
      <c r="AN860" t="s">
        <v>667</v>
      </c>
      <c r="AO860" t="s">
        <v>4702</v>
      </c>
    </row>
    <row r="861" spans="1:41" hidden="1" outlineLevel="1">
      <c r="A861" s="73" t="s">
        <v>1901</v>
      </c>
      <c r="B861" s="10" t="s">
        <v>3738</v>
      </c>
      <c r="C861" s="1">
        <f t="shared" si="152"/>
        <v>9631</v>
      </c>
      <c r="D861" s="7">
        <f t="shared" si="145"/>
        <v>1</v>
      </c>
      <c r="E861" s="7">
        <f t="shared" si="146"/>
        <v>2</v>
      </c>
      <c r="F861" s="7">
        <f t="shared" si="147"/>
        <v>3</v>
      </c>
      <c r="G861" s="1">
        <f t="shared" si="153"/>
        <v>1325</v>
      </c>
      <c r="H861" s="2">
        <f t="shared" si="154"/>
        <v>0.13757657564115877</v>
      </c>
      <c r="I861" s="8"/>
      <c r="J861" s="2">
        <f t="shared" si="148"/>
        <v>0.5366005606894404</v>
      </c>
      <c r="K861" s="2">
        <f t="shared" si="149"/>
        <v>0.39902398504828157</v>
      </c>
      <c r="L861" s="2">
        <f t="shared" si="150"/>
        <v>4.9008410341605232E-2</v>
      </c>
      <c r="M861" s="2">
        <f t="shared" si="151"/>
        <v>1.5367043920672799E-2</v>
      </c>
      <c r="N861" s="1">
        <v>5168</v>
      </c>
      <c r="O861" s="1">
        <v>3843</v>
      </c>
      <c r="P861" s="1">
        <v>472</v>
      </c>
      <c r="Q861" s="1">
        <v>49</v>
      </c>
      <c r="R861" s="1">
        <v>71</v>
      </c>
      <c r="S861" s="1">
        <v>10</v>
      </c>
      <c r="T861" s="1"/>
      <c r="U861" s="1">
        <v>18</v>
      </c>
      <c r="V861" s="1"/>
      <c r="W861" s="1"/>
      <c r="X861" s="1"/>
      <c r="Y861" s="1"/>
      <c r="Z861" s="1"/>
      <c r="AA861" s="1"/>
      <c r="AB861" s="1"/>
      <c r="AG861" t="str">
        <f t="shared" si="155"/>
        <v>Mansfield</v>
      </c>
      <c r="AH861" t="s">
        <v>2683</v>
      </c>
      <c r="AI861" t="s">
        <v>3494</v>
      </c>
      <c r="AJ861" s="7">
        <v>299</v>
      </c>
      <c r="AL861" s="7" t="s">
        <v>851</v>
      </c>
      <c r="AM861" t="s">
        <v>1803</v>
      </c>
      <c r="AN861" t="s">
        <v>654</v>
      </c>
      <c r="AO861" t="s">
        <v>4703</v>
      </c>
    </row>
    <row r="862" spans="1:41" hidden="1" outlineLevel="1">
      <c r="A862" s="73" t="s">
        <v>2549</v>
      </c>
      <c r="B862" s="10" t="s">
        <v>3738</v>
      </c>
      <c r="C862" s="1">
        <f t="shared" si="152"/>
        <v>11814</v>
      </c>
      <c r="D862" s="7">
        <f t="shared" si="145"/>
        <v>1</v>
      </c>
      <c r="E862" s="7">
        <f t="shared" si="146"/>
        <v>2</v>
      </c>
      <c r="F862" s="7">
        <f t="shared" si="147"/>
        <v>3</v>
      </c>
      <c r="G862" s="1">
        <f t="shared" si="153"/>
        <v>2044</v>
      </c>
      <c r="H862" s="2">
        <f t="shared" si="154"/>
        <v>0.17301506686981546</v>
      </c>
      <c r="I862" s="8"/>
      <c r="J862" s="2">
        <f t="shared" si="148"/>
        <v>0.54900964956830878</v>
      </c>
      <c r="K862" s="2">
        <f t="shared" si="149"/>
        <v>0.37599458269849334</v>
      </c>
      <c r="L862" s="2">
        <f t="shared" si="150"/>
        <v>6.4245810055865923E-2</v>
      </c>
      <c r="M862" s="2">
        <f t="shared" si="151"/>
        <v>1.0749957677331959E-2</v>
      </c>
      <c r="N862" s="1">
        <v>6486</v>
      </c>
      <c r="O862" s="1">
        <v>4442</v>
      </c>
      <c r="P862" s="1">
        <v>759</v>
      </c>
      <c r="Q862" s="1">
        <v>19</v>
      </c>
      <c r="R862" s="1">
        <v>78</v>
      </c>
      <c r="S862" s="1">
        <v>12</v>
      </c>
      <c r="T862" s="1"/>
      <c r="U862" s="1">
        <v>18</v>
      </c>
      <c r="V862" s="1"/>
      <c r="W862" s="1"/>
      <c r="X862" s="1"/>
      <c r="Y862" s="1"/>
      <c r="Z862" s="1"/>
      <c r="AA862" s="1"/>
      <c r="AB862" s="1"/>
      <c r="AG862" t="str">
        <f t="shared" si="155"/>
        <v>Marblehead</v>
      </c>
      <c r="AH862" t="s">
        <v>2430</v>
      </c>
      <c r="AI862">
        <v>6</v>
      </c>
      <c r="AJ862" s="7">
        <v>104</v>
      </c>
      <c r="AL862" s="7" t="s">
        <v>851</v>
      </c>
      <c r="AM862" t="s">
        <v>2454</v>
      </c>
      <c r="AN862" t="s">
        <v>668</v>
      </c>
      <c r="AO862" t="s">
        <v>4704</v>
      </c>
    </row>
    <row r="863" spans="1:41" hidden="1" outlineLevel="1">
      <c r="A863" s="73" t="s">
        <v>946</v>
      </c>
      <c r="B863" s="10" t="s">
        <v>3738</v>
      </c>
      <c r="C863" s="1">
        <f t="shared" si="152"/>
        <v>2746</v>
      </c>
      <c r="D863" s="7">
        <f t="shared" si="145"/>
        <v>1</v>
      </c>
      <c r="E863" s="7">
        <f t="shared" si="146"/>
        <v>2</v>
      </c>
      <c r="F863" s="7">
        <f t="shared" si="147"/>
        <v>3</v>
      </c>
      <c r="G863" s="1">
        <f t="shared" si="153"/>
        <v>342</v>
      </c>
      <c r="H863" s="2">
        <f t="shared" si="154"/>
        <v>0.12454479242534595</v>
      </c>
      <c r="I863" s="8"/>
      <c r="J863" s="2">
        <f t="shared" si="148"/>
        <v>0.52621995630007279</v>
      </c>
      <c r="K863" s="2">
        <f t="shared" si="149"/>
        <v>0.40167516387472685</v>
      </c>
      <c r="L863" s="2">
        <f t="shared" si="150"/>
        <v>6.0087399854333576E-2</v>
      </c>
      <c r="M863" s="2">
        <f t="shared" si="151"/>
        <v>1.2017479970866787E-2</v>
      </c>
      <c r="N863" s="1">
        <v>1445</v>
      </c>
      <c r="O863" s="1">
        <v>1103</v>
      </c>
      <c r="P863" s="1">
        <v>165</v>
      </c>
      <c r="Q863" s="1">
        <v>9</v>
      </c>
      <c r="R863" s="1">
        <v>16</v>
      </c>
      <c r="S863" s="1">
        <v>4</v>
      </c>
      <c r="T863" s="1"/>
      <c r="U863" s="1">
        <v>4</v>
      </c>
      <c r="V863" s="1"/>
      <c r="W863" s="1"/>
      <c r="X863" s="1"/>
      <c r="Y863" s="1"/>
      <c r="Z863" s="1"/>
      <c r="AA863" s="1"/>
      <c r="AB863" s="1"/>
      <c r="AG863" t="str">
        <f t="shared" si="155"/>
        <v>Marion</v>
      </c>
      <c r="AH863" t="s">
        <v>1525</v>
      </c>
      <c r="AI863">
        <v>4</v>
      </c>
      <c r="AJ863" s="7">
        <v>332</v>
      </c>
      <c r="AL863" s="7" t="s">
        <v>851</v>
      </c>
      <c r="AM863" t="s">
        <v>459</v>
      </c>
      <c r="AN863" t="s">
        <v>992</v>
      </c>
      <c r="AO863" t="s">
        <v>4705</v>
      </c>
    </row>
    <row r="864" spans="1:41" hidden="1" outlineLevel="1">
      <c r="A864" s="73" t="s">
        <v>509</v>
      </c>
      <c r="B864" s="10" t="s">
        <v>3738</v>
      </c>
      <c r="C864" s="1">
        <f t="shared" si="152"/>
        <v>14474</v>
      </c>
      <c r="D864" s="7">
        <f t="shared" si="145"/>
        <v>1</v>
      </c>
      <c r="E864" s="7">
        <f t="shared" si="146"/>
        <v>2</v>
      </c>
      <c r="F864" s="7">
        <f t="shared" si="147"/>
        <v>3</v>
      </c>
      <c r="G864" s="1">
        <f t="shared" si="153"/>
        <v>2976</v>
      </c>
      <c r="H864" s="2">
        <f t="shared" si="154"/>
        <v>0.20561005941688545</v>
      </c>
      <c r="I864" s="8"/>
      <c r="J864" s="2">
        <f t="shared" si="148"/>
        <v>0.56611855741329276</v>
      </c>
      <c r="K864" s="2">
        <f t="shared" si="149"/>
        <v>0.36050849799640733</v>
      </c>
      <c r="L864" s="2">
        <f t="shared" si="150"/>
        <v>5.8656902031228413E-2</v>
      </c>
      <c r="M864" s="2">
        <f t="shared" si="151"/>
        <v>1.4716042559071503E-2</v>
      </c>
      <c r="N864" s="1">
        <v>8194</v>
      </c>
      <c r="O864" s="1">
        <v>5218</v>
      </c>
      <c r="P864" s="1">
        <v>849</v>
      </c>
      <c r="Q864" s="1">
        <v>50</v>
      </c>
      <c r="R864" s="1">
        <v>105</v>
      </c>
      <c r="S864" s="1">
        <v>19</v>
      </c>
      <c r="T864" s="1"/>
      <c r="U864" s="1">
        <v>39</v>
      </c>
      <c r="V864" s="1"/>
      <c r="W864" s="1"/>
      <c r="X864" s="1"/>
      <c r="Y864" s="1"/>
      <c r="Z864" s="1"/>
      <c r="AA864" s="1"/>
      <c r="AB864" s="1"/>
      <c r="AG864" t="str">
        <f t="shared" si="155"/>
        <v>Marlborough</v>
      </c>
      <c r="AH864" t="s">
        <v>1850</v>
      </c>
      <c r="AI864">
        <v>5</v>
      </c>
      <c r="AJ864" s="7">
        <v>167</v>
      </c>
      <c r="AL864" s="7" t="s">
        <v>851</v>
      </c>
      <c r="AM864" t="s">
        <v>1467</v>
      </c>
      <c r="AN864" t="s">
        <v>4706</v>
      </c>
      <c r="AO864" t="s">
        <v>4707</v>
      </c>
    </row>
    <row r="865" spans="1:41" hidden="1" outlineLevel="1">
      <c r="A865" s="73" t="s">
        <v>3611</v>
      </c>
      <c r="B865" s="10" t="s">
        <v>3738</v>
      </c>
      <c r="C865" s="1">
        <f t="shared" si="152"/>
        <v>12255</v>
      </c>
      <c r="D865" s="7">
        <f t="shared" si="145"/>
        <v>1</v>
      </c>
      <c r="E865" s="7">
        <f t="shared" si="146"/>
        <v>2</v>
      </c>
      <c r="F865" s="7">
        <f t="shared" si="147"/>
        <v>3</v>
      </c>
      <c r="G865" s="1">
        <f t="shared" si="153"/>
        <v>1585</v>
      </c>
      <c r="H865" s="2">
        <f t="shared" si="154"/>
        <v>0.12933496532027744</v>
      </c>
      <c r="I865" s="8"/>
      <c r="J865" s="2">
        <f t="shared" si="148"/>
        <v>0.52860057119543047</v>
      </c>
      <c r="K865" s="2">
        <f t="shared" si="149"/>
        <v>0.39926560587515297</v>
      </c>
      <c r="L865" s="2">
        <f t="shared" si="150"/>
        <v>6.4300285597715223E-2</v>
      </c>
      <c r="M865" s="2">
        <f t="shared" si="151"/>
        <v>7.8335373317013346E-3</v>
      </c>
      <c r="N865" s="1">
        <v>6478</v>
      </c>
      <c r="O865" s="1">
        <v>4893</v>
      </c>
      <c r="P865" s="1">
        <v>788</v>
      </c>
      <c r="Q865" s="1">
        <v>45</v>
      </c>
      <c r="R865" s="1">
        <v>46</v>
      </c>
      <c r="S865" s="1">
        <v>5</v>
      </c>
      <c r="T865" s="1"/>
      <c r="U865" s="1">
        <v>0</v>
      </c>
      <c r="V865" s="1"/>
      <c r="W865" s="1"/>
      <c r="X865" s="1"/>
      <c r="Y865" s="1"/>
      <c r="Z865" s="1"/>
      <c r="AA865" s="1"/>
      <c r="AB865" s="1"/>
      <c r="AG865" t="str">
        <f t="shared" si="155"/>
        <v>Marshfield</v>
      </c>
      <c r="AH865" t="s">
        <v>1525</v>
      </c>
      <c r="AI865">
        <v>10</v>
      </c>
      <c r="AJ865" s="7">
        <v>256</v>
      </c>
      <c r="AL865" s="7" t="s">
        <v>851</v>
      </c>
      <c r="AM865" t="s">
        <v>459</v>
      </c>
      <c r="AN865" t="s">
        <v>663</v>
      </c>
      <c r="AO865" t="s">
        <v>4708</v>
      </c>
    </row>
    <row r="866" spans="1:41" hidden="1" outlineLevel="1">
      <c r="A866" s="73" t="s">
        <v>510</v>
      </c>
      <c r="B866" s="10" t="s">
        <v>3738</v>
      </c>
      <c r="C866" s="1">
        <f t="shared" si="152"/>
        <v>6479</v>
      </c>
      <c r="D866" s="7">
        <f t="shared" si="145"/>
        <v>1</v>
      </c>
      <c r="E866" s="7">
        <f t="shared" si="146"/>
        <v>2</v>
      </c>
      <c r="F866" s="7">
        <f t="shared" si="147"/>
        <v>3</v>
      </c>
      <c r="G866" s="1">
        <f t="shared" si="153"/>
        <v>719</v>
      </c>
      <c r="H866" s="2">
        <f t="shared" si="154"/>
        <v>0.11097391572773577</v>
      </c>
      <c r="I866" s="8"/>
      <c r="J866" s="2">
        <f t="shared" si="148"/>
        <v>0.52755054792406231</v>
      </c>
      <c r="K866" s="2">
        <f t="shared" si="149"/>
        <v>0.41657663219632657</v>
      </c>
      <c r="L866" s="2">
        <f t="shared" si="150"/>
        <v>4.846426917734218E-2</v>
      </c>
      <c r="M866" s="2">
        <f t="shared" si="151"/>
        <v>7.4085507022689442E-3</v>
      </c>
      <c r="N866" s="1">
        <v>3418</v>
      </c>
      <c r="O866" s="1">
        <v>2699</v>
      </c>
      <c r="P866" s="1">
        <v>314</v>
      </c>
      <c r="Q866" s="1">
        <v>15</v>
      </c>
      <c r="R866" s="1">
        <v>18</v>
      </c>
      <c r="S866" s="1">
        <v>9</v>
      </c>
      <c r="T866" s="1"/>
      <c r="U866" s="1">
        <v>6</v>
      </c>
      <c r="V866" s="1"/>
      <c r="W866" s="1"/>
      <c r="X866" s="1"/>
      <c r="Y866" s="1"/>
      <c r="Z866" s="1"/>
      <c r="AA866" s="1"/>
      <c r="AB866" s="1"/>
      <c r="AG866" t="str">
        <f t="shared" si="155"/>
        <v>Mashpee</v>
      </c>
      <c r="AH866" t="s">
        <v>2745</v>
      </c>
      <c r="AI866">
        <v>10</v>
      </c>
      <c r="AJ866" s="7">
        <v>342</v>
      </c>
      <c r="AL866" s="7" t="s">
        <v>851</v>
      </c>
      <c r="AM866" t="s">
        <v>1801</v>
      </c>
      <c r="AN866" t="s">
        <v>130</v>
      </c>
      <c r="AO866" t="s">
        <v>4709</v>
      </c>
    </row>
    <row r="867" spans="1:41" hidden="1" outlineLevel="1">
      <c r="A867" s="73" t="s">
        <v>1910</v>
      </c>
      <c r="B867" s="10" t="s">
        <v>3738</v>
      </c>
      <c r="C867" s="1">
        <f t="shared" si="152"/>
        <v>3645</v>
      </c>
      <c r="D867" s="7">
        <f t="shared" si="145"/>
        <v>1</v>
      </c>
      <c r="E867" s="7">
        <f t="shared" si="146"/>
        <v>2</v>
      </c>
      <c r="F867" s="7">
        <f t="shared" si="147"/>
        <v>3</v>
      </c>
      <c r="G867" s="1">
        <f t="shared" si="153"/>
        <v>466</v>
      </c>
      <c r="H867" s="2">
        <f t="shared" si="154"/>
        <v>0.12784636488340193</v>
      </c>
      <c r="I867" s="8"/>
      <c r="J867" s="2">
        <f t="shared" si="148"/>
        <v>0.52482853223593962</v>
      </c>
      <c r="K867" s="2">
        <f t="shared" si="149"/>
        <v>0.39698216735253772</v>
      </c>
      <c r="L867" s="2">
        <f t="shared" si="150"/>
        <v>6.9410150891632369E-2</v>
      </c>
      <c r="M867" s="2">
        <f t="shared" si="151"/>
        <v>8.7791495198902975E-3</v>
      </c>
      <c r="N867" s="1">
        <v>1913</v>
      </c>
      <c r="O867" s="1">
        <v>1447</v>
      </c>
      <c r="P867" s="1">
        <v>253</v>
      </c>
      <c r="Q867" s="1">
        <v>7</v>
      </c>
      <c r="R867" s="1">
        <v>22</v>
      </c>
      <c r="S867" s="1">
        <v>3</v>
      </c>
      <c r="T867" s="1"/>
      <c r="U867" s="1">
        <v>0</v>
      </c>
      <c r="V867" s="1"/>
      <c r="W867" s="1"/>
      <c r="X867" s="1"/>
      <c r="Y867" s="1"/>
      <c r="Z867" s="1"/>
      <c r="AA867" s="1"/>
      <c r="AB867" s="1"/>
      <c r="AG867" t="str">
        <f t="shared" si="155"/>
        <v>Mattapoisett</v>
      </c>
      <c r="AH867" t="s">
        <v>1525</v>
      </c>
      <c r="AI867">
        <v>4</v>
      </c>
      <c r="AJ867" s="7">
        <v>340</v>
      </c>
      <c r="AL867" s="7" t="s">
        <v>851</v>
      </c>
      <c r="AM867" t="s">
        <v>459</v>
      </c>
      <c r="AN867" t="s">
        <v>3823</v>
      </c>
      <c r="AO867" t="s">
        <v>4710</v>
      </c>
    </row>
    <row r="868" spans="1:41" hidden="1" outlineLevel="1">
      <c r="A868" s="73" t="s">
        <v>1565</v>
      </c>
      <c r="B868" s="10" t="s">
        <v>3738</v>
      </c>
      <c r="C868" s="1">
        <f t="shared" si="152"/>
        <v>5233</v>
      </c>
      <c r="D868" s="7">
        <f t="shared" si="145"/>
        <v>1</v>
      </c>
      <c r="E868" s="7">
        <f t="shared" si="146"/>
        <v>2</v>
      </c>
      <c r="F868" s="7">
        <f t="shared" si="147"/>
        <v>3</v>
      </c>
      <c r="G868" s="1">
        <f t="shared" si="153"/>
        <v>1471</v>
      </c>
      <c r="H868" s="2">
        <f t="shared" si="154"/>
        <v>0.28110070705140455</v>
      </c>
      <c r="I868" s="8"/>
      <c r="J868" s="2">
        <f t="shared" si="148"/>
        <v>0.59889164914962734</v>
      </c>
      <c r="K868" s="2">
        <f t="shared" si="149"/>
        <v>0.31779094209822284</v>
      </c>
      <c r="L868" s="2">
        <f t="shared" si="150"/>
        <v>6.8412000764379893E-2</v>
      </c>
      <c r="M868" s="2">
        <f t="shared" si="151"/>
        <v>1.4905407987769931E-2</v>
      </c>
      <c r="N868" s="1">
        <v>3134</v>
      </c>
      <c r="O868" s="1">
        <v>1663</v>
      </c>
      <c r="P868" s="1">
        <v>358</v>
      </c>
      <c r="Q868" s="1">
        <v>22</v>
      </c>
      <c r="R868" s="1">
        <v>41</v>
      </c>
      <c r="S868" s="1">
        <v>3</v>
      </c>
      <c r="T868" s="1"/>
      <c r="U868" s="1">
        <v>12</v>
      </c>
      <c r="V868" s="1"/>
      <c r="W868" s="1"/>
      <c r="X868" s="1"/>
      <c r="Y868" s="1"/>
      <c r="Z868" s="1"/>
      <c r="AA868" s="1"/>
      <c r="AB868" s="1"/>
      <c r="AG868" t="str">
        <f t="shared" si="155"/>
        <v>Maynard</v>
      </c>
      <c r="AH868" t="s">
        <v>1850</v>
      </c>
      <c r="AI868">
        <v>5</v>
      </c>
      <c r="AJ868" s="7">
        <v>132</v>
      </c>
      <c r="AL868" s="7" t="s">
        <v>851</v>
      </c>
      <c r="AM868" t="s">
        <v>1467</v>
      </c>
      <c r="AN868" t="s">
        <v>1151</v>
      </c>
      <c r="AO868" t="s">
        <v>4334</v>
      </c>
    </row>
    <row r="869" spans="1:41" hidden="1" outlineLevel="1">
      <c r="A869" s="73" t="s">
        <v>1258</v>
      </c>
      <c r="B869" s="10" t="s">
        <v>3738</v>
      </c>
      <c r="C869" s="1">
        <f t="shared" si="152"/>
        <v>6582</v>
      </c>
      <c r="D869" s="7">
        <f t="shared" si="145"/>
        <v>1</v>
      </c>
      <c r="E869" s="7">
        <f t="shared" si="146"/>
        <v>2</v>
      </c>
      <c r="F869" s="7">
        <f t="shared" si="147"/>
        <v>3</v>
      </c>
      <c r="G869" s="1">
        <f t="shared" si="153"/>
        <v>359</v>
      </c>
      <c r="H869" s="2">
        <f t="shared" si="154"/>
        <v>5.4542692190823458E-2</v>
      </c>
      <c r="I869" s="8"/>
      <c r="J869" s="2">
        <f t="shared" si="148"/>
        <v>0.49073230021270131</v>
      </c>
      <c r="K869" s="2">
        <f t="shared" si="149"/>
        <v>0.43618960802187784</v>
      </c>
      <c r="L869" s="2">
        <f t="shared" si="150"/>
        <v>5.9100577332117897E-2</v>
      </c>
      <c r="M869" s="2">
        <f t="shared" si="151"/>
        <v>1.3977514433302952E-2</v>
      </c>
      <c r="N869" s="1">
        <v>3230</v>
      </c>
      <c r="O869" s="1">
        <v>2871</v>
      </c>
      <c r="P869" s="1">
        <v>389</v>
      </c>
      <c r="Q869" s="1">
        <v>18</v>
      </c>
      <c r="R869" s="1">
        <v>42</v>
      </c>
      <c r="S869" s="1">
        <v>6</v>
      </c>
      <c r="T869" s="1"/>
      <c r="U869" s="1">
        <v>26</v>
      </c>
      <c r="V869" s="1"/>
      <c r="W869" s="1"/>
      <c r="X869" s="1"/>
      <c r="Y869" s="1"/>
      <c r="Z869" s="1"/>
      <c r="AA869" s="1"/>
      <c r="AB869" s="1"/>
      <c r="AG869" t="str">
        <f t="shared" si="155"/>
        <v>Medfield</v>
      </c>
      <c r="AH869" t="s">
        <v>3432</v>
      </c>
      <c r="AI869">
        <v>9</v>
      </c>
      <c r="AJ869" s="7">
        <v>236</v>
      </c>
      <c r="AL869" s="7" t="s">
        <v>851</v>
      </c>
      <c r="AM869" t="s">
        <v>458</v>
      </c>
      <c r="AN869" t="s">
        <v>655</v>
      </c>
      <c r="AO869" t="s">
        <v>4335</v>
      </c>
    </row>
    <row r="870" spans="1:41" hidden="1" outlineLevel="1">
      <c r="A870" s="73" t="s">
        <v>2956</v>
      </c>
      <c r="B870" s="10" t="s">
        <v>3738</v>
      </c>
      <c r="C870" s="1">
        <f t="shared" si="152"/>
        <v>24976</v>
      </c>
      <c r="D870" s="7">
        <f t="shared" si="145"/>
        <v>1</v>
      </c>
      <c r="E870" s="7">
        <f t="shared" si="146"/>
        <v>2</v>
      </c>
      <c r="F870" s="7">
        <f t="shared" si="147"/>
        <v>3</v>
      </c>
      <c r="G870" s="1">
        <f t="shared" si="153"/>
        <v>10423</v>
      </c>
      <c r="H870" s="2">
        <f t="shared" si="154"/>
        <v>0.41732062780269058</v>
      </c>
      <c r="I870" s="8"/>
      <c r="J870" s="2">
        <f t="shared" si="148"/>
        <v>0.67168481742472774</v>
      </c>
      <c r="K870" s="2">
        <f t="shared" si="149"/>
        <v>0.25436418962203716</v>
      </c>
      <c r="L870" s="2">
        <f t="shared" si="150"/>
        <v>6.0257847533632287E-2</v>
      </c>
      <c r="M870" s="2">
        <f t="shared" si="151"/>
        <v>1.3693145419602808E-2</v>
      </c>
      <c r="N870" s="1">
        <v>16776</v>
      </c>
      <c r="O870" s="1">
        <v>6353</v>
      </c>
      <c r="P870" s="1">
        <v>1505</v>
      </c>
      <c r="Q870" s="1">
        <v>151</v>
      </c>
      <c r="R870" s="1">
        <v>134</v>
      </c>
      <c r="S870" s="1">
        <v>20</v>
      </c>
      <c r="T870" s="1"/>
      <c r="U870" s="1">
        <v>37</v>
      </c>
      <c r="V870" s="1"/>
      <c r="W870" s="1"/>
      <c r="X870" s="1"/>
      <c r="Y870" s="1"/>
      <c r="Z870" s="1"/>
      <c r="AA870" s="1"/>
      <c r="AB870" s="1"/>
      <c r="AG870" t="str">
        <f t="shared" si="155"/>
        <v>Medford</v>
      </c>
      <c r="AH870" t="s">
        <v>1850</v>
      </c>
      <c r="AI870">
        <v>7</v>
      </c>
      <c r="AJ870" s="7">
        <v>130</v>
      </c>
      <c r="AL870" s="7" t="s">
        <v>851</v>
      </c>
      <c r="AM870" t="s">
        <v>1467</v>
      </c>
      <c r="AN870" t="s">
        <v>119</v>
      </c>
      <c r="AO870" t="s">
        <v>4336</v>
      </c>
    </row>
    <row r="871" spans="1:41" hidden="1" outlineLevel="1">
      <c r="A871" s="73" t="s">
        <v>2957</v>
      </c>
      <c r="B871" s="10" t="s">
        <v>3738</v>
      </c>
      <c r="C871" s="1">
        <f t="shared" si="152"/>
        <v>6065</v>
      </c>
      <c r="D871" s="7">
        <f t="shared" si="145"/>
        <v>1</v>
      </c>
      <c r="E871" s="7">
        <f t="shared" si="146"/>
        <v>2</v>
      </c>
      <c r="F871" s="7">
        <f t="shared" si="147"/>
        <v>3</v>
      </c>
      <c r="G871" s="1">
        <f t="shared" si="153"/>
        <v>943</v>
      </c>
      <c r="H871" s="2">
        <f t="shared" si="154"/>
        <v>0.15548227535037099</v>
      </c>
      <c r="I871" s="8"/>
      <c r="J871" s="2">
        <f t="shared" si="148"/>
        <v>0.54624896949711454</v>
      </c>
      <c r="K871" s="2">
        <f t="shared" si="149"/>
        <v>0.39076669414674359</v>
      </c>
      <c r="L871" s="2">
        <f t="shared" si="150"/>
        <v>4.9134377576257215E-2</v>
      </c>
      <c r="M871" s="2">
        <f t="shared" si="151"/>
        <v>1.3849958779884652E-2</v>
      </c>
      <c r="N871" s="1">
        <v>3313</v>
      </c>
      <c r="O871" s="1">
        <v>2370</v>
      </c>
      <c r="P871" s="1">
        <v>298</v>
      </c>
      <c r="Q871" s="1">
        <v>29</v>
      </c>
      <c r="R871" s="1">
        <v>40</v>
      </c>
      <c r="S871" s="1">
        <v>2</v>
      </c>
      <c r="T871" s="1"/>
      <c r="U871" s="1">
        <v>13</v>
      </c>
      <c r="V871" s="1"/>
      <c r="W871" s="1"/>
      <c r="X871" s="1"/>
      <c r="Y871" s="1"/>
      <c r="Z871" s="1"/>
      <c r="AA871" s="1"/>
      <c r="AB871" s="1"/>
      <c r="AG871" t="str">
        <f t="shared" si="155"/>
        <v>Medway</v>
      </c>
      <c r="AH871" t="s">
        <v>3432</v>
      </c>
      <c r="AI871">
        <v>3</v>
      </c>
      <c r="AJ871" s="7">
        <v>250</v>
      </c>
      <c r="AL871" s="7" t="s">
        <v>851</v>
      </c>
      <c r="AM871" t="s">
        <v>458</v>
      </c>
      <c r="AN871" t="s">
        <v>1482</v>
      </c>
      <c r="AO871" t="s">
        <v>4337</v>
      </c>
    </row>
    <row r="872" spans="1:41" hidden="1" outlineLevel="1">
      <c r="A872" s="73" t="s">
        <v>2852</v>
      </c>
      <c r="B872" s="10" t="s">
        <v>3738</v>
      </c>
      <c r="C872" s="1">
        <f t="shared" si="152"/>
        <v>14405</v>
      </c>
      <c r="D872" s="7">
        <f t="shared" si="145"/>
        <v>1</v>
      </c>
      <c r="E872" s="7">
        <f t="shared" si="146"/>
        <v>2</v>
      </c>
      <c r="F872" s="7">
        <f t="shared" si="147"/>
        <v>3</v>
      </c>
      <c r="G872" s="1">
        <f t="shared" si="153"/>
        <v>3942</v>
      </c>
      <c r="H872" s="2">
        <f t="shared" si="154"/>
        <v>0.27365498090940643</v>
      </c>
      <c r="I872" s="8"/>
      <c r="J872" s="2">
        <f t="shared" si="148"/>
        <v>0.60027768136063864</v>
      </c>
      <c r="K872" s="2">
        <f t="shared" si="149"/>
        <v>0.32662270045123221</v>
      </c>
      <c r="L872" s="2">
        <f t="shared" si="150"/>
        <v>6.10204790003471E-2</v>
      </c>
      <c r="M872" s="2">
        <f t="shared" si="151"/>
        <v>1.2079139187782056E-2</v>
      </c>
      <c r="N872" s="1">
        <v>8647</v>
      </c>
      <c r="O872" s="1">
        <v>4705</v>
      </c>
      <c r="P872" s="1">
        <v>879</v>
      </c>
      <c r="Q872" s="1">
        <v>53</v>
      </c>
      <c r="R872" s="1">
        <v>83</v>
      </c>
      <c r="S872" s="1">
        <v>10</v>
      </c>
      <c r="T872" s="1"/>
      <c r="U872" s="1">
        <v>28</v>
      </c>
      <c r="V872" s="1"/>
      <c r="W872" s="1"/>
      <c r="X872" s="1"/>
      <c r="Y872" s="1"/>
      <c r="Z872" s="1"/>
      <c r="AA872" s="1"/>
      <c r="AB872" s="1"/>
      <c r="AG872" t="str">
        <f t="shared" si="155"/>
        <v>Melrose</v>
      </c>
      <c r="AH872" t="s">
        <v>1850</v>
      </c>
      <c r="AI872">
        <v>7</v>
      </c>
      <c r="AJ872" s="7">
        <v>124</v>
      </c>
      <c r="AL872" s="7" t="s">
        <v>851</v>
      </c>
      <c r="AM872" t="s">
        <v>1467</v>
      </c>
      <c r="AN872" t="s">
        <v>1157</v>
      </c>
      <c r="AO872" t="s">
        <v>4338</v>
      </c>
    </row>
    <row r="873" spans="1:41" hidden="1" outlineLevel="1">
      <c r="A873" s="73" t="s">
        <v>3612</v>
      </c>
      <c r="B873" s="10" t="s">
        <v>3738</v>
      </c>
      <c r="C873" s="1">
        <f t="shared" si="152"/>
        <v>2698</v>
      </c>
      <c r="D873" s="7">
        <f t="shared" si="145"/>
        <v>1</v>
      </c>
      <c r="E873" s="7">
        <f t="shared" si="146"/>
        <v>2</v>
      </c>
      <c r="F873" s="7">
        <f t="shared" si="147"/>
        <v>3</v>
      </c>
      <c r="G873" s="1">
        <f t="shared" si="153"/>
        <v>197</v>
      </c>
      <c r="H873" s="2">
        <f t="shared" si="154"/>
        <v>7.3017049666419573E-2</v>
      </c>
      <c r="I873" s="8"/>
      <c r="J873" s="2">
        <f t="shared" si="148"/>
        <v>0.49740548554484804</v>
      </c>
      <c r="K873" s="2">
        <f t="shared" si="149"/>
        <v>0.42438843587842845</v>
      </c>
      <c r="L873" s="2">
        <f t="shared" si="150"/>
        <v>6.6716085989621948E-2</v>
      </c>
      <c r="M873" s="2">
        <f t="shared" si="151"/>
        <v>1.1489992587101622E-2</v>
      </c>
      <c r="N873" s="1">
        <v>1342</v>
      </c>
      <c r="O873" s="1">
        <v>1145</v>
      </c>
      <c r="P873" s="1">
        <v>180</v>
      </c>
      <c r="Q873" s="1">
        <v>6</v>
      </c>
      <c r="R873" s="1">
        <v>18</v>
      </c>
      <c r="S873" s="1">
        <v>1</v>
      </c>
      <c r="T873" s="1"/>
      <c r="U873" s="1">
        <v>6</v>
      </c>
      <c r="V873" s="1"/>
      <c r="W873" s="1"/>
      <c r="X873" s="1"/>
      <c r="Y873" s="1"/>
      <c r="Z873" s="1"/>
      <c r="AA873" s="1"/>
      <c r="AB873" s="1"/>
      <c r="AG873" t="str">
        <f t="shared" si="155"/>
        <v>Mendon</v>
      </c>
      <c r="AH873" s="10" t="s">
        <v>3038</v>
      </c>
      <c r="AI873" s="10">
        <v>2</v>
      </c>
      <c r="AJ873" s="7">
        <v>270</v>
      </c>
      <c r="AL873" s="7" t="s">
        <v>851</v>
      </c>
      <c r="AM873" t="s">
        <v>777</v>
      </c>
      <c r="AN873" t="s">
        <v>1146</v>
      </c>
      <c r="AO873" t="s">
        <v>4339</v>
      </c>
    </row>
    <row r="874" spans="1:41" hidden="1" outlineLevel="1">
      <c r="A874" s="73" t="s">
        <v>1599</v>
      </c>
      <c r="B874" s="10" t="s">
        <v>3738</v>
      </c>
      <c r="C874" s="1">
        <f t="shared" si="152"/>
        <v>3014</v>
      </c>
      <c r="D874" s="7">
        <f t="shared" si="145"/>
        <v>1</v>
      </c>
      <c r="E874" s="7">
        <f t="shared" si="146"/>
        <v>2</v>
      </c>
      <c r="F874" s="7">
        <f t="shared" si="147"/>
        <v>3</v>
      </c>
      <c r="G874" s="1">
        <f t="shared" si="153"/>
        <v>303</v>
      </c>
      <c r="H874" s="2">
        <f t="shared" si="154"/>
        <v>0.10053085600530856</v>
      </c>
      <c r="I874" s="8"/>
      <c r="J874" s="2">
        <f t="shared" si="148"/>
        <v>0.50995355009953547</v>
      </c>
      <c r="K874" s="2">
        <f t="shared" si="149"/>
        <v>0.40942269409422694</v>
      </c>
      <c r="L874" s="2">
        <f t="shared" si="150"/>
        <v>6.9674850696748503E-2</v>
      </c>
      <c r="M874" s="2">
        <f t="shared" si="151"/>
        <v>1.0948905109489093E-2</v>
      </c>
      <c r="N874" s="1">
        <v>1537</v>
      </c>
      <c r="O874" s="1">
        <v>1234</v>
      </c>
      <c r="P874" s="1">
        <v>210</v>
      </c>
      <c r="Q874" s="1">
        <v>7</v>
      </c>
      <c r="R874" s="1">
        <v>16</v>
      </c>
      <c r="S874" s="1">
        <v>1</v>
      </c>
      <c r="T874" s="1"/>
      <c r="U874" s="1">
        <v>9</v>
      </c>
      <c r="V874" s="1"/>
      <c r="W874" s="1"/>
      <c r="X874" s="1"/>
      <c r="Y874" s="1"/>
      <c r="Z874" s="1"/>
      <c r="AA874" s="1"/>
      <c r="AB874" s="1"/>
      <c r="AG874" t="str">
        <f t="shared" si="155"/>
        <v>Merrimac</v>
      </c>
      <c r="AH874" t="s">
        <v>2430</v>
      </c>
      <c r="AI874">
        <v>6</v>
      </c>
      <c r="AJ874" s="7">
        <v>3</v>
      </c>
      <c r="AL874" s="7" t="s">
        <v>851</v>
      </c>
      <c r="AM874" t="s">
        <v>2454</v>
      </c>
      <c r="AN874" t="s">
        <v>994</v>
      </c>
      <c r="AO874" t="s">
        <v>4340</v>
      </c>
    </row>
    <row r="875" spans="1:41" hidden="1" outlineLevel="1">
      <c r="A875" s="73" t="s">
        <v>1587</v>
      </c>
      <c r="B875" s="10" t="s">
        <v>3738</v>
      </c>
      <c r="C875" s="1">
        <f t="shared" si="152"/>
        <v>17369</v>
      </c>
      <c r="D875" s="7">
        <f t="shared" si="145"/>
        <v>1</v>
      </c>
      <c r="E875" s="7">
        <f t="shared" si="146"/>
        <v>2</v>
      </c>
      <c r="F875" s="7">
        <f t="shared" si="147"/>
        <v>3</v>
      </c>
      <c r="G875" s="1">
        <f t="shared" si="153"/>
        <v>2714</v>
      </c>
      <c r="H875" s="2">
        <f t="shared" si="154"/>
        <v>0.15625539754735449</v>
      </c>
      <c r="I875" s="8"/>
      <c r="J875" s="2">
        <f t="shared" si="148"/>
        <v>0.54493638090851515</v>
      </c>
      <c r="K875" s="2">
        <f t="shared" si="149"/>
        <v>0.38868098336116069</v>
      </c>
      <c r="L875" s="2">
        <f t="shared" si="150"/>
        <v>5.411940814094076E-2</v>
      </c>
      <c r="M875" s="2">
        <f t="shared" si="151"/>
        <v>1.2263227589383398E-2</v>
      </c>
      <c r="N875" s="1">
        <v>9465</v>
      </c>
      <c r="O875" s="1">
        <v>6751</v>
      </c>
      <c r="P875" s="1">
        <v>940</v>
      </c>
      <c r="Q875" s="1">
        <v>102</v>
      </c>
      <c r="R875" s="1">
        <v>82</v>
      </c>
      <c r="S875" s="1">
        <v>10</v>
      </c>
      <c r="T875" s="1"/>
      <c r="U875" s="1">
        <v>19</v>
      </c>
      <c r="V875" s="1"/>
      <c r="W875" s="1"/>
      <c r="X875" s="1"/>
      <c r="Y875" s="1"/>
      <c r="Z875" s="1"/>
      <c r="AA875" s="1"/>
      <c r="AB875" s="1"/>
      <c r="AG875" t="str">
        <f t="shared" si="155"/>
        <v>Methuen</v>
      </c>
      <c r="AH875" t="s">
        <v>2430</v>
      </c>
      <c r="AI875">
        <v>5</v>
      </c>
      <c r="AJ875" s="7">
        <v>8</v>
      </c>
      <c r="AL875" s="7" t="s">
        <v>851</v>
      </c>
      <c r="AM875" t="s">
        <v>2454</v>
      </c>
      <c r="AN875" t="s">
        <v>95</v>
      </c>
      <c r="AO875" t="s">
        <v>4341</v>
      </c>
    </row>
    <row r="876" spans="1:41" hidden="1" outlineLevel="1">
      <c r="A876" s="73" t="s">
        <v>2259</v>
      </c>
      <c r="B876" s="10" t="s">
        <v>3738</v>
      </c>
      <c r="C876" s="1">
        <f t="shared" si="152"/>
        <v>8071</v>
      </c>
      <c r="D876" s="7">
        <f t="shared" si="145"/>
        <v>1</v>
      </c>
      <c r="E876" s="7">
        <f t="shared" si="146"/>
        <v>2</v>
      </c>
      <c r="F876" s="7">
        <f t="shared" si="147"/>
        <v>3</v>
      </c>
      <c r="G876" s="1">
        <f t="shared" si="153"/>
        <v>660</v>
      </c>
      <c r="H876" s="2">
        <f t="shared" si="154"/>
        <v>8.1774253500185856E-2</v>
      </c>
      <c r="I876" s="8"/>
      <c r="J876" s="2">
        <f t="shared" si="148"/>
        <v>0.50353116094659889</v>
      </c>
      <c r="K876" s="2">
        <f t="shared" si="149"/>
        <v>0.42175690744641309</v>
      </c>
      <c r="L876" s="2">
        <f t="shared" si="150"/>
        <v>5.7985379754677241E-2</v>
      </c>
      <c r="M876" s="2">
        <f t="shared" si="151"/>
        <v>1.6726551852310784E-2</v>
      </c>
      <c r="N876" s="1">
        <v>4064</v>
      </c>
      <c r="O876" s="1">
        <v>3404</v>
      </c>
      <c r="P876" s="1">
        <v>468</v>
      </c>
      <c r="Q876" s="1">
        <v>49</v>
      </c>
      <c r="R876" s="1">
        <v>61</v>
      </c>
      <c r="S876" s="1">
        <v>6</v>
      </c>
      <c r="T876" s="1"/>
      <c r="U876" s="1">
        <v>19</v>
      </c>
      <c r="V876" s="1"/>
      <c r="W876" s="1"/>
      <c r="X876" s="1"/>
      <c r="Y876" s="1"/>
      <c r="Z876" s="1"/>
      <c r="AA876" s="1"/>
      <c r="AB876" s="1"/>
      <c r="AG876" t="str">
        <f t="shared" si="155"/>
        <v>Middleborough</v>
      </c>
      <c r="AH876" t="s">
        <v>1525</v>
      </c>
      <c r="AI876">
        <v>4</v>
      </c>
      <c r="AJ876" s="7">
        <v>313</v>
      </c>
      <c r="AL876" s="7" t="s">
        <v>851</v>
      </c>
      <c r="AM876" t="s">
        <v>459</v>
      </c>
      <c r="AN876" t="s">
        <v>668</v>
      </c>
      <c r="AO876" t="s">
        <v>4342</v>
      </c>
    </row>
    <row r="877" spans="1:41" hidden="1" outlineLevel="1">
      <c r="A877" s="73" t="s">
        <v>1249</v>
      </c>
      <c r="B877" s="10" t="s">
        <v>3738</v>
      </c>
      <c r="C877" s="1">
        <f t="shared" si="152"/>
        <v>276</v>
      </c>
      <c r="D877" s="7">
        <f t="shared" ref="D877:D940" si="156">RANK(N877,(N877:AE877))</f>
        <v>1</v>
      </c>
      <c r="E877" s="7">
        <f t="shared" ref="E877:E940" si="157">RANK(O877,(N877:AE877))</f>
        <v>2</v>
      </c>
      <c r="F877" s="7">
        <f t="shared" ref="F877:F940" si="158">IF(P877&gt;0,RANK(P877,(N877:AE877)),0)</f>
        <v>3</v>
      </c>
      <c r="G877" s="1">
        <f t="shared" si="153"/>
        <v>24</v>
      </c>
      <c r="H877" s="2">
        <f t="shared" si="154"/>
        <v>8.6956521739130432E-2</v>
      </c>
      <c r="I877" s="8"/>
      <c r="J877" s="2">
        <f t="shared" ref="J877:J940" si="159">IF(C877=0,"-",N877/C877)</f>
        <v>0.45652173913043476</v>
      </c>
      <c r="K877" s="2">
        <f t="shared" ref="K877:K940" si="160">IF(C877=0,"-",O877/C877)</f>
        <v>0.36956521739130432</v>
      </c>
      <c r="L877" s="2">
        <f t="shared" ref="L877:L940" si="161">IF(C877=0,"-",P877/C877)</f>
        <v>0.14855072463768115</v>
      </c>
      <c r="M877" s="2">
        <f t="shared" ref="M877:M940" si="162">IF(C877=0,"-",(1-J877-K877-L877))</f>
        <v>2.5362318840579712E-2</v>
      </c>
      <c r="N877" s="1">
        <v>126</v>
      </c>
      <c r="O877" s="1">
        <v>102</v>
      </c>
      <c r="P877" s="1">
        <v>41</v>
      </c>
      <c r="Q877" s="1">
        <v>3</v>
      </c>
      <c r="R877" s="1">
        <v>4</v>
      </c>
      <c r="S877" s="1">
        <v>0</v>
      </c>
      <c r="T877" s="1"/>
      <c r="U877" s="1">
        <v>0</v>
      </c>
      <c r="V877" s="1"/>
      <c r="W877" s="1"/>
      <c r="X877" s="1"/>
      <c r="Y877" s="1"/>
      <c r="Z877" s="1"/>
      <c r="AA877" s="1"/>
      <c r="AB877" s="1"/>
      <c r="AG877" t="str">
        <f t="shared" si="155"/>
        <v>Middlefield</v>
      </c>
      <c r="AH877" t="s">
        <v>1790</v>
      </c>
      <c r="AI877">
        <v>1</v>
      </c>
      <c r="AJ877" s="7">
        <v>165</v>
      </c>
      <c r="AL877" s="7" t="s">
        <v>851</v>
      </c>
      <c r="AM877" t="s">
        <v>1466</v>
      </c>
      <c r="AN877" t="s">
        <v>660</v>
      </c>
      <c r="AO877" t="s">
        <v>4343</v>
      </c>
    </row>
    <row r="878" spans="1:41" hidden="1" outlineLevel="1">
      <c r="A878" s="73" t="s">
        <v>1610</v>
      </c>
      <c r="B878" s="10" t="s">
        <v>3738</v>
      </c>
      <c r="C878" s="1">
        <f t="shared" si="152"/>
        <v>3319</v>
      </c>
      <c r="D878" s="7">
        <f t="shared" si="156"/>
        <v>1</v>
      </c>
      <c r="E878" s="7">
        <f t="shared" si="157"/>
        <v>2</v>
      </c>
      <c r="F878" s="7">
        <f t="shared" si="158"/>
        <v>3</v>
      </c>
      <c r="G878" s="1">
        <f t="shared" si="153"/>
        <v>245</v>
      </c>
      <c r="H878" s="2">
        <f t="shared" si="154"/>
        <v>7.3817414884001203E-2</v>
      </c>
      <c r="I878" s="8"/>
      <c r="J878" s="2">
        <f t="shared" si="159"/>
        <v>0.50527267249171437</v>
      </c>
      <c r="K878" s="2">
        <f t="shared" si="160"/>
        <v>0.43145525760771319</v>
      </c>
      <c r="L878" s="2">
        <f t="shared" si="161"/>
        <v>5.4534498342874362E-2</v>
      </c>
      <c r="M878" s="2">
        <f t="shared" si="162"/>
        <v>8.7375715576980748E-3</v>
      </c>
      <c r="N878" s="1">
        <v>1677</v>
      </c>
      <c r="O878" s="1">
        <v>1432</v>
      </c>
      <c r="P878" s="1">
        <v>181</v>
      </c>
      <c r="Q878" s="1">
        <v>10</v>
      </c>
      <c r="R878" s="1">
        <v>17</v>
      </c>
      <c r="S878" s="1">
        <v>1</v>
      </c>
      <c r="T878" s="1"/>
      <c r="U878" s="1">
        <v>1</v>
      </c>
      <c r="V878" s="1"/>
      <c r="W878" s="1"/>
      <c r="X878" s="1"/>
      <c r="Y878" s="1"/>
      <c r="Z878" s="1"/>
      <c r="AA878" s="1"/>
      <c r="AB878" s="1"/>
      <c r="AG878" t="str">
        <f t="shared" si="155"/>
        <v>Middleton</v>
      </c>
      <c r="AH878" t="s">
        <v>2430</v>
      </c>
      <c r="AI878">
        <v>6</v>
      </c>
      <c r="AJ878" s="7">
        <v>57</v>
      </c>
      <c r="AL878" s="7" t="s">
        <v>851</v>
      </c>
      <c r="AM878" t="s">
        <v>2454</v>
      </c>
      <c r="AN878" t="s">
        <v>996</v>
      </c>
      <c r="AO878" t="s">
        <v>4344</v>
      </c>
    </row>
    <row r="879" spans="1:41" hidden="1" outlineLevel="1">
      <c r="A879" s="73" t="s">
        <v>1611</v>
      </c>
      <c r="B879" s="10" t="s">
        <v>3738</v>
      </c>
      <c r="C879" s="1">
        <f t="shared" si="152"/>
        <v>11308</v>
      </c>
      <c r="D879" s="7">
        <f t="shared" si="156"/>
        <v>1</v>
      </c>
      <c r="E879" s="7">
        <f t="shared" si="157"/>
        <v>2</v>
      </c>
      <c r="F879" s="7">
        <f t="shared" si="158"/>
        <v>3</v>
      </c>
      <c r="G879" s="1">
        <f t="shared" si="153"/>
        <v>3361</v>
      </c>
      <c r="H879" s="2">
        <f t="shared" si="154"/>
        <v>0.29722320481075343</v>
      </c>
      <c r="I879" s="8"/>
      <c r="J879" s="2">
        <f t="shared" si="159"/>
        <v>0.61964980544747084</v>
      </c>
      <c r="K879" s="2">
        <f t="shared" si="160"/>
        <v>0.32242660063671735</v>
      </c>
      <c r="L879" s="2">
        <f t="shared" si="161"/>
        <v>4.7665369649805445E-2</v>
      </c>
      <c r="M879" s="2">
        <f t="shared" si="162"/>
        <v>1.0258224266006366E-2</v>
      </c>
      <c r="N879" s="1">
        <v>7007</v>
      </c>
      <c r="O879" s="1">
        <v>3646</v>
      </c>
      <c r="P879" s="1">
        <v>539</v>
      </c>
      <c r="Q879" s="1">
        <v>35</v>
      </c>
      <c r="R879" s="1">
        <v>65</v>
      </c>
      <c r="S879" s="1">
        <v>8</v>
      </c>
      <c r="T879" s="1"/>
      <c r="U879" s="1">
        <v>8</v>
      </c>
      <c r="V879" s="1"/>
      <c r="W879" s="1"/>
      <c r="X879" s="1"/>
      <c r="Y879" s="1"/>
      <c r="Z879" s="1"/>
      <c r="AA879" s="1"/>
      <c r="AB879" s="1"/>
      <c r="AG879" t="str">
        <f t="shared" si="155"/>
        <v>Milford</v>
      </c>
      <c r="AH879" s="10" t="s">
        <v>3038</v>
      </c>
      <c r="AI879" s="10">
        <v>2</v>
      </c>
      <c r="AJ879" s="7">
        <v>244</v>
      </c>
      <c r="AL879" s="7" t="s">
        <v>851</v>
      </c>
      <c r="AM879" t="s">
        <v>777</v>
      </c>
      <c r="AN879" t="s">
        <v>4706</v>
      </c>
      <c r="AO879" t="s">
        <v>4345</v>
      </c>
    </row>
    <row r="880" spans="1:41" hidden="1" outlineLevel="1">
      <c r="A880" s="73" t="s">
        <v>1929</v>
      </c>
      <c r="B880" s="10" t="s">
        <v>3738</v>
      </c>
      <c r="C880" s="1">
        <f t="shared" si="152"/>
        <v>5725</v>
      </c>
      <c r="D880" s="7">
        <f t="shared" si="156"/>
        <v>1</v>
      </c>
      <c r="E880" s="7">
        <f t="shared" si="157"/>
        <v>2</v>
      </c>
      <c r="F880" s="7">
        <f t="shared" si="158"/>
        <v>3</v>
      </c>
      <c r="G880" s="1">
        <f t="shared" si="153"/>
        <v>1252</v>
      </c>
      <c r="H880" s="2">
        <f t="shared" si="154"/>
        <v>0.21868995633187774</v>
      </c>
      <c r="I880" s="8"/>
      <c r="J880" s="2">
        <f t="shared" si="159"/>
        <v>0.57851528384279471</v>
      </c>
      <c r="K880" s="2">
        <f t="shared" si="160"/>
        <v>0.359825327510917</v>
      </c>
      <c r="L880" s="2">
        <f t="shared" si="161"/>
        <v>5.170305676855895E-2</v>
      </c>
      <c r="M880" s="2">
        <f t="shared" si="162"/>
        <v>9.9563318777293325E-3</v>
      </c>
      <c r="N880" s="1">
        <v>3312</v>
      </c>
      <c r="O880" s="1">
        <v>2060</v>
      </c>
      <c r="P880" s="1">
        <v>296</v>
      </c>
      <c r="Q880" s="1">
        <v>19</v>
      </c>
      <c r="R880" s="1">
        <v>27</v>
      </c>
      <c r="S880" s="1">
        <v>5</v>
      </c>
      <c r="T880" s="1"/>
      <c r="U880" s="1">
        <v>6</v>
      </c>
      <c r="V880" s="1"/>
      <c r="W880" s="1"/>
      <c r="X880" s="1"/>
      <c r="Y880" s="1"/>
      <c r="Z880" s="1"/>
      <c r="AA880" s="1"/>
      <c r="AB880" s="1"/>
      <c r="AG880" t="str">
        <f t="shared" si="155"/>
        <v>Millbury</v>
      </c>
      <c r="AH880" s="10" t="s">
        <v>3038</v>
      </c>
      <c r="AI880" s="10">
        <v>2</v>
      </c>
      <c r="AJ880" s="7">
        <v>228</v>
      </c>
      <c r="AL880" s="7" t="s">
        <v>851</v>
      </c>
      <c r="AM880" t="s">
        <v>777</v>
      </c>
      <c r="AN880" t="s">
        <v>1151</v>
      </c>
      <c r="AO880" t="s">
        <v>4667</v>
      </c>
    </row>
    <row r="881" spans="1:41" hidden="1" outlineLevel="1">
      <c r="A881" s="73" t="s">
        <v>1930</v>
      </c>
      <c r="B881" s="10" t="s">
        <v>3738</v>
      </c>
      <c r="C881" s="1">
        <f t="shared" si="152"/>
        <v>4129</v>
      </c>
      <c r="D881" s="7">
        <f t="shared" si="156"/>
        <v>1</v>
      </c>
      <c r="E881" s="7">
        <f t="shared" si="157"/>
        <v>2</v>
      </c>
      <c r="F881" s="7">
        <f t="shared" si="158"/>
        <v>3</v>
      </c>
      <c r="G881" s="1">
        <f t="shared" si="153"/>
        <v>601</v>
      </c>
      <c r="H881" s="2">
        <f t="shared" si="154"/>
        <v>0.14555582465488012</v>
      </c>
      <c r="I881" s="8"/>
      <c r="J881" s="2">
        <f t="shared" si="159"/>
        <v>0.53451198837490921</v>
      </c>
      <c r="K881" s="2">
        <f t="shared" si="160"/>
        <v>0.38895616372002906</v>
      </c>
      <c r="L881" s="2">
        <f t="shared" si="161"/>
        <v>6.0789537418261083E-2</v>
      </c>
      <c r="M881" s="2">
        <f t="shared" si="162"/>
        <v>1.5742310486800651E-2</v>
      </c>
      <c r="N881" s="1">
        <v>2207</v>
      </c>
      <c r="O881" s="1">
        <v>1606</v>
      </c>
      <c r="P881" s="1">
        <v>251</v>
      </c>
      <c r="Q881" s="1">
        <v>11</v>
      </c>
      <c r="R881" s="1">
        <v>37</v>
      </c>
      <c r="S881" s="1">
        <v>7</v>
      </c>
      <c r="T881" s="1"/>
      <c r="U881" s="1">
        <v>10</v>
      </c>
      <c r="V881" s="1"/>
      <c r="W881" s="1"/>
      <c r="X881" s="1"/>
      <c r="Y881" s="1"/>
      <c r="Z881" s="1"/>
      <c r="AA881" s="1"/>
      <c r="AB881" s="1"/>
      <c r="AG881" t="str">
        <f t="shared" si="155"/>
        <v>Millis</v>
      </c>
      <c r="AH881" t="s">
        <v>3432</v>
      </c>
      <c r="AI881">
        <v>4</v>
      </c>
      <c r="AJ881" s="7">
        <v>240</v>
      </c>
      <c r="AL881" s="7" t="s">
        <v>851</v>
      </c>
      <c r="AM881" t="s">
        <v>458</v>
      </c>
      <c r="AN881" t="s">
        <v>992</v>
      </c>
      <c r="AO881" t="s">
        <v>4668</v>
      </c>
    </row>
    <row r="882" spans="1:41" hidden="1" outlineLevel="1">
      <c r="A882" s="73" t="s">
        <v>1259</v>
      </c>
      <c r="B882" s="10" t="s">
        <v>3738</v>
      </c>
      <c r="C882" s="1">
        <f t="shared" si="152"/>
        <v>1204</v>
      </c>
      <c r="D882" s="7">
        <f t="shared" si="156"/>
        <v>1</v>
      </c>
      <c r="E882" s="7">
        <f t="shared" si="157"/>
        <v>2</v>
      </c>
      <c r="F882" s="7">
        <f t="shared" si="158"/>
        <v>3</v>
      </c>
      <c r="G882" s="1">
        <f t="shared" si="153"/>
        <v>301</v>
      </c>
      <c r="H882" s="2">
        <f t="shared" si="154"/>
        <v>0.25</v>
      </c>
      <c r="I882" s="8"/>
      <c r="J882" s="2">
        <f t="shared" si="159"/>
        <v>0.59053156146179397</v>
      </c>
      <c r="K882" s="2">
        <f t="shared" si="160"/>
        <v>0.34053156146179403</v>
      </c>
      <c r="L882" s="2">
        <f t="shared" si="161"/>
        <v>5.8970099667774084E-2</v>
      </c>
      <c r="M882" s="2">
        <f t="shared" si="162"/>
        <v>9.9667774086379113E-3</v>
      </c>
      <c r="N882" s="1">
        <v>711</v>
      </c>
      <c r="O882" s="1">
        <v>410</v>
      </c>
      <c r="P882" s="1">
        <v>71</v>
      </c>
      <c r="Q882" s="1">
        <v>10</v>
      </c>
      <c r="R882" s="1">
        <v>2</v>
      </c>
      <c r="S882" s="1">
        <v>0</v>
      </c>
      <c r="T882" s="1"/>
      <c r="U882" s="1">
        <v>0</v>
      </c>
      <c r="V882" s="1"/>
      <c r="W882" s="1"/>
      <c r="X882" s="1"/>
      <c r="Y882" s="1"/>
      <c r="Z882" s="1"/>
      <c r="AA882" s="1"/>
      <c r="AB882" s="1"/>
      <c r="AG882" t="str">
        <f t="shared" si="155"/>
        <v>Millville</v>
      </c>
      <c r="AH882" s="10" t="s">
        <v>3038</v>
      </c>
      <c r="AI882" s="10">
        <v>2</v>
      </c>
      <c r="AJ882" s="7">
        <v>298</v>
      </c>
      <c r="AL882" s="7" t="s">
        <v>851</v>
      </c>
      <c r="AM882" t="s">
        <v>777</v>
      </c>
      <c r="AN882" t="s">
        <v>119</v>
      </c>
      <c r="AO882" t="s">
        <v>4669</v>
      </c>
    </row>
    <row r="883" spans="1:41" hidden="1" outlineLevel="1">
      <c r="A883" s="73" t="s">
        <v>3569</v>
      </c>
      <c r="B883" s="10" t="s">
        <v>3738</v>
      </c>
      <c r="C883" s="1">
        <f t="shared" si="152"/>
        <v>14304</v>
      </c>
      <c r="D883" s="7">
        <f t="shared" si="156"/>
        <v>1</v>
      </c>
      <c r="E883" s="7">
        <f t="shared" si="157"/>
        <v>2</v>
      </c>
      <c r="F883" s="7">
        <f t="shared" si="158"/>
        <v>3</v>
      </c>
      <c r="G883" s="1">
        <f t="shared" si="153"/>
        <v>3224</v>
      </c>
      <c r="H883" s="2">
        <f t="shared" si="154"/>
        <v>0.22539149888143176</v>
      </c>
      <c r="I883" s="8"/>
      <c r="J883" s="2">
        <f t="shared" si="159"/>
        <v>0.57969798657718119</v>
      </c>
      <c r="K883" s="2">
        <f t="shared" si="160"/>
        <v>0.35430648769574946</v>
      </c>
      <c r="L883" s="2">
        <f t="shared" si="161"/>
        <v>5.5928411633109618E-2</v>
      </c>
      <c r="M883" s="2">
        <f t="shared" si="162"/>
        <v>1.0067114093959731E-2</v>
      </c>
      <c r="N883" s="1">
        <v>8292</v>
      </c>
      <c r="O883" s="1">
        <v>5068</v>
      </c>
      <c r="P883" s="1">
        <v>800</v>
      </c>
      <c r="Q883" s="1">
        <v>75</v>
      </c>
      <c r="R883" s="1">
        <v>57</v>
      </c>
      <c r="S883" s="1">
        <v>8</v>
      </c>
      <c r="T883" s="1"/>
      <c r="U883" s="1">
        <v>4</v>
      </c>
      <c r="V883" s="1"/>
      <c r="W883" s="1"/>
      <c r="X883" s="1"/>
      <c r="Y883" s="1"/>
      <c r="Z883" s="1"/>
      <c r="AA883" s="1"/>
      <c r="AB883" s="1"/>
      <c r="AG883" t="str">
        <f t="shared" si="155"/>
        <v>Milton</v>
      </c>
      <c r="AH883" t="s">
        <v>3432</v>
      </c>
      <c r="AI883">
        <v>9</v>
      </c>
      <c r="AJ883" s="7">
        <v>208</v>
      </c>
      <c r="AL883" s="7" t="s">
        <v>851</v>
      </c>
      <c r="AM883" t="s">
        <v>458</v>
      </c>
      <c r="AN883" t="s">
        <v>663</v>
      </c>
      <c r="AO883" t="s">
        <v>4670</v>
      </c>
    </row>
    <row r="884" spans="1:41" hidden="1" outlineLevel="1">
      <c r="A884" s="73" t="s">
        <v>2931</v>
      </c>
      <c r="B884" s="10" t="s">
        <v>3738</v>
      </c>
      <c r="C884" s="1">
        <f t="shared" si="152"/>
        <v>40</v>
      </c>
      <c r="D884" s="7">
        <f t="shared" si="156"/>
        <v>1</v>
      </c>
      <c r="E884" s="7">
        <f t="shared" si="157"/>
        <v>2</v>
      </c>
      <c r="F884" s="7">
        <f t="shared" si="158"/>
        <v>3</v>
      </c>
      <c r="G884" s="1">
        <f t="shared" si="153"/>
        <v>8</v>
      </c>
      <c r="H884" s="2">
        <f t="shared" si="154"/>
        <v>0.2</v>
      </c>
      <c r="I884" s="8"/>
      <c r="J884" s="2">
        <f t="shared" si="159"/>
        <v>0.47499999999999998</v>
      </c>
      <c r="K884" s="2">
        <f t="shared" si="160"/>
        <v>0.27500000000000002</v>
      </c>
      <c r="L884" s="2">
        <f t="shared" si="161"/>
        <v>0.15</v>
      </c>
      <c r="M884" s="2">
        <f t="shared" si="162"/>
        <v>0.1</v>
      </c>
      <c r="N884" s="1">
        <v>19</v>
      </c>
      <c r="O884" s="1">
        <v>11</v>
      </c>
      <c r="P884" s="1">
        <v>6</v>
      </c>
      <c r="Q884" s="1">
        <v>1</v>
      </c>
      <c r="R884" s="1">
        <v>2</v>
      </c>
      <c r="S884" s="1">
        <v>0</v>
      </c>
      <c r="T884" s="1"/>
      <c r="U884" s="1">
        <v>1</v>
      </c>
      <c r="V884" s="1"/>
      <c r="W884" s="1"/>
      <c r="X884" s="1"/>
      <c r="Y884" s="1"/>
      <c r="Z884" s="1"/>
      <c r="AA884" s="1"/>
      <c r="AB884" s="1"/>
      <c r="AG884" t="str">
        <f t="shared" si="155"/>
        <v>Monroe</v>
      </c>
      <c r="AH884" t="s">
        <v>2579</v>
      </c>
      <c r="AI884">
        <v>1</v>
      </c>
      <c r="AJ884" s="7">
        <v>16</v>
      </c>
      <c r="AL884" s="7" t="s">
        <v>851</v>
      </c>
      <c r="AM884" t="s">
        <v>2455</v>
      </c>
      <c r="AN884" t="s">
        <v>663</v>
      </c>
      <c r="AO884" t="s">
        <v>4671</v>
      </c>
    </row>
    <row r="885" spans="1:41" hidden="1" outlineLevel="1">
      <c r="A885" s="73" t="s">
        <v>1938</v>
      </c>
      <c r="B885" s="10" t="s">
        <v>3738</v>
      </c>
      <c r="C885" s="1">
        <f t="shared" si="152"/>
        <v>3679</v>
      </c>
      <c r="D885" s="7">
        <f t="shared" si="156"/>
        <v>1</v>
      </c>
      <c r="E885" s="7">
        <f t="shared" si="157"/>
        <v>2</v>
      </c>
      <c r="F885" s="7">
        <f t="shared" si="158"/>
        <v>3</v>
      </c>
      <c r="G885" s="1">
        <f t="shared" si="153"/>
        <v>240</v>
      </c>
      <c r="H885" s="2">
        <f t="shared" si="154"/>
        <v>6.5235118238651801E-2</v>
      </c>
      <c r="I885" s="8"/>
      <c r="J885" s="2">
        <f t="shared" si="159"/>
        <v>0.48681706985593909</v>
      </c>
      <c r="K885" s="2">
        <f t="shared" si="160"/>
        <v>0.42158195161728729</v>
      </c>
      <c r="L885" s="2">
        <f t="shared" si="161"/>
        <v>7.665126393041588E-2</v>
      </c>
      <c r="M885" s="2">
        <f t="shared" si="162"/>
        <v>1.4949714596357744E-2</v>
      </c>
      <c r="N885" s="1">
        <v>1791</v>
      </c>
      <c r="O885" s="1">
        <v>1551</v>
      </c>
      <c r="P885" s="1">
        <v>282</v>
      </c>
      <c r="Q885" s="1">
        <v>19</v>
      </c>
      <c r="R885" s="1">
        <v>23</v>
      </c>
      <c r="S885" s="1">
        <v>4</v>
      </c>
      <c r="T885" s="1"/>
      <c r="U885" s="1">
        <v>9</v>
      </c>
      <c r="V885" s="1"/>
      <c r="W885" s="1"/>
      <c r="X885" s="1"/>
      <c r="Y885" s="1"/>
      <c r="Z885" s="1"/>
      <c r="AA885" s="1"/>
      <c r="AB885" s="1"/>
      <c r="AG885" t="str">
        <f t="shared" si="155"/>
        <v>Monson</v>
      </c>
      <c r="AH885" t="s">
        <v>2688</v>
      </c>
      <c r="AI885">
        <v>2</v>
      </c>
      <c r="AJ885" s="7">
        <v>261</v>
      </c>
      <c r="AL885" s="7" t="s">
        <v>851</v>
      </c>
      <c r="AM885" t="s">
        <v>2456</v>
      </c>
      <c r="AN885" t="s">
        <v>1482</v>
      </c>
      <c r="AO885" t="s">
        <v>4293</v>
      </c>
    </row>
    <row r="886" spans="1:41" hidden="1" outlineLevel="1">
      <c r="A886" s="73" t="s">
        <v>1718</v>
      </c>
      <c r="B886" s="10" t="s">
        <v>3738</v>
      </c>
      <c r="C886" s="1">
        <f t="shared" si="152"/>
        <v>3634</v>
      </c>
      <c r="D886" s="7">
        <f t="shared" si="156"/>
        <v>1</v>
      </c>
      <c r="E886" s="7">
        <f t="shared" si="157"/>
        <v>2</v>
      </c>
      <c r="F886" s="7">
        <f t="shared" si="158"/>
        <v>3</v>
      </c>
      <c r="G886" s="1">
        <f t="shared" si="153"/>
        <v>1191</v>
      </c>
      <c r="H886" s="2">
        <f t="shared" si="154"/>
        <v>0.32773802971931754</v>
      </c>
      <c r="I886" s="8"/>
      <c r="J886" s="2">
        <f t="shared" si="159"/>
        <v>0.58750687947165658</v>
      </c>
      <c r="K886" s="2">
        <f t="shared" si="160"/>
        <v>0.25976884975233899</v>
      </c>
      <c r="L886" s="2">
        <f t="shared" si="161"/>
        <v>0.12520638414969731</v>
      </c>
      <c r="M886" s="2">
        <f t="shared" si="162"/>
        <v>2.7517886626307109E-2</v>
      </c>
      <c r="N886" s="1">
        <v>2135</v>
      </c>
      <c r="O886" s="1">
        <v>944</v>
      </c>
      <c r="P886" s="1">
        <v>455</v>
      </c>
      <c r="Q886" s="1">
        <v>7</v>
      </c>
      <c r="R886" s="1">
        <v>61</v>
      </c>
      <c r="S886" s="1">
        <v>26</v>
      </c>
      <c r="T886" s="1"/>
      <c r="U886" s="1">
        <v>3</v>
      </c>
      <c r="V886" s="1">
        <v>3</v>
      </c>
      <c r="W886" s="1"/>
      <c r="X886" s="1"/>
      <c r="Y886" s="1"/>
      <c r="Z886" s="1"/>
      <c r="AA886" s="1"/>
      <c r="AB886" s="1"/>
      <c r="AG886" t="str">
        <f t="shared" si="155"/>
        <v>Montague</v>
      </c>
      <c r="AH886" t="s">
        <v>2579</v>
      </c>
      <c r="AI886">
        <v>1</v>
      </c>
      <c r="AJ886" s="7">
        <v>73</v>
      </c>
      <c r="AL886" s="7" t="s">
        <v>851</v>
      </c>
      <c r="AM886" t="s">
        <v>2455</v>
      </c>
      <c r="AN886" t="s">
        <v>3823</v>
      </c>
      <c r="AO886" t="s">
        <v>4294</v>
      </c>
    </row>
    <row r="887" spans="1:41" hidden="1" outlineLevel="1">
      <c r="A887" s="73" t="s">
        <v>1369</v>
      </c>
      <c r="B887" s="10" t="s">
        <v>3738</v>
      </c>
      <c r="C887" s="1">
        <f t="shared" si="152"/>
        <v>491</v>
      </c>
      <c r="D887" s="7">
        <f t="shared" si="156"/>
        <v>1</v>
      </c>
      <c r="E887" s="7">
        <f t="shared" si="157"/>
        <v>2</v>
      </c>
      <c r="F887" s="7">
        <f t="shared" si="158"/>
        <v>3</v>
      </c>
      <c r="G887" s="1">
        <f t="shared" si="153"/>
        <v>161</v>
      </c>
      <c r="H887" s="2">
        <f t="shared" si="154"/>
        <v>0.32790224032586557</v>
      </c>
      <c r="I887" s="8"/>
      <c r="J887" s="2">
        <f t="shared" si="159"/>
        <v>0.56822810590631367</v>
      </c>
      <c r="K887" s="2">
        <f t="shared" si="160"/>
        <v>0.24032586558044808</v>
      </c>
      <c r="L887" s="2">
        <f t="shared" si="161"/>
        <v>0.17311608961303462</v>
      </c>
      <c r="M887" s="2">
        <f t="shared" si="162"/>
        <v>1.8329938900203624E-2</v>
      </c>
      <c r="N887" s="1">
        <v>279</v>
      </c>
      <c r="O887" s="1">
        <v>118</v>
      </c>
      <c r="P887" s="1">
        <v>85</v>
      </c>
      <c r="Q887" s="1">
        <v>6</v>
      </c>
      <c r="R887" s="1">
        <v>2</v>
      </c>
      <c r="S887" s="1">
        <v>1</v>
      </c>
      <c r="T887" s="1"/>
      <c r="U887" s="1">
        <v>0</v>
      </c>
      <c r="V887" s="1"/>
      <c r="W887" s="1"/>
      <c r="X887" s="1"/>
      <c r="Y887" s="1"/>
      <c r="Z887" s="1"/>
      <c r="AA887" s="1"/>
      <c r="AB887" s="1"/>
      <c r="AG887" t="str">
        <f t="shared" si="155"/>
        <v>Monterey</v>
      </c>
      <c r="AH887" t="s">
        <v>1057</v>
      </c>
      <c r="AI887">
        <v>1</v>
      </c>
      <c r="AJ887" s="7">
        <v>224</v>
      </c>
      <c r="AL887" s="7" t="s">
        <v>851</v>
      </c>
      <c r="AM887" t="s">
        <v>1802</v>
      </c>
      <c r="AN887" t="s">
        <v>663</v>
      </c>
      <c r="AO887" t="s">
        <v>4295</v>
      </c>
    </row>
    <row r="888" spans="1:41" hidden="1" outlineLevel="1">
      <c r="A888" s="73" t="s">
        <v>1055</v>
      </c>
      <c r="B888" s="10" t="s">
        <v>3738</v>
      </c>
      <c r="C888" s="1">
        <f t="shared" si="152"/>
        <v>415</v>
      </c>
      <c r="D888" s="7">
        <f t="shared" si="156"/>
        <v>2</v>
      </c>
      <c r="E888" s="7">
        <f t="shared" si="157"/>
        <v>1</v>
      </c>
      <c r="F888" s="7">
        <f t="shared" si="158"/>
        <v>3</v>
      </c>
      <c r="G888" s="1">
        <f t="shared" si="153"/>
        <v>70</v>
      </c>
      <c r="H888" s="2">
        <f t="shared" si="154"/>
        <v>0.16867469879518071</v>
      </c>
      <c r="I888" s="8"/>
      <c r="J888" s="2">
        <f t="shared" si="159"/>
        <v>0.36626506024096384</v>
      </c>
      <c r="K888" s="2">
        <f t="shared" si="160"/>
        <v>0.53493975903614455</v>
      </c>
      <c r="L888" s="2">
        <f t="shared" si="161"/>
        <v>9.1566265060240959E-2</v>
      </c>
      <c r="M888" s="2">
        <f t="shared" si="162"/>
        <v>7.228915662650659E-3</v>
      </c>
      <c r="N888" s="1">
        <v>152</v>
      </c>
      <c r="O888" s="1">
        <v>222</v>
      </c>
      <c r="P888" s="1">
        <v>38</v>
      </c>
      <c r="Q888" s="1">
        <v>0</v>
      </c>
      <c r="R888" s="1">
        <v>2</v>
      </c>
      <c r="S888" s="1">
        <v>1</v>
      </c>
      <c r="T888" s="1"/>
      <c r="U888" s="1">
        <v>0</v>
      </c>
      <c r="V888" s="1"/>
      <c r="W888" s="1"/>
      <c r="X888" s="1"/>
      <c r="Y888" s="1"/>
      <c r="Z888" s="1"/>
      <c r="AA888" s="1"/>
      <c r="AB888" s="1"/>
      <c r="AG888" t="str">
        <f t="shared" si="155"/>
        <v>Montgomery</v>
      </c>
      <c r="AH888" t="s">
        <v>2688</v>
      </c>
      <c r="AI888">
        <v>1</v>
      </c>
      <c r="AJ888" s="7">
        <v>223</v>
      </c>
      <c r="AL888" s="7" t="s">
        <v>851</v>
      </c>
      <c r="AM888" t="s">
        <v>2456</v>
      </c>
      <c r="AN888" t="s">
        <v>992</v>
      </c>
      <c r="AO888" t="s">
        <v>4296</v>
      </c>
    </row>
    <row r="889" spans="1:41" hidden="1" outlineLevel="1">
      <c r="A889" s="73" t="s">
        <v>1545</v>
      </c>
      <c r="B889" s="10" t="s">
        <v>3738</v>
      </c>
      <c r="C889" s="1">
        <f t="shared" si="152"/>
        <v>83</v>
      </c>
      <c r="D889" s="7">
        <f t="shared" si="156"/>
        <v>1</v>
      </c>
      <c r="E889" s="7">
        <f t="shared" si="157"/>
        <v>2</v>
      </c>
      <c r="F889" s="7">
        <f t="shared" si="158"/>
        <v>3</v>
      </c>
      <c r="G889" s="1">
        <f t="shared" si="153"/>
        <v>38</v>
      </c>
      <c r="H889" s="2">
        <f t="shared" si="154"/>
        <v>0.45783132530120479</v>
      </c>
      <c r="I889" s="8"/>
      <c r="J889" s="2">
        <f t="shared" si="159"/>
        <v>0.68674698795180722</v>
      </c>
      <c r="K889" s="2">
        <f t="shared" si="160"/>
        <v>0.2289156626506024</v>
      </c>
      <c r="L889" s="2">
        <f t="shared" si="161"/>
        <v>6.0240963855421686E-2</v>
      </c>
      <c r="M889" s="2">
        <f t="shared" si="162"/>
        <v>2.4096385542168697E-2</v>
      </c>
      <c r="N889" s="1">
        <v>57</v>
      </c>
      <c r="O889" s="1">
        <v>19</v>
      </c>
      <c r="P889" s="1">
        <v>5</v>
      </c>
      <c r="Q889" s="1">
        <v>0</v>
      </c>
      <c r="R889" s="1">
        <v>1</v>
      </c>
      <c r="S889" s="1">
        <v>1</v>
      </c>
      <c r="T889" s="1"/>
      <c r="U889" s="1">
        <v>0</v>
      </c>
      <c r="V889" s="1"/>
      <c r="W889" s="1"/>
      <c r="X889" s="1"/>
      <c r="Y889" s="1"/>
      <c r="Z889" s="1"/>
      <c r="AA889" s="1"/>
      <c r="AB889" s="1"/>
      <c r="AG889" t="str">
        <f t="shared" si="155"/>
        <v>Mt. Washington</v>
      </c>
      <c r="AH889" t="s">
        <v>1057</v>
      </c>
      <c r="AI889">
        <v>1</v>
      </c>
      <c r="AJ889" s="7">
        <v>265</v>
      </c>
      <c r="AL889" s="7" t="s">
        <v>851</v>
      </c>
      <c r="AM889" t="s">
        <v>1802</v>
      </c>
      <c r="AN889" t="s">
        <v>3823</v>
      </c>
      <c r="AO889" t="s">
        <v>4297</v>
      </c>
    </row>
    <row r="890" spans="1:41" hidden="1" outlineLevel="1">
      <c r="A890" s="73" t="s">
        <v>955</v>
      </c>
      <c r="B890" s="10" t="s">
        <v>3738</v>
      </c>
      <c r="C890" s="1">
        <f t="shared" si="152"/>
        <v>2172</v>
      </c>
      <c r="D890" s="7">
        <f t="shared" si="156"/>
        <v>1</v>
      </c>
      <c r="E890" s="7">
        <f t="shared" si="157"/>
        <v>2</v>
      </c>
      <c r="F890" s="7">
        <f t="shared" si="158"/>
        <v>3</v>
      </c>
      <c r="G890" s="1">
        <f t="shared" si="153"/>
        <v>580</v>
      </c>
      <c r="H890" s="2">
        <f t="shared" si="154"/>
        <v>0.26703499079189685</v>
      </c>
      <c r="I890" s="8"/>
      <c r="J890" s="2">
        <f t="shared" si="159"/>
        <v>0.59162062615101285</v>
      </c>
      <c r="K890" s="2">
        <f t="shared" si="160"/>
        <v>0.324585635359116</v>
      </c>
      <c r="L890" s="2">
        <f t="shared" si="161"/>
        <v>7.1362799263351748E-2</v>
      </c>
      <c r="M890" s="2">
        <f t="shared" si="162"/>
        <v>1.2430939226519402E-2</v>
      </c>
      <c r="N890" s="1">
        <v>1285</v>
      </c>
      <c r="O890" s="1">
        <v>705</v>
      </c>
      <c r="P890" s="1">
        <v>155</v>
      </c>
      <c r="Q890" s="1">
        <v>5</v>
      </c>
      <c r="R890" s="1">
        <v>18</v>
      </c>
      <c r="S890" s="1">
        <v>1</v>
      </c>
      <c r="T890" s="1"/>
      <c r="U890" s="1">
        <v>3</v>
      </c>
      <c r="V890" s="1"/>
      <c r="W890" s="1"/>
      <c r="X890" s="1"/>
      <c r="Y890" s="1"/>
      <c r="Z890" s="1"/>
      <c r="AA890" s="1"/>
      <c r="AB890" s="1"/>
      <c r="AG890" t="str">
        <f t="shared" si="155"/>
        <v>Nahant</v>
      </c>
      <c r="AH890" t="s">
        <v>2430</v>
      </c>
      <c r="AI890">
        <v>6</v>
      </c>
      <c r="AJ890" s="7">
        <v>129</v>
      </c>
      <c r="AL890" s="7" t="s">
        <v>851</v>
      </c>
      <c r="AM890" t="s">
        <v>2454</v>
      </c>
      <c r="AN890" t="s">
        <v>313</v>
      </c>
      <c r="AO890" t="s">
        <v>4298</v>
      </c>
    </row>
    <row r="891" spans="1:41" hidden="1" outlineLevel="1">
      <c r="A891" s="73" t="s">
        <v>3431</v>
      </c>
      <c r="B891" s="10" t="s">
        <v>3738</v>
      </c>
      <c r="C891" s="1">
        <f t="shared" si="152"/>
        <v>4926</v>
      </c>
      <c r="D891" s="7">
        <f t="shared" si="156"/>
        <v>1</v>
      </c>
      <c r="E891" s="7">
        <f t="shared" si="157"/>
        <v>2</v>
      </c>
      <c r="F891" s="7">
        <f t="shared" si="158"/>
        <v>3</v>
      </c>
      <c r="G891" s="1">
        <f t="shared" si="153"/>
        <v>1250</v>
      </c>
      <c r="H891" s="2">
        <f t="shared" si="154"/>
        <v>0.25375558262281772</v>
      </c>
      <c r="I891" s="8"/>
      <c r="J891" s="2">
        <f t="shared" si="159"/>
        <v>0.58343483556638243</v>
      </c>
      <c r="K891" s="2">
        <f t="shared" si="160"/>
        <v>0.32967925294356476</v>
      </c>
      <c r="L891" s="2">
        <f t="shared" si="161"/>
        <v>7.6735688185140066E-2</v>
      </c>
      <c r="M891" s="2">
        <f t="shared" si="162"/>
        <v>1.0150223304912748E-2</v>
      </c>
      <c r="N891" s="1">
        <v>2874</v>
      </c>
      <c r="O891" s="1">
        <v>1624</v>
      </c>
      <c r="P891" s="1">
        <v>378</v>
      </c>
      <c r="Q891" s="1">
        <v>11</v>
      </c>
      <c r="R891" s="1">
        <v>26</v>
      </c>
      <c r="S891" s="1">
        <v>2</v>
      </c>
      <c r="T891" s="1"/>
      <c r="U891" s="1">
        <v>11</v>
      </c>
      <c r="V891" s="1"/>
      <c r="W891" s="1"/>
      <c r="X891" s="1"/>
      <c r="Y891" s="1"/>
      <c r="Z891" s="1"/>
      <c r="AA891" s="1"/>
      <c r="AB891" s="1"/>
      <c r="AG891" t="str">
        <f t="shared" si="155"/>
        <v>Nantucket</v>
      </c>
      <c r="AH891" t="s">
        <v>3431</v>
      </c>
      <c r="AI891">
        <v>10</v>
      </c>
      <c r="AJ891" s="7">
        <v>352</v>
      </c>
      <c r="AL891" s="7" t="s">
        <v>851</v>
      </c>
      <c r="AM891" t="s">
        <v>1468</v>
      </c>
      <c r="AN891" t="s">
        <v>1803</v>
      </c>
      <c r="AO891" t="s">
        <v>4299</v>
      </c>
    </row>
    <row r="892" spans="1:41" hidden="1" outlineLevel="1">
      <c r="A892" s="73" t="s">
        <v>2881</v>
      </c>
      <c r="B892" s="10" t="s">
        <v>3738</v>
      </c>
      <c r="C892" s="1">
        <f t="shared" si="152"/>
        <v>17106</v>
      </c>
      <c r="D892" s="7">
        <f t="shared" si="156"/>
        <v>1</v>
      </c>
      <c r="E892" s="7">
        <f t="shared" si="157"/>
        <v>2</v>
      </c>
      <c r="F892" s="7">
        <f t="shared" si="158"/>
        <v>3</v>
      </c>
      <c r="G892" s="1">
        <f t="shared" si="153"/>
        <v>5160</v>
      </c>
      <c r="H892" s="2">
        <f t="shared" si="154"/>
        <v>0.30164854437039634</v>
      </c>
      <c r="I892" s="8"/>
      <c r="J892" s="2">
        <f t="shared" si="159"/>
        <v>0.61200748275458905</v>
      </c>
      <c r="K892" s="2">
        <f t="shared" si="160"/>
        <v>0.31035893838419271</v>
      </c>
      <c r="L892" s="2">
        <f t="shared" si="161"/>
        <v>6.2668069683152111E-2</v>
      </c>
      <c r="M892" s="2">
        <f t="shared" si="162"/>
        <v>1.4965509178066133E-2</v>
      </c>
      <c r="N892" s="1">
        <v>10469</v>
      </c>
      <c r="O892" s="1">
        <v>5309</v>
      </c>
      <c r="P892" s="1">
        <v>1072</v>
      </c>
      <c r="Q892" s="1">
        <v>83</v>
      </c>
      <c r="R892" s="1">
        <v>128</v>
      </c>
      <c r="S892" s="1">
        <v>15</v>
      </c>
      <c r="T892" s="1"/>
      <c r="U892" s="1">
        <v>29</v>
      </c>
      <c r="V892" s="1">
        <v>1</v>
      </c>
      <c r="W892" s="1"/>
      <c r="X892" s="1"/>
      <c r="Y892" s="1"/>
      <c r="Z892" s="1"/>
      <c r="AA892" s="1"/>
      <c r="AB892" s="1"/>
      <c r="AG892" t="str">
        <f t="shared" si="155"/>
        <v>Natick</v>
      </c>
      <c r="AH892" t="s">
        <v>1850</v>
      </c>
      <c r="AI892">
        <v>7</v>
      </c>
      <c r="AJ892" s="7">
        <v>187</v>
      </c>
      <c r="AL892" s="7" t="s">
        <v>851</v>
      </c>
      <c r="AM892" t="s">
        <v>1467</v>
      </c>
      <c r="AN892" t="s">
        <v>4300</v>
      </c>
      <c r="AO892" t="s">
        <v>4301</v>
      </c>
    </row>
    <row r="893" spans="1:41" hidden="1" outlineLevel="1">
      <c r="A893" s="73" t="s">
        <v>956</v>
      </c>
      <c r="B893" s="10" t="s">
        <v>3738</v>
      </c>
      <c r="C893" s="1">
        <f t="shared" si="152"/>
        <v>16157</v>
      </c>
      <c r="D893" s="7">
        <f t="shared" si="156"/>
        <v>1</v>
      </c>
      <c r="E893" s="7">
        <f t="shared" si="157"/>
        <v>2</v>
      </c>
      <c r="F893" s="7">
        <f t="shared" si="158"/>
        <v>3</v>
      </c>
      <c r="G893" s="1">
        <f t="shared" si="153"/>
        <v>4206</v>
      </c>
      <c r="H893" s="2">
        <f t="shared" si="154"/>
        <v>0.26032060407253821</v>
      </c>
      <c r="I893" s="8"/>
      <c r="J893" s="2">
        <f t="shared" si="159"/>
        <v>0.59949248003961131</v>
      </c>
      <c r="K893" s="2">
        <f t="shared" si="160"/>
        <v>0.3391718759670731</v>
      </c>
      <c r="L893" s="2">
        <f t="shared" si="161"/>
        <v>5.1556600854118957E-2</v>
      </c>
      <c r="M893" s="2">
        <f t="shared" si="162"/>
        <v>9.7790431391966345E-3</v>
      </c>
      <c r="N893" s="1">
        <v>9686</v>
      </c>
      <c r="O893" s="1">
        <v>5480</v>
      </c>
      <c r="P893" s="1">
        <v>833</v>
      </c>
      <c r="Q893" s="1">
        <v>43</v>
      </c>
      <c r="R893" s="1">
        <v>70</v>
      </c>
      <c r="S893" s="1">
        <v>8</v>
      </c>
      <c r="T893" s="1"/>
      <c r="U893" s="1">
        <v>37</v>
      </c>
      <c r="V893" s="1"/>
      <c r="W893" s="1"/>
      <c r="X893" s="1"/>
      <c r="Y893" s="1"/>
      <c r="Z893" s="1"/>
      <c r="AA893" s="1"/>
      <c r="AB893" s="1"/>
      <c r="AG893" t="str">
        <f t="shared" si="155"/>
        <v>Needham</v>
      </c>
      <c r="AH893" t="s">
        <v>3432</v>
      </c>
      <c r="AI893">
        <v>9</v>
      </c>
      <c r="AJ893" s="7">
        <v>190</v>
      </c>
      <c r="AL893" s="7" t="s">
        <v>851</v>
      </c>
      <c r="AM893" t="s">
        <v>458</v>
      </c>
      <c r="AN893" t="s">
        <v>3823</v>
      </c>
      <c r="AO893" t="s">
        <v>4302</v>
      </c>
    </row>
    <row r="894" spans="1:41" hidden="1" outlineLevel="1">
      <c r="A894" s="73" t="s">
        <v>1579</v>
      </c>
      <c r="B894" s="10" t="s">
        <v>3738</v>
      </c>
      <c r="C894" s="1">
        <f t="shared" si="152"/>
        <v>148</v>
      </c>
      <c r="D894" s="7">
        <f t="shared" si="156"/>
        <v>1</v>
      </c>
      <c r="E894" s="7">
        <f t="shared" si="157"/>
        <v>2</v>
      </c>
      <c r="F894" s="7">
        <f t="shared" si="158"/>
        <v>3</v>
      </c>
      <c r="G894" s="1">
        <f t="shared" si="153"/>
        <v>43</v>
      </c>
      <c r="H894" s="2">
        <f t="shared" si="154"/>
        <v>0.29054054054054052</v>
      </c>
      <c r="I894" s="8"/>
      <c r="J894" s="2">
        <f t="shared" si="159"/>
        <v>0.58108108108108103</v>
      </c>
      <c r="K894" s="2">
        <f t="shared" si="160"/>
        <v>0.29054054054054052</v>
      </c>
      <c r="L894" s="2">
        <f t="shared" si="161"/>
        <v>0.10135135135135136</v>
      </c>
      <c r="M894" s="2">
        <f t="shared" si="162"/>
        <v>2.7027027027027098E-2</v>
      </c>
      <c r="N894" s="1">
        <v>86</v>
      </c>
      <c r="O894" s="1">
        <v>43</v>
      </c>
      <c r="P894" s="1">
        <v>15</v>
      </c>
      <c r="Q894" s="1">
        <v>0</v>
      </c>
      <c r="R894" s="1">
        <v>3</v>
      </c>
      <c r="S894" s="1">
        <v>1</v>
      </c>
      <c r="T894" s="1"/>
      <c r="U894" s="1">
        <v>0</v>
      </c>
      <c r="V894" s="1"/>
      <c r="W894" s="1"/>
      <c r="X894" s="1"/>
      <c r="Y894" s="1"/>
      <c r="Z894" s="1"/>
      <c r="AA894" s="1"/>
      <c r="AB894" s="1"/>
      <c r="AG894" t="str">
        <f t="shared" si="155"/>
        <v>New Ashford</v>
      </c>
      <c r="AH894" t="s">
        <v>1057</v>
      </c>
      <c r="AI894">
        <v>1</v>
      </c>
      <c r="AJ894" s="7">
        <v>62</v>
      </c>
      <c r="AL894" s="7" t="s">
        <v>851</v>
      </c>
      <c r="AM894" t="s">
        <v>1802</v>
      </c>
      <c r="AN894" t="s">
        <v>668</v>
      </c>
      <c r="AO894" t="s">
        <v>4303</v>
      </c>
    </row>
    <row r="895" spans="1:41" hidden="1" outlineLevel="1">
      <c r="A895" s="73" t="s">
        <v>1859</v>
      </c>
      <c r="B895" s="10" t="s">
        <v>3738</v>
      </c>
      <c r="C895" s="1">
        <f t="shared" si="152"/>
        <v>30888</v>
      </c>
      <c r="D895" s="7">
        <f t="shared" si="156"/>
        <v>1</v>
      </c>
      <c r="E895" s="7">
        <f t="shared" si="157"/>
        <v>2</v>
      </c>
      <c r="F895" s="7">
        <f t="shared" si="158"/>
        <v>3</v>
      </c>
      <c r="G895" s="1">
        <f t="shared" si="153"/>
        <v>18407</v>
      </c>
      <c r="H895" s="2">
        <f t="shared" si="154"/>
        <v>0.59592722092722095</v>
      </c>
      <c r="I895" s="8"/>
      <c r="J895" s="2">
        <f t="shared" si="159"/>
        <v>0.77311577311577306</v>
      </c>
      <c r="K895" s="2">
        <f t="shared" si="160"/>
        <v>0.1771885521885522</v>
      </c>
      <c r="L895" s="2">
        <f t="shared" si="161"/>
        <v>3.4576534576534576E-2</v>
      </c>
      <c r="M895" s="2">
        <f t="shared" si="162"/>
        <v>1.5119140119140159E-2</v>
      </c>
      <c r="N895" s="1">
        <v>23880</v>
      </c>
      <c r="O895" s="1">
        <v>5473</v>
      </c>
      <c r="P895" s="1">
        <v>1068</v>
      </c>
      <c r="Q895" s="1">
        <v>196</v>
      </c>
      <c r="R895" s="1">
        <v>184</v>
      </c>
      <c r="S895" s="1">
        <v>50</v>
      </c>
      <c r="T895" s="1"/>
      <c r="U895" s="1">
        <v>37</v>
      </c>
      <c r="V895" s="1"/>
      <c r="W895" s="1"/>
      <c r="X895" s="1"/>
      <c r="Y895" s="1"/>
      <c r="Z895" s="1"/>
      <c r="AA895" s="1"/>
      <c r="AB895" s="1"/>
      <c r="AG895" t="str">
        <f t="shared" si="155"/>
        <v>New Bedford</v>
      </c>
      <c r="AH895" t="s">
        <v>2683</v>
      </c>
      <c r="AI895">
        <v>4</v>
      </c>
      <c r="AJ895" s="7">
        <v>334</v>
      </c>
      <c r="AL895" s="7" t="s">
        <v>851</v>
      </c>
      <c r="AM895" t="s">
        <v>1803</v>
      </c>
      <c r="AN895" t="s">
        <v>660</v>
      </c>
      <c r="AO895" t="s">
        <v>4304</v>
      </c>
    </row>
    <row r="896" spans="1:41" hidden="1" outlineLevel="1">
      <c r="A896" s="73" t="s">
        <v>1573</v>
      </c>
      <c r="B896" s="10" t="s">
        <v>3738</v>
      </c>
      <c r="C896" s="1">
        <f t="shared" si="152"/>
        <v>449</v>
      </c>
      <c r="D896" s="7">
        <f t="shared" si="156"/>
        <v>2</v>
      </c>
      <c r="E896" s="7">
        <f t="shared" si="157"/>
        <v>1</v>
      </c>
      <c r="F896" s="7">
        <f t="shared" si="158"/>
        <v>3</v>
      </c>
      <c r="G896" s="1">
        <f t="shared" si="153"/>
        <v>24</v>
      </c>
      <c r="H896" s="2">
        <f t="shared" si="154"/>
        <v>5.3452115812917596E-2</v>
      </c>
      <c r="I896" s="8"/>
      <c r="J896" s="2">
        <f t="shared" si="159"/>
        <v>0.42761692650334077</v>
      </c>
      <c r="K896" s="2">
        <f t="shared" si="160"/>
        <v>0.48106904231625836</v>
      </c>
      <c r="L896" s="2">
        <f t="shared" si="161"/>
        <v>7.126948775055679E-2</v>
      </c>
      <c r="M896" s="2">
        <f t="shared" si="162"/>
        <v>2.0044543429844144E-2</v>
      </c>
      <c r="N896" s="1">
        <v>192</v>
      </c>
      <c r="O896" s="1">
        <v>216</v>
      </c>
      <c r="P896" s="1">
        <v>32</v>
      </c>
      <c r="Q896" s="1">
        <v>3</v>
      </c>
      <c r="R896" s="1">
        <v>5</v>
      </c>
      <c r="S896" s="1">
        <v>1</v>
      </c>
      <c r="T896" s="1"/>
      <c r="U896" s="1">
        <v>0</v>
      </c>
      <c r="V896" s="1"/>
      <c r="W896" s="1"/>
      <c r="X896" s="1"/>
      <c r="Y896" s="1"/>
      <c r="Z896" s="1"/>
      <c r="AA896" s="1"/>
      <c r="AB896" s="1"/>
      <c r="AG896" t="str">
        <f t="shared" si="155"/>
        <v>New Braintree</v>
      </c>
      <c r="AH896" s="10" t="s">
        <v>3038</v>
      </c>
      <c r="AI896" s="10">
        <v>1</v>
      </c>
      <c r="AJ896" s="7">
        <v>172</v>
      </c>
      <c r="AL896" s="7" t="s">
        <v>851</v>
      </c>
      <c r="AM896" t="s">
        <v>777</v>
      </c>
      <c r="AN896" t="s">
        <v>1157</v>
      </c>
      <c r="AO896" t="s">
        <v>4305</v>
      </c>
    </row>
    <row r="897" spans="1:41" hidden="1" outlineLevel="1">
      <c r="A897" s="73" t="s">
        <v>1574</v>
      </c>
      <c r="B897" s="10" t="s">
        <v>3738</v>
      </c>
      <c r="C897" s="1">
        <f t="shared" si="152"/>
        <v>669</v>
      </c>
      <c r="D897" s="7">
        <f t="shared" si="156"/>
        <v>1</v>
      </c>
      <c r="E897" s="7">
        <f t="shared" si="157"/>
        <v>2</v>
      </c>
      <c r="F897" s="7">
        <f t="shared" si="158"/>
        <v>3</v>
      </c>
      <c r="G897" s="1">
        <f t="shared" si="153"/>
        <v>130</v>
      </c>
      <c r="H897" s="2">
        <f t="shared" si="154"/>
        <v>0.19431988041853512</v>
      </c>
      <c r="I897" s="8"/>
      <c r="J897" s="2">
        <f t="shared" si="159"/>
        <v>0.50971599402092671</v>
      </c>
      <c r="K897" s="2">
        <f t="shared" si="160"/>
        <v>0.31539611360239161</v>
      </c>
      <c r="L897" s="2">
        <f t="shared" si="161"/>
        <v>0.14499252615844543</v>
      </c>
      <c r="M897" s="2">
        <f t="shared" si="162"/>
        <v>2.9895366218236241E-2</v>
      </c>
      <c r="N897" s="1">
        <v>341</v>
      </c>
      <c r="O897" s="1">
        <v>211</v>
      </c>
      <c r="P897" s="1">
        <v>97</v>
      </c>
      <c r="Q897" s="1">
        <v>7</v>
      </c>
      <c r="R897" s="1">
        <v>5</v>
      </c>
      <c r="S897" s="1">
        <v>6</v>
      </c>
      <c r="T897" s="1"/>
      <c r="U897" s="1">
        <v>2</v>
      </c>
      <c r="V897" s="1"/>
      <c r="W897" s="1"/>
      <c r="X897" s="1"/>
      <c r="Y897" s="1"/>
      <c r="Z897" s="1"/>
      <c r="AA897" s="1"/>
      <c r="AB897" s="1"/>
      <c r="AG897" t="str">
        <f t="shared" si="155"/>
        <v>New Marlborough</v>
      </c>
      <c r="AH897" t="s">
        <v>1057</v>
      </c>
      <c r="AI897">
        <v>1</v>
      </c>
      <c r="AJ897" s="7">
        <v>252</v>
      </c>
      <c r="AL897" s="7" t="s">
        <v>851</v>
      </c>
      <c r="AM897" t="s">
        <v>1802</v>
      </c>
      <c r="AN897" t="s">
        <v>994</v>
      </c>
      <c r="AO897" t="s">
        <v>3638</v>
      </c>
    </row>
    <row r="898" spans="1:41" hidden="1" outlineLevel="1">
      <c r="A898" s="73" t="s">
        <v>1541</v>
      </c>
      <c r="B898" s="10" t="s">
        <v>3738</v>
      </c>
      <c r="C898" s="1">
        <f t="shared" ref="C898:C961" si="163">SUM(N898:AE898)</f>
        <v>539</v>
      </c>
      <c r="D898" s="7">
        <f t="shared" si="156"/>
        <v>1</v>
      </c>
      <c r="E898" s="7">
        <f t="shared" si="157"/>
        <v>2</v>
      </c>
      <c r="F898" s="7">
        <f t="shared" si="158"/>
        <v>3</v>
      </c>
      <c r="G898" s="1">
        <f t="shared" ref="G898:G961" si="164">IF(D898=1,N898,IF(E898=1,O898,P898))-IF(D898=2,N898,IF(E898=2,O898,P898))</f>
        <v>54</v>
      </c>
      <c r="H898" s="2">
        <f t="shared" ref="H898:H961" si="165">G898/C898</f>
        <v>0.10018552875695733</v>
      </c>
      <c r="I898" s="8"/>
      <c r="J898" s="2">
        <f t="shared" si="159"/>
        <v>0.46011131725417442</v>
      </c>
      <c r="K898" s="2">
        <f t="shared" si="160"/>
        <v>0.35992578849721707</v>
      </c>
      <c r="L898" s="2">
        <f t="shared" si="161"/>
        <v>0.16326530612244897</v>
      </c>
      <c r="M898" s="2">
        <f t="shared" si="162"/>
        <v>1.669758812615954E-2</v>
      </c>
      <c r="N898" s="1">
        <v>248</v>
      </c>
      <c r="O898" s="1">
        <v>194</v>
      </c>
      <c r="P898" s="1">
        <v>88</v>
      </c>
      <c r="Q898" s="1">
        <v>1</v>
      </c>
      <c r="R898" s="1">
        <v>5</v>
      </c>
      <c r="S898" s="1">
        <v>3</v>
      </c>
      <c r="T898" s="1"/>
      <c r="U898" s="1">
        <v>0</v>
      </c>
      <c r="V898" s="1"/>
      <c r="W898" s="1"/>
      <c r="X898" s="1"/>
      <c r="Y898" s="1"/>
      <c r="Z898" s="1"/>
      <c r="AA898" s="1"/>
      <c r="AB898" s="1"/>
      <c r="AG898" t="str">
        <f t="shared" si="155"/>
        <v>New Salem</v>
      </c>
      <c r="AH898" t="s">
        <v>2579</v>
      </c>
      <c r="AI898">
        <v>1</v>
      </c>
      <c r="AJ898" s="7">
        <v>94</v>
      </c>
      <c r="AL898" s="7" t="s">
        <v>851</v>
      </c>
      <c r="AM898" t="s">
        <v>2455</v>
      </c>
      <c r="AN898" t="s">
        <v>668</v>
      </c>
      <c r="AO898" t="s">
        <v>3639</v>
      </c>
    </row>
    <row r="899" spans="1:41" hidden="1" outlineLevel="1">
      <c r="A899" s="73" t="s">
        <v>3898</v>
      </c>
      <c r="B899" s="10" t="s">
        <v>3738</v>
      </c>
      <c r="C899" s="1">
        <f t="shared" si="163"/>
        <v>3750</v>
      </c>
      <c r="D899" s="7">
        <f t="shared" si="156"/>
        <v>1</v>
      </c>
      <c r="E899" s="7">
        <f t="shared" si="157"/>
        <v>2</v>
      </c>
      <c r="F899" s="7">
        <f t="shared" si="158"/>
        <v>3</v>
      </c>
      <c r="G899" s="1">
        <f t="shared" si="164"/>
        <v>323</v>
      </c>
      <c r="H899" s="2">
        <f t="shared" si="165"/>
        <v>8.613333333333334E-2</v>
      </c>
      <c r="I899" s="8"/>
      <c r="J899" s="2">
        <f t="shared" si="159"/>
        <v>0.49759999999999999</v>
      </c>
      <c r="K899" s="2">
        <f t="shared" si="160"/>
        <v>0.41146666666666665</v>
      </c>
      <c r="L899" s="2">
        <f t="shared" si="161"/>
        <v>7.7066666666666672E-2</v>
      </c>
      <c r="M899" s="2">
        <f t="shared" si="162"/>
        <v>1.3866666666666638E-2</v>
      </c>
      <c r="N899" s="1">
        <v>1866</v>
      </c>
      <c r="O899" s="1">
        <v>1543</v>
      </c>
      <c r="P899" s="1">
        <v>289</v>
      </c>
      <c r="Q899" s="1">
        <v>17</v>
      </c>
      <c r="R899" s="1">
        <v>28</v>
      </c>
      <c r="S899" s="1">
        <v>0</v>
      </c>
      <c r="T899" s="1"/>
      <c r="U899" s="1">
        <v>7</v>
      </c>
      <c r="V899" s="1"/>
      <c r="W899" s="1"/>
      <c r="X899" s="1"/>
      <c r="Y899" s="1"/>
      <c r="Z899" s="1"/>
      <c r="AA899" s="1"/>
      <c r="AB899" s="1"/>
      <c r="AG899" t="str">
        <f t="shared" ref="AG899:AG962" si="166">A899</f>
        <v>Newbury</v>
      </c>
      <c r="AH899" t="s">
        <v>2430</v>
      </c>
      <c r="AI899">
        <v>6</v>
      </c>
      <c r="AJ899" s="7">
        <v>7</v>
      </c>
      <c r="AL899" s="7" t="s">
        <v>851</v>
      </c>
      <c r="AM899" t="s">
        <v>2454</v>
      </c>
      <c r="AN899" t="s">
        <v>998</v>
      </c>
      <c r="AO899" t="s">
        <v>3640</v>
      </c>
    </row>
    <row r="900" spans="1:41" hidden="1" outlineLevel="1">
      <c r="A900" s="73" t="s">
        <v>1946</v>
      </c>
      <c r="B900" s="10" t="s">
        <v>3738</v>
      </c>
      <c r="C900" s="1">
        <f t="shared" si="163"/>
        <v>9689</v>
      </c>
      <c r="D900" s="7">
        <f t="shared" si="156"/>
        <v>1</v>
      </c>
      <c r="E900" s="7">
        <f t="shared" si="157"/>
        <v>2</v>
      </c>
      <c r="F900" s="7">
        <f t="shared" si="158"/>
        <v>3</v>
      </c>
      <c r="G900" s="1">
        <f t="shared" si="164"/>
        <v>2468</v>
      </c>
      <c r="H900" s="2">
        <f t="shared" si="165"/>
        <v>0.25472184952007432</v>
      </c>
      <c r="I900" s="8"/>
      <c r="J900" s="2">
        <f t="shared" si="159"/>
        <v>0.58251625554752817</v>
      </c>
      <c r="K900" s="2">
        <f t="shared" si="160"/>
        <v>0.3277944060274538</v>
      </c>
      <c r="L900" s="2">
        <f t="shared" si="161"/>
        <v>7.812983796057385E-2</v>
      </c>
      <c r="M900" s="2">
        <f t="shared" si="162"/>
        <v>1.1559500464444178E-2</v>
      </c>
      <c r="N900" s="1">
        <v>5644</v>
      </c>
      <c r="O900" s="1">
        <v>3176</v>
      </c>
      <c r="P900" s="1">
        <v>757</v>
      </c>
      <c r="Q900" s="1">
        <v>37</v>
      </c>
      <c r="R900" s="1">
        <v>54</v>
      </c>
      <c r="S900" s="1">
        <v>4</v>
      </c>
      <c r="T900" s="1"/>
      <c r="U900" s="1">
        <v>17</v>
      </c>
      <c r="V900" s="1"/>
      <c r="W900" s="1"/>
      <c r="X900" s="1"/>
      <c r="Y900" s="1"/>
      <c r="Z900" s="1"/>
      <c r="AA900" s="1"/>
      <c r="AB900" s="1"/>
      <c r="AG900" t="str">
        <f t="shared" si="166"/>
        <v>Newburyport</v>
      </c>
      <c r="AH900" t="s">
        <v>2430</v>
      </c>
      <c r="AI900">
        <v>6</v>
      </c>
      <c r="AJ900" s="7">
        <v>4</v>
      </c>
      <c r="AL900" s="7" t="s">
        <v>851</v>
      </c>
      <c r="AM900" t="s">
        <v>2454</v>
      </c>
      <c r="AN900" t="s">
        <v>318</v>
      </c>
      <c r="AO900" t="s">
        <v>4310</v>
      </c>
    </row>
    <row r="901" spans="1:41" hidden="1" outlineLevel="1">
      <c r="A901" s="73" t="s">
        <v>1319</v>
      </c>
      <c r="B901" s="10" t="s">
        <v>3738</v>
      </c>
      <c r="C901" s="1">
        <f t="shared" si="163"/>
        <v>41004</v>
      </c>
      <c r="D901" s="7">
        <f t="shared" si="156"/>
        <v>1</v>
      </c>
      <c r="E901" s="7">
        <f t="shared" si="157"/>
        <v>2</v>
      </c>
      <c r="F901" s="7">
        <f t="shared" si="158"/>
        <v>3</v>
      </c>
      <c r="G901" s="1">
        <f t="shared" si="164"/>
        <v>21786</v>
      </c>
      <c r="H901" s="2">
        <f t="shared" si="165"/>
        <v>0.53131401814457124</v>
      </c>
      <c r="I901" s="8"/>
      <c r="J901" s="2">
        <f t="shared" si="159"/>
        <v>0.72963613306018926</v>
      </c>
      <c r="K901" s="2">
        <f t="shared" si="160"/>
        <v>0.19832211491561799</v>
      </c>
      <c r="L901" s="2">
        <f t="shared" si="161"/>
        <v>6.2896302799726855E-2</v>
      </c>
      <c r="M901" s="2">
        <f t="shared" si="162"/>
        <v>9.1454492244658903E-3</v>
      </c>
      <c r="N901" s="1">
        <v>29918</v>
      </c>
      <c r="O901" s="1">
        <v>8132</v>
      </c>
      <c r="P901" s="1">
        <v>2579</v>
      </c>
      <c r="Q901" s="1">
        <v>87</v>
      </c>
      <c r="R901" s="1">
        <v>253</v>
      </c>
      <c r="S901" s="1">
        <v>35</v>
      </c>
      <c r="T901" s="1"/>
      <c r="U901" s="1">
        <v>0</v>
      </c>
      <c r="V901" s="1"/>
      <c r="W901" s="1"/>
      <c r="X901" s="1"/>
      <c r="Y901" s="1"/>
      <c r="Z901" s="1"/>
      <c r="AA901" s="1"/>
      <c r="AB901" s="1"/>
      <c r="AG901" t="str">
        <f t="shared" si="166"/>
        <v>Newton</v>
      </c>
      <c r="AH901" t="s">
        <v>1850</v>
      </c>
      <c r="AI901">
        <v>4</v>
      </c>
      <c r="AJ901" s="7">
        <v>170</v>
      </c>
      <c r="AL901" s="7" t="s">
        <v>851</v>
      </c>
      <c r="AM901" t="s">
        <v>1467</v>
      </c>
      <c r="AN901" t="s">
        <v>124</v>
      </c>
      <c r="AO901" t="s">
        <v>4311</v>
      </c>
    </row>
    <row r="902" spans="1:41" hidden="1" outlineLevel="1">
      <c r="A902" s="73" t="s">
        <v>3432</v>
      </c>
      <c r="B902" s="10" t="s">
        <v>3738</v>
      </c>
      <c r="C902" s="1">
        <f t="shared" si="163"/>
        <v>4587</v>
      </c>
      <c r="D902" s="7">
        <f t="shared" si="156"/>
        <v>2</v>
      </c>
      <c r="E902" s="7">
        <f t="shared" si="157"/>
        <v>1</v>
      </c>
      <c r="F902" s="7">
        <f t="shared" si="158"/>
        <v>3</v>
      </c>
      <c r="G902" s="1">
        <f t="shared" si="164"/>
        <v>144</v>
      </c>
      <c r="H902" s="2">
        <f t="shared" si="165"/>
        <v>3.1393067364290386E-2</v>
      </c>
      <c r="I902" s="8"/>
      <c r="J902" s="2">
        <f t="shared" si="159"/>
        <v>0.44800523217789406</v>
      </c>
      <c r="K902" s="2">
        <f t="shared" si="160"/>
        <v>0.47939829954218444</v>
      </c>
      <c r="L902" s="2">
        <f t="shared" si="161"/>
        <v>6.1478090255068674E-2</v>
      </c>
      <c r="M902" s="2">
        <f t="shared" si="162"/>
        <v>1.1118378024852882E-2</v>
      </c>
      <c r="N902" s="1">
        <v>2055</v>
      </c>
      <c r="O902" s="1">
        <v>2199</v>
      </c>
      <c r="P902" s="1">
        <v>282</v>
      </c>
      <c r="Q902" s="1">
        <v>10</v>
      </c>
      <c r="R902" s="1">
        <v>29</v>
      </c>
      <c r="S902" s="1">
        <v>1</v>
      </c>
      <c r="T902" s="1"/>
      <c r="U902" s="1">
        <v>11</v>
      </c>
      <c r="V902" s="1"/>
      <c r="W902" s="1"/>
      <c r="X902" s="1"/>
      <c r="Y902" s="1"/>
      <c r="Z902" s="1"/>
      <c r="AA902" s="1"/>
      <c r="AB902" s="1"/>
      <c r="AG902" t="str">
        <f t="shared" si="166"/>
        <v>Norfolk</v>
      </c>
      <c r="AH902" t="s">
        <v>3432</v>
      </c>
      <c r="AI902">
        <v>4</v>
      </c>
      <c r="AJ902" s="7">
        <v>268</v>
      </c>
      <c r="AL902" s="7" t="s">
        <v>851</v>
      </c>
      <c r="AM902" t="s">
        <v>458</v>
      </c>
      <c r="AN902" t="s">
        <v>668</v>
      </c>
      <c r="AO902" t="s">
        <v>4312</v>
      </c>
    </row>
    <row r="903" spans="1:41" hidden="1" outlineLevel="1">
      <c r="A903" s="73" t="s">
        <v>3477</v>
      </c>
      <c r="B903" s="10" t="s">
        <v>3738</v>
      </c>
      <c r="C903" s="1">
        <f t="shared" si="163"/>
        <v>5489</v>
      </c>
      <c r="D903" s="7">
        <f t="shared" si="156"/>
        <v>1</v>
      </c>
      <c r="E903" s="7">
        <f t="shared" si="157"/>
        <v>2</v>
      </c>
      <c r="F903" s="7">
        <f t="shared" si="158"/>
        <v>3</v>
      </c>
      <c r="G903" s="1">
        <f t="shared" si="164"/>
        <v>2323</v>
      </c>
      <c r="H903" s="2">
        <f t="shared" si="165"/>
        <v>0.42321005647658955</v>
      </c>
      <c r="I903" s="8"/>
      <c r="J903" s="2">
        <f t="shared" si="159"/>
        <v>0.67662597923118961</v>
      </c>
      <c r="K903" s="2">
        <f t="shared" si="160"/>
        <v>0.25341592275460012</v>
      </c>
      <c r="L903" s="2">
        <f t="shared" si="161"/>
        <v>5.1375478229185645E-2</v>
      </c>
      <c r="M903" s="2">
        <f t="shared" si="162"/>
        <v>1.8582619785024623E-2</v>
      </c>
      <c r="N903" s="1">
        <v>3714</v>
      </c>
      <c r="O903" s="1">
        <v>1391</v>
      </c>
      <c r="P903" s="1">
        <v>282</v>
      </c>
      <c r="Q903" s="1">
        <v>25</v>
      </c>
      <c r="R903" s="1">
        <v>70</v>
      </c>
      <c r="S903" s="1">
        <v>5</v>
      </c>
      <c r="T903" s="1"/>
      <c r="U903" s="1">
        <v>2</v>
      </c>
      <c r="V903" s="1"/>
      <c r="W903" s="1"/>
      <c r="X903" s="1"/>
      <c r="Y903" s="1"/>
      <c r="Z903" s="1"/>
      <c r="AA903" s="1"/>
      <c r="AB903" s="1"/>
      <c r="AG903" t="str">
        <f t="shared" si="166"/>
        <v>North Adams</v>
      </c>
      <c r="AH903" t="s">
        <v>1057</v>
      </c>
      <c r="AI903">
        <v>1</v>
      </c>
      <c r="AJ903" s="7">
        <v>31</v>
      </c>
      <c r="AL903" s="7" t="s">
        <v>851</v>
      </c>
      <c r="AM903" t="s">
        <v>1802</v>
      </c>
      <c r="AN903" t="s">
        <v>95</v>
      </c>
      <c r="AO903" t="s">
        <v>4313</v>
      </c>
    </row>
    <row r="904" spans="1:41" hidden="1" outlineLevel="1">
      <c r="A904" s="73" t="s">
        <v>3184</v>
      </c>
      <c r="B904" s="10" t="s">
        <v>3738</v>
      </c>
      <c r="C904" s="1">
        <f t="shared" si="163"/>
        <v>13060</v>
      </c>
      <c r="D904" s="7">
        <f t="shared" si="156"/>
        <v>1</v>
      </c>
      <c r="E904" s="7">
        <f t="shared" si="157"/>
        <v>2</v>
      </c>
      <c r="F904" s="7">
        <f t="shared" si="158"/>
        <v>3</v>
      </c>
      <c r="G904" s="1">
        <f t="shared" si="164"/>
        <v>365</v>
      </c>
      <c r="H904" s="2">
        <f t="shared" si="165"/>
        <v>2.7947932618683002E-2</v>
      </c>
      <c r="I904" s="8"/>
      <c r="J904" s="2">
        <f t="shared" si="159"/>
        <v>0.48177641653905051</v>
      </c>
      <c r="K904" s="2">
        <f t="shared" si="160"/>
        <v>0.45382848392036751</v>
      </c>
      <c r="L904" s="2">
        <f t="shared" si="161"/>
        <v>5.5053598774885144E-2</v>
      </c>
      <c r="M904" s="2">
        <f t="shared" si="162"/>
        <v>9.3415007656967794E-3</v>
      </c>
      <c r="N904" s="1">
        <v>6292</v>
      </c>
      <c r="O904" s="1">
        <v>5927</v>
      </c>
      <c r="P904" s="1">
        <v>719</v>
      </c>
      <c r="Q904" s="1">
        <v>55</v>
      </c>
      <c r="R904" s="1">
        <v>60</v>
      </c>
      <c r="S904" s="1">
        <v>6</v>
      </c>
      <c r="T904" s="1"/>
      <c r="U904" s="1">
        <v>1</v>
      </c>
      <c r="V904" s="1"/>
      <c r="W904" s="1"/>
      <c r="X904" s="1"/>
      <c r="Y904" s="1"/>
      <c r="Z904" s="1"/>
      <c r="AA904" s="1"/>
      <c r="AB904" s="1"/>
      <c r="AG904" t="str">
        <f t="shared" si="166"/>
        <v>North Andover</v>
      </c>
      <c r="AH904" t="s">
        <v>2430</v>
      </c>
      <c r="AI904">
        <v>6</v>
      </c>
      <c r="AJ904" s="7">
        <v>15</v>
      </c>
      <c r="AL904" s="7" t="s">
        <v>851</v>
      </c>
      <c r="AM904" t="s">
        <v>2454</v>
      </c>
      <c r="AN904" t="s">
        <v>4686</v>
      </c>
      <c r="AO904" t="s">
        <v>4314</v>
      </c>
    </row>
    <row r="905" spans="1:41" hidden="1" outlineLevel="1">
      <c r="A905" s="73" t="s">
        <v>3194</v>
      </c>
      <c r="B905" s="10" t="s">
        <v>3738</v>
      </c>
      <c r="C905" s="1">
        <f t="shared" si="163"/>
        <v>12116</v>
      </c>
      <c r="D905" s="7">
        <f t="shared" si="156"/>
        <v>1</v>
      </c>
      <c r="E905" s="7">
        <f t="shared" si="157"/>
        <v>2</v>
      </c>
      <c r="F905" s="7">
        <f t="shared" si="158"/>
        <v>3</v>
      </c>
      <c r="G905" s="1">
        <f t="shared" si="164"/>
        <v>1371</v>
      </c>
      <c r="H905" s="2">
        <f t="shared" si="165"/>
        <v>0.11315615714757346</v>
      </c>
      <c r="I905" s="8"/>
      <c r="J905" s="2">
        <f t="shared" si="159"/>
        <v>0.52418289864641798</v>
      </c>
      <c r="K905" s="2">
        <f t="shared" si="160"/>
        <v>0.41102674149884449</v>
      </c>
      <c r="L905" s="2">
        <f t="shared" si="161"/>
        <v>5.1337074942225155E-2</v>
      </c>
      <c r="M905" s="2">
        <f t="shared" si="162"/>
        <v>1.3453284912512367E-2</v>
      </c>
      <c r="N905" s="1">
        <v>6351</v>
      </c>
      <c r="O905" s="1">
        <v>4980</v>
      </c>
      <c r="P905" s="1">
        <v>622</v>
      </c>
      <c r="Q905" s="1">
        <v>63</v>
      </c>
      <c r="R905" s="1">
        <v>72</v>
      </c>
      <c r="S905" s="1">
        <v>11</v>
      </c>
      <c r="T905" s="1"/>
      <c r="U905" s="1">
        <v>17</v>
      </c>
      <c r="V905" s="1"/>
      <c r="W905" s="1"/>
      <c r="X905" s="1"/>
      <c r="Y905" s="1"/>
      <c r="Z905" s="1"/>
      <c r="AA905" s="1"/>
      <c r="AB905" s="1"/>
      <c r="AG905" t="str">
        <f t="shared" si="166"/>
        <v>North Attleborough</v>
      </c>
      <c r="AH905" t="s">
        <v>2683</v>
      </c>
      <c r="AI905">
        <v>3</v>
      </c>
      <c r="AJ905" s="7">
        <v>304</v>
      </c>
      <c r="AL905" s="7" t="s">
        <v>851</v>
      </c>
      <c r="AM905" t="s">
        <v>1803</v>
      </c>
      <c r="AN905" t="s">
        <v>655</v>
      </c>
      <c r="AO905" t="s">
        <v>4315</v>
      </c>
    </row>
    <row r="906" spans="1:41" hidden="1" outlineLevel="1">
      <c r="A906" s="73" t="s">
        <v>3092</v>
      </c>
      <c r="B906" s="10" t="s">
        <v>3738</v>
      </c>
      <c r="C906" s="1">
        <f t="shared" si="163"/>
        <v>2008</v>
      </c>
      <c r="D906" s="7">
        <f t="shared" si="156"/>
        <v>1</v>
      </c>
      <c r="E906" s="7">
        <f t="shared" si="157"/>
        <v>2</v>
      </c>
      <c r="F906" s="7">
        <f t="shared" si="158"/>
        <v>3</v>
      </c>
      <c r="G906" s="1">
        <f t="shared" si="164"/>
        <v>4</v>
      </c>
      <c r="H906" s="2">
        <f t="shared" si="165"/>
        <v>1.9920318725099601E-3</v>
      </c>
      <c r="I906" s="8"/>
      <c r="J906" s="2">
        <f t="shared" si="159"/>
        <v>0.46613545816733065</v>
      </c>
      <c r="K906" s="2">
        <f t="shared" si="160"/>
        <v>0.46414342629482069</v>
      </c>
      <c r="L906" s="2">
        <f t="shared" si="161"/>
        <v>5.6772908366533863E-2</v>
      </c>
      <c r="M906" s="2">
        <f t="shared" si="162"/>
        <v>1.2948207171314736E-2</v>
      </c>
      <c r="N906" s="1">
        <v>936</v>
      </c>
      <c r="O906" s="1">
        <v>932</v>
      </c>
      <c r="P906" s="1">
        <v>114</v>
      </c>
      <c r="Q906" s="1">
        <v>5</v>
      </c>
      <c r="R906" s="1">
        <v>12</v>
      </c>
      <c r="S906" s="1">
        <v>4</v>
      </c>
      <c r="T906" s="1"/>
      <c r="U906" s="1">
        <v>5</v>
      </c>
      <c r="V906" s="1"/>
      <c r="W906" s="1"/>
      <c r="X906" s="1"/>
      <c r="Y906" s="1"/>
      <c r="Z906" s="1"/>
      <c r="AA906" s="1"/>
      <c r="AB906" s="1"/>
      <c r="AG906" t="str">
        <f t="shared" si="166"/>
        <v>North Brookfield</v>
      </c>
      <c r="AH906" s="10" t="s">
        <v>3038</v>
      </c>
      <c r="AI906" s="10">
        <v>1</v>
      </c>
      <c r="AJ906" s="7">
        <v>194</v>
      </c>
      <c r="AL906" s="7" t="s">
        <v>851</v>
      </c>
      <c r="AM906" t="s">
        <v>777</v>
      </c>
      <c r="AN906" t="s">
        <v>612</v>
      </c>
      <c r="AO906" t="s">
        <v>4316</v>
      </c>
    </row>
    <row r="907" spans="1:41" hidden="1" outlineLevel="1">
      <c r="A907" s="73" t="s">
        <v>3093</v>
      </c>
      <c r="B907" s="10" t="s">
        <v>3738</v>
      </c>
      <c r="C907" s="1">
        <f t="shared" si="163"/>
        <v>7393</v>
      </c>
      <c r="D907" s="7">
        <f t="shared" si="156"/>
        <v>1</v>
      </c>
      <c r="E907" s="7">
        <f t="shared" si="157"/>
        <v>2</v>
      </c>
      <c r="F907" s="7">
        <f t="shared" si="158"/>
        <v>3</v>
      </c>
      <c r="G907" s="1">
        <f t="shared" si="164"/>
        <v>717</v>
      </c>
      <c r="H907" s="2">
        <f t="shared" si="165"/>
        <v>9.6983633166508862E-2</v>
      </c>
      <c r="I907" s="8"/>
      <c r="J907" s="2">
        <f t="shared" si="159"/>
        <v>0.51643446503449209</v>
      </c>
      <c r="K907" s="2">
        <f t="shared" si="160"/>
        <v>0.41945083186798321</v>
      </c>
      <c r="L907" s="2">
        <f t="shared" si="161"/>
        <v>5.1670499120789935E-2</v>
      </c>
      <c r="M907" s="2">
        <f t="shared" si="162"/>
        <v>1.244420397673477E-2</v>
      </c>
      <c r="N907" s="1">
        <v>3818</v>
      </c>
      <c r="O907" s="1">
        <v>3101</v>
      </c>
      <c r="P907" s="1">
        <v>382</v>
      </c>
      <c r="Q907" s="1">
        <v>37</v>
      </c>
      <c r="R907" s="1">
        <v>44</v>
      </c>
      <c r="S907" s="1">
        <v>8</v>
      </c>
      <c r="T907" s="1"/>
      <c r="U907" s="1">
        <v>3</v>
      </c>
      <c r="V907" s="1"/>
      <c r="W907" s="1"/>
      <c r="X907" s="1"/>
      <c r="Y907" s="1"/>
      <c r="Z907" s="1"/>
      <c r="AA907" s="1"/>
      <c r="AB907" s="1"/>
      <c r="AG907" t="str">
        <f t="shared" si="166"/>
        <v>North Reading</v>
      </c>
      <c r="AH907" t="s">
        <v>1850</v>
      </c>
      <c r="AI907">
        <v>6</v>
      </c>
      <c r="AJ907" s="7">
        <v>74</v>
      </c>
      <c r="AL907" s="7" t="s">
        <v>851</v>
      </c>
      <c r="AM907" t="s">
        <v>1467</v>
      </c>
      <c r="AN907" t="s">
        <v>612</v>
      </c>
      <c r="AO907" t="s">
        <v>4317</v>
      </c>
    </row>
    <row r="908" spans="1:41" hidden="1" outlineLevel="1">
      <c r="A908" s="73" t="s">
        <v>3265</v>
      </c>
      <c r="B908" s="10" t="s">
        <v>3738</v>
      </c>
      <c r="C908" s="1">
        <f t="shared" si="163"/>
        <v>14216</v>
      </c>
      <c r="D908" s="7">
        <f t="shared" si="156"/>
        <v>1</v>
      </c>
      <c r="E908" s="7">
        <f t="shared" si="157"/>
        <v>3</v>
      </c>
      <c r="F908" s="7">
        <f t="shared" si="158"/>
        <v>2</v>
      </c>
      <c r="G908" s="1">
        <f t="shared" si="164"/>
        <v>6036</v>
      </c>
      <c r="H908" s="2">
        <f t="shared" si="165"/>
        <v>0.42459200900393923</v>
      </c>
      <c r="I908" s="8"/>
      <c r="J908" s="2">
        <f t="shared" si="159"/>
        <v>0.61311198649409115</v>
      </c>
      <c r="K908" s="2">
        <f t="shared" si="160"/>
        <v>0.18626899268429939</v>
      </c>
      <c r="L908" s="2">
        <f t="shared" si="161"/>
        <v>0.18851997749015195</v>
      </c>
      <c r="M908" s="2">
        <f t="shared" si="162"/>
        <v>1.2099043331457504E-2</v>
      </c>
      <c r="N908" s="1">
        <v>8716</v>
      </c>
      <c r="O908" s="1">
        <v>2648</v>
      </c>
      <c r="P908" s="1">
        <v>2680</v>
      </c>
      <c r="Q908" s="1">
        <v>45</v>
      </c>
      <c r="R908" s="1">
        <v>98</v>
      </c>
      <c r="S908" s="1">
        <v>14</v>
      </c>
      <c r="T908" s="1"/>
      <c r="U908" s="1">
        <v>11</v>
      </c>
      <c r="V908" s="1">
        <v>4</v>
      </c>
      <c r="W908" s="1"/>
      <c r="X908" s="1"/>
      <c r="Y908" s="1"/>
      <c r="Z908" s="1"/>
      <c r="AA908" s="1"/>
      <c r="AB908" s="1"/>
      <c r="AG908" t="str">
        <f t="shared" si="166"/>
        <v>Northampton</v>
      </c>
      <c r="AH908" t="s">
        <v>1790</v>
      </c>
      <c r="AI908">
        <v>2</v>
      </c>
      <c r="AJ908" s="7">
        <v>168</v>
      </c>
      <c r="AL908" s="7" t="s">
        <v>851</v>
      </c>
      <c r="AM908" t="s">
        <v>1466</v>
      </c>
      <c r="AN908" t="s">
        <v>655</v>
      </c>
      <c r="AO908" t="s">
        <v>4318</v>
      </c>
    </row>
    <row r="909" spans="1:41" hidden="1" outlineLevel="1">
      <c r="A909" s="73" t="s">
        <v>3399</v>
      </c>
      <c r="B909" s="10" t="s">
        <v>3738</v>
      </c>
      <c r="C909" s="1">
        <f t="shared" si="163"/>
        <v>7142</v>
      </c>
      <c r="D909" s="7">
        <f t="shared" si="156"/>
        <v>1</v>
      </c>
      <c r="E909" s="7">
        <f t="shared" si="157"/>
        <v>2</v>
      </c>
      <c r="F909" s="7">
        <f t="shared" si="158"/>
        <v>3</v>
      </c>
      <c r="G909" s="1">
        <f t="shared" si="164"/>
        <v>849</v>
      </c>
      <c r="H909" s="2">
        <f t="shared" si="165"/>
        <v>0.11887426491178942</v>
      </c>
      <c r="I909" s="8"/>
      <c r="J909" s="2">
        <f t="shared" si="159"/>
        <v>0.52142257070848497</v>
      </c>
      <c r="K909" s="2">
        <f t="shared" si="160"/>
        <v>0.40254830579669559</v>
      </c>
      <c r="L909" s="2">
        <f t="shared" si="161"/>
        <v>6.3847661719406326E-2</v>
      </c>
      <c r="M909" s="2">
        <f t="shared" si="162"/>
        <v>1.2181461775413113E-2</v>
      </c>
      <c r="N909" s="1">
        <v>3724</v>
      </c>
      <c r="O909" s="1">
        <v>2875</v>
      </c>
      <c r="P909" s="1">
        <v>456</v>
      </c>
      <c r="Q909" s="1">
        <v>30</v>
      </c>
      <c r="R909" s="1">
        <v>47</v>
      </c>
      <c r="S909" s="1">
        <v>5</v>
      </c>
      <c r="T909" s="1"/>
      <c r="U909" s="1">
        <v>5</v>
      </c>
      <c r="V909" s="1"/>
      <c r="W909" s="1"/>
      <c r="X909" s="1"/>
      <c r="Y909" s="1"/>
      <c r="Z909" s="1"/>
      <c r="AA909" s="1"/>
      <c r="AB909" s="1"/>
      <c r="AG909" t="str">
        <f t="shared" si="166"/>
        <v>Northborough</v>
      </c>
      <c r="AH909" s="10" t="s">
        <v>3038</v>
      </c>
      <c r="AI909" s="10">
        <v>3</v>
      </c>
      <c r="AJ909" s="7">
        <v>171</v>
      </c>
      <c r="AL909" s="7" t="s">
        <v>851</v>
      </c>
      <c r="AM909" t="s">
        <v>777</v>
      </c>
      <c r="AN909" t="s">
        <v>4300</v>
      </c>
      <c r="AO909" t="s">
        <v>4319</v>
      </c>
    </row>
    <row r="910" spans="1:41" hidden="1" outlineLevel="1">
      <c r="A910" s="73" t="s">
        <v>3523</v>
      </c>
      <c r="B910" s="10" t="s">
        <v>3738</v>
      </c>
      <c r="C910" s="1">
        <f t="shared" si="163"/>
        <v>6207</v>
      </c>
      <c r="D910" s="7">
        <f t="shared" si="156"/>
        <v>1</v>
      </c>
      <c r="E910" s="7">
        <f t="shared" si="157"/>
        <v>2</v>
      </c>
      <c r="F910" s="7">
        <f t="shared" si="158"/>
        <v>3</v>
      </c>
      <c r="G910" s="1">
        <f t="shared" si="164"/>
        <v>484</v>
      </c>
      <c r="H910" s="2">
        <f t="shared" si="165"/>
        <v>7.797647816980828E-2</v>
      </c>
      <c r="I910" s="8"/>
      <c r="J910" s="2">
        <f t="shared" si="159"/>
        <v>0.50749154180763656</v>
      </c>
      <c r="K910" s="2">
        <f t="shared" si="160"/>
        <v>0.42951506363782826</v>
      </c>
      <c r="L910" s="2">
        <f t="shared" si="161"/>
        <v>5.0588045754792976E-2</v>
      </c>
      <c r="M910" s="2">
        <f t="shared" si="162"/>
        <v>1.24053487997422E-2</v>
      </c>
      <c r="N910" s="1">
        <v>3150</v>
      </c>
      <c r="O910" s="1">
        <v>2666</v>
      </c>
      <c r="P910" s="1">
        <v>314</v>
      </c>
      <c r="Q910" s="1">
        <v>20</v>
      </c>
      <c r="R910" s="1">
        <v>42</v>
      </c>
      <c r="S910" s="1">
        <v>10</v>
      </c>
      <c r="T910" s="1"/>
      <c r="U910" s="1">
        <v>5</v>
      </c>
      <c r="V910" s="1"/>
      <c r="W910" s="1"/>
      <c r="X910" s="1"/>
      <c r="Y910" s="1"/>
      <c r="Z910" s="1"/>
      <c r="AA910" s="1"/>
      <c r="AB910" s="1"/>
      <c r="AG910" t="str">
        <f t="shared" si="166"/>
        <v>Northbridge</v>
      </c>
      <c r="AH910" s="10" t="s">
        <v>3038</v>
      </c>
      <c r="AI910" s="10">
        <v>3</v>
      </c>
      <c r="AJ910" s="7">
        <v>257</v>
      </c>
      <c r="AL910" s="7" t="s">
        <v>851</v>
      </c>
      <c r="AM910" t="s">
        <v>777</v>
      </c>
      <c r="AN910" t="s">
        <v>124</v>
      </c>
      <c r="AO910" t="s">
        <v>4320</v>
      </c>
    </row>
    <row r="911" spans="1:41" hidden="1" outlineLevel="1">
      <c r="A911" s="73" t="s">
        <v>3682</v>
      </c>
      <c r="B911" s="10" t="s">
        <v>3738</v>
      </c>
      <c r="C911" s="1">
        <f t="shared" si="163"/>
        <v>1494</v>
      </c>
      <c r="D911" s="7">
        <f t="shared" si="156"/>
        <v>1</v>
      </c>
      <c r="E911" s="7">
        <f t="shared" si="157"/>
        <v>2</v>
      </c>
      <c r="F911" s="7">
        <f t="shared" si="158"/>
        <v>3</v>
      </c>
      <c r="G911" s="1">
        <f t="shared" si="164"/>
        <v>297</v>
      </c>
      <c r="H911" s="2">
        <f t="shared" si="165"/>
        <v>0.19879518072289157</v>
      </c>
      <c r="I911" s="8"/>
      <c r="J911" s="2">
        <f t="shared" si="159"/>
        <v>0.53882195448460513</v>
      </c>
      <c r="K911" s="2">
        <f t="shared" si="160"/>
        <v>0.34002677376171353</v>
      </c>
      <c r="L911" s="2">
        <f t="shared" si="161"/>
        <v>0.10642570281124498</v>
      </c>
      <c r="M911" s="2">
        <f t="shared" si="162"/>
        <v>1.4725568942436359E-2</v>
      </c>
      <c r="N911" s="1">
        <v>805</v>
      </c>
      <c r="O911" s="1">
        <v>508</v>
      </c>
      <c r="P911" s="1">
        <v>159</v>
      </c>
      <c r="Q911" s="1">
        <v>0</v>
      </c>
      <c r="R911" s="1">
        <v>15</v>
      </c>
      <c r="S911" s="1">
        <v>1</v>
      </c>
      <c r="T911" s="1"/>
      <c r="U911" s="1">
        <v>5</v>
      </c>
      <c r="V911" s="1">
        <v>1</v>
      </c>
      <c r="W911" s="1"/>
      <c r="X911" s="1"/>
      <c r="Y911" s="1"/>
      <c r="Z911" s="1"/>
      <c r="AA911" s="1"/>
      <c r="AB911" s="1"/>
      <c r="AG911" t="str">
        <f t="shared" si="166"/>
        <v>Northfield</v>
      </c>
      <c r="AH911" t="s">
        <v>2579</v>
      </c>
      <c r="AI911">
        <v>1</v>
      </c>
      <c r="AJ911" s="7">
        <v>25</v>
      </c>
      <c r="AL911" s="7" t="s">
        <v>851</v>
      </c>
      <c r="AM911" t="s">
        <v>2455</v>
      </c>
      <c r="AN911" t="s">
        <v>994</v>
      </c>
      <c r="AO911" t="s">
        <v>4321</v>
      </c>
    </row>
    <row r="912" spans="1:41" hidden="1" outlineLevel="1">
      <c r="A912" s="73" t="s">
        <v>2221</v>
      </c>
      <c r="B912" s="10" t="s">
        <v>3738</v>
      </c>
      <c r="C912" s="1">
        <f t="shared" si="163"/>
        <v>7288</v>
      </c>
      <c r="D912" s="7">
        <f t="shared" si="156"/>
        <v>1</v>
      </c>
      <c r="E912" s="7">
        <f t="shared" si="157"/>
        <v>2</v>
      </c>
      <c r="F912" s="7">
        <f t="shared" si="158"/>
        <v>3</v>
      </c>
      <c r="G912" s="1">
        <f t="shared" si="164"/>
        <v>1191</v>
      </c>
      <c r="H912" s="2">
        <f t="shared" si="165"/>
        <v>0.16341931942919868</v>
      </c>
      <c r="I912" s="8"/>
      <c r="J912" s="2">
        <f t="shared" si="159"/>
        <v>0.5500823271130626</v>
      </c>
      <c r="K912" s="2">
        <f t="shared" si="160"/>
        <v>0.38666300768386391</v>
      </c>
      <c r="L912" s="2">
        <f t="shared" si="161"/>
        <v>4.9945115257958285E-2</v>
      </c>
      <c r="M912" s="2">
        <f t="shared" si="162"/>
        <v>1.3309549945115205E-2</v>
      </c>
      <c r="N912" s="1">
        <v>4009</v>
      </c>
      <c r="O912" s="1">
        <v>2818</v>
      </c>
      <c r="P912" s="1">
        <v>364</v>
      </c>
      <c r="Q912" s="1">
        <v>39</v>
      </c>
      <c r="R912" s="1">
        <v>45</v>
      </c>
      <c r="S912" s="1">
        <v>2</v>
      </c>
      <c r="T912" s="1"/>
      <c r="U912" s="1">
        <v>11</v>
      </c>
      <c r="V912" s="1"/>
      <c r="W912" s="1"/>
      <c r="X912" s="1"/>
      <c r="Y912" s="1"/>
      <c r="Z912" s="1"/>
      <c r="AA912" s="1"/>
      <c r="AB912" s="1"/>
      <c r="AG912" t="str">
        <f t="shared" si="166"/>
        <v>Norton</v>
      </c>
      <c r="AH912" t="s">
        <v>2683</v>
      </c>
      <c r="AI912">
        <v>4</v>
      </c>
      <c r="AJ912" s="7">
        <v>306</v>
      </c>
      <c r="AL912" s="7" t="s">
        <v>851</v>
      </c>
      <c r="AM912" t="s">
        <v>1803</v>
      </c>
      <c r="AN912" t="s">
        <v>1482</v>
      </c>
      <c r="AO912" t="s">
        <v>4322</v>
      </c>
    </row>
    <row r="913" spans="1:41" hidden="1" outlineLevel="1">
      <c r="A913" s="73" t="s">
        <v>3608</v>
      </c>
      <c r="B913" s="10" t="s">
        <v>3738</v>
      </c>
      <c r="C913" s="1">
        <f t="shared" si="163"/>
        <v>5587</v>
      </c>
      <c r="D913" s="7">
        <f t="shared" si="156"/>
        <v>2</v>
      </c>
      <c r="E913" s="7">
        <f t="shared" si="157"/>
        <v>1</v>
      </c>
      <c r="F913" s="7">
        <f t="shared" si="158"/>
        <v>3</v>
      </c>
      <c r="G913" s="1">
        <f t="shared" si="164"/>
        <v>57</v>
      </c>
      <c r="H913" s="2">
        <f t="shared" si="165"/>
        <v>1.0202255235367818E-2</v>
      </c>
      <c r="I913" s="8"/>
      <c r="J913" s="2">
        <f t="shared" si="159"/>
        <v>0.46107034186504386</v>
      </c>
      <c r="K913" s="2">
        <f t="shared" si="160"/>
        <v>0.47127259710041169</v>
      </c>
      <c r="L913" s="2">
        <f t="shared" si="161"/>
        <v>5.6559871129407552E-2</v>
      </c>
      <c r="M913" s="2">
        <f t="shared" si="162"/>
        <v>1.1097189905136834E-2</v>
      </c>
      <c r="N913" s="1">
        <v>2576</v>
      </c>
      <c r="O913" s="1">
        <v>2633</v>
      </c>
      <c r="P913" s="1">
        <v>316</v>
      </c>
      <c r="Q913" s="1">
        <v>25</v>
      </c>
      <c r="R913" s="1">
        <v>27</v>
      </c>
      <c r="S913" s="1">
        <v>2</v>
      </c>
      <c r="T913" s="1"/>
      <c r="U913" s="1">
        <v>8</v>
      </c>
      <c r="V913" s="1"/>
      <c r="W913" s="1"/>
      <c r="X913" s="1"/>
      <c r="Y913" s="1"/>
      <c r="Z913" s="1"/>
      <c r="AA913" s="1"/>
      <c r="AB913" s="1"/>
      <c r="AG913" t="str">
        <f t="shared" si="166"/>
        <v>Norwell</v>
      </c>
      <c r="AH913" t="s">
        <v>1525</v>
      </c>
      <c r="AI913">
        <v>10</v>
      </c>
      <c r="AJ913" s="7">
        <v>242</v>
      </c>
      <c r="AL913" s="7" t="s">
        <v>851</v>
      </c>
      <c r="AM913" t="s">
        <v>459</v>
      </c>
      <c r="AN913" t="s">
        <v>994</v>
      </c>
      <c r="AO913" t="s">
        <v>4323</v>
      </c>
    </row>
    <row r="914" spans="1:41" hidden="1" outlineLevel="1">
      <c r="A914" s="73" t="s">
        <v>3635</v>
      </c>
      <c r="B914" s="10" t="s">
        <v>3738</v>
      </c>
      <c r="C914" s="1">
        <f t="shared" si="163"/>
        <v>13785</v>
      </c>
      <c r="D914" s="7">
        <f t="shared" si="156"/>
        <v>1</v>
      </c>
      <c r="E914" s="7">
        <f t="shared" si="157"/>
        <v>2</v>
      </c>
      <c r="F914" s="7">
        <f t="shared" si="158"/>
        <v>3</v>
      </c>
      <c r="G914" s="1">
        <f t="shared" si="164"/>
        <v>3273</v>
      </c>
      <c r="H914" s="2">
        <f t="shared" si="165"/>
        <v>0.23743199129488574</v>
      </c>
      <c r="I914" s="8"/>
      <c r="J914" s="2">
        <f t="shared" si="159"/>
        <v>0.58440333696046431</v>
      </c>
      <c r="K914" s="2">
        <f t="shared" si="160"/>
        <v>0.34697134566557852</v>
      </c>
      <c r="L914" s="2">
        <f t="shared" si="161"/>
        <v>5.5350018135654697E-2</v>
      </c>
      <c r="M914" s="2">
        <f t="shared" si="162"/>
        <v>1.3275299238302465E-2</v>
      </c>
      <c r="N914" s="1">
        <v>8056</v>
      </c>
      <c r="O914" s="1">
        <v>4783</v>
      </c>
      <c r="P914" s="1">
        <v>763</v>
      </c>
      <c r="Q914" s="1">
        <v>63</v>
      </c>
      <c r="R914" s="1">
        <v>78</v>
      </c>
      <c r="S914" s="1">
        <v>12</v>
      </c>
      <c r="T914" s="1"/>
      <c r="U914" s="1">
        <v>30</v>
      </c>
      <c r="V914" s="1"/>
      <c r="W914" s="1"/>
      <c r="X914" s="1"/>
      <c r="Y914" s="1"/>
      <c r="Z914" s="1"/>
      <c r="AA914" s="1"/>
      <c r="AB914" s="1"/>
      <c r="AG914" t="str">
        <f t="shared" si="166"/>
        <v>Norwood</v>
      </c>
      <c r="AH914" t="s">
        <v>3432</v>
      </c>
      <c r="AI914">
        <v>9</v>
      </c>
      <c r="AJ914" s="7">
        <v>237</v>
      </c>
      <c r="AL914" s="7" t="s">
        <v>851</v>
      </c>
      <c r="AM914" t="s">
        <v>458</v>
      </c>
      <c r="AN914" t="s">
        <v>994</v>
      </c>
      <c r="AO914" t="s">
        <v>4324</v>
      </c>
    </row>
    <row r="915" spans="1:41" hidden="1" outlineLevel="1">
      <c r="A915" s="73" t="s">
        <v>2908</v>
      </c>
      <c r="B915" s="10" t="s">
        <v>3738</v>
      </c>
      <c r="C915" s="1">
        <f t="shared" si="163"/>
        <v>2215</v>
      </c>
      <c r="D915" s="7">
        <f t="shared" si="156"/>
        <v>1</v>
      </c>
      <c r="E915" s="7">
        <f t="shared" si="157"/>
        <v>2</v>
      </c>
      <c r="F915" s="7">
        <f t="shared" si="158"/>
        <v>3</v>
      </c>
      <c r="G915" s="1">
        <f t="shared" si="164"/>
        <v>855</v>
      </c>
      <c r="H915" s="2">
        <f t="shared" si="165"/>
        <v>0.38600451467268621</v>
      </c>
      <c r="I915" s="8"/>
      <c r="J915" s="2">
        <f t="shared" si="159"/>
        <v>0.64424379232505646</v>
      </c>
      <c r="K915" s="2">
        <f t="shared" si="160"/>
        <v>0.2582392776523702</v>
      </c>
      <c r="L915" s="2">
        <f t="shared" si="161"/>
        <v>9.0744920993227993E-2</v>
      </c>
      <c r="M915" s="2">
        <f t="shared" si="162"/>
        <v>6.7720090293453411E-3</v>
      </c>
      <c r="N915" s="1">
        <v>1427</v>
      </c>
      <c r="O915" s="1">
        <v>572</v>
      </c>
      <c r="P915" s="1">
        <v>201</v>
      </c>
      <c r="Q915" s="1">
        <v>5</v>
      </c>
      <c r="R915" s="1">
        <v>10</v>
      </c>
      <c r="S915" s="1">
        <v>0</v>
      </c>
      <c r="T915" s="1"/>
      <c r="U915" s="1">
        <v>0</v>
      </c>
      <c r="V915" s="1"/>
      <c r="W915" s="1"/>
      <c r="X915" s="1"/>
      <c r="Y915" s="1"/>
      <c r="Z915" s="1"/>
      <c r="AA915" s="1"/>
      <c r="AB915" s="1"/>
      <c r="AG915" t="str">
        <f t="shared" si="166"/>
        <v>Oak Bluffs</v>
      </c>
      <c r="AH915" t="s">
        <v>3243</v>
      </c>
      <c r="AI915">
        <v>10</v>
      </c>
      <c r="AJ915" s="7">
        <v>348</v>
      </c>
      <c r="AL915" s="7" t="s">
        <v>851</v>
      </c>
      <c r="AM915" t="s">
        <v>2150</v>
      </c>
      <c r="AN915" t="s">
        <v>776</v>
      </c>
      <c r="AO915" t="s">
        <v>4325</v>
      </c>
    </row>
    <row r="916" spans="1:41" hidden="1" outlineLevel="1">
      <c r="A916" s="73" t="s">
        <v>3607</v>
      </c>
      <c r="B916" s="10" t="s">
        <v>3738</v>
      </c>
      <c r="C916" s="1">
        <f t="shared" si="163"/>
        <v>852</v>
      </c>
      <c r="D916" s="7">
        <f t="shared" si="156"/>
        <v>2</v>
      </c>
      <c r="E916" s="7">
        <f t="shared" si="157"/>
        <v>1</v>
      </c>
      <c r="F916" s="7">
        <f t="shared" si="158"/>
        <v>3</v>
      </c>
      <c r="G916" s="1">
        <f t="shared" si="164"/>
        <v>41</v>
      </c>
      <c r="H916" s="2">
        <f t="shared" si="165"/>
        <v>4.8122065727699531E-2</v>
      </c>
      <c r="I916" s="8"/>
      <c r="J916" s="2">
        <f t="shared" si="159"/>
        <v>0.431924882629108</v>
      </c>
      <c r="K916" s="2">
        <f t="shared" si="160"/>
        <v>0.4800469483568075</v>
      </c>
      <c r="L916" s="2">
        <f t="shared" si="161"/>
        <v>6.6901408450704219E-2</v>
      </c>
      <c r="M916" s="2">
        <f t="shared" si="162"/>
        <v>2.1126760563380281E-2</v>
      </c>
      <c r="N916" s="1">
        <v>368</v>
      </c>
      <c r="O916" s="1">
        <v>409</v>
      </c>
      <c r="P916" s="1">
        <v>57</v>
      </c>
      <c r="Q916" s="1">
        <v>8</v>
      </c>
      <c r="R916" s="1">
        <v>4</v>
      </c>
      <c r="S916" s="1">
        <v>6</v>
      </c>
      <c r="T916" s="1"/>
      <c r="U916" s="1">
        <v>0</v>
      </c>
      <c r="V916" s="1"/>
      <c r="W916" s="1"/>
      <c r="X916" s="1"/>
      <c r="Y916" s="1"/>
      <c r="Z916" s="1"/>
      <c r="AA916" s="1"/>
      <c r="AB916" s="1"/>
      <c r="AG916" t="str">
        <f t="shared" si="166"/>
        <v>Oakham</v>
      </c>
      <c r="AH916" s="10" t="s">
        <v>3038</v>
      </c>
      <c r="AI916" s="10">
        <v>1</v>
      </c>
      <c r="AJ916" s="7">
        <v>159</v>
      </c>
      <c r="AL916" s="7" t="s">
        <v>851</v>
      </c>
      <c r="AM916" t="s">
        <v>777</v>
      </c>
      <c r="AN916" t="s">
        <v>129</v>
      </c>
      <c r="AO916" t="s">
        <v>4326</v>
      </c>
    </row>
    <row r="917" spans="1:41" hidden="1" outlineLevel="1">
      <c r="A917" s="73" t="s">
        <v>1372</v>
      </c>
      <c r="B917" s="10" t="s">
        <v>3738</v>
      </c>
      <c r="C917" s="1">
        <f t="shared" si="163"/>
        <v>2866</v>
      </c>
      <c r="D917" s="7">
        <f t="shared" si="156"/>
        <v>1</v>
      </c>
      <c r="E917" s="7">
        <f t="shared" si="157"/>
        <v>2</v>
      </c>
      <c r="F917" s="7">
        <f t="shared" si="158"/>
        <v>3</v>
      </c>
      <c r="G917" s="1">
        <f t="shared" si="164"/>
        <v>58</v>
      </c>
      <c r="H917" s="2">
        <f t="shared" si="165"/>
        <v>2.0237264480111653E-2</v>
      </c>
      <c r="I917" s="8"/>
      <c r="J917" s="2">
        <f t="shared" si="159"/>
        <v>0.46441032798325194</v>
      </c>
      <c r="K917" s="2">
        <f t="shared" si="160"/>
        <v>0.44417306350314029</v>
      </c>
      <c r="L917" s="2">
        <f t="shared" si="161"/>
        <v>7.5366364270760641E-2</v>
      </c>
      <c r="M917" s="2">
        <f t="shared" si="162"/>
        <v>1.6050244242847192E-2</v>
      </c>
      <c r="N917" s="1">
        <v>1331</v>
      </c>
      <c r="O917" s="1">
        <v>1273</v>
      </c>
      <c r="P917" s="1">
        <v>216</v>
      </c>
      <c r="Q917" s="1">
        <v>14</v>
      </c>
      <c r="R917" s="1">
        <v>24</v>
      </c>
      <c r="S917" s="1">
        <v>4</v>
      </c>
      <c r="T917" s="1"/>
      <c r="U917" s="1">
        <v>4</v>
      </c>
      <c r="V917" s="1"/>
      <c r="W917" s="1"/>
      <c r="X917" s="1"/>
      <c r="Y917" s="1"/>
      <c r="Z917" s="1"/>
      <c r="AA917" s="1"/>
      <c r="AB917" s="1"/>
      <c r="AG917" t="str">
        <f t="shared" si="166"/>
        <v>Orange</v>
      </c>
      <c r="AH917" t="s">
        <v>2579</v>
      </c>
      <c r="AI917">
        <v>1</v>
      </c>
      <c r="AJ917" s="7">
        <v>42</v>
      </c>
      <c r="AL917" s="7" t="s">
        <v>851</v>
      </c>
      <c r="AM917" t="s">
        <v>2455</v>
      </c>
      <c r="AN917" t="s">
        <v>95</v>
      </c>
      <c r="AO917" t="s">
        <v>4327</v>
      </c>
    </row>
    <row r="918" spans="1:41" hidden="1" outlineLevel="1">
      <c r="A918" s="73" t="s">
        <v>1368</v>
      </c>
      <c r="B918" s="10" t="s">
        <v>3738</v>
      </c>
      <c r="C918" s="1">
        <f t="shared" si="163"/>
        <v>4347</v>
      </c>
      <c r="D918" s="7">
        <f t="shared" si="156"/>
        <v>2</v>
      </c>
      <c r="E918" s="7">
        <f t="shared" si="157"/>
        <v>1</v>
      </c>
      <c r="F918" s="7">
        <f t="shared" si="158"/>
        <v>3</v>
      </c>
      <c r="G918" s="1">
        <f t="shared" si="164"/>
        <v>2</v>
      </c>
      <c r="H918" s="2">
        <f t="shared" si="165"/>
        <v>4.6008741660915573E-4</v>
      </c>
      <c r="I918" s="8"/>
      <c r="J918" s="2">
        <f t="shared" si="159"/>
        <v>0.4587071543593283</v>
      </c>
      <c r="K918" s="2">
        <f t="shared" si="160"/>
        <v>0.45916724177593743</v>
      </c>
      <c r="L918" s="2">
        <f t="shared" si="161"/>
        <v>7.3844030365769503E-2</v>
      </c>
      <c r="M918" s="2">
        <f t="shared" si="162"/>
        <v>8.2815734989647727E-3</v>
      </c>
      <c r="N918" s="1">
        <v>1994</v>
      </c>
      <c r="O918" s="1">
        <v>1996</v>
      </c>
      <c r="P918" s="1">
        <v>321</v>
      </c>
      <c r="Q918" s="1">
        <v>14</v>
      </c>
      <c r="R918" s="1">
        <v>18</v>
      </c>
      <c r="S918" s="1">
        <v>4</v>
      </c>
      <c r="T918" s="1"/>
      <c r="U918" s="1">
        <v>0</v>
      </c>
      <c r="V918" s="1"/>
      <c r="W918" s="1"/>
      <c r="X918" s="1"/>
      <c r="Y918" s="1"/>
      <c r="Z918" s="1"/>
      <c r="AA918" s="1"/>
      <c r="AB918" s="1"/>
      <c r="AG918" t="str">
        <f t="shared" si="166"/>
        <v>Orleans</v>
      </c>
      <c r="AH918" t="s">
        <v>2745</v>
      </c>
      <c r="AI918">
        <v>10</v>
      </c>
      <c r="AJ918" s="7">
        <v>324</v>
      </c>
      <c r="AL918" s="7" t="s">
        <v>851</v>
      </c>
      <c r="AM918" t="s">
        <v>1801</v>
      </c>
      <c r="AN918" t="s">
        <v>654</v>
      </c>
      <c r="AO918" t="s">
        <v>4328</v>
      </c>
    </row>
    <row r="919" spans="1:41" hidden="1" outlineLevel="1">
      <c r="A919" s="73" t="s">
        <v>3760</v>
      </c>
      <c r="B919" s="10" t="s">
        <v>3738</v>
      </c>
      <c r="C919" s="1">
        <f t="shared" si="163"/>
        <v>639</v>
      </c>
      <c r="D919" s="7">
        <f t="shared" si="156"/>
        <v>2</v>
      </c>
      <c r="E919" s="7">
        <f t="shared" si="157"/>
        <v>1</v>
      </c>
      <c r="F919" s="7">
        <f t="shared" si="158"/>
        <v>3</v>
      </c>
      <c r="G919" s="1">
        <f t="shared" si="164"/>
        <v>4</v>
      </c>
      <c r="H919" s="2">
        <f t="shared" si="165"/>
        <v>6.2597809076682318E-3</v>
      </c>
      <c r="I919" s="8"/>
      <c r="J919" s="2">
        <f t="shared" si="159"/>
        <v>0.44287949921752739</v>
      </c>
      <c r="K919" s="2">
        <f t="shared" si="160"/>
        <v>0.44913928012519561</v>
      </c>
      <c r="L919" s="2">
        <f t="shared" si="161"/>
        <v>9.0766823161189364E-2</v>
      </c>
      <c r="M919" s="2">
        <f t="shared" si="162"/>
        <v>1.7214397496087691E-2</v>
      </c>
      <c r="N919" s="1">
        <v>283</v>
      </c>
      <c r="O919" s="1">
        <v>287</v>
      </c>
      <c r="P919" s="1">
        <v>58</v>
      </c>
      <c r="Q919" s="1">
        <v>5</v>
      </c>
      <c r="R919" s="1">
        <v>6</v>
      </c>
      <c r="S919" s="1">
        <v>0</v>
      </c>
      <c r="T919" s="1"/>
      <c r="U919" s="1">
        <v>0</v>
      </c>
      <c r="V919" s="1"/>
      <c r="W919" s="1"/>
      <c r="X919" s="1"/>
      <c r="Y919" s="1"/>
      <c r="Z919" s="1"/>
      <c r="AA919" s="1"/>
      <c r="AB919" s="1"/>
      <c r="AG919" t="str">
        <f t="shared" si="166"/>
        <v>Otis</v>
      </c>
      <c r="AH919" t="s">
        <v>1057</v>
      </c>
      <c r="AI919">
        <v>1</v>
      </c>
      <c r="AJ919" s="7">
        <v>216</v>
      </c>
      <c r="AL919" s="7" t="s">
        <v>851</v>
      </c>
      <c r="AM919" t="s">
        <v>1802</v>
      </c>
      <c r="AN919" t="s">
        <v>996</v>
      </c>
      <c r="AO919" t="s">
        <v>4329</v>
      </c>
    </row>
    <row r="920" spans="1:41" hidden="1" outlineLevel="1">
      <c r="A920" s="73" t="s">
        <v>3127</v>
      </c>
      <c r="B920" s="10" t="s">
        <v>3738</v>
      </c>
      <c r="C920" s="1">
        <f t="shared" si="163"/>
        <v>5633</v>
      </c>
      <c r="D920" s="7">
        <f t="shared" si="156"/>
        <v>1</v>
      </c>
      <c r="E920" s="7">
        <f t="shared" si="157"/>
        <v>2</v>
      </c>
      <c r="F920" s="7">
        <f t="shared" si="158"/>
        <v>3</v>
      </c>
      <c r="G920" s="1">
        <f t="shared" si="164"/>
        <v>972</v>
      </c>
      <c r="H920" s="2">
        <f t="shared" si="165"/>
        <v>0.17255458902893661</v>
      </c>
      <c r="I920" s="8"/>
      <c r="J920" s="2">
        <f t="shared" si="159"/>
        <v>0.55476655423397836</v>
      </c>
      <c r="K920" s="2">
        <f t="shared" si="160"/>
        <v>0.38221196520504169</v>
      </c>
      <c r="L920" s="2">
        <f t="shared" si="161"/>
        <v>5.0594709746138826E-2</v>
      </c>
      <c r="M920" s="2">
        <f t="shared" si="162"/>
        <v>1.2426770814841122E-2</v>
      </c>
      <c r="N920" s="1">
        <v>3125</v>
      </c>
      <c r="O920" s="1">
        <v>2153</v>
      </c>
      <c r="P920" s="1">
        <v>285</v>
      </c>
      <c r="Q920" s="1">
        <v>20</v>
      </c>
      <c r="R920" s="1">
        <v>42</v>
      </c>
      <c r="S920" s="1">
        <v>7</v>
      </c>
      <c r="T920" s="1"/>
      <c r="U920" s="1">
        <v>1</v>
      </c>
      <c r="V920" s="1"/>
      <c r="W920" s="1"/>
      <c r="X920" s="1"/>
      <c r="Y920" s="1"/>
      <c r="Z920" s="1"/>
      <c r="AA920" s="1"/>
      <c r="AB920" s="1"/>
      <c r="AG920" t="str">
        <f t="shared" si="166"/>
        <v>Oxford</v>
      </c>
      <c r="AH920" s="10" t="s">
        <v>3038</v>
      </c>
      <c r="AI920" s="10">
        <v>2</v>
      </c>
      <c r="AJ920" s="7">
        <v>243</v>
      </c>
      <c r="AL920" s="7" t="s">
        <v>851</v>
      </c>
      <c r="AM920" t="s">
        <v>777</v>
      </c>
      <c r="AN920" t="s">
        <v>971</v>
      </c>
      <c r="AO920" t="s">
        <v>4330</v>
      </c>
    </row>
    <row r="921" spans="1:41" hidden="1" outlineLevel="1">
      <c r="A921" s="73" t="s">
        <v>2785</v>
      </c>
      <c r="B921" s="10" t="s">
        <v>3738</v>
      </c>
      <c r="C921" s="1">
        <f t="shared" si="163"/>
        <v>5250</v>
      </c>
      <c r="D921" s="7">
        <f t="shared" si="156"/>
        <v>1</v>
      </c>
      <c r="E921" s="7">
        <f t="shared" si="157"/>
        <v>2</v>
      </c>
      <c r="F921" s="7">
        <f t="shared" si="158"/>
        <v>3</v>
      </c>
      <c r="G921" s="1">
        <f t="shared" si="164"/>
        <v>946</v>
      </c>
      <c r="H921" s="2">
        <f t="shared" si="165"/>
        <v>0.18019047619047618</v>
      </c>
      <c r="I921" s="8"/>
      <c r="J921" s="2">
        <f t="shared" si="159"/>
        <v>0.54742857142857138</v>
      </c>
      <c r="K921" s="2">
        <f t="shared" si="160"/>
        <v>0.36723809523809525</v>
      </c>
      <c r="L921" s="2">
        <f t="shared" si="161"/>
        <v>7.2761904761904764E-2</v>
      </c>
      <c r="M921" s="2">
        <f t="shared" si="162"/>
        <v>1.2571428571428608E-2</v>
      </c>
      <c r="N921" s="1">
        <v>2874</v>
      </c>
      <c r="O921" s="1">
        <v>1928</v>
      </c>
      <c r="P921" s="1">
        <v>382</v>
      </c>
      <c r="Q921" s="1">
        <v>19</v>
      </c>
      <c r="R921" s="1">
        <v>31</v>
      </c>
      <c r="S921" s="1">
        <v>7</v>
      </c>
      <c r="T921" s="1"/>
      <c r="U921" s="1">
        <v>9</v>
      </c>
      <c r="V921" s="1"/>
      <c r="W921" s="1"/>
      <c r="X921" s="1"/>
      <c r="Y921" s="1"/>
      <c r="Z921" s="1"/>
      <c r="AA921" s="1"/>
      <c r="AB921" s="1"/>
      <c r="AG921" t="str">
        <f t="shared" si="166"/>
        <v>Palmer</v>
      </c>
      <c r="AH921" t="s">
        <v>2688</v>
      </c>
      <c r="AI921">
        <v>2</v>
      </c>
      <c r="AJ921" s="7">
        <v>222</v>
      </c>
      <c r="AL921" s="7" t="s">
        <v>851</v>
      </c>
      <c r="AM921" t="s">
        <v>2456</v>
      </c>
      <c r="AN921" t="s">
        <v>663</v>
      </c>
      <c r="AO921" t="s">
        <v>4331</v>
      </c>
    </row>
    <row r="922" spans="1:41" hidden="1" outlineLevel="1">
      <c r="A922" s="73" t="s">
        <v>2786</v>
      </c>
      <c r="B922" s="10" t="s">
        <v>3738</v>
      </c>
      <c r="C922" s="1">
        <f t="shared" si="163"/>
        <v>2349</v>
      </c>
      <c r="D922" s="7">
        <f t="shared" si="156"/>
        <v>1</v>
      </c>
      <c r="E922" s="7">
        <f t="shared" si="157"/>
        <v>2</v>
      </c>
      <c r="F922" s="7">
        <f t="shared" si="158"/>
        <v>3</v>
      </c>
      <c r="G922" s="1">
        <f t="shared" si="164"/>
        <v>81</v>
      </c>
      <c r="H922" s="2">
        <f t="shared" si="165"/>
        <v>3.4482758620689655E-2</v>
      </c>
      <c r="I922" s="8"/>
      <c r="J922" s="2">
        <f t="shared" si="159"/>
        <v>0.47594721157939551</v>
      </c>
      <c r="K922" s="2">
        <f t="shared" si="160"/>
        <v>0.44146445295870584</v>
      </c>
      <c r="L922" s="2">
        <f t="shared" si="161"/>
        <v>6.5559812686249469E-2</v>
      </c>
      <c r="M922" s="2">
        <f t="shared" si="162"/>
        <v>1.702852277564923E-2</v>
      </c>
      <c r="N922" s="1">
        <v>1118</v>
      </c>
      <c r="O922" s="1">
        <v>1037</v>
      </c>
      <c r="P922" s="1">
        <v>154</v>
      </c>
      <c r="Q922" s="1">
        <v>15</v>
      </c>
      <c r="R922" s="1">
        <v>14</v>
      </c>
      <c r="S922" s="1">
        <v>4</v>
      </c>
      <c r="T922" s="1"/>
      <c r="U922" s="1">
        <v>7</v>
      </c>
      <c r="V922" s="1"/>
      <c r="W922" s="1"/>
      <c r="X922" s="1"/>
      <c r="Y922" s="1"/>
      <c r="Z922" s="1"/>
      <c r="AA922" s="1"/>
      <c r="AB922" s="1"/>
      <c r="AG922" t="str">
        <f t="shared" si="166"/>
        <v>Paxton</v>
      </c>
      <c r="AH922" s="10" t="s">
        <v>3038</v>
      </c>
      <c r="AI922" s="10">
        <v>3</v>
      </c>
      <c r="AJ922" s="7">
        <v>181</v>
      </c>
      <c r="AL922" s="7" t="s">
        <v>851</v>
      </c>
      <c r="AM922" t="s">
        <v>777</v>
      </c>
      <c r="AN922" t="s">
        <v>209</v>
      </c>
      <c r="AO922" t="s">
        <v>4332</v>
      </c>
    </row>
    <row r="923" spans="1:41" hidden="1" outlineLevel="1">
      <c r="A923" s="73" t="s">
        <v>2787</v>
      </c>
      <c r="B923" s="10" t="s">
        <v>3738</v>
      </c>
      <c r="C923" s="1">
        <f t="shared" si="163"/>
        <v>23131</v>
      </c>
      <c r="D923" s="7">
        <f t="shared" si="156"/>
        <v>1</v>
      </c>
      <c r="E923" s="7">
        <f t="shared" si="157"/>
        <v>2</v>
      </c>
      <c r="F923" s="7">
        <f t="shared" si="158"/>
        <v>3</v>
      </c>
      <c r="G923" s="1">
        <f t="shared" si="164"/>
        <v>8289</v>
      </c>
      <c r="H923" s="2">
        <f t="shared" si="165"/>
        <v>0.35835026587696167</v>
      </c>
      <c r="I923" s="8"/>
      <c r="J923" s="2">
        <f t="shared" si="159"/>
        <v>0.65185249232631537</v>
      </c>
      <c r="K923" s="2">
        <f t="shared" si="160"/>
        <v>0.2935022264493537</v>
      </c>
      <c r="L923" s="2">
        <f t="shared" si="161"/>
        <v>3.9989624313691581E-2</v>
      </c>
      <c r="M923" s="2">
        <f t="shared" si="162"/>
        <v>1.4655656910639352E-2</v>
      </c>
      <c r="N923" s="1">
        <v>15078</v>
      </c>
      <c r="O923" s="1">
        <v>6789</v>
      </c>
      <c r="P923" s="1">
        <v>925</v>
      </c>
      <c r="Q923" s="1">
        <v>89</v>
      </c>
      <c r="R923" s="1">
        <v>117</v>
      </c>
      <c r="S923" s="1">
        <v>89</v>
      </c>
      <c r="T923" s="1"/>
      <c r="U923" s="1">
        <v>44</v>
      </c>
      <c r="V923" s="1"/>
      <c r="W923" s="1"/>
      <c r="X923" s="1"/>
      <c r="Y923" s="1"/>
      <c r="Z923" s="1"/>
      <c r="AA923" s="1"/>
      <c r="AB923" s="1"/>
      <c r="AG923" t="str">
        <f t="shared" si="166"/>
        <v>Peabody</v>
      </c>
      <c r="AH923" t="s">
        <v>2430</v>
      </c>
      <c r="AI923">
        <v>6</v>
      </c>
      <c r="AJ923" s="7">
        <v>86</v>
      </c>
      <c r="AL923" s="7" t="s">
        <v>851</v>
      </c>
      <c r="AM923" t="s">
        <v>2454</v>
      </c>
      <c r="AN923" t="s">
        <v>640</v>
      </c>
      <c r="AO923" t="s">
        <v>4333</v>
      </c>
    </row>
    <row r="924" spans="1:41" hidden="1" outlineLevel="1">
      <c r="A924" s="73" t="s">
        <v>2788</v>
      </c>
      <c r="B924" s="10" t="s">
        <v>3738</v>
      </c>
      <c r="C924" s="1">
        <f t="shared" si="163"/>
        <v>828</v>
      </c>
      <c r="D924" s="7">
        <f t="shared" si="156"/>
        <v>1</v>
      </c>
      <c r="E924" s="7">
        <f t="shared" si="157"/>
        <v>2</v>
      </c>
      <c r="F924" s="7">
        <f t="shared" si="158"/>
        <v>3</v>
      </c>
      <c r="G924" s="1">
        <f t="shared" si="164"/>
        <v>336</v>
      </c>
      <c r="H924" s="2">
        <f t="shared" si="165"/>
        <v>0.40579710144927539</v>
      </c>
      <c r="I924" s="8"/>
      <c r="J924" s="2">
        <f t="shared" si="159"/>
        <v>0.60748792270531404</v>
      </c>
      <c r="K924" s="2">
        <f t="shared" si="160"/>
        <v>0.20169082125603865</v>
      </c>
      <c r="L924" s="2">
        <f t="shared" si="161"/>
        <v>0.17270531400966183</v>
      </c>
      <c r="M924" s="2">
        <f t="shared" si="162"/>
        <v>1.8115942028985477E-2</v>
      </c>
      <c r="N924" s="1">
        <v>503</v>
      </c>
      <c r="O924" s="1">
        <v>167</v>
      </c>
      <c r="P924" s="1">
        <v>143</v>
      </c>
      <c r="Q924" s="1">
        <v>3</v>
      </c>
      <c r="R924" s="1">
        <v>11</v>
      </c>
      <c r="S924" s="1">
        <v>1</v>
      </c>
      <c r="T924" s="1"/>
      <c r="U924" s="1">
        <v>0</v>
      </c>
      <c r="V924" s="1"/>
      <c r="W924" s="1"/>
      <c r="X924" s="1"/>
      <c r="Y924" s="1"/>
      <c r="Z924" s="1"/>
      <c r="AA924" s="1"/>
      <c r="AB924" s="1"/>
      <c r="AG924" t="str">
        <f t="shared" si="166"/>
        <v>Pelham</v>
      </c>
      <c r="AH924" t="s">
        <v>1790</v>
      </c>
      <c r="AI924">
        <v>1</v>
      </c>
      <c r="AJ924" s="7">
        <v>148</v>
      </c>
      <c r="AL924" s="7" t="s">
        <v>851</v>
      </c>
      <c r="AM924" t="s">
        <v>1466</v>
      </c>
      <c r="AN924" t="s">
        <v>1482</v>
      </c>
      <c r="AO924" t="s">
        <v>3961</v>
      </c>
    </row>
    <row r="925" spans="1:41" hidden="1" outlineLevel="1">
      <c r="A925" s="73" t="s">
        <v>2789</v>
      </c>
      <c r="B925" s="10" t="s">
        <v>3738</v>
      </c>
      <c r="C925" s="1">
        <f t="shared" si="163"/>
        <v>8212</v>
      </c>
      <c r="D925" s="7">
        <f t="shared" si="156"/>
        <v>1</v>
      </c>
      <c r="E925" s="7">
        <f t="shared" si="157"/>
        <v>2</v>
      </c>
      <c r="F925" s="7">
        <f t="shared" si="158"/>
        <v>3</v>
      </c>
      <c r="G925" s="1">
        <f t="shared" si="164"/>
        <v>1299</v>
      </c>
      <c r="H925" s="2">
        <f t="shared" si="165"/>
        <v>0.15818314661471017</v>
      </c>
      <c r="I925" s="8"/>
      <c r="J925" s="2">
        <f t="shared" si="159"/>
        <v>0.54797856794934241</v>
      </c>
      <c r="K925" s="2">
        <f t="shared" si="160"/>
        <v>0.38979542133463224</v>
      </c>
      <c r="L925" s="2">
        <f t="shared" si="161"/>
        <v>5.1753531417437895E-2</v>
      </c>
      <c r="M925" s="2">
        <f t="shared" si="162"/>
        <v>1.0472479298587453E-2</v>
      </c>
      <c r="N925" s="1">
        <v>4500</v>
      </c>
      <c r="O925" s="1">
        <v>3201</v>
      </c>
      <c r="P925" s="1">
        <v>425</v>
      </c>
      <c r="Q925" s="1">
        <v>18</v>
      </c>
      <c r="R925" s="1">
        <v>40</v>
      </c>
      <c r="S925" s="1">
        <v>7</v>
      </c>
      <c r="T925" s="1"/>
      <c r="U925" s="1">
        <v>21</v>
      </c>
      <c r="V925" s="1"/>
      <c r="W925" s="1"/>
      <c r="X925" s="1"/>
      <c r="Y925" s="1"/>
      <c r="Z925" s="1"/>
      <c r="AA925" s="1"/>
      <c r="AB925" s="1"/>
      <c r="AG925" t="str">
        <f t="shared" si="166"/>
        <v>Pembroke</v>
      </c>
      <c r="AH925" t="s">
        <v>1525</v>
      </c>
      <c r="AI925">
        <v>4</v>
      </c>
      <c r="AJ925" s="7">
        <v>275</v>
      </c>
      <c r="AL925" s="7" t="s">
        <v>851</v>
      </c>
      <c r="AM925" t="s">
        <v>459</v>
      </c>
      <c r="AN925" t="s">
        <v>95</v>
      </c>
      <c r="AO925" t="s">
        <v>4016</v>
      </c>
    </row>
    <row r="926" spans="1:41" hidden="1" outlineLevel="1">
      <c r="A926" s="73" t="s">
        <v>2741</v>
      </c>
      <c r="B926" s="10" t="s">
        <v>3738</v>
      </c>
      <c r="C926" s="1">
        <f t="shared" si="163"/>
        <v>5424</v>
      </c>
      <c r="D926" s="7">
        <f t="shared" si="156"/>
        <v>1</v>
      </c>
      <c r="E926" s="7">
        <f t="shared" si="157"/>
        <v>2</v>
      </c>
      <c r="F926" s="7">
        <f t="shared" si="158"/>
        <v>3</v>
      </c>
      <c r="G926" s="1">
        <f t="shared" si="164"/>
        <v>405</v>
      </c>
      <c r="H926" s="2">
        <f t="shared" si="165"/>
        <v>7.4668141592920359E-2</v>
      </c>
      <c r="I926" s="8"/>
      <c r="J926" s="2">
        <f t="shared" si="159"/>
        <v>0.49280973451327431</v>
      </c>
      <c r="K926" s="2">
        <f t="shared" si="160"/>
        <v>0.41814159292035397</v>
      </c>
      <c r="L926" s="2">
        <f t="shared" si="161"/>
        <v>7.0427728613569315E-2</v>
      </c>
      <c r="M926" s="2">
        <f t="shared" si="162"/>
        <v>1.8620943952802463E-2</v>
      </c>
      <c r="N926" s="1">
        <v>2673</v>
      </c>
      <c r="O926" s="1">
        <v>2268</v>
      </c>
      <c r="P926" s="1">
        <v>382</v>
      </c>
      <c r="Q926" s="1">
        <v>23</v>
      </c>
      <c r="R926" s="1">
        <v>60</v>
      </c>
      <c r="S926" s="1">
        <v>4</v>
      </c>
      <c r="T926" s="1"/>
      <c r="U926" s="1">
        <v>14</v>
      </c>
      <c r="V926" s="1"/>
      <c r="W926" s="1"/>
      <c r="X926" s="1"/>
      <c r="Y926" s="1"/>
      <c r="Z926" s="1"/>
      <c r="AA926" s="1"/>
      <c r="AB926" s="1"/>
      <c r="AG926" t="str">
        <f t="shared" si="166"/>
        <v>Pepperell</v>
      </c>
      <c r="AH926" t="s">
        <v>1850</v>
      </c>
      <c r="AI926">
        <v>5</v>
      </c>
      <c r="AJ926" s="7">
        <v>34</v>
      </c>
      <c r="AL926" s="7" t="s">
        <v>851</v>
      </c>
      <c r="AM926" t="s">
        <v>1467</v>
      </c>
      <c r="AN926" t="s">
        <v>129</v>
      </c>
      <c r="AO926" t="s">
        <v>4017</v>
      </c>
    </row>
    <row r="927" spans="1:41" hidden="1" outlineLevel="1">
      <c r="A927" s="73" t="s">
        <v>3754</v>
      </c>
      <c r="B927" s="10" t="s">
        <v>3738</v>
      </c>
      <c r="C927" s="1">
        <f t="shared" si="163"/>
        <v>364</v>
      </c>
      <c r="D927" s="7">
        <f t="shared" si="156"/>
        <v>1</v>
      </c>
      <c r="E927" s="7">
        <f t="shared" si="157"/>
        <v>2</v>
      </c>
      <c r="F927" s="7">
        <f t="shared" si="158"/>
        <v>3</v>
      </c>
      <c r="G927" s="1">
        <f t="shared" si="164"/>
        <v>67</v>
      </c>
      <c r="H927" s="2">
        <f t="shared" si="165"/>
        <v>0.18406593406593408</v>
      </c>
      <c r="I927" s="8"/>
      <c r="J927" s="2">
        <f t="shared" si="159"/>
        <v>0.54120879120879117</v>
      </c>
      <c r="K927" s="2">
        <f t="shared" si="160"/>
        <v>0.35714285714285715</v>
      </c>
      <c r="L927" s="2">
        <f t="shared" si="161"/>
        <v>7.9670329670329665E-2</v>
      </c>
      <c r="M927" s="2">
        <f t="shared" si="162"/>
        <v>2.1978021978022011E-2</v>
      </c>
      <c r="N927" s="1">
        <v>197</v>
      </c>
      <c r="O927" s="1">
        <v>130</v>
      </c>
      <c r="P927" s="1">
        <v>29</v>
      </c>
      <c r="Q927" s="1">
        <v>3</v>
      </c>
      <c r="R927" s="1">
        <v>4</v>
      </c>
      <c r="S927" s="1">
        <v>1</v>
      </c>
      <c r="T927" s="1"/>
      <c r="U927" s="1">
        <v>0</v>
      </c>
      <c r="V927" s="1"/>
      <c r="W927" s="1"/>
      <c r="X927" s="1"/>
      <c r="Y927" s="1"/>
      <c r="Z927" s="1"/>
      <c r="AA927" s="1"/>
      <c r="AB927" s="1"/>
      <c r="AG927" t="str">
        <f t="shared" si="166"/>
        <v>Peru</v>
      </c>
      <c r="AH927" t="s">
        <v>1057</v>
      </c>
      <c r="AI927">
        <v>1</v>
      </c>
      <c r="AJ927" s="7">
        <v>122</v>
      </c>
      <c r="AL927" s="7" t="s">
        <v>851</v>
      </c>
      <c r="AM927" t="s">
        <v>1802</v>
      </c>
      <c r="AN927" t="s">
        <v>313</v>
      </c>
      <c r="AO927" t="s">
        <v>4018</v>
      </c>
    </row>
    <row r="928" spans="1:41" hidden="1" outlineLevel="1">
      <c r="A928" s="73" t="s">
        <v>2117</v>
      </c>
      <c r="B928" s="10" t="s">
        <v>3738</v>
      </c>
      <c r="C928" s="1">
        <f t="shared" si="163"/>
        <v>710</v>
      </c>
      <c r="D928" s="7">
        <f t="shared" si="156"/>
        <v>1</v>
      </c>
      <c r="E928" s="7">
        <f t="shared" si="157"/>
        <v>2</v>
      </c>
      <c r="F928" s="7">
        <f t="shared" si="158"/>
        <v>3</v>
      </c>
      <c r="G928" s="1">
        <f t="shared" si="164"/>
        <v>47</v>
      </c>
      <c r="H928" s="2">
        <f t="shared" si="165"/>
        <v>6.6197183098591544E-2</v>
      </c>
      <c r="I928" s="8"/>
      <c r="J928" s="2">
        <f t="shared" si="159"/>
        <v>0.47042253521126759</v>
      </c>
      <c r="K928" s="2">
        <f t="shared" si="160"/>
        <v>0.40422535211267607</v>
      </c>
      <c r="L928" s="2">
        <f t="shared" si="161"/>
        <v>0.11267605633802817</v>
      </c>
      <c r="M928" s="2">
        <f t="shared" si="162"/>
        <v>1.267605633802811E-2</v>
      </c>
      <c r="N928" s="1">
        <v>334</v>
      </c>
      <c r="O928" s="1">
        <v>287</v>
      </c>
      <c r="P928" s="1">
        <v>80</v>
      </c>
      <c r="Q928" s="1">
        <v>4</v>
      </c>
      <c r="R928" s="1">
        <v>3</v>
      </c>
      <c r="S928" s="1">
        <v>2</v>
      </c>
      <c r="T928" s="1"/>
      <c r="U928" s="1">
        <v>0</v>
      </c>
      <c r="V928" s="1"/>
      <c r="W928" s="1"/>
      <c r="X928" s="1"/>
      <c r="Y928" s="1"/>
      <c r="Z928" s="1"/>
      <c r="AA928" s="1"/>
      <c r="AB928" s="1"/>
      <c r="AG928" t="str">
        <f t="shared" si="166"/>
        <v>Petersham</v>
      </c>
      <c r="AH928" s="10" t="s">
        <v>3038</v>
      </c>
      <c r="AI928" s="10">
        <v>1</v>
      </c>
      <c r="AJ928" s="7">
        <v>93</v>
      </c>
      <c r="AL928" s="7" t="s">
        <v>851</v>
      </c>
      <c r="AM928" t="s">
        <v>777</v>
      </c>
      <c r="AN928" t="s">
        <v>4019</v>
      </c>
      <c r="AO928" t="s">
        <v>4020</v>
      </c>
    </row>
    <row r="929" spans="1:41" hidden="1" outlineLevel="1">
      <c r="A929" s="73" t="s">
        <v>2802</v>
      </c>
      <c r="B929" s="10" t="s">
        <v>3738</v>
      </c>
      <c r="C929" s="1">
        <f t="shared" si="163"/>
        <v>723</v>
      </c>
      <c r="D929" s="7">
        <f t="shared" si="156"/>
        <v>2</v>
      </c>
      <c r="E929" s="7">
        <f t="shared" si="157"/>
        <v>1</v>
      </c>
      <c r="F929" s="7">
        <f t="shared" si="158"/>
        <v>3</v>
      </c>
      <c r="G929" s="1">
        <f t="shared" si="164"/>
        <v>20</v>
      </c>
      <c r="H929" s="2">
        <f t="shared" si="165"/>
        <v>2.7662517289073305E-2</v>
      </c>
      <c r="I929" s="8"/>
      <c r="J929" s="2">
        <f t="shared" si="159"/>
        <v>0.44398340248962653</v>
      </c>
      <c r="K929" s="2">
        <f t="shared" si="160"/>
        <v>0.47164591977869985</v>
      </c>
      <c r="L929" s="2">
        <f t="shared" si="161"/>
        <v>6.2240663900414939E-2</v>
      </c>
      <c r="M929" s="2">
        <f t="shared" si="162"/>
        <v>2.2130013831258677E-2</v>
      </c>
      <c r="N929" s="1">
        <v>321</v>
      </c>
      <c r="O929" s="1">
        <v>341</v>
      </c>
      <c r="P929" s="1">
        <v>45</v>
      </c>
      <c r="Q929" s="1">
        <v>6</v>
      </c>
      <c r="R929" s="1">
        <v>10</v>
      </c>
      <c r="S929" s="1">
        <v>0</v>
      </c>
      <c r="T929" s="1"/>
      <c r="U929" s="1">
        <v>0</v>
      </c>
      <c r="V929" s="1"/>
      <c r="W929" s="1"/>
      <c r="X929" s="1"/>
      <c r="Y929" s="1"/>
      <c r="Z929" s="1"/>
      <c r="AA929" s="1"/>
      <c r="AB929" s="1"/>
      <c r="AG929" t="str">
        <f t="shared" si="166"/>
        <v>Phillipston</v>
      </c>
      <c r="AH929" s="10" t="s">
        <v>3038</v>
      </c>
      <c r="AI929" s="10">
        <v>1</v>
      </c>
      <c r="AJ929" s="7">
        <v>68</v>
      </c>
      <c r="AL929" s="7" t="s">
        <v>851</v>
      </c>
      <c r="AM929" t="s">
        <v>777</v>
      </c>
      <c r="AN929" t="s">
        <v>182</v>
      </c>
      <c r="AO929" t="s">
        <v>4021</v>
      </c>
    </row>
    <row r="930" spans="1:41" hidden="1" outlineLevel="1">
      <c r="A930" s="73" t="s">
        <v>3388</v>
      </c>
      <c r="B930" s="10" t="s">
        <v>3738</v>
      </c>
      <c r="C930" s="1">
        <f t="shared" si="163"/>
        <v>18567</v>
      </c>
      <c r="D930" s="7">
        <f t="shared" si="156"/>
        <v>1</v>
      </c>
      <c r="E930" s="7">
        <f t="shared" si="157"/>
        <v>2</v>
      </c>
      <c r="F930" s="7">
        <f t="shared" si="158"/>
        <v>3</v>
      </c>
      <c r="G930" s="1">
        <f t="shared" si="164"/>
        <v>8170</v>
      </c>
      <c r="H930" s="2">
        <f t="shared" si="165"/>
        <v>0.44002800667851566</v>
      </c>
      <c r="I930" s="8"/>
      <c r="J930" s="2">
        <f t="shared" si="159"/>
        <v>0.67711531211288845</v>
      </c>
      <c r="K930" s="2">
        <f t="shared" si="160"/>
        <v>0.23708730543437281</v>
      </c>
      <c r="L930" s="2">
        <f t="shared" si="161"/>
        <v>5.8814024882856683E-2</v>
      </c>
      <c r="M930" s="2">
        <f t="shared" si="162"/>
        <v>2.6983357569882058E-2</v>
      </c>
      <c r="N930" s="1">
        <v>12572</v>
      </c>
      <c r="O930" s="1">
        <v>4402</v>
      </c>
      <c r="P930" s="1">
        <v>1092</v>
      </c>
      <c r="Q930" s="1">
        <v>99</v>
      </c>
      <c r="R930" s="1">
        <v>359</v>
      </c>
      <c r="S930" s="1">
        <v>41</v>
      </c>
      <c r="T930" s="1"/>
      <c r="U930" s="1">
        <v>2</v>
      </c>
      <c r="V930" s="1"/>
      <c r="W930" s="1"/>
      <c r="X930" s="1"/>
      <c r="Y930" s="1"/>
      <c r="Z930" s="1"/>
      <c r="AA930" s="1"/>
      <c r="AB930" s="1"/>
      <c r="AG930" t="str">
        <f t="shared" si="166"/>
        <v>Pittsfield</v>
      </c>
      <c r="AH930" t="s">
        <v>1057</v>
      </c>
      <c r="AI930">
        <v>1</v>
      </c>
      <c r="AJ930" s="7">
        <v>113</v>
      </c>
      <c r="AL930" s="7" t="s">
        <v>851</v>
      </c>
      <c r="AM930" t="s">
        <v>1802</v>
      </c>
      <c r="AN930" t="s">
        <v>998</v>
      </c>
      <c r="AO930" t="s">
        <v>4022</v>
      </c>
    </row>
    <row r="931" spans="1:41" hidden="1" outlineLevel="1">
      <c r="A931" s="73" t="s">
        <v>3223</v>
      </c>
      <c r="B931" s="10" t="s">
        <v>3738</v>
      </c>
      <c r="C931" s="1">
        <f t="shared" si="163"/>
        <v>359</v>
      </c>
      <c r="D931" s="7">
        <f t="shared" si="156"/>
        <v>1</v>
      </c>
      <c r="E931" s="7">
        <f t="shared" si="157"/>
        <v>2</v>
      </c>
      <c r="F931" s="7">
        <f t="shared" si="158"/>
        <v>3</v>
      </c>
      <c r="G931" s="1">
        <f t="shared" si="164"/>
        <v>74</v>
      </c>
      <c r="H931" s="2">
        <f t="shared" si="165"/>
        <v>0.20612813370473537</v>
      </c>
      <c r="I931" s="8"/>
      <c r="J931" s="2">
        <f t="shared" si="159"/>
        <v>0.49303621169916434</v>
      </c>
      <c r="K931" s="2">
        <f t="shared" si="160"/>
        <v>0.28690807799442897</v>
      </c>
      <c r="L931" s="2">
        <f t="shared" si="161"/>
        <v>0.19498607242339833</v>
      </c>
      <c r="M931" s="2">
        <f t="shared" si="162"/>
        <v>2.5069637883008367E-2</v>
      </c>
      <c r="N931" s="1">
        <v>177</v>
      </c>
      <c r="O931" s="1">
        <v>103</v>
      </c>
      <c r="P931" s="1">
        <v>70</v>
      </c>
      <c r="Q931" s="1">
        <v>3</v>
      </c>
      <c r="R931" s="1">
        <v>5</v>
      </c>
      <c r="S931" s="1">
        <v>1</v>
      </c>
      <c r="T931" s="1"/>
      <c r="U931" s="1">
        <v>0</v>
      </c>
      <c r="V931" s="1"/>
      <c r="W931" s="1"/>
      <c r="X931" s="1"/>
      <c r="Y931" s="1"/>
      <c r="Z931" s="1"/>
      <c r="AA931" s="1"/>
      <c r="AB931" s="1"/>
      <c r="AG931" t="str">
        <f t="shared" si="166"/>
        <v>Plainfield</v>
      </c>
      <c r="AH931" t="s">
        <v>1790</v>
      </c>
      <c r="AI931">
        <v>1</v>
      </c>
      <c r="AJ931" s="7">
        <v>91</v>
      </c>
      <c r="AL931" s="7" t="s">
        <v>851</v>
      </c>
      <c r="AM931" t="s">
        <v>1466</v>
      </c>
      <c r="AN931" t="s">
        <v>992</v>
      </c>
      <c r="AO931" t="s">
        <v>4023</v>
      </c>
    </row>
    <row r="932" spans="1:41" hidden="1" outlineLevel="1">
      <c r="A932" s="73" t="s">
        <v>3378</v>
      </c>
      <c r="B932" s="10" t="s">
        <v>3738</v>
      </c>
      <c r="C932" s="1">
        <f t="shared" si="163"/>
        <v>3491</v>
      </c>
      <c r="D932" s="7">
        <f t="shared" si="156"/>
        <v>1</v>
      </c>
      <c r="E932" s="7">
        <f t="shared" si="157"/>
        <v>2</v>
      </c>
      <c r="F932" s="7">
        <f t="shared" si="158"/>
        <v>3</v>
      </c>
      <c r="G932" s="1">
        <f t="shared" si="164"/>
        <v>377</v>
      </c>
      <c r="H932" s="2">
        <f t="shared" si="165"/>
        <v>0.10799197937553709</v>
      </c>
      <c r="I932" s="8"/>
      <c r="J932" s="2">
        <f t="shared" si="159"/>
        <v>0.52277284445717564</v>
      </c>
      <c r="K932" s="2">
        <f t="shared" si="160"/>
        <v>0.41478086508163847</v>
      </c>
      <c r="L932" s="2">
        <f t="shared" si="161"/>
        <v>5.098825551417932E-2</v>
      </c>
      <c r="M932" s="2">
        <f t="shared" si="162"/>
        <v>1.1458034947006562E-2</v>
      </c>
      <c r="N932" s="1">
        <v>1825</v>
      </c>
      <c r="O932" s="1">
        <v>1448</v>
      </c>
      <c r="P932" s="1">
        <v>178</v>
      </c>
      <c r="Q932" s="1">
        <v>13</v>
      </c>
      <c r="R932" s="1">
        <v>20</v>
      </c>
      <c r="S932" s="1">
        <v>2</v>
      </c>
      <c r="T932" s="1"/>
      <c r="U932" s="1">
        <v>5</v>
      </c>
      <c r="V932" s="1"/>
      <c r="W932" s="1"/>
      <c r="X932" s="1"/>
      <c r="Y932" s="1"/>
      <c r="Z932" s="1"/>
      <c r="AA932" s="1"/>
      <c r="AB932" s="1"/>
      <c r="AG932" t="str">
        <f t="shared" si="166"/>
        <v>Plainville</v>
      </c>
      <c r="AH932" t="s">
        <v>3432</v>
      </c>
      <c r="AI932">
        <v>3</v>
      </c>
      <c r="AJ932" s="7">
        <v>301</v>
      </c>
      <c r="AL932" s="7" t="s">
        <v>851</v>
      </c>
      <c r="AM932" t="s">
        <v>458</v>
      </c>
      <c r="AN932" t="s">
        <v>95</v>
      </c>
      <c r="AO932" t="s">
        <v>4024</v>
      </c>
    </row>
    <row r="933" spans="1:41" hidden="1" outlineLevel="1">
      <c r="A933" s="73" t="s">
        <v>1525</v>
      </c>
      <c r="B933" s="10" t="s">
        <v>3738</v>
      </c>
      <c r="C933" s="1">
        <f t="shared" si="163"/>
        <v>23352</v>
      </c>
      <c r="D933" s="7">
        <f t="shared" si="156"/>
        <v>1</v>
      </c>
      <c r="E933" s="7">
        <f t="shared" si="157"/>
        <v>2</v>
      </c>
      <c r="F933" s="7">
        <f t="shared" si="158"/>
        <v>3</v>
      </c>
      <c r="G933" s="1">
        <f t="shared" si="164"/>
        <v>3901</v>
      </c>
      <c r="H933" s="2">
        <f t="shared" si="165"/>
        <v>0.16705207262761221</v>
      </c>
      <c r="I933" s="8"/>
      <c r="J933" s="2">
        <f t="shared" si="159"/>
        <v>0.5509164097293594</v>
      </c>
      <c r="K933" s="2">
        <f t="shared" si="160"/>
        <v>0.38386433710174717</v>
      </c>
      <c r="L933" s="2">
        <f t="shared" si="161"/>
        <v>5.4342240493319628E-2</v>
      </c>
      <c r="M933" s="2">
        <f t="shared" si="162"/>
        <v>1.0877012675573804E-2</v>
      </c>
      <c r="N933" s="1">
        <v>12865</v>
      </c>
      <c r="O933" s="1">
        <v>8964</v>
      </c>
      <c r="P933" s="1">
        <v>1269</v>
      </c>
      <c r="Q933" s="1">
        <v>84</v>
      </c>
      <c r="R933" s="1">
        <v>111</v>
      </c>
      <c r="S933" s="1">
        <v>13</v>
      </c>
      <c r="T933" s="1"/>
      <c r="U933" s="1">
        <v>46</v>
      </c>
      <c r="V933" s="1"/>
      <c r="W933" s="1"/>
      <c r="X933" s="1"/>
      <c r="Y933" s="1"/>
      <c r="Z933" s="1"/>
      <c r="AA933" s="1"/>
      <c r="AB933" s="1"/>
      <c r="AG933" t="str">
        <f t="shared" si="166"/>
        <v>Plymouth</v>
      </c>
      <c r="AH933" t="s">
        <v>1525</v>
      </c>
      <c r="AI933">
        <v>10</v>
      </c>
      <c r="AJ933" s="7">
        <v>311</v>
      </c>
      <c r="AL933" s="7" t="s">
        <v>851</v>
      </c>
      <c r="AM933" t="s">
        <v>459</v>
      </c>
      <c r="AN933" t="s">
        <v>996</v>
      </c>
      <c r="AO933" t="s">
        <v>4025</v>
      </c>
    </row>
    <row r="934" spans="1:41" hidden="1" outlineLevel="1">
      <c r="A934" s="73" t="s">
        <v>3379</v>
      </c>
      <c r="B934" s="10" t="s">
        <v>3738</v>
      </c>
      <c r="C934" s="1">
        <f t="shared" si="163"/>
        <v>1452</v>
      </c>
      <c r="D934" s="7">
        <f t="shared" si="156"/>
        <v>1</v>
      </c>
      <c r="E934" s="7">
        <f t="shared" si="157"/>
        <v>2</v>
      </c>
      <c r="F934" s="7">
        <f t="shared" si="158"/>
        <v>3</v>
      </c>
      <c r="G934" s="1">
        <f t="shared" si="164"/>
        <v>87</v>
      </c>
      <c r="H934" s="2">
        <f t="shared" si="165"/>
        <v>5.9917355371900828E-2</v>
      </c>
      <c r="I934" s="8"/>
      <c r="J934" s="2">
        <f t="shared" si="159"/>
        <v>0.49104683195592286</v>
      </c>
      <c r="K934" s="2">
        <f t="shared" si="160"/>
        <v>0.43112947658402206</v>
      </c>
      <c r="L934" s="2">
        <f t="shared" si="161"/>
        <v>5.9917355371900828E-2</v>
      </c>
      <c r="M934" s="2">
        <f t="shared" si="162"/>
        <v>1.7906336088154194E-2</v>
      </c>
      <c r="N934" s="1">
        <v>713</v>
      </c>
      <c r="O934" s="1">
        <v>626</v>
      </c>
      <c r="P934" s="1">
        <v>87</v>
      </c>
      <c r="Q934" s="1">
        <v>1</v>
      </c>
      <c r="R934" s="1">
        <v>12</v>
      </c>
      <c r="S934" s="1">
        <v>10</v>
      </c>
      <c r="T934" s="1"/>
      <c r="U934" s="1">
        <v>2</v>
      </c>
      <c r="V934" s="1">
        <v>1</v>
      </c>
      <c r="W934" s="1"/>
      <c r="X934" s="1"/>
      <c r="Y934" s="1"/>
      <c r="Z934" s="1"/>
      <c r="AA934" s="1"/>
      <c r="AB934" s="1"/>
      <c r="AG934" t="str">
        <f t="shared" si="166"/>
        <v>Plympton</v>
      </c>
      <c r="AH934" t="s">
        <v>1525</v>
      </c>
      <c r="AI934">
        <v>4</v>
      </c>
      <c r="AJ934" s="7">
        <v>305</v>
      </c>
      <c r="AL934" s="7" t="s">
        <v>851</v>
      </c>
      <c r="AM934" t="s">
        <v>459</v>
      </c>
      <c r="AN934" t="s">
        <v>313</v>
      </c>
      <c r="AO934" t="s">
        <v>3962</v>
      </c>
    </row>
    <row r="935" spans="1:41" hidden="1" outlineLevel="1">
      <c r="A935" s="73" t="s">
        <v>3380</v>
      </c>
      <c r="B935" s="10" t="s">
        <v>3738</v>
      </c>
      <c r="C935" s="1">
        <f t="shared" si="163"/>
        <v>1939</v>
      </c>
      <c r="D935" s="7">
        <f t="shared" si="156"/>
        <v>1</v>
      </c>
      <c r="E935" s="7">
        <f t="shared" si="157"/>
        <v>2</v>
      </c>
      <c r="F935" s="7">
        <f t="shared" si="158"/>
        <v>3</v>
      </c>
      <c r="G935" s="1">
        <f t="shared" si="164"/>
        <v>16</v>
      </c>
      <c r="H935" s="2">
        <f t="shared" si="165"/>
        <v>8.2516761217122231E-3</v>
      </c>
      <c r="I935" s="8"/>
      <c r="J935" s="2">
        <f t="shared" si="159"/>
        <v>0.4584837545126354</v>
      </c>
      <c r="K935" s="2">
        <f t="shared" si="160"/>
        <v>0.45023207839092316</v>
      </c>
      <c r="L935" s="2">
        <f t="shared" si="161"/>
        <v>7.6843733883445078E-2</v>
      </c>
      <c r="M935" s="2">
        <f t="shared" si="162"/>
        <v>1.4440433212996304E-2</v>
      </c>
      <c r="N935" s="1">
        <v>889</v>
      </c>
      <c r="O935" s="1">
        <v>873</v>
      </c>
      <c r="P935" s="1">
        <v>149</v>
      </c>
      <c r="Q935" s="1">
        <v>6</v>
      </c>
      <c r="R935" s="1">
        <v>12</v>
      </c>
      <c r="S935" s="1">
        <v>3</v>
      </c>
      <c r="T935" s="1"/>
      <c r="U935" s="1">
        <v>7</v>
      </c>
      <c r="V935" s="1"/>
      <c r="W935" s="1"/>
      <c r="X935" s="1"/>
      <c r="Y935" s="1"/>
      <c r="Z935" s="1"/>
      <c r="AA935" s="1"/>
      <c r="AB935" s="1"/>
      <c r="AG935" t="str">
        <f t="shared" si="166"/>
        <v>Princeton</v>
      </c>
      <c r="AH935" s="10" t="s">
        <v>3038</v>
      </c>
      <c r="AI935" s="10">
        <v>3</v>
      </c>
      <c r="AJ935" s="7">
        <v>106</v>
      </c>
      <c r="AL935" s="7" t="s">
        <v>851</v>
      </c>
      <c r="AM935" t="s">
        <v>777</v>
      </c>
      <c r="AN935" t="s">
        <v>3963</v>
      </c>
      <c r="AO935" t="s">
        <v>3964</v>
      </c>
    </row>
    <row r="936" spans="1:41" hidden="1" outlineLevel="1">
      <c r="A936" s="73" t="s">
        <v>3564</v>
      </c>
      <c r="B936" s="10" t="s">
        <v>3738</v>
      </c>
      <c r="C936" s="1">
        <f t="shared" si="163"/>
        <v>2267</v>
      </c>
      <c r="D936" s="7">
        <f t="shared" si="156"/>
        <v>1</v>
      </c>
      <c r="E936" s="7">
        <f t="shared" si="157"/>
        <v>2</v>
      </c>
      <c r="F936" s="7">
        <f t="shared" si="158"/>
        <v>3</v>
      </c>
      <c r="G936" s="1">
        <f t="shared" si="164"/>
        <v>1550</v>
      </c>
      <c r="H936" s="2">
        <f t="shared" si="165"/>
        <v>0.68372298191442438</v>
      </c>
      <c r="I936" s="8"/>
      <c r="J936" s="2">
        <f t="shared" si="159"/>
        <v>0.80061755624172914</v>
      </c>
      <c r="K936" s="2">
        <f t="shared" si="160"/>
        <v>0.11689457432730481</v>
      </c>
      <c r="L936" s="2">
        <f t="shared" si="161"/>
        <v>7.4106749007498904E-2</v>
      </c>
      <c r="M936" s="2">
        <f t="shared" si="162"/>
        <v>8.3811204234671421E-3</v>
      </c>
      <c r="N936" s="1">
        <v>1815</v>
      </c>
      <c r="O936" s="1">
        <v>265</v>
      </c>
      <c r="P936" s="1">
        <v>168</v>
      </c>
      <c r="Q936" s="1">
        <v>6</v>
      </c>
      <c r="R936" s="1">
        <v>11</v>
      </c>
      <c r="S936" s="1">
        <v>1</v>
      </c>
      <c r="T936" s="1"/>
      <c r="U936" s="1">
        <v>1</v>
      </c>
      <c r="V936" s="1"/>
      <c r="W936" s="1"/>
      <c r="X936" s="1"/>
      <c r="Y936" s="1"/>
      <c r="Z936" s="1"/>
      <c r="AA936" s="1"/>
      <c r="AB936" s="1"/>
      <c r="AG936" t="str">
        <f t="shared" si="166"/>
        <v>Provincetown</v>
      </c>
      <c r="AH936" t="s">
        <v>2745</v>
      </c>
      <c r="AI936">
        <v>10</v>
      </c>
      <c r="AJ936" s="7">
        <v>293</v>
      </c>
      <c r="AL936" s="7" t="s">
        <v>851</v>
      </c>
      <c r="AM936" t="s">
        <v>1801</v>
      </c>
      <c r="AN936" t="s">
        <v>660</v>
      </c>
      <c r="AO936" t="s">
        <v>3965</v>
      </c>
    </row>
    <row r="937" spans="1:41" hidden="1" outlineLevel="1">
      <c r="A937" s="73" t="s">
        <v>2121</v>
      </c>
      <c r="B937" s="10" t="s">
        <v>3738</v>
      </c>
      <c r="C937" s="1">
        <f t="shared" si="163"/>
        <v>37552</v>
      </c>
      <c r="D937" s="7">
        <f t="shared" si="156"/>
        <v>1</v>
      </c>
      <c r="E937" s="7">
        <f t="shared" si="157"/>
        <v>2</v>
      </c>
      <c r="F937" s="7">
        <f t="shared" si="158"/>
        <v>3</v>
      </c>
      <c r="G937" s="1">
        <f t="shared" si="164"/>
        <v>11835</v>
      </c>
      <c r="H937" s="2">
        <f t="shared" si="165"/>
        <v>0.31516297400937365</v>
      </c>
      <c r="I937" s="8"/>
      <c r="J937" s="2">
        <f t="shared" si="159"/>
        <v>0.61559970174691092</v>
      </c>
      <c r="K937" s="2">
        <f t="shared" si="160"/>
        <v>0.30043672773753727</v>
      </c>
      <c r="L937" s="2">
        <f t="shared" si="161"/>
        <v>5.496378355347252E-2</v>
      </c>
      <c r="M937" s="2">
        <f t="shared" si="162"/>
        <v>2.8999786962079291E-2</v>
      </c>
      <c r="N937" s="1">
        <v>23117</v>
      </c>
      <c r="O937" s="1">
        <v>11282</v>
      </c>
      <c r="P937" s="1">
        <v>2064</v>
      </c>
      <c r="Q937" s="1">
        <v>273</v>
      </c>
      <c r="R937" s="1">
        <v>173</v>
      </c>
      <c r="S937" s="1">
        <v>36</v>
      </c>
      <c r="T937" s="1"/>
      <c r="U937" s="1">
        <v>607</v>
      </c>
      <c r="V937" s="1"/>
      <c r="W937" s="1"/>
      <c r="X937" s="1"/>
      <c r="Y937" s="1"/>
      <c r="Z937" s="1"/>
      <c r="AA937" s="1"/>
      <c r="AB937" s="1"/>
      <c r="AG937" t="str">
        <f t="shared" si="166"/>
        <v>Quincy</v>
      </c>
      <c r="AH937" t="s">
        <v>3432</v>
      </c>
      <c r="AI937">
        <v>10</v>
      </c>
      <c r="AJ937" s="7">
        <v>193</v>
      </c>
      <c r="AL937" s="7" t="s">
        <v>851</v>
      </c>
      <c r="AM937" t="s">
        <v>458</v>
      </c>
      <c r="AN937" t="s">
        <v>996</v>
      </c>
      <c r="AO937" t="s">
        <v>3966</v>
      </c>
    </row>
    <row r="938" spans="1:41" hidden="1" outlineLevel="1">
      <c r="A938" s="73" t="s">
        <v>3015</v>
      </c>
      <c r="B938" s="10" t="s">
        <v>3738</v>
      </c>
      <c r="C938" s="1">
        <f t="shared" si="163"/>
        <v>12763</v>
      </c>
      <c r="D938" s="7">
        <f t="shared" si="156"/>
        <v>1</v>
      </c>
      <c r="E938" s="7">
        <f t="shared" si="157"/>
        <v>2</v>
      </c>
      <c r="F938" s="7">
        <f t="shared" si="158"/>
        <v>3</v>
      </c>
      <c r="G938" s="1">
        <f t="shared" si="164"/>
        <v>6100</v>
      </c>
      <c r="H938" s="2">
        <f t="shared" si="165"/>
        <v>0.47794405703988091</v>
      </c>
      <c r="I938" s="8"/>
      <c r="J938" s="2">
        <f t="shared" si="159"/>
        <v>0.71613257071221503</v>
      </c>
      <c r="K938" s="2">
        <f t="shared" si="160"/>
        <v>0.2381885136723341</v>
      </c>
      <c r="L938" s="2">
        <f t="shared" si="161"/>
        <v>3.6668494867977748E-2</v>
      </c>
      <c r="M938" s="2">
        <f t="shared" si="162"/>
        <v>9.0104207474731232E-3</v>
      </c>
      <c r="N938" s="1">
        <v>9140</v>
      </c>
      <c r="O938" s="1">
        <v>3040</v>
      </c>
      <c r="P938" s="1">
        <v>468</v>
      </c>
      <c r="Q938" s="1">
        <v>55</v>
      </c>
      <c r="R938" s="1">
        <v>32</v>
      </c>
      <c r="S938" s="1">
        <v>15</v>
      </c>
      <c r="T938" s="1"/>
      <c r="U938" s="1">
        <v>13</v>
      </c>
      <c r="V938" s="1"/>
      <c r="W938" s="1"/>
      <c r="X938" s="1"/>
      <c r="Y938" s="1"/>
      <c r="Z938" s="1"/>
      <c r="AA938" s="1"/>
      <c r="AB938" s="1"/>
      <c r="AG938" t="str">
        <f t="shared" si="166"/>
        <v>Randolph</v>
      </c>
      <c r="AH938" t="s">
        <v>3432</v>
      </c>
      <c r="AI938">
        <v>9</v>
      </c>
      <c r="AJ938" s="7">
        <v>238</v>
      </c>
      <c r="AL938" s="7" t="s">
        <v>851</v>
      </c>
      <c r="AM938" t="s">
        <v>458</v>
      </c>
      <c r="AN938" t="s">
        <v>313</v>
      </c>
      <c r="AO938" t="s">
        <v>3967</v>
      </c>
    </row>
    <row r="939" spans="1:41" hidden="1" outlineLevel="1">
      <c r="A939" s="73" t="s">
        <v>2122</v>
      </c>
      <c r="B939" s="10" t="s">
        <v>3738</v>
      </c>
      <c r="C939" s="1">
        <f t="shared" si="163"/>
        <v>5736</v>
      </c>
      <c r="D939" s="7">
        <f t="shared" si="156"/>
        <v>1</v>
      </c>
      <c r="E939" s="7">
        <f t="shared" si="157"/>
        <v>2</v>
      </c>
      <c r="F939" s="7">
        <f t="shared" si="158"/>
        <v>3</v>
      </c>
      <c r="G939" s="1">
        <f t="shared" si="164"/>
        <v>824</v>
      </c>
      <c r="H939" s="2">
        <f t="shared" si="165"/>
        <v>0.14365411436541142</v>
      </c>
      <c r="I939" s="8"/>
      <c r="J939" s="2">
        <f t="shared" si="159"/>
        <v>0.54532775453277549</v>
      </c>
      <c r="K939" s="2">
        <f t="shared" si="160"/>
        <v>0.40167364016736401</v>
      </c>
      <c r="L939" s="2">
        <f t="shared" si="161"/>
        <v>4.3933054393305436E-2</v>
      </c>
      <c r="M939" s="2">
        <f t="shared" si="162"/>
        <v>9.0655509065550657E-3</v>
      </c>
      <c r="N939" s="1">
        <v>3128</v>
      </c>
      <c r="O939" s="1">
        <v>2304</v>
      </c>
      <c r="P939" s="1">
        <v>252</v>
      </c>
      <c r="Q939" s="1">
        <v>25</v>
      </c>
      <c r="R939" s="1">
        <v>22</v>
      </c>
      <c r="S939" s="1">
        <v>3</v>
      </c>
      <c r="T939" s="1"/>
      <c r="U939" s="1">
        <v>2</v>
      </c>
      <c r="V939" s="1"/>
      <c r="W939" s="1"/>
      <c r="X939" s="1"/>
      <c r="Y939" s="1"/>
      <c r="Z939" s="1"/>
      <c r="AA939" s="1"/>
      <c r="AB939" s="1"/>
      <c r="AG939" t="str">
        <f t="shared" si="166"/>
        <v>Raynham</v>
      </c>
      <c r="AH939" t="s">
        <v>2683</v>
      </c>
      <c r="AI939">
        <v>4</v>
      </c>
      <c r="AJ939" s="7">
        <v>309</v>
      </c>
      <c r="AL939" s="7" t="s">
        <v>851</v>
      </c>
      <c r="AM939" t="s">
        <v>1803</v>
      </c>
      <c r="AN939" t="s">
        <v>992</v>
      </c>
      <c r="AO939" t="s">
        <v>3968</v>
      </c>
    </row>
    <row r="940" spans="1:41" hidden="1" outlineLevel="1">
      <c r="A940" s="73" t="s">
        <v>2088</v>
      </c>
      <c r="B940" s="10" t="s">
        <v>3738</v>
      </c>
      <c r="C940" s="1">
        <f t="shared" si="163"/>
        <v>12559</v>
      </c>
      <c r="D940" s="7">
        <f t="shared" si="156"/>
        <v>1</v>
      </c>
      <c r="E940" s="7">
        <f t="shared" si="157"/>
        <v>2</v>
      </c>
      <c r="F940" s="7">
        <f t="shared" si="158"/>
        <v>3</v>
      </c>
      <c r="G940" s="1">
        <f t="shared" si="164"/>
        <v>2305</v>
      </c>
      <c r="H940" s="2">
        <f t="shared" si="165"/>
        <v>0.1835337208376463</v>
      </c>
      <c r="I940" s="8"/>
      <c r="J940" s="2">
        <f t="shared" si="159"/>
        <v>0.55697109642487463</v>
      </c>
      <c r="K940" s="2">
        <f t="shared" si="160"/>
        <v>0.37343737558722828</v>
      </c>
      <c r="L940" s="2">
        <f t="shared" si="161"/>
        <v>5.7727526076916953E-2</v>
      </c>
      <c r="M940" s="2">
        <f t="shared" si="162"/>
        <v>1.1864001910980131E-2</v>
      </c>
      <c r="N940" s="1">
        <v>6995</v>
      </c>
      <c r="O940" s="1">
        <v>4690</v>
      </c>
      <c r="P940" s="1">
        <v>725</v>
      </c>
      <c r="Q940" s="1">
        <v>37</v>
      </c>
      <c r="R940" s="1">
        <v>74</v>
      </c>
      <c r="S940" s="1">
        <v>8</v>
      </c>
      <c r="T940" s="1"/>
      <c r="U940" s="1">
        <v>30</v>
      </c>
      <c r="V940" s="1"/>
      <c r="W940" s="1"/>
      <c r="X940" s="1"/>
      <c r="Y940" s="1"/>
      <c r="Z940" s="1"/>
      <c r="AA940" s="1"/>
      <c r="AB940" s="1"/>
      <c r="AG940" t="str">
        <f t="shared" si="166"/>
        <v>Reading</v>
      </c>
      <c r="AH940" t="s">
        <v>1850</v>
      </c>
      <c r="AI940" t="s">
        <v>3494</v>
      </c>
      <c r="AJ940" s="7">
        <v>88</v>
      </c>
      <c r="AL940" s="7" t="s">
        <v>851</v>
      </c>
      <c r="AM940" t="s">
        <v>1467</v>
      </c>
      <c r="AN940" t="s">
        <v>971</v>
      </c>
      <c r="AO940" t="s">
        <v>3969</v>
      </c>
    </row>
    <row r="941" spans="1:41" hidden="1" outlineLevel="1">
      <c r="A941" s="73" t="s">
        <v>2752</v>
      </c>
      <c r="B941" s="10" t="s">
        <v>3738</v>
      </c>
      <c r="C941" s="1">
        <f t="shared" si="163"/>
        <v>4870</v>
      </c>
      <c r="D941" s="7">
        <f t="shared" ref="D941:D1004" si="167">RANK(N941,(N941:AE941))</f>
        <v>1</v>
      </c>
      <c r="E941" s="7">
        <f t="shared" ref="E941:E1004" si="168">RANK(O941,(N941:AE941))</f>
        <v>2</v>
      </c>
      <c r="F941" s="7">
        <f t="shared" ref="F941:F1004" si="169">IF(P941&gt;0,RANK(P941,(N941:AE941)),0)</f>
        <v>3</v>
      </c>
      <c r="G941" s="1">
        <f t="shared" si="164"/>
        <v>442</v>
      </c>
      <c r="H941" s="2">
        <f t="shared" si="165"/>
        <v>9.0759753593429152E-2</v>
      </c>
      <c r="I941" s="8"/>
      <c r="J941" s="2">
        <f t="shared" ref="J941:J1004" si="170">IF(C941=0,"-",N941/C941)</f>
        <v>0.50349075975359348</v>
      </c>
      <c r="K941" s="2">
        <f t="shared" ref="K941:K1004" si="171">IF(C941=0,"-",O941/C941)</f>
        <v>0.41273100616016428</v>
      </c>
      <c r="L941" s="2">
        <f t="shared" ref="L941:L1004" si="172">IF(C941=0,"-",P941/C941)</f>
        <v>6.9609856262833669E-2</v>
      </c>
      <c r="M941" s="2">
        <f t="shared" ref="M941:M1004" si="173">IF(C941=0,"-",(1-J941-K941-L941))</f>
        <v>1.4168377823408573E-2</v>
      </c>
      <c r="N941" s="1">
        <v>2452</v>
      </c>
      <c r="O941" s="1">
        <v>2010</v>
      </c>
      <c r="P941" s="1">
        <v>339</v>
      </c>
      <c r="Q941" s="1">
        <v>33</v>
      </c>
      <c r="R941" s="1">
        <v>26</v>
      </c>
      <c r="S941" s="1">
        <v>5</v>
      </c>
      <c r="T941" s="1"/>
      <c r="U941" s="1">
        <v>5</v>
      </c>
      <c r="V941" s="1"/>
      <c r="W941" s="1"/>
      <c r="X941" s="1"/>
      <c r="Y941" s="1"/>
      <c r="Z941" s="1"/>
      <c r="AA941" s="1"/>
      <c r="AB941" s="1"/>
      <c r="AG941" t="str">
        <f t="shared" si="166"/>
        <v>Rehoboth</v>
      </c>
      <c r="AH941" t="s">
        <v>2683</v>
      </c>
      <c r="AI941">
        <v>4</v>
      </c>
      <c r="AJ941" s="7">
        <v>315</v>
      </c>
      <c r="AL941" s="7" t="s">
        <v>851</v>
      </c>
      <c r="AM941" t="s">
        <v>1803</v>
      </c>
      <c r="AN941" t="s">
        <v>663</v>
      </c>
      <c r="AO941" t="s">
        <v>3970</v>
      </c>
    </row>
    <row r="942" spans="1:41" hidden="1" outlineLevel="1">
      <c r="A942" s="73" t="s">
        <v>2731</v>
      </c>
      <c r="B942" s="10" t="s">
        <v>3738</v>
      </c>
      <c r="C942" s="1">
        <f t="shared" si="163"/>
        <v>17261</v>
      </c>
      <c r="D942" s="7">
        <f t="shared" si="167"/>
        <v>1</v>
      </c>
      <c r="E942" s="7">
        <f t="shared" si="168"/>
        <v>2</v>
      </c>
      <c r="F942" s="7">
        <f t="shared" si="169"/>
        <v>3</v>
      </c>
      <c r="G942" s="1">
        <f t="shared" si="164"/>
        <v>7919</v>
      </c>
      <c r="H942" s="2">
        <f t="shared" si="165"/>
        <v>0.45877990846416777</v>
      </c>
      <c r="I942" s="8"/>
      <c r="J942" s="2">
        <f t="shared" si="170"/>
        <v>0.70395689705115583</v>
      </c>
      <c r="K942" s="2">
        <f t="shared" si="171"/>
        <v>0.245176988586988</v>
      </c>
      <c r="L942" s="2">
        <f t="shared" si="172"/>
        <v>3.9568970511557847E-2</v>
      </c>
      <c r="M942" s="2">
        <f t="shared" si="173"/>
        <v>1.1297143850298327E-2</v>
      </c>
      <c r="N942" s="1">
        <v>12151</v>
      </c>
      <c r="O942" s="1">
        <v>4232</v>
      </c>
      <c r="P942" s="1">
        <v>683</v>
      </c>
      <c r="Q942" s="1">
        <v>94</v>
      </c>
      <c r="R942" s="1">
        <v>69</v>
      </c>
      <c r="S942" s="1">
        <v>17</v>
      </c>
      <c r="T942" s="1"/>
      <c r="U942" s="1">
        <v>15</v>
      </c>
      <c r="V942" s="1"/>
      <c r="W942" s="1"/>
      <c r="X942" s="1"/>
      <c r="Y942" s="1"/>
      <c r="Z942" s="1"/>
      <c r="AA942" s="1"/>
      <c r="AB942" s="1"/>
      <c r="AG942" t="str">
        <f t="shared" si="166"/>
        <v>Revere</v>
      </c>
      <c r="AH942" t="s">
        <v>2942</v>
      </c>
      <c r="AI942">
        <v>7</v>
      </c>
      <c r="AJ942" s="7">
        <v>133</v>
      </c>
      <c r="AL942" s="7" t="s">
        <v>851</v>
      </c>
      <c r="AM942" t="s">
        <v>776</v>
      </c>
      <c r="AN942" t="s">
        <v>1466</v>
      </c>
      <c r="AO942" t="s">
        <v>3971</v>
      </c>
    </row>
    <row r="943" spans="1:41" hidden="1" outlineLevel="1">
      <c r="A943" s="73" t="s">
        <v>3151</v>
      </c>
      <c r="B943" s="10" t="s">
        <v>3738</v>
      </c>
      <c r="C943" s="1">
        <f t="shared" si="163"/>
        <v>952</v>
      </c>
      <c r="D943" s="7">
        <f t="shared" si="167"/>
        <v>1</v>
      </c>
      <c r="E943" s="7">
        <f t="shared" si="168"/>
        <v>2</v>
      </c>
      <c r="F943" s="7">
        <f t="shared" si="169"/>
        <v>3</v>
      </c>
      <c r="G943" s="1">
        <f t="shared" si="164"/>
        <v>351</v>
      </c>
      <c r="H943" s="2">
        <f t="shared" si="165"/>
        <v>0.36869747899159666</v>
      </c>
      <c r="I943" s="8"/>
      <c r="J943" s="2">
        <f t="shared" si="170"/>
        <v>0.63025210084033612</v>
      </c>
      <c r="K943" s="2">
        <f t="shared" si="171"/>
        <v>0.26155462184873951</v>
      </c>
      <c r="L943" s="2">
        <f t="shared" si="172"/>
        <v>9.2436974789915971E-2</v>
      </c>
      <c r="M943" s="2">
        <f t="shared" si="173"/>
        <v>1.5756302521008403E-2</v>
      </c>
      <c r="N943" s="1">
        <v>600</v>
      </c>
      <c r="O943" s="1">
        <v>249</v>
      </c>
      <c r="P943" s="1">
        <v>88</v>
      </c>
      <c r="Q943" s="1">
        <v>3</v>
      </c>
      <c r="R943" s="1">
        <v>8</v>
      </c>
      <c r="S943" s="1">
        <v>2</v>
      </c>
      <c r="T943" s="1"/>
      <c r="U943" s="1">
        <v>2</v>
      </c>
      <c r="V943" s="1"/>
      <c r="W943" s="1"/>
      <c r="X943" s="1"/>
      <c r="Y943" s="1"/>
      <c r="Z943" s="1"/>
      <c r="AA943" s="1"/>
      <c r="AB943" s="1"/>
      <c r="AG943" t="str">
        <f t="shared" si="166"/>
        <v>Richmond</v>
      </c>
      <c r="AH943" t="s">
        <v>1057</v>
      </c>
      <c r="AI943">
        <v>1</v>
      </c>
      <c r="AJ943" s="7">
        <v>144</v>
      </c>
      <c r="AL943" s="7" t="s">
        <v>851</v>
      </c>
      <c r="AM943" t="s">
        <v>1802</v>
      </c>
      <c r="AN943" t="s">
        <v>318</v>
      </c>
      <c r="AO943" t="s">
        <v>3972</v>
      </c>
    </row>
    <row r="944" spans="1:41" hidden="1" outlineLevel="1">
      <c r="A944" s="73" t="s">
        <v>3030</v>
      </c>
      <c r="B944" s="10" t="s">
        <v>3738</v>
      </c>
      <c r="C944" s="1">
        <f t="shared" si="163"/>
        <v>2376</v>
      </c>
      <c r="D944" s="7">
        <f t="shared" si="167"/>
        <v>1</v>
      </c>
      <c r="E944" s="7">
        <f t="shared" si="168"/>
        <v>2</v>
      </c>
      <c r="F944" s="7">
        <f t="shared" si="169"/>
        <v>3</v>
      </c>
      <c r="G944" s="1">
        <f t="shared" si="164"/>
        <v>183</v>
      </c>
      <c r="H944" s="2">
        <f t="shared" si="165"/>
        <v>7.7020202020202017E-2</v>
      </c>
      <c r="I944" s="8"/>
      <c r="J944" s="2">
        <f t="shared" si="170"/>
        <v>0.50505050505050508</v>
      </c>
      <c r="K944" s="2">
        <f t="shared" si="171"/>
        <v>0.42803030303030304</v>
      </c>
      <c r="L944" s="2">
        <f t="shared" si="172"/>
        <v>5.808080808080808E-2</v>
      </c>
      <c r="M944" s="2">
        <f t="shared" si="173"/>
        <v>8.8383838383837982E-3</v>
      </c>
      <c r="N944" s="1">
        <v>1200</v>
      </c>
      <c r="O944" s="1">
        <v>1017</v>
      </c>
      <c r="P944" s="1">
        <v>138</v>
      </c>
      <c r="Q944" s="1">
        <v>10</v>
      </c>
      <c r="R944" s="1">
        <v>9</v>
      </c>
      <c r="S944" s="1">
        <v>1</v>
      </c>
      <c r="T944" s="1"/>
      <c r="U944" s="1">
        <v>1</v>
      </c>
      <c r="V944" s="1"/>
      <c r="W944" s="1"/>
      <c r="X944" s="1"/>
      <c r="Y944" s="1"/>
      <c r="Z944" s="1"/>
      <c r="AA944" s="1"/>
      <c r="AB944" s="1"/>
      <c r="AG944" t="str">
        <f t="shared" si="166"/>
        <v>Rochester</v>
      </c>
      <c r="AH944" t="s">
        <v>1525</v>
      </c>
      <c r="AI944">
        <v>4</v>
      </c>
      <c r="AJ944" s="7">
        <v>326</v>
      </c>
      <c r="AL944" s="7" t="s">
        <v>851</v>
      </c>
      <c r="AM944" t="s">
        <v>459</v>
      </c>
      <c r="AN944" t="s">
        <v>998</v>
      </c>
      <c r="AO944" t="s">
        <v>3973</v>
      </c>
    </row>
    <row r="945" spans="1:41" hidden="1" outlineLevel="1">
      <c r="A945" s="73" t="s">
        <v>1044</v>
      </c>
      <c r="B945" s="10" t="s">
        <v>3738</v>
      </c>
      <c r="C945" s="1">
        <f t="shared" si="163"/>
        <v>7723</v>
      </c>
      <c r="D945" s="7">
        <f t="shared" si="167"/>
        <v>1</v>
      </c>
      <c r="E945" s="7">
        <f t="shared" si="168"/>
        <v>2</v>
      </c>
      <c r="F945" s="7">
        <f t="shared" si="169"/>
        <v>3</v>
      </c>
      <c r="G945" s="1">
        <f t="shared" si="164"/>
        <v>1734</v>
      </c>
      <c r="H945" s="2">
        <f t="shared" si="165"/>
        <v>0.22452414864689887</v>
      </c>
      <c r="I945" s="8"/>
      <c r="J945" s="2">
        <f t="shared" si="170"/>
        <v>0.5825456428848893</v>
      </c>
      <c r="K945" s="2">
        <f t="shared" si="171"/>
        <v>0.3580214942379904</v>
      </c>
      <c r="L945" s="2">
        <f t="shared" si="172"/>
        <v>4.7520393629418622E-2</v>
      </c>
      <c r="M945" s="2">
        <f t="shared" si="173"/>
        <v>1.1912469247701674E-2</v>
      </c>
      <c r="N945" s="1">
        <v>4499</v>
      </c>
      <c r="O945" s="1">
        <v>2765</v>
      </c>
      <c r="P945" s="1">
        <v>367</v>
      </c>
      <c r="Q945" s="1">
        <v>35</v>
      </c>
      <c r="R945" s="1">
        <v>31</v>
      </c>
      <c r="S945" s="1">
        <v>10</v>
      </c>
      <c r="T945" s="1"/>
      <c r="U945" s="1">
        <v>16</v>
      </c>
      <c r="V945" s="1"/>
      <c r="W945" s="1"/>
      <c r="X945" s="1"/>
      <c r="Y945" s="1"/>
      <c r="Z945" s="1"/>
      <c r="AA945" s="1"/>
      <c r="AB945" s="1"/>
      <c r="AG945" t="str">
        <f t="shared" si="166"/>
        <v>Rockland</v>
      </c>
      <c r="AH945" t="s">
        <v>1525</v>
      </c>
      <c r="AI945" t="s">
        <v>3494</v>
      </c>
      <c r="AJ945" s="7">
        <v>253</v>
      </c>
      <c r="AL945" s="7" t="s">
        <v>851</v>
      </c>
      <c r="AM945" t="s">
        <v>459</v>
      </c>
      <c r="AN945" t="s">
        <v>318</v>
      </c>
      <c r="AO945" t="s">
        <v>3974</v>
      </c>
    </row>
    <row r="946" spans="1:41" hidden="1" outlineLevel="1">
      <c r="A946" s="73" t="s">
        <v>2732</v>
      </c>
      <c r="B946" s="10" t="s">
        <v>3738</v>
      </c>
      <c r="C946" s="1">
        <f t="shared" si="163"/>
        <v>4474</v>
      </c>
      <c r="D946" s="7">
        <f t="shared" si="167"/>
        <v>1</v>
      </c>
      <c r="E946" s="7">
        <f t="shared" si="168"/>
        <v>2</v>
      </c>
      <c r="F946" s="7">
        <f t="shared" si="169"/>
        <v>3</v>
      </c>
      <c r="G946" s="1">
        <f t="shared" si="164"/>
        <v>948</v>
      </c>
      <c r="H946" s="2">
        <f t="shared" si="165"/>
        <v>0.21189092534644613</v>
      </c>
      <c r="I946" s="8"/>
      <c r="J946" s="2">
        <f t="shared" si="170"/>
        <v>0.55409029950827005</v>
      </c>
      <c r="K946" s="2">
        <f t="shared" si="171"/>
        <v>0.34219937416182389</v>
      </c>
      <c r="L946" s="2">
        <f t="shared" si="172"/>
        <v>8.8064371926687535E-2</v>
      </c>
      <c r="M946" s="2">
        <f t="shared" si="173"/>
        <v>1.5645954403218532E-2</v>
      </c>
      <c r="N946" s="1">
        <v>2479</v>
      </c>
      <c r="O946" s="1">
        <v>1531</v>
      </c>
      <c r="P946" s="1">
        <v>394</v>
      </c>
      <c r="Q946" s="1">
        <v>10</v>
      </c>
      <c r="R946" s="1">
        <v>20</v>
      </c>
      <c r="S946" s="1">
        <v>29</v>
      </c>
      <c r="T946" s="1"/>
      <c r="U946" s="1">
        <v>11</v>
      </c>
      <c r="V946" s="1"/>
      <c r="W946" s="1"/>
      <c r="X946" s="1"/>
      <c r="Y946" s="1"/>
      <c r="Z946" s="1"/>
      <c r="AA946" s="1"/>
      <c r="AB946" s="1"/>
      <c r="AG946" t="str">
        <f t="shared" si="166"/>
        <v>Rockport</v>
      </c>
      <c r="AH946" t="s">
        <v>2430</v>
      </c>
      <c r="AI946">
        <v>6</v>
      </c>
      <c r="AJ946" s="7">
        <v>38</v>
      </c>
      <c r="AL946" s="7" t="s">
        <v>851</v>
      </c>
      <c r="AM946" t="s">
        <v>2454</v>
      </c>
      <c r="AN946" t="s">
        <v>657</v>
      </c>
      <c r="AO946" t="s">
        <v>3975</v>
      </c>
    </row>
    <row r="947" spans="1:41" hidden="1" outlineLevel="1">
      <c r="A947" s="73" t="s">
        <v>2733</v>
      </c>
      <c r="B947" s="10" t="s">
        <v>3738</v>
      </c>
      <c r="C947" s="1">
        <f t="shared" si="163"/>
        <v>226</v>
      </c>
      <c r="D947" s="7">
        <f t="shared" si="167"/>
        <v>2</v>
      </c>
      <c r="E947" s="7">
        <f t="shared" si="168"/>
        <v>1</v>
      </c>
      <c r="F947" s="7">
        <f t="shared" si="169"/>
        <v>3</v>
      </c>
      <c r="G947" s="1">
        <f t="shared" si="164"/>
        <v>22</v>
      </c>
      <c r="H947" s="2">
        <f t="shared" si="165"/>
        <v>9.7345132743362831E-2</v>
      </c>
      <c r="I947" s="8"/>
      <c r="J947" s="2">
        <f t="shared" si="170"/>
        <v>0.39380530973451328</v>
      </c>
      <c r="K947" s="2">
        <f t="shared" si="171"/>
        <v>0.49115044247787609</v>
      </c>
      <c r="L947" s="2">
        <f t="shared" si="172"/>
        <v>7.9646017699115043E-2</v>
      </c>
      <c r="M947" s="2">
        <f t="shared" si="173"/>
        <v>3.5398230088495533E-2</v>
      </c>
      <c r="N947" s="1">
        <v>89</v>
      </c>
      <c r="O947" s="1">
        <v>111</v>
      </c>
      <c r="P947" s="1">
        <v>18</v>
      </c>
      <c r="Q947" s="1">
        <v>1</v>
      </c>
      <c r="R947" s="1">
        <v>6</v>
      </c>
      <c r="S947" s="1">
        <v>0</v>
      </c>
      <c r="T947" s="1"/>
      <c r="U947" s="1">
        <v>1</v>
      </c>
      <c r="V947" s="1"/>
      <c r="W947" s="1"/>
      <c r="X947" s="1"/>
      <c r="Y947" s="1"/>
      <c r="Z947" s="1"/>
      <c r="AA947" s="1"/>
      <c r="AB947" s="1"/>
      <c r="AG947" t="str">
        <f t="shared" si="166"/>
        <v>Rowe</v>
      </c>
      <c r="AH947" t="s">
        <v>2579</v>
      </c>
      <c r="AI947">
        <v>1</v>
      </c>
      <c r="AJ947" s="7">
        <v>17</v>
      </c>
      <c r="AL947" s="7" t="s">
        <v>851</v>
      </c>
      <c r="AM947" t="s">
        <v>2455</v>
      </c>
      <c r="AN947" t="s">
        <v>996</v>
      </c>
      <c r="AO947" t="s">
        <v>3976</v>
      </c>
    </row>
    <row r="948" spans="1:41" hidden="1" outlineLevel="1">
      <c r="A948" s="73" t="s">
        <v>2734</v>
      </c>
      <c r="B948" s="10" t="s">
        <v>3738</v>
      </c>
      <c r="C948" s="1">
        <f t="shared" si="163"/>
        <v>2753</v>
      </c>
      <c r="D948" s="7">
        <f t="shared" si="167"/>
        <v>1</v>
      </c>
      <c r="E948" s="7">
        <f t="shared" si="168"/>
        <v>2</v>
      </c>
      <c r="F948" s="7">
        <f t="shared" si="169"/>
        <v>3</v>
      </c>
      <c r="G948" s="1">
        <f t="shared" si="164"/>
        <v>23</v>
      </c>
      <c r="H948" s="2">
        <f t="shared" si="165"/>
        <v>8.3545223392662554E-3</v>
      </c>
      <c r="I948" s="8"/>
      <c r="J948" s="2">
        <f t="shared" si="170"/>
        <v>0.46966945150744643</v>
      </c>
      <c r="K948" s="2">
        <f t="shared" si="171"/>
        <v>0.46131492916818018</v>
      </c>
      <c r="L948" s="2">
        <f t="shared" si="172"/>
        <v>6.1024337086814387E-2</v>
      </c>
      <c r="M948" s="2">
        <f t="shared" si="173"/>
        <v>7.9912822375590026E-3</v>
      </c>
      <c r="N948" s="1">
        <v>1293</v>
      </c>
      <c r="O948" s="1">
        <v>1270</v>
      </c>
      <c r="P948" s="1">
        <v>168</v>
      </c>
      <c r="Q948" s="1">
        <v>7</v>
      </c>
      <c r="R948" s="1">
        <v>9</v>
      </c>
      <c r="S948" s="1">
        <v>0</v>
      </c>
      <c r="T948" s="1"/>
      <c r="U948" s="1">
        <v>6</v>
      </c>
      <c r="V948" s="1"/>
      <c r="W948" s="1"/>
      <c r="X948" s="1"/>
      <c r="Y948" s="1"/>
      <c r="Z948" s="1"/>
      <c r="AA948" s="1"/>
      <c r="AB948" s="1"/>
      <c r="AG948" t="str">
        <f t="shared" si="166"/>
        <v>Rowley</v>
      </c>
      <c r="AH948" t="s">
        <v>2430</v>
      </c>
      <c r="AI948">
        <v>6</v>
      </c>
      <c r="AJ948" s="7">
        <v>11</v>
      </c>
      <c r="AL948" s="7" t="s">
        <v>851</v>
      </c>
      <c r="AM948" t="s">
        <v>2454</v>
      </c>
      <c r="AN948" t="s">
        <v>1146</v>
      </c>
      <c r="AO948" t="s">
        <v>3977</v>
      </c>
    </row>
    <row r="949" spans="1:41" hidden="1" outlineLevel="1">
      <c r="A949" s="73" t="s">
        <v>2735</v>
      </c>
      <c r="B949" s="10" t="s">
        <v>3738</v>
      </c>
      <c r="C949" s="1">
        <f t="shared" si="163"/>
        <v>544</v>
      </c>
      <c r="D949" s="7">
        <f t="shared" si="167"/>
        <v>1</v>
      </c>
      <c r="E949" s="7">
        <f t="shared" si="168"/>
        <v>2</v>
      </c>
      <c r="F949" s="7">
        <f t="shared" si="169"/>
        <v>3</v>
      </c>
      <c r="G949" s="1">
        <f t="shared" si="164"/>
        <v>42</v>
      </c>
      <c r="H949" s="2">
        <f t="shared" si="165"/>
        <v>7.720588235294118E-2</v>
      </c>
      <c r="I949" s="8"/>
      <c r="J949" s="2">
        <f t="shared" si="170"/>
        <v>0.4797794117647059</v>
      </c>
      <c r="K949" s="2">
        <f t="shared" si="171"/>
        <v>0.40257352941176472</v>
      </c>
      <c r="L949" s="2">
        <f t="shared" si="172"/>
        <v>9.1911764705882359E-2</v>
      </c>
      <c r="M949" s="2">
        <f t="shared" si="173"/>
        <v>2.5735294117647078E-2</v>
      </c>
      <c r="N949" s="1">
        <v>261</v>
      </c>
      <c r="O949" s="1">
        <v>219</v>
      </c>
      <c r="P949" s="1">
        <v>50</v>
      </c>
      <c r="Q949" s="1">
        <v>4</v>
      </c>
      <c r="R949" s="1">
        <v>8</v>
      </c>
      <c r="S949" s="1">
        <v>1</v>
      </c>
      <c r="T949" s="1"/>
      <c r="U949" s="1">
        <v>1</v>
      </c>
      <c r="V949" s="1"/>
      <c r="W949" s="1"/>
      <c r="X949" s="1"/>
      <c r="Y949" s="1"/>
      <c r="Z949" s="1"/>
      <c r="AA949" s="1"/>
      <c r="AB949" s="1"/>
      <c r="AG949" t="str">
        <f t="shared" si="166"/>
        <v>Royalston</v>
      </c>
      <c r="AH949" s="10" t="s">
        <v>3038</v>
      </c>
      <c r="AI949" s="10">
        <v>1</v>
      </c>
      <c r="AJ949" s="7">
        <v>28</v>
      </c>
      <c r="AL949" s="7" t="s">
        <v>851</v>
      </c>
      <c r="AM949" t="s">
        <v>777</v>
      </c>
      <c r="AN949" t="s">
        <v>457</v>
      </c>
      <c r="AO949" t="s">
        <v>3978</v>
      </c>
    </row>
    <row r="950" spans="1:41" hidden="1" outlineLevel="1">
      <c r="A950" s="73" t="s">
        <v>3016</v>
      </c>
      <c r="B950" s="10" t="s">
        <v>3738</v>
      </c>
      <c r="C950" s="1">
        <f t="shared" si="163"/>
        <v>647</v>
      </c>
      <c r="D950" s="7">
        <f t="shared" si="167"/>
        <v>2</v>
      </c>
      <c r="E950" s="7">
        <f t="shared" si="168"/>
        <v>1</v>
      </c>
      <c r="F950" s="7">
        <f t="shared" si="169"/>
        <v>3</v>
      </c>
      <c r="G950" s="1">
        <f t="shared" si="164"/>
        <v>28</v>
      </c>
      <c r="H950" s="2">
        <f t="shared" si="165"/>
        <v>4.3276661514683151E-2</v>
      </c>
      <c r="I950" s="8"/>
      <c r="J950" s="2">
        <f t="shared" si="170"/>
        <v>0.43585780525502316</v>
      </c>
      <c r="K950" s="2">
        <f t="shared" si="171"/>
        <v>0.47913446676970634</v>
      </c>
      <c r="L950" s="2">
        <f t="shared" si="172"/>
        <v>7.2642967542503864E-2</v>
      </c>
      <c r="M950" s="2">
        <f t="shared" si="173"/>
        <v>1.2364760432766644E-2</v>
      </c>
      <c r="N950" s="1">
        <v>282</v>
      </c>
      <c r="O950" s="1">
        <v>310</v>
      </c>
      <c r="P950" s="1">
        <v>47</v>
      </c>
      <c r="Q950" s="1">
        <v>1</v>
      </c>
      <c r="R950" s="1">
        <v>5</v>
      </c>
      <c r="S950" s="1">
        <v>0</v>
      </c>
      <c r="T950" s="1"/>
      <c r="U950" s="1">
        <v>2</v>
      </c>
      <c r="V950" s="1"/>
      <c r="W950" s="1"/>
      <c r="X950" s="1"/>
      <c r="Y950" s="1"/>
      <c r="Z950" s="1"/>
      <c r="AA950" s="1"/>
      <c r="AB950" s="1"/>
      <c r="AG950" t="str">
        <f t="shared" si="166"/>
        <v>Russell</v>
      </c>
      <c r="AH950" t="s">
        <v>2688</v>
      </c>
      <c r="AI950">
        <v>1</v>
      </c>
      <c r="AJ950" s="7">
        <v>233</v>
      </c>
      <c r="AL950" s="7" t="s">
        <v>851</v>
      </c>
      <c r="AM950" t="s">
        <v>2456</v>
      </c>
      <c r="AN950" t="s">
        <v>3823</v>
      </c>
      <c r="AO950" t="s">
        <v>3979</v>
      </c>
    </row>
    <row r="951" spans="1:41" hidden="1" outlineLevel="1">
      <c r="A951" s="73" t="s">
        <v>1862</v>
      </c>
      <c r="B951" s="10" t="s">
        <v>3738</v>
      </c>
      <c r="C951" s="1">
        <f t="shared" si="163"/>
        <v>3069</v>
      </c>
      <c r="D951" s="7">
        <f t="shared" si="167"/>
        <v>1</v>
      </c>
      <c r="E951" s="7">
        <f t="shared" si="168"/>
        <v>2</v>
      </c>
      <c r="F951" s="7">
        <f t="shared" si="169"/>
        <v>3</v>
      </c>
      <c r="G951" s="1">
        <f t="shared" si="164"/>
        <v>115</v>
      </c>
      <c r="H951" s="2">
        <f t="shared" si="165"/>
        <v>3.7471489084392309E-2</v>
      </c>
      <c r="I951" s="8"/>
      <c r="J951" s="2">
        <f t="shared" si="170"/>
        <v>0.48452264581296839</v>
      </c>
      <c r="K951" s="2">
        <f t="shared" si="171"/>
        <v>0.44705115672857609</v>
      </c>
      <c r="L951" s="2">
        <f t="shared" si="172"/>
        <v>5.6044314108830241E-2</v>
      </c>
      <c r="M951" s="2">
        <f t="shared" si="173"/>
        <v>1.2381883349625332E-2</v>
      </c>
      <c r="N951" s="1">
        <v>1487</v>
      </c>
      <c r="O951" s="1">
        <v>1372</v>
      </c>
      <c r="P951" s="1">
        <v>172</v>
      </c>
      <c r="Q951" s="1">
        <v>12</v>
      </c>
      <c r="R951" s="1">
        <v>23</v>
      </c>
      <c r="S951" s="1">
        <v>2</v>
      </c>
      <c r="T951" s="1"/>
      <c r="U951" s="1">
        <v>1</v>
      </c>
      <c r="V951" s="1"/>
      <c r="W951" s="1"/>
      <c r="X951" s="1"/>
      <c r="Y951" s="1"/>
      <c r="Z951" s="1"/>
      <c r="AA951" s="1"/>
      <c r="AB951" s="1"/>
      <c r="AG951" t="str">
        <f t="shared" si="166"/>
        <v>Rutland</v>
      </c>
      <c r="AH951" s="10" t="s">
        <v>3038</v>
      </c>
      <c r="AI951" s="10">
        <v>3</v>
      </c>
      <c r="AJ951" s="7">
        <v>135</v>
      </c>
      <c r="AL951" s="7" t="s">
        <v>851</v>
      </c>
      <c r="AM951" t="s">
        <v>777</v>
      </c>
      <c r="AN951" t="s">
        <v>3980</v>
      </c>
      <c r="AO951" t="s">
        <v>3981</v>
      </c>
    </row>
    <row r="952" spans="1:41" hidden="1" outlineLevel="1">
      <c r="A952" s="73" t="s">
        <v>3485</v>
      </c>
      <c r="B952" s="10" t="s">
        <v>3738</v>
      </c>
      <c r="C952" s="1">
        <f t="shared" si="163"/>
        <v>16855</v>
      </c>
      <c r="D952" s="7">
        <f t="shared" si="167"/>
        <v>1</v>
      </c>
      <c r="E952" s="7">
        <f t="shared" si="168"/>
        <v>2</v>
      </c>
      <c r="F952" s="7">
        <f t="shared" si="169"/>
        <v>3</v>
      </c>
      <c r="G952" s="1">
        <f t="shared" si="164"/>
        <v>6793</v>
      </c>
      <c r="H952" s="2">
        <f t="shared" si="165"/>
        <v>0.4030258083654702</v>
      </c>
      <c r="I952" s="8"/>
      <c r="J952" s="2">
        <f t="shared" si="170"/>
        <v>0.66288935034114504</v>
      </c>
      <c r="K952" s="2">
        <f t="shared" si="171"/>
        <v>0.25986354197567485</v>
      </c>
      <c r="L952" s="2">
        <f t="shared" si="172"/>
        <v>6.2830020765351532E-2</v>
      </c>
      <c r="M952" s="2">
        <f t="shared" si="173"/>
        <v>1.4417086917828573E-2</v>
      </c>
      <c r="N952" s="1">
        <v>11173</v>
      </c>
      <c r="O952" s="1">
        <v>4380</v>
      </c>
      <c r="P952" s="1">
        <v>1059</v>
      </c>
      <c r="Q952" s="1">
        <v>67</v>
      </c>
      <c r="R952" s="1">
        <v>127</v>
      </c>
      <c r="S952" s="1">
        <v>16</v>
      </c>
      <c r="T952" s="1"/>
      <c r="U952" s="1">
        <v>32</v>
      </c>
      <c r="V952" s="1">
        <v>1</v>
      </c>
      <c r="W952" s="1"/>
      <c r="X952" s="1"/>
      <c r="Y952" s="1"/>
      <c r="Z952" s="1"/>
      <c r="AA952" s="1"/>
      <c r="AB952" s="1"/>
      <c r="AG952" t="str">
        <f t="shared" si="166"/>
        <v>Salem</v>
      </c>
      <c r="AH952" t="s">
        <v>2430</v>
      </c>
      <c r="AI952">
        <v>6</v>
      </c>
      <c r="AJ952" s="7">
        <v>95</v>
      </c>
      <c r="AL952" s="7" t="s">
        <v>851</v>
      </c>
      <c r="AM952" t="s">
        <v>2454</v>
      </c>
      <c r="AN952" t="s">
        <v>4706</v>
      </c>
      <c r="AO952" t="s">
        <v>3982</v>
      </c>
    </row>
    <row r="953" spans="1:41" hidden="1" outlineLevel="1">
      <c r="A953" s="73" t="s">
        <v>1723</v>
      </c>
      <c r="B953" s="10" t="s">
        <v>3738</v>
      </c>
      <c r="C953" s="1">
        <f t="shared" si="163"/>
        <v>3591</v>
      </c>
      <c r="D953" s="7">
        <f t="shared" si="167"/>
        <v>1</v>
      </c>
      <c r="E953" s="7">
        <f t="shared" si="168"/>
        <v>2</v>
      </c>
      <c r="F953" s="7">
        <f t="shared" si="169"/>
        <v>3</v>
      </c>
      <c r="G953" s="1">
        <f t="shared" si="164"/>
        <v>743</v>
      </c>
      <c r="H953" s="2">
        <f t="shared" si="165"/>
        <v>0.20690615427457532</v>
      </c>
      <c r="I953" s="8"/>
      <c r="J953" s="2">
        <f t="shared" si="170"/>
        <v>0.57115009746588696</v>
      </c>
      <c r="K953" s="2">
        <f t="shared" si="171"/>
        <v>0.36424394319131159</v>
      </c>
      <c r="L953" s="2">
        <f t="shared" si="172"/>
        <v>5.3467000835421885E-2</v>
      </c>
      <c r="M953" s="2">
        <f t="shared" si="173"/>
        <v>1.1138958507379559E-2</v>
      </c>
      <c r="N953" s="1">
        <v>2051</v>
      </c>
      <c r="O953" s="1">
        <v>1308</v>
      </c>
      <c r="P953" s="1">
        <v>192</v>
      </c>
      <c r="Q953" s="1">
        <v>14</v>
      </c>
      <c r="R953" s="1">
        <v>25</v>
      </c>
      <c r="S953" s="1">
        <v>1</v>
      </c>
      <c r="T953" s="1"/>
      <c r="U953" s="1">
        <v>0</v>
      </c>
      <c r="V953" s="1"/>
      <c r="W953" s="1"/>
      <c r="X953" s="1"/>
      <c r="Y953" s="1"/>
      <c r="Z953" s="1"/>
      <c r="AA953" s="1"/>
      <c r="AB953" s="1"/>
      <c r="AG953" t="str">
        <f t="shared" si="166"/>
        <v>Salisbury</v>
      </c>
      <c r="AH953" t="s">
        <v>2430</v>
      </c>
      <c r="AI953">
        <v>6</v>
      </c>
      <c r="AJ953" s="7">
        <v>2</v>
      </c>
      <c r="AL953" s="7" t="s">
        <v>851</v>
      </c>
      <c r="AM953" t="s">
        <v>2454</v>
      </c>
      <c r="AN953" t="s">
        <v>1151</v>
      </c>
      <c r="AO953" t="s">
        <v>3983</v>
      </c>
    </row>
    <row r="954" spans="1:41" hidden="1" outlineLevel="1">
      <c r="A954" s="73" t="s">
        <v>2113</v>
      </c>
      <c r="B954" s="10" t="s">
        <v>3738</v>
      </c>
      <c r="C954" s="1">
        <f t="shared" si="163"/>
        <v>354</v>
      </c>
      <c r="D954" s="7">
        <f t="shared" si="167"/>
        <v>1</v>
      </c>
      <c r="E954" s="7">
        <f t="shared" si="168"/>
        <v>2</v>
      </c>
      <c r="F954" s="7">
        <f t="shared" si="169"/>
        <v>3</v>
      </c>
      <c r="G954" s="1">
        <f t="shared" si="164"/>
        <v>86</v>
      </c>
      <c r="H954" s="2">
        <f t="shared" si="165"/>
        <v>0.24293785310734464</v>
      </c>
      <c r="I954" s="8"/>
      <c r="J954" s="2">
        <f t="shared" si="170"/>
        <v>0.56214689265536721</v>
      </c>
      <c r="K954" s="2">
        <f t="shared" si="171"/>
        <v>0.3192090395480226</v>
      </c>
      <c r="L954" s="2">
        <f t="shared" si="172"/>
        <v>0.10451977401129943</v>
      </c>
      <c r="M954" s="2">
        <f t="shared" si="173"/>
        <v>1.4124293785310757E-2</v>
      </c>
      <c r="N954" s="1">
        <v>199</v>
      </c>
      <c r="O954" s="1">
        <v>113</v>
      </c>
      <c r="P954" s="1">
        <v>37</v>
      </c>
      <c r="Q954" s="1">
        <v>0</v>
      </c>
      <c r="R954" s="1">
        <v>5</v>
      </c>
      <c r="S954" s="1">
        <v>0</v>
      </c>
      <c r="T954" s="1"/>
      <c r="U954" s="1">
        <v>0</v>
      </c>
      <c r="V954" s="1"/>
      <c r="W954" s="1"/>
      <c r="X954" s="1"/>
      <c r="Y954" s="1"/>
      <c r="Z954" s="1"/>
      <c r="AA954" s="1"/>
      <c r="AB954" s="1"/>
      <c r="AG954" t="str">
        <f t="shared" si="166"/>
        <v>Sandisfield</v>
      </c>
      <c r="AH954" t="s">
        <v>1057</v>
      </c>
      <c r="AI954">
        <v>1</v>
      </c>
      <c r="AJ954" s="7">
        <v>247</v>
      </c>
      <c r="AL954" s="7" t="s">
        <v>851</v>
      </c>
      <c r="AM954" t="s">
        <v>1802</v>
      </c>
      <c r="AN954" t="s">
        <v>4686</v>
      </c>
      <c r="AO954" t="s">
        <v>3984</v>
      </c>
    </row>
    <row r="955" spans="1:41" hidden="1" outlineLevel="1">
      <c r="A955" s="73" t="s">
        <v>2114</v>
      </c>
      <c r="B955" s="10" t="s">
        <v>3738</v>
      </c>
      <c r="C955" s="1">
        <f t="shared" si="163"/>
        <v>10812</v>
      </c>
      <c r="D955" s="7">
        <f t="shared" si="167"/>
        <v>1</v>
      </c>
      <c r="E955" s="7">
        <f t="shared" si="168"/>
        <v>2</v>
      </c>
      <c r="F955" s="7">
        <f t="shared" si="169"/>
        <v>3</v>
      </c>
      <c r="G955" s="1">
        <f t="shared" si="164"/>
        <v>412</v>
      </c>
      <c r="H955" s="2">
        <f t="shared" si="165"/>
        <v>3.8105808361080282E-2</v>
      </c>
      <c r="I955" s="8"/>
      <c r="J955" s="2">
        <f t="shared" si="170"/>
        <v>0.48668146503884574</v>
      </c>
      <c r="K955" s="2">
        <f t="shared" si="171"/>
        <v>0.44857565667776544</v>
      </c>
      <c r="L955" s="2">
        <f t="shared" si="172"/>
        <v>5.6696263411024787E-2</v>
      </c>
      <c r="M955" s="2">
        <f t="shared" si="173"/>
        <v>8.0466148723639733E-3</v>
      </c>
      <c r="N955" s="1">
        <v>5262</v>
      </c>
      <c r="O955" s="1">
        <v>4850</v>
      </c>
      <c r="P955" s="1">
        <v>613</v>
      </c>
      <c r="Q955" s="1">
        <v>28</v>
      </c>
      <c r="R955" s="1">
        <v>43</v>
      </c>
      <c r="S955" s="1">
        <v>8</v>
      </c>
      <c r="T955" s="1"/>
      <c r="U955" s="1">
        <v>8</v>
      </c>
      <c r="V955" s="1"/>
      <c r="W955" s="1"/>
      <c r="X955" s="1"/>
      <c r="Y955" s="1"/>
      <c r="Z955" s="1"/>
      <c r="AA955" s="1"/>
      <c r="AB955" s="1"/>
      <c r="AG955" t="str">
        <f t="shared" si="166"/>
        <v>Sandwich</v>
      </c>
      <c r="AH955" t="s">
        <v>2745</v>
      </c>
      <c r="AI955">
        <v>10</v>
      </c>
      <c r="AJ955" s="7">
        <v>327</v>
      </c>
      <c r="AL955" s="7" t="s">
        <v>851</v>
      </c>
      <c r="AM955" t="s">
        <v>1801</v>
      </c>
      <c r="AN955" t="s">
        <v>655</v>
      </c>
      <c r="AO955" t="s">
        <v>3985</v>
      </c>
    </row>
    <row r="956" spans="1:41" hidden="1" outlineLevel="1">
      <c r="A956" s="73" t="s">
        <v>2115</v>
      </c>
      <c r="B956" s="10" t="s">
        <v>3738</v>
      </c>
      <c r="C956" s="1">
        <f t="shared" si="163"/>
        <v>12867</v>
      </c>
      <c r="D956" s="7">
        <f t="shared" si="167"/>
        <v>1</v>
      </c>
      <c r="E956" s="7">
        <f t="shared" si="168"/>
        <v>2</v>
      </c>
      <c r="F956" s="7">
        <f t="shared" si="169"/>
        <v>3</v>
      </c>
      <c r="G956" s="1">
        <f t="shared" si="164"/>
        <v>3743</v>
      </c>
      <c r="H956" s="2">
        <f t="shared" si="165"/>
        <v>0.29089919950260357</v>
      </c>
      <c r="I956" s="8"/>
      <c r="J956" s="2">
        <f t="shared" si="170"/>
        <v>0.61716017719748195</v>
      </c>
      <c r="K956" s="2">
        <f t="shared" si="171"/>
        <v>0.32626097769487838</v>
      </c>
      <c r="L956" s="2">
        <f t="shared" si="172"/>
        <v>4.5931452553042665E-2</v>
      </c>
      <c r="M956" s="2">
        <f t="shared" si="173"/>
        <v>1.0647392554596999E-2</v>
      </c>
      <c r="N956" s="1">
        <v>7941</v>
      </c>
      <c r="O956" s="1">
        <v>4198</v>
      </c>
      <c r="P956" s="1">
        <v>591</v>
      </c>
      <c r="Q956" s="1">
        <v>59</v>
      </c>
      <c r="R956" s="1">
        <v>54</v>
      </c>
      <c r="S956" s="1">
        <v>8</v>
      </c>
      <c r="T956" s="1"/>
      <c r="U956" s="1">
        <v>16</v>
      </c>
      <c r="V956" s="1"/>
      <c r="W956" s="1"/>
      <c r="X956" s="1"/>
      <c r="Y956" s="1"/>
      <c r="Z956" s="1"/>
      <c r="AA956" s="1"/>
      <c r="AB956" s="1"/>
      <c r="AG956" t="str">
        <f t="shared" si="166"/>
        <v>Saugus</v>
      </c>
      <c r="AH956" t="s">
        <v>2430</v>
      </c>
      <c r="AI956">
        <v>6</v>
      </c>
      <c r="AJ956" s="7">
        <v>111</v>
      </c>
      <c r="AL956" s="7" t="s">
        <v>851</v>
      </c>
      <c r="AM956" t="s">
        <v>2454</v>
      </c>
      <c r="AN956" t="s">
        <v>119</v>
      </c>
      <c r="AO956" t="s">
        <v>3986</v>
      </c>
    </row>
    <row r="957" spans="1:41" hidden="1" outlineLevel="1">
      <c r="A957" s="73" t="s">
        <v>2676</v>
      </c>
      <c r="B957" s="10" t="s">
        <v>3738</v>
      </c>
      <c r="C957" s="1">
        <f t="shared" si="163"/>
        <v>289</v>
      </c>
      <c r="D957" s="7">
        <f t="shared" si="167"/>
        <v>1</v>
      </c>
      <c r="E957" s="7">
        <f t="shared" si="168"/>
        <v>2</v>
      </c>
      <c r="F957" s="7">
        <f t="shared" si="169"/>
        <v>3</v>
      </c>
      <c r="G957" s="1">
        <f t="shared" si="164"/>
        <v>18</v>
      </c>
      <c r="H957" s="2">
        <f t="shared" si="165"/>
        <v>6.228373702422145E-2</v>
      </c>
      <c r="I957" s="8"/>
      <c r="J957" s="2">
        <f t="shared" si="170"/>
        <v>0.48788927335640137</v>
      </c>
      <c r="K957" s="2">
        <f t="shared" si="171"/>
        <v>0.42560553633217996</v>
      </c>
      <c r="L957" s="2">
        <f t="shared" si="172"/>
        <v>7.6124567474048443E-2</v>
      </c>
      <c r="M957" s="2">
        <f t="shared" si="173"/>
        <v>1.038062283737029E-2</v>
      </c>
      <c r="N957" s="1">
        <v>141</v>
      </c>
      <c r="O957" s="1">
        <v>123</v>
      </c>
      <c r="P957" s="1">
        <v>22</v>
      </c>
      <c r="Q957" s="1">
        <v>2</v>
      </c>
      <c r="R957" s="1">
        <v>1</v>
      </c>
      <c r="S957" s="1">
        <v>0</v>
      </c>
      <c r="T957" s="1"/>
      <c r="U957" s="1">
        <v>0</v>
      </c>
      <c r="V957" s="1"/>
      <c r="W957" s="1"/>
      <c r="X957" s="1"/>
      <c r="Y957" s="1"/>
      <c r="Z957" s="1"/>
      <c r="AA957" s="1"/>
      <c r="AB957" s="1"/>
      <c r="AG957" t="str">
        <f t="shared" si="166"/>
        <v>Savoy</v>
      </c>
      <c r="AH957" t="s">
        <v>1057</v>
      </c>
      <c r="AI957">
        <v>1</v>
      </c>
      <c r="AJ957" s="7">
        <v>53</v>
      </c>
      <c r="AL957" s="7" t="s">
        <v>851</v>
      </c>
      <c r="AM957" t="s">
        <v>1802</v>
      </c>
      <c r="AN957" t="s">
        <v>640</v>
      </c>
      <c r="AO957" t="s">
        <v>3987</v>
      </c>
    </row>
    <row r="958" spans="1:41" hidden="1" outlineLevel="1">
      <c r="A958" s="73" t="s">
        <v>1275</v>
      </c>
      <c r="B958" s="10" t="s">
        <v>3738</v>
      </c>
      <c r="C958" s="1">
        <f t="shared" si="163"/>
        <v>10481</v>
      </c>
      <c r="D958" s="7">
        <f t="shared" si="167"/>
        <v>1</v>
      </c>
      <c r="E958" s="7">
        <f t="shared" si="168"/>
        <v>2</v>
      </c>
      <c r="F958" s="7">
        <f t="shared" si="169"/>
        <v>3</v>
      </c>
      <c r="G958" s="1">
        <f t="shared" si="164"/>
        <v>916</v>
      </c>
      <c r="H958" s="2">
        <f t="shared" si="165"/>
        <v>8.7396240816715959E-2</v>
      </c>
      <c r="I958" s="8"/>
      <c r="J958" s="2">
        <f t="shared" si="170"/>
        <v>0.50567693922335655</v>
      </c>
      <c r="K958" s="2">
        <f t="shared" si="171"/>
        <v>0.41828069840664056</v>
      </c>
      <c r="L958" s="2">
        <f t="shared" si="172"/>
        <v>6.2875679801545653E-2</v>
      </c>
      <c r="M958" s="2">
        <f t="shared" si="173"/>
        <v>1.3166682568457239E-2</v>
      </c>
      <c r="N958" s="1">
        <v>5300</v>
      </c>
      <c r="O958" s="1">
        <v>4384</v>
      </c>
      <c r="P958" s="1">
        <v>659</v>
      </c>
      <c r="Q958" s="1">
        <v>49</v>
      </c>
      <c r="R958" s="1">
        <v>60</v>
      </c>
      <c r="S958" s="1">
        <v>6</v>
      </c>
      <c r="T958" s="1"/>
      <c r="U958" s="1">
        <v>23</v>
      </c>
      <c r="V958" s="1"/>
      <c r="W958" s="1"/>
      <c r="X958" s="1"/>
      <c r="Y958" s="1"/>
      <c r="Z958" s="1"/>
      <c r="AA958" s="1"/>
      <c r="AB958" s="1"/>
      <c r="AG958" t="str">
        <f t="shared" si="166"/>
        <v>Scituate</v>
      </c>
      <c r="AH958" t="s">
        <v>1525</v>
      </c>
      <c r="AI958">
        <v>10</v>
      </c>
      <c r="AJ958" s="7">
        <v>218</v>
      </c>
      <c r="AL958" s="7" t="s">
        <v>851</v>
      </c>
      <c r="AM958" t="s">
        <v>459</v>
      </c>
      <c r="AN958" t="s">
        <v>4686</v>
      </c>
      <c r="AO958" t="s">
        <v>3988</v>
      </c>
    </row>
    <row r="959" spans="1:41" hidden="1" outlineLevel="1">
      <c r="A959" s="73" t="s">
        <v>2677</v>
      </c>
      <c r="B959" s="10" t="s">
        <v>3738</v>
      </c>
      <c r="C959" s="1">
        <f t="shared" si="163"/>
        <v>6620</v>
      </c>
      <c r="D959" s="7">
        <f t="shared" si="167"/>
        <v>1</v>
      </c>
      <c r="E959" s="7">
        <f t="shared" si="168"/>
        <v>2</v>
      </c>
      <c r="F959" s="7">
        <f t="shared" si="169"/>
        <v>3</v>
      </c>
      <c r="G959" s="1">
        <f t="shared" si="164"/>
        <v>1346</v>
      </c>
      <c r="H959" s="2">
        <f t="shared" si="165"/>
        <v>0.20332326283987914</v>
      </c>
      <c r="I959" s="8"/>
      <c r="J959" s="2">
        <f t="shared" si="170"/>
        <v>0.56646525679758308</v>
      </c>
      <c r="K959" s="2">
        <f t="shared" si="171"/>
        <v>0.36314199395770391</v>
      </c>
      <c r="L959" s="2">
        <f t="shared" si="172"/>
        <v>5.8157099697885198E-2</v>
      </c>
      <c r="M959" s="2">
        <f t="shared" si="173"/>
        <v>1.2235649546827806E-2</v>
      </c>
      <c r="N959" s="1">
        <v>3750</v>
      </c>
      <c r="O959" s="1">
        <v>2404</v>
      </c>
      <c r="P959" s="1">
        <v>385</v>
      </c>
      <c r="Q959" s="1">
        <v>48</v>
      </c>
      <c r="R959" s="1">
        <v>18</v>
      </c>
      <c r="S959" s="1">
        <v>3</v>
      </c>
      <c r="T959" s="1"/>
      <c r="U959" s="1">
        <v>12</v>
      </c>
      <c r="V959" s="1"/>
      <c r="W959" s="1"/>
      <c r="X959" s="1"/>
      <c r="Y959" s="1"/>
      <c r="Z959" s="1"/>
      <c r="AA959" s="1"/>
      <c r="AB959" s="1"/>
      <c r="AG959" t="str">
        <f t="shared" si="166"/>
        <v>Seekonk</v>
      </c>
      <c r="AH959" t="s">
        <v>2683</v>
      </c>
      <c r="AI959">
        <v>3</v>
      </c>
      <c r="AJ959" s="7">
        <v>317</v>
      </c>
      <c r="AL959" s="7" t="s">
        <v>851</v>
      </c>
      <c r="AM959" t="s">
        <v>1803</v>
      </c>
      <c r="AN959" t="s">
        <v>3823</v>
      </c>
      <c r="AO959" t="s">
        <v>3989</v>
      </c>
    </row>
    <row r="960" spans="1:41" hidden="1" outlineLevel="1">
      <c r="A960" s="73" t="s">
        <v>1746</v>
      </c>
      <c r="B960" s="10" t="s">
        <v>3738</v>
      </c>
      <c r="C960" s="1">
        <f t="shared" si="163"/>
        <v>9575</v>
      </c>
      <c r="D960" s="7">
        <f t="shared" si="167"/>
        <v>1</v>
      </c>
      <c r="E960" s="7">
        <f t="shared" si="168"/>
        <v>2</v>
      </c>
      <c r="F960" s="7">
        <f t="shared" si="169"/>
        <v>3</v>
      </c>
      <c r="G960" s="1">
        <f t="shared" si="164"/>
        <v>5079</v>
      </c>
      <c r="H960" s="2">
        <f t="shared" si="165"/>
        <v>0.53044386422976497</v>
      </c>
      <c r="I960" s="8"/>
      <c r="J960" s="2">
        <f t="shared" si="170"/>
        <v>0.73462140992167102</v>
      </c>
      <c r="K960" s="2">
        <f t="shared" si="171"/>
        <v>0.20417754569190599</v>
      </c>
      <c r="L960" s="2">
        <f t="shared" si="172"/>
        <v>5.1592689295039164E-2</v>
      </c>
      <c r="M960" s="2">
        <f t="shared" si="173"/>
        <v>9.6083550913838231E-3</v>
      </c>
      <c r="N960" s="1">
        <v>7034</v>
      </c>
      <c r="O960" s="1">
        <v>1955</v>
      </c>
      <c r="P960" s="1">
        <v>494</v>
      </c>
      <c r="Q960" s="1">
        <v>17</v>
      </c>
      <c r="R960" s="1">
        <v>62</v>
      </c>
      <c r="S960" s="1">
        <v>7</v>
      </c>
      <c r="T960" s="1"/>
      <c r="U960" s="1">
        <v>6</v>
      </c>
      <c r="V960" s="1"/>
      <c r="W960" s="1"/>
      <c r="X960" s="1"/>
      <c r="Y960" s="1"/>
      <c r="Z960" s="1"/>
      <c r="AA960" s="1"/>
      <c r="AB960" s="1"/>
      <c r="AG960" t="str">
        <f t="shared" si="166"/>
        <v>Sharon</v>
      </c>
      <c r="AH960" t="s">
        <v>3432</v>
      </c>
      <c r="AI960">
        <v>4</v>
      </c>
      <c r="AJ960" s="7">
        <v>255</v>
      </c>
      <c r="AL960" s="7" t="s">
        <v>851</v>
      </c>
      <c r="AM960" t="s">
        <v>458</v>
      </c>
      <c r="AN960" t="s">
        <v>998</v>
      </c>
      <c r="AO960" t="s">
        <v>3990</v>
      </c>
    </row>
    <row r="961" spans="1:41" hidden="1" outlineLevel="1">
      <c r="A961" s="73" t="s">
        <v>2066</v>
      </c>
      <c r="B961" s="10" t="s">
        <v>3738</v>
      </c>
      <c r="C961" s="1">
        <f t="shared" si="163"/>
        <v>1584</v>
      </c>
      <c r="D961" s="7">
        <f t="shared" si="167"/>
        <v>1</v>
      </c>
      <c r="E961" s="7">
        <f t="shared" si="168"/>
        <v>2</v>
      </c>
      <c r="F961" s="7">
        <f t="shared" si="169"/>
        <v>3</v>
      </c>
      <c r="G961" s="1">
        <f t="shared" si="164"/>
        <v>338</v>
      </c>
      <c r="H961" s="2">
        <f t="shared" si="165"/>
        <v>0.21338383838383837</v>
      </c>
      <c r="I961" s="8"/>
      <c r="J961" s="2">
        <f t="shared" si="170"/>
        <v>0.54861111111111116</v>
      </c>
      <c r="K961" s="2">
        <f t="shared" si="171"/>
        <v>0.33522727272727271</v>
      </c>
      <c r="L961" s="2">
        <f t="shared" si="172"/>
        <v>0.10227272727272728</v>
      </c>
      <c r="M961" s="2">
        <f t="shared" si="173"/>
        <v>1.3888888888888853E-2</v>
      </c>
      <c r="N961" s="1">
        <v>869</v>
      </c>
      <c r="O961" s="1">
        <v>531</v>
      </c>
      <c r="P961" s="1">
        <v>162</v>
      </c>
      <c r="Q961" s="1">
        <v>3</v>
      </c>
      <c r="R961" s="1">
        <v>10</v>
      </c>
      <c r="S961" s="1">
        <v>6</v>
      </c>
      <c r="T961" s="1"/>
      <c r="U961" s="1">
        <v>3</v>
      </c>
      <c r="V961" s="1"/>
      <c r="W961" s="1"/>
      <c r="X961" s="1"/>
      <c r="Y961" s="1"/>
      <c r="Z961" s="1"/>
      <c r="AA961" s="1"/>
      <c r="AB961" s="1"/>
      <c r="AG961" t="str">
        <f t="shared" si="166"/>
        <v>Sheffield</v>
      </c>
      <c r="AH961" t="s">
        <v>1057</v>
      </c>
      <c r="AI961">
        <v>1</v>
      </c>
      <c r="AJ961" s="7">
        <v>262</v>
      </c>
      <c r="AL961" s="7" t="s">
        <v>851</v>
      </c>
      <c r="AM961" t="s">
        <v>1802</v>
      </c>
      <c r="AN961" t="s">
        <v>657</v>
      </c>
      <c r="AO961" t="s">
        <v>3991</v>
      </c>
    </row>
    <row r="962" spans="1:41" hidden="1" outlineLevel="1">
      <c r="A962" s="73" t="s">
        <v>2067</v>
      </c>
      <c r="B962" s="10" t="s">
        <v>3738</v>
      </c>
      <c r="C962" s="1">
        <f t="shared" ref="C962:C1025" si="174">SUM(N962:AE962)</f>
        <v>1050</v>
      </c>
      <c r="D962" s="7">
        <f t="shared" si="167"/>
        <v>1</v>
      </c>
      <c r="E962" s="7">
        <f t="shared" si="168"/>
        <v>2</v>
      </c>
      <c r="F962" s="7">
        <f t="shared" si="169"/>
        <v>3</v>
      </c>
      <c r="G962" s="1">
        <f t="shared" ref="G962:G1025" si="175">IF(D962=1,N962,IF(E962=1,O962,P962))-IF(D962=2,N962,IF(E962=2,O962,P962))</f>
        <v>228</v>
      </c>
      <c r="H962" s="2">
        <f t="shared" ref="H962:H1025" si="176">G962/C962</f>
        <v>0.21714285714285714</v>
      </c>
      <c r="I962" s="8"/>
      <c r="J962" s="2">
        <f t="shared" si="170"/>
        <v>0.51904761904761909</v>
      </c>
      <c r="K962" s="2">
        <f t="shared" si="171"/>
        <v>0.3019047619047619</v>
      </c>
      <c r="L962" s="2">
        <f t="shared" si="172"/>
        <v>0.17047619047619048</v>
      </c>
      <c r="M962" s="2">
        <f t="shared" si="173"/>
        <v>8.5714285714285354E-3</v>
      </c>
      <c r="N962" s="1">
        <v>545</v>
      </c>
      <c r="O962" s="1">
        <v>317</v>
      </c>
      <c r="P962" s="1">
        <v>179</v>
      </c>
      <c r="Q962" s="1">
        <v>2</v>
      </c>
      <c r="R962" s="1">
        <v>5</v>
      </c>
      <c r="S962" s="1">
        <v>2</v>
      </c>
      <c r="T962" s="1"/>
      <c r="U962" s="1">
        <v>0</v>
      </c>
      <c r="V962" s="1"/>
      <c r="W962" s="1"/>
      <c r="X962" s="1"/>
      <c r="Y962" s="1"/>
      <c r="Z962" s="1"/>
      <c r="AA962" s="1"/>
      <c r="AB962" s="1"/>
      <c r="AG962" t="str">
        <f t="shared" si="166"/>
        <v>Shelburne</v>
      </c>
      <c r="AH962" t="s">
        <v>2579</v>
      </c>
      <c r="AI962">
        <v>1</v>
      </c>
      <c r="AJ962" s="7">
        <v>55</v>
      </c>
      <c r="AL962" s="7" t="s">
        <v>851</v>
      </c>
      <c r="AM962" t="s">
        <v>2455</v>
      </c>
      <c r="AN962" t="s">
        <v>313</v>
      </c>
      <c r="AO962" t="s">
        <v>3992</v>
      </c>
    </row>
    <row r="963" spans="1:41" hidden="1" outlineLevel="1">
      <c r="A963" s="73" t="s">
        <v>1779</v>
      </c>
      <c r="B963" s="10" t="s">
        <v>3738</v>
      </c>
      <c r="C963" s="1">
        <f t="shared" si="174"/>
        <v>2550</v>
      </c>
      <c r="D963" s="7">
        <f t="shared" si="167"/>
        <v>1</v>
      </c>
      <c r="E963" s="7">
        <f t="shared" si="168"/>
        <v>2</v>
      </c>
      <c r="F963" s="7">
        <f t="shared" si="169"/>
        <v>3</v>
      </c>
      <c r="G963" s="1">
        <f t="shared" si="175"/>
        <v>107</v>
      </c>
      <c r="H963" s="2">
        <f t="shared" si="176"/>
        <v>4.1960784313725491E-2</v>
      </c>
      <c r="I963" s="8"/>
      <c r="J963" s="2">
        <f t="shared" si="170"/>
        <v>0.4780392156862745</v>
      </c>
      <c r="K963" s="2">
        <f t="shared" si="171"/>
        <v>0.43607843137254904</v>
      </c>
      <c r="L963" s="2">
        <f t="shared" si="172"/>
        <v>7.5294117647058817E-2</v>
      </c>
      <c r="M963" s="2">
        <f t="shared" si="173"/>
        <v>1.0588235294117648E-2</v>
      </c>
      <c r="N963" s="1">
        <v>1219</v>
      </c>
      <c r="O963" s="1">
        <v>1112</v>
      </c>
      <c r="P963" s="1">
        <v>192</v>
      </c>
      <c r="Q963" s="1">
        <v>4</v>
      </c>
      <c r="R963" s="1">
        <v>20</v>
      </c>
      <c r="S963" s="1">
        <v>2</v>
      </c>
      <c r="T963" s="1"/>
      <c r="U963" s="1">
        <v>1</v>
      </c>
      <c r="V963" s="1"/>
      <c r="W963" s="1"/>
      <c r="X963" s="1"/>
      <c r="Y963" s="1"/>
      <c r="Z963" s="1"/>
      <c r="AA963" s="1"/>
      <c r="AB963" s="1"/>
      <c r="AG963" t="str">
        <f t="shared" ref="AG963:AG1026" si="177">A963</f>
        <v>Sherborn</v>
      </c>
      <c r="AH963" t="s">
        <v>1850</v>
      </c>
      <c r="AI963">
        <v>4</v>
      </c>
      <c r="AJ963" s="7">
        <v>210</v>
      </c>
      <c r="AL963" s="7" t="s">
        <v>851</v>
      </c>
      <c r="AM963" t="s">
        <v>1467</v>
      </c>
      <c r="AN963" t="s">
        <v>209</v>
      </c>
      <c r="AO963" t="s">
        <v>3939</v>
      </c>
    </row>
    <row r="964" spans="1:41" hidden="1" outlineLevel="1">
      <c r="A964" s="73" t="s">
        <v>1781</v>
      </c>
      <c r="B964" s="10" t="s">
        <v>3738</v>
      </c>
      <c r="C964" s="1">
        <f t="shared" si="174"/>
        <v>2602</v>
      </c>
      <c r="D964" s="7">
        <f t="shared" si="167"/>
        <v>1</v>
      </c>
      <c r="E964" s="7">
        <f t="shared" si="168"/>
        <v>2</v>
      </c>
      <c r="F964" s="7">
        <f t="shared" si="169"/>
        <v>3</v>
      </c>
      <c r="G964" s="1">
        <f t="shared" si="175"/>
        <v>338</v>
      </c>
      <c r="H964" s="2">
        <f t="shared" si="176"/>
        <v>0.1299000768639508</v>
      </c>
      <c r="I964" s="8"/>
      <c r="J964" s="2">
        <f t="shared" si="170"/>
        <v>0.52613374327440432</v>
      </c>
      <c r="K964" s="2">
        <f t="shared" si="171"/>
        <v>0.39623366641045349</v>
      </c>
      <c r="L964" s="2">
        <f t="shared" si="172"/>
        <v>6.2259800153727902E-2</v>
      </c>
      <c r="M964" s="2">
        <f t="shared" si="173"/>
        <v>1.5372790161414289E-2</v>
      </c>
      <c r="N964" s="1">
        <v>1369</v>
      </c>
      <c r="O964" s="1">
        <v>1031</v>
      </c>
      <c r="P964" s="1">
        <v>162</v>
      </c>
      <c r="Q964" s="1">
        <v>15</v>
      </c>
      <c r="R964" s="1">
        <v>19</v>
      </c>
      <c r="S964" s="1">
        <v>3</v>
      </c>
      <c r="T964" s="1"/>
      <c r="U964" s="1">
        <v>3</v>
      </c>
      <c r="V964" s="1"/>
      <c r="W964" s="1"/>
      <c r="X964" s="1"/>
      <c r="Y964" s="1"/>
      <c r="Z964" s="1"/>
      <c r="AA964" s="1"/>
      <c r="AB964" s="1"/>
      <c r="AG964" t="str">
        <f t="shared" si="177"/>
        <v>Shirley</v>
      </c>
      <c r="AH964" t="s">
        <v>1850</v>
      </c>
      <c r="AI964">
        <v>5</v>
      </c>
      <c r="AJ964" s="7">
        <v>60</v>
      </c>
      <c r="AL964" s="7" t="s">
        <v>851</v>
      </c>
      <c r="AM964" t="s">
        <v>1467</v>
      </c>
      <c r="AN964" t="s">
        <v>4019</v>
      </c>
      <c r="AO964" t="s">
        <v>3940</v>
      </c>
    </row>
    <row r="965" spans="1:41" hidden="1" outlineLevel="1">
      <c r="A965" s="73" t="s">
        <v>2061</v>
      </c>
      <c r="B965" s="10" t="s">
        <v>3738</v>
      </c>
      <c r="C965" s="1">
        <f t="shared" si="174"/>
        <v>15182</v>
      </c>
      <c r="D965" s="7">
        <f t="shared" si="167"/>
        <v>1</v>
      </c>
      <c r="E965" s="7">
        <f t="shared" si="168"/>
        <v>2</v>
      </c>
      <c r="F965" s="7">
        <f t="shared" si="169"/>
        <v>3</v>
      </c>
      <c r="G965" s="1">
        <f t="shared" si="175"/>
        <v>2124</v>
      </c>
      <c r="H965" s="2">
        <f t="shared" si="176"/>
        <v>0.1399025161375313</v>
      </c>
      <c r="I965" s="8"/>
      <c r="J965" s="2">
        <f t="shared" si="170"/>
        <v>0.5380055328678699</v>
      </c>
      <c r="K965" s="2">
        <f t="shared" si="171"/>
        <v>0.39810301673033854</v>
      </c>
      <c r="L965" s="2">
        <f t="shared" si="172"/>
        <v>5.4604136477407458E-2</v>
      </c>
      <c r="M965" s="2">
        <f t="shared" si="173"/>
        <v>9.2873139243841024E-3</v>
      </c>
      <c r="N965" s="1">
        <v>8168</v>
      </c>
      <c r="O965" s="1">
        <v>6044</v>
      </c>
      <c r="P965" s="1">
        <v>829</v>
      </c>
      <c r="Q965" s="1">
        <v>44</v>
      </c>
      <c r="R965" s="1">
        <v>63</v>
      </c>
      <c r="S965" s="1">
        <v>13</v>
      </c>
      <c r="T965" s="1"/>
      <c r="U965" s="1">
        <v>21</v>
      </c>
      <c r="V965" s="1"/>
      <c r="W965" s="1"/>
      <c r="X965" s="1"/>
      <c r="Y965" s="1"/>
      <c r="Z965" s="1"/>
      <c r="AA965" s="1"/>
      <c r="AB965" s="1"/>
      <c r="AG965" t="str">
        <f t="shared" si="177"/>
        <v>Shrewsbury</v>
      </c>
      <c r="AH965" s="10" t="s">
        <v>3038</v>
      </c>
      <c r="AI965" s="10">
        <v>3</v>
      </c>
      <c r="AJ965" s="7">
        <v>186</v>
      </c>
      <c r="AL965" s="7" t="s">
        <v>851</v>
      </c>
      <c r="AM965" t="s">
        <v>777</v>
      </c>
      <c r="AN965" t="s">
        <v>789</v>
      </c>
      <c r="AO965" t="s">
        <v>3941</v>
      </c>
    </row>
    <row r="966" spans="1:41" hidden="1" outlineLevel="1">
      <c r="A966" s="73" t="s">
        <v>2443</v>
      </c>
      <c r="B966" s="10" t="s">
        <v>3738</v>
      </c>
      <c r="C966" s="1">
        <f t="shared" si="174"/>
        <v>1059</v>
      </c>
      <c r="D966" s="7">
        <f t="shared" si="167"/>
        <v>1</v>
      </c>
      <c r="E966" s="7">
        <f t="shared" si="168"/>
        <v>3</v>
      </c>
      <c r="F966" s="7">
        <f t="shared" si="169"/>
        <v>2</v>
      </c>
      <c r="G966" s="1">
        <f t="shared" si="175"/>
        <v>359</v>
      </c>
      <c r="H966" s="2">
        <f t="shared" si="176"/>
        <v>0.33899905571293676</v>
      </c>
      <c r="I966" s="8"/>
      <c r="J966" s="2">
        <f t="shared" si="170"/>
        <v>0.59301227573182247</v>
      </c>
      <c r="K966" s="2">
        <f t="shared" si="171"/>
        <v>0.14353163361661944</v>
      </c>
      <c r="L966" s="2">
        <f t="shared" si="172"/>
        <v>0.25401322001888577</v>
      </c>
      <c r="M966" s="2">
        <f t="shared" si="173"/>
        <v>9.4428706326722955E-3</v>
      </c>
      <c r="N966" s="1">
        <v>628</v>
      </c>
      <c r="O966" s="1">
        <v>152</v>
      </c>
      <c r="P966" s="1">
        <v>269</v>
      </c>
      <c r="Q966" s="1">
        <v>2</v>
      </c>
      <c r="R966" s="1">
        <v>5</v>
      </c>
      <c r="S966" s="1">
        <v>1</v>
      </c>
      <c r="T966" s="1"/>
      <c r="U966" s="1">
        <v>2</v>
      </c>
      <c r="V966" s="1"/>
      <c r="W966" s="1"/>
      <c r="X966" s="1"/>
      <c r="Y966" s="1"/>
      <c r="Z966" s="1"/>
      <c r="AA966" s="1"/>
      <c r="AB966" s="1"/>
      <c r="AG966" t="str">
        <f t="shared" si="177"/>
        <v>Shutesbury</v>
      </c>
      <c r="AH966" t="s">
        <v>2579</v>
      </c>
      <c r="AI966">
        <v>1</v>
      </c>
      <c r="AJ966" s="7">
        <v>110</v>
      </c>
      <c r="AL966" s="7" t="s">
        <v>851</v>
      </c>
      <c r="AM966" t="s">
        <v>2455</v>
      </c>
      <c r="AN966" t="s">
        <v>998</v>
      </c>
      <c r="AO966" t="s">
        <v>3942</v>
      </c>
    </row>
    <row r="967" spans="1:41" hidden="1" outlineLevel="1">
      <c r="A967" s="73" t="s">
        <v>1928</v>
      </c>
      <c r="B967" s="10" t="s">
        <v>3738</v>
      </c>
      <c r="C967" s="1">
        <f t="shared" si="174"/>
        <v>9400</v>
      </c>
      <c r="D967" s="7">
        <f t="shared" si="167"/>
        <v>1</v>
      </c>
      <c r="E967" s="7">
        <f t="shared" si="168"/>
        <v>2</v>
      </c>
      <c r="F967" s="7">
        <f t="shared" si="169"/>
        <v>3</v>
      </c>
      <c r="G967" s="1">
        <f t="shared" si="175"/>
        <v>3883</v>
      </c>
      <c r="H967" s="2">
        <f t="shared" si="176"/>
        <v>0.41308510638297874</v>
      </c>
      <c r="I967" s="8"/>
      <c r="J967" s="2">
        <f t="shared" si="170"/>
        <v>0.67914893617021277</v>
      </c>
      <c r="K967" s="2">
        <f t="shared" si="171"/>
        <v>0.26606382978723403</v>
      </c>
      <c r="L967" s="2">
        <f t="shared" si="172"/>
        <v>4.5638297872340423E-2</v>
      </c>
      <c r="M967" s="2">
        <f t="shared" si="173"/>
        <v>9.1489361702127778E-3</v>
      </c>
      <c r="N967" s="1">
        <v>6384</v>
      </c>
      <c r="O967" s="1">
        <v>2501</v>
      </c>
      <c r="P967" s="1">
        <v>429</v>
      </c>
      <c r="Q967" s="1">
        <v>47</v>
      </c>
      <c r="R967" s="1">
        <v>28</v>
      </c>
      <c r="S967" s="1">
        <v>2</v>
      </c>
      <c r="T967" s="1"/>
      <c r="U967" s="1">
        <v>9</v>
      </c>
      <c r="V967" s="1"/>
      <c r="W967" s="1"/>
      <c r="X967" s="1"/>
      <c r="Y967" s="1"/>
      <c r="Z967" s="1"/>
      <c r="AA967" s="1"/>
      <c r="AB967" s="1"/>
      <c r="AG967" t="str">
        <f t="shared" si="177"/>
        <v>Somerset</v>
      </c>
      <c r="AH967" t="s">
        <v>2683</v>
      </c>
      <c r="AI967">
        <v>3</v>
      </c>
      <c r="AJ967" s="7">
        <v>328</v>
      </c>
      <c r="AL967" s="7" t="s">
        <v>851</v>
      </c>
      <c r="AM967" t="s">
        <v>1803</v>
      </c>
      <c r="AN967" t="s">
        <v>668</v>
      </c>
      <c r="AO967" t="s">
        <v>3943</v>
      </c>
    </row>
    <row r="968" spans="1:41" hidden="1" outlineLevel="1">
      <c r="A968" s="73" t="s">
        <v>2444</v>
      </c>
      <c r="B968" s="10" t="s">
        <v>3738</v>
      </c>
      <c r="C968" s="1">
        <f t="shared" si="174"/>
        <v>28844</v>
      </c>
      <c r="D968" s="7">
        <f t="shared" si="167"/>
        <v>1</v>
      </c>
      <c r="E968" s="7">
        <f t="shared" si="168"/>
        <v>2</v>
      </c>
      <c r="F968" s="7">
        <f t="shared" si="169"/>
        <v>3</v>
      </c>
      <c r="G968" s="1">
        <f t="shared" si="175"/>
        <v>15516</v>
      </c>
      <c r="H968" s="2">
        <f t="shared" si="176"/>
        <v>0.53792816530300924</v>
      </c>
      <c r="I968" s="8"/>
      <c r="J968" s="2">
        <f t="shared" si="170"/>
        <v>0.69283039800305091</v>
      </c>
      <c r="K968" s="2">
        <f t="shared" si="171"/>
        <v>0.15490223270004161</v>
      </c>
      <c r="L968" s="2">
        <f t="shared" si="172"/>
        <v>0.13756760504784357</v>
      </c>
      <c r="M968" s="2">
        <f t="shared" si="173"/>
        <v>1.4699764249063912E-2</v>
      </c>
      <c r="N968" s="1">
        <v>19984</v>
      </c>
      <c r="O968" s="1">
        <v>4468</v>
      </c>
      <c r="P968" s="1">
        <v>3968</v>
      </c>
      <c r="Q968" s="1">
        <v>100</v>
      </c>
      <c r="R968" s="1">
        <v>220</v>
      </c>
      <c r="S968" s="1">
        <v>28</v>
      </c>
      <c r="T968" s="1"/>
      <c r="U968" s="1">
        <v>74</v>
      </c>
      <c r="V968" s="1">
        <v>2</v>
      </c>
      <c r="W968" s="1"/>
      <c r="X968" s="1"/>
      <c r="Y968" s="1"/>
      <c r="Z968" s="1"/>
      <c r="AA968" s="1"/>
      <c r="AB968" s="1"/>
      <c r="AG968" t="str">
        <f t="shared" si="177"/>
        <v>Somerville</v>
      </c>
      <c r="AH968" t="s">
        <v>1850</v>
      </c>
      <c r="AI968">
        <v>8</v>
      </c>
      <c r="AJ968" s="7">
        <v>150</v>
      </c>
      <c r="AL968" s="7" t="s">
        <v>851</v>
      </c>
      <c r="AM968" t="s">
        <v>1467</v>
      </c>
      <c r="AN968" t="s">
        <v>182</v>
      </c>
      <c r="AO968" t="s">
        <v>3998</v>
      </c>
    </row>
    <row r="969" spans="1:41" hidden="1" outlineLevel="1">
      <c r="A969" s="73" t="s">
        <v>3351</v>
      </c>
      <c r="B969" s="10" t="s">
        <v>3738</v>
      </c>
      <c r="C969" s="1">
        <f t="shared" si="174"/>
        <v>8173</v>
      </c>
      <c r="D969" s="7">
        <f t="shared" si="167"/>
        <v>1</v>
      </c>
      <c r="E969" s="7">
        <f t="shared" si="168"/>
        <v>2</v>
      </c>
      <c r="F969" s="7">
        <f t="shared" si="169"/>
        <v>3</v>
      </c>
      <c r="G969" s="1">
        <f t="shared" si="175"/>
        <v>1701</v>
      </c>
      <c r="H969" s="2">
        <f t="shared" si="176"/>
        <v>0.20812431175822832</v>
      </c>
      <c r="I969" s="8"/>
      <c r="J969" s="2">
        <f t="shared" si="170"/>
        <v>0.55866878747094095</v>
      </c>
      <c r="K969" s="2">
        <f t="shared" si="171"/>
        <v>0.35054447571271258</v>
      </c>
      <c r="L969" s="2">
        <f t="shared" si="172"/>
        <v>7.9774868469350294E-2</v>
      </c>
      <c r="M969" s="2">
        <f t="shared" si="173"/>
        <v>1.1011868346996176E-2</v>
      </c>
      <c r="N969" s="1">
        <v>4566</v>
      </c>
      <c r="O969" s="1">
        <v>2865</v>
      </c>
      <c r="P969" s="1">
        <v>652</v>
      </c>
      <c r="Q969" s="1">
        <v>31</v>
      </c>
      <c r="R969" s="1">
        <v>49</v>
      </c>
      <c r="S969" s="1">
        <v>4</v>
      </c>
      <c r="T969" s="1"/>
      <c r="U969" s="1">
        <v>6</v>
      </c>
      <c r="V969" s="1"/>
      <c r="W969" s="1"/>
      <c r="X969" s="1"/>
      <c r="Y969" s="1"/>
      <c r="Z969" s="1"/>
      <c r="AA969" s="1"/>
      <c r="AB969" s="1"/>
      <c r="AG969" t="str">
        <f t="shared" si="177"/>
        <v>South Hadley</v>
      </c>
      <c r="AH969" t="s">
        <v>1790</v>
      </c>
      <c r="AI969">
        <v>2</v>
      </c>
      <c r="AJ969" s="7">
        <v>197</v>
      </c>
      <c r="AL969" s="7" t="s">
        <v>851</v>
      </c>
      <c r="AM969" t="s">
        <v>1466</v>
      </c>
      <c r="AN969" t="s">
        <v>3823</v>
      </c>
      <c r="AO969" t="s">
        <v>3999</v>
      </c>
    </row>
    <row r="970" spans="1:41" hidden="1" outlineLevel="1">
      <c r="A970" s="73" t="s">
        <v>1755</v>
      </c>
      <c r="B970" s="10" t="s">
        <v>3738</v>
      </c>
      <c r="C970" s="1">
        <f t="shared" si="174"/>
        <v>2843</v>
      </c>
      <c r="D970" s="7">
        <f t="shared" si="167"/>
        <v>1</v>
      </c>
      <c r="E970" s="7">
        <f t="shared" si="168"/>
        <v>2</v>
      </c>
      <c r="F970" s="7">
        <f t="shared" si="169"/>
        <v>3</v>
      </c>
      <c r="G970" s="1">
        <f t="shared" si="175"/>
        <v>123</v>
      </c>
      <c r="H970" s="2">
        <f t="shared" si="176"/>
        <v>4.3264157580021105E-2</v>
      </c>
      <c r="I970" s="8"/>
      <c r="J970" s="2">
        <f t="shared" si="170"/>
        <v>0.47449876890608511</v>
      </c>
      <c r="K970" s="2">
        <f t="shared" si="171"/>
        <v>0.431234611326064</v>
      </c>
      <c r="L970" s="2">
        <f t="shared" si="172"/>
        <v>8.476960956735842E-2</v>
      </c>
      <c r="M970" s="2">
        <f t="shared" si="173"/>
        <v>9.49701020049247E-3</v>
      </c>
      <c r="N970" s="1">
        <v>1349</v>
      </c>
      <c r="O970" s="1">
        <v>1226</v>
      </c>
      <c r="P970" s="1">
        <v>241</v>
      </c>
      <c r="Q970" s="1">
        <v>8</v>
      </c>
      <c r="R970" s="1">
        <v>16</v>
      </c>
      <c r="S970" s="1">
        <v>1</v>
      </c>
      <c r="T970" s="1"/>
      <c r="U970" s="1">
        <v>2</v>
      </c>
      <c r="V970" s="1"/>
      <c r="W970" s="1"/>
      <c r="X970" s="1"/>
      <c r="Y970" s="1"/>
      <c r="Z970" s="1"/>
      <c r="AA970" s="1"/>
      <c r="AB970" s="1"/>
      <c r="AG970" t="str">
        <f t="shared" si="177"/>
        <v>Southampton</v>
      </c>
      <c r="AH970" t="s">
        <v>1790</v>
      </c>
      <c r="AI970">
        <v>1</v>
      </c>
      <c r="AJ970" s="7">
        <v>207</v>
      </c>
      <c r="AL970" s="7" t="s">
        <v>851</v>
      </c>
      <c r="AM970" t="s">
        <v>1466</v>
      </c>
      <c r="AN970" t="s">
        <v>663</v>
      </c>
      <c r="AO970" t="s">
        <v>4000</v>
      </c>
    </row>
    <row r="971" spans="1:41" hidden="1" outlineLevel="1">
      <c r="A971" s="73" t="s">
        <v>3352</v>
      </c>
      <c r="B971" s="10" t="s">
        <v>3738</v>
      </c>
      <c r="C971" s="1">
        <f t="shared" si="174"/>
        <v>4827</v>
      </c>
      <c r="D971" s="7">
        <f t="shared" si="167"/>
        <v>1</v>
      </c>
      <c r="E971" s="7">
        <f t="shared" si="168"/>
        <v>2</v>
      </c>
      <c r="F971" s="7">
        <f t="shared" si="169"/>
        <v>3</v>
      </c>
      <c r="G971" s="1">
        <f t="shared" si="175"/>
        <v>427</v>
      </c>
      <c r="H971" s="2">
        <f t="shared" si="176"/>
        <v>8.8460741661487471E-2</v>
      </c>
      <c r="I971" s="8"/>
      <c r="J971" s="2">
        <f t="shared" si="170"/>
        <v>0.50652579241765072</v>
      </c>
      <c r="K971" s="2">
        <f t="shared" si="171"/>
        <v>0.41806505075616324</v>
      </c>
      <c r="L971" s="2">
        <f t="shared" si="172"/>
        <v>6.4222084110213379E-2</v>
      </c>
      <c r="M971" s="2">
        <f t="shared" si="173"/>
        <v>1.1187072715972662E-2</v>
      </c>
      <c r="N971" s="1">
        <v>2445</v>
      </c>
      <c r="O971" s="1">
        <v>2018</v>
      </c>
      <c r="P971" s="1">
        <v>310</v>
      </c>
      <c r="Q971" s="1">
        <v>12</v>
      </c>
      <c r="R971" s="1">
        <v>34</v>
      </c>
      <c r="S971" s="1">
        <v>2</v>
      </c>
      <c r="T971" s="1"/>
      <c r="U971" s="1">
        <v>6</v>
      </c>
      <c r="V971" s="1"/>
      <c r="W971" s="1"/>
      <c r="X971" s="1"/>
      <c r="Y971" s="1"/>
      <c r="Z971" s="1"/>
      <c r="AA971" s="1"/>
      <c r="AB971" s="1"/>
      <c r="AG971" t="str">
        <f t="shared" si="177"/>
        <v>Southborough</v>
      </c>
      <c r="AH971" s="10" t="s">
        <v>3038</v>
      </c>
      <c r="AI971" s="10">
        <v>5</v>
      </c>
      <c r="AJ971" s="7">
        <v>188</v>
      </c>
      <c r="AL971" s="7" t="s">
        <v>851</v>
      </c>
      <c r="AM971" t="s">
        <v>777</v>
      </c>
      <c r="AN971" t="s">
        <v>616</v>
      </c>
      <c r="AO971" t="s">
        <v>4001</v>
      </c>
    </row>
    <row r="972" spans="1:41" hidden="1" outlineLevel="1">
      <c r="A972" s="73" t="s">
        <v>3353</v>
      </c>
      <c r="B972" s="10" t="s">
        <v>3738</v>
      </c>
      <c r="C972" s="1">
        <f t="shared" si="174"/>
        <v>6319</v>
      </c>
      <c r="D972" s="7">
        <f t="shared" si="167"/>
        <v>1</v>
      </c>
      <c r="E972" s="7">
        <f t="shared" si="168"/>
        <v>2</v>
      </c>
      <c r="F972" s="7">
        <f t="shared" si="169"/>
        <v>3</v>
      </c>
      <c r="G972" s="1">
        <f t="shared" si="175"/>
        <v>2030</v>
      </c>
      <c r="H972" s="2">
        <f t="shared" si="176"/>
        <v>0.32125336287387246</v>
      </c>
      <c r="I972" s="8"/>
      <c r="J972" s="2">
        <f t="shared" si="170"/>
        <v>0.6358601044469061</v>
      </c>
      <c r="K972" s="2">
        <f t="shared" si="171"/>
        <v>0.3146067415730337</v>
      </c>
      <c r="L972" s="2">
        <f t="shared" si="172"/>
        <v>3.845545181199557E-2</v>
      </c>
      <c r="M972" s="2">
        <f t="shared" si="173"/>
        <v>1.1077702168064626E-2</v>
      </c>
      <c r="N972" s="1">
        <v>4018</v>
      </c>
      <c r="O972" s="1">
        <v>1988</v>
      </c>
      <c r="P972" s="1">
        <v>243</v>
      </c>
      <c r="Q972" s="1">
        <v>29</v>
      </c>
      <c r="R972" s="1">
        <v>33</v>
      </c>
      <c r="S972" s="1">
        <v>8</v>
      </c>
      <c r="T972" s="1"/>
      <c r="U972" s="1">
        <v>0</v>
      </c>
      <c r="V972" s="1"/>
      <c r="W972" s="1"/>
      <c r="X972" s="1"/>
      <c r="Y972" s="1"/>
      <c r="Z972" s="1"/>
      <c r="AA972" s="1"/>
      <c r="AB972" s="1"/>
      <c r="AG972" t="str">
        <f t="shared" si="177"/>
        <v>Southbridge</v>
      </c>
      <c r="AH972" s="10" t="s">
        <v>3038</v>
      </c>
      <c r="AI972" s="10">
        <v>2</v>
      </c>
      <c r="AJ972" s="7">
        <v>276</v>
      </c>
      <c r="AL972" s="7" t="s">
        <v>851</v>
      </c>
      <c r="AM972" t="s">
        <v>777</v>
      </c>
      <c r="AN972" t="s">
        <v>469</v>
      </c>
      <c r="AO972" t="s">
        <v>4002</v>
      </c>
    </row>
    <row r="973" spans="1:41" hidden="1" outlineLevel="1">
      <c r="A973" s="73" t="s">
        <v>3315</v>
      </c>
      <c r="B973" s="10" t="s">
        <v>3738</v>
      </c>
      <c r="C973" s="1">
        <f t="shared" si="174"/>
        <v>3872</v>
      </c>
      <c r="D973" s="7">
        <f t="shared" si="167"/>
        <v>2</v>
      </c>
      <c r="E973" s="7">
        <f t="shared" si="168"/>
        <v>1</v>
      </c>
      <c r="F973" s="7">
        <f t="shared" si="169"/>
        <v>3</v>
      </c>
      <c r="G973" s="1">
        <f t="shared" si="175"/>
        <v>114</v>
      </c>
      <c r="H973" s="2">
        <f t="shared" si="176"/>
        <v>2.9442148760330578E-2</v>
      </c>
      <c r="I973" s="8"/>
      <c r="J973" s="2">
        <f t="shared" si="170"/>
        <v>0.44860537190082644</v>
      </c>
      <c r="K973" s="2">
        <f t="shared" si="171"/>
        <v>0.47804752066115702</v>
      </c>
      <c r="L973" s="2">
        <f t="shared" si="172"/>
        <v>6.0950413223140494E-2</v>
      </c>
      <c r="M973" s="2">
        <f t="shared" si="173"/>
        <v>1.2396694214875985E-2</v>
      </c>
      <c r="N973" s="1">
        <v>1737</v>
      </c>
      <c r="O973" s="1">
        <v>1851</v>
      </c>
      <c r="P973" s="1">
        <v>236</v>
      </c>
      <c r="Q973" s="1">
        <v>11</v>
      </c>
      <c r="R973" s="1">
        <v>29</v>
      </c>
      <c r="S973" s="1">
        <v>4</v>
      </c>
      <c r="T973" s="1"/>
      <c r="U973" s="1">
        <v>4</v>
      </c>
      <c r="V973" s="1"/>
      <c r="W973" s="1"/>
      <c r="X973" s="1"/>
      <c r="Y973" s="1"/>
      <c r="Z973" s="1"/>
      <c r="AA973" s="1"/>
      <c r="AB973" s="1"/>
      <c r="AG973" t="str">
        <f t="shared" si="177"/>
        <v>Southwick</v>
      </c>
      <c r="AH973" t="s">
        <v>2688</v>
      </c>
      <c r="AI973">
        <v>1</v>
      </c>
      <c r="AJ973" s="7">
        <v>281</v>
      </c>
      <c r="AL973" s="7" t="s">
        <v>851</v>
      </c>
      <c r="AM973" t="s">
        <v>2456</v>
      </c>
      <c r="AN973" t="s">
        <v>668</v>
      </c>
      <c r="AO973" t="s">
        <v>4003</v>
      </c>
    </row>
    <row r="974" spans="1:41" hidden="1" outlineLevel="1">
      <c r="A974" s="73" t="s">
        <v>494</v>
      </c>
      <c r="B974" s="10" t="s">
        <v>3738</v>
      </c>
      <c r="C974" s="1">
        <f t="shared" si="174"/>
        <v>4886</v>
      </c>
      <c r="D974" s="7">
        <f t="shared" si="167"/>
        <v>1</v>
      </c>
      <c r="E974" s="7">
        <f t="shared" si="168"/>
        <v>2</v>
      </c>
      <c r="F974" s="7">
        <f t="shared" si="169"/>
        <v>3</v>
      </c>
      <c r="G974" s="1">
        <f t="shared" si="175"/>
        <v>569</v>
      </c>
      <c r="H974" s="2">
        <f t="shared" si="176"/>
        <v>0.11645517805976259</v>
      </c>
      <c r="I974" s="8"/>
      <c r="J974" s="2">
        <f t="shared" si="170"/>
        <v>0.52394596807204252</v>
      </c>
      <c r="K974" s="2">
        <f t="shared" si="171"/>
        <v>0.40749079001228</v>
      </c>
      <c r="L974" s="2">
        <f t="shared" si="172"/>
        <v>5.4031927957429393E-2</v>
      </c>
      <c r="M974" s="2">
        <f t="shared" si="173"/>
        <v>1.4531313958248082E-2</v>
      </c>
      <c r="N974" s="1">
        <v>2560</v>
      </c>
      <c r="O974" s="1">
        <v>1991</v>
      </c>
      <c r="P974" s="1">
        <v>264</v>
      </c>
      <c r="Q974" s="1">
        <v>33</v>
      </c>
      <c r="R974" s="1">
        <v>25</v>
      </c>
      <c r="S974" s="1">
        <v>4</v>
      </c>
      <c r="T974" s="1"/>
      <c r="U974" s="1">
        <v>9</v>
      </c>
      <c r="V974" s="1"/>
      <c r="W974" s="1"/>
      <c r="X974" s="1"/>
      <c r="Y974" s="1"/>
      <c r="Z974" s="1"/>
      <c r="AA974" s="1"/>
      <c r="AB974" s="1"/>
      <c r="AG974" t="str">
        <f t="shared" si="177"/>
        <v>Spencer</v>
      </c>
      <c r="AH974" s="10" t="s">
        <v>3038</v>
      </c>
      <c r="AI974" s="10">
        <v>2</v>
      </c>
      <c r="AJ974" s="7">
        <v>191</v>
      </c>
      <c r="AL974" s="7" t="s">
        <v>851</v>
      </c>
      <c r="AM974" t="s">
        <v>777</v>
      </c>
      <c r="AN974" t="s">
        <v>4004</v>
      </c>
      <c r="AO974" t="s">
        <v>4005</v>
      </c>
    </row>
    <row r="975" spans="1:41" hidden="1" outlineLevel="1">
      <c r="A975" s="73" t="s">
        <v>2064</v>
      </c>
      <c r="B975" s="10" t="s">
        <v>3738</v>
      </c>
      <c r="C975" s="1">
        <f t="shared" si="174"/>
        <v>42656</v>
      </c>
      <c r="D975" s="7">
        <f t="shared" si="167"/>
        <v>1</v>
      </c>
      <c r="E975" s="7">
        <f t="shared" si="168"/>
        <v>2</v>
      </c>
      <c r="F975" s="7">
        <f t="shared" si="169"/>
        <v>3</v>
      </c>
      <c r="G975" s="1">
        <f t="shared" si="175"/>
        <v>19440</v>
      </c>
      <c r="H975" s="2">
        <f t="shared" si="176"/>
        <v>0.45573893473368343</v>
      </c>
      <c r="I975" s="8"/>
      <c r="J975" s="2">
        <f t="shared" si="170"/>
        <v>0.69692423105776447</v>
      </c>
      <c r="K975" s="2">
        <f t="shared" si="171"/>
        <v>0.24118529632408103</v>
      </c>
      <c r="L975" s="2">
        <f t="shared" si="172"/>
        <v>5.1692610652663167E-2</v>
      </c>
      <c r="M975" s="2">
        <f t="shared" si="173"/>
        <v>1.0197861965491335E-2</v>
      </c>
      <c r="N975" s="1">
        <v>29728</v>
      </c>
      <c r="O975" s="1">
        <v>10288</v>
      </c>
      <c r="P975" s="1">
        <v>2205</v>
      </c>
      <c r="Q975" s="1">
        <v>141</v>
      </c>
      <c r="R975" s="1">
        <v>206</v>
      </c>
      <c r="S975" s="1">
        <v>46</v>
      </c>
      <c r="T975" s="1"/>
      <c r="U975" s="1">
        <v>42</v>
      </c>
      <c r="V975" s="1"/>
      <c r="W975" s="1"/>
      <c r="X975" s="1"/>
      <c r="Y975" s="1"/>
      <c r="Z975" s="1"/>
      <c r="AA975" s="1"/>
      <c r="AB975" s="1"/>
      <c r="AG975" t="str">
        <f t="shared" si="177"/>
        <v>Springfield</v>
      </c>
      <c r="AH975" t="s">
        <v>2688</v>
      </c>
      <c r="AI975">
        <v>2</v>
      </c>
      <c r="AJ975" s="7">
        <v>260</v>
      </c>
      <c r="AL975" s="7" t="s">
        <v>851</v>
      </c>
      <c r="AM975" t="s">
        <v>2456</v>
      </c>
      <c r="AN975" t="s">
        <v>994</v>
      </c>
      <c r="AO975" t="s">
        <v>4006</v>
      </c>
    </row>
    <row r="976" spans="1:41" hidden="1" outlineLevel="1">
      <c r="A976" s="73" t="s">
        <v>4682</v>
      </c>
      <c r="B976" s="10" t="s">
        <v>3738</v>
      </c>
      <c r="C976" s="1">
        <f t="shared" si="174"/>
        <v>3941</v>
      </c>
      <c r="D976" s="7">
        <f t="shared" si="167"/>
        <v>2</v>
      </c>
      <c r="E976" s="7">
        <f t="shared" si="168"/>
        <v>1</v>
      </c>
      <c r="F976" s="7">
        <f t="shared" si="169"/>
        <v>3</v>
      </c>
      <c r="G976" s="1">
        <f t="shared" si="175"/>
        <v>66</v>
      </c>
      <c r="H976" s="2">
        <f t="shared" si="176"/>
        <v>1.6747018523217458E-2</v>
      </c>
      <c r="I976" s="8"/>
      <c r="J976" s="2">
        <f t="shared" si="170"/>
        <v>0.45115452930728239</v>
      </c>
      <c r="K976" s="2">
        <f t="shared" si="171"/>
        <v>0.46790154783049986</v>
      </c>
      <c r="L976" s="2">
        <f t="shared" si="172"/>
        <v>6.7241816797767071E-2</v>
      </c>
      <c r="M976" s="2">
        <f t="shared" si="173"/>
        <v>1.3702106064450673E-2</v>
      </c>
      <c r="N976" s="1">
        <v>1778</v>
      </c>
      <c r="O976" s="1">
        <v>1844</v>
      </c>
      <c r="P976" s="1">
        <v>265</v>
      </c>
      <c r="Q976" s="1">
        <v>15</v>
      </c>
      <c r="R976" s="1">
        <v>28</v>
      </c>
      <c r="S976" s="1">
        <v>5</v>
      </c>
      <c r="T976" s="1"/>
      <c r="U976" s="1">
        <v>6</v>
      </c>
      <c r="V976" s="1"/>
      <c r="W976" s="1"/>
      <c r="X976" s="1"/>
      <c r="Y976" s="1"/>
      <c r="Z976" s="1"/>
      <c r="AA976" s="1"/>
      <c r="AB976" s="1"/>
      <c r="AG976" t="str">
        <f t="shared" si="177"/>
        <v>Sterling</v>
      </c>
      <c r="AH976" s="10" t="s">
        <v>3038</v>
      </c>
      <c r="AI976" s="10">
        <v>3</v>
      </c>
      <c r="AJ976" s="7">
        <v>116</v>
      </c>
      <c r="AL976" s="7" t="s">
        <v>851</v>
      </c>
      <c r="AM976" t="s">
        <v>777</v>
      </c>
      <c r="AN976" t="s">
        <v>1180</v>
      </c>
      <c r="AO976" t="s">
        <v>4007</v>
      </c>
    </row>
    <row r="977" spans="1:41" hidden="1" outlineLevel="1">
      <c r="A977" s="73" t="s">
        <v>1976</v>
      </c>
      <c r="B977" s="10" t="s">
        <v>3738</v>
      </c>
      <c r="C977" s="1">
        <f t="shared" si="174"/>
        <v>1253</v>
      </c>
      <c r="D977" s="7">
        <f t="shared" si="167"/>
        <v>1</v>
      </c>
      <c r="E977" s="7">
        <f t="shared" si="168"/>
        <v>2</v>
      </c>
      <c r="F977" s="7">
        <f t="shared" si="169"/>
        <v>3</v>
      </c>
      <c r="G977" s="1">
        <f t="shared" si="175"/>
        <v>502</v>
      </c>
      <c r="H977" s="2">
        <f t="shared" si="176"/>
        <v>0.40063846767757383</v>
      </c>
      <c r="I977" s="8"/>
      <c r="J977" s="2">
        <f t="shared" si="170"/>
        <v>0.63367916999201912</v>
      </c>
      <c r="K977" s="2">
        <f t="shared" si="171"/>
        <v>0.23304070231444532</v>
      </c>
      <c r="L977" s="2">
        <f t="shared" si="172"/>
        <v>0.12210694333599362</v>
      </c>
      <c r="M977" s="2">
        <f t="shared" si="173"/>
        <v>1.1173184357541943E-2</v>
      </c>
      <c r="N977" s="1">
        <v>794</v>
      </c>
      <c r="O977" s="1">
        <v>292</v>
      </c>
      <c r="P977" s="1">
        <v>153</v>
      </c>
      <c r="Q977" s="1">
        <v>3</v>
      </c>
      <c r="R977" s="1">
        <v>9</v>
      </c>
      <c r="S977" s="1">
        <v>1</v>
      </c>
      <c r="T977" s="1"/>
      <c r="U977" s="1">
        <v>1</v>
      </c>
      <c r="V977" s="1"/>
      <c r="W977" s="1"/>
      <c r="X977" s="1"/>
      <c r="Y977" s="1"/>
      <c r="Z977" s="1"/>
      <c r="AA977" s="1"/>
      <c r="AB977" s="1"/>
      <c r="AG977" t="str">
        <f t="shared" si="177"/>
        <v>Stockbridge</v>
      </c>
      <c r="AH977" t="s">
        <v>1057</v>
      </c>
      <c r="AI977">
        <v>1</v>
      </c>
      <c r="AJ977" s="7">
        <v>177</v>
      </c>
      <c r="AL977" s="7" t="s">
        <v>851</v>
      </c>
      <c r="AM977" t="s">
        <v>1802</v>
      </c>
      <c r="AN977" t="s">
        <v>1146</v>
      </c>
      <c r="AO977" t="s">
        <v>3719</v>
      </c>
    </row>
    <row r="978" spans="1:41" hidden="1" outlineLevel="1">
      <c r="A978" s="73" t="s">
        <v>3316</v>
      </c>
      <c r="B978" s="10" t="s">
        <v>3738</v>
      </c>
      <c r="C978" s="1">
        <f t="shared" si="174"/>
        <v>11199</v>
      </c>
      <c r="D978" s="7">
        <f t="shared" si="167"/>
        <v>1</v>
      </c>
      <c r="E978" s="7">
        <f t="shared" si="168"/>
        <v>2</v>
      </c>
      <c r="F978" s="7">
        <f t="shared" si="169"/>
        <v>3</v>
      </c>
      <c r="G978" s="1">
        <f t="shared" si="175"/>
        <v>3197</v>
      </c>
      <c r="H978" s="2">
        <f t="shared" si="176"/>
        <v>0.2854719171354585</v>
      </c>
      <c r="I978" s="8"/>
      <c r="J978" s="2">
        <f t="shared" si="170"/>
        <v>0.61416197874810252</v>
      </c>
      <c r="K978" s="2">
        <f t="shared" si="171"/>
        <v>0.32869006161264397</v>
      </c>
      <c r="L978" s="2">
        <f t="shared" si="172"/>
        <v>4.6432717206893473E-2</v>
      </c>
      <c r="M978" s="2">
        <f t="shared" si="173"/>
        <v>1.0715242432360036E-2</v>
      </c>
      <c r="N978" s="1">
        <v>6878</v>
      </c>
      <c r="O978" s="1">
        <v>3681</v>
      </c>
      <c r="P978" s="1">
        <v>520</v>
      </c>
      <c r="Q978" s="1">
        <v>49</v>
      </c>
      <c r="R978" s="1">
        <v>52</v>
      </c>
      <c r="S978" s="1">
        <v>7</v>
      </c>
      <c r="T978" s="1"/>
      <c r="U978" s="1">
        <v>12</v>
      </c>
      <c r="V978" s="1"/>
      <c r="W978" s="1"/>
      <c r="X978" s="1"/>
      <c r="Y978" s="1"/>
      <c r="Z978" s="1"/>
      <c r="AA978" s="1"/>
      <c r="AB978" s="1"/>
      <c r="AG978" t="str">
        <f t="shared" si="177"/>
        <v>Stoneham</v>
      </c>
      <c r="AH978" t="s">
        <v>1850</v>
      </c>
      <c r="AI978">
        <v>7</v>
      </c>
      <c r="AJ978" s="7">
        <v>114</v>
      </c>
      <c r="AL978" s="7" t="s">
        <v>851</v>
      </c>
      <c r="AM978" t="s">
        <v>1467</v>
      </c>
      <c r="AN978" t="s">
        <v>3963</v>
      </c>
      <c r="AO978" t="s">
        <v>3720</v>
      </c>
    </row>
    <row r="979" spans="1:41" hidden="1" outlineLevel="1">
      <c r="A979" s="73" t="s">
        <v>3310</v>
      </c>
      <c r="B979" s="10" t="s">
        <v>3738</v>
      </c>
      <c r="C979" s="1">
        <f t="shared" si="174"/>
        <v>12515</v>
      </c>
      <c r="D979" s="7">
        <f t="shared" si="167"/>
        <v>1</v>
      </c>
      <c r="E979" s="7">
        <f t="shared" si="168"/>
        <v>2</v>
      </c>
      <c r="F979" s="7">
        <f t="shared" si="169"/>
        <v>3</v>
      </c>
      <c r="G979" s="1">
        <f t="shared" si="175"/>
        <v>4523</v>
      </c>
      <c r="H979" s="2">
        <f t="shared" si="176"/>
        <v>0.36140631242508992</v>
      </c>
      <c r="I979" s="8"/>
      <c r="J979" s="2">
        <f t="shared" si="170"/>
        <v>0.65449460647223334</v>
      </c>
      <c r="K979" s="2">
        <f t="shared" si="171"/>
        <v>0.29308829404714343</v>
      </c>
      <c r="L979" s="2">
        <f t="shared" si="172"/>
        <v>4.266879744306832E-2</v>
      </c>
      <c r="M979" s="2">
        <f t="shared" si="173"/>
        <v>9.7483020375549109E-3</v>
      </c>
      <c r="N979" s="1">
        <v>8191</v>
      </c>
      <c r="O979" s="1">
        <v>3668</v>
      </c>
      <c r="P979" s="1">
        <v>534</v>
      </c>
      <c r="Q979" s="1">
        <v>52</v>
      </c>
      <c r="R979" s="1">
        <v>54</v>
      </c>
      <c r="S979" s="1">
        <v>14</v>
      </c>
      <c r="T979" s="1"/>
      <c r="U979" s="1">
        <v>2</v>
      </c>
      <c r="V979" s="1"/>
      <c r="W979" s="1"/>
      <c r="X979" s="1"/>
      <c r="Y979" s="1"/>
      <c r="Z979" s="1"/>
      <c r="AA979" s="1"/>
      <c r="AB979" s="1"/>
      <c r="AG979" t="str">
        <f t="shared" si="177"/>
        <v>Stoughton</v>
      </c>
      <c r="AH979" t="s">
        <v>3432</v>
      </c>
      <c r="AI979">
        <v>9</v>
      </c>
      <c r="AJ979" s="7">
        <v>258</v>
      </c>
      <c r="AL979" s="7" t="s">
        <v>851</v>
      </c>
      <c r="AM979" t="s">
        <v>458</v>
      </c>
      <c r="AN979" t="s">
        <v>318</v>
      </c>
      <c r="AO979" t="s">
        <v>3721</v>
      </c>
    </row>
    <row r="980" spans="1:41" hidden="1" outlineLevel="1">
      <c r="A980" s="73" t="s">
        <v>3311</v>
      </c>
      <c r="B980" s="10" t="s">
        <v>3738</v>
      </c>
      <c r="C980" s="1">
        <f t="shared" si="174"/>
        <v>3348</v>
      </c>
      <c r="D980" s="7">
        <f t="shared" si="167"/>
        <v>1</v>
      </c>
      <c r="E980" s="7">
        <f t="shared" si="168"/>
        <v>2</v>
      </c>
      <c r="F980" s="7">
        <f t="shared" si="169"/>
        <v>3</v>
      </c>
      <c r="G980" s="1">
        <f t="shared" si="175"/>
        <v>579</v>
      </c>
      <c r="H980" s="2">
        <f t="shared" si="176"/>
        <v>0.17293906810035842</v>
      </c>
      <c r="I980" s="8"/>
      <c r="J980" s="2">
        <f t="shared" si="170"/>
        <v>0.53136200716845883</v>
      </c>
      <c r="K980" s="2">
        <f t="shared" si="171"/>
        <v>0.35842293906810035</v>
      </c>
      <c r="L980" s="2">
        <f t="shared" si="172"/>
        <v>9.4086021505376344E-2</v>
      </c>
      <c r="M980" s="2">
        <f t="shared" si="173"/>
        <v>1.6129032258064474E-2</v>
      </c>
      <c r="N980" s="1">
        <v>1779</v>
      </c>
      <c r="O980" s="1">
        <v>1200</v>
      </c>
      <c r="P980" s="1">
        <v>315</v>
      </c>
      <c r="Q980" s="1">
        <v>8</v>
      </c>
      <c r="R980" s="1">
        <v>39</v>
      </c>
      <c r="S980" s="1">
        <v>3</v>
      </c>
      <c r="T980" s="1"/>
      <c r="U980" s="1">
        <v>4</v>
      </c>
      <c r="V980" s="1"/>
      <c r="W980" s="1"/>
      <c r="X980" s="1"/>
      <c r="Y980" s="1"/>
      <c r="Z980" s="1"/>
      <c r="AA980" s="1"/>
      <c r="AB980" s="1"/>
      <c r="AG980" t="str">
        <f t="shared" si="177"/>
        <v>Stow</v>
      </c>
      <c r="AH980" t="s">
        <v>1850</v>
      </c>
      <c r="AI980">
        <v>5</v>
      </c>
      <c r="AJ980" s="7">
        <v>127</v>
      </c>
      <c r="AL980" s="7" t="s">
        <v>851</v>
      </c>
      <c r="AM980" t="s">
        <v>1467</v>
      </c>
      <c r="AN980" t="s">
        <v>457</v>
      </c>
      <c r="AO980" t="s">
        <v>3722</v>
      </c>
    </row>
    <row r="981" spans="1:41" hidden="1" outlineLevel="1">
      <c r="A981" s="73" t="s">
        <v>3312</v>
      </c>
      <c r="B981" s="10" t="s">
        <v>3738</v>
      </c>
      <c r="C981" s="1">
        <f t="shared" si="174"/>
        <v>4031</v>
      </c>
      <c r="D981" s="7">
        <f t="shared" si="167"/>
        <v>1</v>
      </c>
      <c r="E981" s="7">
        <f t="shared" si="168"/>
        <v>2</v>
      </c>
      <c r="F981" s="7">
        <f t="shared" si="169"/>
        <v>3</v>
      </c>
      <c r="G981" s="1">
        <f t="shared" si="175"/>
        <v>412</v>
      </c>
      <c r="H981" s="2">
        <f t="shared" si="176"/>
        <v>0.10220788886132473</v>
      </c>
      <c r="I981" s="8"/>
      <c r="J981" s="2">
        <f t="shared" si="170"/>
        <v>0.51550483750930287</v>
      </c>
      <c r="K981" s="2">
        <f t="shared" si="171"/>
        <v>0.41329694864797817</v>
      </c>
      <c r="L981" s="2">
        <f t="shared" si="172"/>
        <v>5.8298189034978916E-2</v>
      </c>
      <c r="M981" s="2">
        <f t="shared" si="173"/>
        <v>1.2900024807740045E-2</v>
      </c>
      <c r="N981" s="1">
        <v>2078</v>
      </c>
      <c r="O981" s="1">
        <v>1666</v>
      </c>
      <c r="P981" s="1">
        <v>235</v>
      </c>
      <c r="Q981" s="1">
        <v>15</v>
      </c>
      <c r="R981" s="1">
        <v>31</v>
      </c>
      <c r="S981" s="1">
        <v>6</v>
      </c>
      <c r="T981" s="1"/>
      <c r="U981" s="1">
        <v>0</v>
      </c>
      <c r="V981" s="1"/>
      <c r="W981" s="1"/>
      <c r="X981" s="1"/>
      <c r="Y981" s="1"/>
      <c r="Z981" s="1"/>
      <c r="AA981" s="1"/>
      <c r="AB981" s="1"/>
      <c r="AG981" t="str">
        <f t="shared" si="177"/>
        <v>Sturbridge</v>
      </c>
      <c r="AH981" s="10" t="s">
        <v>3038</v>
      </c>
      <c r="AI981" s="10">
        <v>2</v>
      </c>
      <c r="AJ981" s="7">
        <v>251</v>
      </c>
      <c r="AL981" s="7" t="s">
        <v>851</v>
      </c>
      <c r="AM981" t="s">
        <v>777</v>
      </c>
      <c r="AN981" t="s">
        <v>1656</v>
      </c>
      <c r="AO981" t="s">
        <v>3723</v>
      </c>
    </row>
    <row r="982" spans="1:41" hidden="1" outlineLevel="1">
      <c r="A982" s="73" t="s">
        <v>2072</v>
      </c>
      <c r="B982" s="10" t="s">
        <v>3738</v>
      </c>
      <c r="C982" s="1">
        <f t="shared" si="174"/>
        <v>9232</v>
      </c>
      <c r="D982" s="7">
        <f t="shared" si="167"/>
        <v>1</v>
      </c>
      <c r="E982" s="7">
        <f t="shared" si="168"/>
        <v>2</v>
      </c>
      <c r="F982" s="7">
        <f t="shared" si="169"/>
        <v>3</v>
      </c>
      <c r="G982" s="1">
        <f t="shared" si="175"/>
        <v>1765</v>
      </c>
      <c r="H982" s="2">
        <f t="shared" si="176"/>
        <v>0.19118284228769497</v>
      </c>
      <c r="I982" s="8"/>
      <c r="J982" s="2">
        <f t="shared" si="170"/>
        <v>0.55957538994800693</v>
      </c>
      <c r="K982" s="2">
        <f t="shared" si="171"/>
        <v>0.36839254766031193</v>
      </c>
      <c r="L982" s="2">
        <f t="shared" si="172"/>
        <v>5.8275563258232237E-2</v>
      </c>
      <c r="M982" s="2">
        <f t="shared" si="173"/>
        <v>1.3756499133448903E-2</v>
      </c>
      <c r="N982" s="1">
        <v>5166</v>
      </c>
      <c r="O982" s="1">
        <v>3401</v>
      </c>
      <c r="P982" s="1">
        <v>538</v>
      </c>
      <c r="Q982" s="1">
        <v>11</v>
      </c>
      <c r="R982" s="1">
        <v>69</v>
      </c>
      <c r="S982" s="1">
        <v>7</v>
      </c>
      <c r="T982" s="1"/>
      <c r="U982" s="1">
        <v>40</v>
      </c>
      <c r="V982" s="1"/>
      <c r="W982" s="1"/>
      <c r="X982" s="1"/>
      <c r="Y982" s="1"/>
      <c r="Z982" s="1"/>
      <c r="AA982" s="1"/>
      <c r="AB982" s="1"/>
      <c r="AG982" t="str">
        <f t="shared" si="177"/>
        <v>Sudbury</v>
      </c>
      <c r="AH982" t="s">
        <v>1850</v>
      </c>
      <c r="AI982">
        <v>5</v>
      </c>
      <c r="AJ982" s="7">
        <v>138</v>
      </c>
      <c r="AL982" s="7" t="s">
        <v>851</v>
      </c>
      <c r="AM982" t="s">
        <v>1467</v>
      </c>
      <c r="AN982" t="s">
        <v>3980</v>
      </c>
      <c r="AO982" t="s">
        <v>3724</v>
      </c>
    </row>
    <row r="983" spans="1:41" hidden="1" outlineLevel="1">
      <c r="A983" s="73" t="s">
        <v>2344</v>
      </c>
      <c r="B983" s="10" t="s">
        <v>3738</v>
      </c>
      <c r="C983" s="1">
        <f t="shared" si="174"/>
        <v>1635</v>
      </c>
      <c r="D983" s="7">
        <f t="shared" si="167"/>
        <v>1</v>
      </c>
      <c r="E983" s="7">
        <f t="shared" si="168"/>
        <v>2</v>
      </c>
      <c r="F983" s="7">
        <f t="shared" si="169"/>
        <v>3</v>
      </c>
      <c r="G983" s="1">
        <f t="shared" si="175"/>
        <v>468</v>
      </c>
      <c r="H983" s="2">
        <f t="shared" si="176"/>
        <v>0.28623853211009176</v>
      </c>
      <c r="I983" s="8"/>
      <c r="J983" s="2">
        <f t="shared" si="170"/>
        <v>0.54984709480122329</v>
      </c>
      <c r="K983" s="2">
        <f t="shared" si="171"/>
        <v>0.26360856269113148</v>
      </c>
      <c r="L983" s="2">
        <f t="shared" si="172"/>
        <v>0.1743119266055046</v>
      </c>
      <c r="M983" s="2">
        <f t="shared" si="173"/>
        <v>1.2232415902140636E-2</v>
      </c>
      <c r="N983" s="1">
        <v>899</v>
      </c>
      <c r="O983" s="1">
        <v>431</v>
      </c>
      <c r="P983" s="1">
        <v>285</v>
      </c>
      <c r="Q983" s="1">
        <v>0</v>
      </c>
      <c r="R983" s="1">
        <v>15</v>
      </c>
      <c r="S983" s="1">
        <v>2</v>
      </c>
      <c r="T983" s="1"/>
      <c r="U983" s="1">
        <v>3</v>
      </c>
      <c r="V983" s="1"/>
      <c r="W983" s="1"/>
      <c r="X983" s="1"/>
      <c r="Y983" s="1"/>
      <c r="Z983" s="1"/>
      <c r="AA983" s="1"/>
      <c r="AB983" s="1"/>
      <c r="AG983" t="str">
        <f t="shared" si="177"/>
        <v>Sunderland</v>
      </c>
      <c r="AH983" t="s">
        <v>2579</v>
      </c>
      <c r="AI983">
        <v>1</v>
      </c>
      <c r="AJ983" s="7">
        <v>109</v>
      </c>
      <c r="AL983" s="7" t="s">
        <v>851</v>
      </c>
      <c r="AM983" t="s">
        <v>2455</v>
      </c>
      <c r="AN983" t="s">
        <v>318</v>
      </c>
      <c r="AO983" t="s">
        <v>3725</v>
      </c>
    </row>
    <row r="984" spans="1:41" hidden="1" outlineLevel="1">
      <c r="A984" s="73" t="s">
        <v>1580</v>
      </c>
      <c r="B984" s="10" t="s">
        <v>3738</v>
      </c>
      <c r="C984" s="1">
        <f t="shared" si="174"/>
        <v>4248</v>
      </c>
      <c r="D984" s="7">
        <f t="shared" si="167"/>
        <v>1</v>
      </c>
      <c r="E984" s="7">
        <f t="shared" si="168"/>
        <v>2</v>
      </c>
      <c r="F984" s="7">
        <f t="shared" si="169"/>
        <v>3</v>
      </c>
      <c r="G984" s="1">
        <f t="shared" si="175"/>
        <v>21</v>
      </c>
      <c r="H984" s="2">
        <f t="shared" si="176"/>
        <v>4.9435028248587575E-3</v>
      </c>
      <c r="I984" s="8"/>
      <c r="J984" s="2">
        <f t="shared" si="170"/>
        <v>0.4675141242937853</v>
      </c>
      <c r="K984" s="2">
        <f t="shared" si="171"/>
        <v>0.46257062146892658</v>
      </c>
      <c r="L984" s="2">
        <f t="shared" si="172"/>
        <v>5.9557438794726927E-2</v>
      </c>
      <c r="M984" s="2">
        <f t="shared" si="173"/>
        <v>1.0357815442561244E-2</v>
      </c>
      <c r="N984" s="1">
        <v>1986</v>
      </c>
      <c r="O984" s="1">
        <v>1965</v>
      </c>
      <c r="P984" s="1">
        <v>253</v>
      </c>
      <c r="Q984" s="1">
        <v>10</v>
      </c>
      <c r="R984" s="1">
        <v>26</v>
      </c>
      <c r="S984" s="1">
        <v>4</v>
      </c>
      <c r="T984" s="1"/>
      <c r="U984" s="1">
        <v>4</v>
      </c>
      <c r="V984" s="1"/>
      <c r="W984" s="1"/>
      <c r="X984" s="1"/>
      <c r="Y984" s="1"/>
      <c r="Z984" s="1"/>
      <c r="AA984" s="1"/>
      <c r="AB984" s="1"/>
      <c r="AG984" t="str">
        <f t="shared" si="177"/>
        <v>Sutton</v>
      </c>
      <c r="AH984" s="10" t="s">
        <v>3038</v>
      </c>
      <c r="AI984" s="10">
        <v>2</v>
      </c>
      <c r="AJ984" s="7">
        <v>245</v>
      </c>
      <c r="AL984" s="7" t="s">
        <v>851</v>
      </c>
      <c r="AM984" t="s">
        <v>777</v>
      </c>
      <c r="AN984" t="s">
        <v>286</v>
      </c>
      <c r="AO984" t="s">
        <v>3726</v>
      </c>
    </row>
    <row r="985" spans="1:41" hidden="1" outlineLevel="1">
      <c r="A985" s="73" t="s">
        <v>3313</v>
      </c>
      <c r="B985" s="10" t="s">
        <v>3738</v>
      </c>
      <c r="C985" s="1">
        <f t="shared" si="174"/>
        <v>7594</v>
      </c>
      <c r="D985" s="7">
        <f t="shared" si="167"/>
        <v>1</v>
      </c>
      <c r="E985" s="7">
        <f t="shared" si="168"/>
        <v>2</v>
      </c>
      <c r="F985" s="7">
        <f t="shared" si="169"/>
        <v>3</v>
      </c>
      <c r="G985" s="1">
        <f t="shared" si="175"/>
        <v>2849</v>
      </c>
      <c r="H985" s="2">
        <f t="shared" si="176"/>
        <v>0.37516460363444826</v>
      </c>
      <c r="I985" s="8"/>
      <c r="J985" s="2">
        <f t="shared" si="170"/>
        <v>0.65564919673426392</v>
      </c>
      <c r="K985" s="2">
        <f t="shared" si="171"/>
        <v>0.28048459309981566</v>
      </c>
      <c r="L985" s="2">
        <f t="shared" si="172"/>
        <v>5.0961285225177774E-2</v>
      </c>
      <c r="M985" s="2">
        <f t="shared" si="173"/>
        <v>1.2904924940742649E-2</v>
      </c>
      <c r="N985" s="1">
        <v>4979</v>
      </c>
      <c r="O985" s="1">
        <v>2130</v>
      </c>
      <c r="P985" s="1">
        <v>387</v>
      </c>
      <c r="Q985" s="1">
        <v>24</v>
      </c>
      <c r="R985" s="1">
        <v>47</v>
      </c>
      <c r="S985" s="1">
        <v>12</v>
      </c>
      <c r="T985" s="1"/>
      <c r="U985" s="1">
        <v>15</v>
      </c>
      <c r="V985" s="1"/>
      <c r="W985" s="1"/>
      <c r="X985" s="1"/>
      <c r="Y985" s="1"/>
      <c r="Z985" s="1"/>
      <c r="AA985" s="1"/>
      <c r="AB985" s="1"/>
      <c r="AG985" t="str">
        <f t="shared" si="177"/>
        <v>Swampscott</v>
      </c>
      <c r="AH985" t="s">
        <v>2430</v>
      </c>
      <c r="AI985">
        <v>6</v>
      </c>
      <c r="AJ985" s="7">
        <v>117</v>
      </c>
      <c r="AL985" s="7" t="s">
        <v>851</v>
      </c>
      <c r="AM985" t="s">
        <v>2454</v>
      </c>
      <c r="AN985" t="s">
        <v>1157</v>
      </c>
      <c r="AO985" t="s">
        <v>3727</v>
      </c>
    </row>
    <row r="986" spans="1:41" hidden="1" outlineLevel="1">
      <c r="A986" s="73" t="s">
        <v>3136</v>
      </c>
      <c r="B986" s="10" t="s">
        <v>3738</v>
      </c>
      <c r="C986" s="1">
        <f t="shared" si="174"/>
        <v>7608</v>
      </c>
      <c r="D986" s="7">
        <f t="shared" si="167"/>
        <v>1</v>
      </c>
      <c r="E986" s="7">
        <f t="shared" si="168"/>
        <v>2</v>
      </c>
      <c r="F986" s="7">
        <f t="shared" si="169"/>
        <v>3</v>
      </c>
      <c r="G986" s="1">
        <f t="shared" si="175"/>
        <v>2495</v>
      </c>
      <c r="H986" s="2">
        <f t="shared" si="176"/>
        <v>0.32794426919032599</v>
      </c>
      <c r="I986" s="8"/>
      <c r="J986" s="2">
        <f t="shared" si="170"/>
        <v>0.63446372239747639</v>
      </c>
      <c r="K986" s="2">
        <f t="shared" si="171"/>
        <v>0.30651945320715035</v>
      </c>
      <c r="L986" s="2">
        <f t="shared" si="172"/>
        <v>4.9158780231335436E-2</v>
      </c>
      <c r="M986" s="2">
        <f t="shared" si="173"/>
        <v>9.8580441640378214E-3</v>
      </c>
      <c r="N986" s="1">
        <v>4827</v>
      </c>
      <c r="O986" s="1">
        <v>2332</v>
      </c>
      <c r="P986" s="1">
        <v>374</v>
      </c>
      <c r="Q986" s="1">
        <v>45</v>
      </c>
      <c r="R986" s="1">
        <v>21</v>
      </c>
      <c r="S986" s="1">
        <v>4</v>
      </c>
      <c r="T986" s="1"/>
      <c r="U986" s="1">
        <v>5</v>
      </c>
      <c r="V986" s="1"/>
      <c r="W986" s="1"/>
      <c r="X986" s="1"/>
      <c r="Y986" s="1"/>
      <c r="Z986" s="1"/>
      <c r="AA986" s="1"/>
      <c r="AB986" s="1"/>
      <c r="AG986" t="str">
        <f t="shared" si="177"/>
        <v>Swansea</v>
      </c>
      <c r="AH986" t="s">
        <v>2683</v>
      </c>
      <c r="AI986">
        <v>3</v>
      </c>
      <c r="AJ986" s="7">
        <v>323</v>
      </c>
      <c r="AL986" s="7" t="s">
        <v>851</v>
      </c>
      <c r="AM986" t="s">
        <v>1803</v>
      </c>
      <c r="AN986" t="s">
        <v>994</v>
      </c>
      <c r="AO986" t="s">
        <v>3728</v>
      </c>
    </row>
    <row r="987" spans="1:41" hidden="1" outlineLevel="1">
      <c r="A987" s="73" t="s">
        <v>3137</v>
      </c>
      <c r="B987" s="10" t="s">
        <v>3738</v>
      </c>
      <c r="C987" s="1">
        <f t="shared" si="174"/>
        <v>19793</v>
      </c>
      <c r="D987" s="7">
        <f t="shared" si="167"/>
        <v>1</v>
      </c>
      <c r="E987" s="7">
        <f t="shared" si="168"/>
        <v>2</v>
      </c>
      <c r="F987" s="7">
        <f t="shared" si="169"/>
        <v>3</v>
      </c>
      <c r="G987" s="1">
        <f t="shared" si="175"/>
        <v>7070</v>
      </c>
      <c r="H987" s="2">
        <f t="shared" si="176"/>
        <v>0.3571969888344364</v>
      </c>
      <c r="I987" s="8"/>
      <c r="J987" s="2">
        <f t="shared" si="170"/>
        <v>0.65103824584449044</v>
      </c>
      <c r="K987" s="2">
        <f t="shared" si="171"/>
        <v>0.29384125701005404</v>
      </c>
      <c r="L987" s="2">
        <f t="shared" si="172"/>
        <v>4.5167483453746271E-2</v>
      </c>
      <c r="M987" s="2">
        <f t="shared" si="173"/>
        <v>9.953013691709256E-3</v>
      </c>
      <c r="N987" s="1">
        <v>12886</v>
      </c>
      <c r="O987" s="1">
        <v>5816</v>
      </c>
      <c r="P987" s="1">
        <v>894</v>
      </c>
      <c r="Q987" s="1">
        <v>93</v>
      </c>
      <c r="R987" s="1">
        <v>87</v>
      </c>
      <c r="S987" s="1">
        <v>17</v>
      </c>
      <c r="T987" s="1"/>
      <c r="U987" s="1">
        <v>0</v>
      </c>
      <c r="V987" s="1"/>
      <c r="W987" s="1"/>
      <c r="X987" s="1"/>
      <c r="Y987" s="1"/>
      <c r="Z987" s="1"/>
      <c r="AA987" s="1"/>
      <c r="AB987" s="1"/>
      <c r="AG987" t="str">
        <f t="shared" si="177"/>
        <v>Taunton</v>
      </c>
      <c r="AH987" t="s">
        <v>2683</v>
      </c>
      <c r="AI987">
        <v>9</v>
      </c>
      <c r="AJ987" s="7">
        <v>308</v>
      </c>
      <c r="AL987" s="7" t="s">
        <v>851</v>
      </c>
      <c r="AM987" t="s">
        <v>1803</v>
      </c>
      <c r="AN987" t="s">
        <v>95</v>
      </c>
      <c r="AO987" t="s">
        <v>3729</v>
      </c>
    </row>
    <row r="988" spans="1:41" hidden="1" outlineLevel="1">
      <c r="A988" s="73" t="s">
        <v>1260</v>
      </c>
      <c r="B988" s="10" t="s">
        <v>3738</v>
      </c>
      <c r="C988" s="1">
        <f t="shared" si="174"/>
        <v>2999</v>
      </c>
      <c r="D988" s="7">
        <f t="shared" si="167"/>
        <v>1</v>
      </c>
      <c r="E988" s="7">
        <f t="shared" si="168"/>
        <v>2</v>
      </c>
      <c r="F988" s="7">
        <f t="shared" si="169"/>
        <v>3</v>
      </c>
      <c r="G988" s="1">
        <f t="shared" si="175"/>
        <v>551</v>
      </c>
      <c r="H988" s="2">
        <f t="shared" si="176"/>
        <v>0.18372790930310104</v>
      </c>
      <c r="I988" s="8"/>
      <c r="J988" s="2">
        <f t="shared" si="170"/>
        <v>0.55851950650216742</v>
      </c>
      <c r="K988" s="2">
        <f t="shared" si="171"/>
        <v>0.37479159719906635</v>
      </c>
      <c r="L988" s="2">
        <f t="shared" si="172"/>
        <v>4.8016005335111703E-2</v>
      </c>
      <c r="M988" s="2">
        <f t="shared" si="173"/>
        <v>1.8672890963654529E-2</v>
      </c>
      <c r="N988" s="1">
        <v>1675</v>
      </c>
      <c r="O988" s="1">
        <v>1124</v>
      </c>
      <c r="P988" s="1">
        <v>144</v>
      </c>
      <c r="Q988" s="1">
        <v>17</v>
      </c>
      <c r="R988" s="1">
        <v>29</v>
      </c>
      <c r="S988" s="1">
        <v>7</v>
      </c>
      <c r="T988" s="1"/>
      <c r="U988" s="1">
        <v>3</v>
      </c>
      <c r="V988" s="1"/>
      <c r="W988" s="1"/>
      <c r="X988" s="1"/>
      <c r="Y988" s="1"/>
      <c r="Z988" s="1"/>
      <c r="AA988" s="1"/>
      <c r="AB988" s="1"/>
      <c r="AG988" t="str">
        <f t="shared" si="177"/>
        <v>Templeton</v>
      </c>
      <c r="AH988" s="10" t="s">
        <v>3038</v>
      </c>
      <c r="AI988" s="10">
        <v>1</v>
      </c>
      <c r="AJ988" s="7">
        <v>67</v>
      </c>
      <c r="AL988" s="7" t="s">
        <v>851</v>
      </c>
      <c r="AM988" t="s">
        <v>777</v>
      </c>
      <c r="AN988" t="s">
        <v>3730</v>
      </c>
      <c r="AO988" t="s">
        <v>3731</v>
      </c>
    </row>
    <row r="989" spans="1:41" hidden="1" outlineLevel="1">
      <c r="A989" s="73" t="s">
        <v>1261</v>
      </c>
      <c r="B989" s="10" t="s">
        <v>3738</v>
      </c>
      <c r="C989" s="1">
        <f t="shared" si="174"/>
        <v>13740</v>
      </c>
      <c r="D989" s="7">
        <f t="shared" si="167"/>
        <v>1</v>
      </c>
      <c r="E989" s="7">
        <f t="shared" si="168"/>
        <v>2</v>
      </c>
      <c r="F989" s="7">
        <f t="shared" si="169"/>
        <v>3</v>
      </c>
      <c r="G989" s="1">
        <f t="shared" si="175"/>
        <v>2433</v>
      </c>
      <c r="H989" s="2">
        <f t="shared" si="176"/>
        <v>0.17707423580786028</v>
      </c>
      <c r="I989" s="8"/>
      <c r="J989" s="2">
        <f t="shared" si="170"/>
        <v>0.55931586608442507</v>
      </c>
      <c r="K989" s="2">
        <f t="shared" si="171"/>
        <v>0.38224163027656477</v>
      </c>
      <c r="L989" s="2">
        <f t="shared" si="172"/>
        <v>4.5705967976710338E-2</v>
      </c>
      <c r="M989" s="2">
        <f t="shared" si="173"/>
        <v>1.2736535662299819E-2</v>
      </c>
      <c r="N989" s="1">
        <v>7685</v>
      </c>
      <c r="O989" s="1">
        <v>5252</v>
      </c>
      <c r="P989" s="1">
        <v>628</v>
      </c>
      <c r="Q989" s="1">
        <v>70</v>
      </c>
      <c r="R989" s="1">
        <v>74</v>
      </c>
      <c r="S989" s="1">
        <v>11</v>
      </c>
      <c r="T989" s="1"/>
      <c r="U989" s="1">
        <v>20</v>
      </c>
      <c r="V989" s="1"/>
      <c r="W989" s="1"/>
      <c r="X989" s="1"/>
      <c r="Y989" s="1"/>
      <c r="Z989" s="1"/>
      <c r="AA989" s="1"/>
      <c r="AB989" s="1"/>
      <c r="AG989" t="str">
        <f t="shared" si="177"/>
        <v>Tewksbury</v>
      </c>
      <c r="AH989" t="s">
        <v>1850</v>
      </c>
      <c r="AI989">
        <v>5</v>
      </c>
      <c r="AJ989" s="7">
        <v>49</v>
      </c>
      <c r="AL989" s="7" t="s">
        <v>851</v>
      </c>
      <c r="AM989" t="s">
        <v>1467</v>
      </c>
      <c r="AN989" t="s">
        <v>789</v>
      </c>
      <c r="AO989" t="s">
        <v>3732</v>
      </c>
    </row>
    <row r="990" spans="1:41" hidden="1" outlineLevel="1">
      <c r="A990" s="73" t="s">
        <v>957</v>
      </c>
      <c r="B990" s="10" t="s">
        <v>3738</v>
      </c>
      <c r="C990" s="1">
        <f t="shared" si="174"/>
        <v>1999</v>
      </c>
      <c r="D990" s="7">
        <f t="shared" si="167"/>
        <v>1</v>
      </c>
      <c r="E990" s="7">
        <f t="shared" si="168"/>
        <v>2</v>
      </c>
      <c r="F990" s="7">
        <f t="shared" si="169"/>
        <v>3</v>
      </c>
      <c r="G990" s="1">
        <f t="shared" si="175"/>
        <v>705</v>
      </c>
      <c r="H990" s="2">
        <f t="shared" si="176"/>
        <v>0.35267633816908456</v>
      </c>
      <c r="I990" s="8"/>
      <c r="J990" s="2">
        <f t="shared" si="170"/>
        <v>0.61530765382691344</v>
      </c>
      <c r="K990" s="2">
        <f t="shared" si="171"/>
        <v>0.26263131565782893</v>
      </c>
      <c r="L990" s="2">
        <f t="shared" si="172"/>
        <v>0.10955477738869435</v>
      </c>
      <c r="M990" s="2">
        <f t="shared" si="173"/>
        <v>1.2506253126563283E-2</v>
      </c>
      <c r="N990" s="1">
        <v>1230</v>
      </c>
      <c r="O990" s="1">
        <v>525</v>
      </c>
      <c r="P990" s="1">
        <v>219</v>
      </c>
      <c r="Q990" s="1">
        <v>9</v>
      </c>
      <c r="R990" s="1">
        <v>8</v>
      </c>
      <c r="S990" s="1">
        <v>4</v>
      </c>
      <c r="T990" s="1"/>
      <c r="U990" s="1">
        <v>4</v>
      </c>
      <c r="V990" s="1"/>
      <c r="W990" s="1"/>
      <c r="X990" s="1"/>
      <c r="Y990" s="1"/>
      <c r="Z990" s="1"/>
      <c r="AA990" s="1"/>
      <c r="AB990" s="1"/>
      <c r="AG990" t="str">
        <f t="shared" si="177"/>
        <v>Tisbury</v>
      </c>
      <c r="AH990" t="s">
        <v>3243</v>
      </c>
      <c r="AI990">
        <v>10</v>
      </c>
      <c r="AJ990" s="7">
        <v>347</v>
      </c>
      <c r="AL990" s="7" t="s">
        <v>851</v>
      </c>
      <c r="AM990" t="s">
        <v>2150</v>
      </c>
      <c r="AN990" t="s">
        <v>4484</v>
      </c>
      <c r="AO990" t="s">
        <v>3733</v>
      </c>
    </row>
    <row r="991" spans="1:41" hidden="1" outlineLevel="1">
      <c r="A991" s="73" t="s">
        <v>3148</v>
      </c>
      <c r="B991" s="10" t="s">
        <v>3738</v>
      </c>
      <c r="C991" s="1">
        <f t="shared" si="174"/>
        <v>220</v>
      </c>
      <c r="D991" s="7">
        <f t="shared" si="167"/>
        <v>2</v>
      </c>
      <c r="E991" s="7">
        <f t="shared" si="168"/>
        <v>1</v>
      </c>
      <c r="F991" s="7">
        <f t="shared" si="169"/>
        <v>3</v>
      </c>
      <c r="G991" s="1">
        <f t="shared" si="175"/>
        <v>20</v>
      </c>
      <c r="H991" s="2">
        <f t="shared" si="176"/>
        <v>9.0909090909090912E-2</v>
      </c>
      <c r="I991" s="8"/>
      <c r="J991" s="2">
        <f t="shared" si="170"/>
        <v>0.42727272727272725</v>
      </c>
      <c r="K991" s="2">
        <f t="shared" si="171"/>
        <v>0.51818181818181819</v>
      </c>
      <c r="L991" s="2">
        <f t="shared" si="172"/>
        <v>5.4545454545454543E-2</v>
      </c>
      <c r="M991" s="2">
        <f t="shared" si="173"/>
        <v>2.0816681711721685E-17</v>
      </c>
      <c r="N991" s="1">
        <v>94</v>
      </c>
      <c r="O991" s="1">
        <v>114</v>
      </c>
      <c r="P991" s="1">
        <v>12</v>
      </c>
      <c r="Q991" s="1">
        <v>0</v>
      </c>
      <c r="R991" s="1">
        <v>0</v>
      </c>
      <c r="S991" s="1">
        <v>0</v>
      </c>
      <c r="T991" s="1"/>
      <c r="U991" s="1">
        <v>0</v>
      </c>
      <c r="V991" s="1"/>
      <c r="W991" s="1"/>
      <c r="X991" s="1"/>
      <c r="Y991" s="1"/>
      <c r="Z991" s="1"/>
      <c r="AA991" s="1"/>
      <c r="AB991" s="1"/>
      <c r="AG991" t="str">
        <f t="shared" si="177"/>
        <v>Tolland</v>
      </c>
      <c r="AH991" t="s">
        <v>2688</v>
      </c>
      <c r="AI991">
        <v>1</v>
      </c>
      <c r="AJ991" s="7">
        <v>269</v>
      </c>
      <c r="AL991" s="7" t="s">
        <v>851</v>
      </c>
      <c r="AM991" t="s">
        <v>2456</v>
      </c>
      <c r="AN991" t="s">
        <v>95</v>
      </c>
      <c r="AO991" t="s">
        <v>4176</v>
      </c>
    </row>
    <row r="992" spans="1:41" hidden="1" outlineLevel="1">
      <c r="A992" s="73" t="s">
        <v>1960</v>
      </c>
      <c r="B992" s="10" t="s">
        <v>3738</v>
      </c>
      <c r="C992" s="1">
        <f t="shared" si="174"/>
        <v>3502</v>
      </c>
      <c r="D992" s="7">
        <f t="shared" si="167"/>
        <v>2</v>
      </c>
      <c r="E992" s="7">
        <f t="shared" si="168"/>
        <v>1</v>
      </c>
      <c r="F992" s="7">
        <f t="shared" si="169"/>
        <v>3</v>
      </c>
      <c r="G992" s="1">
        <f t="shared" si="175"/>
        <v>190</v>
      </c>
      <c r="H992" s="2">
        <f t="shared" si="176"/>
        <v>5.4254711593375214E-2</v>
      </c>
      <c r="I992" s="8"/>
      <c r="J992" s="2">
        <f t="shared" si="170"/>
        <v>0.43032552826956028</v>
      </c>
      <c r="K992" s="2">
        <f t="shared" si="171"/>
        <v>0.48458023986293547</v>
      </c>
      <c r="L992" s="2">
        <f t="shared" si="172"/>
        <v>7.1673329525985152E-2</v>
      </c>
      <c r="M992" s="2">
        <f t="shared" si="173"/>
        <v>1.3420902341519103E-2</v>
      </c>
      <c r="N992" s="1">
        <v>1507</v>
      </c>
      <c r="O992" s="1">
        <v>1697</v>
      </c>
      <c r="P992" s="1">
        <v>251</v>
      </c>
      <c r="Q992" s="1">
        <v>15</v>
      </c>
      <c r="R992" s="1">
        <v>24</v>
      </c>
      <c r="S992" s="1">
        <v>3</v>
      </c>
      <c r="T992" s="1"/>
      <c r="U992" s="1">
        <v>5</v>
      </c>
      <c r="V992" s="1"/>
      <c r="W992" s="1"/>
      <c r="X992" s="1"/>
      <c r="Y992" s="1"/>
      <c r="Z992" s="1"/>
      <c r="AA992" s="1"/>
      <c r="AB992" s="1"/>
      <c r="AG992" t="str">
        <f t="shared" si="177"/>
        <v>Topsfield</v>
      </c>
      <c r="AH992" t="s">
        <v>2430</v>
      </c>
      <c r="AI992">
        <v>6</v>
      </c>
      <c r="AJ992" s="7">
        <v>44</v>
      </c>
      <c r="AL992" s="7" t="s">
        <v>851</v>
      </c>
      <c r="AM992" t="s">
        <v>2454</v>
      </c>
      <c r="AN992" t="s">
        <v>4300</v>
      </c>
      <c r="AO992" t="s">
        <v>4177</v>
      </c>
    </row>
    <row r="993" spans="1:41" hidden="1" outlineLevel="1">
      <c r="A993" s="73" t="s">
        <v>1285</v>
      </c>
      <c r="B993" s="10" t="s">
        <v>3738</v>
      </c>
      <c r="C993" s="1">
        <f t="shared" si="174"/>
        <v>4107</v>
      </c>
      <c r="D993" s="7">
        <f t="shared" si="167"/>
        <v>1</v>
      </c>
      <c r="E993" s="7">
        <f t="shared" si="168"/>
        <v>2</v>
      </c>
      <c r="F993" s="7">
        <f t="shared" si="169"/>
        <v>3</v>
      </c>
      <c r="G993" s="1">
        <f t="shared" si="175"/>
        <v>186</v>
      </c>
      <c r="H993" s="2">
        <f t="shared" si="176"/>
        <v>4.5288531775018265E-2</v>
      </c>
      <c r="I993" s="8"/>
      <c r="J993" s="2">
        <f t="shared" si="170"/>
        <v>0.47966885804723641</v>
      </c>
      <c r="K993" s="2">
        <f t="shared" si="171"/>
        <v>0.43438032627221818</v>
      </c>
      <c r="L993" s="2">
        <f t="shared" si="172"/>
        <v>7.0124178232286338E-2</v>
      </c>
      <c r="M993" s="2">
        <f t="shared" si="173"/>
        <v>1.5826637448259129E-2</v>
      </c>
      <c r="N993" s="1">
        <v>1970</v>
      </c>
      <c r="O993" s="1">
        <v>1784</v>
      </c>
      <c r="P993" s="1">
        <v>288</v>
      </c>
      <c r="Q993" s="1">
        <v>19</v>
      </c>
      <c r="R993" s="1">
        <v>42</v>
      </c>
      <c r="S993" s="1">
        <v>2</v>
      </c>
      <c r="T993" s="1"/>
      <c r="U993" s="1">
        <v>2</v>
      </c>
      <c r="V993" s="1"/>
      <c r="W993" s="1"/>
      <c r="X993" s="1"/>
      <c r="Y993" s="1"/>
      <c r="Z993" s="1"/>
      <c r="AA993" s="1"/>
      <c r="AB993" s="1"/>
      <c r="AG993" t="str">
        <f t="shared" si="177"/>
        <v>Townsend</v>
      </c>
      <c r="AH993" t="s">
        <v>1850</v>
      </c>
      <c r="AI993">
        <v>1</v>
      </c>
      <c r="AJ993" s="7">
        <v>33</v>
      </c>
      <c r="AL993" s="7" t="s">
        <v>851</v>
      </c>
      <c r="AM993" t="s">
        <v>1467</v>
      </c>
      <c r="AN993" t="s">
        <v>616</v>
      </c>
      <c r="AO993" t="s">
        <v>4178</v>
      </c>
    </row>
    <row r="994" spans="1:41" hidden="1" outlineLevel="1">
      <c r="A994" s="73" t="s">
        <v>1286</v>
      </c>
      <c r="B994" s="10" t="s">
        <v>3738</v>
      </c>
      <c r="C994" s="1">
        <f t="shared" si="174"/>
        <v>1282</v>
      </c>
      <c r="D994" s="7">
        <f t="shared" si="167"/>
        <v>1</v>
      </c>
      <c r="E994" s="7">
        <f t="shared" si="168"/>
        <v>2</v>
      </c>
      <c r="F994" s="7">
        <f t="shared" si="169"/>
        <v>3</v>
      </c>
      <c r="G994" s="1">
        <f t="shared" si="175"/>
        <v>458</v>
      </c>
      <c r="H994" s="2">
        <f t="shared" si="176"/>
        <v>0.35725429017160687</v>
      </c>
      <c r="I994" s="8"/>
      <c r="J994" s="2">
        <f t="shared" si="170"/>
        <v>0.62480499219968799</v>
      </c>
      <c r="K994" s="2">
        <f t="shared" si="171"/>
        <v>0.26755070202808112</v>
      </c>
      <c r="L994" s="2">
        <f t="shared" si="172"/>
        <v>9.9843993759750393E-2</v>
      </c>
      <c r="M994" s="2">
        <f t="shared" si="173"/>
        <v>7.8003120124804926E-3</v>
      </c>
      <c r="N994" s="1">
        <v>801</v>
      </c>
      <c r="O994" s="1">
        <v>343</v>
      </c>
      <c r="P994" s="1">
        <v>128</v>
      </c>
      <c r="Q994" s="1">
        <v>3</v>
      </c>
      <c r="R994" s="1">
        <v>5</v>
      </c>
      <c r="S994" s="1">
        <v>2</v>
      </c>
      <c r="T994" s="1"/>
      <c r="U994" s="1">
        <v>0</v>
      </c>
      <c r="V994" s="1"/>
      <c r="W994" s="1"/>
      <c r="X994" s="1"/>
      <c r="Y994" s="1"/>
      <c r="Z994" s="1"/>
      <c r="AA994" s="1"/>
      <c r="AB994" s="1"/>
      <c r="AG994" t="str">
        <f t="shared" si="177"/>
        <v>Truro</v>
      </c>
      <c r="AH994" t="s">
        <v>2745</v>
      </c>
      <c r="AI994">
        <v>10</v>
      </c>
      <c r="AJ994" s="7">
        <v>294</v>
      </c>
      <c r="AL994" s="7" t="s">
        <v>851</v>
      </c>
      <c r="AM994" t="s">
        <v>1801</v>
      </c>
      <c r="AN994" t="s">
        <v>1482</v>
      </c>
      <c r="AO994" t="s">
        <v>4179</v>
      </c>
    </row>
    <row r="995" spans="1:41" hidden="1" outlineLevel="1">
      <c r="A995" s="73" t="s">
        <v>2921</v>
      </c>
      <c r="B995" s="10" t="s">
        <v>3738</v>
      </c>
      <c r="C995" s="1">
        <f t="shared" si="174"/>
        <v>5232</v>
      </c>
      <c r="D995" s="7">
        <f t="shared" si="167"/>
        <v>1</v>
      </c>
      <c r="E995" s="7">
        <f t="shared" si="168"/>
        <v>2</v>
      </c>
      <c r="F995" s="7">
        <f t="shared" si="169"/>
        <v>3</v>
      </c>
      <c r="G995" s="1">
        <f t="shared" si="175"/>
        <v>538</v>
      </c>
      <c r="H995" s="2">
        <f t="shared" si="176"/>
        <v>0.10282874617737003</v>
      </c>
      <c r="I995" s="8"/>
      <c r="J995" s="2">
        <f t="shared" si="170"/>
        <v>0.51892201834862384</v>
      </c>
      <c r="K995" s="2">
        <f t="shared" si="171"/>
        <v>0.4160932721712538</v>
      </c>
      <c r="L995" s="2">
        <f t="shared" si="172"/>
        <v>5.2752293577981654E-2</v>
      </c>
      <c r="M995" s="2">
        <f t="shared" si="173"/>
        <v>1.2232415902140706E-2</v>
      </c>
      <c r="N995" s="1">
        <v>2715</v>
      </c>
      <c r="O995" s="1">
        <v>2177</v>
      </c>
      <c r="P995" s="1">
        <v>276</v>
      </c>
      <c r="Q995" s="1">
        <v>27</v>
      </c>
      <c r="R995" s="1">
        <v>22</v>
      </c>
      <c r="S995" s="1">
        <v>5</v>
      </c>
      <c r="T995" s="1"/>
      <c r="U995" s="1">
        <v>10</v>
      </c>
      <c r="V995" s="1"/>
      <c r="W995" s="1"/>
      <c r="X995" s="1"/>
      <c r="Y995" s="1"/>
      <c r="Z995" s="1"/>
      <c r="AA995" s="1"/>
      <c r="AB995" s="1"/>
      <c r="AG995" t="str">
        <f t="shared" si="177"/>
        <v>Tyngsborough</v>
      </c>
      <c r="AH995" t="s">
        <v>1850</v>
      </c>
      <c r="AI995">
        <v>5</v>
      </c>
      <c r="AJ995" s="7">
        <v>37</v>
      </c>
      <c r="AL995" s="7" t="s">
        <v>851</v>
      </c>
      <c r="AM995" t="s">
        <v>1467</v>
      </c>
      <c r="AN995" t="s">
        <v>469</v>
      </c>
      <c r="AO995" t="s">
        <v>4180</v>
      </c>
    </row>
    <row r="996" spans="1:41" hidden="1" outlineLevel="1">
      <c r="A996" s="73" t="s">
        <v>3571</v>
      </c>
      <c r="B996" s="10" t="s">
        <v>3738</v>
      </c>
      <c r="C996" s="1">
        <f t="shared" si="174"/>
        <v>214</v>
      </c>
      <c r="D996" s="7">
        <f t="shared" si="167"/>
        <v>1</v>
      </c>
      <c r="E996" s="7">
        <f t="shared" si="168"/>
        <v>2</v>
      </c>
      <c r="F996" s="7">
        <f t="shared" si="169"/>
        <v>3</v>
      </c>
      <c r="G996" s="1">
        <f t="shared" si="175"/>
        <v>9</v>
      </c>
      <c r="H996" s="2">
        <f t="shared" si="176"/>
        <v>4.2056074766355138E-2</v>
      </c>
      <c r="I996" s="8"/>
      <c r="J996" s="2">
        <f t="shared" si="170"/>
        <v>0.47663551401869159</v>
      </c>
      <c r="K996" s="2">
        <f t="shared" si="171"/>
        <v>0.43457943925233644</v>
      </c>
      <c r="L996" s="2">
        <f t="shared" si="172"/>
        <v>8.4112149532710276E-2</v>
      </c>
      <c r="M996" s="2">
        <f t="shared" si="173"/>
        <v>4.6728971962617522E-3</v>
      </c>
      <c r="N996" s="1">
        <v>102</v>
      </c>
      <c r="O996" s="1">
        <v>93</v>
      </c>
      <c r="P996" s="1">
        <v>18</v>
      </c>
      <c r="Q996" s="1">
        <v>0</v>
      </c>
      <c r="R996" s="1">
        <v>1</v>
      </c>
      <c r="S996" s="1">
        <v>0</v>
      </c>
      <c r="T996" s="1"/>
      <c r="U996" s="1">
        <v>0</v>
      </c>
      <c r="V996" s="1"/>
      <c r="W996" s="1"/>
      <c r="X996" s="1"/>
      <c r="Y996" s="1"/>
      <c r="Z996" s="1"/>
      <c r="AA996" s="1"/>
      <c r="AB996" s="1"/>
      <c r="AG996" t="str">
        <f t="shared" si="177"/>
        <v>Tyringham</v>
      </c>
      <c r="AH996" t="s">
        <v>1057</v>
      </c>
      <c r="AI996">
        <v>1</v>
      </c>
      <c r="AJ996" s="7">
        <v>202</v>
      </c>
      <c r="AL996" s="7" t="s">
        <v>851</v>
      </c>
      <c r="AM996" t="s">
        <v>1802</v>
      </c>
      <c r="AN996" t="s">
        <v>4706</v>
      </c>
      <c r="AO996" t="s">
        <v>4181</v>
      </c>
    </row>
    <row r="997" spans="1:41" hidden="1" outlineLevel="1">
      <c r="A997" s="73" t="s">
        <v>1949</v>
      </c>
      <c r="B997" s="10" t="s">
        <v>3738</v>
      </c>
      <c r="C997" s="1">
        <f t="shared" si="174"/>
        <v>3213</v>
      </c>
      <c r="D997" s="7">
        <f t="shared" si="167"/>
        <v>1</v>
      </c>
      <c r="E997" s="7">
        <f t="shared" si="168"/>
        <v>2</v>
      </c>
      <c r="F997" s="7">
        <f t="shared" si="169"/>
        <v>3</v>
      </c>
      <c r="G997" s="1">
        <f t="shared" si="175"/>
        <v>368</v>
      </c>
      <c r="H997" s="2">
        <f t="shared" si="176"/>
        <v>0.11453470276999689</v>
      </c>
      <c r="I997" s="8"/>
      <c r="J997" s="2">
        <f t="shared" si="170"/>
        <v>0.51571739807033923</v>
      </c>
      <c r="K997" s="2">
        <f t="shared" si="171"/>
        <v>0.40118269530034234</v>
      </c>
      <c r="L997" s="2">
        <f t="shared" si="172"/>
        <v>6.8160597572362272E-2</v>
      </c>
      <c r="M997" s="2">
        <f t="shared" si="173"/>
        <v>1.493930905695616E-2</v>
      </c>
      <c r="N997" s="1">
        <v>1657</v>
      </c>
      <c r="O997" s="1">
        <v>1289</v>
      </c>
      <c r="P997" s="1">
        <v>219</v>
      </c>
      <c r="Q997" s="1">
        <v>3</v>
      </c>
      <c r="R997" s="1">
        <v>30</v>
      </c>
      <c r="S997" s="1">
        <v>15</v>
      </c>
      <c r="T997" s="1"/>
      <c r="U997" s="1">
        <v>0</v>
      </c>
      <c r="V997" s="1"/>
      <c r="W997" s="1"/>
      <c r="X997" s="1"/>
      <c r="Y997" s="1"/>
      <c r="Z997" s="1"/>
      <c r="AA997" s="1"/>
      <c r="AB997" s="1"/>
      <c r="AG997" t="str">
        <f t="shared" si="177"/>
        <v>Upton</v>
      </c>
      <c r="AH997" s="10" t="s">
        <v>3038</v>
      </c>
      <c r="AI997" s="10">
        <v>3</v>
      </c>
      <c r="AJ997" s="7">
        <v>231</v>
      </c>
      <c r="AL997" s="7" t="s">
        <v>851</v>
      </c>
      <c r="AM997" t="s">
        <v>777</v>
      </c>
      <c r="AN997" t="s">
        <v>562</v>
      </c>
      <c r="AO997" t="s">
        <v>4182</v>
      </c>
    </row>
    <row r="998" spans="1:41" hidden="1" outlineLevel="1">
      <c r="A998" s="73" t="s">
        <v>3631</v>
      </c>
      <c r="B998" s="10" t="s">
        <v>3738</v>
      </c>
      <c r="C998" s="1">
        <f t="shared" si="174"/>
        <v>5494</v>
      </c>
      <c r="D998" s="7">
        <f t="shared" si="167"/>
        <v>1</v>
      </c>
      <c r="E998" s="7">
        <f t="shared" si="168"/>
        <v>2</v>
      </c>
      <c r="F998" s="7">
        <f t="shared" si="169"/>
        <v>3</v>
      </c>
      <c r="G998" s="1">
        <f t="shared" si="175"/>
        <v>820</v>
      </c>
      <c r="H998" s="2">
        <f t="shared" si="176"/>
        <v>0.14925373134328357</v>
      </c>
      <c r="I998" s="8"/>
      <c r="J998" s="2">
        <f t="shared" si="170"/>
        <v>0.53476519839825265</v>
      </c>
      <c r="K998" s="2">
        <f t="shared" si="171"/>
        <v>0.38551146705496908</v>
      </c>
      <c r="L998" s="2">
        <f t="shared" si="172"/>
        <v>6.7164179104477612E-2</v>
      </c>
      <c r="M998" s="2">
        <f t="shared" si="173"/>
        <v>1.2559155442300657E-2</v>
      </c>
      <c r="N998" s="1">
        <v>2938</v>
      </c>
      <c r="O998" s="1">
        <v>2118</v>
      </c>
      <c r="P998" s="1">
        <v>369</v>
      </c>
      <c r="Q998" s="1">
        <v>19</v>
      </c>
      <c r="R998" s="1">
        <v>32</v>
      </c>
      <c r="S998" s="1">
        <v>5</v>
      </c>
      <c r="T998" s="1"/>
      <c r="U998" s="1">
        <v>13</v>
      </c>
      <c r="V998" s="1"/>
      <c r="W998" s="1"/>
      <c r="X998" s="1"/>
      <c r="Y998" s="1"/>
      <c r="Z998" s="1"/>
      <c r="AA998" s="1"/>
      <c r="AB998" s="1"/>
      <c r="AG998" t="str">
        <f t="shared" si="177"/>
        <v>Uxbridge</v>
      </c>
      <c r="AH998" s="10" t="s">
        <v>3038</v>
      </c>
      <c r="AI998" s="10">
        <v>2</v>
      </c>
      <c r="AJ998" s="7">
        <v>277</v>
      </c>
      <c r="AL998" s="7" t="s">
        <v>851</v>
      </c>
      <c r="AM998" t="s">
        <v>777</v>
      </c>
      <c r="AN998" t="s">
        <v>4183</v>
      </c>
      <c r="AO998" t="s">
        <v>4184</v>
      </c>
    </row>
    <row r="999" spans="1:41" hidden="1" outlineLevel="1">
      <c r="A999" s="73" t="s">
        <v>3807</v>
      </c>
      <c r="B999" s="10" t="s">
        <v>3738</v>
      </c>
      <c r="C999" s="1">
        <f t="shared" si="174"/>
        <v>13153</v>
      </c>
      <c r="D999" s="7">
        <f t="shared" si="167"/>
        <v>1</v>
      </c>
      <c r="E999" s="7">
        <f t="shared" si="168"/>
        <v>2</v>
      </c>
      <c r="F999" s="7">
        <f t="shared" si="169"/>
        <v>3</v>
      </c>
      <c r="G999" s="1">
        <f t="shared" si="175"/>
        <v>3208</v>
      </c>
      <c r="H999" s="2">
        <f t="shared" si="176"/>
        <v>0.24389873032768189</v>
      </c>
      <c r="I999" s="8"/>
      <c r="J999" s="2">
        <f t="shared" si="170"/>
        <v>0.58861096327833951</v>
      </c>
      <c r="K999" s="2">
        <f t="shared" si="171"/>
        <v>0.34471223295065767</v>
      </c>
      <c r="L999" s="2">
        <f t="shared" si="172"/>
        <v>5.489241998023265E-2</v>
      </c>
      <c r="M999" s="2">
        <f t="shared" si="173"/>
        <v>1.1784383790770174E-2</v>
      </c>
      <c r="N999" s="1">
        <v>7742</v>
      </c>
      <c r="O999" s="1">
        <v>4534</v>
      </c>
      <c r="P999" s="1">
        <v>722</v>
      </c>
      <c r="Q999" s="1">
        <v>65</v>
      </c>
      <c r="R999" s="1">
        <v>63</v>
      </c>
      <c r="S999" s="1">
        <v>7</v>
      </c>
      <c r="T999" s="1"/>
      <c r="U999" s="1">
        <v>20</v>
      </c>
      <c r="V999" s="1"/>
      <c r="W999" s="1"/>
      <c r="X999" s="1"/>
      <c r="Y999" s="1"/>
      <c r="Z999" s="1"/>
      <c r="AA999" s="1"/>
      <c r="AB999" s="1"/>
      <c r="AG999" t="str">
        <f t="shared" si="177"/>
        <v>Wakefield</v>
      </c>
      <c r="AH999" t="s">
        <v>1850</v>
      </c>
      <c r="AI999">
        <v>7</v>
      </c>
      <c r="AJ999" s="7">
        <v>101</v>
      </c>
      <c r="AL999" s="7" t="s">
        <v>851</v>
      </c>
      <c r="AM999" t="s">
        <v>1467</v>
      </c>
      <c r="AN999" t="s">
        <v>4004</v>
      </c>
      <c r="AO999" t="s">
        <v>4185</v>
      </c>
    </row>
    <row r="1000" spans="1:41" hidden="1" outlineLevel="1">
      <c r="A1000" s="73" t="s">
        <v>3749</v>
      </c>
      <c r="B1000" s="10" t="s">
        <v>3738</v>
      </c>
      <c r="C1000" s="1">
        <f t="shared" si="174"/>
        <v>719</v>
      </c>
      <c r="D1000" s="7">
        <f t="shared" si="167"/>
        <v>1</v>
      </c>
      <c r="E1000" s="7">
        <f t="shared" si="168"/>
        <v>2</v>
      </c>
      <c r="F1000" s="7">
        <f t="shared" si="169"/>
        <v>3</v>
      </c>
      <c r="G1000" s="1">
        <f t="shared" si="175"/>
        <v>80</v>
      </c>
      <c r="H1000" s="2">
        <f t="shared" si="176"/>
        <v>0.11126564673157163</v>
      </c>
      <c r="I1000" s="8"/>
      <c r="J1000" s="2">
        <f t="shared" si="170"/>
        <v>0.49513212795549372</v>
      </c>
      <c r="K1000" s="2">
        <f t="shared" si="171"/>
        <v>0.38386648122392214</v>
      </c>
      <c r="L1000" s="2">
        <f t="shared" si="172"/>
        <v>9.1794158553546598E-2</v>
      </c>
      <c r="M1000" s="2">
        <f t="shared" si="173"/>
        <v>2.92072322670376E-2</v>
      </c>
      <c r="N1000" s="1">
        <v>356</v>
      </c>
      <c r="O1000" s="1">
        <v>276</v>
      </c>
      <c r="P1000" s="1">
        <v>66</v>
      </c>
      <c r="Q1000" s="1">
        <v>5</v>
      </c>
      <c r="R1000" s="1">
        <v>12</v>
      </c>
      <c r="S1000" s="1">
        <v>0</v>
      </c>
      <c r="T1000" s="1"/>
      <c r="U1000" s="1">
        <v>4</v>
      </c>
      <c r="V1000" s="1"/>
      <c r="W1000" s="1"/>
      <c r="X1000" s="1"/>
      <c r="Y1000" s="1"/>
      <c r="Z1000" s="1"/>
      <c r="AA1000" s="1"/>
      <c r="AB1000" s="1"/>
      <c r="AG1000" t="str">
        <f t="shared" si="177"/>
        <v>Wales</v>
      </c>
      <c r="AH1000" t="s">
        <v>2688</v>
      </c>
      <c r="AI1000">
        <v>2</v>
      </c>
      <c r="AJ1000" s="7">
        <v>289</v>
      </c>
      <c r="AL1000" s="7" t="s">
        <v>851</v>
      </c>
      <c r="AM1000" t="s">
        <v>2456</v>
      </c>
      <c r="AN1000" t="s">
        <v>996</v>
      </c>
      <c r="AO1000" t="s">
        <v>4186</v>
      </c>
    </row>
    <row r="1001" spans="1:41" hidden="1" outlineLevel="1">
      <c r="A1001" s="73" t="s">
        <v>4866</v>
      </c>
      <c r="B1001" s="10" t="s">
        <v>3738</v>
      </c>
      <c r="C1001" s="1">
        <f t="shared" si="174"/>
        <v>11954</v>
      </c>
      <c r="D1001" s="7">
        <f t="shared" si="167"/>
        <v>1</v>
      </c>
      <c r="E1001" s="7">
        <f t="shared" si="168"/>
        <v>2</v>
      </c>
      <c r="F1001" s="7">
        <f t="shared" si="169"/>
        <v>3</v>
      </c>
      <c r="G1001" s="1">
        <f t="shared" si="175"/>
        <v>1190</v>
      </c>
      <c r="H1001" s="2">
        <f t="shared" si="176"/>
        <v>9.9548268362054548E-2</v>
      </c>
      <c r="I1001" s="8"/>
      <c r="J1001" s="2">
        <f t="shared" si="170"/>
        <v>0.51564329931403718</v>
      </c>
      <c r="K1001" s="2">
        <f t="shared" si="171"/>
        <v>0.41609503095198258</v>
      </c>
      <c r="L1001" s="2">
        <f t="shared" si="172"/>
        <v>5.512799063075121E-2</v>
      </c>
      <c r="M1001" s="2">
        <f t="shared" si="173"/>
        <v>1.3133679103229025E-2</v>
      </c>
      <c r="N1001" s="1">
        <v>6164</v>
      </c>
      <c r="O1001" s="1">
        <v>4974</v>
      </c>
      <c r="P1001" s="1">
        <v>659</v>
      </c>
      <c r="Q1001" s="1">
        <v>55</v>
      </c>
      <c r="R1001" s="1">
        <v>65</v>
      </c>
      <c r="S1001" s="1">
        <v>4</v>
      </c>
      <c r="T1001" s="1"/>
      <c r="U1001" s="1">
        <v>33</v>
      </c>
      <c r="V1001" s="1"/>
      <c r="W1001" s="1"/>
      <c r="X1001" s="1"/>
      <c r="Y1001" s="1"/>
      <c r="Z1001" s="1"/>
      <c r="AA1001" s="1"/>
      <c r="AB1001" s="1"/>
      <c r="AG1001" t="str">
        <f t="shared" si="177"/>
        <v>Walpole</v>
      </c>
      <c r="AH1001" t="s">
        <v>3432</v>
      </c>
      <c r="AI1001">
        <v>9</v>
      </c>
      <c r="AJ1001" s="7">
        <v>239</v>
      </c>
      <c r="AL1001" s="7" t="s">
        <v>851</v>
      </c>
      <c r="AM1001" t="s">
        <v>458</v>
      </c>
      <c r="AN1001" t="s">
        <v>4686</v>
      </c>
      <c r="AO1001" t="s">
        <v>4187</v>
      </c>
    </row>
    <row r="1002" spans="1:41" hidden="1" outlineLevel="1">
      <c r="A1002" s="73" t="s">
        <v>1708</v>
      </c>
      <c r="B1002" s="10" t="s">
        <v>3738</v>
      </c>
      <c r="C1002" s="1">
        <f t="shared" si="174"/>
        <v>22108</v>
      </c>
      <c r="D1002" s="7">
        <f t="shared" si="167"/>
        <v>1</v>
      </c>
      <c r="E1002" s="7">
        <f t="shared" si="168"/>
        <v>2</v>
      </c>
      <c r="F1002" s="7">
        <f t="shared" si="169"/>
        <v>3</v>
      </c>
      <c r="G1002" s="1">
        <f t="shared" si="175"/>
        <v>7036</v>
      </c>
      <c r="H1002" s="2">
        <f t="shared" si="176"/>
        <v>0.31825583499185817</v>
      </c>
      <c r="I1002" s="8"/>
      <c r="J1002" s="2">
        <f t="shared" si="170"/>
        <v>0.62131355165550928</v>
      </c>
      <c r="K1002" s="2">
        <f t="shared" si="171"/>
        <v>0.30305771666365117</v>
      </c>
      <c r="L1002" s="2">
        <f t="shared" si="172"/>
        <v>6.3687352994391169E-2</v>
      </c>
      <c r="M1002" s="2">
        <f t="shared" si="173"/>
        <v>1.1941378686448387E-2</v>
      </c>
      <c r="N1002" s="1">
        <v>13736</v>
      </c>
      <c r="O1002" s="1">
        <v>6700</v>
      </c>
      <c r="P1002" s="1">
        <v>1408</v>
      </c>
      <c r="Q1002" s="1">
        <v>89</v>
      </c>
      <c r="R1002" s="1">
        <v>157</v>
      </c>
      <c r="S1002" s="1">
        <v>17</v>
      </c>
      <c r="T1002" s="1"/>
      <c r="U1002" s="1">
        <v>1</v>
      </c>
      <c r="V1002" s="1"/>
      <c r="W1002" s="1"/>
      <c r="X1002" s="1"/>
      <c r="Y1002" s="1"/>
      <c r="Z1002" s="1"/>
      <c r="AA1002" s="1"/>
      <c r="AB1002" s="1"/>
      <c r="AG1002" t="str">
        <f t="shared" si="177"/>
        <v>Waltham</v>
      </c>
      <c r="AH1002" t="s">
        <v>1850</v>
      </c>
      <c r="AI1002">
        <v>7</v>
      </c>
      <c r="AJ1002" s="7">
        <v>145</v>
      </c>
      <c r="AL1002" s="7" t="s">
        <v>851</v>
      </c>
      <c r="AM1002" t="s">
        <v>1467</v>
      </c>
      <c r="AN1002" t="s">
        <v>1180</v>
      </c>
      <c r="AO1002" t="s">
        <v>4188</v>
      </c>
    </row>
    <row r="1003" spans="1:41" hidden="1" outlineLevel="1">
      <c r="A1003" s="73" t="s">
        <v>1698</v>
      </c>
      <c r="B1003" s="10" t="s">
        <v>3738</v>
      </c>
      <c r="C1003" s="1">
        <f t="shared" si="174"/>
        <v>3932</v>
      </c>
      <c r="D1003" s="7">
        <f t="shared" si="167"/>
        <v>1</v>
      </c>
      <c r="E1003" s="7">
        <f t="shared" si="168"/>
        <v>2</v>
      </c>
      <c r="F1003" s="7">
        <f t="shared" si="169"/>
        <v>3</v>
      </c>
      <c r="G1003" s="1">
        <f t="shared" si="175"/>
        <v>782</v>
      </c>
      <c r="H1003" s="2">
        <f t="shared" si="176"/>
        <v>0.19888097660223805</v>
      </c>
      <c r="I1003" s="8"/>
      <c r="J1003" s="2">
        <f t="shared" si="170"/>
        <v>0.56358087487283826</v>
      </c>
      <c r="K1003" s="2">
        <f t="shared" si="171"/>
        <v>0.36469989827060018</v>
      </c>
      <c r="L1003" s="2">
        <f t="shared" si="172"/>
        <v>5.8494404883011192E-2</v>
      </c>
      <c r="M1003" s="2">
        <f t="shared" si="173"/>
        <v>1.3224821973550377E-2</v>
      </c>
      <c r="N1003" s="1">
        <v>2216</v>
      </c>
      <c r="O1003" s="1">
        <v>1434</v>
      </c>
      <c r="P1003" s="1">
        <v>230</v>
      </c>
      <c r="Q1003" s="1">
        <v>18</v>
      </c>
      <c r="R1003" s="1">
        <v>26</v>
      </c>
      <c r="S1003" s="1">
        <v>0</v>
      </c>
      <c r="T1003" s="1"/>
      <c r="U1003" s="1">
        <v>8</v>
      </c>
      <c r="V1003" s="1"/>
      <c r="W1003" s="1"/>
      <c r="X1003" s="1"/>
      <c r="Y1003" s="1"/>
      <c r="Z1003" s="1"/>
      <c r="AA1003" s="1"/>
      <c r="AB1003" s="1"/>
      <c r="AG1003" t="str">
        <f t="shared" si="177"/>
        <v>Ware</v>
      </c>
      <c r="AH1003" t="s">
        <v>1790</v>
      </c>
      <c r="AI1003">
        <v>2</v>
      </c>
      <c r="AJ1003" s="7">
        <v>178</v>
      </c>
      <c r="AL1003" s="7" t="s">
        <v>851</v>
      </c>
      <c r="AM1003" t="s">
        <v>1466</v>
      </c>
      <c r="AN1003" t="s">
        <v>668</v>
      </c>
      <c r="AO1003" t="s">
        <v>4189</v>
      </c>
    </row>
    <row r="1004" spans="1:41" hidden="1" outlineLevel="1">
      <c r="A1004" s="73" t="s">
        <v>3572</v>
      </c>
      <c r="B1004" s="10" t="s">
        <v>3738</v>
      </c>
      <c r="C1004" s="1">
        <f t="shared" si="174"/>
        <v>8818</v>
      </c>
      <c r="D1004" s="7">
        <f t="shared" si="167"/>
        <v>1</v>
      </c>
      <c r="E1004" s="7">
        <f t="shared" si="168"/>
        <v>2</v>
      </c>
      <c r="F1004" s="7">
        <f t="shared" si="169"/>
        <v>3</v>
      </c>
      <c r="G1004" s="1">
        <f t="shared" si="175"/>
        <v>2334</v>
      </c>
      <c r="H1004" s="2">
        <f t="shared" si="176"/>
        <v>0.26468586981174869</v>
      </c>
      <c r="I1004" s="8"/>
      <c r="J1004" s="2">
        <f t="shared" si="170"/>
        <v>0.6048990700839193</v>
      </c>
      <c r="K1004" s="2">
        <f t="shared" si="171"/>
        <v>0.34021320027217056</v>
      </c>
      <c r="L1004" s="2">
        <f t="shared" si="172"/>
        <v>4.4794738035835793E-2</v>
      </c>
      <c r="M1004" s="2">
        <f t="shared" si="173"/>
        <v>1.009299160807435E-2</v>
      </c>
      <c r="N1004" s="1">
        <v>5334</v>
      </c>
      <c r="O1004" s="1">
        <v>3000</v>
      </c>
      <c r="P1004" s="1">
        <v>395</v>
      </c>
      <c r="Q1004" s="1">
        <v>38</v>
      </c>
      <c r="R1004" s="1">
        <v>32</v>
      </c>
      <c r="S1004" s="1">
        <v>3</v>
      </c>
      <c r="T1004" s="1"/>
      <c r="U1004" s="1">
        <v>16</v>
      </c>
      <c r="V1004" s="1"/>
      <c r="W1004" s="1"/>
      <c r="X1004" s="1"/>
      <c r="Y1004" s="1"/>
      <c r="Z1004" s="1"/>
      <c r="AA1004" s="1"/>
      <c r="AB1004" s="1"/>
      <c r="AG1004" t="str">
        <f t="shared" si="177"/>
        <v>Wareham</v>
      </c>
      <c r="AH1004" t="s">
        <v>1525</v>
      </c>
      <c r="AI1004">
        <v>4</v>
      </c>
      <c r="AJ1004" s="7">
        <v>321</v>
      </c>
      <c r="AL1004" s="7" t="s">
        <v>851</v>
      </c>
      <c r="AM1004" t="s">
        <v>459</v>
      </c>
      <c r="AN1004" t="s">
        <v>640</v>
      </c>
      <c r="AO1004" t="s">
        <v>4190</v>
      </c>
    </row>
    <row r="1005" spans="1:41" hidden="1" outlineLevel="1">
      <c r="A1005" s="73" t="s">
        <v>1699</v>
      </c>
      <c r="B1005" s="10" t="s">
        <v>3738</v>
      </c>
      <c r="C1005" s="1">
        <f t="shared" si="174"/>
        <v>1803</v>
      </c>
      <c r="D1005" s="7">
        <f t="shared" ref="D1005:D1068" si="178">RANK(N1005,(N1005:AE1005))</f>
        <v>1</v>
      </c>
      <c r="E1005" s="7">
        <f t="shared" ref="E1005:E1068" si="179">RANK(O1005,(N1005:AE1005))</f>
        <v>2</v>
      </c>
      <c r="F1005" s="7">
        <f t="shared" ref="F1005:F1068" si="180">IF(P1005&gt;0,RANK(P1005,(N1005:AE1005)),0)</f>
        <v>3</v>
      </c>
      <c r="G1005" s="1">
        <f t="shared" si="175"/>
        <v>292</v>
      </c>
      <c r="H1005" s="2">
        <f t="shared" si="176"/>
        <v>0.16195230171935662</v>
      </c>
      <c r="I1005" s="8"/>
      <c r="J1005" s="2">
        <f t="shared" ref="J1005:J1068" si="181">IF(C1005=0,"-",N1005/C1005)</f>
        <v>0.54132002218524677</v>
      </c>
      <c r="K1005" s="2">
        <f t="shared" ref="K1005:K1068" si="182">IF(C1005=0,"-",O1005/C1005)</f>
        <v>0.37936772046589018</v>
      </c>
      <c r="L1005" s="2">
        <f t="shared" ref="L1005:L1068" si="183">IF(C1005=0,"-",P1005/C1005)</f>
        <v>6.600110926234054E-2</v>
      </c>
      <c r="M1005" s="2">
        <f t="shared" ref="M1005:M1068" si="184">IF(C1005=0,"-",(1-J1005-K1005-L1005))</f>
        <v>1.3311148086522506E-2</v>
      </c>
      <c r="N1005" s="1">
        <v>976</v>
      </c>
      <c r="O1005" s="1">
        <v>684</v>
      </c>
      <c r="P1005" s="1">
        <v>119</v>
      </c>
      <c r="Q1005" s="1">
        <v>7</v>
      </c>
      <c r="R1005" s="1">
        <v>11</v>
      </c>
      <c r="S1005" s="1">
        <v>5</v>
      </c>
      <c r="T1005" s="1"/>
      <c r="U1005" s="1">
        <v>1</v>
      </c>
      <c r="V1005" s="1"/>
      <c r="W1005" s="1"/>
      <c r="X1005" s="1"/>
      <c r="Y1005" s="1"/>
      <c r="Z1005" s="1"/>
      <c r="AA1005" s="1"/>
      <c r="AB1005" s="1"/>
      <c r="AG1005" t="str">
        <f t="shared" si="177"/>
        <v>Warren</v>
      </c>
      <c r="AH1005" s="10" t="s">
        <v>3038</v>
      </c>
      <c r="AI1005" s="10">
        <v>2</v>
      </c>
      <c r="AJ1005" s="7">
        <v>220</v>
      </c>
      <c r="AL1005" s="7" t="s">
        <v>851</v>
      </c>
      <c r="AM1005" t="s">
        <v>777</v>
      </c>
      <c r="AN1005" t="s">
        <v>567</v>
      </c>
      <c r="AO1005" t="s">
        <v>4191</v>
      </c>
    </row>
    <row r="1006" spans="1:41" hidden="1" outlineLevel="1">
      <c r="A1006" s="73" t="s">
        <v>1597</v>
      </c>
      <c r="B1006" s="10" t="s">
        <v>3738</v>
      </c>
      <c r="C1006" s="1">
        <f t="shared" si="174"/>
        <v>389</v>
      </c>
      <c r="D1006" s="7">
        <f t="shared" si="178"/>
        <v>1</v>
      </c>
      <c r="E1006" s="7">
        <f t="shared" si="179"/>
        <v>2</v>
      </c>
      <c r="F1006" s="7">
        <f t="shared" si="180"/>
        <v>3</v>
      </c>
      <c r="G1006" s="1">
        <f t="shared" si="175"/>
        <v>60</v>
      </c>
      <c r="H1006" s="2">
        <f t="shared" si="176"/>
        <v>0.15424164524421594</v>
      </c>
      <c r="I1006" s="8"/>
      <c r="J1006" s="2">
        <f t="shared" si="181"/>
        <v>0.50128534704370176</v>
      </c>
      <c r="K1006" s="2">
        <f t="shared" si="182"/>
        <v>0.34704370179948585</v>
      </c>
      <c r="L1006" s="2">
        <f t="shared" si="183"/>
        <v>0.14138817480719795</v>
      </c>
      <c r="M1006" s="2">
        <f t="shared" si="184"/>
        <v>1.0282776349614442E-2</v>
      </c>
      <c r="N1006" s="1">
        <v>195</v>
      </c>
      <c r="O1006" s="1">
        <v>135</v>
      </c>
      <c r="P1006" s="1">
        <v>55</v>
      </c>
      <c r="Q1006" s="1">
        <v>0</v>
      </c>
      <c r="R1006" s="1">
        <v>3</v>
      </c>
      <c r="S1006" s="1">
        <v>1</v>
      </c>
      <c r="T1006" s="1"/>
      <c r="U1006" s="1">
        <v>0</v>
      </c>
      <c r="V1006" s="1"/>
      <c r="W1006" s="1"/>
      <c r="X1006" s="1"/>
      <c r="Y1006" s="1"/>
      <c r="Z1006" s="1"/>
      <c r="AA1006" s="1"/>
      <c r="AB1006" s="1"/>
      <c r="AG1006" t="str">
        <f t="shared" si="177"/>
        <v>Warwick</v>
      </c>
      <c r="AH1006" t="s">
        <v>2579</v>
      </c>
      <c r="AI1006">
        <v>1</v>
      </c>
      <c r="AJ1006" s="7">
        <v>26</v>
      </c>
      <c r="AL1006" s="7" t="s">
        <v>851</v>
      </c>
      <c r="AM1006" t="s">
        <v>2455</v>
      </c>
      <c r="AN1006" t="s">
        <v>4686</v>
      </c>
      <c r="AO1006" t="s">
        <v>4192</v>
      </c>
    </row>
    <row r="1007" spans="1:41" hidden="1" outlineLevel="1">
      <c r="A1007" s="73" t="s">
        <v>1982</v>
      </c>
      <c r="B1007" s="10" t="s">
        <v>3738</v>
      </c>
      <c r="C1007" s="1">
        <f t="shared" si="174"/>
        <v>306</v>
      </c>
      <c r="D1007" s="7">
        <f t="shared" si="178"/>
        <v>1</v>
      </c>
      <c r="E1007" s="7">
        <f t="shared" si="179"/>
        <v>2</v>
      </c>
      <c r="F1007" s="7">
        <f t="shared" si="180"/>
        <v>3</v>
      </c>
      <c r="G1007" s="1">
        <f t="shared" si="175"/>
        <v>90</v>
      </c>
      <c r="H1007" s="2">
        <f t="shared" si="176"/>
        <v>0.29411764705882354</v>
      </c>
      <c r="I1007" s="8"/>
      <c r="J1007" s="2">
        <f t="shared" si="181"/>
        <v>0.58496732026143794</v>
      </c>
      <c r="K1007" s="2">
        <f t="shared" si="182"/>
        <v>0.2908496732026144</v>
      </c>
      <c r="L1007" s="2">
        <f t="shared" si="183"/>
        <v>8.8235294117647065E-2</v>
      </c>
      <c r="M1007" s="2">
        <f t="shared" si="184"/>
        <v>3.5947712418300595E-2</v>
      </c>
      <c r="N1007" s="1">
        <v>179</v>
      </c>
      <c r="O1007" s="1">
        <v>89</v>
      </c>
      <c r="P1007" s="1">
        <v>27</v>
      </c>
      <c r="Q1007" s="1">
        <v>4</v>
      </c>
      <c r="R1007" s="1">
        <v>7</v>
      </c>
      <c r="S1007" s="1">
        <v>0</v>
      </c>
      <c r="T1007" s="1"/>
      <c r="U1007" s="1">
        <v>0</v>
      </c>
      <c r="V1007" s="1"/>
      <c r="W1007" s="1"/>
      <c r="X1007" s="1"/>
      <c r="Y1007" s="1"/>
      <c r="Z1007" s="1"/>
      <c r="AA1007" s="1"/>
      <c r="AB1007" s="1"/>
      <c r="AG1007" t="str">
        <f t="shared" si="177"/>
        <v>Washington</v>
      </c>
      <c r="AH1007" t="s">
        <v>1057</v>
      </c>
      <c r="AI1007">
        <v>1</v>
      </c>
      <c r="AJ1007" s="7">
        <v>154</v>
      </c>
      <c r="AL1007" s="7" t="s">
        <v>851</v>
      </c>
      <c r="AM1007" t="s">
        <v>1802</v>
      </c>
      <c r="AN1007" t="s">
        <v>1151</v>
      </c>
      <c r="AO1007" t="s">
        <v>4193</v>
      </c>
    </row>
    <row r="1008" spans="1:41" hidden="1" outlineLevel="1">
      <c r="A1008" s="73" t="s">
        <v>3241</v>
      </c>
      <c r="B1008" s="10" t="s">
        <v>3738</v>
      </c>
      <c r="C1008" s="1">
        <f t="shared" si="174"/>
        <v>15329</v>
      </c>
      <c r="D1008" s="7">
        <f t="shared" si="178"/>
        <v>1</v>
      </c>
      <c r="E1008" s="7">
        <f t="shared" si="179"/>
        <v>2</v>
      </c>
      <c r="F1008" s="7">
        <f t="shared" si="180"/>
        <v>3</v>
      </c>
      <c r="G1008" s="1">
        <f t="shared" si="175"/>
        <v>6204</v>
      </c>
      <c r="H1008" s="2">
        <f t="shared" si="176"/>
        <v>0.40472307391219259</v>
      </c>
      <c r="I1008" s="8"/>
      <c r="J1008" s="2">
        <f t="shared" si="181"/>
        <v>0.65562006654054406</v>
      </c>
      <c r="K1008" s="2">
        <f t="shared" si="182"/>
        <v>0.25089699262835147</v>
      </c>
      <c r="L1008" s="2">
        <f t="shared" si="183"/>
        <v>8.1479548568073587E-2</v>
      </c>
      <c r="M1008" s="2">
        <f t="shared" si="184"/>
        <v>1.200339226303089E-2</v>
      </c>
      <c r="N1008" s="1">
        <v>10050</v>
      </c>
      <c r="O1008" s="1">
        <v>3846</v>
      </c>
      <c r="P1008" s="1">
        <v>1249</v>
      </c>
      <c r="Q1008" s="1">
        <v>71</v>
      </c>
      <c r="R1008" s="1">
        <v>82</v>
      </c>
      <c r="S1008" s="1">
        <v>13</v>
      </c>
      <c r="T1008" s="1"/>
      <c r="U1008" s="1">
        <v>18</v>
      </c>
      <c r="V1008" s="1"/>
      <c r="W1008" s="1"/>
      <c r="X1008" s="1"/>
      <c r="Y1008" s="1"/>
      <c r="Z1008" s="1"/>
      <c r="AA1008" s="1"/>
      <c r="AB1008" s="1"/>
      <c r="AG1008" t="str">
        <f t="shared" si="177"/>
        <v>Watertown</v>
      </c>
      <c r="AH1008" t="s">
        <v>1850</v>
      </c>
      <c r="AI1008">
        <v>8</v>
      </c>
      <c r="AJ1008" s="7">
        <v>166</v>
      </c>
      <c r="AL1008" s="7" t="s">
        <v>851</v>
      </c>
      <c r="AM1008" t="s">
        <v>1467</v>
      </c>
      <c r="AN1008" t="s">
        <v>1656</v>
      </c>
      <c r="AO1008" t="s">
        <v>4194</v>
      </c>
    </row>
    <row r="1009" spans="1:41" hidden="1" outlineLevel="1">
      <c r="A1009" s="73" t="s">
        <v>3242</v>
      </c>
      <c r="B1009" s="10" t="s">
        <v>3738</v>
      </c>
      <c r="C1009" s="1">
        <f t="shared" si="174"/>
        <v>7598</v>
      </c>
      <c r="D1009" s="7">
        <f t="shared" si="178"/>
        <v>1</v>
      </c>
      <c r="E1009" s="7">
        <f t="shared" si="179"/>
        <v>2</v>
      </c>
      <c r="F1009" s="7">
        <f t="shared" si="180"/>
        <v>3</v>
      </c>
      <c r="G1009" s="1">
        <f t="shared" si="175"/>
        <v>2027</v>
      </c>
      <c r="H1009" s="2">
        <f t="shared" si="176"/>
        <v>0.26678073177151884</v>
      </c>
      <c r="I1009" s="8"/>
      <c r="J1009" s="2">
        <f t="shared" si="181"/>
        <v>0.59463016583311401</v>
      </c>
      <c r="K1009" s="2">
        <f t="shared" si="182"/>
        <v>0.32784943406159517</v>
      </c>
      <c r="L1009" s="2">
        <f t="shared" si="183"/>
        <v>6.5543564095814688E-2</v>
      </c>
      <c r="M1009" s="2">
        <f t="shared" si="184"/>
        <v>1.1976836009476133E-2</v>
      </c>
      <c r="N1009" s="1">
        <v>4518</v>
      </c>
      <c r="O1009" s="1">
        <v>2491</v>
      </c>
      <c r="P1009" s="1">
        <v>498</v>
      </c>
      <c r="Q1009" s="1">
        <v>18</v>
      </c>
      <c r="R1009" s="1">
        <v>59</v>
      </c>
      <c r="S1009" s="1">
        <v>6</v>
      </c>
      <c r="T1009" s="1"/>
      <c r="U1009" s="1">
        <v>8</v>
      </c>
      <c r="V1009" s="1"/>
      <c r="W1009" s="1"/>
      <c r="X1009" s="1"/>
      <c r="Y1009" s="1"/>
      <c r="Z1009" s="1"/>
      <c r="AA1009" s="1"/>
      <c r="AB1009" s="1"/>
      <c r="AG1009" t="str">
        <f t="shared" si="177"/>
        <v>Wayland</v>
      </c>
      <c r="AH1009" t="s">
        <v>1850</v>
      </c>
      <c r="AI1009">
        <v>5</v>
      </c>
      <c r="AJ1009" s="7">
        <v>155</v>
      </c>
      <c r="AL1009" s="7" t="s">
        <v>851</v>
      </c>
      <c r="AM1009" t="s">
        <v>1467</v>
      </c>
      <c r="AN1009" t="s">
        <v>286</v>
      </c>
      <c r="AO1009" t="s">
        <v>4195</v>
      </c>
    </row>
    <row r="1010" spans="1:41" hidden="1" outlineLevel="1">
      <c r="A1010" s="73" t="s">
        <v>1552</v>
      </c>
      <c r="B1010" s="10" t="s">
        <v>3738</v>
      </c>
      <c r="C1010" s="1">
        <f t="shared" si="174"/>
        <v>5763</v>
      </c>
      <c r="D1010" s="7">
        <f t="shared" si="178"/>
        <v>1</v>
      </c>
      <c r="E1010" s="7">
        <f t="shared" si="179"/>
        <v>2</v>
      </c>
      <c r="F1010" s="7">
        <f t="shared" si="180"/>
        <v>3</v>
      </c>
      <c r="G1010" s="1">
        <f t="shared" si="175"/>
        <v>1193</v>
      </c>
      <c r="H1010" s="2">
        <f t="shared" si="176"/>
        <v>0.20701023772340796</v>
      </c>
      <c r="I1010" s="8"/>
      <c r="J1010" s="2">
        <f t="shared" si="181"/>
        <v>0.57383307305222975</v>
      </c>
      <c r="K1010" s="2">
        <f t="shared" si="182"/>
        <v>0.36682283532882182</v>
      </c>
      <c r="L1010" s="2">
        <f t="shared" si="183"/>
        <v>4.8412285268089536E-2</v>
      </c>
      <c r="M1010" s="2">
        <f t="shared" si="184"/>
        <v>1.09318063508589E-2</v>
      </c>
      <c r="N1010" s="1">
        <v>3307</v>
      </c>
      <c r="O1010" s="1">
        <v>2114</v>
      </c>
      <c r="P1010" s="1">
        <v>279</v>
      </c>
      <c r="Q1010" s="1">
        <v>27</v>
      </c>
      <c r="R1010" s="1">
        <v>29</v>
      </c>
      <c r="S1010" s="1">
        <v>7</v>
      </c>
      <c r="T1010" s="1"/>
      <c r="U1010" s="1">
        <v>0</v>
      </c>
      <c r="V1010" s="1"/>
      <c r="W1010" s="1"/>
      <c r="X1010" s="1"/>
      <c r="Y1010" s="1"/>
      <c r="Z1010" s="1"/>
      <c r="AA1010" s="1"/>
      <c r="AB1010" s="1"/>
      <c r="AG1010" t="str">
        <f t="shared" si="177"/>
        <v>Webster</v>
      </c>
      <c r="AH1010" s="10" t="s">
        <v>3038</v>
      </c>
      <c r="AI1010" s="10">
        <v>2</v>
      </c>
      <c r="AJ1010" s="7">
        <v>288</v>
      </c>
      <c r="AL1010" s="7" t="s">
        <v>851</v>
      </c>
      <c r="AM1010" t="s">
        <v>777</v>
      </c>
      <c r="AN1010" t="s">
        <v>503</v>
      </c>
      <c r="AO1010" t="s">
        <v>3855</v>
      </c>
    </row>
    <row r="1011" spans="1:41" hidden="1" outlineLevel="1">
      <c r="A1011" s="73" t="s">
        <v>2969</v>
      </c>
      <c r="B1011" s="10" t="s">
        <v>3738</v>
      </c>
      <c r="C1011" s="1">
        <f t="shared" si="174"/>
        <v>13697</v>
      </c>
      <c r="D1011" s="7">
        <f t="shared" si="178"/>
        <v>1</v>
      </c>
      <c r="E1011" s="7">
        <f t="shared" si="179"/>
        <v>2</v>
      </c>
      <c r="F1011" s="7">
        <f t="shared" si="180"/>
        <v>3</v>
      </c>
      <c r="G1011" s="1">
        <f t="shared" si="175"/>
        <v>1827</v>
      </c>
      <c r="H1011" s="2">
        <f t="shared" si="176"/>
        <v>0.13338687303789151</v>
      </c>
      <c r="I1011" s="8"/>
      <c r="J1011" s="2">
        <f t="shared" si="181"/>
        <v>0.5304811272541432</v>
      </c>
      <c r="K1011" s="2">
        <f t="shared" si="182"/>
        <v>0.39709425421625172</v>
      </c>
      <c r="L1011" s="2">
        <f t="shared" si="183"/>
        <v>6.2057384828794623E-2</v>
      </c>
      <c r="M1011" s="2">
        <f t="shared" si="184"/>
        <v>1.0367233700810455E-2</v>
      </c>
      <c r="N1011" s="1">
        <v>7266</v>
      </c>
      <c r="O1011" s="1">
        <v>5439</v>
      </c>
      <c r="P1011" s="1">
        <v>850</v>
      </c>
      <c r="Q1011" s="1">
        <v>29</v>
      </c>
      <c r="R1011" s="1">
        <v>71</v>
      </c>
      <c r="S1011" s="1">
        <v>14</v>
      </c>
      <c r="T1011" s="1"/>
      <c r="U1011" s="1">
        <v>28</v>
      </c>
      <c r="V1011" s="1"/>
      <c r="W1011" s="1"/>
      <c r="X1011" s="1"/>
      <c r="Y1011" s="1"/>
      <c r="Z1011" s="1"/>
      <c r="AA1011" s="1"/>
      <c r="AB1011" s="1"/>
      <c r="AG1011" t="str">
        <f t="shared" si="177"/>
        <v>Wellesley</v>
      </c>
      <c r="AH1011" t="s">
        <v>3432</v>
      </c>
      <c r="AI1011">
        <v>4</v>
      </c>
      <c r="AJ1011" s="7">
        <v>189</v>
      </c>
      <c r="AL1011" s="7" t="s">
        <v>851</v>
      </c>
      <c r="AM1011" t="s">
        <v>458</v>
      </c>
      <c r="AN1011" t="s">
        <v>640</v>
      </c>
      <c r="AO1011" t="s">
        <v>3856</v>
      </c>
    </row>
    <row r="1012" spans="1:41" hidden="1" outlineLevel="1">
      <c r="A1012" s="73" t="s">
        <v>3787</v>
      </c>
      <c r="B1012" s="10" t="s">
        <v>3738</v>
      </c>
      <c r="C1012" s="1">
        <f t="shared" si="174"/>
        <v>1901</v>
      </c>
      <c r="D1012" s="7">
        <f t="shared" si="178"/>
        <v>1</v>
      </c>
      <c r="E1012" s="7">
        <f t="shared" si="179"/>
        <v>2</v>
      </c>
      <c r="F1012" s="7">
        <f t="shared" si="180"/>
        <v>3</v>
      </c>
      <c r="G1012" s="1">
        <f t="shared" si="175"/>
        <v>590</v>
      </c>
      <c r="H1012" s="2">
        <f t="shared" si="176"/>
        <v>0.31036296685954762</v>
      </c>
      <c r="I1012" s="8"/>
      <c r="J1012" s="2">
        <f t="shared" si="181"/>
        <v>0.590215675960021</v>
      </c>
      <c r="K1012" s="2">
        <f t="shared" si="182"/>
        <v>0.27985270910047344</v>
      </c>
      <c r="L1012" s="2">
        <f t="shared" si="183"/>
        <v>0.11730668069437139</v>
      </c>
      <c r="M1012" s="2">
        <f t="shared" si="184"/>
        <v>1.2624934245134167E-2</v>
      </c>
      <c r="N1012" s="1">
        <v>1122</v>
      </c>
      <c r="O1012" s="1">
        <v>532</v>
      </c>
      <c r="P1012" s="1">
        <v>223</v>
      </c>
      <c r="Q1012" s="1">
        <v>7</v>
      </c>
      <c r="R1012" s="1">
        <v>10</v>
      </c>
      <c r="S1012" s="1">
        <v>5</v>
      </c>
      <c r="T1012" s="1"/>
      <c r="U1012" s="1">
        <v>2</v>
      </c>
      <c r="V1012" s="1"/>
      <c r="W1012" s="1"/>
      <c r="X1012" s="1"/>
      <c r="Y1012" s="1"/>
      <c r="Z1012" s="1"/>
      <c r="AA1012" s="1"/>
      <c r="AB1012" s="1"/>
      <c r="AG1012" t="str">
        <f t="shared" si="177"/>
        <v>Wellfleet</v>
      </c>
      <c r="AH1012" t="s">
        <v>2745</v>
      </c>
      <c r="AI1012">
        <v>10</v>
      </c>
      <c r="AJ1012" s="7">
        <v>312</v>
      </c>
      <c r="AL1012" s="7" t="s">
        <v>851</v>
      </c>
      <c r="AM1012" t="s">
        <v>1801</v>
      </c>
      <c r="AN1012" t="s">
        <v>992</v>
      </c>
      <c r="AO1012" t="s">
        <v>3857</v>
      </c>
    </row>
    <row r="1013" spans="1:41" hidden="1" outlineLevel="1">
      <c r="A1013" s="73" t="s">
        <v>3547</v>
      </c>
      <c r="B1013" s="10" t="s">
        <v>3738</v>
      </c>
      <c r="C1013" s="1">
        <f t="shared" si="174"/>
        <v>458</v>
      </c>
      <c r="D1013" s="7">
        <f t="shared" si="178"/>
        <v>1</v>
      </c>
      <c r="E1013" s="7">
        <f t="shared" si="179"/>
        <v>3</v>
      </c>
      <c r="F1013" s="7">
        <f t="shared" si="180"/>
        <v>2</v>
      </c>
      <c r="G1013" s="1">
        <f t="shared" si="175"/>
        <v>44</v>
      </c>
      <c r="H1013" s="2">
        <f t="shared" si="176"/>
        <v>9.606986899563319E-2</v>
      </c>
      <c r="I1013" s="8"/>
      <c r="J1013" s="2">
        <f t="shared" si="181"/>
        <v>0.45851528384279477</v>
      </c>
      <c r="K1013" s="2">
        <f t="shared" si="182"/>
        <v>0.16593886462882096</v>
      </c>
      <c r="L1013" s="2">
        <f t="shared" si="183"/>
        <v>0.36244541484716158</v>
      </c>
      <c r="M1013" s="2">
        <f t="shared" si="184"/>
        <v>1.3100436681222627E-2</v>
      </c>
      <c r="N1013" s="1">
        <v>210</v>
      </c>
      <c r="O1013" s="1">
        <v>76</v>
      </c>
      <c r="P1013" s="1">
        <v>166</v>
      </c>
      <c r="Q1013" s="1">
        <v>0</v>
      </c>
      <c r="R1013" s="1">
        <v>6</v>
      </c>
      <c r="S1013" s="1">
        <v>0</v>
      </c>
      <c r="T1013" s="1"/>
      <c r="U1013" s="1">
        <v>0</v>
      </c>
      <c r="V1013" s="1"/>
      <c r="W1013" s="1"/>
      <c r="X1013" s="1"/>
      <c r="Y1013" s="1"/>
      <c r="Z1013" s="1"/>
      <c r="AA1013" s="1"/>
      <c r="AB1013" s="1"/>
      <c r="AG1013" t="str">
        <f t="shared" si="177"/>
        <v>Wendell</v>
      </c>
      <c r="AH1013" t="s">
        <v>2579</v>
      </c>
      <c r="AI1013">
        <v>1</v>
      </c>
      <c r="AJ1013" s="7">
        <v>75</v>
      </c>
      <c r="AL1013" s="7" t="s">
        <v>851</v>
      </c>
      <c r="AM1013" t="s">
        <v>2455</v>
      </c>
      <c r="AN1013" t="s">
        <v>640</v>
      </c>
      <c r="AO1013" t="s">
        <v>3858</v>
      </c>
    </row>
    <row r="1014" spans="1:41" hidden="1" outlineLevel="1">
      <c r="A1014" s="73" t="s">
        <v>3366</v>
      </c>
      <c r="B1014" s="10" t="s">
        <v>3738</v>
      </c>
      <c r="C1014" s="1">
        <f t="shared" si="174"/>
        <v>2090</v>
      </c>
      <c r="D1014" s="7">
        <f t="shared" si="178"/>
        <v>2</v>
      </c>
      <c r="E1014" s="7">
        <f t="shared" si="179"/>
        <v>1</v>
      </c>
      <c r="F1014" s="7">
        <f t="shared" si="180"/>
        <v>3</v>
      </c>
      <c r="G1014" s="1">
        <f t="shared" si="175"/>
        <v>213</v>
      </c>
      <c r="H1014" s="2">
        <f t="shared" si="176"/>
        <v>0.10191387559808612</v>
      </c>
      <c r="I1014" s="8"/>
      <c r="J1014" s="2">
        <f t="shared" si="181"/>
        <v>0.41100478468899521</v>
      </c>
      <c r="K1014" s="2">
        <f t="shared" si="182"/>
        <v>0.51291866028708133</v>
      </c>
      <c r="L1014" s="2">
        <f t="shared" si="183"/>
        <v>6.4593301435406703E-2</v>
      </c>
      <c r="M1014" s="2">
        <f t="shared" si="184"/>
        <v>1.1483253588516706E-2</v>
      </c>
      <c r="N1014" s="1">
        <v>859</v>
      </c>
      <c r="O1014" s="1">
        <v>1072</v>
      </c>
      <c r="P1014" s="1">
        <v>135</v>
      </c>
      <c r="Q1014" s="1">
        <v>5</v>
      </c>
      <c r="R1014" s="1">
        <v>11</v>
      </c>
      <c r="S1014" s="1">
        <v>0</v>
      </c>
      <c r="T1014" s="1"/>
      <c r="U1014" s="1">
        <v>8</v>
      </c>
      <c r="V1014" s="1"/>
      <c r="W1014" s="1"/>
      <c r="X1014" s="1"/>
      <c r="Y1014" s="1"/>
      <c r="Z1014" s="1"/>
      <c r="AA1014" s="1"/>
      <c r="AB1014" s="1"/>
      <c r="AG1014" t="str">
        <f t="shared" si="177"/>
        <v>Wenham</v>
      </c>
      <c r="AH1014" t="s">
        <v>2430</v>
      </c>
      <c r="AI1014">
        <v>6</v>
      </c>
      <c r="AJ1014" s="7">
        <v>69</v>
      </c>
      <c r="AL1014" s="7" t="s">
        <v>851</v>
      </c>
      <c r="AM1014" t="s">
        <v>2454</v>
      </c>
      <c r="AN1014" t="s">
        <v>124</v>
      </c>
      <c r="AO1014" t="s">
        <v>3859</v>
      </c>
    </row>
    <row r="1015" spans="1:41" hidden="1" outlineLevel="1">
      <c r="A1015" s="73" t="s">
        <v>3561</v>
      </c>
      <c r="B1015" s="10" t="s">
        <v>3738</v>
      </c>
      <c r="C1015" s="1">
        <f t="shared" si="174"/>
        <v>3415</v>
      </c>
      <c r="D1015" s="7">
        <f t="shared" si="178"/>
        <v>1</v>
      </c>
      <c r="E1015" s="7">
        <f t="shared" si="179"/>
        <v>2</v>
      </c>
      <c r="F1015" s="7">
        <f t="shared" si="180"/>
        <v>3</v>
      </c>
      <c r="G1015" s="1">
        <f t="shared" si="175"/>
        <v>116</v>
      </c>
      <c r="H1015" s="2">
        <f t="shared" si="176"/>
        <v>3.3967789165446557E-2</v>
      </c>
      <c r="I1015" s="8"/>
      <c r="J1015" s="2">
        <f t="shared" si="181"/>
        <v>0.48345534407027818</v>
      </c>
      <c r="K1015" s="2">
        <f t="shared" si="182"/>
        <v>0.44948755490483161</v>
      </c>
      <c r="L1015" s="2">
        <f t="shared" si="183"/>
        <v>5.7101024890190338E-2</v>
      </c>
      <c r="M1015" s="2">
        <f t="shared" si="184"/>
        <v>9.956076134699815E-3</v>
      </c>
      <c r="N1015" s="1">
        <v>1651</v>
      </c>
      <c r="O1015" s="1">
        <v>1535</v>
      </c>
      <c r="P1015" s="1">
        <v>195</v>
      </c>
      <c r="Q1015" s="1">
        <v>9</v>
      </c>
      <c r="R1015" s="1">
        <v>21</v>
      </c>
      <c r="S1015" s="1">
        <v>2</v>
      </c>
      <c r="T1015" s="1"/>
      <c r="U1015" s="1">
        <v>2</v>
      </c>
      <c r="V1015" s="1"/>
      <c r="W1015" s="1"/>
      <c r="X1015" s="1"/>
      <c r="Y1015" s="1"/>
      <c r="Z1015" s="1"/>
      <c r="AA1015" s="1"/>
      <c r="AB1015" s="1"/>
      <c r="AG1015" t="str">
        <f t="shared" si="177"/>
        <v>West Boylston</v>
      </c>
      <c r="AH1015" s="10" t="s">
        <v>3038</v>
      </c>
      <c r="AI1015" s="10">
        <v>3</v>
      </c>
      <c r="AJ1015" s="7">
        <v>158</v>
      </c>
      <c r="AL1015" s="7" t="s">
        <v>851</v>
      </c>
      <c r="AM1015" t="s">
        <v>777</v>
      </c>
      <c r="AN1015" t="s">
        <v>505</v>
      </c>
      <c r="AO1015" t="s">
        <v>3860</v>
      </c>
    </row>
    <row r="1016" spans="1:41" hidden="1" outlineLevel="1">
      <c r="A1016" s="73" t="s">
        <v>3613</v>
      </c>
      <c r="B1016" s="10" t="s">
        <v>3738</v>
      </c>
      <c r="C1016" s="1">
        <f t="shared" si="174"/>
        <v>3418</v>
      </c>
      <c r="D1016" s="7">
        <f t="shared" si="178"/>
        <v>2</v>
      </c>
      <c r="E1016" s="7">
        <f t="shared" si="179"/>
        <v>1</v>
      </c>
      <c r="F1016" s="7">
        <f t="shared" si="180"/>
        <v>3</v>
      </c>
      <c r="G1016" s="1">
        <f t="shared" si="175"/>
        <v>163</v>
      </c>
      <c r="H1016" s="2">
        <f t="shared" si="176"/>
        <v>4.7688706846108833E-2</v>
      </c>
      <c r="I1016" s="8"/>
      <c r="J1016" s="2">
        <f t="shared" si="181"/>
        <v>0.44587478057343477</v>
      </c>
      <c r="K1016" s="2">
        <f t="shared" si="182"/>
        <v>0.49356348741954359</v>
      </c>
      <c r="L1016" s="2">
        <f t="shared" si="183"/>
        <v>4.7981275599765942E-2</v>
      </c>
      <c r="M1016" s="2">
        <f t="shared" si="184"/>
        <v>1.2580456407255698E-2</v>
      </c>
      <c r="N1016" s="1">
        <v>1524</v>
      </c>
      <c r="O1016" s="1">
        <v>1687</v>
      </c>
      <c r="P1016" s="1">
        <v>164</v>
      </c>
      <c r="Q1016" s="1">
        <v>19</v>
      </c>
      <c r="R1016" s="1">
        <v>15</v>
      </c>
      <c r="S1016" s="1">
        <v>5</v>
      </c>
      <c r="T1016" s="1"/>
      <c r="U1016" s="1">
        <v>4</v>
      </c>
      <c r="V1016" s="1"/>
      <c r="W1016" s="1"/>
      <c r="X1016" s="1"/>
      <c r="Y1016" s="1"/>
      <c r="Z1016" s="1"/>
      <c r="AA1016" s="1"/>
      <c r="AB1016" s="1"/>
      <c r="AG1016" t="str">
        <f t="shared" si="177"/>
        <v>West Bridgewater</v>
      </c>
      <c r="AH1016" t="s">
        <v>1525</v>
      </c>
      <c r="AI1016">
        <v>4</v>
      </c>
      <c r="AJ1016" s="7">
        <v>300</v>
      </c>
      <c r="AL1016" s="7" t="s">
        <v>851</v>
      </c>
      <c r="AM1016" t="s">
        <v>459</v>
      </c>
      <c r="AN1016" t="s">
        <v>657</v>
      </c>
      <c r="AO1016" t="s">
        <v>3861</v>
      </c>
    </row>
    <row r="1017" spans="1:41" hidden="1" outlineLevel="1">
      <c r="A1017" s="73" t="s">
        <v>3614</v>
      </c>
      <c r="B1017" s="10" t="s">
        <v>3738</v>
      </c>
      <c r="C1017" s="1">
        <f t="shared" si="174"/>
        <v>1651</v>
      </c>
      <c r="D1017" s="7">
        <f t="shared" si="178"/>
        <v>1</v>
      </c>
      <c r="E1017" s="7">
        <f t="shared" si="179"/>
        <v>2</v>
      </c>
      <c r="F1017" s="7">
        <f t="shared" si="180"/>
        <v>3</v>
      </c>
      <c r="G1017" s="1">
        <f t="shared" si="175"/>
        <v>76</v>
      </c>
      <c r="H1017" s="2">
        <f t="shared" si="176"/>
        <v>4.6032707450030283E-2</v>
      </c>
      <c r="I1017" s="8"/>
      <c r="J1017" s="2">
        <f t="shared" si="181"/>
        <v>0.48031496062992124</v>
      </c>
      <c r="K1017" s="2">
        <f t="shared" si="182"/>
        <v>0.434282253179891</v>
      </c>
      <c r="L1017" s="2">
        <f t="shared" si="183"/>
        <v>6.2992125984251968E-2</v>
      </c>
      <c r="M1017" s="2">
        <f t="shared" si="184"/>
        <v>2.241066020593574E-2</v>
      </c>
      <c r="N1017" s="1">
        <v>793</v>
      </c>
      <c r="O1017" s="1">
        <v>717</v>
      </c>
      <c r="P1017" s="1">
        <v>104</v>
      </c>
      <c r="Q1017" s="1">
        <v>17</v>
      </c>
      <c r="R1017" s="1">
        <v>13</v>
      </c>
      <c r="S1017" s="1">
        <v>3</v>
      </c>
      <c r="T1017" s="1"/>
      <c r="U1017" s="1">
        <v>4</v>
      </c>
      <c r="V1017" s="1"/>
      <c r="W1017" s="1"/>
      <c r="X1017" s="1"/>
      <c r="Y1017" s="1"/>
      <c r="Z1017" s="1"/>
      <c r="AA1017" s="1"/>
      <c r="AB1017" s="1"/>
      <c r="AG1017" t="str">
        <f t="shared" si="177"/>
        <v>West Brookfield</v>
      </c>
      <c r="AH1017" s="10" t="s">
        <v>3038</v>
      </c>
      <c r="AI1017" s="10">
        <v>1</v>
      </c>
      <c r="AJ1017" s="7">
        <v>198</v>
      </c>
      <c r="AL1017" s="7" t="s">
        <v>851</v>
      </c>
      <c r="AM1017" t="s">
        <v>777</v>
      </c>
      <c r="AN1017" t="s">
        <v>302</v>
      </c>
      <c r="AO1017" t="s">
        <v>3862</v>
      </c>
    </row>
    <row r="1018" spans="1:41" hidden="1" outlineLevel="1">
      <c r="A1018" s="73" t="s">
        <v>3130</v>
      </c>
      <c r="B1018" s="10" t="s">
        <v>3738</v>
      </c>
      <c r="C1018" s="1">
        <f t="shared" si="174"/>
        <v>2475</v>
      </c>
      <c r="D1018" s="7">
        <f t="shared" si="178"/>
        <v>1</v>
      </c>
      <c r="E1018" s="7">
        <f t="shared" si="179"/>
        <v>2</v>
      </c>
      <c r="F1018" s="7">
        <f t="shared" si="180"/>
        <v>3</v>
      </c>
      <c r="G1018" s="1">
        <f t="shared" si="175"/>
        <v>73</v>
      </c>
      <c r="H1018" s="2">
        <f t="shared" si="176"/>
        <v>2.9494949494949494E-2</v>
      </c>
      <c r="I1018" s="8"/>
      <c r="J1018" s="2">
        <f t="shared" si="181"/>
        <v>0.46666666666666667</v>
      </c>
      <c r="K1018" s="2">
        <f t="shared" si="182"/>
        <v>0.43717171717171716</v>
      </c>
      <c r="L1018" s="2">
        <f t="shared" si="183"/>
        <v>8.0808080808080815E-2</v>
      </c>
      <c r="M1018" s="2">
        <f t="shared" si="184"/>
        <v>1.5353535353535355E-2</v>
      </c>
      <c r="N1018" s="1">
        <v>1155</v>
      </c>
      <c r="O1018" s="1">
        <v>1082</v>
      </c>
      <c r="P1018" s="1">
        <v>200</v>
      </c>
      <c r="Q1018" s="1">
        <v>5</v>
      </c>
      <c r="R1018" s="1">
        <v>28</v>
      </c>
      <c r="S1018" s="1">
        <v>0</v>
      </c>
      <c r="T1018" s="1"/>
      <c r="U1018" s="1">
        <v>5</v>
      </c>
      <c r="V1018" s="1"/>
      <c r="W1018" s="1"/>
      <c r="X1018" s="1"/>
      <c r="Y1018" s="1"/>
      <c r="Z1018" s="1"/>
      <c r="AA1018" s="1"/>
      <c r="AB1018" s="1"/>
      <c r="AG1018" t="str">
        <f t="shared" si="177"/>
        <v>West Newbury</v>
      </c>
      <c r="AH1018" t="s">
        <v>2430</v>
      </c>
      <c r="AI1018">
        <v>6</v>
      </c>
      <c r="AJ1018" s="7">
        <v>6</v>
      </c>
      <c r="AL1018" s="7" t="s">
        <v>851</v>
      </c>
      <c r="AM1018" t="s">
        <v>2454</v>
      </c>
      <c r="AN1018" t="s">
        <v>612</v>
      </c>
      <c r="AO1018" t="s">
        <v>3863</v>
      </c>
    </row>
    <row r="1019" spans="1:41" hidden="1" outlineLevel="1">
      <c r="A1019" s="73" t="s">
        <v>3377</v>
      </c>
      <c r="B1019" s="10" t="s">
        <v>3738</v>
      </c>
      <c r="C1019" s="1">
        <f t="shared" si="174"/>
        <v>11725</v>
      </c>
      <c r="D1019" s="7">
        <f t="shared" si="178"/>
        <v>1</v>
      </c>
      <c r="E1019" s="7">
        <f t="shared" si="179"/>
        <v>2</v>
      </c>
      <c r="F1019" s="7">
        <f t="shared" si="180"/>
        <v>3</v>
      </c>
      <c r="G1019" s="1">
        <f t="shared" si="175"/>
        <v>1586</v>
      </c>
      <c r="H1019" s="2">
        <f t="shared" si="176"/>
        <v>0.13526652452025587</v>
      </c>
      <c r="I1019" s="8"/>
      <c r="J1019" s="2">
        <f t="shared" si="181"/>
        <v>0.52562899786780382</v>
      </c>
      <c r="K1019" s="2">
        <f t="shared" si="182"/>
        <v>0.39036247334754798</v>
      </c>
      <c r="L1019" s="2">
        <f t="shared" si="183"/>
        <v>6.9680170575692965E-2</v>
      </c>
      <c r="M1019" s="2">
        <f t="shared" si="184"/>
        <v>1.4328358208955241E-2</v>
      </c>
      <c r="N1019" s="1">
        <v>6163</v>
      </c>
      <c r="O1019" s="1">
        <v>4577</v>
      </c>
      <c r="P1019" s="1">
        <v>817</v>
      </c>
      <c r="Q1019" s="1">
        <v>41</v>
      </c>
      <c r="R1019" s="1">
        <v>121</v>
      </c>
      <c r="S1019" s="1">
        <v>5</v>
      </c>
      <c r="T1019" s="1"/>
      <c r="U1019" s="1">
        <v>1</v>
      </c>
      <c r="V1019" s="1"/>
      <c r="W1019" s="1"/>
      <c r="X1019" s="1"/>
      <c r="Y1019" s="1"/>
      <c r="Z1019" s="1"/>
      <c r="AA1019" s="1"/>
      <c r="AB1019" s="1"/>
      <c r="AG1019" t="str">
        <f t="shared" si="177"/>
        <v>West Springfield</v>
      </c>
      <c r="AH1019" t="s">
        <v>2688</v>
      </c>
      <c r="AI1019">
        <v>1</v>
      </c>
      <c r="AJ1019" s="7">
        <v>259</v>
      </c>
      <c r="AL1019" s="7" t="s">
        <v>851</v>
      </c>
      <c r="AM1019" t="s">
        <v>2456</v>
      </c>
      <c r="AN1019" t="s">
        <v>998</v>
      </c>
      <c r="AO1019" t="s">
        <v>3864</v>
      </c>
    </row>
    <row r="1020" spans="1:41" hidden="1" outlineLevel="1">
      <c r="A1020" s="73" t="s">
        <v>3356</v>
      </c>
      <c r="B1020" s="10" t="s">
        <v>3738</v>
      </c>
      <c r="C1020" s="1">
        <f t="shared" si="174"/>
        <v>810</v>
      </c>
      <c r="D1020" s="7">
        <f t="shared" si="178"/>
        <v>1</v>
      </c>
      <c r="E1020" s="7">
        <f t="shared" si="179"/>
        <v>2</v>
      </c>
      <c r="F1020" s="7">
        <f t="shared" si="180"/>
        <v>3</v>
      </c>
      <c r="G1020" s="1">
        <f t="shared" si="175"/>
        <v>282</v>
      </c>
      <c r="H1020" s="2">
        <f t="shared" si="176"/>
        <v>0.34814814814814815</v>
      </c>
      <c r="I1020" s="8"/>
      <c r="J1020" s="2">
        <f t="shared" si="181"/>
        <v>0.6098765432098765</v>
      </c>
      <c r="K1020" s="2">
        <f t="shared" si="182"/>
        <v>0.2617283950617284</v>
      </c>
      <c r="L1020" s="2">
        <f t="shared" si="183"/>
        <v>0.10123456790123457</v>
      </c>
      <c r="M1020" s="2">
        <f t="shared" si="184"/>
        <v>2.7160493827160528E-2</v>
      </c>
      <c r="N1020" s="1">
        <v>494</v>
      </c>
      <c r="O1020" s="1">
        <v>212</v>
      </c>
      <c r="P1020" s="1">
        <v>82</v>
      </c>
      <c r="Q1020" s="1">
        <v>3</v>
      </c>
      <c r="R1020" s="1">
        <v>19</v>
      </c>
      <c r="S1020" s="1">
        <v>0</v>
      </c>
      <c r="T1020" s="1"/>
      <c r="U1020" s="1">
        <v>0</v>
      </c>
      <c r="V1020" s="1"/>
      <c r="W1020" s="1"/>
      <c r="X1020" s="1"/>
      <c r="Y1020" s="1"/>
      <c r="Z1020" s="1"/>
      <c r="AA1020" s="1"/>
      <c r="AB1020" s="1"/>
      <c r="AG1020" t="str">
        <f t="shared" si="177"/>
        <v>West Stockbridge</v>
      </c>
      <c r="AH1020" t="s">
        <v>1057</v>
      </c>
      <c r="AI1020">
        <v>1</v>
      </c>
      <c r="AJ1020" s="7">
        <v>179</v>
      </c>
      <c r="AL1020" s="7" t="s">
        <v>851</v>
      </c>
      <c r="AM1020" t="s">
        <v>1802</v>
      </c>
      <c r="AN1020" t="s">
        <v>119</v>
      </c>
      <c r="AO1020" t="s">
        <v>3816</v>
      </c>
    </row>
    <row r="1021" spans="1:41" hidden="1" outlineLevel="1">
      <c r="A1021" s="73" t="s">
        <v>3775</v>
      </c>
      <c r="B1021" s="10" t="s">
        <v>3738</v>
      </c>
      <c r="C1021" s="1">
        <f t="shared" si="174"/>
        <v>1521</v>
      </c>
      <c r="D1021" s="7">
        <f t="shared" si="178"/>
        <v>1</v>
      </c>
      <c r="E1021" s="7">
        <f t="shared" si="179"/>
        <v>2</v>
      </c>
      <c r="F1021" s="7">
        <f t="shared" si="180"/>
        <v>3</v>
      </c>
      <c r="G1021" s="1">
        <f t="shared" si="175"/>
        <v>704</v>
      </c>
      <c r="H1021" s="2">
        <f t="shared" si="176"/>
        <v>0.462853385930309</v>
      </c>
      <c r="I1021" s="8"/>
      <c r="J1021" s="2">
        <f t="shared" si="181"/>
        <v>0.65285996055226825</v>
      </c>
      <c r="K1021" s="2">
        <f t="shared" si="182"/>
        <v>0.19000657462195925</v>
      </c>
      <c r="L1021" s="2">
        <f t="shared" si="183"/>
        <v>0.15253122945430639</v>
      </c>
      <c r="M1021" s="2">
        <f t="shared" si="184"/>
        <v>4.6022353714661179E-3</v>
      </c>
      <c r="N1021" s="1">
        <v>993</v>
      </c>
      <c r="O1021" s="1">
        <v>289</v>
      </c>
      <c r="P1021" s="1">
        <v>232</v>
      </c>
      <c r="Q1021" s="1">
        <v>1</v>
      </c>
      <c r="R1021" s="1">
        <v>5</v>
      </c>
      <c r="S1021" s="1">
        <v>1</v>
      </c>
      <c r="T1021" s="1"/>
      <c r="U1021" s="1">
        <v>0</v>
      </c>
      <c r="V1021" s="1"/>
      <c r="W1021" s="1"/>
      <c r="X1021" s="1"/>
      <c r="Y1021" s="1"/>
      <c r="Z1021" s="1"/>
      <c r="AA1021" s="1"/>
      <c r="AB1021" s="1"/>
      <c r="AG1021" t="str">
        <f t="shared" si="177"/>
        <v>West Tisbury</v>
      </c>
      <c r="AH1021" t="s">
        <v>3243</v>
      </c>
      <c r="AI1021">
        <v>10</v>
      </c>
      <c r="AJ1021" s="7">
        <v>349</v>
      </c>
      <c r="AL1021" s="7" t="s">
        <v>851</v>
      </c>
      <c r="AM1021" t="s">
        <v>2150</v>
      </c>
      <c r="AN1021" t="s">
        <v>781</v>
      </c>
      <c r="AO1021" t="s">
        <v>3817</v>
      </c>
    </row>
    <row r="1022" spans="1:41" hidden="1" outlineLevel="1">
      <c r="A1022" s="73" t="s">
        <v>4664</v>
      </c>
      <c r="B1022" s="10" t="s">
        <v>3738</v>
      </c>
      <c r="C1022" s="1">
        <f t="shared" si="174"/>
        <v>8104</v>
      </c>
      <c r="D1022" s="7">
        <f t="shared" si="178"/>
        <v>1</v>
      </c>
      <c r="E1022" s="7">
        <f t="shared" si="179"/>
        <v>2</v>
      </c>
      <c r="F1022" s="7">
        <f t="shared" si="180"/>
        <v>3</v>
      </c>
      <c r="G1022" s="1">
        <f t="shared" si="175"/>
        <v>937</v>
      </c>
      <c r="H1022" s="2">
        <f t="shared" si="176"/>
        <v>0.11562191510365252</v>
      </c>
      <c r="I1022" s="8"/>
      <c r="J1022" s="2">
        <f t="shared" si="181"/>
        <v>0.51850937808489639</v>
      </c>
      <c r="K1022" s="2">
        <f t="shared" si="182"/>
        <v>0.40288746298124384</v>
      </c>
      <c r="L1022" s="2">
        <f t="shared" si="183"/>
        <v>6.6633761105626854E-2</v>
      </c>
      <c r="M1022" s="2">
        <f t="shared" si="184"/>
        <v>1.1969397828232919E-2</v>
      </c>
      <c r="N1022" s="1">
        <v>4202</v>
      </c>
      <c r="O1022" s="1">
        <v>3265</v>
      </c>
      <c r="P1022" s="1">
        <v>540</v>
      </c>
      <c r="Q1022" s="1">
        <v>21</v>
      </c>
      <c r="R1022" s="1">
        <v>49</v>
      </c>
      <c r="S1022" s="1">
        <v>10</v>
      </c>
      <c r="T1022" s="1"/>
      <c r="U1022" s="1">
        <v>17</v>
      </c>
      <c r="V1022" s="1"/>
      <c r="W1022" s="1"/>
      <c r="X1022" s="1"/>
      <c r="Y1022" s="1"/>
      <c r="Z1022" s="1"/>
      <c r="AA1022" s="1"/>
      <c r="AB1022" s="1"/>
      <c r="AG1022" t="str">
        <f t="shared" si="177"/>
        <v>Westborough</v>
      </c>
      <c r="AH1022" s="10" t="s">
        <v>3038</v>
      </c>
      <c r="AI1022" s="10">
        <v>3</v>
      </c>
      <c r="AJ1022" s="7">
        <v>196</v>
      </c>
      <c r="AL1022" s="7" t="s">
        <v>851</v>
      </c>
      <c r="AM1022" t="s">
        <v>777</v>
      </c>
      <c r="AN1022" t="s">
        <v>292</v>
      </c>
      <c r="AO1022" t="s">
        <v>3818</v>
      </c>
    </row>
    <row r="1023" spans="1:41" hidden="1" outlineLevel="1">
      <c r="A1023" s="73" t="s">
        <v>3314</v>
      </c>
      <c r="B1023" s="10" t="s">
        <v>3738</v>
      </c>
      <c r="C1023" s="1">
        <f t="shared" si="174"/>
        <v>15429</v>
      </c>
      <c r="D1023" s="7">
        <f t="shared" si="178"/>
        <v>1</v>
      </c>
      <c r="E1023" s="7">
        <f t="shared" si="179"/>
        <v>2</v>
      </c>
      <c r="F1023" s="7">
        <f t="shared" si="180"/>
        <v>3</v>
      </c>
      <c r="G1023" s="1">
        <f t="shared" si="175"/>
        <v>1257</v>
      </c>
      <c r="H1023" s="2">
        <f t="shared" si="176"/>
        <v>8.1469959167800893E-2</v>
      </c>
      <c r="I1023" s="8"/>
      <c r="J1023" s="2">
        <f t="shared" si="181"/>
        <v>0.49996759349277337</v>
      </c>
      <c r="K1023" s="2">
        <f t="shared" si="182"/>
        <v>0.41849763432497245</v>
      </c>
      <c r="L1023" s="2">
        <f t="shared" si="183"/>
        <v>6.8896234363860262E-2</v>
      </c>
      <c r="M1023" s="2">
        <f t="shared" si="184"/>
        <v>1.2638537818393872E-2</v>
      </c>
      <c r="N1023" s="1">
        <v>7714</v>
      </c>
      <c r="O1023" s="1">
        <v>6457</v>
      </c>
      <c r="P1023" s="1">
        <v>1063</v>
      </c>
      <c r="Q1023" s="1">
        <v>45</v>
      </c>
      <c r="R1023" s="1">
        <v>128</v>
      </c>
      <c r="S1023" s="1">
        <v>9</v>
      </c>
      <c r="T1023" s="1"/>
      <c r="U1023" s="1">
        <v>13</v>
      </c>
      <c r="V1023" s="1"/>
      <c r="W1023" s="1"/>
      <c r="X1023" s="1"/>
      <c r="Y1023" s="1"/>
      <c r="Z1023" s="1"/>
      <c r="AA1023" s="1"/>
      <c r="AB1023" s="1"/>
      <c r="AG1023" t="str">
        <f t="shared" si="177"/>
        <v>Westfield</v>
      </c>
      <c r="AH1023" t="s">
        <v>2688</v>
      </c>
      <c r="AI1023">
        <v>1</v>
      </c>
      <c r="AJ1023" s="7">
        <v>241</v>
      </c>
      <c r="AL1023" s="7" t="s">
        <v>851</v>
      </c>
      <c r="AM1023" t="s">
        <v>2456</v>
      </c>
      <c r="AN1023" t="s">
        <v>313</v>
      </c>
      <c r="AO1023" t="s">
        <v>3819</v>
      </c>
    </row>
    <row r="1024" spans="1:41" hidden="1" outlineLevel="1">
      <c r="A1024" s="73" t="s">
        <v>3326</v>
      </c>
      <c r="B1024" s="10" t="s">
        <v>3738</v>
      </c>
      <c r="C1024" s="1">
        <f t="shared" si="174"/>
        <v>10754</v>
      </c>
      <c r="D1024" s="7">
        <f t="shared" si="178"/>
        <v>1</v>
      </c>
      <c r="E1024" s="7">
        <f t="shared" si="179"/>
        <v>2</v>
      </c>
      <c r="F1024" s="7">
        <f t="shared" si="180"/>
        <v>3</v>
      </c>
      <c r="G1024" s="1">
        <f t="shared" si="175"/>
        <v>651</v>
      </c>
      <c r="H1024" s="2">
        <f t="shared" si="176"/>
        <v>6.0535614655012088E-2</v>
      </c>
      <c r="I1024" s="8"/>
      <c r="J1024" s="2">
        <f t="shared" si="181"/>
        <v>0.49107308908313185</v>
      </c>
      <c r="K1024" s="2">
        <f t="shared" si="182"/>
        <v>0.43053747442811979</v>
      </c>
      <c r="L1024" s="2">
        <f t="shared" si="183"/>
        <v>6.2023433141156777E-2</v>
      </c>
      <c r="M1024" s="2">
        <f t="shared" si="184"/>
        <v>1.6366003347591578E-2</v>
      </c>
      <c r="N1024" s="1">
        <v>5281</v>
      </c>
      <c r="O1024" s="1">
        <v>4630</v>
      </c>
      <c r="P1024" s="1">
        <v>667</v>
      </c>
      <c r="Q1024" s="1">
        <v>27</v>
      </c>
      <c r="R1024" s="1">
        <v>97</v>
      </c>
      <c r="S1024" s="1">
        <v>9</v>
      </c>
      <c r="T1024" s="1"/>
      <c r="U1024" s="1">
        <v>43</v>
      </c>
      <c r="V1024" s="1"/>
      <c r="W1024" s="1"/>
      <c r="X1024" s="1"/>
      <c r="Y1024" s="1"/>
      <c r="Z1024" s="1"/>
      <c r="AA1024" s="1"/>
      <c r="AB1024" s="1"/>
      <c r="AG1024" t="str">
        <f t="shared" si="177"/>
        <v>Westford</v>
      </c>
      <c r="AH1024" t="s">
        <v>1850</v>
      </c>
      <c r="AI1024">
        <v>5</v>
      </c>
      <c r="AJ1024" s="7">
        <v>51</v>
      </c>
      <c r="AL1024" s="7" t="s">
        <v>851</v>
      </c>
      <c r="AM1024" t="s">
        <v>1467</v>
      </c>
      <c r="AN1024" t="s">
        <v>3730</v>
      </c>
      <c r="AO1024" t="s">
        <v>3820</v>
      </c>
    </row>
    <row r="1025" spans="1:41" hidden="1" outlineLevel="1">
      <c r="A1025" s="73" t="s">
        <v>4665</v>
      </c>
      <c r="B1025" s="10" t="s">
        <v>3738</v>
      </c>
      <c r="C1025" s="1">
        <f t="shared" si="174"/>
        <v>841</v>
      </c>
      <c r="D1025" s="7">
        <f t="shared" si="178"/>
        <v>1</v>
      </c>
      <c r="E1025" s="7">
        <f t="shared" si="179"/>
        <v>2</v>
      </c>
      <c r="F1025" s="7">
        <f t="shared" si="180"/>
        <v>3</v>
      </c>
      <c r="G1025" s="1">
        <f t="shared" si="175"/>
        <v>38</v>
      </c>
      <c r="H1025" s="2">
        <f t="shared" si="176"/>
        <v>4.5184304399524373E-2</v>
      </c>
      <c r="I1025" s="8"/>
      <c r="J1025" s="2">
        <f t="shared" si="181"/>
        <v>0.46848989298454219</v>
      </c>
      <c r="K1025" s="2">
        <f t="shared" si="182"/>
        <v>0.42330558858501782</v>
      </c>
      <c r="L1025" s="2">
        <f t="shared" si="183"/>
        <v>0.10107015457788347</v>
      </c>
      <c r="M1025" s="2">
        <f t="shared" si="184"/>
        <v>7.1343638525564607E-3</v>
      </c>
      <c r="N1025" s="1">
        <v>394</v>
      </c>
      <c r="O1025" s="1">
        <v>356</v>
      </c>
      <c r="P1025" s="1">
        <v>85</v>
      </c>
      <c r="Q1025" s="1">
        <v>0</v>
      </c>
      <c r="R1025" s="1">
        <v>5</v>
      </c>
      <c r="S1025" s="1">
        <v>1</v>
      </c>
      <c r="T1025" s="1"/>
      <c r="U1025" s="1">
        <v>0</v>
      </c>
      <c r="V1025" s="1"/>
      <c r="W1025" s="1"/>
      <c r="X1025" s="1"/>
      <c r="Y1025" s="1"/>
      <c r="Z1025" s="1"/>
      <c r="AA1025" s="1"/>
      <c r="AB1025" s="1"/>
      <c r="AG1025" t="str">
        <f t="shared" si="177"/>
        <v>Westhampton</v>
      </c>
      <c r="AH1025" t="s">
        <v>1790</v>
      </c>
      <c r="AI1025">
        <v>1</v>
      </c>
      <c r="AJ1025" s="7">
        <v>173</v>
      </c>
      <c r="AL1025" s="7" t="s">
        <v>851</v>
      </c>
      <c r="AM1025" t="s">
        <v>1466</v>
      </c>
      <c r="AN1025" t="s">
        <v>994</v>
      </c>
      <c r="AO1025" t="s">
        <v>3870</v>
      </c>
    </row>
    <row r="1026" spans="1:41" hidden="1" outlineLevel="1">
      <c r="A1026" s="73" t="s">
        <v>3082</v>
      </c>
      <c r="B1026" s="10" t="s">
        <v>3738</v>
      </c>
      <c r="C1026" s="1">
        <f t="shared" ref="C1026:C1089" si="185">SUM(N1026:AE1026)</f>
        <v>3562</v>
      </c>
      <c r="D1026" s="7">
        <f t="shared" si="178"/>
        <v>1</v>
      </c>
      <c r="E1026" s="7">
        <f t="shared" si="179"/>
        <v>2</v>
      </c>
      <c r="F1026" s="7">
        <f t="shared" si="180"/>
        <v>3</v>
      </c>
      <c r="G1026" s="1">
        <f t="shared" ref="G1026:G1089" si="186">IF(D1026=1,N1026,IF(E1026=1,O1026,P1026))-IF(D1026=2,N1026,IF(E1026=2,O1026,P1026))</f>
        <v>359</v>
      </c>
      <c r="H1026" s="2">
        <f t="shared" ref="H1026:H1089" si="187">G1026/C1026</f>
        <v>0.10078607523862998</v>
      </c>
      <c r="I1026" s="8"/>
      <c r="J1026" s="2">
        <f t="shared" si="181"/>
        <v>0.51235261089275685</v>
      </c>
      <c r="K1026" s="2">
        <f t="shared" si="182"/>
        <v>0.41156653565412687</v>
      </c>
      <c r="L1026" s="2">
        <f t="shared" si="183"/>
        <v>6.0920830993823692E-2</v>
      </c>
      <c r="M1026" s="2">
        <f t="shared" si="184"/>
        <v>1.5160022459292578E-2</v>
      </c>
      <c r="N1026" s="1">
        <v>1825</v>
      </c>
      <c r="O1026" s="1">
        <v>1466</v>
      </c>
      <c r="P1026" s="1">
        <v>217</v>
      </c>
      <c r="Q1026" s="1">
        <v>10</v>
      </c>
      <c r="R1026" s="1">
        <v>30</v>
      </c>
      <c r="S1026" s="1">
        <v>4</v>
      </c>
      <c r="T1026" s="1"/>
      <c r="U1026" s="1">
        <v>10</v>
      </c>
      <c r="V1026" s="1"/>
      <c r="W1026" s="1"/>
      <c r="X1026" s="1"/>
      <c r="Y1026" s="1"/>
      <c r="Z1026" s="1"/>
      <c r="AA1026" s="1"/>
      <c r="AB1026" s="1"/>
      <c r="AG1026" t="str">
        <f t="shared" si="177"/>
        <v>Westminster</v>
      </c>
      <c r="AH1026" s="10" t="s">
        <v>3038</v>
      </c>
      <c r="AI1026" s="10">
        <v>1</v>
      </c>
      <c r="AJ1026" s="7">
        <v>64</v>
      </c>
      <c r="AL1026" s="7" t="s">
        <v>851</v>
      </c>
      <c r="AM1026" t="s">
        <v>777</v>
      </c>
      <c r="AN1026" t="s">
        <v>551</v>
      </c>
      <c r="AO1026" t="s">
        <v>3871</v>
      </c>
    </row>
    <row r="1027" spans="1:41" hidden="1" outlineLevel="1">
      <c r="A1027" s="73" t="s">
        <v>2422</v>
      </c>
      <c r="B1027" s="10" t="s">
        <v>3738</v>
      </c>
      <c r="C1027" s="1">
        <f t="shared" si="185"/>
        <v>6126</v>
      </c>
      <c r="D1027" s="7">
        <f t="shared" si="178"/>
        <v>1</v>
      </c>
      <c r="E1027" s="7">
        <f t="shared" si="179"/>
        <v>2</v>
      </c>
      <c r="F1027" s="7">
        <f t="shared" si="180"/>
        <v>3</v>
      </c>
      <c r="G1027" s="1">
        <f t="shared" si="186"/>
        <v>449</v>
      </c>
      <c r="H1027" s="2">
        <f t="shared" si="187"/>
        <v>7.3294156056154094E-2</v>
      </c>
      <c r="I1027" s="8"/>
      <c r="J1027" s="2">
        <f t="shared" si="181"/>
        <v>0.49885732941560562</v>
      </c>
      <c r="K1027" s="2">
        <f t="shared" si="182"/>
        <v>0.42556317335945154</v>
      </c>
      <c r="L1027" s="2">
        <f t="shared" si="183"/>
        <v>6.3826314071172049E-2</v>
      </c>
      <c r="M1027" s="2">
        <f t="shared" si="184"/>
        <v>1.1753183153770844E-2</v>
      </c>
      <c r="N1027" s="1">
        <v>3056</v>
      </c>
      <c r="O1027" s="1">
        <v>2607</v>
      </c>
      <c r="P1027" s="1">
        <v>391</v>
      </c>
      <c r="Q1027" s="1">
        <v>14</v>
      </c>
      <c r="R1027" s="1">
        <v>43</v>
      </c>
      <c r="S1027" s="1">
        <v>2</v>
      </c>
      <c r="T1027" s="1"/>
      <c r="U1027" s="1">
        <v>13</v>
      </c>
      <c r="V1027" s="1"/>
      <c r="W1027" s="1"/>
      <c r="X1027" s="1"/>
      <c r="Y1027" s="1"/>
      <c r="Z1027" s="1"/>
      <c r="AA1027" s="1"/>
      <c r="AB1027" s="1"/>
      <c r="AG1027" t="str">
        <f t="shared" ref="AG1027:AG1090" si="188">A1027</f>
        <v>Weston</v>
      </c>
      <c r="AH1027" t="s">
        <v>1850</v>
      </c>
      <c r="AI1027">
        <v>7</v>
      </c>
      <c r="AJ1027" s="7">
        <v>161</v>
      </c>
      <c r="AL1027" s="7" t="s">
        <v>851</v>
      </c>
      <c r="AM1027" t="s">
        <v>1467</v>
      </c>
      <c r="AN1027" t="s">
        <v>562</v>
      </c>
      <c r="AO1027" t="s">
        <v>3872</v>
      </c>
    </row>
    <row r="1028" spans="1:41" hidden="1" outlineLevel="1">
      <c r="A1028" s="73" t="s">
        <v>4666</v>
      </c>
      <c r="B1028" s="10" t="s">
        <v>3738</v>
      </c>
      <c r="C1028" s="1">
        <f t="shared" si="185"/>
        <v>7107</v>
      </c>
      <c r="D1028" s="7">
        <f t="shared" si="178"/>
        <v>1</v>
      </c>
      <c r="E1028" s="7">
        <f t="shared" si="179"/>
        <v>2</v>
      </c>
      <c r="F1028" s="7">
        <f t="shared" si="180"/>
        <v>3</v>
      </c>
      <c r="G1028" s="1">
        <f t="shared" si="186"/>
        <v>2131</v>
      </c>
      <c r="H1028" s="2">
        <f t="shared" si="187"/>
        <v>0.29984522301955818</v>
      </c>
      <c r="I1028" s="8"/>
      <c r="J1028" s="2">
        <f t="shared" si="181"/>
        <v>0.61840439003799075</v>
      </c>
      <c r="K1028" s="2">
        <f t="shared" si="182"/>
        <v>0.31855916701843251</v>
      </c>
      <c r="L1028" s="2">
        <f t="shared" si="183"/>
        <v>5.4594062192204869E-2</v>
      </c>
      <c r="M1028" s="2">
        <f t="shared" si="184"/>
        <v>8.4423807513718738E-3</v>
      </c>
      <c r="N1028" s="1">
        <v>4395</v>
      </c>
      <c r="O1028" s="1">
        <v>2264</v>
      </c>
      <c r="P1028" s="1">
        <v>388</v>
      </c>
      <c r="Q1028" s="1">
        <v>29</v>
      </c>
      <c r="R1028" s="1">
        <v>28</v>
      </c>
      <c r="S1028" s="1">
        <v>3</v>
      </c>
      <c r="T1028" s="1"/>
      <c r="U1028" s="1">
        <v>0</v>
      </c>
      <c r="V1028" s="1"/>
      <c r="W1028" s="1"/>
      <c r="X1028" s="1"/>
      <c r="Y1028" s="1"/>
      <c r="Z1028" s="1"/>
      <c r="AA1028" s="1"/>
      <c r="AB1028" s="1"/>
      <c r="AG1028" t="str">
        <f t="shared" si="188"/>
        <v>Westport</v>
      </c>
      <c r="AH1028" t="s">
        <v>2683</v>
      </c>
      <c r="AI1028">
        <v>3</v>
      </c>
      <c r="AJ1028" s="7">
        <v>341</v>
      </c>
      <c r="AL1028" s="7" t="s">
        <v>851</v>
      </c>
      <c r="AM1028" t="s">
        <v>1803</v>
      </c>
      <c r="AN1028" t="s">
        <v>996</v>
      </c>
      <c r="AO1028" t="s">
        <v>3873</v>
      </c>
    </row>
    <row r="1029" spans="1:41" hidden="1" outlineLevel="1">
      <c r="A1029" s="73" t="s">
        <v>3632</v>
      </c>
      <c r="B1029" s="10" t="s">
        <v>3738</v>
      </c>
      <c r="C1029" s="1">
        <f t="shared" si="185"/>
        <v>8033</v>
      </c>
      <c r="D1029" s="7">
        <f t="shared" si="178"/>
        <v>1</v>
      </c>
      <c r="E1029" s="7">
        <f t="shared" si="179"/>
        <v>2</v>
      </c>
      <c r="F1029" s="7">
        <f t="shared" si="180"/>
        <v>3</v>
      </c>
      <c r="G1029" s="1">
        <f t="shared" si="186"/>
        <v>172</v>
      </c>
      <c r="H1029" s="2">
        <f t="shared" si="187"/>
        <v>2.1411676833063612E-2</v>
      </c>
      <c r="I1029" s="8"/>
      <c r="J1029" s="2">
        <f t="shared" si="181"/>
        <v>0.47504045811029505</v>
      </c>
      <c r="K1029" s="2">
        <f t="shared" si="182"/>
        <v>0.45362878127723144</v>
      </c>
      <c r="L1029" s="2">
        <f t="shared" si="183"/>
        <v>5.9255570770571392E-2</v>
      </c>
      <c r="M1029" s="2">
        <f t="shared" si="184"/>
        <v>1.2075189841902118E-2</v>
      </c>
      <c r="N1029" s="1">
        <v>3816</v>
      </c>
      <c r="O1029" s="1">
        <v>3644</v>
      </c>
      <c r="P1029" s="1">
        <v>476</v>
      </c>
      <c r="Q1029" s="1">
        <v>35</v>
      </c>
      <c r="R1029" s="1">
        <v>47</v>
      </c>
      <c r="S1029" s="1">
        <v>2</v>
      </c>
      <c r="T1029" s="1"/>
      <c r="U1029" s="1">
        <v>13</v>
      </c>
      <c r="V1029" s="1"/>
      <c r="W1029" s="1"/>
      <c r="X1029" s="1"/>
      <c r="Y1029" s="1"/>
      <c r="Z1029" s="1"/>
      <c r="AA1029" s="1"/>
      <c r="AB1029" s="1"/>
      <c r="AG1029" t="str">
        <f t="shared" si="188"/>
        <v>Westwood</v>
      </c>
      <c r="AH1029" t="s">
        <v>3432</v>
      </c>
      <c r="AI1029">
        <v>9</v>
      </c>
      <c r="AJ1029" s="7">
        <v>214</v>
      </c>
      <c r="AL1029" s="7" t="s">
        <v>851</v>
      </c>
      <c r="AM1029" t="s">
        <v>458</v>
      </c>
      <c r="AN1029" t="s">
        <v>657</v>
      </c>
      <c r="AO1029" t="s">
        <v>3874</v>
      </c>
    </row>
    <row r="1030" spans="1:41" hidden="1" outlineLevel="1">
      <c r="A1030" s="73" t="s">
        <v>3251</v>
      </c>
      <c r="B1030" s="10" t="s">
        <v>3738</v>
      </c>
      <c r="C1030" s="1">
        <f t="shared" si="185"/>
        <v>26140</v>
      </c>
      <c r="D1030" s="7">
        <f t="shared" si="178"/>
        <v>1</v>
      </c>
      <c r="E1030" s="7">
        <f t="shared" si="179"/>
        <v>2</v>
      </c>
      <c r="F1030" s="7">
        <f t="shared" si="180"/>
        <v>3</v>
      </c>
      <c r="G1030" s="1">
        <f t="shared" si="186"/>
        <v>6686</v>
      </c>
      <c r="H1030" s="2">
        <f t="shared" si="187"/>
        <v>0.25577658760520278</v>
      </c>
      <c r="I1030" s="8"/>
      <c r="J1030" s="2">
        <f t="shared" si="181"/>
        <v>0.5956388676358072</v>
      </c>
      <c r="K1030" s="2">
        <f t="shared" si="182"/>
        <v>0.33986228003060442</v>
      </c>
      <c r="L1030" s="2">
        <f t="shared" si="183"/>
        <v>5.3863810252486613E-2</v>
      </c>
      <c r="M1030" s="2">
        <f t="shared" si="184"/>
        <v>1.0635042081101762E-2</v>
      </c>
      <c r="N1030" s="1">
        <v>15570</v>
      </c>
      <c r="O1030" s="1">
        <v>8884</v>
      </c>
      <c r="P1030" s="1">
        <v>1408</v>
      </c>
      <c r="Q1030" s="1">
        <v>141</v>
      </c>
      <c r="R1030" s="1">
        <v>120</v>
      </c>
      <c r="S1030" s="1">
        <v>17</v>
      </c>
      <c r="T1030" s="1"/>
      <c r="U1030" s="1">
        <v>0</v>
      </c>
      <c r="V1030" s="1"/>
      <c r="W1030" s="1"/>
      <c r="X1030" s="1"/>
      <c r="Y1030" s="1"/>
      <c r="Z1030" s="1"/>
      <c r="AA1030" s="1"/>
      <c r="AB1030" s="1"/>
      <c r="AG1030" t="str">
        <f t="shared" si="188"/>
        <v>Weymouth</v>
      </c>
      <c r="AH1030" t="s">
        <v>3432</v>
      </c>
      <c r="AI1030">
        <v>10</v>
      </c>
      <c r="AJ1030" s="7">
        <v>211</v>
      </c>
      <c r="AL1030" s="7" t="s">
        <v>851</v>
      </c>
      <c r="AM1030" t="s">
        <v>458</v>
      </c>
      <c r="AN1030" t="s">
        <v>1146</v>
      </c>
      <c r="AO1030" t="s">
        <v>3875</v>
      </c>
    </row>
    <row r="1031" spans="1:41" hidden="1" outlineLevel="1">
      <c r="A1031" s="73" t="s">
        <v>3252</v>
      </c>
      <c r="B1031" s="10" t="s">
        <v>3738</v>
      </c>
      <c r="C1031" s="1">
        <f t="shared" si="185"/>
        <v>846</v>
      </c>
      <c r="D1031" s="7">
        <f t="shared" si="178"/>
        <v>1</v>
      </c>
      <c r="E1031" s="7">
        <f t="shared" si="179"/>
        <v>2</v>
      </c>
      <c r="F1031" s="7">
        <f t="shared" si="180"/>
        <v>3</v>
      </c>
      <c r="G1031" s="1">
        <f t="shared" si="186"/>
        <v>161</v>
      </c>
      <c r="H1031" s="2">
        <f t="shared" si="187"/>
        <v>0.19030732860520094</v>
      </c>
      <c r="I1031" s="8"/>
      <c r="J1031" s="2">
        <f t="shared" si="181"/>
        <v>0.52127659574468088</v>
      </c>
      <c r="K1031" s="2">
        <f t="shared" si="182"/>
        <v>0.33096926713947988</v>
      </c>
      <c r="L1031" s="2">
        <f t="shared" si="183"/>
        <v>0.13238770685579196</v>
      </c>
      <c r="M1031" s="2">
        <f t="shared" si="184"/>
        <v>1.5366430260047276E-2</v>
      </c>
      <c r="N1031" s="1">
        <v>441</v>
      </c>
      <c r="O1031" s="1">
        <v>280</v>
      </c>
      <c r="P1031" s="1">
        <v>112</v>
      </c>
      <c r="Q1031" s="1">
        <v>0</v>
      </c>
      <c r="R1031" s="1">
        <v>10</v>
      </c>
      <c r="S1031" s="1">
        <v>1</v>
      </c>
      <c r="T1031" s="1"/>
      <c r="U1031" s="1">
        <v>2</v>
      </c>
      <c r="V1031" s="1"/>
      <c r="W1031" s="1"/>
      <c r="X1031" s="1"/>
      <c r="Y1031" s="1"/>
      <c r="Z1031" s="1"/>
      <c r="AA1031" s="1"/>
      <c r="AB1031" s="1"/>
      <c r="AG1031" t="str">
        <f t="shared" si="188"/>
        <v>Whately</v>
      </c>
      <c r="AH1031" t="s">
        <v>2579</v>
      </c>
      <c r="AI1031">
        <v>1</v>
      </c>
      <c r="AJ1031" s="7">
        <v>126</v>
      </c>
      <c r="AL1031" s="7" t="s">
        <v>851</v>
      </c>
      <c r="AM1031" t="s">
        <v>2455</v>
      </c>
      <c r="AN1031" t="s">
        <v>657</v>
      </c>
      <c r="AO1031" t="s">
        <v>3876</v>
      </c>
    </row>
    <row r="1032" spans="1:41" hidden="1" outlineLevel="1">
      <c r="A1032" s="73" t="s">
        <v>1080</v>
      </c>
      <c r="B1032" s="10" t="s">
        <v>3738</v>
      </c>
      <c r="C1032" s="1">
        <f t="shared" si="185"/>
        <v>6245</v>
      </c>
      <c r="D1032" s="7">
        <f t="shared" si="178"/>
        <v>1</v>
      </c>
      <c r="E1032" s="7">
        <f t="shared" si="179"/>
        <v>2</v>
      </c>
      <c r="F1032" s="7">
        <f t="shared" si="180"/>
        <v>3</v>
      </c>
      <c r="G1032" s="1">
        <f t="shared" si="186"/>
        <v>1007</v>
      </c>
      <c r="H1032" s="2">
        <f t="shared" si="187"/>
        <v>0.16124899919935948</v>
      </c>
      <c r="I1032" s="8"/>
      <c r="J1032" s="2">
        <f t="shared" si="181"/>
        <v>0.54907926341072855</v>
      </c>
      <c r="K1032" s="2">
        <f t="shared" si="182"/>
        <v>0.38783026421136907</v>
      </c>
      <c r="L1032" s="2">
        <f t="shared" si="183"/>
        <v>4.9959967974379502E-2</v>
      </c>
      <c r="M1032" s="2">
        <f t="shared" si="184"/>
        <v>1.3130504403522883E-2</v>
      </c>
      <c r="N1032" s="1">
        <v>3429</v>
      </c>
      <c r="O1032" s="1">
        <v>2422</v>
      </c>
      <c r="P1032" s="1">
        <v>312</v>
      </c>
      <c r="Q1032" s="1">
        <v>25</v>
      </c>
      <c r="R1032" s="1">
        <v>39</v>
      </c>
      <c r="S1032" s="1">
        <v>4</v>
      </c>
      <c r="T1032" s="1"/>
      <c r="U1032" s="1">
        <v>3</v>
      </c>
      <c r="V1032" s="1">
        <v>11</v>
      </c>
      <c r="W1032" s="1"/>
      <c r="X1032" s="1"/>
      <c r="Y1032" s="1"/>
      <c r="Z1032" s="1"/>
      <c r="AA1032" s="1"/>
      <c r="AB1032" s="1"/>
      <c r="AG1032" t="str">
        <f t="shared" si="188"/>
        <v>Whitman</v>
      </c>
      <c r="AH1032" t="s">
        <v>1525</v>
      </c>
      <c r="AI1032">
        <v>10</v>
      </c>
      <c r="AJ1032" s="7">
        <v>283</v>
      </c>
      <c r="AL1032" s="7" t="s">
        <v>851</v>
      </c>
      <c r="AM1032" t="s">
        <v>459</v>
      </c>
      <c r="AN1032" t="s">
        <v>1146</v>
      </c>
      <c r="AO1032" t="s">
        <v>3877</v>
      </c>
    </row>
    <row r="1033" spans="1:41" hidden="1" outlineLevel="1">
      <c r="A1033" s="73" t="s">
        <v>3253</v>
      </c>
      <c r="B1033" s="10" t="s">
        <v>3738</v>
      </c>
      <c r="C1033" s="1">
        <f t="shared" si="185"/>
        <v>7318</v>
      </c>
      <c r="D1033" s="7">
        <f t="shared" si="178"/>
        <v>2</v>
      </c>
      <c r="E1033" s="7">
        <f t="shared" si="179"/>
        <v>1</v>
      </c>
      <c r="F1033" s="7">
        <f t="shared" si="180"/>
        <v>3</v>
      </c>
      <c r="G1033" s="1">
        <f t="shared" si="186"/>
        <v>117</v>
      </c>
      <c r="H1033" s="2">
        <f t="shared" si="187"/>
        <v>1.5987974856518174E-2</v>
      </c>
      <c r="I1033" s="8"/>
      <c r="J1033" s="2">
        <f t="shared" si="181"/>
        <v>0.45627220552063408</v>
      </c>
      <c r="K1033" s="2">
        <f t="shared" si="182"/>
        <v>0.47226018037715223</v>
      </c>
      <c r="L1033" s="2">
        <f t="shared" si="183"/>
        <v>6.2995353921836569E-2</v>
      </c>
      <c r="M1033" s="2">
        <f t="shared" si="184"/>
        <v>8.4722601803771252E-3</v>
      </c>
      <c r="N1033" s="1">
        <v>3339</v>
      </c>
      <c r="O1033" s="1">
        <v>3456</v>
      </c>
      <c r="P1033" s="1">
        <v>461</v>
      </c>
      <c r="Q1033" s="1">
        <v>18</v>
      </c>
      <c r="R1033" s="1">
        <v>29</v>
      </c>
      <c r="S1033" s="1">
        <v>9</v>
      </c>
      <c r="T1033" s="1"/>
      <c r="U1033" s="1">
        <v>6</v>
      </c>
      <c r="V1033" s="1"/>
      <c r="W1033" s="1"/>
      <c r="X1033" s="1"/>
      <c r="Y1033" s="1"/>
      <c r="Z1033" s="1"/>
      <c r="AA1033" s="1"/>
      <c r="AB1033" s="1"/>
      <c r="AG1033" t="str">
        <f t="shared" si="188"/>
        <v>Wilbraham</v>
      </c>
      <c r="AH1033" t="s">
        <v>2688</v>
      </c>
      <c r="AI1033">
        <v>2</v>
      </c>
      <c r="AJ1033" s="7">
        <v>248</v>
      </c>
      <c r="AL1033" s="7" t="s">
        <v>851</v>
      </c>
      <c r="AM1033" t="s">
        <v>2456</v>
      </c>
      <c r="AN1033" t="s">
        <v>318</v>
      </c>
      <c r="AO1033" t="s">
        <v>3878</v>
      </c>
    </row>
    <row r="1034" spans="1:41" hidden="1" outlineLevel="1">
      <c r="A1034" s="73" t="s">
        <v>3282</v>
      </c>
      <c r="B1034" s="10" t="s">
        <v>3738</v>
      </c>
      <c r="C1034" s="1">
        <f t="shared" si="185"/>
        <v>1419</v>
      </c>
      <c r="D1034" s="7">
        <f t="shared" si="178"/>
        <v>1</v>
      </c>
      <c r="E1034" s="7">
        <f t="shared" si="179"/>
        <v>2</v>
      </c>
      <c r="F1034" s="7">
        <f t="shared" si="180"/>
        <v>3</v>
      </c>
      <c r="G1034" s="1">
        <f t="shared" si="186"/>
        <v>461</v>
      </c>
      <c r="H1034" s="2">
        <f t="shared" si="187"/>
        <v>0.32487667371388301</v>
      </c>
      <c r="I1034" s="8"/>
      <c r="J1034" s="2">
        <f t="shared" si="181"/>
        <v>0.56589147286821706</v>
      </c>
      <c r="K1034" s="2">
        <f t="shared" si="182"/>
        <v>0.24101479915433405</v>
      </c>
      <c r="L1034" s="2">
        <f t="shared" si="183"/>
        <v>0.18463706835799859</v>
      </c>
      <c r="M1034" s="2">
        <f t="shared" si="184"/>
        <v>8.4566596194503019E-3</v>
      </c>
      <c r="N1034" s="1">
        <v>803</v>
      </c>
      <c r="O1034" s="1">
        <v>342</v>
      </c>
      <c r="P1034" s="1">
        <v>262</v>
      </c>
      <c r="Q1034" s="1">
        <v>2</v>
      </c>
      <c r="R1034" s="1">
        <v>5</v>
      </c>
      <c r="S1034" s="1">
        <v>2</v>
      </c>
      <c r="T1034" s="1"/>
      <c r="U1034" s="1">
        <v>2</v>
      </c>
      <c r="V1034" s="1">
        <v>1</v>
      </c>
      <c r="W1034" s="1"/>
      <c r="X1034" s="1"/>
      <c r="Y1034" s="1"/>
      <c r="Z1034" s="1"/>
      <c r="AA1034" s="1"/>
      <c r="AB1034" s="1"/>
      <c r="AG1034" t="str">
        <f t="shared" si="188"/>
        <v>Williamsburg</v>
      </c>
      <c r="AH1034" t="s">
        <v>1790</v>
      </c>
      <c r="AI1034">
        <v>1</v>
      </c>
      <c r="AJ1034" s="7">
        <v>131</v>
      </c>
      <c r="AL1034" s="7" t="s">
        <v>851</v>
      </c>
      <c r="AM1034" t="s">
        <v>1466</v>
      </c>
      <c r="AN1034" t="s">
        <v>95</v>
      </c>
      <c r="AO1034" t="s">
        <v>3879</v>
      </c>
    </row>
    <row r="1035" spans="1:41" hidden="1" outlineLevel="1">
      <c r="A1035" s="73" t="s">
        <v>3088</v>
      </c>
      <c r="B1035" s="10" t="s">
        <v>3738</v>
      </c>
      <c r="C1035" s="1">
        <f t="shared" si="185"/>
        <v>3567</v>
      </c>
      <c r="D1035" s="7">
        <f t="shared" si="178"/>
        <v>1</v>
      </c>
      <c r="E1035" s="7">
        <f t="shared" si="179"/>
        <v>2</v>
      </c>
      <c r="F1035" s="7">
        <f t="shared" si="180"/>
        <v>3</v>
      </c>
      <c r="G1035" s="1">
        <f t="shared" si="186"/>
        <v>1517</v>
      </c>
      <c r="H1035" s="2">
        <f t="shared" si="187"/>
        <v>0.42528735632183906</v>
      </c>
      <c r="I1035" s="8"/>
      <c r="J1035" s="2">
        <f t="shared" si="181"/>
        <v>0.66498458088029155</v>
      </c>
      <c r="K1035" s="2">
        <f t="shared" si="182"/>
        <v>0.23969722455845249</v>
      </c>
      <c r="L1035" s="2">
        <f t="shared" si="183"/>
        <v>8.5786375105130361E-2</v>
      </c>
      <c r="M1035" s="2">
        <f t="shared" si="184"/>
        <v>9.5318194561255926E-3</v>
      </c>
      <c r="N1035" s="1">
        <v>2372</v>
      </c>
      <c r="O1035" s="1">
        <v>855</v>
      </c>
      <c r="P1035" s="1">
        <v>306</v>
      </c>
      <c r="Q1035" s="1">
        <v>7</v>
      </c>
      <c r="R1035" s="1">
        <v>24</v>
      </c>
      <c r="S1035" s="1">
        <v>0</v>
      </c>
      <c r="T1035" s="1"/>
      <c r="U1035" s="1">
        <v>3</v>
      </c>
      <c r="V1035" s="1"/>
      <c r="W1035" s="1"/>
      <c r="X1035" s="1"/>
      <c r="Y1035" s="1"/>
      <c r="Z1035" s="1"/>
      <c r="AA1035" s="1"/>
      <c r="AB1035" s="1"/>
      <c r="AG1035" t="str">
        <f t="shared" si="188"/>
        <v>Williamstown</v>
      </c>
      <c r="AH1035" t="s">
        <v>1057</v>
      </c>
      <c r="AI1035">
        <v>1</v>
      </c>
      <c r="AJ1035" s="7">
        <v>12</v>
      </c>
      <c r="AL1035" s="7" t="s">
        <v>851</v>
      </c>
      <c r="AM1035" t="s">
        <v>1802</v>
      </c>
      <c r="AN1035" t="s">
        <v>1157</v>
      </c>
      <c r="AO1035" t="s">
        <v>3880</v>
      </c>
    </row>
    <row r="1036" spans="1:41" hidden="1" outlineLevel="1">
      <c r="A1036" s="73" t="s">
        <v>3090</v>
      </c>
      <c r="B1036" s="10" t="s">
        <v>3738</v>
      </c>
      <c r="C1036" s="1">
        <f t="shared" si="185"/>
        <v>10371</v>
      </c>
      <c r="D1036" s="7">
        <f t="shared" si="178"/>
        <v>1</v>
      </c>
      <c r="E1036" s="7">
        <f t="shared" si="179"/>
        <v>2</v>
      </c>
      <c r="F1036" s="7">
        <f t="shared" si="180"/>
        <v>3</v>
      </c>
      <c r="G1036" s="1">
        <f t="shared" si="186"/>
        <v>2041</v>
      </c>
      <c r="H1036" s="2">
        <f t="shared" si="187"/>
        <v>0.19679876578921995</v>
      </c>
      <c r="I1036" s="8"/>
      <c r="J1036" s="2">
        <f t="shared" si="181"/>
        <v>0.57159386751518659</v>
      </c>
      <c r="K1036" s="2">
        <f t="shared" si="182"/>
        <v>0.37479510172596664</v>
      </c>
      <c r="L1036" s="2">
        <f t="shared" si="183"/>
        <v>4.2908109150515863E-2</v>
      </c>
      <c r="M1036" s="2">
        <f t="shared" si="184"/>
        <v>1.0702921608330904E-2</v>
      </c>
      <c r="N1036" s="1">
        <v>5928</v>
      </c>
      <c r="O1036" s="1">
        <v>3887</v>
      </c>
      <c r="P1036" s="1">
        <v>445</v>
      </c>
      <c r="Q1036" s="1">
        <v>42</v>
      </c>
      <c r="R1036" s="1">
        <v>52</v>
      </c>
      <c r="S1036" s="1">
        <v>10</v>
      </c>
      <c r="T1036" s="1"/>
      <c r="U1036" s="1">
        <v>7</v>
      </c>
      <c r="V1036" s="1"/>
      <c r="W1036" s="1"/>
      <c r="X1036" s="1"/>
      <c r="Y1036" s="1"/>
      <c r="Z1036" s="1"/>
      <c r="AA1036" s="1"/>
      <c r="AB1036" s="1"/>
      <c r="AG1036" t="str">
        <f t="shared" si="188"/>
        <v>Wilmington</v>
      </c>
      <c r="AH1036" t="s">
        <v>1850</v>
      </c>
      <c r="AI1036">
        <v>6</v>
      </c>
      <c r="AJ1036" s="7">
        <v>70</v>
      </c>
      <c r="AL1036" s="7" t="s">
        <v>851</v>
      </c>
      <c r="AM1036" t="s">
        <v>1467</v>
      </c>
      <c r="AN1036" t="s">
        <v>4183</v>
      </c>
      <c r="AO1036" t="s">
        <v>3881</v>
      </c>
    </row>
    <row r="1037" spans="1:41" hidden="1" outlineLevel="1">
      <c r="A1037" s="73" t="s">
        <v>3254</v>
      </c>
      <c r="B1037" s="10" t="s">
        <v>3738</v>
      </c>
      <c r="C1037" s="1">
        <f t="shared" si="185"/>
        <v>3419</v>
      </c>
      <c r="D1037" s="7">
        <f t="shared" si="178"/>
        <v>1</v>
      </c>
      <c r="E1037" s="7">
        <f t="shared" si="179"/>
        <v>2</v>
      </c>
      <c r="F1037" s="7">
        <f t="shared" si="180"/>
        <v>3</v>
      </c>
      <c r="G1037" s="1">
        <f t="shared" si="186"/>
        <v>390</v>
      </c>
      <c r="H1037" s="2">
        <f t="shared" si="187"/>
        <v>0.11406844106463879</v>
      </c>
      <c r="I1037" s="8"/>
      <c r="J1037" s="2">
        <f t="shared" si="181"/>
        <v>0.51886516525299797</v>
      </c>
      <c r="K1037" s="2">
        <f t="shared" si="182"/>
        <v>0.40479672418835916</v>
      </c>
      <c r="L1037" s="2">
        <f t="shared" si="183"/>
        <v>4.5919859608072537E-2</v>
      </c>
      <c r="M1037" s="2">
        <f t="shared" si="184"/>
        <v>3.0418250950570332E-2</v>
      </c>
      <c r="N1037" s="1">
        <v>1774</v>
      </c>
      <c r="O1037" s="1">
        <v>1384</v>
      </c>
      <c r="P1037" s="1">
        <v>157</v>
      </c>
      <c r="Q1037" s="1">
        <v>13</v>
      </c>
      <c r="R1037" s="1">
        <v>31</v>
      </c>
      <c r="S1037" s="1">
        <v>53</v>
      </c>
      <c r="T1037" s="1"/>
      <c r="U1037" s="1">
        <v>7</v>
      </c>
      <c r="V1037" s="1"/>
      <c r="W1037" s="1"/>
      <c r="X1037" s="1"/>
      <c r="Y1037" s="1"/>
      <c r="Z1037" s="1"/>
      <c r="AA1037" s="1"/>
      <c r="AB1037" s="1"/>
      <c r="AG1037" t="str">
        <f t="shared" si="188"/>
        <v>Winchendon</v>
      </c>
      <c r="AH1037" s="10" t="s">
        <v>3038</v>
      </c>
      <c r="AI1037" s="10">
        <v>1</v>
      </c>
      <c r="AJ1037" s="7">
        <v>29</v>
      </c>
      <c r="AL1037" s="7" t="s">
        <v>851</v>
      </c>
      <c r="AM1037" t="s">
        <v>777</v>
      </c>
      <c r="AN1037" t="s">
        <v>307</v>
      </c>
      <c r="AO1037" t="s">
        <v>3882</v>
      </c>
    </row>
    <row r="1038" spans="1:41" hidden="1" outlineLevel="1">
      <c r="A1038" s="73" t="s">
        <v>1531</v>
      </c>
      <c r="B1038" s="10" t="s">
        <v>3738</v>
      </c>
      <c r="C1038" s="1">
        <f t="shared" si="185"/>
        <v>11768</v>
      </c>
      <c r="D1038" s="7">
        <f t="shared" si="178"/>
        <v>1</v>
      </c>
      <c r="E1038" s="7">
        <f t="shared" si="179"/>
        <v>2</v>
      </c>
      <c r="F1038" s="7">
        <f t="shared" si="180"/>
        <v>3</v>
      </c>
      <c r="G1038" s="1">
        <f t="shared" si="186"/>
        <v>1662</v>
      </c>
      <c r="H1038" s="2">
        <f t="shared" si="187"/>
        <v>0.14123045547246771</v>
      </c>
      <c r="I1038" s="8"/>
      <c r="J1038" s="2">
        <f t="shared" si="181"/>
        <v>0.53178110129163836</v>
      </c>
      <c r="K1038" s="2">
        <f t="shared" si="182"/>
        <v>0.39055064581917065</v>
      </c>
      <c r="L1038" s="2">
        <f t="shared" si="183"/>
        <v>6.8745751189666887E-2</v>
      </c>
      <c r="M1038" s="2">
        <f t="shared" si="184"/>
        <v>8.9225016995241047E-3</v>
      </c>
      <c r="N1038" s="1">
        <v>6258</v>
      </c>
      <c r="O1038" s="1">
        <v>4596</v>
      </c>
      <c r="P1038" s="1">
        <v>809</v>
      </c>
      <c r="Q1038" s="1">
        <v>29</v>
      </c>
      <c r="R1038" s="1">
        <v>56</v>
      </c>
      <c r="S1038" s="1">
        <v>5</v>
      </c>
      <c r="T1038" s="1"/>
      <c r="U1038" s="1">
        <v>15</v>
      </c>
      <c r="V1038" s="1"/>
      <c r="W1038" s="1"/>
      <c r="X1038" s="1"/>
      <c r="Y1038" s="1"/>
      <c r="Z1038" s="1"/>
      <c r="AA1038" s="1"/>
      <c r="AB1038" s="1"/>
      <c r="AG1038" t="str">
        <f t="shared" si="188"/>
        <v>Winchester</v>
      </c>
      <c r="AH1038" t="s">
        <v>1850</v>
      </c>
      <c r="AI1038">
        <v>7</v>
      </c>
      <c r="AJ1038" s="7">
        <v>125</v>
      </c>
      <c r="AL1038" s="7" t="s">
        <v>851</v>
      </c>
      <c r="AM1038" t="s">
        <v>1467</v>
      </c>
      <c r="AN1038" t="s">
        <v>567</v>
      </c>
      <c r="AO1038" t="s">
        <v>3883</v>
      </c>
    </row>
    <row r="1039" spans="1:41" hidden="1" outlineLevel="1">
      <c r="A1039" s="73" t="s">
        <v>3679</v>
      </c>
      <c r="B1039" s="10" t="s">
        <v>3738</v>
      </c>
      <c r="C1039" s="1">
        <f t="shared" si="185"/>
        <v>452</v>
      </c>
      <c r="D1039" s="7">
        <f t="shared" si="178"/>
        <v>1</v>
      </c>
      <c r="E1039" s="7">
        <f t="shared" si="179"/>
        <v>2</v>
      </c>
      <c r="F1039" s="7">
        <f t="shared" si="180"/>
        <v>3</v>
      </c>
      <c r="G1039" s="1">
        <f t="shared" si="186"/>
        <v>86</v>
      </c>
      <c r="H1039" s="2">
        <f t="shared" si="187"/>
        <v>0.19026548672566371</v>
      </c>
      <c r="I1039" s="8"/>
      <c r="J1039" s="2">
        <f t="shared" si="181"/>
        <v>0.53761061946902655</v>
      </c>
      <c r="K1039" s="2">
        <f t="shared" si="182"/>
        <v>0.34734513274336282</v>
      </c>
      <c r="L1039" s="2">
        <f t="shared" si="183"/>
        <v>9.2920353982300891E-2</v>
      </c>
      <c r="M1039" s="2">
        <f t="shared" si="184"/>
        <v>2.2123893805309741E-2</v>
      </c>
      <c r="N1039" s="1">
        <v>243</v>
      </c>
      <c r="O1039" s="1">
        <v>157</v>
      </c>
      <c r="P1039" s="1">
        <v>42</v>
      </c>
      <c r="Q1039" s="1">
        <v>2</v>
      </c>
      <c r="R1039" s="1">
        <v>8</v>
      </c>
      <c r="S1039" s="1">
        <v>0</v>
      </c>
      <c r="T1039" s="1"/>
      <c r="U1039" s="1">
        <v>0</v>
      </c>
      <c r="V1039" s="1"/>
      <c r="W1039" s="1"/>
      <c r="X1039" s="1"/>
      <c r="Y1039" s="1"/>
      <c r="Z1039" s="1"/>
      <c r="AA1039" s="1"/>
      <c r="AB1039" s="1"/>
      <c r="AG1039" t="str">
        <f t="shared" si="188"/>
        <v>Windsor</v>
      </c>
      <c r="AH1039" t="s">
        <v>1057</v>
      </c>
      <c r="AI1039">
        <v>1</v>
      </c>
      <c r="AJ1039" s="7">
        <v>90</v>
      </c>
      <c r="AL1039" s="7" t="s">
        <v>851</v>
      </c>
      <c r="AM1039" t="s">
        <v>1802</v>
      </c>
      <c r="AN1039" t="s">
        <v>4300</v>
      </c>
      <c r="AO1039" t="s">
        <v>3884</v>
      </c>
    </row>
    <row r="1040" spans="1:41" hidden="1" outlineLevel="1">
      <c r="A1040" s="73" t="s">
        <v>3739</v>
      </c>
      <c r="B1040" s="10" t="s">
        <v>3738</v>
      </c>
      <c r="C1040" s="1">
        <f t="shared" si="185"/>
        <v>8717</v>
      </c>
      <c r="D1040" s="7">
        <f t="shared" si="178"/>
        <v>1</v>
      </c>
      <c r="E1040" s="7">
        <f t="shared" si="179"/>
        <v>2</v>
      </c>
      <c r="F1040" s="7">
        <f t="shared" si="180"/>
        <v>3</v>
      </c>
      <c r="G1040" s="1">
        <f t="shared" si="186"/>
        <v>3086</v>
      </c>
      <c r="H1040" s="2">
        <f t="shared" si="187"/>
        <v>0.35402087874268673</v>
      </c>
      <c r="I1040" s="8"/>
      <c r="J1040" s="2">
        <f t="shared" si="181"/>
        <v>0.64230813353217853</v>
      </c>
      <c r="K1040" s="2">
        <f t="shared" si="182"/>
        <v>0.2882872547894918</v>
      </c>
      <c r="L1040" s="2">
        <f t="shared" si="183"/>
        <v>5.7932775037283467E-2</v>
      </c>
      <c r="M1040" s="2">
        <f t="shared" si="184"/>
        <v>1.1471836641046208E-2</v>
      </c>
      <c r="N1040" s="1">
        <v>5599</v>
      </c>
      <c r="O1040" s="1">
        <v>2513</v>
      </c>
      <c r="P1040" s="1">
        <v>505</v>
      </c>
      <c r="Q1040" s="1">
        <v>42</v>
      </c>
      <c r="R1040" s="1">
        <v>39</v>
      </c>
      <c r="S1040" s="1">
        <v>6</v>
      </c>
      <c r="T1040" s="1"/>
      <c r="U1040" s="1">
        <v>13</v>
      </c>
      <c r="V1040" s="1"/>
      <c r="W1040" s="1"/>
      <c r="X1040" s="1"/>
      <c r="Y1040" s="1"/>
      <c r="Z1040" s="1"/>
      <c r="AA1040" s="1"/>
      <c r="AB1040" s="1"/>
      <c r="AG1040" t="str">
        <f t="shared" si="188"/>
        <v>Winthrop</v>
      </c>
      <c r="AH1040" t="s">
        <v>2942</v>
      </c>
      <c r="AI1040">
        <v>7</v>
      </c>
      <c r="AJ1040" s="7">
        <v>164</v>
      </c>
      <c r="AL1040" s="7" t="s">
        <v>851</v>
      </c>
      <c r="AM1040" t="s">
        <v>776</v>
      </c>
      <c r="AN1040" t="s">
        <v>982</v>
      </c>
      <c r="AO1040" t="s">
        <v>3885</v>
      </c>
    </row>
    <row r="1041" spans="1:41" hidden="1" outlineLevel="1">
      <c r="A1041" s="73" t="s">
        <v>1399</v>
      </c>
      <c r="B1041" s="10" t="s">
        <v>3738</v>
      </c>
      <c r="C1041" s="1">
        <f t="shared" si="185"/>
        <v>16870</v>
      </c>
      <c r="D1041" s="7">
        <f t="shared" si="178"/>
        <v>1</v>
      </c>
      <c r="E1041" s="7">
        <f t="shared" si="179"/>
        <v>2</v>
      </c>
      <c r="F1041" s="7">
        <f t="shared" si="180"/>
        <v>3</v>
      </c>
      <c r="G1041" s="1">
        <f t="shared" si="186"/>
        <v>4265</v>
      </c>
      <c r="H1041" s="2">
        <f t="shared" si="187"/>
        <v>0.25281564908120924</v>
      </c>
      <c r="I1041" s="8"/>
      <c r="J1041" s="2">
        <f t="shared" si="181"/>
        <v>0.59697688203912269</v>
      </c>
      <c r="K1041" s="2">
        <f t="shared" si="182"/>
        <v>0.34416123295791345</v>
      </c>
      <c r="L1041" s="2">
        <f t="shared" si="183"/>
        <v>4.5287492590397153E-2</v>
      </c>
      <c r="M1041" s="2">
        <f t="shared" si="184"/>
        <v>1.3574392412566701E-2</v>
      </c>
      <c r="N1041" s="1">
        <v>10071</v>
      </c>
      <c r="O1041" s="1">
        <v>5806</v>
      </c>
      <c r="P1041" s="1">
        <v>764</v>
      </c>
      <c r="Q1041" s="1">
        <v>102</v>
      </c>
      <c r="R1041" s="1">
        <v>90</v>
      </c>
      <c r="S1041" s="1">
        <v>34</v>
      </c>
      <c r="T1041" s="1"/>
      <c r="U1041" s="1">
        <v>3</v>
      </c>
      <c r="V1041" s="1"/>
      <c r="W1041" s="1"/>
      <c r="X1041" s="1"/>
      <c r="Y1041" s="1"/>
      <c r="Z1041" s="1"/>
      <c r="AA1041" s="1"/>
      <c r="AB1041" s="1"/>
      <c r="AG1041" t="str">
        <f t="shared" si="188"/>
        <v>Woburn</v>
      </c>
      <c r="AH1041" t="s">
        <v>1850</v>
      </c>
      <c r="AI1041">
        <v>7</v>
      </c>
      <c r="AJ1041" s="7">
        <v>102</v>
      </c>
      <c r="AL1041" s="7" t="s">
        <v>851</v>
      </c>
      <c r="AM1041" t="s">
        <v>1467</v>
      </c>
      <c r="AN1041" t="s">
        <v>503</v>
      </c>
      <c r="AO1041" t="s">
        <v>3886</v>
      </c>
    </row>
    <row r="1042" spans="1:41" hidden="1" outlineLevel="1">
      <c r="A1042" s="73" t="s">
        <v>3038</v>
      </c>
      <c r="B1042" s="10" t="s">
        <v>3738</v>
      </c>
      <c r="C1042" s="1">
        <f t="shared" si="185"/>
        <v>53702</v>
      </c>
      <c r="D1042" s="7">
        <f t="shared" si="178"/>
        <v>1</v>
      </c>
      <c r="E1042" s="7">
        <f t="shared" si="179"/>
        <v>2</v>
      </c>
      <c r="F1042" s="7">
        <f t="shared" si="180"/>
        <v>3</v>
      </c>
      <c r="G1042" s="1">
        <f t="shared" si="186"/>
        <v>20829</v>
      </c>
      <c r="H1042" s="2">
        <f t="shared" si="187"/>
        <v>0.3878626494357752</v>
      </c>
      <c r="I1042" s="8"/>
      <c r="J1042" s="2">
        <f t="shared" si="181"/>
        <v>0.65604632974563326</v>
      </c>
      <c r="K1042" s="2">
        <f t="shared" si="182"/>
        <v>0.26818368030985812</v>
      </c>
      <c r="L1042" s="2">
        <f t="shared" si="183"/>
        <v>6.469032810696064E-2</v>
      </c>
      <c r="M1042" s="2">
        <f t="shared" si="184"/>
        <v>1.107966183754798E-2</v>
      </c>
      <c r="N1042" s="1">
        <v>35231</v>
      </c>
      <c r="O1042" s="1">
        <v>14402</v>
      </c>
      <c r="P1042" s="1">
        <v>3474</v>
      </c>
      <c r="Q1042" s="1">
        <v>221</v>
      </c>
      <c r="R1042" s="1">
        <v>239</v>
      </c>
      <c r="S1042" s="1">
        <v>47</v>
      </c>
      <c r="T1042" s="1"/>
      <c r="U1042" s="1">
        <v>88</v>
      </c>
      <c r="V1042" s="1"/>
      <c r="W1042" s="1"/>
      <c r="X1042" s="1"/>
      <c r="Y1042" s="1"/>
      <c r="Z1042" s="1"/>
      <c r="AA1042" s="1"/>
      <c r="AB1042" s="1"/>
      <c r="AG1042" t="str">
        <f t="shared" si="188"/>
        <v>Worcester</v>
      </c>
      <c r="AH1042" s="10" t="s">
        <v>3038</v>
      </c>
      <c r="AI1042" s="10">
        <v>3</v>
      </c>
      <c r="AJ1042" s="7">
        <v>184</v>
      </c>
      <c r="AL1042" s="7" t="s">
        <v>851</v>
      </c>
      <c r="AM1042" t="s">
        <v>777</v>
      </c>
      <c r="AN1042" t="s">
        <v>3887</v>
      </c>
      <c r="AO1042" t="s">
        <v>3888</v>
      </c>
    </row>
    <row r="1043" spans="1:41" hidden="1" outlineLevel="1">
      <c r="A1043" s="73" t="s">
        <v>2410</v>
      </c>
      <c r="B1043" s="10" t="s">
        <v>3738</v>
      </c>
      <c r="C1043" s="1">
        <f t="shared" si="185"/>
        <v>680</v>
      </c>
      <c r="D1043" s="7">
        <f t="shared" si="178"/>
        <v>1</v>
      </c>
      <c r="E1043" s="7">
        <f t="shared" si="179"/>
        <v>2</v>
      </c>
      <c r="F1043" s="7">
        <f t="shared" si="180"/>
        <v>3</v>
      </c>
      <c r="G1043" s="1">
        <f t="shared" si="186"/>
        <v>38</v>
      </c>
      <c r="H1043" s="2">
        <f t="shared" si="187"/>
        <v>5.5882352941176473E-2</v>
      </c>
      <c r="I1043" s="8"/>
      <c r="J1043" s="2">
        <f t="shared" si="181"/>
        <v>0.42941176470588233</v>
      </c>
      <c r="K1043" s="2">
        <f t="shared" si="182"/>
        <v>0.37352941176470589</v>
      </c>
      <c r="L1043" s="2">
        <f t="shared" si="183"/>
        <v>0.17794117647058824</v>
      </c>
      <c r="M1043" s="2">
        <f t="shared" si="184"/>
        <v>1.9117647058823489E-2</v>
      </c>
      <c r="N1043" s="1">
        <v>292</v>
      </c>
      <c r="O1043" s="1">
        <v>254</v>
      </c>
      <c r="P1043" s="1">
        <v>121</v>
      </c>
      <c r="Q1043" s="1">
        <v>3</v>
      </c>
      <c r="R1043" s="1">
        <v>7</v>
      </c>
      <c r="S1043" s="1">
        <v>2</v>
      </c>
      <c r="T1043" s="1"/>
      <c r="U1043" s="1">
        <v>1</v>
      </c>
      <c r="V1043" s="1"/>
      <c r="W1043" s="1"/>
      <c r="X1043" s="1"/>
      <c r="Y1043" s="1"/>
      <c r="Z1043" s="1"/>
      <c r="AA1043" s="1"/>
      <c r="AB1043" s="1"/>
      <c r="AG1043" t="str">
        <f t="shared" si="188"/>
        <v>Worthington</v>
      </c>
      <c r="AH1043" t="s">
        <v>1790</v>
      </c>
      <c r="AI1043">
        <v>1</v>
      </c>
      <c r="AJ1043" s="7">
        <v>134</v>
      </c>
      <c r="AL1043" s="7" t="s">
        <v>851</v>
      </c>
      <c r="AM1043" t="s">
        <v>1466</v>
      </c>
      <c r="AN1043" t="s">
        <v>996</v>
      </c>
      <c r="AO1043" t="s">
        <v>4231</v>
      </c>
    </row>
    <row r="1044" spans="1:41" hidden="1" outlineLevel="1">
      <c r="A1044" s="73" t="s">
        <v>2104</v>
      </c>
      <c r="B1044" s="10" t="s">
        <v>3738</v>
      </c>
      <c r="C1044" s="1">
        <f t="shared" si="185"/>
        <v>5028</v>
      </c>
      <c r="D1044" s="7">
        <f t="shared" si="178"/>
        <v>1</v>
      </c>
      <c r="E1044" s="7">
        <f t="shared" si="179"/>
        <v>2</v>
      </c>
      <c r="F1044" s="7">
        <f t="shared" si="180"/>
        <v>3</v>
      </c>
      <c r="G1044" s="1">
        <f t="shared" si="186"/>
        <v>191</v>
      </c>
      <c r="H1044" s="2">
        <f t="shared" si="187"/>
        <v>3.7987271280827364E-2</v>
      </c>
      <c r="I1044" s="8"/>
      <c r="J1044" s="2">
        <f t="shared" si="181"/>
        <v>0.4821002386634845</v>
      </c>
      <c r="K1044" s="2">
        <f t="shared" si="182"/>
        <v>0.4441129673826571</v>
      </c>
      <c r="L1044" s="2">
        <f t="shared" si="183"/>
        <v>5.926809864757359E-2</v>
      </c>
      <c r="M1044" s="2">
        <f t="shared" si="184"/>
        <v>1.4518695306284808E-2</v>
      </c>
      <c r="N1044" s="1">
        <v>2424</v>
      </c>
      <c r="O1044" s="1">
        <v>2233</v>
      </c>
      <c r="P1044" s="1">
        <v>298</v>
      </c>
      <c r="Q1044" s="1">
        <v>14</v>
      </c>
      <c r="R1044" s="1">
        <v>40</v>
      </c>
      <c r="S1044" s="1">
        <v>5</v>
      </c>
      <c r="T1044" s="1"/>
      <c r="U1044" s="1">
        <v>14</v>
      </c>
      <c r="V1044" s="1"/>
      <c r="W1044" s="1"/>
      <c r="X1044" s="1"/>
      <c r="Y1044" s="1"/>
      <c r="Z1044" s="1"/>
      <c r="AA1044" s="1"/>
      <c r="AB1044" s="1"/>
      <c r="AG1044" t="str">
        <f t="shared" si="188"/>
        <v>Wrentham</v>
      </c>
      <c r="AH1044" t="s">
        <v>3432</v>
      </c>
      <c r="AI1044">
        <v>3</v>
      </c>
      <c r="AJ1044" s="7">
        <v>291</v>
      </c>
      <c r="AL1044" s="7" t="s">
        <v>851</v>
      </c>
      <c r="AM1044" t="s">
        <v>458</v>
      </c>
      <c r="AN1044" t="s">
        <v>4706</v>
      </c>
      <c r="AO1044" t="s">
        <v>4232</v>
      </c>
    </row>
    <row r="1045" spans="1:41" hidden="1" outlineLevel="1">
      <c r="A1045" s="73" t="s">
        <v>3039</v>
      </c>
      <c r="B1045" s="10" t="s">
        <v>3738</v>
      </c>
      <c r="C1045" s="1">
        <f t="shared" si="185"/>
        <v>13505</v>
      </c>
      <c r="D1045" s="7">
        <f t="shared" si="178"/>
        <v>1</v>
      </c>
      <c r="E1045" s="7">
        <f t="shared" si="179"/>
        <v>2</v>
      </c>
      <c r="F1045" s="7">
        <f t="shared" si="180"/>
        <v>3</v>
      </c>
      <c r="G1045" s="1">
        <f t="shared" si="186"/>
        <v>1082</v>
      </c>
      <c r="H1045" s="2">
        <f t="shared" si="187"/>
        <v>8.011847463902258E-2</v>
      </c>
      <c r="I1045" s="8"/>
      <c r="J1045" s="2">
        <f t="shared" si="181"/>
        <v>0.50951499444650128</v>
      </c>
      <c r="K1045" s="2">
        <f t="shared" si="182"/>
        <v>0.42939651980747873</v>
      </c>
      <c r="L1045" s="2">
        <f t="shared" si="183"/>
        <v>5.2869307663828212E-2</v>
      </c>
      <c r="M1045" s="2">
        <f t="shared" si="184"/>
        <v>8.2191780821917818E-3</v>
      </c>
      <c r="N1045" s="1">
        <v>6881</v>
      </c>
      <c r="O1045" s="1">
        <v>5799</v>
      </c>
      <c r="P1045" s="1">
        <v>714</v>
      </c>
      <c r="Q1045" s="1">
        <v>41</v>
      </c>
      <c r="R1045" s="1">
        <v>45</v>
      </c>
      <c r="S1045" s="1">
        <v>6</v>
      </c>
      <c r="T1045" s="1"/>
      <c r="U1045" s="1">
        <v>19</v>
      </c>
      <c r="V1045" s="1"/>
      <c r="W1045" s="1"/>
      <c r="X1045" s="1"/>
      <c r="Y1045" s="1"/>
      <c r="Z1045" s="1"/>
      <c r="AA1045" s="1"/>
      <c r="AB1045" s="1"/>
      <c r="AG1045" t="str">
        <f t="shared" si="188"/>
        <v>Yarmouth</v>
      </c>
      <c r="AH1045" t="s">
        <v>2745</v>
      </c>
      <c r="AI1045">
        <v>10</v>
      </c>
      <c r="AJ1045" s="7">
        <v>337</v>
      </c>
      <c r="AL1045" s="7" t="s">
        <v>851</v>
      </c>
      <c r="AM1045" t="s">
        <v>1801</v>
      </c>
      <c r="AN1045" t="s">
        <v>663</v>
      </c>
      <c r="AO1045" t="s">
        <v>4233</v>
      </c>
    </row>
    <row r="1046" spans="1:41" collapsed="1">
      <c r="A1046" s="10" t="s">
        <v>3737</v>
      </c>
      <c r="B1046" s="10" t="s">
        <v>1985</v>
      </c>
      <c r="C1046" s="1">
        <f t="shared" si="185"/>
        <v>2702984</v>
      </c>
      <c r="D1046" s="7">
        <f t="shared" si="178"/>
        <v>1</v>
      </c>
      <c r="E1046" s="7">
        <f t="shared" si="179"/>
        <v>2</v>
      </c>
      <c r="F1046" s="7">
        <f t="shared" si="180"/>
        <v>3</v>
      </c>
      <c r="G1046" s="1">
        <f t="shared" si="186"/>
        <v>737985</v>
      </c>
      <c r="H1046" s="2">
        <f t="shared" si="187"/>
        <v>0.27302603345043847</v>
      </c>
      <c r="I1046" s="8"/>
      <c r="J1046" s="2">
        <f t="shared" si="181"/>
        <v>0.59803794621055839</v>
      </c>
      <c r="K1046" s="2">
        <f t="shared" si="182"/>
        <v>0.32501191276011993</v>
      </c>
      <c r="L1046" s="2">
        <f t="shared" si="183"/>
        <v>6.4211996815371458E-2</v>
      </c>
      <c r="M1046" s="2">
        <f t="shared" si="184"/>
        <v>1.2738144213950225E-2</v>
      </c>
      <c r="N1046" s="1">
        <f t="shared" ref="N1046:S1046" si="189">SUM(N695:N1045)</f>
        <v>1616487</v>
      </c>
      <c r="O1046" s="1">
        <f t="shared" si="189"/>
        <v>878502</v>
      </c>
      <c r="P1046" s="1">
        <f t="shared" si="189"/>
        <v>173564</v>
      </c>
      <c r="Q1046" s="1">
        <f t="shared" si="189"/>
        <v>11149</v>
      </c>
      <c r="R1046" s="1">
        <f t="shared" si="189"/>
        <v>16366</v>
      </c>
      <c r="S1046" s="1">
        <f t="shared" si="189"/>
        <v>2884</v>
      </c>
      <c r="T1046" s="1"/>
      <c r="U1046" s="1">
        <f>SUM(U695:U1045)</f>
        <v>3990</v>
      </c>
      <c r="V1046" s="1">
        <f>SUM(V695:V1045)</f>
        <v>42</v>
      </c>
      <c r="W1046" s="1"/>
      <c r="X1046" s="1"/>
      <c r="Y1046" s="1"/>
      <c r="Z1046" s="1"/>
      <c r="AA1046" s="1"/>
      <c r="AB1046" s="1"/>
      <c r="AG1046" t="str">
        <f t="shared" si="188"/>
        <v>Massachusetts</v>
      </c>
    </row>
    <row r="1047" spans="1:41">
      <c r="A1047" s="10"/>
      <c r="B1047" s="10"/>
      <c r="C1047" s="1"/>
      <c r="D1047" s="7"/>
      <c r="E1047" s="7"/>
      <c r="F1047" s="7"/>
      <c r="G1047" s="1"/>
      <c r="I1047" s="8"/>
      <c r="J1047" s="2"/>
      <c r="K1047" s="2"/>
      <c r="L1047" s="2"/>
      <c r="M1047" s="2"/>
      <c r="N1047" s="1"/>
      <c r="O1047" s="1"/>
      <c r="P1047" s="1"/>
      <c r="Q1047" s="1"/>
      <c r="R1047" s="1"/>
      <c r="S1047" s="1"/>
      <c r="T1047" s="1"/>
      <c r="U1047" s="1"/>
      <c r="V1047" s="1"/>
      <c r="W1047" s="1"/>
      <c r="X1047" s="1"/>
      <c r="Y1047" s="1"/>
      <c r="Z1047" s="1"/>
      <c r="AA1047" s="1"/>
      <c r="AB1047" s="1"/>
    </row>
    <row r="1048" spans="1:41" hidden="1" outlineLevel="1">
      <c r="A1048" t="s">
        <v>3040</v>
      </c>
      <c r="B1048" s="10" t="s">
        <v>3292</v>
      </c>
      <c r="C1048" s="1">
        <f t="shared" si="185"/>
        <v>471</v>
      </c>
      <c r="D1048" s="7">
        <f t="shared" si="178"/>
        <v>2</v>
      </c>
      <c r="E1048" s="7">
        <f t="shared" si="179"/>
        <v>1</v>
      </c>
      <c r="F1048" s="7">
        <f t="shared" si="180"/>
        <v>3</v>
      </c>
      <c r="G1048" s="1">
        <f t="shared" si="186"/>
        <v>10</v>
      </c>
      <c r="H1048" s="2">
        <f t="shared" si="187"/>
        <v>2.1231422505307854E-2</v>
      </c>
      <c r="I1048" s="8"/>
      <c r="J1048" s="2">
        <f t="shared" si="181"/>
        <v>0.43949044585987262</v>
      </c>
      <c r="K1048" s="2">
        <f t="shared" si="182"/>
        <v>0.46072186836518048</v>
      </c>
      <c r="L1048" s="2">
        <f t="shared" si="183"/>
        <v>7.6433121019108277E-2</v>
      </c>
      <c r="M1048" s="2">
        <f t="shared" si="184"/>
        <v>2.3354564755838622E-2</v>
      </c>
      <c r="N1048" s="1">
        <v>207</v>
      </c>
      <c r="O1048" s="1">
        <v>217</v>
      </c>
      <c r="P1048" s="1">
        <v>36</v>
      </c>
      <c r="Q1048">
        <v>4</v>
      </c>
      <c r="R1048">
        <v>4</v>
      </c>
      <c r="T1048">
        <v>3</v>
      </c>
      <c r="U1048" s="1"/>
      <c r="V1048" s="1"/>
      <c r="W1048" s="1"/>
      <c r="X1048" s="1"/>
      <c r="Y1048" s="1"/>
      <c r="Z1048" s="1"/>
      <c r="AA1048" s="1"/>
      <c r="AB1048" s="1"/>
      <c r="AG1048" t="str">
        <f t="shared" si="188"/>
        <v>Acworth</v>
      </c>
      <c r="AH1048" t="s">
        <v>1736</v>
      </c>
      <c r="AI1048">
        <v>2</v>
      </c>
      <c r="AJ1048" s="7">
        <v>154</v>
      </c>
      <c r="AL1048" s="7" t="s">
        <v>402</v>
      </c>
      <c r="AM1048" t="s">
        <v>1468</v>
      </c>
      <c r="AN1048" t="s">
        <v>1803</v>
      </c>
      <c r="AO1048" t="s">
        <v>431</v>
      </c>
    </row>
    <row r="1049" spans="1:41" hidden="1" outlineLevel="1">
      <c r="A1049" t="s">
        <v>339</v>
      </c>
      <c r="B1049" s="10" t="s">
        <v>3292</v>
      </c>
      <c r="C1049" s="1">
        <f t="shared" si="185"/>
        <v>321</v>
      </c>
      <c r="D1049" s="7">
        <f t="shared" si="178"/>
        <v>1</v>
      </c>
      <c r="E1049" s="7">
        <f t="shared" si="179"/>
        <v>2</v>
      </c>
      <c r="F1049" s="7">
        <f t="shared" si="180"/>
        <v>3</v>
      </c>
      <c r="G1049" s="1">
        <f t="shared" si="186"/>
        <v>7</v>
      </c>
      <c r="H1049" s="2">
        <f t="shared" si="187"/>
        <v>2.1806853582554516E-2</v>
      </c>
      <c r="I1049" s="8"/>
      <c r="J1049" s="2">
        <f t="shared" si="181"/>
        <v>0.46728971962616822</v>
      </c>
      <c r="K1049" s="2">
        <f t="shared" si="182"/>
        <v>0.4454828660436137</v>
      </c>
      <c r="L1049" s="2">
        <f t="shared" si="183"/>
        <v>6.5420560747663545E-2</v>
      </c>
      <c r="M1049" s="2">
        <f t="shared" si="184"/>
        <v>2.1806853582554478E-2</v>
      </c>
      <c r="N1049" s="1">
        <v>150</v>
      </c>
      <c r="O1049" s="1">
        <v>143</v>
      </c>
      <c r="P1049" s="1">
        <v>21</v>
      </c>
      <c r="Q1049" s="1">
        <v>1</v>
      </c>
      <c r="R1049" s="1">
        <v>6</v>
      </c>
      <c r="S1049" s="1"/>
      <c r="T1049" s="1">
        <v>0</v>
      </c>
      <c r="U1049" s="1"/>
      <c r="V1049" s="1"/>
      <c r="W1049" s="1"/>
      <c r="X1049" s="1"/>
      <c r="Y1049" s="1"/>
      <c r="Z1049" s="1"/>
      <c r="AA1049" s="1"/>
      <c r="AB1049" s="1"/>
      <c r="AG1049" t="str">
        <f t="shared" si="188"/>
        <v>Albany</v>
      </c>
      <c r="AH1049" t="s">
        <v>1520</v>
      </c>
      <c r="AI1049">
        <v>1</v>
      </c>
      <c r="AJ1049" s="7">
        <v>67</v>
      </c>
      <c r="AL1049" s="7" t="s">
        <v>402</v>
      </c>
      <c r="AM1049" t="s">
        <v>1802</v>
      </c>
      <c r="AN1049" t="s">
        <v>1803</v>
      </c>
      <c r="AO1049" t="s">
        <v>432</v>
      </c>
    </row>
    <row r="1050" spans="1:41" hidden="1" outlineLevel="1">
      <c r="A1050" t="s">
        <v>3150</v>
      </c>
      <c r="B1050" s="10" t="s">
        <v>3292</v>
      </c>
      <c r="C1050" s="1">
        <f t="shared" si="185"/>
        <v>625</v>
      </c>
      <c r="D1050" s="7">
        <f t="shared" si="178"/>
        <v>2</v>
      </c>
      <c r="E1050" s="7">
        <f t="shared" si="179"/>
        <v>1</v>
      </c>
      <c r="F1050" s="7">
        <f t="shared" si="180"/>
        <v>3</v>
      </c>
      <c r="G1050" s="1">
        <f t="shared" si="186"/>
        <v>118</v>
      </c>
      <c r="H1050" s="2">
        <f t="shared" si="187"/>
        <v>0.1888</v>
      </c>
      <c r="I1050" s="8"/>
      <c r="J1050" s="2">
        <f t="shared" si="181"/>
        <v>0.37919999999999998</v>
      </c>
      <c r="K1050" s="2">
        <f t="shared" si="182"/>
        <v>0.56799999999999995</v>
      </c>
      <c r="L1050" s="2">
        <f t="shared" si="183"/>
        <v>3.8399999999999997E-2</v>
      </c>
      <c r="M1050" s="2">
        <f t="shared" si="184"/>
        <v>1.4400000000000072E-2</v>
      </c>
      <c r="N1050" s="1">
        <v>237</v>
      </c>
      <c r="O1050" s="1">
        <v>355</v>
      </c>
      <c r="P1050" s="1">
        <v>24</v>
      </c>
      <c r="Q1050" s="1">
        <v>3</v>
      </c>
      <c r="R1050" s="1">
        <v>5</v>
      </c>
      <c r="S1050" s="1"/>
      <c r="T1050" s="1">
        <v>1</v>
      </c>
      <c r="U1050" s="1"/>
      <c r="V1050" s="1"/>
      <c r="W1050" s="1"/>
      <c r="X1050" s="1"/>
      <c r="Y1050" s="1"/>
      <c r="Z1050" s="1"/>
      <c r="AA1050" s="1"/>
      <c r="AB1050" s="1"/>
      <c r="AG1050" t="str">
        <f t="shared" si="188"/>
        <v>Alexandria</v>
      </c>
      <c r="AH1050" t="s">
        <v>824</v>
      </c>
      <c r="AI1050">
        <v>2</v>
      </c>
      <c r="AJ1050" s="7">
        <v>97</v>
      </c>
      <c r="AL1050" s="7" t="s">
        <v>402</v>
      </c>
      <c r="AM1050" t="s">
        <v>2454</v>
      </c>
      <c r="AN1050" t="s">
        <v>1803</v>
      </c>
      <c r="AO1050" t="s">
        <v>433</v>
      </c>
    </row>
    <row r="1051" spans="1:41" hidden="1" outlineLevel="1">
      <c r="A1051" t="s">
        <v>3041</v>
      </c>
      <c r="B1051" s="10" t="s">
        <v>3292</v>
      </c>
      <c r="C1051" s="1">
        <f t="shared" si="185"/>
        <v>1818</v>
      </c>
      <c r="D1051" s="7">
        <f t="shared" si="178"/>
        <v>1</v>
      </c>
      <c r="E1051" s="7">
        <f t="shared" si="179"/>
        <v>2</v>
      </c>
      <c r="F1051" s="7">
        <f t="shared" si="180"/>
        <v>3</v>
      </c>
      <c r="G1051" s="1">
        <f t="shared" si="186"/>
        <v>106</v>
      </c>
      <c r="H1051" s="2">
        <f t="shared" si="187"/>
        <v>5.8305830583058306E-2</v>
      </c>
      <c r="I1051" s="8"/>
      <c r="J1051" s="2">
        <f t="shared" si="181"/>
        <v>0.50660066006600657</v>
      </c>
      <c r="K1051" s="2">
        <f t="shared" si="182"/>
        <v>0.4482948294829483</v>
      </c>
      <c r="L1051" s="2">
        <f t="shared" si="183"/>
        <v>3.6853685368536851E-2</v>
      </c>
      <c r="M1051" s="2">
        <f t="shared" si="184"/>
        <v>8.2508250825082813E-3</v>
      </c>
      <c r="N1051" s="1">
        <v>921</v>
      </c>
      <c r="O1051" s="1">
        <v>815</v>
      </c>
      <c r="P1051" s="1">
        <v>67</v>
      </c>
      <c r="Q1051" s="1">
        <v>10</v>
      </c>
      <c r="R1051" s="1">
        <v>4</v>
      </c>
      <c r="S1051" s="1"/>
      <c r="T1051" s="1">
        <v>1</v>
      </c>
      <c r="U1051" s="1"/>
      <c r="V1051" s="1"/>
      <c r="W1051" s="1"/>
      <c r="X1051" s="1"/>
      <c r="Y1051" s="1"/>
      <c r="Z1051" s="1"/>
      <c r="AA1051" s="1"/>
      <c r="AB1051" s="1"/>
      <c r="AG1051" t="str">
        <f t="shared" si="188"/>
        <v>Allenstown</v>
      </c>
      <c r="AH1051" t="s">
        <v>1998</v>
      </c>
      <c r="AI1051">
        <v>2</v>
      </c>
      <c r="AJ1051" s="7">
        <v>169</v>
      </c>
      <c r="AL1051" s="7" t="s">
        <v>402</v>
      </c>
      <c r="AM1051" t="s">
        <v>2456</v>
      </c>
      <c r="AN1051" t="s">
        <v>1803</v>
      </c>
      <c r="AO1051" t="s">
        <v>434</v>
      </c>
    </row>
    <row r="1052" spans="1:41" hidden="1" outlineLevel="1">
      <c r="A1052" t="s">
        <v>2102</v>
      </c>
      <c r="B1052" s="10" t="s">
        <v>3292</v>
      </c>
      <c r="C1052" s="1">
        <f t="shared" si="185"/>
        <v>949</v>
      </c>
      <c r="D1052" s="7">
        <f t="shared" si="178"/>
        <v>1</v>
      </c>
      <c r="E1052" s="7">
        <f t="shared" si="179"/>
        <v>2</v>
      </c>
      <c r="F1052" s="7">
        <f t="shared" si="180"/>
        <v>3</v>
      </c>
      <c r="G1052" s="1">
        <f t="shared" si="186"/>
        <v>166</v>
      </c>
      <c r="H1052" s="2">
        <f t="shared" si="187"/>
        <v>0.17492096944151739</v>
      </c>
      <c r="I1052" s="8"/>
      <c r="J1052" s="2">
        <f t="shared" si="181"/>
        <v>0.54794520547945202</v>
      </c>
      <c r="K1052" s="2">
        <f t="shared" si="182"/>
        <v>0.37302423603793466</v>
      </c>
      <c r="L1052" s="2">
        <f t="shared" si="183"/>
        <v>7.1654373024236037E-2</v>
      </c>
      <c r="M1052" s="2">
        <f t="shared" si="184"/>
        <v>7.376185458377274E-3</v>
      </c>
      <c r="N1052" s="1">
        <v>520</v>
      </c>
      <c r="O1052" s="1">
        <v>354</v>
      </c>
      <c r="P1052" s="1">
        <v>68</v>
      </c>
      <c r="Q1052" s="1">
        <v>4</v>
      </c>
      <c r="R1052" s="1">
        <v>3</v>
      </c>
      <c r="S1052" s="1"/>
      <c r="T1052" s="1">
        <v>0</v>
      </c>
      <c r="U1052" s="1"/>
      <c r="V1052" s="1"/>
      <c r="W1052" s="1"/>
      <c r="X1052" s="1"/>
      <c r="Y1052" s="1"/>
      <c r="Z1052" s="1"/>
      <c r="AA1052" s="1"/>
      <c r="AB1052" s="1"/>
      <c r="AG1052" t="str">
        <f t="shared" si="188"/>
        <v>Alstead</v>
      </c>
      <c r="AH1052" t="s">
        <v>3294</v>
      </c>
      <c r="AI1052">
        <v>2</v>
      </c>
      <c r="AJ1052" s="7">
        <v>171</v>
      </c>
      <c r="AL1052" s="7" t="s">
        <v>402</v>
      </c>
      <c r="AM1052" t="s">
        <v>1803</v>
      </c>
      <c r="AN1052" t="s">
        <v>1803</v>
      </c>
      <c r="AO1052" t="s">
        <v>435</v>
      </c>
    </row>
    <row r="1053" spans="1:41" hidden="1" outlineLevel="1">
      <c r="A1053" t="s">
        <v>2775</v>
      </c>
      <c r="B1053" s="10" t="s">
        <v>3292</v>
      </c>
      <c r="C1053" s="1">
        <f t="shared" si="185"/>
        <v>2360</v>
      </c>
      <c r="D1053" s="7">
        <f t="shared" si="178"/>
        <v>2</v>
      </c>
      <c r="E1053" s="7">
        <f t="shared" si="179"/>
        <v>1</v>
      </c>
      <c r="F1053" s="7">
        <f t="shared" si="180"/>
        <v>3</v>
      </c>
      <c r="G1053" s="1">
        <f t="shared" si="186"/>
        <v>798</v>
      </c>
      <c r="H1053" s="2">
        <f t="shared" si="187"/>
        <v>0.33813559322033898</v>
      </c>
      <c r="I1053" s="8"/>
      <c r="J1053" s="2">
        <f t="shared" si="181"/>
        <v>0.30466101694915254</v>
      </c>
      <c r="K1053" s="2">
        <f t="shared" si="182"/>
        <v>0.64279661016949152</v>
      </c>
      <c r="L1053" s="2">
        <f t="shared" si="183"/>
        <v>3.8135593220338986E-2</v>
      </c>
      <c r="M1053" s="2">
        <f t="shared" si="184"/>
        <v>1.4406779661016895E-2</v>
      </c>
      <c r="N1053" s="1">
        <v>719</v>
      </c>
      <c r="O1053" s="1">
        <v>1517</v>
      </c>
      <c r="P1053" s="1">
        <v>90</v>
      </c>
      <c r="Q1053" s="1">
        <v>22</v>
      </c>
      <c r="R1053" s="1">
        <v>10</v>
      </c>
      <c r="S1053" s="1"/>
      <c r="T1053" s="1">
        <v>2</v>
      </c>
      <c r="U1053" s="1"/>
      <c r="V1053" s="1"/>
      <c r="W1053" s="1"/>
      <c r="X1053" s="1"/>
      <c r="Y1053" s="1"/>
      <c r="Z1053" s="1"/>
      <c r="AA1053" s="1"/>
      <c r="AB1053" s="1"/>
      <c r="AG1053" t="str">
        <f t="shared" si="188"/>
        <v>Alton</v>
      </c>
      <c r="AH1053" t="s">
        <v>3293</v>
      </c>
      <c r="AI1053">
        <v>1</v>
      </c>
      <c r="AJ1053" s="7">
        <v>107</v>
      </c>
      <c r="AL1053" s="7" t="s">
        <v>402</v>
      </c>
      <c r="AM1053" t="s">
        <v>1801</v>
      </c>
      <c r="AN1053" t="s">
        <v>1803</v>
      </c>
      <c r="AO1053" t="s">
        <v>436</v>
      </c>
    </row>
    <row r="1054" spans="1:41" hidden="1" outlineLevel="1">
      <c r="A1054" t="s">
        <v>2229</v>
      </c>
      <c r="B1054" s="10" t="s">
        <v>3292</v>
      </c>
      <c r="C1054" s="1">
        <f t="shared" si="185"/>
        <v>6075</v>
      </c>
      <c r="D1054" s="7">
        <f t="shared" si="178"/>
        <v>2</v>
      </c>
      <c r="E1054" s="7">
        <f t="shared" si="179"/>
        <v>1</v>
      </c>
      <c r="F1054" s="7">
        <f t="shared" si="180"/>
        <v>3</v>
      </c>
      <c r="G1054" s="1">
        <f t="shared" si="186"/>
        <v>604</v>
      </c>
      <c r="H1054" s="2">
        <f t="shared" si="187"/>
        <v>9.9423868312757208E-2</v>
      </c>
      <c r="I1054" s="8"/>
      <c r="J1054" s="2">
        <f t="shared" si="181"/>
        <v>0.43045267489711936</v>
      </c>
      <c r="K1054" s="2">
        <f t="shared" si="182"/>
        <v>0.52987654320987654</v>
      </c>
      <c r="L1054" s="2">
        <f t="shared" si="183"/>
        <v>3.3251028806584364E-2</v>
      </c>
      <c r="M1054" s="2">
        <f t="shared" si="184"/>
        <v>6.4197530864197397E-3</v>
      </c>
      <c r="N1054" s="1">
        <v>2615</v>
      </c>
      <c r="O1054" s="1">
        <v>3219</v>
      </c>
      <c r="P1054" s="1">
        <v>202</v>
      </c>
      <c r="Q1054" s="1">
        <v>13</v>
      </c>
      <c r="R1054" s="1">
        <v>25</v>
      </c>
      <c r="S1054" s="1"/>
      <c r="T1054" s="1">
        <v>1</v>
      </c>
      <c r="U1054" s="1"/>
      <c r="V1054" s="1"/>
      <c r="W1054" s="1"/>
      <c r="X1054" s="1"/>
      <c r="Y1054" s="1"/>
      <c r="Z1054" s="1"/>
      <c r="AA1054" s="1"/>
      <c r="AB1054" s="1"/>
      <c r="AG1054" t="str">
        <f t="shared" si="188"/>
        <v>Amherst</v>
      </c>
      <c r="AH1054" t="s">
        <v>1315</v>
      </c>
      <c r="AI1054">
        <v>2</v>
      </c>
      <c r="AJ1054" s="7">
        <v>224</v>
      </c>
      <c r="AL1054" s="7" t="s">
        <v>402</v>
      </c>
      <c r="AM1054" t="s">
        <v>2455</v>
      </c>
      <c r="AN1054" t="s">
        <v>1803</v>
      </c>
      <c r="AO1054" t="s">
        <v>437</v>
      </c>
    </row>
    <row r="1055" spans="1:41" hidden="1" outlineLevel="1">
      <c r="A1055" t="s">
        <v>1923</v>
      </c>
      <c r="B1055" s="10" t="s">
        <v>3292</v>
      </c>
      <c r="C1055" s="1">
        <f t="shared" si="185"/>
        <v>1091</v>
      </c>
      <c r="D1055" s="7">
        <f t="shared" si="178"/>
        <v>1</v>
      </c>
      <c r="E1055" s="7">
        <f t="shared" si="179"/>
        <v>2</v>
      </c>
      <c r="F1055" s="7">
        <f t="shared" si="180"/>
        <v>3</v>
      </c>
      <c r="G1055" s="1">
        <f t="shared" si="186"/>
        <v>31</v>
      </c>
      <c r="H1055" s="2">
        <f t="shared" si="187"/>
        <v>2.8414298808432631E-2</v>
      </c>
      <c r="I1055" s="8"/>
      <c r="J1055" s="2">
        <f t="shared" si="181"/>
        <v>0.49129239230064159</v>
      </c>
      <c r="K1055" s="2">
        <f t="shared" si="182"/>
        <v>0.46287809349220899</v>
      </c>
      <c r="L1055" s="2">
        <f t="shared" si="183"/>
        <v>3.4830430797433545E-2</v>
      </c>
      <c r="M1055" s="2">
        <f t="shared" si="184"/>
        <v>1.0999083409715879E-2</v>
      </c>
      <c r="N1055" s="1">
        <v>536</v>
      </c>
      <c r="O1055" s="1">
        <v>505</v>
      </c>
      <c r="P1055" s="1">
        <v>38</v>
      </c>
      <c r="Q1055" s="1">
        <v>4</v>
      </c>
      <c r="R1055" s="1">
        <v>8</v>
      </c>
      <c r="S1055" s="1"/>
      <c r="T1055" s="1">
        <v>0</v>
      </c>
      <c r="U1055" s="1"/>
      <c r="V1055" s="1"/>
      <c r="W1055" s="1"/>
      <c r="X1055" s="1"/>
      <c r="Y1055" s="1"/>
      <c r="Z1055" s="1"/>
      <c r="AA1055" s="1"/>
      <c r="AB1055" s="1"/>
      <c r="AG1055" t="str">
        <f t="shared" si="188"/>
        <v>Andover</v>
      </c>
      <c r="AH1055" t="s">
        <v>1998</v>
      </c>
      <c r="AI1055">
        <v>2</v>
      </c>
      <c r="AJ1055" s="7">
        <v>123</v>
      </c>
      <c r="AL1055" s="7" t="s">
        <v>402</v>
      </c>
      <c r="AM1055" t="s">
        <v>2456</v>
      </c>
      <c r="AN1055" t="s">
        <v>4099</v>
      </c>
      <c r="AO1055" t="s">
        <v>438</v>
      </c>
    </row>
    <row r="1056" spans="1:41" hidden="1" outlineLevel="1">
      <c r="A1056" t="s">
        <v>1797</v>
      </c>
      <c r="B1056" s="10" t="s">
        <v>3292</v>
      </c>
      <c r="C1056" s="1">
        <f t="shared" si="185"/>
        <v>1104</v>
      </c>
      <c r="D1056" s="7">
        <f t="shared" si="178"/>
        <v>2</v>
      </c>
      <c r="E1056" s="7">
        <f t="shared" si="179"/>
        <v>1</v>
      </c>
      <c r="F1056" s="7">
        <f t="shared" si="180"/>
        <v>3</v>
      </c>
      <c r="G1056" s="1">
        <f t="shared" si="186"/>
        <v>37</v>
      </c>
      <c r="H1056" s="2">
        <f t="shared" si="187"/>
        <v>3.3514492753623192E-2</v>
      </c>
      <c r="I1056" s="8"/>
      <c r="J1056" s="2">
        <f t="shared" si="181"/>
        <v>0.4483695652173913</v>
      </c>
      <c r="K1056" s="2">
        <f t="shared" si="182"/>
        <v>0.48188405797101447</v>
      </c>
      <c r="L1056" s="2">
        <f t="shared" si="183"/>
        <v>6.4311594202898545E-2</v>
      </c>
      <c r="M1056" s="2">
        <f t="shared" si="184"/>
        <v>5.4347826086956347E-3</v>
      </c>
      <c r="N1056" s="1">
        <v>495</v>
      </c>
      <c r="O1056" s="1">
        <v>532</v>
      </c>
      <c r="P1056" s="1">
        <v>71</v>
      </c>
      <c r="Q1056" s="1">
        <v>3</v>
      </c>
      <c r="R1056" s="1">
        <v>3</v>
      </c>
      <c r="S1056" s="1"/>
      <c r="T1056" s="1">
        <v>0</v>
      </c>
      <c r="U1056" s="1"/>
      <c r="V1056" s="1"/>
      <c r="W1056" s="1"/>
      <c r="X1056" s="1"/>
      <c r="Y1056" s="1"/>
      <c r="Z1056" s="1"/>
      <c r="AA1056" s="1"/>
      <c r="AB1056" s="1"/>
      <c r="AG1056" t="str">
        <f t="shared" si="188"/>
        <v>Antrim</v>
      </c>
      <c r="AH1056" t="s">
        <v>1315</v>
      </c>
      <c r="AI1056">
        <v>2</v>
      </c>
      <c r="AJ1056" s="7">
        <v>181</v>
      </c>
      <c r="AL1056" s="7" t="s">
        <v>402</v>
      </c>
      <c r="AM1056" t="s">
        <v>2455</v>
      </c>
      <c r="AN1056" t="s">
        <v>4099</v>
      </c>
      <c r="AO1056" t="s">
        <v>439</v>
      </c>
    </row>
    <row r="1057" spans="1:41" hidden="1" outlineLevel="1">
      <c r="A1057" t="s">
        <v>2129</v>
      </c>
      <c r="B1057" s="10" t="s">
        <v>3292</v>
      </c>
      <c r="C1057" s="1">
        <f t="shared" si="185"/>
        <v>879</v>
      </c>
      <c r="D1057" s="7">
        <f t="shared" si="178"/>
        <v>2</v>
      </c>
      <c r="E1057" s="7">
        <f t="shared" si="179"/>
        <v>1</v>
      </c>
      <c r="F1057" s="7">
        <f t="shared" si="180"/>
        <v>3</v>
      </c>
      <c r="G1057" s="1">
        <f t="shared" si="186"/>
        <v>138</v>
      </c>
      <c r="H1057" s="2">
        <f t="shared" si="187"/>
        <v>0.15699658703071673</v>
      </c>
      <c r="I1057" s="8"/>
      <c r="J1057" s="2">
        <f t="shared" si="181"/>
        <v>0.38907849829351537</v>
      </c>
      <c r="K1057" s="2">
        <f t="shared" si="182"/>
        <v>0.5460750853242321</v>
      </c>
      <c r="L1057" s="2">
        <f t="shared" si="183"/>
        <v>5.4607508532423209E-2</v>
      </c>
      <c r="M1057" s="2">
        <f t="shared" si="184"/>
        <v>1.0238907849829317E-2</v>
      </c>
      <c r="N1057" s="1">
        <v>342</v>
      </c>
      <c r="O1057" s="1">
        <v>480</v>
      </c>
      <c r="P1057" s="1">
        <v>48</v>
      </c>
      <c r="Q1057" s="1">
        <v>6</v>
      </c>
      <c r="R1057" s="1">
        <v>3</v>
      </c>
      <c r="S1057" s="1"/>
      <c r="T1057" s="1">
        <v>0</v>
      </c>
      <c r="U1057" s="1"/>
      <c r="V1057" s="1"/>
      <c r="W1057" s="1"/>
      <c r="X1057" s="1"/>
      <c r="Y1057" s="1"/>
      <c r="Z1057" s="1"/>
      <c r="AA1057" s="1"/>
      <c r="AB1057" s="1"/>
      <c r="AG1057" t="str">
        <f t="shared" si="188"/>
        <v>Ashland</v>
      </c>
      <c r="AH1057" t="s">
        <v>824</v>
      </c>
      <c r="AI1057">
        <v>2</v>
      </c>
      <c r="AJ1057" s="7">
        <v>91</v>
      </c>
      <c r="AL1057" s="7" t="s">
        <v>402</v>
      </c>
      <c r="AM1057" t="s">
        <v>2454</v>
      </c>
      <c r="AN1057" t="s">
        <v>4099</v>
      </c>
      <c r="AO1057" t="s">
        <v>440</v>
      </c>
    </row>
    <row r="1058" spans="1:41" hidden="1" outlineLevel="1">
      <c r="A1058" t="s">
        <v>2778</v>
      </c>
      <c r="B1058" s="10" t="s">
        <v>3292</v>
      </c>
      <c r="C1058" s="1">
        <f t="shared" si="185"/>
        <v>0</v>
      </c>
      <c r="D1058" s="7" t="e">
        <f t="shared" si="178"/>
        <v>#N/A</v>
      </c>
      <c r="E1058" s="7" t="e">
        <f t="shared" si="179"/>
        <v>#N/A</v>
      </c>
      <c r="F1058" s="7">
        <f t="shared" si="180"/>
        <v>0</v>
      </c>
      <c r="G1058" s="1" t="e">
        <f t="shared" si="186"/>
        <v>#N/A</v>
      </c>
      <c r="H1058" s="2" t="e">
        <f t="shared" si="187"/>
        <v>#N/A</v>
      </c>
      <c r="I1058" s="8"/>
      <c r="J1058" s="2" t="str">
        <f t="shared" si="181"/>
        <v>-</v>
      </c>
      <c r="K1058" s="2" t="str">
        <f t="shared" si="182"/>
        <v>-</v>
      </c>
      <c r="L1058" s="2" t="str">
        <f t="shared" si="183"/>
        <v>-</v>
      </c>
      <c r="M1058" s="2" t="str">
        <f t="shared" si="184"/>
        <v>-</v>
      </c>
      <c r="N1058" s="1"/>
      <c r="O1058" s="1"/>
      <c r="P1058" s="1"/>
      <c r="Q1058" s="1"/>
      <c r="R1058" s="1"/>
      <c r="S1058" s="1"/>
      <c r="T1058" s="1"/>
      <c r="U1058" s="1"/>
      <c r="V1058" s="1"/>
      <c r="W1058" s="1"/>
      <c r="X1058" s="1"/>
      <c r="Y1058" s="1"/>
      <c r="Z1058" s="1"/>
      <c r="AA1058" s="1"/>
      <c r="AB1058" s="1"/>
      <c r="AG1058" t="str">
        <f t="shared" si="188"/>
        <v>Atk. &amp; Gilm. Ac. Gt.</v>
      </c>
      <c r="AH1058" t="s">
        <v>823</v>
      </c>
      <c r="AI1058">
        <v>2</v>
      </c>
      <c r="AJ1058" s="7">
        <v>3</v>
      </c>
      <c r="AL1058" s="7" t="s">
        <v>402</v>
      </c>
      <c r="AM1058" t="s">
        <v>2150</v>
      </c>
      <c r="AN1058" t="s">
        <v>1803</v>
      </c>
      <c r="AO1058" t="s">
        <v>441</v>
      </c>
    </row>
    <row r="1059" spans="1:41" hidden="1" outlineLevel="1">
      <c r="A1059" t="s">
        <v>295</v>
      </c>
      <c r="B1059" s="10" t="s">
        <v>3292</v>
      </c>
      <c r="C1059" s="1">
        <f t="shared" si="185"/>
        <v>4606</v>
      </c>
      <c r="D1059" s="7">
        <f t="shared" si="178"/>
        <v>2</v>
      </c>
      <c r="E1059" s="7">
        <f t="shared" si="179"/>
        <v>1</v>
      </c>
      <c r="F1059" s="7">
        <f t="shared" si="180"/>
        <v>3</v>
      </c>
      <c r="G1059" s="1">
        <f t="shared" si="186"/>
        <v>790</v>
      </c>
      <c r="H1059" s="2">
        <f t="shared" si="187"/>
        <v>0.17151541467650891</v>
      </c>
      <c r="I1059" s="8"/>
      <c r="J1059" s="2">
        <f t="shared" si="181"/>
        <v>0.39643942683456362</v>
      </c>
      <c r="K1059" s="2">
        <f t="shared" si="182"/>
        <v>0.56795484151107256</v>
      </c>
      <c r="L1059" s="2">
        <f t="shared" si="183"/>
        <v>2.9526704298740773E-2</v>
      </c>
      <c r="M1059" s="2">
        <f t="shared" si="184"/>
        <v>6.0790273556229867E-3</v>
      </c>
      <c r="N1059" s="1">
        <v>1826</v>
      </c>
      <c r="O1059" s="1">
        <v>2616</v>
      </c>
      <c r="P1059" s="1">
        <v>136</v>
      </c>
      <c r="Q1059" s="1">
        <v>12</v>
      </c>
      <c r="R1059" s="1">
        <v>16</v>
      </c>
      <c r="S1059" s="1"/>
      <c r="T1059" s="1">
        <v>0</v>
      </c>
      <c r="U1059" s="1"/>
      <c r="V1059" s="1"/>
      <c r="W1059" s="1"/>
      <c r="X1059" s="1"/>
      <c r="Y1059" s="1"/>
      <c r="Z1059" s="1"/>
      <c r="AA1059" s="1"/>
      <c r="AB1059" s="1"/>
      <c r="AG1059" t="str">
        <f t="shared" si="188"/>
        <v>Atkinson</v>
      </c>
      <c r="AH1059" t="s">
        <v>3022</v>
      </c>
      <c r="AI1059">
        <v>2</v>
      </c>
      <c r="AJ1059" s="7">
        <v>243</v>
      </c>
      <c r="AL1059" s="7" t="s">
        <v>402</v>
      </c>
      <c r="AM1059" t="s">
        <v>1466</v>
      </c>
      <c r="AN1059" t="s">
        <v>1803</v>
      </c>
      <c r="AO1059" t="s">
        <v>442</v>
      </c>
    </row>
    <row r="1060" spans="1:41" hidden="1" outlineLevel="1">
      <c r="A1060" t="s">
        <v>1956</v>
      </c>
      <c r="B1060" s="10" t="s">
        <v>3292</v>
      </c>
      <c r="C1060" s="1">
        <f t="shared" si="185"/>
        <v>2394</v>
      </c>
      <c r="D1060" s="7">
        <f t="shared" si="178"/>
        <v>2</v>
      </c>
      <c r="E1060" s="7">
        <f t="shared" si="179"/>
        <v>1</v>
      </c>
      <c r="F1060" s="7">
        <f t="shared" si="180"/>
        <v>3</v>
      </c>
      <c r="G1060" s="1">
        <f t="shared" si="186"/>
        <v>457</v>
      </c>
      <c r="H1060" s="2">
        <f t="shared" si="187"/>
        <v>0.1908939014202172</v>
      </c>
      <c r="I1060" s="8"/>
      <c r="J1060" s="2">
        <f t="shared" si="181"/>
        <v>0.38345864661654133</v>
      </c>
      <c r="K1060" s="2">
        <f t="shared" si="182"/>
        <v>0.57435254803675861</v>
      </c>
      <c r="L1060" s="2">
        <f t="shared" si="183"/>
        <v>3.1328320802005011E-2</v>
      </c>
      <c r="M1060" s="2">
        <f t="shared" si="184"/>
        <v>1.0860484544695098E-2</v>
      </c>
      <c r="N1060" s="1">
        <v>918</v>
      </c>
      <c r="O1060" s="1">
        <v>1375</v>
      </c>
      <c r="P1060" s="1">
        <v>75</v>
      </c>
      <c r="Q1060" s="1">
        <v>15</v>
      </c>
      <c r="R1060" s="1">
        <v>10</v>
      </c>
      <c r="S1060" s="1"/>
      <c r="T1060" s="1">
        <v>1</v>
      </c>
      <c r="U1060" s="1"/>
      <c r="V1060" s="1"/>
      <c r="W1060" s="1"/>
      <c r="X1060" s="1"/>
      <c r="Y1060" s="1"/>
      <c r="Z1060" s="1"/>
      <c r="AA1060" s="1"/>
      <c r="AB1060" s="1"/>
      <c r="AG1060" t="str">
        <f t="shared" si="188"/>
        <v>Auburn</v>
      </c>
      <c r="AH1060" t="s">
        <v>3022</v>
      </c>
      <c r="AI1060">
        <v>1</v>
      </c>
      <c r="AJ1060" s="7">
        <v>198</v>
      </c>
      <c r="AL1060" s="7" t="s">
        <v>402</v>
      </c>
      <c r="AM1060" t="s">
        <v>1466</v>
      </c>
      <c r="AN1060" t="s">
        <v>4099</v>
      </c>
      <c r="AO1060" t="s">
        <v>443</v>
      </c>
    </row>
    <row r="1061" spans="1:41" hidden="1" outlineLevel="1">
      <c r="A1061" t="s">
        <v>2704</v>
      </c>
      <c r="B1061" s="10" t="s">
        <v>3292</v>
      </c>
      <c r="C1061" s="1">
        <f t="shared" si="185"/>
        <v>1810</v>
      </c>
      <c r="D1061" s="7">
        <f t="shared" si="178"/>
        <v>2</v>
      </c>
      <c r="E1061" s="7">
        <f t="shared" si="179"/>
        <v>1</v>
      </c>
      <c r="F1061" s="7">
        <f t="shared" si="180"/>
        <v>3</v>
      </c>
      <c r="G1061" s="1">
        <f t="shared" si="186"/>
        <v>177</v>
      </c>
      <c r="H1061" s="2">
        <f t="shared" si="187"/>
        <v>9.7790055248618779E-2</v>
      </c>
      <c r="I1061" s="8"/>
      <c r="J1061" s="2">
        <f t="shared" si="181"/>
        <v>0.42430939226519337</v>
      </c>
      <c r="K1061" s="2">
        <f t="shared" si="182"/>
        <v>0.52209944751381221</v>
      </c>
      <c r="L1061" s="2">
        <f t="shared" si="183"/>
        <v>4.3093922651933701E-2</v>
      </c>
      <c r="M1061" s="2">
        <f t="shared" si="184"/>
        <v>1.0497237569060715E-2</v>
      </c>
      <c r="N1061" s="1">
        <v>768</v>
      </c>
      <c r="O1061" s="1">
        <v>945</v>
      </c>
      <c r="P1061" s="1">
        <v>78</v>
      </c>
      <c r="Q1061" s="1">
        <v>9</v>
      </c>
      <c r="R1061" s="1">
        <v>10</v>
      </c>
      <c r="S1061" s="1"/>
      <c r="T1061" s="1">
        <v>0</v>
      </c>
      <c r="U1061" s="1"/>
      <c r="V1061" s="1"/>
      <c r="W1061" s="1"/>
      <c r="X1061" s="1"/>
      <c r="Y1061" s="1"/>
      <c r="Z1061" s="1"/>
      <c r="AA1061" s="1"/>
      <c r="AB1061" s="1"/>
      <c r="AG1061" t="str">
        <f t="shared" si="188"/>
        <v>Barnstead</v>
      </c>
      <c r="AH1061" t="s">
        <v>3293</v>
      </c>
      <c r="AI1061">
        <v>1</v>
      </c>
      <c r="AJ1061" s="7">
        <v>133</v>
      </c>
      <c r="AL1061" s="7" t="s">
        <v>402</v>
      </c>
      <c r="AM1061" t="s">
        <v>1801</v>
      </c>
      <c r="AN1061" t="s">
        <v>4099</v>
      </c>
      <c r="AO1061" t="s">
        <v>444</v>
      </c>
    </row>
    <row r="1062" spans="1:41" hidden="1" outlineLevel="1">
      <c r="A1062" t="s">
        <v>2261</v>
      </c>
      <c r="B1062" s="10" t="s">
        <v>3292</v>
      </c>
      <c r="C1062" s="1">
        <f t="shared" si="185"/>
        <v>3501</v>
      </c>
      <c r="D1062" s="7">
        <f t="shared" si="178"/>
        <v>1</v>
      </c>
      <c r="E1062" s="7">
        <f t="shared" si="179"/>
        <v>2</v>
      </c>
      <c r="F1062" s="7">
        <f t="shared" si="180"/>
        <v>3</v>
      </c>
      <c r="G1062" s="1">
        <f t="shared" si="186"/>
        <v>41</v>
      </c>
      <c r="H1062" s="2">
        <f t="shared" si="187"/>
        <v>1.1710939731505284E-2</v>
      </c>
      <c r="I1062" s="8"/>
      <c r="J1062" s="2">
        <f t="shared" si="181"/>
        <v>0.47643530419880037</v>
      </c>
      <c r="K1062" s="2">
        <f t="shared" si="182"/>
        <v>0.46472436446729504</v>
      </c>
      <c r="L1062" s="2">
        <f t="shared" si="183"/>
        <v>4.6558126249642957E-2</v>
      </c>
      <c r="M1062" s="2">
        <f t="shared" si="184"/>
        <v>1.2282205084261692E-2</v>
      </c>
      <c r="N1062" s="1">
        <v>1668</v>
      </c>
      <c r="O1062" s="1">
        <v>1627</v>
      </c>
      <c r="P1062" s="1">
        <v>163</v>
      </c>
      <c r="Q1062">
        <v>19</v>
      </c>
      <c r="R1062">
        <v>21</v>
      </c>
      <c r="T1062">
        <v>3</v>
      </c>
      <c r="U1062" s="1"/>
      <c r="V1062" s="1"/>
      <c r="W1062" s="1"/>
      <c r="X1062" s="1"/>
      <c r="Y1062" s="1"/>
      <c r="Z1062" s="1"/>
      <c r="AA1062" s="1"/>
      <c r="AB1062" s="1"/>
      <c r="AG1062" t="str">
        <f t="shared" si="188"/>
        <v>Barrington</v>
      </c>
      <c r="AH1062" t="s">
        <v>617</v>
      </c>
      <c r="AI1062">
        <v>1</v>
      </c>
      <c r="AJ1062" s="7">
        <v>149</v>
      </c>
      <c r="AL1062" s="7" t="s">
        <v>402</v>
      </c>
      <c r="AM1062" t="s">
        <v>1467</v>
      </c>
      <c r="AN1062" t="s">
        <v>1803</v>
      </c>
      <c r="AO1062" t="s">
        <v>445</v>
      </c>
    </row>
    <row r="1063" spans="1:41" hidden="1" outlineLevel="1">
      <c r="A1063" t="s">
        <v>2705</v>
      </c>
      <c r="B1063" s="10" t="s">
        <v>3292</v>
      </c>
      <c r="C1063" s="1">
        <f t="shared" si="185"/>
        <v>1676</v>
      </c>
      <c r="D1063" s="7">
        <f t="shared" si="178"/>
        <v>1</v>
      </c>
      <c r="E1063" s="7">
        <f t="shared" si="179"/>
        <v>2</v>
      </c>
      <c r="F1063" s="7">
        <f t="shared" si="180"/>
        <v>3</v>
      </c>
      <c r="G1063" s="1">
        <f t="shared" si="186"/>
        <v>67</v>
      </c>
      <c r="H1063" s="2">
        <f t="shared" si="187"/>
        <v>3.997613365155131E-2</v>
      </c>
      <c r="I1063" s="8"/>
      <c r="J1063" s="2">
        <f t="shared" si="181"/>
        <v>0.48985680190930786</v>
      </c>
      <c r="K1063" s="2">
        <f t="shared" si="182"/>
        <v>0.44988066825775658</v>
      </c>
      <c r="L1063" s="2">
        <f t="shared" si="183"/>
        <v>5.0119331742243436E-2</v>
      </c>
      <c r="M1063" s="2">
        <f t="shared" si="184"/>
        <v>1.0143198090692071E-2</v>
      </c>
      <c r="N1063" s="1">
        <v>821</v>
      </c>
      <c r="O1063" s="1">
        <v>754</v>
      </c>
      <c r="P1063" s="1">
        <v>84</v>
      </c>
      <c r="Q1063" s="1">
        <v>8</v>
      </c>
      <c r="R1063" s="1">
        <v>7</v>
      </c>
      <c r="S1063" s="1"/>
      <c r="T1063" s="1">
        <v>2</v>
      </c>
      <c r="U1063" s="1"/>
      <c r="V1063" s="1"/>
      <c r="W1063" s="1"/>
      <c r="X1063" s="1"/>
      <c r="Y1063" s="1"/>
      <c r="Z1063" s="1"/>
      <c r="AA1063" s="1"/>
      <c r="AB1063" s="1"/>
      <c r="AG1063" t="str">
        <f t="shared" si="188"/>
        <v>Bartlett</v>
      </c>
      <c r="AH1063" t="s">
        <v>1520</v>
      </c>
      <c r="AI1063">
        <v>1</v>
      </c>
      <c r="AJ1063" s="7">
        <v>60</v>
      </c>
      <c r="AL1063" s="7" t="s">
        <v>402</v>
      </c>
      <c r="AM1063" t="s">
        <v>1802</v>
      </c>
      <c r="AN1063" t="s">
        <v>4099</v>
      </c>
      <c r="AO1063" t="s">
        <v>446</v>
      </c>
    </row>
    <row r="1064" spans="1:41" hidden="1" outlineLevel="1">
      <c r="A1064" t="s">
        <v>2543</v>
      </c>
      <c r="B1064" s="10" t="s">
        <v>3292</v>
      </c>
      <c r="C1064" s="1">
        <f t="shared" si="185"/>
        <v>429</v>
      </c>
      <c r="D1064" s="7">
        <f t="shared" si="178"/>
        <v>2</v>
      </c>
      <c r="E1064" s="7">
        <f t="shared" si="179"/>
        <v>1</v>
      </c>
      <c r="F1064" s="7">
        <f t="shared" si="180"/>
        <v>3</v>
      </c>
      <c r="G1064" s="1">
        <f t="shared" si="186"/>
        <v>108</v>
      </c>
      <c r="H1064" s="2">
        <f t="shared" si="187"/>
        <v>0.25174825174825177</v>
      </c>
      <c r="I1064" s="8"/>
      <c r="J1064" s="2">
        <f t="shared" si="181"/>
        <v>0.34731934731934733</v>
      </c>
      <c r="K1064" s="2">
        <f t="shared" si="182"/>
        <v>0.5990675990675991</v>
      </c>
      <c r="L1064" s="2">
        <f t="shared" si="183"/>
        <v>3.7296037296037296E-2</v>
      </c>
      <c r="M1064" s="2">
        <f t="shared" si="184"/>
        <v>1.6317016317016278E-2</v>
      </c>
      <c r="N1064" s="1">
        <v>149</v>
      </c>
      <c r="O1064" s="1">
        <v>257</v>
      </c>
      <c r="P1064" s="1">
        <v>16</v>
      </c>
      <c r="Q1064" s="1">
        <v>5</v>
      </c>
      <c r="R1064" s="1">
        <v>2</v>
      </c>
      <c r="S1064" s="1"/>
      <c r="T1064" s="1">
        <v>0</v>
      </c>
      <c r="U1064" s="1"/>
      <c r="V1064" s="1"/>
      <c r="W1064" s="1"/>
      <c r="X1064" s="1"/>
      <c r="Y1064" s="1"/>
      <c r="Z1064" s="1"/>
      <c r="AA1064" s="1"/>
      <c r="AB1064" s="1"/>
      <c r="AG1064" t="str">
        <f t="shared" si="188"/>
        <v>Bath</v>
      </c>
      <c r="AH1064" t="s">
        <v>824</v>
      </c>
      <c r="AI1064">
        <v>2</v>
      </c>
      <c r="AJ1064" s="7">
        <v>52</v>
      </c>
      <c r="AL1064" s="7" t="s">
        <v>402</v>
      </c>
      <c r="AM1064" t="s">
        <v>2454</v>
      </c>
      <c r="AN1064" t="s">
        <v>1466</v>
      </c>
      <c r="AO1064" t="s">
        <v>447</v>
      </c>
    </row>
    <row r="1065" spans="1:41" hidden="1" outlineLevel="1">
      <c r="A1065" t="s">
        <v>2706</v>
      </c>
      <c r="B1065" s="10" t="s">
        <v>3292</v>
      </c>
      <c r="C1065" s="1">
        <f t="shared" si="185"/>
        <v>0</v>
      </c>
      <c r="D1065" s="7" t="e">
        <f t="shared" si="178"/>
        <v>#N/A</v>
      </c>
      <c r="E1065" s="7" t="e">
        <f t="shared" si="179"/>
        <v>#N/A</v>
      </c>
      <c r="F1065" s="7">
        <f t="shared" si="180"/>
        <v>0</v>
      </c>
      <c r="G1065" s="1" t="e">
        <f t="shared" si="186"/>
        <v>#N/A</v>
      </c>
      <c r="H1065" s="2" t="e">
        <f t="shared" si="187"/>
        <v>#N/A</v>
      </c>
      <c r="I1065" s="8"/>
      <c r="J1065" s="2" t="str">
        <f t="shared" si="181"/>
        <v>-</v>
      </c>
      <c r="K1065" s="2" t="str">
        <f t="shared" si="182"/>
        <v>-</v>
      </c>
      <c r="L1065" s="2" t="str">
        <f t="shared" si="183"/>
        <v>-</v>
      </c>
      <c r="M1065" s="2" t="str">
        <f t="shared" si="184"/>
        <v>-</v>
      </c>
      <c r="N1065" s="1"/>
      <c r="O1065" s="1"/>
      <c r="P1065" s="1"/>
      <c r="Q1065" s="1"/>
      <c r="R1065" s="1"/>
      <c r="S1065" s="1"/>
      <c r="T1065" s="1"/>
      <c r="U1065" s="1"/>
      <c r="V1065" s="1"/>
      <c r="W1065" s="1"/>
      <c r="X1065" s="1"/>
      <c r="Y1065" s="1"/>
      <c r="Z1065" s="1"/>
      <c r="AA1065" s="1"/>
      <c r="AB1065" s="1"/>
      <c r="AG1065" t="str">
        <f t="shared" si="188"/>
        <v>Bean's Grant</v>
      </c>
      <c r="AH1065" t="s">
        <v>823</v>
      </c>
      <c r="AI1065">
        <v>2</v>
      </c>
      <c r="AJ1065" s="7">
        <v>47</v>
      </c>
      <c r="AL1065" s="7" t="s">
        <v>402</v>
      </c>
      <c r="AM1065" t="s">
        <v>2150</v>
      </c>
      <c r="AN1065" t="s">
        <v>4099</v>
      </c>
      <c r="AO1065" t="s">
        <v>448</v>
      </c>
    </row>
    <row r="1066" spans="1:41" hidden="1" outlineLevel="1">
      <c r="A1066" t="s">
        <v>2699</v>
      </c>
      <c r="B1066" s="10" t="s">
        <v>3292</v>
      </c>
      <c r="C1066" s="1">
        <f t="shared" si="185"/>
        <v>0</v>
      </c>
      <c r="D1066" s="7" t="e">
        <f t="shared" si="178"/>
        <v>#N/A</v>
      </c>
      <c r="E1066" s="7" t="e">
        <f t="shared" si="179"/>
        <v>#N/A</v>
      </c>
      <c r="F1066" s="7">
        <f t="shared" si="180"/>
        <v>0</v>
      </c>
      <c r="G1066" s="1" t="e">
        <f t="shared" si="186"/>
        <v>#N/A</v>
      </c>
      <c r="H1066" s="2" t="e">
        <f t="shared" si="187"/>
        <v>#N/A</v>
      </c>
      <c r="I1066" s="8"/>
      <c r="J1066" s="2" t="str">
        <f t="shared" si="181"/>
        <v>-</v>
      </c>
      <c r="K1066" s="2" t="str">
        <f t="shared" si="182"/>
        <v>-</v>
      </c>
      <c r="L1066" s="2" t="str">
        <f t="shared" si="183"/>
        <v>-</v>
      </c>
      <c r="M1066" s="2" t="str">
        <f t="shared" si="184"/>
        <v>-</v>
      </c>
      <c r="N1066" s="1"/>
      <c r="O1066" s="1"/>
      <c r="P1066" s="1"/>
      <c r="Q1066" s="1"/>
      <c r="R1066" s="1"/>
      <c r="S1066" s="1"/>
      <c r="T1066" s="1"/>
      <c r="U1066" s="1"/>
      <c r="V1066" s="1"/>
      <c r="W1066" s="1"/>
      <c r="X1066" s="1"/>
      <c r="Y1066" s="1"/>
      <c r="Z1066" s="1"/>
      <c r="AA1066" s="1"/>
      <c r="AB1066" s="1"/>
      <c r="AG1066" t="str">
        <f t="shared" si="188"/>
        <v>Bean's Purchase</v>
      </c>
      <c r="AH1066" t="s">
        <v>823</v>
      </c>
      <c r="AI1066">
        <v>2</v>
      </c>
      <c r="AJ1066" s="7">
        <v>34</v>
      </c>
      <c r="AL1066" s="7" t="s">
        <v>402</v>
      </c>
      <c r="AM1066" t="s">
        <v>2150</v>
      </c>
      <c r="AN1066" t="s">
        <v>1466</v>
      </c>
      <c r="AO1066" t="s">
        <v>449</v>
      </c>
    </row>
    <row r="1067" spans="1:41" hidden="1" outlineLevel="1">
      <c r="A1067" t="s">
        <v>1380</v>
      </c>
      <c r="B1067" s="10" t="s">
        <v>3292</v>
      </c>
      <c r="C1067" s="1">
        <f t="shared" si="185"/>
        <v>10261</v>
      </c>
      <c r="D1067" s="7">
        <f t="shared" si="178"/>
        <v>2</v>
      </c>
      <c r="E1067" s="7">
        <f t="shared" si="179"/>
        <v>1</v>
      </c>
      <c r="F1067" s="7">
        <f t="shared" si="180"/>
        <v>3</v>
      </c>
      <c r="G1067" s="1">
        <f t="shared" si="186"/>
        <v>2757</v>
      </c>
      <c r="H1067" s="2">
        <f t="shared" si="187"/>
        <v>0.26868726245005359</v>
      </c>
      <c r="I1067" s="8"/>
      <c r="J1067" s="2">
        <f t="shared" si="181"/>
        <v>0.3531819510768931</v>
      </c>
      <c r="K1067" s="2">
        <f t="shared" si="182"/>
        <v>0.62186921352694668</v>
      </c>
      <c r="L1067" s="2">
        <f t="shared" si="183"/>
        <v>1.9491277653250171E-2</v>
      </c>
      <c r="M1067" s="2">
        <f t="shared" si="184"/>
        <v>5.4575577429100477E-3</v>
      </c>
      <c r="N1067" s="1">
        <v>3624</v>
      </c>
      <c r="O1067" s="1">
        <v>6381</v>
      </c>
      <c r="P1067" s="1">
        <v>200</v>
      </c>
      <c r="Q1067" s="1">
        <v>27</v>
      </c>
      <c r="R1067" s="1">
        <v>26</v>
      </c>
      <c r="S1067" s="1"/>
      <c r="T1067" s="1">
        <v>3</v>
      </c>
      <c r="U1067" s="1"/>
      <c r="V1067" s="1"/>
      <c r="W1067" s="1"/>
      <c r="X1067" s="1"/>
      <c r="Y1067" s="1"/>
      <c r="Z1067" s="1"/>
      <c r="AA1067" s="1"/>
      <c r="AB1067" s="1"/>
      <c r="AG1067" t="str">
        <f t="shared" si="188"/>
        <v>Bedford</v>
      </c>
      <c r="AH1067" t="s">
        <v>1315</v>
      </c>
      <c r="AI1067">
        <v>1</v>
      </c>
      <c r="AJ1067" s="7">
        <v>212</v>
      </c>
      <c r="AL1067" s="7" t="s">
        <v>402</v>
      </c>
      <c r="AM1067" t="s">
        <v>2455</v>
      </c>
      <c r="AN1067" t="s">
        <v>1466</v>
      </c>
      <c r="AO1067" t="s">
        <v>450</v>
      </c>
    </row>
    <row r="1068" spans="1:41" hidden="1" outlineLevel="1">
      <c r="A1068" t="s">
        <v>1635</v>
      </c>
      <c r="B1068" s="10" t="s">
        <v>3292</v>
      </c>
      <c r="C1068" s="1">
        <f t="shared" si="185"/>
        <v>2607</v>
      </c>
      <c r="D1068" s="7">
        <f t="shared" si="178"/>
        <v>2</v>
      </c>
      <c r="E1068" s="7">
        <f t="shared" si="179"/>
        <v>1</v>
      </c>
      <c r="F1068" s="7">
        <f t="shared" si="180"/>
        <v>3</v>
      </c>
      <c r="G1068" s="1">
        <f t="shared" si="186"/>
        <v>342</v>
      </c>
      <c r="H1068" s="2">
        <f t="shared" si="187"/>
        <v>0.13118527042577677</v>
      </c>
      <c r="I1068" s="8"/>
      <c r="J1068" s="2">
        <f t="shared" si="181"/>
        <v>0.41503644035289605</v>
      </c>
      <c r="K1068" s="2">
        <f t="shared" si="182"/>
        <v>0.54622171077867276</v>
      </c>
      <c r="L1068" s="2">
        <f t="shared" si="183"/>
        <v>3.1070195627157654E-2</v>
      </c>
      <c r="M1068" s="2">
        <f t="shared" si="184"/>
        <v>7.6716532412734739E-3</v>
      </c>
      <c r="N1068" s="1">
        <v>1082</v>
      </c>
      <c r="O1068" s="1">
        <v>1424</v>
      </c>
      <c r="P1068" s="1">
        <v>81</v>
      </c>
      <c r="Q1068" s="1">
        <v>11</v>
      </c>
      <c r="R1068" s="1">
        <v>7</v>
      </c>
      <c r="S1068" s="1"/>
      <c r="T1068" s="1">
        <v>2</v>
      </c>
      <c r="U1068" s="1"/>
      <c r="V1068" s="1"/>
      <c r="W1068" s="1"/>
      <c r="X1068" s="1"/>
      <c r="Y1068" s="1"/>
      <c r="Z1068" s="1"/>
      <c r="AA1068" s="1"/>
      <c r="AB1068" s="1"/>
      <c r="AG1068" t="str">
        <f t="shared" si="188"/>
        <v>Belmont</v>
      </c>
      <c r="AH1068" t="s">
        <v>3293</v>
      </c>
      <c r="AI1068">
        <v>1</v>
      </c>
      <c r="AJ1068" s="7">
        <v>118</v>
      </c>
      <c r="AL1068" s="7" t="s">
        <v>402</v>
      </c>
      <c r="AM1068" t="s">
        <v>1801</v>
      </c>
      <c r="AN1068" t="s">
        <v>1466</v>
      </c>
      <c r="AO1068" t="s">
        <v>451</v>
      </c>
    </row>
    <row r="1069" spans="1:41" hidden="1" outlineLevel="1">
      <c r="A1069" t="s">
        <v>1625</v>
      </c>
      <c r="B1069" s="10" t="s">
        <v>3292</v>
      </c>
      <c r="C1069" s="1">
        <f t="shared" si="185"/>
        <v>626</v>
      </c>
      <c r="D1069" s="7">
        <f t="shared" ref="D1069:D1132" si="190">RANK(N1069,(N1069:AE1069))</f>
        <v>2</v>
      </c>
      <c r="E1069" s="7">
        <f t="shared" ref="E1069:E1132" si="191">RANK(O1069,(N1069:AE1069))</f>
        <v>1</v>
      </c>
      <c r="F1069" s="7">
        <f t="shared" ref="F1069:F1132" si="192">IF(P1069&gt;0,RANK(P1069,(N1069:AE1069)),0)</f>
        <v>3</v>
      </c>
      <c r="G1069" s="1">
        <f t="shared" si="186"/>
        <v>19</v>
      </c>
      <c r="H1069" s="2">
        <f t="shared" si="187"/>
        <v>3.035143769968051E-2</v>
      </c>
      <c r="I1069" s="8"/>
      <c r="J1069" s="2">
        <f t="shared" ref="J1069:J1132" si="193">IF(C1069=0,"-",N1069/C1069)</f>
        <v>0.44888178913738019</v>
      </c>
      <c r="K1069" s="2">
        <f t="shared" ref="K1069:K1132" si="194">IF(C1069=0,"-",O1069/C1069)</f>
        <v>0.47923322683706071</v>
      </c>
      <c r="L1069" s="2">
        <f t="shared" ref="L1069:L1132" si="195">IF(C1069=0,"-",P1069/C1069)</f>
        <v>4.9520766773162937E-2</v>
      </c>
      <c r="M1069" s="2">
        <f t="shared" ref="M1069:M1132" si="196">IF(C1069=0,"-",(1-J1069-K1069-L1069))</f>
        <v>2.2364217252396158E-2</v>
      </c>
      <c r="N1069" s="1">
        <v>281</v>
      </c>
      <c r="O1069" s="1">
        <v>300</v>
      </c>
      <c r="P1069" s="1">
        <v>31</v>
      </c>
      <c r="Q1069" s="1">
        <v>9</v>
      </c>
      <c r="R1069" s="1">
        <v>4</v>
      </c>
      <c r="S1069" s="1"/>
      <c r="T1069" s="1">
        <v>1</v>
      </c>
      <c r="U1069" s="1"/>
      <c r="V1069" s="1"/>
      <c r="W1069" s="1"/>
      <c r="X1069" s="1"/>
      <c r="Y1069" s="1"/>
      <c r="Z1069" s="1"/>
      <c r="AA1069" s="1"/>
      <c r="AB1069" s="1"/>
      <c r="AG1069" t="str">
        <f t="shared" si="188"/>
        <v>Bennington</v>
      </c>
      <c r="AH1069" t="s">
        <v>1315</v>
      </c>
      <c r="AI1069">
        <v>2</v>
      </c>
      <c r="AJ1069" s="7">
        <v>196</v>
      </c>
      <c r="AL1069" s="7" t="s">
        <v>402</v>
      </c>
      <c r="AM1069" t="s">
        <v>2455</v>
      </c>
      <c r="AN1069" t="s">
        <v>982</v>
      </c>
      <c r="AO1069" t="s">
        <v>452</v>
      </c>
    </row>
    <row r="1070" spans="1:41" hidden="1" outlineLevel="1">
      <c r="A1070" t="s">
        <v>1480</v>
      </c>
      <c r="B1070" s="10" t="s">
        <v>3292</v>
      </c>
      <c r="C1070" s="1">
        <f t="shared" si="185"/>
        <v>117</v>
      </c>
      <c r="D1070" s="7">
        <f t="shared" si="190"/>
        <v>2</v>
      </c>
      <c r="E1070" s="7">
        <f t="shared" si="191"/>
        <v>1</v>
      </c>
      <c r="F1070" s="7">
        <f t="shared" si="192"/>
        <v>0</v>
      </c>
      <c r="G1070" s="1">
        <f t="shared" si="186"/>
        <v>24</v>
      </c>
      <c r="H1070" s="2">
        <f t="shared" si="187"/>
        <v>0.20512820512820512</v>
      </c>
      <c r="I1070" s="8"/>
      <c r="J1070" s="2">
        <f t="shared" si="193"/>
        <v>0.39316239316239315</v>
      </c>
      <c r="K1070" s="2">
        <f t="shared" si="194"/>
        <v>0.59829059829059827</v>
      </c>
      <c r="L1070" s="2">
        <f t="shared" si="195"/>
        <v>0</v>
      </c>
      <c r="M1070" s="2">
        <f t="shared" si="196"/>
        <v>8.5470085470086277E-3</v>
      </c>
      <c r="N1070" s="1">
        <v>46</v>
      </c>
      <c r="O1070" s="1">
        <v>70</v>
      </c>
      <c r="P1070" s="1">
        <v>0</v>
      </c>
      <c r="Q1070">
        <v>1</v>
      </c>
      <c r="R1070">
        <v>0</v>
      </c>
      <c r="T1070">
        <v>0</v>
      </c>
      <c r="U1070" s="1"/>
      <c r="V1070" s="1"/>
      <c r="W1070" s="1"/>
      <c r="X1070" s="1"/>
      <c r="Y1070" s="1"/>
      <c r="Z1070" s="1"/>
      <c r="AA1070" s="1"/>
      <c r="AB1070" s="1"/>
      <c r="AG1070" t="str">
        <f t="shared" si="188"/>
        <v>Benton</v>
      </c>
      <c r="AH1070" t="s">
        <v>824</v>
      </c>
      <c r="AI1070">
        <v>2</v>
      </c>
      <c r="AJ1070" s="7">
        <v>61</v>
      </c>
      <c r="AL1070" s="7" t="s">
        <v>402</v>
      </c>
      <c r="AM1070" t="s">
        <v>2454</v>
      </c>
      <c r="AN1070" t="s">
        <v>982</v>
      </c>
      <c r="AO1070" t="s">
        <v>453</v>
      </c>
    </row>
    <row r="1071" spans="1:41" hidden="1" outlineLevel="1">
      <c r="A1071" t="s">
        <v>1904</v>
      </c>
      <c r="B1071" s="10" t="s">
        <v>3292</v>
      </c>
      <c r="C1071" s="1">
        <f t="shared" si="185"/>
        <v>4275</v>
      </c>
      <c r="D1071" s="7">
        <f t="shared" si="190"/>
        <v>1</v>
      </c>
      <c r="E1071" s="7">
        <f t="shared" si="191"/>
        <v>2</v>
      </c>
      <c r="F1071" s="7">
        <f t="shared" si="192"/>
        <v>3</v>
      </c>
      <c r="G1071" s="1">
        <f t="shared" si="186"/>
        <v>879</v>
      </c>
      <c r="H1071" s="2">
        <f t="shared" si="187"/>
        <v>0.2056140350877193</v>
      </c>
      <c r="I1071" s="8"/>
      <c r="J1071" s="2">
        <f t="shared" si="193"/>
        <v>0.58573099415204677</v>
      </c>
      <c r="K1071" s="2">
        <f t="shared" si="194"/>
        <v>0.38011695906432746</v>
      </c>
      <c r="L1071" s="2">
        <f t="shared" si="195"/>
        <v>2.128654970760234E-2</v>
      </c>
      <c r="M1071" s="2">
        <f t="shared" si="196"/>
        <v>1.2865497076023427E-2</v>
      </c>
      <c r="N1071" s="1">
        <v>2504</v>
      </c>
      <c r="O1071" s="1">
        <v>1625</v>
      </c>
      <c r="P1071" s="1">
        <v>91</v>
      </c>
      <c r="Q1071" s="1">
        <v>40</v>
      </c>
      <c r="R1071" s="1">
        <v>11</v>
      </c>
      <c r="S1071" s="1"/>
      <c r="T1071" s="1">
        <v>4</v>
      </c>
      <c r="U1071" s="1"/>
      <c r="V1071" s="1"/>
      <c r="W1071" s="1"/>
      <c r="X1071" s="1"/>
      <c r="Y1071" s="1"/>
      <c r="Z1071" s="1"/>
      <c r="AA1071" s="1"/>
      <c r="AB1071" s="1"/>
      <c r="AG1071" t="str">
        <f t="shared" si="188"/>
        <v>Berlin</v>
      </c>
      <c r="AH1071" t="s">
        <v>823</v>
      </c>
      <c r="AI1071">
        <v>2</v>
      </c>
      <c r="AJ1071" s="7">
        <v>24</v>
      </c>
      <c r="AL1071" s="7" t="s">
        <v>402</v>
      </c>
      <c r="AM1071" t="s">
        <v>2150</v>
      </c>
      <c r="AN1071" t="s">
        <v>982</v>
      </c>
      <c r="AO1071" t="s">
        <v>414</v>
      </c>
    </row>
    <row r="1072" spans="1:41" hidden="1" outlineLevel="1">
      <c r="A1072" s="10" t="s">
        <v>2700</v>
      </c>
      <c r="B1072" s="10" t="s">
        <v>3292</v>
      </c>
      <c r="C1072" s="1">
        <f t="shared" si="185"/>
        <v>1105</v>
      </c>
      <c r="D1072" s="7">
        <f t="shared" si="190"/>
        <v>2</v>
      </c>
      <c r="E1072" s="7">
        <f t="shared" si="191"/>
        <v>1</v>
      </c>
      <c r="F1072" s="7">
        <f t="shared" si="192"/>
        <v>3</v>
      </c>
      <c r="G1072" s="1">
        <f t="shared" si="186"/>
        <v>2</v>
      </c>
      <c r="H1072" s="2">
        <f t="shared" si="187"/>
        <v>1.8099547511312218E-3</v>
      </c>
      <c r="I1072" s="8"/>
      <c r="J1072" s="2">
        <f t="shared" si="193"/>
        <v>0.45248868778280543</v>
      </c>
      <c r="K1072" s="2">
        <f t="shared" si="194"/>
        <v>0.45429864253393665</v>
      </c>
      <c r="L1072" s="2">
        <f t="shared" si="195"/>
        <v>6.7873303167420809E-2</v>
      </c>
      <c r="M1072" s="2">
        <f t="shared" si="196"/>
        <v>2.5339366515837167E-2</v>
      </c>
      <c r="N1072" s="1">
        <v>500</v>
      </c>
      <c r="O1072" s="1">
        <v>502</v>
      </c>
      <c r="P1072" s="1">
        <v>75</v>
      </c>
      <c r="Q1072">
        <v>16</v>
      </c>
      <c r="R1072">
        <v>11</v>
      </c>
      <c r="T1072">
        <v>1</v>
      </c>
      <c r="U1072" s="1"/>
      <c r="V1072" s="1"/>
      <c r="W1072" s="1"/>
      <c r="X1072" s="1"/>
      <c r="Y1072" s="1"/>
      <c r="Z1072" s="1"/>
      <c r="AA1072" s="1"/>
      <c r="AB1072" s="1"/>
      <c r="AG1072" t="str">
        <f t="shared" si="188"/>
        <v>Bethlehem</v>
      </c>
      <c r="AH1072" t="s">
        <v>824</v>
      </c>
      <c r="AI1072">
        <v>2</v>
      </c>
      <c r="AJ1072" s="7">
        <v>37</v>
      </c>
      <c r="AL1072" s="7" t="s">
        <v>402</v>
      </c>
      <c r="AM1072" t="s">
        <v>2454</v>
      </c>
      <c r="AN1072" t="s">
        <v>776</v>
      </c>
      <c r="AO1072" t="s">
        <v>454</v>
      </c>
    </row>
    <row r="1073" spans="1:41" hidden="1" outlineLevel="1">
      <c r="A1073" t="s">
        <v>2701</v>
      </c>
      <c r="B1073" s="10" t="s">
        <v>3292</v>
      </c>
      <c r="C1073" s="1">
        <f t="shared" si="185"/>
        <v>1432</v>
      </c>
      <c r="D1073" s="7">
        <f t="shared" si="190"/>
        <v>1</v>
      </c>
      <c r="E1073" s="7">
        <f t="shared" si="191"/>
        <v>2</v>
      </c>
      <c r="F1073" s="7">
        <f t="shared" si="192"/>
        <v>3</v>
      </c>
      <c r="G1073" s="1">
        <f t="shared" si="186"/>
        <v>6</v>
      </c>
      <c r="H1073" s="2">
        <f t="shared" si="187"/>
        <v>4.1899441340782122E-3</v>
      </c>
      <c r="I1073" s="8"/>
      <c r="J1073" s="2">
        <f t="shared" si="193"/>
        <v>0.47625698324022347</v>
      </c>
      <c r="K1073" s="2">
        <f t="shared" si="194"/>
        <v>0.47206703910614523</v>
      </c>
      <c r="L1073" s="2">
        <f t="shared" si="195"/>
        <v>3.840782122905028E-2</v>
      </c>
      <c r="M1073" s="2">
        <f t="shared" si="196"/>
        <v>1.3268156424581019E-2</v>
      </c>
      <c r="N1073" s="1">
        <v>682</v>
      </c>
      <c r="O1073" s="1">
        <v>676</v>
      </c>
      <c r="P1073" s="1">
        <v>55</v>
      </c>
      <c r="Q1073" s="1">
        <v>5</v>
      </c>
      <c r="R1073" s="1">
        <v>13</v>
      </c>
      <c r="S1073" s="1"/>
      <c r="T1073" s="1">
        <v>1</v>
      </c>
      <c r="U1073" s="1"/>
      <c r="V1073" s="1"/>
      <c r="W1073" s="1"/>
      <c r="X1073" s="1"/>
      <c r="Y1073" s="1"/>
      <c r="Z1073" s="1"/>
      <c r="AA1073" s="1"/>
      <c r="AB1073" s="1"/>
      <c r="AG1073" t="str">
        <f t="shared" si="188"/>
        <v>Boscawen</v>
      </c>
      <c r="AH1073" t="s">
        <v>1998</v>
      </c>
      <c r="AI1073">
        <v>2</v>
      </c>
      <c r="AJ1073" s="7">
        <v>138</v>
      </c>
      <c r="AL1073" s="7" t="s">
        <v>402</v>
      </c>
      <c r="AM1073" t="s">
        <v>2456</v>
      </c>
      <c r="AN1073" t="s">
        <v>1466</v>
      </c>
      <c r="AO1073" t="s">
        <v>455</v>
      </c>
    </row>
    <row r="1074" spans="1:41" hidden="1" outlineLevel="1">
      <c r="A1074" t="s">
        <v>2702</v>
      </c>
      <c r="B1074" s="10" t="s">
        <v>3292</v>
      </c>
      <c r="C1074" s="1">
        <f t="shared" si="185"/>
        <v>3945</v>
      </c>
      <c r="D1074" s="7">
        <f t="shared" si="190"/>
        <v>2</v>
      </c>
      <c r="E1074" s="7">
        <f t="shared" si="191"/>
        <v>1</v>
      </c>
      <c r="F1074" s="7">
        <f t="shared" si="192"/>
        <v>3</v>
      </c>
      <c r="G1074" s="1">
        <f t="shared" si="186"/>
        <v>321</v>
      </c>
      <c r="H1074" s="2">
        <f t="shared" si="187"/>
        <v>8.1368821292775659E-2</v>
      </c>
      <c r="I1074" s="8"/>
      <c r="J1074" s="2">
        <f t="shared" si="193"/>
        <v>0.44562737642585554</v>
      </c>
      <c r="K1074" s="2">
        <f t="shared" si="194"/>
        <v>0.52699619771863115</v>
      </c>
      <c r="L1074" s="2">
        <f t="shared" si="195"/>
        <v>2.3067173637515842E-2</v>
      </c>
      <c r="M1074" s="2">
        <f t="shared" si="196"/>
        <v>4.3092522179974113E-3</v>
      </c>
      <c r="N1074" s="1">
        <v>1758</v>
      </c>
      <c r="O1074" s="1">
        <v>2079</v>
      </c>
      <c r="P1074" s="1">
        <v>91</v>
      </c>
      <c r="Q1074" s="1">
        <v>4</v>
      </c>
      <c r="R1074" s="1">
        <v>13</v>
      </c>
      <c r="S1074" s="1"/>
      <c r="T1074" s="1">
        <v>0</v>
      </c>
      <c r="U1074" s="1"/>
      <c r="V1074" s="1"/>
      <c r="W1074" s="1"/>
      <c r="X1074" s="1"/>
      <c r="Y1074" s="1"/>
      <c r="Z1074" s="1"/>
      <c r="AA1074" s="1"/>
      <c r="AB1074" s="1"/>
      <c r="AG1074" t="str">
        <f t="shared" si="188"/>
        <v>Bow</v>
      </c>
      <c r="AH1074" t="s">
        <v>1998</v>
      </c>
      <c r="AI1074">
        <v>2</v>
      </c>
      <c r="AJ1074" s="7">
        <v>168</v>
      </c>
      <c r="AL1074" s="7" t="s">
        <v>402</v>
      </c>
      <c r="AM1074" t="s">
        <v>2456</v>
      </c>
      <c r="AN1074" t="s">
        <v>982</v>
      </c>
      <c r="AO1074" t="s">
        <v>456</v>
      </c>
    </row>
    <row r="1075" spans="1:41" hidden="1" outlineLevel="1">
      <c r="A1075" t="s">
        <v>3709</v>
      </c>
      <c r="B1075" s="10" t="s">
        <v>3292</v>
      </c>
      <c r="C1075" s="1">
        <f t="shared" si="185"/>
        <v>814</v>
      </c>
      <c r="D1075" s="7">
        <f t="shared" si="190"/>
        <v>2</v>
      </c>
      <c r="E1075" s="7">
        <f t="shared" si="191"/>
        <v>1</v>
      </c>
      <c r="F1075" s="7">
        <f t="shared" si="192"/>
        <v>3</v>
      </c>
      <c r="G1075" s="1">
        <f t="shared" si="186"/>
        <v>22</v>
      </c>
      <c r="H1075" s="2">
        <f t="shared" si="187"/>
        <v>2.7027027027027029E-2</v>
      </c>
      <c r="I1075" s="8"/>
      <c r="J1075" s="2">
        <f t="shared" si="193"/>
        <v>0.44840294840294842</v>
      </c>
      <c r="K1075" s="2">
        <f t="shared" si="194"/>
        <v>0.47542997542997545</v>
      </c>
      <c r="L1075" s="2">
        <f t="shared" si="195"/>
        <v>6.6339066339066333E-2</v>
      </c>
      <c r="M1075" s="2">
        <f t="shared" si="196"/>
        <v>9.8280098280098538E-3</v>
      </c>
      <c r="N1075" s="1">
        <v>365</v>
      </c>
      <c r="O1075" s="1">
        <v>387</v>
      </c>
      <c r="P1075" s="1">
        <v>54</v>
      </c>
      <c r="Q1075" s="1">
        <v>2</v>
      </c>
      <c r="R1075" s="1">
        <v>5</v>
      </c>
      <c r="S1075" s="1"/>
      <c r="T1075" s="1">
        <v>1</v>
      </c>
      <c r="U1075" s="1"/>
      <c r="V1075" s="1"/>
      <c r="W1075" s="1"/>
      <c r="X1075" s="1"/>
      <c r="Y1075" s="1"/>
      <c r="Z1075" s="1"/>
      <c r="AA1075" s="1"/>
      <c r="AB1075" s="1"/>
      <c r="AG1075" t="str">
        <f t="shared" si="188"/>
        <v>Bradford</v>
      </c>
      <c r="AH1075" t="s">
        <v>1998</v>
      </c>
      <c r="AI1075">
        <v>2</v>
      </c>
      <c r="AJ1075" s="7">
        <v>151</v>
      </c>
      <c r="AL1075" s="7" t="s">
        <v>402</v>
      </c>
      <c r="AM1075" t="s">
        <v>2456</v>
      </c>
      <c r="AN1075" t="s">
        <v>776</v>
      </c>
      <c r="AO1075" t="s">
        <v>151</v>
      </c>
    </row>
    <row r="1076" spans="1:41" hidden="1" outlineLevel="1">
      <c r="A1076" t="s">
        <v>2703</v>
      </c>
      <c r="B1076" s="10" t="s">
        <v>3292</v>
      </c>
      <c r="C1076" s="1">
        <f t="shared" si="185"/>
        <v>1497</v>
      </c>
      <c r="D1076" s="7">
        <f t="shared" si="190"/>
        <v>2</v>
      </c>
      <c r="E1076" s="7">
        <f t="shared" si="191"/>
        <v>1</v>
      </c>
      <c r="F1076" s="7">
        <f t="shared" si="192"/>
        <v>3</v>
      </c>
      <c r="G1076" s="1">
        <f t="shared" si="186"/>
        <v>145</v>
      </c>
      <c r="H1076" s="2">
        <f t="shared" si="187"/>
        <v>9.6860387441549761E-2</v>
      </c>
      <c r="I1076" s="8"/>
      <c r="J1076" s="2">
        <f t="shared" si="193"/>
        <v>0.42685370741482964</v>
      </c>
      <c r="K1076" s="2">
        <f t="shared" si="194"/>
        <v>0.52371409485637943</v>
      </c>
      <c r="L1076" s="2">
        <f t="shared" si="195"/>
        <v>4.0748162992651972E-2</v>
      </c>
      <c r="M1076" s="2">
        <f t="shared" si="196"/>
        <v>8.6840347361389555E-3</v>
      </c>
      <c r="N1076" s="1">
        <v>639</v>
      </c>
      <c r="O1076" s="1">
        <v>784</v>
      </c>
      <c r="P1076" s="1">
        <v>61</v>
      </c>
      <c r="Q1076" s="1">
        <v>7</v>
      </c>
      <c r="R1076" s="1">
        <v>6</v>
      </c>
      <c r="S1076" s="1"/>
      <c r="T1076">
        <v>0</v>
      </c>
      <c r="U1076" s="1"/>
      <c r="V1076" s="1"/>
      <c r="W1076" s="1"/>
      <c r="X1076" s="1"/>
      <c r="Y1076" s="1"/>
      <c r="Z1076" s="1"/>
      <c r="AA1076" s="1"/>
      <c r="AB1076" s="1"/>
      <c r="AG1076" t="str">
        <f t="shared" si="188"/>
        <v>Brentwood</v>
      </c>
      <c r="AH1076" t="s">
        <v>3022</v>
      </c>
      <c r="AI1076">
        <v>1</v>
      </c>
      <c r="AJ1076" s="7">
        <v>205</v>
      </c>
      <c r="AL1076" s="7" t="s">
        <v>402</v>
      </c>
      <c r="AM1076" t="s">
        <v>1466</v>
      </c>
      <c r="AN1076" t="s">
        <v>1466</v>
      </c>
      <c r="AO1076" t="s">
        <v>152</v>
      </c>
    </row>
    <row r="1077" spans="1:41" hidden="1" outlineLevel="1">
      <c r="A1077" t="s">
        <v>1575</v>
      </c>
      <c r="B1077" s="10" t="s">
        <v>3292</v>
      </c>
      <c r="C1077" s="1">
        <f t="shared" si="185"/>
        <v>562</v>
      </c>
      <c r="D1077" s="7">
        <f t="shared" si="190"/>
        <v>2</v>
      </c>
      <c r="E1077" s="7">
        <f t="shared" si="191"/>
        <v>1</v>
      </c>
      <c r="F1077" s="7">
        <f t="shared" si="192"/>
        <v>3</v>
      </c>
      <c r="G1077" s="1">
        <f t="shared" si="186"/>
        <v>127</v>
      </c>
      <c r="H1077" s="2">
        <f t="shared" si="187"/>
        <v>0.22597864768683273</v>
      </c>
      <c r="I1077" s="8"/>
      <c r="J1077" s="2">
        <f t="shared" si="193"/>
        <v>0.3683274021352313</v>
      </c>
      <c r="K1077" s="2">
        <f t="shared" si="194"/>
        <v>0.59430604982206403</v>
      </c>
      <c r="L1077" s="2">
        <f t="shared" si="195"/>
        <v>2.491103202846975E-2</v>
      </c>
      <c r="M1077" s="2">
        <f t="shared" si="196"/>
        <v>1.2455516014234922E-2</v>
      </c>
      <c r="N1077" s="1">
        <v>207</v>
      </c>
      <c r="O1077" s="1">
        <v>334</v>
      </c>
      <c r="P1077" s="1">
        <v>14</v>
      </c>
      <c r="Q1077" s="1">
        <v>3</v>
      </c>
      <c r="R1077" s="1">
        <v>4</v>
      </c>
      <c r="S1077" s="1"/>
      <c r="T1077" s="1">
        <v>0</v>
      </c>
      <c r="U1077" s="1"/>
      <c r="V1077" s="1"/>
      <c r="W1077" s="1"/>
      <c r="X1077" s="1"/>
      <c r="Y1077" s="1"/>
      <c r="Z1077" s="1"/>
      <c r="AA1077" s="1"/>
      <c r="AB1077" s="1"/>
      <c r="AG1077" t="str">
        <f t="shared" si="188"/>
        <v>Bridgewater</v>
      </c>
      <c r="AH1077" t="s">
        <v>824</v>
      </c>
      <c r="AI1077">
        <v>2</v>
      </c>
      <c r="AJ1077" s="7">
        <v>94</v>
      </c>
      <c r="AL1077" s="7" t="s">
        <v>402</v>
      </c>
      <c r="AM1077" t="s">
        <v>2454</v>
      </c>
      <c r="AN1077" t="s">
        <v>4484</v>
      </c>
      <c r="AO1077" t="s">
        <v>187</v>
      </c>
    </row>
    <row r="1078" spans="1:41" hidden="1" outlineLevel="1">
      <c r="A1078" t="s">
        <v>2683</v>
      </c>
      <c r="B1078" s="10" t="s">
        <v>3292</v>
      </c>
      <c r="C1078" s="1">
        <f t="shared" si="185"/>
        <v>1357</v>
      </c>
      <c r="D1078" s="7">
        <f t="shared" si="190"/>
        <v>2</v>
      </c>
      <c r="E1078" s="7">
        <f t="shared" si="191"/>
        <v>1</v>
      </c>
      <c r="F1078" s="7">
        <f t="shared" si="192"/>
        <v>3</v>
      </c>
      <c r="G1078" s="1">
        <f t="shared" si="186"/>
        <v>241</v>
      </c>
      <c r="H1078" s="2">
        <f t="shared" si="187"/>
        <v>0.17759764185703758</v>
      </c>
      <c r="I1078" s="8"/>
      <c r="J1078" s="2">
        <f t="shared" si="193"/>
        <v>0.38393515106853354</v>
      </c>
      <c r="K1078" s="2">
        <f t="shared" si="194"/>
        <v>0.56153279292557112</v>
      </c>
      <c r="L1078" s="2">
        <f t="shared" si="195"/>
        <v>4.1267501842299187E-2</v>
      </c>
      <c r="M1078" s="2">
        <f t="shared" si="196"/>
        <v>1.3264554163596093E-2</v>
      </c>
      <c r="N1078" s="1">
        <v>521</v>
      </c>
      <c r="O1078" s="1">
        <v>762</v>
      </c>
      <c r="P1078" s="1">
        <v>56</v>
      </c>
      <c r="Q1078" s="1">
        <v>8</v>
      </c>
      <c r="R1078" s="1">
        <v>9</v>
      </c>
      <c r="S1078" s="1"/>
      <c r="T1078" s="1">
        <v>1</v>
      </c>
      <c r="U1078" s="1"/>
      <c r="V1078" s="1"/>
      <c r="W1078" s="1"/>
      <c r="X1078" s="1"/>
      <c r="Y1078" s="1"/>
      <c r="Z1078" s="1"/>
      <c r="AA1078" s="1"/>
      <c r="AB1078" s="1"/>
      <c r="AG1078" t="str">
        <f t="shared" si="188"/>
        <v>Bristol</v>
      </c>
      <c r="AH1078" t="s">
        <v>824</v>
      </c>
      <c r="AI1078">
        <v>2</v>
      </c>
      <c r="AJ1078" s="7">
        <v>102</v>
      </c>
      <c r="AL1078" s="7" t="s">
        <v>402</v>
      </c>
      <c r="AM1078" t="s">
        <v>2454</v>
      </c>
      <c r="AN1078" t="s">
        <v>781</v>
      </c>
      <c r="AO1078" t="s">
        <v>188</v>
      </c>
    </row>
    <row r="1079" spans="1:41" hidden="1" outlineLevel="1">
      <c r="A1079" t="s">
        <v>1578</v>
      </c>
      <c r="B1079" s="10" t="s">
        <v>3292</v>
      </c>
      <c r="C1079" s="1">
        <f t="shared" si="185"/>
        <v>362</v>
      </c>
      <c r="D1079" s="7">
        <f t="shared" si="190"/>
        <v>2</v>
      </c>
      <c r="E1079" s="7">
        <f t="shared" si="191"/>
        <v>1</v>
      </c>
      <c r="F1079" s="7">
        <f t="shared" si="192"/>
        <v>3</v>
      </c>
      <c r="G1079" s="1">
        <f t="shared" si="186"/>
        <v>76</v>
      </c>
      <c r="H1079" s="2">
        <f t="shared" si="187"/>
        <v>0.20994475138121546</v>
      </c>
      <c r="I1079" s="8"/>
      <c r="J1079" s="2">
        <f t="shared" si="193"/>
        <v>0.36740331491712708</v>
      </c>
      <c r="K1079" s="2">
        <f t="shared" si="194"/>
        <v>0.57734806629834257</v>
      </c>
      <c r="L1079" s="2">
        <f t="shared" si="195"/>
        <v>5.2486187845303865E-2</v>
      </c>
      <c r="M1079" s="2">
        <f t="shared" si="196"/>
        <v>2.7624309392264915E-3</v>
      </c>
      <c r="N1079" s="1">
        <v>133</v>
      </c>
      <c r="O1079" s="1">
        <v>209</v>
      </c>
      <c r="P1079" s="1">
        <v>19</v>
      </c>
      <c r="Q1079" s="1">
        <v>0</v>
      </c>
      <c r="R1079" s="1">
        <v>1</v>
      </c>
      <c r="S1079" s="1"/>
      <c r="T1079" s="1">
        <v>0</v>
      </c>
      <c r="U1079" s="1"/>
      <c r="V1079" s="1"/>
      <c r="W1079" s="1"/>
      <c r="X1079" s="1"/>
      <c r="Y1079" s="1"/>
      <c r="Z1079" s="1"/>
      <c r="AA1079" s="1"/>
      <c r="AB1079" s="1"/>
      <c r="AG1079" t="str">
        <f t="shared" si="188"/>
        <v>Brookfield</v>
      </c>
      <c r="AH1079" t="s">
        <v>1520</v>
      </c>
      <c r="AI1079">
        <v>1</v>
      </c>
      <c r="AJ1079" s="7">
        <v>105</v>
      </c>
      <c r="AL1079" s="7" t="s">
        <v>402</v>
      </c>
      <c r="AM1079" t="s">
        <v>1802</v>
      </c>
      <c r="AN1079" t="s">
        <v>1466</v>
      </c>
      <c r="AO1079" t="s">
        <v>189</v>
      </c>
    </row>
    <row r="1080" spans="1:41" hidden="1" outlineLevel="1">
      <c r="A1080" t="s">
        <v>2970</v>
      </c>
      <c r="B1080" s="10" t="s">
        <v>3292</v>
      </c>
      <c r="C1080" s="1">
        <f t="shared" si="185"/>
        <v>2092</v>
      </c>
      <c r="D1080" s="7">
        <f t="shared" si="190"/>
        <v>2</v>
      </c>
      <c r="E1080" s="7">
        <f t="shared" si="191"/>
        <v>1</v>
      </c>
      <c r="F1080" s="7">
        <f t="shared" si="192"/>
        <v>3</v>
      </c>
      <c r="G1080" s="1">
        <f t="shared" si="186"/>
        <v>180</v>
      </c>
      <c r="H1080" s="2">
        <f t="shared" si="187"/>
        <v>8.6042065009560229E-2</v>
      </c>
      <c r="I1080" s="8"/>
      <c r="J1080" s="2">
        <f t="shared" si="193"/>
        <v>0.43164435946462715</v>
      </c>
      <c r="K1080" s="2">
        <f t="shared" si="194"/>
        <v>0.51768642447418733</v>
      </c>
      <c r="L1080" s="2">
        <f t="shared" si="195"/>
        <v>3.2026768642447419E-2</v>
      </c>
      <c r="M1080" s="2">
        <f t="shared" si="196"/>
        <v>1.8642447418738155E-2</v>
      </c>
      <c r="N1080" s="1">
        <v>903</v>
      </c>
      <c r="O1080" s="1">
        <v>1083</v>
      </c>
      <c r="P1080" s="1">
        <v>67</v>
      </c>
      <c r="Q1080" s="1">
        <v>7</v>
      </c>
      <c r="R1080" s="1">
        <v>32</v>
      </c>
      <c r="S1080" s="1"/>
      <c r="T1080" s="1">
        <v>0</v>
      </c>
      <c r="U1080" s="1"/>
      <c r="V1080" s="1"/>
      <c r="W1080" s="1"/>
      <c r="X1080" s="1"/>
      <c r="Y1080" s="1"/>
      <c r="Z1080" s="1"/>
      <c r="AA1080" s="1"/>
      <c r="AB1080" s="1"/>
      <c r="AG1080" t="str">
        <f t="shared" si="188"/>
        <v>Brookline</v>
      </c>
      <c r="AH1080" t="s">
        <v>1315</v>
      </c>
      <c r="AI1080">
        <v>2</v>
      </c>
      <c r="AJ1080" s="7">
        <v>255</v>
      </c>
      <c r="AL1080" s="7" t="s">
        <v>402</v>
      </c>
      <c r="AM1080" t="s">
        <v>2455</v>
      </c>
      <c r="AN1080" t="s">
        <v>776</v>
      </c>
      <c r="AO1080" t="s">
        <v>190</v>
      </c>
    </row>
    <row r="1081" spans="1:41" hidden="1" outlineLevel="1">
      <c r="A1081" t="s">
        <v>2736</v>
      </c>
      <c r="B1081" s="10" t="s">
        <v>3292</v>
      </c>
      <c r="C1081" s="1">
        <f t="shared" si="185"/>
        <v>1</v>
      </c>
      <c r="D1081" s="7" t="e">
        <f t="shared" si="190"/>
        <v>#N/A</v>
      </c>
      <c r="E1081" s="7">
        <f t="shared" si="191"/>
        <v>1</v>
      </c>
      <c r="F1081" s="7">
        <f t="shared" si="192"/>
        <v>0</v>
      </c>
      <c r="G1081" s="1" t="e">
        <f t="shared" si="186"/>
        <v>#N/A</v>
      </c>
      <c r="H1081" s="2" t="e">
        <f t="shared" si="187"/>
        <v>#N/A</v>
      </c>
      <c r="I1081" s="8"/>
      <c r="J1081" s="2">
        <f t="shared" si="193"/>
        <v>0</v>
      </c>
      <c r="K1081" s="2">
        <f t="shared" si="194"/>
        <v>1</v>
      </c>
      <c r="L1081" s="2">
        <f t="shared" si="195"/>
        <v>0</v>
      </c>
      <c r="M1081" s="2">
        <f t="shared" si="196"/>
        <v>0</v>
      </c>
      <c r="N1081" s="1"/>
      <c r="O1081" s="1">
        <v>1</v>
      </c>
      <c r="P1081" s="1"/>
      <c r="Q1081" s="1"/>
      <c r="R1081" s="1"/>
      <c r="S1081" s="1"/>
      <c r="T1081" s="1"/>
      <c r="U1081" s="1"/>
      <c r="V1081" s="1"/>
      <c r="W1081" s="1"/>
      <c r="X1081" s="1"/>
      <c r="Y1081" s="1"/>
      <c r="Z1081" s="1"/>
      <c r="AA1081" s="1"/>
      <c r="AB1081" s="1"/>
      <c r="AG1081" t="str">
        <f t="shared" si="188"/>
        <v>Cambridge</v>
      </c>
      <c r="AH1081" t="s">
        <v>823</v>
      </c>
      <c r="AI1081">
        <v>2</v>
      </c>
      <c r="AJ1081" s="7">
        <v>16</v>
      </c>
      <c r="AL1081" s="7" t="s">
        <v>402</v>
      </c>
      <c r="AM1081" t="s">
        <v>2150</v>
      </c>
      <c r="AN1081" t="s">
        <v>776</v>
      </c>
      <c r="AO1081" t="s">
        <v>191</v>
      </c>
    </row>
    <row r="1082" spans="1:41" hidden="1" outlineLevel="1">
      <c r="A1082" t="s">
        <v>2385</v>
      </c>
      <c r="B1082" s="10" t="s">
        <v>3292</v>
      </c>
      <c r="C1082" s="1">
        <f t="shared" si="185"/>
        <v>1241</v>
      </c>
      <c r="D1082" s="7">
        <f t="shared" si="190"/>
        <v>2</v>
      </c>
      <c r="E1082" s="7">
        <f t="shared" si="191"/>
        <v>1</v>
      </c>
      <c r="F1082" s="7">
        <f t="shared" si="192"/>
        <v>3</v>
      </c>
      <c r="G1082" s="1">
        <f t="shared" si="186"/>
        <v>11</v>
      </c>
      <c r="H1082" s="2">
        <f t="shared" si="187"/>
        <v>8.8638195004029016E-3</v>
      </c>
      <c r="I1082" s="8"/>
      <c r="J1082" s="2">
        <f t="shared" si="193"/>
        <v>0.46253021756647866</v>
      </c>
      <c r="K1082" s="2">
        <f t="shared" si="194"/>
        <v>0.47139403706688154</v>
      </c>
      <c r="L1082" s="2">
        <f t="shared" si="195"/>
        <v>5.5600322320709106E-2</v>
      </c>
      <c r="M1082" s="2">
        <f t="shared" si="196"/>
        <v>1.0475423045930632E-2</v>
      </c>
      <c r="N1082" s="1">
        <v>574</v>
      </c>
      <c r="O1082" s="1">
        <v>585</v>
      </c>
      <c r="P1082" s="1">
        <v>69</v>
      </c>
      <c r="Q1082" s="1">
        <v>8</v>
      </c>
      <c r="R1082" s="1">
        <v>5</v>
      </c>
      <c r="S1082" s="1"/>
      <c r="T1082" s="1">
        <v>0</v>
      </c>
      <c r="U1082" s="1"/>
      <c r="V1082" s="1"/>
      <c r="W1082" s="1"/>
      <c r="X1082" s="1"/>
      <c r="Y1082" s="1"/>
      <c r="Z1082" s="1"/>
      <c r="AA1082" s="1"/>
      <c r="AB1082" s="1"/>
      <c r="AG1082" t="str">
        <f t="shared" si="188"/>
        <v>Campton</v>
      </c>
      <c r="AH1082" t="s">
        <v>824</v>
      </c>
      <c r="AI1082">
        <v>2</v>
      </c>
      <c r="AJ1082" s="7">
        <v>78</v>
      </c>
      <c r="AL1082" s="7" t="s">
        <v>402</v>
      </c>
      <c r="AM1082" t="s">
        <v>2454</v>
      </c>
      <c r="AN1082" t="s">
        <v>4165</v>
      </c>
      <c r="AO1082" t="s">
        <v>192</v>
      </c>
    </row>
    <row r="1083" spans="1:41" hidden="1" outlineLevel="1">
      <c r="A1083" t="s">
        <v>2737</v>
      </c>
      <c r="B1083" s="10" t="s">
        <v>3292</v>
      </c>
      <c r="C1083" s="1">
        <f t="shared" si="185"/>
        <v>1400</v>
      </c>
      <c r="D1083" s="7">
        <f t="shared" si="190"/>
        <v>1</v>
      </c>
      <c r="E1083" s="7">
        <f t="shared" si="191"/>
        <v>2</v>
      </c>
      <c r="F1083" s="7">
        <f t="shared" si="192"/>
        <v>3</v>
      </c>
      <c r="G1083" s="1">
        <f t="shared" si="186"/>
        <v>27</v>
      </c>
      <c r="H1083" s="2">
        <f t="shared" si="187"/>
        <v>1.9285714285714285E-2</v>
      </c>
      <c r="I1083" s="8"/>
      <c r="J1083" s="2">
        <f t="shared" si="193"/>
        <v>0.47428571428571431</v>
      </c>
      <c r="K1083" s="2">
        <f t="shared" si="194"/>
        <v>0.45500000000000002</v>
      </c>
      <c r="L1083" s="2">
        <f t="shared" si="195"/>
        <v>5.2142857142857144E-2</v>
      </c>
      <c r="M1083" s="2">
        <f t="shared" si="196"/>
        <v>1.857142857142853E-2</v>
      </c>
      <c r="N1083" s="1">
        <v>664</v>
      </c>
      <c r="O1083" s="1">
        <v>637</v>
      </c>
      <c r="P1083" s="1">
        <v>73</v>
      </c>
      <c r="Q1083" s="1">
        <v>13</v>
      </c>
      <c r="R1083" s="1">
        <v>5</v>
      </c>
      <c r="S1083" s="1"/>
      <c r="T1083" s="1">
        <v>8</v>
      </c>
      <c r="U1083" s="1"/>
      <c r="V1083" s="1"/>
      <c r="W1083" s="1"/>
      <c r="X1083" s="1"/>
      <c r="Y1083" s="1"/>
      <c r="Z1083" s="1"/>
      <c r="AA1083" s="1"/>
      <c r="AB1083" s="1"/>
      <c r="AG1083" t="str">
        <f t="shared" si="188"/>
        <v>Canaan</v>
      </c>
      <c r="AH1083" t="s">
        <v>824</v>
      </c>
      <c r="AI1083">
        <v>2</v>
      </c>
      <c r="AJ1083" s="7">
        <v>92</v>
      </c>
      <c r="AL1083" s="7" t="s">
        <v>402</v>
      </c>
      <c r="AM1083" t="s">
        <v>2454</v>
      </c>
      <c r="AN1083" t="s">
        <v>130</v>
      </c>
      <c r="AO1083" t="s">
        <v>193</v>
      </c>
    </row>
    <row r="1084" spans="1:41" hidden="1" outlineLevel="1">
      <c r="A1084" t="s">
        <v>1436</v>
      </c>
      <c r="B1084" s="10" t="s">
        <v>3292</v>
      </c>
      <c r="C1084" s="1">
        <f t="shared" si="185"/>
        <v>2192</v>
      </c>
      <c r="D1084" s="7">
        <f t="shared" si="190"/>
        <v>2</v>
      </c>
      <c r="E1084" s="7">
        <f t="shared" si="191"/>
        <v>1</v>
      </c>
      <c r="F1084" s="7">
        <f t="shared" si="192"/>
        <v>3</v>
      </c>
      <c r="G1084" s="1">
        <f t="shared" si="186"/>
        <v>551</v>
      </c>
      <c r="H1084" s="2">
        <f t="shared" si="187"/>
        <v>0.25136861313868614</v>
      </c>
      <c r="I1084" s="8"/>
      <c r="J1084" s="2">
        <f t="shared" si="193"/>
        <v>0.35264598540145986</v>
      </c>
      <c r="K1084" s="2">
        <f t="shared" si="194"/>
        <v>0.60401459854014594</v>
      </c>
      <c r="L1084" s="2">
        <f t="shared" si="195"/>
        <v>3.1934306569343068E-2</v>
      </c>
      <c r="M1084" s="2">
        <f t="shared" si="196"/>
        <v>1.140510948905113E-2</v>
      </c>
      <c r="N1084" s="1">
        <v>773</v>
      </c>
      <c r="O1084" s="1">
        <v>1324</v>
      </c>
      <c r="P1084" s="1">
        <v>70</v>
      </c>
      <c r="Q1084" s="1">
        <v>12</v>
      </c>
      <c r="R1084" s="1">
        <v>10</v>
      </c>
      <c r="S1084" s="1"/>
      <c r="T1084">
        <v>3</v>
      </c>
      <c r="U1084" s="1"/>
      <c r="V1084" s="1"/>
      <c r="W1084" s="1"/>
      <c r="X1084" s="1"/>
      <c r="Y1084" s="1"/>
      <c r="Z1084" s="1"/>
      <c r="AA1084" s="1"/>
      <c r="AB1084" s="1"/>
      <c r="AG1084" t="str">
        <f t="shared" si="188"/>
        <v>Candia</v>
      </c>
      <c r="AH1084" t="s">
        <v>3022</v>
      </c>
      <c r="AI1084">
        <v>1</v>
      </c>
      <c r="AJ1084" s="7">
        <v>182</v>
      </c>
      <c r="AL1084" s="7" t="s">
        <v>402</v>
      </c>
      <c r="AM1084" t="s">
        <v>1466</v>
      </c>
      <c r="AN1084" t="s">
        <v>982</v>
      </c>
      <c r="AO1084" t="s">
        <v>194</v>
      </c>
    </row>
    <row r="1085" spans="1:41" hidden="1" outlineLevel="1">
      <c r="A1085" t="s">
        <v>3558</v>
      </c>
      <c r="B1085" s="10" t="s">
        <v>3292</v>
      </c>
      <c r="C1085" s="1">
        <f t="shared" si="185"/>
        <v>1162</v>
      </c>
      <c r="D1085" s="7">
        <f t="shared" si="190"/>
        <v>1</v>
      </c>
      <c r="E1085" s="7">
        <f t="shared" si="191"/>
        <v>2</v>
      </c>
      <c r="F1085" s="7">
        <f t="shared" si="192"/>
        <v>3</v>
      </c>
      <c r="G1085" s="1">
        <f t="shared" si="186"/>
        <v>142</v>
      </c>
      <c r="H1085" s="2">
        <f t="shared" si="187"/>
        <v>0.12220309810671257</v>
      </c>
      <c r="I1085" s="8"/>
      <c r="J1085" s="2">
        <f t="shared" si="193"/>
        <v>0.53012048192771088</v>
      </c>
      <c r="K1085" s="2">
        <f t="shared" si="194"/>
        <v>0.40791738382099829</v>
      </c>
      <c r="L1085" s="2">
        <f t="shared" si="195"/>
        <v>5.163511187607573E-2</v>
      </c>
      <c r="M1085" s="2">
        <f t="shared" si="196"/>
        <v>1.0327022375215093E-2</v>
      </c>
      <c r="N1085" s="1">
        <v>616</v>
      </c>
      <c r="O1085" s="1">
        <v>474</v>
      </c>
      <c r="P1085" s="1">
        <v>60</v>
      </c>
      <c r="Q1085" s="1">
        <v>5</v>
      </c>
      <c r="R1085" s="1">
        <v>7</v>
      </c>
      <c r="S1085" s="1"/>
      <c r="T1085" s="1">
        <v>0</v>
      </c>
      <c r="U1085" s="1"/>
      <c r="V1085" s="1"/>
      <c r="W1085" s="1"/>
      <c r="X1085" s="1"/>
      <c r="Y1085" s="1"/>
      <c r="Z1085" s="1"/>
      <c r="AA1085" s="1"/>
      <c r="AB1085" s="1"/>
      <c r="AG1085" t="str">
        <f t="shared" si="188"/>
        <v>Canterbury</v>
      </c>
      <c r="AH1085" t="s">
        <v>1998</v>
      </c>
      <c r="AI1085">
        <v>2</v>
      </c>
      <c r="AJ1085" s="7">
        <v>134</v>
      </c>
      <c r="AL1085" s="7" t="s">
        <v>402</v>
      </c>
      <c r="AM1085" t="s">
        <v>2456</v>
      </c>
      <c r="AN1085" t="s">
        <v>4484</v>
      </c>
      <c r="AO1085" t="s">
        <v>511</v>
      </c>
    </row>
    <row r="1086" spans="1:41" hidden="1" outlineLevel="1">
      <c r="A1086" t="s">
        <v>1520</v>
      </c>
      <c r="B1086" s="10" t="s">
        <v>3292</v>
      </c>
      <c r="C1086" s="1">
        <f t="shared" si="185"/>
        <v>416</v>
      </c>
      <c r="D1086" s="7">
        <f t="shared" si="190"/>
        <v>2</v>
      </c>
      <c r="E1086" s="7">
        <f t="shared" si="191"/>
        <v>1</v>
      </c>
      <c r="F1086" s="7">
        <f t="shared" si="192"/>
        <v>3</v>
      </c>
      <c r="G1086" s="1">
        <f t="shared" si="186"/>
        <v>93</v>
      </c>
      <c r="H1086" s="2">
        <f t="shared" si="187"/>
        <v>0.22355769230769232</v>
      </c>
      <c r="I1086" s="8"/>
      <c r="J1086" s="2">
        <f t="shared" si="193"/>
        <v>0.36298076923076922</v>
      </c>
      <c r="K1086" s="2">
        <f t="shared" si="194"/>
        <v>0.58653846153846156</v>
      </c>
      <c r="L1086" s="2">
        <f t="shared" si="195"/>
        <v>2.8846153846153848E-2</v>
      </c>
      <c r="M1086" s="2">
        <f t="shared" si="196"/>
        <v>2.1634615384615426E-2</v>
      </c>
      <c r="N1086" s="1">
        <v>151</v>
      </c>
      <c r="O1086" s="1">
        <v>244</v>
      </c>
      <c r="P1086" s="1">
        <v>12</v>
      </c>
      <c r="Q1086" s="1">
        <v>5</v>
      </c>
      <c r="R1086" s="1">
        <v>3</v>
      </c>
      <c r="S1086" s="1"/>
      <c r="T1086" s="1">
        <v>1</v>
      </c>
      <c r="U1086" s="1"/>
      <c r="V1086" s="1"/>
      <c r="W1086" s="1"/>
      <c r="X1086" s="1"/>
      <c r="Y1086" s="1"/>
      <c r="Z1086" s="1"/>
      <c r="AA1086" s="1"/>
      <c r="AB1086" s="1"/>
      <c r="AG1086" t="str">
        <f t="shared" si="188"/>
        <v>Carroll</v>
      </c>
      <c r="AH1086" t="s">
        <v>823</v>
      </c>
      <c r="AI1086">
        <v>2</v>
      </c>
      <c r="AJ1086" s="7">
        <v>32</v>
      </c>
      <c r="AL1086" s="7" t="s">
        <v>402</v>
      </c>
      <c r="AM1086" t="s">
        <v>2150</v>
      </c>
      <c r="AN1086" t="s">
        <v>4484</v>
      </c>
      <c r="AO1086" t="s">
        <v>512</v>
      </c>
    </row>
    <row r="1087" spans="1:41" hidden="1" outlineLevel="1">
      <c r="A1087" t="s">
        <v>3373</v>
      </c>
      <c r="B1087" s="10" t="s">
        <v>3292</v>
      </c>
      <c r="C1087" s="1">
        <f t="shared" si="185"/>
        <v>614</v>
      </c>
      <c r="D1087" s="7">
        <f t="shared" si="190"/>
        <v>2</v>
      </c>
      <c r="E1087" s="7">
        <f t="shared" si="191"/>
        <v>1</v>
      </c>
      <c r="F1087" s="7">
        <f t="shared" si="192"/>
        <v>3</v>
      </c>
      <c r="G1087" s="1">
        <f t="shared" si="186"/>
        <v>89</v>
      </c>
      <c r="H1087" s="2">
        <f t="shared" si="187"/>
        <v>0.14495114006514659</v>
      </c>
      <c r="I1087" s="8"/>
      <c r="J1087" s="2">
        <f t="shared" si="193"/>
        <v>0.41042345276872966</v>
      </c>
      <c r="K1087" s="2">
        <f t="shared" si="194"/>
        <v>0.55537459283387625</v>
      </c>
      <c r="L1087" s="2">
        <f t="shared" si="195"/>
        <v>2.6058631921824105E-2</v>
      </c>
      <c r="M1087" s="2">
        <f t="shared" si="196"/>
        <v>8.1433224755700466E-3</v>
      </c>
      <c r="N1087" s="1">
        <v>252</v>
      </c>
      <c r="O1087" s="1">
        <v>341</v>
      </c>
      <c r="P1087" s="1">
        <v>16</v>
      </c>
      <c r="Q1087" s="1">
        <v>0</v>
      </c>
      <c r="R1087" s="1">
        <v>5</v>
      </c>
      <c r="S1087" s="1"/>
      <c r="T1087" s="1">
        <v>0</v>
      </c>
      <c r="U1087" s="1"/>
      <c r="V1087" s="1"/>
      <c r="W1087" s="1"/>
      <c r="X1087" s="1"/>
      <c r="Y1087" s="1"/>
      <c r="Z1087" s="1"/>
      <c r="AA1087" s="1"/>
      <c r="AB1087" s="1"/>
      <c r="AG1087" t="str">
        <f t="shared" si="188"/>
        <v>Center Harbor</v>
      </c>
      <c r="AH1087" t="s">
        <v>3293</v>
      </c>
      <c r="AI1087">
        <v>1</v>
      </c>
      <c r="AJ1087" s="7">
        <v>90</v>
      </c>
      <c r="AL1087" s="7" t="s">
        <v>402</v>
      </c>
      <c r="AM1087" t="s">
        <v>1801</v>
      </c>
      <c r="AN1087" t="s">
        <v>982</v>
      </c>
      <c r="AO1087" t="s">
        <v>513</v>
      </c>
    </row>
    <row r="1088" spans="1:41" hidden="1" outlineLevel="1">
      <c r="A1088" t="s">
        <v>3374</v>
      </c>
      <c r="B1088" s="10" t="s">
        <v>3292</v>
      </c>
      <c r="C1088" s="1">
        <f t="shared" si="185"/>
        <v>0</v>
      </c>
      <c r="D1088" s="7" t="e">
        <f t="shared" si="190"/>
        <v>#N/A</v>
      </c>
      <c r="E1088" s="7" t="e">
        <f t="shared" si="191"/>
        <v>#N/A</v>
      </c>
      <c r="F1088" s="7">
        <f t="shared" si="192"/>
        <v>0</v>
      </c>
      <c r="G1088" s="1" t="e">
        <f t="shared" si="186"/>
        <v>#N/A</v>
      </c>
      <c r="H1088" s="2" t="e">
        <f t="shared" si="187"/>
        <v>#N/A</v>
      </c>
      <c r="I1088" s="8"/>
      <c r="J1088" s="2" t="str">
        <f t="shared" si="193"/>
        <v>-</v>
      </c>
      <c r="K1088" s="2" t="str">
        <f t="shared" si="194"/>
        <v>-</v>
      </c>
      <c r="L1088" s="2" t="str">
        <f t="shared" si="195"/>
        <v>-</v>
      </c>
      <c r="M1088" s="2" t="str">
        <f t="shared" si="196"/>
        <v>-</v>
      </c>
      <c r="N1088" s="1"/>
      <c r="O1088" s="1"/>
      <c r="P1088" s="1"/>
      <c r="Q1088" s="1"/>
      <c r="R1088" s="1"/>
      <c r="S1088" s="1"/>
      <c r="T1088" s="1"/>
      <c r="U1088" s="1"/>
      <c r="V1088" s="1"/>
      <c r="W1088" s="1"/>
      <c r="X1088" s="1"/>
      <c r="Y1088" s="1"/>
      <c r="Z1088" s="1"/>
      <c r="AA1088" s="1"/>
      <c r="AB1088" s="1"/>
      <c r="AG1088" t="str">
        <f t="shared" si="188"/>
        <v>Chandler's Purchase</v>
      </c>
      <c r="AH1088" t="s">
        <v>823</v>
      </c>
      <c r="AI1088">
        <v>2</v>
      </c>
      <c r="AJ1088" s="7">
        <v>41</v>
      </c>
      <c r="AL1088" s="7" t="s">
        <v>402</v>
      </c>
      <c r="AM1088" t="s">
        <v>2150</v>
      </c>
      <c r="AN1088" t="s">
        <v>781</v>
      </c>
      <c r="AO1088" t="s">
        <v>514</v>
      </c>
    </row>
    <row r="1089" spans="1:41" hidden="1" outlineLevel="1">
      <c r="A1089" t="s">
        <v>3604</v>
      </c>
      <c r="B1089" s="10" t="s">
        <v>3292</v>
      </c>
      <c r="C1089" s="1">
        <f t="shared" si="185"/>
        <v>2009</v>
      </c>
      <c r="D1089" s="7">
        <f t="shared" si="190"/>
        <v>1</v>
      </c>
      <c r="E1089" s="7">
        <f t="shared" si="191"/>
        <v>2</v>
      </c>
      <c r="F1089" s="7">
        <f t="shared" si="192"/>
        <v>3</v>
      </c>
      <c r="G1089" s="1">
        <f t="shared" si="186"/>
        <v>55</v>
      </c>
      <c r="H1089" s="2">
        <f t="shared" si="187"/>
        <v>2.7376804380288701E-2</v>
      </c>
      <c r="I1089" s="8"/>
      <c r="J1089" s="2">
        <f t="shared" si="193"/>
        <v>0.48183175709308113</v>
      </c>
      <c r="K1089" s="2">
        <f t="shared" si="194"/>
        <v>0.45445495271279246</v>
      </c>
      <c r="L1089" s="2">
        <f t="shared" si="195"/>
        <v>5.2762568442010951E-2</v>
      </c>
      <c r="M1089" s="2">
        <f t="shared" si="196"/>
        <v>1.0950721752115464E-2</v>
      </c>
      <c r="N1089" s="1">
        <v>968</v>
      </c>
      <c r="O1089" s="1">
        <v>913</v>
      </c>
      <c r="P1089" s="1">
        <v>106</v>
      </c>
      <c r="Q1089">
        <v>14</v>
      </c>
      <c r="R1089">
        <v>5</v>
      </c>
      <c r="T1089">
        <v>3</v>
      </c>
      <c r="U1089" s="1"/>
      <c r="V1089" s="1"/>
      <c r="W1089" s="1"/>
      <c r="X1089" s="1"/>
      <c r="Y1089" s="1"/>
      <c r="Z1089" s="1"/>
      <c r="AA1089" s="1"/>
      <c r="AB1089" s="1"/>
      <c r="AG1089" t="str">
        <f t="shared" si="188"/>
        <v>Charlestown</v>
      </c>
      <c r="AH1089" t="s">
        <v>1736</v>
      </c>
      <c r="AI1089">
        <v>2</v>
      </c>
      <c r="AJ1089" s="7">
        <v>145</v>
      </c>
      <c r="AL1089" s="7" t="s">
        <v>402</v>
      </c>
      <c r="AM1089" t="s">
        <v>1468</v>
      </c>
      <c r="AN1089" t="s">
        <v>4099</v>
      </c>
      <c r="AO1089" t="s">
        <v>866</v>
      </c>
    </row>
    <row r="1090" spans="1:41" hidden="1" outlineLevel="1">
      <c r="A1090" t="s">
        <v>1176</v>
      </c>
      <c r="B1090" s="10" t="s">
        <v>3292</v>
      </c>
      <c r="C1090" s="1">
        <f t="shared" ref="C1090:C1153" si="197">SUM(N1090:AE1090)</f>
        <v>149</v>
      </c>
      <c r="D1090" s="7">
        <f t="shared" si="190"/>
        <v>2</v>
      </c>
      <c r="E1090" s="7">
        <f t="shared" si="191"/>
        <v>1</v>
      </c>
      <c r="F1090" s="7">
        <f t="shared" si="192"/>
        <v>3</v>
      </c>
      <c r="G1090" s="1">
        <f t="shared" ref="G1090:G1153" si="198">IF(D1090=1,N1090,IF(E1090=1,O1090,P1090))-IF(D1090=2,N1090,IF(E1090=2,O1090,P1090))</f>
        <v>41</v>
      </c>
      <c r="H1090" s="2">
        <f t="shared" ref="H1090:H1153" si="199">G1090/C1090</f>
        <v>0.27516778523489932</v>
      </c>
      <c r="I1090" s="8"/>
      <c r="J1090" s="2">
        <f t="shared" si="193"/>
        <v>0.32214765100671139</v>
      </c>
      <c r="K1090" s="2">
        <f t="shared" si="194"/>
        <v>0.59731543624161076</v>
      </c>
      <c r="L1090" s="2">
        <f t="shared" si="195"/>
        <v>8.0536912751677847E-2</v>
      </c>
      <c r="M1090" s="2">
        <f t="shared" si="196"/>
        <v>0</v>
      </c>
      <c r="N1090" s="1">
        <v>48</v>
      </c>
      <c r="O1090" s="1">
        <v>89</v>
      </c>
      <c r="P1090" s="1">
        <v>12</v>
      </c>
      <c r="Q1090" s="1">
        <v>0</v>
      </c>
      <c r="R1090" s="1">
        <v>0</v>
      </c>
      <c r="S1090" s="1"/>
      <c r="T1090" s="1">
        <v>0</v>
      </c>
      <c r="U1090" s="1"/>
      <c r="V1090" s="1"/>
      <c r="W1090" s="1"/>
      <c r="X1090" s="1"/>
      <c r="Y1090" s="1"/>
      <c r="Z1090" s="1"/>
      <c r="AA1090" s="1"/>
      <c r="AB1090" s="1"/>
      <c r="AG1090" t="str">
        <f t="shared" si="188"/>
        <v>Chatham</v>
      </c>
      <c r="AH1090" t="s">
        <v>1520</v>
      </c>
      <c r="AI1090">
        <v>1</v>
      </c>
      <c r="AJ1090" s="7">
        <v>45</v>
      </c>
      <c r="AL1090" s="7" t="s">
        <v>402</v>
      </c>
      <c r="AM1090" t="s">
        <v>1802</v>
      </c>
      <c r="AN1090" t="s">
        <v>982</v>
      </c>
      <c r="AO1090" t="s">
        <v>867</v>
      </c>
    </row>
    <row r="1091" spans="1:41" hidden="1" outlineLevel="1">
      <c r="A1091" t="s">
        <v>1705</v>
      </c>
      <c r="B1091" s="10" t="s">
        <v>3292</v>
      </c>
      <c r="C1091" s="1">
        <f t="shared" si="197"/>
        <v>1822</v>
      </c>
      <c r="D1091" s="7">
        <f t="shared" si="190"/>
        <v>2</v>
      </c>
      <c r="E1091" s="7">
        <f t="shared" si="191"/>
        <v>1</v>
      </c>
      <c r="F1091" s="7">
        <f t="shared" si="192"/>
        <v>3</v>
      </c>
      <c r="G1091" s="1">
        <f t="shared" si="198"/>
        <v>393</v>
      </c>
      <c r="H1091" s="2">
        <f t="shared" si="199"/>
        <v>0.21569703622392974</v>
      </c>
      <c r="I1091" s="8"/>
      <c r="J1091" s="2">
        <f t="shared" si="193"/>
        <v>0.37047200878155873</v>
      </c>
      <c r="K1091" s="2">
        <f t="shared" si="194"/>
        <v>0.5861690450054885</v>
      </c>
      <c r="L1091" s="2">
        <f t="shared" si="195"/>
        <v>3.1833150384193196E-2</v>
      </c>
      <c r="M1091" s="2">
        <f t="shared" si="196"/>
        <v>1.152579582875958E-2</v>
      </c>
      <c r="N1091" s="1">
        <v>675</v>
      </c>
      <c r="O1091" s="1">
        <v>1068</v>
      </c>
      <c r="P1091" s="1">
        <v>58</v>
      </c>
      <c r="Q1091" s="1">
        <v>11</v>
      </c>
      <c r="R1091" s="1">
        <v>10</v>
      </c>
      <c r="S1091" s="1"/>
      <c r="T1091">
        <v>0</v>
      </c>
      <c r="U1091" s="1"/>
      <c r="V1091" s="1"/>
      <c r="W1091" s="1"/>
      <c r="X1091" s="1"/>
      <c r="Y1091" s="1"/>
      <c r="Z1091" s="1"/>
      <c r="AA1091" s="1"/>
      <c r="AB1091" s="1"/>
      <c r="AG1091" t="str">
        <f t="shared" ref="AG1091:AG1154" si="200">A1091</f>
        <v>Chester</v>
      </c>
      <c r="AH1091" t="s">
        <v>3022</v>
      </c>
      <c r="AI1091">
        <v>1</v>
      </c>
      <c r="AJ1091" s="7">
        <v>203</v>
      </c>
      <c r="AL1091" s="7" t="s">
        <v>402</v>
      </c>
      <c r="AM1091" t="s">
        <v>1466</v>
      </c>
      <c r="AN1091" t="s">
        <v>776</v>
      </c>
      <c r="AO1091" t="s">
        <v>868</v>
      </c>
    </row>
    <row r="1092" spans="1:41" hidden="1" outlineLevel="1">
      <c r="A1092" t="s">
        <v>3609</v>
      </c>
      <c r="B1092" s="10" t="s">
        <v>3292</v>
      </c>
      <c r="C1092" s="1">
        <f t="shared" si="197"/>
        <v>1794</v>
      </c>
      <c r="D1092" s="7">
        <f t="shared" si="190"/>
        <v>1</v>
      </c>
      <c r="E1092" s="7">
        <f t="shared" si="191"/>
        <v>2</v>
      </c>
      <c r="F1092" s="7">
        <f t="shared" si="192"/>
        <v>3</v>
      </c>
      <c r="G1092" s="1">
        <f t="shared" si="198"/>
        <v>82</v>
      </c>
      <c r="H1092" s="2">
        <f t="shared" si="199"/>
        <v>4.5707915273132664E-2</v>
      </c>
      <c r="I1092" s="8"/>
      <c r="J1092" s="2">
        <f t="shared" si="193"/>
        <v>0.49219620958751392</v>
      </c>
      <c r="K1092" s="2">
        <f t="shared" si="194"/>
        <v>0.44648829431438125</v>
      </c>
      <c r="L1092" s="2">
        <f t="shared" si="195"/>
        <v>5.6856187290969896E-2</v>
      </c>
      <c r="M1092" s="2">
        <f t="shared" si="196"/>
        <v>4.459308807134986E-3</v>
      </c>
      <c r="N1092" s="1">
        <v>883</v>
      </c>
      <c r="O1092" s="1">
        <v>801</v>
      </c>
      <c r="P1092" s="1">
        <v>102</v>
      </c>
      <c r="Q1092" s="1">
        <v>4</v>
      </c>
      <c r="R1092" s="1">
        <v>2</v>
      </c>
      <c r="S1092" s="1"/>
      <c r="T1092" s="1">
        <v>2</v>
      </c>
      <c r="U1092" s="1"/>
      <c r="V1092" s="1"/>
      <c r="W1092" s="1"/>
      <c r="X1092" s="1"/>
      <c r="Y1092" s="1"/>
      <c r="Z1092" s="1"/>
      <c r="AA1092" s="1"/>
      <c r="AB1092" s="1"/>
      <c r="AG1092" t="str">
        <f t="shared" si="200"/>
        <v>Chesterfield</v>
      </c>
      <c r="AH1092" t="s">
        <v>3294</v>
      </c>
      <c r="AI1092">
        <v>2</v>
      </c>
      <c r="AJ1092" s="7">
        <v>227</v>
      </c>
      <c r="AL1092" s="7" t="s">
        <v>402</v>
      </c>
      <c r="AM1092" t="s">
        <v>1803</v>
      </c>
      <c r="AN1092" t="s">
        <v>4099</v>
      </c>
      <c r="AO1092" t="s">
        <v>869</v>
      </c>
    </row>
    <row r="1093" spans="1:41" hidden="1" outlineLevel="1">
      <c r="A1093" t="s">
        <v>2982</v>
      </c>
      <c r="B1093" s="10" t="s">
        <v>3292</v>
      </c>
      <c r="C1093" s="1">
        <f t="shared" si="197"/>
        <v>1182</v>
      </c>
      <c r="D1093" s="7">
        <f t="shared" si="190"/>
        <v>2</v>
      </c>
      <c r="E1093" s="7">
        <f t="shared" si="191"/>
        <v>1</v>
      </c>
      <c r="F1093" s="7">
        <f t="shared" si="192"/>
        <v>3</v>
      </c>
      <c r="G1093" s="1">
        <f t="shared" si="198"/>
        <v>43</v>
      </c>
      <c r="H1093" s="2">
        <f t="shared" si="199"/>
        <v>3.6379018612521151E-2</v>
      </c>
      <c r="I1093" s="8"/>
      <c r="J1093" s="2">
        <f t="shared" si="193"/>
        <v>0.46446700507614214</v>
      </c>
      <c r="K1093" s="2">
        <f t="shared" si="194"/>
        <v>0.50084602368866327</v>
      </c>
      <c r="L1093" s="2">
        <f t="shared" si="195"/>
        <v>2.5380710659898477E-2</v>
      </c>
      <c r="M1093" s="2">
        <f t="shared" si="196"/>
        <v>9.30626057529612E-3</v>
      </c>
      <c r="N1093" s="1">
        <v>549</v>
      </c>
      <c r="O1093" s="1">
        <v>592</v>
      </c>
      <c r="P1093" s="1">
        <v>30</v>
      </c>
      <c r="Q1093" s="1">
        <v>4</v>
      </c>
      <c r="R1093" s="1">
        <v>6</v>
      </c>
      <c r="S1093" s="1"/>
      <c r="T1093" s="1">
        <v>1</v>
      </c>
      <c r="U1093" s="1"/>
      <c r="V1093" s="1"/>
      <c r="W1093" s="1"/>
      <c r="X1093" s="1"/>
      <c r="Y1093" s="1"/>
      <c r="Z1093" s="1"/>
      <c r="AA1093" s="1"/>
      <c r="AB1093" s="1"/>
      <c r="AG1093" t="str">
        <f t="shared" si="200"/>
        <v>Chichester</v>
      </c>
      <c r="AH1093" t="s">
        <v>1998</v>
      </c>
      <c r="AI1093">
        <v>2</v>
      </c>
      <c r="AJ1093" s="7">
        <v>147</v>
      </c>
      <c r="AL1093" s="7" t="s">
        <v>402</v>
      </c>
      <c r="AM1093" t="s">
        <v>2456</v>
      </c>
      <c r="AN1093" t="s">
        <v>781</v>
      </c>
      <c r="AO1093" t="s">
        <v>870</v>
      </c>
    </row>
    <row r="1094" spans="1:41" hidden="1" outlineLevel="1">
      <c r="A1094" t="s">
        <v>1427</v>
      </c>
      <c r="B1094" s="10" t="s">
        <v>3292</v>
      </c>
      <c r="C1094" s="1">
        <f t="shared" si="197"/>
        <v>5182</v>
      </c>
      <c r="D1094" s="7">
        <f t="shared" si="190"/>
        <v>1</v>
      </c>
      <c r="E1094" s="7">
        <f t="shared" si="191"/>
        <v>2</v>
      </c>
      <c r="F1094" s="7">
        <f t="shared" si="192"/>
        <v>3</v>
      </c>
      <c r="G1094" s="1">
        <f t="shared" si="198"/>
        <v>150</v>
      </c>
      <c r="H1094" s="2">
        <f t="shared" si="199"/>
        <v>2.8946352759552298E-2</v>
      </c>
      <c r="I1094" s="8"/>
      <c r="J1094" s="2">
        <f t="shared" si="193"/>
        <v>0.48861443458124276</v>
      </c>
      <c r="K1094" s="2">
        <f t="shared" si="194"/>
        <v>0.45966808182169044</v>
      </c>
      <c r="L1094" s="2">
        <f t="shared" si="195"/>
        <v>3.3963720571208028E-2</v>
      </c>
      <c r="M1094" s="2">
        <f t="shared" si="196"/>
        <v>1.7753763025858765E-2</v>
      </c>
      <c r="N1094" s="1">
        <v>2532</v>
      </c>
      <c r="O1094" s="1">
        <v>2382</v>
      </c>
      <c r="P1094" s="1">
        <v>176</v>
      </c>
      <c r="Q1094">
        <v>47</v>
      </c>
      <c r="R1094">
        <v>32</v>
      </c>
      <c r="T1094">
        <v>13</v>
      </c>
      <c r="U1094" s="1"/>
      <c r="V1094" s="1"/>
      <c r="W1094" s="1"/>
      <c r="X1094" s="1"/>
      <c r="Y1094" s="1"/>
      <c r="Z1094" s="1"/>
      <c r="AA1094" s="1"/>
      <c r="AB1094" s="1"/>
      <c r="AG1094" t="str">
        <f t="shared" si="200"/>
        <v>Claremont</v>
      </c>
      <c r="AH1094" t="s">
        <v>1736</v>
      </c>
      <c r="AI1094">
        <v>2</v>
      </c>
      <c r="AJ1094" s="7">
        <v>130</v>
      </c>
      <c r="AL1094" s="7" t="s">
        <v>402</v>
      </c>
      <c r="AM1094" t="s">
        <v>1468</v>
      </c>
      <c r="AN1094" t="s">
        <v>1466</v>
      </c>
      <c r="AO1094" t="s">
        <v>871</v>
      </c>
    </row>
    <row r="1095" spans="1:41" hidden="1" outlineLevel="1">
      <c r="A1095" t="s">
        <v>2095</v>
      </c>
      <c r="B1095" s="10" t="s">
        <v>3292</v>
      </c>
      <c r="C1095" s="1">
        <f t="shared" si="197"/>
        <v>126</v>
      </c>
      <c r="D1095" s="7">
        <f t="shared" si="190"/>
        <v>2</v>
      </c>
      <c r="E1095" s="7">
        <f t="shared" si="191"/>
        <v>1</v>
      </c>
      <c r="F1095" s="7">
        <f t="shared" si="192"/>
        <v>3</v>
      </c>
      <c r="G1095" s="1">
        <f t="shared" si="198"/>
        <v>50</v>
      </c>
      <c r="H1095" s="2">
        <f t="shared" si="199"/>
        <v>0.3968253968253968</v>
      </c>
      <c r="I1095" s="8"/>
      <c r="J1095" s="2">
        <f t="shared" si="193"/>
        <v>0.25396825396825395</v>
      </c>
      <c r="K1095" s="2">
        <f t="shared" si="194"/>
        <v>0.65079365079365081</v>
      </c>
      <c r="L1095" s="2">
        <f t="shared" si="195"/>
        <v>6.3492063492063489E-2</v>
      </c>
      <c r="M1095" s="2">
        <f t="shared" si="196"/>
        <v>3.1746031746031744E-2</v>
      </c>
      <c r="N1095" s="1">
        <v>32</v>
      </c>
      <c r="O1095" s="1">
        <v>82</v>
      </c>
      <c r="P1095" s="1">
        <v>8</v>
      </c>
      <c r="Q1095" s="1">
        <v>2</v>
      </c>
      <c r="R1095" s="1">
        <v>2</v>
      </c>
      <c r="S1095" s="1"/>
      <c r="T1095" s="1"/>
      <c r="U1095" s="1"/>
      <c r="V1095" s="1"/>
      <c r="W1095" s="1"/>
      <c r="X1095" s="1"/>
      <c r="Y1095" s="1"/>
      <c r="Z1095" s="1"/>
      <c r="AA1095" s="1"/>
      <c r="AB1095" s="1"/>
      <c r="AG1095" t="str">
        <f t="shared" si="200"/>
        <v>Clarksville</v>
      </c>
      <c r="AH1095" t="s">
        <v>823</v>
      </c>
      <c r="AI1095">
        <v>2</v>
      </c>
      <c r="AJ1095" s="7">
        <v>2</v>
      </c>
      <c r="AL1095" s="7" t="s">
        <v>402</v>
      </c>
      <c r="AM1095" t="s">
        <v>2150</v>
      </c>
      <c r="AN1095" t="s">
        <v>4165</v>
      </c>
      <c r="AO1095" t="s">
        <v>231</v>
      </c>
    </row>
    <row r="1096" spans="1:41" hidden="1" outlineLevel="1">
      <c r="A1096" t="s">
        <v>1733</v>
      </c>
      <c r="B1096" s="10" t="s">
        <v>3292</v>
      </c>
      <c r="C1096" s="1">
        <f t="shared" si="197"/>
        <v>850</v>
      </c>
      <c r="D1096" s="7">
        <f t="shared" si="190"/>
        <v>2</v>
      </c>
      <c r="E1096" s="7">
        <f t="shared" si="191"/>
        <v>1</v>
      </c>
      <c r="F1096" s="7">
        <f t="shared" si="192"/>
        <v>3</v>
      </c>
      <c r="G1096" s="1">
        <f t="shared" si="198"/>
        <v>264</v>
      </c>
      <c r="H1096" s="2">
        <f t="shared" si="199"/>
        <v>0.31058823529411766</v>
      </c>
      <c r="I1096" s="8"/>
      <c r="J1096" s="2">
        <f t="shared" si="193"/>
        <v>0.31176470588235294</v>
      </c>
      <c r="K1096" s="2">
        <f t="shared" si="194"/>
        <v>0.62235294117647055</v>
      </c>
      <c r="L1096" s="2">
        <f t="shared" si="195"/>
        <v>4.3529411764705879E-2</v>
      </c>
      <c r="M1096" s="2">
        <f t="shared" si="196"/>
        <v>2.2352941176470624E-2</v>
      </c>
      <c r="N1096" s="1">
        <v>265</v>
      </c>
      <c r="O1096" s="1">
        <v>529</v>
      </c>
      <c r="P1096" s="1">
        <v>37</v>
      </c>
      <c r="Q1096" s="1">
        <v>13</v>
      </c>
      <c r="R1096" s="1">
        <v>5</v>
      </c>
      <c r="S1096" s="1"/>
      <c r="T1096" s="1">
        <v>1</v>
      </c>
      <c r="U1096" s="1"/>
      <c r="V1096" s="1"/>
      <c r="W1096" s="1"/>
      <c r="X1096" s="1"/>
      <c r="Y1096" s="1"/>
      <c r="Z1096" s="1"/>
      <c r="AA1096" s="1"/>
      <c r="AB1096" s="1"/>
      <c r="AG1096" t="str">
        <f t="shared" si="200"/>
        <v>Colebrook</v>
      </c>
      <c r="AH1096" t="s">
        <v>823</v>
      </c>
      <c r="AI1096">
        <v>2</v>
      </c>
      <c r="AJ1096" s="7">
        <v>8</v>
      </c>
      <c r="AL1096" s="7" t="s">
        <v>402</v>
      </c>
      <c r="AM1096" t="s">
        <v>2150</v>
      </c>
      <c r="AN1096" t="s">
        <v>130</v>
      </c>
      <c r="AO1096" t="s">
        <v>232</v>
      </c>
    </row>
    <row r="1097" spans="1:41" hidden="1" outlineLevel="1">
      <c r="A1097" t="s">
        <v>3058</v>
      </c>
      <c r="B1097" s="10" t="s">
        <v>3292</v>
      </c>
      <c r="C1097" s="1">
        <f t="shared" si="197"/>
        <v>272</v>
      </c>
      <c r="D1097" s="7">
        <f t="shared" si="190"/>
        <v>2</v>
      </c>
      <c r="E1097" s="7">
        <f t="shared" si="191"/>
        <v>1</v>
      </c>
      <c r="F1097" s="7">
        <f t="shared" si="192"/>
        <v>3</v>
      </c>
      <c r="G1097" s="1">
        <f t="shared" si="198"/>
        <v>80</v>
      </c>
      <c r="H1097" s="2">
        <f t="shared" si="199"/>
        <v>0.29411764705882354</v>
      </c>
      <c r="I1097" s="8"/>
      <c r="J1097" s="2">
        <f t="shared" si="193"/>
        <v>0.32720588235294118</v>
      </c>
      <c r="K1097" s="2">
        <f t="shared" si="194"/>
        <v>0.62132352941176472</v>
      </c>
      <c r="L1097" s="2">
        <f t="shared" si="195"/>
        <v>3.3088235294117647E-2</v>
      </c>
      <c r="M1097" s="2">
        <f t="shared" si="196"/>
        <v>1.8382352941176509E-2</v>
      </c>
      <c r="N1097" s="1">
        <v>89</v>
      </c>
      <c r="O1097" s="1">
        <v>169</v>
      </c>
      <c r="P1097" s="1">
        <v>9</v>
      </c>
      <c r="Q1097" s="1">
        <v>2</v>
      </c>
      <c r="R1097" s="1">
        <v>3</v>
      </c>
      <c r="S1097" s="1"/>
      <c r="T1097" s="1"/>
      <c r="U1097" s="1"/>
      <c r="V1097" s="1"/>
      <c r="W1097" s="1"/>
      <c r="X1097" s="1"/>
      <c r="Y1097" s="1"/>
      <c r="Z1097" s="1"/>
      <c r="AA1097" s="1"/>
      <c r="AB1097" s="1"/>
      <c r="AG1097" t="str">
        <f t="shared" si="200"/>
        <v>Columbia</v>
      </c>
      <c r="AH1097" t="s">
        <v>823</v>
      </c>
      <c r="AI1097">
        <v>2</v>
      </c>
      <c r="AJ1097" s="7">
        <v>9</v>
      </c>
      <c r="AL1097" s="7" t="s">
        <v>402</v>
      </c>
      <c r="AM1097" t="s">
        <v>2150</v>
      </c>
      <c r="AN1097" t="s">
        <v>654</v>
      </c>
      <c r="AO1097" t="s">
        <v>233</v>
      </c>
    </row>
    <row r="1098" spans="1:41" hidden="1" outlineLevel="1">
      <c r="A1098" t="s">
        <v>4858</v>
      </c>
      <c r="B1098" s="10" t="s">
        <v>3292</v>
      </c>
      <c r="C1098" s="1">
        <f t="shared" si="197"/>
        <v>17823</v>
      </c>
      <c r="D1098" s="7">
        <f t="shared" si="190"/>
        <v>1</v>
      </c>
      <c r="E1098" s="7">
        <f t="shared" si="191"/>
        <v>2</v>
      </c>
      <c r="F1098" s="7">
        <f t="shared" si="192"/>
        <v>3</v>
      </c>
      <c r="G1098" s="1">
        <f t="shared" si="198"/>
        <v>3044</v>
      </c>
      <c r="H1098" s="2">
        <f t="shared" si="199"/>
        <v>0.17079055153453404</v>
      </c>
      <c r="I1098" s="8"/>
      <c r="J1098" s="2">
        <f t="shared" si="193"/>
        <v>0.56247545306626268</v>
      </c>
      <c r="K1098" s="2">
        <f t="shared" si="194"/>
        <v>0.39168490153172869</v>
      </c>
      <c r="L1098" s="2">
        <f t="shared" si="195"/>
        <v>3.8601806654323063E-2</v>
      </c>
      <c r="M1098" s="2">
        <f t="shared" si="196"/>
        <v>7.2378387476855696E-3</v>
      </c>
      <c r="N1098" s="1">
        <v>10025</v>
      </c>
      <c r="O1098" s="1">
        <v>6981</v>
      </c>
      <c r="P1098" s="1">
        <v>688</v>
      </c>
      <c r="Q1098" s="1">
        <v>48</v>
      </c>
      <c r="R1098" s="1">
        <v>71</v>
      </c>
      <c r="S1098" s="1"/>
      <c r="T1098" s="1">
        <v>10</v>
      </c>
      <c r="U1098" s="1"/>
      <c r="V1098" s="1"/>
      <c r="W1098" s="1"/>
      <c r="X1098" s="1"/>
      <c r="Y1098" s="1"/>
      <c r="Z1098" s="1"/>
      <c r="AA1098" s="1"/>
      <c r="AB1098" s="1"/>
      <c r="AG1098" t="str">
        <f t="shared" si="200"/>
        <v>Concord</v>
      </c>
      <c r="AH1098" t="s">
        <v>1998</v>
      </c>
      <c r="AI1098">
        <v>2</v>
      </c>
      <c r="AJ1098" s="7">
        <v>148</v>
      </c>
      <c r="AL1098" s="7" t="s">
        <v>402</v>
      </c>
      <c r="AM1098" t="s">
        <v>2456</v>
      </c>
      <c r="AN1098" t="s">
        <v>4165</v>
      </c>
      <c r="AO1098" t="s">
        <v>234</v>
      </c>
    </row>
    <row r="1099" spans="1:41" hidden="1" outlineLevel="1">
      <c r="A1099" t="s">
        <v>2839</v>
      </c>
      <c r="B1099" s="10" t="s">
        <v>3292</v>
      </c>
      <c r="C1099" s="1">
        <f t="shared" si="197"/>
        <v>4251</v>
      </c>
      <c r="D1099" s="7">
        <f t="shared" si="190"/>
        <v>1</v>
      </c>
      <c r="E1099" s="7">
        <f t="shared" si="191"/>
        <v>2</v>
      </c>
      <c r="F1099" s="7">
        <f t="shared" si="192"/>
        <v>3</v>
      </c>
      <c r="G1099" s="1">
        <f t="shared" si="198"/>
        <v>244</v>
      </c>
      <c r="H1099" s="2">
        <f t="shared" si="199"/>
        <v>5.7398259233121619E-2</v>
      </c>
      <c r="I1099" s="8"/>
      <c r="J1099" s="2">
        <f t="shared" si="193"/>
        <v>0.49776523171018583</v>
      </c>
      <c r="K1099" s="2">
        <f t="shared" si="194"/>
        <v>0.44036697247706424</v>
      </c>
      <c r="L1099" s="2">
        <f t="shared" si="195"/>
        <v>5.3163961420842155E-2</v>
      </c>
      <c r="M1099" s="2">
        <f t="shared" si="196"/>
        <v>8.7038343919077707E-3</v>
      </c>
      <c r="N1099" s="1">
        <v>2116</v>
      </c>
      <c r="O1099" s="1">
        <v>1872</v>
      </c>
      <c r="P1099" s="1">
        <v>226</v>
      </c>
      <c r="Q1099" s="1">
        <v>21</v>
      </c>
      <c r="R1099" s="1">
        <v>13</v>
      </c>
      <c r="S1099" s="1"/>
      <c r="T1099" s="1">
        <v>3</v>
      </c>
      <c r="U1099" s="1"/>
      <c r="V1099" s="1"/>
      <c r="W1099" s="1"/>
      <c r="X1099" s="1"/>
      <c r="Y1099" s="1"/>
      <c r="Z1099" s="1"/>
      <c r="AA1099" s="1"/>
      <c r="AB1099" s="1"/>
      <c r="AG1099" t="str">
        <f t="shared" si="200"/>
        <v>Conway</v>
      </c>
      <c r="AH1099" t="s">
        <v>1520</v>
      </c>
      <c r="AI1099">
        <v>1</v>
      </c>
      <c r="AJ1099" s="7">
        <v>63</v>
      </c>
      <c r="AL1099" s="7" t="s">
        <v>402</v>
      </c>
      <c r="AM1099" t="s">
        <v>1802</v>
      </c>
      <c r="AN1099" t="s">
        <v>776</v>
      </c>
      <c r="AO1099" t="s">
        <v>235</v>
      </c>
    </row>
    <row r="1100" spans="1:41" hidden="1" outlineLevel="1">
      <c r="A1100" t="s">
        <v>1437</v>
      </c>
      <c r="B1100" s="10" t="s">
        <v>3292</v>
      </c>
      <c r="C1100" s="1">
        <f t="shared" si="197"/>
        <v>919</v>
      </c>
      <c r="D1100" s="7">
        <f t="shared" si="190"/>
        <v>2</v>
      </c>
      <c r="E1100" s="7">
        <f t="shared" si="191"/>
        <v>1</v>
      </c>
      <c r="F1100" s="7">
        <f t="shared" si="192"/>
        <v>3</v>
      </c>
      <c r="G1100" s="1">
        <f t="shared" si="198"/>
        <v>52</v>
      </c>
      <c r="H1100" s="2">
        <f t="shared" si="199"/>
        <v>5.6583242655059846E-2</v>
      </c>
      <c r="I1100" s="8"/>
      <c r="J1100" s="2">
        <f t="shared" si="193"/>
        <v>0.42981501632208924</v>
      </c>
      <c r="K1100" s="2">
        <f t="shared" si="194"/>
        <v>0.48639825897714906</v>
      </c>
      <c r="L1100" s="2">
        <f t="shared" si="195"/>
        <v>6.0935799782372145E-2</v>
      </c>
      <c r="M1100" s="2">
        <f t="shared" si="196"/>
        <v>2.2850924918389505E-2</v>
      </c>
      <c r="N1100" s="1">
        <v>395</v>
      </c>
      <c r="O1100" s="1">
        <v>447</v>
      </c>
      <c r="P1100" s="1">
        <v>56</v>
      </c>
      <c r="Q1100">
        <v>6</v>
      </c>
      <c r="R1100">
        <v>14</v>
      </c>
      <c r="T1100">
        <v>1</v>
      </c>
      <c r="U1100" s="1"/>
      <c r="V1100" s="1"/>
      <c r="W1100" s="1"/>
      <c r="X1100" s="1"/>
      <c r="Y1100" s="1"/>
      <c r="Z1100" s="1"/>
      <c r="AA1100" s="1"/>
      <c r="AB1100" s="1"/>
      <c r="AG1100" t="str">
        <f t="shared" si="200"/>
        <v>Cornish</v>
      </c>
      <c r="AH1100" t="s">
        <v>1736</v>
      </c>
      <c r="AI1100">
        <v>2</v>
      </c>
      <c r="AJ1100" s="7">
        <v>120</v>
      </c>
      <c r="AL1100" s="7" t="s">
        <v>402</v>
      </c>
      <c r="AM1100" t="s">
        <v>1468</v>
      </c>
      <c r="AN1100" t="s">
        <v>982</v>
      </c>
      <c r="AO1100" t="s">
        <v>4146</v>
      </c>
    </row>
    <row r="1101" spans="1:41" hidden="1" outlineLevel="1">
      <c r="A1101" t="s">
        <v>2387</v>
      </c>
      <c r="B1101" s="10" t="s">
        <v>3292</v>
      </c>
      <c r="C1101" s="1">
        <f t="shared" si="197"/>
        <v>0</v>
      </c>
      <c r="D1101" s="7" t="e">
        <f t="shared" si="190"/>
        <v>#N/A</v>
      </c>
      <c r="E1101" s="7" t="e">
        <f t="shared" si="191"/>
        <v>#N/A</v>
      </c>
      <c r="F1101" s="7">
        <f t="shared" si="192"/>
        <v>0</v>
      </c>
      <c r="G1101" s="1" t="e">
        <f t="shared" si="198"/>
        <v>#N/A</v>
      </c>
      <c r="H1101" s="2" t="e">
        <f t="shared" si="199"/>
        <v>#N/A</v>
      </c>
      <c r="I1101" s="8"/>
      <c r="J1101" s="2" t="str">
        <f t="shared" si="193"/>
        <v>-</v>
      </c>
      <c r="K1101" s="2" t="str">
        <f t="shared" si="194"/>
        <v>-</v>
      </c>
      <c r="L1101" s="2" t="str">
        <f t="shared" si="195"/>
        <v>-</v>
      </c>
      <c r="M1101" s="2" t="str">
        <f t="shared" si="196"/>
        <v>-</v>
      </c>
      <c r="N1101" s="1"/>
      <c r="O1101" s="1"/>
      <c r="P1101" s="1"/>
      <c r="Q1101" s="1"/>
      <c r="R1101" s="1"/>
      <c r="S1101" s="1"/>
      <c r="T1101" s="1"/>
      <c r="U1101" s="1"/>
      <c r="V1101" s="1"/>
      <c r="W1101" s="1"/>
      <c r="X1101" s="1"/>
      <c r="Y1101" s="1"/>
      <c r="Z1101" s="1"/>
      <c r="AA1101" s="1"/>
      <c r="AB1101" s="1"/>
      <c r="AG1101" t="str">
        <f t="shared" si="200"/>
        <v>Crawford's Purchase</v>
      </c>
      <c r="AH1101" t="s">
        <v>823</v>
      </c>
      <c r="AI1101">
        <v>2</v>
      </c>
      <c r="AJ1101" s="7">
        <v>42</v>
      </c>
      <c r="AL1101" s="7" t="s">
        <v>402</v>
      </c>
      <c r="AM1101" t="s">
        <v>2150</v>
      </c>
      <c r="AN1101" t="s">
        <v>660</v>
      </c>
      <c r="AO1101" t="s">
        <v>236</v>
      </c>
    </row>
    <row r="1102" spans="1:41" hidden="1" outlineLevel="1">
      <c r="A1102" t="s">
        <v>2388</v>
      </c>
      <c r="B1102" s="10" t="s">
        <v>3292</v>
      </c>
      <c r="C1102" s="1">
        <f t="shared" si="197"/>
        <v>323</v>
      </c>
      <c r="D1102" s="7">
        <f t="shared" si="190"/>
        <v>2</v>
      </c>
      <c r="E1102" s="7">
        <f t="shared" si="191"/>
        <v>1</v>
      </c>
      <c r="F1102" s="7">
        <f t="shared" si="192"/>
        <v>3</v>
      </c>
      <c r="G1102" s="1">
        <f t="shared" si="198"/>
        <v>115</v>
      </c>
      <c r="H1102" s="2">
        <f t="shared" si="199"/>
        <v>0.35603715170278638</v>
      </c>
      <c r="I1102" s="8"/>
      <c r="J1102" s="2">
        <f t="shared" si="193"/>
        <v>0.27863777089783281</v>
      </c>
      <c r="K1102" s="2">
        <f t="shared" si="194"/>
        <v>0.6346749226006192</v>
      </c>
      <c r="L1102" s="2">
        <f t="shared" si="195"/>
        <v>6.1919504643962849E-2</v>
      </c>
      <c r="M1102" s="2">
        <f t="shared" si="196"/>
        <v>2.4767801857585141E-2</v>
      </c>
      <c r="N1102" s="1">
        <v>90</v>
      </c>
      <c r="O1102" s="1">
        <v>205</v>
      </c>
      <c r="P1102" s="1">
        <v>20</v>
      </c>
      <c r="Q1102">
        <v>6</v>
      </c>
      <c r="R1102">
        <v>2</v>
      </c>
      <c r="T1102">
        <v>0</v>
      </c>
      <c r="U1102" s="1"/>
      <c r="V1102" s="1"/>
      <c r="W1102" s="1"/>
      <c r="X1102" s="1"/>
      <c r="Y1102" s="1"/>
      <c r="Z1102" s="1"/>
      <c r="AA1102" s="1"/>
      <c r="AB1102" s="1"/>
      <c r="AG1102" t="str">
        <f t="shared" si="200"/>
        <v>Croydon</v>
      </c>
      <c r="AH1102" t="s">
        <v>1736</v>
      </c>
      <c r="AI1102">
        <v>2</v>
      </c>
      <c r="AJ1102" s="7">
        <v>125</v>
      </c>
      <c r="AL1102" s="7" t="s">
        <v>402</v>
      </c>
      <c r="AM1102" t="s">
        <v>1468</v>
      </c>
      <c r="AN1102" t="s">
        <v>776</v>
      </c>
      <c r="AO1102" t="s">
        <v>237</v>
      </c>
    </row>
    <row r="1103" spans="1:41" hidden="1" outlineLevel="1">
      <c r="A1103" t="s">
        <v>3707</v>
      </c>
      <c r="B1103" s="10" t="s">
        <v>3292</v>
      </c>
      <c r="C1103" s="1">
        <f t="shared" si="197"/>
        <v>0</v>
      </c>
      <c r="D1103" s="7" t="e">
        <f t="shared" si="190"/>
        <v>#N/A</v>
      </c>
      <c r="E1103" s="7" t="e">
        <f t="shared" si="191"/>
        <v>#N/A</v>
      </c>
      <c r="F1103" s="7">
        <f t="shared" si="192"/>
        <v>0</v>
      </c>
      <c r="G1103" s="1" t="e">
        <f t="shared" si="198"/>
        <v>#N/A</v>
      </c>
      <c r="H1103" s="2" t="e">
        <f t="shared" si="199"/>
        <v>#N/A</v>
      </c>
      <c r="I1103" s="8"/>
      <c r="J1103" s="2" t="str">
        <f t="shared" si="193"/>
        <v>-</v>
      </c>
      <c r="K1103" s="2" t="str">
        <f t="shared" si="194"/>
        <v>-</v>
      </c>
      <c r="L1103" s="2" t="str">
        <f t="shared" si="195"/>
        <v>-</v>
      </c>
      <c r="M1103" s="2" t="str">
        <f t="shared" si="196"/>
        <v>-</v>
      </c>
      <c r="N1103" s="1"/>
      <c r="O1103" s="1"/>
      <c r="P1103" s="1"/>
      <c r="Q1103" s="1"/>
      <c r="R1103" s="1"/>
      <c r="S1103" s="1"/>
      <c r="T1103" s="1"/>
      <c r="U1103" s="1"/>
      <c r="V1103" s="1"/>
      <c r="W1103" s="1"/>
      <c r="X1103" s="1"/>
      <c r="Y1103" s="1"/>
      <c r="Z1103" s="1"/>
      <c r="AA1103" s="1"/>
      <c r="AB1103" s="1"/>
      <c r="AG1103" t="str">
        <f t="shared" si="200"/>
        <v>Cutt's Grant</v>
      </c>
      <c r="AH1103" t="s">
        <v>823</v>
      </c>
      <c r="AI1103">
        <v>2</v>
      </c>
      <c r="AJ1103" s="7">
        <v>50</v>
      </c>
      <c r="AL1103" s="7" t="s">
        <v>402</v>
      </c>
      <c r="AM1103" t="s">
        <v>2150</v>
      </c>
      <c r="AN1103" t="s">
        <v>655</v>
      </c>
      <c r="AO1103" t="s">
        <v>71</v>
      </c>
    </row>
    <row r="1104" spans="1:41" hidden="1" outlineLevel="1">
      <c r="A1104" t="s">
        <v>2574</v>
      </c>
      <c r="B1104" s="10" t="s">
        <v>3292</v>
      </c>
      <c r="C1104" s="1">
        <f t="shared" si="197"/>
        <v>398</v>
      </c>
      <c r="D1104" s="7">
        <f t="shared" si="190"/>
        <v>2</v>
      </c>
      <c r="E1104" s="7">
        <f t="shared" si="191"/>
        <v>1</v>
      </c>
      <c r="F1104" s="7">
        <f t="shared" si="192"/>
        <v>3</v>
      </c>
      <c r="G1104" s="1">
        <f t="shared" si="198"/>
        <v>89</v>
      </c>
      <c r="H1104" s="2">
        <f t="shared" si="199"/>
        <v>0.2236180904522613</v>
      </c>
      <c r="I1104" s="8"/>
      <c r="J1104" s="2">
        <f t="shared" si="193"/>
        <v>0.3693467336683417</v>
      </c>
      <c r="K1104" s="2">
        <f t="shared" si="194"/>
        <v>0.59296482412060303</v>
      </c>
      <c r="L1104" s="2">
        <f t="shared" si="195"/>
        <v>3.2663316582914576E-2</v>
      </c>
      <c r="M1104" s="2">
        <f t="shared" si="196"/>
        <v>5.0251256281406975E-3</v>
      </c>
      <c r="N1104" s="1">
        <v>147</v>
      </c>
      <c r="O1104" s="1">
        <v>236</v>
      </c>
      <c r="P1104" s="1">
        <v>13</v>
      </c>
      <c r="Q1104" s="1"/>
      <c r="R1104" s="1">
        <v>2</v>
      </c>
      <c r="S1104" s="1"/>
      <c r="T1104" s="1"/>
      <c r="U1104" s="1"/>
      <c r="V1104" s="1"/>
      <c r="W1104" s="1"/>
      <c r="X1104" s="1"/>
      <c r="Y1104" s="1"/>
      <c r="Z1104" s="1"/>
      <c r="AA1104" s="1"/>
      <c r="AB1104" s="1"/>
      <c r="AG1104" t="str">
        <f t="shared" si="200"/>
        <v>Dalton</v>
      </c>
      <c r="AH1104" t="s">
        <v>823</v>
      </c>
      <c r="AI1104">
        <v>2</v>
      </c>
      <c r="AJ1104" s="7">
        <v>29</v>
      </c>
      <c r="AL1104" s="7" t="s">
        <v>402</v>
      </c>
      <c r="AM1104" t="s">
        <v>2150</v>
      </c>
      <c r="AN1104" t="s">
        <v>1482</v>
      </c>
      <c r="AO1104" t="s">
        <v>72</v>
      </c>
    </row>
    <row r="1105" spans="1:41" hidden="1" outlineLevel="1">
      <c r="A1105" t="s">
        <v>3037</v>
      </c>
      <c r="B1105" s="10" t="s">
        <v>3292</v>
      </c>
      <c r="C1105" s="1">
        <f t="shared" si="197"/>
        <v>529</v>
      </c>
      <c r="D1105" s="7">
        <f t="shared" si="190"/>
        <v>2</v>
      </c>
      <c r="E1105" s="7">
        <f t="shared" si="191"/>
        <v>1</v>
      </c>
      <c r="F1105" s="7">
        <f t="shared" si="192"/>
        <v>3</v>
      </c>
      <c r="G1105" s="1">
        <f t="shared" si="198"/>
        <v>54</v>
      </c>
      <c r="H1105" s="2">
        <f t="shared" si="199"/>
        <v>0.10207939508506617</v>
      </c>
      <c r="I1105" s="8"/>
      <c r="J1105" s="2">
        <f t="shared" si="193"/>
        <v>0.40831758034026466</v>
      </c>
      <c r="K1105" s="2">
        <f t="shared" si="194"/>
        <v>0.5103969754253308</v>
      </c>
      <c r="L1105" s="2">
        <f t="shared" si="195"/>
        <v>5.6710775047258979E-2</v>
      </c>
      <c r="M1105" s="2">
        <f t="shared" si="196"/>
        <v>2.4574669187145556E-2</v>
      </c>
      <c r="N1105" s="1">
        <v>216</v>
      </c>
      <c r="O1105" s="1">
        <v>270</v>
      </c>
      <c r="P1105" s="1">
        <v>30</v>
      </c>
      <c r="Q1105" s="1">
        <v>5</v>
      </c>
      <c r="R1105" s="1">
        <v>7</v>
      </c>
      <c r="S1105" s="1"/>
      <c r="T1105" s="1">
        <v>1</v>
      </c>
      <c r="U1105" s="1"/>
      <c r="V1105" s="1"/>
      <c r="W1105" s="1"/>
      <c r="X1105" s="1"/>
      <c r="Y1105" s="1"/>
      <c r="Z1105" s="1"/>
      <c r="AA1105" s="1"/>
      <c r="AB1105" s="1"/>
      <c r="AG1105" t="str">
        <f t="shared" si="200"/>
        <v>Danbury</v>
      </c>
      <c r="AH1105" t="s">
        <v>1998</v>
      </c>
      <c r="AI1105">
        <v>2</v>
      </c>
      <c r="AJ1105" s="7">
        <v>109</v>
      </c>
      <c r="AL1105" s="7" t="s">
        <v>402</v>
      </c>
      <c r="AM1105" t="s">
        <v>2456</v>
      </c>
      <c r="AN1105" t="s">
        <v>130</v>
      </c>
      <c r="AO1105" t="s">
        <v>73</v>
      </c>
    </row>
    <row r="1106" spans="1:41" hidden="1" outlineLevel="1">
      <c r="A1106" t="s">
        <v>3266</v>
      </c>
      <c r="B1106" s="10" t="s">
        <v>3292</v>
      </c>
      <c r="C1106" s="1">
        <f t="shared" si="197"/>
        <v>1735</v>
      </c>
      <c r="D1106" s="7">
        <f t="shared" si="190"/>
        <v>2</v>
      </c>
      <c r="E1106" s="7">
        <f t="shared" si="191"/>
        <v>1</v>
      </c>
      <c r="F1106" s="7">
        <f t="shared" si="192"/>
        <v>3</v>
      </c>
      <c r="G1106" s="1">
        <f t="shared" si="198"/>
        <v>106</v>
      </c>
      <c r="H1106" s="2">
        <f t="shared" si="199"/>
        <v>6.1095100864553317E-2</v>
      </c>
      <c r="I1106" s="8"/>
      <c r="J1106" s="2">
        <f t="shared" si="193"/>
        <v>0.45014409221902019</v>
      </c>
      <c r="K1106" s="2">
        <f t="shared" si="194"/>
        <v>0.51123919308357346</v>
      </c>
      <c r="L1106" s="2">
        <f t="shared" si="195"/>
        <v>3.8616714697406337E-2</v>
      </c>
      <c r="M1106" s="2">
        <f t="shared" si="196"/>
        <v>1.3877787807814457E-17</v>
      </c>
      <c r="N1106" s="1">
        <v>781</v>
      </c>
      <c r="O1106" s="1">
        <v>887</v>
      </c>
      <c r="P1106" s="1">
        <v>67</v>
      </c>
      <c r="Q1106">
        <v>0</v>
      </c>
      <c r="R1106">
        <v>0</v>
      </c>
      <c r="T1106">
        <v>0</v>
      </c>
      <c r="U1106" s="1"/>
      <c r="V1106" s="1"/>
      <c r="W1106" s="1"/>
      <c r="X1106" s="1"/>
      <c r="Y1106" s="1"/>
      <c r="Z1106" s="1"/>
      <c r="AA1106" s="1"/>
      <c r="AB1106" s="1"/>
      <c r="AG1106" t="str">
        <f t="shared" si="200"/>
        <v>Danville</v>
      </c>
      <c r="AH1106" t="s">
        <v>3022</v>
      </c>
      <c r="AI1106">
        <v>1</v>
      </c>
      <c r="AJ1106" s="7">
        <v>218</v>
      </c>
      <c r="AL1106" s="7" t="s">
        <v>402</v>
      </c>
      <c r="AM1106" t="s">
        <v>1466</v>
      </c>
      <c r="AN1106" t="s">
        <v>4484</v>
      </c>
      <c r="AO1106" t="s">
        <v>74</v>
      </c>
    </row>
    <row r="1107" spans="1:41" hidden="1" outlineLevel="1">
      <c r="A1107" t="s">
        <v>4108</v>
      </c>
      <c r="B1107" s="10" t="s">
        <v>3292</v>
      </c>
      <c r="C1107" s="1">
        <f t="shared" si="197"/>
        <v>2095</v>
      </c>
      <c r="D1107" s="7">
        <f t="shared" si="190"/>
        <v>2</v>
      </c>
      <c r="E1107" s="7">
        <f t="shared" si="191"/>
        <v>1</v>
      </c>
      <c r="F1107" s="7">
        <f t="shared" si="192"/>
        <v>3</v>
      </c>
      <c r="G1107" s="1">
        <f t="shared" si="198"/>
        <v>357</v>
      </c>
      <c r="H1107" s="2">
        <f t="shared" si="199"/>
        <v>0.17040572792362768</v>
      </c>
      <c r="I1107" s="8"/>
      <c r="J1107" s="2">
        <f t="shared" si="193"/>
        <v>0.38281622911694513</v>
      </c>
      <c r="K1107" s="2">
        <f t="shared" si="194"/>
        <v>0.55322195704057275</v>
      </c>
      <c r="L1107" s="2">
        <f t="shared" si="195"/>
        <v>4.5823389021479713E-2</v>
      </c>
      <c r="M1107" s="2">
        <f t="shared" si="196"/>
        <v>1.8138424821002405E-2</v>
      </c>
      <c r="N1107" s="1">
        <v>802</v>
      </c>
      <c r="O1107" s="1">
        <v>1159</v>
      </c>
      <c r="P1107" s="1">
        <v>96</v>
      </c>
      <c r="Q1107">
        <v>9</v>
      </c>
      <c r="R1107">
        <v>25</v>
      </c>
      <c r="T1107">
        <v>4</v>
      </c>
      <c r="U1107" s="1"/>
      <c r="V1107" s="1"/>
      <c r="W1107" s="1"/>
      <c r="X1107" s="1"/>
      <c r="Y1107" s="1"/>
      <c r="Z1107" s="1"/>
      <c r="AA1107" s="1"/>
      <c r="AB1107" s="1"/>
      <c r="AG1107" t="str">
        <f t="shared" si="200"/>
        <v>Deerfield</v>
      </c>
      <c r="AH1107" t="s">
        <v>3022</v>
      </c>
      <c r="AI1107">
        <v>1</v>
      </c>
      <c r="AJ1107" s="7">
        <v>162</v>
      </c>
      <c r="AL1107" s="7" t="s">
        <v>402</v>
      </c>
      <c r="AM1107" t="s">
        <v>1466</v>
      </c>
      <c r="AN1107" t="s">
        <v>781</v>
      </c>
      <c r="AO1107" t="s">
        <v>75</v>
      </c>
    </row>
    <row r="1108" spans="1:41" hidden="1" outlineLevel="1">
      <c r="A1108" t="s">
        <v>2384</v>
      </c>
      <c r="B1108" s="10" t="s">
        <v>3292</v>
      </c>
      <c r="C1108" s="1">
        <f t="shared" si="197"/>
        <v>816</v>
      </c>
      <c r="D1108" s="7">
        <f t="shared" si="190"/>
        <v>2</v>
      </c>
      <c r="E1108" s="7">
        <f t="shared" si="191"/>
        <v>1</v>
      </c>
      <c r="F1108" s="7">
        <f t="shared" si="192"/>
        <v>3</v>
      </c>
      <c r="G1108" s="1">
        <f t="shared" si="198"/>
        <v>80</v>
      </c>
      <c r="H1108" s="2">
        <f t="shared" si="199"/>
        <v>9.8039215686274508E-2</v>
      </c>
      <c r="I1108" s="8"/>
      <c r="J1108" s="2">
        <f t="shared" si="193"/>
        <v>0.42034313725490197</v>
      </c>
      <c r="K1108" s="2">
        <f t="shared" si="194"/>
        <v>0.51838235294117652</v>
      </c>
      <c r="L1108" s="2">
        <f t="shared" si="195"/>
        <v>4.779411764705882E-2</v>
      </c>
      <c r="M1108" s="2">
        <f t="shared" si="196"/>
        <v>1.3480392156862642E-2</v>
      </c>
      <c r="N1108" s="1">
        <v>343</v>
      </c>
      <c r="O1108" s="1">
        <v>423</v>
      </c>
      <c r="P1108" s="1">
        <v>39</v>
      </c>
      <c r="Q1108" s="1">
        <v>4</v>
      </c>
      <c r="R1108" s="1">
        <v>6</v>
      </c>
      <c r="S1108" s="1"/>
      <c r="T1108" s="1">
        <v>1</v>
      </c>
      <c r="U1108" s="1"/>
      <c r="V1108" s="1"/>
      <c r="W1108" s="1"/>
      <c r="X1108" s="1"/>
      <c r="Y1108" s="1"/>
      <c r="Z1108" s="1"/>
      <c r="AA1108" s="1"/>
      <c r="AB1108" s="1"/>
      <c r="AG1108" t="str">
        <f t="shared" si="200"/>
        <v>Deering</v>
      </c>
      <c r="AH1108" t="s">
        <v>1315</v>
      </c>
      <c r="AI1108">
        <v>2</v>
      </c>
      <c r="AJ1108" s="7">
        <v>179</v>
      </c>
      <c r="AL1108" s="7" t="s">
        <v>402</v>
      </c>
      <c r="AM1108" t="s">
        <v>2455</v>
      </c>
      <c r="AN1108" t="s">
        <v>4484</v>
      </c>
      <c r="AO1108" t="s">
        <v>76</v>
      </c>
    </row>
    <row r="1109" spans="1:41" hidden="1" outlineLevel="1">
      <c r="A1109" t="s">
        <v>1438</v>
      </c>
      <c r="B1109" s="10" t="s">
        <v>3292</v>
      </c>
      <c r="C1109" s="1">
        <f t="shared" si="197"/>
        <v>12135</v>
      </c>
      <c r="D1109" s="7">
        <f t="shared" si="190"/>
        <v>2</v>
      </c>
      <c r="E1109" s="7">
        <f t="shared" si="191"/>
        <v>1</v>
      </c>
      <c r="F1109" s="7">
        <f t="shared" si="192"/>
        <v>3</v>
      </c>
      <c r="G1109" s="1">
        <f t="shared" si="198"/>
        <v>563</v>
      </c>
      <c r="H1109" s="2">
        <f t="shared" si="199"/>
        <v>4.6394725999175934E-2</v>
      </c>
      <c r="I1109" s="8"/>
      <c r="J1109" s="2">
        <f t="shared" si="193"/>
        <v>0.45570663370416153</v>
      </c>
      <c r="K1109" s="2">
        <f t="shared" si="194"/>
        <v>0.50210135970333747</v>
      </c>
      <c r="L1109" s="2">
        <f t="shared" si="195"/>
        <v>3.419859909353111E-2</v>
      </c>
      <c r="M1109" s="2">
        <f t="shared" si="196"/>
        <v>7.9934074989698872E-3</v>
      </c>
      <c r="N1109" s="1">
        <v>5530</v>
      </c>
      <c r="O1109" s="1">
        <v>6093</v>
      </c>
      <c r="P1109" s="1">
        <v>415</v>
      </c>
      <c r="Q1109">
        <v>42</v>
      </c>
      <c r="R1109">
        <v>52</v>
      </c>
      <c r="T1109">
        <v>3</v>
      </c>
      <c r="U1109" s="1"/>
      <c r="V1109" s="1"/>
      <c r="W1109" s="1"/>
      <c r="X1109" s="1"/>
      <c r="Y1109" s="1"/>
      <c r="Z1109" s="1"/>
      <c r="AA1109" s="1"/>
      <c r="AB1109" s="1"/>
      <c r="AG1109" t="str">
        <f t="shared" si="200"/>
        <v>Derry</v>
      </c>
      <c r="AH1109" t="s">
        <v>3022</v>
      </c>
      <c r="AI1109">
        <v>1</v>
      </c>
      <c r="AJ1109" s="7">
        <v>225</v>
      </c>
      <c r="AL1109" s="7" t="s">
        <v>402</v>
      </c>
      <c r="AM1109" t="s">
        <v>1466</v>
      </c>
      <c r="AN1109" t="s">
        <v>4165</v>
      </c>
      <c r="AO1109" t="s">
        <v>77</v>
      </c>
    </row>
    <row r="1110" spans="1:41" hidden="1" outlineLevel="1">
      <c r="A1110" t="s">
        <v>1439</v>
      </c>
      <c r="B1110" s="10" t="s">
        <v>3292</v>
      </c>
      <c r="C1110" s="1">
        <f t="shared" si="197"/>
        <v>0</v>
      </c>
      <c r="D1110" s="7" t="e">
        <f t="shared" si="190"/>
        <v>#N/A</v>
      </c>
      <c r="E1110" s="7" t="e">
        <f t="shared" si="191"/>
        <v>#N/A</v>
      </c>
      <c r="F1110" s="7">
        <f t="shared" si="192"/>
        <v>0</v>
      </c>
      <c r="G1110" s="1" t="e">
        <f t="shared" si="198"/>
        <v>#N/A</v>
      </c>
      <c r="H1110" s="2" t="e">
        <f t="shared" si="199"/>
        <v>#N/A</v>
      </c>
      <c r="I1110" s="8"/>
      <c r="J1110" s="2" t="str">
        <f t="shared" si="193"/>
        <v>-</v>
      </c>
      <c r="K1110" s="2" t="str">
        <f t="shared" si="194"/>
        <v>-</v>
      </c>
      <c r="L1110" s="2" t="str">
        <f t="shared" si="195"/>
        <v>-</v>
      </c>
      <c r="M1110" s="2" t="str">
        <f t="shared" si="196"/>
        <v>-</v>
      </c>
      <c r="N1110" s="1"/>
      <c r="O1110" s="1"/>
      <c r="P1110" s="1"/>
      <c r="Q1110" s="1"/>
      <c r="R1110" s="1"/>
      <c r="S1110" s="1"/>
      <c r="T1110" s="1"/>
      <c r="U1110" s="1"/>
      <c r="V1110" s="1"/>
      <c r="W1110" s="1"/>
      <c r="X1110" s="1"/>
      <c r="Y1110" s="1"/>
      <c r="Z1110" s="1"/>
      <c r="AA1110" s="1"/>
      <c r="AB1110" s="1"/>
      <c r="AG1110" t="str">
        <f t="shared" si="200"/>
        <v>Dix's Grant</v>
      </c>
      <c r="AH1110" t="s">
        <v>823</v>
      </c>
      <c r="AI1110">
        <v>2</v>
      </c>
      <c r="AJ1110" s="7">
        <v>7</v>
      </c>
      <c r="AL1110" s="7" t="s">
        <v>402</v>
      </c>
      <c r="AM1110" t="s">
        <v>2150</v>
      </c>
      <c r="AN1110" t="s">
        <v>992</v>
      </c>
      <c r="AO1110" t="s">
        <v>78</v>
      </c>
    </row>
    <row r="1111" spans="1:41" hidden="1" outlineLevel="1">
      <c r="A1111" t="s">
        <v>3067</v>
      </c>
      <c r="B1111" s="10" t="s">
        <v>3292</v>
      </c>
      <c r="C1111" s="1">
        <f t="shared" si="197"/>
        <v>27</v>
      </c>
      <c r="D1111" s="7">
        <f t="shared" si="190"/>
        <v>2</v>
      </c>
      <c r="E1111" s="7">
        <f t="shared" si="191"/>
        <v>1</v>
      </c>
      <c r="F1111" s="7">
        <f t="shared" si="192"/>
        <v>3</v>
      </c>
      <c r="G1111" s="1">
        <f t="shared" si="198"/>
        <v>16</v>
      </c>
      <c r="H1111" s="2">
        <f t="shared" si="199"/>
        <v>0.59259259259259256</v>
      </c>
      <c r="I1111" s="8"/>
      <c r="J1111" s="2">
        <f t="shared" si="193"/>
        <v>0.18518518518518517</v>
      </c>
      <c r="K1111" s="2">
        <f t="shared" si="194"/>
        <v>0.77777777777777779</v>
      </c>
      <c r="L1111" s="2">
        <f t="shared" si="195"/>
        <v>3.7037037037037035E-2</v>
      </c>
      <c r="M1111" s="2">
        <f t="shared" si="196"/>
        <v>5.5511151231257827E-17</v>
      </c>
      <c r="N1111" s="1">
        <v>5</v>
      </c>
      <c r="O1111" s="1">
        <v>21</v>
      </c>
      <c r="P1111" s="1">
        <v>1</v>
      </c>
      <c r="Q1111" s="1"/>
      <c r="R1111" s="1"/>
      <c r="S1111" s="1"/>
      <c r="T1111" s="1"/>
      <c r="U1111" s="1"/>
      <c r="V1111" s="1"/>
      <c r="W1111" s="1"/>
      <c r="X1111" s="1"/>
      <c r="Y1111" s="1"/>
      <c r="Z1111" s="1"/>
      <c r="AA1111" s="1"/>
      <c r="AB1111" s="1"/>
      <c r="AG1111" t="str">
        <f t="shared" si="200"/>
        <v>Dixville</v>
      </c>
      <c r="AH1111" t="s">
        <v>823</v>
      </c>
      <c r="AI1111">
        <v>2</v>
      </c>
      <c r="AJ1111" s="7">
        <v>6</v>
      </c>
      <c r="AL1111" s="7" t="s">
        <v>402</v>
      </c>
      <c r="AM1111" t="s">
        <v>2150</v>
      </c>
      <c r="AN1111" t="s">
        <v>663</v>
      </c>
      <c r="AO1111" t="s">
        <v>79</v>
      </c>
    </row>
    <row r="1112" spans="1:41" hidden="1" outlineLevel="1">
      <c r="A1112" t="s">
        <v>180</v>
      </c>
      <c r="B1112" s="10" t="s">
        <v>3292</v>
      </c>
      <c r="C1112" s="1">
        <f t="shared" si="197"/>
        <v>161</v>
      </c>
      <c r="D1112" s="7">
        <f t="shared" si="190"/>
        <v>2</v>
      </c>
      <c r="E1112" s="7">
        <f t="shared" si="191"/>
        <v>1</v>
      </c>
      <c r="F1112" s="7">
        <f t="shared" si="192"/>
        <v>3</v>
      </c>
      <c r="G1112" s="1">
        <f t="shared" si="198"/>
        <v>63</v>
      </c>
      <c r="H1112" s="2">
        <f t="shared" si="199"/>
        <v>0.39130434782608697</v>
      </c>
      <c r="I1112" s="8"/>
      <c r="J1112" s="2">
        <f t="shared" si="193"/>
        <v>0.2857142857142857</v>
      </c>
      <c r="K1112" s="2">
        <f t="shared" si="194"/>
        <v>0.67701863354037262</v>
      </c>
      <c r="L1112" s="2">
        <f t="shared" si="195"/>
        <v>3.1055900621118012E-2</v>
      </c>
      <c r="M1112" s="2">
        <f t="shared" si="196"/>
        <v>6.2111801242236732E-3</v>
      </c>
      <c r="N1112" s="1">
        <v>46</v>
      </c>
      <c r="O1112" s="1">
        <v>109</v>
      </c>
      <c r="P1112" s="1">
        <v>5</v>
      </c>
      <c r="Q1112" s="1">
        <v>0</v>
      </c>
      <c r="R1112" s="1">
        <v>1</v>
      </c>
      <c r="S1112" s="1"/>
      <c r="T1112" s="1">
        <v>0</v>
      </c>
      <c r="U1112" s="1"/>
      <c r="V1112" s="1"/>
      <c r="W1112" s="1"/>
      <c r="X1112" s="1"/>
      <c r="Y1112" s="1"/>
      <c r="Z1112" s="1"/>
      <c r="AA1112" s="1"/>
      <c r="AB1112" s="1"/>
      <c r="AG1112" t="str">
        <f t="shared" si="200"/>
        <v>Dorchester</v>
      </c>
      <c r="AH1112" t="s">
        <v>824</v>
      </c>
      <c r="AI1112">
        <v>2</v>
      </c>
      <c r="AJ1112" s="7">
        <v>81</v>
      </c>
      <c r="AL1112" s="7" t="s">
        <v>402</v>
      </c>
      <c r="AM1112" t="s">
        <v>2454</v>
      </c>
      <c r="AN1112" t="s">
        <v>654</v>
      </c>
      <c r="AO1112" t="s">
        <v>80</v>
      </c>
    </row>
    <row r="1113" spans="1:41" hidden="1" outlineLevel="1">
      <c r="A1113" t="s">
        <v>3955</v>
      </c>
      <c r="B1113" s="10" t="s">
        <v>3292</v>
      </c>
      <c r="C1113" s="1">
        <f t="shared" si="197"/>
        <v>12540</v>
      </c>
      <c r="D1113" s="7">
        <f t="shared" si="190"/>
        <v>1</v>
      </c>
      <c r="E1113" s="7">
        <f t="shared" si="191"/>
        <v>2</v>
      </c>
      <c r="F1113" s="7">
        <f t="shared" si="192"/>
        <v>3</v>
      </c>
      <c r="G1113" s="1">
        <f t="shared" si="198"/>
        <v>1804</v>
      </c>
      <c r="H1113" s="2">
        <f t="shared" si="199"/>
        <v>0.14385964912280702</v>
      </c>
      <c r="I1113" s="8"/>
      <c r="J1113" s="2">
        <f t="shared" si="193"/>
        <v>0.54322169059011161</v>
      </c>
      <c r="K1113" s="2">
        <f t="shared" si="194"/>
        <v>0.39936204146730464</v>
      </c>
      <c r="L1113" s="2">
        <f t="shared" si="195"/>
        <v>4.9202551834130782E-2</v>
      </c>
      <c r="M1113" s="2">
        <f t="shared" si="196"/>
        <v>8.2137161084529717E-3</v>
      </c>
      <c r="N1113" s="1">
        <v>6812</v>
      </c>
      <c r="O1113" s="1">
        <v>5008</v>
      </c>
      <c r="P1113" s="1">
        <v>617</v>
      </c>
      <c r="Q1113">
        <v>37</v>
      </c>
      <c r="R1113">
        <v>57</v>
      </c>
      <c r="T1113">
        <v>9</v>
      </c>
      <c r="U1113" s="1"/>
      <c r="V1113" s="1"/>
      <c r="W1113" s="1"/>
      <c r="X1113" s="1"/>
      <c r="Y1113" s="1"/>
      <c r="Z1113" s="1"/>
      <c r="AA1113" s="1"/>
      <c r="AB1113" s="1"/>
      <c r="AG1113" t="str">
        <f t="shared" si="200"/>
        <v>Dover</v>
      </c>
      <c r="AH1113" t="s">
        <v>617</v>
      </c>
      <c r="AI1113">
        <v>1</v>
      </c>
      <c r="AJ1113" s="7">
        <v>158</v>
      </c>
      <c r="AL1113" s="7" t="s">
        <v>402</v>
      </c>
      <c r="AM1113" t="s">
        <v>1467</v>
      </c>
      <c r="AN1113" t="s">
        <v>4099</v>
      </c>
      <c r="AO1113" t="s">
        <v>81</v>
      </c>
    </row>
    <row r="1114" spans="1:41" hidden="1" outlineLevel="1">
      <c r="A1114" t="s">
        <v>1771</v>
      </c>
      <c r="B1114" s="10" t="s">
        <v>3292</v>
      </c>
      <c r="C1114" s="1">
        <f t="shared" si="197"/>
        <v>919</v>
      </c>
      <c r="D1114" s="7">
        <f t="shared" si="190"/>
        <v>1</v>
      </c>
      <c r="E1114" s="7">
        <f t="shared" si="191"/>
        <v>2</v>
      </c>
      <c r="F1114" s="7">
        <f t="shared" si="192"/>
        <v>3</v>
      </c>
      <c r="G1114" s="1">
        <f t="shared" si="198"/>
        <v>49</v>
      </c>
      <c r="H1114" s="2">
        <f t="shared" si="199"/>
        <v>5.3318824809575623E-2</v>
      </c>
      <c r="I1114" s="8"/>
      <c r="J1114" s="2">
        <f t="shared" si="193"/>
        <v>0.50163220892274207</v>
      </c>
      <c r="K1114" s="2">
        <f t="shared" si="194"/>
        <v>0.44831338411316646</v>
      </c>
      <c r="L1114" s="2">
        <f t="shared" si="195"/>
        <v>4.7878128400435253E-2</v>
      </c>
      <c r="M1114" s="2">
        <f t="shared" si="196"/>
        <v>2.1762785636562157E-3</v>
      </c>
      <c r="N1114" s="1">
        <v>461</v>
      </c>
      <c r="O1114" s="1">
        <v>412</v>
      </c>
      <c r="P1114" s="1">
        <v>44</v>
      </c>
      <c r="Q1114" s="1">
        <v>0</v>
      </c>
      <c r="R1114" s="1">
        <v>1</v>
      </c>
      <c r="S1114" s="1"/>
      <c r="T1114" s="1">
        <v>1</v>
      </c>
      <c r="U1114" s="1"/>
      <c r="V1114" s="1"/>
      <c r="W1114" s="1"/>
      <c r="X1114" s="1"/>
      <c r="Y1114" s="1"/>
      <c r="Z1114" s="1"/>
      <c r="AA1114" s="1"/>
      <c r="AB1114" s="1"/>
      <c r="AG1114" t="str">
        <f t="shared" si="200"/>
        <v>Dublin</v>
      </c>
      <c r="AH1114" t="s">
        <v>3294</v>
      </c>
      <c r="AI1114">
        <v>2</v>
      </c>
      <c r="AJ1114" s="7">
        <v>229</v>
      </c>
      <c r="AL1114" s="7" t="s">
        <v>402</v>
      </c>
      <c r="AM1114" t="s">
        <v>1803</v>
      </c>
      <c r="AN1114" t="s">
        <v>1466</v>
      </c>
      <c r="AO1114" t="s">
        <v>249</v>
      </c>
    </row>
    <row r="1115" spans="1:41" hidden="1" outlineLevel="1">
      <c r="A1115" t="s">
        <v>2084</v>
      </c>
      <c r="B1115" s="10" t="s">
        <v>3292</v>
      </c>
      <c r="C1115" s="1">
        <f t="shared" si="197"/>
        <v>173</v>
      </c>
      <c r="D1115" s="7">
        <f t="shared" si="190"/>
        <v>2</v>
      </c>
      <c r="E1115" s="7">
        <f t="shared" si="191"/>
        <v>1</v>
      </c>
      <c r="F1115" s="7">
        <f t="shared" si="192"/>
        <v>3</v>
      </c>
      <c r="G1115" s="1">
        <f t="shared" si="198"/>
        <v>56</v>
      </c>
      <c r="H1115" s="2">
        <f t="shared" si="199"/>
        <v>0.32369942196531792</v>
      </c>
      <c r="I1115" s="8"/>
      <c r="J1115" s="2">
        <f t="shared" si="193"/>
        <v>0.33526011560693642</v>
      </c>
      <c r="K1115" s="2">
        <f t="shared" si="194"/>
        <v>0.65895953757225434</v>
      </c>
      <c r="L1115" s="2">
        <f t="shared" si="195"/>
        <v>5.7803468208092483E-3</v>
      </c>
      <c r="M1115" s="2">
        <f t="shared" si="196"/>
        <v>5.2909066017292616E-17</v>
      </c>
      <c r="N1115" s="1">
        <v>58</v>
      </c>
      <c r="O1115" s="1">
        <v>114</v>
      </c>
      <c r="P1115" s="1">
        <v>1</v>
      </c>
      <c r="Q1115" s="1"/>
      <c r="R1115" s="1"/>
      <c r="S1115" s="1"/>
      <c r="T1115" s="1"/>
      <c r="U1115" s="1"/>
      <c r="V1115" s="1"/>
      <c r="W1115" s="1"/>
      <c r="X1115" s="1"/>
      <c r="Y1115" s="1"/>
      <c r="Z1115" s="1"/>
      <c r="AA1115" s="1"/>
      <c r="AB1115" s="1"/>
      <c r="AG1115" t="str">
        <f t="shared" si="200"/>
        <v>Dummer</v>
      </c>
      <c r="AH1115" t="s">
        <v>823</v>
      </c>
      <c r="AI1115">
        <v>2</v>
      </c>
      <c r="AJ1115" s="7">
        <v>17</v>
      </c>
      <c r="AL1115" s="7" t="s">
        <v>402</v>
      </c>
      <c r="AM1115" t="s">
        <v>2150</v>
      </c>
      <c r="AN1115" t="s">
        <v>3823</v>
      </c>
      <c r="AO1115" t="s">
        <v>250</v>
      </c>
    </row>
    <row r="1116" spans="1:41" hidden="1" outlineLevel="1">
      <c r="A1116" t="s">
        <v>1435</v>
      </c>
      <c r="B1116" s="10" t="s">
        <v>3292</v>
      </c>
      <c r="C1116" s="1">
        <f t="shared" si="197"/>
        <v>1283</v>
      </c>
      <c r="D1116" s="7">
        <f t="shared" si="190"/>
        <v>2</v>
      </c>
      <c r="E1116" s="7">
        <f t="shared" si="191"/>
        <v>1</v>
      </c>
      <c r="F1116" s="7">
        <f t="shared" si="192"/>
        <v>3</v>
      </c>
      <c r="G1116" s="1">
        <f t="shared" si="198"/>
        <v>130</v>
      </c>
      <c r="H1116" s="2">
        <f t="shared" si="199"/>
        <v>0.10132501948558068</v>
      </c>
      <c r="I1116" s="8"/>
      <c r="J1116" s="2">
        <f t="shared" si="193"/>
        <v>0.43024162120031179</v>
      </c>
      <c r="K1116" s="2">
        <f t="shared" si="194"/>
        <v>0.53156664068589243</v>
      </c>
      <c r="L1116" s="2">
        <f t="shared" si="195"/>
        <v>2.8059236165237724E-2</v>
      </c>
      <c r="M1116" s="2">
        <f t="shared" si="196"/>
        <v>1.0132501948558113E-2</v>
      </c>
      <c r="N1116" s="1">
        <v>552</v>
      </c>
      <c r="O1116" s="1">
        <v>682</v>
      </c>
      <c r="P1116" s="1">
        <v>36</v>
      </c>
      <c r="Q1116" s="1">
        <v>7</v>
      </c>
      <c r="R1116" s="1">
        <v>5</v>
      </c>
      <c r="S1116" s="1"/>
      <c r="T1116" s="1">
        <v>1</v>
      </c>
      <c r="U1116" s="1"/>
      <c r="V1116" s="1"/>
      <c r="W1116" s="1"/>
      <c r="X1116" s="1"/>
      <c r="Y1116" s="1"/>
      <c r="Z1116" s="1"/>
      <c r="AA1116" s="1"/>
      <c r="AB1116" s="1"/>
      <c r="AG1116" t="str">
        <f t="shared" si="200"/>
        <v>Dunbarton</v>
      </c>
      <c r="AH1116" t="s">
        <v>1998</v>
      </c>
      <c r="AI1116">
        <v>2</v>
      </c>
      <c r="AJ1116" s="7">
        <v>174</v>
      </c>
      <c r="AL1116" s="7" t="s">
        <v>402</v>
      </c>
      <c r="AM1116" t="s">
        <v>2456</v>
      </c>
      <c r="AN1116" t="s">
        <v>654</v>
      </c>
      <c r="AO1116" t="s">
        <v>251</v>
      </c>
    </row>
    <row r="1117" spans="1:41" hidden="1" outlineLevel="1">
      <c r="A1117" t="s">
        <v>2710</v>
      </c>
      <c r="B1117" s="10" t="s">
        <v>3292</v>
      </c>
      <c r="C1117" s="1">
        <f t="shared" si="197"/>
        <v>5412</v>
      </c>
      <c r="D1117" s="7">
        <f t="shared" si="190"/>
        <v>1</v>
      </c>
      <c r="E1117" s="7">
        <f t="shared" si="191"/>
        <v>2</v>
      </c>
      <c r="F1117" s="7">
        <f t="shared" si="192"/>
        <v>3</v>
      </c>
      <c r="G1117" s="1">
        <f t="shared" si="198"/>
        <v>1777</v>
      </c>
      <c r="H1117" s="2">
        <f t="shared" si="199"/>
        <v>0.32834441980783446</v>
      </c>
      <c r="I1117" s="8"/>
      <c r="J1117" s="2">
        <f t="shared" si="193"/>
        <v>0.62121212121212122</v>
      </c>
      <c r="K1117" s="2">
        <f t="shared" si="194"/>
        <v>0.29286770140428675</v>
      </c>
      <c r="L1117" s="2">
        <f t="shared" si="195"/>
        <v>8.0746489283074652E-2</v>
      </c>
      <c r="M1117" s="2">
        <f t="shared" si="196"/>
        <v>5.1736881005173818E-3</v>
      </c>
      <c r="N1117" s="1">
        <v>3362</v>
      </c>
      <c r="O1117" s="1">
        <v>1585</v>
      </c>
      <c r="P1117" s="1">
        <v>437</v>
      </c>
      <c r="Q1117">
        <v>8</v>
      </c>
      <c r="R1117">
        <v>16</v>
      </c>
      <c r="T1117">
        <v>4</v>
      </c>
      <c r="U1117" s="1"/>
      <c r="V1117" s="1"/>
      <c r="W1117" s="1"/>
      <c r="X1117" s="1"/>
      <c r="Y1117" s="1"/>
      <c r="Z1117" s="1"/>
      <c r="AA1117" s="1"/>
      <c r="AB1117" s="1"/>
      <c r="AG1117" t="str">
        <f t="shared" si="200"/>
        <v>Durham</v>
      </c>
      <c r="AH1117" t="s">
        <v>617</v>
      </c>
      <c r="AI1117">
        <v>1</v>
      </c>
      <c r="AJ1117" s="7">
        <v>172</v>
      </c>
      <c r="AL1117" s="7" t="s">
        <v>402</v>
      </c>
      <c r="AM1117" t="s">
        <v>1467</v>
      </c>
      <c r="AN1117" t="s">
        <v>1466</v>
      </c>
      <c r="AO1117" t="s">
        <v>252</v>
      </c>
    </row>
    <row r="1118" spans="1:41" hidden="1" outlineLevel="1">
      <c r="A1118" t="s">
        <v>1074</v>
      </c>
      <c r="B1118" s="10" t="s">
        <v>3292</v>
      </c>
      <c r="C1118" s="1">
        <f t="shared" si="197"/>
        <v>965</v>
      </c>
      <c r="D1118" s="7">
        <f t="shared" si="190"/>
        <v>2</v>
      </c>
      <c r="E1118" s="7">
        <f t="shared" si="191"/>
        <v>1</v>
      </c>
      <c r="F1118" s="7">
        <f t="shared" si="192"/>
        <v>3</v>
      </c>
      <c r="G1118" s="1">
        <f t="shared" si="198"/>
        <v>145</v>
      </c>
      <c r="H1118" s="2">
        <f t="shared" si="199"/>
        <v>0.15025906735751296</v>
      </c>
      <c r="I1118" s="8"/>
      <c r="J1118" s="2">
        <f t="shared" si="193"/>
        <v>0.39896373056994816</v>
      </c>
      <c r="K1118" s="2">
        <f t="shared" si="194"/>
        <v>0.54922279792746109</v>
      </c>
      <c r="L1118" s="2">
        <f t="shared" si="195"/>
        <v>4.145077720207254E-2</v>
      </c>
      <c r="M1118" s="2">
        <f t="shared" si="196"/>
        <v>1.0362694300518206E-2</v>
      </c>
      <c r="N1118" s="1">
        <v>385</v>
      </c>
      <c r="O1118" s="1">
        <v>530</v>
      </c>
      <c r="P1118" s="1">
        <v>40</v>
      </c>
      <c r="Q1118">
        <v>5</v>
      </c>
      <c r="R1118">
        <v>3</v>
      </c>
      <c r="T1118">
        <v>2</v>
      </c>
      <c r="U1118" s="1"/>
      <c r="V1118" s="1"/>
      <c r="W1118" s="1"/>
      <c r="X1118" s="1"/>
      <c r="Y1118" s="1"/>
      <c r="Z1118" s="1"/>
      <c r="AA1118" s="1"/>
      <c r="AB1118" s="1"/>
      <c r="AG1118" t="str">
        <f t="shared" si="200"/>
        <v>East Kingston</v>
      </c>
      <c r="AH1118" t="s">
        <v>3022</v>
      </c>
      <c r="AI1118">
        <v>1</v>
      </c>
      <c r="AJ1118" s="7">
        <v>220</v>
      </c>
      <c r="AL1118" s="7" t="s">
        <v>402</v>
      </c>
      <c r="AM1118" t="s">
        <v>1466</v>
      </c>
      <c r="AN1118" t="s">
        <v>130</v>
      </c>
      <c r="AO1118" t="s">
        <v>253</v>
      </c>
    </row>
    <row r="1119" spans="1:41" hidden="1" outlineLevel="1">
      <c r="A1119" t="s">
        <v>3684</v>
      </c>
      <c r="B1119" s="10" t="s">
        <v>3292</v>
      </c>
      <c r="C1119" s="1">
        <f t="shared" si="197"/>
        <v>165</v>
      </c>
      <c r="D1119" s="7">
        <f t="shared" si="190"/>
        <v>2</v>
      </c>
      <c r="E1119" s="7">
        <f t="shared" si="191"/>
        <v>1</v>
      </c>
      <c r="F1119" s="7">
        <f t="shared" si="192"/>
        <v>3</v>
      </c>
      <c r="G1119" s="1">
        <f t="shared" si="198"/>
        <v>2</v>
      </c>
      <c r="H1119" s="2">
        <f t="shared" si="199"/>
        <v>1.2121212121212121E-2</v>
      </c>
      <c r="I1119" s="8"/>
      <c r="J1119" s="2">
        <f t="shared" si="193"/>
        <v>0.45454545454545453</v>
      </c>
      <c r="K1119" s="2">
        <f t="shared" si="194"/>
        <v>0.46666666666666667</v>
      </c>
      <c r="L1119" s="2">
        <f t="shared" si="195"/>
        <v>7.2727272727272724E-2</v>
      </c>
      <c r="M1119" s="2">
        <f t="shared" si="196"/>
        <v>6.0606060606060164E-3</v>
      </c>
      <c r="N1119" s="1">
        <v>75</v>
      </c>
      <c r="O1119" s="1">
        <v>77</v>
      </c>
      <c r="P1119" s="1">
        <v>12</v>
      </c>
      <c r="Q1119" s="1">
        <v>1</v>
      </c>
      <c r="R1119" s="1">
        <v>0</v>
      </c>
      <c r="S1119" s="1"/>
      <c r="T1119" s="1">
        <v>0</v>
      </c>
      <c r="U1119" s="1"/>
      <c r="V1119" s="1"/>
      <c r="W1119" s="1"/>
      <c r="X1119" s="1"/>
      <c r="Y1119" s="1"/>
      <c r="Z1119" s="1"/>
      <c r="AA1119" s="1"/>
      <c r="AB1119" s="1"/>
      <c r="AG1119" t="str">
        <f t="shared" si="200"/>
        <v>Easton</v>
      </c>
      <c r="AH1119" t="s">
        <v>824</v>
      </c>
      <c r="AI1119">
        <v>2</v>
      </c>
      <c r="AJ1119" s="7">
        <v>56</v>
      </c>
      <c r="AL1119" s="7" t="s">
        <v>402</v>
      </c>
      <c r="AM1119" t="s">
        <v>2454</v>
      </c>
      <c r="AN1119" t="s">
        <v>660</v>
      </c>
      <c r="AO1119" t="s">
        <v>254</v>
      </c>
    </row>
    <row r="1120" spans="1:41" hidden="1" outlineLevel="1">
      <c r="A1120" t="s">
        <v>170</v>
      </c>
      <c r="B1120" s="10" t="s">
        <v>3292</v>
      </c>
      <c r="C1120" s="1">
        <f t="shared" si="197"/>
        <v>243</v>
      </c>
      <c r="D1120" s="7">
        <f t="shared" si="190"/>
        <v>1</v>
      </c>
      <c r="E1120" s="7">
        <f t="shared" si="191"/>
        <v>2</v>
      </c>
      <c r="F1120" s="7">
        <f t="shared" si="192"/>
        <v>3</v>
      </c>
      <c r="G1120" s="1">
        <f t="shared" si="198"/>
        <v>6</v>
      </c>
      <c r="H1120" s="2">
        <f t="shared" si="199"/>
        <v>2.4691358024691357E-2</v>
      </c>
      <c r="I1120" s="8"/>
      <c r="J1120" s="2">
        <f t="shared" si="193"/>
        <v>0.46913580246913578</v>
      </c>
      <c r="K1120" s="2">
        <f t="shared" si="194"/>
        <v>0.44444444444444442</v>
      </c>
      <c r="L1120" s="2">
        <f t="shared" si="195"/>
        <v>7.8189300411522639E-2</v>
      </c>
      <c r="M1120" s="2">
        <f t="shared" si="196"/>
        <v>8.2304526748971651E-3</v>
      </c>
      <c r="N1120" s="1">
        <v>114</v>
      </c>
      <c r="O1120" s="1">
        <v>108</v>
      </c>
      <c r="P1120" s="1">
        <v>19</v>
      </c>
      <c r="Q1120" s="1">
        <v>1</v>
      </c>
      <c r="R1120" s="1">
        <v>1</v>
      </c>
      <c r="S1120" s="1"/>
      <c r="T1120" s="1">
        <v>0</v>
      </c>
      <c r="U1120" s="1"/>
      <c r="V1120" s="1"/>
      <c r="W1120" s="1"/>
      <c r="X1120" s="1"/>
      <c r="Y1120" s="1"/>
      <c r="Z1120" s="1"/>
      <c r="AA1120" s="1"/>
      <c r="AB1120" s="1"/>
      <c r="AG1120" t="str">
        <f t="shared" si="200"/>
        <v>Eaton</v>
      </c>
      <c r="AH1120" t="s">
        <v>1520</v>
      </c>
      <c r="AI1120">
        <v>1</v>
      </c>
      <c r="AJ1120" s="7">
        <v>70</v>
      </c>
      <c r="AL1120" s="7" t="s">
        <v>402</v>
      </c>
      <c r="AM1120" t="s">
        <v>1802</v>
      </c>
      <c r="AN1120" t="s">
        <v>4484</v>
      </c>
      <c r="AO1120" t="s">
        <v>255</v>
      </c>
    </row>
    <row r="1121" spans="1:41" hidden="1" outlineLevel="1">
      <c r="A1121" t="s">
        <v>3504</v>
      </c>
      <c r="B1121" s="10" t="s">
        <v>3292</v>
      </c>
      <c r="C1121" s="1">
        <f t="shared" si="197"/>
        <v>601</v>
      </c>
      <c r="D1121" s="7">
        <f t="shared" si="190"/>
        <v>2</v>
      </c>
      <c r="E1121" s="7">
        <f t="shared" si="191"/>
        <v>1</v>
      </c>
      <c r="F1121" s="7">
        <f t="shared" si="192"/>
        <v>3</v>
      </c>
      <c r="G1121" s="1">
        <f t="shared" si="198"/>
        <v>45</v>
      </c>
      <c r="H1121" s="2">
        <f t="shared" si="199"/>
        <v>7.4875207986688855E-2</v>
      </c>
      <c r="I1121" s="8"/>
      <c r="J1121" s="2">
        <f t="shared" si="193"/>
        <v>0.41930116472545759</v>
      </c>
      <c r="K1121" s="2">
        <f t="shared" si="194"/>
        <v>0.49417637271214643</v>
      </c>
      <c r="L1121" s="2">
        <f t="shared" si="195"/>
        <v>5.6572379367720464E-2</v>
      </c>
      <c r="M1121" s="2">
        <f t="shared" si="196"/>
        <v>2.9950083194675466E-2</v>
      </c>
      <c r="N1121" s="1">
        <v>252</v>
      </c>
      <c r="O1121" s="1">
        <v>297</v>
      </c>
      <c r="P1121" s="1">
        <v>34</v>
      </c>
      <c r="Q1121" s="1">
        <v>10</v>
      </c>
      <c r="R1121" s="1">
        <v>6</v>
      </c>
      <c r="S1121" s="1"/>
      <c r="T1121" s="1">
        <v>2</v>
      </c>
      <c r="U1121" s="1"/>
      <c r="V1121" s="1"/>
      <c r="W1121" s="1"/>
      <c r="X1121" s="1"/>
      <c r="Y1121" s="1"/>
      <c r="Z1121" s="1"/>
      <c r="AA1121" s="1"/>
      <c r="AB1121" s="1"/>
      <c r="AG1121" t="str">
        <f t="shared" si="200"/>
        <v>Effingham</v>
      </c>
      <c r="AH1121" t="s">
        <v>1520</v>
      </c>
      <c r="AI1121">
        <v>1</v>
      </c>
      <c r="AJ1121" s="7">
        <v>85</v>
      </c>
      <c r="AL1121" s="7" t="s">
        <v>402</v>
      </c>
      <c r="AM1121" t="s">
        <v>1802</v>
      </c>
      <c r="AN1121" t="s">
        <v>781</v>
      </c>
      <c r="AO1121" t="s">
        <v>256</v>
      </c>
    </row>
    <row r="1122" spans="1:41" hidden="1" outlineLevel="1">
      <c r="A1122" t="s">
        <v>3330</v>
      </c>
      <c r="B1122" s="10" t="s">
        <v>3292</v>
      </c>
      <c r="C1122" s="1">
        <f t="shared" si="197"/>
        <v>53</v>
      </c>
      <c r="D1122" s="7">
        <f t="shared" si="190"/>
        <v>2</v>
      </c>
      <c r="E1122" s="7">
        <f t="shared" si="191"/>
        <v>1</v>
      </c>
      <c r="F1122" s="7">
        <f t="shared" si="192"/>
        <v>3</v>
      </c>
      <c r="G1122" s="1">
        <f t="shared" si="198"/>
        <v>8</v>
      </c>
      <c r="H1122" s="2">
        <f t="shared" si="199"/>
        <v>0.15094339622641509</v>
      </c>
      <c r="I1122" s="8"/>
      <c r="J1122" s="2">
        <f t="shared" si="193"/>
        <v>0.37735849056603776</v>
      </c>
      <c r="K1122" s="2">
        <f t="shared" si="194"/>
        <v>0.52830188679245282</v>
      </c>
      <c r="L1122" s="2">
        <f t="shared" si="195"/>
        <v>5.6603773584905662E-2</v>
      </c>
      <c r="M1122" s="2">
        <f t="shared" si="196"/>
        <v>3.7735849056603751E-2</v>
      </c>
      <c r="N1122" s="1">
        <v>20</v>
      </c>
      <c r="O1122" s="1">
        <v>28</v>
      </c>
      <c r="P1122" s="1">
        <v>3</v>
      </c>
      <c r="Q1122" s="1">
        <v>0</v>
      </c>
      <c r="R1122" s="1">
        <v>2</v>
      </c>
      <c r="S1122" s="1"/>
      <c r="T1122" s="1">
        <v>0</v>
      </c>
      <c r="U1122" s="1"/>
      <c r="V1122" s="1"/>
      <c r="W1122" s="1"/>
      <c r="X1122" s="1"/>
      <c r="Y1122" s="1"/>
      <c r="Z1122" s="1"/>
      <c r="AA1122" s="1"/>
      <c r="AB1122" s="1"/>
      <c r="AG1122" t="str">
        <f t="shared" si="200"/>
        <v>Ellsworth</v>
      </c>
      <c r="AH1122" t="s">
        <v>824</v>
      </c>
      <c r="AI1122">
        <v>2</v>
      </c>
      <c r="AJ1122" s="7">
        <v>73</v>
      </c>
      <c r="AL1122" s="7" t="s">
        <v>402</v>
      </c>
      <c r="AM1122" t="s">
        <v>2454</v>
      </c>
      <c r="AN1122" t="s">
        <v>655</v>
      </c>
      <c r="AO1122" t="s">
        <v>257</v>
      </c>
    </row>
    <row r="1123" spans="1:41" hidden="1" outlineLevel="1">
      <c r="A1123" t="s">
        <v>1075</v>
      </c>
      <c r="B1123" s="10" t="s">
        <v>3292</v>
      </c>
      <c r="C1123" s="1">
        <f t="shared" si="197"/>
        <v>1974</v>
      </c>
      <c r="D1123" s="7">
        <f t="shared" si="190"/>
        <v>1</v>
      </c>
      <c r="E1123" s="7">
        <f t="shared" si="191"/>
        <v>2</v>
      </c>
      <c r="F1123" s="7">
        <f t="shared" si="192"/>
        <v>3</v>
      </c>
      <c r="G1123" s="1">
        <f t="shared" si="198"/>
        <v>98</v>
      </c>
      <c r="H1123" s="2">
        <f t="shared" si="199"/>
        <v>4.9645390070921988E-2</v>
      </c>
      <c r="I1123" s="8"/>
      <c r="J1123" s="2">
        <f t="shared" si="193"/>
        <v>0.50405268490374877</v>
      </c>
      <c r="K1123" s="2">
        <f t="shared" si="194"/>
        <v>0.45440729483282677</v>
      </c>
      <c r="L1123" s="2">
        <f t="shared" si="195"/>
        <v>3.242147922998987E-2</v>
      </c>
      <c r="M1123" s="2">
        <f t="shared" si="196"/>
        <v>9.1185410334345893E-3</v>
      </c>
      <c r="N1123" s="1">
        <v>995</v>
      </c>
      <c r="O1123" s="1">
        <v>897</v>
      </c>
      <c r="P1123" s="1">
        <v>64</v>
      </c>
      <c r="Q1123" s="1">
        <v>6</v>
      </c>
      <c r="R1123" s="1">
        <v>7</v>
      </c>
      <c r="S1123" s="1"/>
      <c r="T1123" s="1">
        <v>5</v>
      </c>
      <c r="U1123" s="1"/>
      <c r="V1123" s="1"/>
      <c r="W1123" s="1"/>
      <c r="X1123" s="1"/>
      <c r="Y1123" s="1"/>
      <c r="Z1123" s="1"/>
      <c r="AA1123" s="1"/>
      <c r="AB1123" s="1"/>
      <c r="AG1123" t="str">
        <f t="shared" si="200"/>
        <v>Enfield</v>
      </c>
      <c r="AH1123" t="s">
        <v>824</v>
      </c>
      <c r="AI1123">
        <v>2</v>
      </c>
      <c r="AJ1123" s="7">
        <v>103</v>
      </c>
      <c r="AL1123" s="7" t="s">
        <v>402</v>
      </c>
      <c r="AM1123" t="s">
        <v>2454</v>
      </c>
      <c r="AN1123" t="s">
        <v>1482</v>
      </c>
      <c r="AO1123" t="s">
        <v>258</v>
      </c>
    </row>
    <row r="1124" spans="1:41" hidden="1" outlineLevel="1">
      <c r="A1124" t="s">
        <v>1076</v>
      </c>
      <c r="B1124" s="10" t="s">
        <v>3292</v>
      </c>
      <c r="C1124" s="1">
        <f t="shared" si="197"/>
        <v>2522</v>
      </c>
      <c r="D1124" s="7">
        <f t="shared" si="190"/>
        <v>2</v>
      </c>
      <c r="E1124" s="7">
        <f t="shared" si="191"/>
        <v>1</v>
      </c>
      <c r="F1124" s="7">
        <f t="shared" si="192"/>
        <v>3</v>
      </c>
      <c r="G1124" s="1">
        <f t="shared" si="198"/>
        <v>48</v>
      </c>
      <c r="H1124" s="2">
        <f t="shared" si="199"/>
        <v>1.9032513877874701E-2</v>
      </c>
      <c r="I1124" s="8"/>
      <c r="J1124" s="2">
        <f t="shared" si="193"/>
        <v>0.464710547184774</v>
      </c>
      <c r="K1124" s="2">
        <f t="shared" si="194"/>
        <v>0.48374306106264869</v>
      </c>
      <c r="L1124" s="2">
        <f t="shared" si="195"/>
        <v>3.8065027755749402E-2</v>
      </c>
      <c r="M1124" s="2">
        <f t="shared" si="196"/>
        <v>1.3481363996827901E-2</v>
      </c>
      <c r="N1124" s="1">
        <v>1172</v>
      </c>
      <c r="O1124" s="1">
        <v>1220</v>
      </c>
      <c r="P1124" s="1">
        <v>96</v>
      </c>
      <c r="Q1124">
        <v>21</v>
      </c>
      <c r="R1124">
        <v>9</v>
      </c>
      <c r="T1124">
        <v>4</v>
      </c>
      <c r="U1124" s="1"/>
      <c r="V1124" s="1"/>
      <c r="W1124" s="1"/>
      <c r="X1124" s="1"/>
      <c r="Y1124" s="1"/>
      <c r="Z1124" s="1"/>
      <c r="AA1124" s="1"/>
      <c r="AB1124" s="1"/>
      <c r="AG1124" t="str">
        <f t="shared" si="200"/>
        <v>Epping</v>
      </c>
      <c r="AH1124" t="s">
        <v>3022</v>
      </c>
      <c r="AI1124">
        <v>1</v>
      </c>
      <c r="AJ1124" s="7">
        <v>185</v>
      </c>
      <c r="AL1124" s="7" t="s">
        <v>402</v>
      </c>
      <c r="AM1124" t="s">
        <v>1466</v>
      </c>
      <c r="AN1124" t="s">
        <v>654</v>
      </c>
      <c r="AO1124" t="s">
        <v>259</v>
      </c>
    </row>
    <row r="1125" spans="1:41" hidden="1" outlineLevel="1">
      <c r="A1125" t="s">
        <v>1429</v>
      </c>
      <c r="B1125" s="10" t="s">
        <v>3292</v>
      </c>
      <c r="C1125" s="1">
        <f t="shared" si="197"/>
        <v>1972</v>
      </c>
      <c r="D1125" s="7">
        <f t="shared" si="190"/>
        <v>2</v>
      </c>
      <c r="E1125" s="7">
        <f t="shared" si="191"/>
        <v>1</v>
      </c>
      <c r="F1125" s="7">
        <f t="shared" si="192"/>
        <v>3</v>
      </c>
      <c r="G1125" s="1">
        <f t="shared" si="198"/>
        <v>166</v>
      </c>
      <c r="H1125" s="2">
        <f t="shared" si="199"/>
        <v>8.4178498985801223E-2</v>
      </c>
      <c r="I1125" s="8"/>
      <c r="J1125" s="2">
        <f t="shared" si="193"/>
        <v>0.43965517241379309</v>
      </c>
      <c r="K1125" s="2">
        <f t="shared" si="194"/>
        <v>0.52383367139959436</v>
      </c>
      <c r="L1125" s="2">
        <f t="shared" si="195"/>
        <v>2.8904665314401622E-2</v>
      </c>
      <c r="M1125" s="2">
        <f t="shared" si="196"/>
        <v>7.60649087221087E-3</v>
      </c>
      <c r="N1125" s="1">
        <v>867</v>
      </c>
      <c r="O1125" s="1">
        <v>1033</v>
      </c>
      <c r="P1125" s="1">
        <v>57</v>
      </c>
      <c r="Q1125" s="1">
        <v>11</v>
      </c>
      <c r="R1125" s="1">
        <v>4</v>
      </c>
      <c r="S1125" s="1"/>
      <c r="T1125" s="1">
        <v>0</v>
      </c>
      <c r="U1125" s="1"/>
      <c r="V1125" s="1"/>
      <c r="W1125" s="1"/>
      <c r="X1125" s="1"/>
      <c r="Y1125" s="1"/>
      <c r="Z1125" s="1"/>
      <c r="AA1125" s="1"/>
      <c r="AB1125" s="1"/>
      <c r="AG1125" t="str">
        <f t="shared" si="200"/>
        <v>Epsom</v>
      </c>
      <c r="AH1125" t="s">
        <v>1998</v>
      </c>
      <c r="AI1125">
        <v>1</v>
      </c>
      <c r="AJ1125" s="7">
        <v>155</v>
      </c>
      <c r="AL1125" s="7" t="s">
        <v>402</v>
      </c>
      <c r="AM1125" t="s">
        <v>2456</v>
      </c>
      <c r="AN1125" t="s">
        <v>660</v>
      </c>
      <c r="AO1125" t="s">
        <v>260</v>
      </c>
    </row>
    <row r="1126" spans="1:41" hidden="1" outlineLevel="1">
      <c r="A1126" t="s">
        <v>1430</v>
      </c>
      <c r="B1126" s="10" t="s">
        <v>3292</v>
      </c>
      <c r="C1126" s="1">
        <f t="shared" si="197"/>
        <v>160</v>
      </c>
      <c r="D1126" s="7">
        <f t="shared" si="190"/>
        <v>2</v>
      </c>
      <c r="E1126" s="7">
        <f t="shared" si="191"/>
        <v>1</v>
      </c>
      <c r="F1126" s="7">
        <f t="shared" si="192"/>
        <v>3</v>
      </c>
      <c r="G1126" s="1">
        <f t="shared" si="198"/>
        <v>75</v>
      </c>
      <c r="H1126" s="2">
        <f t="shared" si="199"/>
        <v>0.46875</v>
      </c>
      <c r="I1126" s="8"/>
      <c r="J1126" s="2">
        <f t="shared" si="193"/>
        <v>0.26250000000000001</v>
      </c>
      <c r="K1126" s="2">
        <f t="shared" si="194"/>
        <v>0.73124999999999996</v>
      </c>
      <c r="L1126" s="2">
        <f t="shared" si="195"/>
        <v>6.2500000000000003E-3</v>
      </c>
      <c r="M1126" s="2">
        <f t="shared" si="196"/>
        <v>8.8470897274817162E-17</v>
      </c>
      <c r="N1126" s="1">
        <v>42</v>
      </c>
      <c r="O1126" s="1">
        <v>117</v>
      </c>
      <c r="P1126" s="1">
        <v>1</v>
      </c>
      <c r="Q1126" s="1"/>
      <c r="R1126" s="1"/>
      <c r="S1126" s="1"/>
      <c r="T1126" s="1"/>
      <c r="U1126" s="1"/>
      <c r="V1126" s="1"/>
      <c r="W1126" s="1"/>
      <c r="X1126" s="1"/>
      <c r="Y1126" s="1"/>
      <c r="Z1126" s="1"/>
      <c r="AA1126" s="1"/>
      <c r="AB1126" s="1"/>
      <c r="AG1126" t="str">
        <f t="shared" si="200"/>
        <v>Errol</v>
      </c>
      <c r="AH1126" t="s">
        <v>823</v>
      </c>
      <c r="AI1126">
        <v>2</v>
      </c>
      <c r="AJ1126" s="7">
        <v>11</v>
      </c>
      <c r="AL1126" s="7" t="s">
        <v>402</v>
      </c>
      <c r="AM1126" t="s">
        <v>2150</v>
      </c>
      <c r="AN1126" t="s">
        <v>668</v>
      </c>
      <c r="AO1126" t="s">
        <v>261</v>
      </c>
    </row>
    <row r="1127" spans="1:41" hidden="1" outlineLevel="1">
      <c r="A1127" t="s">
        <v>1070</v>
      </c>
      <c r="B1127" s="10" t="s">
        <v>3292</v>
      </c>
      <c r="C1127" s="1">
        <f t="shared" si="197"/>
        <v>0</v>
      </c>
      <c r="D1127" s="7" t="e">
        <f t="shared" si="190"/>
        <v>#N/A</v>
      </c>
      <c r="E1127" s="7" t="e">
        <f t="shared" si="191"/>
        <v>#N/A</v>
      </c>
      <c r="F1127" s="7">
        <f t="shared" si="192"/>
        <v>0</v>
      </c>
      <c r="G1127" s="1" t="e">
        <f t="shared" si="198"/>
        <v>#N/A</v>
      </c>
      <c r="H1127" s="2" t="e">
        <f t="shared" si="199"/>
        <v>#N/A</v>
      </c>
      <c r="I1127" s="8"/>
      <c r="J1127" s="2" t="str">
        <f t="shared" si="193"/>
        <v>-</v>
      </c>
      <c r="K1127" s="2" t="str">
        <f t="shared" si="194"/>
        <v>-</v>
      </c>
      <c r="L1127" s="2" t="str">
        <f t="shared" si="195"/>
        <v>-</v>
      </c>
      <c r="M1127" s="2" t="str">
        <f t="shared" si="196"/>
        <v>-</v>
      </c>
      <c r="N1127" s="1"/>
      <c r="O1127" s="1"/>
      <c r="P1127" s="1"/>
      <c r="Q1127" s="1"/>
      <c r="R1127" s="1"/>
      <c r="S1127" s="1"/>
      <c r="T1127" s="1"/>
      <c r="U1127" s="1"/>
      <c r="V1127" s="1"/>
      <c r="W1127" s="1"/>
      <c r="X1127" s="1"/>
      <c r="Y1127" s="1"/>
      <c r="Z1127" s="1"/>
      <c r="AA1127" s="1"/>
      <c r="AB1127" s="1"/>
      <c r="AG1127" t="str">
        <f t="shared" si="200"/>
        <v>Erving's Location</v>
      </c>
      <c r="AH1127" t="s">
        <v>823</v>
      </c>
      <c r="AI1127">
        <v>2</v>
      </c>
      <c r="AJ1127" s="7">
        <v>13</v>
      </c>
      <c r="AL1127" s="7" t="s">
        <v>402</v>
      </c>
      <c r="AM1127" t="s">
        <v>2150</v>
      </c>
      <c r="AN1127" t="s">
        <v>994</v>
      </c>
      <c r="AO1127" t="s">
        <v>262</v>
      </c>
    </row>
    <row r="1128" spans="1:41" hidden="1" outlineLevel="1">
      <c r="A1128" t="s">
        <v>2545</v>
      </c>
      <c r="B1128" s="10" t="s">
        <v>3292</v>
      </c>
      <c r="C1128" s="1">
        <f t="shared" si="197"/>
        <v>7102</v>
      </c>
      <c r="D1128" s="7">
        <f t="shared" si="190"/>
        <v>1</v>
      </c>
      <c r="E1128" s="7">
        <f t="shared" si="191"/>
        <v>2</v>
      </c>
      <c r="F1128" s="7">
        <f t="shared" si="192"/>
        <v>3</v>
      </c>
      <c r="G1128" s="1">
        <f t="shared" si="198"/>
        <v>422</v>
      </c>
      <c r="H1128" s="2">
        <f t="shared" si="199"/>
        <v>5.9419881723458183E-2</v>
      </c>
      <c r="I1128" s="8"/>
      <c r="J1128" s="2">
        <f t="shared" si="193"/>
        <v>0.50563221627710508</v>
      </c>
      <c r="K1128" s="2">
        <f t="shared" si="194"/>
        <v>0.44621233455364684</v>
      </c>
      <c r="L1128" s="2">
        <f t="shared" si="195"/>
        <v>4.0833568009011549E-2</v>
      </c>
      <c r="M1128" s="2">
        <f t="shared" si="196"/>
        <v>7.3218811602365277E-3</v>
      </c>
      <c r="N1128" s="1">
        <v>3591</v>
      </c>
      <c r="O1128" s="1">
        <v>3169</v>
      </c>
      <c r="P1128" s="1">
        <v>290</v>
      </c>
      <c r="Q1128">
        <v>22</v>
      </c>
      <c r="R1128">
        <v>29</v>
      </c>
      <c r="T1128">
        <v>1</v>
      </c>
      <c r="U1128" s="1"/>
      <c r="V1128" s="1"/>
      <c r="W1128" s="1"/>
      <c r="X1128" s="1"/>
      <c r="Y1128" s="1"/>
      <c r="Z1128" s="1"/>
      <c r="AA1128" s="1"/>
      <c r="AB1128" s="1"/>
      <c r="AG1128" t="str">
        <f t="shared" si="200"/>
        <v>Exeter</v>
      </c>
      <c r="AH1128" t="s">
        <v>3022</v>
      </c>
      <c r="AI1128">
        <v>1</v>
      </c>
      <c r="AJ1128" s="7">
        <v>200</v>
      </c>
      <c r="AL1128" s="7" t="s">
        <v>402</v>
      </c>
      <c r="AM1128" t="s">
        <v>1466</v>
      </c>
      <c r="AN1128" t="s">
        <v>660</v>
      </c>
      <c r="AO1128" t="s">
        <v>263</v>
      </c>
    </row>
    <row r="1129" spans="1:41" hidden="1" outlineLevel="1">
      <c r="A1129" t="s">
        <v>1752</v>
      </c>
      <c r="B1129" s="10" t="s">
        <v>3292</v>
      </c>
      <c r="C1129" s="1">
        <f t="shared" si="197"/>
        <v>2192</v>
      </c>
      <c r="D1129" s="7">
        <f t="shared" si="190"/>
        <v>2</v>
      </c>
      <c r="E1129" s="7">
        <f t="shared" si="191"/>
        <v>1</v>
      </c>
      <c r="F1129" s="7">
        <f t="shared" si="192"/>
        <v>3</v>
      </c>
      <c r="G1129" s="1">
        <f t="shared" si="198"/>
        <v>88</v>
      </c>
      <c r="H1129" s="2">
        <f t="shared" si="199"/>
        <v>4.0145985401459854E-2</v>
      </c>
      <c r="I1129" s="8"/>
      <c r="J1129" s="2">
        <f t="shared" si="193"/>
        <v>0.45164233576642338</v>
      </c>
      <c r="K1129" s="2">
        <f t="shared" si="194"/>
        <v>0.49178832116788324</v>
      </c>
      <c r="L1129" s="2">
        <f t="shared" si="195"/>
        <v>4.288321167883212E-2</v>
      </c>
      <c r="M1129" s="2">
        <f t="shared" si="196"/>
        <v>1.3686131386861214E-2</v>
      </c>
      <c r="N1129" s="1">
        <v>990</v>
      </c>
      <c r="O1129" s="1">
        <v>1078</v>
      </c>
      <c r="P1129" s="1">
        <v>94</v>
      </c>
      <c r="Q1129">
        <v>17</v>
      </c>
      <c r="R1129">
        <v>9</v>
      </c>
      <c r="T1129">
        <v>4</v>
      </c>
      <c r="U1129" s="1"/>
      <c r="V1129" s="1"/>
      <c r="W1129" s="1"/>
      <c r="X1129" s="1"/>
      <c r="Y1129" s="1"/>
      <c r="Z1129" s="1"/>
      <c r="AA1129" s="1"/>
      <c r="AB1129" s="1"/>
      <c r="AG1129" t="str">
        <f t="shared" si="200"/>
        <v>Farmington</v>
      </c>
      <c r="AH1129" t="s">
        <v>617</v>
      </c>
      <c r="AI1129">
        <v>1</v>
      </c>
      <c r="AJ1129" s="7">
        <v>131</v>
      </c>
      <c r="AL1129" s="7" t="s">
        <v>402</v>
      </c>
      <c r="AM1129" t="s">
        <v>1467</v>
      </c>
      <c r="AN1129" t="s">
        <v>982</v>
      </c>
      <c r="AO1129" t="s">
        <v>264</v>
      </c>
    </row>
    <row r="1130" spans="1:41" hidden="1" outlineLevel="1">
      <c r="A1130" t="s">
        <v>1753</v>
      </c>
      <c r="B1130" s="10" t="s">
        <v>3292</v>
      </c>
      <c r="C1130" s="1">
        <f t="shared" si="197"/>
        <v>1037</v>
      </c>
      <c r="D1130" s="7">
        <f t="shared" si="190"/>
        <v>2</v>
      </c>
      <c r="E1130" s="7">
        <f t="shared" si="191"/>
        <v>1</v>
      </c>
      <c r="F1130" s="7">
        <f t="shared" si="192"/>
        <v>3</v>
      </c>
      <c r="G1130" s="1">
        <f t="shared" si="198"/>
        <v>35</v>
      </c>
      <c r="H1130" s="2">
        <f t="shared" si="199"/>
        <v>3.3751205400192864E-2</v>
      </c>
      <c r="I1130" s="8"/>
      <c r="J1130" s="2">
        <f t="shared" si="193"/>
        <v>0.45612343297974928</v>
      </c>
      <c r="K1130" s="2">
        <f t="shared" si="194"/>
        <v>0.48987463837994216</v>
      </c>
      <c r="L1130" s="2">
        <f t="shared" si="195"/>
        <v>3.7608486017357765E-2</v>
      </c>
      <c r="M1130" s="2">
        <f t="shared" si="196"/>
        <v>1.6393442622950852E-2</v>
      </c>
      <c r="N1130" s="1">
        <v>473</v>
      </c>
      <c r="O1130" s="1">
        <v>508</v>
      </c>
      <c r="P1130" s="1">
        <v>39</v>
      </c>
      <c r="Q1130" s="1">
        <v>7</v>
      </c>
      <c r="R1130" s="1">
        <v>9</v>
      </c>
      <c r="S1130" s="1"/>
      <c r="T1130" s="1">
        <v>1</v>
      </c>
      <c r="U1130" s="1"/>
      <c r="V1130" s="1"/>
      <c r="W1130" s="1"/>
      <c r="X1130" s="1"/>
      <c r="Y1130" s="1"/>
      <c r="Z1130" s="1"/>
      <c r="AA1130" s="1"/>
      <c r="AB1130" s="1"/>
      <c r="AG1130" t="str">
        <f t="shared" si="200"/>
        <v>Fitzwilliam</v>
      </c>
      <c r="AH1130" t="s">
        <v>3294</v>
      </c>
      <c r="AI1130">
        <v>2</v>
      </c>
      <c r="AJ1130" s="7">
        <v>251</v>
      </c>
      <c r="AL1130" s="7" t="s">
        <v>402</v>
      </c>
      <c r="AM1130" t="s">
        <v>1803</v>
      </c>
      <c r="AN1130" t="s">
        <v>982</v>
      </c>
      <c r="AO1130" t="s">
        <v>265</v>
      </c>
    </row>
    <row r="1131" spans="1:41" hidden="1" outlineLevel="1">
      <c r="A1131" t="s">
        <v>1431</v>
      </c>
      <c r="B1131" s="10" t="s">
        <v>3292</v>
      </c>
      <c r="C1131" s="1">
        <f t="shared" si="197"/>
        <v>869</v>
      </c>
      <c r="D1131" s="7">
        <f t="shared" si="190"/>
        <v>2</v>
      </c>
      <c r="E1131" s="7">
        <f t="shared" si="191"/>
        <v>1</v>
      </c>
      <c r="F1131" s="7">
        <f t="shared" si="192"/>
        <v>3</v>
      </c>
      <c r="G1131" s="1">
        <f t="shared" si="198"/>
        <v>19</v>
      </c>
      <c r="H1131" s="2">
        <f t="shared" si="199"/>
        <v>2.1864211737629459E-2</v>
      </c>
      <c r="I1131" s="8"/>
      <c r="J1131" s="2">
        <f t="shared" si="193"/>
        <v>0.45569620253164556</v>
      </c>
      <c r="K1131" s="2">
        <f t="shared" si="194"/>
        <v>0.47756041426927504</v>
      </c>
      <c r="L1131" s="2">
        <f t="shared" si="195"/>
        <v>5.8688147295742232E-2</v>
      </c>
      <c r="M1131" s="2">
        <f t="shared" si="196"/>
        <v>8.0552359033371768E-3</v>
      </c>
      <c r="N1131" s="1">
        <v>396</v>
      </c>
      <c r="O1131" s="1">
        <v>415</v>
      </c>
      <c r="P1131" s="1">
        <v>51</v>
      </c>
      <c r="Q1131" s="1">
        <v>3</v>
      </c>
      <c r="R1131" s="1">
        <v>4</v>
      </c>
      <c r="S1131" s="1"/>
      <c r="T1131" s="1">
        <v>0</v>
      </c>
      <c r="U1131" s="1"/>
      <c r="V1131" s="1"/>
      <c r="W1131" s="1"/>
      <c r="X1131" s="1"/>
      <c r="Y1131" s="1"/>
      <c r="Z1131" s="1"/>
      <c r="AA1131" s="1"/>
      <c r="AB1131" s="1"/>
      <c r="AG1131" t="str">
        <f t="shared" si="200"/>
        <v>Francestown</v>
      </c>
      <c r="AH1131" t="s">
        <v>1315</v>
      </c>
      <c r="AI1131">
        <v>2</v>
      </c>
      <c r="AJ1131" s="7">
        <v>199</v>
      </c>
      <c r="AL1131" s="7" t="s">
        <v>402</v>
      </c>
      <c r="AM1131" t="s">
        <v>2455</v>
      </c>
      <c r="AN1131" t="s">
        <v>781</v>
      </c>
      <c r="AO1131" t="s">
        <v>266</v>
      </c>
    </row>
    <row r="1132" spans="1:41" hidden="1" outlineLevel="1">
      <c r="A1132" t="s">
        <v>1077</v>
      </c>
      <c r="B1132" s="10" t="s">
        <v>3292</v>
      </c>
      <c r="C1132" s="1">
        <f t="shared" si="197"/>
        <v>629</v>
      </c>
      <c r="D1132" s="7">
        <f t="shared" si="190"/>
        <v>2</v>
      </c>
      <c r="E1132" s="7">
        <f t="shared" si="191"/>
        <v>1</v>
      </c>
      <c r="F1132" s="7">
        <f t="shared" si="192"/>
        <v>3</v>
      </c>
      <c r="G1132" s="1">
        <f t="shared" si="198"/>
        <v>25</v>
      </c>
      <c r="H1132" s="2">
        <f t="shared" si="199"/>
        <v>3.9745627980922099E-2</v>
      </c>
      <c r="I1132" s="8"/>
      <c r="J1132" s="2">
        <f t="shared" si="193"/>
        <v>0.4451510333863275</v>
      </c>
      <c r="K1132" s="2">
        <f t="shared" si="194"/>
        <v>0.48489666136724963</v>
      </c>
      <c r="L1132" s="2">
        <f t="shared" si="195"/>
        <v>5.246422893481717E-2</v>
      </c>
      <c r="M1132" s="2">
        <f t="shared" si="196"/>
        <v>1.7488076311605649E-2</v>
      </c>
      <c r="N1132" s="1">
        <v>280</v>
      </c>
      <c r="O1132" s="1">
        <v>305</v>
      </c>
      <c r="P1132" s="1">
        <v>33</v>
      </c>
      <c r="Q1132" s="1">
        <v>3</v>
      </c>
      <c r="R1132" s="1">
        <v>8</v>
      </c>
      <c r="S1132" s="1"/>
      <c r="T1132" s="1">
        <v>0</v>
      </c>
      <c r="U1132" s="1"/>
      <c r="V1132" s="1"/>
      <c r="W1132" s="1"/>
      <c r="X1132" s="1"/>
      <c r="Y1132" s="1"/>
      <c r="Z1132" s="1"/>
      <c r="AA1132" s="1"/>
      <c r="AB1132" s="1"/>
      <c r="AG1132" t="str">
        <f t="shared" si="200"/>
        <v>Franconia</v>
      </c>
      <c r="AH1132" t="s">
        <v>824</v>
      </c>
      <c r="AI1132">
        <v>2</v>
      </c>
      <c r="AJ1132" s="7">
        <v>49</v>
      </c>
      <c r="AL1132" s="7" t="s">
        <v>402</v>
      </c>
      <c r="AM1132" t="s">
        <v>2454</v>
      </c>
      <c r="AN1132" t="s">
        <v>992</v>
      </c>
      <c r="AO1132" t="s">
        <v>267</v>
      </c>
    </row>
    <row r="1133" spans="1:41" hidden="1" outlineLevel="1">
      <c r="A1133" t="s">
        <v>2579</v>
      </c>
      <c r="B1133" s="10" t="s">
        <v>3292</v>
      </c>
      <c r="C1133" s="1">
        <f t="shared" si="197"/>
        <v>3005</v>
      </c>
      <c r="D1133" s="7">
        <f t="shared" ref="D1133:D1196" si="201">RANK(N1133,(N1133:AE1133))</f>
        <v>2</v>
      </c>
      <c r="E1133" s="7">
        <f t="shared" ref="E1133:E1196" si="202">RANK(O1133,(N1133:AE1133))</f>
        <v>1</v>
      </c>
      <c r="F1133" s="7">
        <f t="shared" ref="F1133:F1196" si="203">IF(P1133&gt;0,RANK(P1133,(N1133:AE1133)),0)</f>
        <v>3</v>
      </c>
      <c r="G1133" s="1">
        <f t="shared" si="198"/>
        <v>104</v>
      </c>
      <c r="H1133" s="2">
        <f t="shared" si="199"/>
        <v>3.4608985024958405E-2</v>
      </c>
      <c r="I1133" s="8"/>
      <c r="J1133" s="2">
        <f t="shared" ref="J1133:J1196" si="204">IF(C1133=0,"-",N1133/C1133)</f>
        <v>0.45923460898502494</v>
      </c>
      <c r="K1133" s="2">
        <f t="shared" ref="K1133:K1196" si="205">IF(C1133=0,"-",O1133/C1133)</f>
        <v>0.49384359400998334</v>
      </c>
      <c r="L1133" s="2">
        <f t="shared" ref="L1133:L1196" si="206">IF(C1133=0,"-",P1133/C1133)</f>
        <v>3.3610648918469217E-2</v>
      </c>
      <c r="M1133" s="2">
        <f t="shared" ref="M1133:M1196" si="207">IF(C1133=0,"-",(1-J1133-K1133-L1133))</f>
        <v>1.3311148086522444E-2</v>
      </c>
      <c r="N1133" s="1">
        <v>1380</v>
      </c>
      <c r="O1133" s="1">
        <v>1484</v>
      </c>
      <c r="P1133" s="1">
        <v>101</v>
      </c>
      <c r="Q1133" s="1">
        <v>17</v>
      </c>
      <c r="R1133" s="1">
        <v>22</v>
      </c>
      <c r="S1133" s="1"/>
      <c r="T1133" s="1">
        <v>1</v>
      </c>
      <c r="U1133" s="1"/>
      <c r="V1133" s="1"/>
      <c r="W1133" s="1"/>
      <c r="X1133" s="1"/>
      <c r="Y1133" s="1"/>
      <c r="Z1133" s="1"/>
      <c r="AA1133" s="1"/>
      <c r="AB1133" s="1"/>
      <c r="AG1133" t="str">
        <f t="shared" si="200"/>
        <v>Franklin</v>
      </c>
      <c r="AH1133" t="s">
        <v>1998</v>
      </c>
      <c r="AI1133">
        <v>2</v>
      </c>
      <c r="AJ1133" s="7">
        <v>121</v>
      </c>
      <c r="AL1133" s="7" t="s">
        <v>402</v>
      </c>
      <c r="AM1133" t="s">
        <v>2456</v>
      </c>
      <c r="AN1133" t="s">
        <v>655</v>
      </c>
      <c r="AO1133" t="s">
        <v>268</v>
      </c>
    </row>
    <row r="1134" spans="1:41" hidden="1" outlineLevel="1">
      <c r="A1134" t="s">
        <v>3149</v>
      </c>
      <c r="B1134" s="10" t="s">
        <v>3292</v>
      </c>
      <c r="C1134" s="1">
        <f t="shared" si="197"/>
        <v>830</v>
      </c>
      <c r="D1134" s="7">
        <f t="shared" si="201"/>
        <v>2</v>
      </c>
      <c r="E1134" s="7">
        <f t="shared" si="202"/>
        <v>1</v>
      </c>
      <c r="F1134" s="7">
        <f t="shared" si="203"/>
        <v>3</v>
      </c>
      <c r="G1134" s="1">
        <f t="shared" si="198"/>
        <v>91</v>
      </c>
      <c r="H1134" s="2">
        <f t="shared" si="199"/>
        <v>0.10963855421686747</v>
      </c>
      <c r="I1134" s="8"/>
      <c r="J1134" s="2">
        <f t="shared" si="204"/>
        <v>0.41686746987951806</v>
      </c>
      <c r="K1134" s="2">
        <f t="shared" si="205"/>
        <v>0.52650602409638558</v>
      </c>
      <c r="L1134" s="2">
        <f t="shared" si="206"/>
        <v>4.6987951807228916E-2</v>
      </c>
      <c r="M1134" s="2">
        <f t="shared" si="207"/>
        <v>9.6385542168674412E-3</v>
      </c>
      <c r="N1134" s="1">
        <v>346</v>
      </c>
      <c r="O1134" s="1">
        <v>437</v>
      </c>
      <c r="P1134" s="1">
        <v>39</v>
      </c>
      <c r="Q1134" s="1">
        <v>6</v>
      </c>
      <c r="R1134" s="1">
        <v>2</v>
      </c>
      <c r="S1134" s="1"/>
      <c r="T1134" s="1">
        <v>0</v>
      </c>
      <c r="U1134" s="1"/>
      <c r="V1134" s="1"/>
      <c r="W1134" s="1"/>
      <c r="X1134" s="1"/>
      <c r="Y1134" s="1"/>
      <c r="Z1134" s="1"/>
      <c r="AA1134" s="1"/>
      <c r="AB1134" s="1"/>
      <c r="AG1134" t="str">
        <f t="shared" si="200"/>
        <v>Freedom</v>
      </c>
      <c r="AH1134" t="s">
        <v>1520</v>
      </c>
      <c r="AI1134">
        <v>1</v>
      </c>
      <c r="AJ1134" s="7">
        <v>79</v>
      </c>
      <c r="AL1134" s="7" t="s">
        <v>402</v>
      </c>
      <c r="AM1134" t="s">
        <v>1802</v>
      </c>
      <c r="AN1134" t="s">
        <v>4165</v>
      </c>
      <c r="AO1134" t="s">
        <v>269</v>
      </c>
    </row>
    <row r="1135" spans="1:41" hidden="1" outlineLevel="1">
      <c r="A1135" t="s">
        <v>1167</v>
      </c>
      <c r="B1135" s="10" t="s">
        <v>3292</v>
      </c>
      <c r="C1135" s="1">
        <f t="shared" si="197"/>
        <v>1597</v>
      </c>
      <c r="D1135" s="7">
        <f t="shared" si="201"/>
        <v>2</v>
      </c>
      <c r="E1135" s="7">
        <f t="shared" si="202"/>
        <v>1</v>
      </c>
      <c r="F1135" s="7">
        <f t="shared" si="203"/>
        <v>3</v>
      </c>
      <c r="G1135" s="1">
        <f t="shared" si="198"/>
        <v>281</v>
      </c>
      <c r="H1135" s="2">
        <f t="shared" si="199"/>
        <v>0.17595491546649969</v>
      </c>
      <c r="I1135" s="8"/>
      <c r="J1135" s="2">
        <f t="shared" si="204"/>
        <v>0.38948027551659359</v>
      </c>
      <c r="K1135" s="2">
        <f t="shared" si="205"/>
        <v>0.56543519098309325</v>
      </c>
      <c r="L1135" s="2">
        <f t="shared" si="206"/>
        <v>3.1934877896055106E-2</v>
      </c>
      <c r="M1135" s="2">
        <f t="shared" si="207"/>
        <v>1.3149655604258056E-2</v>
      </c>
      <c r="N1135" s="1">
        <v>622</v>
      </c>
      <c r="O1135" s="1">
        <v>903</v>
      </c>
      <c r="P1135" s="1">
        <v>51</v>
      </c>
      <c r="Q1135">
        <v>14</v>
      </c>
      <c r="R1135">
        <v>7</v>
      </c>
      <c r="T1135">
        <v>0</v>
      </c>
      <c r="U1135" s="1"/>
      <c r="V1135" s="1"/>
      <c r="W1135" s="1"/>
      <c r="X1135" s="1"/>
      <c r="Y1135" s="1"/>
      <c r="Z1135" s="1"/>
      <c r="AA1135" s="1"/>
      <c r="AB1135" s="1"/>
      <c r="AG1135" t="str">
        <f t="shared" si="200"/>
        <v>Fremont</v>
      </c>
      <c r="AH1135" t="s">
        <v>3022</v>
      </c>
      <c r="AI1135">
        <v>1</v>
      </c>
      <c r="AJ1135" s="7">
        <v>204</v>
      </c>
      <c r="AL1135" s="7" t="s">
        <v>402</v>
      </c>
      <c r="AM1135" t="s">
        <v>1466</v>
      </c>
      <c r="AN1135" t="s">
        <v>655</v>
      </c>
      <c r="AO1135" t="s">
        <v>270</v>
      </c>
    </row>
    <row r="1136" spans="1:41" hidden="1" outlineLevel="1">
      <c r="A1136" t="s">
        <v>1747</v>
      </c>
      <c r="B1136" s="10" t="s">
        <v>3292</v>
      </c>
      <c r="C1136" s="1">
        <f t="shared" si="197"/>
        <v>3918</v>
      </c>
      <c r="D1136" s="7">
        <f t="shared" si="201"/>
        <v>2</v>
      </c>
      <c r="E1136" s="7">
        <f t="shared" si="202"/>
        <v>1</v>
      </c>
      <c r="F1136" s="7">
        <f t="shared" si="203"/>
        <v>3</v>
      </c>
      <c r="G1136" s="1">
        <f t="shared" si="198"/>
        <v>734</v>
      </c>
      <c r="H1136" s="2">
        <f t="shared" si="199"/>
        <v>0.18734047983665136</v>
      </c>
      <c r="I1136" s="8"/>
      <c r="J1136" s="2">
        <f t="shared" si="204"/>
        <v>0.38642164369576315</v>
      </c>
      <c r="K1136" s="2">
        <f t="shared" si="205"/>
        <v>0.57376212353241451</v>
      </c>
      <c r="L1136" s="2">
        <f t="shared" si="206"/>
        <v>3.3180193976518634E-2</v>
      </c>
      <c r="M1136" s="2">
        <f t="shared" si="207"/>
        <v>6.6360387953037017E-3</v>
      </c>
      <c r="N1136" s="1">
        <v>1514</v>
      </c>
      <c r="O1136" s="1">
        <v>2248</v>
      </c>
      <c r="P1136" s="1">
        <v>130</v>
      </c>
      <c r="Q1136" s="1">
        <v>18</v>
      </c>
      <c r="R1136" s="1">
        <v>6</v>
      </c>
      <c r="S1136" s="1"/>
      <c r="T1136" s="1">
        <v>2</v>
      </c>
      <c r="U1136" s="1"/>
      <c r="V1136" s="1"/>
      <c r="W1136" s="1"/>
      <c r="X1136" s="1"/>
      <c r="Y1136" s="1"/>
      <c r="Z1136" s="1"/>
      <c r="AA1136" s="1"/>
      <c r="AB1136" s="1"/>
      <c r="AG1136" t="str">
        <f t="shared" si="200"/>
        <v>Gilford</v>
      </c>
      <c r="AH1136" t="s">
        <v>3293</v>
      </c>
      <c r="AI1136">
        <v>1</v>
      </c>
      <c r="AJ1136" s="7">
        <v>104</v>
      </c>
      <c r="AL1136" s="7" t="s">
        <v>402</v>
      </c>
      <c r="AM1136" t="s">
        <v>1801</v>
      </c>
      <c r="AN1136" t="s">
        <v>776</v>
      </c>
      <c r="AO1136" t="s">
        <v>5038</v>
      </c>
    </row>
    <row r="1137" spans="1:41" hidden="1" outlineLevel="1">
      <c r="A1137" t="s">
        <v>1448</v>
      </c>
      <c r="B1137" s="10" t="s">
        <v>3292</v>
      </c>
      <c r="C1137" s="1">
        <f t="shared" si="197"/>
        <v>1560</v>
      </c>
      <c r="D1137" s="7">
        <f t="shared" si="201"/>
        <v>2</v>
      </c>
      <c r="E1137" s="7">
        <f t="shared" si="202"/>
        <v>1</v>
      </c>
      <c r="F1137" s="7">
        <f t="shared" si="203"/>
        <v>3</v>
      </c>
      <c r="G1137" s="1">
        <f t="shared" si="198"/>
        <v>256</v>
      </c>
      <c r="H1137" s="2">
        <f t="shared" si="199"/>
        <v>0.1641025641025641</v>
      </c>
      <c r="I1137" s="8"/>
      <c r="J1137" s="2">
        <f t="shared" si="204"/>
        <v>0.3923076923076923</v>
      </c>
      <c r="K1137" s="2">
        <f t="shared" si="205"/>
        <v>0.55641025641025643</v>
      </c>
      <c r="L1137" s="2">
        <f t="shared" si="206"/>
        <v>4.230769230769231E-2</v>
      </c>
      <c r="M1137" s="2">
        <f t="shared" si="207"/>
        <v>8.9743589743590119E-3</v>
      </c>
      <c r="N1137" s="1">
        <v>612</v>
      </c>
      <c r="O1137" s="1">
        <v>868</v>
      </c>
      <c r="P1137" s="1">
        <v>66</v>
      </c>
      <c r="Q1137" s="1">
        <v>9</v>
      </c>
      <c r="R1137" s="1">
        <v>5</v>
      </c>
      <c r="S1137" s="1"/>
      <c r="T1137" s="1">
        <v>0</v>
      </c>
      <c r="U1137" s="1"/>
      <c r="V1137" s="1"/>
      <c r="W1137" s="1"/>
      <c r="X1137" s="1"/>
      <c r="Y1137" s="1"/>
      <c r="Z1137" s="1"/>
      <c r="AA1137" s="1"/>
      <c r="AB1137" s="1"/>
      <c r="AG1137" t="str">
        <f t="shared" si="200"/>
        <v>Gilmanton</v>
      </c>
      <c r="AH1137" t="s">
        <v>3293</v>
      </c>
      <c r="AI1137">
        <v>1</v>
      </c>
      <c r="AJ1137" s="7">
        <v>122</v>
      </c>
      <c r="AL1137" s="7" t="s">
        <v>402</v>
      </c>
      <c r="AM1137" t="s">
        <v>1801</v>
      </c>
      <c r="AN1137" t="s">
        <v>4484</v>
      </c>
      <c r="AO1137" t="s">
        <v>271</v>
      </c>
    </row>
    <row r="1138" spans="1:41" hidden="1" outlineLevel="1">
      <c r="A1138" t="s">
        <v>1347</v>
      </c>
      <c r="B1138" s="10" t="s">
        <v>3292</v>
      </c>
      <c r="C1138" s="1">
        <f t="shared" si="197"/>
        <v>355</v>
      </c>
      <c r="D1138" s="7">
        <f t="shared" si="201"/>
        <v>2</v>
      </c>
      <c r="E1138" s="7">
        <f t="shared" si="202"/>
        <v>1</v>
      </c>
      <c r="F1138" s="7">
        <f t="shared" si="203"/>
        <v>3</v>
      </c>
      <c r="G1138" s="1">
        <f t="shared" si="198"/>
        <v>33</v>
      </c>
      <c r="H1138" s="2">
        <f t="shared" si="199"/>
        <v>9.295774647887324E-2</v>
      </c>
      <c r="I1138" s="8"/>
      <c r="J1138" s="2">
        <f t="shared" si="204"/>
        <v>0.42535211267605633</v>
      </c>
      <c r="K1138" s="2">
        <f t="shared" si="205"/>
        <v>0.51830985915492955</v>
      </c>
      <c r="L1138" s="2">
        <f t="shared" si="206"/>
        <v>5.0704225352112678E-2</v>
      </c>
      <c r="M1138" s="2">
        <f t="shared" si="207"/>
        <v>5.6338028169014426E-3</v>
      </c>
      <c r="N1138" s="1">
        <v>151</v>
      </c>
      <c r="O1138" s="1">
        <v>184</v>
      </c>
      <c r="P1138" s="1">
        <v>18</v>
      </c>
      <c r="Q1138" s="1">
        <v>2</v>
      </c>
      <c r="R1138" s="1">
        <v>0</v>
      </c>
      <c r="S1138" s="1"/>
      <c r="T1138" s="1">
        <v>0</v>
      </c>
      <c r="U1138" s="1"/>
      <c r="V1138" s="1"/>
      <c r="W1138" s="1"/>
      <c r="X1138" s="1"/>
      <c r="Y1138" s="1"/>
      <c r="Z1138" s="1"/>
      <c r="AA1138" s="1"/>
      <c r="AB1138" s="1"/>
      <c r="AG1138" t="str">
        <f t="shared" si="200"/>
        <v>Gilsum</v>
      </c>
      <c r="AH1138" t="s">
        <v>3294</v>
      </c>
      <c r="AI1138">
        <v>2</v>
      </c>
      <c r="AJ1138" s="7">
        <v>188</v>
      </c>
      <c r="AL1138" s="7" t="s">
        <v>402</v>
      </c>
      <c r="AM1138" t="s">
        <v>1803</v>
      </c>
      <c r="AN1138" t="s">
        <v>776</v>
      </c>
      <c r="AO1138" t="s">
        <v>272</v>
      </c>
    </row>
    <row r="1139" spans="1:41" hidden="1" outlineLevel="1">
      <c r="A1139" t="s">
        <v>1348</v>
      </c>
      <c r="B1139" s="10" t="s">
        <v>3292</v>
      </c>
      <c r="C1139" s="1">
        <f t="shared" si="197"/>
        <v>7559</v>
      </c>
      <c r="D1139" s="7">
        <f t="shared" si="201"/>
        <v>2</v>
      </c>
      <c r="E1139" s="7">
        <f t="shared" si="202"/>
        <v>1</v>
      </c>
      <c r="F1139" s="7">
        <f t="shared" si="203"/>
        <v>3</v>
      </c>
      <c r="G1139" s="1">
        <f t="shared" si="198"/>
        <v>883</v>
      </c>
      <c r="H1139" s="2">
        <f t="shared" si="199"/>
        <v>0.11681439343828549</v>
      </c>
      <c r="I1139" s="8"/>
      <c r="J1139" s="2">
        <f t="shared" si="204"/>
        <v>0.42148432332319091</v>
      </c>
      <c r="K1139" s="2">
        <f t="shared" si="205"/>
        <v>0.53829871676147634</v>
      </c>
      <c r="L1139" s="2">
        <f t="shared" si="206"/>
        <v>3.2279402037306525E-2</v>
      </c>
      <c r="M1139" s="2">
        <f t="shared" si="207"/>
        <v>7.9375578780262815E-3</v>
      </c>
      <c r="N1139" s="1">
        <v>3186</v>
      </c>
      <c r="O1139" s="1">
        <v>4069</v>
      </c>
      <c r="P1139" s="1">
        <v>244</v>
      </c>
      <c r="Q1139" s="1">
        <v>28</v>
      </c>
      <c r="R1139" s="1">
        <v>26</v>
      </c>
      <c r="S1139" s="1"/>
      <c r="T1139" s="1">
        <v>6</v>
      </c>
      <c r="U1139" s="1"/>
      <c r="V1139" s="1"/>
      <c r="W1139" s="1"/>
      <c r="X1139" s="1"/>
      <c r="Y1139" s="1"/>
      <c r="Z1139" s="1"/>
      <c r="AA1139" s="1"/>
      <c r="AB1139" s="1"/>
      <c r="AG1139" t="str">
        <f t="shared" si="200"/>
        <v>Goffstown</v>
      </c>
      <c r="AH1139" t="s">
        <v>1315</v>
      </c>
      <c r="AI1139">
        <v>1</v>
      </c>
      <c r="AJ1139" s="7">
        <v>190</v>
      </c>
      <c r="AL1139" s="7" t="s">
        <v>402</v>
      </c>
      <c r="AM1139" t="s">
        <v>2455</v>
      </c>
      <c r="AN1139" t="s">
        <v>4165</v>
      </c>
      <c r="AO1139" t="s">
        <v>273</v>
      </c>
    </row>
    <row r="1140" spans="1:41" hidden="1" outlineLevel="1">
      <c r="A1140" t="s">
        <v>1339</v>
      </c>
      <c r="B1140" s="10" t="s">
        <v>3292</v>
      </c>
      <c r="C1140" s="1">
        <f t="shared" si="197"/>
        <v>1447</v>
      </c>
      <c r="D1140" s="7">
        <f t="shared" si="201"/>
        <v>1</v>
      </c>
      <c r="E1140" s="7">
        <f t="shared" si="202"/>
        <v>2</v>
      </c>
      <c r="F1140" s="7">
        <f t="shared" si="203"/>
        <v>3</v>
      </c>
      <c r="G1140" s="1">
        <f t="shared" si="198"/>
        <v>165</v>
      </c>
      <c r="H1140" s="2">
        <f t="shared" si="199"/>
        <v>0.11402902557014513</v>
      </c>
      <c r="I1140" s="8"/>
      <c r="J1140" s="2">
        <f t="shared" si="204"/>
        <v>0.52868002764340016</v>
      </c>
      <c r="K1140" s="2">
        <f t="shared" si="205"/>
        <v>0.414651002073255</v>
      </c>
      <c r="L1140" s="2">
        <f t="shared" si="206"/>
        <v>3.9391845196959228E-2</v>
      </c>
      <c r="M1140" s="2">
        <f t="shared" si="207"/>
        <v>1.7277125086385604E-2</v>
      </c>
      <c r="N1140" s="1">
        <v>765</v>
      </c>
      <c r="O1140" s="1">
        <v>600</v>
      </c>
      <c r="P1140" s="1">
        <v>57</v>
      </c>
      <c r="Q1140" s="1">
        <v>18</v>
      </c>
      <c r="R1140" s="1">
        <v>4</v>
      </c>
      <c r="S1140" s="1"/>
      <c r="T1140" s="1">
        <v>3</v>
      </c>
      <c r="U1140" s="1"/>
      <c r="V1140" s="1"/>
      <c r="W1140" s="1"/>
      <c r="X1140" s="1"/>
      <c r="Y1140" s="1"/>
      <c r="Z1140" s="1"/>
      <c r="AA1140" s="1"/>
      <c r="AB1140" s="1"/>
      <c r="AG1140" t="str">
        <f t="shared" si="200"/>
        <v>Gorham</v>
      </c>
      <c r="AH1140" t="s">
        <v>823</v>
      </c>
      <c r="AI1140">
        <v>2</v>
      </c>
      <c r="AJ1140" s="7">
        <v>26</v>
      </c>
      <c r="AL1140" s="7" t="s">
        <v>402</v>
      </c>
      <c r="AM1140" t="s">
        <v>2150</v>
      </c>
      <c r="AN1140" t="s">
        <v>95</v>
      </c>
      <c r="AO1140" t="s">
        <v>274</v>
      </c>
    </row>
    <row r="1141" spans="1:41" hidden="1" outlineLevel="1">
      <c r="A1141" t="s">
        <v>1200</v>
      </c>
      <c r="B1141" s="10" t="s">
        <v>3292</v>
      </c>
      <c r="C1141" s="1">
        <f t="shared" si="197"/>
        <v>366</v>
      </c>
      <c r="D1141" s="7">
        <f t="shared" si="201"/>
        <v>2</v>
      </c>
      <c r="E1141" s="7">
        <f t="shared" si="202"/>
        <v>1</v>
      </c>
      <c r="F1141" s="7">
        <f t="shared" si="203"/>
        <v>3</v>
      </c>
      <c r="G1141" s="1">
        <f t="shared" si="198"/>
        <v>54</v>
      </c>
      <c r="H1141" s="2">
        <f t="shared" si="199"/>
        <v>0.14754098360655737</v>
      </c>
      <c r="I1141" s="8"/>
      <c r="J1141" s="2">
        <f t="shared" si="204"/>
        <v>0.40163934426229508</v>
      </c>
      <c r="K1141" s="2">
        <f t="shared" si="205"/>
        <v>0.54918032786885251</v>
      </c>
      <c r="L1141" s="2">
        <f t="shared" si="206"/>
        <v>4.0983606557377046E-2</v>
      </c>
      <c r="M1141" s="2">
        <f t="shared" si="207"/>
        <v>8.1967213114753565E-3</v>
      </c>
      <c r="N1141" s="1">
        <v>147</v>
      </c>
      <c r="O1141" s="1">
        <v>201</v>
      </c>
      <c r="P1141" s="1">
        <v>15</v>
      </c>
      <c r="Q1141">
        <v>2</v>
      </c>
      <c r="R1141">
        <v>1</v>
      </c>
      <c r="T1141">
        <v>0</v>
      </c>
      <c r="U1141" s="1"/>
      <c r="V1141" s="1"/>
      <c r="W1141" s="1"/>
      <c r="X1141" s="1"/>
      <c r="Y1141" s="1"/>
      <c r="Z1141" s="1"/>
      <c r="AA1141" s="1"/>
      <c r="AB1141" s="1"/>
      <c r="AG1141" t="str">
        <f t="shared" si="200"/>
        <v>Goshen</v>
      </c>
      <c r="AH1141" t="s">
        <v>1736</v>
      </c>
      <c r="AI1141">
        <v>2</v>
      </c>
      <c r="AJ1141" s="7">
        <v>144</v>
      </c>
      <c r="AL1141" s="7" t="s">
        <v>402</v>
      </c>
      <c r="AM1141" t="s">
        <v>1468</v>
      </c>
      <c r="AN1141" t="s">
        <v>4484</v>
      </c>
      <c r="AO1141" t="s">
        <v>275</v>
      </c>
    </row>
    <row r="1142" spans="1:41" hidden="1" outlineLevel="1">
      <c r="A1142" t="s">
        <v>824</v>
      </c>
      <c r="B1142" s="10" t="s">
        <v>3292</v>
      </c>
      <c r="C1142" s="1">
        <f t="shared" si="197"/>
        <v>541</v>
      </c>
      <c r="D1142" s="7">
        <f t="shared" si="201"/>
        <v>2</v>
      </c>
      <c r="E1142" s="7">
        <f t="shared" si="202"/>
        <v>1</v>
      </c>
      <c r="F1142" s="7">
        <f t="shared" si="203"/>
        <v>3</v>
      </c>
      <c r="G1142" s="1">
        <f t="shared" si="198"/>
        <v>61</v>
      </c>
      <c r="H1142" s="2">
        <f t="shared" si="199"/>
        <v>0.11275415896487985</v>
      </c>
      <c r="I1142" s="8"/>
      <c r="J1142" s="2">
        <f t="shared" si="204"/>
        <v>0.41404805914972276</v>
      </c>
      <c r="K1142" s="2">
        <f t="shared" si="205"/>
        <v>0.52680221811460259</v>
      </c>
      <c r="L1142" s="2">
        <f t="shared" si="206"/>
        <v>4.2513863216266171E-2</v>
      </c>
      <c r="M1142" s="2">
        <f t="shared" si="207"/>
        <v>1.6635859519408477E-2</v>
      </c>
      <c r="N1142" s="1">
        <v>224</v>
      </c>
      <c r="O1142" s="1">
        <v>285</v>
      </c>
      <c r="P1142" s="1">
        <v>23</v>
      </c>
      <c r="Q1142" s="1">
        <v>4</v>
      </c>
      <c r="R1142" s="1">
        <v>5</v>
      </c>
      <c r="S1142" s="1"/>
      <c r="T1142" s="1">
        <v>0</v>
      </c>
      <c r="U1142" s="1"/>
      <c r="V1142" s="1"/>
      <c r="W1142" s="1"/>
      <c r="X1142" s="1"/>
      <c r="Y1142" s="1"/>
      <c r="Z1142" s="1"/>
      <c r="AA1142" s="1"/>
      <c r="AB1142" s="1"/>
      <c r="AG1142" t="str">
        <f t="shared" si="200"/>
        <v>Grafton</v>
      </c>
      <c r="AH1142" t="s">
        <v>824</v>
      </c>
      <c r="AI1142">
        <v>2</v>
      </c>
      <c r="AJ1142" s="7">
        <v>108</v>
      </c>
      <c r="AL1142" s="7" t="s">
        <v>402</v>
      </c>
      <c r="AM1142" t="s">
        <v>2454</v>
      </c>
      <c r="AN1142" t="s">
        <v>663</v>
      </c>
      <c r="AO1142" t="s">
        <v>276</v>
      </c>
    </row>
    <row r="1143" spans="1:41" hidden="1" outlineLevel="1">
      <c r="A1143" t="s">
        <v>683</v>
      </c>
      <c r="B1143" s="10" t="s">
        <v>3292</v>
      </c>
      <c r="C1143" s="1">
        <f t="shared" si="197"/>
        <v>1447</v>
      </c>
      <c r="D1143" s="7">
        <f t="shared" si="201"/>
        <v>2</v>
      </c>
      <c r="E1143" s="7">
        <f t="shared" si="202"/>
        <v>1</v>
      </c>
      <c r="F1143" s="7">
        <f t="shared" si="203"/>
        <v>3</v>
      </c>
      <c r="G1143" s="1">
        <f t="shared" si="198"/>
        <v>109</v>
      </c>
      <c r="H1143" s="2">
        <f t="shared" si="199"/>
        <v>7.5328265376641321E-2</v>
      </c>
      <c r="I1143" s="8"/>
      <c r="J1143" s="2">
        <f t="shared" si="204"/>
        <v>0.44851416724257082</v>
      </c>
      <c r="K1143" s="2">
        <f t="shared" si="205"/>
        <v>0.52384243261921215</v>
      </c>
      <c r="L1143" s="2">
        <f t="shared" si="206"/>
        <v>2.3496890117484452E-2</v>
      </c>
      <c r="M1143" s="2">
        <f t="shared" si="207"/>
        <v>4.1465100207326369E-3</v>
      </c>
      <c r="N1143" s="1">
        <v>649</v>
      </c>
      <c r="O1143" s="1">
        <v>758</v>
      </c>
      <c r="P1143" s="1">
        <v>34</v>
      </c>
      <c r="Q1143">
        <v>5</v>
      </c>
      <c r="R1143">
        <v>1</v>
      </c>
      <c r="T1143">
        <v>0</v>
      </c>
      <c r="U1143" s="1"/>
      <c r="V1143" s="1"/>
      <c r="W1143" s="1"/>
      <c r="X1143" s="1"/>
      <c r="Y1143" s="1"/>
      <c r="Z1143" s="1"/>
      <c r="AA1143" s="1"/>
      <c r="AB1143" s="1"/>
      <c r="AG1143" t="str">
        <f t="shared" si="200"/>
        <v>Grantham</v>
      </c>
      <c r="AH1143" t="s">
        <v>1736</v>
      </c>
      <c r="AI1143">
        <v>2</v>
      </c>
      <c r="AJ1143" s="7">
        <v>112</v>
      </c>
      <c r="AL1143" s="7" t="s">
        <v>402</v>
      </c>
      <c r="AM1143" t="s">
        <v>1468</v>
      </c>
      <c r="AN1143" t="s">
        <v>781</v>
      </c>
      <c r="AO1143" t="s">
        <v>277</v>
      </c>
    </row>
    <row r="1144" spans="1:41" hidden="1" outlineLevel="1">
      <c r="A1144" t="s">
        <v>3106</v>
      </c>
      <c r="B1144" s="10" t="s">
        <v>3292</v>
      </c>
      <c r="C1144" s="1">
        <f t="shared" si="197"/>
        <v>686</v>
      </c>
      <c r="D1144" s="7">
        <f t="shared" si="201"/>
        <v>1</v>
      </c>
      <c r="E1144" s="7">
        <f t="shared" si="202"/>
        <v>2</v>
      </c>
      <c r="F1144" s="7">
        <f t="shared" si="203"/>
        <v>3</v>
      </c>
      <c r="G1144" s="1">
        <f t="shared" si="198"/>
        <v>25</v>
      </c>
      <c r="H1144" s="2">
        <f t="shared" si="199"/>
        <v>3.6443148688046649E-2</v>
      </c>
      <c r="I1144" s="8"/>
      <c r="J1144" s="2">
        <f t="shared" si="204"/>
        <v>0.47667638483965014</v>
      </c>
      <c r="K1144" s="2">
        <f t="shared" si="205"/>
        <v>0.44023323615160348</v>
      </c>
      <c r="L1144" s="2">
        <f t="shared" si="206"/>
        <v>5.5393586005830907E-2</v>
      </c>
      <c r="M1144" s="2">
        <f t="shared" si="207"/>
        <v>2.7696793002915478E-2</v>
      </c>
      <c r="N1144" s="1">
        <v>327</v>
      </c>
      <c r="O1144" s="1">
        <v>302</v>
      </c>
      <c r="P1144" s="1">
        <v>38</v>
      </c>
      <c r="Q1144" s="1">
        <v>3</v>
      </c>
      <c r="R1144" s="1">
        <v>15</v>
      </c>
      <c r="S1144" s="1"/>
      <c r="T1144" s="1">
        <v>1</v>
      </c>
      <c r="U1144" s="1"/>
      <c r="V1144" s="1"/>
      <c r="W1144" s="1"/>
      <c r="X1144" s="1"/>
      <c r="Y1144" s="1"/>
      <c r="Z1144" s="1"/>
      <c r="AA1144" s="1"/>
      <c r="AB1144" s="1"/>
      <c r="AG1144" t="str">
        <f t="shared" si="200"/>
        <v>Greenfield</v>
      </c>
      <c r="AH1144" t="s">
        <v>1315</v>
      </c>
      <c r="AI1144">
        <v>2</v>
      </c>
      <c r="AJ1144" s="7">
        <v>210</v>
      </c>
      <c r="AL1144" s="7" t="s">
        <v>402</v>
      </c>
      <c r="AM1144" t="s">
        <v>2455</v>
      </c>
      <c r="AN1144" t="s">
        <v>130</v>
      </c>
      <c r="AO1144" t="s">
        <v>5066</v>
      </c>
    </row>
    <row r="1145" spans="1:41" hidden="1" outlineLevel="1">
      <c r="A1145" t="s">
        <v>1748</v>
      </c>
      <c r="B1145" s="10" t="s">
        <v>3292</v>
      </c>
      <c r="C1145" s="1">
        <f t="shared" si="197"/>
        <v>1801</v>
      </c>
      <c r="D1145" s="7">
        <f t="shared" si="201"/>
        <v>1</v>
      </c>
      <c r="E1145" s="7">
        <f t="shared" si="202"/>
        <v>2</v>
      </c>
      <c r="F1145" s="7">
        <f t="shared" si="203"/>
        <v>3</v>
      </c>
      <c r="G1145" s="1">
        <f t="shared" si="198"/>
        <v>1</v>
      </c>
      <c r="H1145" s="2">
        <f t="shared" si="199"/>
        <v>5.5524708495280405E-4</v>
      </c>
      <c r="I1145" s="8"/>
      <c r="J1145" s="2">
        <f t="shared" si="204"/>
        <v>0.48695169350360912</v>
      </c>
      <c r="K1145" s="2">
        <f t="shared" si="205"/>
        <v>0.48639644641865631</v>
      </c>
      <c r="L1145" s="2">
        <f t="shared" si="206"/>
        <v>2.3320377568017768E-2</v>
      </c>
      <c r="M1145" s="2">
        <f t="shared" si="207"/>
        <v>3.3314825097168002E-3</v>
      </c>
      <c r="N1145" s="1">
        <v>877</v>
      </c>
      <c r="O1145" s="1">
        <v>876</v>
      </c>
      <c r="P1145" s="1">
        <v>42</v>
      </c>
      <c r="Q1145">
        <v>3</v>
      </c>
      <c r="R1145">
        <v>2</v>
      </c>
      <c r="T1145">
        <v>1</v>
      </c>
      <c r="U1145" s="1"/>
      <c r="V1145" s="1"/>
      <c r="W1145" s="1"/>
      <c r="X1145" s="1"/>
      <c r="Y1145" s="1"/>
      <c r="Z1145" s="1"/>
      <c r="AA1145" s="1"/>
      <c r="AB1145" s="1"/>
      <c r="AG1145" t="str">
        <f t="shared" si="200"/>
        <v>Greenland</v>
      </c>
      <c r="AH1145" t="s">
        <v>3022</v>
      </c>
      <c r="AI1145">
        <v>1</v>
      </c>
      <c r="AJ1145" s="7">
        <v>187</v>
      </c>
      <c r="AL1145" s="7" t="s">
        <v>402</v>
      </c>
      <c r="AM1145" t="s">
        <v>1466</v>
      </c>
      <c r="AN1145" t="s">
        <v>1482</v>
      </c>
      <c r="AO1145" t="s">
        <v>278</v>
      </c>
    </row>
    <row r="1146" spans="1:41" hidden="1" outlineLevel="1">
      <c r="A1146" t="s">
        <v>1749</v>
      </c>
      <c r="B1146" s="10" t="s">
        <v>3292</v>
      </c>
      <c r="C1146" s="1">
        <f t="shared" si="197"/>
        <v>3</v>
      </c>
      <c r="D1146" s="7">
        <f t="shared" si="201"/>
        <v>1</v>
      </c>
      <c r="E1146" s="7">
        <f t="shared" si="202"/>
        <v>2</v>
      </c>
      <c r="F1146" s="7">
        <f t="shared" si="203"/>
        <v>0</v>
      </c>
      <c r="G1146" s="1">
        <f t="shared" si="198"/>
        <v>1</v>
      </c>
      <c r="H1146" s="2">
        <f t="shared" si="199"/>
        <v>0.33333333333333331</v>
      </c>
      <c r="I1146" s="8"/>
      <c r="J1146" s="2">
        <f t="shared" si="204"/>
        <v>0.66666666666666663</v>
      </c>
      <c r="K1146" s="2">
        <f t="shared" si="205"/>
        <v>0.33333333333333331</v>
      </c>
      <c r="L1146" s="2">
        <f t="shared" si="206"/>
        <v>0</v>
      </c>
      <c r="M1146" s="2">
        <f t="shared" si="207"/>
        <v>5.5511151231257827E-17</v>
      </c>
      <c r="N1146" s="1">
        <v>2</v>
      </c>
      <c r="O1146" s="1">
        <v>1</v>
      </c>
      <c r="P1146" s="1"/>
      <c r="Q1146" s="1"/>
      <c r="R1146" s="1"/>
      <c r="S1146" s="1"/>
      <c r="T1146" s="1"/>
      <c r="U1146" s="1"/>
      <c r="V1146" s="1"/>
      <c r="W1146" s="1"/>
      <c r="X1146" s="1"/>
      <c r="Y1146" s="1"/>
      <c r="Z1146" s="1"/>
      <c r="AA1146" s="1"/>
      <c r="AB1146" s="1"/>
      <c r="AG1146" t="str">
        <f t="shared" si="200"/>
        <v>Green's Grant</v>
      </c>
      <c r="AH1146" t="s">
        <v>823</v>
      </c>
      <c r="AI1146">
        <v>2</v>
      </c>
      <c r="AJ1146" s="7">
        <v>40</v>
      </c>
      <c r="AL1146" s="7" t="s">
        <v>402</v>
      </c>
      <c r="AM1146" t="s">
        <v>2150</v>
      </c>
      <c r="AN1146" t="s">
        <v>996</v>
      </c>
      <c r="AO1146" t="s">
        <v>279</v>
      </c>
    </row>
    <row r="1147" spans="1:41" hidden="1" outlineLevel="1">
      <c r="A1147" s="10" t="s">
        <v>2594</v>
      </c>
      <c r="B1147" s="10" t="s">
        <v>3292</v>
      </c>
      <c r="C1147" s="1">
        <f t="shared" si="197"/>
        <v>757</v>
      </c>
      <c r="D1147" s="7">
        <f t="shared" si="201"/>
        <v>1</v>
      </c>
      <c r="E1147" s="7">
        <f t="shared" si="202"/>
        <v>2</v>
      </c>
      <c r="F1147" s="7">
        <f t="shared" si="203"/>
        <v>3</v>
      </c>
      <c r="G1147" s="1">
        <f t="shared" si="198"/>
        <v>55</v>
      </c>
      <c r="H1147" s="2">
        <f t="shared" si="199"/>
        <v>7.2655217965653898E-2</v>
      </c>
      <c r="I1147" s="8"/>
      <c r="J1147" s="2">
        <f t="shared" si="204"/>
        <v>0.50198150594451785</v>
      </c>
      <c r="K1147" s="2">
        <f t="shared" si="205"/>
        <v>0.42932628797886396</v>
      </c>
      <c r="L1147" s="2">
        <f t="shared" si="206"/>
        <v>5.2840158520475564E-2</v>
      </c>
      <c r="M1147" s="2">
        <f t="shared" si="207"/>
        <v>1.5852047556142626E-2</v>
      </c>
      <c r="N1147" s="1">
        <v>380</v>
      </c>
      <c r="O1147" s="1">
        <v>325</v>
      </c>
      <c r="P1147" s="1">
        <v>40</v>
      </c>
      <c r="Q1147">
        <v>5</v>
      </c>
      <c r="R1147">
        <v>7</v>
      </c>
      <c r="T1147">
        <v>0</v>
      </c>
      <c r="U1147" s="1"/>
      <c r="V1147" s="1"/>
      <c r="W1147" s="1"/>
      <c r="X1147" s="1"/>
      <c r="Y1147" s="1"/>
      <c r="Z1147" s="1"/>
      <c r="AA1147" s="1"/>
      <c r="AB1147" s="1"/>
      <c r="AG1147" t="str">
        <f t="shared" si="200"/>
        <v>Greenville</v>
      </c>
      <c r="AH1147" t="s">
        <v>1315</v>
      </c>
      <c r="AI1147">
        <v>2</v>
      </c>
      <c r="AJ1147" s="7">
        <v>257</v>
      </c>
      <c r="AL1147" s="7" t="s">
        <v>402</v>
      </c>
      <c r="AM1147" t="s">
        <v>2455</v>
      </c>
      <c r="AN1147" t="s">
        <v>654</v>
      </c>
      <c r="AO1147" t="s">
        <v>280</v>
      </c>
    </row>
    <row r="1148" spans="1:41" hidden="1" outlineLevel="1">
      <c r="A1148" t="s">
        <v>3451</v>
      </c>
      <c r="B1148" s="10" t="s">
        <v>3292</v>
      </c>
      <c r="C1148" s="1">
        <f t="shared" si="197"/>
        <v>229</v>
      </c>
      <c r="D1148" s="7">
        <f t="shared" si="201"/>
        <v>2</v>
      </c>
      <c r="E1148" s="7">
        <f t="shared" si="202"/>
        <v>1</v>
      </c>
      <c r="F1148" s="7">
        <f t="shared" si="203"/>
        <v>3</v>
      </c>
      <c r="G1148" s="1">
        <f t="shared" si="198"/>
        <v>94</v>
      </c>
      <c r="H1148" s="2">
        <f t="shared" si="199"/>
        <v>0.41048034934497818</v>
      </c>
      <c r="I1148" s="8"/>
      <c r="J1148" s="2">
        <f t="shared" si="204"/>
        <v>0.27947598253275108</v>
      </c>
      <c r="K1148" s="2">
        <f t="shared" si="205"/>
        <v>0.68995633187772931</v>
      </c>
      <c r="L1148" s="2">
        <f t="shared" si="206"/>
        <v>2.6200873362445413E-2</v>
      </c>
      <c r="M1148" s="2">
        <f t="shared" si="207"/>
        <v>4.3668122270741974E-3</v>
      </c>
      <c r="N1148" s="1">
        <v>64</v>
      </c>
      <c r="O1148" s="1">
        <v>158</v>
      </c>
      <c r="P1148" s="1">
        <v>6</v>
      </c>
      <c r="Q1148" s="1">
        <v>1</v>
      </c>
      <c r="R1148" s="1">
        <v>0</v>
      </c>
      <c r="S1148" s="1"/>
      <c r="T1148" s="1">
        <v>0</v>
      </c>
      <c r="U1148" s="1"/>
      <c r="V1148" s="1"/>
      <c r="W1148" s="1"/>
      <c r="X1148" s="1"/>
      <c r="Y1148" s="1"/>
      <c r="Z1148" s="1"/>
      <c r="AA1148" s="1"/>
      <c r="AB1148" s="1"/>
      <c r="AG1148" t="str">
        <f t="shared" si="200"/>
        <v>Groton</v>
      </c>
      <c r="AH1148" t="s">
        <v>824</v>
      </c>
      <c r="AI1148">
        <v>2</v>
      </c>
      <c r="AJ1148" s="7">
        <v>83</v>
      </c>
      <c r="AL1148" s="7" t="s">
        <v>402</v>
      </c>
      <c r="AM1148" t="s">
        <v>2454</v>
      </c>
      <c r="AN1148" t="s">
        <v>3823</v>
      </c>
      <c r="AO1148" t="s">
        <v>281</v>
      </c>
    </row>
    <row r="1149" spans="1:41" hidden="1" outlineLevel="1">
      <c r="A1149" t="s">
        <v>2542</v>
      </c>
      <c r="B1149" s="10" t="s">
        <v>3292</v>
      </c>
      <c r="C1149" s="1">
        <f t="shared" si="197"/>
        <v>0</v>
      </c>
      <c r="D1149" s="7" t="e">
        <f t="shared" si="201"/>
        <v>#N/A</v>
      </c>
      <c r="E1149" s="7" t="e">
        <f t="shared" si="202"/>
        <v>#N/A</v>
      </c>
      <c r="F1149" s="7">
        <f t="shared" si="203"/>
        <v>0</v>
      </c>
      <c r="G1149" s="1" t="e">
        <f t="shared" si="198"/>
        <v>#N/A</v>
      </c>
      <c r="H1149" s="2" t="e">
        <f t="shared" si="199"/>
        <v>#N/A</v>
      </c>
      <c r="I1149" s="8"/>
      <c r="J1149" s="2" t="str">
        <f t="shared" si="204"/>
        <v>-</v>
      </c>
      <c r="K1149" s="2" t="str">
        <f t="shared" si="205"/>
        <v>-</v>
      </c>
      <c r="L1149" s="2" t="str">
        <f t="shared" si="206"/>
        <v>-</v>
      </c>
      <c r="M1149" s="2" t="str">
        <f t="shared" si="207"/>
        <v>-</v>
      </c>
      <c r="N1149" s="1"/>
      <c r="O1149" s="1"/>
      <c r="P1149" s="1"/>
      <c r="U1149" s="1"/>
      <c r="V1149" s="1"/>
      <c r="W1149" s="1"/>
      <c r="X1149" s="1"/>
      <c r="Y1149" s="1"/>
      <c r="Z1149" s="1"/>
      <c r="AA1149" s="1"/>
      <c r="AB1149" s="1"/>
      <c r="AG1149" t="str">
        <f t="shared" si="200"/>
        <v>Hadley's Purchase</v>
      </c>
      <c r="AH1149" t="s">
        <v>823</v>
      </c>
      <c r="AI1149">
        <v>2</v>
      </c>
      <c r="AJ1149" s="7">
        <v>57</v>
      </c>
      <c r="AL1149" s="7" t="s">
        <v>402</v>
      </c>
      <c r="AM1149" t="s">
        <v>2150</v>
      </c>
      <c r="AN1149" t="s">
        <v>313</v>
      </c>
      <c r="AO1149" t="s">
        <v>282</v>
      </c>
    </row>
    <row r="1150" spans="1:41" hidden="1" outlineLevel="1">
      <c r="A1150" t="s">
        <v>2236</v>
      </c>
      <c r="B1150" s="10" t="s">
        <v>3292</v>
      </c>
      <c r="C1150" s="1">
        <f t="shared" si="197"/>
        <v>53</v>
      </c>
      <c r="D1150" s="7">
        <f t="shared" si="201"/>
        <v>2</v>
      </c>
      <c r="E1150" s="7">
        <f t="shared" si="202"/>
        <v>1</v>
      </c>
      <c r="F1150" s="7">
        <f t="shared" si="203"/>
        <v>3</v>
      </c>
      <c r="G1150" s="1">
        <f t="shared" si="198"/>
        <v>33</v>
      </c>
      <c r="H1150" s="2">
        <f t="shared" si="199"/>
        <v>0.62264150943396224</v>
      </c>
      <c r="I1150" s="8"/>
      <c r="J1150" s="2">
        <f t="shared" si="204"/>
        <v>0.15094339622641509</v>
      </c>
      <c r="K1150" s="2">
        <f t="shared" si="205"/>
        <v>0.77358490566037741</v>
      </c>
      <c r="L1150" s="2">
        <f t="shared" si="206"/>
        <v>7.5471698113207544E-2</v>
      </c>
      <c r="M1150" s="2">
        <f t="shared" si="207"/>
        <v>-1.3877787807814457E-17</v>
      </c>
      <c r="N1150" s="1">
        <v>8</v>
      </c>
      <c r="O1150" s="1">
        <v>41</v>
      </c>
      <c r="P1150" s="1">
        <v>4</v>
      </c>
      <c r="Q1150" s="1">
        <v>0</v>
      </c>
      <c r="R1150" s="1">
        <v>0</v>
      </c>
      <c r="S1150" s="1"/>
      <c r="T1150" s="1">
        <v>0</v>
      </c>
      <c r="U1150" s="1"/>
      <c r="V1150" s="1"/>
      <c r="W1150" s="1"/>
      <c r="X1150" s="1"/>
      <c r="Y1150" s="1"/>
      <c r="Z1150" s="1"/>
      <c r="AA1150" s="1"/>
      <c r="AB1150" s="1"/>
      <c r="AG1150" t="str">
        <f t="shared" si="200"/>
        <v>Hale's Location</v>
      </c>
      <c r="AH1150" t="s">
        <v>1520</v>
      </c>
      <c r="AI1150">
        <v>1</v>
      </c>
      <c r="AJ1150" s="7">
        <v>64</v>
      </c>
      <c r="AL1150" s="7" t="s">
        <v>402</v>
      </c>
      <c r="AM1150" t="s">
        <v>1802</v>
      </c>
      <c r="AN1150" t="s">
        <v>130</v>
      </c>
      <c r="AO1150" t="s">
        <v>84</v>
      </c>
    </row>
    <row r="1151" spans="1:41" hidden="1" outlineLevel="1">
      <c r="A1151" t="s">
        <v>3914</v>
      </c>
      <c r="B1151" s="10" t="s">
        <v>3292</v>
      </c>
      <c r="C1151" s="1">
        <f t="shared" si="197"/>
        <v>4168</v>
      </c>
      <c r="D1151" s="7">
        <f t="shared" si="201"/>
        <v>2</v>
      </c>
      <c r="E1151" s="7">
        <f t="shared" si="202"/>
        <v>1</v>
      </c>
      <c r="F1151" s="7">
        <f t="shared" si="203"/>
        <v>3</v>
      </c>
      <c r="G1151" s="1">
        <f t="shared" si="198"/>
        <v>480</v>
      </c>
      <c r="H1151" s="2">
        <f t="shared" si="199"/>
        <v>0.11516314779270634</v>
      </c>
      <c r="I1151" s="8"/>
      <c r="J1151" s="2">
        <f t="shared" si="204"/>
        <v>0.41890595009596931</v>
      </c>
      <c r="K1151" s="2">
        <f t="shared" si="205"/>
        <v>0.53406909788867563</v>
      </c>
      <c r="L1151" s="2">
        <f t="shared" si="206"/>
        <v>4.126679462571977E-2</v>
      </c>
      <c r="M1151" s="2">
        <f t="shared" si="207"/>
        <v>5.7581573896352892E-3</v>
      </c>
      <c r="N1151" s="1">
        <v>1746</v>
      </c>
      <c r="O1151" s="1">
        <v>2226</v>
      </c>
      <c r="P1151" s="1">
        <v>172</v>
      </c>
      <c r="Q1151">
        <v>11</v>
      </c>
      <c r="R1151">
        <v>11</v>
      </c>
      <c r="T1151">
        <v>2</v>
      </c>
      <c r="U1151" s="1"/>
      <c r="V1151" s="1"/>
      <c r="W1151" s="1"/>
      <c r="X1151" s="1"/>
      <c r="Y1151" s="1"/>
      <c r="Z1151" s="1"/>
      <c r="AA1151" s="1"/>
      <c r="AB1151" s="1"/>
      <c r="AG1151" t="str">
        <f t="shared" si="200"/>
        <v>Hampstead</v>
      </c>
      <c r="AH1151" t="s">
        <v>3022</v>
      </c>
      <c r="AI1151">
        <v>1</v>
      </c>
      <c r="AJ1151" s="7">
        <v>230</v>
      </c>
      <c r="AL1151" s="7" t="s">
        <v>402</v>
      </c>
      <c r="AM1151" t="s">
        <v>1466</v>
      </c>
      <c r="AN1151" t="s">
        <v>992</v>
      </c>
      <c r="AO1151" t="s">
        <v>85</v>
      </c>
    </row>
    <row r="1152" spans="1:41" hidden="1" outlineLevel="1">
      <c r="A1152" t="s">
        <v>2174</v>
      </c>
      <c r="B1152" s="10" t="s">
        <v>3292</v>
      </c>
      <c r="C1152" s="1">
        <f t="shared" si="197"/>
        <v>8233</v>
      </c>
      <c r="D1152" s="7">
        <f t="shared" si="201"/>
        <v>1</v>
      </c>
      <c r="E1152" s="7">
        <f t="shared" si="202"/>
        <v>2</v>
      </c>
      <c r="F1152" s="7">
        <f t="shared" si="203"/>
        <v>3</v>
      </c>
      <c r="G1152" s="1">
        <f t="shared" si="198"/>
        <v>49</v>
      </c>
      <c r="H1152" s="2">
        <f t="shared" si="199"/>
        <v>5.9516579618608045E-3</v>
      </c>
      <c r="I1152" s="8"/>
      <c r="J1152" s="2">
        <f t="shared" si="204"/>
        <v>0.48050528361472122</v>
      </c>
      <c r="K1152" s="2">
        <f t="shared" si="205"/>
        <v>0.47455362565286047</v>
      </c>
      <c r="L1152" s="2">
        <f t="shared" si="206"/>
        <v>3.8382120733632938E-2</v>
      </c>
      <c r="M1152" s="2">
        <f t="shared" si="207"/>
        <v>6.5589699987853717E-3</v>
      </c>
      <c r="N1152" s="1">
        <v>3956</v>
      </c>
      <c r="O1152" s="1">
        <v>3907</v>
      </c>
      <c r="P1152" s="1">
        <v>316</v>
      </c>
      <c r="Q1152">
        <v>27</v>
      </c>
      <c r="R1152">
        <v>26</v>
      </c>
      <c r="T1152">
        <v>1</v>
      </c>
      <c r="U1152" s="1"/>
      <c r="V1152" s="1"/>
      <c r="W1152" s="1"/>
      <c r="X1152" s="1"/>
      <c r="Y1152" s="1"/>
      <c r="Z1152" s="1"/>
      <c r="AA1152" s="1"/>
      <c r="AB1152" s="1"/>
      <c r="AG1152" t="str">
        <f t="shared" si="200"/>
        <v>Hampton</v>
      </c>
      <c r="AH1152" t="s">
        <v>3022</v>
      </c>
      <c r="AI1152">
        <v>1</v>
      </c>
      <c r="AJ1152" s="7">
        <v>213</v>
      </c>
      <c r="AL1152" s="7" t="s">
        <v>402</v>
      </c>
      <c r="AM1152" t="s">
        <v>1466</v>
      </c>
      <c r="AN1152" t="s">
        <v>663</v>
      </c>
      <c r="AO1152" t="s">
        <v>86</v>
      </c>
    </row>
    <row r="1153" spans="1:41" hidden="1" outlineLevel="1">
      <c r="A1153" t="s">
        <v>4471</v>
      </c>
      <c r="B1153" s="10" t="s">
        <v>3292</v>
      </c>
      <c r="C1153" s="1">
        <f t="shared" si="197"/>
        <v>1129</v>
      </c>
      <c r="D1153" s="7">
        <f t="shared" si="201"/>
        <v>2</v>
      </c>
      <c r="E1153" s="7">
        <f t="shared" si="202"/>
        <v>1</v>
      </c>
      <c r="F1153" s="7">
        <f t="shared" si="203"/>
        <v>3</v>
      </c>
      <c r="G1153" s="1">
        <f t="shared" si="198"/>
        <v>264</v>
      </c>
      <c r="H1153" s="2">
        <f t="shared" si="199"/>
        <v>0.23383525243578387</v>
      </c>
      <c r="I1153" s="8"/>
      <c r="J1153" s="2">
        <f t="shared" si="204"/>
        <v>0.3516386182462356</v>
      </c>
      <c r="K1153" s="2">
        <f t="shared" si="205"/>
        <v>0.5854738706820195</v>
      </c>
      <c r="L1153" s="2">
        <f t="shared" si="206"/>
        <v>4.1629760850310012E-2</v>
      </c>
      <c r="M1153" s="2">
        <f t="shared" si="207"/>
        <v>2.1257750221434828E-2</v>
      </c>
      <c r="N1153" s="1">
        <v>397</v>
      </c>
      <c r="O1153" s="1">
        <v>661</v>
      </c>
      <c r="P1153" s="1">
        <v>47</v>
      </c>
      <c r="Q1153">
        <v>7</v>
      </c>
      <c r="R1153">
        <v>17</v>
      </c>
      <c r="T1153">
        <v>0</v>
      </c>
      <c r="U1153" s="1"/>
      <c r="V1153" s="1"/>
      <c r="W1153" s="1"/>
      <c r="X1153" s="1"/>
      <c r="Y1153" s="1"/>
      <c r="Z1153" s="1"/>
      <c r="AA1153" s="1"/>
      <c r="AB1153" s="1"/>
      <c r="AG1153" t="str">
        <f t="shared" si="200"/>
        <v>Hampton Falls</v>
      </c>
      <c r="AH1153" t="s">
        <v>3022</v>
      </c>
      <c r="AI1153">
        <v>1</v>
      </c>
      <c r="AJ1153" s="7">
        <v>215</v>
      </c>
      <c r="AL1153" s="7" t="s">
        <v>402</v>
      </c>
      <c r="AM1153" t="s">
        <v>1466</v>
      </c>
      <c r="AN1153" t="s">
        <v>3823</v>
      </c>
      <c r="AO1153" t="s">
        <v>508</v>
      </c>
    </row>
    <row r="1154" spans="1:41" hidden="1" outlineLevel="1">
      <c r="A1154" t="s">
        <v>1665</v>
      </c>
      <c r="B1154" s="10" t="s">
        <v>3292</v>
      </c>
      <c r="C1154" s="1">
        <f t="shared" ref="C1154:C1217" si="208">SUM(N1154:AE1154)</f>
        <v>1076</v>
      </c>
      <c r="D1154" s="7">
        <f t="shared" si="201"/>
        <v>1</v>
      </c>
      <c r="E1154" s="7">
        <f t="shared" si="202"/>
        <v>2</v>
      </c>
      <c r="F1154" s="7">
        <f t="shared" si="203"/>
        <v>3</v>
      </c>
      <c r="G1154" s="1">
        <f t="shared" ref="G1154:G1217" si="209">IF(D1154=1,N1154,IF(E1154=1,O1154,P1154))-IF(D1154=2,N1154,IF(E1154=2,O1154,P1154))</f>
        <v>62</v>
      </c>
      <c r="H1154" s="2">
        <f t="shared" ref="H1154:H1217" si="210">G1154/C1154</f>
        <v>5.7620817843866169E-2</v>
      </c>
      <c r="I1154" s="8"/>
      <c r="J1154" s="2">
        <f t="shared" si="204"/>
        <v>0.50557620817843862</v>
      </c>
      <c r="K1154" s="2">
        <f t="shared" si="205"/>
        <v>0.44795539033457249</v>
      </c>
      <c r="L1154" s="2">
        <f t="shared" si="206"/>
        <v>4.1821561338289966E-2</v>
      </c>
      <c r="M1154" s="2">
        <f t="shared" si="207"/>
        <v>4.6468401486989205E-3</v>
      </c>
      <c r="N1154" s="1">
        <v>544</v>
      </c>
      <c r="O1154" s="1">
        <v>482</v>
      </c>
      <c r="P1154" s="1">
        <v>45</v>
      </c>
      <c r="Q1154" s="1">
        <v>0</v>
      </c>
      <c r="R1154" s="1">
        <v>5</v>
      </c>
      <c r="S1154" s="1"/>
      <c r="T1154" s="1">
        <v>0</v>
      </c>
      <c r="U1154" s="1"/>
      <c r="V1154" s="1"/>
      <c r="W1154" s="1"/>
      <c r="X1154" s="1"/>
      <c r="Y1154" s="1"/>
      <c r="Z1154" s="1"/>
      <c r="AA1154" s="1"/>
      <c r="AB1154" s="1"/>
      <c r="AG1154" t="str">
        <f t="shared" si="200"/>
        <v>Hancock</v>
      </c>
      <c r="AH1154" t="s">
        <v>1315</v>
      </c>
      <c r="AI1154">
        <v>2</v>
      </c>
      <c r="AJ1154" s="7">
        <v>207</v>
      </c>
      <c r="AL1154" s="7" t="s">
        <v>402</v>
      </c>
      <c r="AM1154" t="s">
        <v>2455</v>
      </c>
      <c r="AN1154" t="s">
        <v>660</v>
      </c>
      <c r="AO1154" t="s">
        <v>872</v>
      </c>
    </row>
    <row r="1155" spans="1:41" hidden="1" outlineLevel="1">
      <c r="A1155" t="s">
        <v>1034</v>
      </c>
      <c r="B1155" s="10" t="s">
        <v>3292</v>
      </c>
      <c r="C1155" s="1">
        <f t="shared" si="208"/>
        <v>5213</v>
      </c>
      <c r="D1155" s="7">
        <f t="shared" si="201"/>
        <v>1</v>
      </c>
      <c r="E1155" s="7">
        <f t="shared" si="202"/>
        <v>2</v>
      </c>
      <c r="F1155" s="7">
        <f t="shared" si="203"/>
        <v>3</v>
      </c>
      <c r="G1155" s="1">
        <f t="shared" si="209"/>
        <v>1850</v>
      </c>
      <c r="H1155" s="2">
        <f t="shared" si="210"/>
        <v>0.35488202570496835</v>
      </c>
      <c r="I1155" s="8"/>
      <c r="J1155" s="2">
        <f t="shared" si="204"/>
        <v>0.65048916171110682</v>
      </c>
      <c r="K1155" s="2">
        <f t="shared" si="205"/>
        <v>0.29560713600613853</v>
      </c>
      <c r="L1155" s="2">
        <f t="shared" si="206"/>
        <v>4.7957030500671398E-2</v>
      </c>
      <c r="M1155" s="2">
        <f t="shared" si="207"/>
        <v>5.9466717820832529E-3</v>
      </c>
      <c r="N1155" s="1">
        <v>3391</v>
      </c>
      <c r="O1155" s="1">
        <v>1541</v>
      </c>
      <c r="P1155" s="1">
        <v>250</v>
      </c>
      <c r="Q1155" s="1">
        <v>2</v>
      </c>
      <c r="R1155" s="1">
        <v>29</v>
      </c>
      <c r="S1155" s="1"/>
      <c r="T1155" s="1">
        <v>0</v>
      </c>
      <c r="U1155" s="1"/>
      <c r="V1155" s="1"/>
      <c r="W1155" s="1"/>
      <c r="X1155" s="1"/>
      <c r="Y1155" s="1"/>
      <c r="Z1155" s="1"/>
      <c r="AA1155" s="1"/>
      <c r="AB1155" s="1"/>
      <c r="AG1155" t="str">
        <f t="shared" ref="AG1155:AG1218" si="211">A1155</f>
        <v>Hanover</v>
      </c>
      <c r="AH1155" t="s">
        <v>824</v>
      </c>
      <c r="AI1155">
        <v>2</v>
      </c>
      <c r="AJ1155" s="7">
        <v>88</v>
      </c>
      <c r="AL1155" s="7" t="s">
        <v>402</v>
      </c>
      <c r="AM1155" t="s">
        <v>2454</v>
      </c>
      <c r="AN1155" t="s">
        <v>668</v>
      </c>
      <c r="AO1155" t="s">
        <v>873</v>
      </c>
    </row>
    <row r="1156" spans="1:41" hidden="1" outlineLevel="1">
      <c r="A1156" t="s">
        <v>3398</v>
      </c>
      <c r="B1156" s="10" t="s">
        <v>3292</v>
      </c>
      <c r="C1156" s="1">
        <f t="shared" si="208"/>
        <v>577</v>
      </c>
      <c r="D1156" s="7">
        <f t="shared" si="201"/>
        <v>1</v>
      </c>
      <c r="E1156" s="7">
        <f t="shared" si="202"/>
        <v>2</v>
      </c>
      <c r="F1156" s="7">
        <f t="shared" si="203"/>
        <v>3</v>
      </c>
      <c r="G1156" s="1">
        <f t="shared" si="209"/>
        <v>162</v>
      </c>
      <c r="H1156" s="2">
        <f t="shared" si="210"/>
        <v>0.28076256499133451</v>
      </c>
      <c r="I1156" s="8"/>
      <c r="J1156" s="2">
        <f t="shared" si="204"/>
        <v>0.60831889081455803</v>
      </c>
      <c r="K1156" s="2">
        <f t="shared" si="205"/>
        <v>0.32755632582322358</v>
      </c>
      <c r="L1156" s="2">
        <f t="shared" si="206"/>
        <v>5.1993067590987867E-2</v>
      </c>
      <c r="M1156" s="2">
        <f t="shared" si="207"/>
        <v>1.2131715771230518E-2</v>
      </c>
      <c r="N1156" s="1">
        <v>351</v>
      </c>
      <c r="O1156" s="1">
        <v>189</v>
      </c>
      <c r="P1156" s="1">
        <v>30</v>
      </c>
      <c r="Q1156" s="1">
        <v>0</v>
      </c>
      <c r="R1156" s="1">
        <v>7</v>
      </c>
      <c r="S1156" s="1"/>
      <c r="T1156" s="1">
        <v>0</v>
      </c>
      <c r="U1156" s="1"/>
      <c r="V1156" s="1"/>
      <c r="W1156" s="1"/>
      <c r="X1156" s="1"/>
      <c r="Y1156" s="1"/>
      <c r="Z1156" s="1"/>
      <c r="AA1156" s="1"/>
      <c r="AB1156" s="1"/>
      <c r="AG1156" t="str">
        <f t="shared" si="211"/>
        <v>Harrisville</v>
      </c>
      <c r="AH1156" t="s">
        <v>3294</v>
      </c>
      <c r="AI1156">
        <v>2</v>
      </c>
      <c r="AJ1156" s="7">
        <v>214</v>
      </c>
      <c r="AL1156" s="7" t="s">
        <v>402</v>
      </c>
      <c r="AM1156" t="s">
        <v>1803</v>
      </c>
      <c r="AN1156" t="s">
        <v>4484</v>
      </c>
      <c r="AO1156" t="s">
        <v>874</v>
      </c>
    </row>
    <row r="1157" spans="1:41" hidden="1" outlineLevel="1">
      <c r="A1157" t="s">
        <v>2630</v>
      </c>
      <c r="B1157" s="10" t="s">
        <v>3292</v>
      </c>
      <c r="C1157" s="1">
        <f t="shared" si="208"/>
        <v>30</v>
      </c>
      <c r="D1157" s="7">
        <f t="shared" si="201"/>
        <v>2</v>
      </c>
      <c r="E1157" s="7">
        <f t="shared" si="202"/>
        <v>1</v>
      </c>
      <c r="F1157" s="7">
        <f t="shared" si="203"/>
        <v>0</v>
      </c>
      <c r="G1157" s="1">
        <f t="shared" si="209"/>
        <v>4</v>
      </c>
      <c r="H1157" s="2">
        <f t="shared" si="210"/>
        <v>0.13333333333333333</v>
      </c>
      <c r="I1157" s="8"/>
      <c r="J1157" s="2">
        <f t="shared" si="204"/>
        <v>0.43333333333333335</v>
      </c>
      <c r="K1157" s="2">
        <f t="shared" si="205"/>
        <v>0.56666666666666665</v>
      </c>
      <c r="L1157" s="2">
        <f t="shared" si="206"/>
        <v>0</v>
      </c>
      <c r="M1157" s="2">
        <f t="shared" si="207"/>
        <v>0</v>
      </c>
      <c r="N1157" s="1">
        <v>13</v>
      </c>
      <c r="O1157" s="1">
        <v>17</v>
      </c>
      <c r="P1157" s="1">
        <v>0</v>
      </c>
      <c r="Q1157" s="1">
        <v>0</v>
      </c>
      <c r="R1157" s="1">
        <v>0</v>
      </c>
      <c r="S1157" s="1"/>
      <c r="T1157" s="1">
        <v>0</v>
      </c>
      <c r="U1157" s="1"/>
      <c r="V1157" s="1"/>
      <c r="W1157" s="1"/>
      <c r="X1157" s="1"/>
      <c r="Y1157" s="1"/>
      <c r="Z1157" s="1"/>
      <c r="AA1157" s="1"/>
      <c r="AB1157" s="1"/>
      <c r="AG1157" t="str">
        <f t="shared" si="211"/>
        <v>Hart's Location</v>
      </c>
      <c r="AH1157" t="s">
        <v>1520</v>
      </c>
      <c r="AI1157">
        <v>1</v>
      </c>
      <c r="AJ1157" s="7">
        <v>53</v>
      </c>
      <c r="AL1157" s="7" t="s">
        <v>402</v>
      </c>
      <c r="AM1157" t="s">
        <v>1802</v>
      </c>
      <c r="AN1157" t="s">
        <v>654</v>
      </c>
      <c r="AO1157" t="s">
        <v>214</v>
      </c>
    </row>
    <row r="1158" spans="1:41" hidden="1" outlineLevel="1">
      <c r="A1158" t="s">
        <v>2237</v>
      </c>
      <c r="B1158" s="10" t="s">
        <v>3292</v>
      </c>
      <c r="C1158" s="1">
        <f t="shared" si="208"/>
        <v>1700</v>
      </c>
      <c r="D1158" s="7">
        <f t="shared" si="201"/>
        <v>2</v>
      </c>
      <c r="E1158" s="7">
        <f t="shared" si="202"/>
        <v>1</v>
      </c>
      <c r="F1158" s="7">
        <f t="shared" si="203"/>
        <v>3</v>
      </c>
      <c r="G1158" s="1">
        <f t="shared" si="209"/>
        <v>501</v>
      </c>
      <c r="H1158" s="2">
        <f t="shared" si="210"/>
        <v>0.29470588235294115</v>
      </c>
      <c r="I1158" s="8"/>
      <c r="J1158" s="2">
        <f t="shared" si="204"/>
        <v>0.3235294117647059</v>
      </c>
      <c r="K1158" s="2">
        <f t="shared" si="205"/>
        <v>0.61823529411764711</v>
      </c>
      <c r="L1158" s="2">
        <f t="shared" si="206"/>
        <v>0.04</v>
      </c>
      <c r="M1158" s="2">
        <f t="shared" si="207"/>
        <v>1.8235294117647051E-2</v>
      </c>
      <c r="N1158" s="1">
        <v>550</v>
      </c>
      <c r="O1158" s="1">
        <v>1051</v>
      </c>
      <c r="P1158" s="1">
        <v>68</v>
      </c>
      <c r="Q1158" s="1">
        <v>19</v>
      </c>
      <c r="R1158" s="1">
        <v>6</v>
      </c>
      <c r="S1158" s="1"/>
      <c r="T1158" s="1">
        <v>6</v>
      </c>
      <c r="U1158" s="1"/>
      <c r="V1158" s="1"/>
      <c r="W1158" s="1"/>
      <c r="X1158" s="1"/>
      <c r="Y1158" s="1"/>
      <c r="Z1158" s="1"/>
      <c r="AA1158" s="1"/>
      <c r="AB1158" s="1"/>
      <c r="AG1158" t="str">
        <f t="shared" si="211"/>
        <v>Haverhill</v>
      </c>
      <c r="AH1158" t="s">
        <v>824</v>
      </c>
      <c r="AI1158">
        <v>2</v>
      </c>
      <c r="AJ1158" s="7">
        <v>59</v>
      </c>
      <c r="AL1158" s="7" t="s">
        <v>402</v>
      </c>
      <c r="AM1158" t="s">
        <v>2454</v>
      </c>
      <c r="AN1158" t="s">
        <v>994</v>
      </c>
      <c r="AO1158" t="s">
        <v>215</v>
      </c>
    </row>
    <row r="1159" spans="1:41" hidden="1" outlineLevel="1">
      <c r="A1159" t="s">
        <v>2631</v>
      </c>
      <c r="B1159" s="10" t="s">
        <v>3292</v>
      </c>
      <c r="C1159" s="1">
        <f t="shared" si="208"/>
        <v>349</v>
      </c>
      <c r="D1159" s="7">
        <f t="shared" si="201"/>
        <v>2</v>
      </c>
      <c r="E1159" s="7">
        <f t="shared" si="202"/>
        <v>1</v>
      </c>
      <c r="F1159" s="7">
        <f t="shared" si="203"/>
        <v>3</v>
      </c>
      <c r="G1159" s="1">
        <f t="shared" si="209"/>
        <v>111</v>
      </c>
      <c r="H1159" s="2">
        <f t="shared" si="210"/>
        <v>0.31805157593123207</v>
      </c>
      <c r="I1159" s="8"/>
      <c r="J1159" s="2">
        <f t="shared" si="204"/>
        <v>0.3209169054441261</v>
      </c>
      <c r="K1159" s="2">
        <f t="shared" si="205"/>
        <v>0.63896848137535822</v>
      </c>
      <c r="L1159" s="2">
        <f t="shared" si="206"/>
        <v>3.151862464183381E-2</v>
      </c>
      <c r="M1159" s="2">
        <f t="shared" si="207"/>
        <v>8.5959885386818688E-3</v>
      </c>
      <c r="N1159" s="1">
        <v>112</v>
      </c>
      <c r="O1159" s="1">
        <v>223</v>
      </c>
      <c r="P1159" s="1">
        <v>11</v>
      </c>
      <c r="Q1159" s="1">
        <v>2</v>
      </c>
      <c r="R1159" s="1">
        <v>1</v>
      </c>
      <c r="S1159" s="1"/>
      <c r="T1159" s="1">
        <v>0</v>
      </c>
      <c r="U1159" s="1"/>
      <c r="V1159" s="1"/>
      <c r="W1159" s="1"/>
      <c r="X1159" s="1"/>
      <c r="Y1159" s="1"/>
      <c r="Z1159" s="1"/>
      <c r="AA1159" s="1"/>
      <c r="AB1159" s="1"/>
      <c r="AG1159" t="str">
        <f t="shared" si="211"/>
        <v>Hebron</v>
      </c>
      <c r="AH1159" t="s">
        <v>824</v>
      </c>
      <c r="AI1159">
        <v>2</v>
      </c>
      <c r="AJ1159" s="7">
        <v>93</v>
      </c>
      <c r="AL1159" s="7" t="s">
        <v>402</v>
      </c>
      <c r="AM1159" t="s">
        <v>2454</v>
      </c>
      <c r="AN1159" t="s">
        <v>95</v>
      </c>
      <c r="AO1159" t="s">
        <v>216</v>
      </c>
    </row>
    <row r="1160" spans="1:41" hidden="1" outlineLevel="1">
      <c r="A1160" t="s">
        <v>2567</v>
      </c>
      <c r="B1160" s="10" t="s">
        <v>3292</v>
      </c>
      <c r="C1160" s="1">
        <f t="shared" si="208"/>
        <v>2023</v>
      </c>
      <c r="D1160" s="7">
        <f t="shared" si="201"/>
        <v>1</v>
      </c>
      <c r="E1160" s="7">
        <f t="shared" si="202"/>
        <v>2</v>
      </c>
      <c r="F1160" s="7">
        <f t="shared" si="203"/>
        <v>3</v>
      </c>
      <c r="G1160" s="1">
        <f t="shared" si="209"/>
        <v>116</v>
      </c>
      <c r="H1160" s="2">
        <f t="shared" si="210"/>
        <v>5.7340583292140389E-2</v>
      </c>
      <c r="I1160" s="8"/>
      <c r="J1160" s="2">
        <f t="shared" si="204"/>
        <v>0.49431537320810676</v>
      </c>
      <c r="K1160" s="2">
        <f t="shared" si="205"/>
        <v>0.43697478991596639</v>
      </c>
      <c r="L1160" s="2">
        <f t="shared" si="206"/>
        <v>5.8823529411764705E-2</v>
      </c>
      <c r="M1160" s="2">
        <f t="shared" si="207"/>
        <v>9.8863074641622056E-3</v>
      </c>
      <c r="N1160" s="1">
        <v>1000</v>
      </c>
      <c r="O1160" s="1">
        <v>884</v>
      </c>
      <c r="P1160" s="1">
        <v>119</v>
      </c>
      <c r="Q1160" s="1">
        <v>6</v>
      </c>
      <c r="R1160" s="1">
        <v>11</v>
      </c>
      <c r="S1160" s="1"/>
      <c r="T1160" s="1">
        <v>3</v>
      </c>
      <c r="U1160" s="1"/>
      <c r="V1160" s="1"/>
      <c r="W1160" s="1"/>
      <c r="X1160" s="1"/>
      <c r="Y1160" s="1"/>
      <c r="Z1160" s="1"/>
      <c r="AA1160" s="1"/>
      <c r="AB1160" s="1"/>
      <c r="AG1160" t="str">
        <f t="shared" si="211"/>
        <v>Henniker</v>
      </c>
      <c r="AH1160" t="s">
        <v>1998</v>
      </c>
      <c r="AI1160">
        <v>2</v>
      </c>
      <c r="AJ1160" s="7">
        <v>161</v>
      </c>
      <c r="AL1160" s="7" t="s">
        <v>402</v>
      </c>
      <c r="AM1160" t="s">
        <v>2456</v>
      </c>
      <c r="AN1160" t="s">
        <v>1482</v>
      </c>
      <c r="AO1160" t="s">
        <v>217</v>
      </c>
    </row>
    <row r="1161" spans="1:41" hidden="1" outlineLevel="1">
      <c r="A1161" t="s">
        <v>1470</v>
      </c>
      <c r="B1161" s="10" t="s">
        <v>3292</v>
      </c>
      <c r="C1161" s="1">
        <f t="shared" si="208"/>
        <v>452</v>
      </c>
      <c r="D1161" s="7">
        <f t="shared" si="201"/>
        <v>2</v>
      </c>
      <c r="E1161" s="7">
        <f t="shared" si="202"/>
        <v>1</v>
      </c>
      <c r="F1161" s="7">
        <f t="shared" si="203"/>
        <v>3</v>
      </c>
      <c r="G1161" s="1">
        <f t="shared" si="209"/>
        <v>45</v>
      </c>
      <c r="H1161" s="2">
        <f t="shared" si="210"/>
        <v>9.9557522123893807E-2</v>
      </c>
      <c r="I1161" s="8"/>
      <c r="J1161" s="2">
        <f t="shared" si="204"/>
        <v>0.43584070796460178</v>
      </c>
      <c r="K1161" s="2">
        <f t="shared" si="205"/>
        <v>0.53539823008849563</v>
      </c>
      <c r="L1161" s="2">
        <f t="shared" si="206"/>
        <v>1.9911504424778761E-2</v>
      </c>
      <c r="M1161" s="2">
        <f t="shared" si="207"/>
        <v>8.8495575221237723E-3</v>
      </c>
      <c r="N1161" s="1">
        <v>197</v>
      </c>
      <c r="O1161" s="1">
        <v>242</v>
      </c>
      <c r="P1161" s="1">
        <v>9</v>
      </c>
      <c r="Q1161" s="1">
        <v>4</v>
      </c>
      <c r="R1161" s="1">
        <v>0</v>
      </c>
      <c r="S1161" s="1"/>
      <c r="T1161" s="1">
        <v>0</v>
      </c>
      <c r="U1161" s="1"/>
      <c r="V1161" s="1"/>
      <c r="W1161" s="1"/>
      <c r="X1161" s="1"/>
      <c r="Y1161" s="1"/>
      <c r="Z1161" s="1"/>
      <c r="AA1161" s="1"/>
      <c r="AB1161" s="1"/>
      <c r="AG1161" t="str">
        <f t="shared" si="211"/>
        <v>Hill</v>
      </c>
      <c r="AH1161" t="s">
        <v>1998</v>
      </c>
      <c r="AI1161">
        <v>2</v>
      </c>
      <c r="AJ1161" s="7">
        <v>114</v>
      </c>
      <c r="AL1161" s="7" t="s">
        <v>402</v>
      </c>
      <c r="AM1161" t="s">
        <v>2456</v>
      </c>
      <c r="AN1161" t="s">
        <v>992</v>
      </c>
      <c r="AO1161" t="s">
        <v>218</v>
      </c>
    </row>
    <row r="1162" spans="1:41" hidden="1" outlineLevel="1">
      <c r="A1162" t="s">
        <v>1315</v>
      </c>
      <c r="B1162" s="10" t="s">
        <v>3292</v>
      </c>
      <c r="C1162" s="1">
        <f t="shared" si="208"/>
        <v>1956</v>
      </c>
      <c r="D1162" s="7">
        <f t="shared" si="201"/>
        <v>2</v>
      </c>
      <c r="E1162" s="7">
        <f t="shared" si="202"/>
        <v>1</v>
      </c>
      <c r="F1162" s="7">
        <f t="shared" si="203"/>
        <v>3</v>
      </c>
      <c r="G1162" s="1">
        <f t="shared" si="209"/>
        <v>114</v>
      </c>
      <c r="H1162" s="2">
        <f t="shared" si="210"/>
        <v>5.8282208588957052E-2</v>
      </c>
      <c r="I1162" s="8"/>
      <c r="J1162" s="2">
        <f t="shared" si="204"/>
        <v>0.44222903885480574</v>
      </c>
      <c r="K1162" s="2">
        <f t="shared" si="205"/>
        <v>0.50051124744376274</v>
      </c>
      <c r="L1162" s="2">
        <f t="shared" si="206"/>
        <v>4.0388548057259714E-2</v>
      </c>
      <c r="M1162" s="2">
        <f t="shared" si="207"/>
        <v>1.6871165644171744E-2</v>
      </c>
      <c r="N1162" s="1">
        <v>865</v>
      </c>
      <c r="O1162" s="1">
        <v>979</v>
      </c>
      <c r="P1162" s="1">
        <v>79</v>
      </c>
      <c r="Q1162" s="1">
        <v>14</v>
      </c>
      <c r="R1162" s="1">
        <v>18</v>
      </c>
      <c r="S1162" s="1"/>
      <c r="T1162" s="1">
        <v>1</v>
      </c>
      <c r="U1162" s="1"/>
      <c r="V1162" s="1"/>
      <c r="W1162" s="1"/>
      <c r="X1162" s="1"/>
      <c r="Y1162" s="1"/>
      <c r="Z1162" s="1"/>
      <c r="AA1162" s="1"/>
      <c r="AB1162" s="1"/>
      <c r="AG1162" t="str">
        <f t="shared" si="211"/>
        <v>Hillsborough</v>
      </c>
      <c r="AH1162" t="s">
        <v>1315</v>
      </c>
      <c r="AI1162">
        <v>2</v>
      </c>
      <c r="AJ1162" s="7">
        <v>164</v>
      </c>
      <c r="AL1162" s="7" t="s">
        <v>402</v>
      </c>
      <c r="AM1162" t="s">
        <v>2455</v>
      </c>
      <c r="AN1162" t="s">
        <v>655</v>
      </c>
      <c r="AO1162" t="s">
        <v>219</v>
      </c>
    </row>
    <row r="1163" spans="1:41" hidden="1" outlineLevel="1">
      <c r="A1163" t="s">
        <v>2416</v>
      </c>
      <c r="B1163" s="10" t="s">
        <v>3292</v>
      </c>
      <c r="C1163" s="1">
        <f t="shared" si="208"/>
        <v>1391</v>
      </c>
      <c r="D1163" s="7">
        <f t="shared" si="201"/>
        <v>1</v>
      </c>
      <c r="E1163" s="7">
        <f t="shared" si="202"/>
        <v>2</v>
      </c>
      <c r="F1163" s="7">
        <f t="shared" si="203"/>
        <v>3</v>
      </c>
      <c r="G1163" s="1">
        <f t="shared" si="209"/>
        <v>297</v>
      </c>
      <c r="H1163" s="2">
        <f t="shared" si="210"/>
        <v>0.2135154565061107</v>
      </c>
      <c r="I1163" s="8"/>
      <c r="J1163" s="2">
        <f t="shared" si="204"/>
        <v>0.57081236520488854</v>
      </c>
      <c r="K1163" s="2">
        <f t="shared" si="205"/>
        <v>0.35729690869877784</v>
      </c>
      <c r="L1163" s="2">
        <f t="shared" si="206"/>
        <v>5.4636951833213515E-2</v>
      </c>
      <c r="M1163" s="2">
        <f t="shared" si="207"/>
        <v>1.7253774263120109E-2</v>
      </c>
      <c r="N1163" s="1">
        <v>794</v>
      </c>
      <c r="O1163" s="1">
        <v>497</v>
      </c>
      <c r="P1163" s="1">
        <v>76</v>
      </c>
      <c r="Q1163" s="1">
        <v>9</v>
      </c>
      <c r="R1163" s="1">
        <v>14</v>
      </c>
      <c r="S1163" s="1"/>
      <c r="T1163" s="1">
        <v>1</v>
      </c>
      <c r="U1163" s="1"/>
      <c r="V1163" s="1"/>
      <c r="W1163" s="1"/>
      <c r="X1163" s="1"/>
      <c r="Y1163" s="1"/>
      <c r="Z1163" s="1"/>
      <c r="AA1163" s="1"/>
      <c r="AB1163" s="1"/>
      <c r="AG1163" t="str">
        <f t="shared" si="211"/>
        <v>Hinsdale</v>
      </c>
      <c r="AH1163" t="s">
        <v>3294</v>
      </c>
      <c r="AI1163">
        <v>2</v>
      </c>
      <c r="AJ1163" s="7">
        <v>244</v>
      </c>
      <c r="AL1163" s="7" t="s">
        <v>402</v>
      </c>
      <c r="AM1163" t="s">
        <v>1803</v>
      </c>
      <c r="AN1163" t="s">
        <v>781</v>
      </c>
      <c r="AO1163" t="s">
        <v>220</v>
      </c>
    </row>
    <row r="1164" spans="1:41" hidden="1" outlineLevel="1">
      <c r="A1164" t="s">
        <v>2568</v>
      </c>
      <c r="B1164" s="10" t="s">
        <v>3292</v>
      </c>
      <c r="C1164" s="1">
        <f t="shared" si="208"/>
        <v>1151</v>
      </c>
      <c r="D1164" s="7">
        <f t="shared" si="201"/>
        <v>2</v>
      </c>
      <c r="E1164" s="7">
        <f t="shared" si="202"/>
        <v>1</v>
      </c>
      <c r="F1164" s="7">
        <f t="shared" si="203"/>
        <v>3</v>
      </c>
      <c r="G1164" s="1">
        <f t="shared" si="209"/>
        <v>80</v>
      </c>
      <c r="H1164" s="2">
        <f t="shared" si="210"/>
        <v>6.9504778453518684E-2</v>
      </c>
      <c r="I1164" s="8"/>
      <c r="J1164" s="2">
        <f t="shared" si="204"/>
        <v>0.43614248479582973</v>
      </c>
      <c r="K1164" s="2">
        <f t="shared" si="205"/>
        <v>0.50564726324934839</v>
      </c>
      <c r="L1164" s="2">
        <f t="shared" si="206"/>
        <v>5.3866203301476977E-2</v>
      </c>
      <c r="M1164" s="2">
        <f t="shared" si="207"/>
        <v>4.3440486533449021E-3</v>
      </c>
      <c r="N1164" s="1">
        <v>502</v>
      </c>
      <c r="O1164" s="1">
        <v>582</v>
      </c>
      <c r="P1164" s="1">
        <v>62</v>
      </c>
      <c r="Q1164" s="1">
        <v>5</v>
      </c>
      <c r="R1164" s="1">
        <v>0</v>
      </c>
      <c r="S1164" s="1"/>
      <c r="T1164" s="1">
        <v>0</v>
      </c>
      <c r="U1164" s="1"/>
      <c r="V1164" s="1"/>
      <c r="W1164" s="1"/>
      <c r="X1164" s="1"/>
      <c r="Y1164" s="1"/>
      <c r="Z1164" s="1"/>
      <c r="AA1164" s="1"/>
      <c r="AB1164" s="1"/>
      <c r="AG1164" t="str">
        <f t="shared" si="211"/>
        <v>Holderness</v>
      </c>
      <c r="AH1164" t="s">
        <v>824</v>
      </c>
      <c r="AI1164">
        <v>2</v>
      </c>
      <c r="AJ1164" s="7">
        <v>86</v>
      </c>
      <c r="AL1164" s="7" t="s">
        <v>402</v>
      </c>
      <c r="AM1164" t="s">
        <v>2454</v>
      </c>
      <c r="AN1164" t="s">
        <v>996</v>
      </c>
      <c r="AO1164" t="s">
        <v>221</v>
      </c>
    </row>
    <row r="1165" spans="1:41" hidden="1" outlineLevel="1">
      <c r="A1165" t="s">
        <v>2569</v>
      </c>
      <c r="B1165" s="10" t="s">
        <v>3292</v>
      </c>
      <c r="C1165" s="1">
        <f t="shared" si="208"/>
        <v>3998</v>
      </c>
      <c r="D1165" s="7">
        <f t="shared" si="201"/>
        <v>2</v>
      </c>
      <c r="E1165" s="7">
        <f t="shared" si="202"/>
        <v>1</v>
      </c>
      <c r="F1165" s="7">
        <f t="shared" si="203"/>
        <v>3</v>
      </c>
      <c r="G1165" s="1">
        <f t="shared" si="209"/>
        <v>311</v>
      </c>
      <c r="H1165" s="2">
        <f t="shared" si="210"/>
        <v>7.7788894447223617E-2</v>
      </c>
      <c r="I1165" s="8"/>
      <c r="J1165" s="2">
        <f t="shared" si="204"/>
        <v>0.43496748374187094</v>
      </c>
      <c r="K1165" s="2">
        <f t="shared" si="205"/>
        <v>0.51275637818909459</v>
      </c>
      <c r="L1165" s="2">
        <f t="shared" si="206"/>
        <v>4.1520760380190098E-2</v>
      </c>
      <c r="M1165" s="2">
        <f t="shared" si="207"/>
        <v>1.0755377688844429E-2</v>
      </c>
      <c r="N1165" s="1">
        <v>1739</v>
      </c>
      <c r="O1165" s="1">
        <v>2050</v>
      </c>
      <c r="P1165" s="1">
        <v>166</v>
      </c>
      <c r="Q1165" s="1">
        <v>19</v>
      </c>
      <c r="R1165" s="1">
        <v>23</v>
      </c>
      <c r="S1165" s="1"/>
      <c r="T1165" s="1">
        <v>1</v>
      </c>
      <c r="U1165" s="1"/>
      <c r="V1165" s="1"/>
      <c r="W1165" s="1"/>
      <c r="X1165" s="1"/>
      <c r="Y1165" s="1"/>
      <c r="Z1165" s="1"/>
      <c r="AA1165" s="1"/>
      <c r="AB1165" s="1"/>
      <c r="AG1165" t="str">
        <f t="shared" si="211"/>
        <v>Hollis</v>
      </c>
      <c r="AH1165" t="s">
        <v>1315</v>
      </c>
      <c r="AI1165">
        <v>2</v>
      </c>
      <c r="AJ1165" s="7">
        <v>253</v>
      </c>
      <c r="AL1165" s="7" t="s">
        <v>402</v>
      </c>
      <c r="AM1165" t="s">
        <v>2455</v>
      </c>
      <c r="AN1165" t="s">
        <v>1482</v>
      </c>
      <c r="AO1165" t="s">
        <v>222</v>
      </c>
    </row>
    <row r="1166" spans="1:41" hidden="1" outlineLevel="1">
      <c r="A1166" t="s">
        <v>2570</v>
      </c>
      <c r="B1166" s="10" t="s">
        <v>3292</v>
      </c>
      <c r="C1166" s="1">
        <f t="shared" si="208"/>
        <v>5295</v>
      </c>
      <c r="D1166" s="7">
        <f t="shared" si="201"/>
        <v>2</v>
      </c>
      <c r="E1166" s="7">
        <f t="shared" si="202"/>
        <v>1</v>
      </c>
      <c r="F1166" s="7">
        <f t="shared" si="203"/>
        <v>3</v>
      </c>
      <c r="G1166" s="1">
        <f t="shared" si="209"/>
        <v>821</v>
      </c>
      <c r="H1166" s="2">
        <f t="shared" si="210"/>
        <v>0.1550519357884797</v>
      </c>
      <c r="I1166" s="8"/>
      <c r="J1166" s="2">
        <f t="shared" si="204"/>
        <v>0.40642115203021717</v>
      </c>
      <c r="K1166" s="2">
        <f t="shared" si="205"/>
        <v>0.56147308781869687</v>
      </c>
      <c r="L1166" s="2">
        <f t="shared" si="206"/>
        <v>2.530689329556185E-2</v>
      </c>
      <c r="M1166" s="2">
        <f t="shared" si="207"/>
        <v>6.798866855524055E-3</v>
      </c>
      <c r="N1166" s="1">
        <v>2152</v>
      </c>
      <c r="O1166" s="1">
        <v>2973</v>
      </c>
      <c r="P1166" s="1">
        <v>134</v>
      </c>
      <c r="Q1166">
        <v>13</v>
      </c>
      <c r="R1166">
        <v>21</v>
      </c>
      <c r="T1166">
        <v>2</v>
      </c>
      <c r="U1166" s="1"/>
      <c r="V1166" s="1"/>
      <c r="W1166" s="1"/>
      <c r="X1166" s="1"/>
      <c r="Y1166" s="1"/>
      <c r="Z1166" s="1"/>
      <c r="AA1166" s="1"/>
      <c r="AB1166" s="1"/>
      <c r="AG1166" t="str">
        <f t="shared" si="211"/>
        <v>Hooksett</v>
      </c>
      <c r="AH1166" t="s">
        <v>1998</v>
      </c>
      <c r="AI1166">
        <v>1</v>
      </c>
      <c r="AJ1166" s="7">
        <v>180</v>
      </c>
      <c r="AL1166" s="7" t="s">
        <v>402</v>
      </c>
      <c r="AM1166" t="s">
        <v>2456</v>
      </c>
      <c r="AN1166" t="s">
        <v>663</v>
      </c>
      <c r="AO1166" t="s">
        <v>223</v>
      </c>
    </row>
    <row r="1167" spans="1:41" hidden="1" outlineLevel="1">
      <c r="A1167" s="10" t="s">
        <v>2857</v>
      </c>
      <c r="B1167" s="10" t="s">
        <v>3292</v>
      </c>
      <c r="C1167" s="1">
        <f t="shared" si="208"/>
        <v>3191</v>
      </c>
      <c r="D1167" s="7">
        <f t="shared" si="201"/>
        <v>1</v>
      </c>
      <c r="E1167" s="7">
        <f t="shared" si="202"/>
        <v>2</v>
      </c>
      <c r="F1167" s="7">
        <f t="shared" si="203"/>
        <v>3</v>
      </c>
      <c r="G1167" s="1">
        <f t="shared" si="209"/>
        <v>129</v>
      </c>
      <c r="H1167" s="2">
        <f t="shared" si="210"/>
        <v>4.0426198683798181E-2</v>
      </c>
      <c r="I1167" s="8"/>
      <c r="J1167" s="2">
        <f t="shared" si="204"/>
        <v>0.49702287684111562</v>
      </c>
      <c r="K1167" s="2">
        <f t="shared" si="205"/>
        <v>0.45659667815731747</v>
      </c>
      <c r="L1167" s="2">
        <f t="shared" si="206"/>
        <v>3.760576621748668E-2</v>
      </c>
      <c r="M1167" s="2">
        <f t="shared" si="207"/>
        <v>8.7746787840802809E-3</v>
      </c>
      <c r="N1167" s="1">
        <v>1586</v>
      </c>
      <c r="O1167" s="1">
        <v>1457</v>
      </c>
      <c r="P1167" s="1">
        <v>120</v>
      </c>
      <c r="Q1167">
        <v>6</v>
      </c>
      <c r="R1167">
        <v>22</v>
      </c>
      <c r="T1167">
        <v>0</v>
      </c>
      <c r="U1167" s="1"/>
      <c r="V1167" s="1"/>
      <c r="W1167" s="1"/>
      <c r="X1167" s="1"/>
      <c r="Y1167" s="1"/>
      <c r="Z1167" s="1"/>
      <c r="AA1167" s="1"/>
      <c r="AB1167" s="1"/>
      <c r="AG1167" t="str">
        <f t="shared" si="211"/>
        <v>Hopkinton</v>
      </c>
      <c r="AH1167" t="s">
        <v>1998</v>
      </c>
      <c r="AI1167">
        <v>2</v>
      </c>
      <c r="AJ1167" s="7">
        <v>156</v>
      </c>
      <c r="AL1167" s="7" t="s">
        <v>402</v>
      </c>
      <c r="AM1167" t="s">
        <v>2456</v>
      </c>
      <c r="AN1167" t="s">
        <v>3823</v>
      </c>
      <c r="AO1167" t="s">
        <v>224</v>
      </c>
    </row>
    <row r="1168" spans="1:41" hidden="1" outlineLevel="1">
      <c r="A1168" t="s">
        <v>2960</v>
      </c>
      <c r="B1168" s="10" t="s">
        <v>3292</v>
      </c>
      <c r="C1168" s="1">
        <f t="shared" si="208"/>
        <v>9489</v>
      </c>
      <c r="D1168" s="7">
        <f t="shared" si="201"/>
        <v>1</v>
      </c>
      <c r="E1168" s="7">
        <f t="shared" si="202"/>
        <v>2</v>
      </c>
      <c r="F1168" s="7">
        <f t="shared" si="203"/>
        <v>3</v>
      </c>
      <c r="G1168" s="1">
        <f t="shared" si="209"/>
        <v>46</v>
      </c>
      <c r="H1168" s="2">
        <f t="shared" si="210"/>
        <v>4.8477184107914425E-3</v>
      </c>
      <c r="I1168" s="8"/>
      <c r="J1168" s="2">
        <f t="shared" si="204"/>
        <v>0.48192644114237537</v>
      </c>
      <c r="K1168" s="2">
        <f t="shared" si="205"/>
        <v>0.47707872273158392</v>
      </c>
      <c r="L1168" s="2">
        <f t="shared" si="206"/>
        <v>3.0561703024554746E-2</v>
      </c>
      <c r="M1168" s="2">
        <f t="shared" si="207"/>
        <v>1.0433133101485966E-2</v>
      </c>
      <c r="N1168" s="1">
        <v>4573</v>
      </c>
      <c r="O1168" s="1">
        <v>4527</v>
      </c>
      <c r="P1168" s="1">
        <v>290</v>
      </c>
      <c r="Q1168" s="1">
        <v>48</v>
      </c>
      <c r="R1168" s="1">
        <v>47</v>
      </c>
      <c r="S1168" s="1"/>
      <c r="T1168" s="1">
        <v>4</v>
      </c>
      <c r="U1168" s="1"/>
      <c r="V1168" s="1"/>
      <c r="W1168" s="1"/>
      <c r="X1168" s="1"/>
      <c r="Y1168" s="1"/>
      <c r="Z1168" s="1"/>
      <c r="AA1168" s="1"/>
      <c r="AB1168" s="1"/>
      <c r="AG1168" t="str">
        <f t="shared" si="211"/>
        <v>Hudson</v>
      </c>
      <c r="AH1168" t="s">
        <v>1315</v>
      </c>
      <c r="AI1168">
        <v>2</v>
      </c>
      <c r="AJ1168" s="7">
        <v>249</v>
      </c>
      <c r="AL1168" s="7" t="s">
        <v>402</v>
      </c>
      <c r="AM1168" t="s">
        <v>2455</v>
      </c>
      <c r="AN1168" t="s">
        <v>992</v>
      </c>
      <c r="AO1168" t="s">
        <v>225</v>
      </c>
    </row>
    <row r="1169" spans="1:41" hidden="1" outlineLevel="1">
      <c r="A1169" t="s">
        <v>3023</v>
      </c>
      <c r="B1169" s="10" t="s">
        <v>3292</v>
      </c>
      <c r="C1169" s="1">
        <f t="shared" si="208"/>
        <v>585</v>
      </c>
      <c r="D1169" s="7">
        <f t="shared" si="201"/>
        <v>1</v>
      </c>
      <c r="E1169" s="7">
        <f t="shared" si="202"/>
        <v>2</v>
      </c>
      <c r="F1169" s="7">
        <f t="shared" si="203"/>
        <v>3</v>
      </c>
      <c r="G1169" s="1">
        <f t="shared" si="209"/>
        <v>31</v>
      </c>
      <c r="H1169" s="2">
        <f t="shared" si="210"/>
        <v>5.2991452991452991E-2</v>
      </c>
      <c r="I1169" s="8"/>
      <c r="J1169" s="2">
        <f t="shared" si="204"/>
        <v>0.49914529914529915</v>
      </c>
      <c r="K1169" s="2">
        <f t="shared" si="205"/>
        <v>0.44615384615384618</v>
      </c>
      <c r="L1169" s="2">
        <f t="shared" si="206"/>
        <v>4.7863247863247867E-2</v>
      </c>
      <c r="M1169" s="2">
        <f t="shared" si="207"/>
        <v>6.8376068376068064E-3</v>
      </c>
      <c r="N1169" s="1">
        <v>292</v>
      </c>
      <c r="O1169" s="1">
        <v>261</v>
      </c>
      <c r="P1169" s="1">
        <v>28</v>
      </c>
      <c r="Q1169">
        <v>2</v>
      </c>
      <c r="R1169">
        <v>2</v>
      </c>
      <c r="T1169">
        <v>0</v>
      </c>
      <c r="U1169" s="1"/>
      <c r="V1169" s="1"/>
      <c r="W1169" s="1"/>
      <c r="X1169" s="1"/>
      <c r="Y1169" s="1"/>
      <c r="Z1169" s="1"/>
      <c r="AA1169" s="1"/>
      <c r="AB1169" s="1"/>
      <c r="AG1169" t="str">
        <f t="shared" si="211"/>
        <v>Jackson</v>
      </c>
      <c r="AH1169" t="s">
        <v>1520</v>
      </c>
      <c r="AI1169">
        <v>1</v>
      </c>
      <c r="AJ1169" s="7">
        <v>51</v>
      </c>
      <c r="AL1169" s="7" t="s">
        <v>402</v>
      </c>
      <c r="AM1169" t="s">
        <v>1802</v>
      </c>
      <c r="AN1169" t="s">
        <v>660</v>
      </c>
      <c r="AO1169" t="s">
        <v>226</v>
      </c>
    </row>
    <row r="1170" spans="1:41" hidden="1" outlineLevel="1">
      <c r="A1170" t="s">
        <v>2571</v>
      </c>
      <c r="B1170" s="10" t="s">
        <v>3292</v>
      </c>
      <c r="C1170" s="1">
        <f t="shared" si="208"/>
        <v>2357</v>
      </c>
      <c r="D1170" s="7">
        <f t="shared" si="201"/>
        <v>1</v>
      </c>
      <c r="E1170" s="7">
        <f t="shared" si="202"/>
        <v>2</v>
      </c>
      <c r="F1170" s="7">
        <f t="shared" si="203"/>
        <v>3</v>
      </c>
      <c r="G1170" s="1">
        <f t="shared" si="209"/>
        <v>74</v>
      </c>
      <c r="H1170" s="2">
        <f t="shared" si="210"/>
        <v>3.1395842172252865E-2</v>
      </c>
      <c r="I1170" s="8"/>
      <c r="J1170" s="2">
        <f t="shared" si="204"/>
        <v>0.49045396690708526</v>
      </c>
      <c r="K1170" s="2">
        <f t="shared" si="205"/>
        <v>0.45905812473483243</v>
      </c>
      <c r="L1170" s="2">
        <f t="shared" si="206"/>
        <v>4.2002545608824778E-2</v>
      </c>
      <c r="M1170" s="2">
        <f t="shared" si="207"/>
        <v>8.4853627492574787E-3</v>
      </c>
      <c r="N1170" s="1">
        <v>1156</v>
      </c>
      <c r="O1170" s="1">
        <v>1082</v>
      </c>
      <c r="P1170" s="1">
        <v>99</v>
      </c>
      <c r="Q1170" s="1">
        <v>10</v>
      </c>
      <c r="R1170" s="1">
        <v>8</v>
      </c>
      <c r="S1170" s="1"/>
      <c r="T1170" s="1">
        <v>2</v>
      </c>
      <c r="U1170" s="1"/>
      <c r="V1170" s="1"/>
      <c r="W1170" s="1"/>
      <c r="X1170" s="1"/>
      <c r="Y1170" s="1"/>
      <c r="Z1170" s="1"/>
      <c r="AA1170" s="1"/>
      <c r="AB1170" s="1"/>
      <c r="AG1170" t="str">
        <f t="shared" si="211"/>
        <v>Jaffrey</v>
      </c>
      <c r="AH1170" t="s">
        <v>3294</v>
      </c>
      <c r="AI1170">
        <v>2</v>
      </c>
      <c r="AJ1170" s="7">
        <v>240</v>
      </c>
      <c r="AL1170" s="7" t="s">
        <v>402</v>
      </c>
      <c r="AM1170" t="s">
        <v>1803</v>
      </c>
      <c r="AN1170" t="s">
        <v>4165</v>
      </c>
      <c r="AO1170" t="s">
        <v>227</v>
      </c>
    </row>
    <row r="1171" spans="1:41" hidden="1" outlineLevel="1">
      <c r="A1171" s="10" t="s">
        <v>3024</v>
      </c>
      <c r="B1171" s="10" t="s">
        <v>3292</v>
      </c>
      <c r="C1171" s="1">
        <f t="shared" si="208"/>
        <v>534</v>
      </c>
      <c r="D1171" s="7">
        <f t="shared" si="201"/>
        <v>2</v>
      </c>
      <c r="E1171" s="7">
        <f t="shared" si="202"/>
        <v>1</v>
      </c>
      <c r="F1171" s="7">
        <f t="shared" si="203"/>
        <v>3</v>
      </c>
      <c r="G1171" s="1">
        <f t="shared" si="209"/>
        <v>189</v>
      </c>
      <c r="H1171" s="2">
        <f t="shared" si="210"/>
        <v>0.3539325842696629</v>
      </c>
      <c r="I1171" s="8"/>
      <c r="J1171" s="2">
        <f t="shared" si="204"/>
        <v>0.28651685393258425</v>
      </c>
      <c r="K1171" s="2">
        <f t="shared" si="205"/>
        <v>0.6404494382022472</v>
      </c>
      <c r="L1171" s="2">
        <f t="shared" si="206"/>
        <v>3.7453183520599252E-2</v>
      </c>
      <c r="M1171" s="2">
        <f t="shared" si="207"/>
        <v>3.5580524344569354E-2</v>
      </c>
      <c r="N1171" s="1">
        <v>153</v>
      </c>
      <c r="O1171" s="1">
        <v>342</v>
      </c>
      <c r="P1171" s="1">
        <v>20</v>
      </c>
      <c r="Q1171">
        <v>7</v>
      </c>
      <c r="R1171">
        <v>12</v>
      </c>
      <c r="U1171" s="1"/>
      <c r="V1171" s="1"/>
      <c r="W1171" s="1"/>
      <c r="X1171" s="1"/>
      <c r="Y1171" s="1"/>
      <c r="Z1171" s="1"/>
      <c r="AA1171" s="1"/>
      <c r="AB1171" s="1"/>
      <c r="AG1171" t="str">
        <f t="shared" si="211"/>
        <v>Jefferson</v>
      </c>
      <c r="AH1171" t="s">
        <v>823</v>
      </c>
      <c r="AI1171">
        <v>2</v>
      </c>
      <c r="AJ1171" s="7">
        <v>25</v>
      </c>
      <c r="AL1171" s="7" t="s">
        <v>402</v>
      </c>
      <c r="AM1171" t="s">
        <v>2150</v>
      </c>
      <c r="AN1171" t="s">
        <v>998</v>
      </c>
      <c r="AO1171" t="s">
        <v>87</v>
      </c>
    </row>
    <row r="1172" spans="1:41" hidden="1" outlineLevel="1">
      <c r="A1172" t="s">
        <v>2572</v>
      </c>
      <c r="B1172" s="10" t="s">
        <v>3292</v>
      </c>
      <c r="C1172" s="1">
        <f t="shared" si="208"/>
        <v>10207</v>
      </c>
      <c r="D1172" s="7">
        <f t="shared" si="201"/>
        <v>1</v>
      </c>
      <c r="E1172" s="7">
        <f t="shared" si="202"/>
        <v>2</v>
      </c>
      <c r="F1172" s="7">
        <f t="shared" si="203"/>
        <v>3</v>
      </c>
      <c r="G1172" s="1">
        <f t="shared" si="209"/>
        <v>2152</v>
      </c>
      <c r="H1172" s="2">
        <f t="shared" si="210"/>
        <v>0.21083570098951701</v>
      </c>
      <c r="I1172" s="8"/>
      <c r="J1172" s="2">
        <f t="shared" si="204"/>
        <v>0.57372391496032138</v>
      </c>
      <c r="K1172" s="2">
        <f t="shared" si="205"/>
        <v>0.36288821397080434</v>
      </c>
      <c r="L1172" s="2">
        <f t="shared" si="206"/>
        <v>5.6823748407955323E-2</v>
      </c>
      <c r="M1172" s="2">
        <f t="shared" si="207"/>
        <v>6.5641226609189571E-3</v>
      </c>
      <c r="N1172" s="1">
        <v>5856</v>
      </c>
      <c r="O1172" s="1">
        <v>3704</v>
      </c>
      <c r="P1172" s="1">
        <v>580</v>
      </c>
      <c r="Q1172" s="1">
        <v>25</v>
      </c>
      <c r="R1172" s="1">
        <v>36</v>
      </c>
      <c r="S1172" s="1"/>
      <c r="T1172" s="1">
        <v>6</v>
      </c>
      <c r="U1172" s="1"/>
      <c r="V1172" s="1"/>
      <c r="W1172" s="1"/>
      <c r="X1172" s="1"/>
      <c r="Y1172" s="1"/>
      <c r="Z1172" s="1"/>
      <c r="AA1172" s="1"/>
      <c r="AB1172" s="1"/>
      <c r="AG1172" t="str">
        <f t="shared" si="211"/>
        <v>Keene</v>
      </c>
      <c r="AH1172" t="s">
        <v>3294</v>
      </c>
      <c r="AI1172">
        <v>2</v>
      </c>
      <c r="AJ1172" s="7">
        <v>209</v>
      </c>
      <c r="AL1172" s="7" t="s">
        <v>402</v>
      </c>
      <c r="AM1172" t="s">
        <v>1803</v>
      </c>
      <c r="AN1172" t="s">
        <v>130</v>
      </c>
      <c r="AO1172" t="s">
        <v>88</v>
      </c>
    </row>
    <row r="1173" spans="1:41" hidden="1" outlineLevel="1">
      <c r="A1173" t="s">
        <v>1958</v>
      </c>
      <c r="B1173" s="10" t="s">
        <v>3292</v>
      </c>
      <c r="C1173" s="1">
        <f t="shared" si="208"/>
        <v>1129</v>
      </c>
      <c r="D1173" s="7">
        <f t="shared" si="201"/>
        <v>2</v>
      </c>
      <c r="E1173" s="7">
        <f t="shared" si="202"/>
        <v>1</v>
      </c>
      <c r="F1173" s="7">
        <f t="shared" si="203"/>
        <v>3</v>
      </c>
      <c r="G1173" s="1">
        <f t="shared" si="209"/>
        <v>49</v>
      </c>
      <c r="H1173" s="2">
        <f t="shared" si="210"/>
        <v>4.3401240035429584E-2</v>
      </c>
      <c r="I1173" s="8"/>
      <c r="J1173" s="2">
        <f t="shared" si="204"/>
        <v>0.44906997342781224</v>
      </c>
      <c r="K1173" s="2">
        <f t="shared" si="205"/>
        <v>0.4924712134632418</v>
      </c>
      <c r="L1173" s="2">
        <f t="shared" si="206"/>
        <v>4.8715677590788306E-2</v>
      </c>
      <c r="M1173" s="2">
        <f t="shared" si="207"/>
        <v>9.7431355181576002E-3</v>
      </c>
      <c r="N1173" s="1">
        <v>507</v>
      </c>
      <c r="O1173" s="1">
        <v>556</v>
      </c>
      <c r="P1173" s="1">
        <v>55</v>
      </c>
      <c r="Q1173">
        <v>1</v>
      </c>
      <c r="R1173">
        <v>8</v>
      </c>
      <c r="T1173">
        <v>2</v>
      </c>
      <c r="U1173" s="1"/>
      <c r="V1173" s="1"/>
      <c r="W1173" s="1"/>
      <c r="X1173" s="1"/>
      <c r="Y1173" s="1"/>
      <c r="Z1173" s="1"/>
      <c r="AA1173" s="1"/>
      <c r="AB1173" s="1"/>
      <c r="AG1173" t="str">
        <f t="shared" si="211"/>
        <v>Kensington</v>
      </c>
      <c r="AH1173" t="s">
        <v>3022</v>
      </c>
      <c r="AI1173">
        <v>1</v>
      </c>
      <c r="AJ1173" s="7">
        <v>217</v>
      </c>
      <c r="AL1173" s="7" t="s">
        <v>402</v>
      </c>
      <c r="AM1173" t="s">
        <v>1466</v>
      </c>
      <c r="AN1173" t="s">
        <v>668</v>
      </c>
      <c r="AO1173" t="s">
        <v>89</v>
      </c>
    </row>
    <row r="1174" spans="1:41" hidden="1" outlineLevel="1">
      <c r="A1174" t="s">
        <v>2904</v>
      </c>
      <c r="B1174" s="10" t="s">
        <v>3292</v>
      </c>
      <c r="C1174" s="1">
        <f t="shared" si="208"/>
        <v>0</v>
      </c>
      <c r="D1174" s="7" t="e">
        <f t="shared" si="201"/>
        <v>#N/A</v>
      </c>
      <c r="E1174" s="7" t="e">
        <f t="shared" si="202"/>
        <v>#N/A</v>
      </c>
      <c r="F1174" s="7">
        <f t="shared" si="203"/>
        <v>0</v>
      </c>
      <c r="G1174" s="1" t="e">
        <f t="shared" si="209"/>
        <v>#N/A</v>
      </c>
      <c r="H1174" s="2" t="e">
        <f t="shared" si="210"/>
        <v>#N/A</v>
      </c>
      <c r="I1174" s="8"/>
      <c r="J1174" s="2" t="str">
        <f t="shared" si="204"/>
        <v>-</v>
      </c>
      <c r="K1174" s="2" t="str">
        <f t="shared" si="205"/>
        <v>-</v>
      </c>
      <c r="L1174" s="2" t="str">
        <f t="shared" si="206"/>
        <v>-</v>
      </c>
      <c r="M1174" s="2" t="str">
        <f t="shared" si="207"/>
        <v>-</v>
      </c>
      <c r="N1174" s="1"/>
      <c r="O1174" s="1"/>
      <c r="P1174" s="1"/>
      <c r="Q1174" s="1"/>
      <c r="R1174" s="1"/>
      <c r="S1174" s="1"/>
      <c r="T1174" s="1"/>
      <c r="U1174" s="1"/>
      <c r="V1174" s="1"/>
      <c r="W1174" s="1"/>
      <c r="X1174" s="1"/>
      <c r="Y1174" s="1"/>
      <c r="Z1174" s="1"/>
      <c r="AA1174" s="1"/>
      <c r="AB1174" s="1"/>
      <c r="AG1174" t="str">
        <f t="shared" si="211"/>
        <v>Kilkenny</v>
      </c>
      <c r="AH1174" t="s">
        <v>823</v>
      </c>
      <c r="AI1174">
        <v>2</v>
      </c>
      <c r="AJ1174" s="7">
        <v>22</v>
      </c>
      <c r="AL1174" s="7" t="s">
        <v>402</v>
      </c>
      <c r="AM1174" t="s">
        <v>2150</v>
      </c>
      <c r="AN1174" t="s">
        <v>318</v>
      </c>
      <c r="AO1174" t="s">
        <v>90</v>
      </c>
    </row>
    <row r="1175" spans="1:41" hidden="1" outlineLevel="1">
      <c r="A1175" t="s">
        <v>1247</v>
      </c>
      <c r="B1175" s="10" t="s">
        <v>3292</v>
      </c>
      <c r="C1175" s="1">
        <f t="shared" si="208"/>
        <v>2826</v>
      </c>
      <c r="D1175" s="7">
        <f t="shared" si="201"/>
        <v>2</v>
      </c>
      <c r="E1175" s="7">
        <f t="shared" si="202"/>
        <v>1</v>
      </c>
      <c r="F1175" s="7">
        <f t="shared" si="203"/>
        <v>3</v>
      </c>
      <c r="G1175" s="1">
        <f t="shared" si="209"/>
        <v>184</v>
      </c>
      <c r="H1175" s="2">
        <f t="shared" si="210"/>
        <v>6.5109695682944085E-2</v>
      </c>
      <c r="I1175" s="8"/>
      <c r="J1175" s="2">
        <f t="shared" si="204"/>
        <v>0.4426751592356688</v>
      </c>
      <c r="K1175" s="2">
        <f t="shared" si="205"/>
        <v>0.50778485491861292</v>
      </c>
      <c r="L1175" s="2">
        <f t="shared" si="206"/>
        <v>3.8924274593064405E-2</v>
      </c>
      <c r="M1175" s="2">
        <f t="shared" si="207"/>
        <v>1.0615711252653877E-2</v>
      </c>
      <c r="N1175" s="1">
        <v>1251</v>
      </c>
      <c r="O1175" s="1">
        <v>1435</v>
      </c>
      <c r="P1175" s="1">
        <v>110</v>
      </c>
      <c r="Q1175">
        <v>16</v>
      </c>
      <c r="R1175">
        <v>14</v>
      </c>
      <c r="T1175">
        <v>0</v>
      </c>
      <c r="U1175" s="1"/>
      <c r="V1175" s="1"/>
      <c r="W1175" s="1"/>
      <c r="X1175" s="1"/>
      <c r="Y1175" s="1"/>
      <c r="Z1175" s="1"/>
      <c r="AA1175" s="1"/>
      <c r="AB1175" s="1"/>
      <c r="AG1175" t="str">
        <f t="shared" si="211"/>
        <v>Kingston</v>
      </c>
      <c r="AH1175" t="s">
        <v>3022</v>
      </c>
      <c r="AI1175">
        <v>1</v>
      </c>
      <c r="AJ1175" s="7">
        <v>219</v>
      </c>
      <c r="AL1175" s="7" t="s">
        <v>402</v>
      </c>
      <c r="AM1175" t="s">
        <v>1466</v>
      </c>
      <c r="AN1175" t="s">
        <v>994</v>
      </c>
      <c r="AO1175" t="s">
        <v>357</v>
      </c>
    </row>
    <row r="1176" spans="1:41" hidden="1" outlineLevel="1">
      <c r="A1176" t="s">
        <v>3111</v>
      </c>
      <c r="B1176" s="10" t="s">
        <v>3292</v>
      </c>
      <c r="C1176" s="1">
        <f t="shared" si="208"/>
        <v>7095</v>
      </c>
      <c r="D1176" s="7">
        <f t="shared" si="201"/>
        <v>2</v>
      </c>
      <c r="E1176" s="7">
        <f t="shared" si="202"/>
        <v>1</v>
      </c>
      <c r="F1176" s="7">
        <f t="shared" si="203"/>
        <v>3</v>
      </c>
      <c r="G1176" s="1">
        <f t="shared" si="209"/>
        <v>799</v>
      </c>
      <c r="H1176" s="2">
        <f t="shared" si="210"/>
        <v>0.11261451726568006</v>
      </c>
      <c r="I1176" s="8"/>
      <c r="J1176" s="2">
        <f t="shared" si="204"/>
        <v>0.42494714587737842</v>
      </c>
      <c r="K1176" s="2">
        <f t="shared" si="205"/>
        <v>0.53756166314305853</v>
      </c>
      <c r="L1176" s="2">
        <f t="shared" si="206"/>
        <v>3.0584918957011979E-2</v>
      </c>
      <c r="M1176" s="2">
        <f t="shared" si="207"/>
        <v>6.9062720225511257E-3</v>
      </c>
      <c r="N1176" s="1">
        <v>3015</v>
      </c>
      <c r="O1176" s="1">
        <v>3814</v>
      </c>
      <c r="P1176" s="1">
        <v>217</v>
      </c>
      <c r="Q1176" s="1">
        <v>21</v>
      </c>
      <c r="R1176" s="1">
        <v>23</v>
      </c>
      <c r="S1176" s="1"/>
      <c r="T1176" s="1">
        <v>5</v>
      </c>
      <c r="U1176" s="1"/>
      <c r="V1176" s="1"/>
      <c r="W1176" s="1"/>
      <c r="X1176" s="1"/>
      <c r="Y1176" s="1"/>
      <c r="Z1176" s="1"/>
      <c r="AA1176" s="1"/>
      <c r="AB1176" s="1"/>
      <c r="AG1176" t="str">
        <f t="shared" si="211"/>
        <v>Laconia</v>
      </c>
      <c r="AH1176" t="s">
        <v>3293</v>
      </c>
      <c r="AI1176">
        <v>1</v>
      </c>
      <c r="AJ1176" s="7">
        <v>106</v>
      </c>
      <c r="AL1176" s="7" t="s">
        <v>402</v>
      </c>
      <c r="AM1176" t="s">
        <v>1801</v>
      </c>
      <c r="AN1176" t="s">
        <v>781</v>
      </c>
      <c r="AO1176" t="s">
        <v>358</v>
      </c>
    </row>
    <row r="1177" spans="1:41" hidden="1" outlineLevel="1">
      <c r="A1177" t="s">
        <v>1726</v>
      </c>
      <c r="B1177" s="10" t="s">
        <v>3292</v>
      </c>
      <c r="C1177" s="1">
        <f t="shared" si="208"/>
        <v>1540</v>
      </c>
      <c r="D1177" s="7">
        <f t="shared" si="201"/>
        <v>2</v>
      </c>
      <c r="E1177" s="7">
        <f t="shared" si="202"/>
        <v>1</v>
      </c>
      <c r="F1177" s="7">
        <f t="shared" si="203"/>
        <v>3</v>
      </c>
      <c r="G1177" s="1">
        <f t="shared" si="209"/>
        <v>315</v>
      </c>
      <c r="H1177" s="2">
        <f t="shared" si="210"/>
        <v>0.20454545454545456</v>
      </c>
      <c r="I1177" s="8"/>
      <c r="J1177" s="2">
        <f t="shared" si="204"/>
        <v>0.37207792207792206</v>
      </c>
      <c r="K1177" s="2">
        <f t="shared" si="205"/>
        <v>0.57662337662337659</v>
      </c>
      <c r="L1177" s="2">
        <f t="shared" si="206"/>
        <v>3.896103896103896E-2</v>
      </c>
      <c r="M1177" s="2">
        <f t="shared" si="207"/>
        <v>1.2337662337662439E-2</v>
      </c>
      <c r="N1177" s="1">
        <v>573</v>
      </c>
      <c r="O1177" s="1">
        <v>888</v>
      </c>
      <c r="P1177" s="1">
        <v>60</v>
      </c>
      <c r="Q1177" s="1">
        <v>11</v>
      </c>
      <c r="R1177" s="1">
        <v>6</v>
      </c>
      <c r="S1177" s="1"/>
      <c r="T1177" s="1">
        <v>2</v>
      </c>
      <c r="U1177" s="1"/>
      <c r="V1177" s="1"/>
      <c r="W1177" s="1"/>
      <c r="X1177" s="1"/>
      <c r="Y1177" s="1"/>
      <c r="Z1177" s="1"/>
      <c r="AA1177" s="1"/>
      <c r="AB1177" s="1"/>
      <c r="AG1177" t="str">
        <f t="shared" si="211"/>
        <v>Lancaster</v>
      </c>
      <c r="AH1177" t="s">
        <v>823</v>
      </c>
      <c r="AI1177">
        <v>2</v>
      </c>
      <c r="AJ1177" s="7">
        <v>23</v>
      </c>
      <c r="AL1177" s="7" t="s">
        <v>402</v>
      </c>
      <c r="AM1177" t="s">
        <v>2150</v>
      </c>
      <c r="AN1177" t="s">
        <v>4686</v>
      </c>
      <c r="AO1177" t="s">
        <v>359</v>
      </c>
    </row>
    <row r="1178" spans="1:41" hidden="1" outlineLevel="1">
      <c r="A1178" t="s">
        <v>1273</v>
      </c>
      <c r="B1178" s="10" t="s">
        <v>3292</v>
      </c>
      <c r="C1178" s="1">
        <f t="shared" si="208"/>
        <v>183</v>
      </c>
      <c r="D1178" s="7">
        <f t="shared" si="201"/>
        <v>2</v>
      </c>
      <c r="E1178" s="7">
        <f t="shared" si="202"/>
        <v>1</v>
      </c>
      <c r="F1178" s="7">
        <f t="shared" si="203"/>
        <v>3</v>
      </c>
      <c r="G1178" s="1">
        <f t="shared" si="209"/>
        <v>68</v>
      </c>
      <c r="H1178" s="2">
        <f t="shared" si="210"/>
        <v>0.37158469945355194</v>
      </c>
      <c r="I1178" s="8"/>
      <c r="J1178" s="2">
        <f t="shared" si="204"/>
        <v>0.2896174863387978</v>
      </c>
      <c r="K1178" s="2">
        <f t="shared" si="205"/>
        <v>0.66120218579234968</v>
      </c>
      <c r="L1178" s="2">
        <f t="shared" si="206"/>
        <v>3.2786885245901641E-2</v>
      </c>
      <c r="M1178" s="2">
        <f t="shared" si="207"/>
        <v>1.6393442622950873E-2</v>
      </c>
      <c r="N1178" s="1">
        <v>53</v>
      </c>
      <c r="O1178" s="1">
        <v>121</v>
      </c>
      <c r="P1178" s="1">
        <v>6</v>
      </c>
      <c r="Q1178" s="1">
        <v>1</v>
      </c>
      <c r="R1178" s="1">
        <v>1</v>
      </c>
      <c r="S1178" s="1"/>
      <c r="T1178" s="1">
        <v>1</v>
      </c>
      <c r="U1178" s="1"/>
      <c r="V1178" s="1"/>
      <c r="W1178" s="1"/>
      <c r="X1178" s="1"/>
      <c r="Y1178" s="1"/>
      <c r="Z1178" s="1"/>
      <c r="AA1178" s="1"/>
      <c r="AB1178" s="1"/>
      <c r="AG1178" t="str">
        <f t="shared" si="211"/>
        <v>Landaff</v>
      </c>
      <c r="AH1178" t="s">
        <v>824</v>
      </c>
      <c r="AI1178">
        <v>2</v>
      </c>
      <c r="AJ1178" s="7">
        <v>54</v>
      </c>
      <c r="AL1178" s="7" t="s">
        <v>402</v>
      </c>
      <c r="AM1178" t="s">
        <v>2454</v>
      </c>
      <c r="AN1178" t="s">
        <v>313</v>
      </c>
      <c r="AO1178" t="s">
        <v>360</v>
      </c>
    </row>
    <row r="1179" spans="1:41" hidden="1" outlineLevel="1">
      <c r="A1179" t="s">
        <v>1278</v>
      </c>
      <c r="B1179" s="10" t="s">
        <v>3292</v>
      </c>
      <c r="C1179" s="1">
        <f t="shared" si="208"/>
        <v>331</v>
      </c>
      <c r="D1179" s="7">
        <f t="shared" si="201"/>
        <v>2</v>
      </c>
      <c r="E1179" s="7">
        <f t="shared" si="202"/>
        <v>1</v>
      </c>
      <c r="F1179" s="7">
        <f t="shared" si="203"/>
        <v>3</v>
      </c>
      <c r="G1179" s="1">
        <f t="shared" si="209"/>
        <v>24</v>
      </c>
      <c r="H1179" s="2">
        <f t="shared" si="210"/>
        <v>7.2507552870090641E-2</v>
      </c>
      <c r="I1179" s="8"/>
      <c r="J1179" s="2">
        <f t="shared" si="204"/>
        <v>0.41993957703927492</v>
      </c>
      <c r="K1179" s="2">
        <f t="shared" si="205"/>
        <v>0.49244712990936557</v>
      </c>
      <c r="L1179" s="2">
        <f t="shared" si="206"/>
        <v>7.5528700906344406E-2</v>
      </c>
      <c r="M1179" s="2">
        <f t="shared" si="207"/>
        <v>1.2084592145015158E-2</v>
      </c>
      <c r="N1179" s="1">
        <v>139</v>
      </c>
      <c r="O1179" s="1">
        <v>163</v>
      </c>
      <c r="P1179" s="1">
        <v>25</v>
      </c>
      <c r="Q1179">
        <v>1</v>
      </c>
      <c r="R1179">
        <v>3</v>
      </c>
      <c r="T1179">
        <v>0</v>
      </c>
      <c r="U1179" s="1"/>
      <c r="V1179" s="1"/>
      <c r="W1179" s="1"/>
      <c r="X1179" s="1"/>
      <c r="Y1179" s="1"/>
      <c r="Z1179" s="1"/>
      <c r="AA1179" s="1"/>
      <c r="AB1179" s="1"/>
      <c r="AG1179" t="str">
        <f t="shared" si="211"/>
        <v>Langdon</v>
      </c>
      <c r="AH1179" t="s">
        <v>1736</v>
      </c>
      <c r="AI1179">
        <v>2</v>
      </c>
      <c r="AJ1179" s="7">
        <v>165</v>
      </c>
      <c r="AL1179" s="7" t="s">
        <v>402</v>
      </c>
      <c r="AM1179" t="s">
        <v>1468</v>
      </c>
      <c r="AN1179" t="s">
        <v>4165</v>
      </c>
      <c r="AO1179" t="s">
        <v>361</v>
      </c>
    </row>
    <row r="1180" spans="1:41" hidden="1" outlineLevel="1">
      <c r="A1180" t="s">
        <v>1007</v>
      </c>
      <c r="B1180" s="10" t="s">
        <v>3292</v>
      </c>
      <c r="C1180" s="1">
        <f t="shared" si="208"/>
        <v>5520</v>
      </c>
      <c r="D1180" s="7">
        <f t="shared" si="201"/>
        <v>1</v>
      </c>
      <c r="E1180" s="7">
        <f t="shared" si="202"/>
        <v>2</v>
      </c>
      <c r="F1180" s="7">
        <f t="shared" si="203"/>
        <v>3</v>
      </c>
      <c r="G1180" s="1">
        <f t="shared" si="209"/>
        <v>818</v>
      </c>
      <c r="H1180" s="2">
        <f t="shared" si="210"/>
        <v>0.14818840579710144</v>
      </c>
      <c r="I1180" s="8"/>
      <c r="J1180" s="2">
        <f t="shared" si="204"/>
        <v>0.5514492753623188</v>
      </c>
      <c r="K1180" s="2">
        <f t="shared" si="205"/>
        <v>0.40326086956521739</v>
      </c>
      <c r="L1180" s="2">
        <f t="shared" si="206"/>
        <v>3.894927536231884E-2</v>
      </c>
      <c r="M1180" s="2">
        <f t="shared" si="207"/>
        <v>6.3405797101449626E-3</v>
      </c>
      <c r="N1180" s="1">
        <v>3044</v>
      </c>
      <c r="O1180" s="1">
        <v>2226</v>
      </c>
      <c r="P1180" s="1">
        <v>215</v>
      </c>
      <c r="Q1180">
        <v>16</v>
      </c>
      <c r="R1180">
        <v>16</v>
      </c>
      <c r="T1180">
        <v>3</v>
      </c>
      <c r="U1180" s="1"/>
      <c r="V1180" s="1"/>
      <c r="W1180" s="1"/>
      <c r="X1180" s="1"/>
      <c r="Y1180" s="1"/>
      <c r="Z1180" s="1"/>
      <c r="AA1180" s="1"/>
      <c r="AB1180" s="1"/>
      <c r="AG1180" t="str">
        <f t="shared" si="211"/>
        <v>Lebanon</v>
      </c>
      <c r="AH1180" t="s">
        <v>824</v>
      </c>
      <c r="AI1180">
        <v>2</v>
      </c>
      <c r="AJ1180" s="7">
        <v>99</v>
      </c>
      <c r="AL1180" s="7" t="s">
        <v>402</v>
      </c>
      <c r="AM1180" t="s">
        <v>2454</v>
      </c>
      <c r="AN1180" t="s">
        <v>998</v>
      </c>
      <c r="AO1180" t="s">
        <v>362</v>
      </c>
    </row>
    <row r="1181" spans="1:41" hidden="1" outlineLevel="1">
      <c r="A1181" t="s">
        <v>3055</v>
      </c>
      <c r="B1181" s="10" t="s">
        <v>3292</v>
      </c>
      <c r="C1181" s="1">
        <f t="shared" si="208"/>
        <v>2098</v>
      </c>
      <c r="D1181" s="7">
        <f t="shared" si="201"/>
        <v>1</v>
      </c>
      <c r="E1181" s="7">
        <f t="shared" si="202"/>
        <v>2</v>
      </c>
      <c r="F1181" s="7">
        <f t="shared" si="203"/>
        <v>3</v>
      </c>
      <c r="G1181" s="1">
        <f t="shared" si="209"/>
        <v>323</v>
      </c>
      <c r="H1181" s="2">
        <f t="shared" si="210"/>
        <v>0.15395614871306007</v>
      </c>
      <c r="I1181" s="8"/>
      <c r="J1181" s="2">
        <f t="shared" si="204"/>
        <v>0.54528122020972358</v>
      </c>
      <c r="K1181" s="2">
        <f t="shared" si="205"/>
        <v>0.39132507149666351</v>
      </c>
      <c r="L1181" s="2">
        <f t="shared" si="206"/>
        <v>5.7197330791229746E-2</v>
      </c>
      <c r="M1181" s="2">
        <f t="shared" si="207"/>
        <v>6.1963775023831588E-3</v>
      </c>
      <c r="N1181" s="1">
        <v>1144</v>
      </c>
      <c r="O1181" s="1">
        <v>821</v>
      </c>
      <c r="P1181" s="1">
        <v>120</v>
      </c>
      <c r="Q1181">
        <v>3</v>
      </c>
      <c r="R1181">
        <v>10</v>
      </c>
      <c r="T1181">
        <v>0</v>
      </c>
      <c r="U1181" s="1"/>
      <c r="V1181" s="1"/>
      <c r="W1181" s="1"/>
      <c r="X1181" s="1"/>
      <c r="Y1181" s="1"/>
      <c r="Z1181" s="1"/>
      <c r="AA1181" s="1"/>
      <c r="AB1181" s="1"/>
      <c r="AG1181" t="str">
        <f t="shared" si="211"/>
        <v>Lee</v>
      </c>
      <c r="AH1181" t="s">
        <v>617</v>
      </c>
      <c r="AI1181">
        <v>1</v>
      </c>
      <c r="AJ1181" s="7">
        <v>170</v>
      </c>
      <c r="AL1181" s="7" t="s">
        <v>402</v>
      </c>
      <c r="AM1181" t="s">
        <v>1467</v>
      </c>
      <c r="AN1181" t="s">
        <v>776</v>
      </c>
      <c r="AO1181" t="s">
        <v>363</v>
      </c>
    </row>
    <row r="1182" spans="1:41" hidden="1" outlineLevel="1">
      <c r="A1182" t="s">
        <v>1609</v>
      </c>
      <c r="B1182" s="10" t="s">
        <v>3292</v>
      </c>
      <c r="C1182" s="1">
        <f t="shared" si="208"/>
        <v>455</v>
      </c>
      <c r="D1182" s="7">
        <f t="shared" si="201"/>
        <v>2</v>
      </c>
      <c r="E1182" s="7">
        <f t="shared" si="202"/>
        <v>1</v>
      </c>
      <c r="F1182" s="7">
        <f t="shared" si="203"/>
        <v>3</v>
      </c>
      <c r="G1182" s="1">
        <f t="shared" si="209"/>
        <v>105</v>
      </c>
      <c r="H1182" s="2">
        <f t="shared" si="210"/>
        <v>0.23076923076923078</v>
      </c>
      <c r="I1182" s="8"/>
      <c r="J1182" s="2">
        <f t="shared" si="204"/>
        <v>0.34285714285714286</v>
      </c>
      <c r="K1182" s="2">
        <f t="shared" si="205"/>
        <v>0.57362637362637359</v>
      </c>
      <c r="L1182" s="2">
        <f t="shared" si="206"/>
        <v>6.3736263736263732E-2</v>
      </c>
      <c r="M1182" s="2">
        <f t="shared" si="207"/>
        <v>1.9780219780219821E-2</v>
      </c>
      <c r="N1182" s="1">
        <v>156</v>
      </c>
      <c r="O1182" s="1">
        <v>261</v>
      </c>
      <c r="P1182" s="1">
        <v>29</v>
      </c>
      <c r="Q1182">
        <v>1</v>
      </c>
      <c r="R1182">
        <v>7</v>
      </c>
      <c r="T1182">
        <v>1</v>
      </c>
      <c r="U1182" s="1"/>
      <c r="V1182" s="1"/>
      <c r="W1182" s="1"/>
      <c r="X1182" s="1"/>
      <c r="Y1182" s="1"/>
      <c r="Z1182" s="1"/>
      <c r="AA1182" s="1"/>
      <c r="AB1182" s="1"/>
      <c r="AG1182" t="str">
        <f t="shared" si="211"/>
        <v>Lempster</v>
      </c>
      <c r="AH1182" t="s">
        <v>1736</v>
      </c>
      <c r="AI1182">
        <v>2</v>
      </c>
      <c r="AJ1182" s="7">
        <v>152</v>
      </c>
      <c r="AL1182" s="7" t="s">
        <v>402</v>
      </c>
      <c r="AM1182" t="s">
        <v>1468</v>
      </c>
      <c r="AN1182" t="s">
        <v>130</v>
      </c>
      <c r="AO1182" t="s">
        <v>364</v>
      </c>
    </row>
    <row r="1183" spans="1:41" hidden="1" outlineLevel="1">
      <c r="A1183" s="10" t="s">
        <v>2054</v>
      </c>
      <c r="B1183" s="10" t="s">
        <v>3292</v>
      </c>
      <c r="C1183" s="1">
        <f t="shared" si="208"/>
        <v>743</v>
      </c>
      <c r="D1183" s="7">
        <f t="shared" si="201"/>
        <v>2</v>
      </c>
      <c r="E1183" s="7">
        <f t="shared" si="202"/>
        <v>1</v>
      </c>
      <c r="F1183" s="7">
        <f t="shared" si="203"/>
        <v>3</v>
      </c>
      <c r="G1183" s="1">
        <f t="shared" si="209"/>
        <v>45</v>
      </c>
      <c r="H1183" s="2">
        <f t="shared" si="210"/>
        <v>6.0565275908479141E-2</v>
      </c>
      <c r="I1183" s="8"/>
      <c r="J1183" s="2">
        <f t="shared" si="204"/>
        <v>0.42934051144010765</v>
      </c>
      <c r="K1183" s="2">
        <f t="shared" si="205"/>
        <v>0.48990578734858681</v>
      </c>
      <c r="L1183" s="2">
        <f t="shared" si="206"/>
        <v>6.4602960969044415E-2</v>
      </c>
      <c r="M1183" s="2">
        <f t="shared" si="207"/>
        <v>1.6150740242261125E-2</v>
      </c>
      <c r="N1183" s="1">
        <v>319</v>
      </c>
      <c r="O1183" s="1">
        <v>364</v>
      </c>
      <c r="P1183" s="1">
        <v>48</v>
      </c>
      <c r="Q1183">
        <v>8</v>
      </c>
      <c r="R1183">
        <v>4</v>
      </c>
      <c r="T1183">
        <v>0</v>
      </c>
      <c r="U1183" s="1"/>
      <c r="V1183" s="1"/>
      <c r="W1183" s="1"/>
      <c r="X1183" s="1"/>
      <c r="Y1183" s="1"/>
      <c r="Z1183" s="1"/>
      <c r="AA1183" s="1"/>
      <c r="AB1183" s="1"/>
      <c r="AG1183" t="str">
        <f t="shared" si="211"/>
        <v>Lincoln</v>
      </c>
      <c r="AH1183" t="s">
        <v>824</v>
      </c>
      <c r="AI1183">
        <v>2</v>
      </c>
      <c r="AJ1183" s="7">
        <v>55</v>
      </c>
      <c r="AL1183" s="7" t="s">
        <v>402</v>
      </c>
      <c r="AM1183" t="s">
        <v>2454</v>
      </c>
      <c r="AN1183" t="s">
        <v>318</v>
      </c>
      <c r="AO1183" t="s">
        <v>365</v>
      </c>
    </row>
    <row r="1184" spans="1:41" hidden="1" outlineLevel="1">
      <c r="A1184" t="s">
        <v>2251</v>
      </c>
      <c r="B1184" s="10" t="s">
        <v>3292</v>
      </c>
      <c r="C1184" s="1">
        <f t="shared" si="208"/>
        <v>605</v>
      </c>
      <c r="D1184" s="7">
        <f t="shared" si="201"/>
        <v>2</v>
      </c>
      <c r="E1184" s="7">
        <f t="shared" si="202"/>
        <v>1</v>
      </c>
      <c r="F1184" s="7">
        <f t="shared" si="203"/>
        <v>4</v>
      </c>
      <c r="G1184" s="1">
        <f t="shared" si="209"/>
        <v>99</v>
      </c>
      <c r="H1184" s="2">
        <f t="shared" si="210"/>
        <v>0.16363636363636364</v>
      </c>
      <c r="I1184" s="8"/>
      <c r="J1184" s="2">
        <f t="shared" si="204"/>
        <v>0.38677685950413221</v>
      </c>
      <c r="K1184" s="2">
        <f t="shared" si="205"/>
        <v>0.5504132231404959</v>
      </c>
      <c r="L1184" s="2">
        <f t="shared" si="206"/>
        <v>1.9834710743801654E-2</v>
      </c>
      <c r="M1184" s="2">
        <f t="shared" si="207"/>
        <v>4.2975206611570241E-2</v>
      </c>
      <c r="N1184" s="1">
        <v>234</v>
      </c>
      <c r="O1184" s="1">
        <v>333</v>
      </c>
      <c r="P1184" s="1">
        <v>12</v>
      </c>
      <c r="Q1184" s="1">
        <v>9</v>
      </c>
      <c r="R1184" s="1">
        <v>15</v>
      </c>
      <c r="S1184" s="1"/>
      <c r="T1184" s="1">
        <v>2</v>
      </c>
      <c r="U1184" s="1"/>
      <c r="V1184" s="1"/>
      <c r="W1184" s="1"/>
      <c r="X1184" s="1"/>
      <c r="Y1184" s="1"/>
      <c r="Z1184" s="1"/>
      <c r="AA1184" s="1"/>
      <c r="AB1184" s="1"/>
      <c r="AG1184" t="str">
        <f t="shared" si="211"/>
        <v>Lisbon</v>
      </c>
      <c r="AH1184" t="s">
        <v>824</v>
      </c>
      <c r="AI1184">
        <v>2</v>
      </c>
      <c r="AJ1184" s="7">
        <v>43</v>
      </c>
      <c r="AL1184" s="7" t="s">
        <v>402</v>
      </c>
      <c r="AM1184" t="s">
        <v>2454</v>
      </c>
      <c r="AN1184" t="s">
        <v>4686</v>
      </c>
      <c r="AO1184" t="s">
        <v>366</v>
      </c>
    </row>
    <row r="1185" spans="1:41" hidden="1" outlineLevel="1">
      <c r="A1185" t="s">
        <v>2192</v>
      </c>
      <c r="B1185" s="10" t="s">
        <v>3292</v>
      </c>
      <c r="C1185" s="1">
        <f t="shared" si="208"/>
        <v>3374</v>
      </c>
      <c r="D1185" s="7">
        <f t="shared" si="201"/>
        <v>2</v>
      </c>
      <c r="E1185" s="7">
        <f t="shared" si="202"/>
        <v>1</v>
      </c>
      <c r="F1185" s="7">
        <f t="shared" si="203"/>
        <v>3</v>
      </c>
      <c r="G1185" s="1">
        <f t="shared" si="209"/>
        <v>262</v>
      </c>
      <c r="H1185" s="2">
        <f t="shared" si="210"/>
        <v>7.7652637818612924E-2</v>
      </c>
      <c r="I1185" s="8"/>
      <c r="J1185" s="2">
        <f t="shared" si="204"/>
        <v>0.43864848844101956</v>
      </c>
      <c r="K1185" s="2">
        <f t="shared" si="205"/>
        <v>0.51630112625963254</v>
      </c>
      <c r="L1185" s="2">
        <f t="shared" si="206"/>
        <v>3.4380557202133968E-2</v>
      </c>
      <c r="M1185" s="2">
        <f t="shared" si="207"/>
        <v>1.0669828097213938E-2</v>
      </c>
      <c r="N1185" s="1">
        <v>1480</v>
      </c>
      <c r="O1185" s="1">
        <v>1742</v>
      </c>
      <c r="P1185" s="1">
        <v>116</v>
      </c>
      <c r="Q1185" s="1">
        <v>18</v>
      </c>
      <c r="R1185" s="1">
        <v>17</v>
      </c>
      <c r="S1185" s="1"/>
      <c r="T1185" s="1">
        <v>1</v>
      </c>
      <c r="U1185" s="1"/>
      <c r="V1185" s="1"/>
      <c r="W1185" s="1"/>
      <c r="X1185" s="1"/>
      <c r="Y1185" s="1"/>
      <c r="Z1185" s="1"/>
      <c r="AA1185" s="1"/>
      <c r="AB1185" s="1"/>
      <c r="AG1185" t="str">
        <f t="shared" si="211"/>
        <v>Litchfield</v>
      </c>
      <c r="AH1185" t="s">
        <v>1315</v>
      </c>
      <c r="AI1185">
        <v>2</v>
      </c>
      <c r="AJ1185" s="7">
        <v>234</v>
      </c>
      <c r="AL1185" s="7" t="s">
        <v>402</v>
      </c>
      <c r="AM1185" t="s">
        <v>2455</v>
      </c>
      <c r="AN1185" t="s">
        <v>663</v>
      </c>
      <c r="AO1185" t="s">
        <v>367</v>
      </c>
    </row>
    <row r="1186" spans="1:41" hidden="1" outlineLevel="1">
      <c r="A1186" t="s">
        <v>2235</v>
      </c>
      <c r="B1186" s="10" t="s">
        <v>3292</v>
      </c>
      <c r="C1186" s="1">
        <f t="shared" si="208"/>
        <v>2516</v>
      </c>
      <c r="D1186" s="7">
        <f t="shared" si="201"/>
        <v>2</v>
      </c>
      <c r="E1186" s="7">
        <f t="shared" si="202"/>
        <v>1</v>
      </c>
      <c r="F1186" s="7">
        <f t="shared" si="203"/>
        <v>3</v>
      </c>
      <c r="G1186" s="1">
        <f t="shared" si="209"/>
        <v>429</v>
      </c>
      <c r="H1186" s="2">
        <f t="shared" si="210"/>
        <v>0.1705087440381558</v>
      </c>
      <c r="I1186" s="8"/>
      <c r="J1186" s="2">
        <f t="shared" si="204"/>
        <v>0.39308426073131958</v>
      </c>
      <c r="K1186" s="2">
        <f t="shared" si="205"/>
        <v>0.56359300476947538</v>
      </c>
      <c r="L1186" s="2">
        <f t="shared" si="206"/>
        <v>3.2988871224165342E-2</v>
      </c>
      <c r="M1186" s="2">
        <f t="shared" si="207"/>
        <v>1.0333863275039643E-2</v>
      </c>
      <c r="N1186" s="1">
        <v>989</v>
      </c>
      <c r="O1186" s="1">
        <v>1418</v>
      </c>
      <c r="P1186" s="1">
        <v>83</v>
      </c>
      <c r="Q1186" s="1">
        <v>13</v>
      </c>
      <c r="R1186" s="1">
        <v>12</v>
      </c>
      <c r="S1186" s="1"/>
      <c r="T1186" s="1">
        <v>1</v>
      </c>
      <c r="U1186" s="1"/>
      <c r="V1186" s="1"/>
      <c r="W1186" s="1"/>
      <c r="X1186" s="1"/>
      <c r="Y1186" s="1"/>
      <c r="Z1186" s="1"/>
      <c r="AA1186" s="1"/>
      <c r="AB1186" s="1"/>
      <c r="AG1186" t="str">
        <f t="shared" si="211"/>
        <v>Littleton</v>
      </c>
      <c r="AH1186" t="s">
        <v>824</v>
      </c>
      <c r="AI1186">
        <v>2</v>
      </c>
      <c r="AJ1186" s="7">
        <v>31</v>
      </c>
      <c r="AL1186" s="7" t="s">
        <v>402</v>
      </c>
      <c r="AM1186" t="s">
        <v>2454</v>
      </c>
      <c r="AN1186" t="s">
        <v>640</v>
      </c>
      <c r="AO1186" t="s">
        <v>368</v>
      </c>
    </row>
    <row r="1187" spans="1:41" hidden="1" outlineLevel="1">
      <c r="A1187" t="s">
        <v>1939</v>
      </c>
      <c r="B1187" s="10" t="s">
        <v>3292</v>
      </c>
      <c r="C1187" s="1">
        <f t="shared" si="208"/>
        <v>0</v>
      </c>
      <c r="D1187" s="7">
        <f t="shared" si="201"/>
        <v>1</v>
      </c>
      <c r="E1187" s="7">
        <f t="shared" si="202"/>
        <v>1</v>
      </c>
      <c r="F1187" s="7">
        <f t="shared" si="203"/>
        <v>0</v>
      </c>
      <c r="G1187" s="1">
        <f t="shared" si="209"/>
        <v>0</v>
      </c>
      <c r="H1187" s="2" t="e">
        <f t="shared" si="210"/>
        <v>#DIV/0!</v>
      </c>
      <c r="I1187" s="8"/>
      <c r="J1187" s="2" t="str">
        <f t="shared" si="204"/>
        <v>-</v>
      </c>
      <c r="K1187" s="2" t="str">
        <f t="shared" si="205"/>
        <v>-</v>
      </c>
      <c r="L1187" s="2" t="str">
        <f t="shared" si="206"/>
        <v>-</v>
      </c>
      <c r="M1187" s="2" t="str">
        <f t="shared" si="207"/>
        <v>-</v>
      </c>
      <c r="N1187" s="1">
        <v>0</v>
      </c>
      <c r="O1187" s="1">
        <v>0</v>
      </c>
      <c r="P1187" s="1">
        <v>0</v>
      </c>
      <c r="Q1187" s="1">
        <v>0</v>
      </c>
      <c r="R1187" s="1">
        <v>0</v>
      </c>
      <c r="S1187" s="1"/>
      <c r="T1187" s="1">
        <v>0</v>
      </c>
      <c r="U1187" s="1"/>
      <c r="V1187" s="1"/>
      <c r="W1187" s="1"/>
      <c r="X1187" s="1"/>
      <c r="Y1187" s="1"/>
      <c r="Z1187" s="1"/>
      <c r="AA1187" s="1"/>
      <c r="AB1187" s="1"/>
      <c r="AG1187" t="str">
        <f t="shared" si="211"/>
        <v>Livermore</v>
      </c>
      <c r="AH1187" t="s">
        <v>824</v>
      </c>
      <c r="AI1187">
        <v>2</v>
      </c>
      <c r="AJ1187" s="7">
        <v>58</v>
      </c>
      <c r="AL1187" s="7" t="s">
        <v>402</v>
      </c>
      <c r="AM1187" t="s">
        <v>2454</v>
      </c>
      <c r="AN1187" t="s">
        <v>1141</v>
      </c>
      <c r="AO1187" t="s">
        <v>369</v>
      </c>
    </row>
    <row r="1188" spans="1:41" hidden="1" outlineLevel="1">
      <c r="A1188" t="s">
        <v>2894</v>
      </c>
      <c r="B1188" s="10" t="s">
        <v>3292</v>
      </c>
      <c r="C1188" s="1">
        <f t="shared" si="208"/>
        <v>10215</v>
      </c>
      <c r="D1188" s="7">
        <f t="shared" si="201"/>
        <v>2</v>
      </c>
      <c r="E1188" s="7">
        <f t="shared" si="202"/>
        <v>1</v>
      </c>
      <c r="F1188" s="7">
        <f t="shared" si="203"/>
        <v>3</v>
      </c>
      <c r="G1188" s="1">
        <f t="shared" si="209"/>
        <v>1115</v>
      </c>
      <c r="H1188" s="2">
        <f t="shared" si="210"/>
        <v>0.10915320606950563</v>
      </c>
      <c r="I1188" s="8"/>
      <c r="J1188" s="2">
        <f t="shared" si="204"/>
        <v>0.42564855604503182</v>
      </c>
      <c r="K1188" s="2">
        <f t="shared" si="205"/>
        <v>0.53480176211453745</v>
      </c>
      <c r="L1188" s="2">
        <f t="shared" si="206"/>
        <v>3.1620166421928539E-2</v>
      </c>
      <c r="M1188" s="2">
        <f t="shared" si="207"/>
        <v>7.9295154185021893E-3</v>
      </c>
      <c r="N1188" s="1">
        <v>4348</v>
      </c>
      <c r="O1188" s="1">
        <v>5463</v>
      </c>
      <c r="P1188" s="1">
        <v>323</v>
      </c>
      <c r="Q1188">
        <v>37</v>
      </c>
      <c r="R1188">
        <v>39</v>
      </c>
      <c r="T1188">
        <v>5</v>
      </c>
      <c r="U1188" s="1"/>
      <c r="V1188" s="1"/>
      <c r="W1188" s="1"/>
      <c r="X1188" s="1"/>
      <c r="Y1188" s="1"/>
      <c r="Z1188" s="1"/>
      <c r="AA1188" s="1"/>
      <c r="AB1188" s="1"/>
      <c r="AG1188" t="str">
        <f t="shared" si="211"/>
        <v>Londonderry</v>
      </c>
      <c r="AH1188" t="s">
        <v>3022</v>
      </c>
      <c r="AI1188">
        <v>1</v>
      </c>
      <c r="AJ1188" s="7">
        <v>222</v>
      </c>
      <c r="AL1188" s="7" t="s">
        <v>402</v>
      </c>
      <c r="AM1188" t="s">
        <v>1466</v>
      </c>
      <c r="AN1188" t="s">
        <v>95</v>
      </c>
      <c r="AO1188" t="s">
        <v>370</v>
      </c>
    </row>
    <row r="1189" spans="1:41" hidden="1" outlineLevel="1">
      <c r="A1189" t="s">
        <v>3196</v>
      </c>
      <c r="B1189" s="10" t="s">
        <v>3292</v>
      </c>
      <c r="C1189" s="1">
        <f t="shared" si="208"/>
        <v>2125</v>
      </c>
      <c r="D1189" s="7">
        <f t="shared" si="201"/>
        <v>2</v>
      </c>
      <c r="E1189" s="7">
        <f t="shared" si="202"/>
        <v>1</v>
      </c>
      <c r="F1189" s="7">
        <f t="shared" si="203"/>
        <v>3</v>
      </c>
      <c r="G1189" s="1">
        <f t="shared" si="209"/>
        <v>247</v>
      </c>
      <c r="H1189" s="2">
        <f t="shared" si="210"/>
        <v>0.11623529411764706</v>
      </c>
      <c r="I1189" s="8"/>
      <c r="J1189" s="2">
        <f t="shared" si="204"/>
        <v>0.42494117647058821</v>
      </c>
      <c r="K1189" s="2">
        <f t="shared" si="205"/>
        <v>0.54117647058823526</v>
      </c>
      <c r="L1189" s="2">
        <f t="shared" si="206"/>
        <v>3.1058823529411764E-2</v>
      </c>
      <c r="M1189" s="2">
        <f t="shared" si="207"/>
        <v>2.8235294117648219E-3</v>
      </c>
      <c r="N1189" s="1">
        <v>903</v>
      </c>
      <c r="O1189" s="1">
        <v>1150</v>
      </c>
      <c r="P1189" s="1">
        <v>66</v>
      </c>
      <c r="Q1189" s="1">
        <v>5</v>
      </c>
      <c r="R1189" s="1">
        <v>1</v>
      </c>
      <c r="S1189" s="1"/>
      <c r="T1189" s="1">
        <v>0</v>
      </c>
      <c r="U1189" s="1"/>
      <c r="V1189" s="1"/>
      <c r="W1189" s="1"/>
      <c r="X1189" s="1"/>
      <c r="Y1189" s="1"/>
      <c r="Z1189" s="1"/>
      <c r="AA1189" s="1"/>
      <c r="AB1189" s="1"/>
      <c r="AG1189" t="str">
        <f t="shared" si="211"/>
        <v>Loudon</v>
      </c>
      <c r="AH1189" t="s">
        <v>1998</v>
      </c>
      <c r="AI1189">
        <v>2</v>
      </c>
      <c r="AJ1189" s="7">
        <v>136</v>
      </c>
      <c r="AL1189" s="7" t="s">
        <v>402</v>
      </c>
      <c r="AM1189" t="s">
        <v>2456</v>
      </c>
      <c r="AN1189" t="s">
        <v>668</v>
      </c>
      <c r="AO1189" t="s">
        <v>97</v>
      </c>
    </row>
    <row r="1190" spans="1:41" hidden="1" outlineLevel="1">
      <c r="A1190" t="s">
        <v>3005</v>
      </c>
      <c r="B1190" s="10" t="s">
        <v>3292</v>
      </c>
      <c r="C1190" s="1">
        <f t="shared" si="208"/>
        <v>0</v>
      </c>
      <c r="D1190" s="7" t="e">
        <f t="shared" si="201"/>
        <v>#N/A</v>
      </c>
      <c r="E1190" s="7" t="e">
        <f t="shared" si="202"/>
        <v>#N/A</v>
      </c>
      <c r="F1190" s="7">
        <f t="shared" si="203"/>
        <v>0</v>
      </c>
      <c r="G1190" s="1" t="e">
        <f t="shared" si="209"/>
        <v>#N/A</v>
      </c>
      <c r="H1190" s="2" t="e">
        <f t="shared" si="210"/>
        <v>#N/A</v>
      </c>
      <c r="I1190" s="8"/>
      <c r="J1190" s="2" t="str">
        <f t="shared" si="204"/>
        <v>-</v>
      </c>
      <c r="K1190" s="2" t="str">
        <f t="shared" si="205"/>
        <v>-</v>
      </c>
      <c r="L1190" s="2" t="str">
        <f t="shared" si="206"/>
        <v>-</v>
      </c>
      <c r="M1190" s="2" t="str">
        <f t="shared" si="207"/>
        <v>-</v>
      </c>
      <c r="N1190" s="1"/>
      <c r="O1190" s="1"/>
      <c r="P1190" s="1"/>
      <c r="Q1190" s="1"/>
      <c r="R1190" s="1"/>
      <c r="S1190" s="1"/>
      <c r="T1190" s="1"/>
      <c r="U1190" s="1"/>
      <c r="V1190" s="1"/>
      <c r="W1190" s="1"/>
      <c r="X1190" s="1"/>
      <c r="Y1190" s="1"/>
      <c r="Z1190" s="1"/>
      <c r="AA1190" s="1"/>
      <c r="AB1190" s="1"/>
      <c r="AG1190" t="str">
        <f t="shared" si="211"/>
        <v>Low &amp; Burbank's Gt.</v>
      </c>
      <c r="AH1190" t="s">
        <v>823</v>
      </c>
      <c r="AI1190">
        <v>2</v>
      </c>
      <c r="AJ1190" s="7">
        <v>33</v>
      </c>
      <c r="AL1190" s="7" t="s">
        <v>402</v>
      </c>
      <c r="AM1190" t="s">
        <v>2150</v>
      </c>
      <c r="AN1190" t="s">
        <v>640</v>
      </c>
      <c r="AO1190" t="s">
        <v>98</v>
      </c>
    </row>
    <row r="1191" spans="1:41" hidden="1" outlineLevel="1">
      <c r="A1191" t="s">
        <v>2936</v>
      </c>
      <c r="B1191" s="10" t="s">
        <v>3292</v>
      </c>
      <c r="C1191" s="1">
        <f t="shared" si="208"/>
        <v>241</v>
      </c>
      <c r="D1191" s="7">
        <f t="shared" si="201"/>
        <v>2</v>
      </c>
      <c r="E1191" s="7">
        <f t="shared" si="202"/>
        <v>1</v>
      </c>
      <c r="F1191" s="7">
        <f t="shared" si="203"/>
        <v>3</v>
      </c>
      <c r="G1191" s="1">
        <f t="shared" si="209"/>
        <v>62</v>
      </c>
      <c r="H1191" s="2">
        <f t="shared" si="210"/>
        <v>0.25726141078838172</v>
      </c>
      <c r="I1191" s="8"/>
      <c r="J1191" s="2">
        <f t="shared" si="204"/>
        <v>0.34439834024896265</v>
      </c>
      <c r="K1191" s="2">
        <f t="shared" si="205"/>
        <v>0.60165975103734437</v>
      </c>
      <c r="L1191" s="2">
        <f t="shared" si="206"/>
        <v>3.3195020746887967E-2</v>
      </c>
      <c r="M1191" s="2">
        <f t="shared" si="207"/>
        <v>2.074688796680501E-2</v>
      </c>
      <c r="N1191" s="1">
        <v>83</v>
      </c>
      <c r="O1191" s="1">
        <v>145</v>
      </c>
      <c r="P1191" s="1">
        <v>8</v>
      </c>
      <c r="Q1191" s="1">
        <v>4</v>
      </c>
      <c r="R1191" s="1">
        <v>1</v>
      </c>
      <c r="S1191" s="1"/>
      <c r="T1191" s="1">
        <v>0</v>
      </c>
      <c r="U1191" s="1"/>
      <c r="V1191" s="1"/>
      <c r="W1191" s="1"/>
      <c r="X1191" s="1"/>
      <c r="Y1191" s="1"/>
      <c r="Z1191" s="1"/>
      <c r="AA1191" s="1"/>
      <c r="AB1191" s="1"/>
      <c r="AG1191" t="str">
        <f t="shared" si="211"/>
        <v>Lyman</v>
      </c>
      <c r="AH1191" t="s">
        <v>824</v>
      </c>
      <c r="AI1191">
        <v>2</v>
      </c>
      <c r="AJ1191" s="7">
        <v>39</v>
      </c>
      <c r="AL1191" s="7" t="s">
        <v>402</v>
      </c>
      <c r="AM1191" t="s">
        <v>2454</v>
      </c>
      <c r="AN1191" t="s">
        <v>657</v>
      </c>
      <c r="AO1191" t="s">
        <v>99</v>
      </c>
    </row>
    <row r="1192" spans="1:41" hidden="1" outlineLevel="1">
      <c r="A1192" t="s">
        <v>3006</v>
      </c>
      <c r="B1192" s="10" t="s">
        <v>3292</v>
      </c>
      <c r="C1192" s="1">
        <f t="shared" si="208"/>
        <v>1035</v>
      </c>
      <c r="D1192" s="7">
        <f t="shared" si="201"/>
        <v>1</v>
      </c>
      <c r="E1192" s="7">
        <f t="shared" si="202"/>
        <v>2</v>
      </c>
      <c r="F1192" s="7">
        <f t="shared" si="203"/>
        <v>3</v>
      </c>
      <c r="G1192" s="1">
        <f t="shared" si="209"/>
        <v>248</v>
      </c>
      <c r="H1192" s="2">
        <f t="shared" si="210"/>
        <v>0.23961352657004831</v>
      </c>
      <c r="I1192" s="8"/>
      <c r="J1192" s="2">
        <f t="shared" si="204"/>
        <v>0.59710144927536235</v>
      </c>
      <c r="K1192" s="2">
        <f t="shared" si="205"/>
        <v>0.35748792270531399</v>
      </c>
      <c r="L1192" s="2">
        <f t="shared" si="206"/>
        <v>4.2512077294685993E-2</v>
      </c>
      <c r="M1192" s="2">
        <f t="shared" si="207"/>
        <v>2.8985507246376691E-3</v>
      </c>
      <c r="N1192" s="1">
        <v>618</v>
      </c>
      <c r="O1192" s="1">
        <v>370</v>
      </c>
      <c r="P1192" s="1">
        <v>44</v>
      </c>
      <c r="Q1192" s="1">
        <v>1</v>
      </c>
      <c r="R1192" s="1">
        <v>2</v>
      </c>
      <c r="S1192" s="1"/>
      <c r="T1192" s="1">
        <v>0</v>
      </c>
      <c r="U1192" s="1"/>
      <c r="V1192" s="1"/>
      <c r="W1192" s="1"/>
      <c r="X1192" s="1"/>
      <c r="Y1192" s="1"/>
      <c r="Z1192" s="1"/>
      <c r="AA1192" s="1"/>
      <c r="AB1192" s="1"/>
      <c r="AG1192" t="str">
        <f t="shared" si="211"/>
        <v>Lyme</v>
      </c>
      <c r="AH1192" t="s">
        <v>824</v>
      </c>
      <c r="AI1192">
        <v>2</v>
      </c>
      <c r="AJ1192" s="7">
        <v>80</v>
      </c>
      <c r="AL1192" s="7" t="s">
        <v>402</v>
      </c>
      <c r="AM1192" t="s">
        <v>2454</v>
      </c>
      <c r="AN1192" t="s">
        <v>1146</v>
      </c>
      <c r="AO1192" t="s">
        <v>100</v>
      </c>
    </row>
    <row r="1193" spans="1:41" hidden="1" outlineLevel="1">
      <c r="A1193" t="s">
        <v>2584</v>
      </c>
      <c r="B1193" s="10" t="s">
        <v>3292</v>
      </c>
      <c r="C1193" s="1">
        <f t="shared" si="208"/>
        <v>781</v>
      </c>
      <c r="D1193" s="7">
        <f t="shared" si="201"/>
        <v>2</v>
      </c>
      <c r="E1193" s="7">
        <f t="shared" si="202"/>
        <v>1</v>
      </c>
      <c r="F1193" s="7">
        <f t="shared" si="203"/>
        <v>3</v>
      </c>
      <c r="G1193" s="1">
        <f t="shared" si="209"/>
        <v>16</v>
      </c>
      <c r="H1193" s="2">
        <f t="shared" si="210"/>
        <v>2.0486555697823303E-2</v>
      </c>
      <c r="I1193" s="8"/>
      <c r="J1193" s="2">
        <f t="shared" si="204"/>
        <v>0.4494238156209987</v>
      </c>
      <c r="K1193" s="2">
        <f t="shared" si="205"/>
        <v>0.46991037131882202</v>
      </c>
      <c r="L1193" s="2">
        <f t="shared" si="206"/>
        <v>6.9142125480153652E-2</v>
      </c>
      <c r="M1193" s="2">
        <f t="shared" si="207"/>
        <v>1.1523687580025685E-2</v>
      </c>
      <c r="N1193" s="1">
        <v>351</v>
      </c>
      <c r="O1193" s="1">
        <v>367</v>
      </c>
      <c r="P1193" s="1">
        <v>54</v>
      </c>
      <c r="Q1193" s="1">
        <v>2</v>
      </c>
      <c r="R1193" s="1">
        <v>6</v>
      </c>
      <c r="S1193" s="1"/>
      <c r="T1193" s="1">
        <v>1</v>
      </c>
      <c r="U1193" s="1"/>
      <c r="V1193" s="1"/>
      <c r="W1193" s="1"/>
      <c r="X1193" s="1"/>
      <c r="Y1193" s="1"/>
      <c r="Z1193" s="1"/>
      <c r="AA1193" s="1"/>
      <c r="AB1193" s="1"/>
      <c r="AG1193" t="str">
        <f t="shared" si="211"/>
        <v>Lyndeborough</v>
      </c>
      <c r="AH1193" t="s">
        <v>1315</v>
      </c>
      <c r="AI1193">
        <v>2</v>
      </c>
      <c r="AJ1193" s="7">
        <v>221</v>
      </c>
      <c r="AL1193" s="7" t="s">
        <v>402</v>
      </c>
      <c r="AM1193" t="s">
        <v>2455</v>
      </c>
      <c r="AN1193" t="s">
        <v>3823</v>
      </c>
      <c r="AO1193" t="s">
        <v>101</v>
      </c>
    </row>
    <row r="1194" spans="1:41" hidden="1" outlineLevel="1">
      <c r="A1194" t="s">
        <v>2912</v>
      </c>
      <c r="B1194" s="10" t="s">
        <v>3292</v>
      </c>
      <c r="C1194" s="1">
        <f t="shared" si="208"/>
        <v>874</v>
      </c>
      <c r="D1194" s="7">
        <f t="shared" si="201"/>
        <v>1</v>
      </c>
      <c r="E1194" s="7">
        <f t="shared" si="202"/>
        <v>2</v>
      </c>
      <c r="F1194" s="7">
        <f t="shared" si="203"/>
        <v>3</v>
      </c>
      <c r="G1194" s="1">
        <f t="shared" si="209"/>
        <v>29</v>
      </c>
      <c r="H1194" s="2">
        <f t="shared" si="210"/>
        <v>3.3180778032036611E-2</v>
      </c>
      <c r="I1194" s="8"/>
      <c r="J1194" s="2">
        <f t="shared" si="204"/>
        <v>0.49084668192219677</v>
      </c>
      <c r="K1194" s="2">
        <f t="shared" si="205"/>
        <v>0.45766590389016021</v>
      </c>
      <c r="L1194" s="2">
        <f t="shared" si="206"/>
        <v>4.462242562929062E-2</v>
      </c>
      <c r="M1194" s="2">
        <f t="shared" si="207"/>
        <v>6.8649885583523459E-3</v>
      </c>
      <c r="N1194" s="1">
        <v>429</v>
      </c>
      <c r="O1194" s="1">
        <v>400</v>
      </c>
      <c r="P1194" s="1">
        <v>39</v>
      </c>
      <c r="Q1194">
        <v>3</v>
      </c>
      <c r="R1194">
        <v>3</v>
      </c>
      <c r="T1194">
        <v>0</v>
      </c>
      <c r="U1194" s="1"/>
      <c r="V1194" s="1"/>
      <c r="W1194" s="1"/>
      <c r="X1194" s="1"/>
      <c r="Y1194" s="1"/>
      <c r="Z1194" s="1"/>
      <c r="AA1194" s="1"/>
      <c r="AB1194" s="1"/>
      <c r="AG1194" t="str">
        <f t="shared" si="211"/>
        <v>Madbury</v>
      </c>
      <c r="AH1194" t="s">
        <v>617</v>
      </c>
      <c r="AI1194">
        <v>1</v>
      </c>
      <c r="AJ1194" s="7">
        <v>163</v>
      </c>
      <c r="AL1194" s="7" t="s">
        <v>402</v>
      </c>
      <c r="AM1194" t="s">
        <v>1467</v>
      </c>
      <c r="AN1194" t="s">
        <v>4484</v>
      </c>
      <c r="AO1194" t="s">
        <v>102</v>
      </c>
    </row>
    <row r="1195" spans="1:41" hidden="1" outlineLevel="1">
      <c r="A1195" s="10" t="s">
        <v>1920</v>
      </c>
      <c r="B1195" s="10" t="s">
        <v>3292</v>
      </c>
      <c r="C1195" s="1">
        <f t="shared" si="208"/>
        <v>1063</v>
      </c>
      <c r="D1195" s="7">
        <f t="shared" si="201"/>
        <v>1</v>
      </c>
      <c r="E1195" s="7">
        <f t="shared" si="202"/>
        <v>2</v>
      </c>
      <c r="F1195" s="7">
        <f t="shared" si="203"/>
        <v>3</v>
      </c>
      <c r="G1195" s="1">
        <f t="shared" si="209"/>
        <v>60</v>
      </c>
      <c r="H1195" s="2">
        <f t="shared" si="210"/>
        <v>5.6444026340545628E-2</v>
      </c>
      <c r="I1195" s="8"/>
      <c r="J1195" s="2">
        <f t="shared" si="204"/>
        <v>0.50235183443085607</v>
      </c>
      <c r="K1195" s="2">
        <f t="shared" si="205"/>
        <v>0.44590780809031044</v>
      </c>
      <c r="L1195" s="2">
        <f t="shared" si="206"/>
        <v>4.5155221072436504E-2</v>
      </c>
      <c r="M1195" s="2">
        <f t="shared" si="207"/>
        <v>6.5851364063969839E-3</v>
      </c>
      <c r="N1195" s="1">
        <v>534</v>
      </c>
      <c r="O1195" s="1">
        <v>474</v>
      </c>
      <c r="P1195" s="1">
        <v>48</v>
      </c>
      <c r="Q1195">
        <v>4</v>
      </c>
      <c r="R1195">
        <v>3</v>
      </c>
      <c r="T1195">
        <v>0</v>
      </c>
      <c r="U1195" s="1"/>
      <c r="V1195" s="1"/>
      <c r="W1195" s="1"/>
      <c r="X1195" s="1"/>
      <c r="Y1195" s="1"/>
      <c r="Z1195" s="1"/>
      <c r="AA1195" s="1"/>
      <c r="AB1195" s="1"/>
      <c r="AG1195" t="str">
        <f t="shared" si="211"/>
        <v>Madison</v>
      </c>
      <c r="AH1195" t="s">
        <v>1520</v>
      </c>
      <c r="AI1195">
        <v>1</v>
      </c>
      <c r="AJ1195" s="7">
        <v>71</v>
      </c>
      <c r="AL1195" s="7" t="s">
        <v>402</v>
      </c>
      <c r="AM1195" t="s">
        <v>1802</v>
      </c>
      <c r="AN1195" t="s">
        <v>655</v>
      </c>
      <c r="AO1195" t="s">
        <v>693</v>
      </c>
    </row>
    <row r="1196" spans="1:41" hidden="1" outlineLevel="1">
      <c r="A1196" t="s">
        <v>4282</v>
      </c>
      <c r="B1196" s="10" t="s">
        <v>3292</v>
      </c>
      <c r="C1196" s="1">
        <f t="shared" si="208"/>
        <v>40654</v>
      </c>
      <c r="D1196" s="7">
        <f t="shared" si="201"/>
        <v>1</v>
      </c>
      <c r="E1196" s="7">
        <f t="shared" si="202"/>
        <v>2</v>
      </c>
      <c r="F1196" s="7">
        <f t="shared" si="203"/>
        <v>3</v>
      </c>
      <c r="G1196" s="1">
        <f t="shared" si="209"/>
        <v>839</v>
      </c>
      <c r="H1196" s="2">
        <f t="shared" si="210"/>
        <v>2.0637575638313574E-2</v>
      </c>
      <c r="I1196" s="8"/>
      <c r="J1196" s="2">
        <f t="shared" si="204"/>
        <v>0.49173513061445367</v>
      </c>
      <c r="K1196" s="2">
        <f t="shared" si="205"/>
        <v>0.47109755497614009</v>
      </c>
      <c r="L1196" s="2">
        <f t="shared" si="206"/>
        <v>2.7992325478427706E-2</v>
      </c>
      <c r="M1196" s="2">
        <f t="shared" si="207"/>
        <v>9.1749889309784768E-3</v>
      </c>
      <c r="N1196" s="1">
        <v>19991</v>
      </c>
      <c r="O1196" s="1">
        <v>19152</v>
      </c>
      <c r="P1196" s="1">
        <v>1138</v>
      </c>
      <c r="Q1196" s="1">
        <v>228</v>
      </c>
      <c r="R1196" s="1">
        <v>132</v>
      </c>
      <c r="S1196" s="1"/>
      <c r="T1196" s="1">
        <v>13</v>
      </c>
      <c r="U1196" s="1"/>
      <c r="V1196" s="1"/>
      <c r="W1196" s="1"/>
      <c r="X1196" s="1"/>
      <c r="Y1196" s="1"/>
      <c r="Z1196" s="1"/>
      <c r="AA1196" s="1"/>
      <c r="AB1196" s="1"/>
      <c r="AG1196" t="str">
        <f t="shared" si="211"/>
        <v>Manchester</v>
      </c>
      <c r="AH1196" t="s">
        <v>1315</v>
      </c>
      <c r="AI1196">
        <v>1</v>
      </c>
      <c r="AJ1196" s="7">
        <v>197</v>
      </c>
      <c r="AL1196" s="7" t="s">
        <v>402</v>
      </c>
      <c r="AM1196" t="s">
        <v>2455</v>
      </c>
      <c r="AN1196" t="s">
        <v>668</v>
      </c>
      <c r="AO1196" t="s">
        <v>694</v>
      </c>
    </row>
    <row r="1197" spans="1:41" hidden="1" outlineLevel="1">
      <c r="A1197" t="s">
        <v>509</v>
      </c>
      <c r="B1197" s="10" t="s">
        <v>3292</v>
      </c>
      <c r="C1197" s="1">
        <f t="shared" si="208"/>
        <v>974</v>
      </c>
      <c r="D1197" s="7">
        <f t="shared" ref="D1197:D1260" si="212">RANK(N1197,(N1197:AE1197))</f>
        <v>1</v>
      </c>
      <c r="E1197" s="7">
        <f t="shared" ref="E1197:E1260" si="213">RANK(O1197,(N1197:AE1197))</f>
        <v>2</v>
      </c>
      <c r="F1197" s="7">
        <f t="shared" ref="F1197:F1260" si="214">IF(P1197&gt;0,RANK(P1197,(N1197:AE1197)),0)</f>
        <v>3</v>
      </c>
      <c r="G1197" s="1">
        <f t="shared" si="209"/>
        <v>207</v>
      </c>
      <c r="H1197" s="2">
        <f t="shared" si="210"/>
        <v>0.21252566735112938</v>
      </c>
      <c r="I1197" s="8"/>
      <c r="J1197" s="2">
        <f t="shared" ref="J1197:J1260" si="215">IF(C1197=0,"-",N1197/C1197)</f>
        <v>0.5770020533880903</v>
      </c>
      <c r="K1197" s="2">
        <f t="shared" ref="K1197:K1260" si="216">IF(C1197=0,"-",O1197/C1197)</f>
        <v>0.36447638603696098</v>
      </c>
      <c r="L1197" s="2">
        <f t="shared" ref="L1197:L1260" si="217">IF(C1197=0,"-",P1197/C1197)</f>
        <v>4.5174537987679675E-2</v>
      </c>
      <c r="M1197" s="2">
        <f t="shared" ref="M1197:M1260" si="218">IF(C1197=0,"-",(1-J1197-K1197-L1197))</f>
        <v>1.3347022587269053E-2</v>
      </c>
      <c r="N1197" s="1">
        <v>562</v>
      </c>
      <c r="O1197" s="1">
        <v>355</v>
      </c>
      <c r="P1197" s="1">
        <v>44</v>
      </c>
      <c r="Q1197" s="1">
        <v>2</v>
      </c>
      <c r="R1197" s="1">
        <v>6</v>
      </c>
      <c r="S1197" s="1"/>
      <c r="T1197" s="1">
        <v>5</v>
      </c>
      <c r="U1197" s="1"/>
      <c r="V1197" s="1"/>
      <c r="W1197" s="1"/>
      <c r="X1197" s="1"/>
      <c r="Y1197" s="1"/>
      <c r="Z1197" s="1"/>
      <c r="AA1197" s="1"/>
      <c r="AB1197" s="1"/>
      <c r="AG1197" t="str">
        <f t="shared" si="211"/>
        <v>Marlborough</v>
      </c>
      <c r="AH1197" t="s">
        <v>3294</v>
      </c>
      <c r="AI1197">
        <v>2</v>
      </c>
      <c r="AJ1197" s="7">
        <v>228</v>
      </c>
      <c r="AL1197" s="7" t="s">
        <v>402</v>
      </c>
      <c r="AM1197" t="s">
        <v>1803</v>
      </c>
      <c r="AN1197" t="s">
        <v>654</v>
      </c>
      <c r="AO1197" t="s">
        <v>54</v>
      </c>
    </row>
    <row r="1198" spans="1:41" hidden="1" outlineLevel="1">
      <c r="A1198" t="s">
        <v>2913</v>
      </c>
      <c r="B1198" s="10" t="s">
        <v>3292</v>
      </c>
      <c r="C1198" s="1">
        <f t="shared" si="208"/>
        <v>393</v>
      </c>
      <c r="D1198" s="7">
        <f t="shared" si="212"/>
        <v>1</v>
      </c>
      <c r="E1198" s="7">
        <f t="shared" si="213"/>
        <v>2</v>
      </c>
      <c r="F1198" s="7">
        <f t="shared" si="214"/>
        <v>3</v>
      </c>
      <c r="G1198" s="1">
        <f t="shared" si="209"/>
        <v>44</v>
      </c>
      <c r="H1198" s="2">
        <f t="shared" si="210"/>
        <v>0.11195928753180662</v>
      </c>
      <c r="I1198" s="8"/>
      <c r="J1198" s="2">
        <f t="shared" si="215"/>
        <v>0.5241730279898219</v>
      </c>
      <c r="K1198" s="2">
        <f t="shared" si="216"/>
        <v>0.41221374045801529</v>
      </c>
      <c r="L1198" s="2">
        <f t="shared" si="217"/>
        <v>4.3256997455470736E-2</v>
      </c>
      <c r="M1198" s="2">
        <f t="shared" si="218"/>
        <v>2.0356234096692072E-2</v>
      </c>
      <c r="N1198" s="1">
        <v>206</v>
      </c>
      <c r="O1198" s="1">
        <v>162</v>
      </c>
      <c r="P1198" s="1">
        <v>17</v>
      </c>
      <c r="Q1198" s="1">
        <v>3</v>
      </c>
      <c r="R1198" s="1">
        <v>3</v>
      </c>
      <c r="S1198" s="1"/>
      <c r="T1198" s="1">
        <v>2</v>
      </c>
      <c r="U1198" s="1"/>
      <c r="V1198" s="1"/>
      <c r="W1198" s="1"/>
      <c r="X1198" s="1"/>
      <c r="Y1198" s="1"/>
      <c r="Z1198" s="1"/>
      <c r="AA1198" s="1"/>
      <c r="AB1198" s="1"/>
      <c r="AG1198" t="str">
        <f t="shared" si="211"/>
        <v>Marlow</v>
      </c>
      <c r="AH1198" t="s">
        <v>3294</v>
      </c>
      <c r="AI1198">
        <v>2</v>
      </c>
      <c r="AJ1198" s="7">
        <v>167</v>
      </c>
      <c r="AL1198" s="7" t="s">
        <v>402</v>
      </c>
      <c r="AM1198" t="s">
        <v>1803</v>
      </c>
      <c r="AN1198" t="s">
        <v>660</v>
      </c>
      <c r="AO1198" t="s">
        <v>695</v>
      </c>
    </row>
    <row r="1199" spans="1:41" hidden="1" outlineLevel="1">
      <c r="A1199" t="s">
        <v>1940</v>
      </c>
      <c r="B1199" s="10" t="s">
        <v>3292</v>
      </c>
      <c r="C1199" s="1">
        <f t="shared" si="208"/>
        <v>0</v>
      </c>
      <c r="D1199" s="7" t="e">
        <f t="shared" si="212"/>
        <v>#N/A</v>
      </c>
      <c r="E1199" s="7" t="e">
        <f t="shared" si="213"/>
        <v>#N/A</v>
      </c>
      <c r="F1199" s="7">
        <f t="shared" si="214"/>
        <v>0</v>
      </c>
      <c r="G1199" s="1" t="e">
        <f t="shared" si="209"/>
        <v>#N/A</v>
      </c>
      <c r="H1199" s="2" t="e">
        <f t="shared" si="210"/>
        <v>#N/A</v>
      </c>
      <c r="I1199" s="8"/>
      <c r="J1199" s="2" t="str">
        <f t="shared" si="215"/>
        <v>-</v>
      </c>
      <c r="K1199" s="2" t="str">
        <f t="shared" si="216"/>
        <v>-</v>
      </c>
      <c r="L1199" s="2" t="str">
        <f t="shared" si="217"/>
        <v>-</v>
      </c>
      <c r="M1199" s="2" t="str">
        <f t="shared" si="218"/>
        <v>-</v>
      </c>
      <c r="N1199" s="1"/>
      <c r="O1199" s="1"/>
      <c r="P1199" s="1"/>
      <c r="Q1199" s="1"/>
      <c r="R1199" s="1"/>
      <c r="S1199" s="1"/>
      <c r="T1199" s="1"/>
      <c r="U1199" s="1"/>
      <c r="V1199" s="1"/>
      <c r="W1199" s="1"/>
      <c r="X1199" s="1"/>
      <c r="Y1199" s="1"/>
      <c r="Z1199" s="1"/>
      <c r="AA1199" s="1"/>
      <c r="AB1199" s="1"/>
      <c r="AG1199" t="str">
        <f t="shared" si="211"/>
        <v>Martin's Location</v>
      </c>
      <c r="AH1199" t="s">
        <v>823</v>
      </c>
      <c r="AI1199">
        <v>2</v>
      </c>
      <c r="AJ1199" s="7">
        <v>35</v>
      </c>
      <c r="AL1199" s="7" t="s">
        <v>402</v>
      </c>
      <c r="AM1199" t="s">
        <v>2150</v>
      </c>
      <c r="AN1199" t="s">
        <v>657</v>
      </c>
      <c r="AO1199" t="s">
        <v>696</v>
      </c>
    </row>
    <row r="1200" spans="1:41" hidden="1" outlineLevel="1">
      <c r="A1200" t="s">
        <v>2425</v>
      </c>
      <c r="B1200" s="10" t="s">
        <v>3292</v>
      </c>
      <c r="C1200" s="1">
        <f t="shared" si="208"/>
        <v>612</v>
      </c>
      <c r="D1200" s="7">
        <f t="shared" si="212"/>
        <v>2</v>
      </c>
      <c r="E1200" s="7">
        <f t="shared" si="213"/>
        <v>1</v>
      </c>
      <c r="F1200" s="7">
        <f t="shared" si="214"/>
        <v>3</v>
      </c>
      <c r="G1200" s="1">
        <f t="shared" si="209"/>
        <v>44</v>
      </c>
      <c r="H1200" s="2">
        <f t="shared" si="210"/>
        <v>7.1895424836601302E-2</v>
      </c>
      <c r="I1200" s="8"/>
      <c r="J1200" s="2">
        <f t="shared" si="215"/>
        <v>0.4264705882352941</v>
      </c>
      <c r="K1200" s="2">
        <f t="shared" si="216"/>
        <v>0.49836601307189543</v>
      </c>
      <c r="L1200" s="2">
        <f t="shared" si="217"/>
        <v>5.5555555555555552E-2</v>
      </c>
      <c r="M1200" s="2">
        <f t="shared" si="218"/>
        <v>1.960784313725486E-2</v>
      </c>
      <c r="N1200" s="1">
        <v>261</v>
      </c>
      <c r="O1200" s="1">
        <v>305</v>
      </c>
      <c r="P1200" s="1">
        <v>34</v>
      </c>
      <c r="Q1200" s="1">
        <v>3</v>
      </c>
      <c r="R1200" s="1">
        <v>9</v>
      </c>
      <c r="S1200" s="1"/>
      <c r="T1200" s="1">
        <v>0</v>
      </c>
      <c r="U1200" s="1"/>
      <c r="V1200" s="1"/>
      <c r="W1200" s="1"/>
      <c r="X1200" s="1"/>
      <c r="Y1200" s="1"/>
      <c r="Z1200" s="1"/>
      <c r="AA1200" s="1"/>
      <c r="AB1200" s="1"/>
      <c r="AG1200" t="str">
        <f t="shared" si="211"/>
        <v>Mason</v>
      </c>
      <c r="AH1200" t="s">
        <v>1315</v>
      </c>
      <c r="AI1200">
        <v>2</v>
      </c>
      <c r="AJ1200" s="7">
        <v>254</v>
      </c>
      <c r="AL1200" s="7" t="s">
        <v>402</v>
      </c>
      <c r="AM1200" t="s">
        <v>2455</v>
      </c>
      <c r="AN1200" t="s">
        <v>994</v>
      </c>
      <c r="AO1200" t="s">
        <v>697</v>
      </c>
    </row>
    <row r="1201" spans="1:41" hidden="1" outlineLevel="1">
      <c r="A1201" t="s">
        <v>1254</v>
      </c>
      <c r="B1201" s="10" t="s">
        <v>3292</v>
      </c>
      <c r="C1201" s="1">
        <f t="shared" si="208"/>
        <v>2983</v>
      </c>
      <c r="D1201" s="7">
        <f t="shared" si="212"/>
        <v>2</v>
      </c>
      <c r="E1201" s="7">
        <f t="shared" si="213"/>
        <v>1</v>
      </c>
      <c r="F1201" s="7">
        <f t="shared" si="214"/>
        <v>3</v>
      </c>
      <c r="G1201" s="1">
        <f t="shared" si="209"/>
        <v>499</v>
      </c>
      <c r="H1201" s="2">
        <f t="shared" si="210"/>
        <v>0.16728126047603084</v>
      </c>
      <c r="I1201" s="8"/>
      <c r="J1201" s="2">
        <f t="shared" si="215"/>
        <v>0.39322829366409656</v>
      </c>
      <c r="K1201" s="2">
        <f t="shared" si="216"/>
        <v>0.56050955414012738</v>
      </c>
      <c r="L1201" s="2">
        <f t="shared" si="217"/>
        <v>3.8216560509554139E-2</v>
      </c>
      <c r="M1201" s="2">
        <f t="shared" si="218"/>
        <v>8.0455916862219798E-3</v>
      </c>
      <c r="N1201" s="1">
        <v>1173</v>
      </c>
      <c r="O1201" s="1">
        <v>1672</v>
      </c>
      <c r="P1201" s="1">
        <v>114</v>
      </c>
      <c r="Q1201" s="1">
        <v>14</v>
      </c>
      <c r="R1201" s="1">
        <v>9</v>
      </c>
      <c r="S1201" s="1"/>
      <c r="T1201" s="1">
        <v>1</v>
      </c>
      <c r="U1201" s="1"/>
      <c r="V1201" s="1"/>
      <c r="W1201" s="1"/>
      <c r="X1201" s="1"/>
      <c r="Y1201" s="1"/>
      <c r="Z1201" s="1"/>
      <c r="AA1201" s="1"/>
      <c r="AB1201" s="1"/>
      <c r="AG1201" t="str">
        <f t="shared" si="211"/>
        <v>Meredith</v>
      </c>
      <c r="AH1201" t="s">
        <v>3293</v>
      </c>
      <c r="AI1201">
        <v>1</v>
      </c>
      <c r="AJ1201" s="7">
        <v>96</v>
      </c>
      <c r="AL1201" s="7" t="s">
        <v>402</v>
      </c>
      <c r="AM1201" t="s">
        <v>1801</v>
      </c>
      <c r="AN1201" t="s">
        <v>4165</v>
      </c>
      <c r="AO1201" t="s">
        <v>698</v>
      </c>
    </row>
    <row r="1202" spans="1:41" hidden="1" outlineLevel="1">
      <c r="A1202" t="s">
        <v>1998</v>
      </c>
      <c r="B1202" s="10" t="s">
        <v>3292</v>
      </c>
      <c r="C1202" s="1">
        <f t="shared" si="208"/>
        <v>12282</v>
      </c>
      <c r="D1202" s="7">
        <f t="shared" si="212"/>
        <v>2</v>
      </c>
      <c r="E1202" s="7">
        <f t="shared" si="213"/>
        <v>1</v>
      </c>
      <c r="F1202" s="7">
        <f t="shared" si="214"/>
        <v>3</v>
      </c>
      <c r="G1202" s="1">
        <f t="shared" si="209"/>
        <v>668</v>
      </c>
      <c r="H1202" s="2">
        <f t="shared" si="210"/>
        <v>5.4388536069044133E-2</v>
      </c>
      <c r="I1202" s="8"/>
      <c r="J1202" s="2">
        <f t="shared" si="215"/>
        <v>0.45359062042012699</v>
      </c>
      <c r="K1202" s="2">
        <f t="shared" si="216"/>
        <v>0.50797915648917114</v>
      </c>
      <c r="L1202" s="2">
        <f t="shared" si="217"/>
        <v>2.8578407425500732E-2</v>
      </c>
      <c r="M1202" s="2">
        <f t="shared" si="218"/>
        <v>9.851815665201144E-3</v>
      </c>
      <c r="N1202" s="1">
        <v>5571</v>
      </c>
      <c r="O1202" s="1">
        <v>6239</v>
      </c>
      <c r="P1202" s="1">
        <v>351</v>
      </c>
      <c r="Q1202" s="1">
        <v>52</v>
      </c>
      <c r="R1202" s="1">
        <v>64</v>
      </c>
      <c r="S1202" s="1"/>
      <c r="T1202" s="1">
        <v>5</v>
      </c>
      <c r="U1202" s="1"/>
      <c r="V1202" s="1"/>
      <c r="W1202" s="1"/>
      <c r="X1202" s="1"/>
      <c r="Y1202" s="1"/>
      <c r="Z1202" s="1"/>
      <c r="AA1202" s="1"/>
      <c r="AB1202" s="1"/>
      <c r="AG1202" t="str">
        <f t="shared" si="211"/>
        <v>Merrimack</v>
      </c>
      <c r="AH1202" t="s">
        <v>1315</v>
      </c>
      <c r="AI1202">
        <v>1</v>
      </c>
      <c r="AJ1202" s="7">
        <v>232</v>
      </c>
      <c r="AL1202" s="7" t="s">
        <v>402</v>
      </c>
      <c r="AM1202" t="s">
        <v>2455</v>
      </c>
      <c r="AN1202" t="s">
        <v>95</v>
      </c>
      <c r="AO1202" t="s">
        <v>699</v>
      </c>
    </row>
    <row r="1203" spans="1:41" hidden="1" outlineLevel="1">
      <c r="A1203" t="s">
        <v>1610</v>
      </c>
      <c r="B1203" s="10" t="s">
        <v>3292</v>
      </c>
      <c r="C1203" s="1">
        <f t="shared" si="208"/>
        <v>583</v>
      </c>
      <c r="D1203" s="7">
        <f t="shared" si="212"/>
        <v>1</v>
      </c>
      <c r="E1203" s="7">
        <f t="shared" si="213"/>
        <v>2</v>
      </c>
      <c r="F1203" s="7">
        <f t="shared" si="214"/>
        <v>3</v>
      </c>
      <c r="G1203" s="1">
        <f t="shared" si="209"/>
        <v>47</v>
      </c>
      <c r="H1203" s="2">
        <f t="shared" si="210"/>
        <v>8.0617495711835338E-2</v>
      </c>
      <c r="I1203" s="8"/>
      <c r="J1203" s="2">
        <f t="shared" si="215"/>
        <v>0.51114922813036023</v>
      </c>
      <c r="K1203" s="2">
        <f t="shared" si="216"/>
        <v>0.43053173241852488</v>
      </c>
      <c r="L1203" s="2">
        <f t="shared" si="217"/>
        <v>4.6312178387650088E-2</v>
      </c>
      <c r="M1203" s="2">
        <f t="shared" si="218"/>
        <v>1.2006861063464797E-2</v>
      </c>
      <c r="N1203" s="1">
        <v>298</v>
      </c>
      <c r="O1203" s="1">
        <v>251</v>
      </c>
      <c r="P1203" s="1">
        <v>27</v>
      </c>
      <c r="Q1203">
        <v>5</v>
      </c>
      <c r="R1203">
        <v>1</v>
      </c>
      <c r="T1203">
        <v>1</v>
      </c>
      <c r="U1203" s="1"/>
      <c r="V1203" s="1"/>
      <c r="W1203" s="1"/>
      <c r="X1203" s="1"/>
      <c r="Y1203" s="1"/>
      <c r="Z1203" s="1"/>
      <c r="AA1203" s="1"/>
      <c r="AB1203" s="1"/>
      <c r="AG1203" t="str">
        <f t="shared" si="211"/>
        <v>Middleton</v>
      </c>
      <c r="AH1203" t="s">
        <v>617</v>
      </c>
      <c r="AI1203">
        <v>1</v>
      </c>
      <c r="AJ1203" s="7">
        <v>119</v>
      </c>
      <c r="AL1203" s="7" t="s">
        <v>402</v>
      </c>
      <c r="AM1203" t="s">
        <v>1467</v>
      </c>
      <c r="AN1203" t="s">
        <v>781</v>
      </c>
      <c r="AO1203" t="s">
        <v>700</v>
      </c>
    </row>
    <row r="1204" spans="1:41" hidden="1" outlineLevel="1">
      <c r="A1204" t="s">
        <v>1255</v>
      </c>
      <c r="B1204" s="10" t="s">
        <v>3292</v>
      </c>
      <c r="C1204" s="1">
        <f t="shared" si="208"/>
        <v>624</v>
      </c>
      <c r="D1204" s="7">
        <f t="shared" si="212"/>
        <v>2</v>
      </c>
      <c r="E1204" s="7">
        <f t="shared" si="213"/>
        <v>1</v>
      </c>
      <c r="F1204" s="7">
        <f t="shared" si="214"/>
        <v>3</v>
      </c>
      <c r="G1204" s="1">
        <f t="shared" si="209"/>
        <v>63</v>
      </c>
      <c r="H1204" s="2">
        <f t="shared" si="210"/>
        <v>0.10096153846153846</v>
      </c>
      <c r="I1204" s="8"/>
      <c r="J1204" s="2">
        <f t="shared" si="215"/>
        <v>0.43429487179487181</v>
      </c>
      <c r="K1204" s="2">
        <f t="shared" si="216"/>
        <v>0.53525641025641024</v>
      </c>
      <c r="L1204" s="2">
        <f t="shared" si="217"/>
        <v>2.8846153846153848E-2</v>
      </c>
      <c r="M1204" s="2">
        <f t="shared" si="218"/>
        <v>1.6025641025641038E-3</v>
      </c>
      <c r="N1204" s="1">
        <v>271</v>
      </c>
      <c r="O1204" s="1">
        <v>334</v>
      </c>
      <c r="P1204" s="1">
        <v>18</v>
      </c>
      <c r="Q1204" s="1"/>
      <c r="R1204" s="1">
        <v>1</v>
      </c>
      <c r="S1204" s="1"/>
      <c r="T1204" s="1"/>
      <c r="U1204" s="1"/>
      <c r="V1204" s="1"/>
      <c r="W1204" s="1"/>
      <c r="X1204" s="1"/>
      <c r="Y1204" s="1"/>
      <c r="Z1204" s="1"/>
      <c r="AA1204" s="1"/>
      <c r="AB1204" s="1"/>
      <c r="AG1204" t="str">
        <f t="shared" si="211"/>
        <v>Milan</v>
      </c>
      <c r="AH1204" t="s">
        <v>823</v>
      </c>
      <c r="AI1204">
        <v>2</v>
      </c>
      <c r="AJ1204" s="7">
        <v>21</v>
      </c>
      <c r="AL1204" s="7" t="s">
        <v>402</v>
      </c>
      <c r="AM1204" t="s">
        <v>2150</v>
      </c>
      <c r="AN1204" t="s">
        <v>1146</v>
      </c>
      <c r="AO1204" t="s">
        <v>701</v>
      </c>
    </row>
    <row r="1205" spans="1:41" hidden="1" outlineLevel="1">
      <c r="A1205" t="s">
        <v>1611</v>
      </c>
      <c r="B1205" s="10" t="s">
        <v>3292</v>
      </c>
      <c r="C1205" s="1">
        <f t="shared" si="208"/>
        <v>5996</v>
      </c>
      <c r="D1205" s="7">
        <f t="shared" si="212"/>
        <v>2</v>
      </c>
      <c r="E1205" s="7">
        <f t="shared" si="213"/>
        <v>1</v>
      </c>
      <c r="F1205" s="7">
        <f t="shared" si="214"/>
        <v>3</v>
      </c>
      <c r="G1205" s="1">
        <f t="shared" si="209"/>
        <v>306</v>
      </c>
      <c r="H1205" s="2">
        <f t="shared" si="210"/>
        <v>5.1034022681787861E-2</v>
      </c>
      <c r="I1205" s="8"/>
      <c r="J1205" s="2">
        <f t="shared" si="215"/>
        <v>0.44746497665110074</v>
      </c>
      <c r="K1205" s="2">
        <f t="shared" si="216"/>
        <v>0.4984989993328886</v>
      </c>
      <c r="L1205" s="2">
        <f t="shared" si="217"/>
        <v>4.3028685790527016E-2</v>
      </c>
      <c r="M1205" s="2">
        <f t="shared" si="218"/>
        <v>1.1007338225483637E-2</v>
      </c>
      <c r="N1205" s="1">
        <v>2683</v>
      </c>
      <c r="O1205" s="1">
        <v>2989</v>
      </c>
      <c r="P1205" s="1">
        <v>258</v>
      </c>
      <c r="Q1205" s="1">
        <v>29</v>
      </c>
      <c r="R1205" s="1">
        <v>33</v>
      </c>
      <c r="S1205" s="1"/>
      <c r="T1205" s="1">
        <v>4</v>
      </c>
      <c r="U1205" s="1"/>
      <c r="V1205" s="1"/>
      <c r="W1205" s="1"/>
      <c r="X1205" s="1"/>
      <c r="Y1205" s="1"/>
      <c r="Z1205" s="1"/>
      <c r="AA1205" s="1"/>
      <c r="AB1205" s="1"/>
      <c r="AG1205" t="str">
        <f t="shared" si="211"/>
        <v>Milford</v>
      </c>
      <c r="AH1205" t="s">
        <v>1315</v>
      </c>
      <c r="AI1205">
        <v>2</v>
      </c>
      <c r="AJ1205" s="7">
        <v>242</v>
      </c>
      <c r="AL1205" s="7" t="s">
        <v>402</v>
      </c>
      <c r="AM1205" t="s">
        <v>2455</v>
      </c>
      <c r="AN1205" t="s">
        <v>996</v>
      </c>
      <c r="AO1205" t="s">
        <v>702</v>
      </c>
    </row>
    <row r="1206" spans="1:41" hidden="1" outlineLevel="1">
      <c r="A1206" t="s">
        <v>1256</v>
      </c>
      <c r="B1206" s="10" t="s">
        <v>3292</v>
      </c>
      <c r="C1206" s="1">
        <f t="shared" si="208"/>
        <v>10</v>
      </c>
      <c r="D1206" s="7">
        <f t="shared" si="212"/>
        <v>2</v>
      </c>
      <c r="E1206" s="7">
        <f t="shared" si="213"/>
        <v>1</v>
      </c>
      <c r="F1206" s="7">
        <f t="shared" si="214"/>
        <v>2</v>
      </c>
      <c r="G1206" s="1">
        <f t="shared" si="209"/>
        <v>7</v>
      </c>
      <c r="H1206" s="2">
        <f t="shared" si="210"/>
        <v>0.7</v>
      </c>
      <c r="I1206" s="8"/>
      <c r="J1206" s="2">
        <f t="shared" si="215"/>
        <v>0.1</v>
      </c>
      <c r="K1206" s="2">
        <f t="shared" si="216"/>
        <v>0.8</v>
      </c>
      <c r="L1206" s="2">
        <f t="shared" si="217"/>
        <v>0.1</v>
      </c>
      <c r="M1206" s="2">
        <f t="shared" si="218"/>
        <v>-2.7755575615628914E-17</v>
      </c>
      <c r="N1206" s="1">
        <v>1</v>
      </c>
      <c r="O1206" s="1">
        <v>8</v>
      </c>
      <c r="P1206" s="1">
        <v>1</v>
      </c>
      <c r="Q1206" s="1"/>
      <c r="R1206" s="1"/>
      <c r="S1206" s="1"/>
      <c r="T1206" s="1"/>
      <c r="U1206" s="1"/>
      <c r="V1206" s="1"/>
      <c r="W1206" s="1"/>
      <c r="X1206" s="1"/>
      <c r="Y1206" s="1"/>
      <c r="Z1206" s="1"/>
      <c r="AA1206" s="1"/>
      <c r="AB1206" s="1"/>
      <c r="AG1206" t="str">
        <f t="shared" si="211"/>
        <v>Millsfield</v>
      </c>
      <c r="AH1206" t="s">
        <v>823</v>
      </c>
      <c r="AI1206">
        <v>2</v>
      </c>
      <c r="AJ1206" s="7">
        <v>12</v>
      </c>
      <c r="AL1206" s="7" t="s">
        <v>402</v>
      </c>
      <c r="AM1206" t="s">
        <v>2150</v>
      </c>
      <c r="AN1206" t="s">
        <v>4706</v>
      </c>
      <c r="AO1206" t="s">
        <v>703</v>
      </c>
    </row>
    <row r="1207" spans="1:41" hidden="1" outlineLevel="1">
      <c r="A1207" t="s">
        <v>3569</v>
      </c>
      <c r="B1207" s="10" t="s">
        <v>3292</v>
      </c>
      <c r="C1207" s="1">
        <f t="shared" si="208"/>
        <v>1657</v>
      </c>
      <c r="D1207" s="7">
        <f t="shared" si="212"/>
        <v>2</v>
      </c>
      <c r="E1207" s="7">
        <f t="shared" si="213"/>
        <v>1</v>
      </c>
      <c r="F1207" s="7">
        <f t="shared" si="214"/>
        <v>3</v>
      </c>
      <c r="G1207" s="1">
        <f t="shared" si="209"/>
        <v>35</v>
      </c>
      <c r="H1207" s="2">
        <f t="shared" si="210"/>
        <v>2.1122510561255279E-2</v>
      </c>
      <c r="I1207" s="8"/>
      <c r="J1207" s="2">
        <f t="shared" si="215"/>
        <v>0.45624622812311405</v>
      </c>
      <c r="K1207" s="2">
        <f t="shared" si="216"/>
        <v>0.47736873868436935</v>
      </c>
      <c r="L1207" s="2">
        <f t="shared" si="217"/>
        <v>5.4918527459263733E-2</v>
      </c>
      <c r="M1207" s="2">
        <f t="shared" si="218"/>
        <v>1.1466505733252808E-2</v>
      </c>
      <c r="N1207" s="1">
        <v>756</v>
      </c>
      <c r="O1207" s="1">
        <v>791</v>
      </c>
      <c r="P1207" s="1">
        <v>91</v>
      </c>
      <c r="Q1207">
        <v>11</v>
      </c>
      <c r="R1207">
        <v>7</v>
      </c>
      <c r="T1207">
        <v>1</v>
      </c>
      <c r="U1207" s="1"/>
      <c r="V1207" s="1"/>
      <c r="W1207" s="1"/>
      <c r="X1207" s="1"/>
      <c r="Y1207" s="1"/>
      <c r="Z1207" s="1"/>
      <c r="AA1207" s="1"/>
      <c r="AB1207" s="1"/>
      <c r="AG1207" t="str">
        <f t="shared" si="211"/>
        <v>Milton</v>
      </c>
      <c r="AH1207" t="s">
        <v>617</v>
      </c>
      <c r="AI1207">
        <v>1</v>
      </c>
      <c r="AJ1207" s="7">
        <v>116</v>
      </c>
      <c r="AL1207" s="7" t="s">
        <v>402</v>
      </c>
      <c r="AM1207" t="s">
        <v>1467</v>
      </c>
      <c r="AN1207" t="s">
        <v>4165</v>
      </c>
      <c r="AO1207" t="s">
        <v>704</v>
      </c>
    </row>
    <row r="1208" spans="1:41" hidden="1" outlineLevel="1">
      <c r="A1208" t="s">
        <v>2931</v>
      </c>
      <c r="B1208" s="10" t="s">
        <v>3292</v>
      </c>
      <c r="C1208" s="1">
        <f t="shared" si="208"/>
        <v>443</v>
      </c>
      <c r="D1208" s="7">
        <f t="shared" si="212"/>
        <v>2</v>
      </c>
      <c r="E1208" s="7">
        <f t="shared" si="213"/>
        <v>1</v>
      </c>
      <c r="F1208" s="7">
        <f t="shared" si="214"/>
        <v>3</v>
      </c>
      <c r="G1208" s="1">
        <f t="shared" si="209"/>
        <v>136</v>
      </c>
      <c r="H1208" s="2">
        <f t="shared" si="210"/>
        <v>0.30699774266365687</v>
      </c>
      <c r="I1208" s="8"/>
      <c r="J1208" s="2">
        <f t="shared" si="215"/>
        <v>0.31828442437923249</v>
      </c>
      <c r="K1208" s="2">
        <f t="shared" si="216"/>
        <v>0.62528216704288941</v>
      </c>
      <c r="L1208" s="2">
        <f t="shared" si="217"/>
        <v>3.3860045146726865E-2</v>
      </c>
      <c r="M1208" s="2">
        <f t="shared" si="218"/>
        <v>2.2573363431151287E-2</v>
      </c>
      <c r="N1208" s="1">
        <v>141</v>
      </c>
      <c r="O1208" s="1">
        <v>277</v>
      </c>
      <c r="P1208" s="1">
        <v>15</v>
      </c>
      <c r="Q1208" s="1">
        <v>6</v>
      </c>
      <c r="R1208" s="1">
        <v>3</v>
      </c>
      <c r="S1208" s="1"/>
      <c r="T1208" s="1">
        <v>1</v>
      </c>
      <c r="U1208" s="1"/>
      <c r="V1208" s="1"/>
      <c r="W1208" s="1"/>
      <c r="X1208" s="1"/>
      <c r="Y1208" s="1"/>
      <c r="Z1208" s="1"/>
      <c r="AA1208" s="1"/>
      <c r="AB1208" s="1"/>
      <c r="AG1208" t="str">
        <f t="shared" si="211"/>
        <v>Monroe</v>
      </c>
      <c r="AH1208" t="s">
        <v>824</v>
      </c>
      <c r="AI1208">
        <v>2</v>
      </c>
      <c r="AJ1208" s="7">
        <v>38</v>
      </c>
      <c r="AL1208" s="7" t="s">
        <v>402</v>
      </c>
      <c r="AM1208" t="s">
        <v>2454</v>
      </c>
      <c r="AN1208" t="s">
        <v>4706</v>
      </c>
      <c r="AO1208" t="s">
        <v>705</v>
      </c>
    </row>
    <row r="1209" spans="1:41" hidden="1" outlineLevel="1">
      <c r="A1209" t="s">
        <v>1257</v>
      </c>
      <c r="B1209" s="10" t="s">
        <v>3292</v>
      </c>
      <c r="C1209" s="1">
        <f t="shared" si="208"/>
        <v>1116</v>
      </c>
      <c r="D1209" s="7">
        <f t="shared" si="212"/>
        <v>2</v>
      </c>
      <c r="E1209" s="7">
        <f t="shared" si="213"/>
        <v>1</v>
      </c>
      <c r="F1209" s="7">
        <f t="shared" si="214"/>
        <v>3</v>
      </c>
      <c r="G1209" s="1">
        <f t="shared" si="209"/>
        <v>96</v>
      </c>
      <c r="H1209" s="2">
        <f t="shared" si="210"/>
        <v>8.6021505376344093E-2</v>
      </c>
      <c r="I1209" s="8"/>
      <c r="J1209" s="2">
        <f t="shared" si="215"/>
        <v>0.4265232974910394</v>
      </c>
      <c r="K1209" s="2">
        <f t="shared" si="216"/>
        <v>0.51254480286738346</v>
      </c>
      <c r="L1209" s="2">
        <f t="shared" si="217"/>
        <v>5.3763440860215055E-2</v>
      </c>
      <c r="M1209" s="2">
        <f t="shared" si="218"/>
        <v>7.1684587813621373E-3</v>
      </c>
      <c r="N1209" s="1">
        <v>476</v>
      </c>
      <c r="O1209" s="1">
        <v>572</v>
      </c>
      <c r="P1209" s="1">
        <v>60</v>
      </c>
      <c r="Q1209" s="1">
        <v>2</v>
      </c>
      <c r="R1209" s="1">
        <v>6</v>
      </c>
      <c r="S1209" s="1"/>
      <c r="T1209" s="1">
        <v>0</v>
      </c>
      <c r="U1209" s="1"/>
      <c r="V1209" s="1"/>
      <c r="W1209" s="1"/>
      <c r="X1209" s="1"/>
      <c r="Y1209" s="1"/>
      <c r="Z1209" s="1"/>
      <c r="AA1209" s="1"/>
      <c r="AB1209" s="1"/>
      <c r="AG1209" t="str">
        <f t="shared" si="211"/>
        <v>Mont Vernon</v>
      </c>
      <c r="AH1209" t="s">
        <v>1315</v>
      </c>
      <c r="AI1209">
        <v>2</v>
      </c>
      <c r="AJ1209" s="7">
        <v>226</v>
      </c>
      <c r="AL1209" s="7" t="s">
        <v>402</v>
      </c>
      <c r="AM1209" t="s">
        <v>2455</v>
      </c>
      <c r="AN1209" t="s">
        <v>313</v>
      </c>
      <c r="AO1209" t="s">
        <v>706</v>
      </c>
    </row>
    <row r="1210" spans="1:41" hidden="1" outlineLevel="1">
      <c r="A1210" t="s">
        <v>1604</v>
      </c>
      <c r="B1210" s="10" t="s">
        <v>3292</v>
      </c>
      <c r="C1210" s="1">
        <f t="shared" si="208"/>
        <v>2698</v>
      </c>
      <c r="D1210" s="7">
        <f t="shared" si="212"/>
        <v>2</v>
      </c>
      <c r="E1210" s="7">
        <f t="shared" si="213"/>
        <v>1</v>
      </c>
      <c r="F1210" s="7">
        <f t="shared" si="214"/>
        <v>3</v>
      </c>
      <c r="G1210" s="1">
        <f t="shared" si="209"/>
        <v>909</v>
      </c>
      <c r="H1210" s="2">
        <f t="shared" si="210"/>
        <v>0.33691623424759082</v>
      </c>
      <c r="I1210" s="8"/>
      <c r="J1210" s="2">
        <f t="shared" si="215"/>
        <v>0.30429948109710897</v>
      </c>
      <c r="K1210" s="2">
        <f t="shared" si="216"/>
        <v>0.64121571534469979</v>
      </c>
      <c r="L1210" s="2">
        <f t="shared" si="217"/>
        <v>3.5581912527798368E-2</v>
      </c>
      <c r="M1210" s="2">
        <f t="shared" si="218"/>
        <v>1.8902891030392929E-2</v>
      </c>
      <c r="N1210" s="1">
        <v>821</v>
      </c>
      <c r="O1210" s="1">
        <v>1730</v>
      </c>
      <c r="P1210" s="1">
        <v>96</v>
      </c>
      <c r="Q1210" s="1">
        <v>10</v>
      </c>
      <c r="R1210" s="1">
        <v>41</v>
      </c>
      <c r="S1210" s="1"/>
      <c r="T1210" s="1">
        <v>0</v>
      </c>
      <c r="U1210" s="1"/>
      <c r="V1210" s="1"/>
      <c r="W1210" s="1"/>
      <c r="X1210" s="1"/>
      <c r="Y1210" s="1"/>
      <c r="Z1210" s="1"/>
      <c r="AA1210" s="1"/>
      <c r="AB1210" s="1"/>
      <c r="AG1210" t="str">
        <f t="shared" si="211"/>
        <v>Moultonborough</v>
      </c>
      <c r="AH1210" t="s">
        <v>1520</v>
      </c>
      <c r="AI1210">
        <v>1</v>
      </c>
      <c r="AJ1210" s="7">
        <v>87</v>
      </c>
      <c r="AL1210" s="7" t="s">
        <v>402</v>
      </c>
      <c r="AM1210" t="s">
        <v>1802</v>
      </c>
      <c r="AN1210" t="s">
        <v>1482</v>
      </c>
      <c r="AO1210" t="s">
        <v>707</v>
      </c>
    </row>
    <row r="1211" spans="1:41" hidden="1" outlineLevel="1">
      <c r="A1211" t="s">
        <v>1250</v>
      </c>
      <c r="B1211" s="10" t="s">
        <v>3292</v>
      </c>
      <c r="C1211" s="1">
        <f t="shared" si="208"/>
        <v>34554</v>
      </c>
      <c r="D1211" s="7">
        <f t="shared" si="212"/>
        <v>1</v>
      </c>
      <c r="E1211" s="7">
        <f t="shared" si="213"/>
        <v>2</v>
      </c>
      <c r="F1211" s="7">
        <f t="shared" si="214"/>
        <v>3</v>
      </c>
      <c r="G1211" s="1">
        <f t="shared" si="209"/>
        <v>3595</v>
      </c>
      <c r="H1211" s="2">
        <f t="shared" si="210"/>
        <v>0.10404005324998553</v>
      </c>
      <c r="I1211" s="8"/>
      <c r="J1211" s="2">
        <f t="shared" si="215"/>
        <v>0.53244197487989808</v>
      </c>
      <c r="K1211" s="2">
        <f t="shared" si="216"/>
        <v>0.42840192162991259</v>
      </c>
      <c r="L1211" s="2">
        <f t="shared" si="217"/>
        <v>2.8969149736644093E-2</v>
      </c>
      <c r="M1211" s="2">
        <f t="shared" si="218"/>
        <v>1.0186953753545239E-2</v>
      </c>
      <c r="N1211" s="1">
        <v>18398</v>
      </c>
      <c r="O1211" s="1">
        <v>14803</v>
      </c>
      <c r="P1211" s="1">
        <v>1001</v>
      </c>
      <c r="Q1211" s="1">
        <v>168</v>
      </c>
      <c r="R1211" s="1">
        <v>174</v>
      </c>
      <c r="S1211" s="1"/>
      <c r="T1211" s="1">
        <v>10</v>
      </c>
      <c r="U1211" s="1"/>
      <c r="V1211" s="1"/>
      <c r="W1211" s="1"/>
      <c r="X1211" s="1"/>
      <c r="Y1211" s="1"/>
      <c r="Z1211" s="1"/>
      <c r="AA1211" s="1"/>
      <c r="AB1211" s="1"/>
      <c r="AG1211" t="str">
        <f t="shared" si="211"/>
        <v>Nashua</v>
      </c>
      <c r="AH1211" t="s">
        <v>1315</v>
      </c>
      <c r="AI1211">
        <v>2</v>
      </c>
      <c r="AJ1211" s="7">
        <v>252</v>
      </c>
      <c r="AL1211" s="7" t="s">
        <v>402</v>
      </c>
      <c r="AM1211" t="s">
        <v>2455</v>
      </c>
      <c r="AN1211" t="s">
        <v>998</v>
      </c>
      <c r="AO1211" t="s">
        <v>708</v>
      </c>
    </row>
    <row r="1212" spans="1:41" hidden="1" outlineLevel="1">
      <c r="A1212" t="s">
        <v>1692</v>
      </c>
      <c r="B1212" s="10" t="s">
        <v>3292</v>
      </c>
      <c r="C1212" s="1">
        <f t="shared" si="208"/>
        <v>362</v>
      </c>
      <c r="D1212" s="7">
        <f t="shared" si="212"/>
        <v>1</v>
      </c>
      <c r="E1212" s="7">
        <f t="shared" si="213"/>
        <v>2</v>
      </c>
      <c r="F1212" s="7">
        <f t="shared" si="214"/>
        <v>3</v>
      </c>
      <c r="G1212" s="1">
        <f t="shared" si="209"/>
        <v>52</v>
      </c>
      <c r="H1212" s="2">
        <f t="shared" si="210"/>
        <v>0.143646408839779</v>
      </c>
      <c r="I1212" s="8"/>
      <c r="J1212" s="2">
        <f t="shared" si="215"/>
        <v>0.53038674033149169</v>
      </c>
      <c r="K1212" s="2">
        <f t="shared" si="216"/>
        <v>0.38674033149171272</v>
      </c>
      <c r="L1212" s="2">
        <f t="shared" si="217"/>
        <v>7.18232044198895E-2</v>
      </c>
      <c r="M1212" s="2">
        <f t="shared" si="218"/>
        <v>1.1049723756906091E-2</v>
      </c>
      <c r="N1212" s="1">
        <v>192</v>
      </c>
      <c r="O1212" s="1">
        <v>140</v>
      </c>
      <c r="P1212" s="1">
        <v>26</v>
      </c>
      <c r="Q1212" s="1">
        <v>3</v>
      </c>
      <c r="R1212" s="1">
        <v>0</v>
      </c>
      <c r="S1212" s="1"/>
      <c r="T1212" s="1">
        <v>1</v>
      </c>
      <c r="U1212" s="1"/>
      <c r="V1212" s="1"/>
      <c r="W1212" s="1"/>
      <c r="X1212" s="1"/>
      <c r="Y1212" s="1"/>
      <c r="Z1212" s="1"/>
      <c r="AA1212" s="1"/>
      <c r="AB1212" s="1"/>
      <c r="AG1212" t="str">
        <f t="shared" si="211"/>
        <v>Nelson</v>
      </c>
      <c r="AH1212" t="s">
        <v>3294</v>
      </c>
      <c r="AI1212">
        <v>2</v>
      </c>
      <c r="AJ1212" s="7">
        <v>202</v>
      </c>
      <c r="AL1212" s="7" t="s">
        <v>402</v>
      </c>
      <c r="AM1212" t="s">
        <v>1803</v>
      </c>
      <c r="AN1212" t="s">
        <v>655</v>
      </c>
      <c r="AO1212" t="s">
        <v>709</v>
      </c>
    </row>
    <row r="1213" spans="1:41" hidden="1" outlineLevel="1">
      <c r="A1213" t="s">
        <v>2873</v>
      </c>
      <c r="B1213" s="10" t="s">
        <v>3292</v>
      </c>
      <c r="C1213" s="1">
        <f t="shared" si="208"/>
        <v>2197</v>
      </c>
      <c r="D1213" s="7">
        <f t="shared" si="212"/>
        <v>2</v>
      </c>
      <c r="E1213" s="7">
        <f t="shared" si="213"/>
        <v>1</v>
      </c>
      <c r="F1213" s="7">
        <f t="shared" si="214"/>
        <v>3</v>
      </c>
      <c r="G1213" s="1">
        <f t="shared" si="209"/>
        <v>295</v>
      </c>
      <c r="H1213" s="2">
        <f t="shared" si="210"/>
        <v>0.13427401001365499</v>
      </c>
      <c r="I1213" s="8"/>
      <c r="J1213" s="2">
        <f t="shared" si="215"/>
        <v>0.39736003641329087</v>
      </c>
      <c r="K1213" s="2">
        <f t="shared" si="216"/>
        <v>0.53163404642694578</v>
      </c>
      <c r="L1213" s="2">
        <f t="shared" si="217"/>
        <v>5.2344105598543467E-2</v>
      </c>
      <c r="M1213" s="2">
        <f t="shared" si="218"/>
        <v>1.8661811561219876E-2</v>
      </c>
      <c r="N1213" s="1">
        <v>873</v>
      </c>
      <c r="O1213" s="1">
        <v>1168</v>
      </c>
      <c r="P1213" s="1">
        <v>115</v>
      </c>
      <c r="Q1213" s="1">
        <v>9</v>
      </c>
      <c r="R1213" s="1">
        <v>31</v>
      </c>
      <c r="S1213" s="1"/>
      <c r="T1213" s="1">
        <v>1</v>
      </c>
      <c r="U1213" s="1"/>
      <c r="V1213" s="1"/>
      <c r="W1213" s="1"/>
      <c r="X1213" s="1"/>
      <c r="Y1213" s="1"/>
      <c r="Z1213" s="1"/>
      <c r="AA1213" s="1"/>
      <c r="AB1213" s="1"/>
      <c r="AG1213" t="str">
        <f t="shared" si="211"/>
        <v>New Boston</v>
      </c>
      <c r="AH1213" t="s">
        <v>1315</v>
      </c>
      <c r="AI1213">
        <v>2</v>
      </c>
      <c r="AJ1213" s="7">
        <v>201</v>
      </c>
      <c r="AL1213" s="7" t="s">
        <v>402</v>
      </c>
      <c r="AM1213" t="s">
        <v>2455</v>
      </c>
      <c r="AN1213" t="s">
        <v>318</v>
      </c>
      <c r="AO1213" t="s">
        <v>371</v>
      </c>
    </row>
    <row r="1214" spans="1:41" hidden="1" outlineLevel="1">
      <c r="A1214" t="s">
        <v>3637</v>
      </c>
      <c r="B1214" s="10" t="s">
        <v>3292</v>
      </c>
      <c r="C1214" s="1">
        <f t="shared" si="208"/>
        <v>769</v>
      </c>
      <c r="D1214" s="7">
        <f t="shared" si="212"/>
        <v>2</v>
      </c>
      <c r="E1214" s="7">
        <f t="shared" si="213"/>
        <v>1</v>
      </c>
      <c r="F1214" s="7">
        <f t="shared" si="214"/>
        <v>3</v>
      </c>
      <c r="G1214" s="1">
        <f t="shared" si="209"/>
        <v>50</v>
      </c>
      <c r="H1214" s="2">
        <f t="shared" si="210"/>
        <v>6.5019505851755532E-2</v>
      </c>
      <c r="I1214" s="8"/>
      <c r="J1214" s="2">
        <f t="shared" si="215"/>
        <v>0.43823146944083224</v>
      </c>
      <c r="K1214" s="2">
        <f t="shared" si="216"/>
        <v>0.50325097529258778</v>
      </c>
      <c r="L1214" s="2">
        <f t="shared" si="217"/>
        <v>3.2509752925877766E-2</v>
      </c>
      <c r="M1214" s="2">
        <f t="shared" si="218"/>
        <v>2.6007802340702213E-2</v>
      </c>
      <c r="N1214" s="1">
        <v>337</v>
      </c>
      <c r="O1214" s="1">
        <v>387</v>
      </c>
      <c r="P1214" s="1">
        <v>25</v>
      </c>
      <c r="Q1214">
        <v>0</v>
      </c>
      <c r="R1214">
        <v>20</v>
      </c>
      <c r="T1214">
        <v>0</v>
      </c>
      <c r="U1214" s="1"/>
      <c r="V1214" s="1"/>
      <c r="W1214" s="1"/>
      <c r="X1214" s="1"/>
      <c r="Y1214" s="1"/>
      <c r="Z1214" s="1"/>
      <c r="AA1214" s="1"/>
      <c r="AB1214" s="1"/>
      <c r="AG1214" t="str">
        <f t="shared" si="211"/>
        <v>New Castle</v>
      </c>
      <c r="AH1214" t="s">
        <v>3022</v>
      </c>
      <c r="AI1214">
        <v>1</v>
      </c>
      <c r="AJ1214" s="7">
        <v>189</v>
      </c>
      <c r="AL1214" s="7" t="s">
        <v>402</v>
      </c>
      <c r="AM1214" t="s">
        <v>1466</v>
      </c>
      <c r="AN1214" t="s">
        <v>996</v>
      </c>
      <c r="AO1214" t="s">
        <v>372</v>
      </c>
    </row>
    <row r="1215" spans="1:41" hidden="1" outlineLevel="1">
      <c r="A1215" t="s">
        <v>2266</v>
      </c>
      <c r="B1215" s="10" t="s">
        <v>3292</v>
      </c>
      <c r="C1215" s="1">
        <f t="shared" si="208"/>
        <v>1134</v>
      </c>
      <c r="D1215" s="7">
        <f t="shared" si="212"/>
        <v>2</v>
      </c>
      <c r="E1215" s="7">
        <f t="shared" si="213"/>
        <v>1</v>
      </c>
      <c r="F1215" s="7">
        <f t="shared" si="214"/>
        <v>3</v>
      </c>
      <c r="G1215" s="1">
        <f t="shared" si="209"/>
        <v>169</v>
      </c>
      <c r="H1215" s="2">
        <f t="shared" si="210"/>
        <v>0.14902998236331569</v>
      </c>
      <c r="I1215" s="8"/>
      <c r="J1215" s="2">
        <f t="shared" si="215"/>
        <v>0.39594356261022928</v>
      </c>
      <c r="K1215" s="2">
        <f t="shared" si="216"/>
        <v>0.544973544973545</v>
      </c>
      <c r="L1215" s="2">
        <f t="shared" si="217"/>
        <v>3.7037037037037035E-2</v>
      </c>
      <c r="M1215" s="2">
        <f t="shared" si="218"/>
        <v>2.2045855379188739E-2</v>
      </c>
      <c r="N1215" s="1">
        <v>449</v>
      </c>
      <c r="O1215" s="1">
        <v>618</v>
      </c>
      <c r="P1215" s="1">
        <v>42</v>
      </c>
      <c r="Q1215">
        <v>10</v>
      </c>
      <c r="R1215">
        <v>13</v>
      </c>
      <c r="T1215">
        <v>2</v>
      </c>
      <c r="U1215" s="1"/>
      <c r="V1215" s="1"/>
      <c r="W1215" s="1"/>
      <c r="X1215" s="1"/>
      <c r="Y1215" s="1"/>
      <c r="Z1215" s="1"/>
      <c r="AA1215" s="1"/>
      <c r="AB1215" s="1"/>
      <c r="AG1215" t="str">
        <f t="shared" si="211"/>
        <v>New Durham</v>
      </c>
      <c r="AH1215" t="s">
        <v>617</v>
      </c>
      <c r="AI1215">
        <v>1</v>
      </c>
      <c r="AJ1215" s="7">
        <v>113</v>
      </c>
      <c r="AL1215" s="7" t="s">
        <v>402</v>
      </c>
      <c r="AM1215" t="s">
        <v>1467</v>
      </c>
      <c r="AN1215" t="s">
        <v>130</v>
      </c>
      <c r="AO1215" t="s">
        <v>373</v>
      </c>
    </row>
    <row r="1216" spans="1:41" hidden="1" outlineLevel="1">
      <c r="A1216" t="s">
        <v>2267</v>
      </c>
      <c r="B1216" s="10" t="s">
        <v>3292</v>
      </c>
      <c r="C1216" s="1">
        <f t="shared" si="208"/>
        <v>992</v>
      </c>
      <c r="D1216" s="7">
        <f t="shared" si="212"/>
        <v>2</v>
      </c>
      <c r="E1216" s="7">
        <f t="shared" si="213"/>
        <v>1</v>
      </c>
      <c r="F1216" s="7">
        <f t="shared" si="214"/>
        <v>3</v>
      </c>
      <c r="G1216" s="1">
        <f t="shared" si="209"/>
        <v>161</v>
      </c>
      <c r="H1216" s="2">
        <f t="shared" si="210"/>
        <v>0.16229838709677419</v>
      </c>
      <c r="I1216" s="8"/>
      <c r="J1216" s="2">
        <f t="shared" si="215"/>
        <v>0.39314516129032256</v>
      </c>
      <c r="K1216" s="2">
        <f t="shared" si="216"/>
        <v>0.55544354838709675</v>
      </c>
      <c r="L1216" s="2">
        <f t="shared" si="217"/>
        <v>4.334677419354839E-2</v>
      </c>
      <c r="M1216" s="2">
        <f t="shared" si="218"/>
        <v>8.064516129032348E-3</v>
      </c>
      <c r="N1216" s="1">
        <v>390</v>
      </c>
      <c r="O1216" s="1">
        <v>551</v>
      </c>
      <c r="P1216" s="1">
        <v>43</v>
      </c>
      <c r="Q1216" s="1">
        <v>6</v>
      </c>
      <c r="R1216" s="1">
        <v>2</v>
      </c>
      <c r="S1216" s="1"/>
      <c r="T1216" s="1">
        <v>0</v>
      </c>
      <c r="U1216" s="1"/>
      <c r="V1216" s="1"/>
      <c r="W1216" s="1"/>
      <c r="X1216" s="1"/>
      <c r="Y1216" s="1"/>
      <c r="Z1216" s="1"/>
      <c r="AA1216" s="1"/>
      <c r="AB1216" s="1"/>
      <c r="AG1216" t="str">
        <f t="shared" si="211"/>
        <v>New Hampton</v>
      </c>
      <c r="AH1216" t="s">
        <v>3293</v>
      </c>
      <c r="AI1216">
        <v>1</v>
      </c>
      <c r="AJ1216" s="7">
        <v>100</v>
      </c>
      <c r="AL1216" s="7" t="s">
        <v>402</v>
      </c>
      <c r="AM1216" t="s">
        <v>1801</v>
      </c>
      <c r="AN1216" t="s">
        <v>130</v>
      </c>
      <c r="AO1216" t="s">
        <v>374</v>
      </c>
    </row>
    <row r="1217" spans="1:41" hidden="1" outlineLevel="1">
      <c r="A1217" t="s">
        <v>3011</v>
      </c>
      <c r="B1217" s="10" t="s">
        <v>3292</v>
      </c>
      <c r="C1217" s="1">
        <f t="shared" si="208"/>
        <v>1849</v>
      </c>
      <c r="D1217" s="7">
        <f t="shared" si="212"/>
        <v>2</v>
      </c>
      <c r="E1217" s="7">
        <f t="shared" si="213"/>
        <v>1</v>
      </c>
      <c r="F1217" s="7">
        <f t="shared" si="214"/>
        <v>3</v>
      </c>
      <c r="G1217" s="1">
        <f t="shared" si="209"/>
        <v>587</v>
      </c>
      <c r="H1217" s="2">
        <f t="shared" si="210"/>
        <v>0.31746890210924822</v>
      </c>
      <c r="I1217" s="8"/>
      <c r="J1217" s="2">
        <f t="shared" si="215"/>
        <v>0.31422390481341267</v>
      </c>
      <c r="K1217" s="2">
        <f t="shared" si="216"/>
        <v>0.63169280692266094</v>
      </c>
      <c r="L1217" s="2">
        <f t="shared" si="217"/>
        <v>4.1644131963223363E-2</v>
      </c>
      <c r="M1217" s="2">
        <f t="shared" si="218"/>
        <v>1.2439156300703025E-2</v>
      </c>
      <c r="N1217" s="1">
        <v>581</v>
      </c>
      <c r="O1217" s="1">
        <v>1168</v>
      </c>
      <c r="P1217" s="1">
        <v>77</v>
      </c>
      <c r="Q1217" s="1">
        <v>5</v>
      </c>
      <c r="R1217" s="1">
        <v>18</v>
      </c>
      <c r="S1217" s="1"/>
      <c r="T1217" s="1">
        <v>0</v>
      </c>
      <c r="U1217" s="1"/>
      <c r="V1217" s="1"/>
      <c r="W1217" s="1"/>
      <c r="X1217" s="1"/>
      <c r="Y1217" s="1"/>
      <c r="Z1217" s="1"/>
      <c r="AA1217" s="1"/>
      <c r="AB1217" s="1"/>
      <c r="AG1217" t="str">
        <f t="shared" si="211"/>
        <v>New Ipswich</v>
      </c>
      <c r="AH1217" t="s">
        <v>1315</v>
      </c>
      <c r="AI1217">
        <v>2</v>
      </c>
      <c r="AJ1217" s="7">
        <v>258</v>
      </c>
      <c r="AL1217" s="7" t="s">
        <v>402</v>
      </c>
      <c r="AM1217" t="s">
        <v>2455</v>
      </c>
      <c r="AN1217" t="s">
        <v>4686</v>
      </c>
      <c r="AO1217" t="s">
        <v>375</v>
      </c>
    </row>
    <row r="1218" spans="1:41" hidden="1" outlineLevel="1">
      <c r="A1218" t="s">
        <v>3147</v>
      </c>
      <c r="B1218" s="10" t="s">
        <v>3292</v>
      </c>
      <c r="C1218" s="1">
        <f t="shared" ref="C1218:C1281" si="219">SUM(N1218:AE1218)</f>
        <v>2569</v>
      </c>
      <c r="D1218" s="7">
        <f t="shared" si="212"/>
        <v>2</v>
      </c>
      <c r="E1218" s="7">
        <f t="shared" si="213"/>
        <v>1</v>
      </c>
      <c r="F1218" s="7">
        <f t="shared" si="214"/>
        <v>3</v>
      </c>
      <c r="G1218" s="1">
        <f t="shared" ref="G1218:G1281" si="220">IF(D1218=1,N1218,IF(E1218=1,O1218,P1218))-IF(D1218=2,N1218,IF(E1218=2,O1218,P1218))</f>
        <v>490</v>
      </c>
      <c r="H1218" s="2">
        <f t="shared" ref="H1218:H1281" si="221">G1218/C1218</f>
        <v>0.1907356948228883</v>
      </c>
      <c r="I1218" s="8"/>
      <c r="J1218" s="2">
        <f t="shared" si="215"/>
        <v>0.38302841572596341</v>
      </c>
      <c r="K1218" s="2">
        <f t="shared" si="216"/>
        <v>0.57376411054885168</v>
      </c>
      <c r="L1218" s="2">
        <f t="shared" si="217"/>
        <v>3.8925652004671081E-2</v>
      </c>
      <c r="M1218" s="2">
        <f t="shared" si="218"/>
        <v>4.2818217205138828E-3</v>
      </c>
      <c r="N1218" s="1">
        <v>984</v>
      </c>
      <c r="O1218" s="1">
        <v>1474</v>
      </c>
      <c r="P1218" s="1">
        <v>100</v>
      </c>
      <c r="Q1218" s="1">
        <v>6</v>
      </c>
      <c r="R1218" s="1">
        <v>5</v>
      </c>
      <c r="S1218" s="1"/>
      <c r="T1218" s="1">
        <v>0</v>
      </c>
      <c r="U1218" s="1"/>
      <c r="V1218" s="1"/>
      <c r="W1218" s="1"/>
      <c r="X1218" s="1"/>
      <c r="Y1218" s="1"/>
      <c r="Z1218" s="1"/>
      <c r="AA1218" s="1"/>
      <c r="AB1218" s="1"/>
      <c r="AG1218" t="str">
        <f t="shared" si="211"/>
        <v>New London</v>
      </c>
      <c r="AH1218" t="s">
        <v>1998</v>
      </c>
      <c r="AI1218">
        <v>2</v>
      </c>
      <c r="AJ1218" s="7">
        <v>126</v>
      </c>
      <c r="AL1218" s="7" t="s">
        <v>402</v>
      </c>
      <c r="AM1218" t="s">
        <v>2456</v>
      </c>
      <c r="AN1218" t="s">
        <v>95</v>
      </c>
      <c r="AO1218" t="s">
        <v>376</v>
      </c>
    </row>
    <row r="1219" spans="1:41" hidden="1" outlineLevel="1">
      <c r="A1219" t="s">
        <v>3898</v>
      </c>
      <c r="B1219" s="10" t="s">
        <v>3292</v>
      </c>
      <c r="C1219" s="1">
        <f t="shared" si="219"/>
        <v>1021</v>
      </c>
      <c r="D1219" s="7">
        <f t="shared" si="212"/>
        <v>2</v>
      </c>
      <c r="E1219" s="7">
        <f t="shared" si="213"/>
        <v>1</v>
      </c>
      <c r="F1219" s="7">
        <f t="shared" si="214"/>
        <v>3</v>
      </c>
      <c r="G1219" s="1">
        <f t="shared" si="220"/>
        <v>176</v>
      </c>
      <c r="H1219" s="2">
        <f t="shared" si="221"/>
        <v>0.17238001958863858</v>
      </c>
      <c r="I1219" s="8"/>
      <c r="J1219" s="2">
        <f t="shared" si="215"/>
        <v>0.39177277179236042</v>
      </c>
      <c r="K1219" s="2">
        <f t="shared" si="216"/>
        <v>0.56415279138099905</v>
      </c>
      <c r="L1219" s="2">
        <f t="shared" si="217"/>
        <v>3.4280117531831536E-2</v>
      </c>
      <c r="M1219" s="2">
        <f t="shared" si="218"/>
        <v>9.7943192948089369E-3</v>
      </c>
      <c r="N1219" s="1">
        <v>400</v>
      </c>
      <c r="O1219" s="1">
        <v>576</v>
      </c>
      <c r="P1219" s="1">
        <v>35</v>
      </c>
      <c r="Q1219" s="1">
        <v>2</v>
      </c>
      <c r="R1219" s="1">
        <v>8</v>
      </c>
      <c r="S1219" s="1"/>
      <c r="T1219" s="1">
        <v>0</v>
      </c>
      <c r="U1219" s="1"/>
      <c r="V1219" s="1"/>
      <c r="W1219" s="1"/>
      <c r="X1219" s="1"/>
      <c r="Y1219" s="1"/>
      <c r="Z1219" s="1"/>
      <c r="AA1219" s="1"/>
      <c r="AB1219" s="1"/>
      <c r="AG1219" t="str">
        <f t="shared" ref="AG1219:AG1282" si="222">A1219</f>
        <v>Newbury</v>
      </c>
      <c r="AH1219" t="s">
        <v>1998</v>
      </c>
      <c r="AI1219">
        <v>2</v>
      </c>
      <c r="AJ1219" s="7">
        <v>139</v>
      </c>
      <c r="AL1219" s="7" t="s">
        <v>402</v>
      </c>
      <c r="AM1219" t="s">
        <v>2456</v>
      </c>
      <c r="AN1219" t="s">
        <v>994</v>
      </c>
      <c r="AO1219" t="s">
        <v>377</v>
      </c>
    </row>
    <row r="1220" spans="1:41" hidden="1" outlineLevel="1">
      <c r="A1220" t="s">
        <v>3012</v>
      </c>
      <c r="B1220" s="10" t="s">
        <v>3292</v>
      </c>
      <c r="C1220" s="1">
        <f t="shared" si="219"/>
        <v>890</v>
      </c>
      <c r="D1220" s="7">
        <f t="shared" si="212"/>
        <v>2</v>
      </c>
      <c r="E1220" s="7">
        <f t="shared" si="213"/>
        <v>1</v>
      </c>
      <c r="F1220" s="7">
        <f t="shared" si="214"/>
        <v>4</v>
      </c>
      <c r="G1220" s="1">
        <f t="shared" si="220"/>
        <v>76</v>
      </c>
      <c r="H1220" s="2">
        <f t="shared" si="221"/>
        <v>8.5393258426966295E-2</v>
      </c>
      <c r="I1220" s="8"/>
      <c r="J1220" s="2">
        <f t="shared" si="215"/>
        <v>0.41123595505617977</v>
      </c>
      <c r="K1220" s="2">
        <f t="shared" si="216"/>
        <v>0.49662921348314609</v>
      </c>
      <c r="L1220" s="2">
        <f t="shared" si="217"/>
        <v>4.1573033707865172E-2</v>
      </c>
      <c r="M1220" s="2">
        <f t="shared" si="218"/>
        <v>5.0561797752809022E-2</v>
      </c>
      <c r="N1220" s="1">
        <v>366</v>
      </c>
      <c r="O1220" s="1">
        <v>442</v>
      </c>
      <c r="P1220" s="1">
        <v>37</v>
      </c>
      <c r="Q1220">
        <v>2</v>
      </c>
      <c r="R1220">
        <v>43</v>
      </c>
      <c r="T1220">
        <v>0</v>
      </c>
      <c r="U1220" s="1"/>
      <c r="V1220" s="1"/>
      <c r="W1220" s="1"/>
      <c r="X1220" s="1"/>
      <c r="Y1220" s="1"/>
      <c r="Z1220" s="1"/>
      <c r="AA1220" s="1"/>
      <c r="AB1220" s="1"/>
      <c r="AG1220" t="str">
        <f t="shared" si="222"/>
        <v>Newfields</v>
      </c>
      <c r="AH1220" t="s">
        <v>3022</v>
      </c>
      <c r="AI1220">
        <v>1</v>
      </c>
      <c r="AJ1220" s="7">
        <v>195</v>
      </c>
      <c r="AL1220" s="7" t="s">
        <v>402</v>
      </c>
      <c r="AM1220" t="s">
        <v>1466</v>
      </c>
      <c r="AN1220" t="s">
        <v>313</v>
      </c>
      <c r="AO1220" t="s">
        <v>378</v>
      </c>
    </row>
    <row r="1221" spans="1:41" hidden="1" outlineLevel="1">
      <c r="A1221" t="s">
        <v>2916</v>
      </c>
      <c r="B1221" s="10" t="s">
        <v>3292</v>
      </c>
      <c r="C1221" s="1">
        <f t="shared" si="219"/>
        <v>506</v>
      </c>
      <c r="D1221" s="7">
        <f t="shared" si="212"/>
        <v>2</v>
      </c>
      <c r="E1221" s="7">
        <f t="shared" si="213"/>
        <v>1</v>
      </c>
      <c r="F1221" s="7">
        <f t="shared" si="214"/>
        <v>3</v>
      </c>
      <c r="G1221" s="1">
        <f t="shared" si="220"/>
        <v>93</v>
      </c>
      <c r="H1221" s="2">
        <f t="shared" si="221"/>
        <v>0.18379446640316205</v>
      </c>
      <c r="I1221" s="8"/>
      <c r="J1221" s="2">
        <f t="shared" si="215"/>
        <v>0.37944664031620551</v>
      </c>
      <c r="K1221" s="2">
        <f t="shared" si="216"/>
        <v>0.56324110671936756</v>
      </c>
      <c r="L1221" s="2">
        <f t="shared" si="217"/>
        <v>5.1383399209486168E-2</v>
      </c>
      <c r="M1221" s="2">
        <f t="shared" si="218"/>
        <v>5.9288537549407119E-3</v>
      </c>
      <c r="N1221" s="1">
        <v>192</v>
      </c>
      <c r="O1221" s="1">
        <v>285</v>
      </c>
      <c r="P1221" s="1">
        <v>26</v>
      </c>
      <c r="Q1221">
        <v>2</v>
      </c>
      <c r="R1221">
        <v>1</v>
      </c>
      <c r="T1221">
        <v>0</v>
      </c>
      <c r="U1221" s="1"/>
      <c r="V1221" s="1"/>
      <c r="W1221" s="1"/>
      <c r="X1221" s="1"/>
      <c r="Y1221" s="1"/>
      <c r="Z1221" s="1"/>
      <c r="AA1221" s="1"/>
      <c r="AB1221" s="1"/>
      <c r="AG1221" t="str">
        <f t="shared" si="222"/>
        <v>Newington</v>
      </c>
      <c r="AH1221" t="s">
        <v>3022</v>
      </c>
      <c r="AI1221">
        <v>1</v>
      </c>
      <c r="AJ1221" s="7">
        <v>178</v>
      </c>
      <c r="AL1221" s="7" t="s">
        <v>402</v>
      </c>
      <c r="AM1221" t="s">
        <v>1466</v>
      </c>
      <c r="AN1221" t="s">
        <v>998</v>
      </c>
      <c r="AO1221" t="s">
        <v>379</v>
      </c>
    </row>
    <row r="1222" spans="1:41" hidden="1" outlineLevel="1">
      <c r="A1222" t="s">
        <v>2917</v>
      </c>
      <c r="B1222" s="10" t="s">
        <v>3292</v>
      </c>
      <c r="C1222" s="1">
        <f t="shared" si="219"/>
        <v>3965</v>
      </c>
      <c r="D1222" s="7">
        <f t="shared" si="212"/>
        <v>1</v>
      </c>
      <c r="E1222" s="7">
        <f t="shared" si="213"/>
        <v>2</v>
      </c>
      <c r="F1222" s="7">
        <f t="shared" si="214"/>
        <v>3</v>
      </c>
      <c r="G1222" s="1">
        <f t="shared" si="220"/>
        <v>725</v>
      </c>
      <c r="H1222" s="2">
        <f t="shared" si="221"/>
        <v>0.1828499369482976</v>
      </c>
      <c r="I1222" s="8"/>
      <c r="J1222" s="2">
        <f t="shared" si="215"/>
        <v>0.55535939470365703</v>
      </c>
      <c r="K1222" s="2">
        <f t="shared" si="216"/>
        <v>0.37250945775535937</v>
      </c>
      <c r="L1222" s="2">
        <f t="shared" si="217"/>
        <v>6.2295081967213117E-2</v>
      </c>
      <c r="M1222" s="2">
        <f t="shared" si="218"/>
        <v>9.8360655737704805E-3</v>
      </c>
      <c r="N1222" s="1">
        <v>2202</v>
      </c>
      <c r="O1222" s="1">
        <v>1477</v>
      </c>
      <c r="P1222" s="1">
        <v>247</v>
      </c>
      <c r="Q1222">
        <v>17</v>
      </c>
      <c r="R1222">
        <v>21</v>
      </c>
      <c r="T1222">
        <v>1</v>
      </c>
      <c r="U1222" s="1"/>
      <c r="V1222" s="1"/>
      <c r="W1222" s="1"/>
      <c r="X1222" s="1"/>
      <c r="Y1222" s="1"/>
      <c r="Z1222" s="1"/>
      <c r="AA1222" s="1"/>
      <c r="AB1222" s="1"/>
      <c r="AG1222" t="str">
        <f t="shared" si="222"/>
        <v>Newmarket</v>
      </c>
      <c r="AH1222" t="s">
        <v>3022</v>
      </c>
      <c r="AI1222">
        <v>1</v>
      </c>
      <c r="AJ1222" s="7">
        <v>184</v>
      </c>
      <c r="AL1222" s="7" t="s">
        <v>402</v>
      </c>
      <c r="AM1222" t="s">
        <v>1466</v>
      </c>
      <c r="AN1222" t="s">
        <v>318</v>
      </c>
      <c r="AO1222" t="s">
        <v>380</v>
      </c>
    </row>
    <row r="1223" spans="1:41" hidden="1" outlineLevel="1">
      <c r="A1223" t="s">
        <v>1680</v>
      </c>
      <c r="B1223" s="10" t="s">
        <v>3292</v>
      </c>
      <c r="C1223" s="1">
        <f t="shared" si="219"/>
        <v>2378</v>
      </c>
      <c r="D1223" s="7">
        <f t="shared" si="212"/>
        <v>2</v>
      </c>
      <c r="E1223" s="7">
        <f t="shared" si="213"/>
        <v>1</v>
      </c>
      <c r="F1223" s="7">
        <f t="shared" si="214"/>
        <v>3</v>
      </c>
      <c r="G1223" s="1">
        <f t="shared" si="220"/>
        <v>283</v>
      </c>
      <c r="H1223" s="2">
        <f t="shared" si="221"/>
        <v>0.11900756938603869</v>
      </c>
      <c r="I1223" s="8"/>
      <c r="J1223" s="2">
        <f t="shared" si="215"/>
        <v>0.41547518923465099</v>
      </c>
      <c r="K1223" s="2">
        <f t="shared" si="216"/>
        <v>0.53448275862068961</v>
      </c>
      <c r="L1223" s="2">
        <f t="shared" si="217"/>
        <v>3.7426408746846086E-2</v>
      </c>
      <c r="M1223" s="2">
        <f t="shared" si="218"/>
        <v>1.2615643397813313E-2</v>
      </c>
      <c r="N1223" s="1">
        <v>988</v>
      </c>
      <c r="O1223" s="1">
        <v>1271</v>
      </c>
      <c r="P1223" s="1">
        <v>89</v>
      </c>
      <c r="Q1223">
        <v>12</v>
      </c>
      <c r="R1223">
        <v>16</v>
      </c>
      <c r="T1223">
        <v>2</v>
      </c>
      <c r="U1223" s="1"/>
      <c r="V1223" s="1"/>
      <c r="W1223" s="1"/>
      <c r="X1223" s="1"/>
      <c r="Y1223" s="1"/>
      <c r="Z1223" s="1"/>
      <c r="AA1223" s="1"/>
      <c r="AB1223" s="1"/>
      <c r="AG1223" t="str">
        <f t="shared" si="222"/>
        <v>Newport</v>
      </c>
      <c r="AH1223" t="s">
        <v>1736</v>
      </c>
      <c r="AI1223">
        <v>2</v>
      </c>
      <c r="AJ1223" s="7">
        <v>132</v>
      </c>
      <c r="AL1223" s="7" t="s">
        <v>402</v>
      </c>
      <c r="AM1223" t="s">
        <v>1468</v>
      </c>
      <c r="AN1223" t="s">
        <v>654</v>
      </c>
      <c r="AO1223" t="s">
        <v>381</v>
      </c>
    </row>
    <row r="1224" spans="1:41" hidden="1" outlineLevel="1">
      <c r="A1224" t="s">
        <v>1319</v>
      </c>
      <c r="B1224" s="10" t="s">
        <v>3292</v>
      </c>
      <c r="C1224" s="1">
        <f t="shared" si="219"/>
        <v>1945</v>
      </c>
      <c r="D1224" s="7">
        <f t="shared" si="212"/>
        <v>1</v>
      </c>
      <c r="E1224" s="7">
        <f t="shared" si="213"/>
        <v>2</v>
      </c>
      <c r="F1224" s="7">
        <f t="shared" si="214"/>
        <v>3</v>
      </c>
      <c r="G1224" s="1">
        <f t="shared" si="220"/>
        <v>126</v>
      </c>
      <c r="H1224" s="2">
        <f t="shared" si="221"/>
        <v>6.478149100257069E-2</v>
      </c>
      <c r="I1224" s="8"/>
      <c r="J1224" s="2">
        <f t="shared" si="215"/>
        <v>0.50796915167095114</v>
      </c>
      <c r="K1224" s="2">
        <f t="shared" si="216"/>
        <v>0.44318766066838045</v>
      </c>
      <c r="L1224" s="2">
        <f t="shared" si="217"/>
        <v>4.0102827763496142E-2</v>
      </c>
      <c r="M1224" s="2">
        <f t="shared" si="218"/>
        <v>8.7403598971722771E-3</v>
      </c>
      <c r="N1224" s="1">
        <v>988</v>
      </c>
      <c r="O1224" s="1">
        <v>862</v>
      </c>
      <c r="P1224" s="1">
        <v>78</v>
      </c>
      <c r="Q1224">
        <v>6</v>
      </c>
      <c r="R1224">
        <v>9</v>
      </c>
      <c r="T1224">
        <v>2</v>
      </c>
      <c r="U1224" s="1"/>
      <c r="V1224" s="1"/>
      <c r="W1224" s="1"/>
      <c r="X1224" s="1"/>
      <c r="Y1224" s="1"/>
      <c r="Z1224" s="1"/>
      <c r="AA1224" s="1"/>
      <c r="AB1224" s="1"/>
      <c r="AG1224" t="str">
        <f t="shared" si="222"/>
        <v>Newton</v>
      </c>
      <c r="AH1224" t="s">
        <v>3022</v>
      </c>
      <c r="AI1224">
        <v>1</v>
      </c>
      <c r="AJ1224" s="7">
        <v>236</v>
      </c>
      <c r="AL1224" s="7" t="s">
        <v>402</v>
      </c>
      <c r="AM1224" t="s">
        <v>1466</v>
      </c>
      <c r="AN1224" t="s">
        <v>4686</v>
      </c>
      <c r="AO1224" t="s">
        <v>382</v>
      </c>
    </row>
    <row r="1225" spans="1:41" hidden="1" outlineLevel="1">
      <c r="A1225" t="s">
        <v>3476</v>
      </c>
      <c r="B1225" s="10" t="s">
        <v>3292</v>
      </c>
      <c r="C1225" s="1">
        <f t="shared" si="219"/>
        <v>2604</v>
      </c>
      <c r="D1225" s="7">
        <f t="shared" si="212"/>
        <v>2</v>
      </c>
      <c r="E1225" s="7">
        <f t="shared" si="213"/>
        <v>1</v>
      </c>
      <c r="F1225" s="7">
        <f t="shared" si="214"/>
        <v>3</v>
      </c>
      <c r="G1225" s="1">
        <f t="shared" si="220"/>
        <v>179</v>
      </c>
      <c r="H1225" s="2">
        <f t="shared" si="221"/>
        <v>6.8740399385560674E-2</v>
      </c>
      <c r="I1225" s="8"/>
      <c r="J1225" s="2">
        <f t="shared" si="215"/>
        <v>0.44662058371735791</v>
      </c>
      <c r="K1225" s="2">
        <f t="shared" si="216"/>
        <v>0.51536098310291856</v>
      </c>
      <c r="L1225" s="2">
        <f t="shared" si="217"/>
        <v>3.1874039938556066E-2</v>
      </c>
      <c r="M1225" s="2">
        <f t="shared" si="218"/>
        <v>6.1443932411674659E-3</v>
      </c>
      <c r="N1225" s="1">
        <v>1163</v>
      </c>
      <c r="O1225" s="1">
        <v>1342</v>
      </c>
      <c r="P1225" s="1">
        <v>83</v>
      </c>
      <c r="Q1225">
        <v>5</v>
      </c>
      <c r="R1225">
        <v>8</v>
      </c>
      <c r="T1225">
        <v>3</v>
      </c>
      <c r="U1225" s="1"/>
      <c r="V1225" s="1"/>
      <c r="W1225" s="1"/>
      <c r="X1225" s="1"/>
      <c r="Y1225" s="1"/>
      <c r="Z1225" s="1"/>
      <c r="AA1225" s="1"/>
      <c r="AB1225" s="1"/>
      <c r="AG1225" t="str">
        <f t="shared" si="222"/>
        <v>North Hampton</v>
      </c>
      <c r="AH1225" t="s">
        <v>3022</v>
      </c>
      <c r="AI1225">
        <v>1</v>
      </c>
      <c r="AJ1225" s="7">
        <v>208</v>
      </c>
      <c r="AL1225" s="7" t="s">
        <v>402</v>
      </c>
      <c r="AM1225" t="s">
        <v>1466</v>
      </c>
      <c r="AN1225" t="s">
        <v>640</v>
      </c>
      <c r="AO1225" t="s">
        <v>383</v>
      </c>
    </row>
    <row r="1226" spans="1:41" hidden="1" outlineLevel="1">
      <c r="A1226" t="s">
        <v>3682</v>
      </c>
      <c r="B1226" s="10" t="s">
        <v>3292</v>
      </c>
      <c r="C1226" s="1">
        <f t="shared" si="219"/>
        <v>1719</v>
      </c>
      <c r="D1226" s="7">
        <f t="shared" si="212"/>
        <v>2</v>
      </c>
      <c r="E1226" s="7">
        <f t="shared" si="213"/>
        <v>1</v>
      </c>
      <c r="F1226" s="7">
        <f t="shared" si="214"/>
        <v>3</v>
      </c>
      <c r="G1226" s="1">
        <f t="shared" si="220"/>
        <v>75</v>
      </c>
      <c r="H1226" s="2">
        <f t="shared" si="221"/>
        <v>4.3630017452006981E-2</v>
      </c>
      <c r="I1226" s="8"/>
      <c r="J1226" s="2">
        <f t="shared" si="215"/>
        <v>0.45084351367073883</v>
      </c>
      <c r="K1226" s="2">
        <f t="shared" si="216"/>
        <v>0.49447353112274578</v>
      </c>
      <c r="L1226" s="2">
        <f t="shared" si="217"/>
        <v>4.3048283885980219E-2</v>
      </c>
      <c r="M1226" s="2">
        <f t="shared" si="218"/>
        <v>1.1634671320535174E-2</v>
      </c>
      <c r="N1226" s="1">
        <v>775</v>
      </c>
      <c r="O1226" s="1">
        <v>850</v>
      </c>
      <c r="P1226" s="1">
        <v>74</v>
      </c>
      <c r="Q1226" s="1">
        <v>12</v>
      </c>
      <c r="R1226" s="1">
        <v>7</v>
      </c>
      <c r="S1226" s="1"/>
      <c r="T1226" s="1">
        <v>1</v>
      </c>
      <c r="U1226" s="1"/>
      <c r="V1226" s="1"/>
      <c r="W1226" s="1"/>
      <c r="X1226" s="1"/>
      <c r="Y1226" s="1"/>
      <c r="Z1226" s="1"/>
      <c r="AA1226" s="1"/>
      <c r="AB1226" s="1"/>
      <c r="AG1226" t="str">
        <f t="shared" si="222"/>
        <v>Northfield</v>
      </c>
      <c r="AH1226" t="s">
        <v>1998</v>
      </c>
      <c r="AI1226">
        <v>2</v>
      </c>
      <c r="AJ1226" s="7">
        <v>127</v>
      </c>
      <c r="AL1226" s="7" t="s">
        <v>402</v>
      </c>
      <c r="AM1226" t="s">
        <v>2456</v>
      </c>
      <c r="AN1226" t="s">
        <v>996</v>
      </c>
      <c r="AO1226" t="s">
        <v>384</v>
      </c>
    </row>
    <row r="1227" spans="1:41" hidden="1" outlineLevel="1">
      <c r="A1227" t="s">
        <v>3123</v>
      </c>
      <c r="B1227" s="10" t="s">
        <v>3292</v>
      </c>
      <c r="C1227" s="1">
        <f t="shared" si="219"/>
        <v>952</v>
      </c>
      <c r="D1227" s="7">
        <f t="shared" si="212"/>
        <v>1</v>
      </c>
      <c r="E1227" s="7">
        <f t="shared" si="213"/>
        <v>2</v>
      </c>
      <c r="F1227" s="7">
        <f t="shared" si="214"/>
        <v>3</v>
      </c>
      <c r="G1227" s="1">
        <f t="shared" si="220"/>
        <v>25</v>
      </c>
      <c r="H1227" s="2">
        <f t="shared" si="221"/>
        <v>2.6260504201680673E-2</v>
      </c>
      <c r="I1227" s="8"/>
      <c r="J1227" s="2">
        <f t="shared" si="215"/>
        <v>0.48214285714285715</v>
      </c>
      <c r="K1227" s="2">
        <f t="shared" si="216"/>
        <v>0.45588235294117646</v>
      </c>
      <c r="L1227" s="2">
        <f t="shared" si="217"/>
        <v>3.6764705882352942E-2</v>
      </c>
      <c r="M1227" s="2">
        <f t="shared" si="218"/>
        <v>2.5210084033613391E-2</v>
      </c>
      <c r="N1227" s="1">
        <v>459</v>
      </c>
      <c r="O1227" s="1">
        <v>434</v>
      </c>
      <c r="P1227" s="1">
        <v>35</v>
      </c>
      <c r="Q1227" s="1">
        <v>15</v>
      </c>
      <c r="R1227" s="1">
        <v>9</v>
      </c>
      <c r="S1227" s="1"/>
      <c r="T1227" s="1"/>
      <c r="U1227" s="1"/>
      <c r="V1227" s="1"/>
      <c r="W1227" s="1"/>
      <c r="X1227" s="1"/>
      <c r="Y1227" s="1"/>
      <c r="Z1227" s="1"/>
      <c r="AA1227" s="1"/>
      <c r="AB1227" s="1"/>
      <c r="AG1227" t="str">
        <f t="shared" si="222"/>
        <v>Northumberland</v>
      </c>
      <c r="AH1227" t="s">
        <v>823</v>
      </c>
      <c r="AI1227">
        <v>2</v>
      </c>
      <c r="AJ1227" s="7">
        <v>19</v>
      </c>
      <c r="AL1227" s="7" t="s">
        <v>402</v>
      </c>
      <c r="AM1227" t="s">
        <v>2150</v>
      </c>
      <c r="AN1227" t="s">
        <v>1151</v>
      </c>
      <c r="AO1227" t="s">
        <v>385</v>
      </c>
    </row>
    <row r="1228" spans="1:41" hidden="1" outlineLevel="1">
      <c r="A1228" t="s">
        <v>3244</v>
      </c>
      <c r="B1228" s="10" t="s">
        <v>3292</v>
      </c>
      <c r="C1228" s="1">
        <f t="shared" si="219"/>
        <v>1634</v>
      </c>
      <c r="D1228" s="7">
        <f t="shared" si="212"/>
        <v>2</v>
      </c>
      <c r="E1228" s="7">
        <f t="shared" si="213"/>
        <v>1</v>
      </c>
      <c r="F1228" s="7">
        <f t="shared" si="214"/>
        <v>3</v>
      </c>
      <c r="G1228" s="1">
        <f t="shared" si="220"/>
        <v>107</v>
      </c>
      <c r="H1228" s="2">
        <f t="shared" si="221"/>
        <v>6.5483476132190938E-2</v>
      </c>
      <c r="I1228" s="8"/>
      <c r="J1228" s="2">
        <f t="shared" si="215"/>
        <v>0.43451652386780903</v>
      </c>
      <c r="K1228" s="2">
        <f t="shared" si="216"/>
        <v>0.5</v>
      </c>
      <c r="L1228" s="2">
        <f t="shared" si="217"/>
        <v>5.3855569155446759E-2</v>
      </c>
      <c r="M1228" s="2">
        <f t="shared" si="218"/>
        <v>1.1627906976744207E-2</v>
      </c>
      <c r="N1228" s="1">
        <v>710</v>
      </c>
      <c r="O1228" s="1">
        <v>817</v>
      </c>
      <c r="P1228" s="1">
        <v>88</v>
      </c>
      <c r="Q1228">
        <v>8</v>
      </c>
      <c r="R1228">
        <v>10</v>
      </c>
      <c r="T1228">
        <v>1</v>
      </c>
      <c r="U1228" s="1"/>
      <c r="V1228" s="1"/>
      <c r="W1228" s="1"/>
      <c r="X1228" s="1"/>
      <c r="Y1228" s="1"/>
      <c r="Z1228" s="1"/>
      <c r="AA1228" s="1"/>
      <c r="AB1228" s="1"/>
      <c r="AG1228" t="str">
        <f t="shared" si="222"/>
        <v>Northwood</v>
      </c>
      <c r="AH1228" t="s">
        <v>3022</v>
      </c>
      <c r="AI1228">
        <v>1</v>
      </c>
      <c r="AJ1228" s="7">
        <v>153</v>
      </c>
      <c r="AL1228" s="7" t="s">
        <v>402</v>
      </c>
      <c r="AM1228" t="s">
        <v>1466</v>
      </c>
      <c r="AN1228" t="s">
        <v>657</v>
      </c>
      <c r="AO1228" t="s">
        <v>115</v>
      </c>
    </row>
    <row r="1229" spans="1:41" hidden="1" outlineLevel="1">
      <c r="A1229" t="s">
        <v>3245</v>
      </c>
      <c r="B1229" s="10" t="s">
        <v>3292</v>
      </c>
      <c r="C1229" s="1">
        <f t="shared" si="219"/>
        <v>1862</v>
      </c>
      <c r="D1229" s="7">
        <f t="shared" si="212"/>
        <v>2</v>
      </c>
      <c r="E1229" s="7">
        <f t="shared" si="213"/>
        <v>1</v>
      </c>
      <c r="F1229" s="7">
        <f t="shared" si="214"/>
        <v>3</v>
      </c>
      <c r="G1229" s="1">
        <f t="shared" si="220"/>
        <v>146</v>
      </c>
      <c r="H1229" s="2">
        <f t="shared" si="221"/>
        <v>7.8410311493018262E-2</v>
      </c>
      <c r="I1229" s="8"/>
      <c r="J1229" s="2">
        <f t="shared" si="215"/>
        <v>0.42910848549946295</v>
      </c>
      <c r="K1229" s="2">
        <f t="shared" si="216"/>
        <v>0.50751879699248126</v>
      </c>
      <c r="L1229" s="2">
        <f t="shared" si="217"/>
        <v>5.3705692803437163E-2</v>
      </c>
      <c r="M1229" s="2">
        <f t="shared" si="218"/>
        <v>9.6670247046186791E-3</v>
      </c>
      <c r="N1229" s="1">
        <v>799</v>
      </c>
      <c r="O1229" s="1">
        <v>945</v>
      </c>
      <c r="P1229" s="1">
        <v>100</v>
      </c>
      <c r="Q1229">
        <v>8</v>
      </c>
      <c r="R1229">
        <v>8</v>
      </c>
      <c r="T1229">
        <v>2</v>
      </c>
      <c r="U1229" s="1"/>
      <c r="V1229" s="1"/>
      <c r="W1229" s="1"/>
      <c r="X1229" s="1"/>
      <c r="Y1229" s="1"/>
      <c r="Z1229" s="1"/>
      <c r="AA1229" s="1"/>
      <c r="AB1229" s="1"/>
      <c r="AG1229" t="str">
        <f t="shared" si="222"/>
        <v>Nottingham</v>
      </c>
      <c r="AH1229" t="s">
        <v>3022</v>
      </c>
      <c r="AI1229">
        <v>1</v>
      </c>
      <c r="AJ1229" s="7">
        <v>166</v>
      </c>
      <c r="AL1229" s="7" t="s">
        <v>402</v>
      </c>
      <c r="AM1229" t="s">
        <v>1466</v>
      </c>
      <c r="AN1229" t="s">
        <v>1146</v>
      </c>
      <c r="AO1229" t="s">
        <v>116</v>
      </c>
    </row>
    <row r="1230" spans="1:41" hidden="1" outlineLevel="1">
      <c r="A1230" t="s">
        <v>3473</v>
      </c>
      <c r="B1230" s="10" t="s">
        <v>3292</v>
      </c>
      <c r="C1230" s="1">
        <f t="shared" si="219"/>
        <v>0</v>
      </c>
      <c r="D1230" s="7" t="e">
        <f t="shared" si="212"/>
        <v>#N/A</v>
      </c>
      <c r="E1230" s="7" t="e">
        <f t="shared" si="213"/>
        <v>#N/A</v>
      </c>
      <c r="F1230" s="7">
        <f t="shared" si="214"/>
        <v>0</v>
      </c>
      <c r="G1230" s="1" t="e">
        <f t="shared" si="220"/>
        <v>#N/A</v>
      </c>
      <c r="H1230" s="2" t="e">
        <f t="shared" si="221"/>
        <v>#N/A</v>
      </c>
      <c r="I1230" s="8"/>
      <c r="J1230" s="2" t="str">
        <f t="shared" si="215"/>
        <v>-</v>
      </c>
      <c r="K1230" s="2" t="str">
        <f t="shared" si="216"/>
        <v>-</v>
      </c>
      <c r="L1230" s="2" t="str">
        <f t="shared" si="217"/>
        <v>-</v>
      </c>
      <c r="M1230" s="2" t="str">
        <f t="shared" si="218"/>
        <v>-</v>
      </c>
      <c r="N1230" s="1"/>
      <c r="O1230" s="1"/>
      <c r="P1230" s="1"/>
      <c r="Q1230" s="1"/>
      <c r="R1230" s="1"/>
      <c r="S1230" s="1"/>
      <c r="T1230" s="1"/>
      <c r="U1230" s="1"/>
      <c r="V1230" s="1"/>
      <c r="W1230" s="1"/>
      <c r="X1230" s="1"/>
      <c r="Y1230" s="1"/>
      <c r="Z1230" s="1"/>
      <c r="AA1230" s="1"/>
      <c r="AB1230" s="1"/>
      <c r="AG1230" t="str">
        <f t="shared" si="222"/>
        <v>Odell</v>
      </c>
      <c r="AH1230" t="s">
        <v>823</v>
      </c>
      <c r="AI1230">
        <v>2</v>
      </c>
      <c r="AJ1230" s="7">
        <v>14</v>
      </c>
      <c r="AL1230" s="7" t="s">
        <v>402</v>
      </c>
      <c r="AM1230" t="s">
        <v>2150</v>
      </c>
      <c r="AN1230" t="s">
        <v>119</v>
      </c>
      <c r="AO1230" t="s">
        <v>117</v>
      </c>
    </row>
    <row r="1231" spans="1:41" hidden="1" outlineLevel="1">
      <c r="A1231" t="s">
        <v>1372</v>
      </c>
      <c r="B1231" s="10" t="s">
        <v>3292</v>
      </c>
      <c r="C1231" s="1">
        <f t="shared" si="219"/>
        <v>146</v>
      </c>
      <c r="D1231" s="7">
        <f t="shared" si="212"/>
        <v>1</v>
      </c>
      <c r="E1231" s="7">
        <f t="shared" si="213"/>
        <v>2</v>
      </c>
      <c r="F1231" s="7">
        <f t="shared" si="214"/>
        <v>3</v>
      </c>
      <c r="G1231" s="1">
        <f t="shared" si="220"/>
        <v>2</v>
      </c>
      <c r="H1231" s="2">
        <f t="shared" si="221"/>
        <v>1.3698630136986301E-2</v>
      </c>
      <c r="I1231" s="8"/>
      <c r="J1231" s="2">
        <f t="shared" si="215"/>
        <v>0.49315068493150682</v>
      </c>
      <c r="K1231" s="2">
        <f t="shared" si="216"/>
        <v>0.47945205479452052</v>
      </c>
      <c r="L1231" s="2">
        <f t="shared" si="217"/>
        <v>1.3698630136986301E-2</v>
      </c>
      <c r="M1231" s="2">
        <f t="shared" si="218"/>
        <v>1.3698630136986356E-2</v>
      </c>
      <c r="N1231" s="1">
        <v>72</v>
      </c>
      <c r="O1231" s="1">
        <v>70</v>
      </c>
      <c r="P1231" s="1">
        <v>2</v>
      </c>
      <c r="Q1231" s="1">
        <v>0</v>
      </c>
      <c r="R1231" s="1">
        <v>2</v>
      </c>
      <c r="S1231" s="1"/>
      <c r="T1231" s="1">
        <v>0</v>
      </c>
      <c r="U1231" s="1"/>
      <c r="V1231" s="1"/>
      <c r="W1231" s="1"/>
      <c r="X1231" s="1"/>
      <c r="Y1231" s="1"/>
      <c r="Z1231" s="1"/>
      <c r="AA1231" s="1"/>
      <c r="AB1231" s="1"/>
      <c r="AG1231" t="str">
        <f t="shared" si="222"/>
        <v>Orange</v>
      </c>
      <c r="AH1231" t="s">
        <v>824</v>
      </c>
      <c r="AI1231">
        <v>2</v>
      </c>
      <c r="AJ1231" s="7">
        <v>95</v>
      </c>
      <c r="AL1231" s="7" t="s">
        <v>402</v>
      </c>
      <c r="AM1231" t="s">
        <v>2454</v>
      </c>
      <c r="AN1231" t="s">
        <v>1151</v>
      </c>
      <c r="AO1231" t="s">
        <v>348</v>
      </c>
    </row>
    <row r="1232" spans="1:41" hidden="1" outlineLevel="1">
      <c r="A1232" t="s">
        <v>3246</v>
      </c>
      <c r="B1232" s="10" t="s">
        <v>3292</v>
      </c>
      <c r="C1232" s="1">
        <f t="shared" si="219"/>
        <v>589</v>
      </c>
      <c r="D1232" s="7">
        <f t="shared" si="212"/>
        <v>2</v>
      </c>
      <c r="E1232" s="7">
        <f t="shared" si="213"/>
        <v>1</v>
      </c>
      <c r="F1232" s="7">
        <f t="shared" si="214"/>
        <v>3</v>
      </c>
      <c r="G1232" s="1">
        <f t="shared" si="220"/>
        <v>46</v>
      </c>
      <c r="H1232" s="2">
        <f t="shared" si="221"/>
        <v>7.8098471986417659E-2</v>
      </c>
      <c r="I1232" s="8"/>
      <c r="J1232" s="2">
        <f t="shared" si="215"/>
        <v>0.44142614601018676</v>
      </c>
      <c r="K1232" s="2">
        <f t="shared" si="216"/>
        <v>0.51952461799660443</v>
      </c>
      <c r="L1232" s="2">
        <f t="shared" si="217"/>
        <v>3.0560271646859084E-2</v>
      </c>
      <c r="M1232" s="2">
        <f t="shared" si="218"/>
        <v>8.4889643463497803E-3</v>
      </c>
      <c r="N1232" s="1">
        <v>260</v>
      </c>
      <c r="O1232" s="1">
        <v>306</v>
      </c>
      <c r="P1232" s="1">
        <v>18</v>
      </c>
      <c r="Q1232" s="1">
        <v>5</v>
      </c>
      <c r="R1232" s="1">
        <v>0</v>
      </c>
      <c r="S1232" s="1"/>
      <c r="T1232" s="1">
        <v>0</v>
      </c>
      <c r="U1232" s="1"/>
      <c r="V1232" s="1"/>
      <c r="W1232" s="1"/>
      <c r="X1232" s="1"/>
      <c r="Y1232" s="1"/>
      <c r="Z1232" s="1"/>
      <c r="AA1232" s="1"/>
      <c r="AB1232" s="1"/>
      <c r="AG1232" t="str">
        <f t="shared" si="222"/>
        <v>Orford</v>
      </c>
      <c r="AH1232" t="s">
        <v>824</v>
      </c>
      <c r="AI1232">
        <v>2</v>
      </c>
      <c r="AJ1232" s="7">
        <v>72</v>
      </c>
      <c r="AL1232" s="7" t="s">
        <v>402</v>
      </c>
      <c r="AM1232" t="s">
        <v>2454</v>
      </c>
      <c r="AN1232" t="s">
        <v>119</v>
      </c>
      <c r="AO1232" t="s">
        <v>349</v>
      </c>
    </row>
    <row r="1233" spans="1:41" hidden="1" outlineLevel="1">
      <c r="A1233" t="s">
        <v>3247</v>
      </c>
      <c r="B1233" s="10" t="s">
        <v>3292</v>
      </c>
      <c r="C1233" s="1">
        <f t="shared" si="219"/>
        <v>1794</v>
      </c>
      <c r="D1233" s="7">
        <f t="shared" si="212"/>
        <v>2</v>
      </c>
      <c r="E1233" s="7">
        <f t="shared" si="213"/>
        <v>1</v>
      </c>
      <c r="F1233" s="7">
        <f t="shared" si="214"/>
        <v>3</v>
      </c>
      <c r="G1233" s="1">
        <f t="shared" si="220"/>
        <v>258</v>
      </c>
      <c r="H1233" s="2">
        <f t="shared" si="221"/>
        <v>0.14381270903010032</v>
      </c>
      <c r="I1233" s="8"/>
      <c r="J1233" s="2">
        <f t="shared" si="215"/>
        <v>0.39409141583054624</v>
      </c>
      <c r="K1233" s="2">
        <f t="shared" si="216"/>
        <v>0.53790412486064665</v>
      </c>
      <c r="L1233" s="2">
        <f t="shared" si="217"/>
        <v>4.7937569676700112E-2</v>
      </c>
      <c r="M1233" s="2">
        <f t="shared" si="218"/>
        <v>2.0066889632107052E-2</v>
      </c>
      <c r="N1233" s="1">
        <v>707</v>
      </c>
      <c r="O1233" s="1">
        <v>965</v>
      </c>
      <c r="P1233" s="1">
        <v>86</v>
      </c>
      <c r="Q1233" s="1">
        <v>21</v>
      </c>
      <c r="R1233" s="1">
        <v>13</v>
      </c>
      <c r="S1233" s="1"/>
      <c r="T1233" s="1">
        <v>2</v>
      </c>
      <c r="U1233" s="1"/>
      <c r="V1233" s="1"/>
      <c r="W1233" s="1"/>
      <c r="X1233" s="1"/>
      <c r="Y1233" s="1"/>
      <c r="Z1233" s="1"/>
      <c r="AA1233" s="1"/>
      <c r="AB1233" s="1"/>
      <c r="AG1233" t="str">
        <f t="shared" si="222"/>
        <v>Ossipee</v>
      </c>
      <c r="AH1233" t="s">
        <v>1520</v>
      </c>
      <c r="AI1233">
        <v>1</v>
      </c>
      <c r="AJ1233" s="7">
        <v>82</v>
      </c>
      <c r="AL1233" s="7" t="s">
        <v>402</v>
      </c>
      <c r="AM1233" t="s">
        <v>1802</v>
      </c>
      <c r="AN1233" t="s">
        <v>992</v>
      </c>
      <c r="AO1233" t="s">
        <v>350</v>
      </c>
    </row>
    <row r="1234" spans="1:41" hidden="1" outlineLevel="1">
      <c r="A1234" t="s">
        <v>2788</v>
      </c>
      <c r="B1234" s="10" t="s">
        <v>3292</v>
      </c>
      <c r="C1234" s="1">
        <f t="shared" si="219"/>
        <v>5149</v>
      </c>
      <c r="D1234" s="7">
        <f t="shared" si="212"/>
        <v>2</v>
      </c>
      <c r="E1234" s="7">
        <f t="shared" si="213"/>
        <v>1</v>
      </c>
      <c r="F1234" s="7">
        <f t="shared" si="214"/>
        <v>3</v>
      </c>
      <c r="G1234" s="1">
        <f t="shared" si="220"/>
        <v>346</v>
      </c>
      <c r="H1234" s="2">
        <f t="shared" si="221"/>
        <v>6.7197514080403961E-2</v>
      </c>
      <c r="I1234" s="8"/>
      <c r="J1234" s="2">
        <f t="shared" si="215"/>
        <v>0.44571761507088753</v>
      </c>
      <c r="K1234" s="2">
        <f t="shared" si="216"/>
        <v>0.51291512915129156</v>
      </c>
      <c r="L1234" s="2">
        <f t="shared" si="217"/>
        <v>3.3016119634880561E-2</v>
      </c>
      <c r="M1234" s="2">
        <f t="shared" si="218"/>
        <v>8.3511361429404046E-3</v>
      </c>
      <c r="N1234" s="1">
        <v>2295</v>
      </c>
      <c r="O1234" s="1">
        <v>2641</v>
      </c>
      <c r="P1234" s="1">
        <v>170</v>
      </c>
      <c r="Q1234" s="1">
        <v>23</v>
      </c>
      <c r="R1234" s="1">
        <v>20</v>
      </c>
      <c r="S1234" s="1"/>
      <c r="T1234" s="1">
        <v>0</v>
      </c>
      <c r="U1234" s="1"/>
      <c r="V1234" s="1"/>
      <c r="W1234" s="1"/>
      <c r="X1234" s="1"/>
      <c r="Y1234" s="1"/>
      <c r="Z1234" s="1"/>
      <c r="AA1234" s="1"/>
      <c r="AB1234" s="1"/>
      <c r="AG1234" t="str">
        <f t="shared" si="222"/>
        <v>Pelham</v>
      </c>
      <c r="AH1234" t="s">
        <v>1315</v>
      </c>
      <c r="AI1234">
        <v>2</v>
      </c>
      <c r="AJ1234" s="7">
        <v>259</v>
      </c>
      <c r="AL1234" s="7" t="s">
        <v>402</v>
      </c>
      <c r="AM1234" t="s">
        <v>2455</v>
      </c>
      <c r="AN1234" t="s">
        <v>640</v>
      </c>
      <c r="AO1234" t="s">
        <v>351</v>
      </c>
    </row>
    <row r="1235" spans="1:41" hidden="1" outlineLevel="1">
      <c r="A1235" t="s">
        <v>2789</v>
      </c>
      <c r="B1235" s="10" t="s">
        <v>3292</v>
      </c>
      <c r="C1235" s="1">
        <f t="shared" si="219"/>
        <v>3073</v>
      </c>
      <c r="D1235" s="7">
        <f t="shared" si="212"/>
        <v>1</v>
      </c>
      <c r="E1235" s="7">
        <f t="shared" si="213"/>
        <v>2</v>
      </c>
      <c r="F1235" s="7">
        <f t="shared" si="214"/>
        <v>3</v>
      </c>
      <c r="G1235" s="1">
        <f t="shared" si="220"/>
        <v>30</v>
      </c>
      <c r="H1235" s="2">
        <f t="shared" si="221"/>
        <v>9.762447120078099E-3</v>
      </c>
      <c r="I1235" s="8"/>
      <c r="J1235" s="2">
        <f t="shared" si="215"/>
        <v>0.48161405792385292</v>
      </c>
      <c r="K1235" s="2">
        <f t="shared" si="216"/>
        <v>0.4718516108037748</v>
      </c>
      <c r="L1235" s="2">
        <f t="shared" si="217"/>
        <v>3.5470224536283762E-2</v>
      </c>
      <c r="M1235" s="2">
        <f t="shared" si="218"/>
        <v>1.1064106736088514E-2</v>
      </c>
      <c r="N1235" s="1">
        <v>1480</v>
      </c>
      <c r="O1235" s="1">
        <v>1450</v>
      </c>
      <c r="P1235" s="1">
        <v>109</v>
      </c>
      <c r="Q1235" s="1">
        <v>19</v>
      </c>
      <c r="R1235" s="1">
        <v>13</v>
      </c>
      <c r="S1235" s="1"/>
      <c r="T1235" s="1">
        <v>2</v>
      </c>
      <c r="U1235" s="1"/>
      <c r="V1235" s="1"/>
      <c r="W1235" s="1"/>
      <c r="X1235" s="1"/>
      <c r="Y1235" s="1"/>
      <c r="Z1235" s="1"/>
      <c r="AA1235" s="1"/>
      <c r="AB1235" s="1"/>
      <c r="AG1235" t="str">
        <f t="shared" si="222"/>
        <v>Pembroke</v>
      </c>
      <c r="AH1235" t="s">
        <v>1998</v>
      </c>
      <c r="AI1235">
        <v>2</v>
      </c>
      <c r="AJ1235" s="7">
        <v>159</v>
      </c>
      <c r="AL1235" s="7" t="s">
        <v>402</v>
      </c>
      <c r="AM1235" t="s">
        <v>2456</v>
      </c>
      <c r="AN1235" t="s">
        <v>313</v>
      </c>
      <c r="AO1235" t="s">
        <v>352</v>
      </c>
    </row>
    <row r="1236" spans="1:41" hidden="1" outlineLevel="1">
      <c r="A1236" t="s">
        <v>3554</v>
      </c>
      <c r="B1236" s="10" t="s">
        <v>3292</v>
      </c>
      <c r="C1236" s="1">
        <f t="shared" si="219"/>
        <v>3255</v>
      </c>
      <c r="D1236" s="7">
        <f t="shared" si="212"/>
        <v>1</v>
      </c>
      <c r="E1236" s="7">
        <f t="shared" si="213"/>
        <v>2</v>
      </c>
      <c r="F1236" s="7">
        <f t="shared" si="214"/>
        <v>3</v>
      </c>
      <c r="G1236" s="1">
        <f t="shared" si="220"/>
        <v>308</v>
      </c>
      <c r="H1236" s="2">
        <f t="shared" si="221"/>
        <v>9.4623655913978491E-2</v>
      </c>
      <c r="I1236" s="8"/>
      <c r="J1236" s="2">
        <f t="shared" si="215"/>
        <v>0.51705069124423964</v>
      </c>
      <c r="K1236" s="2">
        <f t="shared" si="216"/>
        <v>0.42242703533026116</v>
      </c>
      <c r="L1236" s="2">
        <f t="shared" si="217"/>
        <v>5.3456221198156684E-2</v>
      </c>
      <c r="M1236" s="2">
        <f t="shared" si="218"/>
        <v>7.066052227342523E-3</v>
      </c>
      <c r="N1236" s="1">
        <v>1683</v>
      </c>
      <c r="O1236" s="1">
        <v>1375</v>
      </c>
      <c r="P1236" s="1">
        <v>174</v>
      </c>
      <c r="Q1236" s="1">
        <v>8</v>
      </c>
      <c r="R1236" s="1">
        <v>14</v>
      </c>
      <c r="S1236" s="1"/>
      <c r="T1236" s="1">
        <v>1</v>
      </c>
      <c r="U1236" s="1"/>
      <c r="V1236" s="1"/>
      <c r="W1236" s="1"/>
      <c r="X1236" s="1"/>
      <c r="Y1236" s="1"/>
      <c r="Z1236" s="1"/>
      <c r="AA1236" s="1"/>
      <c r="AB1236" s="1"/>
      <c r="AG1236" t="str">
        <f t="shared" si="222"/>
        <v>Peterborough</v>
      </c>
      <c r="AH1236" t="s">
        <v>1315</v>
      </c>
      <c r="AI1236">
        <v>2</v>
      </c>
      <c r="AJ1236" s="7">
        <v>223</v>
      </c>
      <c r="AL1236" s="7" t="s">
        <v>402</v>
      </c>
      <c r="AM1236" t="s">
        <v>2455</v>
      </c>
      <c r="AN1236" t="s">
        <v>657</v>
      </c>
      <c r="AO1236" t="s">
        <v>353</v>
      </c>
    </row>
    <row r="1237" spans="1:41" hidden="1" outlineLevel="1">
      <c r="A1237" t="s">
        <v>3555</v>
      </c>
      <c r="B1237" s="10" t="s">
        <v>3292</v>
      </c>
      <c r="C1237" s="1">
        <f t="shared" si="219"/>
        <v>397</v>
      </c>
      <c r="D1237" s="7">
        <f t="shared" si="212"/>
        <v>2</v>
      </c>
      <c r="E1237" s="7">
        <f t="shared" si="213"/>
        <v>1</v>
      </c>
      <c r="F1237" s="7">
        <f t="shared" si="214"/>
        <v>3</v>
      </c>
      <c r="G1237" s="1">
        <f t="shared" si="220"/>
        <v>55</v>
      </c>
      <c r="H1237" s="2">
        <f t="shared" si="221"/>
        <v>0.1385390428211587</v>
      </c>
      <c r="I1237" s="8"/>
      <c r="J1237" s="2">
        <f t="shared" si="215"/>
        <v>0.39798488664987408</v>
      </c>
      <c r="K1237" s="2">
        <f t="shared" si="216"/>
        <v>0.53652392947103278</v>
      </c>
      <c r="L1237" s="2">
        <f t="shared" si="217"/>
        <v>5.2896725440806043E-2</v>
      </c>
      <c r="M1237" s="2">
        <f t="shared" si="218"/>
        <v>1.2594458438287097E-2</v>
      </c>
      <c r="N1237" s="1">
        <v>158</v>
      </c>
      <c r="O1237" s="1">
        <v>213</v>
      </c>
      <c r="P1237" s="1">
        <v>21</v>
      </c>
      <c r="Q1237" s="1">
        <v>3</v>
      </c>
      <c r="R1237" s="1">
        <v>2</v>
      </c>
      <c r="S1237" s="1"/>
      <c r="T1237" s="1">
        <v>0</v>
      </c>
      <c r="U1237" s="1"/>
      <c r="V1237" s="1"/>
      <c r="W1237" s="1"/>
      <c r="X1237" s="1"/>
      <c r="Y1237" s="1"/>
      <c r="Z1237" s="1"/>
      <c r="AA1237" s="1"/>
      <c r="AB1237" s="1"/>
      <c r="AG1237" t="str">
        <f t="shared" si="222"/>
        <v>Piermont</v>
      </c>
      <c r="AH1237" t="s">
        <v>824</v>
      </c>
      <c r="AI1237">
        <v>2</v>
      </c>
      <c r="AJ1237" s="7">
        <v>65</v>
      </c>
      <c r="AL1237" s="7" t="s">
        <v>402</v>
      </c>
      <c r="AM1237" t="s">
        <v>2454</v>
      </c>
      <c r="AN1237" t="s">
        <v>1157</v>
      </c>
      <c r="AO1237" t="s">
        <v>354</v>
      </c>
    </row>
    <row r="1238" spans="1:41" hidden="1" outlineLevel="1">
      <c r="A1238" t="s">
        <v>3556</v>
      </c>
      <c r="B1238" s="10" t="s">
        <v>3292</v>
      </c>
      <c r="C1238" s="1">
        <f t="shared" si="219"/>
        <v>6</v>
      </c>
      <c r="D1238" s="7">
        <f t="shared" si="212"/>
        <v>1</v>
      </c>
      <c r="E1238" s="7" t="e">
        <f t="shared" si="213"/>
        <v>#N/A</v>
      </c>
      <c r="F1238" s="7">
        <f t="shared" si="214"/>
        <v>1</v>
      </c>
      <c r="G1238" s="1" t="e">
        <f t="shared" si="220"/>
        <v>#N/A</v>
      </c>
      <c r="H1238" s="2" t="e">
        <f t="shared" si="221"/>
        <v>#N/A</v>
      </c>
      <c r="I1238" s="8"/>
      <c r="J1238" s="2">
        <f t="shared" si="215"/>
        <v>0.5</v>
      </c>
      <c r="K1238" s="2">
        <f t="shared" si="216"/>
        <v>0</v>
      </c>
      <c r="L1238" s="2">
        <f t="shared" si="217"/>
        <v>0.5</v>
      </c>
      <c r="M1238" s="2">
        <f t="shared" si="218"/>
        <v>0</v>
      </c>
      <c r="N1238" s="1">
        <v>3</v>
      </c>
      <c r="O1238" s="1"/>
      <c r="P1238" s="1">
        <v>3</v>
      </c>
      <c r="Q1238" s="1"/>
      <c r="R1238" s="1"/>
      <c r="S1238" s="1"/>
      <c r="T1238" s="1"/>
      <c r="U1238" s="1"/>
      <c r="V1238" s="1"/>
      <c r="W1238" s="1"/>
      <c r="X1238" s="1"/>
      <c r="Y1238" s="1"/>
      <c r="Z1238" s="1"/>
      <c r="AA1238" s="1"/>
      <c r="AB1238" s="1"/>
      <c r="AG1238" t="str">
        <f t="shared" si="222"/>
        <v>Pinkham's Grant</v>
      </c>
      <c r="AH1238" t="s">
        <v>823</v>
      </c>
      <c r="AI1238">
        <v>2</v>
      </c>
      <c r="AJ1238" s="7">
        <v>44</v>
      </c>
      <c r="AL1238" s="7" t="s">
        <v>402</v>
      </c>
      <c r="AM1238" t="s">
        <v>2150</v>
      </c>
      <c r="AN1238" t="s">
        <v>1157</v>
      </c>
      <c r="AO1238" t="s">
        <v>355</v>
      </c>
    </row>
    <row r="1239" spans="1:41" hidden="1" outlineLevel="1">
      <c r="A1239" t="s">
        <v>2173</v>
      </c>
      <c r="B1239" s="10" t="s">
        <v>3292</v>
      </c>
      <c r="C1239" s="1">
        <f t="shared" si="219"/>
        <v>460</v>
      </c>
      <c r="D1239" s="7">
        <f t="shared" si="212"/>
        <v>2</v>
      </c>
      <c r="E1239" s="7">
        <f t="shared" si="213"/>
        <v>1</v>
      </c>
      <c r="F1239" s="7">
        <f t="shared" si="214"/>
        <v>3</v>
      </c>
      <c r="G1239" s="1">
        <f t="shared" si="220"/>
        <v>226</v>
      </c>
      <c r="H1239" s="2">
        <f t="shared" si="221"/>
        <v>0.49130434782608695</v>
      </c>
      <c r="I1239" s="8"/>
      <c r="J1239" s="2">
        <f t="shared" si="215"/>
        <v>0.24347826086956523</v>
      </c>
      <c r="K1239" s="2">
        <f t="shared" si="216"/>
        <v>0.73478260869565215</v>
      </c>
      <c r="L1239" s="2">
        <f t="shared" si="217"/>
        <v>1.5217391304347827E-2</v>
      </c>
      <c r="M1239" s="2">
        <f t="shared" si="218"/>
        <v>6.5217391304347675E-3</v>
      </c>
      <c r="N1239" s="1">
        <v>112</v>
      </c>
      <c r="O1239" s="1">
        <v>338</v>
      </c>
      <c r="P1239" s="1">
        <v>7</v>
      </c>
      <c r="Q1239" s="1">
        <v>1</v>
      </c>
      <c r="R1239" s="1">
        <v>2</v>
      </c>
      <c r="S1239" s="1"/>
      <c r="T1239" s="1"/>
      <c r="U1239" s="1"/>
      <c r="V1239" s="1"/>
      <c r="W1239" s="1"/>
      <c r="X1239" s="1"/>
      <c r="Y1239" s="1"/>
      <c r="Z1239" s="1"/>
      <c r="AA1239" s="1"/>
      <c r="AB1239" s="1"/>
      <c r="AG1239" t="str">
        <f t="shared" si="222"/>
        <v>Pittsburg</v>
      </c>
      <c r="AH1239" t="s">
        <v>823</v>
      </c>
      <c r="AI1239">
        <v>2</v>
      </c>
      <c r="AJ1239" s="7">
        <v>1</v>
      </c>
      <c r="AL1239" s="7" t="s">
        <v>402</v>
      </c>
      <c r="AM1239" t="s">
        <v>2150</v>
      </c>
      <c r="AN1239" t="s">
        <v>4300</v>
      </c>
      <c r="AO1239" t="s">
        <v>356</v>
      </c>
    </row>
    <row r="1240" spans="1:41" hidden="1" outlineLevel="1">
      <c r="A1240" t="s">
        <v>3388</v>
      </c>
      <c r="B1240" s="10" t="s">
        <v>3292</v>
      </c>
      <c r="C1240" s="1">
        <f t="shared" si="219"/>
        <v>1539</v>
      </c>
      <c r="D1240" s="7">
        <f t="shared" si="212"/>
        <v>2</v>
      </c>
      <c r="E1240" s="7">
        <f t="shared" si="213"/>
        <v>1</v>
      </c>
      <c r="F1240" s="7">
        <f t="shared" si="214"/>
        <v>3</v>
      </c>
      <c r="G1240" s="1">
        <f t="shared" si="220"/>
        <v>111</v>
      </c>
      <c r="H1240" s="2">
        <f t="shared" si="221"/>
        <v>7.2124756335282647E-2</v>
      </c>
      <c r="I1240" s="8"/>
      <c r="J1240" s="2">
        <f t="shared" si="215"/>
        <v>0.43859649122807015</v>
      </c>
      <c r="K1240" s="2">
        <f t="shared" si="216"/>
        <v>0.5107212475633528</v>
      </c>
      <c r="L1240" s="2">
        <f t="shared" si="217"/>
        <v>3.7686809616634176E-2</v>
      </c>
      <c r="M1240" s="2">
        <f t="shared" si="218"/>
        <v>1.2995451591942819E-2</v>
      </c>
      <c r="N1240" s="1">
        <v>675</v>
      </c>
      <c r="O1240" s="1">
        <v>786</v>
      </c>
      <c r="P1240" s="1">
        <v>58</v>
      </c>
      <c r="Q1240" s="1">
        <v>13</v>
      </c>
      <c r="R1240" s="1">
        <v>3</v>
      </c>
      <c r="S1240" s="1"/>
      <c r="T1240" s="1">
        <v>4</v>
      </c>
      <c r="U1240" s="1"/>
      <c r="V1240" s="1"/>
      <c r="W1240" s="1"/>
      <c r="X1240" s="1"/>
      <c r="Y1240" s="1"/>
      <c r="Z1240" s="1"/>
      <c r="AA1240" s="1"/>
      <c r="AB1240" s="1"/>
      <c r="AG1240" t="str">
        <f t="shared" si="222"/>
        <v>Pittsfield</v>
      </c>
      <c r="AH1240" t="s">
        <v>1998</v>
      </c>
      <c r="AI1240">
        <v>1</v>
      </c>
      <c r="AJ1240" s="7">
        <v>143</v>
      </c>
      <c r="AL1240" s="7" t="s">
        <v>402</v>
      </c>
      <c r="AM1240" t="s">
        <v>2456</v>
      </c>
      <c r="AN1240" t="s">
        <v>998</v>
      </c>
      <c r="AO1240" t="s">
        <v>710</v>
      </c>
    </row>
    <row r="1241" spans="1:41" hidden="1" outlineLevel="1">
      <c r="A1241" t="s">
        <v>3223</v>
      </c>
      <c r="B1241" s="10" t="s">
        <v>3292</v>
      </c>
      <c r="C1241" s="1">
        <f t="shared" si="219"/>
        <v>1201</v>
      </c>
      <c r="D1241" s="7">
        <f t="shared" si="212"/>
        <v>1</v>
      </c>
      <c r="E1241" s="7">
        <f t="shared" si="213"/>
        <v>2</v>
      </c>
      <c r="F1241" s="7">
        <f t="shared" si="214"/>
        <v>3</v>
      </c>
      <c r="G1241" s="1">
        <f t="shared" si="220"/>
        <v>122</v>
      </c>
      <c r="H1241" s="2">
        <f t="shared" si="221"/>
        <v>0.10158201498751041</v>
      </c>
      <c r="I1241" s="8"/>
      <c r="J1241" s="2">
        <f t="shared" si="215"/>
        <v>0.51873438800999172</v>
      </c>
      <c r="K1241" s="2">
        <f t="shared" si="216"/>
        <v>0.41715237302248126</v>
      </c>
      <c r="L1241" s="2">
        <f t="shared" si="217"/>
        <v>5.8284762697751874E-2</v>
      </c>
      <c r="M1241" s="2">
        <f t="shared" si="218"/>
        <v>5.8284762697751458E-3</v>
      </c>
      <c r="N1241" s="1">
        <v>623</v>
      </c>
      <c r="O1241" s="1">
        <v>501</v>
      </c>
      <c r="P1241" s="1">
        <v>70</v>
      </c>
      <c r="Q1241">
        <v>3</v>
      </c>
      <c r="R1241">
        <v>4</v>
      </c>
      <c r="T1241">
        <v>0</v>
      </c>
      <c r="U1241" s="1"/>
      <c r="V1241" s="1"/>
      <c r="W1241" s="1"/>
      <c r="X1241" s="1"/>
      <c r="Y1241" s="1"/>
      <c r="Z1241" s="1"/>
      <c r="AA1241" s="1"/>
      <c r="AB1241" s="1"/>
      <c r="AG1241" t="str">
        <f t="shared" si="222"/>
        <v>Plainfield</v>
      </c>
      <c r="AH1241" t="s">
        <v>1736</v>
      </c>
      <c r="AI1241">
        <v>2</v>
      </c>
      <c r="AJ1241" s="7">
        <v>110</v>
      </c>
      <c r="AL1241" s="7" t="s">
        <v>402</v>
      </c>
      <c r="AM1241" t="s">
        <v>1468</v>
      </c>
      <c r="AN1241" t="s">
        <v>660</v>
      </c>
      <c r="AO1241" t="s">
        <v>711</v>
      </c>
    </row>
    <row r="1242" spans="1:41" hidden="1" outlineLevel="1">
      <c r="A1242" t="s">
        <v>3616</v>
      </c>
      <c r="B1242" s="10" t="s">
        <v>3292</v>
      </c>
      <c r="C1242" s="1">
        <f t="shared" si="219"/>
        <v>3467</v>
      </c>
      <c r="D1242" s="7">
        <f t="shared" si="212"/>
        <v>2</v>
      </c>
      <c r="E1242" s="7">
        <f t="shared" si="213"/>
        <v>1</v>
      </c>
      <c r="F1242" s="7">
        <f t="shared" si="214"/>
        <v>3</v>
      </c>
      <c r="G1242" s="1">
        <f t="shared" si="220"/>
        <v>187</v>
      </c>
      <c r="H1242" s="2">
        <f t="shared" si="221"/>
        <v>5.3937121430631667E-2</v>
      </c>
      <c r="I1242" s="8"/>
      <c r="J1242" s="2">
        <f t="shared" si="215"/>
        <v>0.44736083068935678</v>
      </c>
      <c r="K1242" s="2">
        <f t="shared" si="216"/>
        <v>0.50129795211998851</v>
      </c>
      <c r="L1242" s="2">
        <f t="shared" si="217"/>
        <v>3.8938563599653878E-2</v>
      </c>
      <c r="M1242" s="2">
        <f t="shared" si="218"/>
        <v>1.2402653591000776E-2</v>
      </c>
      <c r="N1242" s="1">
        <v>1551</v>
      </c>
      <c r="O1242" s="1">
        <v>1738</v>
      </c>
      <c r="P1242" s="1">
        <v>135</v>
      </c>
      <c r="Q1242">
        <v>18</v>
      </c>
      <c r="R1242">
        <v>17</v>
      </c>
      <c r="T1242">
        <v>8</v>
      </c>
      <c r="U1242" s="1"/>
      <c r="V1242" s="1"/>
      <c r="W1242" s="1"/>
      <c r="X1242" s="1"/>
      <c r="Y1242" s="1"/>
      <c r="Z1242" s="1"/>
      <c r="AA1242" s="1"/>
      <c r="AB1242" s="1"/>
      <c r="AG1242" t="str">
        <f t="shared" si="222"/>
        <v>Plaistow</v>
      </c>
      <c r="AH1242" t="s">
        <v>3022</v>
      </c>
      <c r="AI1242">
        <v>1</v>
      </c>
      <c r="AJ1242" s="7">
        <v>238</v>
      </c>
      <c r="AL1242" s="7" t="s">
        <v>402</v>
      </c>
      <c r="AM1242" t="s">
        <v>1466</v>
      </c>
      <c r="AN1242" t="s">
        <v>4706</v>
      </c>
      <c r="AO1242" t="s">
        <v>712</v>
      </c>
    </row>
    <row r="1243" spans="1:41" hidden="1" outlineLevel="1">
      <c r="A1243" t="s">
        <v>1525</v>
      </c>
      <c r="B1243" s="10" t="s">
        <v>3292</v>
      </c>
      <c r="C1243" s="1">
        <f t="shared" si="219"/>
        <v>2589</v>
      </c>
      <c r="D1243" s="7">
        <f t="shared" si="212"/>
        <v>1</v>
      </c>
      <c r="E1243" s="7">
        <f t="shared" si="213"/>
        <v>2</v>
      </c>
      <c r="F1243" s="7">
        <f t="shared" si="214"/>
        <v>3</v>
      </c>
      <c r="G1243" s="1">
        <f t="shared" si="220"/>
        <v>468</v>
      </c>
      <c r="H1243" s="2">
        <f t="shared" si="221"/>
        <v>0.18076477404403243</v>
      </c>
      <c r="I1243" s="8"/>
      <c r="J1243" s="2">
        <f t="shared" si="215"/>
        <v>0.54345307068366167</v>
      </c>
      <c r="K1243" s="2">
        <f t="shared" si="216"/>
        <v>0.3626882966396292</v>
      </c>
      <c r="L1243" s="2">
        <f t="shared" si="217"/>
        <v>8.574739281575898E-2</v>
      </c>
      <c r="M1243" s="2">
        <f t="shared" si="218"/>
        <v>8.1112398609501507E-3</v>
      </c>
      <c r="N1243" s="1">
        <v>1407</v>
      </c>
      <c r="O1243" s="1">
        <v>939</v>
      </c>
      <c r="P1243" s="1">
        <v>222</v>
      </c>
      <c r="Q1243" s="1">
        <v>11</v>
      </c>
      <c r="R1243" s="1">
        <v>10</v>
      </c>
      <c r="S1243" s="1"/>
      <c r="T1243" s="1">
        <v>0</v>
      </c>
      <c r="U1243" s="1"/>
      <c r="V1243" s="1"/>
      <c r="W1243" s="1"/>
      <c r="X1243" s="1"/>
      <c r="Y1243" s="1"/>
      <c r="Z1243" s="1"/>
      <c r="AA1243" s="1"/>
      <c r="AB1243" s="1"/>
      <c r="AG1243" t="str">
        <f t="shared" si="222"/>
        <v>Plymouth</v>
      </c>
      <c r="AH1243" t="s">
        <v>824</v>
      </c>
      <c r="AI1243">
        <v>2</v>
      </c>
      <c r="AJ1243" s="7">
        <v>84</v>
      </c>
      <c r="AL1243" s="7" t="s">
        <v>402</v>
      </c>
      <c r="AM1243" t="s">
        <v>2454</v>
      </c>
      <c r="AN1243" t="s">
        <v>4300</v>
      </c>
      <c r="AO1243" t="s">
        <v>713</v>
      </c>
    </row>
    <row r="1244" spans="1:41" hidden="1" outlineLevel="1">
      <c r="A1244" t="s">
        <v>2346</v>
      </c>
      <c r="B1244" s="10" t="s">
        <v>3292</v>
      </c>
      <c r="C1244" s="1">
        <f t="shared" si="219"/>
        <v>11450</v>
      </c>
      <c r="D1244" s="7">
        <f t="shared" si="212"/>
        <v>1</v>
      </c>
      <c r="E1244" s="7">
        <f t="shared" si="213"/>
        <v>2</v>
      </c>
      <c r="F1244" s="7">
        <f t="shared" si="214"/>
        <v>3</v>
      </c>
      <c r="G1244" s="1">
        <f t="shared" si="220"/>
        <v>2966</v>
      </c>
      <c r="H1244" s="2">
        <f t="shared" si="221"/>
        <v>0.25903930131004366</v>
      </c>
      <c r="I1244" s="8"/>
      <c r="J1244" s="2">
        <f t="shared" si="215"/>
        <v>0.59930131004366816</v>
      </c>
      <c r="K1244" s="2">
        <f t="shared" si="216"/>
        <v>0.34026200873362444</v>
      </c>
      <c r="L1244" s="2">
        <f t="shared" si="217"/>
        <v>5.3362445414847165E-2</v>
      </c>
      <c r="M1244" s="2">
        <f t="shared" si="218"/>
        <v>7.0742358078602352E-3</v>
      </c>
      <c r="N1244" s="1">
        <v>6862</v>
      </c>
      <c r="O1244" s="1">
        <v>3896</v>
      </c>
      <c r="P1244" s="1">
        <v>611</v>
      </c>
      <c r="Q1244">
        <v>30</v>
      </c>
      <c r="R1244">
        <v>49</v>
      </c>
      <c r="T1244">
        <v>2</v>
      </c>
      <c r="U1244" s="1"/>
      <c r="V1244" s="1"/>
      <c r="W1244" s="1"/>
      <c r="X1244" s="1"/>
      <c r="Y1244" s="1"/>
      <c r="Z1244" s="1"/>
      <c r="AA1244" s="1"/>
      <c r="AB1244" s="1"/>
      <c r="AG1244" t="str">
        <f t="shared" si="222"/>
        <v>Portsmouth</v>
      </c>
      <c r="AH1244" t="s">
        <v>3022</v>
      </c>
      <c r="AI1244">
        <v>1</v>
      </c>
      <c r="AJ1244" s="7">
        <v>183</v>
      </c>
      <c r="AL1244" s="7" t="s">
        <v>402</v>
      </c>
      <c r="AM1244" t="s">
        <v>1466</v>
      </c>
      <c r="AN1244" t="s">
        <v>1151</v>
      </c>
      <c r="AO1244" t="s">
        <v>133</v>
      </c>
    </row>
    <row r="1245" spans="1:41" hidden="1" outlineLevel="1">
      <c r="A1245" t="s">
        <v>3015</v>
      </c>
      <c r="B1245" s="10" t="s">
        <v>3292</v>
      </c>
      <c r="C1245" s="1">
        <f t="shared" si="219"/>
        <v>251</v>
      </c>
      <c r="D1245" s="7">
        <f t="shared" si="212"/>
        <v>1</v>
      </c>
      <c r="E1245" s="7">
        <f t="shared" si="213"/>
        <v>2</v>
      </c>
      <c r="F1245" s="7">
        <f t="shared" si="214"/>
        <v>3</v>
      </c>
      <c r="G1245" s="1">
        <f t="shared" si="220"/>
        <v>17</v>
      </c>
      <c r="H1245" s="2">
        <f t="shared" si="221"/>
        <v>6.7729083665338641E-2</v>
      </c>
      <c r="I1245" s="8"/>
      <c r="J1245" s="2">
        <f t="shared" si="215"/>
        <v>0.49800796812749004</v>
      </c>
      <c r="K1245" s="2">
        <f t="shared" si="216"/>
        <v>0.4302788844621514</v>
      </c>
      <c r="L1245" s="2">
        <f t="shared" si="217"/>
        <v>5.5776892430278883E-2</v>
      </c>
      <c r="M1245" s="2">
        <f t="shared" si="218"/>
        <v>1.5936254980079674E-2</v>
      </c>
      <c r="N1245" s="1">
        <v>125</v>
      </c>
      <c r="O1245" s="1">
        <v>108</v>
      </c>
      <c r="P1245" s="1">
        <v>14</v>
      </c>
      <c r="Q1245" s="1">
        <v>4</v>
      </c>
      <c r="R1245" s="1"/>
      <c r="S1245" s="1"/>
      <c r="T1245" s="1"/>
      <c r="U1245" s="1"/>
      <c r="V1245" s="1"/>
      <c r="W1245" s="1"/>
      <c r="X1245" s="1"/>
      <c r="Y1245" s="1"/>
      <c r="Z1245" s="1"/>
      <c r="AA1245" s="1"/>
      <c r="AB1245" s="1"/>
      <c r="AG1245" t="str">
        <f t="shared" si="222"/>
        <v>Randolph</v>
      </c>
      <c r="AH1245" t="s">
        <v>823</v>
      </c>
      <c r="AI1245">
        <v>2</v>
      </c>
      <c r="AJ1245" s="7">
        <v>27</v>
      </c>
      <c r="AL1245" s="7" t="s">
        <v>402</v>
      </c>
      <c r="AM1245" t="s">
        <v>2150</v>
      </c>
      <c r="AN1245" t="s">
        <v>124</v>
      </c>
      <c r="AO1245" t="s">
        <v>134</v>
      </c>
    </row>
    <row r="1246" spans="1:41" hidden="1" outlineLevel="1">
      <c r="A1246" t="s">
        <v>3763</v>
      </c>
      <c r="B1246" s="10" t="s">
        <v>3292</v>
      </c>
      <c r="C1246" s="1">
        <f t="shared" si="219"/>
        <v>3839</v>
      </c>
      <c r="D1246" s="7">
        <f t="shared" si="212"/>
        <v>2</v>
      </c>
      <c r="E1246" s="7">
        <f t="shared" si="213"/>
        <v>1</v>
      </c>
      <c r="F1246" s="7">
        <f t="shared" si="214"/>
        <v>3</v>
      </c>
      <c r="G1246" s="1">
        <f t="shared" si="220"/>
        <v>376</v>
      </c>
      <c r="H1246" s="2">
        <f t="shared" si="221"/>
        <v>9.7942172440739772E-2</v>
      </c>
      <c r="I1246" s="8"/>
      <c r="J1246" s="2">
        <f t="shared" si="215"/>
        <v>0.42823651992706435</v>
      </c>
      <c r="K1246" s="2">
        <f t="shared" si="216"/>
        <v>0.52617869236780412</v>
      </c>
      <c r="L1246" s="2">
        <f t="shared" si="217"/>
        <v>3.2560562646522531E-2</v>
      </c>
      <c r="M1246" s="2">
        <f t="shared" si="218"/>
        <v>1.3024225058608993E-2</v>
      </c>
      <c r="N1246" s="1">
        <v>1644</v>
      </c>
      <c r="O1246" s="1">
        <v>2020</v>
      </c>
      <c r="P1246" s="1">
        <v>125</v>
      </c>
      <c r="Q1246">
        <v>27</v>
      </c>
      <c r="R1246">
        <v>23</v>
      </c>
      <c r="T1246">
        <v>0</v>
      </c>
      <c r="U1246" s="1"/>
      <c r="V1246" s="1"/>
      <c r="W1246" s="1"/>
      <c r="X1246" s="1"/>
      <c r="Y1246" s="1"/>
      <c r="Z1246" s="1"/>
      <c r="AA1246" s="1"/>
      <c r="AB1246" s="1"/>
      <c r="AG1246" t="str">
        <f t="shared" si="222"/>
        <v>Raymond</v>
      </c>
      <c r="AH1246" t="s">
        <v>3022</v>
      </c>
      <c r="AI1246">
        <v>1</v>
      </c>
      <c r="AJ1246" s="7">
        <v>186</v>
      </c>
      <c r="AL1246" s="7" t="s">
        <v>402</v>
      </c>
      <c r="AM1246" t="s">
        <v>1466</v>
      </c>
      <c r="AN1246" t="s">
        <v>119</v>
      </c>
      <c r="AO1246" t="s">
        <v>135</v>
      </c>
    </row>
    <row r="1247" spans="1:41" hidden="1" outlineLevel="1">
      <c r="A1247" t="s">
        <v>3151</v>
      </c>
      <c r="B1247" s="10" t="s">
        <v>3292</v>
      </c>
      <c r="C1247" s="1">
        <f t="shared" si="219"/>
        <v>533</v>
      </c>
      <c r="D1247" s="7">
        <f t="shared" si="212"/>
        <v>1</v>
      </c>
      <c r="E1247" s="7">
        <f t="shared" si="213"/>
        <v>2</v>
      </c>
      <c r="F1247" s="7">
        <f t="shared" si="214"/>
        <v>4</v>
      </c>
      <c r="G1247" s="1">
        <f t="shared" si="220"/>
        <v>4</v>
      </c>
      <c r="H1247" s="2">
        <f t="shared" si="221"/>
        <v>7.5046904315196998E-3</v>
      </c>
      <c r="I1247" s="8"/>
      <c r="J1247" s="2">
        <f t="shared" si="215"/>
        <v>0.41463414634146339</v>
      </c>
      <c r="K1247" s="2">
        <f t="shared" si="216"/>
        <v>0.4071294559099437</v>
      </c>
      <c r="L1247" s="2">
        <f t="shared" si="217"/>
        <v>5.2532833020637902E-2</v>
      </c>
      <c r="M1247" s="2">
        <f t="shared" si="218"/>
        <v>0.12570356472795505</v>
      </c>
      <c r="N1247" s="1">
        <v>221</v>
      </c>
      <c r="O1247" s="1">
        <v>217</v>
      </c>
      <c r="P1247" s="1">
        <v>28</v>
      </c>
      <c r="Q1247" s="1">
        <v>55</v>
      </c>
      <c r="R1247" s="1">
        <v>11</v>
      </c>
      <c r="S1247" s="1"/>
      <c r="T1247" s="1">
        <v>1</v>
      </c>
      <c r="U1247" s="1"/>
      <c r="V1247" s="1"/>
      <c r="W1247" s="1"/>
      <c r="X1247" s="1"/>
      <c r="Y1247" s="1"/>
      <c r="Z1247" s="1"/>
      <c r="AA1247" s="1"/>
      <c r="AB1247" s="1"/>
      <c r="AG1247" t="str">
        <f t="shared" si="222"/>
        <v>Richmond</v>
      </c>
      <c r="AH1247" t="s">
        <v>3294</v>
      </c>
      <c r="AI1247">
        <v>2</v>
      </c>
      <c r="AJ1247" s="7">
        <v>250</v>
      </c>
      <c r="AL1247" s="7" t="s">
        <v>402</v>
      </c>
      <c r="AM1247" t="s">
        <v>1803</v>
      </c>
      <c r="AN1247" t="s">
        <v>1482</v>
      </c>
      <c r="AO1247" t="s">
        <v>136</v>
      </c>
    </row>
    <row r="1248" spans="1:41" hidden="1" outlineLevel="1">
      <c r="A1248" t="s">
        <v>3764</v>
      </c>
      <c r="B1248" s="10" t="s">
        <v>3292</v>
      </c>
      <c r="C1248" s="1">
        <f t="shared" si="219"/>
        <v>2309</v>
      </c>
      <c r="D1248" s="7">
        <f t="shared" si="212"/>
        <v>2</v>
      </c>
      <c r="E1248" s="7">
        <f t="shared" si="213"/>
        <v>1</v>
      </c>
      <c r="F1248" s="7">
        <f t="shared" si="214"/>
        <v>3</v>
      </c>
      <c r="G1248" s="1">
        <f t="shared" si="220"/>
        <v>197</v>
      </c>
      <c r="H1248" s="2">
        <f t="shared" si="221"/>
        <v>8.5318319618882629E-2</v>
      </c>
      <c r="I1248" s="8"/>
      <c r="J1248" s="2">
        <f t="shared" si="215"/>
        <v>0.41879601559116503</v>
      </c>
      <c r="K1248" s="2">
        <f t="shared" si="216"/>
        <v>0.50411433521004767</v>
      </c>
      <c r="L1248" s="2">
        <f t="shared" si="217"/>
        <v>6.7561715028150712E-2</v>
      </c>
      <c r="M1248" s="2">
        <f t="shared" si="218"/>
        <v>9.5279341706366455E-3</v>
      </c>
      <c r="N1248" s="1">
        <v>967</v>
      </c>
      <c r="O1248" s="1">
        <v>1164</v>
      </c>
      <c r="P1248" s="1">
        <v>156</v>
      </c>
      <c r="Q1248" s="1">
        <v>7</v>
      </c>
      <c r="R1248" s="1">
        <v>13</v>
      </c>
      <c r="S1248" s="1"/>
      <c r="T1248" s="1">
        <v>2</v>
      </c>
      <c r="U1248" s="1"/>
      <c r="V1248" s="1"/>
      <c r="W1248" s="1"/>
      <c r="X1248" s="1"/>
      <c r="Y1248" s="1"/>
      <c r="Z1248" s="1"/>
      <c r="AA1248" s="1"/>
      <c r="AB1248" s="1"/>
      <c r="AG1248" t="str">
        <f t="shared" si="222"/>
        <v>Rindge</v>
      </c>
      <c r="AH1248" t="s">
        <v>3294</v>
      </c>
      <c r="AI1248">
        <v>2</v>
      </c>
      <c r="AJ1248" s="7">
        <v>256</v>
      </c>
      <c r="AL1248" s="7" t="s">
        <v>402</v>
      </c>
      <c r="AM1248" t="s">
        <v>1803</v>
      </c>
      <c r="AN1248" t="s">
        <v>992</v>
      </c>
      <c r="AO1248" t="s">
        <v>137</v>
      </c>
    </row>
    <row r="1249" spans="1:41" hidden="1" outlineLevel="1">
      <c r="A1249" t="s">
        <v>3030</v>
      </c>
      <c r="B1249" s="10" t="s">
        <v>3292</v>
      </c>
      <c r="C1249" s="1">
        <f t="shared" si="219"/>
        <v>11490</v>
      </c>
      <c r="D1249" s="7">
        <f t="shared" si="212"/>
        <v>2</v>
      </c>
      <c r="E1249" s="7">
        <f t="shared" si="213"/>
        <v>1</v>
      </c>
      <c r="F1249" s="7">
        <f t="shared" si="214"/>
        <v>3</v>
      </c>
      <c r="G1249" s="1">
        <f t="shared" si="220"/>
        <v>121</v>
      </c>
      <c r="H1249" s="2">
        <f t="shared" si="221"/>
        <v>1.0530896431679721E-2</v>
      </c>
      <c r="I1249" s="8"/>
      <c r="J1249" s="2">
        <f t="shared" si="215"/>
        <v>0.4700609225413403</v>
      </c>
      <c r="K1249" s="2">
        <f t="shared" si="216"/>
        <v>0.48059181897302</v>
      </c>
      <c r="L1249" s="2">
        <f t="shared" si="217"/>
        <v>3.3768494342906873E-2</v>
      </c>
      <c r="M1249" s="2">
        <f t="shared" si="218"/>
        <v>1.5578764142732772E-2</v>
      </c>
      <c r="N1249" s="1">
        <v>5401</v>
      </c>
      <c r="O1249" s="1">
        <v>5522</v>
      </c>
      <c r="P1249" s="1">
        <v>388</v>
      </c>
      <c r="Q1249">
        <v>69</v>
      </c>
      <c r="R1249">
        <v>104</v>
      </c>
      <c r="T1249">
        <v>6</v>
      </c>
      <c r="U1249" s="1"/>
      <c r="V1249" s="1"/>
      <c r="W1249" s="1"/>
      <c r="X1249" s="1"/>
      <c r="Y1249" s="1"/>
      <c r="Z1249" s="1"/>
      <c r="AA1249" s="1"/>
      <c r="AB1249" s="1"/>
      <c r="AG1249" t="str">
        <f t="shared" si="222"/>
        <v>Rochester</v>
      </c>
      <c r="AH1249" t="s">
        <v>617</v>
      </c>
      <c r="AI1249">
        <v>1</v>
      </c>
      <c r="AJ1249" s="7">
        <v>140</v>
      </c>
      <c r="AL1249" s="7" t="s">
        <v>402</v>
      </c>
      <c r="AM1249" t="s">
        <v>1467</v>
      </c>
      <c r="AN1249" t="s">
        <v>654</v>
      </c>
      <c r="AO1249" t="s">
        <v>138</v>
      </c>
    </row>
    <row r="1250" spans="1:41" hidden="1" outlineLevel="1">
      <c r="A1250" t="s">
        <v>2402</v>
      </c>
      <c r="B1250" s="10" t="s">
        <v>3292</v>
      </c>
      <c r="C1250" s="1">
        <f t="shared" si="219"/>
        <v>1362</v>
      </c>
      <c r="D1250" s="7">
        <f t="shared" si="212"/>
        <v>1</v>
      </c>
      <c r="E1250" s="7">
        <f t="shared" si="213"/>
        <v>2</v>
      </c>
      <c r="F1250" s="7">
        <f t="shared" si="214"/>
        <v>3</v>
      </c>
      <c r="G1250" s="1">
        <f t="shared" si="220"/>
        <v>93</v>
      </c>
      <c r="H1250" s="2">
        <f t="shared" si="221"/>
        <v>6.8281938325991193E-2</v>
      </c>
      <c r="I1250" s="8"/>
      <c r="J1250" s="2">
        <f t="shared" si="215"/>
        <v>0.51541850220264318</v>
      </c>
      <c r="K1250" s="2">
        <f t="shared" si="216"/>
        <v>0.44713656387665196</v>
      </c>
      <c r="L1250" s="2">
        <f t="shared" si="217"/>
        <v>3.0102790014684289E-2</v>
      </c>
      <c r="M1250" s="2">
        <f t="shared" si="218"/>
        <v>7.34214390602057E-3</v>
      </c>
      <c r="N1250" s="1">
        <v>702</v>
      </c>
      <c r="O1250" s="1">
        <v>609</v>
      </c>
      <c r="P1250" s="1">
        <v>41</v>
      </c>
      <c r="Q1250">
        <v>5</v>
      </c>
      <c r="R1250">
        <v>5</v>
      </c>
      <c r="T1250">
        <v>0</v>
      </c>
      <c r="U1250" s="1"/>
      <c r="V1250" s="1"/>
      <c r="W1250" s="1"/>
      <c r="X1250" s="1"/>
      <c r="Y1250" s="1"/>
      <c r="Z1250" s="1"/>
      <c r="AA1250" s="1"/>
      <c r="AB1250" s="1"/>
      <c r="AG1250" t="str">
        <f t="shared" si="222"/>
        <v>Rollinsford</v>
      </c>
      <c r="AH1250" t="s">
        <v>617</v>
      </c>
      <c r="AI1250">
        <v>1</v>
      </c>
      <c r="AJ1250" s="7">
        <v>160</v>
      </c>
      <c r="AL1250" s="7" t="s">
        <v>402</v>
      </c>
      <c r="AM1250" t="s">
        <v>1467</v>
      </c>
      <c r="AN1250" t="s">
        <v>660</v>
      </c>
      <c r="AO1250" t="s">
        <v>139</v>
      </c>
    </row>
    <row r="1251" spans="1:41" hidden="1" outlineLevel="1">
      <c r="A1251" t="s">
        <v>3031</v>
      </c>
      <c r="B1251" s="10" t="s">
        <v>3292</v>
      </c>
      <c r="C1251" s="1">
        <f t="shared" si="219"/>
        <v>118</v>
      </c>
      <c r="D1251" s="7">
        <f t="shared" si="212"/>
        <v>1</v>
      </c>
      <c r="E1251" s="7">
        <f t="shared" si="213"/>
        <v>2</v>
      </c>
      <c r="F1251" s="7">
        <f t="shared" si="214"/>
        <v>3</v>
      </c>
      <c r="G1251" s="1">
        <f t="shared" si="220"/>
        <v>6</v>
      </c>
      <c r="H1251" s="2">
        <f t="shared" si="221"/>
        <v>5.0847457627118647E-2</v>
      </c>
      <c r="I1251" s="8"/>
      <c r="J1251" s="2">
        <f t="shared" si="215"/>
        <v>0.49152542372881358</v>
      </c>
      <c r="K1251" s="2">
        <f t="shared" si="216"/>
        <v>0.44067796610169491</v>
      </c>
      <c r="L1251" s="2">
        <f t="shared" si="217"/>
        <v>5.0847457627118647E-2</v>
      </c>
      <c r="M1251" s="2">
        <f t="shared" si="218"/>
        <v>1.6949152542372864E-2</v>
      </c>
      <c r="N1251" s="1">
        <v>58</v>
      </c>
      <c r="O1251" s="1">
        <v>52</v>
      </c>
      <c r="P1251" s="1">
        <v>6</v>
      </c>
      <c r="Q1251" s="1">
        <v>1</v>
      </c>
      <c r="R1251" s="1">
        <v>1</v>
      </c>
      <c r="S1251" s="1"/>
      <c r="T1251" s="1">
        <v>0</v>
      </c>
      <c r="U1251" s="1"/>
      <c r="V1251" s="1"/>
      <c r="W1251" s="1"/>
      <c r="X1251" s="1"/>
      <c r="Y1251" s="1"/>
      <c r="Z1251" s="1"/>
      <c r="AA1251" s="1"/>
      <c r="AB1251" s="1"/>
      <c r="AG1251" t="str">
        <f t="shared" si="222"/>
        <v>Roxbury</v>
      </c>
      <c r="AH1251" t="s">
        <v>3294</v>
      </c>
      <c r="AI1251">
        <v>2</v>
      </c>
      <c r="AJ1251" s="7">
        <v>211</v>
      </c>
      <c r="AL1251" s="7" t="s">
        <v>402</v>
      </c>
      <c r="AM1251" t="s">
        <v>1803</v>
      </c>
      <c r="AN1251" t="s">
        <v>663</v>
      </c>
      <c r="AO1251" t="s">
        <v>140</v>
      </c>
    </row>
    <row r="1252" spans="1:41" hidden="1" outlineLevel="1">
      <c r="A1252" t="s">
        <v>2403</v>
      </c>
      <c r="B1252" s="10" t="s">
        <v>3292</v>
      </c>
      <c r="C1252" s="1">
        <f t="shared" si="219"/>
        <v>812</v>
      </c>
      <c r="D1252" s="7">
        <f t="shared" si="212"/>
        <v>2</v>
      </c>
      <c r="E1252" s="7">
        <f t="shared" si="213"/>
        <v>1</v>
      </c>
      <c r="F1252" s="7">
        <f t="shared" si="214"/>
        <v>3</v>
      </c>
      <c r="G1252" s="1">
        <f t="shared" si="220"/>
        <v>219</v>
      </c>
      <c r="H1252" s="2">
        <f t="shared" si="221"/>
        <v>0.26970443349753692</v>
      </c>
      <c r="I1252" s="8"/>
      <c r="J1252" s="2">
        <f t="shared" si="215"/>
        <v>0.34236453201970446</v>
      </c>
      <c r="K1252" s="2">
        <f t="shared" si="216"/>
        <v>0.61206896551724133</v>
      </c>
      <c r="L1252" s="2">
        <f t="shared" si="217"/>
        <v>3.5714285714285712E-2</v>
      </c>
      <c r="M1252" s="2">
        <f t="shared" si="218"/>
        <v>9.852216748768558E-3</v>
      </c>
      <c r="N1252" s="1">
        <v>278</v>
      </c>
      <c r="O1252" s="1">
        <v>497</v>
      </c>
      <c r="P1252" s="1">
        <v>29</v>
      </c>
      <c r="Q1252" s="1">
        <v>5</v>
      </c>
      <c r="R1252" s="1">
        <v>3</v>
      </c>
      <c r="S1252" s="1"/>
      <c r="T1252" s="1">
        <v>0</v>
      </c>
      <c r="U1252" s="1"/>
      <c r="V1252" s="1"/>
      <c r="W1252" s="1"/>
      <c r="X1252" s="1"/>
      <c r="Y1252" s="1"/>
      <c r="Z1252" s="1"/>
      <c r="AA1252" s="1"/>
      <c r="AB1252" s="1"/>
      <c r="AG1252" t="str">
        <f t="shared" si="222"/>
        <v>Rumney</v>
      </c>
      <c r="AH1252" t="s">
        <v>824</v>
      </c>
      <c r="AI1252">
        <v>2</v>
      </c>
      <c r="AJ1252" s="7">
        <v>77</v>
      </c>
      <c r="AL1252" s="7" t="s">
        <v>402</v>
      </c>
      <c r="AM1252" t="s">
        <v>2454</v>
      </c>
      <c r="AN1252" t="s">
        <v>124</v>
      </c>
      <c r="AO1252" t="s">
        <v>141</v>
      </c>
    </row>
    <row r="1253" spans="1:41" hidden="1" outlineLevel="1">
      <c r="A1253" t="s">
        <v>2404</v>
      </c>
      <c r="B1253" s="10" t="s">
        <v>3292</v>
      </c>
      <c r="C1253" s="1">
        <f t="shared" si="219"/>
        <v>3433</v>
      </c>
      <c r="D1253" s="7">
        <f t="shared" si="212"/>
        <v>2</v>
      </c>
      <c r="E1253" s="7">
        <f t="shared" si="213"/>
        <v>1</v>
      </c>
      <c r="F1253" s="7">
        <f t="shared" si="214"/>
        <v>3</v>
      </c>
      <c r="G1253" s="1">
        <f t="shared" si="220"/>
        <v>142</v>
      </c>
      <c r="H1253" s="2">
        <f t="shared" si="221"/>
        <v>4.1363239149431984E-2</v>
      </c>
      <c r="I1253" s="8"/>
      <c r="J1253" s="2">
        <f t="shared" si="215"/>
        <v>0.45965627730847652</v>
      </c>
      <c r="K1253" s="2">
        <f t="shared" si="216"/>
        <v>0.50101951645790854</v>
      </c>
      <c r="L1253" s="2">
        <f t="shared" si="217"/>
        <v>3.2915817069618408E-2</v>
      </c>
      <c r="M1253" s="2">
        <f t="shared" si="218"/>
        <v>6.4083891639965807E-3</v>
      </c>
      <c r="N1253" s="1">
        <v>1578</v>
      </c>
      <c r="O1253" s="1">
        <v>1720</v>
      </c>
      <c r="P1253" s="1">
        <v>113</v>
      </c>
      <c r="Q1253">
        <v>9</v>
      </c>
      <c r="R1253">
        <v>13</v>
      </c>
      <c r="T1253">
        <v>0</v>
      </c>
      <c r="U1253" s="1"/>
      <c r="V1253" s="1"/>
      <c r="W1253" s="1"/>
      <c r="X1253" s="1"/>
      <c r="Y1253" s="1"/>
      <c r="Z1253" s="1"/>
      <c r="AA1253" s="1"/>
      <c r="AB1253" s="1"/>
      <c r="AG1253" t="str">
        <f t="shared" si="222"/>
        <v>Rye</v>
      </c>
      <c r="AH1253" t="s">
        <v>3022</v>
      </c>
      <c r="AI1253">
        <v>1</v>
      </c>
      <c r="AJ1253" s="7">
        <v>193</v>
      </c>
      <c r="AL1253" s="7" t="s">
        <v>402</v>
      </c>
      <c r="AM1253" t="s">
        <v>1466</v>
      </c>
      <c r="AN1253" t="s">
        <v>1157</v>
      </c>
      <c r="AO1253" t="s">
        <v>142</v>
      </c>
    </row>
    <row r="1254" spans="1:41" hidden="1" outlineLevel="1">
      <c r="A1254" t="s">
        <v>3485</v>
      </c>
      <c r="B1254" s="10" t="s">
        <v>3292</v>
      </c>
      <c r="C1254" s="1">
        <f t="shared" si="219"/>
        <v>11965</v>
      </c>
      <c r="D1254" s="7">
        <f t="shared" si="212"/>
        <v>2</v>
      </c>
      <c r="E1254" s="7">
        <f t="shared" si="213"/>
        <v>1</v>
      </c>
      <c r="F1254" s="7">
        <f t="shared" si="214"/>
        <v>3</v>
      </c>
      <c r="G1254" s="1">
        <f t="shared" si="220"/>
        <v>2</v>
      </c>
      <c r="H1254" s="2">
        <f t="shared" si="221"/>
        <v>1.671541997492687E-4</v>
      </c>
      <c r="I1254" s="8"/>
      <c r="J1254" s="2">
        <f t="shared" si="215"/>
        <v>0.4773088173840368</v>
      </c>
      <c r="K1254" s="2">
        <f t="shared" si="216"/>
        <v>0.47747597158378602</v>
      </c>
      <c r="L1254" s="2">
        <f t="shared" si="217"/>
        <v>3.6941078144588385E-2</v>
      </c>
      <c r="M1254" s="2">
        <f t="shared" si="218"/>
        <v>8.2741328875888531E-3</v>
      </c>
      <c r="N1254" s="1">
        <v>5711</v>
      </c>
      <c r="O1254" s="1">
        <v>5713</v>
      </c>
      <c r="P1254" s="1">
        <v>442</v>
      </c>
      <c r="Q1254">
        <v>60</v>
      </c>
      <c r="R1254">
        <v>38</v>
      </c>
      <c r="T1254">
        <v>1</v>
      </c>
      <c r="U1254" s="1"/>
      <c r="V1254" s="1"/>
      <c r="W1254" s="1"/>
      <c r="X1254" s="1"/>
      <c r="Y1254" s="1"/>
      <c r="Z1254" s="1"/>
      <c r="AA1254" s="1"/>
      <c r="AB1254" s="1"/>
      <c r="AG1254" t="str">
        <f t="shared" si="222"/>
        <v>Salem</v>
      </c>
      <c r="AH1254" t="s">
        <v>3022</v>
      </c>
      <c r="AI1254">
        <v>2</v>
      </c>
      <c r="AJ1254" s="7">
        <v>246</v>
      </c>
      <c r="AL1254" s="7" t="s">
        <v>402</v>
      </c>
      <c r="AM1254" t="s">
        <v>1466</v>
      </c>
      <c r="AN1254" t="s">
        <v>4300</v>
      </c>
      <c r="AO1254" t="s">
        <v>143</v>
      </c>
    </row>
    <row r="1255" spans="1:41" hidden="1" outlineLevel="1">
      <c r="A1255" t="s">
        <v>1723</v>
      </c>
      <c r="B1255" s="10" t="s">
        <v>3292</v>
      </c>
      <c r="C1255" s="1">
        <f t="shared" si="219"/>
        <v>619</v>
      </c>
      <c r="D1255" s="7">
        <f t="shared" si="212"/>
        <v>2</v>
      </c>
      <c r="E1255" s="7">
        <f t="shared" si="213"/>
        <v>1</v>
      </c>
      <c r="F1255" s="7">
        <f t="shared" si="214"/>
        <v>3</v>
      </c>
      <c r="G1255" s="1">
        <f t="shared" si="220"/>
        <v>39</v>
      </c>
      <c r="H1255" s="2">
        <f t="shared" si="221"/>
        <v>6.3004846526655903E-2</v>
      </c>
      <c r="I1255" s="8"/>
      <c r="J1255" s="2">
        <f t="shared" si="215"/>
        <v>0.44103392568659128</v>
      </c>
      <c r="K1255" s="2">
        <f t="shared" si="216"/>
        <v>0.50403877221324722</v>
      </c>
      <c r="L1255" s="2">
        <f t="shared" si="217"/>
        <v>4.5234248788368334E-2</v>
      </c>
      <c r="M1255" s="2">
        <f t="shared" si="218"/>
        <v>9.6930533117931678E-3</v>
      </c>
      <c r="N1255" s="1">
        <v>273</v>
      </c>
      <c r="O1255" s="1">
        <v>312</v>
      </c>
      <c r="P1255" s="1">
        <v>28</v>
      </c>
      <c r="Q1255" s="1">
        <v>5</v>
      </c>
      <c r="R1255" s="1">
        <v>1</v>
      </c>
      <c r="S1255" s="1"/>
      <c r="T1255" s="1">
        <v>0</v>
      </c>
      <c r="U1255" s="1"/>
      <c r="V1255" s="1"/>
      <c r="W1255" s="1"/>
      <c r="X1255" s="1"/>
      <c r="Y1255" s="1"/>
      <c r="Z1255" s="1"/>
      <c r="AA1255" s="1"/>
      <c r="AB1255" s="1"/>
      <c r="AG1255" t="str">
        <f t="shared" si="222"/>
        <v>Salisbury</v>
      </c>
      <c r="AH1255" t="s">
        <v>1998</v>
      </c>
      <c r="AI1255">
        <v>2</v>
      </c>
      <c r="AJ1255" s="7">
        <v>129</v>
      </c>
      <c r="AL1255" s="7" t="s">
        <v>402</v>
      </c>
      <c r="AM1255" t="s">
        <v>2456</v>
      </c>
      <c r="AN1255" t="s">
        <v>318</v>
      </c>
      <c r="AO1255" t="s">
        <v>144</v>
      </c>
    </row>
    <row r="1256" spans="1:41" hidden="1" outlineLevel="1">
      <c r="A1256" t="s">
        <v>2405</v>
      </c>
      <c r="B1256" s="10" t="s">
        <v>3292</v>
      </c>
      <c r="C1256" s="1">
        <f t="shared" si="219"/>
        <v>1417</v>
      </c>
      <c r="D1256" s="7">
        <f t="shared" si="212"/>
        <v>2</v>
      </c>
      <c r="E1256" s="7">
        <f t="shared" si="213"/>
        <v>1</v>
      </c>
      <c r="F1256" s="7">
        <f t="shared" si="214"/>
        <v>3</v>
      </c>
      <c r="G1256" s="1">
        <f t="shared" si="220"/>
        <v>129</v>
      </c>
      <c r="H1256" s="2">
        <f t="shared" si="221"/>
        <v>9.1037402964008474E-2</v>
      </c>
      <c r="I1256" s="8"/>
      <c r="J1256" s="2">
        <f t="shared" si="215"/>
        <v>0.42201834862385323</v>
      </c>
      <c r="K1256" s="2">
        <f t="shared" si="216"/>
        <v>0.51305575158786165</v>
      </c>
      <c r="L1256" s="2">
        <f t="shared" si="217"/>
        <v>5.5045871559633031E-2</v>
      </c>
      <c r="M1256" s="2">
        <f t="shared" si="218"/>
        <v>9.8800282286520824E-3</v>
      </c>
      <c r="N1256" s="1">
        <v>598</v>
      </c>
      <c r="O1256" s="1">
        <v>727</v>
      </c>
      <c r="P1256" s="1">
        <v>78</v>
      </c>
      <c r="Q1256" s="1">
        <v>5</v>
      </c>
      <c r="R1256" s="1">
        <v>9</v>
      </c>
      <c r="S1256" s="1"/>
      <c r="T1256" s="1">
        <v>0</v>
      </c>
      <c r="U1256" s="1"/>
      <c r="V1256" s="1"/>
      <c r="W1256" s="1"/>
      <c r="X1256" s="1"/>
      <c r="Y1256" s="1"/>
      <c r="Z1256" s="1"/>
      <c r="AA1256" s="1"/>
      <c r="AB1256" s="1"/>
      <c r="AG1256" t="str">
        <f t="shared" si="222"/>
        <v>Sanbornton</v>
      </c>
      <c r="AH1256" t="s">
        <v>3293</v>
      </c>
      <c r="AI1256">
        <v>2</v>
      </c>
      <c r="AJ1256" s="7">
        <v>111</v>
      </c>
      <c r="AL1256" s="7" t="s">
        <v>402</v>
      </c>
      <c r="AM1256" t="s">
        <v>1801</v>
      </c>
      <c r="AN1256" t="s">
        <v>654</v>
      </c>
      <c r="AO1256" t="s">
        <v>145</v>
      </c>
    </row>
    <row r="1257" spans="1:41" hidden="1" outlineLevel="1">
      <c r="A1257" t="s">
        <v>4865</v>
      </c>
      <c r="B1257" s="10" t="s">
        <v>3292</v>
      </c>
      <c r="C1257" s="1">
        <f t="shared" si="219"/>
        <v>2209</v>
      </c>
      <c r="D1257" s="7">
        <f t="shared" si="212"/>
        <v>2</v>
      </c>
      <c r="E1257" s="7">
        <f t="shared" si="213"/>
        <v>1</v>
      </c>
      <c r="F1257" s="7">
        <f t="shared" si="214"/>
        <v>3</v>
      </c>
      <c r="G1257" s="1">
        <f t="shared" si="220"/>
        <v>115</v>
      </c>
      <c r="H1257" s="2">
        <f t="shared" si="221"/>
        <v>5.2059755545495696E-2</v>
      </c>
      <c r="I1257" s="8"/>
      <c r="J1257" s="2">
        <f t="shared" si="215"/>
        <v>0.4481665912177456</v>
      </c>
      <c r="K1257" s="2">
        <f t="shared" si="216"/>
        <v>0.50022634676324129</v>
      </c>
      <c r="L1257" s="2">
        <f t="shared" si="217"/>
        <v>4.1647804436396561E-2</v>
      </c>
      <c r="M1257" s="2">
        <f t="shared" si="218"/>
        <v>9.9592575826165444E-3</v>
      </c>
      <c r="N1257" s="1">
        <v>990</v>
      </c>
      <c r="O1257" s="1">
        <v>1105</v>
      </c>
      <c r="P1257" s="1">
        <v>92</v>
      </c>
      <c r="Q1257">
        <v>10</v>
      </c>
      <c r="R1257">
        <v>12</v>
      </c>
      <c r="T1257">
        <v>0</v>
      </c>
      <c r="U1257" s="1"/>
      <c r="V1257" s="1"/>
      <c r="W1257" s="1"/>
      <c r="X1257" s="1"/>
      <c r="Y1257" s="1"/>
      <c r="Z1257" s="1"/>
      <c r="AA1257" s="1"/>
      <c r="AB1257" s="1"/>
      <c r="AG1257" t="str">
        <f t="shared" si="222"/>
        <v>Sandown</v>
      </c>
      <c r="AH1257" t="s">
        <v>3022</v>
      </c>
      <c r="AI1257">
        <v>1</v>
      </c>
      <c r="AJ1257" s="7">
        <v>216</v>
      </c>
      <c r="AL1257" s="7" t="s">
        <v>402</v>
      </c>
      <c r="AM1257" t="s">
        <v>1466</v>
      </c>
      <c r="AN1257" t="s">
        <v>124</v>
      </c>
      <c r="AO1257" t="s">
        <v>146</v>
      </c>
    </row>
    <row r="1258" spans="1:41" hidden="1" outlineLevel="1">
      <c r="A1258" t="s">
        <v>2114</v>
      </c>
      <c r="B1258" s="10" t="s">
        <v>3292</v>
      </c>
      <c r="C1258" s="1">
        <f t="shared" si="219"/>
        <v>841</v>
      </c>
      <c r="D1258" s="7">
        <f t="shared" si="212"/>
        <v>1</v>
      </c>
      <c r="E1258" s="7">
        <f t="shared" si="213"/>
        <v>2</v>
      </c>
      <c r="F1258" s="7">
        <f t="shared" si="214"/>
        <v>3</v>
      </c>
      <c r="G1258" s="1">
        <f t="shared" si="220"/>
        <v>44</v>
      </c>
      <c r="H1258" s="2">
        <f t="shared" si="221"/>
        <v>5.2318668252080855E-2</v>
      </c>
      <c r="I1258" s="8"/>
      <c r="J1258" s="2">
        <f t="shared" si="215"/>
        <v>0.49583828775267541</v>
      </c>
      <c r="K1258" s="2">
        <f t="shared" si="216"/>
        <v>0.44351961950059454</v>
      </c>
      <c r="L1258" s="2">
        <f t="shared" si="217"/>
        <v>4.8751486325802618E-2</v>
      </c>
      <c r="M1258" s="2">
        <f t="shared" si="218"/>
        <v>1.1890606420927374E-2</v>
      </c>
      <c r="N1258" s="1">
        <v>417</v>
      </c>
      <c r="O1258" s="1">
        <v>373</v>
      </c>
      <c r="P1258" s="1">
        <v>41</v>
      </c>
      <c r="Q1258" s="1">
        <v>5</v>
      </c>
      <c r="R1258" s="1">
        <v>3</v>
      </c>
      <c r="S1258" s="1"/>
      <c r="T1258" s="1">
        <v>2</v>
      </c>
      <c r="U1258" s="1"/>
      <c r="V1258" s="1"/>
      <c r="W1258" s="1"/>
      <c r="X1258" s="1"/>
      <c r="Y1258" s="1"/>
      <c r="Z1258" s="1"/>
      <c r="AA1258" s="1"/>
      <c r="AB1258" s="1"/>
      <c r="AG1258" t="str">
        <f t="shared" si="222"/>
        <v>Sandwich</v>
      </c>
      <c r="AH1258" t="s">
        <v>1520</v>
      </c>
      <c r="AI1258">
        <v>1</v>
      </c>
      <c r="AJ1258" s="7">
        <v>76</v>
      </c>
      <c r="AL1258" s="7" t="s">
        <v>402</v>
      </c>
      <c r="AM1258" t="s">
        <v>1802</v>
      </c>
      <c r="AN1258" t="s">
        <v>663</v>
      </c>
      <c r="AO1258" t="s">
        <v>147</v>
      </c>
    </row>
    <row r="1259" spans="1:41" hidden="1" outlineLevel="1">
      <c r="A1259" t="s">
        <v>1777</v>
      </c>
      <c r="B1259" s="10" t="s">
        <v>3292</v>
      </c>
      <c r="C1259" s="1">
        <f t="shared" si="219"/>
        <v>0</v>
      </c>
      <c r="D1259" s="7" t="e">
        <f t="shared" si="212"/>
        <v>#N/A</v>
      </c>
      <c r="E1259" s="7" t="e">
        <f t="shared" si="213"/>
        <v>#N/A</v>
      </c>
      <c r="F1259" s="7">
        <f t="shared" si="214"/>
        <v>0</v>
      </c>
      <c r="G1259" s="1" t="e">
        <f t="shared" si="220"/>
        <v>#N/A</v>
      </c>
      <c r="H1259" s="2" t="e">
        <f t="shared" si="221"/>
        <v>#N/A</v>
      </c>
      <c r="I1259" s="8"/>
      <c r="J1259" s="2" t="str">
        <f t="shared" si="215"/>
        <v>-</v>
      </c>
      <c r="K1259" s="2" t="str">
        <f t="shared" si="216"/>
        <v>-</v>
      </c>
      <c r="L1259" s="2" t="str">
        <f t="shared" si="217"/>
        <v>-</v>
      </c>
      <c r="M1259" s="2" t="str">
        <f t="shared" si="218"/>
        <v>-</v>
      </c>
      <c r="N1259" s="1"/>
      <c r="O1259" s="1"/>
      <c r="P1259" s="1"/>
      <c r="Q1259" s="1"/>
      <c r="R1259" s="1"/>
      <c r="S1259" s="1"/>
      <c r="T1259" s="1"/>
      <c r="U1259" s="1"/>
      <c r="V1259" s="1"/>
      <c r="W1259" s="1"/>
      <c r="X1259" s="1"/>
      <c r="Y1259" s="1"/>
      <c r="Z1259" s="1"/>
      <c r="AA1259" s="1"/>
      <c r="AB1259" s="1"/>
      <c r="AG1259" t="str">
        <f t="shared" si="222"/>
        <v>Sargent's Purchase</v>
      </c>
      <c r="AH1259" t="s">
        <v>823</v>
      </c>
      <c r="AI1259">
        <v>2</v>
      </c>
      <c r="AJ1259" s="7">
        <v>46</v>
      </c>
      <c r="AL1259" s="7" t="s">
        <v>402</v>
      </c>
      <c r="AM1259" t="s">
        <v>2150</v>
      </c>
      <c r="AN1259" t="s">
        <v>612</v>
      </c>
      <c r="AO1259" t="s">
        <v>148</v>
      </c>
    </row>
    <row r="1260" spans="1:41" hidden="1" outlineLevel="1">
      <c r="A1260" t="s">
        <v>1778</v>
      </c>
      <c r="B1260" s="10" t="s">
        <v>3292</v>
      </c>
      <c r="C1260" s="1">
        <f t="shared" si="219"/>
        <v>3521</v>
      </c>
      <c r="D1260" s="7">
        <f t="shared" si="212"/>
        <v>2</v>
      </c>
      <c r="E1260" s="7">
        <f t="shared" si="213"/>
        <v>1</v>
      </c>
      <c r="F1260" s="7">
        <f t="shared" si="214"/>
        <v>3</v>
      </c>
      <c r="G1260" s="1">
        <f t="shared" si="220"/>
        <v>7</v>
      </c>
      <c r="H1260" s="2">
        <f t="shared" si="221"/>
        <v>1.9880715705765406E-3</v>
      </c>
      <c r="I1260" s="8"/>
      <c r="J1260" s="2">
        <f t="shared" si="215"/>
        <v>0.47429707469468901</v>
      </c>
      <c r="K1260" s="2">
        <f t="shared" si="216"/>
        <v>0.47628514626526552</v>
      </c>
      <c r="L1260" s="2">
        <f t="shared" si="217"/>
        <v>3.6069298494745813E-2</v>
      </c>
      <c r="M1260" s="2">
        <f t="shared" si="218"/>
        <v>1.3348480545299593E-2</v>
      </c>
      <c r="N1260" s="1">
        <v>1670</v>
      </c>
      <c r="O1260" s="1">
        <v>1677</v>
      </c>
      <c r="P1260" s="1">
        <v>127</v>
      </c>
      <c r="Q1260">
        <v>28</v>
      </c>
      <c r="R1260">
        <v>16</v>
      </c>
      <c r="T1260">
        <v>3</v>
      </c>
      <c r="U1260" s="1"/>
      <c r="V1260" s="1"/>
      <c r="W1260" s="1"/>
      <c r="X1260" s="1"/>
      <c r="Y1260" s="1"/>
      <c r="Z1260" s="1"/>
      <c r="AA1260" s="1"/>
      <c r="AB1260" s="1"/>
      <c r="AG1260" t="str">
        <f t="shared" si="222"/>
        <v>Seabrook</v>
      </c>
      <c r="AH1260" t="s">
        <v>3022</v>
      </c>
      <c r="AI1260">
        <v>1</v>
      </c>
      <c r="AJ1260" s="7">
        <v>233</v>
      </c>
      <c r="AL1260" s="7" t="s">
        <v>402</v>
      </c>
      <c r="AM1260" t="s">
        <v>1466</v>
      </c>
      <c r="AN1260" t="s">
        <v>612</v>
      </c>
      <c r="AO1260" t="s">
        <v>3724</v>
      </c>
    </row>
    <row r="1261" spans="1:41" hidden="1" outlineLevel="1">
      <c r="A1261" t="s">
        <v>2761</v>
      </c>
      <c r="B1261" s="10" t="s">
        <v>3292</v>
      </c>
      <c r="C1261" s="1">
        <f t="shared" si="219"/>
        <v>0</v>
      </c>
      <c r="D1261" s="7" t="e">
        <f t="shared" ref="D1261:D1324" si="223">RANK(N1261,(N1261:AE1261))</f>
        <v>#N/A</v>
      </c>
      <c r="E1261" s="7" t="e">
        <f t="shared" ref="E1261:E1324" si="224">RANK(O1261,(N1261:AE1261))</f>
        <v>#N/A</v>
      </c>
      <c r="F1261" s="7">
        <f t="shared" ref="F1261:F1324" si="225">IF(P1261&gt;0,RANK(P1261,(N1261:AE1261)),0)</f>
        <v>0</v>
      </c>
      <c r="G1261" s="1" t="e">
        <f t="shared" si="220"/>
        <v>#N/A</v>
      </c>
      <c r="H1261" s="2" t="e">
        <f t="shared" si="221"/>
        <v>#N/A</v>
      </c>
      <c r="I1261" s="8"/>
      <c r="J1261" s="2" t="str">
        <f t="shared" ref="J1261:J1324" si="226">IF(C1261=0,"-",N1261/C1261)</f>
        <v>-</v>
      </c>
      <c r="K1261" s="2" t="str">
        <f t="shared" ref="K1261:K1324" si="227">IF(C1261=0,"-",O1261/C1261)</f>
        <v>-</v>
      </c>
      <c r="L1261" s="2" t="str">
        <f t="shared" ref="L1261:L1324" si="228">IF(C1261=0,"-",P1261/C1261)</f>
        <v>-</v>
      </c>
      <c r="M1261" s="2" t="str">
        <f t="shared" ref="M1261:M1324" si="229">IF(C1261=0,"-",(1-J1261-K1261-L1261))</f>
        <v>-</v>
      </c>
      <c r="N1261" s="1"/>
      <c r="O1261" s="1"/>
      <c r="P1261" s="1"/>
      <c r="Q1261" s="1"/>
      <c r="R1261" s="1"/>
      <c r="S1261" s="1"/>
      <c r="T1261" s="1"/>
      <c r="U1261" s="1"/>
      <c r="V1261" s="1"/>
      <c r="W1261" s="1"/>
      <c r="X1261" s="1"/>
      <c r="Y1261" s="1"/>
      <c r="Z1261" s="1"/>
      <c r="AA1261" s="1"/>
      <c r="AB1261" s="1"/>
      <c r="AG1261" t="str">
        <f t="shared" si="222"/>
        <v>Second College Gt.</v>
      </c>
      <c r="AH1261" t="s">
        <v>823</v>
      </c>
      <c r="AI1261">
        <v>2</v>
      </c>
      <c r="AJ1261" s="7">
        <v>5</v>
      </c>
      <c r="AL1261" s="7" t="s">
        <v>402</v>
      </c>
      <c r="AM1261" t="s">
        <v>2150</v>
      </c>
      <c r="AN1261" t="s">
        <v>129</v>
      </c>
      <c r="AO1261" t="s">
        <v>149</v>
      </c>
    </row>
    <row r="1262" spans="1:41" hidden="1" outlineLevel="1">
      <c r="A1262" t="s">
        <v>1746</v>
      </c>
      <c r="B1262" s="10" t="s">
        <v>3292</v>
      </c>
      <c r="C1262" s="1">
        <f t="shared" si="219"/>
        <v>195</v>
      </c>
      <c r="D1262" s="7">
        <f t="shared" si="223"/>
        <v>1</v>
      </c>
      <c r="E1262" s="7">
        <f t="shared" si="224"/>
        <v>2</v>
      </c>
      <c r="F1262" s="7">
        <f t="shared" si="225"/>
        <v>3</v>
      </c>
      <c r="G1262" s="1">
        <f t="shared" si="220"/>
        <v>16</v>
      </c>
      <c r="H1262" s="2">
        <f t="shared" si="221"/>
        <v>8.2051282051282051E-2</v>
      </c>
      <c r="I1262" s="8"/>
      <c r="J1262" s="2">
        <f t="shared" si="226"/>
        <v>0.517948717948718</v>
      </c>
      <c r="K1262" s="2">
        <f t="shared" si="227"/>
        <v>0.4358974358974359</v>
      </c>
      <c r="L1262" s="2">
        <f t="shared" si="228"/>
        <v>3.0769230769230771E-2</v>
      </c>
      <c r="M1262" s="2">
        <f t="shared" si="229"/>
        <v>1.538461538461533E-2</v>
      </c>
      <c r="N1262" s="1">
        <v>101</v>
      </c>
      <c r="O1262" s="1">
        <v>85</v>
      </c>
      <c r="P1262" s="1">
        <v>6</v>
      </c>
      <c r="Q1262" s="1">
        <v>0</v>
      </c>
      <c r="R1262" s="1">
        <v>3</v>
      </c>
      <c r="S1262" s="1"/>
      <c r="T1262" s="1">
        <v>0</v>
      </c>
      <c r="U1262" s="1"/>
      <c r="V1262" s="1"/>
      <c r="W1262" s="1"/>
      <c r="X1262" s="1"/>
      <c r="Y1262" s="1"/>
      <c r="Z1262" s="1"/>
      <c r="AA1262" s="1"/>
      <c r="AB1262" s="1"/>
      <c r="AG1262" t="str">
        <f t="shared" si="222"/>
        <v>Sharon</v>
      </c>
      <c r="AH1262" t="s">
        <v>1315</v>
      </c>
      <c r="AI1262">
        <v>2</v>
      </c>
      <c r="AJ1262" s="7">
        <v>248</v>
      </c>
      <c r="AL1262" s="7" t="s">
        <v>402</v>
      </c>
      <c r="AM1262" t="s">
        <v>2455</v>
      </c>
      <c r="AN1262" t="s">
        <v>1146</v>
      </c>
      <c r="AO1262" t="s">
        <v>150</v>
      </c>
    </row>
    <row r="1263" spans="1:41" hidden="1" outlineLevel="1">
      <c r="A1263" t="s">
        <v>2067</v>
      </c>
      <c r="B1263" s="10" t="s">
        <v>3292</v>
      </c>
      <c r="C1263" s="1">
        <f t="shared" si="219"/>
        <v>223</v>
      </c>
      <c r="D1263" s="7">
        <f t="shared" si="223"/>
        <v>2</v>
      </c>
      <c r="E1263" s="7">
        <f t="shared" si="224"/>
        <v>1</v>
      </c>
      <c r="F1263" s="7">
        <f t="shared" si="225"/>
        <v>3</v>
      </c>
      <c r="G1263" s="1">
        <f t="shared" si="220"/>
        <v>22</v>
      </c>
      <c r="H1263" s="2">
        <f t="shared" si="221"/>
        <v>9.8654708520179366E-2</v>
      </c>
      <c r="I1263" s="8"/>
      <c r="J1263" s="2">
        <f t="shared" si="226"/>
        <v>0.42152466367713004</v>
      </c>
      <c r="K1263" s="2">
        <f t="shared" si="227"/>
        <v>0.52017937219730936</v>
      </c>
      <c r="L1263" s="2">
        <f t="shared" si="228"/>
        <v>4.0358744394618833E-2</v>
      </c>
      <c r="M1263" s="2">
        <f t="shared" si="229"/>
        <v>1.7937219730941763E-2</v>
      </c>
      <c r="N1263" s="1">
        <v>94</v>
      </c>
      <c r="O1263" s="1">
        <v>116</v>
      </c>
      <c r="P1263" s="1">
        <v>9</v>
      </c>
      <c r="Q1263" s="1">
        <v>3</v>
      </c>
      <c r="R1263" s="1">
        <v>1</v>
      </c>
      <c r="S1263" s="1"/>
      <c r="T1263" s="1"/>
      <c r="U1263" s="1"/>
      <c r="V1263" s="1"/>
      <c r="W1263" s="1"/>
      <c r="X1263" s="1"/>
      <c r="Y1263" s="1"/>
      <c r="Z1263" s="1"/>
      <c r="AA1263" s="1"/>
      <c r="AB1263" s="1"/>
      <c r="AG1263" t="str">
        <f t="shared" si="222"/>
        <v>Shelburne</v>
      </c>
      <c r="AH1263" t="s">
        <v>823</v>
      </c>
      <c r="AI1263">
        <v>2</v>
      </c>
      <c r="AJ1263" s="7">
        <v>30</v>
      </c>
      <c r="AL1263" s="7" t="s">
        <v>402</v>
      </c>
      <c r="AM1263" t="s">
        <v>2150</v>
      </c>
      <c r="AN1263" t="s">
        <v>971</v>
      </c>
      <c r="AO1263" t="s">
        <v>1</v>
      </c>
    </row>
    <row r="1264" spans="1:41" hidden="1" outlineLevel="1">
      <c r="A1264" t="s">
        <v>2762</v>
      </c>
      <c r="B1264" s="10" t="s">
        <v>3292</v>
      </c>
      <c r="C1264" s="1">
        <f t="shared" si="219"/>
        <v>4651</v>
      </c>
      <c r="D1264" s="7">
        <f t="shared" si="223"/>
        <v>1</v>
      </c>
      <c r="E1264" s="7">
        <f t="shared" si="224"/>
        <v>2</v>
      </c>
      <c r="F1264" s="7">
        <f t="shared" si="225"/>
        <v>3</v>
      </c>
      <c r="G1264" s="1">
        <f t="shared" si="220"/>
        <v>608</v>
      </c>
      <c r="H1264" s="2">
        <f t="shared" si="221"/>
        <v>0.1307245753601376</v>
      </c>
      <c r="I1264" s="8"/>
      <c r="J1264" s="2">
        <f t="shared" si="226"/>
        <v>0.54439905396688881</v>
      </c>
      <c r="K1264" s="2">
        <f t="shared" si="227"/>
        <v>0.41367447860675122</v>
      </c>
      <c r="L1264" s="2">
        <f t="shared" si="228"/>
        <v>3.0746076112663945E-2</v>
      </c>
      <c r="M1264" s="2">
        <f t="shared" si="229"/>
        <v>1.1180391313696025E-2</v>
      </c>
      <c r="N1264" s="1">
        <v>2532</v>
      </c>
      <c r="O1264" s="1">
        <v>1924</v>
      </c>
      <c r="P1264" s="1">
        <v>143</v>
      </c>
      <c r="Q1264">
        <v>17</v>
      </c>
      <c r="R1264">
        <v>29</v>
      </c>
      <c r="T1264">
        <v>6</v>
      </c>
      <c r="U1264" s="1"/>
      <c r="V1264" s="1"/>
      <c r="W1264" s="1"/>
      <c r="X1264" s="1"/>
      <c r="Y1264" s="1"/>
      <c r="Z1264" s="1"/>
      <c r="AA1264" s="1"/>
      <c r="AB1264" s="1"/>
      <c r="AG1264" t="str">
        <f t="shared" si="222"/>
        <v>Somersworth</v>
      </c>
      <c r="AH1264" t="s">
        <v>617</v>
      </c>
      <c r="AI1264">
        <v>1</v>
      </c>
      <c r="AJ1264" s="7">
        <v>150</v>
      </c>
      <c r="AL1264" s="7" t="s">
        <v>402</v>
      </c>
      <c r="AM1264" t="s">
        <v>1467</v>
      </c>
      <c r="AN1264" t="s">
        <v>655</v>
      </c>
      <c r="AO1264" t="s">
        <v>3733</v>
      </c>
    </row>
    <row r="1265" spans="1:41" hidden="1" outlineLevel="1">
      <c r="A1265" t="s">
        <v>2441</v>
      </c>
      <c r="B1265" s="10" t="s">
        <v>3292</v>
      </c>
      <c r="C1265" s="1">
        <f t="shared" si="219"/>
        <v>512</v>
      </c>
      <c r="D1265" s="7">
        <f t="shared" si="223"/>
        <v>2</v>
      </c>
      <c r="E1265" s="7">
        <f t="shared" si="224"/>
        <v>1</v>
      </c>
      <c r="F1265" s="7">
        <f t="shared" si="225"/>
        <v>3</v>
      </c>
      <c r="G1265" s="1">
        <f t="shared" si="220"/>
        <v>22</v>
      </c>
      <c r="H1265" s="2">
        <f t="shared" si="221"/>
        <v>4.296875E-2</v>
      </c>
      <c r="I1265" s="8"/>
      <c r="J1265" s="2">
        <f t="shared" si="226"/>
        <v>0.423828125</v>
      </c>
      <c r="K1265" s="2">
        <f t="shared" si="227"/>
        <v>0.466796875</v>
      </c>
      <c r="L1265" s="2">
        <f t="shared" si="228"/>
        <v>9.375E-2</v>
      </c>
      <c r="M1265" s="2">
        <f t="shared" si="229"/>
        <v>1.5625E-2</v>
      </c>
      <c r="N1265" s="1">
        <v>217</v>
      </c>
      <c r="O1265" s="1">
        <v>239</v>
      </c>
      <c r="P1265" s="1">
        <v>48</v>
      </c>
      <c r="Q1265">
        <v>2</v>
      </c>
      <c r="R1265">
        <v>5</v>
      </c>
      <c r="T1265">
        <v>1</v>
      </c>
      <c r="U1265" s="1"/>
      <c r="V1265" s="1"/>
      <c r="W1265" s="1"/>
      <c r="X1265" s="1"/>
      <c r="Y1265" s="1"/>
      <c r="Z1265" s="1"/>
      <c r="AA1265" s="1"/>
      <c r="AB1265" s="1"/>
      <c r="AG1265" t="str">
        <f t="shared" si="222"/>
        <v>South Hampton</v>
      </c>
      <c r="AH1265" t="s">
        <v>3022</v>
      </c>
      <c r="AI1265">
        <v>1</v>
      </c>
      <c r="AJ1265" s="7">
        <v>235</v>
      </c>
      <c r="AL1265" s="7" t="s">
        <v>402</v>
      </c>
      <c r="AM1265" t="s">
        <v>1466</v>
      </c>
      <c r="AN1265" t="s">
        <v>129</v>
      </c>
      <c r="AO1265" t="s">
        <v>2</v>
      </c>
    </row>
    <row r="1266" spans="1:41" hidden="1" outlineLevel="1">
      <c r="A1266" t="s">
        <v>2064</v>
      </c>
      <c r="B1266" s="10" t="s">
        <v>3292</v>
      </c>
      <c r="C1266" s="1">
        <f t="shared" si="219"/>
        <v>548</v>
      </c>
      <c r="D1266" s="7">
        <f t="shared" si="223"/>
        <v>2</v>
      </c>
      <c r="E1266" s="7">
        <f t="shared" si="224"/>
        <v>1</v>
      </c>
      <c r="F1266" s="7">
        <f t="shared" si="225"/>
        <v>3</v>
      </c>
      <c r="G1266" s="1">
        <f t="shared" si="220"/>
        <v>93</v>
      </c>
      <c r="H1266" s="2">
        <f t="shared" si="221"/>
        <v>0.16970802919708028</v>
      </c>
      <c r="I1266" s="8"/>
      <c r="J1266" s="2">
        <f t="shared" si="226"/>
        <v>0.38868613138686131</v>
      </c>
      <c r="K1266" s="2">
        <f t="shared" si="227"/>
        <v>0.55839416058394165</v>
      </c>
      <c r="L1266" s="2">
        <f t="shared" si="228"/>
        <v>4.1970802919708027E-2</v>
      </c>
      <c r="M1266" s="2">
        <f t="shared" si="229"/>
        <v>1.0948905109489072E-2</v>
      </c>
      <c r="N1266" s="1">
        <v>213</v>
      </c>
      <c r="O1266" s="1">
        <v>306</v>
      </c>
      <c r="P1266" s="1">
        <v>23</v>
      </c>
      <c r="Q1266">
        <v>3</v>
      </c>
      <c r="R1266">
        <v>2</v>
      </c>
      <c r="T1266">
        <v>1</v>
      </c>
      <c r="U1266" s="1"/>
      <c r="V1266" s="1"/>
      <c r="W1266" s="1"/>
      <c r="X1266" s="1"/>
      <c r="Y1266" s="1"/>
      <c r="Z1266" s="1"/>
      <c r="AA1266" s="1"/>
      <c r="AB1266" s="1"/>
      <c r="AG1266" t="str">
        <f t="shared" si="222"/>
        <v>Springfield</v>
      </c>
      <c r="AH1266" t="s">
        <v>1736</v>
      </c>
      <c r="AI1266">
        <v>2</v>
      </c>
      <c r="AJ1266" s="7">
        <v>115</v>
      </c>
      <c r="AL1266" s="7" t="s">
        <v>402</v>
      </c>
      <c r="AM1266" t="s">
        <v>1468</v>
      </c>
      <c r="AN1266" t="s">
        <v>655</v>
      </c>
      <c r="AO1266" t="s">
        <v>3</v>
      </c>
    </row>
    <row r="1267" spans="1:41" hidden="1" outlineLevel="1">
      <c r="A1267" t="s">
        <v>1662</v>
      </c>
      <c r="B1267" s="10" t="s">
        <v>3292</v>
      </c>
      <c r="C1267" s="1">
        <f t="shared" si="219"/>
        <v>255</v>
      </c>
      <c r="D1267" s="7">
        <f t="shared" si="223"/>
        <v>2</v>
      </c>
      <c r="E1267" s="7">
        <f t="shared" si="224"/>
        <v>1</v>
      </c>
      <c r="F1267" s="7">
        <f t="shared" si="225"/>
        <v>3</v>
      </c>
      <c r="G1267" s="1">
        <f t="shared" si="220"/>
        <v>44</v>
      </c>
      <c r="H1267" s="2">
        <f t="shared" si="221"/>
        <v>0.17254901960784313</v>
      </c>
      <c r="I1267" s="8"/>
      <c r="J1267" s="2">
        <f t="shared" si="226"/>
        <v>0.40392156862745099</v>
      </c>
      <c r="K1267" s="2">
        <f t="shared" si="227"/>
        <v>0.57647058823529407</v>
      </c>
      <c r="L1267" s="2">
        <f t="shared" si="228"/>
        <v>7.8431372549019607E-3</v>
      </c>
      <c r="M1267" s="2">
        <f t="shared" si="229"/>
        <v>1.1764705882352983E-2</v>
      </c>
      <c r="N1267" s="1">
        <v>103</v>
      </c>
      <c r="O1267" s="1">
        <v>147</v>
      </c>
      <c r="P1267" s="1">
        <v>2</v>
      </c>
      <c r="Q1267" s="1">
        <v>1</v>
      </c>
      <c r="R1267" s="1">
        <v>2</v>
      </c>
      <c r="S1267" s="1"/>
      <c r="T1267" s="1"/>
      <c r="U1267" s="1"/>
      <c r="V1267" s="1"/>
      <c r="W1267" s="1"/>
      <c r="X1267" s="1"/>
      <c r="Y1267" s="1"/>
      <c r="Z1267" s="1"/>
      <c r="AA1267" s="1"/>
      <c r="AB1267" s="1"/>
      <c r="AG1267" t="str">
        <f t="shared" si="222"/>
        <v>Stark</v>
      </c>
      <c r="AH1267" t="s">
        <v>823</v>
      </c>
      <c r="AI1267">
        <v>2</v>
      </c>
      <c r="AJ1267" s="7">
        <v>18</v>
      </c>
      <c r="AL1267" s="7" t="s">
        <v>402</v>
      </c>
      <c r="AM1267" t="s">
        <v>2150</v>
      </c>
      <c r="AN1267" t="s">
        <v>209</v>
      </c>
      <c r="AO1267" t="s">
        <v>4</v>
      </c>
    </row>
    <row r="1268" spans="1:41" hidden="1" outlineLevel="1">
      <c r="A1268" t="s">
        <v>2442</v>
      </c>
      <c r="B1268" s="10" t="s">
        <v>3292</v>
      </c>
      <c r="C1268" s="1">
        <f t="shared" si="219"/>
        <v>315</v>
      </c>
      <c r="D1268" s="7">
        <f t="shared" si="223"/>
        <v>2</v>
      </c>
      <c r="E1268" s="7">
        <f t="shared" si="224"/>
        <v>1</v>
      </c>
      <c r="F1268" s="7">
        <f t="shared" si="225"/>
        <v>3</v>
      </c>
      <c r="G1268" s="1">
        <f t="shared" si="220"/>
        <v>87</v>
      </c>
      <c r="H1268" s="2">
        <f t="shared" si="221"/>
        <v>0.27619047619047621</v>
      </c>
      <c r="I1268" s="8"/>
      <c r="J1268" s="2">
        <f t="shared" si="226"/>
        <v>0.3396825396825397</v>
      </c>
      <c r="K1268" s="2">
        <f t="shared" si="227"/>
        <v>0.61587301587301591</v>
      </c>
      <c r="L1268" s="2">
        <f t="shared" si="228"/>
        <v>3.8095238095238099E-2</v>
      </c>
      <c r="M1268" s="2">
        <f t="shared" si="229"/>
        <v>6.3492063492062989E-3</v>
      </c>
      <c r="N1268" s="1">
        <v>107</v>
      </c>
      <c r="O1268" s="1">
        <v>194</v>
      </c>
      <c r="P1268" s="1">
        <v>12</v>
      </c>
      <c r="Q1268" s="1">
        <v>2</v>
      </c>
      <c r="R1268" s="1"/>
      <c r="S1268" s="1"/>
      <c r="T1268" s="1"/>
      <c r="U1268" s="1"/>
      <c r="V1268" s="1"/>
      <c r="W1268" s="1"/>
      <c r="X1268" s="1"/>
      <c r="Y1268" s="1"/>
      <c r="Z1268" s="1"/>
      <c r="AA1268" s="1"/>
      <c r="AB1268" s="1"/>
      <c r="AG1268" t="str">
        <f t="shared" si="222"/>
        <v>Stewartstown</v>
      </c>
      <c r="AH1268" t="s">
        <v>823</v>
      </c>
      <c r="AI1268">
        <v>2</v>
      </c>
      <c r="AJ1268" s="7">
        <v>4</v>
      </c>
      <c r="AL1268" s="7" t="s">
        <v>402</v>
      </c>
      <c r="AM1268" t="s">
        <v>2150</v>
      </c>
      <c r="AN1268" t="s">
        <v>4019</v>
      </c>
      <c r="AO1268" t="s">
        <v>5</v>
      </c>
    </row>
    <row r="1269" spans="1:41" hidden="1" outlineLevel="1">
      <c r="A1269" t="s">
        <v>335</v>
      </c>
      <c r="B1269" s="10" t="s">
        <v>3292</v>
      </c>
      <c r="C1269" s="1">
        <f t="shared" si="219"/>
        <v>518</v>
      </c>
      <c r="D1269" s="7">
        <f t="shared" si="223"/>
        <v>2</v>
      </c>
      <c r="E1269" s="7">
        <f t="shared" si="224"/>
        <v>1</v>
      </c>
      <c r="F1269" s="7">
        <f t="shared" si="225"/>
        <v>3</v>
      </c>
      <c r="G1269" s="1">
        <f t="shared" si="220"/>
        <v>1</v>
      </c>
      <c r="H1269" s="2">
        <f t="shared" si="221"/>
        <v>1.9305019305019305E-3</v>
      </c>
      <c r="I1269" s="8"/>
      <c r="J1269" s="2">
        <f t="shared" si="226"/>
        <v>0.46525096525096526</v>
      </c>
      <c r="K1269" s="2">
        <f t="shared" si="227"/>
        <v>0.46718146718146719</v>
      </c>
      <c r="L1269" s="2">
        <f t="shared" si="228"/>
        <v>5.4054054054054057E-2</v>
      </c>
      <c r="M1269" s="2">
        <f t="shared" si="229"/>
        <v>1.3513513513513431E-2</v>
      </c>
      <c r="N1269" s="1">
        <v>241</v>
      </c>
      <c r="O1269" s="1">
        <v>242</v>
      </c>
      <c r="P1269" s="1">
        <v>28</v>
      </c>
      <c r="Q1269" s="1">
        <v>3</v>
      </c>
      <c r="R1269" s="1">
        <v>2</v>
      </c>
      <c r="S1269" s="1"/>
      <c r="T1269" s="1">
        <v>2</v>
      </c>
      <c r="U1269" s="1"/>
      <c r="V1269" s="1"/>
      <c r="W1269" s="1"/>
      <c r="X1269" s="1"/>
      <c r="Y1269" s="1"/>
      <c r="Z1269" s="1"/>
      <c r="AA1269" s="1"/>
      <c r="AB1269" s="1"/>
      <c r="AG1269" t="str">
        <f t="shared" si="222"/>
        <v>Stoddard</v>
      </c>
      <c r="AH1269" t="s">
        <v>3294</v>
      </c>
      <c r="AI1269">
        <v>2</v>
      </c>
      <c r="AJ1269" s="7">
        <v>177</v>
      </c>
      <c r="AL1269" s="7" t="s">
        <v>402</v>
      </c>
      <c r="AM1269" t="s">
        <v>1803</v>
      </c>
      <c r="AN1269" t="s">
        <v>3823</v>
      </c>
      <c r="AO1269" t="s">
        <v>6</v>
      </c>
    </row>
    <row r="1270" spans="1:41" hidden="1" outlineLevel="1">
      <c r="A1270" t="s">
        <v>617</v>
      </c>
      <c r="B1270" s="10" t="s">
        <v>3292</v>
      </c>
      <c r="C1270" s="1">
        <f t="shared" si="219"/>
        <v>1819</v>
      </c>
      <c r="D1270" s="7">
        <f t="shared" si="223"/>
        <v>2</v>
      </c>
      <c r="E1270" s="7">
        <f t="shared" si="224"/>
        <v>1</v>
      </c>
      <c r="F1270" s="7">
        <f t="shared" si="225"/>
        <v>3</v>
      </c>
      <c r="G1270" s="1">
        <f t="shared" si="220"/>
        <v>17</v>
      </c>
      <c r="H1270" s="2">
        <f t="shared" si="221"/>
        <v>9.3457943925233638E-3</v>
      </c>
      <c r="I1270" s="8"/>
      <c r="J1270" s="2">
        <f t="shared" si="226"/>
        <v>0.47113798790544253</v>
      </c>
      <c r="K1270" s="2">
        <f t="shared" si="227"/>
        <v>0.4804837822979659</v>
      </c>
      <c r="L1270" s="2">
        <f t="shared" si="228"/>
        <v>3.9032435404068172E-2</v>
      </c>
      <c r="M1270" s="2">
        <f t="shared" si="229"/>
        <v>9.3457943925234488E-3</v>
      </c>
      <c r="N1270" s="1">
        <v>857</v>
      </c>
      <c r="O1270" s="1">
        <v>874</v>
      </c>
      <c r="P1270" s="1">
        <v>71</v>
      </c>
      <c r="Q1270">
        <v>6</v>
      </c>
      <c r="R1270">
        <v>11</v>
      </c>
      <c r="T1270">
        <v>0</v>
      </c>
      <c r="U1270" s="1"/>
      <c r="V1270" s="1"/>
      <c r="W1270" s="1"/>
      <c r="X1270" s="1"/>
      <c r="Y1270" s="1"/>
      <c r="Z1270" s="1"/>
      <c r="AA1270" s="1"/>
      <c r="AB1270" s="1"/>
      <c r="AG1270" t="str">
        <f t="shared" si="222"/>
        <v>Strafford</v>
      </c>
      <c r="AH1270" t="s">
        <v>617</v>
      </c>
      <c r="AI1270">
        <v>1</v>
      </c>
      <c r="AJ1270" s="7">
        <v>142</v>
      </c>
      <c r="AL1270" s="7" t="s">
        <v>402</v>
      </c>
      <c r="AM1270" t="s">
        <v>1467</v>
      </c>
      <c r="AN1270" t="s">
        <v>1482</v>
      </c>
      <c r="AO1270" t="s">
        <v>7</v>
      </c>
    </row>
    <row r="1271" spans="1:41" hidden="1" outlineLevel="1">
      <c r="A1271" t="s">
        <v>3931</v>
      </c>
      <c r="B1271" s="10" t="s">
        <v>3292</v>
      </c>
      <c r="C1271" s="1">
        <f t="shared" si="219"/>
        <v>259</v>
      </c>
      <c r="D1271" s="7">
        <f t="shared" si="223"/>
        <v>2</v>
      </c>
      <c r="E1271" s="7">
        <f t="shared" si="224"/>
        <v>1</v>
      </c>
      <c r="F1271" s="7">
        <f t="shared" si="225"/>
        <v>3</v>
      </c>
      <c r="G1271" s="1">
        <f t="shared" si="220"/>
        <v>2</v>
      </c>
      <c r="H1271" s="2">
        <f t="shared" si="221"/>
        <v>7.7220077220077222E-3</v>
      </c>
      <c r="I1271" s="8"/>
      <c r="J1271" s="2">
        <f t="shared" si="226"/>
        <v>0.47104247104247104</v>
      </c>
      <c r="K1271" s="2">
        <f t="shared" si="227"/>
        <v>0.47876447876447875</v>
      </c>
      <c r="L1271" s="2">
        <f t="shared" si="228"/>
        <v>3.8610038610038609E-2</v>
      </c>
      <c r="M1271" s="2">
        <f t="shared" si="229"/>
        <v>1.158301158301165E-2</v>
      </c>
      <c r="N1271" s="1">
        <v>122</v>
      </c>
      <c r="O1271" s="1">
        <v>124</v>
      </c>
      <c r="P1271" s="1">
        <v>10</v>
      </c>
      <c r="Q1271" s="1">
        <v>3</v>
      </c>
      <c r="R1271" s="1"/>
      <c r="S1271" s="1"/>
      <c r="T1271" s="1"/>
      <c r="U1271" s="1"/>
      <c r="V1271" s="1"/>
      <c r="W1271" s="1"/>
      <c r="X1271" s="1"/>
      <c r="Y1271" s="1"/>
      <c r="Z1271" s="1"/>
      <c r="AA1271" s="1"/>
      <c r="AB1271" s="1"/>
      <c r="AG1271" t="str">
        <f t="shared" si="222"/>
        <v>Stratford</v>
      </c>
      <c r="AH1271" t="s">
        <v>823</v>
      </c>
      <c r="AI1271">
        <v>2</v>
      </c>
      <c r="AJ1271" s="7">
        <v>15</v>
      </c>
      <c r="AL1271" s="7" t="s">
        <v>402</v>
      </c>
      <c r="AM1271" t="s">
        <v>2150</v>
      </c>
      <c r="AN1271" t="s">
        <v>182</v>
      </c>
      <c r="AO1271" t="s">
        <v>8</v>
      </c>
    </row>
    <row r="1272" spans="1:41" hidden="1" outlineLevel="1">
      <c r="A1272" t="s">
        <v>4678</v>
      </c>
      <c r="B1272" s="10" t="s">
        <v>3292</v>
      </c>
      <c r="C1272" s="1">
        <f t="shared" si="219"/>
        <v>3650</v>
      </c>
      <c r="D1272" s="7">
        <f t="shared" si="223"/>
        <v>2</v>
      </c>
      <c r="E1272" s="7">
        <f t="shared" si="224"/>
        <v>1</v>
      </c>
      <c r="F1272" s="7">
        <f t="shared" si="225"/>
        <v>3</v>
      </c>
      <c r="G1272" s="1">
        <f t="shared" si="220"/>
        <v>130</v>
      </c>
      <c r="H1272" s="2">
        <f t="shared" si="221"/>
        <v>3.5616438356164383E-2</v>
      </c>
      <c r="I1272" s="8"/>
      <c r="J1272" s="2">
        <f t="shared" si="226"/>
        <v>0.45972602739726026</v>
      </c>
      <c r="K1272" s="2">
        <f t="shared" si="227"/>
        <v>0.49534246575342467</v>
      </c>
      <c r="L1272" s="2">
        <f t="shared" si="228"/>
        <v>3.7808219178082192E-2</v>
      </c>
      <c r="M1272" s="2">
        <f t="shared" si="229"/>
        <v>7.1232876712328252E-3</v>
      </c>
      <c r="N1272" s="1">
        <v>1678</v>
      </c>
      <c r="O1272" s="1">
        <v>1808</v>
      </c>
      <c r="P1272" s="1">
        <v>138</v>
      </c>
      <c r="Q1272">
        <v>8</v>
      </c>
      <c r="R1272">
        <v>17</v>
      </c>
      <c r="T1272">
        <v>1</v>
      </c>
      <c r="U1272" s="1"/>
      <c r="V1272" s="1"/>
      <c r="W1272" s="1"/>
      <c r="X1272" s="1"/>
      <c r="Y1272" s="1"/>
      <c r="Z1272" s="1"/>
      <c r="AA1272" s="1"/>
      <c r="AB1272" s="1"/>
      <c r="AG1272" t="str">
        <f t="shared" si="222"/>
        <v>Stratham</v>
      </c>
      <c r="AH1272" t="s">
        <v>3022</v>
      </c>
      <c r="AI1272">
        <v>1</v>
      </c>
      <c r="AJ1272" s="7">
        <v>192</v>
      </c>
      <c r="AL1272" s="7" t="s">
        <v>402</v>
      </c>
      <c r="AM1272" t="s">
        <v>1466</v>
      </c>
      <c r="AN1272" t="s">
        <v>971</v>
      </c>
      <c r="AO1272" t="s">
        <v>9</v>
      </c>
    </row>
    <row r="1273" spans="1:41" hidden="1" outlineLevel="1">
      <c r="A1273" t="s">
        <v>4679</v>
      </c>
      <c r="B1273" s="10" t="s">
        <v>3292</v>
      </c>
      <c r="C1273" s="1">
        <f t="shared" si="219"/>
        <v>0</v>
      </c>
      <c r="D1273" s="7" t="e">
        <f t="shared" si="223"/>
        <v>#N/A</v>
      </c>
      <c r="E1273" s="7" t="e">
        <f t="shared" si="224"/>
        <v>#N/A</v>
      </c>
      <c r="F1273" s="7">
        <f t="shared" si="225"/>
        <v>0</v>
      </c>
      <c r="G1273" s="1" t="e">
        <f t="shared" si="220"/>
        <v>#N/A</v>
      </c>
      <c r="H1273" s="2" t="e">
        <f t="shared" si="221"/>
        <v>#N/A</v>
      </c>
      <c r="I1273" s="8"/>
      <c r="J1273" s="2" t="str">
        <f t="shared" si="226"/>
        <v>-</v>
      </c>
      <c r="K1273" s="2" t="str">
        <f t="shared" si="227"/>
        <v>-</v>
      </c>
      <c r="L1273" s="2" t="str">
        <f t="shared" si="228"/>
        <v>-</v>
      </c>
      <c r="M1273" s="2" t="str">
        <f t="shared" si="229"/>
        <v>-</v>
      </c>
      <c r="N1273" s="1"/>
      <c r="O1273" s="1"/>
      <c r="P1273" s="1"/>
      <c r="Q1273" s="1"/>
      <c r="R1273" s="1"/>
      <c r="S1273" s="1"/>
      <c r="T1273" s="1"/>
      <c r="U1273" s="1"/>
      <c r="V1273" s="1"/>
      <c r="W1273" s="1"/>
      <c r="X1273" s="1"/>
      <c r="Y1273" s="1"/>
      <c r="Z1273" s="1"/>
      <c r="AA1273" s="1"/>
      <c r="AB1273" s="1"/>
      <c r="AG1273" t="str">
        <f t="shared" si="222"/>
        <v>Success</v>
      </c>
      <c r="AH1273" t="s">
        <v>823</v>
      </c>
      <c r="AI1273">
        <v>2</v>
      </c>
      <c r="AJ1273" s="7">
        <v>20</v>
      </c>
      <c r="AL1273" s="7" t="s">
        <v>402</v>
      </c>
      <c r="AM1273" t="s">
        <v>2150</v>
      </c>
      <c r="AN1273" t="s">
        <v>3963</v>
      </c>
      <c r="AO1273" t="s">
        <v>10</v>
      </c>
    </row>
    <row r="1274" spans="1:41" hidden="1" outlineLevel="1">
      <c r="A1274" t="s">
        <v>3387</v>
      </c>
      <c r="B1274" s="10" t="s">
        <v>3292</v>
      </c>
      <c r="C1274" s="1">
        <f t="shared" si="219"/>
        <v>381</v>
      </c>
      <c r="D1274" s="7">
        <f t="shared" si="223"/>
        <v>2</v>
      </c>
      <c r="E1274" s="7">
        <f t="shared" si="224"/>
        <v>1</v>
      </c>
      <c r="F1274" s="7">
        <f t="shared" si="225"/>
        <v>3</v>
      </c>
      <c r="G1274" s="1">
        <f t="shared" si="220"/>
        <v>18</v>
      </c>
      <c r="H1274" s="2">
        <f t="shared" si="221"/>
        <v>4.7244094488188976E-2</v>
      </c>
      <c r="I1274" s="8"/>
      <c r="J1274" s="2">
        <f t="shared" si="226"/>
        <v>0.44881889763779526</v>
      </c>
      <c r="K1274" s="2">
        <f t="shared" si="227"/>
        <v>0.49606299212598426</v>
      </c>
      <c r="L1274" s="2">
        <f t="shared" si="228"/>
        <v>4.4619422572178477E-2</v>
      </c>
      <c r="M1274" s="2">
        <f t="shared" si="229"/>
        <v>1.0498687664042008E-2</v>
      </c>
      <c r="N1274" s="1">
        <v>171</v>
      </c>
      <c r="O1274" s="1">
        <v>189</v>
      </c>
      <c r="P1274" s="1">
        <v>17</v>
      </c>
      <c r="Q1274" s="1">
        <v>2</v>
      </c>
      <c r="R1274" s="1">
        <v>2</v>
      </c>
      <c r="S1274" s="1"/>
      <c r="T1274" s="1">
        <v>0</v>
      </c>
      <c r="U1274" s="1"/>
      <c r="V1274" s="1"/>
      <c r="W1274" s="1"/>
      <c r="X1274" s="1"/>
      <c r="Y1274" s="1"/>
      <c r="Z1274" s="1"/>
      <c r="AA1274" s="1"/>
      <c r="AB1274" s="1"/>
      <c r="AG1274" t="str">
        <f t="shared" si="222"/>
        <v>Sugar Hill</v>
      </c>
      <c r="AH1274" t="s">
        <v>824</v>
      </c>
      <c r="AI1274">
        <v>2</v>
      </c>
      <c r="AJ1274" s="7">
        <v>48</v>
      </c>
      <c r="AL1274" s="7" t="s">
        <v>402</v>
      </c>
      <c r="AM1274" t="s">
        <v>2454</v>
      </c>
      <c r="AN1274" t="s">
        <v>125</v>
      </c>
      <c r="AO1274" t="s">
        <v>11</v>
      </c>
    </row>
    <row r="1275" spans="1:41" hidden="1" outlineLevel="1">
      <c r="A1275" t="s">
        <v>1736</v>
      </c>
      <c r="B1275" s="10" t="s">
        <v>3292</v>
      </c>
      <c r="C1275" s="1">
        <f t="shared" si="219"/>
        <v>324</v>
      </c>
      <c r="D1275" s="7">
        <f t="shared" si="223"/>
        <v>1</v>
      </c>
      <c r="E1275" s="7">
        <f t="shared" si="224"/>
        <v>2</v>
      </c>
      <c r="F1275" s="7">
        <f t="shared" si="225"/>
        <v>3</v>
      </c>
      <c r="G1275" s="1">
        <f t="shared" si="220"/>
        <v>10</v>
      </c>
      <c r="H1275" s="2">
        <f t="shared" si="221"/>
        <v>3.0864197530864196E-2</v>
      </c>
      <c r="I1275" s="8"/>
      <c r="J1275" s="2">
        <f t="shared" si="226"/>
        <v>0.46913580246913578</v>
      </c>
      <c r="K1275" s="2">
        <f t="shared" si="227"/>
        <v>0.43827160493827161</v>
      </c>
      <c r="L1275" s="2">
        <f t="shared" si="228"/>
        <v>8.0246913580246909E-2</v>
      </c>
      <c r="M1275" s="2">
        <f t="shared" si="229"/>
        <v>1.2345679012345706E-2</v>
      </c>
      <c r="N1275" s="1">
        <v>152</v>
      </c>
      <c r="O1275" s="1">
        <v>142</v>
      </c>
      <c r="P1275" s="1">
        <v>26</v>
      </c>
      <c r="Q1275" s="1">
        <v>4</v>
      </c>
      <c r="R1275" s="1">
        <v>0</v>
      </c>
      <c r="S1275" s="1"/>
      <c r="T1275" s="1">
        <v>0</v>
      </c>
      <c r="U1275" s="1"/>
      <c r="V1275" s="1"/>
      <c r="W1275" s="1"/>
      <c r="X1275" s="1"/>
      <c r="Y1275" s="1"/>
      <c r="Z1275" s="1"/>
      <c r="AA1275" s="1"/>
      <c r="AB1275" s="1"/>
      <c r="AG1275" t="str">
        <f t="shared" si="222"/>
        <v>Sullivan</v>
      </c>
      <c r="AH1275" t="s">
        <v>3294</v>
      </c>
      <c r="AI1275">
        <v>2</v>
      </c>
      <c r="AJ1275" s="7">
        <v>194</v>
      </c>
      <c r="AL1275" s="7" t="s">
        <v>402</v>
      </c>
      <c r="AM1275" t="s">
        <v>1803</v>
      </c>
      <c r="AN1275" t="s">
        <v>668</v>
      </c>
      <c r="AO1275" t="s">
        <v>12</v>
      </c>
    </row>
    <row r="1276" spans="1:41" hidden="1" outlineLevel="1">
      <c r="A1276" t="s">
        <v>3010</v>
      </c>
      <c r="B1276" s="10" t="s">
        <v>3292</v>
      </c>
      <c r="C1276" s="1">
        <f t="shared" si="219"/>
        <v>1881</v>
      </c>
      <c r="D1276" s="7">
        <f t="shared" si="223"/>
        <v>2</v>
      </c>
      <c r="E1276" s="7">
        <f t="shared" si="224"/>
        <v>1</v>
      </c>
      <c r="F1276" s="7">
        <f t="shared" si="225"/>
        <v>3</v>
      </c>
      <c r="G1276" s="1">
        <f t="shared" si="220"/>
        <v>401</v>
      </c>
      <c r="H1276" s="2">
        <f t="shared" si="221"/>
        <v>0.21318447634237109</v>
      </c>
      <c r="I1276" s="8"/>
      <c r="J1276" s="2">
        <f t="shared" si="226"/>
        <v>0.36735778841041999</v>
      </c>
      <c r="K1276" s="2">
        <f t="shared" si="227"/>
        <v>0.58054226475279103</v>
      </c>
      <c r="L1276" s="2">
        <f t="shared" si="228"/>
        <v>4.6783625730994149E-2</v>
      </c>
      <c r="M1276" s="2">
        <f t="shared" si="229"/>
        <v>5.3163211057948301E-3</v>
      </c>
      <c r="N1276" s="1">
        <v>691</v>
      </c>
      <c r="O1276" s="1">
        <v>1092</v>
      </c>
      <c r="P1276" s="1">
        <v>88</v>
      </c>
      <c r="Q1276">
        <v>4</v>
      </c>
      <c r="R1276">
        <v>6</v>
      </c>
      <c r="T1276">
        <v>0</v>
      </c>
      <c r="U1276" s="1"/>
      <c r="V1276" s="1"/>
      <c r="W1276" s="1"/>
      <c r="X1276" s="1"/>
      <c r="Y1276" s="1"/>
      <c r="Z1276" s="1"/>
      <c r="AA1276" s="1"/>
      <c r="AB1276" s="1"/>
      <c r="AG1276" t="str">
        <f t="shared" si="222"/>
        <v>Sunapee</v>
      </c>
      <c r="AH1276" t="s">
        <v>1736</v>
      </c>
      <c r="AI1276">
        <v>2</v>
      </c>
      <c r="AJ1276" s="7">
        <v>128</v>
      </c>
      <c r="AL1276" s="7" t="s">
        <v>402</v>
      </c>
      <c r="AM1276" t="s">
        <v>1468</v>
      </c>
      <c r="AN1276" t="s">
        <v>1482</v>
      </c>
      <c r="AO1276" t="s">
        <v>13</v>
      </c>
    </row>
    <row r="1277" spans="1:41" hidden="1" outlineLevel="1">
      <c r="A1277" t="s">
        <v>2856</v>
      </c>
      <c r="B1277" s="10" t="s">
        <v>3292</v>
      </c>
      <c r="C1277" s="1">
        <f t="shared" si="219"/>
        <v>382</v>
      </c>
      <c r="D1277" s="7">
        <f t="shared" si="223"/>
        <v>1</v>
      </c>
      <c r="E1277" s="7">
        <f t="shared" si="224"/>
        <v>2</v>
      </c>
      <c r="F1277" s="7">
        <f t="shared" si="225"/>
        <v>3</v>
      </c>
      <c r="G1277" s="1">
        <f t="shared" si="220"/>
        <v>12</v>
      </c>
      <c r="H1277" s="2">
        <f t="shared" si="221"/>
        <v>3.1413612565445025E-2</v>
      </c>
      <c r="I1277" s="8"/>
      <c r="J1277" s="2">
        <f t="shared" si="226"/>
        <v>0.49738219895287961</v>
      </c>
      <c r="K1277" s="2">
        <f t="shared" si="227"/>
        <v>0.46596858638743455</v>
      </c>
      <c r="L1277" s="2">
        <f t="shared" si="228"/>
        <v>2.356020942408377E-2</v>
      </c>
      <c r="M1277" s="2">
        <f t="shared" si="229"/>
        <v>1.3089005235602077E-2</v>
      </c>
      <c r="N1277" s="1">
        <v>190</v>
      </c>
      <c r="O1277" s="1">
        <v>178</v>
      </c>
      <c r="P1277" s="1">
        <v>9</v>
      </c>
      <c r="Q1277" s="1">
        <v>3</v>
      </c>
      <c r="R1277" s="1">
        <v>1</v>
      </c>
      <c r="S1277" s="1"/>
      <c r="T1277" s="1">
        <v>1</v>
      </c>
      <c r="U1277" s="1"/>
      <c r="V1277" s="1"/>
      <c r="W1277" s="1"/>
      <c r="X1277" s="1"/>
      <c r="Y1277" s="1"/>
      <c r="Z1277" s="1"/>
      <c r="AA1277" s="1"/>
      <c r="AB1277" s="1"/>
      <c r="AG1277" t="str">
        <f t="shared" si="222"/>
        <v>Surry</v>
      </c>
      <c r="AH1277" t="s">
        <v>3294</v>
      </c>
      <c r="AI1277">
        <v>2</v>
      </c>
      <c r="AJ1277" s="7">
        <v>191</v>
      </c>
      <c r="AL1277" s="7" t="s">
        <v>402</v>
      </c>
      <c r="AM1277" t="s">
        <v>1803</v>
      </c>
      <c r="AN1277" t="s">
        <v>994</v>
      </c>
      <c r="AO1277" t="s">
        <v>14</v>
      </c>
    </row>
    <row r="1278" spans="1:41" hidden="1" outlineLevel="1">
      <c r="A1278" t="s">
        <v>1580</v>
      </c>
      <c r="B1278" s="10" t="s">
        <v>3292</v>
      </c>
      <c r="C1278" s="1">
        <f t="shared" si="219"/>
        <v>945</v>
      </c>
      <c r="D1278" s="7">
        <f t="shared" si="223"/>
        <v>2</v>
      </c>
      <c r="E1278" s="7">
        <f t="shared" si="224"/>
        <v>1</v>
      </c>
      <c r="F1278" s="7">
        <f t="shared" si="225"/>
        <v>3</v>
      </c>
      <c r="G1278" s="1">
        <f t="shared" si="220"/>
        <v>46</v>
      </c>
      <c r="H1278" s="2">
        <f t="shared" si="221"/>
        <v>4.867724867724868E-2</v>
      </c>
      <c r="I1278" s="8"/>
      <c r="J1278" s="2">
        <f t="shared" si="226"/>
        <v>0.44550264550264551</v>
      </c>
      <c r="K1278" s="2">
        <f t="shared" si="227"/>
        <v>0.49417989417989416</v>
      </c>
      <c r="L1278" s="2">
        <f t="shared" si="228"/>
        <v>4.9735449735449737E-2</v>
      </c>
      <c r="M1278" s="2">
        <f t="shared" si="229"/>
        <v>1.0582010582010588E-2</v>
      </c>
      <c r="N1278" s="1">
        <v>421</v>
      </c>
      <c r="O1278" s="1">
        <v>467</v>
      </c>
      <c r="P1278" s="1">
        <v>47</v>
      </c>
      <c r="Q1278" s="1">
        <v>3</v>
      </c>
      <c r="R1278" s="1">
        <v>7</v>
      </c>
      <c r="S1278" s="1"/>
      <c r="T1278" s="1">
        <v>0</v>
      </c>
      <c r="U1278" s="1"/>
      <c r="V1278" s="1"/>
      <c r="W1278" s="1"/>
      <c r="X1278" s="1"/>
      <c r="Y1278" s="1"/>
      <c r="Z1278" s="1"/>
      <c r="AA1278" s="1"/>
      <c r="AB1278" s="1"/>
      <c r="AG1278" t="str">
        <f t="shared" si="222"/>
        <v>Sutton</v>
      </c>
      <c r="AH1278" t="s">
        <v>1998</v>
      </c>
      <c r="AI1278">
        <v>2</v>
      </c>
      <c r="AJ1278" s="7">
        <v>135</v>
      </c>
      <c r="AL1278" s="7" t="s">
        <v>402</v>
      </c>
      <c r="AM1278" t="s">
        <v>2456</v>
      </c>
      <c r="AN1278" t="s">
        <v>4686</v>
      </c>
      <c r="AO1278" t="s">
        <v>15</v>
      </c>
    </row>
    <row r="1279" spans="1:41" hidden="1" outlineLevel="1">
      <c r="A1279" t="s">
        <v>3673</v>
      </c>
      <c r="B1279" s="10" t="s">
        <v>3292</v>
      </c>
      <c r="C1279" s="1">
        <f t="shared" si="219"/>
        <v>2785</v>
      </c>
      <c r="D1279" s="7">
        <f t="shared" si="223"/>
        <v>1</v>
      </c>
      <c r="E1279" s="7">
        <f t="shared" si="224"/>
        <v>2</v>
      </c>
      <c r="F1279" s="7">
        <f t="shared" si="225"/>
        <v>3</v>
      </c>
      <c r="G1279" s="1">
        <f t="shared" si="220"/>
        <v>149</v>
      </c>
      <c r="H1279" s="2">
        <f t="shared" si="221"/>
        <v>5.350089766606822E-2</v>
      </c>
      <c r="I1279" s="8"/>
      <c r="J1279" s="2">
        <f t="shared" si="226"/>
        <v>0.50412926391382407</v>
      </c>
      <c r="K1279" s="2">
        <f t="shared" si="227"/>
        <v>0.45062836624775582</v>
      </c>
      <c r="L1279" s="2">
        <f t="shared" si="228"/>
        <v>3.734290843806104E-2</v>
      </c>
      <c r="M1279" s="2">
        <f t="shared" si="229"/>
        <v>7.8994614003590757E-3</v>
      </c>
      <c r="N1279" s="1">
        <v>1404</v>
      </c>
      <c r="O1279" s="1">
        <v>1255</v>
      </c>
      <c r="P1279" s="1">
        <v>104</v>
      </c>
      <c r="Q1279" s="1">
        <v>11</v>
      </c>
      <c r="R1279" s="1">
        <v>6</v>
      </c>
      <c r="S1279" s="1"/>
      <c r="T1279" s="1">
        <v>5</v>
      </c>
      <c r="U1279" s="1"/>
      <c r="V1279" s="1"/>
      <c r="W1279" s="1"/>
      <c r="X1279" s="1"/>
      <c r="Y1279" s="1"/>
      <c r="Z1279" s="1"/>
      <c r="AA1279" s="1"/>
      <c r="AB1279" s="1"/>
      <c r="AG1279" t="str">
        <f t="shared" si="222"/>
        <v>Swanzey</v>
      </c>
      <c r="AH1279" t="s">
        <v>3294</v>
      </c>
      <c r="AI1279">
        <v>2</v>
      </c>
      <c r="AJ1279" s="7">
        <v>231</v>
      </c>
      <c r="AL1279" s="7" t="s">
        <v>402</v>
      </c>
      <c r="AM1279" t="s">
        <v>1803</v>
      </c>
      <c r="AN1279" t="s">
        <v>95</v>
      </c>
      <c r="AO1279" t="s">
        <v>16</v>
      </c>
    </row>
    <row r="1280" spans="1:41" hidden="1" outlineLevel="1">
      <c r="A1280" t="s">
        <v>3674</v>
      </c>
      <c r="B1280" s="10" t="s">
        <v>3292</v>
      </c>
      <c r="C1280" s="1">
        <f t="shared" si="219"/>
        <v>1334</v>
      </c>
      <c r="D1280" s="7">
        <f t="shared" si="223"/>
        <v>2</v>
      </c>
      <c r="E1280" s="7">
        <f t="shared" si="224"/>
        <v>1</v>
      </c>
      <c r="F1280" s="7">
        <f t="shared" si="225"/>
        <v>3</v>
      </c>
      <c r="G1280" s="1">
        <f t="shared" si="220"/>
        <v>24</v>
      </c>
      <c r="H1280" s="2">
        <f t="shared" si="221"/>
        <v>1.7991004497751123E-2</v>
      </c>
      <c r="I1280" s="8"/>
      <c r="J1280" s="2">
        <f t="shared" si="226"/>
        <v>0.46251874062968518</v>
      </c>
      <c r="K1280" s="2">
        <f t="shared" si="227"/>
        <v>0.48050974512743627</v>
      </c>
      <c r="L1280" s="2">
        <f t="shared" si="228"/>
        <v>5.0224887556221891E-2</v>
      </c>
      <c r="M1280" s="2">
        <f t="shared" si="229"/>
        <v>6.7466266866567162E-3</v>
      </c>
      <c r="N1280" s="1">
        <v>617</v>
      </c>
      <c r="O1280" s="1">
        <v>641</v>
      </c>
      <c r="P1280" s="1">
        <v>67</v>
      </c>
      <c r="Q1280" s="1">
        <v>4</v>
      </c>
      <c r="R1280" s="1">
        <v>5</v>
      </c>
      <c r="S1280" s="1"/>
      <c r="T1280" s="1">
        <v>0</v>
      </c>
      <c r="U1280" s="1"/>
      <c r="V1280" s="1"/>
      <c r="W1280" s="1"/>
      <c r="X1280" s="1"/>
      <c r="Y1280" s="1"/>
      <c r="Z1280" s="1"/>
      <c r="AA1280" s="1"/>
      <c r="AB1280" s="1"/>
      <c r="AG1280" t="str">
        <f t="shared" si="222"/>
        <v>Tamworth</v>
      </c>
      <c r="AH1280" t="s">
        <v>1520</v>
      </c>
      <c r="AI1280">
        <v>1</v>
      </c>
      <c r="AJ1280" s="7">
        <v>74</v>
      </c>
      <c r="AL1280" s="7" t="s">
        <v>402</v>
      </c>
      <c r="AM1280" t="s">
        <v>1802</v>
      </c>
      <c r="AN1280" t="s">
        <v>3823</v>
      </c>
      <c r="AO1280" t="s">
        <v>17</v>
      </c>
    </row>
    <row r="1281" spans="1:41" hidden="1" outlineLevel="1">
      <c r="A1281" t="s">
        <v>3493</v>
      </c>
      <c r="B1281" s="10" t="s">
        <v>3292</v>
      </c>
      <c r="C1281" s="1">
        <f t="shared" si="219"/>
        <v>659</v>
      </c>
      <c r="D1281" s="7">
        <f t="shared" si="223"/>
        <v>2</v>
      </c>
      <c r="E1281" s="7">
        <f t="shared" si="224"/>
        <v>1</v>
      </c>
      <c r="F1281" s="7">
        <f t="shared" si="225"/>
        <v>3</v>
      </c>
      <c r="G1281" s="1">
        <f t="shared" si="220"/>
        <v>6</v>
      </c>
      <c r="H1281" s="2">
        <f t="shared" si="221"/>
        <v>9.104704097116844E-3</v>
      </c>
      <c r="I1281" s="8"/>
      <c r="J1281" s="2">
        <f t="shared" si="226"/>
        <v>0.45371775417298937</v>
      </c>
      <c r="K1281" s="2">
        <f t="shared" si="227"/>
        <v>0.46282245827010621</v>
      </c>
      <c r="L1281" s="2">
        <f t="shared" si="228"/>
        <v>7.5872534142640363E-2</v>
      </c>
      <c r="M1281" s="2">
        <f t="shared" si="229"/>
        <v>7.5872534142641113E-3</v>
      </c>
      <c r="N1281" s="1">
        <v>299</v>
      </c>
      <c r="O1281" s="1">
        <v>305</v>
      </c>
      <c r="P1281" s="1">
        <v>50</v>
      </c>
      <c r="Q1281" s="1">
        <v>3</v>
      </c>
      <c r="R1281" s="1">
        <v>2</v>
      </c>
      <c r="S1281" s="1"/>
      <c r="T1281" s="1">
        <v>0</v>
      </c>
      <c r="U1281" s="1"/>
      <c r="V1281" s="1"/>
      <c r="W1281" s="1"/>
      <c r="X1281" s="1"/>
      <c r="Y1281" s="1"/>
      <c r="Z1281" s="1"/>
      <c r="AA1281" s="1"/>
      <c r="AB1281" s="1"/>
      <c r="AG1281" t="str">
        <f t="shared" si="222"/>
        <v>Temple</v>
      </c>
      <c r="AH1281" t="s">
        <v>1315</v>
      </c>
      <c r="AI1281">
        <v>2</v>
      </c>
      <c r="AJ1281" s="7">
        <v>237</v>
      </c>
      <c r="AL1281" s="7" t="s">
        <v>402</v>
      </c>
      <c r="AM1281" t="s">
        <v>2455</v>
      </c>
      <c r="AN1281" t="s">
        <v>4706</v>
      </c>
      <c r="AO1281" t="s">
        <v>18</v>
      </c>
    </row>
    <row r="1282" spans="1:41" hidden="1" outlineLevel="1">
      <c r="A1282" t="s">
        <v>3391</v>
      </c>
      <c r="B1282" s="10" t="s">
        <v>3292</v>
      </c>
      <c r="C1282" s="1">
        <f t="shared" ref="C1282:C1345" si="230">SUM(N1282:AE1282)</f>
        <v>0</v>
      </c>
      <c r="D1282" s="7" t="e">
        <f t="shared" si="223"/>
        <v>#N/A</v>
      </c>
      <c r="E1282" s="7" t="e">
        <f t="shared" si="224"/>
        <v>#N/A</v>
      </c>
      <c r="F1282" s="7">
        <f t="shared" si="225"/>
        <v>0</v>
      </c>
      <c r="G1282" s="1" t="e">
        <f t="shared" ref="G1282:G1345" si="231">IF(D1282=1,N1282,IF(E1282=1,O1282,P1282))-IF(D1282=2,N1282,IF(E1282=2,O1282,P1282))</f>
        <v>#N/A</v>
      </c>
      <c r="H1282" s="2" t="e">
        <f t="shared" ref="H1282:H1345" si="232">G1282/C1282</f>
        <v>#N/A</v>
      </c>
      <c r="I1282" s="8"/>
      <c r="J1282" s="2" t="str">
        <f t="shared" si="226"/>
        <v>-</v>
      </c>
      <c r="K1282" s="2" t="str">
        <f t="shared" si="227"/>
        <v>-</v>
      </c>
      <c r="L1282" s="2" t="str">
        <f t="shared" si="228"/>
        <v>-</v>
      </c>
      <c r="M1282" s="2" t="str">
        <f t="shared" si="229"/>
        <v>-</v>
      </c>
      <c r="N1282" s="1"/>
      <c r="O1282" s="1"/>
      <c r="P1282" s="1"/>
      <c r="Q1282" s="1"/>
      <c r="R1282" s="1"/>
      <c r="S1282" s="1"/>
      <c r="T1282" s="1"/>
      <c r="U1282" s="1"/>
      <c r="V1282" s="1"/>
      <c r="W1282" s="1"/>
      <c r="X1282" s="1"/>
      <c r="Y1282" s="1"/>
      <c r="Z1282" s="1"/>
      <c r="AA1282" s="1"/>
      <c r="AB1282" s="1"/>
      <c r="AG1282" t="str">
        <f t="shared" si="222"/>
        <v>Thompson &amp; Mes's Pur.</v>
      </c>
      <c r="AH1282" t="s">
        <v>823</v>
      </c>
      <c r="AI1282">
        <v>2</v>
      </c>
      <c r="AJ1282" s="7">
        <v>36</v>
      </c>
      <c r="AL1282" s="7" t="s">
        <v>402</v>
      </c>
      <c r="AM1282" t="s">
        <v>2150</v>
      </c>
      <c r="AN1282" t="s">
        <v>457</v>
      </c>
      <c r="AO1282" t="s">
        <v>19</v>
      </c>
    </row>
    <row r="1283" spans="1:41" hidden="1" outlineLevel="1">
      <c r="A1283" t="s">
        <v>2925</v>
      </c>
      <c r="B1283" s="10" t="s">
        <v>3292</v>
      </c>
      <c r="C1283" s="1">
        <f t="shared" si="230"/>
        <v>987</v>
      </c>
      <c r="D1283" s="7">
        <f t="shared" si="223"/>
        <v>2</v>
      </c>
      <c r="E1283" s="7">
        <f t="shared" si="224"/>
        <v>1</v>
      </c>
      <c r="F1283" s="7">
        <f t="shared" si="225"/>
        <v>3</v>
      </c>
      <c r="G1283" s="1">
        <f t="shared" si="231"/>
        <v>44</v>
      </c>
      <c r="H1283" s="2">
        <f t="shared" si="232"/>
        <v>4.4579533941236066E-2</v>
      </c>
      <c r="I1283" s="8"/>
      <c r="J1283" s="2">
        <f t="shared" si="226"/>
        <v>0.43667679837892603</v>
      </c>
      <c r="K1283" s="2">
        <f t="shared" si="227"/>
        <v>0.48125633232016213</v>
      </c>
      <c r="L1283" s="2">
        <f t="shared" si="228"/>
        <v>5.9777102330293819E-2</v>
      </c>
      <c r="M1283" s="2">
        <f t="shared" si="229"/>
        <v>2.2289766970618019E-2</v>
      </c>
      <c r="N1283" s="1">
        <v>431</v>
      </c>
      <c r="O1283" s="1">
        <v>475</v>
      </c>
      <c r="P1283" s="1">
        <v>59</v>
      </c>
      <c r="Q1283" s="1">
        <v>7</v>
      </c>
      <c r="R1283" s="1">
        <v>14</v>
      </c>
      <c r="S1283" s="1"/>
      <c r="T1283" s="1">
        <v>1</v>
      </c>
      <c r="U1283" s="1"/>
      <c r="V1283" s="1"/>
      <c r="W1283" s="1"/>
      <c r="X1283" s="1"/>
      <c r="Y1283" s="1"/>
      <c r="Z1283" s="1"/>
      <c r="AA1283" s="1"/>
      <c r="AB1283" s="1"/>
      <c r="AG1283" t="str">
        <f t="shared" ref="AG1283:AG1346" si="233">A1283</f>
        <v>Thornton</v>
      </c>
      <c r="AH1283" t="s">
        <v>824</v>
      </c>
      <c r="AI1283">
        <v>2</v>
      </c>
      <c r="AJ1283" s="7">
        <v>66</v>
      </c>
      <c r="AL1283" s="7" t="s">
        <v>402</v>
      </c>
      <c r="AM1283" t="s">
        <v>2454</v>
      </c>
      <c r="AN1283" t="s">
        <v>612</v>
      </c>
      <c r="AO1283" t="s">
        <v>20</v>
      </c>
    </row>
    <row r="1284" spans="1:41" hidden="1" outlineLevel="1">
      <c r="A1284" t="s">
        <v>2926</v>
      </c>
      <c r="B1284" s="10" t="s">
        <v>3292</v>
      </c>
      <c r="C1284" s="1">
        <f t="shared" si="230"/>
        <v>1365</v>
      </c>
      <c r="D1284" s="7">
        <f t="shared" si="223"/>
        <v>2</v>
      </c>
      <c r="E1284" s="7">
        <f t="shared" si="224"/>
        <v>1</v>
      </c>
      <c r="F1284" s="7">
        <f t="shared" si="225"/>
        <v>3</v>
      </c>
      <c r="G1284" s="1">
        <f t="shared" si="231"/>
        <v>96</v>
      </c>
      <c r="H1284" s="2">
        <f t="shared" si="232"/>
        <v>7.032967032967033E-2</v>
      </c>
      <c r="I1284" s="8"/>
      <c r="J1284" s="2">
        <f t="shared" si="226"/>
        <v>0.43663003663003663</v>
      </c>
      <c r="K1284" s="2">
        <f t="shared" si="227"/>
        <v>0.50695970695970693</v>
      </c>
      <c r="L1284" s="2">
        <f t="shared" si="228"/>
        <v>4.6886446886446886E-2</v>
      </c>
      <c r="M1284" s="2">
        <f t="shared" si="229"/>
        <v>9.5238095238095455E-3</v>
      </c>
      <c r="N1284" s="1">
        <v>596</v>
      </c>
      <c r="O1284" s="1">
        <v>692</v>
      </c>
      <c r="P1284" s="1">
        <v>64</v>
      </c>
      <c r="Q1284" s="1">
        <v>9</v>
      </c>
      <c r="R1284" s="1">
        <v>2</v>
      </c>
      <c r="S1284" s="1"/>
      <c r="T1284" s="1">
        <v>2</v>
      </c>
      <c r="U1284" s="1"/>
      <c r="V1284" s="1"/>
      <c r="W1284" s="1"/>
      <c r="X1284" s="1"/>
      <c r="Y1284" s="1"/>
      <c r="Z1284" s="1"/>
      <c r="AA1284" s="1"/>
      <c r="AB1284" s="1"/>
      <c r="AG1284" t="str">
        <f t="shared" si="233"/>
        <v>Tilton</v>
      </c>
      <c r="AH1284" t="s">
        <v>3293</v>
      </c>
      <c r="AI1284">
        <v>2</v>
      </c>
      <c r="AJ1284" s="7">
        <v>124</v>
      </c>
      <c r="AL1284" s="7" t="s">
        <v>402</v>
      </c>
      <c r="AM1284" t="s">
        <v>1801</v>
      </c>
      <c r="AN1284" t="s">
        <v>660</v>
      </c>
      <c r="AO1284" t="s">
        <v>21</v>
      </c>
    </row>
    <row r="1285" spans="1:41" hidden="1" outlineLevel="1">
      <c r="A1285" t="s">
        <v>2057</v>
      </c>
      <c r="B1285" s="10" t="s">
        <v>3292</v>
      </c>
      <c r="C1285" s="1">
        <f t="shared" si="230"/>
        <v>883</v>
      </c>
      <c r="D1285" s="7">
        <f t="shared" si="223"/>
        <v>1</v>
      </c>
      <c r="E1285" s="7">
        <f t="shared" si="224"/>
        <v>2</v>
      </c>
      <c r="F1285" s="7">
        <f t="shared" si="225"/>
        <v>3</v>
      </c>
      <c r="G1285" s="1">
        <f t="shared" si="231"/>
        <v>90</v>
      </c>
      <c r="H1285" s="2">
        <f t="shared" si="232"/>
        <v>0.10192525481313704</v>
      </c>
      <c r="I1285" s="8"/>
      <c r="J1285" s="2">
        <f t="shared" si="226"/>
        <v>0.52434881087202723</v>
      </c>
      <c r="K1285" s="2">
        <f t="shared" si="227"/>
        <v>0.42242355605889015</v>
      </c>
      <c r="L1285" s="2">
        <f t="shared" si="228"/>
        <v>3.5107587768969425E-2</v>
      </c>
      <c r="M1285" s="2">
        <f t="shared" si="229"/>
        <v>1.8120045300113199E-2</v>
      </c>
      <c r="N1285" s="1">
        <v>463</v>
      </c>
      <c r="O1285" s="1">
        <v>373</v>
      </c>
      <c r="P1285" s="1">
        <v>31</v>
      </c>
      <c r="Q1285" s="1">
        <v>11</v>
      </c>
      <c r="R1285" s="1">
        <v>3</v>
      </c>
      <c r="S1285" s="1"/>
      <c r="T1285" s="1">
        <v>2</v>
      </c>
      <c r="U1285" s="1"/>
      <c r="V1285" s="1"/>
      <c r="W1285" s="1"/>
      <c r="X1285" s="1"/>
      <c r="Y1285" s="1"/>
      <c r="Z1285" s="1"/>
      <c r="AA1285" s="1"/>
      <c r="AB1285" s="1"/>
      <c r="AG1285" t="str">
        <f t="shared" si="233"/>
        <v>Troy</v>
      </c>
      <c r="AH1285" t="s">
        <v>3294</v>
      </c>
      <c r="AI1285">
        <v>2</v>
      </c>
      <c r="AJ1285" s="7">
        <v>241</v>
      </c>
      <c r="AL1285" s="7" t="s">
        <v>402</v>
      </c>
      <c r="AM1285" t="s">
        <v>1803</v>
      </c>
      <c r="AN1285" t="s">
        <v>996</v>
      </c>
      <c r="AO1285" t="s">
        <v>22</v>
      </c>
    </row>
    <row r="1286" spans="1:41" hidden="1" outlineLevel="1">
      <c r="A1286" t="s">
        <v>3115</v>
      </c>
      <c r="B1286" s="10" t="s">
        <v>3292</v>
      </c>
      <c r="C1286" s="1">
        <f t="shared" si="230"/>
        <v>1373</v>
      </c>
      <c r="D1286" s="7">
        <f t="shared" si="223"/>
        <v>2</v>
      </c>
      <c r="E1286" s="7">
        <f t="shared" si="224"/>
        <v>1</v>
      </c>
      <c r="F1286" s="7">
        <f t="shared" si="225"/>
        <v>3</v>
      </c>
      <c r="G1286" s="1">
        <f t="shared" si="231"/>
        <v>455</v>
      </c>
      <c r="H1286" s="2">
        <f t="shared" si="232"/>
        <v>0.33139111434814278</v>
      </c>
      <c r="I1286" s="8"/>
      <c r="J1286" s="2">
        <f t="shared" si="226"/>
        <v>0.30954115076474875</v>
      </c>
      <c r="K1286" s="2">
        <f t="shared" si="227"/>
        <v>0.64093226511289147</v>
      </c>
      <c r="L1286" s="2">
        <f t="shared" si="228"/>
        <v>4.3699927166788055E-2</v>
      </c>
      <c r="M1286" s="2">
        <f t="shared" si="229"/>
        <v>5.8266569555717185E-3</v>
      </c>
      <c r="N1286" s="1">
        <v>425</v>
      </c>
      <c r="O1286" s="1">
        <v>880</v>
      </c>
      <c r="P1286" s="1">
        <v>60</v>
      </c>
      <c r="Q1286" s="1">
        <v>3</v>
      </c>
      <c r="R1286" s="1">
        <v>4</v>
      </c>
      <c r="S1286" s="1"/>
      <c r="T1286" s="1">
        <v>1</v>
      </c>
      <c r="U1286" s="1"/>
      <c r="V1286" s="1"/>
      <c r="W1286" s="1"/>
      <c r="X1286" s="1"/>
      <c r="Y1286" s="1"/>
      <c r="Z1286" s="1"/>
      <c r="AA1286" s="1"/>
      <c r="AB1286" s="1"/>
      <c r="AG1286" t="str">
        <f t="shared" si="233"/>
        <v>Tuftonboro</v>
      </c>
      <c r="AH1286" t="s">
        <v>1520</v>
      </c>
      <c r="AI1286">
        <v>1</v>
      </c>
      <c r="AJ1286" s="7">
        <v>89</v>
      </c>
      <c r="AL1286" s="7" t="s">
        <v>402</v>
      </c>
      <c r="AM1286" t="s">
        <v>1802</v>
      </c>
      <c r="AN1286" t="s">
        <v>668</v>
      </c>
      <c r="AO1286" t="s">
        <v>23</v>
      </c>
    </row>
    <row r="1287" spans="1:41" hidden="1" outlineLevel="1">
      <c r="A1287" t="s">
        <v>3492</v>
      </c>
      <c r="B1287" s="10" t="s">
        <v>3292</v>
      </c>
      <c r="C1287" s="1">
        <f t="shared" si="230"/>
        <v>597</v>
      </c>
      <c r="D1287" s="7">
        <f t="shared" si="223"/>
        <v>2</v>
      </c>
      <c r="E1287" s="7">
        <f t="shared" si="224"/>
        <v>1</v>
      </c>
      <c r="F1287" s="7">
        <f t="shared" si="225"/>
        <v>3</v>
      </c>
      <c r="G1287" s="1">
        <f t="shared" si="231"/>
        <v>81</v>
      </c>
      <c r="H1287" s="2">
        <f t="shared" si="232"/>
        <v>0.135678391959799</v>
      </c>
      <c r="I1287" s="8"/>
      <c r="J1287" s="2">
        <f t="shared" si="226"/>
        <v>0.39195979899497485</v>
      </c>
      <c r="K1287" s="2">
        <f t="shared" si="227"/>
        <v>0.52763819095477382</v>
      </c>
      <c r="L1287" s="2">
        <f t="shared" si="228"/>
        <v>7.5376884422110546E-2</v>
      </c>
      <c r="M1287" s="2">
        <f t="shared" si="229"/>
        <v>5.0251256281408363E-3</v>
      </c>
      <c r="N1287" s="1">
        <v>234</v>
      </c>
      <c r="O1287" s="1">
        <v>315</v>
      </c>
      <c r="P1287" s="1">
        <v>45</v>
      </c>
      <c r="Q1287">
        <v>2</v>
      </c>
      <c r="R1287">
        <v>1</v>
      </c>
      <c r="T1287">
        <v>0</v>
      </c>
      <c r="U1287" s="1"/>
      <c r="V1287" s="1"/>
      <c r="W1287" s="1"/>
      <c r="X1287" s="1"/>
      <c r="Y1287" s="1"/>
      <c r="Z1287" s="1"/>
      <c r="AA1287" s="1"/>
      <c r="AB1287" s="1"/>
      <c r="AG1287" t="str">
        <f t="shared" si="233"/>
        <v>Unity</v>
      </c>
      <c r="AH1287" t="s">
        <v>1736</v>
      </c>
      <c r="AI1287">
        <v>2</v>
      </c>
      <c r="AJ1287" s="7">
        <v>146</v>
      </c>
      <c r="AL1287" s="7" t="s">
        <v>402</v>
      </c>
      <c r="AM1287" t="s">
        <v>1468</v>
      </c>
      <c r="AN1287" t="s">
        <v>992</v>
      </c>
      <c r="AO1287" t="s">
        <v>24</v>
      </c>
    </row>
    <row r="1288" spans="1:41" hidden="1" outlineLevel="1">
      <c r="A1288" t="s">
        <v>3807</v>
      </c>
      <c r="B1288" s="10" t="s">
        <v>3292</v>
      </c>
      <c r="C1288" s="1">
        <f t="shared" si="230"/>
        <v>1981</v>
      </c>
      <c r="D1288" s="7">
        <f t="shared" si="223"/>
        <v>2</v>
      </c>
      <c r="E1288" s="7">
        <f t="shared" si="224"/>
        <v>1</v>
      </c>
      <c r="F1288" s="7">
        <f t="shared" si="225"/>
        <v>3</v>
      </c>
      <c r="G1288" s="1">
        <f t="shared" si="231"/>
        <v>394</v>
      </c>
      <c r="H1288" s="2">
        <f t="shared" si="232"/>
        <v>0.19888944977284201</v>
      </c>
      <c r="I1288" s="8"/>
      <c r="J1288" s="2">
        <f t="shared" si="226"/>
        <v>0.38112064613831398</v>
      </c>
      <c r="K1288" s="2">
        <f t="shared" si="227"/>
        <v>0.58001009591115593</v>
      </c>
      <c r="L1288" s="2">
        <f t="shared" si="228"/>
        <v>3.0287733467945482E-2</v>
      </c>
      <c r="M1288" s="2">
        <f t="shared" si="229"/>
        <v>8.5815244825846078E-3</v>
      </c>
      <c r="N1288" s="1">
        <v>755</v>
      </c>
      <c r="O1288" s="1">
        <v>1149</v>
      </c>
      <c r="P1288" s="1">
        <v>60</v>
      </c>
      <c r="Q1288" s="1">
        <v>8</v>
      </c>
      <c r="R1288" s="1">
        <v>8</v>
      </c>
      <c r="S1288" s="1"/>
      <c r="T1288" s="1">
        <v>1</v>
      </c>
      <c r="U1288" s="1"/>
      <c r="V1288" s="1"/>
      <c r="W1288" s="1"/>
      <c r="X1288" s="1"/>
      <c r="Y1288" s="1"/>
      <c r="Z1288" s="1"/>
      <c r="AA1288" s="1"/>
      <c r="AB1288" s="1"/>
      <c r="AG1288" t="str">
        <f t="shared" si="233"/>
        <v>Wakefield</v>
      </c>
      <c r="AH1288" t="s">
        <v>1520</v>
      </c>
      <c r="AI1288">
        <v>1</v>
      </c>
      <c r="AJ1288" s="7">
        <v>98</v>
      </c>
      <c r="AL1288" s="7" t="s">
        <v>402</v>
      </c>
      <c r="AM1288" t="s">
        <v>1802</v>
      </c>
      <c r="AN1288" t="s">
        <v>994</v>
      </c>
      <c r="AO1288" t="s">
        <v>25</v>
      </c>
    </row>
    <row r="1289" spans="1:41" hidden="1" outlineLevel="1">
      <c r="A1289" t="s">
        <v>4866</v>
      </c>
      <c r="B1289" s="10" t="s">
        <v>3292</v>
      </c>
      <c r="C1289" s="1">
        <f t="shared" si="230"/>
        <v>1843</v>
      </c>
      <c r="D1289" s="7">
        <f t="shared" si="223"/>
        <v>1</v>
      </c>
      <c r="E1289" s="7">
        <f t="shared" si="224"/>
        <v>2</v>
      </c>
      <c r="F1289" s="7">
        <f t="shared" si="225"/>
        <v>3</v>
      </c>
      <c r="G1289" s="1">
        <f t="shared" si="231"/>
        <v>162</v>
      </c>
      <c r="H1289" s="2">
        <f t="shared" si="232"/>
        <v>8.7900162778079216E-2</v>
      </c>
      <c r="I1289" s="8"/>
      <c r="J1289" s="2">
        <f t="shared" si="226"/>
        <v>0.50732501356483994</v>
      </c>
      <c r="K1289" s="2">
        <f t="shared" si="227"/>
        <v>0.41942485078676073</v>
      </c>
      <c r="L1289" s="2">
        <f t="shared" si="228"/>
        <v>5.8600108518719482E-2</v>
      </c>
      <c r="M1289" s="2">
        <f t="shared" si="229"/>
        <v>1.4650027129679846E-2</v>
      </c>
      <c r="N1289" s="1">
        <v>935</v>
      </c>
      <c r="O1289" s="1">
        <v>773</v>
      </c>
      <c r="P1289" s="1">
        <v>108</v>
      </c>
      <c r="Q1289" s="1">
        <v>9</v>
      </c>
      <c r="R1289" s="1">
        <v>9</v>
      </c>
      <c r="S1289" s="1"/>
      <c r="T1289" s="1">
        <v>9</v>
      </c>
      <c r="U1289" s="1"/>
      <c r="V1289" s="1"/>
      <c r="W1289" s="1"/>
      <c r="X1289" s="1"/>
      <c r="Y1289" s="1"/>
      <c r="Z1289" s="1"/>
      <c r="AA1289" s="1"/>
      <c r="AB1289" s="1"/>
      <c r="AG1289" t="str">
        <f t="shared" si="233"/>
        <v>Walpole</v>
      </c>
      <c r="AH1289" t="s">
        <v>3294</v>
      </c>
      <c r="AI1289">
        <v>2</v>
      </c>
      <c r="AJ1289" s="7">
        <v>173</v>
      </c>
      <c r="AL1289" s="7" t="s">
        <v>402</v>
      </c>
      <c r="AM1289" t="s">
        <v>1803</v>
      </c>
      <c r="AN1289" t="s">
        <v>313</v>
      </c>
      <c r="AO1289" t="s">
        <v>26</v>
      </c>
    </row>
    <row r="1290" spans="1:41" hidden="1" outlineLevel="1">
      <c r="A1290" t="s">
        <v>3804</v>
      </c>
      <c r="B1290" s="10" t="s">
        <v>3292</v>
      </c>
      <c r="C1290" s="1">
        <f t="shared" si="230"/>
        <v>1414</v>
      </c>
      <c r="D1290" s="7">
        <f t="shared" si="223"/>
        <v>2</v>
      </c>
      <c r="E1290" s="7">
        <f t="shared" si="224"/>
        <v>1</v>
      </c>
      <c r="F1290" s="7">
        <f t="shared" si="225"/>
        <v>3</v>
      </c>
      <c r="G1290" s="1">
        <f t="shared" si="231"/>
        <v>20</v>
      </c>
      <c r="H1290" s="2">
        <f t="shared" si="232"/>
        <v>1.4144271570014143E-2</v>
      </c>
      <c r="I1290" s="8"/>
      <c r="J1290" s="2">
        <f t="shared" si="226"/>
        <v>0.45898161244695901</v>
      </c>
      <c r="K1290" s="2">
        <f t="shared" si="227"/>
        <v>0.47312588401697314</v>
      </c>
      <c r="L1290" s="2">
        <f t="shared" si="228"/>
        <v>5.3041018387553041E-2</v>
      </c>
      <c r="M1290" s="2">
        <f t="shared" si="229"/>
        <v>1.4851485148514809E-2</v>
      </c>
      <c r="N1290" s="1">
        <v>649</v>
      </c>
      <c r="O1290" s="1">
        <v>669</v>
      </c>
      <c r="P1290" s="1">
        <v>75</v>
      </c>
      <c r="Q1290" s="1">
        <v>8</v>
      </c>
      <c r="R1290" s="1">
        <v>10</v>
      </c>
      <c r="S1290" s="1"/>
      <c r="T1290" s="1">
        <v>3</v>
      </c>
      <c r="U1290" s="1"/>
      <c r="V1290" s="1"/>
      <c r="W1290" s="1"/>
      <c r="X1290" s="1"/>
      <c r="Y1290" s="1"/>
      <c r="Z1290" s="1"/>
      <c r="AA1290" s="1"/>
      <c r="AB1290" s="1"/>
      <c r="AG1290" t="str">
        <f t="shared" si="233"/>
        <v>Warner</v>
      </c>
      <c r="AH1290" t="s">
        <v>1998</v>
      </c>
      <c r="AI1290">
        <v>2</v>
      </c>
      <c r="AJ1290" s="7">
        <v>137</v>
      </c>
      <c r="AL1290" s="7" t="s">
        <v>402</v>
      </c>
      <c r="AM1290" t="s">
        <v>2456</v>
      </c>
      <c r="AN1290" t="s">
        <v>640</v>
      </c>
      <c r="AO1290" t="s">
        <v>27</v>
      </c>
    </row>
    <row r="1291" spans="1:41" hidden="1" outlineLevel="1">
      <c r="A1291" t="s">
        <v>1699</v>
      </c>
      <c r="B1291" s="10" t="s">
        <v>3292</v>
      </c>
      <c r="C1291" s="1">
        <f t="shared" si="230"/>
        <v>414</v>
      </c>
      <c r="D1291" s="7">
        <f t="shared" si="223"/>
        <v>2</v>
      </c>
      <c r="E1291" s="7">
        <f t="shared" si="224"/>
        <v>1</v>
      </c>
      <c r="F1291" s="7">
        <f t="shared" si="225"/>
        <v>3</v>
      </c>
      <c r="G1291" s="1">
        <f t="shared" si="231"/>
        <v>144</v>
      </c>
      <c r="H1291" s="2">
        <f t="shared" si="232"/>
        <v>0.34782608695652173</v>
      </c>
      <c r="I1291" s="8"/>
      <c r="J1291" s="2">
        <f t="shared" si="226"/>
        <v>0.28502415458937197</v>
      </c>
      <c r="K1291" s="2">
        <f t="shared" si="227"/>
        <v>0.63285024154589375</v>
      </c>
      <c r="L1291" s="2">
        <f t="shared" si="228"/>
        <v>6.0386473429951688E-2</v>
      </c>
      <c r="M1291" s="2">
        <f t="shared" si="229"/>
        <v>2.1739130434782643E-2</v>
      </c>
      <c r="N1291" s="1">
        <v>118</v>
      </c>
      <c r="O1291" s="1">
        <v>262</v>
      </c>
      <c r="P1291" s="1">
        <v>25</v>
      </c>
      <c r="Q1291" s="1">
        <v>7</v>
      </c>
      <c r="R1291" s="1">
        <v>1</v>
      </c>
      <c r="S1291" s="1"/>
      <c r="T1291" s="1">
        <v>1</v>
      </c>
      <c r="U1291" s="1"/>
      <c r="V1291" s="1"/>
      <c r="W1291" s="1"/>
      <c r="X1291" s="1"/>
      <c r="Y1291" s="1"/>
      <c r="Z1291" s="1"/>
      <c r="AA1291" s="1"/>
      <c r="AB1291" s="1"/>
      <c r="AG1291" t="str">
        <f t="shared" si="233"/>
        <v>Warren</v>
      </c>
      <c r="AH1291" t="s">
        <v>824</v>
      </c>
      <c r="AI1291">
        <v>2</v>
      </c>
      <c r="AJ1291" s="7">
        <v>69</v>
      </c>
      <c r="AL1291" s="7" t="s">
        <v>402</v>
      </c>
      <c r="AM1291" t="s">
        <v>2454</v>
      </c>
      <c r="AN1291" t="s">
        <v>129</v>
      </c>
      <c r="AO1291" t="s">
        <v>28</v>
      </c>
    </row>
    <row r="1292" spans="1:41" hidden="1" outlineLevel="1">
      <c r="A1292" t="s">
        <v>1982</v>
      </c>
      <c r="B1292" s="10" t="s">
        <v>3292</v>
      </c>
      <c r="C1292" s="1">
        <f t="shared" si="230"/>
        <v>502</v>
      </c>
      <c r="D1292" s="7">
        <f t="shared" si="223"/>
        <v>2</v>
      </c>
      <c r="E1292" s="7">
        <f t="shared" si="224"/>
        <v>1</v>
      </c>
      <c r="F1292" s="7">
        <f t="shared" si="225"/>
        <v>3</v>
      </c>
      <c r="G1292" s="1">
        <f t="shared" si="231"/>
        <v>80</v>
      </c>
      <c r="H1292" s="2">
        <f t="shared" si="232"/>
        <v>0.15936254980079681</v>
      </c>
      <c r="I1292" s="8"/>
      <c r="J1292" s="2">
        <f t="shared" si="226"/>
        <v>0.38247011952191234</v>
      </c>
      <c r="K1292" s="2">
        <f t="shared" si="227"/>
        <v>0.54183266932270913</v>
      </c>
      <c r="L1292" s="2">
        <f t="shared" si="228"/>
        <v>6.5737051792828682E-2</v>
      </c>
      <c r="M1292" s="2">
        <f t="shared" si="229"/>
        <v>9.9601593625498475E-3</v>
      </c>
      <c r="N1292" s="1">
        <v>192</v>
      </c>
      <c r="O1292" s="1">
        <v>272</v>
      </c>
      <c r="P1292" s="1">
        <v>33</v>
      </c>
      <c r="Q1292">
        <v>4</v>
      </c>
      <c r="R1292">
        <v>1</v>
      </c>
      <c r="T1292">
        <v>0</v>
      </c>
      <c r="U1292" s="1"/>
      <c r="V1292" s="1"/>
      <c r="W1292" s="1"/>
      <c r="X1292" s="1"/>
      <c r="Y1292" s="1"/>
      <c r="Z1292" s="1"/>
      <c r="AA1292" s="1"/>
      <c r="AB1292" s="1"/>
      <c r="AG1292" t="str">
        <f t="shared" si="233"/>
        <v>Washington</v>
      </c>
      <c r="AH1292" t="s">
        <v>1736</v>
      </c>
      <c r="AI1292">
        <v>2</v>
      </c>
      <c r="AJ1292" s="7">
        <v>157</v>
      </c>
      <c r="AL1292" s="7" t="s">
        <v>402</v>
      </c>
      <c r="AM1292" t="s">
        <v>1468</v>
      </c>
      <c r="AN1292" t="s">
        <v>663</v>
      </c>
      <c r="AO1292" t="s">
        <v>29</v>
      </c>
    </row>
    <row r="1293" spans="1:41" hidden="1" outlineLevel="1">
      <c r="A1293" t="s">
        <v>3928</v>
      </c>
      <c r="B1293" s="10" t="s">
        <v>3292</v>
      </c>
      <c r="C1293" s="1">
        <f t="shared" si="230"/>
        <v>191</v>
      </c>
      <c r="D1293" s="7">
        <f t="shared" si="223"/>
        <v>2</v>
      </c>
      <c r="E1293" s="7">
        <f t="shared" si="224"/>
        <v>1</v>
      </c>
      <c r="F1293" s="7">
        <f t="shared" si="225"/>
        <v>4</v>
      </c>
      <c r="G1293" s="1">
        <f t="shared" si="231"/>
        <v>16</v>
      </c>
      <c r="H1293" s="2">
        <f t="shared" si="232"/>
        <v>8.3769633507853408E-2</v>
      </c>
      <c r="I1293" s="8"/>
      <c r="J1293" s="2">
        <f t="shared" si="226"/>
        <v>0.41361256544502617</v>
      </c>
      <c r="K1293" s="2">
        <f t="shared" si="227"/>
        <v>0.49738219895287961</v>
      </c>
      <c r="L1293" s="2">
        <f t="shared" si="228"/>
        <v>4.1884816753926704E-2</v>
      </c>
      <c r="M1293" s="2">
        <f t="shared" si="229"/>
        <v>4.7120418848167464E-2</v>
      </c>
      <c r="N1293" s="1">
        <v>79</v>
      </c>
      <c r="O1293" s="1">
        <v>95</v>
      </c>
      <c r="P1293" s="1">
        <v>8</v>
      </c>
      <c r="Q1293" s="1">
        <v>0</v>
      </c>
      <c r="R1293" s="1">
        <v>9</v>
      </c>
      <c r="S1293" s="1"/>
      <c r="T1293" s="1">
        <v>0</v>
      </c>
      <c r="U1293" s="1"/>
      <c r="V1293" s="1"/>
      <c r="W1293" s="1"/>
      <c r="X1293" s="1"/>
      <c r="Y1293" s="1"/>
      <c r="Z1293" s="1"/>
      <c r="AA1293" s="1"/>
      <c r="AB1293" s="1"/>
      <c r="AG1293" t="str">
        <f t="shared" si="233"/>
        <v>Waterville Valley</v>
      </c>
      <c r="AH1293" t="s">
        <v>824</v>
      </c>
      <c r="AI1293">
        <v>2</v>
      </c>
      <c r="AJ1293" s="7">
        <v>68</v>
      </c>
      <c r="AL1293" s="7" t="s">
        <v>402</v>
      </c>
      <c r="AM1293" t="s">
        <v>2454</v>
      </c>
      <c r="AN1293" t="s">
        <v>207</v>
      </c>
      <c r="AO1293" t="s">
        <v>30</v>
      </c>
    </row>
    <row r="1294" spans="1:41" hidden="1" outlineLevel="1">
      <c r="A1294" t="s">
        <v>3140</v>
      </c>
      <c r="B1294" s="10" t="s">
        <v>3292</v>
      </c>
      <c r="C1294" s="1">
        <f t="shared" si="230"/>
        <v>3425</v>
      </c>
      <c r="D1294" s="7">
        <f t="shared" si="223"/>
        <v>2</v>
      </c>
      <c r="E1294" s="7">
        <f t="shared" si="224"/>
        <v>1</v>
      </c>
      <c r="F1294" s="7">
        <f t="shared" si="225"/>
        <v>3</v>
      </c>
      <c r="G1294" s="1">
        <f t="shared" si="231"/>
        <v>428</v>
      </c>
      <c r="H1294" s="2">
        <f t="shared" si="232"/>
        <v>0.12496350364963503</v>
      </c>
      <c r="I1294" s="8"/>
      <c r="J1294" s="2">
        <f t="shared" si="226"/>
        <v>0.40817518248175183</v>
      </c>
      <c r="K1294" s="2">
        <f t="shared" si="227"/>
        <v>0.53313868613138682</v>
      </c>
      <c r="L1294" s="2">
        <f t="shared" si="228"/>
        <v>4.4963503649635035E-2</v>
      </c>
      <c r="M1294" s="2">
        <f t="shared" si="229"/>
        <v>1.372262773722626E-2</v>
      </c>
      <c r="N1294" s="1">
        <v>1398</v>
      </c>
      <c r="O1294" s="1">
        <v>1826</v>
      </c>
      <c r="P1294" s="1">
        <v>154</v>
      </c>
      <c r="Q1294" s="1">
        <v>16</v>
      </c>
      <c r="R1294" s="1">
        <v>26</v>
      </c>
      <c r="S1294" s="1"/>
      <c r="T1294" s="1">
        <v>5</v>
      </c>
      <c r="U1294" s="1"/>
      <c r="V1294" s="1"/>
      <c r="W1294" s="1"/>
      <c r="X1294" s="1"/>
      <c r="Y1294" s="1"/>
      <c r="Z1294" s="1"/>
      <c r="AA1294" s="1"/>
      <c r="AB1294" s="1"/>
      <c r="AG1294" t="str">
        <f t="shared" si="233"/>
        <v>Weare</v>
      </c>
      <c r="AH1294" t="s">
        <v>1315</v>
      </c>
      <c r="AI1294">
        <v>2</v>
      </c>
      <c r="AJ1294" s="7">
        <v>176</v>
      </c>
      <c r="AL1294" s="7" t="s">
        <v>402</v>
      </c>
      <c r="AM1294" t="s">
        <v>2455</v>
      </c>
      <c r="AN1294" t="s">
        <v>1151</v>
      </c>
      <c r="AO1294" t="s">
        <v>31</v>
      </c>
    </row>
    <row r="1295" spans="1:41" hidden="1" outlineLevel="1">
      <c r="A1295" t="s">
        <v>1552</v>
      </c>
      <c r="B1295" s="10" t="s">
        <v>3292</v>
      </c>
      <c r="C1295" s="1">
        <f t="shared" si="230"/>
        <v>866</v>
      </c>
      <c r="D1295" s="7">
        <f t="shared" si="223"/>
        <v>2</v>
      </c>
      <c r="E1295" s="7">
        <f t="shared" si="224"/>
        <v>1</v>
      </c>
      <c r="F1295" s="7">
        <f t="shared" si="225"/>
        <v>3</v>
      </c>
      <c r="G1295" s="1">
        <f t="shared" si="231"/>
        <v>103</v>
      </c>
      <c r="H1295" s="2">
        <f t="shared" si="232"/>
        <v>0.11893764434180139</v>
      </c>
      <c r="I1295" s="8"/>
      <c r="J1295" s="2">
        <f t="shared" si="226"/>
        <v>0.41801385681293302</v>
      </c>
      <c r="K1295" s="2">
        <f t="shared" si="227"/>
        <v>0.53695150115473445</v>
      </c>
      <c r="L1295" s="2">
        <f t="shared" si="228"/>
        <v>3.2332563510392612E-2</v>
      </c>
      <c r="M1295" s="2">
        <f t="shared" si="229"/>
        <v>1.2702078521939927E-2</v>
      </c>
      <c r="N1295" s="1">
        <v>362</v>
      </c>
      <c r="O1295" s="1">
        <v>465</v>
      </c>
      <c r="P1295" s="1">
        <v>28</v>
      </c>
      <c r="Q1295" s="1">
        <v>5</v>
      </c>
      <c r="R1295" s="1">
        <v>6</v>
      </c>
      <c r="S1295" s="1"/>
      <c r="T1295" s="1">
        <v>0</v>
      </c>
      <c r="U1295" s="1"/>
      <c r="V1295" s="1"/>
      <c r="W1295" s="1"/>
      <c r="X1295" s="1"/>
      <c r="Y1295" s="1"/>
      <c r="Z1295" s="1"/>
      <c r="AA1295" s="1"/>
      <c r="AB1295" s="1"/>
      <c r="AG1295" t="str">
        <f t="shared" si="233"/>
        <v>Webster</v>
      </c>
      <c r="AH1295" t="s">
        <v>1998</v>
      </c>
      <c r="AI1295">
        <v>2</v>
      </c>
      <c r="AJ1295" s="7">
        <v>141</v>
      </c>
      <c r="AL1295" s="7" t="s">
        <v>402</v>
      </c>
      <c r="AM1295" t="s">
        <v>2456</v>
      </c>
      <c r="AN1295" t="s">
        <v>657</v>
      </c>
      <c r="AO1295" t="s">
        <v>32</v>
      </c>
    </row>
    <row r="1296" spans="1:41" hidden="1" outlineLevel="1">
      <c r="A1296" t="s">
        <v>3109</v>
      </c>
      <c r="B1296" s="10" t="s">
        <v>3292</v>
      </c>
      <c r="C1296" s="1">
        <f t="shared" si="230"/>
        <v>391</v>
      </c>
      <c r="D1296" s="7">
        <f t="shared" si="223"/>
        <v>2</v>
      </c>
      <c r="E1296" s="7">
        <f t="shared" si="224"/>
        <v>1</v>
      </c>
      <c r="F1296" s="7">
        <f t="shared" si="225"/>
        <v>3</v>
      </c>
      <c r="G1296" s="1">
        <f t="shared" si="231"/>
        <v>142</v>
      </c>
      <c r="H1296" s="2">
        <f t="shared" si="232"/>
        <v>0.3631713554987212</v>
      </c>
      <c r="I1296" s="8"/>
      <c r="J1296" s="2">
        <f t="shared" si="226"/>
        <v>0.29667519181585678</v>
      </c>
      <c r="K1296" s="2">
        <f t="shared" si="227"/>
        <v>0.65984654731457804</v>
      </c>
      <c r="L1296" s="2">
        <f t="shared" si="228"/>
        <v>2.8132992327365727E-2</v>
      </c>
      <c r="M1296" s="2">
        <f t="shared" si="229"/>
        <v>1.5345268542199461E-2</v>
      </c>
      <c r="N1296" s="1">
        <v>116</v>
      </c>
      <c r="O1296" s="1">
        <v>258</v>
      </c>
      <c r="P1296" s="1">
        <v>11</v>
      </c>
      <c r="Q1296" s="1">
        <v>2</v>
      </c>
      <c r="R1296" s="1">
        <v>4</v>
      </c>
      <c r="S1296" s="1"/>
      <c r="T1296" s="1">
        <v>0</v>
      </c>
      <c r="U1296" s="1"/>
      <c r="V1296" s="1"/>
      <c r="W1296" s="1"/>
      <c r="X1296" s="1"/>
      <c r="Y1296" s="1"/>
      <c r="Z1296" s="1"/>
      <c r="AA1296" s="1"/>
      <c r="AB1296" s="1"/>
      <c r="AG1296" t="str">
        <f t="shared" si="233"/>
        <v>Wentworth</v>
      </c>
      <c r="AH1296" t="s">
        <v>824</v>
      </c>
      <c r="AI1296">
        <v>2</v>
      </c>
      <c r="AJ1296" s="7">
        <v>75</v>
      </c>
      <c r="AL1296" s="7" t="s">
        <v>402</v>
      </c>
      <c r="AM1296" t="s">
        <v>2454</v>
      </c>
      <c r="AN1296" t="s">
        <v>209</v>
      </c>
      <c r="AO1296" t="s">
        <v>33</v>
      </c>
    </row>
    <row r="1297" spans="1:41" hidden="1" outlineLevel="1">
      <c r="A1297" t="s">
        <v>1263</v>
      </c>
      <c r="B1297" s="10" t="s">
        <v>3292</v>
      </c>
      <c r="C1297" s="1">
        <f t="shared" si="230"/>
        <v>17</v>
      </c>
      <c r="D1297" s="7">
        <f t="shared" si="223"/>
        <v>2</v>
      </c>
      <c r="E1297" s="7">
        <f t="shared" si="224"/>
        <v>1</v>
      </c>
      <c r="F1297" s="7">
        <f t="shared" si="225"/>
        <v>0</v>
      </c>
      <c r="G1297" s="1">
        <f t="shared" si="231"/>
        <v>2</v>
      </c>
      <c r="H1297" s="2">
        <f t="shared" si="232"/>
        <v>0.11764705882352941</v>
      </c>
      <c r="I1297" s="8"/>
      <c r="J1297" s="2">
        <f t="shared" si="226"/>
        <v>0.41176470588235292</v>
      </c>
      <c r="K1297" s="2">
        <f t="shared" si="227"/>
        <v>0.52941176470588236</v>
      </c>
      <c r="L1297" s="2">
        <f t="shared" si="228"/>
        <v>0</v>
      </c>
      <c r="M1297" s="2">
        <f t="shared" si="229"/>
        <v>5.8823529411764719E-2</v>
      </c>
      <c r="N1297" s="1">
        <v>7</v>
      </c>
      <c r="O1297" s="1">
        <v>9</v>
      </c>
      <c r="P1297" s="1"/>
      <c r="Q1297" s="1">
        <v>1</v>
      </c>
      <c r="R1297" s="1"/>
      <c r="S1297" s="1"/>
      <c r="T1297" s="1"/>
      <c r="U1297" s="1"/>
      <c r="V1297" s="1"/>
      <c r="W1297" s="1"/>
      <c r="X1297" s="1"/>
      <c r="Y1297" s="1"/>
      <c r="Z1297" s="1"/>
      <c r="AA1297" s="1"/>
      <c r="AB1297" s="1"/>
      <c r="AG1297" t="str">
        <f t="shared" si="233"/>
        <v>Wentworth's Loc.</v>
      </c>
      <c r="AH1297" t="s">
        <v>823</v>
      </c>
      <c r="AI1297">
        <v>2</v>
      </c>
      <c r="AJ1297" s="7">
        <v>10</v>
      </c>
      <c r="AL1297" s="7" t="s">
        <v>402</v>
      </c>
      <c r="AM1297" t="s">
        <v>2150</v>
      </c>
      <c r="AN1297" t="s">
        <v>3980</v>
      </c>
      <c r="AO1297" t="s">
        <v>34</v>
      </c>
    </row>
    <row r="1298" spans="1:41" hidden="1" outlineLevel="1">
      <c r="A1298" t="s">
        <v>2232</v>
      </c>
      <c r="B1298" s="10" t="s">
        <v>3292</v>
      </c>
      <c r="C1298" s="1">
        <f t="shared" si="230"/>
        <v>870</v>
      </c>
      <c r="D1298" s="7">
        <f t="shared" si="223"/>
        <v>1</v>
      </c>
      <c r="E1298" s="7">
        <f t="shared" si="224"/>
        <v>2</v>
      </c>
      <c r="F1298" s="7">
        <f t="shared" si="225"/>
        <v>3</v>
      </c>
      <c r="G1298" s="1">
        <f t="shared" si="231"/>
        <v>29</v>
      </c>
      <c r="H1298" s="2">
        <f t="shared" si="232"/>
        <v>3.3333333333333333E-2</v>
      </c>
      <c r="I1298" s="8"/>
      <c r="J1298" s="2">
        <f t="shared" si="226"/>
        <v>0.48735632183908045</v>
      </c>
      <c r="K1298" s="2">
        <f t="shared" si="227"/>
        <v>0.45402298850574713</v>
      </c>
      <c r="L1298" s="2">
        <f t="shared" si="228"/>
        <v>4.5977011494252873E-2</v>
      </c>
      <c r="M1298" s="2">
        <f t="shared" si="229"/>
        <v>1.2643678160919603E-2</v>
      </c>
      <c r="N1298" s="1">
        <v>424</v>
      </c>
      <c r="O1298" s="1">
        <v>395</v>
      </c>
      <c r="P1298" s="1">
        <v>40</v>
      </c>
      <c r="Q1298" s="1">
        <v>3</v>
      </c>
      <c r="R1298" s="1">
        <v>8</v>
      </c>
      <c r="S1298" s="1"/>
      <c r="T1298" s="1">
        <v>0</v>
      </c>
      <c r="U1298" s="1"/>
      <c r="V1298" s="1"/>
      <c r="W1298" s="1"/>
      <c r="X1298" s="1"/>
      <c r="Y1298" s="1"/>
      <c r="Z1298" s="1"/>
      <c r="AA1298" s="1"/>
      <c r="AB1298" s="1"/>
      <c r="AG1298" t="str">
        <f t="shared" si="233"/>
        <v>Westmoreland</v>
      </c>
      <c r="AH1298" t="s">
        <v>3294</v>
      </c>
      <c r="AI1298">
        <v>2</v>
      </c>
      <c r="AJ1298" s="7">
        <v>206</v>
      </c>
      <c r="AL1298" s="7" t="s">
        <v>402</v>
      </c>
      <c r="AM1298" t="s">
        <v>1803</v>
      </c>
      <c r="AN1298" t="s">
        <v>998</v>
      </c>
      <c r="AO1298" t="s">
        <v>35</v>
      </c>
    </row>
    <row r="1299" spans="1:41" hidden="1" outlineLevel="1">
      <c r="A1299" t="s">
        <v>1274</v>
      </c>
      <c r="B1299" s="10" t="s">
        <v>3292</v>
      </c>
      <c r="C1299" s="1">
        <f t="shared" si="230"/>
        <v>981</v>
      </c>
      <c r="D1299" s="7">
        <f t="shared" si="223"/>
        <v>2</v>
      </c>
      <c r="E1299" s="7">
        <f t="shared" si="224"/>
        <v>1</v>
      </c>
      <c r="F1299" s="7">
        <f t="shared" si="225"/>
        <v>3</v>
      </c>
      <c r="G1299" s="1">
        <f t="shared" si="231"/>
        <v>168</v>
      </c>
      <c r="H1299" s="2">
        <f t="shared" si="232"/>
        <v>0.17125382262996941</v>
      </c>
      <c r="I1299" s="8"/>
      <c r="J1299" s="2">
        <f t="shared" si="226"/>
        <v>0.3873598369011213</v>
      </c>
      <c r="K1299" s="2">
        <f t="shared" si="227"/>
        <v>0.55861365953109077</v>
      </c>
      <c r="L1299" s="2">
        <f t="shared" si="228"/>
        <v>4.2813455657492352E-2</v>
      </c>
      <c r="M1299" s="2">
        <f t="shared" si="229"/>
        <v>1.1213047910295579E-2</v>
      </c>
      <c r="N1299" s="1">
        <v>380</v>
      </c>
      <c r="O1299" s="1">
        <v>548</v>
      </c>
      <c r="P1299" s="1">
        <v>42</v>
      </c>
      <c r="Q1299" s="1">
        <v>5</v>
      </c>
      <c r="R1299" s="1">
        <v>6</v>
      </c>
      <c r="S1299" s="1"/>
      <c r="T1299" s="1"/>
      <c r="U1299" s="1"/>
      <c r="V1299" s="1"/>
      <c r="W1299" s="1"/>
      <c r="X1299" s="1"/>
      <c r="Y1299" s="1"/>
      <c r="Z1299" s="1"/>
      <c r="AA1299" s="1"/>
      <c r="AB1299" s="1"/>
      <c r="AG1299" t="str">
        <f t="shared" si="233"/>
        <v>Whitefield</v>
      </c>
      <c r="AH1299" t="s">
        <v>823</v>
      </c>
      <c r="AI1299">
        <v>2</v>
      </c>
      <c r="AJ1299" s="7">
        <v>28</v>
      </c>
      <c r="AL1299" s="7" t="s">
        <v>402</v>
      </c>
      <c r="AM1299" t="s">
        <v>2150</v>
      </c>
      <c r="AN1299" t="s">
        <v>789</v>
      </c>
      <c r="AO1299" t="s">
        <v>36</v>
      </c>
    </row>
    <row r="1300" spans="1:41" hidden="1" outlineLevel="1">
      <c r="A1300" t="s">
        <v>3916</v>
      </c>
      <c r="B1300" s="10" t="s">
        <v>3292</v>
      </c>
      <c r="C1300" s="1">
        <f t="shared" si="230"/>
        <v>634</v>
      </c>
      <c r="D1300" s="7">
        <f t="shared" si="223"/>
        <v>1</v>
      </c>
      <c r="E1300" s="7">
        <f t="shared" si="224"/>
        <v>2</v>
      </c>
      <c r="F1300" s="7">
        <f t="shared" si="225"/>
        <v>3</v>
      </c>
      <c r="G1300" s="1">
        <f t="shared" si="231"/>
        <v>3</v>
      </c>
      <c r="H1300" s="2">
        <f t="shared" si="232"/>
        <v>4.7318611987381704E-3</v>
      </c>
      <c r="I1300" s="8"/>
      <c r="J1300" s="2">
        <f t="shared" si="226"/>
        <v>0.47003154574132494</v>
      </c>
      <c r="K1300" s="2">
        <f t="shared" si="227"/>
        <v>0.46529968454258674</v>
      </c>
      <c r="L1300" s="2">
        <f t="shared" si="228"/>
        <v>5.362776025236593E-2</v>
      </c>
      <c r="M1300" s="2">
        <f t="shared" si="229"/>
        <v>1.104100946372244E-2</v>
      </c>
      <c r="N1300" s="1">
        <v>298</v>
      </c>
      <c r="O1300" s="1">
        <v>295</v>
      </c>
      <c r="P1300" s="1">
        <v>34</v>
      </c>
      <c r="Q1300" s="1">
        <v>1</v>
      </c>
      <c r="R1300" s="1">
        <v>6</v>
      </c>
      <c r="S1300" s="1"/>
      <c r="T1300" s="1">
        <v>0</v>
      </c>
      <c r="U1300" s="1"/>
      <c r="V1300" s="1"/>
      <c r="W1300" s="1"/>
      <c r="X1300" s="1"/>
      <c r="Y1300" s="1"/>
      <c r="Z1300" s="1"/>
      <c r="AA1300" s="1"/>
      <c r="AB1300" s="1"/>
      <c r="AG1300" t="str">
        <f t="shared" si="233"/>
        <v>Wilmot</v>
      </c>
      <c r="AH1300" t="s">
        <v>1998</v>
      </c>
      <c r="AI1300">
        <v>2</v>
      </c>
      <c r="AJ1300" s="7">
        <v>117</v>
      </c>
      <c r="AL1300" s="7" t="s">
        <v>402</v>
      </c>
      <c r="AM1300" t="s">
        <v>2456</v>
      </c>
      <c r="AN1300" t="s">
        <v>1146</v>
      </c>
      <c r="AO1300" t="s">
        <v>37</v>
      </c>
    </row>
    <row r="1301" spans="1:41" hidden="1" outlineLevel="1">
      <c r="A1301" t="s">
        <v>3917</v>
      </c>
      <c r="B1301" s="10" t="s">
        <v>3292</v>
      </c>
      <c r="C1301" s="1">
        <f t="shared" si="230"/>
        <v>1825</v>
      </c>
      <c r="D1301" s="7">
        <f t="shared" si="223"/>
        <v>1</v>
      </c>
      <c r="E1301" s="7">
        <f t="shared" si="224"/>
        <v>2</v>
      </c>
      <c r="F1301" s="7">
        <f t="shared" si="225"/>
        <v>3</v>
      </c>
      <c r="G1301" s="1">
        <f t="shared" si="231"/>
        <v>97</v>
      </c>
      <c r="H1301" s="2">
        <f t="shared" si="232"/>
        <v>5.3150684931506847E-2</v>
      </c>
      <c r="I1301" s="8"/>
      <c r="J1301" s="2">
        <f t="shared" si="226"/>
        <v>0.48273972602739729</v>
      </c>
      <c r="K1301" s="2">
        <f t="shared" si="227"/>
        <v>0.42958904109589041</v>
      </c>
      <c r="L1301" s="2">
        <f t="shared" si="228"/>
        <v>7.5068493150684937E-2</v>
      </c>
      <c r="M1301" s="2">
        <f t="shared" si="229"/>
        <v>1.2602739726027309E-2</v>
      </c>
      <c r="N1301" s="1">
        <v>881</v>
      </c>
      <c r="O1301" s="1">
        <v>784</v>
      </c>
      <c r="P1301" s="1">
        <v>137</v>
      </c>
      <c r="Q1301" s="1">
        <v>6</v>
      </c>
      <c r="R1301" s="1">
        <v>15</v>
      </c>
      <c r="S1301" s="1"/>
      <c r="T1301" s="1">
        <v>2</v>
      </c>
      <c r="U1301" s="1"/>
      <c r="V1301" s="1"/>
      <c r="W1301" s="1"/>
      <c r="X1301" s="1"/>
      <c r="Y1301" s="1"/>
      <c r="Z1301" s="1"/>
      <c r="AA1301" s="1"/>
      <c r="AB1301" s="1"/>
      <c r="AG1301" t="str">
        <f t="shared" si="233"/>
        <v>Wilton</v>
      </c>
      <c r="AH1301" t="s">
        <v>1315</v>
      </c>
      <c r="AI1301">
        <v>2</v>
      </c>
      <c r="AJ1301" s="7">
        <v>239</v>
      </c>
      <c r="AL1301" s="7" t="s">
        <v>402</v>
      </c>
      <c r="AM1301" t="s">
        <v>2455</v>
      </c>
      <c r="AN1301" t="s">
        <v>119</v>
      </c>
      <c r="AO1301" t="s">
        <v>38</v>
      </c>
    </row>
    <row r="1302" spans="1:41" hidden="1" outlineLevel="1">
      <c r="A1302" t="s">
        <v>1531</v>
      </c>
      <c r="B1302" s="10" t="s">
        <v>3292</v>
      </c>
      <c r="C1302" s="1">
        <f t="shared" si="230"/>
        <v>1428</v>
      </c>
      <c r="D1302" s="7">
        <f t="shared" si="223"/>
        <v>1</v>
      </c>
      <c r="E1302" s="7">
        <f t="shared" si="224"/>
        <v>2</v>
      </c>
      <c r="F1302" s="7">
        <f t="shared" si="225"/>
        <v>3</v>
      </c>
      <c r="G1302" s="1">
        <f t="shared" si="231"/>
        <v>108</v>
      </c>
      <c r="H1302" s="2">
        <f t="shared" si="232"/>
        <v>7.5630252100840331E-2</v>
      </c>
      <c r="I1302" s="8"/>
      <c r="J1302" s="2">
        <f t="shared" si="226"/>
        <v>0.50560224089635852</v>
      </c>
      <c r="K1302" s="2">
        <f t="shared" si="227"/>
        <v>0.42997198879551823</v>
      </c>
      <c r="L1302" s="2">
        <f t="shared" si="228"/>
        <v>4.971988795518207E-2</v>
      </c>
      <c r="M1302" s="2">
        <f t="shared" si="229"/>
        <v>1.4705882352941173E-2</v>
      </c>
      <c r="N1302" s="1">
        <v>722</v>
      </c>
      <c r="O1302" s="1">
        <v>614</v>
      </c>
      <c r="P1302" s="1">
        <v>71</v>
      </c>
      <c r="Q1302" s="1">
        <v>10</v>
      </c>
      <c r="R1302" s="1">
        <v>9</v>
      </c>
      <c r="S1302" s="1"/>
      <c r="T1302" s="1">
        <v>2</v>
      </c>
      <c r="U1302" s="1"/>
      <c r="V1302" s="1"/>
      <c r="W1302" s="1"/>
      <c r="X1302" s="1"/>
      <c r="Y1302" s="1"/>
      <c r="Z1302" s="1"/>
      <c r="AA1302" s="1"/>
      <c r="AB1302" s="1"/>
      <c r="AG1302" t="str">
        <f t="shared" si="233"/>
        <v>Winchester</v>
      </c>
      <c r="AH1302" t="s">
        <v>3294</v>
      </c>
      <c r="AI1302">
        <v>2</v>
      </c>
      <c r="AJ1302" s="7">
        <v>245</v>
      </c>
      <c r="AL1302" s="7" t="s">
        <v>402</v>
      </c>
      <c r="AM1302" t="s">
        <v>1803</v>
      </c>
      <c r="AN1302" t="s">
        <v>318</v>
      </c>
      <c r="AO1302" t="s">
        <v>39</v>
      </c>
    </row>
    <row r="1303" spans="1:41" hidden="1" outlineLevel="1">
      <c r="A1303" t="s">
        <v>3851</v>
      </c>
      <c r="B1303" s="10" t="s">
        <v>3292</v>
      </c>
      <c r="C1303" s="1">
        <f t="shared" si="230"/>
        <v>5532</v>
      </c>
      <c r="D1303" s="7">
        <f t="shared" si="223"/>
        <v>2</v>
      </c>
      <c r="E1303" s="7">
        <f t="shared" si="224"/>
        <v>1</v>
      </c>
      <c r="F1303" s="7">
        <f t="shared" si="225"/>
        <v>3</v>
      </c>
      <c r="G1303" s="1">
        <f t="shared" si="231"/>
        <v>961</v>
      </c>
      <c r="H1303" s="2">
        <f t="shared" si="232"/>
        <v>0.17371655820679682</v>
      </c>
      <c r="I1303" s="8"/>
      <c r="J1303" s="2">
        <f t="shared" si="226"/>
        <v>0.39298626174981921</v>
      </c>
      <c r="K1303" s="2">
        <f t="shared" si="227"/>
        <v>0.56670281995661609</v>
      </c>
      <c r="L1303" s="2">
        <f t="shared" si="228"/>
        <v>3.2176428054953E-2</v>
      </c>
      <c r="M1303" s="2">
        <f t="shared" si="229"/>
        <v>8.134490238611701E-3</v>
      </c>
      <c r="N1303" s="1">
        <v>2174</v>
      </c>
      <c r="O1303" s="1">
        <v>3135</v>
      </c>
      <c r="P1303" s="1">
        <v>178</v>
      </c>
      <c r="Q1303">
        <v>22</v>
      </c>
      <c r="R1303">
        <v>22</v>
      </c>
      <c r="T1303">
        <v>1</v>
      </c>
      <c r="U1303" s="1"/>
      <c r="V1303" s="1"/>
      <c r="W1303" s="1"/>
      <c r="X1303" s="1"/>
      <c r="Y1303" s="1"/>
      <c r="Z1303" s="1"/>
      <c r="AA1303" s="1"/>
      <c r="AB1303" s="1"/>
      <c r="AG1303" t="str">
        <f t="shared" si="233"/>
        <v>Windham</v>
      </c>
      <c r="AH1303" t="s">
        <v>3022</v>
      </c>
      <c r="AI1303">
        <v>2</v>
      </c>
      <c r="AJ1303" s="7">
        <v>247</v>
      </c>
      <c r="AL1303" s="7" t="s">
        <v>402</v>
      </c>
      <c r="AM1303" t="s">
        <v>1466</v>
      </c>
      <c r="AN1303" t="s">
        <v>209</v>
      </c>
      <c r="AO1303" t="s">
        <v>40</v>
      </c>
    </row>
    <row r="1304" spans="1:41" hidden="1" outlineLevel="1">
      <c r="A1304" t="s">
        <v>3679</v>
      </c>
      <c r="B1304" s="10" t="s">
        <v>3292</v>
      </c>
      <c r="C1304" s="1">
        <f t="shared" si="230"/>
        <v>80</v>
      </c>
      <c r="D1304" s="7">
        <f t="shared" si="223"/>
        <v>2</v>
      </c>
      <c r="E1304" s="7">
        <f t="shared" si="224"/>
        <v>1</v>
      </c>
      <c r="F1304" s="7">
        <f t="shared" si="225"/>
        <v>3</v>
      </c>
      <c r="G1304" s="1">
        <f t="shared" si="231"/>
        <v>9</v>
      </c>
      <c r="H1304" s="2">
        <f t="shared" si="232"/>
        <v>0.1125</v>
      </c>
      <c r="I1304" s="8"/>
      <c r="J1304" s="2">
        <f t="shared" si="226"/>
        <v>0.4</v>
      </c>
      <c r="K1304" s="2">
        <f t="shared" si="227"/>
        <v>0.51249999999999996</v>
      </c>
      <c r="L1304" s="2">
        <f t="shared" si="228"/>
        <v>8.7499999999999994E-2</v>
      </c>
      <c r="M1304" s="2">
        <f t="shared" si="229"/>
        <v>2.7755575615628914E-17</v>
      </c>
      <c r="N1304" s="1">
        <v>32</v>
      </c>
      <c r="O1304" s="1">
        <v>41</v>
      </c>
      <c r="P1304" s="1">
        <v>7</v>
      </c>
      <c r="Q1304" s="1">
        <v>0</v>
      </c>
      <c r="R1304" s="1">
        <v>0</v>
      </c>
      <c r="S1304" s="1"/>
      <c r="T1304" s="1">
        <v>0</v>
      </c>
      <c r="U1304" s="1"/>
      <c r="V1304" s="1"/>
      <c r="W1304" s="1"/>
      <c r="X1304" s="1"/>
      <c r="Y1304" s="1"/>
      <c r="Z1304" s="1"/>
      <c r="AA1304" s="1"/>
      <c r="AB1304" s="1"/>
      <c r="AG1304" t="str">
        <f t="shared" si="233"/>
        <v>Windsor</v>
      </c>
      <c r="AH1304" t="s">
        <v>1315</v>
      </c>
      <c r="AI1304">
        <v>2</v>
      </c>
      <c r="AJ1304" s="7">
        <v>175</v>
      </c>
      <c r="AL1304" s="7" t="s">
        <v>402</v>
      </c>
      <c r="AM1304" t="s">
        <v>2455</v>
      </c>
      <c r="AN1304" t="s">
        <v>1157</v>
      </c>
      <c r="AO1304" t="s">
        <v>41</v>
      </c>
    </row>
    <row r="1305" spans="1:41" hidden="1" outlineLevel="1">
      <c r="A1305" t="s">
        <v>927</v>
      </c>
      <c r="B1305" s="10" t="s">
        <v>3292</v>
      </c>
      <c r="C1305" s="1">
        <f t="shared" si="230"/>
        <v>3617</v>
      </c>
      <c r="D1305" s="7">
        <f t="shared" si="223"/>
        <v>2</v>
      </c>
      <c r="E1305" s="7">
        <f t="shared" si="224"/>
        <v>1</v>
      </c>
      <c r="F1305" s="7">
        <f t="shared" si="225"/>
        <v>3</v>
      </c>
      <c r="G1305" s="1">
        <f t="shared" si="231"/>
        <v>874</v>
      </c>
      <c r="H1305" s="2">
        <f t="shared" si="232"/>
        <v>0.24163671551009125</v>
      </c>
      <c r="I1305" s="8"/>
      <c r="J1305" s="2">
        <f t="shared" si="226"/>
        <v>0.35471385125794858</v>
      </c>
      <c r="K1305" s="2">
        <f t="shared" si="227"/>
        <v>0.59635056676803977</v>
      </c>
      <c r="L1305" s="2">
        <f t="shared" si="228"/>
        <v>3.9259054465026262E-2</v>
      </c>
      <c r="M1305" s="2">
        <f t="shared" si="229"/>
        <v>9.6765275089853373E-3</v>
      </c>
      <c r="N1305" s="1">
        <v>1283</v>
      </c>
      <c r="O1305" s="1">
        <v>2157</v>
      </c>
      <c r="P1305" s="1">
        <v>142</v>
      </c>
      <c r="Q1305" s="1">
        <v>15</v>
      </c>
      <c r="R1305" s="1">
        <v>16</v>
      </c>
      <c r="S1305" s="1"/>
      <c r="T1305" s="1">
        <v>4</v>
      </c>
      <c r="U1305" s="1"/>
      <c r="V1305" s="1"/>
      <c r="W1305" s="1"/>
      <c r="X1305" s="1"/>
      <c r="Y1305" s="1"/>
      <c r="Z1305" s="1"/>
      <c r="AA1305" s="1"/>
      <c r="AB1305" s="1"/>
      <c r="AG1305" t="str">
        <f t="shared" si="233"/>
        <v>Wolfeboro</v>
      </c>
      <c r="AH1305" t="s">
        <v>1520</v>
      </c>
      <c r="AI1305">
        <v>1</v>
      </c>
      <c r="AJ1305" s="7">
        <v>101</v>
      </c>
      <c r="AL1305" s="7" t="s">
        <v>402</v>
      </c>
      <c r="AM1305" t="s">
        <v>1802</v>
      </c>
      <c r="AN1305" t="s">
        <v>95</v>
      </c>
      <c r="AO1305" t="s">
        <v>157</v>
      </c>
    </row>
    <row r="1306" spans="1:41" hidden="1" outlineLevel="1">
      <c r="A1306" t="s">
        <v>3463</v>
      </c>
      <c r="B1306" s="10" t="s">
        <v>3292</v>
      </c>
      <c r="C1306" s="1">
        <f t="shared" si="230"/>
        <v>589</v>
      </c>
      <c r="D1306" s="7">
        <f t="shared" si="223"/>
        <v>2</v>
      </c>
      <c r="E1306" s="7">
        <f t="shared" si="224"/>
        <v>1</v>
      </c>
      <c r="F1306" s="7">
        <f t="shared" si="225"/>
        <v>3</v>
      </c>
      <c r="G1306" s="1">
        <f t="shared" si="231"/>
        <v>40</v>
      </c>
      <c r="H1306" s="2">
        <f t="shared" si="232"/>
        <v>6.7911714770797965E-2</v>
      </c>
      <c r="I1306" s="8"/>
      <c r="J1306" s="2">
        <f t="shared" si="226"/>
        <v>0.43463497453310695</v>
      </c>
      <c r="K1306" s="2">
        <f t="shared" si="227"/>
        <v>0.50254668930390489</v>
      </c>
      <c r="L1306" s="2">
        <f t="shared" si="228"/>
        <v>4.7538200339558571E-2</v>
      </c>
      <c r="M1306" s="2">
        <f t="shared" si="229"/>
        <v>1.5280135823429582E-2</v>
      </c>
      <c r="N1306" s="1">
        <v>256</v>
      </c>
      <c r="O1306" s="1">
        <v>296</v>
      </c>
      <c r="P1306" s="1">
        <v>28</v>
      </c>
      <c r="Q1306" s="1">
        <v>4</v>
      </c>
      <c r="R1306" s="1">
        <v>5</v>
      </c>
      <c r="S1306" s="1"/>
      <c r="T1306" s="1">
        <v>0</v>
      </c>
      <c r="U1306" s="1"/>
      <c r="V1306" s="1"/>
      <c r="W1306" s="1"/>
      <c r="X1306" s="1"/>
      <c r="Y1306" s="1"/>
      <c r="Z1306" s="1"/>
      <c r="AA1306" s="1"/>
      <c r="AB1306" s="1"/>
      <c r="AG1306" t="str">
        <f t="shared" si="233"/>
        <v>Woodstock</v>
      </c>
      <c r="AH1306" t="s">
        <v>824</v>
      </c>
      <c r="AI1306">
        <v>2</v>
      </c>
      <c r="AJ1306" s="7">
        <v>62</v>
      </c>
      <c r="AL1306" s="7" t="s">
        <v>402</v>
      </c>
      <c r="AM1306" t="s">
        <v>2454</v>
      </c>
      <c r="AN1306" t="s">
        <v>4019</v>
      </c>
      <c r="AO1306" t="s">
        <v>158</v>
      </c>
    </row>
    <row r="1307" spans="1:41" collapsed="1">
      <c r="A1307" s="10" t="s">
        <v>3793</v>
      </c>
      <c r="B1307" s="10" t="s">
        <v>1985</v>
      </c>
      <c r="C1307" s="1">
        <f t="shared" si="230"/>
        <v>567805</v>
      </c>
      <c r="D1307" s="7">
        <f t="shared" si="223"/>
        <v>2</v>
      </c>
      <c r="E1307" s="7">
        <f t="shared" si="224"/>
        <v>1</v>
      </c>
      <c r="F1307" s="7">
        <f t="shared" si="225"/>
        <v>3</v>
      </c>
      <c r="G1307" s="1">
        <f t="shared" si="231"/>
        <v>7211</v>
      </c>
      <c r="H1307" s="2">
        <f t="shared" si="232"/>
        <v>1.2699782495751183E-2</v>
      </c>
      <c r="I1307" s="8"/>
      <c r="J1307" s="2">
        <f t="shared" si="226"/>
        <v>0.46908357622775426</v>
      </c>
      <c r="K1307" s="2">
        <f t="shared" si="227"/>
        <v>0.48178335872350542</v>
      </c>
      <c r="L1307" s="2">
        <f t="shared" si="228"/>
        <v>3.9094407410994972E-2</v>
      </c>
      <c r="M1307" s="2">
        <f t="shared" si="229"/>
        <v>1.0038657637745294E-2</v>
      </c>
      <c r="N1307" s="1">
        <f>SUM(N1048:N1306)</f>
        <v>266348</v>
      </c>
      <c r="O1307" s="1">
        <f>SUM(O1048:O1306)</f>
        <v>273559</v>
      </c>
      <c r="P1307" s="1">
        <f>SUM(P1048:P1306)</f>
        <v>22198</v>
      </c>
      <c r="Q1307" s="1">
        <f>SUM(Q1048:Q1306)</f>
        <v>2615</v>
      </c>
      <c r="R1307" s="1">
        <f>SUM(R1048:R1306)</f>
        <v>2757</v>
      </c>
      <c r="S1307" s="1"/>
      <c r="T1307" s="1">
        <f>SUM(T1048:T1306)</f>
        <v>328</v>
      </c>
      <c r="U1307" s="1"/>
      <c r="V1307" s="1"/>
      <c r="W1307" s="1"/>
      <c r="X1307" s="1"/>
      <c r="Y1307" s="1"/>
      <c r="Z1307" s="1"/>
      <c r="AA1307" s="1"/>
      <c r="AB1307" s="1"/>
      <c r="AG1307" t="str">
        <f t="shared" si="233"/>
        <v>New Hapmshire</v>
      </c>
    </row>
    <row r="1308" spans="1:41">
      <c r="B1308" s="10"/>
      <c r="C1308" s="1"/>
      <c r="D1308" s="7"/>
      <c r="E1308" s="7"/>
      <c r="F1308" s="7"/>
      <c r="G1308" s="1"/>
      <c r="J1308" s="2"/>
      <c r="K1308" s="2"/>
      <c r="L1308" s="2"/>
      <c r="M1308" s="2"/>
      <c r="N1308" s="1"/>
      <c r="O1308" s="1"/>
      <c r="P1308" s="1"/>
      <c r="Q1308" s="1"/>
      <c r="R1308" s="1"/>
      <c r="S1308" s="1"/>
      <c r="T1308" s="1"/>
      <c r="U1308" s="1"/>
      <c r="V1308" s="1"/>
      <c r="W1308" s="1"/>
      <c r="X1308" s="1"/>
      <c r="Y1308" s="1"/>
      <c r="Z1308" s="1"/>
      <c r="AA1308" s="1"/>
      <c r="AB1308" s="1"/>
    </row>
    <row r="1309" spans="1:41" hidden="1" outlineLevel="1">
      <c r="A1309" t="s">
        <v>2261</v>
      </c>
      <c r="B1309" s="10" t="s">
        <v>2324</v>
      </c>
      <c r="C1309" s="1">
        <f t="shared" si="230"/>
        <v>9079</v>
      </c>
      <c r="D1309" s="7">
        <f t="shared" si="223"/>
        <v>1</v>
      </c>
      <c r="E1309" s="7">
        <f t="shared" si="224"/>
        <v>2</v>
      </c>
      <c r="F1309" s="7">
        <f t="shared" si="225"/>
        <v>3</v>
      </c>
      <c r="G1309" s="1">
        <f t="shared" si="231"/>
        <v>721</v>
      </c>
      <c r="H1309" s="2">
        <f t="shared" si="232"/>
        <v>7.9414032382420965E-2</v>
      </c>
      <c r="I1309" s="8"/>
      <c r="J1309" s="2">
        <f t="shared" si="226"/>
        <v>0.50501156515034695</v>
      </c>
      <c r="K1309" s="2">
        <f t="shared" si="227"/>
        <v>0.425597532767926</v>
      </c>
      <c r="L1309" s="2">
        <f t="shared" si="228"/>
        <v>6.1240224694349595E-2</v>
      </c>
      <c r="M1309" s="2">
        <f t="shared" si="229"/>
        <v>8.1506773873774516E-3</v>
      </c>
      <c r="N1309" s="1">
        <v>4585</v>
      </c>
      <c r="O1309" s="1">
        <v>3864</v>
      </c>
      <c r="P1309" s="1">
        <v>556</v>
      </c>
      <c r="Q1309" s="1">
        <v>39</v>
      </c>
      <c r="R1309" s="1">
        <v>16</v>
      </c>
      <c r="S1309" s="1">
        <v>8</v>
      </c>
      <c r="T1309" s="1">
        <v>2</v>
      </c>
      <c r="U1309" s="1">
        <v>8</v>
      </c>
      <c r="V1309" s="1">
        <v>0</v>
      </c>
      <c r="W1309" s="1">
        <v>0</v>
      </c>
      <c r="X1309" s="1"/>
      <c r="Y1309" s="72">
        <v>1</v>
      </c>
      <c r="Z1309" s="1"/>
      <c r="AA1309" s="1"/>
      <c r="AB1309" s="1"/>
      <c r="AG1309" t="str">
        <f t="shared" si="233"/>
        <v>Barrington</v>
      </c>
      <c r="AH1309" t="s">
        <v>2683</v>
      </c>
      <c r="AI1309">
        <v>1</v>
      </c>
      <c r="AJ1309" s="7">
        <v>17</v>
      </c>
      <c r="AL1309" s="7" t="s">
        <v>1123</v>
      </c>
      <c r="AM1309" t="s">
        <v>1801</v>
      </c>
      <c r="AN1309" t="s">
        <v>1803</v>
      </c>
      <c r="AO1309" t="s">
        <v>414</v>
      </c>
    </row>
    <row r="1310" spans="1:41" hidden="1" outlineLevel="1">
      <c r="A1310" t="s">
        <v>2683</v>
      </c>
      <c r="B1310" s="10" t="s">
        <v>2324</v>
      </c>
      <c r="C1310" s="1">
        <f t="shared" si="230"/>
        <v>9529</v>
      </c>
      <c r="D1310" s="7">
        <f t="shared" si="223"/>
        <v>1</v>
      </c>
      <c r="E1310" s="7">
        <f t="shared" si="224"/>
        <v>2</v>
      </c>
      <c r="F1310" s="7">
        <f t="shared" si="225"/>
        <v>3</v>
      </c>
      <c r="G1310" s="1">
        <f t="shared" si="231"/>
        <v>2849</v>
      </c>
      <c r="H1310" s="2">
        <f t="shared" si="232"/>
        <v>0.29898205478014483</v>
      </c>
      <c r="I1310" s="8"/>
      <c r="J1310" s="2">
        <f t="shared" si="226"/>
        <v>0.62063175569314721</v>
      </c>
      <c r="K1310" s="2">
        <f t="shared" si="227"/>
        <v>0.32164970091300243</v>
      </c>
      <c r="L1310" s="2">
        <f t="shared" si="228"/>
        <v>4.8168748032322385E-2</v>
      </c>
      <c r="M1310" s="2">
        <f t="shared" si="229"/>
        <v>9.5497953615279671E-3</v>
      </c>
      <c r="N1310" s="1">
        <v>5914</v>
      </c>
      <c r="O1310" s="1">
        <v>3065</v>
      </c>
      <c r="P1310" s="1">
        <v>459</v>
      </c>
      <c r="Q1310" s="1">
        <v>54</v>
      </c>
      <c r="R1310" s="1">
        <v>15</v>
      </c>
      <c r="S1310" s="1">
        <v>6</v>
      </c>
      <c r="T1310" s="1">
        <v>2</v>
      </c>
      <c r="U1310" s="1">
        <v>10</v>
      </c>
      <c r="V1310" s="1">
        <v>0</v>
      </c>
      <c r="W1310" s="1">
        <v>0</v>
      </c>
      <c r="X1310" s="1"/>
      <c r="Y1310" s="72">
        <v>4</v>
      </c>
      <c r="Z1310" s="1"/>
      <c r="AA1310" s="1"/>
      <c r="AB1310" s="1"/>
      <c r="AG1310" t="str">
        <f t="shared" si="233"/>
        <v>Bristol</v>
      </c>
      <c r="AH1310" t="s">
        <v>2683</v>
      </c>
      <c r="AI1310">
        <v>1</v>
      </c>
      <c r="AJ1310" s="7">
        <v>22</v>
      </c>
      <c r="AL1310" s="7" t="s">
        <v>1123</v>
      </c>
      <c r="AM1310" t="s">
        <v>1801</v>
      </c>
      <c r="AN1310" t="s">
        <v>4099</v>
      </c>
      <c r="AO1310" t="s">
        <v>471</v>
      </c>
    </row>
    <row r="1311" spans="1:41" hidden="1" outlineLevel="1">
      <c r="A1311" t="s">
        <v>3603</v>
      </c>
      <c r="B1311" s="10" t="s">
        <v>2324</v>
      </c>
      <c r="C1311" s="1">
        <f t="shared" si="230"/>
        <v>5873</v>
      </c>
      <c r="D1311" s="7">
        <f t="shared" si="223"/>
        <v>1</v>
      </c>
      <c r="E1311" s="7">
        <f t="shared" si="224"/>
        <v>2</v>
      </c>
      <c r="F1311" s="7">
        <f t="shared" si="225"/>
        <v>3</v>
      </c>
      <c r="G1311" s="1">
        <f t="shared" si="231"/>
        <v>983</v>
      </c>
      <c r="H1311" s="2">
        <f t="shared" si="232"/>
        <v>0.16737612804358931</v>
      </c>
      <c r="I1311" s="8"/>
      <c r="J1311" s="2">
        <f t="shared" si="226"/>
        <v>0.54673931551166355</v>
      </c>
      <c r="K1311" s="2">
        <f t="shared" si="227"/>
        <v>0.37936318746807424</v>
      </c>
      <c r="L1311" s="2">
        <f t="shared" si="228"/>
        <v>6.0275838583347521E-2</v>
      </c>
      <c r="M1311" s="2">
        <f t="shared" si="229"/>
        <v>1.3621658436914694E-2</v>
      </c>
      <c r="N1311" s="1">
        <v>3211</v>
      </c>
      <c r="O1311" s="1">
        <v>2228</v>
      </c>
      <c r="P1311" s="1">
        <v>354</v>
      </c>
      <c r="Q1311" s="1">
        <v>48</v>
      </c>
      <c r="R1311" s="1">
        <v>16</v>
      </c>
      <c r="S1311" s="1">
        <v>6</v>
      </c>
      <c r="T1311" s="1">
        <v>1</v>
      </c>
      <c r="U1311" s="1">
        <v>3</v>
      </c>
      <c r="V1311" s="1">
        <v>1</v>
      </c>
      <c r="W1311" s="1">
        <v>0</v>
      </c>
      <c r="X1311" s="1"/>
      <c r="Y1311" s="72">
        <v>5</v>
      </c>
      <c r="Z1311" s="1"/>
      <c r="AA1311" s="1"/>
      <c r="AB1311" s="1"/>
      <c r="AG1311" t="str">
        <f t="shared" si="233"/>
        <v>Burrillville</v>
      </c>
      <c r="AH1311" t="s">
        <v>1681</v>
      </c>
      <c r="AI1311">
        <v>1</v>
      </c>
      <c r="AJ1311" s="7">
        <v>4</v>
      </c>
      <c r="AL1311" s="7" t="s">
        <v>1123</v>
      </c>
      <c r="AM1311" t="s">
        <v>2150</v>
      </c>
      <c r="AN1311" t="s">
        <v>1803</v>
      </c>
      <c r="AO1311" t="s">
        <v>472</v>
      </c>
    </row>
    <row r="1312" spans="1:41" hidden="1" outlineLevel="1">
      <c r="A1312" t="s">
        <v>3563</v>
      </c>
      <c r="B1312" s="10" t="s">
        <v>2324</v>
      </c>
      <c r="C1312" s="1">
        <f t="shared" si="230"/>
        <v>3478</v>
      </c>
      <c r="D1312" s="7">
        <f t="shared" si="223"/>
        <v>1</v>
      </c>
      <c r="E1312" s="7">
        <f t="shared" si="224"/>
        <v>2</v>
      </c>
      <c r="F1312" s="7">
        <f t="shared" si="225"/>
        <v>3</v>
      </c>
      <c r="G1312" s="1">
        <f t="shared" si="231"/>
        <v>2139</v>
      </c>
      <c r="H1312" s="2">
        <f t="shared" si="232"/>
        <v>0.61500862564692349</v>
      </c>
      <c r="I1312" s="8"/>
      <c r="J1312" s="2">
        <f t="shared" si="226"/>
        <v>0.79068430132259915</v>
      </c>
      <c r="K1312" s="2">
        <f t="shared" si="227"/>
        <v>0.17567567567567569</v>
      </c>
      <c r="L1312" s="2">
        <f t="shared" si="228"/>
        <v>2.61644623346751E-2</v>
      </c>
      <c r="M1312" s="2">
        <f t="shared" si="229"/>
        <v>7.4755606670500671E-3</v>
      </c>
      <c r="N1312" s="1">
        <v>2750</v>
      </c>
      <c r="O1312" s="1">
        <v>611</v>
      </c>
      <c r="P1312" s="1">
        <v>91</v>
      </c>
      <c r="Q1312" s="1">
        <v>16</v>
      </c>
      <c r="R1312" s="1">
        <v>2</v>
      </c>
      <c r="S1312" s="1">
        <v>3</v>
      </c>
      <c r="T1312" s="1">
        <v>0</v>
      </c>
      <c r="U1312" s="1">
        <v>0</v>
      </c>
      <c r="V1312" s="1">
        <v>0</v>
      </c>
      <c r="W1312" s="1">
        <v>1</v>
      </c>
      <c r="X1312" s="1"/>
      <c r="Y1312" s="72">
        <v>4</v>
      </c>
      <c r="Z1312" s="1"/>
      <c r="AA1312" s="1"/>
      <c r="AB1312" s="1"/>
      <c r="AG1312" t="str">
        <f t="shared" si="233"/>
        <v>Central Falls City</v>
      </c>
      <c r="AH1312" t="s">
        <v>1681</v>
      </c>
      <c r="AI1312">
        <v>1</v>
      </c>
      <c r="AJ1312" s="7">
        <v>8</v>
      </c>
      <c r="AL1312" s="7" t="s">
        <v>1123</v>
      </c>
      <c r="AM1312" t="s">
        <v>2150</v>
      </c>
      <c r="AN1312" t="s">
        <v>4099</v>
      </c>
      <c r="AO1312" t="s">
        <v>473</v>
      </c>
    </row>
    <row r="1313" spans="1:41" hidden="1" outlineLevel="1">
      <c r="A1313" t="s">
        <v>3604</v>
      </c>
      <c r="B1313" s="10" t="s">
        <v>2324</v>
      </c>
      <c r="C1313" s="1">
        <f t="shared" si="230"/>
        <v>3634</v>
      </c>
      <c r="D1313" s="7">
        <f t="shared" si="223"/>
        <v>1</v>
      </c>
      <c r="E1313" s="7">
        <f t="shared" si="224"/>
        <v>2</v>
      </c>
      <c r="F1313" s="7">
        <f t="shared" si="225"/>
        <v>3</v>
      </c>
      <c r="G1313" s="1">
        <f t="shared" si="231"/>
        <v>324</v>
      </c>
      <c r="H1313" s="2">
        <f t="shared" si="232"/>
        <v>8.9157952669234999E-2</v>
      </c>
      <c r="I1313" s="8"/>
      <c r="J1313" s="2">
        <f t="shared" si="226"/>
        <v>0.48981838194826638</v>
      </c>
      <c r="K1313" s="2">
        <f t="shared" si="227"/>
        <v>0.40066042927903139</v>
      </c>
      <c r="L1313" s="2">
        <f t="shared" si="228"/>
        <v>9.8789212988442482E-2</v>
      </c>
      <c r="M1313" s="2">
        <f t="shared" si="229"/>
        <v>1.073197578425969E-2</v>
      </c>
      <c r="N1313" s="1">
        <v>1780</v>
      </c>
      <c r="O1313" s="1">
        <v>1456</v>
      </c>
      <c r="P1313" s="1">
        <v>359</v>
      </c>
      <c r="Q1313" s="1">
        <v>14</v>
      </c>
      <c r="R1313" s="1">
        <v>9</v>
      </c>
      <c r="S1313" s="1">
        <v>4</v>
      </c>
      <c r="T1313" s="1">
        <v>1</v>
      </c>
      <c r="U1313" s="1">
        <v>9</v>
      </c>
      <c r="V1313" s="1">
        <v>1</v>
      </c>
      <c r="W1313" s="1">
        <v>0</v>
      </c>
      <c r="X1313" s="1"/>
      <c r="Y1313" s="72">
        <v>1</v>
      </c>
      <c r="Z1313" s="1"/>
      <c r="AA1313" s="1"/>
      <c r="AB1313" s="1"/>
      <c r="AG1313" t="str">
        <f t="shared" si="233"/>
        <v>Charlestown</v>
      </c>
      <c r="AH1313" t="s">
        <v>1982</v>
      </c>
      <c r="AI1313">
        <v>2</v>
      </c>
      <c r="AJ1313" s="7">
        <v>40</v>
      </c>
      <c r="AL1313" s="7" t="s">
        <v>1123</v>
      </c>
      <c r="AM1313" t="s">
        <v>2454</v>
      </c>
      <c r="AN1313" t="s">
        <v>1803</v>
      </c>
      <c r="AO1313" t="s">
        <v>474</v>
      </c>
    </row>
    <row r="1314" spans="1:41" hidden="1" outlineLevel="1">
      <c r="A1314" t="s">
        <v>3099</v>
      </c>
      <c r="B1314" s="10" t="s">
        <v>2324</v>
      </c>
      <c r="C1314" s="1">
        <f t="shared" si="230"/>
        <v>14497</v>
      </c>
      <c r="D1314" s="7">
        <f t="shared" si="223"/>
        <v>1</v>
      </c>
      <c r="E1314" s="7">
        <f t="shared" si="224"/>
        <v>2</v>
      </c>
      <c r="F1314" s="7">
        <f t="shared" si="225"/>
        <v>3</v>
      </c>
      <c r="G1314" s="1">
        <f t="shared" si="231"/>
        <v>3304</v>
      </c>
      <c r="H1314" s="2">
        <f t="shared" si="232"/>
        <v>0.22790922259777885</v>
      </c>
      <c r="I1314" s="8"/>
      <c r="J1314" s="2">
        <f t="shared" si="226"/>
        <v>0.58046492377733327</v>
      </c>
      <c r="K1314" s="2">
        <f t="shared" si="227"/>
        <v>0.35255570117955437</v>
      </c>
      <c r="L1314" s="2">
        <f t="shared" si="228"/>
        <v>5.5666689659929644E-2</v>
      </c>
      <c r="M1314" s="2">
        <f t="shared" si="229"/>
        <v>1.1312685383182711E-2</v>
      </c>
      <c r="N1314" s="1">
        <v>8415</v>
      </c>
      <c r="O1314" s="1">
        <v>5111</v>
      </c>
      <c r="P1314" s="1">
        <v>807</v>
      </c>
      <c r="Q1314" s="1">
        <v>113</v>
      </c>
      <c r="R1314" s="1">
        <v>29</v>
      </c>
      <c r="S1314" s="1">
        <v>7</v>
      </c>
      <c r="T1314" s="1">
        <v>0</v>
      </c>
      <c r="U1314" s="1">
        <v>9</v>
      </c>
      <c r="V1314" s="1">
        <v>3</v>
      </c>
      <c r="W1314" s="1">
        <v>0</v>
      </c>
      <c r="X1314" s="1"/>
      <c r="Y1314" s="72">
        <v>3</v>
      </c>
      <c r="Z1314" s="1"/>
      <c r="AA1314" s="1"/>
      <c r="AB1314" s="1"/>
      <c r="AG1314" t="str">
        <f t="shared" si="233"/>
        <v>Coventry</v>
      </c>
      <c r="AH1314" t="s">
        <v>3204</v>
      </c>
      <c r="AI1314">
        <v>2</v>
      </c>
      <c r="AJ1314" s="7">
        <v>21</v>
      </c>
      <c r="AL1314" s="7" t="s">
        <v>1123</v>
      </c>
      <c r="AM1314" t="s">
        <v>1802</v>
      </c>
      <c r="AN1314" t="s">
        <v>1803</v>
      </c>
      <c r="AO1314" t="s">
        <v>475</v>
      </c>
    </row>
    <row r="1315" spans="1:41" hidden="1" outlineLevel="1">
      <c r="A1315" t="s">
        <v>3678</v>
      </c>
      <c r="B1315" s="10" t="s">
        <v>2324</v>
      </c>
      <c r="C1315" s="1">
        <f t="shared" si="230"/>
        <v>33627</v>
      </c>
      <c r="D1315" s="7">
        <f t="shared" si="223"/>
        <v>1</v>
      </c>
      <c r="E1315" s="7">
        <f t="shared" si="224"/>
        <v>2</v>
      </c>
      <c r="F1315" s="7">
        <f t="shared" si="225"/>
        <v>3</v>
      </c>
      <c r="G1315" s="1">
        <f t="shared" si="231"/>
        <v>10784</v>
      </c>
      <c r="H1315" s="2">
        <f t="shared" si="232"/>
        <v>0.32069467987034228</v>
      </c>
      <c r="I1315" s="8"/>
      <c r="J1315" s="2">
        <f t="shared" si="226"/>
        <v>0.63056472477473458</v>
      </c>
      <c r="K1315" s="2">
        <f t="shared" si="227"/>
        <v>0.30987004490439229</v>
      </c>
      <c r="L1315" s="2">
        <f t="shared" si="228"/>
        <v>5.0584351860112411E-2</v>
      </c>
      <c r="M1315" s="2">
        <f t="shared" si="229"/>
        <v>8.9808784607607189E-3</v>
      </c>
      <c r="N1315" s="1">
        <v>21204</v>
      </c>
      <c r="O1315" s="1">
        <v>10420</v>
      </c>
      <c r="P1315" s="1">
        <v>1701</v>
      </c>
      <c r="Q1315" s="1">
        <v>182</v>
      </c>
      <c r="R1315" s="1">
        <v>49</v>
      </c>
      <c r="S1315" s="1">
        <v>20</v>
      </c>
      <c r="T1315" s="1">
        <v>8</v>
      </c>
      <c r="U1315" s="1">
        <v>19</v>
      </c>
      <c r="V1315" s="1">
        <v>6</v>
      </c>
      <c r="W1315" s="1">
        <v>3</v>
      </c>
      <c r="X1315" s="1"/>
      <c r="Y1315" s="72">
        <v>15</v>
      </c>
      <c r="Z1315" s="1"/>
      <c r="AA1315" s="1"/>
      <c r="AB1315" s="1"/>
      <c r="AG1315" t="str">
        <f t="shared" si="233"/>
        <v>Cranston City</v>
      </c>
      <c r="AH1315" t="s">
        <v>1681</v>
      </c>
      <c r="AI1315">
        <v>2</v>
      </c>
      <c r="AJ1315" s="7">
        <v>16</v>
      </c>
      <c r="AL1315" s="7" t="s">
        <v>1123</v>
      </c>
      <c r="AM1315" t="s">
        <v>2150</v>
      </c>
      <c r="AN1315" t="s">
        <v>1466</v>
      </c>
      <c r="AO1315" t="s">
        <v>42</v>
      </c>
    </row>
    <row r="1316" spans="1:41" hidden="1" outlineLevel="1">
      <c r="A1316" t="s">
        <v>2622</v>
      </c>
      <c r="B1316" s="10" t="s">
        <v>2324</v>
      </c>
      <c r="C1316" s="1">
        <f t="shared" si="230"/>
        <v>14551</v>
      </c>
      <c r="D1316" s="7">
        <f t="shared" si="223"/>
        <v>1</v>
      </c>
      <c r="E1316" s="7">
        <f t="shared" si="224"/>
        <v>2</v>
      </c>
      <c r="F1316" s="7">
        <f t="shared" si="225"/>
        <v>3</v>
      </c>
      <c r="G1316" s="1">
        <f t="shared" si="231"/>
        <v>3392</v>
      </c>
      <c r="H1316" s="2">
        <f t="shared" si="232"/>
        <v>0.23311112638306647</v>
      </c>
      <c r="I1316" s="8"/>
      <c r="J1316" s="2">
        <f t="shared" si="226"/>
        <v>0.58559549171878222</v>
      </c>
      <c r="K1316" s="2">
        <f t="shared" si="227"/>
        <v>0.35248436533571575</v>
      </c>
      <c r="L1316" s="2">
        <f t="shared" si="228"/>
        <v>5.3329668064050581E-2</v>
      </c>
      <c r="M1316" s="2">
        <f t="shared" si="229"/>
        <v>8.5904748814514403E-3</v>
      </c>
      <c r="N1316" s="1">
        <v>8521</v>
      </c>
      <c r="O1316" s="1">
        <v>5129</v>
      </c>
      <c r="P1316" s="1">
        <v>776</v>
      </c>
      <c r="Q1316" s="1">
        <v>78</v>
      </c>
      <c r="R1316" s="1">
        <v>21</v>
      </c>
      <c r="S1316" s="1">
        <v>4</v>
      </c>
      <c r="T1316" s="1">
        <v>1</v>
      </c>
      <c r="U1316" s="1">
        <v>13</v>
      </c>
      <c r="V1316" s="1">
        <v>1</v>
      </c>
      <c r="W1316" s="1">
        <v>1</v>
      </c>
      <c r="X1316" s="1"/>
      <c r="Y1316" s="72">
        <v>6</v>
      </c>
      <c r="Z1316" s="1"/>
      <c r="AA1316" s="1"/>
      <c r="AB1316" s="1"/>
      <c r="AG1316" t="str">
        <f t="shared" si="233"/>
        <v>Cumberland</v>
      </c>
      <c r="AH1316" t="s">
        <v>1681</v>
      </c>
      <c r="AI1316">
        <v>1</v>
      </c>
      <c r="AJ1316" s="7">
        <v>1</v>
      </c>
      <c r="AL1316" s="7" t="s">
        <v>1123</v>
      </c>
      <c r="AM1316" t="s">
        <v>2150</v>
      </c>
      <c r="AN1316" t="s">
        <v>982</v>
      </c>
      <c r="AO1316" t="s">
        <v>43</v>
      </c>
    </row>
    <row r="1317" spans="1:41" hidden="1" outlineLevel="1">
      <c r="A1317" t="s">
        <v>3606</v>
      </c>
      <c r="B1317" s="10" t="s">
        <v>2324</v>
      </c>
      <c r="C1317" s="1">
        <f t="shared" si="230"/>
        <v>6474</v>
      </c>
      <c r="D1317" s="7">
        <f t="shared" si="223"/>
        <v>2</v>
      </c>
      <c r="E1317" s="7">
        <f t="shared" si="224"/>
        <v>1</v>
      </c>
      <c r="F1317" s="7">
        <f t="shared" si="225"/>
        <v>3</v>
      </c>
      <c r="G1317" s="1">
        <f t="shared" si="231"/>
        <v>78</v>
      </c>
      <c r="H1317" s="2">
        <f t="shared" si="232"/>
        <v>1.2048192771084338E-2</v>
      </c>
      <c r="I1317" s="8"/>
      <c r="J1317" s="2">
        <f t="shared" si="226"/>
        <v>0.45736793327154773</v>
      </c>
      <c r="K1317" s="2">
        <f t="shared" si="227"/>
        <v>0.46941612604263205</v>
      </c>
      <c r="L1317" s="2">
        <f t="shared" si="228"/>
        <v>6.39481000926784E-2</v>
      </c>
      <c r="M1317" s="2">
        <f t="shared" si="229"/>
        <v>9.2678405931418684E-3</v>
      </c>
      <c r="N1317" s="1">
        <v>2961</v>
      </c>
      <c r="O1317" s="1">
        <v>3039</v>
      </c>
      <c r="P1317" s="1">
        <v>414</v>
      </c>
      <c r="Q1317" s="1">
        <v>27</v>
      </c>
      <c r="R1317" s="1">
        <v>21</v>
      </c>
      <c r="S1317" s="1">
        <v>1</v>
      </c>
      <c r="T1317" s="1">
        <v>2</v>
      </c>
      <c r="U1317" s="1">
        <v>6</v>
      </c>
      <c r="V1317" s="1">
        <v>0</v>
      </c>
      <c r="W1317" s="1">
        <v>0</v>
      </c>
      <c r="X1317" s="1"/>
      <c r="Y1317" s="72">
        <v>3</v>
      </c>
      <c r="Z1317" s="1"/>
      <c r="AA1317" s="1"/>
      <c r="AB1317" s="1"/>
      <c r="AG1317" t="str">
        <f t="shared" si="233"/>
        <v>East Greenwich</v>
      </c>
      <c r="AH1317" t="s">
        <v>3204</v>
      </c>
      <c r="AI1317">
        <v>2</v>
      </c>
      <c r="AJ1317" s="7">
        <v>24</v>
      </c>
      <c r="AL1317" s="7" t="s">
        <v>1123</v>
      </c>
      <c r="AM1317" t="s">
        <v>1802</v>
      </c>
      <c r="AN1317" t="s">
        <v>4099</v>
      </c>
      <c r="AO1317" t="s">
        <v>44</v>
      </c>
    </row>
    <row r="1318" spans="1:41" hidden="1" outlineLevel="1">
      <c r="A1318" t="s">
        <v>2544</v>
      </c>
      <c r="B1318" s="10" t="s">
        <v>2324</v>
      </c>
      <c r="C1318" s="1">
        <f t="shared" si="230"/>
        <v>19278</v>
      </c>
      <c r="D1318" s="7">
        <f t="shared" si="223"/>
        <v>1</v>
      </c>
      <c r="E1318" s="7">
        <f t="shared" si="224"/>
        <v>2</v>
      </c>
      <c r="F1318" s="7">
        <f t="shared" si="225"/>
        <v>3</v>
      </c>
      <c r="G1318" s="1">
        <f t="shared" si="231"/>
        <v>7961</v>
      </c>
      <c r="H1318" s="2">
        <f t="shared" si="232"/>
        <v>0.41295777570287373</v>
      </c>
      <c r="I1318" s="8"/>
      <c r="J1318" s="2">
        <f t="shared" si="226"/>
        <v>0.6760556074281564</v>
      </c>
      <c r="K1318" s="2">
        <f t="shared" si="227"/>
        <v>0.26309783172528273</v>
      </c>
      <c r="L1318" s="2">
        <f t="shared" si="228"/>
        <v>5.244319950202303E-2</v>
      </c>
      <c r="M1318" s="2">
        <f t="shared" si="229"/>
        <v>8.4033613445378408E-3</v>
      </c>
      <c r="N1318" s="1">
        <v>13033</v>
      </c>
      <c r="O1318" s="1">
        <v>5072</v>
      </c>
      <c r="P1318" s="1">
        <v>1011</v>
      </c>
      <c r="Q1318" s="1">
        <v>100</v>
      </c>
      <c r="R1318" s="1">
        <v>21</v>
      </c>
      <c r="S1318" s="1">
        <v>13</v>
      </c>
      <c r="T1318" s="1">
        <v>3</v>
      </c>
      <c r="U1318" s="1">
        <v>10</v>
      </c>
      <c r="V1318" s="1">
        <v>1</v>
      </c>
      <c r="W1318" s="1">
        <v>3</v>
      </c>
      <c r="X1318" s="1"/>
      <c r="Y1318" s="72">
        <v>11</v>
      </c>
      <c r="Z1318" s="1"/>
      <c r="AA1318" s="1"/>
      <c r="AB1318" s="1"/>
      <c r="AG1318" t="str">
        <f t="shared" si="233"/>
        <v>East Providence</v>
      </c>
      <c r="AH1318" t="s">
        <v>1681</v>
      </c>
      <c r="AI1318">
        <v>1</v>
      </c>
      <c r="AJ1318" s="7">
        <v>13</v>
      </c>
      <c r="AL1318" s="7" t="s">
        <v>1123</v>
      </c>
      <c r="AM1318" t="s">
        <v>2150</v>
      </c>
      <c r="AN1318" t="s">
        <v>776</v>
      </c>
      <c r="AO1318" t="s">
        <v>45</v>
      </c>
    </row>
    <row r="1319" spans="1:41" hidden="1" outlineLevel="1">
      <c r="A1319" t="s">
        <v>2545</v>
      </c>
      <c r="B1319" s="10" t="s">
        <v>2324</v>
      </c>
      <c r="C1319" s="1">
        <f t="shared" si="230"/>
        <v>2660</v>
      </c>
      <c r="D1319" s="7">
        <f t="shared" si="223"/>
        <v>1</v>
      </c>
      <c r="E1319" s="7">
        <f t="shared" si="224"/>
        <v>2</v>
      </c>
      <c r="F1319" s="7">
        <f t="shared" si="225"/>
        <v>3</v>
      </c>
      <c r="G1319" s="1">
        <f t="shared" si="231"/>
        <v>201</v>
      </c>
      <c r="H1319" s="2">
        <f t="shared" si="232"/>
        <v>7.5563909774436097E-2</v>
      </c>
      <c r="I1319" s="8"/>
      <c r="J1319" s="2">
        <f t="shared" si="226"/>
        <v>0.48796992481203005</v>
      </c>
      <c r="K1319" s="2">
        <f t="shared" si="227"/>
        <v>0.412406015037594</v>
      </c>
      <c r="L1319" s="2">
        <f t="shared" si="228"/>
        <v>8.834586466165413E-2</v>
      </c>
      <c r="M1319" s="2">
        <f t="shared" si="229"/>
        <v>1.1278195488721818E-2</v>
      </c>
      <c r="N1319" s="1">
        <v>1298</v>
      </c>
      <c r="O1319" s="1">
        <v>1097</v>
      </c>
      <c r="P1319" s="1">
        <v>235</v>
      </c>
      <c r="Q1319" s="1">
        <v>15</v>
      </c>
      <c r="R1319" s="1">
        <v>6</v>
      </c>
      <c r="S1319" s="1">
        <v>3</v>
      </c>
      <c r="T1319" s="1">
        <v>0</v>
      </c>
      <c r="U1319" s="1">
        <v>2</v>
      </c>
      <c r="V1319" s="1">
        <v>0</v>
      </c>
      <c r="W1319" s="1">
        <v>0</v>
      </c>
      <c r="X1319" s="1"/>
      <c r="Y1319" s="72">
        <v>4</v>
      </c>
      <c r="Z1319" s="1"/>
      <c r="AA1319" s="1"/>
      <c r="AB1319" s="1"/>
      <c r="AG1319" t="str">
        <f t="shared" si="233"/>
        <v>Exeter</v>
      </c>
      <c r="AH1319" t="s">
        <v>1982</v>
      </c>
      <c r="AI1319">
        <v>2</v>
      </c>
      <c r="AJ1319" s="7">
        <v>30</v>
      </c>
      <c r="AL1319" s="7" t="s">
        <v>1123</v>
      </c>
      <c r="AM1319" t="s">
        <v>2454</v>
      </c>
      <c r="AN1319" t="s">
        <v>4099</v>
      </c>
      <c r="AO1319" t="s">
        <v>46</v>
      </c>
    </row>
    <row r="1320" spans="1:41" hidden="1" outlineLevel="1">
      <c r="A1320" t="s">
        <v>2212</v>
      </c>
      <c r="B1320" s="10" t="s">
        <v>2324</v>
      </c>
      <c r="C1320" s="1">
        <f t="shared" si="230"/>
        <v>2082</v>
      </c>
      <c r="D1320" s="7">
        <f t="shared" si="223"/>
        <v>1</v>
      </c>
      <c r="E1320" s="7">
        <f t="shared" si="224"/>
        <v>2</v>
      </c>
      <c r="F1320" s="7">
        <f t="shared" si="225"/>
        <v>3</v>
      </c>
      <c r="G1320" s="1">
        <f t="shared" si="231"/>
        <v>222</v>
      </c>
      <c r="H1320" s="2">
        <f t="shared" si="232"/>
        <v>0.10662824207492795</v>
      </c>
      <c r="I1320" s="8"/>
      <c r="J1320" s="2">
        <f t="shared" si="226"/>
        <v>0.50384245917387127</v>
      </c>
      <c r="K1320" s="2">
        <f t="shared" si="227"/>
        <v>0.39721421709894333</v>
      </c>
      <c r="L1320" s="2">
        <f t="shared" si="228"/>
        <v>9.0297790585975021E-2</v>
      </c>
      <c r="M1320" s="2">
        <f t="shared" si="229"/>
        <v>8.6455331412103736E-3</v>
      </c>
      <c r="N1320" s="1">
        <v>1049</v>
      </c>
      <c r="O1320" s="1">
        <v>827</v>
      </c>
      <c r="P1320" s="1">
        <v>188</v>
      </c>
      <c r="Q1320" s="1">
        <v>8</v>
      </c>
      <c r="R1320" s="1">
        <v>5</v>
      </c>
      <c r="S1320" s="1">
        <v>3</v>
      </c>
      <c r="T1320" s="1">
        <v>0</v>
      </c>
      <c r="U1320" s="1">
        <v>1</v>
      </c>
      <c r="V1320" s="1">
        <v>0</v>
      </c>
      <c r="W1320" s="1">
        <v>0</v>
      </c>
      <c r="X1320" s="1"/>
      <c r="Y1320" s="72">
        <v>1</v>
      </c>
      <c r="Z1320" s="1"/>
      <c r="AA1320" s="1"/>
      <c r="AB1320" s="1"/>
      <c r="AG1320" t="str">
        <f t="shared" si="233"/>
        <v>Foster</v>
      </c>
      <c r="AH1320" t="s">
        <v>1681</v>
      </c>
      <c r="AI1320">
        <v>2</v>
      </c>
      <c r="AJ1320" s="7">
        <v>15</v>
      </c>
      <c r="AL1320" s="7" t="s">
        <v>1123</v>
      </c>
      <c r="AM1320" t="s">
        <v>2150</v>
      </c>
      <c r="AN1320" t="s">
        <v>4484</v>
      </c>
      <c r="AO1320" t="s">
        <v>47</v>
      </c>
    </row>
    <row r="1321" spans="1:41" hidden="1" outlineLevel="1">
      <c r="A1321" t="s">
        <v>2546</v>
      </c>
      <c r="B1321" s="10" t="s">
        <v>2324</v>
      </c>
      <c r="C1321" s="1">
        <f t="shared" si="230"/>
        <v>4299</v>
      </c>
      <c r="D1321" s="7">
        <f t="shared" si="223"/>
        <v>1</v>
      </c>
      <c r="E1321" s="7">
        <f t="shared" si="224"/>
        <v>2</v>
      </c>
      <c r="F1321" s="7">
        <f t="shared" si="225"/>
        <v>3</v>
      </c>
      <c r="G1321" s="1">
        <f t="shared" si="231"/>
        <v>402</v>
      </c>
      <c r="H1321" s="2">
        <f t="shared" si="232"/>
        <v>9.3510118632240055E-2</v>
      </c>
      <c r="I1321" s="8"/>
      <c r="J1321" s="2">
        <f t="shared" si="226"/>
        <v>0.50407071411956272</v>
      </c>
      <c r="K1321" s="2">
        <f t="shared" si="227"/>
        <v>0.41056059548732265</v>
      </c>
      <c r="L1321" s="2">
        <f t="shared" si="228"/>
        <v>7.3738078622935563E-2</v>
      </c>
      <c r="M1321" s="2">
        <f t="shared" si="229"/>
        <v>1.1630611770179058E-2</v>
      </c>
      <c r="N1321" s="1">
        <v>2167</v>
      </c>
      <c r="O1321" s="1">
        <v>1765</v>
      </c>
      <c r="P1321" s="1">
        <v>317</v>
      </c>
      <c r="Q1321" s="1">
        <v>35</v>
      </c>
      <c r="R1321" s="1">
        <v>4</v>
      </c>
      <c r="S1321" s="1">
        <v>4</v>
      </c>
      <c r="T1321" s="1">
        <v>3</v>
      </c>
      <c r="U1321" s="1">
        <v>2</v>
      </c>
      <c r="V1321" s="1">
        <v>0</v>
      </c>
      <c r="W1321" s="1">
        <v>0</v>
      </c>
      <c r="X1321" s="1"/>
      <c r="Y1321" s="72">
        <v>2</v>
      </c>
      <c r="Z1321" s="1"/>
      <c r="AA1321" s="1"/>
      <c r="AB1321" s="1"/>
      <c r="AG1321" t="str">
        <f t="shared" si="233"/>
        <v>Glocester</v>
      </c>
      <c r="AH1321" t="s">
        <v>1681</v>
      </c>
      <c r="AI1321">
        <v>2</v>
      </c>
      <c r="AJ1321" s="7">
        <v>7</v>
      </c>
      <c r="AL1321" s="7" t="s">
        <v>1123</v>
      </c>
      <c r="AM1321" t="s">
        <v>2150</v>
      </c>
      <c r="AN1321" t="s">
        <v>781</v>
      </c>
      <c r="AO1321" t="s">
        <v>48</v>
      </c>
    </row>
    <row r="1322" spans="1:41" hidden="1" outlineLevel="1">
      <c r="A1322" t="s">
        <v>2857</v>
      </c>
      <c r="B1322" s="10" t="s">
        <v>2324</v>
      </c>
      <c r="C1322" s="1">
        <f t="shared" si="230"/>
        <v>3140</v>
      </c>
      <c r="D1322" s="7">
        <f t="shared" si="223"/>
        <v>1</v>
      </c>
      <c r="E1322" s="7">
        <f t="shared" si="224"/>
        <v>2</v>
      </c>
      <c r="F1322" s="7">
        <f t="shared" si="225"/>
        <v>3</v>
      </c>
      <c r="G1322" s="1">
        <f t="shared" si="231"/>
        <v>301</v>
      </c>
      <c r="H1322" s="2">
        <f t="shared" si="232"/>
        <v>9.5859872611464975E-2</v>
      </c>
      <c r="I1322" s="8"/>
      <c r="J1322" s="2">
        <f t="shared" si="226"/>
        <v>0.50159235668789814</v>
      </c>
      <c r="K1322" s="2">
        <f t="shared" si="227"/>
        <v>0.40573248407643314</v>
      </c>
      <c r="L1322" s="2">
        <f t="shared" si="228"/>
        <v>7.5477707006369424E-2</v>
      </c>
      <c r="M1322" s="2">
        <f t="shared" si="229"/>
        <v>1.719745222929929E-2</v>
      </c>
      <c r="N1322" s="1">
        <v>1575</v>
      </c>
      <c r="O1322" s="1">
        <v>1274</v>
      </c>
      <c r="P1322" s="1">
        <v>237</v>
      </c>
      <c r="Q1322" s="1">
        <v>23</v>
      </c>
      <c r="R1322" s="1">
        <v>12</v>
      </c>
      <c r="S1322" s="1">
        <v>5</v>
      </c>
      <c r="T1322" s="1">
        <v>2</v>
      </c>
      <c r="U1322" s="1">
        <v>7</v>
      </c>
      <c r="V1322" s="1">
        <v>0</v>
      </c>
      <c r="W1322" s="1">
        <v>0</v>
      </c>
      <c r="X1322" s="1"/>
      <c r="Y1322" s="72">
        <v>5</v>
      </c>
      <c r="Z1322" s="1"/>
      <c r="AA1322" s="1"/>
      <c r="AB1322" s="1"/>
      <c r="AG1322" t="str">
        <f t="shared" si="233"/>
        <v>Hopkinton</v>
      </c>
      <c r="AH1322" t="s">
        <v>1982</v>
      </c>
      <c r="AI1322">
        <v>2</v>
      </c>
      <c r="AJ1322" s="7">
        <v>35</v>
      </c>
      <c r="AL1322" s="7" t="s">
        <v>1123</v>
      </c>
      <c r="AM1322" t="s">
        <v>2454</v>
      </c>
      <c r="AN1322" t="s">
        <v>1466</v>
      </c>
      <c r="AO1322" t="s">
        <v>49</v>
      </c>
    </row>
    <row r="1323" spans="1:41" hidden="1" outlineLevel="1">
      <c r="A1323" t="s">
        <v>2666</v>
      </c>
      <c r="B1323" s="10" t="s">
        <v>2324</v>
      </c>
      <c r="C1323" s="1">
        <f t="shared" si="230"/>
        <v>3356</v>
      </c>
      <c r="D1323" s="7">
        <f t="shared" si="223"/>
        <v>1</v>
      </c>
      <c r="E1323" s="7">
        <f t="shared" si="224"/>
        <v>2</v>
      </c>
      <c r="F1323" s="7">
        <f t="shared" si="225"/>
        <v>3</v>
      </c>
      <c r="G1323" s="1">
        <f t="shared" si="231"/>
        <v>565</v>
      </c>
      <c r="H1323" s="2">
        <f t="shared" si="232"/>
        <v>0.16835518474374256</v>
      </c>
      <c r="I1323" s="8"/>
      <c r="J1323" s="2">
        <f t="shared" si="226"/>
        <v>0.53307508939213344</v>
      </c>
      <c r="K1323" s="2">
        <f t="shared" si="227"/>
        <v>0.36471990464839094</v>
      </c>
      <c r="L1323" s="2">
        <f t="shared" si="228"/>
        <v>9.0584028605482717E-2</v>
      </c>
      <c r="M1323" s="2">
        <f t="shared" si="229"/>
        <v>1.1620977353992909E-2</v>
      </c>
      <c r="N1323" s="1">
        <v>1789</v>
      </c>
      <c r="O1323" s="1">
        <v>1224</v>
      </c>
      <c r="P1323" s="1">
        <v>304</v>
      </c>
      <c r="Q1323" s="1">
        <v>13</v>
      </c>
      <c r="R1323" s="1">
        <v>11</v>
      </c>
      <c r="S1323" s="1">
        <v>4</v>
      </c>
      <c r="T1323" s="1">
        <v>2</v>
      </c>
      <c r="U1323" s="1">
        <v>9</v>
      </c>
      <c r="V1323" s="1">
        <v>0</v>
      </c>
      <c r="W1323" s="1">
        <v>0</v>
      </c>
      <c r="X1323" s="1"/>
      <c r="Y1323" s="72">
        <v>0</v>
      </c>
      <c r="Z1323" s="1"/>
      <c r="AA1323" s="1"/>
      <c r="AB1323" s="1"/>
      <c r="AG1323" t="str">
        <f t="shared" si="233"/>
        <v>Jamestown</v>
      </c>
      <c r="AH1323" t="s">
        <v>1680</v>
      </c>
      <c r="AI1323">
        <v>1</v>
      </c>
      <c r="AJ1323" s="7">
        <v>31</v>
      </c>
      <c r="AL1323" s="7" t="s">
        <v>1123</v>
      </c>
      <c r="AM1323" t="s">
        <v>1803</v>
      </c>
      <c r="AN1323" t="s">
        <v>1803</v>
      </c>
      <c r="AO1323" t="s">
        <v>50</v>
      </c>
    </row>
    <row r="1324" spans="1:41" hidden="1" outlineLevel="1">
      <c r="A1324" t="s">
        <v>3322</v>
      </c>
      <c r="B1324" s="10" t="s">
        <v>2324</v>
      </c>
      <c r="C1324" s="1">
        <f t="shared" si="230"/>
        <v>13678</v>
      </c>
      <c r="D1324" s="7">
        <f t="shared" si="223"/>
        <v>1</v>
      </c>
      <c r="E1324" s="7">
        <f t="shared" si="224"/>
        <v>2</v>
      </c>
      <c r="F1324" s="7">
        <f t="shared" si="225"/>
        <v>3</v>
      </c>
      <c r="G1324" s="1">
        <f t="shared" si="231"/>
        <v>4959</v>
      </c>
      <c r="H1324" s="2">
        <f t="shared" si="232"/>
        <v>0.36255300482526687</v>
      </c>
      <c r="I1324" s="8"/>
      <c r="J1324" s="2">
        <f t="shared" si="226"/>
        <v>0.65894136569673933</v>
      </c>
      <c r="K1324" s="2">
        <f t="shared" si="227"/>
        <v>0.29638836087147241</v>
      </c>
      <c r="L1324" s="2">
        <f t="shared" si="228"/>
        <v>3.6043281181459275E-2</v>
      </c>
      <c r="M1324" s="2">
        <f t="shared" si="229"/>
        <v>8.6269922503289798E-3</v>
      </c>
      <c r="N1324" s="1">
        <v>9013</v>
      </c>
      <c r="O1324" s="1">
        <v>4054</v>
      </c>
      <c r="P1324" s="1">
        <v>493</v>
      </c>
      <c r="Q1324" s="1">
        <v>81</v>
      </c>
      <c r="R1324" s="1">
        <v>15</v>
      </c>
      <c r="S1324" s="1">
        <v>4</v>
      </c>
      <c r="T1324" s="1">
        <v>1</v>
      </c>
      <c r="U1324" s="1">
        <v>12</v>
      </c>
      <c r="V1324" s="1">
        <v>1</v>
      </c>
      <c r="W1324" s="1">
        <v>1</v>
      </c>
      <c r="X1324" s="1"/>
      <c r="Y1324" s="72">
        <v>3</v>
      </c>
      <c r="Z1324" s="1"/>
      <c r="AA1324" s="1"/>
      <c r="AB1324" s="1"/>
      <c r="AG1324" t="str">
        <f t="shared" si="233"/>
        <v>Johnston</v>
      </c>
      <c r="AH1324" t="s">
        <v>1681</v>
      </c>
      <c r="AI1324">
        <v>2</v>
      </c>
      <c r="AJ1324" s="7">
        <v>11</v>
      </c>
      <c r="AL1324" s="7" t="s">
        <v>1123</v>
      </c>
      <c r="AM1324" t="s">
        <v>2150</v>
      </c>
      <c r="AN1324" t="s">
        <v>4165</v>
      </c>
      <c r="AO1324" t="s">
        <v>51</v>
      </c>
    </row>
    <row r="1325" spans="1:41" hidden="1" outlineLevel="1">
      <c r="A1325" t="s">
        <v>2054</v>
      </c>
      <c r="B1325" s="10" t="s">
        <v>2324</v>
      </c>
      <c r="C1325" s="1">
        <f t="shared" si="230"/>
        <v>10238</v>
      </c>
      <c r="D1325" s="7">
        <f t="shared" ref="D1325:D1388" si="234">RANK(N1325,(N1325:AE1325))</f>
        <v>1</v>
      </c>
      <c r="E1325" s="7">
        <f t="shared" ref="E1325:E1388" si="235">RANK(O1325,(N1325:AE1325))</f>
        <v>2</v>
      </c>
      <c r="F1325" s="7">
        <f t="shared" ref="F1325:F1388" si="236">IF(P1325&gt;0,RANK(P1325,(N1325:AE1325)),0)</f>
        <v>3</v>
      </c>
      <c r="G1325" s="1">
        <f t="shared" si="231"/>
        <v>1883</v>
      </c>
      <c r="H1325" s="2">
        <f t="shared" si="232"/>
        <v>0.18392264114084783</v>
      </c>
      <c r="I1325" s="8"/>
      <c r="J1325" s="2">
        <f t="shared" ref="J1325:J1388" si="237">IF(C1325=0,"-",N1325/C1325)</f>
        <v>0.55997265090838055</v>
      </c>
      <c r="K1325" s="2">
        <f t="shared" ref="K1325:K1388" si="238">IF(C1325=0,"-",O1325/C1325)</f>
        <v>0.37605000976753272</v>
      </c>
      <c r="L1325" s="2">
        <f t="shared" ref="L1325:L1388" si="239">IF(C1325=0,"-",P1325/C1325)</f>
        <v>5.5870287165462003E-2</v>
      </c>
      <c r="M1325" s="2">
        <f t="shared" ref="M1325:M1388" si="240">IF(C1325=0,"-",(1-J1325-K1325-L1325))</f>
        <v>8.107052158624721E-3</v>
      </c>
      <c r="N1325" s="1">
        <v>5733</v>
      </c>
      <c r="O1325" s="1">
        <v>3850</v>
      </c>
      <c r="P1325" s="1">
        <v>572</v>
      </c>
      <c r="Q1325" s="1">
        <v>58</v>
      </c>
      <c r="R1325" s="1">
        <v>11</v>
      </c>
      <c r="S1325" s="1">
        <v>2</v>
      </c>
      <c r="T1325" s="1">
        <v>2</v>
      </c>
      <c r="U1325" s="1">
        <v>9</v>
      </c>
      <c r="V1325" s="1">
        <v>0</v>
      </c>
      <c r="W1325" s="1">
        <v>0</v>
      </c>
      <c r="X1325" s="1"/>
      <c r="Y1325" s="72">
        <v>1</v>
      </c>
      <c r="Z1325" s="1"/>
      <c r="AA1325" s="1"/>
      <c r="AB1325" s="1"/>
      <c r="AG1325" t="str">
        <f t="shared" si="233"/>
        <v>Lincoln</v>
      </c>
      <c r="AH1325" t="s">
        <v>1681</v>
      </c>
      <c r="AI1325">
        <v>1</v>
      </c>
      <c r="AJ1325" s="7">
        <v>5</v>
      </c>
      <c r="AL1325" s="7" t="s">
        <v>1123</v>
      </c>
      <c r="AM1325" t="s">
        <v>2150</v>
      </c>
      <c r="AN1325" t="s">
        <v>130</v>
      </c>
      <c r="AO1325" t="s">
        <v>52</v>
      </c>
    </row>
    <row r="1326" spans="1:41" hidden="1" outlineLevel="1">
      <c r="A1326" t="s">
        <v>1592</v>
      </c>
      <c r="B1326" s="10" t="s">
        <v>2324</v>
      </c>
      <c r="C1326" s="1">
        <f t="shared" si="230"/>
        <v>2118</v>
      </c>
      <c r="D1326" s="7">
        <f t="shared" si="234"/>
        <v>1</v>
      </c>
      <c r="E1326" s="7">
        <f t="shared" si="235"/>
        <v>2</v>
      </c>
      <c r="F1326" s="7">
        <f t="shared" si="236"/>
        <v>3</v>
      </c>
      <c r="G1326" s="1">
        <f t="shared" si="231"/>
        <v>57</v>
      </c>
      <c r="H1326" s="2">
        <f t="shared" si="232"/>
        <v>2.6912181303116147E-2</v>
      </c>
      <c r="I1326" s="8"/>
      <c r="J1326" s="2">
        <f t="shared" si="237"/>
        <v>0.46600566572237961</v>
      </c>
      <c r="K1326" s="2">
        <f t="shared" si="238"/>
        <v>0.43909348441926344</v>
      </c>
      <c r="L1326" s="2">
        <f t="shared" si="239"/>
        <v>8.2152974504249299E-2</v>
      </c>
      <c r="M1326" s="2">
        <f t="shared" si="240"/>
        <v>1.2747875354107596E-2</v>
      </c>
      <c r="N1326" s="1">
        <v>987</v>
      </c>
      <c r="O1326" s="1">
        <v>930</v>
      </c>
      <c r="P1326" s="1">
        <v>174</v>
      </c>
      <c r="Q1326" s="1">
        <v>16</v>
      </c>
      <c r="R1326" s="1">
        <v>5</v>
      </c>
      <c r="S1326" s="1">
        <v>3</v>
      </c>
      <c r="T1326" s="1">
        <v>0</v>
      </c>
      <c r="U1326" s="1">
        <v>0</v>
      </c>
      <c r="V1326" s="1">
        <v>0</v>
      </c>
      <c r="W1326" s="1">
        <v>0</v>
      </c>
      <c r="X1326" s="1"/>
      <c r="Y1326" s="72">
        <v>3</v>
      </c>
      <c r="Z1326" s="1"/>
      <c r="AA1326" s="1"/>
      <c r="AB1326" s="1"/>
      <c r="AG1326" t="str">
        <f t="shared" si="233"/>
        <v>Little Compton</v>
      </c>
      <c r="AH1326" t="s">
        <v>1680</v>
      </c>
      <c r="AI1326">
        <v>1</v>
      </c>
      <c r="AJ1326" s="7">
        <v>33</v>
      </c>
      <c r="AL1326" s="7" t="s">
        <v>1123</v>
      </c>
      <c r="AM1326" t="s">
        <v>1803</v>
      </c>
      <c r="AN1326" t="s">
        <v>4099</v>
      </c>
      <c r="AO1326" t="s">
        <v>53</v>
      </c>
    </row>
    <row r="1327" spans="1:41" hidden="1" outlineLevel="1">
      <c r="A1327" t="s">
        <v>1593</v>
      </c>
      <c r="B1327" s="10" t="s">
        <v>2324</v>
      </c>
      <c r="C1327" s="1">
        <f t="shared" si="230"/>
        <v>7087</v>
      </c>
      <c r="D1327" s="7">
        <f t="shared" si="234"/>
        <v>1</v>
      </c>
      <c r="E1327" s="7">
        <f t="shared" si="235"/>
        <v>2</v>
      </c>
      <c r="F1327" s="7">
        <f t="shared" si="236"/>
        <v>3</v>
      </c>
      <c r="G1327" s="1">
        <f t="shared" si="231"/>
        <v>1031</v>
      </c>
      <c r="H1327" s="2">
        <f t="shared" si="232"/>
        <v>0.14547763510653308</v>
      </c>
      <c r="I1327" s="8"/>
      <c r="J1327" s="2">
        <f t="shared" si="237"/>
        <v>0.53972061521094961</v>
      </c>
      <c r="K1327" s="2">
        <f t="shared" si="238"/>
        <v>0.39424298010441655</v>
      </c>
      <c r="L1327" s="2">
        <f t="shared" si="239"/>
        <v>5.7146888669394665E-2</v>
      </c>
      <c r="M1327" s="2">
        <f t="shared" si="240"/>
        <v>8.8895160152391781E-3</v>
      </c>
      <c r="N1327" s="1">
        <v>3825</v>
      </c>
      <c r="O1327" s="1">
        <v>2794</v>
      </c>
      <c r="P1327" s="1">
        <v>405</v>
      </c>
      <c r="Q1327" s="1">
        <v>29</v>
      </c>
      <c r="R1327" s="1">
        <v>16</v>
      </c>
      <c r="S1327" s="1">
        <v>2</v>
      </c>
      <c r="T1327" s="1">
        <v>0</v>
      </c>
      <c r="U1327" s="1">
        <v>8</v>
      </c>
      <c r="V1327" s="1">
        <v>1</v>
      </c>
      <c r="W1327" s="1">
        <v>1</v>
      </c>
      <c r="X1327" s="1"/>
      <c r="Y1327" s="72">
        <v>6</v>
      </c>
      <c r="Z1327" s="1"/>
      <c r="AA1327" s="1"/>
      <c r="AB1327" s="1"/>
      <c r="AG1327" t="str">
        <f t="shared" si="233"/>
        <v>Middletown</v>
      </c>
      <c r="AH1327" t="s">
        <v>1680</v>
      </c>
      <c r="AI1327">
        <v>1</v>
      </c>
      <c r="AJ1327" s="7">
        <v>34</v>
      </c>
      <c r="AL1327" s="7" t="s">
        <v>1123</v>
      </c>
      <c r="AM1327" t="s">
        <v>1803</v>
      </c>
      <c r="AN1327" t="s">
        <v>1466</v>
      </c>
      <c r="AO1327" t="s">
        <v>54</v>
      </c>
    </row>
    <row r="1328" spans="1:41" hidden="1" outlineLevel="1">
      <c r="A1328" t="s">
        <v>1926</v>
      </c>
      <c r="B1328" s="10" t="s">
        <v>2324</v>
      </c>
      <c r="C1328" s="1">
        <f t="shared" si="230"/>
        <v>8010</v>
      </c>
      <c r="D1328" s="7">
        <f t="shared" si="234"/>
        <v>1</v>
      </c>
      <c r="E1328" s="7">
        <f t="shared" si="235"/>
        <v>2</v>
      </c>
      <c r="F1328" s="7">
        <f t="shared" si="236"/>
        <v>3</v>
      </c>
      <c r="G1328" s="1">
        <f t="shared" si="231"/>
        <v>1694</v>
      </c>
      <c r="H1328" s="2">
        <f t="shared" si="232"/>
        <v>0.21148564294631711</v>
      </c>
      <c r="I1328" s="8"/>
      <c r="J1328" s="2">
        <f t="shared" si="237"/>
        <v>0.55518102372034961</v>
      </c>
      <c r="K1328" s="2">
        <f t="shared" si="238"/>
        <v>0.34369538077403244</v>
      </c>
      <c r="L1328" s="2">
        <f t="shared" si="239"/>
        <v>9.4631710362047441E-2</v>
      </c>
      <c r="M1328" s="2">
        <f t="shared" si="240"/>
        <v>6.4918851435705055E-3</v>
      </c>
      <c r="N1328" s="1">
        <v>4447</v>
      </c>
      <c r="O1328" s="1">
        <v>2753</v>
      </c>
      <c r="P1328" s="1">
        <v>758</v>
      </c>
      <c r="Q1328" s="1">
        <v>25</v>
      </c>
      <c r="R1328" s="1">
        <v>18</v>
      </c>
      <c r="S1328" s="1">
        <v>3</v>
      </c>
      <c r="T1328" s="1">
        <v>2</v>
      </c>
      <c r="U1328" s="1">
        <v>3</v>
      </c>
      <c r="V1328" s="1">
        <v>0</v>
      </c>
      <c r="W1328" s="1">
        <v>0</v>
      </c>
      <c r="X1328" s="1"/>
      <c r="Y1328" s="72">
        <v>1</v>
      </c>
      <c r="Z1328" s="1"/>
      <c r="AA1328" s="1"/>
      <c r="AB1328" s="1"/>
      <c r="AG1328" t="str">
        <f t="shared" si="233"/>
        <v>Narragansett</v>
      </c>
      <c r="AH1328" t="s">
        <v>1982</v>
      </c>
      <c r="AI1328">
        <v>2</v>
      </c>
      <c r="AJ1328" s="7">
        <v>38</v>
      </c>
      <c r="AL1328" s="7" t="s">
        <v>1123</v>
      </c>
      <c r="AM1328" t="s">
        <v>2454</v>
      </c>
      <c r="AN1328" t="s">
        <v>982</v>
      </c>
      <c r="AO1328" t="s">
        <v>55</v>
      </c>
    </row>
    <row r="1329" spans="1:41" hidden="1" outlineLevel="1">
      <c r="A1329" t="s">
        <v>2530</v>
      </c>
      <c r="B1329" s="10" t="s">
        <v>2324</v>
      </c>
      <c r="C1329" s="1">
        <f t="shared" si="230"/>
        <v>1037</v>
      </c>
      <c r="D1329" s="7">
        <f t="shared" si="234"/>
        <v>1</v>
      </c>
      <c r="E1329" s="7">
        <f t="shared" si="235"/>
        <v>2</v>
      </c>
      <c r="F1329" s="7">
        <f t="shared" si="236"/>
        <v>3</v>
      </c>
      <c r="G1329" s="1">
        <f t="shared" si="231"/>
        <v>274</v>
      </c>
      <c r="H1329" s="2">
        <f t="shared" si="232"/>
        <v>0.26422372227579555</v>
      </c>
      <c r="I1329" s="8"/>
      <c r="J1329" s="2">
        <f t="shared" si="237"/>
        <v>0.57280617164898751</v>
      </c>
      <c r="K1329" s="2">
        <f t="shared" si="238"/>
        <v>0.3085824493731919</v>
      </c>
      <c r="L1329" s="2">
        <f t="shared" si="239"/>
        <v>0.10318225650916105</v>
      </c>
      <c r="M1329" s="2">
        <f t="shared" si="240"/>
        <v>1.5429122468659545E-2</v>
      </c>
      <c r="N1329" s="1">
        <v>594</v>
      </c>
      <c r="O1329" s="1">
        <v>320</v>
      </c>
      <c r="P1329" s="1">
        <v>107</v>
      </c>
      <c r="Q1329" s="1">
        <v>4</v>
      </c>
      <c r="R1329" s="1">
        <v>3</v>
      </c>
      <c r="S1329" s="1">
        <v>3</v>
      </c>
      <c r="T1329" s="1">
        <v>0</v>
      </c>
      <c r="U1329" s="1">
        <v>1</v>
      </c>
      <c r="V1329" s="1">
        <v>1</v>
      </c>
      <c r="W1329" s="1">
        <v>1</v>
      </c>
      <c r="X1329" s="1"/>
      <c r="Y1329" s="72">
        <v>3</v>
      </c>
      <c r="Z1329" s="1"/>
      <c r="AA1329" s="1"/>
      <c r="AB1329" s="1"/>
      <c r="AG1329" t="str">
        <f t="shared" si="233"/>
        <v>New Shoreham</v>
      </c>
      <c r="AH1329" t="s">
        <v>1982</v>
      </c>
      <c r="AI1329">
        <v>2</v>
      </c>
      <c r="AJ1329" s="7">
        <v>42</v>
      </c>
      <c r="AL1329" s="7" t="s">
        <v>1123</v>
      </c>
      <c r="AM1329" t="s">
        <v>2454</v>
      </c>
      <c r="AN1329" t="s">
        <v>56</v>
      </c>
      <c r="AO1329" t="s">
        <v>57</v>
      </c>
    </row>
    <row r="1330" spans="1:41" hidden="1" outlineLevel="1">
      <c r="A1330" t="s">
        <v>2245</v>
      </c>
      <c r="B1330" s="10" t="s">
        <v>2324</v>
      </c>
      <c r="C1330" s="1">
        <f t="shared" si="230"/>
        <v>9906</v>
      </c>
      <c r="D1330" s="7">
        <f t="shared" si="234"/>
        <v>1</v>
      </c>
      <c r="E1330" s="7">
        <f t="shared" si="235"/>
        <v>2</v>
      </c>
      <c r="F1330" s="7">
        <f t="shared" si="236"/>
        <v>3</v>
      </c>
      <c r="G1330" s="1">
        <f t="shared" si="231"/>
        <v>2521</v>
      </c>
      <c r="H1330" s="2">
        <f t="shared" si="232"/>
        <v>0.25449222693317181</v>
      </c>
      <c r="I1330" s="8"/>
      <c r="J1330" s="2">
        <f t="shared" si="237"/>
        <v>0.58883504946497067</v>
      </c>
      <c r="K1330" s="2">
        <f t="shared" si="238"/>
        <v>0.33434282253179892</v>
      </c>
      <c r="L1330" s="2">
        <f t="shared" si="239"/>
        <v>6.7938623056733288E-2</v>
      </c>
      <c r="M1330" s="2">
        <f t="shared" si="240"/>
        <v>8.8835049464971172E-3</v>
      </c>
      <c r="N1330" s="1">
        <v>5833</v>
      </c>
      <c r="O1330" s="1">
        <v>3312</v>
      </c>
      <c r="P1330" s="1">
        <v>673</v>
      </c>
      <c r="Q1330" s="1">
        <v>33</v>
      </c>
      <c r="R1330" s="1">
        <v>27</v>
      </c>
      <c r="S1330" s="1">
        <v>6</v>
      </c>
      <c r="T1330" s="1">
        <v>2</v>
      </c>
      <c r="U1330" s="1">
        <v>14</v>
      </c>
      <c r="V1330" s="1">
        <v>1</v>
      </c>
      <c r="W1330" s="1">
        <v>0</v>
      </c>
      <c r="X1330" s="1"/>
      <c r="Y1330" s="72">
        <v>5</v>
      </c>
      <c r="Z1330" s="1"/>
      <c r="AA1330" s="1"/>
      <c r="AB1330" s="1"/>
      <c r="AG1330" t="str">
        <f t="shared" si="233"/>
        <v>Newport City</v>
      </c>
      <c r="AH1330" t="s">
        <v>1680</v>
      </c>
      <c r="AI1330">
        <v>1</v>
      </c>
      <c r="AJ1330" s="7">
        <v>36</v>
      </c>
      <c r="AL1330" s="7" t="s">
        <v>1123</v>
      </c>
      <c r="AM1330" t="s">
        <v>1803</v>
      </c>
      <c r="AN1330" t="s">
        <v>982</v>
      </c>
      <c r="AO1330" t="s">
        <v>58</v>
      </c>
    </row>
    <row r="1331" spans="1:41" hidden="1" outlineLevel="1">
      <c r="A1331" t="s">
        <v>1594</v>
      </c>
      <c r="B1331" s="10" t="s">
        <v>2324</v>
      </c>
      <c r="C1331" s="1">
        <f t="shared" si="230"/>
        <v>12937</v>
      </c>
      <c r="D1331" s="7">
        <f t="shared" si="234"/>
        <v>1</v>
      </c>
      <c r="E1331" s="7">
        <f t="shared" si="235"/>
        <v>2</v>
      </c>
      <c r="F1331" s="7">
        <f t="shared" si="236"/>
        <v>3</v>
      </c>
      <c r="G1331" s="1">
        <f t="shared" si="231"/>
        <v>1076</v>
      </c>
      <c r="H1331" s="2">
        <f t="shared" si="232"/>
        <v>8.3172296513874935E-2</v>
      </c>
      <c r="I1331" s="8"/>
      <c r="J1331" s="2">
        <f t="shared" si="237"/>
        <v>0.49942026744994977</v>
      </c>
      <c r="K1331" s="2">
        <f t="shared" si="238"/>
        <v>0.41624797093607485</v>
      </c>
      <c r="L1331" s="2">
        <f t="shared" si="239"/>
        <v>7.3664682693050945E-2</v>
      </c>
      <c r="M1331" s="2">
        <f t="shared" si="240"/>
        <v>1.0667078920924486E-2</v>
      </c>
      <c r="N1331" s="1">
        <v>6461</v>
      </c>
      <c r="O1331" s="1">
        <v>5385</v>
      </c>
      <c r="P1331" s="1">
        <v>953</v>
      </c>
      <c r="Q1331" s="1">
        <v>65</v>
      </c>
      <c r="R1331" s="1">
        <v>30</v>
      </c>
      <c r="S1331" s="1">
        <v>15</v>
      </c>
      <c r="T1331" s="1">
        <v>6</v>
      </c>
      <c r="U1331" s="1">
        <v>15</v>
      </c>
      <c r="V1331" s="1">
        <v>1</v>
      </c>
      <c r="W1331" s="1">
        <v>0</v>
      </c>
      <c r="X1331" s="1"/>
      <c r="Y1331" s="72">
        <v>6</v>
      </c>
      <c r="Z1331" s="1"/>
      <c r="AA1331" s="1"/>
      <c r="AB1331" s="1"/>
      <c r="AG1331" t="str">
        <f t="shared" si="233"/>
        <v>North Kingstown</v>
      </c>
      <c r="AH1331" t="s">
        <v>1982</v>
      </c>
      <c r="AI1331">
        <v>2</v>
      </c>
      <c r="AJ1331" s="7">
        <v>27</v>
      </c>
      <c r="AL1331" s="7" t="s">
        <v>1123</v>
      </c>
      <c r="AM1331" t="s">
        <v>2454</v>
      </c>
      <c r="AN1331" t="s">
        <v>776</v>
      </c>
      <c r="AO1331" t="s">
        <v>4329</v>
      </c>
    </row>
    <row r="1332" spans="1:41" hidden="1" outlineLevel="1">
      <c r="A1332" t="s">
        <v>1567</v>
      </c>
      <c r="B1332" s="10" t="s">
        <v>2324</v>
      </c>
      <c r="C1332" s="1">
        <f t="shared" si="230"/>
        <v>14967</v>
      </c>
      <c r="D1332" s="7">
        <f t="shared" si="234"/>
        <v>1</v>
      </c>
      <c r="E1332" s="7">
        <f t="shared" si="235"/>
        <v>2</v>
      </c>
      <c r="F1332" s="7">
        <f t="shared" si="236"/>
        <v>3</v>
      </c>
      <c r="G1332" s="1">
        <f t="shared" si="231"/>
        <v>6175</v>
      </c>
      <c r="H1332" s="2">
        <f t="shared" si="232"/>
        <v>0.41257433019309148</v>
      </c>
      <c r="I1332" s="8"/>
      <c r="J1332" s="2">
        <f t="shared" si="237"/>
        <v>0.68083116188949022</v>
      </c>
      <c r="K1332" s="2">
        <f t="shared" si="238"/>
        <v>0.26825683169639875</v>
      </c>
      <c r="L1332" s="2">
        <f t="shared" si="239"/>
        <v>4.2159417384913474E-2</v>
      </c>
      <c r="M1332" s="2">
        <f t="shared" si="240"/>
        <v>8.7525890291975592E-3</v>
      </c>
      <c r="N1332" s="1">
        <v>10190</v>
      </c>
      <c r="O1332" s="1">
        <v>4015</v>
      </c>
      <c r="P1332" s="1">
        <v>631</v>
      </c>
      <c r="Q1332" s="1">
        <v>89</v>
      </c>
      <c r="R1332" s="1">
        <v>17</v>
      </c>
      <c r="S1332" s="1">
        <v>6</v>
      </c>
      <c r="T1332" s="1">
        <v>2</v>
      </c>
      <c r="U1332" s="1">
        <v>6</v>
      </c>
      <c r="V1332" s="1">
        <v>1</v>
      </c>
      <c r="W1332" s="1">
        <v>1</v>
      </c>
      <c r="X1332" s="1"/>
      <c r="Y1332" s="72">
        <v>9</v>
      </c>
      <c r="Z1332" s="1"/>
      <c r="AA1332" s="1"/>
      <c r="AB1332" s="1"/>
      <c r="AG1332" t="str">
        <f t="shared" si="233"/>
        <v>North Providence</v>
      </c>
      <c r="AH1332" t="s">
        <v>1681</v>
      </c>
      <c r="AI1332">
        <v>1</v>
      </c>
      <c r="AJ1332" s="7">
        <v>10</v>
      </c>
      <c r="AL1332" s="7" t="s">
        <v>1123</v>
      </c>
      <c r="AM1332" t="s">
        <v>2150</v>
      </c>
      <c r="AN1332" t="s">
        <v>654</v>
      </c>
      <c r="AO1332" t="s">
        <v>415</v>
      </c>
    </row>
    <row r="1333" spans="1:41" hidden="1" outlineLevel="1">
      <c r="A1333" t="s">
        <v>1566</v>
      </c>
      <c r="B1333" s="10" t="s">
        <v>2324</v>
      </c>
      <c r="C1333" s="1">
        <f t="shared" si="230"/>
        <v>5387</v>
      </c>
      <c r="D1333" s="7">
        <f t="shared" si="234"/>
        <v>1</v>
      </c>
      <c r="E1333" s="7">
        <f t="shared" si="235"/>
        <v>2</v>
      </c>
      <c r="F1333" s="7">
        <f t="shared" si="236"/>
        <v>3</v>
      </c>
      <c r="G1333" s="1">
        <f t="shared" si="231"/>
        <v>902</v>
      </c>
      <c r="H1333" s="2">
        <f t="shared" si="232"/>
        <v>0.16744013365509561</v>
      </c>
      <c r="I1333" s="8"/>
      <c r="J1333" s="2">
        <f t="shared" si="237"/>
        <v>0.54872842027102287</v>
      </c>
      <c r="K1333" s="2">
        <f t="shared" si="238"/>
        <v>0.38128828661592723</v>
      </c>
      <c r="L1333" s="2">
        <f t="shared" si="239"/>
        <v>6.1072953406348614E-2</v>
      </c>
      <c r="M1333" s="2">
        <f t="shared" si="240"/>
        <v>8.910339706701291E-3</v>
      </c>
      <c r="N1333" s="1">
        <v>2956</v>
      </c>
      <c r="O1333" s="1">
        <v>2054</v>
      </c>
      <c r="P1333" s="1">
        <v>329</v>
      </c>
      <c r="Q1333" s="1">
        <v>29</v>
      </c>
      <c r="R1333" s="1">
        <v>8</v>
      </c>
      <c r="S1333" s="1">
        <v>0</v>
      </c>
      <c r="T1333" s="1">
        <v>4</v>
      </c>
      <c r="U1333" s="1">
        <v>4</v>
      </c>
      <c r="V1333" s="1">
        <v>0</v>
      </c>
      <c r="W1333" s="1">
        <v>1</v>
      </c>
      <c r="X1333" s="1"/>
      <c r="Y1333" s="72">
        <v>2</v>
      </c>
      <c r="Z1333" s="1"/>
      <c r="AA1333" s="1"/>
      <c r="AB1333" s="1"/>
      <c r="AG1333" t="str">
        <f t="shared" si="233"/>
        <v>North Smithfield</v>
      </c>
      <c r="AH1333" t="s">
        <v>1681</v>
      </c>
      <c r="AI1333">
        <v>1</v>
      </c>
      <c r="AJ1333" s="7">
        <v>3</v>
      </c>
      <c r="AL1333" s="7" t="s">
        <v>1123</v>
      </c>
      <c r="AM1333" t="s">
        <v>2150</v>
      </c>
      <c r="AN1333" t="s">
        <v>660</v>
      </c>
      <c r="AO1333" t="s">
        <v>416</v>
      </c>
    </row>
    <row r="1334" spans="1:41" hidden="1" outlineLevel="1">
      <c r="A1334" t="s">
        <v>4491</v>
      </c>
      <c r="B1334" s="10" t="s">
        <v>2324</v>
      </c>
      <c r="C1334" s="1">
        <f t="shared" si="230"/>
        <v>21420</v>
      </c>
      <c r="D1334" s="7">
        <f t="shared" si="234"/>
        <v>1</v>
      </c>
      <c r="E1334" s="7">
        <f t="shared" si="235"/>
        <v>2</v>
      </c>
      <c r="F1334" s="7">
        <f t="shared" si="236"/>
        <v>3</v>
      </c>
      <c r="G1334" s="1">
        <f t="shared" si="231"/>
        <v>10831</v>
      </c>
      <c r="H1334" s="2">
        <f t="shared" si="232"/>
        <v>0.50564892623716151</v>
      </c>
      <c r="I1334" s="8"/>
      <c r="J1334" s="2">
        <f t="shared" si="237"/>
        <v>0.72030812324929971</v>
      </c>
      <c r="K1334" s="2">
        <f t="shared" si="238"/>
        <v>0.21465919701213818</v>
      </c>
      <c r="L1334" s="2">
        <f t="shared" si="239"/>
        <v>5.3314659197012136E-2</v>
      </c>
      <c r="M1334" s="2">
        <f t="shared" si="240"/>
        <v>1.1718020541549974E-2</v>
      </c>
      <c r="N1334" s="1">
        <v>15429</v>
      </c>
      <c r="O1334" s="1">
        <v>4598</v>
      </c>
      <c r="P1334" s="1">
        <v>1142</v>
      </c>
      <c r="Q1334" s="1">
        <v>160</v>
      </c>
      <c r="R1334" s="1">
        <v>31</v>
      </c>
      <c r="S1334" s="1">
        <v>16</v>
      </c>
      <c r="T1334" s="1">
        <v>3</v>
      </c>
      <c r="U1334" s="1">
        <v>23</v>
      </c>
      <c r="V1334" s="1">
        <v>0</v>
      </c>
      <c r="W1334" s="1">
        <v>1</v>
      </c>
      <c r="X1334" s="1"/>
      <c r="Y1334" s="72">
        <v>17</v>
      </c>
      <c r="Z1334" s="1"/>
      <c r="AA1334" s="1"/>
      <c r="AB1334" s="1"/>
      <c r="AG1334" t="str">
        <f t="shared" si="233"/>
        <v>Pawtucket City</v>
      </c>
      <c r="AH1334" t="s">
        <v>1681</v>
      </c>
      <c r="AI1334">
        <v>1</v>
      </c>
      <c r="AJ1334" s="7">
        <v>9</v>
      </c>
      <c r="AL1334" s="7" t="s">
        <v>1123</v>
      </c>
      <c r="AM1334" t="s">
        <v>2150</v>
      </c>
      <c r="AN1334" t="s">
        <v>655</v>
      </c>
      <c r="AO1334" t="s">
        <v>417</v>
      </c>
    </row>
    <row r="1335" spans="1:41" hidden="1" outlineLevel="1">
      <c r="A1335" t="s">
        <v>2346</v>
      </c>
      <c r="B1335" s="10" t="s">
        <v>2324</v>
      </c>
      <c r="C1335" s="1">
        <f t="shared" si="230"/>
        <v>8835</v>
      </c>
      <c r="D1335" s="7">
        <f t="shared" si="234"/>
        <v>1</v>
      </c>
      <c r="E1335" s="7">
        <f t="shared" si="235"/>
        <v>2</v>
      </c>
      <c r="F1335" s="7">
        <f t="shared" si="236"/>
        <v>3</v>
      </c>
      <c r="G1335" s="1">
        <f t="shared" si="231"/>
        <v>846</v>
      </c>
      <c r="H1335" s="2">
        <f t="shared" si="232"/>
        <v>9.5755517826825121E-2</v>
      </c>
      <c r="I1335" s="8"/>
      <c r="J1335" s="2">
        <f t="shared" si="237"/>
        <v>0.51488398415393322</v>
      </c>
      <c r="K1335" s="2">
        <f t="shared" si="238"/>
        <v>0.4191284663271081</v>
      </c>
      <c r="L1335" s="2">
        <f t="shared" si="239"/>
        <v>5.7611771363893602E-2</v>
      </c>
      <c r="M1335" s="2">
        <f t="shared" si="240"/>
        <v>8.3757781550650862E-3</v>
      </c>
      <c r="N1335" s="1">
        <v>4549</v>
      </c>
      <c r="O1335" s="1">
        <v>3703</v>
      </c>
      <c r="P1335" s="1">
        <v>509</v>
      </c>
      <c r="Q1335" s="1">
        <v>31</v>
      </c>
      <c r="R1335" s="1">
        <v>20</v>
      </c>
      <c r="S1335" s="1">
        <v>8</v>
      </c>
      <c r="T1335" s="1">
        <v>1</v>
      </c>
      <c r="U1335" s="1">
        <v>9</v>
      </c>
      <c r="V1335" s="1">
        <v>0</v>
      </c>
      <c r="W1335" s="1">
        <v>0</v>
      </c>
      <c r="X1335" s="1"/>
      <c r="Y1335" s="72">
        <v>5</v>
      </c>
      <c r="Z1335" s="1"/>
      <c r="AA1335" s="1"/>
      <c r="AB1335" s="1"/>
      <c r="AG1335" t="str">
        <f t="shared" si="233"/>
        <v>Portsmouth</v>
      </c>
      <c r="AH1335" t="s">
        <v>1680</v>
      </c>
      <c r="AI1335">
        <v>1</v>
      </c>
      <c r="AJ1335" s="7">
        <v>25</v>
      </c>
      <c r="AL1335" s="7" t="s">
        <v>1123</v>
      </c>
      <c r="AM1335" t="s">
        <v>1803</v>
      </c>
      <c r="AN1335" t="s">
        <v>4484</v>
      </c>
      <c r="AO1335" t="s">
        <v>3975</v>
      </c>
    </row>
    <row r="1336" spans="1:41" hidden="1" outlineLevel="1">
      <c r="A1336" t="s">
        <v>4490</v>
      </c>
      <c r="B1336" s="10" t="s">
        <v>2324</v>
      </c>
      <c r="C1336" s="1">
        <f t="shared" si="230"/>
        <v>43438</v>
      </c>
      <c r="D1336" s="7">
        <f t="shared" si="234"/>
        <v>1</v>
      </c>
      <c r="E1336" s="7">
        <f t="shared" si="235"/>
        <v>2</v>
      </c>
      <c r="F1336" s="7">
        <f t="shared" si="236"/>
        <v>3</v>
      </c>
      <c r="G1336" s="1">
        <f t="shared" si="231"/>
        <v>24310</v>
      </c>
      <c r="H1336" s="2">
        <f t="shared" si="232"/>
        <v>0.55964823426492938</v>
      </c>
      <c r="I1336" s="8"/>
      <c r="J1336" s="2">
        <f t="shared" si="237"/>
        <v>0.73619872001473363</v>
      </c>
      <c r="K1336" s="2">
        <f t="shared" si="238"/>
        <v>0.17655048574980431</v>
      </c>
      <c r="L1336" s="2">
        <f t="shared" si="239"/>
        <v>7.744371287812514E-2</v>
      </c>
      <c r="M1336" s="2">
        <f t="shared" si="240"/>
        <v>9.8070813573369192E-3</v>
      </c>
      <c r="N1336" s="1">
        <v>31979</v>
      </c>
      <c r="O1336" s="1">
        <v>7669</v>
      </c>
      <c r="P1336" s="1">
        <v>3364</v>
      </c>
      <c r="Q1336" s="1">
        <v>211</v>
      </c>
      <c r="R1336" s="1">
        <v>88</v>
      </c>
      <c r="S1336" s="1">
        <v>38</v>
      </c>
      <c r="T1336" s="1">
        <v>10</v>
      </c>
      <c r="U1336" s="1">
        <v>28</v>
      </c>
      <c r="V1336" s="1">
        <v>12</v>
      </c>
      <c r="W1336" s="1">
        <v>11</v>
      </c>
      <c r="X1336" s="1"/>
      <c r="Y1336" s="72">
        <v>28</v>
      </c>
      <c r="Z1336" s="1"/>
      <c r="AA1336" s="1"/>
      <c r="AB1336" s="1"/>
      <c r="AG1336" t="str">
        <f t="shared" si="233"/>
        <v>Providence City</v>
      </c>
      <c r="AH1336" t="s">
        <v>1681</v>
      </c>
      <c r="AI1336" s="83" t="s">
        <v>3494</v>
      </c>
      <c r="AJ1336" s="7">
        <v>12</v>
      </c>
      <c r="AL1336" s="7" t="s">
        <v>1123</v>
      </c>
      <c r="AM1336" t="s">
        <v>2150</v>
      </c>
      <c r="AN1336" t="s">
        <v>1482</v>
      </c>
      <c r="AO1336" t="s">
        <v>418</v>
      </c>
    </row>
    <row r="1337" spans="1:41" hidden="1" outlineLevel="1">
      <c r="A1337" t="s">
        <v>3151</v>
      </c>
      <c r="B1337" s="10" t="s">
        <v>2324</v>
      </c>
      <c r="C1337" s="1">
        <f t="shared" si="230"/>
        <v>3026</v>
      </c>
      <c r="D1337" s="7">
        <f t="shared" si="234"/>
        <v>1</v>
      </c>
      <c r="E1337" s="7">
        <f t="shared" si="235"/>
        <v>2</v>
      </c>
      <c r="F1337" s="7">
        <f t="shared" si="236"/>
        <v>3</v>
      </c>
      <c r="G1337" s="1">
        <f t="shared" si="231"/>
        <v>466</v>
      </c>
      <c r="H1337" s="2">
        <f t="shared" si="232"/>
        <v>0.15399867812293458</v>
      </c>
      <c r="I1337" s="8"/>
      <c r="J1337" s="2">
        <f t="shared" si="237"/>
        <v>0.52577660277594185</v>
      </c>
      <c r="K1337" s="2">
        <f t="shared" si="238"/>
        <v>0.3717779246530073</v>
      </c>
      <c r="L1337" s="2">
        <f t="shared" si="239"/>
        <v>9.0548578982154654E-2</v>
      </c>
      <c r="M1337" s="2">
        <f t="shared" si="240"/>
        <v>1.1896893588896201E-2</v>
      </c>
      <c r="N1337" s="1">
        <v>1591</v>
      </c>
      <c r="O1337" s="1">
        <v>1125</v>
      </c>
      <c r="P1337" s="1">
        <v>274</v>
      </c>
      <c r="Q1337" s="1">
        <v>13</v>
      </c>
      <c r="R1337" s="1">
        <v>15</v>
      </c>
      <c r="S1337" s="1">
        <v>4</v>
      </c>
      <c r="T1337" s="1">
        <v>2</v>
      </c>
      <c r="U1337" s="1">
        <v>1</v>
      </c>
      <c r="V1337" s="1">
        <v>0</v>
      </c>
      <c r="W1337" s="1">
        <v>0</v>
      </c>
      <c r="X1337" s="1"/>
      <c r="Y1337" s="72">
        <v>1</v>
      </c>
      <c r="Z1337" s="1"/>
      <c r="AA1337" s="1"/>
      <c r="AB1337" s="1"/>
      <c r="AG1337" t="str">
        <f t="shared" si="233"/>
        <v>Richmond</v>
      </c>
      <c r="AH1337" t="s">
        <v>1982</v>
      </c>
      <c r="AI1337">
        <v>2</v>
      </c>
      <c r="AJ1337" s="7">
        <v>32</v>
      </c>
      <c r="AL1337" s="7" t="s">
        <v>1123</v>
      </c>
      <c r="AM1337" t="s">
        <v>2454</v>
      </c>
      <c r="AN1337" t="s">
        <v>4484</v>
      </c>
      <c r="AO1337" t="s">
        <v>419</v>
      </c>
    </row>
    <row r="1338" spans="1:41" hidden="1" outlineLevel="1">
      <c r="A1338" t="s">
        <v>1275</v>
      </c>
      <c r="B1338" s="10" t="s">
        <v>2324</v>
      </c>
      <c r="C1338" s="1">
        <f t="shared" si="230"/>
        <v>5074</v>
      </c>
      <c r="D1338" s="7">
        <f t="shared" si="234"/>
        <v>2</v>
      </c>
      <c r="E1338" s="7">
        <f t="shared" si="235"/>
        <v>1</v>
      </c>
      <c r="F1338" s="7">
        <f t="shared" si="236"/>
        <v>3</v>
      </c>
      <c r="G1338" s="1">
        <f t="shared" si="231"/>
        <v>6</v>
      </c>
      <c r="H1338" s="2">
        <f t="shared" si="232"/>
        <v>1.1824990145841545E-3</v>
      </c>
      <c r="I1338" s="8"/>
      <c r="J1338" s="2">
        <f t="shared" si="237"/>
        <v>0.46117461568782026</v>
      </c>
      <c r="K1338" s="2">
        <f t="shared" si="238"/>
        <v>0.46235711470240443</v>
      </c>
      <c r="L1338" s="2">
        <f t="shared" si="239"/>
        <v>6.6219944816712659E-2</v>
      </c>
      <c r="M1338" s="2">
        <f t="shared" si="240"/>
        <v>1.024832479306266E-2</v>
      </c>
      <c r="N1338" s="1">
        <v>2340</v>
      </c>
      <c r="O1338" s="1">
        <v>2346</v>
      </c>
      <c r="P1338" s="1">
        <v>336</v>
      </c>
      <c r="Q1338" s="1">
        <v>34</v>
      </c>
      <c r="R1338" s="1">
        <v>10</v>
      </c>
      <c r="S1338" s="1">
        <v>3</v>
      </c>
      <c r="T1338" s="1">
        <v>2</v>
      </c>
      <c r="U1338" s="1">
        <v>1</v>
      </c>
      <c r="V1338" s="1">
        <v>1</v>
      </c>
      <c r="W1338" s="1">
        <v>0</v>
      </c>
      <c r="X1338" s="1"/>
      <c r="Y1338" s="72">
        <v>1</v>
      </c>
      <c r="Z1338" s="1"/>
      <c r="AA1338" s="1"/>
      <c r="AB1338" s="1"/>
      <c r="AG1338" t="str">
        <f t="shared" si="233"/>
        <v>Scituate</v>
      </c>
      <c r="AH1338" t="s">
        <v>1681</v>
      </c>
      <c r="AI1338">
        <v>2</v>
      </c>
      <c r="AJ1338" s="7">
        <v>14</v>
      </c>
      <c r="AL1338" s="7" t="s">
        <v>1123</v>
      </c>
      <c r="AM1338" t="s">
        <v>2150</v>
      </c>
      <c r="AN1338" t="s">
        <v>992</v>
      </c>
      <c r="AO1338" t="s">
        <v>106</v>
      </c>
    </row>
    <row r="1339" spans="1:41" hidden="1" outlineLevel="1">
      <c r="A1339" t="s">
        <v>2182</v>
      </c>
      <c r="B1339" s="10" t="s">
        <v>2324</v>
      </c>
      <c r="C1339" s="1">
        <f t="shared" si="230"/>
        <v>9072</v>
      </c>
      <c r="D1339" s="7">
        <f t="shared" si="234"/>
        <v>1</v>
      </c>
      <c r="E1339" s="7">
        <f t="shared" si="235"/>
        <v>2</v>
      </c>
      <c r="F1339" s="7">
        <f t="shared" si="236"/>
        <v>3</v>
      </c>
      <c r="G1339" s="1">
        <f t="shared" si="231"/>
        <v>1567</v>
      </c>
      <c r="H1339" s="2">
        <f t="shared" si="232"/>
        <v>0.17272927689594356</v>
      </c>
      <c r="I1339" s="8"/>
      <c r="J1339" s="2">
        <f t="shared" si="237"/>
        <v>0.55114638447971787</v>
      </c>
      <c r="K1339" s="2">
        <f t="shared" si="238"/>
        <v>0.37841710758377423</v>
      </c>
      <c r="L1339" s="2">
        <f t="shared" si="239"/>
        <v>6.0846560846560843E-2</v>
      </c>
      <c r="M1339" s="2">
        <f t="shared" si="240"/>
        <v>9.5899470899470651E-3</v>
      </c>
      <c r="N1339" s="1">
        <v>5000</v>
      </c>
      <c r="O1339" s="1">
        <v>3433</v>
      </c>
      <c r="P1339" s="1">
        <v>552</v>
      </c>
      <c r="Q1339" s="1">
        <v>50</v>
      </c>
      <c r="R1339" s="1">
        <v>17</v>
      </c>
      <c r="S1339" s="1">
        <v>3</v>
      </c>
      <c r="T1339" s="1">
        <v>2</v>
      </c>
      <c r="U1339" s="1">
        <v>11</v>
      </c>
      <c r="V1339" s="1">
        <v>0</v>
      </c>
      <c r="W1339" s="1">
        <v>0</v>
      </c>
      <c r="X1339" s="1"/>
      <c r="Y1339" s="72">
        <v>4</v>
      </c>
      <c r="Z1339" s="1"/>
      <c r="AA1339" s="1"/>
      <c r="AB1339" s="1"/>
      <c r="AG1339" t="str">
        <f t="shared" si="233"/>
        <v>Smithfield</v>
      </c>
      <c r="AH1339" t="s">
        <v>1681</v>
      </c>
      <c r="AI1339">
        <v>1</v>
      </c>
      <c r="AJ1339" s="7">
        <v>6</v>
      </c>
      <c r="AL1339" s="7" t="s">
        <v>1123</v>
      </c>
      <c r="AM1339" t="s">
        <v>2150</v>
      </c>
      <c r="AN1339" t="s">
        <v>663</v>
      </c>
      <c r="AO1339" t="s">
        <v>107</v>
      </c>
    </row>
    <row r="1340" spans="1:41" hidden="1" outlineLevel="1">
      <c r="A1340" t="s">
        <v>1595</v>
      </c>
      <c r="B1340" s="10" t="s">
        <v>2324</v>
      </c>
      <c r="C1340" s="1">
        <f t="shared" si="230"/>
        <v>11844</v>
      </c>
      <c r="D1340" s="7">
        <f t="shared" si="234"/>
        <v>1</v>
      </c>
      <c r="E1340" s="7">
        <f t="shared" si="235"/>
        <v>2</v>
      </c>
      <c r="F1340" s="7">
        <f t="shared" si="236"/>
        <v>3</v>
      </c>
      <c r="G1340" s="1">
        <f t="shared" si="231"/>
        <v>2240</v>
      </c>
      <c r="H1340" s="2">
        <f t="shared" si="232"/>
        <v>0.18912529550827423</v>
      </c>
      <c r="I1340" s="8"/>
      <c r="J1340" s="2">
        <f t="shared" si="237"/>
        <v>0.53107058426207365</v>
      </c>
      <c r="K1340" s="2">
        <f t="shared" si="238"/>
        <v>0.34194528875379937</v>
      </c>
      <c r="L1340" s="2">
        <f t="shared" si="239"/>
        <v>0.11854103343465046</v>
      </c>
      <c r="M1340" s="2">
        <f t="shared" si="240"/>
        <v>8.4430935494765186E-3</v>
      </c>
      <c r="N1340" s="1">
        <v>6290</v>
      </c>
      <c r="O1340" s="1">
        <v>4050</v>
      </c>
      <c r="P1340" s="1">
        <v>1404</v>
      </c>
      <c r="Q1340" s="1">
        <v>38</v>
      </c>
      <c r="R1340" s="1">
        <v>23</v>
      </c>
      <c r="S1340" s="1">
        <v>10</v>
      </c>
      <c r="T1340" s="1">
        <v>3</v>
      </c>
      <c r="U1340" s="1">
        <v>22</v>
      </c>
      <c r="V1340" s="1">
        <v>3</v>
      </c>
      <c r="W1340" s="1">
        <v>1</v>
      </c>
      <c r="X1340" s="1"/>
      <c r="Y1340" s="72">
        <v>0</v>
      </c>
      <c r="Z1340" s="1"/>
      <c r="AA1340" s="1"/>
      <c r="AB1340" s="1"/>
      <c r="AG1340" t="str">
        <f t="shared" si="233"/>
        <v>South Kingstown</v>
      </c>
      <c r="AH1340" t="s">
        <v>1982</v>
      </c>
      <c r="AI1340">
        <v>2</v>
      </c>
      <c r="AJ1340" s="7">
        <v>37</v>
      </c>
      <c r="AL1340" s="7" t="s">
        <v>1123</v>
      </c>
      <c r="AM1340" t="s">
        <v>2454</v>
      </c>
      <c r="AN1340" t="s">
        <v>781</v>
      </c>
      <c r="AO1340" t="s">
        <v>108</v>
      </c>
    </row>
    <row r="1341" spans="1:41" hidden="1" outlineLevel="1">
      <c r="A1341" t="s">
        <v>1596</v>
      </c>
      <c r="B1341" s="10" t="s">
        <v>2324</v>
      </c>
      <c r="C1341" s="1">
        <f t="shared" si="230"/>
        <v>6536</v>
      </c>
      <c r="D1341" s="7">
        <f t="shared" si="234"/>
        <v>1</v>
      </c>
      <c r="E1341" s="7">
        <f t="shared" si="235"/>
        <v>2</v>
      </c>
      <c r="F1341" s="7">
        <f t="shared" si="236"/>
        <v>3</v>
      </c>
      <c r="G1341" s="1">
        <f t="shared" si="231"/>
        <v>1512</v>
      </c>
      <c r="H1341" s="2">
        <f t="shared" si="232"/>
        <v>0.23133414932680538</v>
      </c>
      <c r="I1341" s="8"/>
      <c r="J1341" s="2">
        <f t="shared" si="237"/>
        <v>0.58246634026927779</v>
      </c>
      <c r="K1341" s="2">
        <f t="shared" si="238"/>
        <v>0.35113219094247244</v>
      </c>
      <c r="L1341" s="2">
        <f t="shared" si="239"/>
        <v>5.5385556915544677E-2</v>
      </c>
      <c r="M1341" s="2">
        <f t="shared" si="240"/>
        <v>1.1015911872705085E-2</v>
      </c>
      <c r="N1341" s="1">
        <v>3807</v>
      </c>
      <c r="O1341" s="1">
        <v>2295</v>
      </c>
      <c r="P1341" s="1">
        <v>362</v>
      </c>
      <c r="Q1341" s="1">
        <v>36</v>
      </c>
      <c r="R1341" s="1">
        <v>17</v>
      </c>
      <c r="S1341" s="1">
        <v>8</v>
      </c>
      <c r="T1341" s="1">
        <v>3</v>
      </c>
      <c r="U1341" s="1">
        <v>2</v>
      </c>
      <c r="V1341" s="1">
        <v>2</v>
      </c>
      <c r="W1341" s="1">
        <v>2</v>
      </c>
      <c r="X1341" s="1"/>
      <c r="Y1341" s="72">
        <v>2</v>
      </c>
      <c r="Z1341" s="1"/>
      <c r="AA1341" s="1"/>
      <c r="AB1341" s="1"/>
      <c r="AG1341" t="str">
        <f t="shared" si="233"/>
        <v>Tiverton</v>
      </c>
      <c r="AH1341" t="s">
        <v>1680</v>
      </c>
      <c r="AI1341">
        <v>1</v>
      </c>
      <c r="AJ1341" s="7">
        <v>23</v>
      </c>
      <c r="AL1341" s="7" t="s">
        <v>1123</v>
      </c>
      <c r="AM1341" t="s">
        <v>1803</v>
      </c>
      <c r="AN1341" t="s">
        <v>781</v>
      </c>
      <c r="AO1341" t="s">
        <v>109</v>
      </c>
    </row>
    <row r="1342" spans="1:41" hidden="1" outlineLevel="1">
      <c r="A1342" t="s">
        <v>1699</v>
      </c>
      <c r="B1342" s="10" t="s">
        <v>2324</v>
      </c>
      <c r="C1342" s="1">
        <f t="shared" si="230"/>
        <v>4664</v>
      </c>
      <c r="D1342" s="7">
        <f t="shared" si="234"/>
        <v>1</v>
      </c>
      <c r="E1342" s="7">
        <f t="shared" si="235"/>
        <v>2</v>
      </c>
      <c r="F1342" s="7">
        <f t="shared" si="236"/>
        <v>3</v>
      </c>
      <c r="G1342" s="1">
        <f t="shared" si="231"/>
        <v>1479</v>
      </c>
      <c r="H1342" s="2">
        <f t="shared" si="232"/>
        <v>0.31710977701543741</v>
      </c>
      <c r="I1342" s="8"/>
      <c r="J1342" s="2">
        <f t="shared" si="237"/>
        <v>0.62714408233276153</v>
      </c>
      <c r="K1342" s="2">
        <f t="shared" si="238"/>
        <v>0.31003430531732418</v>
      </c>
      <c r="L1342" s="2">
        <f t="shared" si="239"/>
        <v>5.7461406518010294E-2</v>
      </c>
      <c r="M1342" s="2">
        <f t="shared" si="240"/>
        <v>5.3602058319039969E-3</v>
      </c>
      <c r="N1342" s="1">
        <v>2925</v>
      </c>
      <c r="O1342" s="1">
        <v>1446</v>
      </c>
      <c r="P1342" s="1">
        <v>268</v>
      </c>
      <c r="Q1342" s="1">
        <v>14</v>
      </c>
      <c r="R1342" s="1">
        <v>5</v>
      </c>
      <c r="S1342" s="1">
        <v>2</v>
      </c>
      <c r="T1342" s="1">
        <v>0</v>
      </c>
      <c r="U1342" s="1">
        <v>2</v>
      </c>
      <c r="V1342" s="1">
        <v>1</v>
      </c>
      <c r="W1342" s="1">
        <v>0</v>
      </c>
      <c r="X1342" s="1"/>
      <c r="Y1342" s="72">
        <v>1</v>
      </c>
      <c r="Z1342" s="1"/>
      <c r="AA1342" s="1"/>
      <c r="AB1342" s="1"/>
      <c r="AG1342" t="str">
        <f t="shared" si="233"/>
        <v>Warren</v>
      </c>
      <c r="AH1342" t="s">
        <v>2683</v>
      </c>
      <c r="AI1342">
        <v>1</v>
      </c>
      <c r="AJ1342" s="7">
        <v>19</v>
      </c>
      <c r="AL1342" s="7" t="s">
        <v>1123</v>
      </c>
      <c r="AM1342" t="s">
        <v>1801</v>
      </c>
      <c r="AN1342" t="s">
        <v>1466</v>
      </c>
      <c r="AO1342" t="s">
        <v>110</v>
      </c>
    </row>
    <row r="1343" spans="1:41" hidden="1" outlineLevel="1">
      <c r="A1343" t="s">
        <v>1597</v>
      </c>
      <c r="B1343" s="10" t="s">
        <v>2324</v>
      </c>
      <c r="C1343" s="1">
        <f t="shared" si="230"/>
        <v>39388</v>
      </c>
      <c r="D1343" s="7">
        <f t="shared" si="234"/>
        <v>1</v>
      </c>
      <c r="E1343" s="7">
        <f t="shared" si="235"/>
        <v>2</v>
      </c>
      <c r="F1343" s="7">
        <f t="shared" si="236"/>
        <v>3</v>
      </c>
      <c r="G1343" s="1">
        <f t="shared" si="231"/>
        <v>11207</v>
      </c>
      <c r="H1343" s="2">
        <f t="shared" si="232"/>
        <v>0.28452828272570324</v>
      </c>
      <c r="I1343" s="8"/>
      <c r="J1343" s="2">
        <f t="shared" si="237"/>
        <v>0.60800243729054537</v>
      </c>
      <c r="K1343" s="2">
        <f t="shared" si="238"/>
        <v>0.32347415456484208</v>
      </c>
      <c r="L1343" s="2">
        <f t="shared" si="239"/>
        <v>5.7961815781456281E-2</v>
      </c>
      <c r="M1343" s="2">
        <f t="shared" si="240"/>
        <v>1.0561592363156271E-2</v>
      </c>
      <c r="N1343" s="1">
        <v>23948</v>
      </c>
      <c r="O1343" s="1">
        <v>12741</v>
      </c>
      <c r="P1343" s="1">
        <v>2283</v>
      </c>
      <c r="Q1343" s="1">
        <v>263</v>
      </c>
      <c r="R1343" s="1">
        <v>61</v>
      </c>
      <c r="S1343" s="1">
        <v>28</v>
      </c>
      <c r="T1343" s="1">
        <v>8</v>
      </c>
      <c r="U1343" s="1">
        <v>30</v>
      </c>
      <c r="V1343" s="1">
        <v>11</v>
      </c>
      <c r="W1343" s="1">
        <v>0</v>
      </c>
      <c r="X1343" s="1"/>
      <c r="Y1343" s="72">
        <v>15</v>
      </c>
      <c r="Z1343" s="1"/>
      <c r="AA1343" s="1"/>
      <c r="AB1343" s="1"/>
      <c r="AG1343" t="str">
        <f t="shared" si="233"/>
        <v>Warwick</v>
      </c>
      <c r="AH1343" t="s">
        <v>3204</v>
      </c>
      <c r="AI1343">
        <v>2</v>
      </c>
      <c r="AJ1343" s="7">
        <v>18</v>
      </c>
      <c r="AL1343" s="7" t="s">
        <v>1123</v>
      </c>
      <c r="AM1343" t="s">
        <v>1802</v>
      </c>
      <c r="AN1343" t="s">
        <v>1466</v>
      </c>
      <c r="AO1343" t="s">
        <v>111</v>
      </c>
    </row>
    <row r="1344" spans="1:41" hidden="1" outlineLevel="1">
      <c r="A1344" t="s">
        <v>1836</v>
      </c>
      <c r="B1344" s="10" t="s">
        <v>2324</v>
      </c>
      <c r="C1344" s="1">
        <f t="shared" si="230"/>
        <v>2365</v>
      </c>
      <c r="D1344" s="7">
        <f t="shared" si="234"/>
        <v>1</v>
      </c>
      <c r="E1344" s="7">
        <f t="shared" si="235"/>
        <v>2</v>
      </c>
      <c r="F1344" s="7">
        <f t="shared" si="236"/>
        <v>3</v>
      </c>
      <c r="G1344" s="1">
        <f t="shared" si="231"/>
        <v>105</v>
      </c>
      <c r="H1344" s="2">
        <f t="shared" si="232"/>
        <v>4.4397463002114168E-2</v>
      </c>
      <c r="I1344" s="8"/>
      <c r="J1344" s="2">
        <f t="shared" si="237"/>
        <v>0.48202959830866809</v>
      </c>
      <c r="K1344" s="2">
        <f t="shared" si="238"/>
        <v>0.43763213530655393</v>
      </c>
      <c r="L1344" s="2">
        <f t="shared" si="239"/>
        <v>7.2304439746300214E-2</v>
      </c>
      <c r="M1344" s="2">
        <f t="shared" si="240"/>
        <v>8.0338266384777646E-3</v>
      </c>
      <c r="N1344" s="1">
        <v>1140</v>
      </c>
      <c r="O1344" s="1">
        <v>1035</v>
      </c>
      <c r="P1344" s="1">
        <v>171</v>
      </c>
      <c r="Q1344" s="1">
        <v>8</v>
      </c>
      <c r="R1344" s="1">
        <v>4</v>
      </c>
      <c r="S1344" s="1">
        <v>1</v>
      </c>
      <c r="T1344" s="1">
        <v>2</v>
      </c>
      <c r="U1344" s="1">
        <v>2</v>
      </c>
      <c r="V1344" s="1">
        <v>0</v>
      </c>
      <c r="W1344" s="1">
        <v>0</v>
      </c>
      <c r="X1344" s="1"/>
      <c r="Y1344" s="72">
        <v>2</v>
      </c>
      <c r="Z1344" s="1"/>
      <c r="AA1344" s="1"/>
      <c r="AB1344" s="1"/>
      <c r="AG1344" t="str">
        <f t="shared" si="233"/>
        <v>West Greenwich</v>
      </c>
      <c r="AH1344" t="s">
        <v>3204</v>
      </c>
      <c r="AI1344">
        <v>2</v>
      </c>
      <c r="AJ1344" s="7">
        <v>26</v>
      </c>
      <c r="AL1344" s="7" t="s">
        <v>1123</v>
      </c>
      <c r="AM1344" t="s">
        <v>1802</v>
      </c>
      <c r="AN1344" t="s">
        <v>982</v>
      </c>
      <c r="AO1344" t="s">
        <v>112</v>
      </c>
    </row>
    <row r="1345" spans="1:41" hidden="1" outlineLevel="1">
      <c r="A1345" t="s">
        <v>2208</v>
      </c>
      <c r="B1345" s="10" t="s">
        <v>2324</v>
      </c>
      <c r="C1345" s="1">
        <f t="shared" si="230"/>
        <v>10746</v>
      </c>
      <c r="D1345" s="7">
        <f t="shared" si="234"/>
        <v>1</v>
      </c>
      <c r="E1345" s="7">
        <f t="shared" si="235"/>
        <v>2</v>
      </c>
      <c r="F1345" s="7">
        <f t="shared" si="236"/>
        <v>3</v>
      </c>
      <c r="G1345" s="1">
        <f t="shared" si="231"/>
        <v>3436</v>
      </c>
      <c r="H1345" s="2">
        <f t="shared" si="232"/>
        <v>0.31974688256095291</v>
      </c>
      <c r="I1345" s="8"/>
      <c r="J1345" s="2">
        <f t="shared" si="237"/>
        <v>0.63288665549972078</v>
      </c>
      <c r="K1345" s="2">
        <f t="shared" si="238"/>
        <v>0.31313977293876794</v>
      </c>
      <c r="L1345" s="2">
        <f t="shared" si="239"/>
        <v>4.3271915131211612E-2</v>
      </c>
      <c r="M1345" s="2">
        <f t="shared" si="240"/>
        <v>1.0701656430299668E-2</v>
      </c>
      <c r="N1345" s="1">
        <v>6801</v>
      </c>
      <c r="O1345" s="1">
        <v>3365</v>
      </c>
      <c r="P1345" s="1">
        <v>465</v>
      </c>
      <c r="Q1345" s="1">
        <v>69</v>
      </c>
      <c r="R1345" s="1">
        <v>20</v>
      </c>
      <c r="S1345" s="1">
        <v>3</v>
      </c>
      <c r="T1345" s="1">
        <v>5</v>
      </c>
      <c r="U1345" s="1">
        <v>9</v>
      </c>
      <c r="V1345" s="1">
        <v>0</v>
      </c>
      <c r="W1345" s="1">
        <v>2</v>
      </c>
      <c r="X1345" s="1"/>
      <c r="Y1345" s="72">
        <v>7</v>
      </c>
      <c r="Z1345" s="1"/>
      <c r="AA1345" s="1"/>
      <c r="AB1345" s="1"/>
      <c r="AG1345" t="str">
        <f t="shared" si="233"/>
        <v>West Warwick</v>
      </c>
      <c r="AH1345" t="s">
        <v>3204</v>
      </c>
      <c r="AI1345">
        <v>2</v>
      </c>
      <c r="AJ1345" s="7">
        <v>20</v>
      </c>
      <c r="AL1345" s="7" t="s">
        <v>1123</v>
      </c>
      <c r="AM1345" t="s">
        <v>1802</v>
      </c>
      <c r="AN1345" t="s">
        <v>776</v>
      </c>
      <c r="AO1345" t="s">
        <v>113</v>
      </c>
    </row>
    <row r="1346" spans="1:41" hidden="1" outlineLevel="1">
      <c r="A1346" t="s">
        <v>2209</v>
      </c>
      <c r="B1346" s="10" t="s">
        <v>2324</v>
      </c>
      <c r="C1346" s="1">
        <f t="shared" ref="C1346:C1409" si="241">SUM(N1346:AE1346)</f>
        <v>9936</v>
      </c>
      <c r="D1346" s="7">
        <f t="shared" si="234"/>
        <v>1</v>
      </c>
      <c r="E1346" s="7">
        <f t="shared" si="235"/>
        <v>2</v>
      </c>
      <c r="F1346" s="7">
        <f t="shared" si="236"/>
        <v>3</v>
      </c>
      <c r="G1346" s="1">
        <f t="shared" ref="G1346:G1409" si="242">IF(D1346=1,N1346,IF(E1346=1,O1346,P1346))-IF(D1346=2,N1346,IF(E1346=2,O1346,P1346))</f>
        <v>1731</v>
      </c>
      <c r="H1346" s="2">
        <f t="shared" ref="H1346:H1409" si="243">G1346/C1346</f>
        <v>0.17421497584541062</v>
      </c>
      <c r="I1346" s="8"/>
      <c r="J1346" s="2">
        <f t="shared" si="237"/>
        <v>0.55595813204508859</v>
      </c>
      <c r="K1346" s="2">
        <f t="shared" si="238"/>
        <v>0.38174315619967791</v>
      </c>
      <c r="L1346" s="2">
        <f t="shared" si="239"/>
        <v>5.2636876006441222E-2</v>
      </c>
      <c r="M1346" s="2">
        <f t="shared" si="240"/>
        <v>9.6618357487922718E-3</v>
      </c>
      <c r="N1346" s="1">
        <v>5524</v>
      </c>
      <c r="O1346" s="1">
        <v>3793</v>
      </c>
      <c r="P1346" s="1">
        <v>523</v>
      </c>
      <c r="Q1346" s="1">
        <v>60</v>
      </c>
      <c r="R1346" s="1">
        <v>20</v>
      </c>
      <c r="S1346" s="1">
        <v>4</v>
      </c>
      <c r="T1346" s="1">
        <v>4</v>
      </c>
      <c r="U1346" s="1">
        <v>3</v>
      </c>
      <c r="V1346" s="1">
        <v>1</v>
      </c>
      <c r="W1346" s="1">
        <v>1</v>
      </c>
      <c r="X1346" s="1"/>
      <c r="Y1346" s="72">
        <v>3</v>
      </c>
      <c r="Z1346" s="1"/>
      <c r="AA1346" s="1"/>
      <c r="AB1346" s="1"/>
      <c r="AG1346" t="str">
        <f t="shared" si="233"/>
        <v>Westerly</v>
      </c>
      <c r="AH1346" t="s">
        <v>1982</v>
      </c>
      <c r="AI1346">
        <v>2</v>
      </c>
      <c r="AJ1346" s="7">
        <v>41</v>
      </c>
      <c r="AL1346" s="7" t="s">
        <v>1123</v>
      </c>
      <c r="AM1346" t="s">
        <v>2454</v>
      </c>
      <c r="AN1346" t="s">
        <v>4165</v>
      </c>
      <c r="AO1346" t="s">
        <v>114</v>
      </c>
    </row>
    <row r="1347" spans="1:41" hidden="1" outlineLevel="1">
      <c r="A1347" t="s">
        <v>4492</v>
      </c>
      <c r="B1347" s="10" t="s">
        <v>2324</v>
      </c>
      <c r="C1347" s="1">
        <f t="shared" si="241"/>
        <v>11846</v>
      </c>
      <c r="D1347" s="7">
        <f t="shared" si="234"/>
        <v>1</v>
      </c>
      <c r="E1347" s="7">
        <f t="shared" si="235"/>
        <v>2</v>
      </c>
      <c r="F1347" s="7">
        <f t="shared" si="236"/>
        <v>3</v>
      </c>
      <c r="G1347" s="1">
        <f t="shared" si="242"/>
        <v>4587</v>
      </c>
      <c r="H1347" s="2">
        <f t="shared" si="243"/>
        <v>0.38721931453655245</v>
      </c>
      <c r="I1347" s="8"/>
      <c r="J1347" s="2">
        <f t="shared" si="237"/>
        <v>0.66638527773087963</v>
      </c>
      <c r="K1347" s="2">
        <f t="shared" si="238"/>
        <v>0.27916596319432718</v>
      </c>
      <c r="L1347" s="2">
        <f t="shared" si="239"/>
        <v>4.1786256964376163E-2</v>
      </c>
      <c r="M1347" s="2">
        <f t="shared" si="240"/>
        <v>1.2662502110417022E-2</v>
      </c>
      <c r="N1347" s="1">
        <v>7894</v>
      </c>
      <c r="O1347" s="1">
        <v>3307</v>
      </c>
      <c r="P1347" s="1">
        <v>495</v>
      </c>
      <c r="Q1347" s="1">
        <v>92</v>
      </c>
      <c r="R1347" s="1">
        <v>24</v>
      </c>
      <c r="S1347" s="1">
        <v>8</v>
      </c>
      <c r="T1347" s="1">
        <v>6</v>
      </c>
      <c r="U1347" s="1">
        <v>6</v>
      </c>
      <c r="V1347" s="1">
        <v>2</v>
      </c>
      <c r="W1347" s="1">
        <v>3</v>
      </c>
      <c r="X1347" s="1"/>
      <c r="Y1347" s="72">
        <v>9</v>
      </c>
      <c r="Z1347" s="1"/>
      <c r="AA1347" s="1"/>
      <c r="AB1347" s="1"/>
      <c r="AG1347" t="str">
        <f t="shared" ref="AG1347:AG1410" si="244">A1347</f>
        <v>Woonsocket City</v>
      </c>
      <c r="AH1347" t="s">
        <v>1681</v>
      </c>
      <c r="AI1347">
        <v>1</v>
      </c>
      <c r="AJ1347" s="7">
        <v>2</v>
      </c>
      <c r="AL1347" s="7" t="s">
        <v>1123</v>
      </c>
      <c r="AM1347" t="s">
        <v>2150</v>
      </c>
      <c r="AN1347" t="s">
        <v>3823</v>
      </c>
      <c r="AO1347" t="s">
        <v>430</v>
      </c>
    </row>
    <row r="1348" spans="1:41" collapsed="1">
      <c r="A1348" t="s">
        <v>2323</v>
      </c>
      <c r="B1348" s="10" t="s">
        <v>1985</v>
      </c>
      <c r="C1348" s="1">
        <f t="shared" si="241"/>
        <v>409112</v>
      </c>
      <c r="D1348" s="7">
        <f t="shared" si="234"/>
        <v>1</v>
      </c>
      <c r="E1348" s="7">
        <f t="shared" si="235"/>
        <v>2</v>
      </c>
      <c r="F1348" s="7">
        <f t="shared" si="236"/>
        <v>3</v>
      </c>
      <c r="G1348" s="1">
        <f t="shared" si="242"/>
        <v>118953</v>
      </c>
      <c r="H1348" s="2">
        <f t="shared" si="243"/>
        <v>0.29075900975771918</v>
      </c>
      <c r="I1348" s="8"/>
      <c r="J1348" s="2">
        <f t="shared" si="237"/>
        <v>0.60987700189679106</v>
      </c>
      <c r="K1348" s="2">
        <f t="shared" si="238"/>
        <v>0.31911799213907194</v>
      </c>
      <c r="L1348" s="2">
        <f t="shared" si="239"/>
        <v>6.1235065214415615E-2</v>
      </c>
      <c r="M1348" s="2">
        <f t="shared" si="240"/>
        <v>9.7699407497213869E-3</v>
      </c>
      <c r="N1348" s="1">
        <f>SUM(N1309:N1347)</f>
        <v>249508</v>
      </c>
      <c r="O1348" s="1">
        <f t="shared" ref="O1348:U1348" si="245">SUM(O1309:O1347)</f>
        <v>130555</v>
      </c>
      <c r="P1348" s="1">
        <f t="shared" si="245"/>
        <v>25052</v>
      </c>
      <c r="Q1348" s="1">
        <f t="shared" si="245"/>
        <v>2273</v>
      </c>
      <c r="R1348" s="1">
        <f>SUM(R1309:R1347)</f>
        <v>742</v>
      </c>
      <c r="S1348" s="1">
        <f t="shared" si="245"/>
        <v>271</v>
      </c>
      <c r="T1348" s="1">
        <f t="shared" si="245"/>
        <v>97</v>
      </c>
      <c r="U1348" s="1">
        <f t="shared" si="245"/>
        <v>329</v>
      </c>
      <c r="V1348" s="1">
        <f>SUM(V1309:V1347)</f>
        <v>52</v>
      </c>
      <c r="W1348" s="1">
        <f>SUM(W1309:W1347)</f>
        <v>34</v>
      </c>
      <c r="X1348" s="1"/>
      <c r="Y1348" s="1">
        <f>SUM(Y1309:Y1347)</f>
        <v>199</v>
      </c>
      <c r="Z1348" s="1"/>
      <c r="AA1348" s="1"/>
      <c r="AB1348" s="1"/>
      <c r="AG1348" t="str">
        <f t="shared" si="244"/>
        <v>Rhode Island</v>
      </c>
    </row>
    <row r="1349" spans="1:41">
      <c r="B1349" s="10"/>
      <c r="C1349" s="1"/>
      <c r="D1349" s="7"/>
      <c r="E1349" s="7"/>
      <c r="F1349" s="7"/>
      <c r="G1349" s="1"/>
      <c r="J1349" s="2"/>
      <c r="K1349" s="2"/>
      <c r="L1349" s="2"/>
      <c r="M1349" s="2"/>
      <c r="N1349" s="1"/>
      <c r="O1349" s="1"/>
      <c r="P1349" s="1"/>
      <c r="Q1349" s="1"/>
      <c r="R1349" s="1"/>
      <c r="S1349" s="1"/>
      <c r="T1349" s="1"/>
      <c r="U1349" s="1"/>
      <c r="V1349" s="1"/>
      <c r="W1349" s="1"/>
      <c r="X1349" s="1"/>
      <c r="Y1349" s="1"/>
      <c r="Z1349" s="1"/>
      <c r="AA1349" s="1"/>
      <c r="AB1349" s="1"/>
    </row>
    <row r="1350" spans="1:41" hidden="1" outlineLevel="1">
      <c r="A1350" t="s">
        <v>1624</v>
      </c>
      <c r="B1350" s="10" t="s">
        <v>1623</v>
      </c>
      <c r="C1350" s="1">
        <f t="shared" si="241"/>
        <v>687</v>
      </c>
      <c r="D1350" s="7">
        <f t="shared" si="234"/>
        <v>2</v>
      </c>
      <c r="E1350" s="7">
        <f t="shared" si="235"/>
        <v>1</v>
      </c>
      <c r="F1350" s="7">
        <f t="shared" si="236"/>
        <v>3</v>
      </c>
      <c r="G1350" s="1">
        <f t="shared" si="242"/>
        <v>123</v>
      </c>
      <c r="H1350" s="2">
        <f t="shared" si="243"/>
        <v>0.17903930131004367</v>
      </c>
      <c r="I1350" s="8"/>
      <c r="J1350" s="2">
        <f t="shared" si="237"/>
        <v>0.38136826783114991</v>
      </c>
      <c r="K1350" s="2">
        <f t="shared" si="238"/>
        <v>0.56040756914119361</v>
      </c>
      <c r="L1350" s="2">
        <f t="shared" si="239"/>
        <v>3.9301310043668124E-2</v>
      </c>
      <c r="M1350" s="2">
        <f t="shared" si="240"/>
        <v>1.8922852983988415E-2</v>
      </c>
      <c r="N1350" s="1">
        <v>262</v>
      </c>
      <c r="O1350" s="1">
        <v>385</v>
      </c>
      <c r="P1350" s="1">
        <v>27</v>
      </c>
      <c r="Q1350" s="1">
        <v>9</v>
      </c>
      <c r="R1350" s="1">
        <v>0</v>
      </c>
      <c r="S1350" s="1">
        <v>1</v>
      </c>
      <c r="T1350" s="1">
        <v>0</v>
      </c>
      <c r="U1350" s="1">
        <v>1</v>
      </c>
      <c r="V1350" s="1">
        <v>0</v>
      </c>
      <c r="W1350" s="1">
        <v>1</v>
      </c>
      <c r="X1350" s="1"/>
      <c r="Y1350" s="1"/>
      <c r="Z1350" s="1"/>
      <c r="AA1350" s="1"/>
      <c r="AB1350" s="1">
        <v>1</v>
      </c>
      <c r="AG1350" t="str">
        <f t="shared" si="244"/>
        <v>Addison</v>
      </c>
      <c r="AH1350" t="s">
        <v>1624</v>
      </c>
      <c r="AI1350">
        <v>1</v>
      </c>
      <c r="AJ1350" s="7">
        <v>138</v>
      </c>
      <c r="AL1350" s="7" t="s">
        <v>1129</v>
      </c>
      <c r="AM1350" t="s">
        <v>1801</v>
      </c>
      <c r="AN1350" t="s">
        <v>1803</v>
      </c>
      <c r="AO1350" t="s">
        <v>4500</v>
      </c>
    </row>
    <row r="1351" spans="1:41" hidden="1" outlineLevel="1">
      <c r="A1351" t="s">
        <v>339</v>
      </c>
      <c r="B1351" s="10" t="s">
        <v>1623</v>
      </c>
      <c r="C1351" s="1">
        <f t="shared" si="241"/>
        <v>489</v>
      </c>
      <c r="D1351" s="7">
        <f t="shared" si="234"/>
        <v>1</v>
      </c>
      <c r="E1351" s="7">
        <f t="shared" si="235"/>
        <v>2</v>
      </c>
      <c r="F1351" s="7">
        <f t="shared" si="236"/>
        <v>3</v>
      </c>
      <c r="G1351" s="1">
        <f t="shared" si="242"/>
        <v>5</v>
      </c>
      <c r="H1351" s="2">
        <f t="shared" si="243"/>
        <v>1.0224948875255624E-2</v>
      </c>
      <c r="I1351" s="8"/>
      <c r="J1351" s="2">
        <f t="shared" si="237"/>
        <v>0.46012269938650308</v>
      </c>
      <c r="K1351" s="2">
        <f t="shared" si="238"/>
        <v>0.44989775051124742</v>
      </c>
      <c r="L1351" s="2">
        <f t="shared" si="239"/>
        <v>7.1574642126789365E-2</v>
      </c>
      <c r="M1351" s="2">
        <f t="shared" si="240"/>
        <v>1.8404907975460141E-2</v>
      </c>
      <c r="N1351" s="1">
        <v>225</v>
      </c>
      <c r="O1351" s="1">
        <v>220</v>
      </c>
      <c r="P1351" s="1">
        <v>35</v>
      </c>
      <c r="Q1351" s="1">
        <v>4</v>
      </c>
      <c r="R1351" s="1">
        <v>1</v>
      </c>
      <c r="S1351" s="1"/>
      <c r="T1351" s="1"/>
      <c r="U1351" s="1">
        <v>1</v>
      </c>
      <c r="V1351" s="1"/>
      <c r="W1351" s="1"/>
      <c r="X1351" s="1"/>
      <c r="Y1351" s="1"/>
      <c r="Z1351" s="1"/>
      <c r="AA1351" s="1"/>
      <c r="AB1351" s="1">
        <v>3</v>
      </c>
      <c r="AG1351" t="str">
        <f t="shared" si="244"/>
        <v>Albany</v>
      </c>
      <c r="AH1351" t="s">
        <v>1368</v>
      </c>
      <c r="AI1351">
        <v>1</v>
      </c>
      <c r="AJ1351" s="7">
        <v>45</v>
      </c>
      <c r="AL1351" s="7" t="s">
        <v>1129</v>
      </c>
      <c r="AM1351" t="s">
        <v>1468</v>
      </c>
      <c r="AN1351" t="s">
        <v>1803</v>
      </c>
      <c r="AO1351" t="s">
        <v>4501</v>
      </c>
    </row>
    <row r="1352" spans="1:41" hidden="1" outlineLevel="1">
      <c r="A1352" t="s">
        <v>2187</v>
      </c>
      <c r="B1352" s="10" t="s">
        <v>1623</v>
      </c>
      <c r="C1352" s="1">
        <f t="shared" si="241"/>
        <v>782</v>
      </c>
      <c r="D1352" s="7">
        <f t="shared" si="234"/>
        <v>2</v>
      </c>
      <c r="E1352" s="7">
        <f t="shared" si="235"/>
        <v>1</v>
      </c>
      <c r="F1352" s="7">
        <f t="shared" si="236"/>
        <v>3</v>
      </c>
      <c r="G1352" s="1">
        <f t="shared" si="242"/>
        <v>6</v>
      </c>
      <c r="H1352" s="2">
        <f t="shared" si="243"/>
        <v>7.6726342710997444E-3</v>
      </c>
      <c r="I1352" s="8"/>
      <c r="J1352" s="2">
        <f t="shared" si="237"/>
        <v>0.46675191815856776</v>
      </c>
      <c r="K1352" s="2">
        <f t="shared" si="238"/>
        <v>0.47442455242966752</v>
      </c>
      <c r="L1352" s="2">
        <f t="shared" si="239"/>
        <v>2.3017902813299233E-2</v>
      </c>
      <c r="M1352" s="2">
        <f t="shared" si="240"/>
        <v>3.5805626598465486E-2</v>
      </c>
      <c r="N1352" s="1">
        <v>365</v>
      </c>
      <c r="O1352" s="1">
        <v>371</v>
      </c>
      <c r="P1352" s="1">
        <v>18</v>
      </c>
      <c r="Q1352" s="1">
        <v>14</v>
      </c>
      <c r="R1352" s="1">
        <v>1</v>
      </c>
      <c r="S1352" s="1">
        <v>2</v>
      </c>
      <c r="T1352" s="1"/>
      <c r="U1352" s="1">
        <v>1</v>
      </c>
      <c r="V1352" s="1"/>
      <c r="W1352" s="1"/>
      <c r="X1352" s="1"/>
      <c r="Y1352" s="1"/>
      <c r="Z1352" s="1"/>
      <c r="AA1352" s="1"/>
      <c r="AB1352" s="1">
        <v>10</v>
      </c>
      <c r="AG1352" t="str">
        <f t="shared" si="244"/>
        <v>Alburg</v>
      </c>
      <c r="AH1352" t="s">
        <v>2878</v>
      </c>
      <c r="AI1352">
        <v>1</v>
      </c>
      <c r="AJ1352" s="7">
        <v>7</v>
      </c>
      <c r="AL1352" s="7" t="s">
        <v>1129</v>
      </c>
      <c r="AM1352" t="s">
        <v>2456</v>
      </c>
      <c r="AN1352" t="s">
        <v>1803</v>
      </c>
      <c r="AO1352" t="s">
        <v>4502</v>
      </c>
    </row>
    <row r="1353" spans="1:41" hidden="1" outlineLevel="1">
      <c r="A1353" t="s">
        <v>1923</v>
      </c>
      <c r="B1353" s="10" t="s">
        <v>1623</v>
      </c>
      <c r="C1353" s="1">
        <f t="shared" si="241"/>
        <v>278</v>
      </c>
      <c r="D1353" s="7">
        <f t="shared" si="234"/>
        <v>2</v>
      </c>
      <c r="E1353" s="7">
        <f t="shared" si="235"/>
        <v>1</v>
      </c>
      <c r="F1353" s="7">
        <f t="shared" si="236"/>
        <v>3</v>
      </c>
      <c r="G1353" s="1">
        <f t="shared" si="242"/>
        <v>27</v>
      </c>
      <c r="H1353" s="2">
        <f t="shared" si="243"/>
        <v>9.7122302158273388E-2</v>
      </c>
      <c r="I1353" s="8"/>
      <c r="J1353" s="2">
        <f t="shared" si="237"/>
        <v>0.39928057553956836</v>
      </c>
      <c r="K1353" s="2">
        <f t="shared" si="238"/>
        <v>0.49640287769784175</v>
      </c>
      <c r="L1353" s="2">
        <f t="shared" si="239"/>
        <v>9.7122302158273388E-2</v>
      </c>
      <c r="M1353" s="2">
        <f t="shared" si="240"/>
        <v>7.1942446043165575E-3</v>
      </c>
      <c r="N1353" s="1">
        <v>111</v>
      </c>
      <c r="O1353" s="1">
        <v>138</v>
      </c>
      <c r="P1353" s="1">
        <v>27</v>
      </c>
      <c r="Q1353" s="1">
        <v>2</v>
      </c>
      <c r="R1353" s="1">
        <v>0</v>
      </c>
      <c r="S1353" s="1">
        <v>0</v>
      </c>
      <c r="T1353" s="1">
        <v>0</v>
      </c>
      <c r="U1353" s="1"/>
      <c r="V1353" s="1">
        <v>0</v>
      </c>
      <c r="W1353" s="1">
        <v>0</v>
      </c>
      <c r="X1353" s="1"/>
      <c r="Y1353" s="1"/>
      <c r="Z1353" s="1"/>
      <c r="AA1353" s="1"/>
      <c r="AB1353" s="1">
        <v>0</v>
      </c>
      <c r="AG1353" t="str">
        <f t="shared" si="244"/>
        <v>Andover</v>
      </c>
      <c r="AH1353" t="s">
        <v>3679</v>
      </c>
      <c r="AI1353">
        <v>1</v>
      </c>
      <c r="AJ1353" s="7">
        <v>213</v>
      </c>
      <c r="AL1353" s="7" t="s">
        <v>1129</v>
      </c>
      <c r="AM1353" t="s">
        <v>777</v>
      </c>
      <c r="AN1353" t="s">
        <v>1803</v>
      </c>
      <c r="AO1353" t="s">
        <v>437</v>
      </c>
    </row>
    <row r="1354" spans="1:41" hidden="1" outlineLevel="1">
      <c r="A1354" t="s">
        <v>2231</v>
      </c>
      <c r="B1354" s="10" t="s">
        <v>1623</v>
      </c>
      <c r="C1354" s="1">
        <f t="shared" si="241"/>
        <v>1237</v>
      </c>
      <c r="D1354" s="7">
        <f t="shared" si="234"/>
        <v>1</v>
      </c>
      <c r="E1354" s="7">
        <f t="shared" si="235"/>
        <v>2</v>
      </c>
      <c r="F1354" s="7">
        <f t="shared" si="236"/>
        <v>3</v>
      </c>
      <c r="G1354" s="1">
        <f t="shared" si="242"/>
        <v>45</v>
      </c>
      <c r="H1354" s="2">
        <f t="shared" si="243"/>
        <v>3.637833468067906E-2</v>
      </c>
      <c r="I1354" s="8"/>
      <c r="J1354" s="2">
        <f t="shared" si="237"/>
        <v>0.47210994341147938</v>
      </c>
      <c r="K1354" s="2">
        <f t="shared" si="238"/>
        <v>0.4357316087308003</v>
      </c>
      <c r="L1354" s="2">
        <f t="shared" si="239"/>
        <v>7.7607113985448672E-2</v>
      </c>
      <c r="M1354" s="2">
        <f t="shared" si="240"/>
        <v>1.4551333872271643E-2</v>
      </c>
      <c r="N1354" s="1">
        <v>584</v>
      </c>
      <c r="O1354" s="1">
        <v>539</v>
      </c>
      <c r="P1354" s="1">
        <v>96</v>
      </c>
      <c r="Q1354" s="1">
        <v>4</v>
      </c>
      <c r="R1354" s="1">
        <v>3</v>
      </c>
      <c r="S1354" s="1">
        <v>1</v>
      </c>
      <c r="T1354" s="1">
        <v>0</v>
      </c>
      <c r="U1354" s="1">
        <v>3</v>
      </c>
      <c r="V1354" s="1">
        <v>0</v>
      </c>
      <c r="W1354" s="1">
        <v>1</v>
      </c>
      <c r="X1354" s="1"/>
      <c r="Y1354" s="1"/>
      <c r="Z1354" s="1"/>
      <c r="AA1354" s="1"/>
      <c r="AB1354" s="1">
        <v>6</v>
      </c>
      <c r="AG1354" t="str">
        <f t="shared" si="244"/>
        <v>Arlington</v>
      </c>
      <c r="AH1354" t="s">
        <v>1625</v>
      </c>
      <c r="AI1354">
        <v>1</v>
      </c>
      <c r="AJ1354" s="7">
        <v>231</v>
      </c>
      <c r="AL1354" s="7" t="s">
        <v>1129</v>
      </c>
      <c r="AM1354" t="s">
        <v>1802</v>
      </c>
      <c r="AN1354" t="s">
        <v>1803</v>
      </c>
      <c r="AO1354" t="s">
        <v>4503</v>
      </c>
    </row>
    <row r="1355" spans="1:41" hidden="1" outlineLevel="1">
      <c r="A1355" t="s">
        <v>1299</v>
      </c>
      <c r="B1355" s="10" t="s">
        <v>1623</v>
      </c>
      <c r="C1355" s="1">
        <f t="shared" si="241"/>
        <v>129</v>
      </c>
      <c r="D1355" s="7">
        <f t="shared" si="234"/>
        <v>2</v>
      </c>
      <c r="E1355" s="7">
        <f t="shared" si="235"/>
        <v>1</v>
      </c>
      <c r="F1355" s="7">
        <f t="shared" si="236"/>
        <v>3</v>
      </c>
      <c r="G1355" s="1">
        <f t="shared" si="242"/>
        <v>22</v>
      </c>
      <c r="H1355" s="2">
        <f t="shared" si="243"/>
        <v>0.17054263565891473</v>
      </c>
      <c r="I1355" s="8"/>
      <c r="J1355" s="2">
        <f t="shared" si="237"/>
        <v>0.37209302325581395</v>
      </c>
      <c r="K1355" s="2">
        <f t="shared" si="238"/>
        <v>0.54263565891472865</v>
      </c>
      <c r="L1355" s="2">
        <f t="shared" si="239"/>
        <v>8.5271317829457363E-2</v>
      </c>
      <c r="M1355" s="2">
        <f t="shared" si="240"/>
        <v>4.163336342344337E-17</v>
      </c>
      <c r="N1355" s="1">
        <v>48</v>
      </c>
      <c r="O1355" s="1">
        <v>70</v>
      </c>
      <c r="P1355" s="1">
        <v>11</v>
      </c>
      <c r="Q1355" s="1"/>
      <c r="R1355" s="1"/>
      <c r="S1355" s="1"/>
      <c r="T1355" s="1"/>
      <c r="U1355" s="1"/>
      <c r="V1355" s="1"/>
      <c r="W1355" s="1"/>
      <c r="X1355" s="1"/>
      <c r="Y1355" s="1"/>
      <c r="Z1355" s="1"/>
      <c r="AA1355" s="1"/>
      <c r="AB1355" s="1"/>
      <c r="AG1355" t="str">
        <f t="shared" si="244"/>
        <v>Athens</v>
      </c>
      <c r="AH1355" t="s">
        <v>3851</v>
      </c>
      <c r="AI1355">
        <v>1</v>
      </c>
      <c r="AJ1355" s="7">
        <v>228</v>
      </c>
      <c r="AL1355" s="7" t="s">
        <v>1129</v>
      </c>
      <c r="AM1355" t="s">
        <v>776</v>
      </c>
      <c r="AN1355" t="s">
        <v>1803</v>
      </c>
      <c r="AO1355" t="s">
        <v>4504</v>
      </c>
    </row>
    <row r="1356" spans="1:41" hidden="1" outlineLevel="1">
      <c r="A1356" t="s">
        <v>2136</v>
      </c>
      <c r="B1356" s="10" t="s">
        <v>1623</v>
      </c>
      <c r="C1356" s="1">
        <f t="shared" si="241"/>
        <v>600</v>
      </c>
      <c r="D1356" s="7">
        <f t="shared" si="234"/>
        <v>1</v>
      </c>
      <c r="E1356" s="7">
        <f t="shared" si="235"/>
        <v>2</v>
      </c>
      <c r="F1356" s="7">
        <f t="shared" si="236"/>
        <v>3</v>
      </c>
      <c r="G1356" s="1">
        <f t="shared" si="242"/>
        <v>66</v>
      </c>
      <c r="H1356" s="2">
        <f t="shared" si="243"/>
        <v>0.11</v>
      </c>
      <c r="I1356" s="8"/>
      <c r="J1356" s="2">
        <f t="shared" si="237"/>
        <v>0.49833333333333335</v>
      </c>
      <c r="K1356" s="2">
        <f t="shared" si="238"/>
        <v>0.38833333333333331</v>
      </c>
      <c r="L1356" s="2">
        <f t="shared" si="239"/>
        <v>8.5000000000000006E-2</v>
      </c>
      <c r="M1356" s="2">
        <f t="shared" si="240"/>
        <v>2.8333333333333391E-2</v>
      </c>
      <c r="N1356" s="1">
        <v>299</v>
      </c>
      <c r="O1356" s="1">
        <v>233</v>
      </c>
      <c r="P1356" s="1">
        <v>51</v>
      </c>
      <c r="Q1356" s="1">
        <v>11</v>
      </c>
      <c r="R1356" s="1">
        <v>2</v>
      </c>
      <c r="S1356" s="1">
        <v>1</v>
      </c>
      <c r="T1356" s="1">
        <v>1</v>
      </c>
      <c r="U1356" s="1">
        <v>1</v>
      </c>
      <c r="V1356" s="1"/>
      <c r="W1356" s="1"/>
      <c r="X1356" s="1"/>
      <c r="Y1356" s="1"/>
      <c r="Z1356" s="1"/>
      <c r="AA1356" s="1"/>
      <c r="AB1356" s="1">
        <v>1</v>
      </c>
      <c r="AG1356" t="str">
        <f t="shared" si="244"/>
        <v>Bakersfield</v>
      </c>
      <c r="AH1356" t="s">
        <v>2579</v>
      </c>
      <c r="AI1356">
        <v>1</v>
      </c>
      <c r="AJ1356" s="7">
        <v>37</v>
      </c>
      <c r="AL1356" s="7" t="s">
        <v>1129</v>
      </c>
      <c r="AM1356" t="s">
        <v>2455</v>
      </c>
      <c r="AN1356" t="s">
        <v>4099</v>
      </c>
      <c r="AO1356" t="s">
        <v>4505</v>
      </c>
    </row>
    <row r="1357" spans="1:41" hidden="1" outlineLevel="1">
      <c r="A1357" t="s">
        <v>2137</v>
      </c>
      <c r="B1357" s="10" t="s">
        <v>1623</v>
      </c>
      <c r="C1357" s="1">
        <f t="shared" si="241"/>
        <v>107</v>
      </c>
      <c r="D1357" s="7">
        <f t="shared" si="234"/>
        <v>2</v>
      </c>
      <c r="E1357" s="7">
        <f t="shared" si="235"/>
        <v>1</v>
      </c>
      <c r="F1357" s="7">
        <f t="shared" si="236"/>
        <v>3</v>
      </c>
      <c r="G1357" s="1">
        <f t="shared" si="242"/>
        <v>19</v>
      </c>
      <c r="H1357" s="2">
        <f t="shared" si="243"/>
        <v>0.17757009345794392</v>
      </c>
      <c r="I1357" s="8"/>
      <c r="J1357" s="2">
        <f t="shared" si="237"/>
        <v>0.3644859813084112</v>
      </c>
      <c r="K1357" s="2">
        <f t="shared" si="238"/>
        <v>0.54205607476635509</v>
      </c>
      <c r="L1357" s="2">
        <f t="shared" si="239"/>
        <v>7.476635514018691E-2</v>
      </c>
      <c r="M1357" s="2">
        <f t="shared" si="240"/>
        <v>1.8691588785046856E-2</v>
      </c>
      <c r="N1357" s="1">
        <v>39</v>
      </c>
      <c r="O1357" s="1">
        <v>58</v>
      </c>
      <c r="P1357" s="1">
        <v>8</v>
      </c>
      <c r="Q1357" s="1">
        <v>1</v>
      </c>
      <c r="R1357" s="1">
        <v>0</v>
      </c>
      <c r="S1357" s="1">
        <v>0</v>
      </c>
      <c r="T1357" s="1">
        <v>0</v>
      </c>
      <c r="U1357" s="1">
        <v>0</v>
      </c>
      <c r="V1357" s="1">
        <v>0</v>
      </c>
      <c r="W1357" s="1">
        <v>0</v>
      </c>
      <c r="X1357" s="1"/>
      <c r="Y1357" s="1"/>
      <c r="Z1357" s="1"/>
      <c r="AA1357" s="1"/>
      <c r="AB1357" s="1">
        <v>1</v>
      </c>
      <c r="AG1357" t="str">
        <f t="shared" si="244"/>
        <v>Baltimore</v>
      </c>
      <c r="AH1357" t="s">
        <v>3679</v>
      </c>
      <c r="AI1357">
        <v>1</v>
      </c>
      <c r="AJ1357" s="7">
        <v>211</v>
      </c>
      <c r="AL1357" s="7" t="s">
        <v>1129</v>
      </c>
      <c r="AM1357" t="s">
        <v>777</v>
      </c>
      <c r="AN1357" t="s">
        <v>2455</v>
      </c>
      <c r="AO1357" t="s">
        <v>4506</v>
      </c>
    </row>
    <row r="1358" spans="1:41" hidden="1" outlineLevel="1">
      <c r="A1358" t="s">
        <v>1870</v>
      </c>
      <c r="B1358" s="10" t="s">
        <v>1623</v>
      </c>
      <c r="C1358" s="1">
        <f t="shared" si="241"/>
        <v>571</v>
      </c>
      <c r="D1358" s="7">
        <f t="shared" si="234"/>
        <v>2</v>
      </c>
      <c r="E1358" s="7">
        <f t="shared" si="235"/>
        <v>1</v>
      </c>
      <c r="F1358" s="7">
        <f t="shared" si="236"/>
        <v>3</v>
      </c>
      <c r="G1358" s="1">
        <f t="shared" si="242"/>
        <v>5</v>
      </c>
      <c r="H1358" s="2">
        <f t="shared" si="243"/>
        <v>8.7565674255691769E-3</v>
      </c>
      <c r="I1358" s="8"/>
      <c r="J1358" s="2">
        <f t="shared" si="237"/>
        <v>0.46760070052539404</v>
      </c>
      <c r="K1358" s="2">
        <f t="shared" si="238"/>
        <v>0.47635726795096323</v>
      </c>
      <c r="L1358" s="2">
        <f t="shared" si="239"/>
        <v>4.7285464098073555E-2</v>
      </c>
      <c r="M1358" s="2">
        <f t="shared" si="240"/>
        <v>8.7565674255691769E-3</v>
      </c>
      <c r="N1358" s="1">
        <v>267</v>
      </c>
      <c r="O1358" s="1">
        <v>272</v>
      </c>
      <c r="P1358" s="1">
        <v>27</v>
      </c>
      <c r="Q1358" s="1">
        <v>3</v>
      </c>
      <c r="R1358" s="1"/>
      <c r="S1358" s="1">
        <v>1</v>
      </c>
      <c r="T1358" s="1"/>
      <c r="U1358" s="1"/>
      <c r="V1358" s="1"/>
      <c r="W1358" s="1"/>
      <c r="X1358" s="1"/>
      <c r="Y1358" s="1"/>
      <c r="Z1358" s="1"/>
      <c r="AA1358" s="1"/>
      <c r="AB1358" s="1">
        <v>1</v>
      </c>
      <c r="AG1358" t="str">
        <f t="shared" si="244"/>
        <v>Barnard</v>
      </c>
      <c r="AH1358" t="s">
        <v>3679</v>
      </c>
      <c r="AI1358">
        <v>1</v>
      </c>
      <c r="AJ1358" s="7">
        <v>174</v>
      </c>
      <c r="AL1358" s="7" t="s">
        <v>1129</v>
      </c>
      <c r="AM1358" t="s">
        <v>777</v>
      </c>
      <c r="AN1358" t="s">
        <v>1466</v>
      </c>
      <c r="AO1358" t="s">
        <v>4507</v>
      </c>
    </row>
    <row r="1359" spans="1:41" hidden="1" outlineLevel="1">
      <c r="A1359" t="s">
        <v>1871</v>
      </c>
      <c r="B1359" s="10" t="s">
        <v>1623</v>
      </c>
      <c r="C1359" s="1">
        <f t="shared" si="241"/>
        <v>907</v>
      </c>
      <c r="D1359" s="7">
        <f t="shared" si="234"/>
        <v>2</v>
      </c>
      <c r="E1359" s="7">
        <f t="shared" si="235"/>
        <v>1</v>
      </c>
      <c r="F1359" s="7">
        <f t="shared" si="236"/>
        <v>3</v>
      </c>
      <c r="G1359" s="1">
        <f t="shared" si="242"/>
        <v>66</v>
      </c>
      <c r="H1359" s="2">
        <f t="shared" si="243"/>
        <v>7.2767364939360535E-2</v>
      </c>
      <c r="I1359" s="8"/>
      <c r="J1359" s="2">
        <f t="shared" si="237"/>
        <v>0.40132304299889748</v>
      </c>
      <c r="K1359" s="2">
        <f t="shared" si="238"/>
        <v>0.47409040793825802</v>
      </c>
      <c r="L1359" s="2">
        <f t="shared" si="239"/>
        <v>9.3715545755237051E-2</v>
      </c>
      <c r="M1359" s="2">
        <f t="shared" si="240"/>
        <v>3.0871003307607503E-2</v>
      </c>
      <c r="N1359" s="1">
        <v>364</v>
      </c>
      <c r="O1359" s="1">
        <v>430</v>
      </c>
      <c r="P1359" s="1">
        <v>85</v>
      </c>
      <c r="Q1359" s="1">
        <v>11</v>
      </c>
      <c r="R1359" s="1">
        <v>9</v>
      </c>
      <c r="S1359" s="1">
        <v>1</v>
      </c>
      <c r="T1359" s="1">
        <v>2</v>
      </c>
      <c r="U1359" s="1">
        <v>1</v>
      </c>
      <c r="V1359" s="1"/>
      <c r="W1359" s="1">
        <v>1</v>
      </c>
      <c r="X1359" s="1"/>
      <c r="Y1359" s="1"/>
      <c r="Z1359" s="1"/>
      <c r="AA1359" s="1"/>
      <c r="AB1359" s="1">
        <v>3</v>
      </c>
      <c r="AG1359" t="str">
        <f t="shared" si="244"/>
        <v>Barnet</v>
      </c>
      <c r="AH1359" t="s">
        <v>1364</v>
      </c>
      <c r="AI1359">
        <v>1</v>
      </c>
      <c r="AJ1359" s="7">
        <v>102</v>
      </c>
      <c r="AL1359" s="7" t="s">
        <v>1129</v>
      </c>
      <c r="AM1359" t="s">
        <v>1803</v>
      </c>
      <c r="AN1359" t="s">
        <v>1803</v>
      </c>
      <c r="AO1359" t="s">
        <v>4508</v>
      </c>
    </row>
    <row r="1360" spans="1:41" hidden="1" outlineLevel="1">
      <c r="A1360" t="s">
        <v>2190</v>
      </c>
      <c r="B1360" s="10" t="s">
        <v>1623</v>
      </c>
      <c r="C1360" s="1">
        <f t="shared" si="241"/>
        <v>3801</v>
      </c>
      <c r="D1360" s="7">
        <f t="shared" si="234"/>
        <v>1</v>
      </c>
      <c r="E1360" s="7">
        <f t="shared" si="235"/>
        <v>2</v>
      </c>
      <c r="F1360" s="7">
        <f t="shared" si="236"/>
        <v>3</v>
      </c>
      <c r="G1360" s="1">
        <f t="shared" si="242"/>
        <v>219</v>
      </c>
      <c r="H1360" s="2">
        <f t="shared" si="243"/>
        <v>5.7616416732438828E-2</v>
      </c>
      <c r="I1360" s="8"/>
      <c r="J1360" s="2">
        <f t="shared" si="237"/>
        <v>0.49855301236516708</v>
      </c>
      <c r="K1360" s="2">
        <f t="shared" si="238"/>
        <v>0.44093659563272825</v>
      </c>
      <c r="L1360" s="2">
        <f t="shared" si="239"/>
        <v>4.1041831097079713E-2</v>
      </c>
      <c r="M1360" s="2">
        <f t="shared" si="240"/>
        <v>1.9468560905024905E-2</v>
      </c>
      <c r="N1360" s="1">
        <v>1895</v>
      </c>
      <c r="O1360" s="1">
        <v>1676</v>
      </c>
      <c r="P1360" s="1">
        <v>156</v>
      </c>
      <c r="Q1360" s="1">
        <v>37</v>
      </c>
      <c r="R1360" s="1">
        <v>5</v>
      </c>
      <c r="S1360" s="1">
        <v>5</v>
      </c>
      <c r="T1360" s="1">
        <v>3</v>
      </c>
      <c r="U1360" s="1">
        <v>4</v>
      </c>
      <c r="V1360" s="1">
        <v>1</v>
      </c>
      <c r="W1360" s="1">
        <v>1</v>
      </c>
      <c r="X1360" s="1"/>
      <c r="Y1360" s="1"/>
      <c r="Z1360" s="1"/>
      <c r="AA1360" s="1"/>
      <c r="AB1360" s="1">
        <v>18</v>
      </c>
      <c r="AG1360" t="str">
        <f t="shared" si="244"/>
        <v>Barre City</v>
      </c>
      <c r="AH1360" t="s">
        <v>1982</v>
      </c>
      <c r="AI1360">
        <v>1</v>
      </c>
      <c r="AJ1360" s="7">
        <v>124</v>
      </c>
      <c r="AL1360" s="7" t="s">
        <v>1129</v>
      </c>
      <c r="AM1360" t="s">
        <v>459</v>
      </c>
      <c r="AN1360" t="s">
        <v>1803</v>
      </c>
      <c r="AO1360" t="s">
        <v>4509</v>
      </c>
    </row>
    <row r="1361" spans="1:41" hidden="1" outlineLevel="1">
      <c r="A1361" t="s">
        <v>1568</v>
      </c>
      <c r="B1361" s="10" t="s">
        <v>1623</v>
      </c>
      <c r="C1361" s="1">
        <f t="shared" si="241"/>
        <v>4072</v>
      </c>
      <c r="D1361" s="7">
        <f t="shared" si="234"/>
        <v>2</v>
      </c>
      <c r="E1361" s="7">
        <f t="shared" si="235"/>
        <v>1</v>
      </c>
      <c r="F1361" s="7">
        <f t="shared" si="236"/>
        <v>3</v>
      </c>
      <c r="G1361" s="1">
        <f t="shared" si="242"/>
        <v>321</v>
      </c>
      <c r="H1361" s="2">
        <f t="shared" si="243"/>
        <v>7.8831041257367382E-2</v>
      </c>
      <c r="I1361" s="8"/>
      <c r="J1361" s="2">
        <f t="shared" si="237"/>
        <v>0.43664047151277013</v>
      </c>
      <c r="K1361" s="2">
        <f t="shared" si="238"/>
        <v>0.51547151277013747</v>
      </c>
      <c r="L1361" s="2">
        <f t="shared" si="239"/>
        <v>2.9960707269155205E-2</v>
      </c>
      <c r="M1361" s="2">
        <f t="shared" si="240"/>
        <v>1.7927308447937242E-2</v>
      </c>
      <c r="N1361" s="1">
        <v>1778</v>
      </c>
      <c r="O1361" s="1">
        <v>2099</v>
      </c>
      <c r="P1361" s="1">
        <v>122</v>
      </c>
      <c r="Q1361" s="1">
        <v>39</v>
      </c>
      <c r="R1361" s="1">
        <v>8</v>
      </c>
      <c r="S1361" s="1">
        <v>2</v>
      </c>
      <c r="T1361" s="1">
        <v>2</v>
      </c>
      <c r="U1361" s="1">
        <v>7</v>
      </c>
      <c r="V1361" s="1">
        <v>0</v>
      </c>
      <c r="W1361" s="1">
        <v>1</v>
      </c>
      <c r="X1361" s="1"/>
      <c r="Y1361" s="1"/>
      <c r="Z1361" s="1"/>
      <c r="AA1361" s="1"/>
      <c r="AB1361" s="1">
        <v>14</v>
      </c>
      <c r="AG1361" t="str">
        <f t="shared" si="244"/>
        <v>Barre Town</v>
      </c>
      <c r="AH1361" t="s">
        <v>1982</v>
      </c>
      <c r="AI1361">
        <v>1</v>
      </c>
      <c r="AJ1361" s="7">
        <v>120</v>
      </c>
      <c r="AL1361" s="7" t="s">
        <v>1129</v>
      </c>
      <c r="AM1361" t="s">
        <v>459</v>
      </c>
      <c r="AN1361" t="s">
        <v>4099</v>
      </c>
      <c r="AO1361" t="s">
        <v>4030</v>
      </c>
    </row>
    <row r="1362" spans="1:41" hidden="1" outlineLevel="1">
      <c r="A1362" t="s">
        <v>2711</v>
      </c>
      <c r="B1362" s="10" t="s">
        <v>1623</v>
      </c>
      <c r="C1362" s="1">
        <f t="shared" si="241"/>
        <v>1303</v>
      </c>
      <c r="D1362" s="7">
        <f t="shared" si="234"/>
        <v>2</v>
      </c>
      <c r="E1362" s="7">
        <f t="shared" si="235"/>
        <v>1</v>
      </c>
      <c r="F1362" s="7">
        <f t="shared" si="236"/>
        <v>3</v>
      </c>
      <c r="G1362" s="1">
        <f t="shared" si="242"/>
        <v>133</v>
      </c>
      <c r="H1362" s="2">
        <f t="shared" si="243"/>
        <v>0.10207214121258634</v>
      </c>
      <c r="I1362" s="8"/>
      <c r="J1362" s="2">
        <f t="shared" si="237"/>
        <v>0.42133537989255565</v>
      </c>
      <c r="K1362" s="2">
        <f t="shared" si="238"/>
        <v>0.52340752110514199</v>
      </c>
      <c r="L1362" s="2">
        <f t="shared" si="239"/>
        <v>3.3000767459708362E-2</v>
      </c>
      <c r="M1362" s="2">
        <f t="shared" si="240"/>
        <v>2.2256331542593995E-2</v>
      </c>
      <c r="N1362" s="1">
        <v>549</v>
      </c>
      <c r="O1362" s="1">
        <v>682</v>
      </c>
      <c r="P1362" s="1">
        <v>43</v>
      </c>
      <c r="Q1362" s="1">
        <v>10</v>
      </c>
      <c r="R1362" s="1">
        <v>5</v>
      </c>
      <c r="S1362" s="1">
        <v>1</v>
      </c>
      <c r="T1362" s="1">
        <v>0</v>
      </c>
      <c r="U1362" s="1">
        <v>5</v>
      </c>
      <c r="V1362" s="1">
        <v>0</v>
      </c>
      <c r="W1362" s="1">
        <v>0</v>
      </c>
      <c r="X1362" s="1"/>
      <c r="Y1362" s="1"/>
      <c r="Z1362" s="1"/>
      <c r="AA1362" s="1"/>
      <c r="AB1362" s="1">
        <v>8</v>
      </c>
      <c r="AG1362" t="str">
        <f t="shared" si="244"/>
        <v>Barton</v>
      </c>
      <c r="AH1362" t="s">
        <v>1368</v>
      </c>
      <c r="AI1362">
        <v>1</v>
      </c>
      <c r="AJ1362" s="7">
        <v>38</v>
      </c>
      <c r="AL1362" s="7" t="s">
        <v>1129</v>
      </c>
      <c r="AM1362" t="s">
        <v>1468</v>
      </c>
      <c r="AN1362" t="s">
        <v>4099</v>
      </c>
      <c r="AO1362" t="s">
        <v>4510</v>
      </c>
    </row>
    <row r="1363" spans="1:41" hidden="1" outlineLevel="1">
      <c r="A1363" t="s">
        <v>1234</v>
      </c>
      <c r="B1363" s="10" t="s">
        <v>1623</v>
      </c>
      <c r="C1363" s="1">
        <f t="shared" si="241"/>
        <v>136</v>
      </c>
      <c r="D1363" s="7">
        <f t="shared" si="234"/>
        <v>1</v>
      </c>
      <c r="E1363" s="7">
        <f t="shared" si="235"/>
        <v>2</v>
      </c>
      <c r="F1363" s="7">
        <f t="shared" si="236"/>
        <v>3</v>
      </c>
      <c r="G1363" s="1">
        <f t="shared" si="242"/>
        <v>1</v>
      </c>
      <c r="H1363" s="2">
        <f t="shared" si="243"/>
        <v>7.3529411764705881E-3</v>
      </c>
      <c r="I1363" s="8"/>
      <c r="J1363" s="2">
        <f t="shared" si="237"/>
        <v>0.46323529411764708</v>
      </c>
      <c r="K1363" s="2">
        <f t="shared" si="238"/>
        <v>0.45588235294117646</v>
      </c>
      <c r="L1363" s="2">
        <f t="shared" si="239"/>
        <v>2.9411764705882353E-2</v>
      </c>
      <c r="M1363" s="2">
        <f t="shared" si="240"/>
        <v>5.1470588235294108E-2</v>
      </c>
      <c r="N1363" s="1">
        <v>63</v>
      </c>
      <c r="O1363" s="1">
        <v>62</v>
      </c>
      <c r="P1363" s="1">
        <v>4</v>
      </c>
      <c r="Q1363" s="1">
        <v>3</v>
      </c>
      <c r="R1363" s="1">
        <v>2</v>
      </c>
      <c r="S1363" s="1">
        <v>0</v>
      </c>
      <c r="T1363" s="1">
        <v>1</v>
      </c>
      <c r="U1363" s="1">
        <v>0</v>
      </c>
      <c r="V1363" s="1">
        <v>0</v>
      </c>
      <c r="W1363" s="1">
        <v>0</v>
      </c>
      <c r="X1363" s="1"/>
      <c r="Y1363" s="1"/>
      <c r="Z1363" s="1"/>
      <c r="AA1363" s="1"/>
      <c r="AB1363" s="1">
        <v>1</v>
      </c>
      <c r="AG1363" t="str">
        <f t="shared" si="244"/>
        <v>Belvidere</v>
      </c>
      <c r="AH1363" t="s">
        <v>2866</v>
      </c>
      <c r="AI1363">
        <v>1</v>
      </c>
      <c r="AJ1363" s="7">
        <v>43</v>
      </c>
      <c r="AL1363" s="7" t="s">
        <v>1129</v>
      </c>
      <c r="AM1363" t="s">
        <v>1466</v>
      </c>
      <c r="AN1363" t="s">
        <v>1803</v>
      </c>
      <c r="AO1363" t="s">
        <v>4511</v>
      </c>
    </row>
    <row r="1364" spans="1:41" hidden="1" outlineLevel="1">
      <c r="A1364" t="s">
        <v>1625</v>
      </c>
      <c r="B1364" s="10" t="s">
        <v>1623</v>
      </c>
      <c r="C1364" s="1">
        <f t="shared" si="241"/>
        <v>6677</v>
      </c>
      <c r="D1364" s="7">
        <f t="shared" si="234"/>
        <v>1</v>
      </c>
      <c r="E1364" s="7">
        <f t="shared" si="235"/>
        <v>2</v>
      </c>
      <c r="F1364" s="7">
        <f t="shared" si="236"/>
        <v>3</v>
      </c>
      <c r="G1364" s="1">
        <f t="shared" si="242"/>
        <v>1361</v>
      </c>
      <c r="H1364" s="2">
        <f t="shared" si="243"/>
        <v>0.20383405721132244</v>
      </c>
      <c r="I1364" s="8"/>
      <c r="J1364" s="2">
        <f t="shared" si="237"/>
        <v>0.5608806350157256</v>
      </c>
      <c r="K1364" s="2">
        <f t="shared" si="238"/>
        <v>0.35704657780440319</v>
      </c>
      <c r="L1364" s="2">
        <f t="shared" si="239"/>
        <v>6.6796465478508316E-2</v>
      </c>
      <c r="M1364" s="2">
        <f t="shared" si="240"/>
        <v>1.5276321701362894E-2</v>
      </c>
      <c r="N1364" s="1">
        <v>3745</v>
      </c>
      <c r="O1364" s="1">
        <v>2384</v>
      </c>
      <c r="P1364" s="1">
        <v>446</v>
      </c>
      <c r="Q1364" s="1">
        <v>32</v>
      </c>
      <c r="R1364" s="1">
        <v>24</v>
      </c>
      <c r="S1364" s="1">
        <v>3</v>
      </c>
      <c r="T1364" s="1">
        <v>0</v>
      </c>
      <c r="U1364" s="1">
        <v>8</v>
      </c>
      <c r="V1364" s="1">
        <v>1</v>
      </c>
      <c r="W1364" s="1">
        <v>1</v>
      </c>
      <c r="X1364" s="1"/>
      <c r="Y1364" s="1"/>
      <c r="Z1364" s="1"/>
      <c r="AA1364" s="1"/>
      <c r="AB1364" s="1">
        <v>33</v>
      </c>
      <c r="AG1364" t="str">
        <f t="shared" si="244"/>
        <v>Bennington</v>
      </c>
      <c r="AH1364" t="s">
        <v>1625</v>
      </c>
      <c r="AI1364">
        <v>1</v>
      </c>
      <c r="AJ1364" s="7">
        <v>243</v>
      </c>
      <c r="AL1364" s="7" t="s">
        <v>1129</v>
      </c>
      <c r="AM1364" t="s">
        <v>1802</v>
      </c>
      <c r="AN1364" t="s">
        <v>4099</v>
      </c>
      <c r="AO1364" t="s">
        <v>4486</v>
      </c>
    </row>
    <row r="1365" spans="1:41" hidden="1" outlineLevel="1">
      <c r="A1365" t="s">
        <v>2591</v>
      </c>
      <c r="B1365" s="10" t="s">
        <v>1623</v>
      </c>
      <c r="C1365" s="1">
        <f t="shared" si="241"/>
        <v>451</v>
      </c>
      <c r="D1365" s="7">
        <f t="shared" si="234"/>
        <v>2</v>
      </c>
      <c r="E1365" s="7">
        <f t="shared" si="235"/>
        <v>1</v>
      </c>
      <c r="F1365" s="7">
        <f t="shared" si="236"/>
        <v>3</v>
      </c>
      <c r="G1365" s="1">
        <f t="shared" si="242"/>
        <v>15</v>
      </c>
      <c r="H1365" s="2">
        <f t="shared" si="243"/>
        <v>3.325942350332594E-2</v>
      </c>
      <c r="I1365" s="8"/>
      <c r="J1365" s="2">
        <f t="shared" si="237"/>
        <v>0.45454545454545453</v>
      </c>
      <c r="K1365" s="2">
        <f t="shared" si="238"/>
        <v>0.48780487804878048</v>
      </c>
      <c r="L1365" s="2">
        <f t="shared" si="239"/>
        <v>5.0997782705099776E-2</v>
      </c>
      <c r="M1365" s="2">
        <f t="shared" si="240"/>
        <v>6.6518847006651616E-3</v>
      </c>
      <c r="N1365" s="1">
        <v>205</v>
      </c>
      <c r="O1365" s="1">
        <v>220</v>
      </c>
      <c r="P1365" s="1">
        <v>23</v>
      </c>
      <c r="Q1365" s="1">
        <v>1</v>
      </c>
      <c r="R1365" s="1">
        <v>1</v>
      </c>
      <c r="S1365" s="1">
        <v>0</v>
      </c>
      <c r="T1365" s="1">
        <v>0</v>
      </c>
      <c r="U1365" s="1">
        <v>0</v>
      </c>
      <c r="V1365" s="1">
        <v>0</v>
      </c>
      <c r="W1365" s="1">
        <v>0</v>
      </c>
      <c r="X1365" s="1"/>
      <c r="Y1365" s="1"/>
      <c r="Z1365" s="1"/>
      <c r="AA1365" s="1"/>
      <c r="AB1365" s="1">
        <v>1</v>
      </c>
      <c r="AG1365" t="str">
        <f t="shared" si="244"/>
        <v>Benson</v>
      </c>
      <c r="AH1365" t="s">
        <v>1862</v>
      </c>
      <c r="AI1365">
        <v>1</v>
      </c>
      <c r="AJ1365" s="7">
        <v>175</v>
      </c>
      <c r="AL1365" s="7" t="s">
        <v>1129</v>
      </c>
      <c r="AM1365" t="s">
        <v>458</v>
      </c>
      <c r="AN1365" t="s">
        <v>1803</v>
      </c>
      <c r="AO1365" t="s">
        <v>4095</v>
      </c>
    </row>
    <row r="1366" spans="1:41" hidden="1" outlineLevel="1">
      <c r="A1366" t="s">
        <v>1057</v>
      </c>
      <c r="B1366" s="10" t="s">
        <v>1623</v>
      </c>
      <c r="C1366" s="1">
        <f t="shared" si="241"/>
        <v>581</v>
      </c>
      <c r="D1366" s="7">
        <f t="shared" si="234"/>
        <v>1</v>
      </c>
      <c r="E1366" s="7">
        <f t="shared" si="235"/>
        <v>2</v>
      </c>
      <c r="F1366" s="7">
        <f t="shared" si="236"/>
        <v>3</v>
      </c>
      <c r="G1366" s="1">
        <f t="shared" si="242"/>
        <v>32</v>
      </c>
      <c r="H1366" s="2">
        <f t="shared" si="243"/>
        <v>5.5077452667814115E-2</v>
      </c>
      <c r="I1366" s="8"/>
      <c r="J1366" s="2">
        <f t="shared" si="237"/>
        <v>0.48537005163511188</v>
      </c>
      <c r="K1366" s="2">
        <f t="shared" si="238"/>
        <v>0.43029259896729777</v>
      </c>
      <c r="L1366" s="2">
        <f t="shared" si="239"/>
        <v>3.7865748709122203E-2</v>
      </c>
      <c r="M1366" s="2">
        <f t="shared" si="240"/>
        <v>4.6471600688468208E-2</v>
      </c>
      <c r="N1366" s="1">
        <v>282</v>
      </c>
      <c r="O1366" s="1">
        <v>250</v>
      </c>
      <c r="P1366" s="1">
        <v>22</v>
      </c>
      <c r="Q1366" s="1">
        <v>12</v>
      </c>
      <c r="R1366" s="1">
        <v>0</v>
      </c>
      <c r="S1366" s="1">
        <v>10</v>
      </c>
      <c r="T1366" s="1">
        <v>0</v>
      </c>
      <c r="U1366" s="1">
        <v>0</v>
      </c>
      <c r="V1366" s="1">
        <v>5</v>
      </c>
      <c r="W1366" s="1">
        <v>0</v>
      </c>
      <c r="X1366" s="1"/>
      <c r="Y1366" s="1"/>
      <c r="Z1366" s="1"/>
      <c r="AA1366" s="1"/>
      <c r="AB1366" s="1">
        <v>0</v>
      </c>
      <c r="AG1366" t="str">
        <f t="shared" si="244"/>
        <v>Berkshire</v>
      </c>
      <c r="AH1366" t="s">
        <v>2579</v>
      </c>
      <c r="AI1366">
        <v>1</v>
      </c>
      <c r="AJ1366" s="7">
        <v>2</v>
      </c>
      <c r="AL1366" s="7" t="s">
        <v>1129</v>
      </c>
      <c r="AM1366" t="s">
        <v>2455</v>
      </c>
      <c r="AN1366" t="s">
        <v>1466</v>
      </c>
      <c r="AO1366" t="s">
        <v>4096</v>
      </c>
    </row>
    <row r="1367" spans="1:41" hidden="1" outlineLevel="1">
      <c r="A1367" t="s">
        <v>1904</v>
      </c>
      <c r="B1367" s="10" t="s">
        <v>1623</v>
      </c>
      <c r="C1367" s="1">
        <f t="shared" si="241"/>
        <v>1255</v>
      </c>
      <c r="D1367" s="7">
        <f t="shared" si="234"/>
        <v>1</v>
      </c>
      <c r="E1367" s="7">
        <f t="shared" si="235"/>
        <v>2</v>
      </c>
      <c r="F1367" s="7">
        <f t="shared" si="236"/>
        <v>3</v>
      </c>
      <c r="G1367" s="1">
        <f t="shared" si="242"/>
        <v>53</v>
      </c>
      <c r="H1367" s="2">
        <f t="shared" si="243"/>
        <v>4.2231075697211157E-2</v>
      </c>
      <c r="I1367" s="8"/>
      <c r="J1367" s="2">
        <f t="shared" si="237"/>
        <v>0.48525896414342629</v>
      </c>
      <c r="K1367" s="2">
        <f t="shared" si="238"/>
        <v>0.44302788844621516</v>
      </c>
      <c r="L1367" s="2">
        <f t="shared" si="239"/>
        <v>5.1792828685258967E-2</v>
      </c>
      <c r="M1367" s="2">
        <f t="shared" si="240"/>
        <v>1.9920318725099591E-2</v>
      </c>
      <c r="N1367" s="1">
        <v>609</v>
      </c>
      <c r="O1367" s="1">
        <v>556</v>
      </c>
      <c r="P1367" s="1">
        <v>65</v>
      </c>
      <c r="Q1367" s="1">
        <v>10</v>
      </c>
      <c r="R1367" s="1">
        <v>3</v>
      </c>
      <c r="S1367" s="1"/>
      <c r="T1367" s="1"/>
      <c r="U1367" s="1">
        <v>1</v>
      </c>
      <c r="V1367" s="1">
        <v>1</v>
      </c>
      <c r="W1367" s="1"/>
      <c r="X1367" s="1"/>
      <c r="Y1367" s="1"/>
      <c r="Z1367" s="1"/>
      <c r="AA1367" s="1"/>
      <c r="AB1367" s="1">
        <v>10</v>
      </c>
      <c r="AG1367" t="str">
        <f t="shared" si="244"/>
        <v>Berlin</v>
      </c>
      <c r="AH1367" t="s">
        <v>1982</v>
      </c>
      <c r="AI1367">
        <v>1</v>
      </c>
      <c r="AJ1367" s="7">
        <v>118</v>
      </c>
      <c r="AL1367" s="7" t="s">
        <v>1129</v>
      </c>
      <c r="AM1367" t="s">
        <v>459</v>
      </c>
      <c r="AN1367" t="s">
        <v>1466</v>
      </c>
      <c r="AO1367" t="s">
        <v>4097</v>
      </c>
    </row>
    <row r="1368" spans="1:41" hidden="1" outlineLevel="1">
      <c r="A1368" t="s">
        <v>1905</v>
      </c>
      <c r="B1368" s="10" t="s">
        <v>1623</v>
      </c>
      <c r="C1368" s="1">
        <f t="shared" si="241"/>
        <v>956</v>
      </c>
      <c r="D1368" s="7">
        <f t="shared" si="234"/>
        <v>1</v>
      </c>
      <c r="E1368" s="7">
        <f t="shared" si="235"/>
        <v>2</v>
      </c>
      <c r="F1368" s="7">
        <f t="shared" si="236"/>
        <v>3</v>
      </c>
      <c r="G1368" s="1">
        <f t="shared" si="242"/>
        <v>100</v>
      </c>
      <c r="H1368" s="2">
        <f t="shared" si="243"/>
        <v>0.10460251046025104</v>
      </c>
      <c r="I1368" s="8"/>
      <c r="J1368" s="2">
        <f t="shared" si="237"/>
        <v>0.5094142259414226</v>
      </c>
      <c r="K1368" s="2">
        <f t="shared" si="238"/>
        <v>0.40481171548117156</v>
      </c>
      <c r="L1368" s="2">
        <f t="shared" si="239"/>
        <v>6.2761506276150625E-2</v>
      </c>
      <c r="M1368" s="2">
        <f t="shared" si="240"/>
        <v>2.3012552301255207E-2</v>
      </c>
      <c r="N1368" s="1">
        <v>487</v>
      </c>
      <c r="O1368" s="1">
        <v>387</v>
      </c>
      <c r="P1368" s="1">
        <v>60</v>
      </c>
      <c r="Q1368" s="1">
        <v>7</v>
      </c>
      <c r="R1368" s="1">
        <v>6</v>
      </c>
      <c r="S1368" s="1"/>
      <c r="T1368" s="1">
        <v>2</v>
      </c>
      <c r="U1368" s="1">
        <v>2</v>
      </c>
      <c r="V1368" s="1"/>
      <c r="W1368" s="1"/>
      <c r="X1368" s="1"/>
      <c r="Y1368" s="1"/>
      <c r="Z1368" s="1"/>
      <c r="AA1368" s="1"/>
      <c r="AB1368" s="1">
        <v>5</v>
      </c>
      <c r="AG1368" t="str">
        <f t="shared" si="244"/>
        <v>Bethel</v>
      </c>
      <c r="AH1368" t="s">
        <v>3679</v>
      </c>
      <c r="AI1368">
        <v>1</v>
      </c>
      <c r="AJ1368" s="7">
        <v>161</v>
      </c>
      <c r="AL1368" s="7" t="s">
        <v>1129</v>
      </c>
      <c r="AM1368" t="s">
        <v>777</v>
      </c>
      <c r="AN1368" t="s">
        <v>982</v>
      </c>
      <c r="AO1368" t="s">
        <v>4098</v>
      </c>
    </row>
    <row r="1369" spans="1:41" hidden="1" outlineLevel="1">
      <c r="A1369" t="s">
        <v>1906</v>
      </c>
      <c r="B1369" s="10" t="s">
        <v>1623</v>
      </c>
      <c r="C1369" s="1">
        <f t="shared" si="241"/>
        <v>106</v>
      </c>
      <c r="D1369" s="7">
        <f t="shared" si="234"/>
        <v>2</v>
      </c>
      <c r="E1369" s="7">
        <f t="shared" si="235"/>
        <v>1</v>
      </c>
      <c r="F1369" s="7">
        <f t="shared" si="236"/>
        <v>3</v>
      </c>
      <c r="G1369" s="1">
        <f t="shared" si="242"/>
        <v>17</v>
      </c>
      <c r="H1369" s="2">
        <f t="shared" si="243"/>
        <v>0.16037735849056603</v>
      </c>
      <c r="I1369" s="8"/>
      <c r="J1369" s="2">
        <f t="shared" si="237"/>
        <v>0.3867924528301887</v>
      </c>
      <c r="K1369" s="2">
        <f t="shared" si="238"/>
        <v>0.54716981132075471</v>
      </c>
      <c r="L1369" s="2">
        <f t="shared" si="239"/>
        <v>6.6037735849056603E-2</v>
      </c>
      <c r="M1369" s="2">
        <f t="shared" si="240"/>
        <v>-1.3877787807814457E-17</v>
      </c>
      <c r="N1369" s="1">
        <v>41</v>
      </c>
      <c r="O1369" s="1">
        <v>58</v>
      </c>
      <c r="P1369" s="1">
        <v>7</v>
      </c>
      <c r="Q1369" s="1">
        <v>0</v>
      </c>
      <c r="R1369" s="1">
        <v>0</v>
      </c>
      <c r="S1369" s="1">
        <v>0</v>
      </c>
      <c r="T1369" s="1">
        <v>0</v>
      </c>
      <c r="U1369" s="1">
        <v>0</v>
      </c>
      <c r="V1369" s="1">
        <v>0</v>
      </c>
      <c r="W1369" s="1">
        <v>0</v>
      </c>
      <c r="X1369" s="1"/>
      <c r="Y1369" s="1"/>
      <c r="Z1369" s="1"/>
      <c r="AA1369" s="1"/>
      <c r="AB1369" s="1">
        <v>0</v>
      </c>
      <c r="AG1369" t="str">
        <f t="shared" si="244"/>
        <v>Bloomfield</v>
      </c>
      <c r="AH1369" t="s">
        <v>2430</v>
      </c>
      <c r="AI1369">
        <v>1</v>
      </c>
      <c r="AJ1369" s="7">
        <v>33</v>
      </c>
      <c r="AL1369" s="7" t="s">
        <v>1129</v>
      </c>
      <c r="AM1369" t="s">
        <v>2454</v>
      </c>
      <c r="AN1369" t="s">
        <v>1466</v>
      </c>
      <c r="AO1369" t="s">
        <v>4515</v>
      </c>
    </row>
    <row r="1370" spans="1:41" hidden="1" outlineLevel="1">
      <c r="A1370" t="s">
        <v>1907</v>
      </c>
      <c r="B1370" s="10" t="s">
        <v>1623</v>
      </c>
      <c r="C1370" s="1">
        <f t="shared" si="241"/>
        <v>529</v>
      </c>
      <c r="D1370" s="7">
        <f t="shared" si="234"/>
        <v>1</v>
      </c>
      <c r="E1370" s="7">
        <f t="shared" si="235"/>
        <v>2</v>
      </c>
      <c r="F1370" s="7">
        <f t="shared" si="236"/>
        <v>3</v>
      </c>
      <c r="G1370" s="1">
        <f t="shared" si="242"/>
        <v>42</v>
      </c>
      <c r="H1370" s="2">
        <f t="shared" si="243"/>
        <v>7.9395085066162566E-2</v>
      </c>
      <c r="I1370" s="8"/>
      <c r="J1370" s="2">
        <f t="shared" si="237"/>
        <v>0.4952741020793951</v>
      </c>
      <c r="K1370" s="2">
        <f t="shared" si="238"/>
        <v>0.41587901701323249</v>
      </c>
      <c r="L1370" s="2">
        <f t="shared" si="239"/>
        <v>6.9943289224952743E-2</v>
      </c>
      <c r="M1370" s="2">
        <f t="shared" si="240"/>
        <v>1.8903591682419618E-2</v>
      </c>
      <c r="N1370" s="1">
        <v>262</v>
      </c>
      <c r="O1370" s="1">
        <v>220</v>
      </c>
      <c r="P1370" s="1">
        <v>37</v>
      </c>
      <c r="Q1370" s="1">
        <v>7</v>
      </c>
      <c r="R1370" s="1">
        <v>2</v>
      </c>
      <c r="S1370" s="1">
        <v>0</v>
      </c>
      <c r="T1370" s="1">
        <v>0</v>
      </c>
      <c r="U1370" s="1">
        <v>0</v>
      </c>
      <c r="V1370" s="1">
        <v>0</v>
      </c>
      <c r="W1370" s="1">
        <v>0</v>
      </c>
      <c r="X1370" s="1"/>
      <c r="Y1370" s="1"/>
      <c r="Z1370" s="1"/>
      <c r="AA1370" s="1"/>
      <c r="AB1370" s="1">
        <v>1</v>
      </c>
      <c r="AG1370" t="str">
        <f t="shared" si="244"/>
        <v>Bolton</v>
      </c>
      <c r="AH1370" t="s">
        <v>2877</v>
      </c>
      <c r="AI1370">
        <v>1</v>
      </c>
      <c r="AJ1370" s="7">
        <v>93</v>
      </c>
      <c r="AL1370" s="7" t="s">
        <v>1129</v>
      </c>
      <c r="AM1370" t="s">
        <v>2150</v>
      </c>
      <c r="AN1370" t="s">
        <v>1803</v>
      </c>
      <c r="AO1370" t="s">
        <v>4516</v>
      </c>
    </row>
    <row r="1371" spans="1:41" hidden="1" outlineLevel="1">
      <c r="A1371" t="s">
        <v>3709</v>
      </c>
      <c r="B1371" s="10" t="s">
        <v>1623</v>
      </c>
      <c r="C1371" s="1">
        <f t="shared" si="241"/>
        <v>1309</v>
      </c>
      <c r="D1371" s="7">
        <f t="shared" si="234"/>
        <v>2</v>
      </c>
      <c r="E1371" s="7">
        <f t="shared" si="235"/>
        <v>1</v>
      </c>
      <c r="F1371" s="7">
        <f t="shared" si="236"/>
        <v>3</v>
      </c>
      <c r="G1371" s="1">
        <f t="shared" si="242"/>
        <v>89</v>
      </c>
      <c r="H1371" s="2">
        <f t="shared" si="243"/>
        <v>6.7990832696715048E-2</v>
      </c>
      <c r="I1371" s="8"/>
      <c r="J1371" s="2">
        <f t="shared" si="237"/>
        <v>0.43315508021390375</v>
      </c>
      <c r="K1371" s="2">
        <f t="shared" si="238"/>
        <v>0.50114591291061883</v>
      </c>
      <c r="L1371" s="2">
        <f t="shared" si="239"/>
        <v>4.5072574484339191E-2</v>
      </c>
      <c r="M1371" s="2">
        <f t="shared" si="240"/>
        <v>2.0626432391138282E-2</v>
      </c>
      <c r="N1371" s="1">
        <v>567</v>
      </c>
      <c r="O1371" s="1">
        <v>656</v>
      </c>
      <c r="P1371" s="1">
        <v>59</v>
      </c>
      <c r="Q1371" s="1">
        <v>5</v>
      </c>
      <c r="R1371" s="1">
        <v>3</v>
      </c>
      <c r="S1371" s="1">
        <v>3</v>
      </c>
      <c r="T1371" s="1">
        <v>2</v>
      </c>
      <c r="U1371" s="1">
        <v>3</v>
      </c>
      <c r="V1371" s="1">
        <v>3</v>
      </c>
      <c r="W1371" s="1">
        <v>1</v>
      </c>
      <c r="X1371" s="1"/>
      <c r="Y1371" s="1"/>
      <c r="Z1371" s="1"/>
      <c r="AA1371" s="1"/>
      <c r="AB1371" s="1">
        <v>7</v>
      </c>
      <c r="AG1371" t="str">
        <f t="shared" si="244"/>
        <v>Bradford</v>
      </c>
      <c r="AH1371" t="s">
        <v>1372</v>
      </c>
      <c r="AI1371">
        <v>1</v>
      </c>
      <c r="AJ1371" s="7">
        <v>144</v>
      </c>
      <c r="AL1371" s="7" t="s">
        <v>1129</v>
      </c>
      <c r="AM1371" t="s">
        <v>1467</v>
      </c>
      <c r="AN1371" t="s">
        <v>1803</v>
      </c>
      <c r="AO1371" t="s">
        <v>4517</v>
      </c>
    </row>
    <row r="1372" spans="1:41" hidden="1" outlineLevel="1">
      <c r="A1372" t="s">
        <v>1908</v>
      </c>
      <c r="B1372" s="10" t="s">
        <v>1623</v>
      </c>
      <c r="C1372" s="1">
        <f t="shared" si="241"/>
        <v>584</v>
      </c>
      <c r="D1372" s="7">
        <f t="shared" si="234"/>
        <v>2</v>
      </c>
      <c r="E1372" s="7">
        <f t="shared" si="235"/>
        <v>1</v>
      </c>
      <c r="F1372" s="7">
        <f t="shared" si="236"/>
        <v>3</v>
      </c>
      <c r="G1372" s="1">
        <f t="shared" si="242"/>
        <v>6</v>
      </c>
      <c r="H1372" s="2">
        <f t="shared" si="243"/>
        <v>1.0273972602739725E-2</v>
      </c>
      <c r="I1372" s="8"/>
      <c r="J1372" s="2">
        <f t="shared" si="237"/>
        <v>0.4571917808219178</v>
      </c>
      <c r="K1372" s="2">
        <f t="shared" si="238"/>
        <v>0.46746575342465752</v>
      </c>
      <c r="L1372" s="2">
        <f t="shared" si="239"/>
        <v>6.5068493150684928E-2</v>
      </c>
      <c r="M1372" s="2">
        <f t="shared" si="240"/>
        <v>1.0273972602739753E-2</v>
      </c>
      <c r="N1372" s="1">
        <v>267</v>
      </c>
      <c r="O1372" s="1">
        <v>273</v>
      </c>
      <c r="P1372" s="1">
        <v>38</v>
      </c>
      <c r="Q1372" s="1">
        <v>2</v>
      </c>
      <c r="R1372" s="1">
        <v>1</v>
      </c>
      <c r="S1372" s="1">
        <v>0</v>
      </c>
      <c r="T1372" s="1">
        <v>0</v>
      </c>
      <c r="U1372" s="1">
        <v>0</v>
      </c>
      <c r="V1372" s="1">
        <v>0</v>
      </c>
      <c r="W1372" s="1">
        <v>0</v>
      </c>
      <c r="X1372" s="1"/>
      <c r="Y1372" s="1"/>
      <c r="Z1372" s="1"/>
      <c r="AA1372" s="1"/>
      <c r="AB1372" s="1">
        <v>3</v>
      </c>
      <c r="AG1372" t="str">
        <f t="shared" si="244"/>
        <v>Braintree</v>
      </c>
      <c r="AH1372" t="s">
        <v>1372</v>
      </c>
      <c r="AI1372">
        <v>1</v>
      </c>
      <c r="AJ1372" s="7">
        <v>148</v>
      </c>
      <c r="AL1372" s="7" t="s">
        <v>1129</v>
      </c>
      <c r="AM1372" t="s">
        <v>1467</v>
      </c>
      <c r="AN1372" t="s">
        <v>4099</v>
      </c>
      <c r="AO1372" t="s">
        <v>4518</v>
      </c>
    </row>
    <row r="1373" spans="1:41" hidden="1" outlineLevel="1">
      <c r="A1373" t="s">
        <v>1909</v>
      </c>
      <c r="B1373" s="10" t="s">
        <v>1623</v>
      </c>
      <c r="C1373" s="1">
        <f t="shared" si="241"/>
        <v>1779</v>
      </c>
      <c r="D1373" s="7">
        <f t="shared" si="234"/>
        <v>1</v>
      </c>
      <c r="E1373" s="7">
        <f t="shared" si="235"/>
        <v>2</v>
      </c>
      <c r="F1373" s="7">
        <f t="shared" si="236"/>
        <v>3</v>
      </c>
      <c r="G1373" s="1">
        <f t="shared" si="242"/>
        <v>139</v>
      </c>
      <c r="H1373" s="2">
        <f t="shared" si="243"/>
        <v>7.8133783024170886E-2</v>
      </c>
      <c r="I1373" s="8"/>
      <c r="J1373" s="2">
        <f t="shared" si="237"/>
        <v>0.51377178189994377</v>
      </c>
      <c r="K1373" s="2">
        <f t="shared" si="238"/>
        <v>0.43563799887577292</v>
      </c>
      <c r="L1373" s="2">
        <f t="shared" si="239"/>
        <v>3.4851039910061832E-2</v>
      </c>
      <c r="M1373" s="2">
        <f t="shared" si="240"/>
        <v>1.5739179314221474E-2</v>
      </c>
      <c r="N1373" s="1">
        <v>914</v>
      </c>
      <c r="O1373" s="1">
        <v>775</v>
      </c>
      <c r="P1373" s="1">
        <v>62</v>
      </c>
      <c r="Q1373" s="1">
        <v>13</v>
      </c>
      <c r="R1373" s="1">
        <v>1</v>
      </c>
      <c r="S1373" s="1">
        <v>1</v>
      </c>
      <c r="T1373" s="1">
        <v>1</v>
      </c>
      <c r="U1373" s="1">
        <v>2</v>
      </c>
      <c r="V1373" s="1">
        <v>0</v>
      </c>
      <c r="W1373" s="1">
        <v>2</v>
      </c>
      <c r="X1373" s="1"/>
      <c r="Y1373" s="1"/>
      <c r="Z1373" s="1"/>
      <c r="AA1373" s="1"/>
      <c r="AB1373" s="1">
        <v>8</v>
      </c>
      <c r="AG1373" t="str">
        <f t="shared" si="244"/>
        <v>Brandon</v>
      </c>
      <c r="AH1373" t="s">
        <v>1862</v>
      </c>
      <c r="AI1373">
        <v>1</v>
      </c>
      <c r="AJ1373" s="7">
        <v>168</v>
      </c>
      <c r="AL1373" s="7" t="s">
        <v>1129</v>
      </c>
      <c r="AM1373" t="s">
        <v>458</v>
      </c>
      <c r="AN1373" t="s">
        <v>4099</v>
      </c>
      <c r="AO1373" t="s">
        <v>4519</v>
      </c>
    </row>
    <row r="1374" spans="1:41" hidden="1" outlineLevel="1">
      <c r="A1374" t="s">
        <v>1581</v>
      </c>
      <c r="B1374" s="10" t="s">
        <v>1623</v>
      </c>
      <c r="C1374" s="1">
        <f t="shared" si="241"/>
        <v>5480</v>
      </c>
      <c r="D1374" s="7">
        <f t="shared" si="234"/>
        <v>1</v>
      </c>
      <c r="E1374" s="7">
        <f t="shared" si="235"/>
        <v>2</v>
      </c>
      <c r="F1374" s="7">
        <f t="shared" si="236"/>
        <v>3</v>
      </c>
      <c r="G1374" s="1">
        <f t="shared" si="242"/>
        <v>1642</v>
      </c>
      <c r="H1374" s="2">
        <f t="shared" si="243"/>
        <v>0.29963503649635037</v>
      </c>
      <c r="I1374" s="8"/>
      <c r="J1374" s="2">
        <f t="shared" si="237"/>
        <v>0.57080291970802921</v>
      </c>
      <c r="K1374" s="2">
        <f t="shared" si="238"/>
        <v>0.27116788321167884</v>
      </c>
      <c r="L1374" s="2">
        <f t="shared" si="239"/>
        <v>0.14051094890510948</v>
      </c>
      <c r="M1374" s="2">
        <f t="shared" si="240"/>
        <v>1.7518248175182466E-2</v>
      </c>
      <c r="N1374" s="1">
        <v>3128</v>
      </c>
      <c r="O1374" s="1">
        <v>1486</v>
      </c>
      <c r="P1374" s="1">
        <v>770</v>
      </c>
      <c r="Q1374" s="1">
        <v>30</v>
      </c>
      <c r="R1374" s="1">
        <v>15</v>
      </c>
      <c r="S1374" s="1">
        <v>10</v>
      </c>
      <c r="T1374" s="1">
        <v>4</v>
      </c>
      <c r="U1374" s="1">
        <v>8</v>
      </c>
      <c r="V1374" s="1">
        <v>9</v>
      </c>
      <c r="W1374" s="1">
        <v>2</v>
      </c>
      <c r="X1374" s="1"/>
      <c r="Y1374" s="1"/>
      <c r="Z1374" s="1"/>
      <c r="AA1374" s="1"/>
      <c r="AB1374" s="1">
        <v>18</v>
      </c>
      <c r="AG1374" t="str">
        <f t="shared" si="244"/>
        <v>Brattleboro</v>
      </c>
      <c r="AH1374" t="s">
        <v>3851</v>
      </c>
      <c r="AI1374">
        <v>1</v>
      </c>
      <c r="AJ1374" s="7">
        <v>248</v>
      </c>
      <c r="AL1374" s="7" t="s">
        <v>1129</v>
      </c>
      <c r="AM1374" t="s">
        <v>776</v>
      </c>
      <c r="AN1374" t="s">
        <v>4099</v>
      </c>
      <c r="AO1374" t="s">
        <v>4520</v>
      </c>
    </row>
    <row r="1375" spans="1:41" hidden="1" outlineLevel="1">
      <c r="A1375" t="s">
        <v>1575</v>
      </c>
      <c r="B1375" s="10" t="s">
        <v>1623</v>
      </c>
      <c r="C1375" s="1">
        <f t="shared" si="241"/>
        <v>544</v>
      </c>
      <c r="D1375" s="7">
        <f t="shared" si="234"/>
        <v>2</v>
      </c>
      <c r="E1375" s="7">
        <f t="shared" si="235"/>
        <v>1</v>
      </c>
      <c r="F1375" s="7">
        <f t="shared" si="236"/>
        <v>3</v>
      </c>
      <c r="G1375" s="1">
        <f t="shared" si="242"/>
        <v>37</v>
      </c>
      <c r="H1375" s="2">
        <f t="shared" si="243"/>
        <v>6.8014705882352935E-2</v>
      </c>
      <c r="I1375" s="8"/>
      <c r="J1375" s="2">
        <f t="shared" si="237"/>
        <v>0.42830882352941174</v>
      </c>
      <c r="K1375" s="2">
        <f t="shared" si="238"/>
        <v>0.49632352941176472</v>
      </c>
      <c r="L1375" s="2">
        <f t="shared" si="239"/>
        <v>5.514705882352941E-2</v>
      </c>
      <c r="M1375" s="2">
        <f t="shared" si="240"/>
        <v>2.0220588235294185E-2</v>
      </c>
      <c r="N1375" s="1">
        <v>233</v>
      </c>
      <c r="O1375" s="1">
        <v>270</v>
      </c>
      <c r="P1375" s="1">
        <v>30</v>
      </c>
      <c r="Q1375" s="1">
        <v>2</v>
      </c>
      <c r="R1375" s="1">
        <v>5</v>
      </c>
      <c r="S1375" s="1">
        <v>0</v>
      </c>
      <c r="T1375" s="1">
        <v>0</v>
      </c>
      <c r="U1375" s="1">
        <v>1</v>
      </c>
      <c r="V1375" s="1">
        <v>0</v>
      </c>
      <c r="W1375" s="1">
        <v>0</v>
      </c>
      <c r="X1375" s="1"/>
      <c r="Y1375" s="1"/>
      <c r="Z1375" s="1"/>
      <c r="AA1375" s="1"/>
      <c r="AB1375" s="1">
        <v>3</v>
      </c>
      <c r="AG1375" t="str">
        <f t="shared" si="244"/>
        <v>Bridgewater</v>
      </c>
      <c r="AH1375" t="s">
        <v>3679</v>
      </c>
      <c r="AI1375">
        <v>1</v>
      </c>
      <c r="AJ1375" s="7">
        <v>182</v>
      </c>
      <c r="AL1375" s="7" t="s">
        <v>1129</v>
      </c>
      <c r="AM1375" t="s">
        <v>777</v>
      </c>
      <c r="AN1375" t="s">
        <v>776</v>
      </c>
      <c r="AO1375" t="s">
        <v>4521</v>
      </c>
    </row>
    <row r="1376" spans="1:41" hidden="1" outlineLevel="1">
      <c r="A1376" t="s">
        <v>1576</v>
      </c>
      <c r="B1376" s="10" t="s">
        <v>1623</v>
      </c>
      <c r="C1376" s="1">
        <f t="shared" si="241"/>
        <v>666</v>
      </c>
      <c r="D1376" s="7">
        <f t="shared" si="234"/>
        <v>2</v>
      </c>
      <c r="E1376" s="7">
        <f t="shared" si="235"/>
        <v>1</v>
      </c>
      <c r="F1376" s="7">
        <f t="shared" si="236"/>
        <v>3</v>
      </c>
      <c r="G1376" s="1">
        <f t="shared" si="242"/>
        <v>26</v>
      </c>
      <c r="H1376" s="2">
        <f t="shared" si="243"/>
        <v>3.903903903903904E-2</v>
      </c>
      <c r="I1376" s="8"/>
      <c r="J1376" s="2">
        <f t="shared" si="237"/>
        <v>0.45195195195195192</v>
      </c>
      <c r="K1376" s="2">
        <f t="shared" si="238"/>
        <v>0.49099099099099097</v>
      </c>
      <c r="L1376" s="2">
        <f t="shared" si="239"/>
        <v>4.0540540540540543E-2</v>
      </c>
      <c r="M1376" s="2">
        <f t="shared" si="240"/>
        <v>1.6516516516516561E-2</v>
      </c>
      <c r="N1376" s="1">
        <v>301</v>
      </c>
      <c r="O1376" s="1">
        <v>327</v>
      </c>
      <c r="P1376" s="1">
        <v>27</v>
      </c>
      <c r="Q1376" s="1">
        <v>4</v>
      </c>
      <c r="R1376" s="1">
        <v>4</v>
      </c>
      <c r="S1376" s="1">
        <v>1</v>
      </c>
      <c r="T1376" s="1"/>
      <c r="U1376" s="1"/>
      <c r="V1376" s="1">
        <v>0</v>
      </c>
      <c r="W1376" s="1">
        <v>0</v>
      </c>
      <c r="X1376" s="1"/>
      <c r="Y1376" s="1"/>
      <c r="Z1376" s="1"/>
      <c r="AA1376" s="1"/>
      <c r="AB1376" s="1">
        <v>2</v>
      </c>
      <c r="AG1376" t="str">
        <f t="shared" si="244"/>
        <v>Bridport</v>
      </c>
      <c r="AH1376" t="s">
        <v>1624</v>
      </c>
      <c r="AI1376">
        <v>1</v>
      </c>
      <c r="AJ1376" s="7">
        <v>147</v>
      </c>
      <c r="AL1376" s="7" t="s">
        <v>1129</v>
      </c>
      <c r="AM1376" t="s">
        <v>1801</v>
      </c>
      <c r="AN1376" t="s">
        <v>4099</v>
      </c>
      <c r="AO1376" t="s">
        <v>4522</v>
      </c>
    </row>
    <row r="1377" spans="1:41" hidden="1" outlineLevel="1">
      <c r="A1377" t="s">
        <v>1577</v>
      </c>
      <c r="B1377" s="10" t="s">
        <v>1623</v>
      </c>
      <c r="C1377" s="1">
        <f t="shared" si="241"/>
        <v>656</v>
      </c>
      <c r="D1377" s="7">
        <f t="shared" si="234"/>
        <v>2</v>
      </c>
      <c r="E1377" s="7">
        <f t="shared" si="235"/>
        <v>1</v>
      </c>
      <c r="F1377" s="7">
        <f t="shared" si="236"/>
        <v>3</v>
      </c>
      <c r="G1377" s="1">
        <f t="shared" si="242"/>
        <v>92</v>
      </c>
      <c r="H1377" s="2">
        <f t="shared" si="243"/>
        <v>0.1402439024390244</v>
      </c>
      <c r="I1377" s="8"/>
      <c r="J1377" s="2">
        <f t="shared" si="237"/>
        <v>0.39786585365853661</v>
      </c>
      <c r="K1377" s="2">
        <f t="shared" si="238"/>
        <v>0.53810975609756095</v>
      </c>
      <c r="L1377" s="2">
        <f t="shared" si="239"/>
        <v>3.201219512195122E-2</v>
      </c>
      <c r="M1377" s="2">
        <f t="shared" si="240"/>
        <v>3.2012195121951165E-2</v>
      </c>
      <c r="N1377" s="1">
        <v>261</v>
      </c>
      <c r="O1377" s="1">
        <v>353</v>
      </c>
      <c r="P1377" s="1">
        <v>21</v>
      </c>
      <c r="Q1377" s="1">
        <v>13</v>
      </c>
      <c r="R1377" s="1">
        <v>1</v>
      </c>
      <c r="S1377" s="1">
        <v>1</v>
      </c>
      <c r="T1377" s="1">
        <v>3</v>
      </c>
      <c r="U1377" s="1"/>
      <c r="V1377" s="1">
        <v>0</v>
      </c>
      <c r="W1377" s="1">
        <v>0</v>
      </c>
      <c r="X1377" s="1"/>
      <c r="Y1377" s="1"/>
      <c r="Z1377" s="1"/>
      <c r="AA1377" s="1"/>
      <c r="AB1377" s="1">
        <v>3</v>
      </c>
      <c r="AG1377" t="str">
        <f t="shared" si="244"/>
        <v>Brighton</v>
      </c>
      <c r="AH1377" t="s">
        <v>2430</v>
      </c>
      <c r="AI1377">
        <v>1</v>
      </c>
      <c r="AJ1377" s="7">
        <v>34</v>
      </c>
      <c r="AL1377" s="7" t="s">
        <v>1129</v>
      </c>
      <c r="AM1377" t="s">
        <v>2454</v>
      </c>
      <c r="AN1377" t="s">
        <v>982</v>
      </c>
      <c r="AO1377" t="s">
        <v>4149</v>
      </c>
    </row>
    <row r="1378" spans="1:41" hidden="1" outlineLevel="1">
      <c r="A1378" t="s">
        <v>2683</v>
      </c>
      <c r="B1378" s="10" t="s">
        <v>1623</v>
      </c>
      <c r="C1378" s="1">
        <f t="shared" si="241"/>
        <v>1685</v>
      </c>
      <c r="D1378" s="7">
        <f t="shared" si="234"/>
        <v>1</v>
      </c>
      <c r="E1378" s="7">
        <f t="shared" si="235"/>
        <v>2</v>
      </c>
      <c r="F1378" s="7">
        <f t="shared" si="236"/>
        <v>3</v>
      </c>
      <c r="G1378" s="1">
        <f t="shared" si="242"/>
        <v>201</v>
      </c>
      <c r="H1378" s="2">
        <f t="shared" si="243"/>
        <v>0.11928783382789318</v>
      </c>
      <c r="I1378" s="8"/>
      <c r="J1378" s="2">
        <f t="shared" si="237"/>
        <v>0.51335311572700293</v>
      </c>
      <c r="K1378" s="2">
        <f t="shared" si="238"/>
        <v>0.39406528189910978</v>
      </c>
      <c r="L1378" s="2">
        <f t="shared" si="239"/>
        <v>6.6468842729970321E-2</v>
      </c>
      <c r="M1378" s="2">
        <f t="shared" si="240"/>
        <v>2.6112759643916975E-2</v>
      </c>
      <c r="N1378" s="1">
        <v>865</v>
      </c>
      <c r="O1378" s="1">
        <v>664</v>
      </c>
      <c r="P1378" s="1">
        <v>112</v>
      </c>
      <c r="Q1378" s="1">
        <v>25</v>
      </c>
      <c r="R1378" s="1">
        <v>6</v>
      </c>
      <c r="S1378" s="1">
        <v>3</v>
      </c>
      <c r="T1378" s="1">
        <v>2</v>
      </c>
      <c r="U1378" s="1">
        <v>1</v>
      </c>
      <c r="V1378" s="1">
        <v>0</v>
      </c>
      <c r="W1378" s="1">
        <v>0</v>
      </c>
      <c r="X1378" s="1"/>
      <c r="Y1378" s="1"/>
      <c r="Z1378" s="1"/>
      <c r="AA1378" s="1"/>
      <c r="AB1378" s="1">
        <v>7</v>
      </c>
      <c r="AG1378" t="str">
        <f t="shared" si="244"/>
        <v>Bristol</v>
      </c>
      <c r="AH1378" t="s">
        <v>1624</v>
      </c>
      <c r="AI1378">
        <v>1</v>
      </c>
      <c r="AJ1378" s="7">
        <v>127</v>
      </c>
      <c r="AL1378" s="7" t="s">
        <v>1129</v>
      </c>
      <c r="AM1378" t="s">
        <v>1801</v>
      </c>
      <c r="AN1378" t="s">
        <v>1466</v>
      </c>
      <c r="AO1378" t="s">
        <v>4150</v>
      </c>
    </row>
    <row r="1379" spans="1:41" hidden="1" outlineLevel="1">
      <c r="A1379" t="s">
        <v>1578</v>
      </c>
      <c r="B1379" s="10" t="s">
        <v>1623</v>
      </c>
      <c r="C1379" s="1">
        <f t="shared" si="241"/>
        <v>719</v>
      </c>
      <c r="D1379" s="7">
        <f t="shared" si="234"/>
        <v>2</v>
      </c>
      <c r="E1379" s="7">
        <f t="shared" si="235"/>
        <v>1</v>
      </c>
      <c r="F1379" s="7">
        <f t="shared" si="236"/>
        <v>3</v>
      </c>
      <c r="G1379" s="1">
        <f t="shared" si="242"/>
        <v>15</v>
      </c>
      <c r="H1379" s="2">
        <f t="shared" si="243"/>
        <v>2.0862308762169681E-2</v>
      </c>
      <c r="I1379" s="8"/>
      <c r="J1379" s="2">
        <f t="shared" si="237"/>
        <v>0.4534075104311544</v>
      </c>
      <c r="K1379" s="2">
        <f t="shared" si="238"/>
        <v>0.47426981919332406</v>
      </c>
      <c r="L1379" s="2">
        <f t="shared" si="239"/>
        <v>5.9805285118219746E-2</v>
      </c>
      <c r="M1379" s="2">
        <f t="shared" si="240"/>
        <v>1.2517385257301845E-2</v>
      </c>
      <c r="N1379" s="1">
        <v>326</v>
      </c>
      <c r="O1379" s="1">
        <v>341</v>
      </c>
      <c r="P1379" s="1">
        <v>43</v>
      </c>
      <c r="Q1379" s="1">
        <v>3</v>
      </c>
      <c r="R1379" s="1">
        <v>1</v>
      </c>
      <c r="S1379" s="1">
        <v>1</v>
      </c>
      <c r="T1379" s="1">
        <v>0</v>
      </c>
      <c r="U1379" s="1">
        <v>1</v>
      </c>
      <c r="V1379" s="1">
        <v>0</v>
      </c>
      <c r="W1379" s="1"/>
      <c r="X1379" s="1"/>
      <c r="Y1379" s="1"/>
      <c r="Z1379" s="1"/>
      <c r="AA1379" s="1"/>
      <c r="AB1379" s="1">
        <v>3</v>
      </c>
      <c r="AG1379" t="str">
        <f t="shared" si="244"/>
        <v>Brookfield</v>
      </c>
      <c r="AH1379" t="s">
        <v>1372</v>
      </c>
      <c r="AI1379">
        <v>1</v>
      </c>
      <c r="AJ1379" s="7">
        <v>140</v>
      </c>
      <c r="AL1379" s="7" t="s">
        <v>1129</v>
      </c>
      <c r="AM1379" t="s">
        <v>1467</v>
      </c>
      <c r="AN1379" t="s">
        <v>1466</v>
      </c>
      <c r="AO1379" t="s">
        <v>4151</v>
      </c>
    </row>
    <row r="1380" spans="1:41" hidden="1" outlineLevel="1">
      <c r="A1380" t="s">
        <v>2970</v>
      </c>
      <c r="B1380" s="10" t="s">
        <v>1623</v>
      </c>
      <c r="C1380" s="1">
        <f t="shared" si="241"/>
        <v>249</v>
      </c>
      <c r="D1380" s="7">
        <f t="shared" si="234"/>
        <v>1</v>
      </c>
      <c r="E1380" s="7">
        <f t="shared" si="235"/>
        <v>2</v>
      </c>
      <c r="F1380" s="7">
        <f t="shared" si="236"/>
        <v>3</v>
      </c>
      <c r="G1380" s="1">
        <f t="shared" si="242"/>
        <v>35</v>
      </c>
      <c r="H1380" s="2">
        <f t="shared" si="243"/>
        <v>0.14056224899598393</v>
      </c>
      <c r="I1380" s="8"/>
      <c r="J1380" s="2">
        <f t="shared" si="237"/>
        <v>0.53012048192771088</v>
      </c>
      <c r="K1380" s="2">
        <f t="shared" si="238"/>
        <v>0.38955823293172692</v>
      </c>
      <c r="L1380" s="2">
        <f t="shared" si="239"/>
        <v>7.6305220883534142E-2</v>
      </c>
      <c r="M1380" s="2">
        <f t="shared" si="240"/>
        <v>4.0160642570280514E-3</v>
      </c>
      <c r="N1380" s="1">
        <v>132</v>
      </c>
      <c r="O1380" s="1">
        <v>97</v>
      </c>
      <c r="P1380" s="1">
        <v>19</v>
      </c>
      <c r="Q1380" s="1"/>
      <c r="R1380" s="1"/>
      <c r="S1380" s="1">
        <v>1</v>
      </c>
      <c r="T1380" s="1"/>
      <c r="U1380" s="1"/>
      <c r="V1380" s="1"/>
      <c r="W1380" s="1"/>
      <c r="X1380" s="1"/>
      <c r="Y1380" s="1"/>
      <c r="Z1380" s="1"/>
      <c r="AA1380" s="1"/>
      <c r="AB1380" s="1"/>
      <c r="AG1380" t="str">
        <f t="shared" si="244"/>
        <v>Brookline</v>
      </c>
      <c r="AH1380" t="s">
        <v>3851</v>
      </c>
      <c r="AI1380">
        <v>1</v>
      </c>
      <c r="AJ1380" s="7">
        <v>234</v>
      </c>
      <c r="AL1380" s="7" t="s">
        <v>1129</v>
      </c>
      <c r="AM1380" t="s">
        <v>776</v>
      </c>
      <c r="AN1380" t="s">
        <v>1466</v>
      </c>
      <c r="AO1380" t="s">
        <v>4152</v>
      </c>
    </row>
    <row r="1381" spans="1:41" hidden="1" outlineLevel="1">
      <c r="A1381" t="s">
        <v>3951</v>
      </c>
      <c r="B1381" s="10" t="s">
        <v>1623</v>
      </c>
      <c r="C1381" s="1">
        <f t="shared" si="241"/>
        <v>367</v>
      </c>
      <c r="D1381" s="7">
        <f t="shared" si="234"/>
        <v>2</v>
      </c>
      <c r="E1381" s="7">
        <f t="shared" si="235"/>
        <v>1</v>
      </c>
      <c r="F1381" s="7">
        <f t="shared" si="236"/>
        <v>3</v>
      </c>
      <c r="G1381" s="1">
        <f t="shared" si="242"/>
        <v>36</v>
      </c>
      <c r="H1381" s="2">
        <f t="shared" si="243"/>
        <v>9.8092643051771122E-2</v>
      </c>
      <c r="I1381" s="8"/>
      <c r="J1381" s="2">
        <f t="shared" si="237"/>
        <v>0.41416893732970028</v>
      </c>
      <c r="K1381" s="2">
        <f t="shared" si="238"/>
        <v>0.5122615803814714</v>
      </c>
      <c r="L1381" s="2">
        <f t="shared" si="239"/>
        <v>3.8147138964577658E-2</v>
      </c>
      <c r="M1381" s="2">
        <f t="shared" si="240"/>
        <v>3.5422343324250656E-2</v>
      </c>
      <c r="N1381" s="1">
        <v>152</v>
      </c>
      <c r="O1381" s="1">
        <v>188</v>
      </c>
      <c r="P1381" s="1">
        <v>14</v>
      </c>
      <c r="Q1381" s="1">
        <v>10</v>
      </c>
      <c r="R1381" s="1">
        <v>1</v>
      </c>
      <c r="S1381" s="1">
        <v>0</v>
      </c>
      <c r="T1381" s="1">
        <v>0</v>
      </c>
      <c r="U1381" s="1">
        <v>0</v>
      </c>
      <c r="V1381" s="1">
        <v>0</v>
      </c>
      <c r="W1381" s="1">
        <v>0</v>
      </c>
      <c r="X1381" s="1"/>
      <c r="Y1381" s="1"/>
      <c r="Z1381" s="1"/>
      <c r="AA1381" s="1"/>
      <c r="AB1381" s="1">
        <v>2</v>
      </c>
      <c r="AG1381" t="str">
        <f t="shared" si="244"/>
        <v>Brownington</v>
      </c>
      <c r="AH1381" t="s">
        <v>1368</v>
      </c>
      <c r="AI1381">
        <v>1</v>
      </c>
      <c r="AJ1381" s="7">
        <v>31</v>
      </c>
      <c r="AL1381" s="7" t="s">
        <v>1129</v>
      </c>
      <c r="AM1381" t="s">
        <v>1468</v>
      </c>
      <c r="AN1381" t="s">
        <v>1466</v>
      </c>
      <c r="AO1381" t="s">
        <v>4153</v>
      </c>
    </row>
    <row r="1382" spans="1:41" hidden="1" outlineLevel="1">
      <c r="A1382" t="s">
        <v>1787</v>
      </c>
      <c r="B1382" s="10" t="s">
        <v>1623</v>
      </c>
      <c r="C1382" s="1">
        <f t="shared" si="241"/>
        <v>48</v>
      </c>
      <c r="D1382" s="7">
        <f t="shared" si="234"/>
        <v>1</v>
      </c>
      <c r="E1382" s="7">
        <f t="shared" si="235"/>
        <v>2</v>
      </c>
      <c r="F1382" s="7">
        <f t="shared" si="236"/>
        <v>3</v>
      </c>
      <c r="G1382" s="1">
        <f t="shared" si="242"/>
        <v>6</v>
      </c>
      <c r="H1382" s="2">
        <f t="shared" si="243"/>
        <v>0.125</v>
      </c>
      <c r="I1382" s="8"/>
      <c r="J1382" s="2">
        <f t="shared" si="237"/>
        <v>0.54166666666666663</v>
      </c>
      <c r="K1382" s="2">
        <f t="shared" si="238"/>
        <v>0.41666666666666669</v>
      </c>
      <c r="L1382" s="2">
        <f t="shared" si="239"/>
        <v>2.0833333333333332E-2</v>
      </c>
      <c r="M1382" s="2">
        <f t="shared" si="240"/>
        <v>2.0833333333333353E-2</v>
      </c>
      <c r="N1382" s="1">
        <v>26</v>
      </c>
      <c r="O1382" s="1">
        <v>20</v>
      </c>
      <c r="P1382" s="1">
        <v>1</v>
      </c>
      <c r="Q1382" s="1">
        <v>0</v>
      </c>
      <c r="R1382" s="1">
        <v>0</v>
      </c>
      <c r="S1382" s="1">
        <v>0</v>
      </c>
      <c r="T1382" s="1">
        <v>1</v>
      </c>
      <c r="U1382" s="1"/>
      <c r="V1382" s="1">
        <v>0</v>
      </c>
      <c r="W1382" s="1">
        <v>0</v>
      </c>
      <c r="X1382" s="1"/>
      <c r="Y1382" s="1"/>
      <c r="Z1382" s="1"/>
      <c r="AA1382" s="1"/>
      <c r="AB1382" s="1">
        <v>0</v>
      </c>
      <c r="AG1382" t="str">
        <f t="shared" si="244"/>
        <v>Brunswick</v>
      </c>
      <c r="AH1382" t="s">
        <v>2430</v>
      </c>
      <c r="AI1382">
        <v>1</v>
      </c>
      <c r="AJ1382" s="7">
        <v>42</v>
      </c>
      <c r="AL1382" s="7" t="s">
        <v>1129</v>
      </c>
      <c r="AM1382" t="s">
        <v>2454</v>
      </c>
      <c r="AN1382" t="s">
        <v>776</v>
      </c>
      <c r="AO1382" t="s">
        <v>4154</v>
      </c>
    </row>
    <row r="1383" spans="1:41" hidden="1" outlineLevel="1">
      <c r="A1383" t="s">
        <v>3734</v>
      </c>
      <c r="B1383" s="10" t="s">
        <v>1623</v>
      </c>
      <c r="C1383" s="1">
        <f t="shared" si="241"/>
        <v>760</v>
      </c>
      <c r="D1383" s="7">
        <f t="shared" si="234"/>
        <v>2</v>
      </c>
      <c r="E1383" s="7">
        <f t="shared" si="235"/>
        <v>1</v>
      </c>
      <c r="F1383" s="7">
        <f t="shared" si="236"/>
        <v>3</v>
      </c>
      <c r="G1383" s="1">
        <f t="shared" si="242"/>
        <v>41</v>
      </c>
      <c r="H1383" s="2">
        <f t="shared" si="243"/>
        <v>5.3947368421052633E-2</v>
      </c>
      <c r="I1383" s="8"/>
      <c r="J1383" s="2">
        <f t="shared" si="237"/>
        <v>0.43289473684210528</v>
      </c>
      <c r="K1383" s="2">
        <f t="shared" si="238"/>
        <v>0.48684210526315791</v>
      </c>
      <c r="L1383" s="2">
        <f t="shared" si="239"/>
        <v>6.0526315789473685E-2</v>
      </c>
      <c r="M1383" s="2">
        <f t="shared" si="240"/>
        <v>1.9736842105263185E-2</v>
      </c>
      <c r="N1383" s="1">
        <v>329</v>
      </c>
      <c r="O1383" s="1">
        <v>370</v>
      </c>
      <c r="P1383" s="1">
        <v>46</v>
      </c>
      <c r="Q1383" s="1">
        <v>8</v>
      </c>
      <c r="R1383" s="1">
        <v>2</v>
      </c>
      <c r="S1383" s="1"/>
      <c r="T1383" s="1"/>
      <c r="U1383" s="1">
        <v>2</v>
      </c>
      <c r="V1383" s="1"/>
      <c r="W1383" s="1"/>
      <c r="X1383" s="1"/>
      <c r="Y1383" s="1"/>
      <c r="Z1383" s="1"/>
      <c r="AA1383" s="1"/>
      <c r="AB1383" s="1">
        <v>3</v>
      </c>
      <c r="AG1383" t="str">
        <f t="shared" si="244"/>
        <v>Burke</v>
      </c>
      <c r="AH1383" t="s">
        <v>1364</v>
      </c>
      <c r="AI1383">
        <v>1</v>
      </c>
      <c r="AJ1383" s="7">
        <v>63</v>
      </c>
      <c r="AL1383" s="7" t="s">
        <v>1129</v>
      </c>
      <c r="AM1383" t="s">
        <v>1803</v>
      </c>
      <c r="AN1383" t="s">
        <v>4099</v>
      </c>
      <c r="AO1383" t="s">
        <v>4155</v>
      </c>
    </row>
    <row r="1384" spans="1:41" hidden="1" outlineLevel="1">
      <c r="A1384" t="s">
        <v>2753</v>
      </c>
      <c r="B1384" s="10" t="s">
        <v>1623</v>
      </c>
      <c r="C1384" s="1">
        <f t="shared" si="241"/>
        <v>18069</v>
      </c>
      <c r="D1384" s="7">
        <f t="shared" si="234"/>
        <v>1</v>
      </c>
      <c r="E1384" s="7">
        <f t="shared" si="235"/>
        <v>2</v>
      </c>
      <c r="F1384" s="7">
        <f t="shared" si="236"/>
        <v>3</v>
      </c>
      <c r="G1384" s="1">
        <f t="shared" si="242"/>
        <v>6688</v>
      </c>
      <c r="H1384" s="2">
        <f t="shared" si="243"/>
        <v>0.37013669821240797</v>
      </c>
      <c r="I1384" s="8"/>
      <c r="J1384" s="2">
        <f t="shared" si="237"/>
        <v>0.60661907133765014</v>
      </c>
      <c r="K1384" s="2">
        <f t="shared" si="238"/>
        <v>0.23648237312524212</v>
      </c>
      <c r="L1384" s="2">
        <f t="shared" si="239"/>
        <v>0.14367148154297416</v>
      </c>
      <c r="M1384" s="2">
        <f t="shared" si="240"/>
        <v>1.3227073994133587E-2</v>
      </c>
      <c r="N1384" s="1">
        <v>10961</v>
      </c>
      <c r="O1384" s="1">
        <v>4273</v>
      </c>
      <c r="P1384" s="1">
        <v>2596</v>
      </c>
      <c r="Q1384" s="1">
        <v>92</v>
      </c>
      <c r="R1384" s="1">
        <v>40</v>
      </c>
      <c r="S1384" s="1">
        <v>13</v>
      </c>
      <c r="T1384" s="1">
        <v>1</v>
      </c>
      <c r="U1384" s="1">
        <v>35</v>
      </c>
      <c r="V1384" s="1">
        <v>5</v>
      </c>
      <c r="W1384" s="1">
        <v>7</v>
      </c>
      <c r="X1384" s="1"/>
      <c r="Y1384" s="1"/>
      <c r="Z1384" s="1"/>
      <c r="AA1384" s="1"/>
      <c r="AB1384" s="1">
        <v>46</v>
      </c>
      <c r="AG1384" t="str">
        <f t="shared" si="244"/>
        <v>Burlington City</v>
      </c>
      <c r="AH1384" t="s">
        <v>2877</v>
      </c>
      <c r="AI1384">
        <v>1</v>
      </c>
      <c r="AJ1384" s="7">
        <v>83</v>
      </c>
      <c r="AL1384" s="7" t="s">
        <v>1129</v>
      </c>
      <c r="AM1384" t="s">
        <v>2150</v>
      </c>
      <c r="AN1384" t="s">
        <v>1466</v>
      </c>
      <c r="AO1384" t="s">
        <v>4156</v>
      </c>
    </row>
    <row r="1385" spans="1:41" hidden="1" outlineLevel="1">
      <c r="A1385" t="s">
        <v>2754</v>
      </c>
      <c r="B1385" s="10" t="s">
        <v>1623</v>
      </c>
      <c r="C1385" s="1">
        <f t="shared" si="241"/>
        <v>621</v>
      </c>
      <c r="D1385" s="7">
        <f t="shared" si="234"/>
        <v>1</v>
      </c>
      <c r="E1385" s="7">
        <f t="shared" si="235"/>
        <v>2</v>
      </c>
      <c r="F1385" s="7">
        <f t="shared" si="236"/>
        <v>3</v>
      </c>
      <c r="G1385" s="1">
        <f t="shared" si="242"/>
        <v>49</v>
      </c>
      <c r="H1385" s="2">
        <f t="shared" si="243"/>
        <v>7.8904991948470213E-2</v>
      </c>
      <c r="I1385" s="8"/>
      <c r="J1385" s="2">
        <f t="shared" si="237"/>
        <v>0.47987117552334946</v>
      </c>
      <c r="K1385" s="2">
        <f t="shared" si="238"/>
        <v>0.40096618357487923</v>
      </c>
      <c r="L1385" s="2">
        <f t="shared" si="239"/>
        <v>8.0515297906602251E-2</v>
      </c>
      <c r="M1385" s="2">
        <f t="shared" si="240"/>
        <v>3.8647342995169059E-2</v>
      </c>
      <c r="N1385" s="1">
        <v>298</v>
      </c>
      <c r="O1385" s="1">
        <v>249</v>
      </c>
      <c r="P1385" s="1">
        <v>50</v>
      </c>
      <c r="Q1385" s="1">
        <v>5</v>
      </c>
      <c r="R1385" s="1">
        <v>4</v>
      </c>
      <c r="S1385" s="1">
        <v>1</v>
      </c>
      <c r="T1385" s="1"/>
      <c r="U1385" s="1"/>
      <c r="V1385" s="1">
        <v>13</v>
      </c>
      <c r="W1385" s="1"/>
      <c r="X1385" s="1"/>
      <c r="Y1385" s="1"/>
      <c r="Z1385" s="1"/>
      <c r="AA1385" s="1"/>
      <c r="AB1385" s="1">
        <v>1</v>
      </c>
      <c r="AG1385" t="str">
        <f t="shared" si="244"/>
        <v>Cabot</v>
      </c>
      <c r="AH1385" t="s">
        <v>1982</v>
      </c>
      <c r="AI1385">
        <v>1</v>
      </c>
      <c r="AJ1385" s="7">
        <v>94</v>
      </c>
      <c r="AL1385" s="7" t="s">
        <v>1129</v>
      </c>
      <c r="AM1385" t="s">
        <v>459</v>
      </c>
      <c r="AN1385" t="s">
        <v>982</v>
      </c>
      <c r="AO1385" t="s">
        <v>4157</v>
      </c>
    </row>
    <row r="1386" spans="1:41" hidden="1" outlineLevel="1">
      <c r="A1386" t="s">
        <v>2755</v>
      </c>
      <c r="B1386" s="10" t="s">
        <v>1623</v>
      </c>
      <c r="C1386" s="1">
        <f t="shared" si="241"/>
        <v>938</v>
      </c>
      <c r="D1386" s="7">
        <f t="shared" si="234"/>
        <v>1</v>
      </c>
      <c r="E1386" s="7">
        <f t="shared" si="235"/>
        <v>2</v>
      </c>
      <c r="F1386" s="7">
        <f t="shared" si="236"/>
        <v>3</v>
      </c>
      <c r="G1386" s="1">
        <f t="shared" si="242"/>
        <v>246</v>
      </c>
      <c r="H1386" s="2">
        <f t="shared" si="243"/>
        <v>0.26226012793176973</v>
      </c>
      <c r="I1386" s="8"/>
      <c r="J1386" s="2">
        <f t="shared" si="237"/>
        <v>0.54690831556503194</v>
      </c>
      <c r="K1386" s="2">
        <f t="shared" si="238"/>
        <v>0.28464818763326227</v>
      </c>
      <c r="L1386" s="2">
        <f t="shared" si="239"/>
        <v>0.14925373134328357</v>
      </c>
      <c r="M1386" s="2">
        <f t="shared" si="240"/>
        <v>1.9189765458422214E-2</v>
      </c>
      <c r="N1386" s="1">
        <v>513</v>
      </c>
      <c r="O1386" s="1">
        <v>267</v>
      </c>
      <c r="P1386" s="1">
        <v>140</v>
      </c>
      <c r="Q1386" s="1">
        <v>7</v>
      </c>
      <c r="R1386" s="1">
        <v>2</v>
      </c>
      <c r="S1386" s="1">
        <v>4</v>
      </c>
      <c r="T1386" s="1">
        <v>1</v>
      </c>
      <c r="U1386" s="1"/>
      <c r="V1386" s="1">
        <v>0</v>
      </c>
      <c r="W1386" s="1">
        <v>1</v>
      </c>
      <c r="X1386" s="1"/>
      <c r="Y1386" s="1"/>
      <c r="Z1386" s="1"/>
      <c r="AA1386" s="1"/>
      <c r="AB1386" s="1">
        <v>3</v>
      </c>
      <c r="AG1386" t="str">
        <f t="shared" si="244"/>
        <v>Calais</v>
      </c>
      <c r="AH1386" t="s">
        <v>1982</v>
      </c>
      <c r="AI1386">
        <v>1</v>
      </c>
      <c r="AJ1386" s="7">
        <v>99</v>
      </c>
      <c r="AL1386" s="7" t="s">
        <v>1129</v>
      </c>
      <c r="AM1386" t="s">
        <v>459</v>
      </c>
      <c r="AN1386" t="s">
        <v>776</v>
      </c>
      <c r="AO1386" t="s">
        <v>4158</v>
      </c>
    </row>
    <row r="1387" spans="1:41" hidden="1" outlineLevel="1">
      <c r="A1387" t="s">
        <v>2736</v>
      </c>
      <c r="B1387" s="10" t="s">
        <v>1623</v>
      </c>
      <c r="C1387" s="1">
        <f t="shared" si="241"/>
        <v>1611</v>
      </c>
      <c r="D1387" s="7">
        <f t="shared" si="234"/>
        <v>1</v>
      </c>
      <c r="E1387" s="7">
        <f t="shared" si="235"/>
        <v>2</v>
      </c>
      <c r="F1387" s="7">
        <f t="shared" si="236"/>
        <v>3</v>
      </c>
      <c r="G1387" s="1">
        <f t="shared" si="242"/>
        <v>200</v>
      </c>
      <c r="H1387" s="2">
        <f t="shared" si="243"/>
        <v>0.12414649286157665</v>
      </c>
      <c r="I1387" s="8"/>
      <c r="J1387" s="2">
        <f t="shared" si="237"/>
        <v>0.51396648044692739</v>
      </c>
      <c r="K1387" s="2">
        <f t="shared" si="238"/>
        <v>0.38981998758535069</v>
      </c>
      <c r="L1387" s="2">
        <f t="shared" si="239"/>
        <v>7.4487895716946001E-2</v>
      </c>
      <c r="M1387" s="2">
        <f t="shared" si="240"/>
        <v>2.172563625077592E-2</v>
      </c>
      <c r="N1387" s="1">
        <v>828</v>
      </c>
      <c r="O1387" s="1">
        <v>628</v>
      </c>
      <c r="P1387" s="1">
        <v>120</v>
      </c>
      <c r="Q1387" s="1">
        <v>12</v>
      </c>
      <c r="R1387" s="1">
        <v>8</v>
      </c>
      <c r="S1387" s="1">
        <v>3</v>
      </c>
      <c r="T1387" s="1">
        <v>0</v>
      </c>
      <c r="U1387" s="1">
        <v>8</v>
      </c>
      <c r="V1387" s="1">
        <v>0</v>
      </c>
      <c r="W1387" s="1">
        <v>0</v>
      </c>
      <c r="X1387" s="1"/>
      <c r="Y1387" s="1"/>
      <c r="Z1387" s="1"/>
      <c r="AA1387" s="1"/>
      <c r="AB1387" s="1">
        <v>4</v>
      </c>
      <c r="AG1387" t="str">
        <f t="shared" si="244"/>
        <v>Cambridge</v>
      </c>
      <c r="AH1387" t="s">
        <v>2866</v>
      </c>
      <c r="AI1387">
        <v>1</v>
      </c>
      <c r="AJ1387" s="7">
        <v>59</v>
      </c>
      <c r="AL1387" s="7" t="s">
        <v>1129</v>
      </c>
      <c r="AM1387" t="s">
        <v>1466</v>
      </c>
      <c r="AN1387" t="s">
        <v>4099</v>
      </c>
      <c r="AO1387" t="s">
        <v>4159</v>
      </c>
    </row>
    <row r="1388" spans="1:41" hidden="1" outlineLevel="1">
      <c r="A1388" t="s">
        <v>2737</v>
      </c>
      <c r="B1388" s="10" t="s">
        <v>1623</v>
      </c>
      <c r="C1388" s="1">
        <f t="shared" si="241"/>
        <v>428</v>
      </c>
      <c r="D1388" s="7">
        <f t="shared" si="234"/>
        <v>1</v>
      </c>
      <c r="E1388" s="7">
        <f t="shared" si="235"/>
        <v>2</v>
      </c>
      <c r="F1388" s="7">
        <f t="shared" si="236"/>
        <v>3</v>
      </c>
      <c r="G1388" s="1">
        <f t="shared" si="242"/>
        <v>26</v>
      </c>
      <c r="H1388" s="2">
        <f t="shared" si="243"/>
        <v>6.0747663551401869E-2</v>
      </c>
      <c r="I1388" s="8"/>
      <c r="J1388" s="2">
        <f t="shared" si="237"/>
        <v>0.49065420560747663</v>
      </c>
      <c r="K1388" s="2">
        <f t="shared" si="238"/>
        <v>0.42990654205607476</v>
      </c>
      <c r="L1388" s="2">
        <f t="shared" si="239"/>
        <v>5.6074766355140186E-2</v>
      </c>
      <c r="M1388" s="2">
        <f t="shared" si="240"/>
        <v>2.3364485981308421E-2</v>
      </c>
      <c r="N1388" s="1">
        <v>210</v>
      </c>
      <c r="O1388" s="1">
        <v>184</v>
      </c>
      <c r="P1388" s="1">
        <v>24</v>
      </c>
      <c r="Q1388" s="1">
        <v>3</v>
      </c>
      <c r="R1388" s="1">
        <v>2</v>
      </c>
      <c r="S1388" s="1">
        <v>0</v>
      </c>
      <c r="T1388" s="1">
        <v>1</v>
      </c>
      <c r="U1388" s="1">
        <v>1</v>
      </c>
      <c r="V1388" s="1">
        <v>1</v>
      </c>
      <c r="W1388" s="1">
        <v>0</v>
      </c>
      <c r="X1388" s="1"/>
      <c r="Y1388" s="1"/>
      <c r="Z1388" s="1"/>
      <c r="AA1388" s="1"/>
      <c r="AB1388" s="1">
        <v>2</v>
      </c>
      <c r="AG1388" t="str">
        <f t="shared" si="244"/>
        <v>Canaan</v>
      </c>
      <c r="AH1388" t="s">
        <v>2430</v>
      </c>
      <c r="AI1388">
        <v>1</v>
      </c>
      <c r="AJ1388" s="7">
        <v>6</v>
      </c>
      <c r="AL1388" s="7" t="s">
        <v>1129</v>
      </c>
      <c r="AM1388" t="s">
        <v>2454</v>
      </c>
      <c r="AN1388" t="s">
        <v>4484</v>
      </c>
      <c r="AO1388" t="s">
        <v>472</v>
      </c>
    </row>
    <row r="1389" spans="1:41" hidden="1" outlineLevel="1">
      <c r="A1389" t="s">
        <v>2738</v>
      </c>
      <c r="B1389" s="10" t="s">
        <v>1623</v>
      </c>
      <c r="C1389" s="1">
        <f t="shared" si="241"/>
        <v>1747</v>
      </c>
      <c r="D1389" s="7">
        <f t="shared" ref="D1389:D1452" si="246">RANK(N1389,(N1389:AE1389))</f>
        <v>1</v>
      </c>
      <c r="E1389" s="7">
        <f t="shared" ref="E1389:E1452" si="247">RANK(O1389,(N1389:AE1389))</f>
        <v>2</v>
      </c>
      <c r="F1389" s="7">
        <f t="shared" ref="F1389:F1452" si="248">IF(P1389&gt;0,RANK(P1389,(N1389:AE1389)),0)</f>
        <v>3</v>
      </c>
      <c r="G1389" s="1">
        <f t="shared" si="242"/>
        <v>74</v>
      </c>
      <c r="H1389" s="2">
        <f t="shared" si="243"/>
        <v>4.2358328563251287E-2</v>
      </c>
      <c r="I1389" s="8"/>
      <c r="J1389" s="2">
        <f t="shared" ref="J1389:J1452" si="249">IF(C1389=0,"-",N1389/C1389)</f>
        <v>0.48425872925014313</v>
      </c>
      <c r="K1389" s="2">
        <f t="shared" ref="K1389:K1452" si="250">IF(C1389=0,"-",O1389/C1389)</f>
        <v>0.44190040068689179</v>
      </c>
      <c r="L1389" s="2">
        <f t="shared" ref="L1389:L1452" si="251">IF(C1389=0,"-",P1389/C1389)</f>
        <v>5.6668574699484831E-2</v>
      </c>
      <c r="M1389" s="2">
        <f t="shared" ref="M1389:M1452" si="252">IF(C1389=0,"-",(1-J1389-K1389-L1389))</f>
        <v>1.717229536348025E-2</v>
      </c>
      <c r="N1389" s="1">
        <v>846</v>
      </c>
      <c r="O1389" s="1">
        <v>772</v>
      </c>
      <c r="P1389" s="1">
        <v>99</v>
      </c>
      <c r="Q1389" s="1">
        <v>11</v>
      </c>
      <c r="R1389" s="1">
        <v>2</v>
      </c>
      <c r="S1389" s="1">
        <v>3</v>
      </c>
      <c r="T1389" s="1">
        <v>1</v>
      </c>
      <c r="U1389" s="1">
        <v>3</v>
      </c>
      <c r="V1389" s="1">
        <v>0</v>
      </c>
      <c r="W1389" s="1">
        <v>0</v>
      </c>
      <c r="X1389" s="1"/>
      <c r="Y1389" s="1"/>
      <c r="Z1389" s="1"/>
      <c r="AA1389" s="1"/>
      <c r="AB1389" s="1">
        <v>10</v>
      </c>
      <c r="AG1389" t="str">
        <f t="shared" si="244"/>
        <v>Castleton</v>
      </c>
      <c r="AH1389" t="s">
        <v>1862</v>
      </c>
      <c r="AI1389">
        <v>1</v>
      </c>
      <c r="AJ1389" s="7">
        <v>184</v>
      </c>
      <c r="AL1389" s="7" t="s">
        <v>1129</v>
      </c>
      <c r="AM1389" t="s">
        <v>458</v>
      </c>
      <c r="AN1389" t="s">
        <v>1466</v>
      </c>
      <c r="AO1389" t="s">
        <v>4160</v>
      </c>
    </row>
    <row r="1390" spans="1:41" hidden="1" outlineLevel="1">
      <c r="A1390" t="s">
        <v>2739</v>
      </c>
      <c r="B1390" s="10" t="s">
        <v>1623</v>
      </c>
      <c r="C1390" s="1">
        <f t="shared" si="241"/>
        <v>648</v>
      </c>
      <c r="D1390" s="7">
        <f t="shared" si="246"/>
        <v>2</v>
      </c>
      <c r="E1390" s="7">
        <f t="shared" si="247"/>
        <v>1</v>
      </c>
      <c r="F1390" s="7">
        <f t="shared" si="248"/>
        <v>3</v>
      </c>
      <c r="G1390" s="1">
        <f t="shared" si="242"/>
        <v>39</v>
      </c>
      <c r="H1390" s="2">
        <f t="shared" si="243"/>
        <v>6.0185185185185182E-2</v>
      </c>
      <c r="I1390" s="8"/>
      <c r="J1390" s="2">
        <f t="shared" si="249"/>
        <v>0.43827160493827161</v>
      </c>
      <c r="K1390" s="2">
        <f t="shared" si="250"/>
        <v>0.49845679012345678</v>
      </c>
      <c r="L1390" s="2">
        <f t="shared" si="251"/>
        <v>5.0925925925925923E-2</v>
      </c>
      <c r="M1390" s="2">
        <f t="shared" si="252"/>
        <v>1.2345679012345741E-2</v>
      </c>
      <c r="N1390" s="1">
        <v>284</v>
      </c>
      <c r="O1390" s="1">
        <v>323</v>
      </c>
      <c r="P1390" s="1">
        <v>33</v>
      </c>
      <c r="Q1390" s="1">
        <v>0</v>
      </c>
      <c r="R1390" s="1">
        <v>0</v>
      </c>
      <c r="S1390" s="1">
        <v>0</v>
      </c>
      <c r="T1390" s="1">
        <v>0</v>
      </c>
      <c r="U1390" s="1">
        <v>4</v>
      </c>
      <c r="V1390" s="1">
        <v>0</v>
      </c>
      <c r="W1390" s="1">
        <v>1</v>
      </c>
      <c r="X1390" s="1"/>
      <c r="Y1390" s="1"/>
      <c r="Z1390" s="1"/>
      <c r="AA1390" s="1"/>
      <c r="AB1390" s="1">
        <v>3</v>
      </c>
      <c r="AG1390" t="str">
        <f t="shared" si="244"/>
        <v>Cavendish</v>
      </c>
      <c r="AH1390" t="s">
        <v>3679</v>
      </c>
      <c r="AI1390">
        <v>1</v>
      </c>
      <c r="AJ1390" s="7">
        <v>206</v>
      </c>
      <c r="AL1390" s="7" t="s">
        <v>1129</v>
      </c>
      <c r="AM1390" t="s">
        <v>777</v>
      </c>
      <c r="AN1390" t="s">
        <v>4484</v>
      </c>
      <c r="AO1390" t="s">
        <v>4161</v>
      </c>
    </row>
    <row r="1391" spans="1:41" hidden="1" outlineLevel="1">
      <c r="A1391" t="s">
        <v>2958</v>
      </c>
      <c r="B1391" s="10" t="s">
        <v>1623</v>
      </c>
      <c r="C1391" s="1">
        <f t="shared" si="241"/>
        <v>470</v>
      </c>
      <c r="D1391" s="7">
        <f t="shared" si="246"/>
        <v>2</v>
      </c>
      <c r="E1391" s="7">
        <f t="shared" si="247"/>
        <v>1</v>
      </c>
      <c r="F1391" s="7">
        <f t="shared" si="248"/>
        <v>3</v>
      </c>
      <c r="G1391" s="1">
        <f t="shared" si="242"/>
        <v>46</v>
      </c>
      <c r="H1391" s="2">
        <f t="shared" si="243"/>
        <v>9.7872340425531917E-2</v>
      </c>
      <c r="I1391" s="8"/>
      <c r="J1391" s="2">
        <f t="shared" si="249"/>
        <v>0.4</v>
      </c>
      <c r="K1391" s="2">
        <f t="shared" si="250"/>
        <v>0.49787234042553191</v>
      </c>
      <c r="L1391" s="2">
        <f t="shared" si="251"/>
        <v>5.7446808510638298E-2</v>
      </c>
      <c r="M1391" s="2">
        <f t="shared" si="252"/>
        <v>4.4680851063829768E-2</v>
      </c>
      <c r="N1391" s="1">
        <v>188</v>
      </c>
      <c r="O1391" s="1">
        <v>234</v>
      </c>
      <c r="P1391" s="1">
        <v>27</v>
      </c>
      <c r="Q1391" s="1">
        <v>7</v>
      </c>
      <c r="R1391" s="1">
        <v>4</v>
      </c>
      <c r="S1391" s="1">
        <v>1</v>
      </c>
      <c r="T1391" s="1"/>
      <c r="U1391" s="1"/>
      <c r="V1391" s="1">
        <v>1</v>
      </c>
      <c r="W1391" s="1">
        <v>0</v>
      </c>
      <c r="X1391" s="1"/>
      <c r="Y1391" s="1"/>
      <c r="Z1391" s="1"/>
      <c r="AA1391" s="1"/>
      <c r="AB1391" s="1">
        <v>8</v>
      </c>
      <c r="AG1391" t="str">
        <f t="shared" si="244"/>
        <v>Charleston</v>
      </c>
      <c r="AH1391" t="s">
        <v>1368</v>
      </c>
      <c r="AI1391">
        <v>1</v>
      </c>
      <c r="AJ1391" s="7">
        <v>28</v>
      </c>
      <c r="AL1391" s="7" t="s">
        <v>1129</v>
      </c>
      <c r="AM1391" t="s">
        <v>1468</v>
      </c>
      <c r="AN1391" t="s">
        <v>982</v>
      </c>
      <c r="AO1391" t="s">
        <v>4162</v>
      </c>
    </row>
    <row r="1392" spans="1:41" hidden="1" outlineLevel="1">
      <c r="A1392" t="s">
        <v>3409</v>
      </c>
      <c r="B1392" s="10" t="s">
        <v>1623</v>
      </c>
      <c r="C1392" s="1">
        <f t="shared" si="241"/>
        <v>2147</v>
      </c>
      <c r="D1392" s="7">
        <f t="shared" si="246"/>
        <v>1</v>
      </c>
      <c r="E1392" s="7">
        <f t="shared" si="247"/>
        <v>2</v>
      </c>
      <c r="F1392" s="7">
        <f t="shared" si="248"/>
        <v>3</v>
      </c>
      <c r="G1392" s="1">
        <f t="shared" si="242"/>
        <v>445</v>
      </c>
      <c r="H1392" s="2">
        <f t="shared" si="243"/>
        <v>0.20726595249184909</v>
      </c>
      <c r="I1392" s="8"/>
      <c r="J1392" s="2">
        <f t="shared" si="249"/>
        <v>0.5528644620400559</v>
      </c>
      <c r="K1392" s="2">
        <f t="shared" si="250"/>
        <v>0.34559850954820681</v>
      </c>
      <c r="L1392" s="2">
        <f t="shared" si="251"/>
        <v>8.6166744294364231E-2</v>
      </c>
      <c r="M1392" s="2">
        <f t="shared" si="252"/>
        <v>1.5370284117373054E-2</v>
      </c>
      <c r="N1392" s="1">
        <v>1187</v>
      </c>
      <c r="O1392" s="1">
        <v>742</v>
      </c>
      <c r="P1392" s="1">
        <v>185</v>
      </c>
      <c r="Q1392" s="1">
        <v>14</v>
      </c>
      <c r="R1392" s="1">
        <v>7</v>
      </c>
      <c r="S1392" s="1"/>
      <c r="T1392" s="1">
        <v>2</v>
      </c>
      <c r="U1392" s="1">
        <v>2</v>
      </c>
      <c r="V1392" s="1"/>
      <c r="W1392" s="1"/>
      <c r="X1392" s="1"/>
      <c r="Y1392" s="1"/>
      <c r="Z1392" s="1"/>
      <c r="AA1392" s="1"/>
      <c r="AB1392" s="1">
        <v>8</v>
      </c>
      <c r="AG1392" t="str">
        <f t="shared" si="244"/>
        <v>Charlotte</v>
      </c>
      <c r="AH1392" t="s">
        <v>2877</v>
      </c>
      <c r="AI1392">
        <v>1</v>
      </c>
      <c r="AJ1392" s="7">
        <v>108</v>
      </c>
      <c r="AL1392" s="7" t="s">
        <v>1129</v>
      </c>
      <c r="AM1392" t="s">
        <v>2150</v>
      </c>
      <c r="AN1392" t="s">
        <v>982</v>
      </c>
      <c r="AO1392" t="s">
        <v>4163</v>
      </c>
    </row>
    <row r="1393" spans="1:41" hidden="1" outlineLevel="1">
      <c r="A1393" t="s">
        <v>2740</v>
      </c>
      <c r="B1393" s="10" t="s">
        <v>1623</v>
      </c>
      <c r="C1393" s="1">
        <f t="shared" si="241"/>
        <v>678</v>
      </c>
      <c r="D1393" s="7">
        <f t="shared" si="246"/>
        <v>2</v>
      </c>
      <c r="E1393" s="7">
        <f t="shared" si="247"/>
        <v>1</v>
      </c>
      <c r="F1393" s="7">
        <f t="shared" si="248"/>
        <v>3</v>
      </c>
      <c r="G1393" s="1">
        <f t="shared" si="242"/>
        <v>78</v>
      </c>
      <c r="H1393" s="2">
        <f t="shared" si="243"/>
        <v>0.11504424778761062</v>
      </c>
      <c r="I1393" s="8"/>
      <c r="J1393" s="2">
        <f t="shared" si="249"/>
        <v>0.40117994100294985</v>
      </c>
      <c r="K1393" s="2">
        <f t="shared" si="250"/>
        <v>0.51622418879056042</v>
      </c>
      <c r="L1393" s="2">
        <f t="shared" si="251"/>
        <v>7.2271386430678472E-2</v>
      </c>
      <c r="M1393" s="2">
        <f t="shared" si="252"/>
        <v>1.0324483775811258E-2</v>
      </c>
      <c r="N1393" s="1">
        <v>272</v>
      </c>
      <c r="O1393" s="1">
        <v>350</v>
      </c>
      <c r="P1393" s="1">
        <v>49</v>
      </c>
      <c r="Q1393" s="1">
        <v>4</v>
      </c>
      <c r="R1393" s="1">
        <v>0</v>
      </c>
      <c r="S1393" s="1">
        <v>0</v>
      </c>
      <c r="T1393" s="1">
        <v>1</v>
      </c>
      <c r="U1393" s="1">
        <v>1</v>
      </c>
      <c r="V1393" s="1">
        <v>1</v>
      </c>
      <c r="W1393" s="1">
        <v>0</v>
      </c>
      <c r="X1393" s="1"/>
      <c r="Y1393" s="1"/>
      <c r="Z1393" s="1"/>
      <c r="AA1393" s="1"/>
      <c r="AB1393" s="1">
        <v>0</v>
      </c>
      <c r="AG1393" t="str">
        <f t="shared" si="244"/>
        <v>Chelsea</v>
      </c>
      <c r="AH1393" t="s">
        <v>1372</v>
      </c>
      <c r="AI1393">
        <v>1</v>
      </c>
      <c r="AJ1393" s="7">
        <v>143</v>
      </c>
      <c r="AL1393" s="7" t="s">
        <v>1129</v>
      </c>
      <c r="AM1393" t="s">
        <v>1467</v>
      </c>
      <c r="AN1393" t="s">
        <v>982</v>
      </c>
      <c r="AO1393" t="s">
        <v>4164</v>
      </c>
    </row>
    <row r="1394" spans="1:41" hidden="1" outlineLevel="1">
      <c r="A1394" t="s">
        <v>1705</v>
      </c>
      <c r="B1394" s="10" t="s">
        <v>1623</v>
      </c>
      <c r="C1394" s="1">
        <f t="shared" si="241"/>
        <v>1528</v>
      </c>
      <c r="D1394" s="7">
        <f t="shared" si="246"/>
        <v>1</v>
      </c>
      <c r="E1394" s="7">
        <f t="shared" si="247"/>
        <v>2</v>
      </c>
      <c r="F1394" s="7">
        <f t="shared" si="248"/>
        <v>3</v>
      </c>
      <c r="G1394" s="1">
        <f t="shared" si="242"/>
        <v>216</v>
      </c>
      <c r="H1394" s="2">
        <f t="shared" si="243"/>
        <v>0.14136125654450263</v>
      </c>
      <c r="I1394" s="8"/>
      <c r="J1394" s="2">
        <f t="shared" si="249"/>
        <v>0.53534031413612571</v>
      </c>
      <c r="K1394" s="2">
        <f t="shared" si="250"/>
        <v>0.39397905759162305</v>
      </c>
      <c r="L1394" s="2">
        <f t="shared" si="251"/>
        <v>5.7591623036649213E-2</v>
      </c>
      <c r="M1394" s="2">
        <f t="shared" si="252"/>
        <v>1.3089005235602032E-2</v>
      </c>
      <c r="N1394" s="1">
        <v>818</v>
      </c>
      <c r="O1394" s="1">
        <v>602</v>
      </c>
      <c r="P1394" s="1">
        <v>88</v>
      </c>
      <c r="Q1394" s="1">
        <v>8</v>
      </c>
      <c r="R1394" s="1">
        <v>5</v>
      </c>
      <c r="S1394" s="1">
        <v>0</v>
      </c>
      <c r="T1394" s="1">
        <v>1</v>
      </c>
      <c r="U1394" s="1">
        <v>2</v>
      </c>
      <c r="V1394" s="1">
        <v>0</v>
      </c>
      <c r="W1394" s="1">
        <v>0</v>
      </c>
      <c r="X1394" s="1"/>
      <c r="Y1394" s="1"/>
      <c r="Z1394" s="1"/>
      <c r="AA1394" s="1"/>
      <c r="AB1394" s="1">
        <v>4</v>
      </c>
      <c r="AG1394" t="str">
        <f t="shared" si="244"/>
        <v>Chester</v>
      </c>
      <c r="AH1394" t="s">
        <v>3679</v>
      </c>
      <c r="AI1394">
        <v>1</v>
      </c>
      <c r="AJ1394" s="7">
        <v>214</v>
      </c>
      <c r="AL1394" s="7" t="s">
        <v>1129</v>
      </c>
      <c r="AM1394" t="s">
        <v>777</v>
      </c>
      <c r="AN1394" t="s">
        <v>781</v>
      </c>
      <c r="AO1394" t="s">
        <v>4207</v>
      </c>
    </row>
    <row r="1395" spans="1:41" hidden="1" outlineLevel="1">
      <c r="A1395" t="s">
        <v>2877</v>
      </c>
      <c r="B1395" s="10" t="s">
        <v>1623</v>
      </c>
      <c r="C1395" s="1">
        <f t="shared" si="241"/>
        <v>660</v>
      </c>
      <c r="D1395" s="7">
        <f t="shared" si="246"/>
        <v>2</v>
      </c>
      <c r="E1395" s="7">
        <f t="shared" si="247"/>
        <v>1</v>
      </c>
      <c r="F1395" s="7">
        <f t="shared" si="248"/>
        <v>3</v>
      </c>
      <c r="G1395" s="1">
        <f t="shared" si="242"/>
        <v>53</v>
      </c>
      <c r="H1395" s="2">
        <f t="shared" si="243"/>
        <v>8.0303030303030307E-2</v>
      </c>
      <c r="I1395" s="8"/>
      <c r="J1395" s="2">
        <f t="shared" si="249"/>
        <v>0.42727272727272725</v>
      </c>
      <c r="K1395" s="2">
        <f t="shared" si="250"/>
        <v>0.50757575757575757</v>
      </c>
      <c r="L1395" s="2">
        <f t="shared" si="251"/>
        <v>0.05</v>
      </c>
      <c r="M1395" s="2">
        <f t="shared" si="252"/>
        <v>1.515151515151518E-2</v>
      </c>
      <c r="N1395" s="1">
        <v>282</v>
      </c>
      <c r="O1395" s="1">
        <v>335</v>
      </c>
      <c r="P1395" s="1">
        <v>33</v>
      </c>
      <c r="Q1395" s="1">
        <v>3</v>
      </c>
      <c r="R1395" s="1">
        <v>2</v>
      </c>
      <c r="S1395" s="1">
        <v>1</v>
      </c>
      <c r="T1395" s="1">
        <v>1</v>
      </c>
      <c r="U1395" s="1"/>
      <c r="V1395" s="1"/>
      <c r="W1395" s="1"/>
      <c r="X1395" s="1"/>
      <c r="Y1395" s="1"/>
      <c r="Z1395" s="1"/>
      <c r="AA1395" s="1"/>
      <c r="AB1395" s="1">
        <v>3</v>
      </c>
      <c r="AG1395" t="str">
        <f t="shared" si="244"/>
        <v>Chittenden</v>
      </c>
      <c r="AH1395" t="s">
        <v>1862</v>
      </c>
      <c r="AI1395">
        <v>1</v>
      </c>
      <c r="AJ1395" s="7">
        <v>166</v>
      </c>
      <c r="AL1395" s="7" t="s">
        <v>1129</v>
      </c>
      <c r="AM1395" t="s">
        <v>458</v>
      </c>
      <c r="AN1395" t="s">
        <v>982</v>
      </c>
      <c r="AO1395" t="s">
        <v>4208</v>
      </c>
    </row>
    <row r="1396" spans="1:41" hidden="1" outlineLevel="1">
      <c r="A1396" t="s">
        <v>2260</v>
      </c>
      <c r="B1396" s="10" t="s">
        <v>1623</v>
      </c>
      <c r="C1396" s="1">
        <f t="shared" si="241"/>
        <v>1327</v>
      </c>
      <c r="D1396" s="7">
        <f t="shared" si="246"/>
        <v>2</v>
      </c>
      <c r="E1396" s="7">
        <f t="shared" si="247"/>
        <v>1</v>
      </c>
      <c r="F1396" s="7">
        <f t="shared" si="248"/>
        <v>3</v>
      </c>
      <c r="G1396" s="1">
        <f t="shared" si="242"/>
        <v>179</v>
      </c>
      <c r="H1396" s="2">
        <f t="shared" si="243"/>
        <v>0.13489073097211757</v>
      </c>
      <c r="I1396" s="8"/>
      <c r="J1396" s="2">
        <f t="shared" si="249"/>
        <v>0.4046721929163527</v>
      </c>
      <c r="K1396" s="2">
        <f t="shared" si="250"/>
        <v>0.53956292388847027</v>
      </c>
      <c r="L1396" s="2">
        <f t="shared" si="251"/>
        <v>3.6171816126601357E-2</v>
      </c>
      <c r="M1396" s="2">
        <f t="shared" si="252"/>
        <v>1.9593067068575672E-2</v>
      </c>
      <c r="N1396" s="1">
        <v>537</v>
      </c>
      <c r="O1396" s="1">
        <v>716</v>
      </c>
      <c r="P1396" s="1">
        <v>48</v>
      </c>
      <c r="Q1396" s="1">
        <v>14</v>
      </c>
      <c r="R1396" s="1">
        <v>2</v>
      </c>
      <c r="S1396" s="1">
        <v>0</v>
      </c>
      <c r="T1396" s="1">
        <v>1</v>
      </c>
      <c r="U1396" s="1">
        <v>3</v>
      </c>
      <c r="V1396" s="1">
        <v>0</v>
      </c>
      <c r="W1396" s="1">
        <v>0</v>
      </c>
      <c r="X1396" s="1"/>
      <c r="Y1396" s="1"/>
      <c r="Z1396" s="1"/>
      <c r="AA1396" s="1"/>
      <c r="AB1396" s="1">
        <v>6</v>
      </c>
      <c r="AG1396" t="str">
        <f t="shared" si="244"/>
        <v>Clarendon</v>
      </c>
      <c r="AH1396" t="s">
        <v>1862</v>
      </c>
      <c r="AI1396">
        <v>1</v>
      </c>
      <c r="AJ1396" s="7">
        <v>196</v>
      </c>
      <c r="AL1396" s="7" t="s">
        <v>1129</v>
      </c>
      <c r="AM1396" t="s">
        <v>458</v>
      </c>
      <c r="AN1396" t="s">
        <v>776</v>
      </c>
      <c r="AO1396" t="s">
        <v>474</v>
      </c>
    </row>
    <row r="1397" spans="1:41" hidden="1" outlineLevel="1">
      <c r="A1397" t="s">
        <v>4857</v>
      </c>
      <c r="B1397" s="10" t="s">
        <v>1623</v>
      </c>
      <c r="C1397" s="1">
        <f t="shared" si="241"/>
        <v>7383</v>
      </c>
      <c r="D1397" s="7">
        <f t="shared" si="246"/>
        <v>1</v>
      </c>
      <c r="E1397" s="7">
        <f t="shared" si="247"/>
        <v>2</v>
      </c>
      <c r="F1397" s="7">
        <f t="shared" si="248"/>
        <v>3</v>
      </c>
      <c r="G1397" s="1">
        <f t="shared" si="242"/>
        <v>887</v>
      </c>
      <c r="H1397" s="2">
        <f t="shared" si="243"/>
        <v>0.12014086414736556</v>
      </c>
      <c r="I1397" s="8"/>
      <c r="J1397" s="2">
        <f t="shared" si="249"/>
        <v>0.52498984152783423</v>
      </c>
      <c r="K1397" s="2">
        <f t="shared" si="250"/>
        <v>0.40484897738046866</v>
      </c>
      <c r="L1397" s="2">
        <f t="shared" si="251"/>
        <v>5.4720303399702019E-2</v>
      </c>
      <c r="M1397" s="2">
        <f t="shared" si="252"/>
        <v>1.5440877691995092E-2</v>
      </c>
      <c r="N1397" s="1">
        <v>3876</v>
      </c>
      <c r="O1397" s="1">
        <v>2989</v>
      </c>
      <c r="P1397" s="1">
        <v>404</v>
      </c>
      <c r="Q1397" s="1">
        <v>60</v>
      </c>
      <c r="R1397" s="1">
        <v>18</v>
      </c>
      <c r="S1397" s="1">
        <v>2</v>
      </c>
      <c r="T1397" s="1">
        <v>0</v>
      </c>
      <c r="U1397" s="1">
        <v>16</v>
      </c>
      <c r="V1397" s="1">
        <v>2</v>
      </c>
      <c r="W1397" s="1">
        <v>1</v>
      </c>
      <c r="X1397" s="1"/>
      <c r="Y1397" s="1"/>
      <c r="Z1397" s="1"/>
      <c r="AA1397" s="1"/>
      <c r="AB1397" s="1">
        <v>15</v>
      </c>
      <c r="AG1397" t="str">
        <f t="shared" si="244"/>
        <v>Colchester</v>
      </c>
      <c r="AH1397" t="s">
        <v>2877</v>
      </c>
      <c r="AI1397">
        <v>1</v>
      </c>
      <c r="AJ1397" s="7">
        <v>70</v>
      </c>
      <c r="AL1397" s="7" t="s">
        <v>1129</v>
      </c>
      <c r="AM1397" t="s">
        <v>2150</v>
      </c>
      <c r="AN1397" t="s">
        <v>776</v>
      </c>
      <c r="AO1397" t="s">
        <v>4209</v>
      </c>
    </row>
    <row r="1398" spans="1:41" hidden="1" outlineLevel="1">
      <c r="A1398" t="s">
        <v>4858</v>
      </c>
      <c r="B1398" s="10" t="s">
        <v>1623</v>
      </c>
      <c r="C1398" s="1">
        <f t="shared" si="241"/>
        <v>478</v>
      </c>
      <c r="D1398" s="7">
        <f t="shared" si="246"/>
        <v>2</v>
      </c>
      <c r="E1398" s="7">
        <f t="shared" si="247"/>
        <v>1</v>
      </c>
      <c r="F1398" s="7">
        <f t="shared" si="248"/>
        <v>3</v>
      </c>
      <c r="G1398" s="1">
        <f t="shared" si="242"/>
        <v>92</v>
      </c>
      <c r="H1398" s="2">
        <f t="shared" si="243"/>
        <v>0.19246861924686193</v>
      </c>
      <c r="I1398" s="8"/>
      <c r="J1398" s="2">
        <f t="shared" si="249"/>
        <v>0.3682008368200837</v>
      </c>
      <c r="K1398" s="2">
        <f t="shared" si="250"/>
        <v>0.56066945606694563</v>
      </c>
      <c r="L1398" s="2">
        <f t="shared" si="251"/>
        <v>4.8117154811715482E-2</v>
      </c>
      <c r="M1398" s="2">
        <f t="shared" si="252"/>
        <v>2.3012552301255138E-2</v>
      </c>
      <c r="N1398" s="1">
        <v>176</v>
      </c>
      <c r="O1398" s="1">
        <v>268</v>
      </c>
      <c r="P1398" s="1">
        <v>23</v>
      </c>
      <c r="Q1398" s="1">
        <v>3</v>
      </c>
      <c r="R1398" s="1">
        <v>3</v>
      </c>
      <c r="S1398" s="1">
        <v>0</v>
      </c>
      <c r="T1398" s="1">
        <v>0</v>
      </c>
      <c r="U1398" s="1">
        <v>1</v>
      </c>
      <c r="V1398" s="1">
        <v>0</v>
      </c>
      <c r="W1398" s="1">
        <v>0</v>
      </c>
      <c r="X1398" s="1"/>
      <c r="Y1398" s="1"/>
      <c r="Z1398" s="1"/>
      <c r="AA1398" s="1"/>
      <c r="AB1398" s="1">
        <v>4</v>
      </c>
      <c r="AG1398" t="str">
        <f t="shared" si="244"/>
        <v>Concord</v>
      </c>
      <c r="AH1398" t="s">
        <v>2430</v>
      </c>
      <c r="AI1398">
        <v>1</v>
      </c>
      <c r="AJ1398" s="7">
        <v>90</v>
      </c>
      <c r="AL1398" s="7" t="s">
        <v>1129</v>
      </c>
      <c r="AM1398" t="s">
        <v>2454</v>
      </c>
      <c r="AN1398" t="s">
        <v>781</v>
      </c>
      <c r="AO1398" t="s">
        <v>4210</v>
      </c>
    </row>
    <row r="1399" spans="1:41" hidden="1" outlineLevel="1">
      <c r="A1399" t="s">
        <v>4879</v>
      </c>
      <c r="B1399" s="10" t="s">
        <v>1623</v>
      </c>
      <c r="C1399" s="1">
        <f t="shared" si="241"/>
        <v>748</v>
      </c>
      <c r="D1399" s="7">
        <f t="shared" si="246"/>
        <v>2</v>
      </c>
      <c r="E1399" s="7">
        <f t="shared" si="247"/>
        <v>1</v>
      </c>
      <c r="F1399" s="7">
        <f t="shared" si="248"/>
        <v>3</v>
      </c>
      <c r="G1399" s="1">
        <f t="shared" si="242"/>
        <v>15</v>
      </c>
      <c r="H1399" s="2">
        <f t="shared" si="243"/>
        <v>2.0053475935828877E-2</v>
      </c>
      <c r="I1399" s="8"/>
      <c r="J1399" s="2">
        <f t="shared" si="249"/>
        <v>0.45588235294117646</v>
      </c>
      <c r="K1399" s="2">
        <f t="shared" si="250"/>
        <v>0.47593582887700536</v>
      </c>
      <c r="L1399" s="2">
        <f t="shared" si="251"/>
        <v>4.8128342245989303E-2</v>
      </c>
      <c r="M1399" s="2">
        <f t="shared" si="252"/>
        <v>2.0053475935828929E-2</v>
      </c>
      <c r="N1399" s="1">
        <v>341</v>
      </c>
      <c r="O1399" s="1">
        <v>356</v>
      </c>
      <c r="P1399" s="1">
        <v>36</v>
      </c>
      <c r="Q1399" s="1">
        <v>6</v>
      </c>
      <c r="R1399" s="1">
        <v>4</v>
      </c>
      <c r="S1399" s="1">
        <v>1</v>
      </c>
      <c r="T1399" s="1">
        <v>0</v>
      </c>
      <c r="U1399" s="1">
        <v>2</v>
      </c>
      <c r="V1399" s="1">
        <v>0</v>
      </c>
      <c r="W1399" s="1">
        <v>0</v>
      </c>
      <c r="X1399" s="1"/>
      <c r="Y1399" s="1"/>
      <c r="Z1399" s="1"/>
      <c r="AA1399" s="1"/>
      <c r="AB1399" s="1">
        <v>2</v>
      </c>
      <c r="AG1399" t="str">
        <f t="shared" si="244"/>
        <v>Corinth</v>
      </c>
      <c r="AH1399" t="s">
        <v>1372</v>
      </c>
      <c r="AI1399">
        <v>1</v>
      </c>
      <c r="AJ1399" s="7">
        <v>139</v>
      </c>
      <c r="AL1399" s="7" t="s">
        <v>1129</v>
      </c>
      <c r="AM1399" t="s">
        <v>1467</v>
      </c>
      <c r="AN1399" t="s">
        <v>776</v>
      </c>
      <c r="AO1399" t="s">
        <v>4211</v>
      </c>
    </row>
    <row r="1400" spans="1:41" hidden="1" outlineLevel="1">
      <c r="A1400" t="s">
        <v>2979</v>
      </c>
      <c r="B1400" s="10" t="s">
        <v>1623</v>
      </c>
      <c r="C1400" s="1">
        <f t="shared" si="241"/>
        <v>691</v>
      </c>
      <c r="D1400" s="7">
        <f t="shared" si="246"/>
        <v>1</v>
      </c>
      <c r="E1400" s="7">
        <f t="shared" si="247"/>
        <v>2</v>
      </c>
      <c r="F1400" s="7">
        <f t="shared" si="248"/>
        <v>3</v>
      </c>
      <c r="G1400" s="1">
        <f t="shared" si="242"/>
        <v>157</v>
      </c>
      <c r="H1400" s="2">
        <f t="shared" si="243"/>
        <v>0.22720694645441389</v>
      </c>
      <c r="I1400" s="8"/>
      <c r="J1400" s="2">
        <f t="shared" si="249"/>
        <v>0.57452966714905929</v>
      </c>
      <c r="K1400" s="2">
        <f t="shared" si="250"/>
        <v>0.34732272069464543</v>
      </c>
      <c r="L1400" s="2">
        <f t="shared" si="251"/>
        <v>6.0781476121562955E-2</v>
      </c>
      <c r="M1400" s="2">
        <f t="shared" si="252"/>
        <v>1.7366136034732332E-2</v>
      </c>
      <c r="N1400" s="1">
        <v>397</v>
      </c>
      <c r="O1400" s="1">
        <v>240</v>
      </c>
      <c r="P1400" s="1">
        <v>42</v>
      </c>
      <c r="Q1400" s="1">
        <v>1</v>
      </c>
      <c r="R1400" s="1">
        <v>4</v>
      </c>
      <c r="S1400" s="1">
        <v>2</v>
      </c>
      <c r="T1400" s="1">
        <v>1</v>
      </c>
      <c r="U1400" s="1">
        <v>1</v>
      </c>
      <c r="V1400" s="1">
        <v>0</v>
      </c>
      <c r="W1400" s="1">
        <v>0</v>
      </c>
      <c r="X1400" s="1"/>
      <c r="Y1400" s="1"/>
      <c r="Z1400" s="1"/>
      <c r="AA1400" s="1"/>
      <c r="AB1400" s="1">
        <v>3</v>
      </c>
      <c r="AG1400" t="str">
        <f t="shared" si="244"/>
        <v>Cornwall</v>
      </c>
      <c r="AH1400" t="s">
        <v>1624</v>
      </c>
      <c r="AI1400">
        <v>1</v>
      </c>
      <c r="AJ1400" s="7">
        <v>149</v>
      </c>
      <c r="AL1400" s="7" t="s">
        <v>1129</v>
      </c>
      <c r="AM1400" t="s">
        <v>1801</v>
      </c>
      <c r="AN1400" t="s">
        <v>982</v>
      </c>
      <c r="AO1400" t="s">
        <v>4212</v>
      </c>
    </row>
    <row r="1401" spans="1:41" hidden="1" outlineLevel="1">
      <c r="A1401" t="s">
        <v>3099</v>
      </c>
      <c r="B1401" s="10" t="s">
        <v>1623</v>
      </c>
      <c r="C1401" s="1">
        <f t="shared" si="241"/>
        <v>383</v>
      </c>
      <c r="D1401" s="7">
        <f t="shared" si="246"/>
        <v>2</v>
      </c>
      <c r="E1401" s="7">
        <f t="shared" si="247"/>
        <v>1</v>
      </c>
      <c r="F1401" s="7">
        <f t="shared" si="248"/>
        <v>3</v>
      </c>
      <c r="G1401" s="1">
        <f t="shared" si="242"/>
        <v>22</v>
      </c>
      <c r="H1401" s="2">
        <f t="shared" si="243"/>
        <v>5.7441253263707574E-2</v>
      </c>
      <c r="I1401" s="8"/>
      <c r="J1401" s="2">
        <f t="shared" si="249"/>
        <v>0.42819843342036551</v>
      </c>
      <c r="K1401" s="2">
        <f t="shared" si="250"/>
        <v>0.48563968668407309</v>
      </c>
      <c r="L1401" s="2">
        <f t="shared" si="251"/>
        <v>4.1775456919060053E-2</v>
      </c>
      <c r="M1401" s="2">
        <f t="shared" si="252"/>
        <v>4.4386422976501402E-2</v>
      </c>
      <c r="N1401" s="1">
        <v>164</v>
      </c>
      <c r="O1401" s="1">
        <v>186</v>
      </c>
      <c r="P1401" s="1">
        <v>16</v>
      </c>
      <c r="Q1401" s="1">
        <v>9</v>
      </c>
      <c r="R1401" s="1">
        <v>2</v>
      </c>
      <c r="S1401" s="1"/>
      <c r="T1401" s="1">
        <v>3</v>
      </c>
      <c r="U1401" s="1">
        <v>1</v>
      </c>
      <c r="V1401" s="1"/>
      <c r="W1401" s="1"/>
      <c r="X1401" s="1"/>
      <c r="Y1401" s="1"/>
      <c r="Z1401" s="1"/>
      <c r="AA1401" s="1"/>
      <c r="AB1401" s="1">
        <v>2</v>
      </c>
      <c r="AG1401" t="str">
        <f t="shared" si="244"/>
        <v>Coventry</v>
      </c>
      <c r="AH1401" t="s">
        <v>1368</v>
      </c>
      <c r="AI1401">
        <v>1</v>
      </c>
      <c r="AJ1401" s="7">
        <v>20</v>
      </c>
      <c r="AL1401" s="7" t="s">
        <v>1129</v>
      </c>
      <c r="AM1401" t="s">
        <v>1468</v>
      </c>
      <c r="AN1401" t="s">
        <v>776</v>
      </c>
      <c r="AO1401" t="s">
        <v>4213</v>
      </c>
    </row>
    <row r="1402" spans="1:41" hidden="1" outlineLevel="1">
      <c r="A1402" t="s">
        <v>2980</v>
      </c>
      <c r="B1402" s="10" t="s">
        <v>1623</v>
      </c>
      <c r="C1402" s="1">
        <f t="shared" si="241"/>
        <v>625</v>
      </c>
      <c r="D1402" s="7">
        <f t="shared" si="246"/>
        <v>1</v>
      </c>
      <c r="E1402" s="7">
        <f t="shared" si="247"/>
        <v>2</v>
      </c>
      <c r="F1402" s="7">
        <f t="shared" si="248"/>
        <v>3</v>
      </c>
      <c r="G1402" s="1">
        <f t="shared" si="242"/>
        <v>105</v>
      </c>
      <c r="H1402" s="2">
        <f t="shared" si="243"/>
        <v>0.16800000000000001</v>
      </c>
      <c r="I1402" s="8"/>
      <c r="J1402" s="2">
        <f t="shared" si="249"/>
        <v>0.52480000000000004</v>
      </c>
      <c r="K1402" s="2">
        <f t="shared" si="250"/>
        <v>0.35680000000000001</v>
      </c>
      <c r="L1402" s="2">
        <f t="shared" si="251"/>
        <v>9.9199999999999997E-2</v>
      </c>
      <c r="M1402" s="2">
        <f t="shared" si="252"/>
        <v>1.9199999999999953E-2</v>
      </c>
      <c r="N1402" s="1">
        <v>328</v>
      </c>
      <c r="O1402" s="1">
        <v>223</v>
      </c>
      <c r="P1402" s="1">
        <v>62</v>
      </c>
      <c r="Q1402" s="1">
        <v>4</v>
      </c>
      <c r="R1402" s="1">
        <v>3</v>
      </c>
      <c r="S1402" s="1">
        <v>0</v>
      </c>
      <c r="T1402" s="1">
        <v>0</v>
      </c>
      <c r="U1402" s="1">
        <v>2</v>
      </c>
      <c r="V1402" s="1">
        <v>0</v>
      </c>
      <c r="W1402" s="1">
        <v>0</v>
      </c>
      <c r="X1402" s="1"/>
      <c r="Y1402" s="1"/>
      <c r="Z1402" s="1"/>
      <c r="AA1402" s="1"/>
      <c r="AB1402" s="1">
        <v>3</v>
      </c>
      <c r="AG1402" t="str">
        <f t="shared" si="244"/>
        <v>Craftsbury</v>
      </c>
      <c r="AH1402" t="s">
        <v>1368</v>
      </c>
      <c r="AI1402">
        <v>1</v>
      </c>
      <c r="AJ1402" s="7">
        <v>58</v>
      </c>
      <c r="AL1402" s="7" t="s">
        <v>1129</v>
      </c>
      <c r="AM1402" t="s">
        <v>1468</v>
      </c>
      <c r="AN1402" t="s">
        <v>4484</v>
      </c>
      <c r="AO1402" t="s">
        <v>4214</v>
      </c>
    </row>
    <row r="1403" spans="1:41" hidden="1" outlineLevel="1">
      <c r="A1403" t="s">
        <v>2981</v>
      </c>
      <c r="B1403" s="10" t="s">
        <v>1623</v>
      </c>
      <c r="C1403" s="1">
        <f t="shared" si="241"/>
        <v>633</v>
      </c>
      <c r="D1403" s="7">
        <f t="shared" si="246"/>
        <v>2</v>
      </c>
      <c r="E1403" s="7">
        <f t="shared" si="247"/>
        <v>1</v>
      </c>
      <c r="F1403" s="7">
        <f t="shared" si="248"/>
        <v>3</v>
      </c>
      <c r="G1403" s="1">
        <f t="shared" si="242"/>
        <v>127</v>
      </c>
      <c r="H1403" s="2">
        <f t="shared" si="243"/>
        <v>0.20063191153238547</v>
      </c>
      <c r="I1403" s="8"/>
      <c r="J1403" s="2">
        <f t="shared" si="249"/>
        <v>0.35703001579778831</v>
      </c>
      <c r="K1403" s="2">
        <f t="shared" si="250"/>
        <v>0.55766192733017372</v>
      </c>
      <c r="L1403" s="2">
        <f t="shared" si="251"/>
        <v>6.4770932069510262E-2</v>
      </c>
      <c r="M1403" s="2">
        <f t="shared" si="252"/>
        <v>2.0537124802527645E-2</v>
      </c>
      <c r="N1403" s="1">
        <v>226</v>
      </c>
      <c r="O1403" s="1">
        <v>353</v>
      </c>
      <c r="P1403" s="1">
        <v>41</v>
      </c>
      <c r="Q1403" s="1">
        <v>2</v>
      </c>
      <c r="R1403" s="1">
        <v>2</v>
      </c>
      <c r="S1403" s="1">
        <v>0</v>
      </c>
      <c r="T1403" s="1">
        <v>0</v>
      </c>
      <c r="U1403" s="1">
        <v>1</v>
      </c>
      <c r="V1403" s="1">
        <v>1</v>
      </c>
      <c r="W1403" s="1">
        <v>0</v>
      </c>
      <c r="X1403" s="1"/>
      <c r="Y1403" s="1"/>
      <c r="Z1403" s="1"/>
      <c r="AA1403" s="1"/>
      <c r="AB1403" s="1">
        <v>7</v>
      </c>
      <c r="AG1403" t="str">
        <f t="shared" si="244"/>
        <v>Danby</v>
      </c>
      <c r="AH1403" t="s">
        <v>1862</v>
      </c>
      <c r="AI1403">
        <v>1</v>
      </c>
      <c r="AJ1403" s="7">
        <v>209</v>
      </c>
      <c r="AL1403" s="7" t="s">
        <v>1129</v>
      </c>
      <c r="AM1403" t="s">
        <v>458</v>
      </c>
      <c r="AN1403" t="s">
        <v>4484</v>
      </c>
      <c r="AO1403" t="s">
        <v>4215</v>
      </c>
    </row>
    <row r="1404" spans="1:41" hidden="1" outlineLevel="1">
      <c r="A1404" t="s">
        <v>3266</v>
      </c>
      <c r="B1404" s="10" t="s">
        <v>1623</v>
      </c>
      <c r="C1404" s="1">
        <f t="shared" si="241"/>
        <v>1207</v>
      </c>
      <c r="D1404" s="7">
        <f t="shared" si="246"/>
        <v>2</v>
      </c>
      <c r="E1404" s="7">
        <f t="shared" si="247"/>
        <v>1</v>
      </c>
      <c r="F1404" s="7">
        <f t="shared" si="248"/>
        <v>3</v>
      </c>
      <c r="G1404" s="1">
        <f t="shared" si="242"/>
        <v>136</v>
      </c>
      <c r="H1404" s="2">
        <f t="shared" si="243"/>
        <v>0.11267605633802817</v>
      </c>
      <c r="I1404" s="8"/>
      <c r="J1404" s="2">
        <f t="shared" si="249"/>
        <v>0.41425020712510358</v>
      </c>
      <c r="K1404" s="2">
        <f t="shared" si="250"/>
        <v>0.52692626346313176</v>
      </c>
      <c r="L1404" s="2">
        <f t="shared" si="251"/>
        <v>4.8053024026512015E-2</v>
      </c>
      <c r="M1404" s="2">
        <f t="shared" si="252"/>
        <v>1.0770505385252704E-2</v>
      </c>
      <c r="N1404" s="1">
        <v>500</v>
      </c>
      <c r="O1404" s="1">
        <v>636</v>
      </c>
      <c r="P1404" s="1">
        <v>58</v>
      </c>
      <c r="Q1404" s="1">
        <v>5</v>
      </c>
      <c r="R1404" s="1">
        <v>3</v>
      </c>
      <c r="S1404" s="1">
        <v>0</v>
      </c>
      <c r="T1404" s="1">
        <v>0</v>
      </c>
      <c r="U1404" s="1">
        <v>1</v>
      </c>
      <c r="V1404" s="1">
        <v>0</v>
      </c>
      <c r="W1404" s="1">
        <v>0</v>
      </c>
      <c r="X1404" s="1"/>
      <c r="Y1404" s="1"/>
      <c r="Z1404" s="1"/>
      <c r="AA1404" s="1"/>
      <c r="AB1404" s="1">
        <v>4</v>
      </c>
      <c r="AG1404" t="str">
        <f t="shared" si="244"/>
        <v>Danville</v>
      </c>
      <c r="AH1404" t="s">
        <v>1364</v>
      </c>
      <c r="AI1404">
        <v>1</v>
      </c>
      <c r="AJ1404" s="7">
        <v>86</v>
      </c>
      <c r="AL1404" s="7" t="s">
        <v>1129</v>
      </c>
      <c r="AM1404" t="s">
        <v>1803</v>
      </c>
      <c r="AN1404" t="s">
        <v>1466</v>
      </c>
      <c r="AO1404" t="s">
        <v>4216</v>
      </c>
    </row>
    <row r="1405" spans="1:41" hidden="1" outlineLevel="1">
      <c r="A1405" t="s">
        <v>4043</v>
      </c>
      <c r="B1405" s="10" t="s">
        <v>1623</v>
      </c>
      <c r="C1405" s="1">
        <f t="shared" si="241"/>
        <v>2176</v>
      </c>
      <c r="D1405" s="7">
        <f t="shared" si="246"/>
        <v>1</v>
      </c>
      <c r="E1405" s="7">
        <f t="shared" si="247"/>
        <v>2</v>
      </c>
      <c r="F1405" s="7">
        <f t="shared" si="248"/>
        <v>3</v>
      </c>
      <c r="G1405" s="1">
        <f t="shared" si="242"/>
        <v>16</v>
      </c>
      <c r="H1405" s="2">
        <f t="shared" si="243"/>
        <v>7.3529411764705881E-3</v>
      </c>
      <c r="I1405" s="8"/>
      <c r="J1405" s="2">
        <f t="shared" si="249"/>
        <v>0.47242647058823528</v>
      </c>
      <c r="K1405" s="2">
        <f t="shared" si="250"/>
        <v>0.46507352941176472</v>
      </c>
      <c r="L1405" s="2">
        <f t="shared" si="251"/>
        <v>3.4466911764705885E-2</v>
      </c>
      <c r="M1405" s="2">
        <f t="shared" si="252"/>
        <v>2.8033088235294115E-2</v>
      </c>
      <c r="N1405" s="1">
        <v>1028</v>
      </c>
      <c r="O1405" s="1">
        <v>1012</v>
      </c>
      <c r="P1405" s="1">
        <v>75</v>
      </c>
      <c r="Q1405" s="1">
        <v>38</v>
      </c>
      <c r="R1405" s="1">
        <v>6</v>
      </c>
      <c r="S1405" s="1">
        <v>1</v>
      </c>
      <c r="T1405" s="1">
        <v>0</v>
      </c>
      <c r="U1405" s="1">
        <v>7</v>
      </c>
      <c r="V1405" s="1">
        <v>0</v>
      </c>
      <c r="W1405" s="1">
        <v>0</v>
      </c>
      <c r="X1405" s="1"/>
      <c r="Y1405" s="1"/>
      <c r="Z1405" s="1"/>
      <c r="AA1405" s="1"/>
      <c r="AB1405" s="1">
        <v>9</v>
      </c>
      <c r="AG1405" t="str">
        <f t="shared" si="244"/>
        <v>Derby</v>
      </c>
      <c r="AH1405" t="s">
        <v>1368</v>
      </c>
      <c r="AI1405">
        <v>1</v>
      </c>
      <c r="AJ1405" s="7">
        <v>13</v>
      </c>
      <c r="AL1405" s="7" t="s">
        <v>1129</v>
      </c>
      <c r="AM1405" t="s">
        <v>1468</v>
      </c>
      <c r="AN1405" t="s">
        <v>781</v>
      </c>
      <c r="AO1405" t="s">
        <v>4217</v>
      </c>
    </row>
    <row r="1406" spans="1:41" hidden="1" outlineLevel="1">
      <c r="A1406" t="s">
        <v>4047</v>
      </c>
      <c r="B1406" s="10" t="s">
        <v>1623</v>
      </c>
      <c r="C1406" s="1">
        <f t="shared" si="241"/>
        <v>1166</v>
      </c>
      <c r="D1406" s="7">
        <f t="shared" si="246"/>
        <v>2</v>
      </c>
      <c r="E1406" s="7">
        <f t="shared" si="247"/>
        <v>1</v>
      </c>
      <c r="F1406" s="7">
        <f t="shared" si="248"/>
        <v>3</v>
      </c>
      <c r="G1406" s="1">
        <f t="shared" si="242"/>
        <v>46</v>
      </c>
      <c r="H1406" s="2">
        <f t="shared" si="243"/>
        <v>3.9451114922813037E-2</v>
      </c>
      <c r="I1406" s="8"/>
      <c r="J1406" s="2">
        <f t="shared" si="249"/>
        <v>0.44682675814751288</v>
      </c>
      <c r="K1406" s="2">
        <f t="shared" si="250"/>
        <v>0.48627787307032588</v>
      </c>
      <c r="L1406" s="2">
        <f t="shared" si="251"/>
        <v>5.9176672384219552E-2</v>
      </c>
      <c r="M1406" s="2">
        <f t="shared" si="252"/>
        <v>7.7186963979416282E-3</v>
      </c>
      <c r="N1406" s="1">
        <v>521</v>
      </c>
      <c r="O1406" s="1">
        <v>567</v>
      </c>
      <c r="P1406" s="1">
        <v>69</v>
      </c>
      <c r="Q1406" s="1">
        <v>5</v>
      </c>
      <c r="R1406" s="1">
        <v>4</v>
      </c>
      <c r="S1406" s="1">
        <v>0</v>
      </c>
      <c r="T1406" s="1">
        <v>0</v>
      </c>
      <c r="U1406" s="1">
        <v>0</v>
      </c>
      <c r="V1406" s="1">
        <v>0</v>
      </c>
      <c r="W1406" s="1">
        <v>0</v>
      </c>
      <c r="X1406" s="1"/>
      <c r="Y1406" s="1"/>
      <c r="Z1406" s="1"/>
      <c r="AA1406" s="1"/>
      <c r="AB1406" s="1">
        <v>0</v>
      </c>
      <c r="AG1406" t="str">
        <f t="shared" si="244"/>
        <v>Dorset</v>
      </c>
      <c r="AH1406" t="s">
        <v>1625</v>
      </c>
      <c r="AI1406">
        <v>1</v>
      </c>
      <c r="AJ1406" s="7">
        <v>217</v>
      </c>
      <c r="AL1406" s="7" t="s">
        <v>1129</v>
      </c>
      <c r="AM1406" t="s">
        <v>1802</v>
      </c>
      <c r="AN1406" t="s">
        <v>1466</v>
      </c>
      <c r="AO1406" t="s">
        <v>4218</v>
      </c>
    </row>
    <row r="1407" spans="1:41" hidden="1" outlineLevel="1">
      <c r="A1407" t="s">
        <v>3955</v>
      </c>
      <c r="B1407" s="10" t="s">
        <v>1623</v>
      </c>
      <c r="C1407" s="1">
        <f t="shared" si="241"/>
        <v>689</v>
      </c>
      <c r="D1407" s="7">
        <f t="shared" si="246"/>
        <v>1</v>
      </c>
      <c r="E1407" s="7">
        <f t="shared" si="247"/>
        <v>1</v>
      </c>
      <c r="F1407" s="7">
        <f t="shared" si="248"/>
        <v>3</v>
      </c>
      <c r="G1407" s="1">
        <f t="shared" si="242"/>
        <v>271</v>
      </c>
      <c r="H1407" s="2">
        <f t="shared" si="243"/>
        <v>0.39332365747460085</v>
      </c>
      <c r="I1407" s="8"/>
      <c r="J1407" s="2">
        <f t="shared" si="249"/>
        <v>0.46153846153846156</v>
      </c>
      <c r="K1407" s="2">
        <f t="shared" si="250"/>
        <v>0.46153846153846156</v>
      </c>
      <c r="L1407" s="2">
        <f t="shared" si="251"/>
        <v>6.8214804063860671E-2</v>
      </c>
      <c r="M1407" s="2">
        <f t="shared" si="252"/>
        <v>8.7082728592162012E-3</v>
      </c>
      <c r="N1407" s="1">
        <v>318</v>
      </c>
      <c r="O1407" s="1">
        <v>318</v>
      </c>
      <c r="P1407" s="1">
        <v>47</v>
      </c>
      <c r="Q1407" s="1">
        <v>2</v>
      </c>
      <c r="R1407" s="1">
        <v>2</v>
      </c>
      <c r="S1407" s="1">
        <v>0</v>
      </c>
      <c r="T1407" s="1">
        <v>0</v>
      </c>
      <c r="U1407" s="1">
        <v>1</v>
      </c>
      <c r="V1407" s="1">
        <v>0</v>
      </c>
      <c r="W1407" s="1">
        <v>0</v>
      </c>
      <c r="X1407" s="1"/>
      <c r="Y1407" s="1"/>
      <c r="Z1407" s="1"/>
      <c r="AA1407" s="1"/>
      <c r="AB1407" s="1">
        <v>1</v>
      </c>
      <c r="AG1407" t="str">
        <f t="shared" si="244"/>
        <v>Dover</v>
      </c>
      <c r="AH1407" t="s">
        <v>3851</v>
      </c>
      <c r="AI1407">
        <v>1</v>
      </c>
      <c r="AJ1407" s="7">
        <v>241</v>
      </c>
      <c r="AL1407" s="7" t="s">
        <v>1129</v>
      </c>
      <c r="AM1407" t="s">
        <v>776</v>
      </c>
      <c r="AN1407" t="s">
        <v>982</v>
      </c>
      <c r="AO1407" t="s">
        <v>4219</v>
      </c>
    </row>
    <row r="1408" spans="1:41" hidden="1" outlineLevel="1">
      <c r="A1408" t="s">
        <v>3956</v>
      </c>
      <c r="B1408" s="10" t="s">
        <v>1623</v>
      </c>
      <c r="C1408" s="1">
        <f t="shared" si="241"/>
        <v>1039</v>
      </c>
      <c r="D1408" s="7">
        <f t="shared" si="246"/>
        <v>1</v>
      </c>
      <c r="E1408" s="7">
        <f t="shared" si="247"/>
        <v>2</v>
      </c>
      <c r="F1408" s="7">
        <f t="shared" si="248"/>
        <v>3</v>
      </c>
      <c r="G1408" s="1">
        <f t="shared" si="242"/>
        <v>229</v>
      </c>
      <c r="H1408" s="2">
        <f t="shared" si="243"/>
        <v>0.22040423484119345</v>
      </c>
      <c r="I1408" s="8"/>
      <c r="J1408" s="2">
        <f t="shared" si="249"/>
        <v>0.54860442733397496</v>
      </c>
      <c r="K1408" s="2">
        <f t="shared" si="250"/>
        <v>0.32820019249278154</v>
      </c>
      <c r="L1408" s="2">
        <f t="shared" si="251"/>
        <v>0.10202117420596728</v>
      </c>
      <c r="M1408" s="2">
        <f t="shared" si="252"/>
        <v>2.1174205967276219E-2</v>
      </c>
      <c r="N1408" s="1">
        <v>570</v>
      </c>
      <c r="O1408" s="1">
        <v>341</v>
      </c>
      <c r="P1408" s="1">
        <v>106</v>
      </c>
      <c r="Q1408" s="1">
        <v>6</v>
      </c>
      <c r="R1408" s="1">
        <v>3</v>
      </c>
      <c r="S1408" s="1">
        <v>0</v>
      </c>
      <c r="T1408" s="1">
        <v>0</v>
      </c>
      <c r="U1408" s="1">
        <v>1</v>
      </c>
      <c r="V1408" s="1">
        <v>10</v>
      </c>
      <c r="W1408" s="1">
        <v>0</v>
      </c>
      <c r="X1408" s="1"/>
      <c r="Y1408" s="1"/>
      <c r="Z1408" s="1"/>
      <c r="AA1408" s="1"/>
      <c r="AB1408" s="1">
        <v>2</v>
      </c>
      <c r="AG1408" t="str">
        <f t="shared" si="244"/>
        <v>Dummerston</v>
      </c>
      <c r="AH1408" t="s">
        <v>3851</v>
      </c>
      <c r="AI1408">
        <v>1</v>
      </c>
      <c r="AJ1408" s="7">
        <v>242</v>
      </c>
      <c r="AL1408" s="7" t="s">
        <v>1129</v>
      </c>
      <c r="AM1408" t="s">
        <v>776</v>
      </c>
      <c r="AN1408" t="s">
        <v>776</v>
      </c>
      <c r="AO1408" t="s">
        <v>4220</v>
      </c>
    </row>
    <row r="1409" spans="1:41" hidden="1" outlineLevel="1">
      <c r="A1409" t="s">
        <v>3957</v>
      </c>
      <c r="B1409" s="10" t="s">
        <v>1623</v>
      </c>
      <c r="C1409" s="1">
        <f t="shared" si="241"/>
        <v>637</v>
      </c>
      <c r="D1409" s="7">
        <f t="shared" si="246"/>
        <v>1</v>
      </c>
      <c r="E1409" s="7">
        <f t="shared" si="247"/>
        <v>2</v>
      </c>
      <c r="F1409" s="7">
        <f t="shared" si="248"/>
        <v>3</v>
      </c>
      <c r="G1409" s="1">
        <f t="shared" si="242"/>
        <v>111</v>
      </c>
      <c r="H1409" s="2">
        <f t="shared" si="243"/>
        <v>0.17425431711145997</v>
      </c>
      <c r="I1409" s="8"/>
      <c r="J1409" s="2">
        <f t="shared" si="249"/>
        <v>0.53846153846153844</v>
      </c>
      <c r="K1409" s="2">
        <f t="shared" si="250"/>
        <v>0.36420722135007849</v>
      </c>
      <c r="L1409" s="2">
        <f t="shared" si="251"/>
        <v>7.8492935635792779E-2</v>
      </c>
      <c r="M1409" s="2">
        <f t="shared" si="252"/>
        <v>1.8838304552590293E-2</v>
      </c>
      <c r="N1409" s="1">
        <v>343</v>
      </c>
      <c r="O1409" s="1">
        <v>232</v>
      </c>
      <c r="P1409" s="1">
        <v>50</v>
      </c>
      <c r="Q1409" s="1">
        <v>7</v>
      </c>
      <c r="R1409" s="1">
        <v>2</v>
      </c>
      <c r="S1409" s="1"/>
      <c r="T1409" s="1"/>
      <c r="U1409" s="1">
        <v>1</v>
      </c>
      <c r="V1409" s="1"/>
      <c r="W1409" s="1"/>
      <c r="X1409" s="1"/>
      <c r="Y1409" s="1"/>
      <c r="Z1409" s="1"/>
      <c r="AA1409" s="1"/>
      <c r="AB1409" s="1">
        <v>2</v>
      </c>
      <c r="AG1409" t="str">
        <f t="shared" si="244"/>
        <v>Duxbury</v>
      </c>
      <c r="AH1409" t="s">
        <v>1982</v>
      </c>
      <c r="AI1409">
        <v>1</v>
      </c>
      <c r="AJ1409" s="7">
        <v>106</v>
      </c>
      <c r="AL1409" s="7" t="s">
        <v>1129</v>
      </c>
      <c r="AM1409" t="s">
        <v>459</v>
      </c>
      <c r="AN1409" t="s">
        <v>4484</v>
      </c>
      <c r="AO1409" t="s">
        <v>4221</v>
      </c>
    </row>
    <row r="1410" spans="1:41" hidden="1" outlineLevel="1">
      <c r="A1410" t="s">
        <v>3736</v>
      </c>
      <c r="B1410" s="10" t="s">
        <v>1623</v>
      </c>
      <c r="C1410" s="1">
        <f t="shared" ref="C1410:C1473" si="253">SUM(N1410:AE1410)</f>
        <v>149</v>
      </c>
      <c r="D1410" s="7">
        <f t="shared" si="246"/>
        <v>2</v>
      </c>
      <c r="E1410" s="7">
        <f t="shared" si="247"/>
        <v>1</v>
      </c>
      <c r="F1410" s="7">
        <f t="shared" si="248"/>
        <v>3</v>
      </c>
      <c r="G1410" s="1">
        <f t="shared" ref="G1410:G1473" si="254">IF(D1410=1,N1410,IF(E1410=1,O1410,P1410))-IF(D1410=2,N1410,IF(E1410=2,O1410,P1410))</f>
        <v>24</v>
      </c>
      <c r="H1410" s="2">
        <f t="shared" ref="H1410:H1473" si="255">G1410/C1410</f>
        <v>0.16107382550335569</v>
      </c>
      <c r="I1410" s="8"/>
      <c r="J1410" s="2">
        <f t="shared" si="249"/>
        <v>0.35570469798657717</v>
      </c>
      <c r="K1410" s="2">
        <f t="shared" si="250"/>
        <v>0.51677852348993292</v>
      </c>
      <c r="L1410" s="2">
        <f t="shared" si="251"/>
        <v>7.3825503355704702E-2</v>
      </c>
      <c r="M1410" s="2">
        <f t="shared" si="252"/>
        <v>5.3691275167785157E-2</v>
      </c>
      <c r="N1410" s="1">
        <v>53</v>
      </c>
      <c r="O1410" s="1">
        <v>77</v>
      </c>
      <c r="P1410" s="1">
        <v>11</v>
      </c>
      <c r="Q1410" s="1"/>
      <c r="R1410" s="1">
        <v>2</v>
      </c>
      <c r="S1410" s="1">
        <v>1</v>
      </c>
      <c r="T1410" s="1"/>
      <c r="U1410" s="1">
        <v>3</v>
      </c>
      <c r="V1410" s="1"/>
      <c r="W1410" s="1"/>
      <c r="X1410" s="1"/>
      <c r="Y1410" s="1"/>
      <c r="Z1410" s="1"/>
      <c r="AA1410" s="1"/>
      <c r="AB1410" s="1">
        <v>2</v>
      </c>
      <c r="AG1410" t="str">
        <f t="shared" si="244"/>
        <v>East Haven</v>
      </c>
      <c r="AH1410" t="s">
        <v>2430</v>
      </c>
      <c r="AI1410">
        <v>1</v>
      </c>
      <c r="AJ1410" s="7">
        <v>57</v>
      </c>
      <c r="AL1410" s="7" t="s">
        <v>1129</v>
      </c>
      <c r="AM1410" t="s">
        <v>2454</v>
      </c>
      <c r="AN1410" t="s">
        <v>4165</v>
      </c>
      <c r="AO1410" t="s">
        <v>4222</v>
      </c>
    </row>
    <row r="1411" spans="1:41" hidden="1" outlineLevel="1">
      <c r="A1411" t="s">
        <v>4044</v>
      </c>
      <c r="B1411" s="10" t="s">
        <v>1623</v>
      </c>
      <c r="C1411" s="1">
        <f t="shared" si="253"/>
        <v>1520</v>
      </c>
      <c r="D1411" s="7">
        <f t="shared" si="246"/>
        <v>1</v>
      </c>
      <c r="E1411" s="7">
        <f t="shared" si="247"/>
        <v>2</v>
      </c>
      <c r="F1411" s="7">
        <f t="shared" si="248"/>
        <v>3</v>
      </c>
      <c r="G1411" s="1">
        <f t="shared" si="254"/>
        <v>193</v>
      </c>
      <c r="H1411" s="2">
        <f t="shared" si="255"/>
        <v>0.12697368421052632</v>
      </c>
      <c r="I1411" s="8"/>
      <c r="J1411" s="2">
        <f t="shared" si="249"/>
        <v>0.51973684210526316</v>
      </c>
      <c r="K1411" s="2">
        <f t="shared" si="250"/>
        <v>0.39276315789473687</v>
      </c>
      <c r="L1411" s="2">
        <f t="shared" si="251"/>
        <v>7.3684210526315783E-2</v>
      </c>
      <c r="M1411" s="2">
        <f t="shared" si="252"/>
        <v>1.3815789473684184E-2</v>
      </c>
      <c r="N1411" s="1">
        <v>790</v>
      </c>
      <c r="O1411" s="1">
        <v>597</v>
      </c>
      <c r="P1411" s="1">
        <v>112</v>
      </c>
      <c r="Q1411" s="1">
        <v>10</v>
      </c>
      <c r="R1411" s="1">
        <v>3</v>
      </c>
      <c r="S1411" s="1">
        <v>0</v>
      </c>
      <c r="T1411" s="1">
        <v>0</v>
      </c>
      <c r="U1411" s="1">
        <v>2</v>
      </c>
      <c r="V1411" s="1">
        <v>0</v>
      </c>
      <c r="W1411" s="1">
        <v>1</v>
      </c>
      <c r="X1411" s="1"/>
      <c r="Y1411" s="1"/>
      <c r="Z1411" s="1"/>
      <c r="AA1411" s="1"/>
      <c r="AB1411" s="1">
        <v>5</v>
      </c>
      <c r="AG1411" t="str">
        <f t="shared" ref="AG1411:AG1474" si="256">A1411</f>
        <v>East Montpelier</v>
      </c>
      <c r="AH1411" t="s">
        <v>1982</v>
      </c>
      <c r="AI1411">
        <v>1</v>
      </c>
      <c r="AJ1411" s="7">
        <v>109</v>
      </c>
      <c r="AL1411" s="7" t="s">
        <v>1129</v>
      </c>
      <c r="AM1411" t="s">
        <v>459</v>
      </c>
      <c r="AN1411" t="s">
        <v>781</v>
      </c>
      <c r="AO1411" t="s">
        <v>4223</v>
      </c>
    </row>
    <row r="1412" spans="1:41" hidden="1" outlineLevel="1">
      <c r="A1412" t="s">
        <v>4045</v>
      </c>
      <c r="B1412" s="10" t="s">
        <v>1623</v>
      </c>
      <c r="C1412" s="1">
        <f t="shared" si="253"/>
        <v>481</v>
      </c>
      <c r="D1412" s="7">
        <f t="shared" si="246"/>
        <v>2</v>
      </c>
      <c r="E1412" s="7">
        <f t="shared" si="247"/>
        <v>1</v>
      </c>
      <c r="F1412" s="7">
        <f t="shared" si="248"/>
        <v>3</v>
      </c>
      <c r="G1412" s="1">
        <f t="shared" si="254"/>
        <v>59</v>
      </c>
      <c r="H1412" s="2">
        <f t="shared" si="255"/>
        <v>0.12266112266112267</v>
      </c>
      <c r="I1412" s="8"/>
      <c r="J1412" s="2">
        <f t="shared" si="249"/>
        <v>0.39293139293139295</v>
      </c>
      <c r="K1412" s="2">
        <f t="shared" si="250"/>
        <v>0.51559251559251562</v>
      </c>
      <c r="L1412" s="2">
        <f t="shared" si="251"/>
        <v>6.6528066528066532E-2</v>
      </c>
      <c r="M1412" s="2">
        <f t="shared" si="252"/>
        <v>2.4948024948024949E-2</v>
      </c>
      <c r="N1412" s="1">
        <v>189</v>
      </c>
      <c r="O1412" s="1">
        <v>248</v>
      </c>
      <c r="P1412" s="1">
        <v>32</v>
      </c>
      <c r="Q1412" s="1">
        <v>6</v>
      </c>
      <c r="R1412" s="1"/>
      <c r="S1412" s="1"/>
      <c r="T1412" s="1"/>
      <c r="U1412" s="1"/>
      <c r="V1412" s="1"/>
      <c r="W1412" s="1"/>
      <c r="X1412" s="1"/>
      <c r="Y1412" s="1"/>
      <c r="Z1412" s="1"/>
      <c r="AA1412" s="1"/>
      <c r="AB1412" s="1">
        <v>6</v>
      </c>
      <c r="AG1412" t="str">
        <f t="shared" si="256"/>
        <v>Eden</v>
      </c>
      <c r="AH1412" t="s">
        <v>2866</v>
      </c>
      <c r="AI1412">
        <v>1</v>
      </c>
      <c r="AJ1412" s="7">
        <v>46</v>
      </c>
      <c r="AL1412" s="7" t="s">
        <v>1129</v>
      </c>
      <c r="AM1412" t="s">
        <v>1466</v>
      </c>
      <c r="AN1412" t="s">
        <v>1466</v>
      </c>
      <c r="AO1412" t="s">
        <v>4224</v>
      </c>
    </row>
    <row r="1413" spans="1:41" hidden="1" outlineLevel="1">
      <c r="A1413" t="s">
        <v>1557</v>
      </c>
      <c r="B1413" s="10" t="s">
        <v>1623</v>
      </c>
      <c r="C1413" s="1">
        <f t="shared" si="253"/>
        <v>440</v>
      </c>
      <c r="D1413" s="7">
        <f t="shared" si="246"/>
        <v>1</v>
      </c>
      <c r="E1413" s="7">
        <f t="shared" si="247"/>
        <v>2</v>
      </c>
      <c r="F1413" s="7">
        <f t="shared" si="248"/>
        <v>3</v>
      </c>
      <c r="G1413" s="1">
        <f t="shared" si="254"/>
        <v>41</v>
      </c>
      <c r="H1413" s="2">
        <f t="shared" si="255"/>
        <v>9.3181818181818185E-2</v>
      </c>
      <c r="I1413" s="8"/>
      <c r="J1413" s="2">
        <f t="shared" si="249"/>
        <v>0.48863636363636365</v>
      </c>
      <c r="K1413" s="2">
        <f t="shared" si="250"/>
        <v>0.39545454545454545</v>
      </c>
      <c r="L1413" s="2">
        <f t="shared" si="251"/>
        <v>0.10681818181818181</v>
      </c>
      <c r="M1413" s="2">
        <f t="shared" si="252"/>
        <v>9.0909090909090939E-3</v>
      </c>
      <c r="N1413" s="1">
        <v>215</v>
      </c>
      <c r="O1413" s="1">
        <v>174</v>
      </c>
      <c r="P1413" s="1">
        <v>47</v>
      </c>
      <c r="Q1413" s="1">
        <v>1</v>
      </c>
      <c r="R1413" s="1">
        <v>1</v>
      </c>
      <c r="S1413" s="1"/>
      <c r="T1413" s="1"/>
      <c r="U1413" s="1">
        <v>1</v>
      </c>
      <c r="V1413" s="1"/>
      <c r="W1413" s="1"/>
      <c r="X1413" s="1"/>
      <c r="Y1413" s="1"/>
      <c r="Z1413" s="1"/>
      <c r="AA1413" s="1"/>
      <c r="AB1413" s="1">
        <v>1</v>
      </c>
      <c r="AG1413" t="str">
        <f t="shared" si="256"/>
        <v>Elmore</v>
      </c>
      <c r="AH1413" t="s">
        <v>2866</v>
      </c>
      <c r="AI1413">
        <v>1</v>
      </c>
      <c r="AJ1413" s="7">
        <v>80</v>
      </c>
      <c r="AL1413" s="7" t="s">
        <v>1129</v>
      </c>
      <c r="AM1413" t="s">
        <v>1466</v>
      </c>
      <c r="AN1413" t="s">
        <v>982</v>
      </c>
      <c r="AO1413" t="s">
        <v>4225</v>
      </c>
    </row>
    <row r="1414" spans="1:41" hidden="1" outlineLevel="1">
      <c r="A1414" t="s">
        <v>4046</v>
      </c>
      <c r="B1414" s="10" t="s">
        <v>1623</v>
      </c>
      <c r="C1414" s="1">
        <f t="shared" si="253"/>
        <v>1141</v>
      </c>
      <c r="D1414" s="7">
        <f t="shared" si="246"/>
        <v>1</v>
      </c>
      <c r="E1414" s="7">
        <f t="shared" si="247"/>
        <v>2</v>
      </c>
      <c r="F1414" s="7">
        <f t="shared" si="248"/>
        <v>3</v>
      </c>
      <c r="G1414" s="1">
        <f t="shared" si="254"/>
        <v>79</v>
      </c>
      <c r="H1414" s="2">
        <f t="shared" si="255"/>
        <v>6.9237510955302367E-2</v>
      </c>
      <c r="I1414" s="8"/>
      <c r="J1414" s="2">
        <f t="shared" si="249"/>
        <v>0.49079754601226994</v>
      </c>
      <c r="K1414" s="2">
        <f t="shared" si="250"/>
        <v>0.4215600350569676</v>
      </c>
      <c r="L1414" s="2">
        <f t="shared" si="251"/>
        <v>6.0473269062226116E-2</v>
      </c>
      <c r="M1414" s="2">
        <f t="shared" si="252"/>
        <v>2.7169149868536295E-2</v>
      </c>
      <c r="N1414" s="1">
        <v>560</v>
      </c>
      <c r="O1414" s="1">
        <v>481</v>
      </c>
      <c r="P1414" s="1">
        <v>69</v>
      </c>
      <c r="Q1414" s="1">
        <v>15</v>
      </c>
      <c r="R1414" s="1">
        <v>2</v>
      </c>
      <c r="S1414" s="1">
        <v>1</v>
      </c>
      <c r="T1414" s="1">
        <v>0</v>
      </c>
      <c r="U1414" s="1">
        <v>2</v>
      </c>
      <c r="V1414" s="1">
        <v>1</v>
      </c>
      <c r="W1414" s="1">
        <v>1</v>
      </c>
      <c r="X1414" s="1"/>
      <c r="Y1414" s="1"/>
      <c r="Z1414" s="1"/>
      <c r="AA1414" s="1"/>
      <c r="AB1414" s="1">
        <v>9</v>
      </c>
      <c r="AG1414" t="str">
        <f t="shared" si="256"/>
        <v>Enosburg</v>
      </c>
      <c r="AH1414" t="s">
        <v>2579</v>
      </c>
      <c r="AI1414">
        <v>1</v>
      </c>
      <c r="AJ1414" s="7">
        <v>24</v>
      </c>
      <c r="AL1414" s="7" t="s">
        <v>1129</v>
      </c>
      <c r="AM1414" t="s">
        <v>2455</v>
      </c>
      <c r="AN1414" t="s">
        <v>982</v>
      </c>
      <c r="AO1414" t="s">
        <v>3840</v>
      </c>
    </row>
    <row r="1415" spans="1:41" hidden="1" outlineLevel="1">
      <c r="A1415" t="s">
        <v>2430</v>
      </c>
      <c r="B1415" s="10" t="s">
        <v>1623</v>
      </c>
      <c r="C1415" s="1">
        <f t="shared" si="253"/>
        <v>9603</v>
      </c>
      <c r="D1415" s="7">
        <f t="shared" si="246"/>
        <v>1</v>
      </c>
      <c r="E1415" s="7">
        <f t="shared" si="247"/>
        <v>2</v>
      </c>
      <c r="F1415" s="7">
        <f t="shared" si="248"/>
        <v>3</v>
      </c>
      <c r="G1415" s="1">
        <f t="shared" si="254"/>
        <v>288</v>
      </c>
      <c r="H1415" s="2">
        <f t="shared" si="255"/>
        <v>2.9990627928772259E-2</v>
      </c>
      <c r="I1415" s="8"/>
      <c r="J1415" s="2">
        <f t="shared" si="249"/>
        <v>0.48234926585442051</v>
      </c>
      <c r="K1415" s="2">
        <f t="shared" si="250"/>
        <v>0.45235863792564823</v>
      </c>
      <c r="L1415" s="2">
        <f t="shared" si="251"/>
        <v>5.1025721128813914E-2</v>
      </c>
      <c r="M1415" s="2">
        <f t="shared" si="252"/>
        <v>1.4266375091117348E-2</v>
      </c>
      <c r="N1415" s="1">
        <v>4632</v>
      </c>
      <c r="O1415" s="1">
        <v>4344</v>
      </c>
      <c r="P1415" s="1">
        <v>490</v>
      </c>
      <c r="Q1415" s="1">
        <v>47</v>
      </c>
      <c r="R1415" s="1">
        <v>32</v>
      </c>
      <c r="S1415" s="1">
        <v>6</v>
      </c>
      <c r="T1415" s="1">
        <v>4</v>
      </c>
      <c r="U1415" s="1">
        <v>27</v>
      </c>
      <c r="V1415" s="1">
        <v>0</v>
      </c>
      <c r="W1415" s="1">
        <v>0</v>
      </c>
      <c r="X1415" s="1"/>
      <c r="Y1415" s="1"/>
      <c r="Z1415" s="1"/>
      <c r="AA1415" s="1"/>
      <c r="AB1415" s="1">
        <v>21</v>
      </c>
      <c r="AG1415" t="str">
        <f t="shared" si="256"/>
        <v>Essex</v>
      </c>
      <c r="AH1415" t="s">
        <v>2877</v>
      </c>
      <c r="AI1415">
        <v>1</v>
      </c>
      <c r="AJ1415" s="7">
        <v>78</v>
      </c>
      <c r="AL1415" s="7" t="s">
        <v>1129</v>
      </c>
      <c r="AM1415" t="s">
        <v>2150</v>
      </c>
      <c r="AN1415" t="s">
        <v>4484</v>
      </c>
      <c r="AO1415" t="s">
        <v>4226</v>
      </c>
    </row>
    <row r="1416" spans="1:41" hidden="1" outlineLevel="1">
      <c r="A1416" t="s">
        <v>3615</v>
      </c>
      <c r="B1416" s="10" t="s">
        <v>1623</v>
      </c>
      <c r="C1416" s="1">
        <f t="shared" si="253"/>
        <v>1156</v>
      </c>
      <c r="D1416" s="7">
        <f t="shared" si="246"/>
        <v>2</v>
      </c>
      <c r="E1416" s="7">
        <f t="shared" si="247"/>
        <v>1</v>
      </c>
      <c r="F1416" s="7">
        <f t="shared" si="248"/>
        <v>3</v>
      </c>
      <c r="G1416" s="1">
        <f t="shared" si="254"/>
        <v>4</v>
      </c>
      <c r="H1416" s="2">
        <f t="shared" si="255"/>
        <v>3.4602076124567475E-3</v>
      </c>
      <c r="I1416" s="8"/>
      <c r="J1416" s="2">
        <f t="shared" si="249"/>
        <v>0.46366782006920415</v>
      </c>
      <c r="K1416" s="2">
        <f t="shared" si="250"/>
        <v>0.4671280276816609</v>
      </c>
      <c r="L1416" s="2">
        <f t="shared" si="251"/>
        <v>5.4498269896193774E-2</v>
      </c>
      <c r="M1416" s="2">
        <f t="shared" si="252"/>
        <v>1.470588235294118E-2</v>
      </c>
      <c r="N1416" s="1">
        <v>536</v>
      </c>
      <c r="O1416" s="1">
        <v>540</v>
      </c>
      <c r="P1416" s="1">
        <v>63</v>
      </c>
      <c r="Q1416" s="1">
        <v>8</v>
      </c>
      <c r="R1416" s="1">
        <v>2</v>
      </c>
      <c r="S1416" s="1">
        <v>1</v>
      </c>
      <c r="T1416" s="1">
        <v>0</v>
      </c>
      <c r="U1416" s="1"/>
      <c r="V1416" s="1">
        <v>0</v>
      </c>
      <c r="W1416" s="1">
        <v>0</v>
      </c>
      <c r="X1416" s="1"/>
      <c r="Y1416" s="1"/>
      <c r="Z1416" s="1"/>
      <c r="AA1416" s="1"/>
      <c r="AB1416" s="1">
        <v>6</v>
      </c>
      <c r="AG1416" t="str">
        <f t="shared" si="256"/>
        <v>Fair Haven</v>
      </c>
      <c r="AH1416" t="s">
        <v>1862</v>
      </c>
      <c r="AI1416">
        <v>1</v>
      </c>
      <c r="AJ1416" s="7">
        <v>187</v>
      </c>
      <c r="AL1416" s="7" t="s">
        <v>1129</v>
      </c>
      <c r="AM1416" t="s">
        <v>458</v>
      </c>
      <c r="AN1416" t="s">
        <v>781</v>
      </c>
      <c r="AO1416" t="s">
        <v>4227</v>
      </c>
    </row>
    <row r="1417" spans="1:41" hidden="1" outlineLevel="1">
      <c r="A1417" t="s">
        <v>3549</v>
      </c>
      <c r="B1417" s="10" t="s">
        <v>1623</v>
      </c>
      <c r="C1417" s="1">
        <f t="shared" si="253"/>
        <v>1680</v>
      </c>
      <c r="D1417" s="7">
        <f t="shared" si="246"/>
        <v>2</v>
      </c>
      <c r="E1417" s="7">
        <f t="shared" si="247"/>
        <v>1</v>
      </c>
      <c r="F1417" s="7">
        <f t="shared" si="248"/>
        <v>3</v>
      </c>
      <c r="G1417" s="1">
        <f t="shared" si="254"/>
        <v>26</v>
      </c>
      <c r="H1417" s="2">
        <f t="shared" si="255"/>
        <v>1.5476190476190477E-2</v>
      </c>
      <c r="I1417" s="8"/>
      <c r="J1417" s="2">
        <f t="shared" si="249"/>
        <v>0.45654761904761904</v>
      </c>
      <c r="K1417" s="2">
        <f t="shared" si="250"/>
        <v>0.47202380952380951</v>
      </c>
      <c r="L1417" s="2">
        <f t="shared" si="251"/>
        <v>4.2857142857142858E-2</v>
      </c>
      <c r="M1417" s="2">
        <f t="shared" si="252"/>
        <v>2.857142857142865E-2</v>
      </c>
      <c r="N1417" s="1">
        <v>767</v>
      </c>
      <c r="O1417" s="1">
        <v>793</v>
      </c>
      <c r="P1417" s="1">
        <v>72</v>
      </c>
      <c r="Q1417" s="1">
        <v>27</v>
      </c>
      <c r="R1417" s="1">
        <v>5</v>
      </c>
      <c r="S1417" s="1">
        <v>0</v>
      </c>
      <c r="T1417" s="1">
        <v>1</v>
      </c>
      <c r="U1417" s="1">
        <v>3</v>
      </c>
      <c r="V1417" s="1">
        <v>0</v>
      </c>
      <c r="W1417" s="1">
        <v>1</v>
      </c>
      <c r="X1417" s="1"/>
      <c r="Y1417" s="1"/>
      <c r="Z1417" s="1"/>
      <c r="AA1417" s="1"/>
      <c r="AB1417" s="1">
        <v>11</v>
      </c>
      <c r="AG1417" t="str">
        <f t="shared" si="256"/>
        <v>Fairfax</v>
      </c>
      <c r="AH1417" t="s">
        <v>2579</v>
      </c>
      <c r="AI1417">
        <v>1</v>
      </c>
      <c r="AJ1417" s="7">
        <v>49</v>
      </c>
      <c r="AL1417" s="7" t="s">
        <v>1129</v>
      </c>
      <c r="AM1417" t="s">
        <v>2455</v>
      </c>
      <c r="AN1417" t="s">
        <v>776</v>
      </c>
      <c r="AO1417" t="s">
        <v>4237</v>
      </c>
    </row>
    <row r="1418" spans="1:41" hidden="1" outlineLevel="1">
      <c r="A1418" t="s">
        <v>1812</v>
      </c>
      <c r="B1418" s="10" t="s">
        <v>1623</v>
      </c>
      <c r="C1418" s="1">
        <f t="shared" si="253"/>
        <v>867</v>
      </c>
      <c r="D1418" s="7">
        <f t="shared" si="246"/>
        <v>1</v>
      </c>
      <c r="E1418" s="7">
        <f t="shared" si="247"/>
        <v>2</v>
      </c>
      <c r="F1418" s="7">
        <f t="shared" si="248"/>
        <v>3</v>
      </c>
      <c r="G1418" s="1">
        <f t="shared" si="254"/>
        <v>117</v>
      </c>
      <c r="H1418" s="2">
        <f t="shared" si="255"/>
        <v>0.13494809688581316</v>
      </c>
      <c r="I1418" s="8"/>
      <c r="J1418" s="2">
        <f t="shared" si="249"/>
        <v>0.5271049596309112</v>
      </c>
      <c r="K1418" s="2">
        <f t="shared" si="250"/>
        <v>0.39215686274509803</v>
      </c>
      <c r="L1418" s="2">
        <f t="shared" si="251"/>
        <v>5.4209919261822379E-2</v>
      </c>
      <c r="M1418" s="2">
        <f t="shared" si="252"/>
        <v>2.6528258362168392E-2</v>
      </c>
      <c r="N1418" s="1">
        <v>457</v>
      </c>
      <c r="O1418" s="1">
        <v>340</v>
      </c>
      <c r="P1418" s="1">
        <v>47</v>
      </c>
      <c r="Q1418" s="1">
        <v>13</v>
      </c>
      <c r="R1418" s="1">
        <v>2</v>
      </c>
      <c r="S1418" s="1">
        <v>1</v>
      </c>
      <c r="T1418" s="1"/>
      <c r="U1418" s="1">
        <v>1</v>
      </c>
      <c r="V1418" s="1"/>
      <c r="W1418" s="1">
        <v>1</v>
      </c>
      <c r="X1418" s="1"/>
      <c r="Y1418" s="1"/>
      <c r="Z1418" s="1"/>
      <c r="AA1418" s="1"/>
      <c r="AB1418" s="1">
        <v>5</v>
      </c>
      <c r="AG1418" t="str">
        <f t="shared" si="256"/>
        <v>Fairfield</v>
      </c>
      <c r="AH1418" t="s">
        <v>2579</v>
      </c>
      <c r="AI1418">
        <v>1</v>
      </c>
      <c r="AJ1418" s="7">
        <v>32</v>
      </c>
      <c r="AL1418" s="7" t="s">
        <v>1129</v>
      </c>
      <c r="AM1418" t="s">
        <v>2455</v>
      </c>
      <c r="AN1418" t="s">
        <v>4484</v>
      </c>
      <c r="AO1418" t="s">
        <v>4228</v>
      </c>
    </row>
    <row r="1419" spans="1:41" hidden="1" outlineLevel="1">
      <c r="A1419" t="s">
        <v>3900</v>
      </c>
      <c r="B1419" s="10" t="s">
        <v>1623</v>
      </c>
      <c r="C1419" s="1">
        <f t="shared" si="253"/>
        <v>579</v>
      </c>
      <c r="D1419" s="7">
        <f t="shared" si="246"/>
        <v>1</v>
      </c>
      <c r="E1419" s="7">
        <f t="shared" si="247"/>
        <v>2</v>
      </c>
      <c r="F1419" s="7">
        <f t="shared" si="248"/>
        <v>3</v>
      </c>
      <c r="G1419" s="1">
        <f t="shared" si="254"/>
        <v>32</v>
      </c>
      <c r="H1419" s="2">
        <f t="shared" si="255"/>
        <v>5.5267702936096716E-2</v>
      </c>
      <c r="I1419" s="8"/>
      <c r="J1419" s="2">
        <f t="shared" si="249"/>
        <v>0.4991364421416235</v>
      </c>
      <c r="K1419" s="2">
        <f t="shared" si="250"/>
        <v>0.44386873920552677</v>
      </c>
      <c r="L1419" s="2">
        <f t="shared" si="251"/>
        <v>5.5267702936096716E-2</v>
      </c>
      <c r="M1419" s="2">
        <f t="shared" si="252"/>
        <v>1.7271157167529499E-3</v>
      </c>
      <c r="N1419" s="1">
        <v>289</v>
      </c>
      <c r="O1419" s="1">
        <v>257</v>
      </c>
      <c r="P1419" s="1">
        <v>32</v>
      </c>
      <c r="Q1419" s="1">
        <v>0</v>
      </c>
      <c r="R1419" s="1">
        <v>1</v>
      </c>
      <c r="S1419" s="1">
        <v>0</v>
      </c>
      <c r="T1419" s="1">
        <v>0</v>
      </c>
      <c r="U1419" s="1">
        <v>0</v>
      </c>
      <c r="V1419" s="1">
        <v>0</v>
      </c>
      <c r="W1419" s="1">
        <v>0</v>
      </c>
      <c r="X1419" s="1"/>
      <c r="Y1419" s="1"/>
      <c r="Z1419" s="1"/>
      <c r="AA1419" s="1"/>
      <c r="AB1419" s="1">
        <v>0</v>
      </c>
      <c r="AG1419" t="str">
        <f t="shared" si="256"/>
        <v>Fairlee</v>
      </c>
      <c r="AH1419" t="s">
        <v>1372</v>
      </c>
      <c r="AI1419">
        <v>1</v>
      </c>
      <c r="AJ1419" s="7">
        <v>154</v>
      </c>
      <c r="AL1419" s="7" t="s">
        <v>1129</v>
      </c>
      <c r="AM1419" t="s">
        <v>1467</v>
      </c>
      <c r="AN1419" t="s">
        <v>4484</v>
      </c>
      <c r="AO1419" t="s">
        <v>4229</v>
      </c>
    </row>
    <row r="1420" spans="1:41" hidden="1" outlineLevel="1">
      <c r="A1420" t="s">
        <v>3901</v>
      </c>
      <c r="B1420" s="10" t="s">
        <v>1623</v>
      </c>
      <c r="C1420" s="1">
        <f t="shared" si="253"/>
        <v>719</v>
      </c>
      <c r="D1420" s="7">
        <f t="shared" si="246"/>
        <v>1</v>
      </c>
      <c r="E1420" s="7">
        <f t="shared" si="247"/>
        <v>2</v>
      </c>
      <c r="F1420" s="7">
        <f t="shared" si="248"/>
        <v>3</v>
      </c>
      <c r="G1420" s="1">
        <f t="shared" si="254"/>
        <v>169</v>
      </c>
      <c r="H1420" s="2">
        <f t="shared" si="255"/>
        <v>0.23504867872044508</v>
      </c>
      <c r="I1420" s="8"/>
      <c r="J1420" s="2">
        <f t="shared" si="249"/>
        <v>0.5632823365785814</v>
      </c>
      <c r="K1420" s="2">
        <f t="shared" si="250"/>
        <v>0.3282336578581363</v>
      </c>
      <c r="L1420" s="2">
        <f t="shared" si="251"/>
        <v>9.3184979137691235E-2</v>
      </c>
      <c r="M1420" s="2">
        <f t="shared" si="252"/>
        <v>1.529902642559107E-2</v>
      </c>
      <c r="N1420" s="1">
        <v>405</v>
      </c>
      <c r="O1420" s="1">
        <v>236</v>
      </c>
      <c r="P1420" s="1">
        <v>67</v>
      </c>
      <c r="Q1420" s="1">
        <v>3</v>
      </c>
      <c r="R1420" s="1">
        <v>0</v>
      </c>
      <c r="S1420" s="1">
        <v>0</v>
      </c>
      <c r="T1420" s="1">
        <v>1</v>
      </c>
      <c r="U1420" s="1"/>
      <c r="V1420" s="1">
        <v>0</v>
      </c>
      <c r="W1420" s="1">
        <v>0</v>
      </c>
      <c r="X1420" s="1"/>
      <c r="Y1420" s="1"/>
      <c r="Z1420" s="1"/>
      <c r="AA1420" s="1"/>
      <c r="AB1420" s="1">
        <v>7</v>
      </c>
      <c r="AG1420" t="str">
        <f t="shared" si="256"/>
        <v>Fayston</v>
      </c>
      <c r="AH1420" t="s">
        <v>1982</v>
      </c>
      <c r="AI1420">
        <v>1</v>
      </c>
      <c r="AJ1420" s="7">
        <v>117</v>
      </c>
      <c r="AL1420" s="7" t="s">
        <v>1129</v>
      </c>
      <c r="AM1420" t="s">
        <v>459</v>
      </c>
      <c r="AN1420" t="s">
        <v>4165</v>
      </c>
      <c r="AO1420" t="s">
        <v>4230</v>
      </c>
    </row>
    <row r="1421" spans="1:41" hidden="1" outlineLevel="1">
      <c r="A1421" t="s">
        <v>3273</v>
      </c>
      <c r="B1421" s="10" t="s">
        <v>1623</v>
      </c>
      <c r="C1421" s="1">
        <f t="shared" si="253"/>
        <v>1388</v>
      </c>
      <c r="D1421" s="7">
        <f t="shared" si="246"/>
        <v>2</v>
      </c>
      <c r="E1421" s="7">
        <f t="shared" si="247"/>
        <v>1</v>
      </c>
      <c r="F1421" s="7">
        <f t="shared" si="248"/>
        <v>3</v>
      </c>
      <c r="G1421" s="1">
        <f t="shared" si="254"/>
        <v>84</v>
      </c>
      <c r="H1421" s="2">
        <f t="shared" si="255"/>
        <v>6.0518731988472622E-2</v>
      </c>
      <c r="I1421" s="8"/>
      <c r="J1421" s="2">
        <f t="shared" si="249"/>
        <v>0.43011527377521613</v>
      </c>
      <c r="K1421" s="2">
        <f t="shared" si="250"/>
        <v>0.49063400576368876</v>
      </c>
      <c r="L1421" s="2">
        <f t="shared" si="251"/>
        <v>5.9798270893371759E-2</v>
      </c>
      <c r="M1421" s="2">
        <f t="shared" si="252"/>
        <v>1.94524495677234E-2</v>
      </c>
      <c r="N1421" s="1">
        <v>597</v>
      </c>
      <c r="O1421" s="1">
        <v>681</v>
      </c>
      <c r="P1421" s="1">
        <v>83</v>
      </c>
      <c r="Q1421" s="1">
        <v>7</v>
      </c>
      <c r="R1421" s="1">
        <v>8</v>
      </c>
      <c r="S1421" s="1">
        <v>1</v>
      </c>
      <c r="T1421" s="1">
        <v>3</v>
      </c>
      <c r="U1421" s="1">
        <v>2</v>
      </c>
      <c r="V1421" s="1"/>
      <c r="W1421" s="1">
        <v>1</v>
      </c>
      <c r="X1421" s="1"/>
      <c r="Y1421" s="1"/>
      <c r="Z1421" s="1"/>
      <c r="AA1421" s="1"/>
      <c r="AB1421" s="1">
        <v>5</v>
      </c>
      <c r="AG1421" t="str">
        <f t="shared" si="256"/>
        <v>Ferrisburg</v>
      </c>
      <c r="AH1421" t="s">
        <v>1624</v>
      </c>
      <c r="AI1421">
        <v>1</v>
      </c>
      <c r="AJ1421" s="7">
        <v>119</v>
      </c>
      <c r="AL1421" s="7" t="s">
        <v>1129</v>
      </c>
      <c r="AM1421" t="s">
        <v>1801</v>
      </c>
      <c r="AN1421" t="s">
        <v>776</v>
      </c>
      <c r="AO1421" t="s">
        <v>4597</v>
      </c>
    </row>
    <row r="1422" spans="1:41" hidden="1" outlineLevel="1">
      <c r="A1422" t="s">
        <v>3902</v>
      </c>
      <c r="B1422" s="10" t="s">
        <v>1623</v>
      </c>
      <c r="C1422" s="1">
        <f t="shared" si="253"/>
        <v>547</v>
      </c>
      <c r="D1422" s="7">
        <f t="shared" si="246"/>
        <v>1</v>
      </c>
      <c r="E1422" s="7">
        <f t="shared" si="247"/>
        <v>2</v>
      </c>
      <c r="F1422" s="7">
        <f t="shared" si="248"/>
        <v>3</v>
      </c>
      <c r="G1422" s="1">
        <f t="shared" si="254"/>
        <v>19</v>
      </c>
      <c r="H1422" s="2">
        <f t="shared" si="255"/>
        <v>3.4734917733089579E-2</v>
      </c>
      <c r="I1422" s="8"/>
      <c r="J1422" s="2">
        <f t="shared" si="249"/>
        <v>0.46252285191956122</v>
      </c>
      <c r="K1422" s="2">
        <f t="shared" si="250"/>
        <v>0.42778793418647165</v>
      </c>
      <c r="L1422" s="2">
        <f t="shared" si="251"/>
        <v>7.6782449725776969E-2</v>
      </c>
      <c r="M1422" s="2">
        <f t="shared" si="252"/>
        <v>3.2906764168190161E-2</v>
      </c>
      <c r="N1422" s="1">
        <v>253</v>
      </c>
      <c r="O1422" s="1">
        <v>234</v>
      </c>
      <c r="P1422" s="1">
        <v>42</v>
      </c>
      <c r="Q1422" s="1">
        <v>7</v>
      </c>
      <c r="R1422" s="1">
        <v>6</v>
      </c>
      <c r="S1422" s="1">
        <v>1</v>
      </c>
      <c r="T1422" s="1"/>
      <c r="U1422" s="1"/>
      <c r="V1422" s="1"/>
      <c r="W1422" s="1"/>
      <c r="X1422" s="1"/>
      <c r="Y1422" s="1"/>
      <c r="Z1422" s="1"/>
      <c r="AA1422" s="1"/>
      <c r="AB1422" s="1">
        <v>4</v>
      </c>
      <c r="AG1422" t="str">
        <f t="shared" si="256"/>
        <v>Fletcher</v>
      </c>
      <c r="AH1422" t="s">
        <v>2579</v>
      </c>
      <c r="AI1422">
        <v>1</v>
      </c>
      <c r="AJ1422" s="7">
        <v>51</v>
      </c>
      <c r="AL1422" s="7" t="s">
        <v>1129</v>
      </c>
      <c r="AM1422" t="s">
        <v>2455</v>
      </c>
      <c r="AN1422" t="s">
        <v>781</v>
      </c>
      <c r="AO1422" t="s">
        <v>265</v>
      </c>
    </row>
    <row r="1423" spans="1:41" hidden="1" outlineLevel="1">
      <c r="A1423" t="s">
        <v>2579</v>
      </c>
      <c r="B1423" s="10" t="s">
        <v>1623</v>
      </c>
      <c r="C1423" s="1">
        <f t="shared" si="253"/>
        <v>560</v>
      </c>
      <c r="D1423" s="7">
        <f t="shared" si="246"/>
        <v>2</v>
      </c>
      <c r="E1423" s="7">
        <f t="shared" si="247"/>
        <v>1</v>
      </c>
      <c r="F1423" s="7">
        <f t="shared" si="248"/>
        <v>3</v>
      </c>
      <c r="G1423" s="1">
        <f t="shared" si="254"/>
        <v>47</v>
      </c>
      <c r="H1423" s="2">
        <f t="shared" si="255"/>
        <v>8.3928571428571422E-2</v>
      </c>
      <c r="I1423" s="8"/>
      <c r="J1423" s="2">
        <f t="shared" si="249"/>
        <v>0.42499999999999999</v>
      </c>
      <c r="K1423" s="2">
        <f t="shared" si="250"/>
        <v>0.5089285714285714</v>
      </c>
      <c r="L1423" s="2">
        <f t="shared" si="251"/>
        <v>3.9285714285714285E-2</v>
      </c>
      <c r="M1423" s="2">
        <f t="shared" si="252"/>
        <v>2.6785714285714274E-2</v>
      </c>
      <c r="N1423" s="1">
        <v>238</v>
      </c>
      <c r="O1423" s="1">
        <v>285</v>
      </c>
      <c r="P1423" s="1">
        <v>22</v>
      </c>
      <c r="Q1423" s="1">
        <v>10</v>
      </c>
      <c r="R1423" s="1"/>
      <c r="S1423" s="1"/>
      <c r="T1423" s="1">
        <v>3</v>
      </c>
      <c r="U1423" s="1"/>
      <c r="V1423" s="1"/>
      <c r="W1423" s="1"/>
      <c r="X1423" s="1"/>
      <c r="Y1423" s="1"/>
      <c r="Z1423" s="1"/>
      <c r="AA1423" s="1"/>
      <c r="AB1423" s="1">
        <v>2</v>
      </c>
      <c r="AG1423" t="str">
        <f t="shared" si="256"/>
        <v>Franklin</v>
      </c>
      <c r="AH1423" t="s">
        <v>2579</v>
      </c>
      <c r="AI1423">
        <v>1</v>
      </c>
      <c r="AJ1423" s="7">
        <v>1</v>
      </c>
      <c r="AL1423" s="7" t="s">
        <v>1129</v>
      </c>
      <c r="AM1423" t="s">
        <v>2455</v>
      </c>
      <c r="AN1423" t="s">
        <v>4165</v>
      </c>
      <c r="AO1423" t="s">
        <v>4598</v>
      </c>
    </row>
    <row r="1424" spans="1:41" hidden="1" outlineLevel="1">
      <c r="A1424" t="s">
        <v>1322</v>
      </c>
      <c r="B1424" s="10" t="s">
        <v>1623</v>
      </c>
      <c r="C1424" s="1">
        <f t="shared" si="253"/>
        <v>1982</v>
      </c>
      <c r="D1424" s="7">
        <f t="shared" si="246"/>
        <v>2</v>
      </c>
      <c r="E1424" s="7">
        <f t="shared" si="247"/>
        <v>1</v>
      </c>
      <c r="F1424" s="7">
        <f t="shared" si="248"/>
        <v>3</v>
      </c>
      <c r="G1424" s="1">
        <f t="shared" si="254"/>
        <v>176</v>
      </c>
      <c r="H1424" s="2">
        <f t="shared" si="255"/>
        <v>8.879919273461151E-2</v>
      </c>
      <c r="I1424" s="8"/>
      <c r="J1424" s="2">
        <f t="shared" si="249"/>
        <v>0.42431886982845612</v>
      </c>
      <c r="K1424" s="2">
        <f t="shared" si="250"/>
        <v>0.51311806256306758</v>
      </c>
      <c r="L1424" s="2">
        <f t="shared" si="251"/>
        <v>4.1372351160443993E-2</v>
      </c>
      <c r="M1424" s="2">
        <f t="shared" si="252"/>
        <v>2.1190716448032304E-2</v>
      </c>
      <c r="N1424" s="1">
        <v>841</v>
      </c>
      <c r="O1424" s="1">
        <v>1017</v>
      </c>
      <c r="P1424" s="1">
        <v>82</v>
      </c>
      <c r="Q1424" s="1">
        <v>20</v>
      </c>
      <c r="R1424" s="1">
        <v>7</v>
      </c>
      <c r="S1424" s="1">
        <v>4</v>
      </c>
      <c r="T1424" s="1">
        <v>0</v>
      </c>
      <c r="U1424" s="1">
        <v>3</v>
      </c>
      <c r="V1424" s="1">
        <v>1</v>
      </c>
      <c r="W1424" s="1">
        <v>1</v>
      </c>
      <c r="X1424" s="1"/>
      <c r="Y1424" s="1"/>
      <c r="Z1424" s="1"/>
      <c r="AA1424" s="1"/>
      <c r="AB1424" s="1">
        <v>6</v>
      </c>
      <c r="AG1424" t="str">
        <f t="shared" si="256"/>
        <v>Georgia</v>
      </c>
      <c r="AH1424" t="s">
        <v>2579</v>
      </c>
      <c r="AI1424">
        <v>1</v>
      </c>
      <c r="AJ1424" s="7">
        <v>44</v>
      </c>
      <c r="AL1424" s="7" t="s">
        <v>1129</v>
      </c>
      <c r="AM1424" t="s">
        <v>2455</v>
      </c>
      <c r="AN1424" t="s">
        <v>130</v>
      </c>
      <c r="AO1424" t="s">
        <v>269</v>
      </c>
    </row>
    <row r="1425" spans="1:41" hidden="1" outlineLevel="1">
      <c r="A1425" t="s">
        <v>3903</v>
      </c>
      <c r="B1425" s="10" t="s">
        <v>1623</v>
      </c>
      <c r="C1425" s="1">
        <f t="shared" si="253"/>
        <v>573</v>
      </c>
      <c r="D1425" s="7">
        <f t="shared" si="246"/>
        <v>1</v>
      </c>
      <c r="E1425" s="7">
        <f t="shared" si="247"/>
        <v>2</v>
      </c>
      <c r="F1425" s="7">
        <f t="shared" si="248"/>
        <v>3</v>
      </c>
      <c r="G1425" s="1">
        <f t="shared" si="254"/>
        <v>5</v>
      </c>
      <c r="H1425" s="2">
        <f t="shared" si="255"/>
        <v>8.7260034904013961E-3</v>
      </c>
      <c r="I1425" s="8"/>
      <c r="J1425" s="2">
        <f t="shared" si="249"/>
        <v>0.45200698080279234</v>
      </c>
      <c r="K1425" s="2">
        <f t="shared" si="250"/>
        <v>0.44328097731239091</v>
      </c>
      <c r="L1425" s="2">
        <f t="shared" si="251"/>
        <v>7.3298429319371722E-2</v>
      </c>
      <c r="M1425" s="2">
        <f t="shared" si="252"/>
        <v>3.1413612565445032E-2</v>
      </c>
      <c r="N1425" s="1">
        <v>259</v>
      </c>
      <c r="O1425" s="1">
        <v>254</v>
      </c>
      <c r="P1425" s="1">
        <v>42</v>
      </c>
      <c r="Q1425" s="1">
        <v>9</v>
      </c>
      <c r="R1425" s="1">
        <v>1</v>
      </c>
      <c r="S1425" s="1">
        <v>0</v>
      </c>
      <c r="T1425" s="1">
        <v>1</v>
      </c>
      <c r="U1425" s="1">
        <v>1</v>
      </c>
      <c r="V1425" s="1">
        <v>0</v>
      </c>
      <c r="W1425" s="1">
        <v>1</v>
      </c>
      <c r="X1425" s="1"/>
      <c r="Y1425" s="1"/>
      <c r="Z1425" s="1"/>
      <c r="AA1425" s="1"/>
      <c r="AB1425" s="1">
        <v>5</v>
      </c>
      <c r="AG1425" t="str">
        <f t="shared" si="256"/>
        <v>Glover</v>
      </c>
      <c r="AH1425" t="s">
        <v>1368</v>
      </c>
      <c r="AI1425">
        <v>1</v>
      </c>
      <c r="AJ1425" s="7">
        <v>53</v>
      </c>
      <c r="AL1425" s="7" t="s">
        <v>1129</v>
      </c>
      <c r="AM1425" t="s">
        <v>1468</v>
      </c>
      <c r="AN1425" t="s">
        <v>4165</v>
      </c>
      <c r="AO1425" t="s">
        <v>5034</v>
      </c>
    </row>
    <row r="1426" spans="1:41" hidden="1" outlineLevel="1">
      <c r="A1426" t="s">
        <v>1200</v>
      </c>
      <c r="B1426" s="10" t="s">
        <v>1623</v>
      </c>
      <c r="C1426" s="1">
        <f t="shared" si="253"/>
        <v>127</v>
      </c>
      <c r="D1426" s="7">
        <f t="shared" si="246"/>
        <v>1</v>
      </c>
      <c r="E1426" s="7">
        <f t="shared" si="247"/>
        <v>2</v>
      </c>
      <c r="F1426" s="7">
        <f t="shared" si="248"/>
        <v>3</v>
      </c>
      <c r="G1426" s="1">
        <f t="shared" si="254"/>
        <v>8</v>
      </c>
      <c r="H1426" s="2">
        <f t="shared" si="255"/>
        <v>6.2992125984251968E-2</v>
      </c>
      <c r="I1426" s="8"/>
      <c r="J1426" s="2">
        <f t="shared" si="249"/>
        <v>0.47244094488188976</v>
      </c>
      <c r="K1426" s="2">
        <f t="shared" si="250"/>
        <v>0.40944881889763779</v>
      </c>
      <c r="L1426" s="2">
        <f t="shared" si="251"/>
        <v>0.11023622047244094</v>
      </c>
      <c r="M1426" s="2">
        <f t="shared" si="252"/>
        <v>7.8740157480314543E-3</v>
      </c>
      <c r="N1426" s="1">
        <v>60</v>
      </c>
      <c r="O1426" s="1">
        <v>52</v>
      </c>
      <c r="P1426" s="1">
        <v>14</v>
      </c>
      <c r="Q1426" s="1">
        <v>0</v>
      </c>
      <c r="R1426" s="1">
        <v>0</v>
      </c>
      <c r="S1426" s="1">
        <v>1</v>
      </c>
      <c r="T1426" s="1">
        <v>0</v>
      </c>
      <c r="U1426" s="1">
        <v>0</v>
      </c>
      <c r="V1426" s="1">
        <v>0</v>
      </c>
      <c r="W1426" s="1">
        <v>0</v>
      </c>
      <c r="X1426" s="1"/>
      <c r="Y1426" s="1"/>
      <c r="Z1426" s="1"/>
      <c r="AA1426" s="1"/>
      <c r="AB1426" s="1">
        <v>0</v>
      </c>
      <c r="AG1426" t="str">
        <f t="shared" si="256"/>
        <v>Goshen</v>
      </c>
      <c r="AH1426" t="s">
        <v>1624</v>
      </c>
      <c r="AI1426">
        <v>1</v>
      </c>
      <c r="AJ1426" s="7">
        <v>160</v>
      </c>
      <c r="AL1426" s="7" t="s">
        <v>1129</v>
      </c>
      <c r="AM1426" t="s">
        <v>1801</v>
      </c>
      <c r="AN1426" t="s">
        <v>4484</v>
      </c>
      <c r="AO1426" t="s">
        <v>4599</v>
      </c>
    </row>
    <row r="1427" spans="1:41" hidden="1" outlineLevel="1">
      <c r="A1427" t="s">
        <v>824</v>
      </c>
      <c r="B1427" s="10" t="s">
        <v>1623</v>
      </c>
      <c r="C1427" s="1">
        <f t="shared" si="253"/>
        <v>363</v>
      </c>
      <c r="D1427" s="7">
        <f t="shared" si="246"/>
        <v>1</v>
      </c>
      <c r="E1427" s="7">
        <f t="shared" si="247"/>
        <v>2</v>
      </c>
      <c r="F1427" s="7">
        <f t="shared" si="248"/>
        <v>3</v>
      </c>
      <c r="G1427" s="1">
        <f t="shared" si="254"/>
        <v>34</v>
      </c>
      <c r="H1427" s="2">
        <f t="shared" si="255"/>
        <v>9.366391184573003E-2</v>
      </c>
      <c r="I1427" s="8"/>
      <c r="J1427" s="2">
        <f t="shared" si="249"/>
        <v>0.51515151515151514</v>
      </c>
      <c r="K1427" s="2">
        <f t="shared" si="250"/>
        <v>0.42148760330578511</v>
      </c>
      <c r="L1427" s="2">
        <f t="shared" si="251"/>
        <v>4.9586776859504134E-2</v>
      </c>
      <c r="M1427" s="2">
        <f t="shared" si="252"/>
        <v>1.377410468319562E-2</v>
      </c>
      <c r="N1427" s="1">
        <v>187</v>
      </c>
      <c r="O1427" s="1">
        <v>153</v>
      </c>
      <c r="P1427" s="1">
        <v>18</v>
      </c>
      <c r="Q1427" s="1">
        <v>0</v>
      </c>
      <c r="R1427" s="1">
        <v>2</v>
      </c>
      <c r="S1427" s="1">
        <v>0</v>
      </c>
      <c r="T1427" s="1">
        <v>0</v>
      </c>
      <c r="U1427" s="1"/>
      <c r="V1427" s="1">
        <v>1</v>
      </c>
      <c r="W1427" s="1">
        <v>0</v>
      </c>
      <c r="X1427" s="1"/>
      <c r="Y1427" s="1"/>
      <c r="Z1427" s="1"/>
      <c r="AA1427" s="1"/>
      <c r="AB1427" s="1">
        <v>2</v>
      </c>
      <c r="AG1427" t="str">
        <f t="shared" si="256"/>
        <v>Grafton</v>
      </c>
      <c r="AH1427" t="s">
        <v>3851</v>
      </c>
      <c r="AI1427">
        <v>1</v>
      </c>
      <c r="AJ1427" s="7">
        <v>222</v>
      </c>
      <c r="AL1427" s="7" t="s">
        <v>1129</v>
      </c>
      <c r="AM1427" t="s">
        <v>776</v>
      </c>
      <c r="AN1427" t="s">
        <v>4484</v>
      </c>
      <c r="AO1427" t="s">
        <v>4600</v>
      </c>
    </row>
    <row r="1428" spans="1:41" hidden="1" outlineLevel="1">
      <c r="A1428" t="s">
        <v>4281</v>
      </c>
      <c r="B1428" s="10" t="s">
        <v>1623</v>
      </c>
      <c r="C1428" s="1">
        <f t="shared" si="253"/>
        <v>54</v>
      </c>
      <c r="D1428" s="7">
        <f t="shared" si="246"/>
        <v>2</v>
      </c>
      <c r="E1428" s="7">
        <f t="shared" si="247"/>
        <v>1</v>
      </c>
      <c r="F1428" s="7">
        <f t="shared" si="248"/>
        <v>3</v>
      </c>
      <c r="G1428" s="1">
        <f t="shared" si="254"/>
        <v>26</v>
      </c>
      <c r="H1428" s="2">
        <f t="shared" si="255"/>
        <v>0.48148148148148145</v>
      </c>
      <c r="I1428" s="8"/>
      <c r="J1428" s="2">
        <f t="shared" si="249"/>
        <v>0.20370370370370369</v>
      </c>
      <c r="K1428" s="2">
        <f t="shared" si="250"/>
        <v>0.68518518518518523</v>
      </c>
      <c r="L1428" s="2">
        <f t="shared" si="251"/>
        <v>0.1111111111111111</v>
      </c>
      <c r="M1428" s="2">
        <f t="shared" si="252"/>
        <v>-5.5511151231257827E-17</v>
      </c>
      <c r="N1428" s="1">
        <v>11</v>
      </c>
      <c r="O1428" s="1">
        <v>37</v>
      </c>
      <c r="P1428" s="1">
        <v>6</v>
      </c>
      <c r="Q1428" s="1">
        <v>0</v>
      </c>
      <c r="R1428" s="1">
        <v>0</v>
      </c>
      <c r="S1428" s="1">
        <v>0</v>
      </c>
      <c r="T1428" s="1">
        <v>0</v>
      </c>
      <c r="U1428" s="1">
        <v>0</v>
      </c>
      <c r="V1428" s="1">
        <v>0</v>
      </c>
      <c r="W1428" s="1">
        <v>0</v>
      </c>
      <c r="X1428" s="1"/>
      <c r="Y1428" s="1"/>
      <c r="Z1428" s="1"/>
      <c r="AA1428" s="1"/>
      <c r="AB1428" s="1">
        <v>0</v>
      </c>
      <c r="AG1428" t="str">
        <f t="shared" si="256"/>
        <v>Granby</v>
      </c>
      <c r="AH1428" t="s">
        <v>2430</v>
      </c>
      <c r="AI1428">
        <v>1</v>
      </c>
      <c r="AJ1428" s="7">
        <v>64</v>
      </c>
      <c r="AL1428" s="7" t="s">
        <v>1129</v>
      </c>
      <c r="AM1428" t="s">
        <v>2454</v>
      </c>
      <c r="AN1428" t="s">
        <v>654</v>
      </c>
      <c r="AO1428" t="s">
        <v>4601</v>
      </c>
    </row>
    <row r="1429" spans="1:41" hidden="1" outlineLevel="1">
      <c r="A1429" t="s">
        <v>2878</v>
      </c>
      <c r="B1429" s="10" t="s">
        <v>1623</v>
      </c>
      <c r="C1429" s="1">
        <f t="shared" si="253"/>
        <v>1066</v>
      </c>
      <c r="D1429" s="7">
        <f t="shared" si="246"/>
        <v>1</v>
      </c>
      <c r="E1429" s="7">
        <f t="shared" si="247"/>
        <v>2</v>
      </c>
      <c r="F1429" s="7">
        <f t="shared" si="248"/>
        <v>3</v>
      </c>
      <c r="G1429" s="1">
        <f t="shared" si="254"/>
        <v>145</v>
      </c>
      <c r="H1429" s="2">
        <f t="shared" si="255"/>
        <v>0.13602251407129456</v>
      </c>
      <c r="I1429" s="8"/>
      <c r="J1429" s="2">
        <f t="shared" si="249"/>
        <v>0.5272045028142589</v>
      </c>
      <c r="K1429" s="2">
        <f t="shared" si="250"/>
        <v>0.39118198874296434</v>
      </c>
      <c r="L1429" s="2">
        <f t="shared" si="251"/>
        <v>5.3470919324577863E-2</v>
      </c>
      <c r="M1429" s="2">
        <f t="shared" si="252"/>
        <v>2.8142589118198898E-2</v>
      </c>
      <c r="N1429" s="1">
        <v>562</v>
      </c>
      <c r="O1429" s="1">
        <v>417</v>
      </c>
      <c r="P1429" s="1">
        <v>57</v>
      </c>
      <c r="Q1429" s="1">
        <v>13</v>
      </c>
      <c r="R1429" s="1">
        <v>5</v>
      </c>
      <c r="S1429" s="1">
        <v>0</v>
      </c>
      <c r="T1429" s="1">
        <v>2</v>
      </c>
      <c r="U1429" s="1">
        <v>4</v>
      </c>
      <c r="V1429" s="1">
        <v>0</v>
      </c>
      <c r="W1429" s="1">
        <v>0</v>
      </c>
      <c r="X1429" s="1"/>
      <c r="Y1429" s="1"/>
      <c r="Z1429" s="1"/>
      <c r="AA1429" s="1"/>
      <c r="AB1429" s="1">
        <v>6</v>
      </c>
      <c r="AG1429" t="str">
        <f t="shared" si="256"/>
        <v>Grand Isle</v>
      </c>
      <c r="AH1429" t="s">
        <v>2878</v>
      </c>
      <c r="AI1429">
        <v>1</v>
      </c>
      <c r="AJ1429" s="7">
        <v>48</v>
      </c>
      <c r="AL1429" s="7" t="s">
        <v>1129</v>
      </c>
      <c r="AM1429" t="s">
        <v>2456</v>
      </c>
      <c r="AN1429" t="s">
        <v>4099</v>
      </c>
      <c r="AO1429" t="s">
        <v>4602</v>
      </c>
    </row>
    <row r="1430" spans="1:41" hidden="1" outlineLevel="1">
      <c r="A1430" t="s">
        <v>2844</v>
      </c>
      <c r="B1430" s="10" t="s">
        <v>1623</v>
      </c>
      <c r="C1430" s="1">
        <f t="shared" si="253"/>
        <v>161</v>
      </c>
      <c r="D1430" s="7">
        <f t="shared" si="246"/>
        <v>1</v>
      </c>
      <c r="E1430" s="7">
        <f t="shared" si="247"/>
        <v>2</v>
      </c>
      <c r="F1430" s="7">
        <f t="shared" si="248"/>
        <v>3</v>
      </c>
      <c r="G1430" s="1">
        <f t="shared" si="254"/>
        <v>25</v>
      </c>
      <c r="H1430" s="2">
        <f t="shared" si="255"/>
        <v>0.15527950310559005</v>
      </c>
      <c r="I1430" s="8"/>
      <c r="J1430" s="2">
        <f t="shared" si="249"/>
        <v>0.50310559006211175</v>
      </c>
      <c r="K1430" s="2">
        <f t="shared" si="250"/>
        <v>0.34782608695652173</v>
      </c>
      <c r="L1430" s="2">
        <f t="shared" si="251"/>
        <v>0.13664596273291926</v>
      </c>
      <c r="M1430" s="2">
        <f t="shared" si="252"/>
        <v>1.2422360248447256E-2</v>
      </c>
      <c r="N1430" s="1">
        <v>81</v>
      </c>
      <c r="O1430" s="1">
        <v>56</v>
      </c>
      <c r="P1430" s="1">
        <v>22</v>
      </c>
      <c r="Q1430" s="1">
        <v>1</v>
      </c>
      <c r="R1430" s="1">
        <v>0</v>
      </c>
      <c r="S1430" s="1"/>
      <c r="T1430" s="1"/>
      <c r="U1430" s="1"/>
      <c r="V1430" s="1"/>
      <c r="W1430" s="1"/>
      <c r="X1430" s="1"/>
      <c r="Y1430" s="1"/>
      <c r="Z1430" s="1"/>
      <c r="AA1430" s="1"/>
      <c r="AB1430" s="1">
        <v>1</v>
      </c>
      <c r="AG1430" t="str">
        <f t="shared" si="256"/>
        <v>Granville</v>
      </c>
      <c r="AH1430" t="s">
        <v>1624</v>
      </c>
      <c r="AI1430">
        <v>1</v>
      </c>
      <c r="AJ1430" s="7">
        <v>142</v>
      </c>
      <c r="AL1430" s="7" t="s">
        <v>1129</v>
      </c>
      <c r="AM1430" t="s">
        <v>1801</v>
      </c>
      <c r="AN1430" t="s">
        <v>781</v>
      </c>
      <c r="AO1430" t="s">
        <v>4603</v>
      </c>
    </row>
    <row r="1431" spans="1:41" hidden="1" outlineLevel="1">
      <c r="A1431" t="s">
        <v>2985</v>
      </c>
      <c r="B1431" s="10" t="s">
        <v>1623</v>
      </c>
      <c r="C1431" s="1">
        <f t="shared" si="253"/>
        <v>427</v>
      </c>
      <c r="D1431" s="7">
        <f t="shared" si="246"/>
        <v>1</v>
      </c>
      <c r="E1431" s="7">
        <f t="shared" si="247"/>
        <v>2</v>
      </c>
      <c r="F1431" s="7">
        <f t="shared" si="248"/>
        <v>3</v>
      </c>
      <c r="G1431" s="1">
        <f t="shared" si="254"/>
        <v>24</v>
      </c>
      <c r="H1431" s="2">
        <f t="shared" si="255"/>
        <v>5.6206088992974239E-2</v>
      </c>
      <c r="I1431" s="8"/>
      <c r="J1431" s="2">
        <f t="shared" si="249"/>
        <v>0.45199063231850117</v>
      </c>
      <c r="K1431" s="2">
        <f t="shared" si="250"/>
        <v>0.39578454332552693</v>
      </c>
      <c r="L1431" s="2">
        <f t="shared" si="251"/>
        <v>0.13114754098360656</v>
      </c>
      <c r="M1431" s="2">
        <f t="shared" si="252"/>
        <v>2.107728337236528E-2</v>
      </c>
      <c r="N1431" s="1">
        <v>193</v>
      </c>
      <c r="O1431" s="1">
        <v>169</v>
      </c>
      <c r="P1431" s="1">
        <v>56</v>
      </c>
      <c r="Q1431" s="1">
        <v>2</v>
      </c>
      <c r="R1431" s="1">
        <v>6</v>
      </c>
      <c r="S1431" s="1">
        <v>0</v>
      </c>
      <c r="T1431" s="1">
        <v>0</v>
      </c>
      <c r="U1431" s="1">
        <v>0</v>
      </c>
      <c r="V1431" s="1">
        <v>0</v>
      </c>
      <c r="W1431" s="1">
        <v>0</v>
      </c>
      <c r="X1431" s="1"/>
      <c r="Y1431" s="1"/>
      <c r="Z1431" s="1"/>
      <c r="AA1431" s="1"/>
      <c r="AB1431" s="1">
        <v>1</v>
      </c>
      <c r="AG1431" t="str">
        <f t="shared" si="256"/>
        <v>Greensboro</v>
      </c>
      <c r="AH1431" t="s">
        <v>1368</v>
      </c>
      <c r="AI1431">
        <v>1</v>
      </c>
      <c r="AJ1431" s="7">
        <v>65</v>
      </c>
      <c r="AL1431" s="7" t="s">
        <v>1129</v>
      </c>
      <c r="AM1431" t="s">
        <v>1468</v>
      </c>
      <c r="AN1431" t="s">
        <v>130</v>
      </c>
      <c r="AO1431" t="s">
        <v>4604</v>
      </c>
    </row>
    <row r="1432" spans="1:41" hidden="1" outlineLevel="1">
      <c r="A1432" t="s">
        <v>3451</v>
      </c>
      <c r="B1432" s="10" t="s">
        <v>1623</v>
      </c>
      <c r="C1432" s="1">
        <f t="shared" si="253"/>
        <v>476</v>
      </c>
      <c r="D1432" s="7">
        <f t="shared" si="246"/>
        <v>2</v>
      </c>
      <c r="E1432" s="7">
        <f t="shared" si="247"/>
        <v>1</v>
      </c>
      <c r="F1432" s="7">
        <f t="shared" si="248"/>
        <v>0</v>
      </c>
      <c r="G1432" s="1">
        <f t="shared" si="254"/>
        <v>136</v>
      </c>
      <c r="H1432" s="2">
        <f t="shared" si="255"/>
        <v>0.2857142857142857</v>
      </c>
      <c r="I1432" s="8"/>
      <c r="J1432" s="2">
        <f t="shared" si="249"/>
        <v>0.3550420168067227</v>
      </c>
      <c r="K1432" s="2">
        <f t="shared" si="250"/>
        <v>0.64075630252100846</v>
      </c>
      <c r="L1432" s="2">
        <f t="shared" si="251"/>
        <v>0</v>
      </c>
      <c r="M1432" s="2">
        <f t="shared" si="252"/>
        <v>4.2016806722687816E-3</v>
      </c>
      <c r="N1432" s="1">
        <v>169</v>
      </c>
      <c r="O1432" s="1">
        <v>305</v>
      </c>
      <c r="P1432" s="1">
        <v>0</v>
      </c>
      <c r="Q1432" s="1">
        <v>1</v>
      </c>
      <c r="R1432" s="1">
        <v>0</v>
      </c>
      <c r="S1432" s="1">
        <v>0</v>
      </c>
      <c r="T1432" s="1">
        <v>0</v>
      </c>
      <c r="U1432" s="1">
        <v>1</v>
      </c>
      <c r="V1432" s="1">
        <v>0</v>
      </c>
      <c r="W1432" s="1">
        <v>0</v>
      </c>
      <c r="X1432" s="1"/>
      <c r="Y1432" s="1"/>
      <c r="Z1432" s="1"/>
      <c r="AA1432" s="1"/>
      <c r="AB1432" s="1">
        <v>0</v>
      </c>
      <c r="AG1432" t="str">
        <f t="shared" si="256"/>
        <v>Groton</v>
      </c>
      <c r="AH1432" t="s">
        <v>1364</v>
      </c>
      <c r="AI1432">
        <v>1</v>
      </c>
      <c r="AJ1432" s="7">
        <v>113</v>
      </c>
      <c r="AL1432" s="7" t="s">
        <v>1129</v>
      </c>
      <c r="AM1432" t="s">
        <v>1803</v>
      </c>
      <c r="AN1432" t="s">
        <v>982</v>
      </c>
      <c r="AO1432" t="s">
        <v>4240</v>
      </c>
    </row>
    <row r="1433" spans="1:41" hidden="1" outlineLevel="1">
      <c r="A1433" t="s">
        <v>3923</v>
      </c>
      <c r="B1433" s="10" t="s">
        <v>1623</v>
      </c>
      <c r="C1433" s="1">
        <f t="shared" si="253"/>
        <v>140</v>
      </c>
      <c r="D1433" s="7">
        <f t="shared" si="246"/>
        <v>2</v>
      </c>
      <c r="E1433" s="7">
        <f t="shared" si="247"/>
        <v>1</v>
      </c>
      <c r="F1433" s="7">
        <f t="shared" si="248"/>
        <v>3</v>
      </c>
      <c r="G1433" s="1">
        <f t="shared" si="254"/>
        <v>39</v>
      </c>
      <c r="H1433" s="2">
        <f t="shared" si="255"/>
        <v>0.27857142857142858</v>
      </c>
      <c r="I1433" s="8"/>
      <c r="J1433" s="2">
        <f t="shared" si="249"/>
        <v>0.32142857142857145</v>
      </c>
      <c r="K1433" s="2">
        <f t="shared" si="250"/>
        <v>0.6</v>
      </c>
      <c r="L1433" s="2">
        <f t="shared" si="251"/>
        <v>7.1428571428571425E-2</v>
      </c>
      <c r="M1433" s="2">
        <f t="shared" si="252"/>
        <v>7.1428571428572007E-3</v>
      </c>
      <c r="N1433" s="1">
        <v>45</v>
      </c>
      <c r="O1433" s="1">
        <v>84</v>
      </c>
      <c r="P1433" s="1">
        <v>10</v>
      </c>
      <c r="Q1433" s="1">
        <v>0</v>
      </c>
      <c r="R1433" s="1">
        <v>1</v>
      </c>
      <c r="S1433" s="1">
        <v>0</v>
      </c>
      <c r="T1433" s="1">
        <v>0</v>
      </c>
      <c r="U1433" s="1">
        <v>0</v>
      </c>
      <c r="V1433" s="1">
        <v>0</v>
      </c>
      <c r="W1433" s="1">
        <v>0</v>
      </c>
      <c r="X1433" s="1"/>
      <c r="Y1433" s="1"/>
      <c r="Z1433" s="1"/>
      <c r="AA1433" s="1"/>
      <c r="AB1433" s="1">
        <v>0</v>
      </c>
      <c r="AG1433" t="str">
        <f t="shared" si="256"/>
        <v>Guildhall</v>
      </c>
      <c r="AH1433" t="s">
        <v>2430</v>
      </c>
      <c r="AI1433">
        <v>1</v>
      </c>
      <c r="AJ1433" s="7">
        <v>71</v>
      </c>
      <c r="AL1433" s="7" t="s">
        <v>1129</v>
      </c>
      <c r="AM1433" t="s">
        <v>2454</v>
      </c>
      <c r="AN1433" t="s">
        <v>660</v>
      </c>
      <c r="AO1433" t="s">
        <v>4241</v>
      </c>
    </row>
    <row r="1434" spans="1:41" hidden="1" outlineLevel="1">
      <c r="A1434" t="s">
        <v>2845</v>
      </c>
      <c r="B1434" s="10" t="s">
        <v>1623</v>
      </c>
      <c r="C1434" s="1">
        <f t="shared" si="253"/>
        <v>1027</v>
      </c>
      <c r="D1434" s="7">
        <f t="shared" si="246"/>
        <v>1</v>
      </c>
      <c r="E1434" s="7">
        <f t="shared" si="247"/>
        <v>2</v>
      </c>
      <c r="F1434" s="7">
        <f t="shared" si="248"/>
        <v>3</v>
      </c>
      <c r="G1434" s="1">
        <f t="shared" si="254"/>
        <v>191</v>
      </c>
      <c r="H1434" s="2">
        <f t="shared" si="255"/>
        <v>0.18597857838364168</v>
      </c>
      <c r="I1434" s="8"/>
      <c r="J1434" s="2">
        <f t="shared" si="249"/>
        <v>0.50146056475170397</v>
      </c>
      <c r="K1434" s="2">
        <f t="shared" si="250"/>
        <v>0.31548198636806229</v>
      </c>
      <c r="L1434" s="2">
        <f t="shared" si="251"/>
        <v>0.16747809152872445</v>
      </c>
      <c r="M1434" s="2">
        <f t="shared" si="252"/>
        <v>1.5579357351509282E-2</v>
      </c>
      <c r="N1434" s="1">
        <v>515</v>
      </c>
      <c r="O1434" s="1">
        <v>324</v>
      </c>
      <c r="P1434" s="1">
        <v>172</v>
      </c>
      <c r="Q1434" s="1">
        <v>5</v>
      </c>
      <c r="R1434" s="1">
        <v>4</v>
      </c>
      <c r="S1434" s="1">
        <v>0</v>
      </c>
      <c r="T1434" s="1">
        <v>0</v>
      </c>
      <c r="U1434" s="1">
        <v>3</v>
      </c>
      <c r="V1434" s="1">
        <v>1</v>
      </c>
      <c r="W1434" s="1">
        <v>0</v>
      </c>
      <c r="X1434" s="1"/>
      <c r="Y1434" s="1"/>
      <c r="Z1434" s="1"/>
      <c r="AA1434" s="1"/>
      <c r="AB1434" s="1">
        <v>3</v>
      </c>
      <c r="AG1434" t="str">
        <f t="shared" si="256"/>
        <v>Guilford</v>
      </c>
      <c r="AH1434" t="s">
        <v>3851</v>
      </c>
      <c r="AI1434">
        <v>1</v>
      </c>
      <c r="AJ1434" s="7">
        <v>254</v>
      </c>
      <c r="AL1434" s="7" t="s">
        <v>1129</v>
      </c>
      <c r="AM1434" t="s">
        <v>776</v>
      </c>
      <c r="AN1434" t="s">
        <v>781</v>
      </c>
      <c r="AO1434" t="s">
        <v>4242</v>
      </c>
    </row>
    <row r="1435" spans="1:41" hidden="1" outlineLevel="1">
      <c r="A1435" t="s">
        <v>1391</v>
      </c>
      <c r="B1435" s="10" t="s">
        <v>1623</v>
      </c>
      <c r="C1435" s="1">
        <f t="shared" si="253"/>
        <v>423</v>
      </c>
      <c r="D1435" s="7">
        <f t="shared" si="246"/>
        <v>1</v>
      </c>
      <c r="E1435" s="7">
        <f t="shared" si="247"/>
        <v>2</v>
      </c>
      <c r="F1435" s="7">
        <f t="shared" si="248"/>
        <v>3</v>
      </c>
      <c r="G1435" s="1">
        <f t="shared" si="254"/>
        <v>17</v>
      </c>
      <c r="H1435" s="2">
        <f t="shared" si="255"/>
        <v>4.0189125295508277E-2</v>
      </c>
      <c r="I1435" s="8"/>
      <c r="J1435" s="2">
        <f t="shared" si="249"/>
        <v>0.4846335697399527</v>
      </c>
      <c r="K1435" s="2">
        <f t="shared" si="250"/>
        <v>0.44444444444444442</v>
      </c>
      <c r="L1435" s="2">
        <f t="shared" si="251"/>
        <v>6.1465721040189124E-2</v>
      </c>
      <c r="M1435" s="2">
        <f t="shared" si="252"/>
        <v>9.4562647754138154E-3</v>
      </c>
      <c r="N1435" s="1">
        <v>205</v>
      </c>
      <c r="O1435" s="1">
        <v>188</v>
      </c>
      <c r="P1435" s="1">
        <v>26</v>
      </c>
      <c r="Q1435" s="1">
        <v>3</v>
      </c>
      <c r="R1435" s="1"/>
      <c r="S1435" s="1"/>
      <c r="T1435" s="1"/>
      <c r="U1435" s="1"/>
      <c r="V1435" s="1"/>
      <c r="W1435" s="1"/>
      <c r="X1435" s="1"/>
      <c r="Y1435" s="1"/>
      <c r="Z1435" s="1"/>
      <c r="AA1435" s="1"/>
      <c r="AB1435" s="1">
        <v>1</v>
      </c>
      <c r="AG1435" t="str">
        <f t="shared" si="256"/>
        <v>Halifax</v>
      </c>
      <c r="AH1435" t="s">
        <v>3851</v>
      </c>
      <c r="AI1435">
        <v>1</v>
      </c>
      <c r="AJ1435" s="7">
        <v>253</v>
      </c>
      <c r="AL1435" s="7" t="s">
        <v>1129</v>
      </c>
      <c r="AM1435" t="s">
        <v>776</v>
      </c>
      <c r="AN1435" t="s">
        <v>4165</v>
      </c>
      <c r="AO1435" t="s">
        <v>4243</v>
      </c>
    </row>
    <row r="1436" spans="1:41" hidden="1" outlineLevel="1">
      <c r="A1436" t="s">
        <v>1665</v>
      </c>
      <c r="B1436" s="10" t="s">
        <v>1623</v>
      </c>
      <c r="C1436" s="1">
        <f t="shared" si="253"/>
        <v>183</v>
      </c>
      <c r="D1436" s="7">
        <f t="shared" si="246"/>
        <v>1</v>
      </c>
      <c r="E1436" s="7">
        <f t="shared" si="247"/>
        <v>2</v>
      </c>
      <c r="F1436" s="7">
        <f t="shared" si="248"/>
        <v>3</v>
      </c>
      <c r="G1436" s="1">
        <f t="shared" si="254"/>
        <v>4</v>
      </c>
      <c r="H1436" s="2">
        <f t="shared" si="255"/>
        <v>2.185792349726776E-2</v>
      </c>
      <c r="I1436" s="8"/>
      <c r="J1436" s="2">
        <f t="shared" si="249"/>
        <v>0.45901639344262296</v>
      </c>
      <c r="K1436" s="2">
        <f t="shared" si="250"/>
        <v>0.43715846994535518</v>
      </c>
      <c r="L1436" s="2">
        <f t="shared" si="251"/>
        <v>7.650273224043716E-2</v>
      </c>
      <c r="M1436" s="2">
        <f t="shared" si="252"/>
        <v>2.7322404371584647E-2</v>
      </c>
      <c r="N1436" s="1">
        <v>84</v>
      </c>
      <c r="O1436" s="1">
        <v>80</v>
      </c>
      <c r="P1436" s="1">
        <v>14</v>
      </c>
      <c r="Q1436" s="1">
        <v>2</v>
      </c>
      <c r="R1436" s="1">
        <v>0</v>
      </c>
      <c r="S1436" s="1">
        <v>0</v>
      </c>
      <c r="T1436" s="1">
        <v>0</v>
      </c>
      <c r="U1436" s="1">
        <v>1</v>
      </c>
      <c r="V1436" s="1">
        <v>0</v>
      </c>
      <c r="W1436" s="1">
        <v>0</v>
      </c>
      <c r="X1436" s="1"/>
      <c r="Y1436" s="1"/>
      <c r="Z1436" s="1"/>
      <c r="AA1436" s="1"/>
      <c r="AB1436" s="1">
        <v>2</v>
      </c>
      <c r="AG1436" t="str">
        <f t="shared" si="256"/>
        <v>Hancock</v>
      </c>
      <c r="AH1436" t="s">
        <v>1624</v>
      </c>
      <c r="AI1436">
        <v>1</v>
      </c>
      <c r="AJ1436" s="7">
        <v>153</v>
      </c>
      <c r="AL1436" s="7" t="s">
        <v>1129</v>
      </c>
      <c r="AM1436" t="s">
        <v>1801</v>
      </c>
      <c r="AN1436" t="s">
        <v>4165</v>
      </c>
      <c r="AO1436" t="s">
        <v>4244</v>
      </c>
    </row>
    <row r="1437" spans="1:41" hidden="1" outlineLevel="1">
      <c r="A1437" t="s">
        <v>3402</v>
      </c>
      <c r="B1437" s="10" t="s">
        <v>1623</v>
      </c>
      <c r="C1437" s="1">
        <f t="shared" si="253"/>
        <v>1308</v>
      </c>
      <c r="D1437" s="7">
        <f t="shared" si="246"/>
        <v>1</v>
      </c>
      <c r="E1437" s="7">
        <f t="shared" si="247"/>
        <v>2</v>
      </c>
      <c r="F1437" s="7">
        <f t="shared" si="248"/>
        <v>3</v>
      </c>
      <c r="G1437" s="1">
        <f t="shared" si="254"/>
        <v>116</v>
      </c>
      <c r="H1437" s="2">
        <f t="shared" si="255"/>
        <v>8.8685015290519878E-2</v>
      </c>
      <c r="I1437" s="8"/>
      <c r="J1437" s="2">
        <f t="shared" si="249"/>
        <v>0.50458715596330272</v>
      </c>
      <c r="K1437" s="2">
        <f t="shared" si="250"/>
        <v>0.41590214067278286</v>
      </c>
      <c r="L1437" s="2">
        <f t="shared" si="251"/>
        <v>6.4220183486238536E-2</v>
      </c>
      <c r="M1437" s="2">
        <f t="shared" si="252"/>
        <v>1.5290519877675879E-2</v>
      </c>
      <c r="N1437" s="1">
        <v>660</v>
      </c>
      <c r="O1437" s="1">
        <v>544</v>
      </c>
      <c r="P1437" s="1">
        <v>84</v>
      </c>
      <c r="Q1437" s="1">
        <v>12</v>
      </c>
      <c r="R1437" s="1">
        <v>2</v>
      </c>
      <c r="S1437" s="1">
        <v>0</v>
      </c>
      <c r="T1437" s="1">
        <v>0</v>
      </c>
      <c r="U1437" s="1">
        <v>1</v>
      </c>
      <c r="V1437" s="1">
        <v>0</v>
      </c>
      <c r="W1437" s="1">
        <v>0</v>
      </c>
      <c r="X1437" s="1"/>
      <c r="Y1437" s="1"/>
      <c r="Z1437" s="1"/>
      <c r="AA1437" s="1"/>
      <c r="AB1437" s="1">
        <v>5</v>
      </c>
      <c r="AG1437" t="str">
        <f t="shared" si="256"/>
        <v>Hardwick</v>
      </c>
      <c r="AH1437" t="s">
        <v>1364</v>
      </c>
      <c r="AI1437">
        <v>1</v>
      </c>
      <c r="AJ1437" s="7">
        <v>75</v>
      </c>
      <c r="AL1437" s="7" t="s">
        <v>1129</v>
      </c>
      <c r="AM1437" t="s">
        <v>1803</v>
      </c>
      <c r="AN1437" t="s">
        <v>776</v>
      </c>
      <c r="AO1437" t="s">
        <v>4245</v>
      </c>
    </row>
    <row r="1438" spans="1:41" hidden="1" outlineLevel="1">
      <c r="A1438" t="s">
        <v>2191</v>
      </c>
      <c r="B1438" s="10" t="s">
        <v>1623</v>
      </c>
      <c r="C1438" s="1">
        <f t="shared" si="253"/>
        <v>4702</v>
      </c>
      <c r="D1438" s="7">
        <f t="shared" si="246"/>
        <v>1</v>
      </c>
      <c r="E1438" s="7">
        <f t="shared" si="247"/>
        <v>2</v>
      </c>
      <c r="F1438" s="7">
        <f t="shared" si="248"/>
        <v>3</v>
      </c>
      <c r="G1438" s="1">
        <f t="shared" si="254"/>
        <v>505</v>
      </c>
      <c r="H1438" s="2">
        <f t="shared" si="255"/>
        <v>0.10740110591237771</v>
      </c>
      <c r="I1438" s="8"/>
      <c r="J1438" s="2">
        <f t="shared" si="249"/>
        <v>0.52360697575499793</v>
      </c>
      <c r="K1438" s="2">
        <f t="shared" si="250"/>
        <v>0.41620586984262015</v>
      </c>
      <c r="L1438" s="2">
        <f t="shared" si="251"/>
        <v>4.4874521480221183E-2</v>
      </c>
      <c r="M1438" s="2">
        <f t="shared" si="252"/>
        <v>1.5312632922160743E-2</v>
      </c>
      <c r="N1438" s="1">
        <v>2462</v>
      </c>
      <c r="O1438" s="1">
        <v>1957</v>
      </c>
      <c r="P1438" s="1">
        <v>211</v>
      </c>
      <c r="Q1438" s="1">
        <v>24</v>
      </c>
      <c r="R1438" s="1">
        <v>10</v>
      </c>
      <c r="S1438" s="1">
        <v>2</v>
      </c>
      <c r="T1438" s="1">
        <v>8</v>
      </c>
      <c r="U1438" s="1">
        <v>17</v>
      </c>
      <c r="V1438" s="1">
        <v>3</v>
      </c>
      <c r="W1438" s="1">
        <v>0</v>
      </c>
      <c r="X1438" s="1"/>
      <c r="Y1438" s="1"/>
      <c r="Z1438" s="1"/>
      <c r="AA1438" s="1"/>
      <c r="AB1438" s="1">
        <v>8</v>
      </c>
      <c r="AG1438" t="str">
        <f t="shared" si="256"/>
        <v>Hartford</v>
      </c>
      <c r="AH1438" t="s">
        <v>3679</v>
      </c>
      <c r="AI1438">
        <v>1</v>
      </c>
      <c r="AJ1438" s="7">
        <v>179</v>
      </c>
      <c r="AL1438" s="7" t="s">
        <v>1129</v>
      </c>
      <c r="AM1438" t="s">
        <v>777</v>
      </c>
      <c r="AN1438" t="s">
        <v>4165</v>
      </c>
      <c r="AO1438" t="s">
        <v>4246</v>
      </c>
    </row>
    <row r="1439" spans="1:41" hidden="1" outlineLevel="1">
      <c r="A1439" t="s">
        <v>3904</v>
      </c>
      <c r="B1439" s="10" t="s">
        <v>1623</v>
      </c>
      <c r="C1439" s="1">
        <f t="shared" si="253"/>
        <v>1686</v>
      </c>
      <c r="D1439" s="7">
        <f t="shared" si="246"/>
        <v>1</v>
      </c>
      <c r="E1439" s="7">
        <f t="shared" si="247"/>
        <v>2</v>
      </c>
      <c r="F1439" s="7">
        <f t="shared" si="248"/>
        <v>3</v>
      </c>
      <c r="G1439" s="1">
        <f t="shared" si="254"/>
        <v>5</v>
      </c>
      <c r="H1439" s="2">
        <f t="shared" si="255"/>
        <v>2.9655990510083037E-3</v>
      </c>
      <c r="I1439" s="8"/>
      <c r="J1439" s="2">
        <f t="shared" si="249"/>
        <v>0.45314353499406879</v>
      </c>
      <c r="K1439" s="2">
        <f t="shared" si="250"/>
        <v>0.45017793594306049</v>
      </c>
      <c r="L1439" s="2">
        <f t="shared" si="251"/>
        <v>6.1684460260972719E-2</v>
      </c>
      <c r="M1439" s="2">
        <f t="shared" si="252"/>
        <v>3.4994068801898003E-2</v>
      </c>
      <c r="N1439" s="1">
        <v>764</v>
      </c>
      <c r="O1439" s="1">
        <v>759</v>
      </c>
      <c r="P1439" s="1">
        <v>104</v>
      </c>
      <c r="Q1439" s="1">
        <v>40</v>
      </c>
      <c r="R1439" s="1">
        <v>5</v>
      </c>
      <c r="S1439" s="1">
        <v>0</v>
      </c>
      <c r="T1439" s="1">
        <v>4</v>
      </c>
      <c r="U1439" s="1">
        <v>4</v>
      </c>
      <c r="V1439" s="1">
        <v>0</v>
      </c>
      <c r="W1439" s="1">
        <v>0</v>
      </c>
      <c r="X1439" s="1"/>
      <c r="Y1439" s="1"/>
      <c r="Z1439" s="1"/>
      <c r="AA1439" s="1"/>
      <c r="AB1439" s="1">
        <v>6</v>
      </c>
      <c r="AG1439" t="str">
        <f t="shared" si="256"/>
        <v>Hartland</v>
      </c>
      <c r="AH1439" t="s">
        <v>3679</v>
      </c>
      <c r="AI1439">
        <v>1</v>
      </c>
      <c r="AJ1439" s="7">
        <v>192</v>
      </c>
      <c r="AL1439" s="7" t="s">
        <v>1129</v>
      </c>
      <c r="AM1439" t="s">
        <v>777</v>
      </c>
      <c r="AN1439" t="s">
        <v>130</v>
      </c>
      <c r="AO1439" t="s">
        <v>4247</v>
      </c>
    </row>
    <row r="1440" spans="1:41" hidden="1" outlineLevel="1">
      <c r="A1440" t="s">
        <v>3905</v>
      </c>
      <c r="B1440" s="10" t="s">
        <v>1623</v>
      </c>
      <c r="C1440" s="1">
        <f t="shared" si="253"/>
        <v>1251</v>
      </c>
      <c r="D1440" s="7">
        <f t="shared" si="246"/>
        <v>1</v>
      </c>
      <c r="E1440" s="7">
        <f t="shared" si="247"/>
        <v>2</v>
      </c>
      <c r="F1440" s="7">
        <f t="shared" si="248"/>
        <v>3</v>
      </c>
      <c r="G1440" s="1">
        <f t="shared" si="254"/>
        <v>33</v>
      </c>
      <c r="H1440" s="2">
        <f t="shared" si="255"/>
        <v>2.6378896882494004E-2</v>
      </c>
      <c r="I1440" s="8"/>
      <c r="J1440" s="2">
        <f t="shared" si="249"/>
        <v>0.48760991207034371</v>
      </c>
      <c r="K1440" s="2">
        <f t="shared" si="250"/>
        <v>0.4612310151878497</v>
      </c>
      <c r="L1440" s="2">
        <f t="shared" si="251"/>
        <v>2.7178257394084731E-2</v>
      </c>
      <c r="M1440" s="2">
        <f t="shared" si="252"/>
        <v>2.3980815347721913E-2</v>
      </c>
      <c r="N1440" s="1">
        <v>610</v>
      </c>
      <c r="O1440" s="1">
        <v>577</v>
      </c>
      <c r="P1440" s="1">
        <v>34</v>
      </c>
      <c r="Q1440" s="1">
        <v>19</v>
      </c>
      <c r="R1440" s="1">
        <v>2</v>
      </c>
      <c r="S1440" s="1">
        <v>2</v>
      </c>
      <c r="T1440" s="1">
        <v>0</v>
      </c>
      <c r="U1440" s="1">
        <v>2</v>
      </c>
      <c r="V1440" s="1">
        <v>0</v>
      </c>
      <c r="W1440" s="1">
        <v>0</v>
      </c>
      <c r="X1440" s="1"/>
      <c r="Y1440" s="1"/>
      <c r="Z1440" s="1"/>
      <c r="AA1440" s="1"/>
      <c r="AB1440" s="1">
        <v>5</v>
      </c>
      <c r="AG1440" t="str">
        <f t="shared" si="256"/>
        <v>Highgate</v>
      </c>
      <c r="AH1440" t="s">
        <v>2579</v>
      </c>
      <c r="AI1440">
        <v>1</v>
      </c>
      <c r="AJ1440" s="7">
        <v>3</v>
      </c>
      <c r="AL1440" s="7" t="s">
        <v>1129</v>
      </c>
      <c r="AM1440" t="s">
        <v>2455</v>
      </c>
      <c r="AN1440" t="s">
        <v>654</v>
      </c>
      <c r="AO1440" t="s">
        <v>4248</v>
      </c>
    </row>
    <row r="1441" spans="1:41" hidden="1" outlineLevel="1">
      <c r="A1441" t="s">
        <v>3906</v>
      </c>
      <c r="B1441" s="10" t="s">
        <v>1623</v>
      </c>
      <c r="C1441" s="1">
        <f t="shared" si="253"/>
        <v>2211</v>
      </c>
      <c r="D1441" s="7">
        <f t="shared" si="246"/>
        <v>1</v>
      </c>
      <c r="E1441" s="7">
        <f t="shared" si="247"/>
        <v>2</v>
      </c>
      <c r="F1441" s="7">
        <f t="shared" si="248"/>
        <v>3</v>
      </c>
      <c r="G1441" s="1">
        <f t="shared" si="254"/>
        <v>462</v>
      </c>
      <c r="H1441" s="2">
        <f t="shared" si="255"/>
        <v>0.20895522388059701</v>
      </c>
      <c r="I1441" s="8"/>
      <c r="J1441" s="2">
        <f t="shared" si="249"/>
        <v>0.55857078245137948</v>
      </c>
      <c r="K1441" s="2">
        <f t="shared" si="250"/>
        <v>0.34961555857078247</v>
      </c>
      <c r="L1441" s="2">
        <f t="shared" si="251"/>
        <v>7.9601990049751242E-2</v>
      </c>
      <c r="M1441" s="2">
        <f t="shared" si="252"/>
        <v>1.2211668928086811E-2</v>
      </c>
      <c r="N1441" s="1">
        <v>1235</v>
      </c>
      <c r="O1441" s="1">
        <v>773</v>
      </c>
      <c r="P1441" s="1">
        <v>176</v>
      </c>
      <c r="Q1441" s="1">
        <v>14</v>
      </c>
      <c r="R1441" s="1">
        <v>5</v>
      </c>
      <c r="S1441" s="1">
        <v>3</v>
      </c>
      <c r="T1441" s="1">
        <v>1</v>
      </c>
      <c r="U1441" s="1">
        <v>1</v>
      </c>
      <c r="V1441" s="1">
        <v>0</v>
      </c>
      <c r="W1441" s="1">
        <v>0</v>
      </c>
      <c r="X1441" s="1"/>
      <c r="Y1441" s="1"/>
      <c r="Z1441" s="1"/>
      <c r="AA1441" s="1"/>
      <c r="AB1441" s="1">
        <v>3</v>
      </c>
      <c r="AG1441" t="str">
        <f t="shared" si="256"/>
        <v>Hinesburg</v>
      </c>
      <c r="AH1441" t="s">
        <v>2877</v>
      </c>
      <c r="AI1441">
        <v>1</v>
      </c>
      <c r="AJ1441" s="7">
        <v>105</v>
      </c>
      <c r="AL1441" s="7" t="s">
        <v>1129</v>
      </c>
      <c r="AM1441" t="s">
        <v>2150</v>
      </c>
      <c r="AN1441" t="s">
        <v>781</v>
      </c>
      <c r="AO1441" t="s">
        <v>3865</v>
      </c>
    </row>
    <row r="1442" spans="1:41" hidden="1" outlineLevel="1">
      <c r="A1442" t="s">
        <v>3808</v>
      </c>
      <c r="B1442" s="10" t="s">
        <v>1623</v>
      </c>
      <c r="C1442" s="1">
        <f t="shared" si="253"/>
        <v>293</v>
      </c>
      <c r="D1442" s="7">
        <f t="shared" si="246"/>
        <v>2</v>
      </c>
      <c r="E1442" s="7">
        <f t="shared" si="247"/>
        <v>1</v>
      </c>
      <c r="F1442" s="7">
        <f t="shared" si="248"/>
        <v>3</v>
      </c>
      <c r="G1442" s="1">
        <f t="shared" si="254"/>
        <v>11</v>
      </c>
      <c r="H1442" s="2">
        <f t="shared" si="255"/>
        <v>3.7542662116040959E-2</v>
      </c>
      <c r="I1442" s="8"/>
      <c r="J1442" s="2">
        <f t="shared" si="249"/>
        <v>0.44368600682593856</v>
      </c>
      <c r="K1442" s="2">
        <f t="shared" si="250"/>
        <v>0.48122866894197952</v>
      </c>
      <c r="L1442" s="2">
        <f t="shared" si="251"/>
        <v>3.0716723549488054E-2</v>
      </c>
      <c r="M1442" s="2">
        <f t="shared" si="252"/>
        <v>4.436860068259392E-2</v>
      </c>
      <c r="N1442" s="1">
        <v>130</v>
      </c>
      <c r="O1442" s="1">
        <v>141</v>
      </c>
      <c r="P1442" s="1">
        <v>9</v>
      </c>
      <c r="Q1442" s="1">
        <v>6</v>
      </c>
      <c r="R1442" s="1">
        <v>1</v>
      </c>
      <c r="S1442" s="1">
        <v>0</v>
      </c>
      <c r="T1442" s="1">
        <v>1</v>
      </c>
      <c r="U1442" s="1">
        <v>2</v>
      </c>
      <c r="V1442" s="1">
        <v>0</v>
      </c>
      <c r="W1442" s="1">
        <v>0</v>
      </c>
      <c r="X1442" s="1"/>
      <c r="Y1442" s="1"/>
      <c r="Z1442" s="1"/>
      <c r="AA1442" s="1"/>
      <c r="AB1442" s="1">
        <v>3</v>
      </c>
      <c r="AG1442" t="str">
        <f t="shared" si="256"/>
        <v>Holland</v>
      </c>
      <c r="AH1442" t="s">
        <v>1368</v>
      </c>
      <c r="AI1442">
        <v>1</v>
      </c>
      <c r="AJ1442" s="7">
        <v>9</v>
      </c>
      <c r="AL1442" s="7" t="s">
        <v>1129</v>
      </c>
      <c r="AM1442" t="s">
        <v>1468</v>
      </c>
      <c r="AN1442" t="s">
        <v>654</v>
      </c>
      <c r="AO1442" t="s">
        <v>3866</v>
      </c>
    </row>
    <row r="1443" spans="1:41" hidden="1" outlineLevel="1">
      <c r="A1443" t="s">
        <v>2379</v>
      </c>
      <c r="B1443" s="10" t="s">
        <v>1623</v>
      </c>
      <c r="C1443" s="1">
        <f t="shared" si="253"/>
        <v>301</v>
      </c>
      <c r="D1443" s="7">
        <f t="shared" si="246"/>
        <v>1</v>
      </c>
      <c r="E1443" s="7">
        <f t="shared" si="247"/>
        <v>2</v>
      </c>
      <c r="F1443" s="7">
        <f t="shared" si="248"/>
        <v>3</v>
      </c>
      <c r="G1443" s="1">
        <f t="shared" si="254"/>
        <v>8</v>
      </c>
      <c r="H1443" s="2">
        <f t="shared" si="255"/>
        <v>2.6578073089700997E-2</v>
      </c>
      <c r="I1443" s="8"/>
      <c r="J1443" s="2">
        <f t="shared" si="249"/>
        <v>0.48172757475083056</v>
      </c>
      <c r="K1443" s="2">
        <f t="shared" si="250"/>
        <v>0.45514950166112955</v>
      </c>
      <c r="L1443" s="2">
        <f t="shared" si="251"/>
        <v>5.9800664451827246E-2</v>
      </c>
      <c r="M1443" s="2">
        <f t="shared" si="252"/>
        <v>3.3222591362127019E-3</v>
      </c>
      <c r="N1443" s="1">
        <v>145</v>
      </c>
      <c r="O1443" s="1">
        <v>137</v>
      </c>
      <c r="P1443" s="1">
        <v>18</v>
      </c>
      <c r="Q1443" s="1">
        <v>0</v>
      </c>
      <c r="R1443" s="1">
        <v>0</v>
      </c>
      <c r="S1443" s="1">
        <v>0</v>
      </c>
      <c r="T1443" s="1"/>
      <c r="U1443" s="1"/>
      <c r="V1443" s="1">
        <v>0</v>
      </c>
      <c r="W1443" s="1">
        <v>0</v>
      </c>
      <c r="X1443" s="1"/>
      <c r="Y1443" s="1"/>
      <c r="Z1443" s="1"/>
      <c r="AA1443" s="1"/>
      <c r="AB1443" s="1">
        <v>1</v>
      </c>
      <c r="AG1443" t="str">
        <f t="shared" si="256"/>
        <v>Hubbardton</v>
      </c>
      <c r="AH1443" t="s">
        <v>1862</v>
      </c>
      <c r="AI1443">
        <v>1</v>
      </c>
      <c r="AJ1443" s="7">
        <v>178</v>
      </c>
      <c r="AL1443" s="7" t="s">
        <v>1129</v>
      </c>
      <c r="AM1443" t="s">
        <v>458</v>
      </c>
      <c r="AN1443" t="s">
        <v>4165</v>
      </c>
      <c r="AO1443" t="s">
        <v>3867</v>
      </c>
    </row>
    <row r="1444" spans="1:41" hidden="1" outlineLevel="1">
      <c r="A1444" t="s">
        <v>2996</v>
      </c>
      <c r="B1444" s="10" t="s">
        <v>1623</v>
      </c>
      <c r="C1444" s="1">
        <f t="shared" si="253"/>
        <v>987</v>
      </c>
      <c r="D1444" s="7">
        <f t="shared" si="246"/>
        <v>1</v>
      </c>
      <c r="E1444" s="7">
        <f t="shared" si="247"/>
        <v>2</v>
      </c>
      <c r="F1444" s="7">
        <f t="shared" si="248"/>
        <v>3</v>
      </c>
      <c r="G1444" s="1">
        <f t="shared" si="254"/>
        <v>197</v>
      </c>
      <c r="H1444" s="2">
        <f t="shared" si="255"/>
        <v>0.19959473150962512</v>
      </c>
      <c r="I1444" s="8"/>
      <c r="J1444" s="2">
        <f t="shared" si="249"/>
        <v>0.53799392097264442</v>
      </c>
      <c r="K1444" s="2">
        <f t="shared" si="250"/>
        <v>0.33839918946301922</v>
      </c>
      <c r="L1444" s="2">
        <f t="shared" si="251"/>
        <v>0.10739614994934144</v>
      </c>
      <c r="M1444" s="2">
        <f t="shared" si="252"/>
        <v>1.6210739614994918E-2</v>
      </c>
      <c r="N1444" s="1">
        <v>531</v>
      </c>
      <c r="O1444" s="1">
        <v>334</v>
      </c>
      <c r="P1444" s="1">
        <v>106</v>
      </c>
      <c r="Q1444" s="1">
        <v>5</v>
      </c>
      <c r="R1444" s="1">
        <v>4</v>
      </c>
      <c r="S1444" s="1">
        <v>1</v>
      </c>
      <c r="T1444" s="1">
        <v>0</v>
      </c>
      <c r="U1444" s="1">
        <v>2</v>
      </c>
      <c r="V1444" s="1">
        <v>0</v>
      </c>
      <c r="W1444" s="1">
        <v>0</v>
      </c>
      <c r="X1444" s="1"/>
      <c r="Y1444" s="1"/>
      <c r="Z1444" s="1"/>
      <c r="AA1444" s="1"/>
      <c r="AB1444" s="1">
        <v>4</v>
      </c>
      <c r="AG1444" t="str">
        <f t="shared" si="256"/>
        <v>Huntington</v>
      </c>
      <c r="AH1444" t="s">
        <v>2877</v>
      </c>
      <c r="AI1444">
        <v>1</v>
      </c>
      <c r="AJ1444" s="7">
        <v>107</v>
      </c>
      <c r="AL1444" s="7" t="s">
        <v>1129</v>
      </c>
      <c r="AM1444" t="s">
        <v>2150</v>
      </c>
      <c r="AN1444" t="s">
        <v>4165</v>
      </c>
      <c r="AO1444" t="s">
        <v>3868</v>
      </c>
    </row>
    <row r="1445" spans="1:41" hidden="1" outlineLevel="1">
      <c r="A1445" t="s">
        <v>3095</v>
      </c>
      <c r="B1445" s="10" t="s">
        <v>1623</v>
      </c>
      <c r="C1445" s="1">
        <f t="shared" si="253"/>
        <v>1430</v>
      </c>
      <c r="D1445" s="7">
        <f t="shared" si="246"/>
        <v>1</v>
      </c>
      <c r="E1445" s="7">
        <f t="shared" si="247"/>
        <v>2</v>
      </c>
      <c r="F1445" s="7">
        <f t="shared" si="248"/>
        <v>3</v>
      </c>
      <c r="G1445" s="1">
        <f t="shared" si="254"/>
        <v>201</v>
      </c>
      <c r="H1445" s="2">
        <f t="shared" si="255"/>
        <v>0.14055944055944056</v>
      </c>
      <c r="I1445" s="8"/>
      <c r="J1445" s="2">
        <f t="shared" si="249"/>
        <v>0.53706293706293706</v>
      </c>
      <c r="K1445" s="2">
        <f t="shared" si="250"/>
        <v>0.39650349650349648</v>
      </c>
      <c r="L1445" s="2">
        <f t="shared" si="251"/>
        <v>3.9860139860139858E-2</v>
      </c>
      <c r="M1445" s="2">
        <f t="shared" si="252"/>
        <v>2.6573426573426602E-2</v>
      </c>
      <c r="N1445" s="1">
        <v>768</v>
      </c>
      <c r="O1445" s="1">
        <v>567</v>
      </c>
      <c r="P1445" s="1">
        <v>57</v>
      </c>
      <c r="Q1445" s="1">
        <v>21</v>
      </c>
      <c r="R1445" s="1">
        <v>4</v>
      </c>
      <c r="S1445" s="1"/>
      <c r="T1445" s="1">
        <v>1</v>
      </c>
      <c r="U1445" s="1">
        <v>4</v>
      </c>
      <c r="V1445" s="1"/>
      <c r="W1445" s="1"/>
      <c r="X1445" s="1"/>
      <c r="Y1445" s="1"/>
      <c r="Z1445" s="1"/>
      <c r="AA1445" s="1"/>
      <c r="AB1445" s="1">
        <v>8</v>
      </c>
      <c r="AG1445" t="str">
        <f t="shared" si="256"/>
        <v>Hyde Park</v>
      </c>
      <c r="AH1445" t="s">
        <v>2866</v>
      </c>
      <c r="AI1445">
        <v>1</v>
      </c>
      <c r="AJ1445" s="7">
        <v>62</v>
      </c>
      <c r="AL1445" s="7" t="s">
        <v>1129</v>
      </c>
      <c r="AM1445" t="s">
        <v>1466</v>
      </c>
      <c r="AN1445" t="s">
        <v>776</v>
      </c>
      <c r="AO1445" t="s">
        <v>3869</v>
      </c>
    </row>
    <row r="1446" spans="1:41" hidden="1" outlineLevel="1">
      <c r="A1446" t="s">
        <v>3621</v>
      </c>
      <c r="B1446" s="10" t="s">
        <v>1623</v>
      </c>
      <c r="C1446" s="1">
        <f t="shared" si="253"/>
        <v>227</v>
      </c>
      <c r="D1446" s="7">
        <f t="shared" si="246"/>
        <v>2</v>
      </c>
      <c r="E1446" s="7">
        <f t="shared" si="247"/>
        <v>1</v>
      </c>
      <c r="F1446" s="7">
        <f t="shared" si="248"/>
        <v>4</v>
      </c>
      <c r="G1446" s="1">
        <f t="shared" si="254"/>
        <v>21</v>
      </c>
      <c r="H1446" s="2">
        <f t="shared" si="255"/>
        <v>9.2511013215859028E-2</v>
      </c>
      <c r="I1446" s="8"/>
      <c r="J1446" s="2">
        <f t="shared" si="249"/>
        <v>0.40088105726872247</v>
      </c>
      <c r="K1446" s="2">
        <f t="shared" si="250"/>
        <v>0.4933920704845815</v>
      </c>
      <c r="L1446" s="2">
        <f t="shared" si="251"/>
        <v>4.8458149779735685E-2</v>
      </c>
      <c r="M1446" s="2">
        <f t="shared" si="252"/>
        <v>5.726872246696034E-2</v>
      </c>
      <c r="N1446" s="1">
        <v>91</v>
      </c>
      <c r="O1446" s="1">
        <v>112</v>
      </c>
      <c r="P1446" s="1">
        <v>11</v>
      </c>
      <c r="Q1446" s="1">
        <v>1</v>
      </c>
      <c r="R1446" s="1">
        <v>0</v>
      </c>
      <c r="S1446" s="1">
        <v>0</v>
      </c>
      <c r="T1446" s="1">
        <v>0</v>
      </c>
      <c r="U1446" s="1">
        <v>12</v>
      </c>
      <c r="V1446" s="1">
        <v>0</v>
      </c>
      <c r="W1446" s="1">
        <v>0</v>
      </c>
      <c r="X1446" s="1"/>
      <c r="Y1446" s="1"/>
      <c r="Z1446" s="1"/>
      <c r="AA1446" s="1"/>
      <c r="AB1446" s="1">
        <v>0</v>
      </c>
      <c r="AG1446" t="str">
        <f t="shared" si="256"/>
        <v>Ira</v>
      </c>
      <c r="AH1446" t="s">
        <v>1862</v>
      </c>
      <c r="AI1446">
        <v>1</v>
      </c>
      <c r="AJ1446" s="7">
        <v>190</v>
      </c>
      <c r="AL1446" s="7" t="s">
        <v>1129</v>
      </c>
      <c r="AM1446" t="s">
        <v>458</v>
      </c>
      <c r="AN1446" t="s">
        <v>130</v>
      </c>
      <c r="AO1446" t="s">
        <v>4693</v>
      </c>
    </row>
    <row r="1447" spans="1:41" hidden="1" outlineLevel="1">
      <c r="A1447" t="s">
        <v>3622</v>
      </c>
      <c r="B1447" s="10" t="s">
        <v>1623</v>
      </c>
      <c r="C1447" s="1">
        <f t="shared" si="253"/>
        <v>571</v>
      </c>
      <c r="D1447" s="7">
        <f t="shared" si="246"/>
        <v>2</v>
      </c>
      <c r="E1447" s="7">
        <f t="shared" si="247"/>
        <v>1</v>
      </c>
      <c r="F1447" s="7">
        <f t="shared" si="248"/>
        <v>3</v>
      </c>
      <c r="G1447" s="1">
        <f t="shared" si="254"/>
        <v>93</v>
      </c>
      <c r="H1447" s="2">
        <f t="shared" si="255"/>
        <v>0.1628721541155867</v>
      </c>
      <c r="I1447" s="8"/>
      <c r="J1447" s="2">
        <f t="shared" si="249"/>
        <v>0.40280210157618213</v>
      </c>
      <c r="K1447" s="2">
        <f t="shared" si="250"/>
        <v>0.56567425569176888</v>
      </c>
      <c r="L1447" s="2">
        <f t="shared" si="251"/>
        <v>1.7513134851138354E-2</v>
      </c>
      <c r="M1447" s="2">
        <f t="shared" si="252"/>
        <v>1.4010507880910641E-2</v>
      </c>
      <c r="N1447" s="1">
        <v>230</v>
      </c>
      <c r="O1447" s="1">
        <v>323</v>
      </c>
      <c r="P1447" s="1">
        <v>10</v>
      </c>
      <c r="Q1447" s="1">
        <v>7</v>
      </c>
      <c r="R1447" s="1"/>
      <c r="S1447" s="1"/>
      <c r="T1447" s="1"/>
      <c r="U1447" s="1"/>
      <c r="V1447" s="1"/>
      <c r="W1447" s="1"/>
      <c r="X1447" s="1"/>
      <c r="Y1447" s="1"/>
      <c r="Z1447" s="1"/>
      <c r="AA1447" s="1"/>
      <c r="AB1447" s="1">
        <v>1</v>
      </c>
      <c r="AG1447" t="str">
        <f t="shared" si="256"/>
        <v>Irasburg</v>
      </c>
      <c r="AH1447" t="s">
        <v>1368</v>
      </c>
      <c r="AI1447">
        <v>1</v>
      </c>
      <c r="AJ1447" s="7">
        <v>35</v>
      </c>
      <c r="AL1447" s="7" t="s">
        <v>1129</v>
      </c>
      <c r="AM1447" t="s">
        <v>1468</v>
      </c>
      <c r="AN1447" t="s">
        <v>660</v>
      </c>
      <c r="AO1447" t="s">
        <v>4254</v>
      </c>
    </row>
    <row r="1448" spans="1:41" hidden="1" outlineLevel="1">
      <c r="A1448" t="s">
        <v>3623</v>
      </c>
      <c r="B1448" s="10" t="s">
        <v>1623</v>
      </c>
      <c r="C1448" s="1">
        <f t="shared" si="253"/>
        <v>274</v>
      </c>
      <c r="D1448" s="7">
        <f t="shared" si="246"/>
        <v>1</v>
      </c>
      <c r="E1448" s="7">
        <f t="shared" si="247"/>
        <v>2</v>
      </c>
      <c r="F1448" s="7">
        <f t="shared" si="248"/>
        <v>3</v>
      </c>
      <c r="G1448" s="1">
        <f t="shared" si="254"/>
        <v>37</v>
      </c>
      <c r="H1448" s="2">
        <f t="shared" si="255"/>
        <v>0.13503649635036497</v>
      </c>
      <c r="I1448" s="8"/>
      <c r="J1448" s="2">
        <f t="shared" si="249"/>
        <v>0.54379562043795615</v>
      </c>
      <c r="K1448" s="2">
        <f t="shared" si="250"/>
        <v>0.40875912408759124</v>
      </c>
      <c r="L1448" s="2">
        <f t="shared" si="251"/>
        <v>2.5547445255474453E-2</v>
      </c>
      <c r="M1448" s="2">
        <f t="shared" si="252"/>
        <v>2.1897810218978155E-2</v>
      </c>
      <c r="N1448" s="1">
        <v>149</v>
      </c>
      <c r="O1448" s="1">
        <v>112</v>
      </c>
      <c r="P1448" s="1">
        <v>7</v>
      </c>
      <c r="Q1448" s="1">
        <v>4</v>
      </c>
      <c r="R1448" s="1"/>
      <c r="S1448" s="1"/>
      <c r="T1448" s="1"/>
      <c r="U1448" s="1"/>
      <c r="V1448" s="1">
        <v>1</v>
      </c>
      <c r="W1448" s="1">
        <v>1</v>
      </c>
      <c r="X1448" s="1"/>
      <c r="Y1448" s="1"/>
      <c r="Z1448" s="1"/>
      <c r="AA1448" s="1"/>
      <c r="AB1448" s="1"/>
      <c r="AG1448" t="str">
        <f t="shared" si="256"/>
        <v>Isle La Motte</v>
      </c>
      <c r="AH1448" t="s">
        <v>2878</v>
      </c>
      <c r="AI1448">
        <v>1</v>
      </c>
      <c r="AJ1448" s="7">
        <v>29</v>
      </c>
      <c r="AL1448" s="7" t="s">
        <v>1129</v>
      </c>
      <c r="AM1448" t="s">
        <v>2456</v>
      </c>
      <c r="AN1448" t="s">
        <v>1466</v>
      </c>
      <c r="AO1448" t="s">
        <v>4255</v>
      </c>
    </row>
    <row r="1449" spans="1:41" hidden="1" outlineLevel="1">
      <c r="A1449" t="s">
        <v>3020</v>
      </c>
      <c r="B1449" s="10" t="s">
        <v>1623</v>
      </c>
      <c r="C1449" s="1">
        <f t="shared" si="253"/>
        <v>448</v>
      </c>
      <c r="D1449" s="7">
        <f t="shared" si="246"/>
        <v>1</v>
      </c>
      <c r="E1449" s="7">
        <f t="shared" si="247"/>
        <v>2</v>
      </c>
      <c r="F1449" s="7">
        <f t="shared" si="248"/>
        <v>3</v>
      </c>
      <c r="G1449" s="1">
        <f t="shared" si="254"/>
        <v>41</v>
      </c>
      <c r="H1449" s="2">
        <f t="shared" si="255"/>
        <v>9.1517857142857137E-2</v>
      </c>
      <c r="I1449" s="8"/>
      <c r="J1449" s="2">
        <f t="shared" si="249"/>
        <v>0.4888392857142857</v>
      </c>
      <c r="K1449" s="2">
        <f t="shared" si="250"/>
        <v>0.39732142857142855</v>
      </c>
      <c r="L1449" s="2">
        <f t="shared" si="251"/>
        <v>7.8125E-2</v>
      </c>
      <c r="M1449" s="2">
        <f t="shared" si="252"/>
        <v>3.5714285714285754E-2</v>
      </c>
      <c r="N1449" s="1">
        <v>219</v>
      </c>
      <c r="O1449" s="1">
        <v>178</v>
      </c>
      <c r="P1449" s="1">
        <v>35</v>
      </c>
      <c r="Q1449" s="1">
        <v>2</v>
      </c>
      <c r="R1449" s="1">
        <v>1</v>
      </c>
      <c r="S1449" s="1">
        <v>5</v>
      </c>
      <c r="T1449" s="1">
        <v>0</v>
      </c>
      <c r="U1449" s="1"/>
      <c r="V1449" s="1">
        <v>6</v>
      </c>
      <c r="W1449" s="1">
        <v>0</v>
      </c>
      <c r="X1449" s="1"/>
      <c r="Y1449" s="1"/>
      <c r="Z1449" s="1"/>
      <c r="AA1449" s="1"/>
      <c r="AB1449" s="1">
        <v>2</v>
      </c>
      <c r="AG1449" t="str">
        <f t="shared" si="256"/>
        <v>Jamaica</v>
      </c>
      <c r="AH1449" t="s">
        <v>3851</v>
      </c>
      <c r="AI1449">
        <v>1</v>
      </c>
      <c r="AJ1449" s="7">
        <v>227</v>
      </c>
      <c r="AL1449" s="7" t="s">
        <v>1129</v>
      </c>
      <c r="AM1449" t="s">
        <v>776</v>
      </c>
      <c r="AN1449" t="s">
        <v>130</v>
      </c>
      <c r="AO1449" t="s">
        <v>4256</v>
      </c>
    </row>
    <row r="1450" spans="1:41" hidden="1" outlineLevel="1">
      <c r="A1450" t="s">
        <v>587</v>
      </c>
      <c r="B1450" s="10" t="s">
        <v>1623</v>
      </c>
      <c r="C1450" s="1">
        <f t="shared" si="253"/>
        <v>201</v>
      </c>
      <c r="D1450" s="7">
        <f t="shared" si="246"/>
        <v>1</v>
      </c>
      <c r="E1450" s="7">
        <f t="shared" si="247"/>
        <v>2</v>
      </c>
      <c r="F1450" s="7">
        <f t="shared" si="248"/>
        <v>3</v>
      </c>
      <c r="G1450" s="1">
        <f t="shared" si="254"/>
        <v>13</v>
      </c>
      <c r="H1450" s="2">
        <f t="shared" si="255"/>
        <v>6.4676616915422883E-2</v>
      </c>
      <c r="I1450" s="8"/>
      <c r="J1450" s="2">
        <f t="shared" si="249"/>
        <v>0.50248756218905477</v>
      </c>
      <c r="K1450" s="2">
        <f t="shared" si="250"/>
        <v>0.43781094527363185</v>
      </c>
      <c r="L1450" s="2">
        <f t="shared" si="251"/>
        <v>3.482587064676617E-2</v>
      </c>
      <c r="M1450" s="2">
        <f t="shared" si="252"/>
        <v>2.4875621890547213E-2</v>
      </c>
      <c r="N1450" s="1">
        <v>101</v>
      </c>
      <c r="O1450" s="1">
        <v>88</v>
      </c>
      <c r="P1450" s="1">
        <v>7</v>
      </c>
      <c r="Q1450" s="1">
        <v>2</v>
      </c>
      <c r="R1450" s="1">
        <v>0</v>
      </c>
      <c r="S1450" s="1">
        <v>1</v>
      </c>
      <c r="T1450" s="1">
        <v>0</v>
      </c>
      <c r="U1450" s="1">
        <v>1</v>
      </c>
      <c r="V1450" s="1">
        <v>0</v>
      </c>
      <c r="W1450" s="1">
        <v>0</v>
      </c>
      <c r="X1450" s="1"/>
      <c r="Y1450" s="1"/>
      <c r="Z1450" s="1"/>
      <c r="AA1450" s="1"/>
      <c r="AB1450" s="1">
        <v>1</v>
      </c>
      <c r="AG1450" t="str">
        <f t="shared" si="256"/>
        <v>Jay</v>
      </c>
      <c r="AH1450" t="s">
        <v>1368</v>
      </c>
      <c r="AI1450">
        <v>1</v>
      </c>
      <c r="AJ1450" s="7">
        <v>10</v>
      </c>
      <c r="AL1450" s="7" t="s">
        <v>1129</v>
      </c>
      <c r="AM1450" t="s">
        <v>1468</v>
      </c>
      <c r="AN1450" t="s">
        <v>655</v>
      </c>
      <c r="AO1450" t="s">
        <v>4257</v>
      </c>
    </row>
    <row r="1451" spans="1:41" hidden="1" outlineLevel="1">
      <c r="A1451" t="s">
        <v>2585</v>
      </c>
      <c r="B1451" s="10" t="s">
        <v>1623</v>
      </c>
      <c r="C1451" s="1">
        <f t="shared" si="253"/>
        <v>2818</v>
      </c>
      <c r="D1451" s="7">
        <f t="shared" si="246"/>
        <v>1</v>
      </c>
      <c r="E1451" s="7">
        <f t="shared" si="247"/>
        <v>2</v>
      </c>
      <c r="F1451" s="7">
        <f t="shared" si="248"/>
        <v>3</v>
      </c>
      <c r="G1451" s="1">
        <f t="shared" si="254"/>
        <v>324</v>
      </c>
      <c r="H1451" s="2">
        <f t="shared" si="255"/>
        <v>0.11497515968772179</v>
      </c>
      <c r="I1451" s="8"/>
      <c r="J1451" s="2">
        <f t="shared" si="249"/>
        <v>0.52129169623846705</v>
      </c>
      <c r="K1451" s="2">
        <f t="shared" si="250"/>
        <v>0.40631653655074523</v>
      </c>
      <c r="L1451" s="2">
        <f t="shared" si="251"/>
        <v>6.1391057487579843E-2</v>
      </c>
      <c r="M1451" s="2">
        <f t="shared" si="252"/>
        <v>1.1000709723207873E-2</v>
      </c>
      <c r="N1451" s="1">
        <v>1469</v>
      </c>
      <c r="O1451" s="1">
        <v>1145</v>
      </c>
      <c r="P1451" s="1">
        <v>173</v>
      </c>
      <c r="Q1451" s="1">
        <v>12</v>
      </c>
      <c r="R1451" s="1">
        <v>5</v>
      </c>
      <c r="S1451" s="1">
        <v>0</v>
      </c>
      <c r="T1451" s="1">
        <v>2</v>
      </c>
      <c r="U1451" s="1">
        <v>6</v>
      </c>
      <c r="V1451" s="1">
        <v>0</v>
      </c>
      <c r="W1451" s="1">
        <v>0</v>
      </c>
      <c r="X1451" s="1"/>
      <c r="Y1451" s="1"/>
      <c r="Z1451" s="1"/>
      <c r="AA1451" s="1"/>
      <c r="AB1451" s="1">
        <v>6</v>
      </c>
      <c r="AG1451" t="str">
        <f t="shared" si="256"/>
        <v>Jericho</v>
      </c>
      <c r="AH1451" t="s">
        <v>2877</v>
      </c>
      <c r="AI1451">
        <v>1</v>
      </c>
      <c r="AJ1451" s="7">
        <v>81</v>
      </c>
      <c r="AL1451" s="7" t="s">
        <v>1129</v>
      </c>
      <c r="AM1451" t="s">
        <v>2150</v>
      </c>
      <c r="AN1451" t="s">
        <v>130</v>
      </c>
      <c r="AO1451" t="s">
        <v>4258</v>
      </c>
    </row>
    <row r="1452" spans="1:41" hidden="1" outlineLevel="1">
      <c r="A1452" t="s">
        <v>2118</v>
      </c>
      <c r="B1452" s="10" t="s">
        <v>1623</v>
      </c>
      <c r="C1452" s="1">
        <f t="shared" si="253"/>
        <v>1472</v>
      </c>
      <c r="D1452" s="7">
        <f t="shared" si="246"/>
        <v>1</v>
      </c>
      <c r="E1452" s="7">
        <f t="shared" si="247"/>
        <v>2</v>
      </c>
      <c r="F1452" s="7">
        <f t="shared" si="248"/>
        <v>3</v>
      </c>
      <c r="G1452" s="1">
        <f t="shared" si="254"/>
        <v>206</v>
      </c>
      <c r="H1452" s="2">
        <f t="shared" si="255"/>
        <v>0.13994565217391305</v>
      </c>
      <c r="I1452" s="8"/>
      <c r="J1452" s="2">
        <f t="shared" si="249"/>
        <v>0.484375</v>
      </c>
      <c r="K1452" s="2">
        <f t="shared" si="250"/>
        <v>0.34442934782608697</v>
      </c>
      <c r="L1452" s="2">
        <f t="shared" si="251"/>
        <v>0.14741847826086957</v>
      </c>
      <c r="M1452" s="2">
        <f t="shared" si="252"/>
        <v>2.3777173913043459E-2</v>
      </c>
      <c r="N1452" s="1">
        <v>713</v>
      </c>
      <c r="O1452" s="1">
        <v>507</v>
      </c>
      <c r="P1452" s="1">
        <v>217</v>
      </c>
      <c r="Q1452" s="1">
        <v>19</v>
      </c>
      <c r="R1452" s="1">
        <v>1</v>
      </c>
      <c r="S1452" s="1"/>
      <c r="T1452" s="1">
        <v>3</v>
      </c>
      <c r="U1452" s="1">
        <v>2</v>
      </c>
      <c r="V1452" s="1">
        <v>1</v>
      </c>
      <c r="W1452" s="1"/>
      <c r="X1452" s="1"/>
      <c r="Y1452" s="1"/>
      <c r="Z1452" s="1"/>
      <c r="AA1452" s="1"/>
      <c r="AB1452" s="1">
        <v>9</v>
      </c>
      <c r="AG1452" t="str">
        <f t="shared" si="256"/>
        <v>Johnson</v>
      </c>
      <c r="AH1452" t="s">
        <v>2866</v>
      </c>
      <c r="AI1452">
        <v>1</v>
      </c>
      <c r="AJ1452" s="7">
        <v>56</v>
      </c>
      <c r="AL1452" s="7" t="s">
        <v>1129</v>
      </c>
      <c r="AM1452" t="s">
        <v>1466</v>
      </c>
      <c r="AN1452" t="s">
        <v>4484</v>
      </c>
      <c r="AO1452" t="s">
        <v>4259</v>
      </c>
    </row>
    <row r="1453" spans="1:41" hidden="1" outlineLevel="1">
      <c r="A1453" t="s">
        <v>3003</v>
      </c>
      <c r="B1453" s="10" t="s">
        <v>1623</v>
      </c>
      <c r="C1453" s="1">
        <f t="shared" si="253"/>
        <v>640</v>
      </c>
      <c r="D1453" s="7">
        <f t="shared" ref="D1453:D1516" si="257">RANK(N1453,(N1453:AE1453))</f>
        <v>1</v>
      </c>
      <c r="E1453" s="7">
        <f t="shared" ref="E1453:E1516" si="258">RANK(O1453,(N1453:AE1453))</f>
        <v>2</v>
      </c>
      <c r="F1453" s="7">
        <f t="shared" ref="F1453:F1516" si="259">IF(P1453&gt;0,RANK(P1453,(N1453:AE1453)),0)</f>
        <v>3</v>
      </c>
      <c r="G1453" s="1">
        <f t="shared" si="254"/>
        <v>24</v>
      </c>
      <c r="H1453" s="2">
        <f t="shared" si="255"/>
        <v>3.7499999999999999E-2</v>
      </c>
      <c r="I1453" s="8"/>
      <c r="J1453" s="2">
        <f t="shared" ref="J1453:J1516" si="260">IF(C1453=0,"-",N1453/C1453)</f>
        <v>0.47499999999999998</v>
      </c>
      <c r="K1453" s="2">
        <f t="shared" ref="K1453:K1516" si="261">IF(C1453=0,"-",O1453/C1453)</f>
        <v>0.4375</v>
      </c>
      <c r="L1453" s="2">
        <f t="shared" ref="L1453:L1516" si="262">IF(C1453=0,"-",P1453/C1453)</f>
        <v>8.2812499999999997E-2</v>
      </c>
      <c r="M1453" s="2">
        <f t="shared" ref="M1453:M1516" si="263">IF(C1453=0,"-",(1-J1453-K1453-L1453))</f>
        <v>4.687500000000025E-3</v>
      </c>
      <c r="N1453" s="1">
        <v>304</v>
      </c>
      <c r="O1453" s="1">
        <v>280</v>
      </c>
      <c r="P1453" s="1">
        <v>53</v>
      </c>
      <c r="Q1453" s="1">
        <v>0</v>
      </c>
      <c r="R1453" s="1">
        <v>1</v>
      </c>
      <c r="S1453" s="1">
        <v>0</v>
      </c>
      <c r="T1453" s="1">
        <v>0</v>
      </c>
      <c r="U1453" s="1">
        <v>1</v>
      </c>
      <c r="V1453" s="1">
        <v>0</v>
      </c>
      <c r="W1453" s="1">
        <v>0</v>
      </c>
      <c r="X1453" s="1"/>
      <c r="Y1453" s="1"/>
      <c r="Z1453" s="1"/>
      <c r="AA1453" s="1"/>
      <c r="AB1453" s="1">
        <v>1</v>
      </c>
      <c r="AG1453" t="str">
        <f t="shared" si="256"/>
        <v>Killington</v>
      </c>
      <c r="AH1453" t="s">
        <v>1862</v>
      </c>
      <c r="AI1453">
        <v>1</v>
      </c>
      <c r="AJ1453" s="7">
        <v>180</v>
      </c>
      <c r="AL1453" s="7" t="s">
        <v>1129</v>
      </c>
      <c r="AM1453" t="s">
        <v>458</v>
      </c>
      <c r="AN1453" t="s">
        <v>131</v>
      </c>
      <c r="AO1453" t="s">
        <v>4260</v>
      </c>
    </row>
    <row r="1454" spans="1:41" hidden="1" outlineLevel="1">
      <c r="A1454" t="s">
        <v>3004</v>
      </c>
      <c r="B1454" s="10" t="s">
        <v>1623</v>
      </c>
      <c r="C1454" s="1">
        <f t="shared" si="253"/>
        <v>228</v>
      </c>
      <c r="D1454" s="7">
        <f t="shared" si="257"/>
        <v>1</v>
      </c>
      <c r="E1454" s="7">
        <f t="shared" si="258"/>
        <v>2</v>
      </c>
      <c r="F1454" s="7">
        <f t="shared" si="259"/>
        <v>3</v>
      </c>
      <c r="G1454" s="1">
        <f t="shared" si="254"/>
        <v>7</v>
      </c>
      <c r="H1454" s="2">
        <f t="shared" si="255"/>
        <v>3.0701754385964911E-2</v>
      </c>
      <c r="I1454" s="8"/>
      <c r="J1454" s="2">
        <f t="shared" si="260"/>
        <v>0.4692982456140351</v>
      </c>
      <c r="K1454" s="2">
        <f t="shared" si="261"/>
        <v>0.43859649122807015</v>
      </c>
      <c r="L1454" s="2">
        <f t="shared" si="262"/>
        <v>8.3333333333333329E-2</v>
      </c>
      <c r="M1454" s="2">
        <f t="shared" si="263"/>
        <v>8.7719298245614169E-3</v>
      </c>
      <c r="N1454" s="1">
        <v>107</v>
      </c>
      <c r="O1454" s="1">
        <v>100</v>
      </c>
      <c r="P1454" s="1">
        <v>19</v>
      </c>
      <c r="Q1454" s="1">
        <v>2</v>
      </c>
      <c r="R1454" s="1">
        <v>0</v>
      </c>
      <c r="S1454" s="1">
        <v>0</v>
      </c>
      <c r="T1454" s="1">
        <v>0</v>
      </c>
      <c r="U1454" s="1">
        <v>0</v>
      </c>
      <c r="V1454" s="1">
        <v>0</v>
      </c>
      <c r="W1454" s="1">
        <v>0</v>
      </c>
      <c r="X1454" s="1"/>
      <c r="Y1454" s="1"/>
      <c r="Z1454" s="1"/>
      <c r="AA1454" s="1"/>
      <c r="AB1454" s="1">
        <v>0</v>
      </c>
      <c r="AG1454" t="str">
        <f t="shared" si="256"/>
        <v>Kirby</v>
      </c>
      <c r="AH1454" t="s">
        <v>1364</v>
      </c>
      <c r="AI1454">
        <v>1</v>
      </c>
      <c r="AJ1454" s="7">
        <v>77</v>
      </c>
      <c r="AL1454" s="7" t="s">
        <v>1129</v>
      </c>
      <c r="AM1454" t="s">
        <v>1803</v>
      </c>
      <c r="AN1454" t="s">
        <v>4484</v>
      </c>
      <c r="AO1454" t="s">
        <v>4261</v>
      </c>
    </row>
    <row r="1455" spans="1:41" hidden="1" outlineLevel="1">
      <c r="A1455" t="s">
        <v>3806</v>
      </c>
      <c r="B1455" s="10" t="s">
        <v>1623</v>
      </c>
      <c r="C1455" s="1">
        <f t="shared" si="253"/>
        <v>104</v>
      </c>
      <c r="D1455" s="7">
        <f t="shared" si="257"/>
        <v>2</v>
      </c>
      <c r="E1455" s="7">
        <f t="shared" si="258"/>
        <v>1</v>
      </c>
      <c r="F1455" s="7">
        <f t="shared" si="259"/>
        <v>3</v>
      </c>
      <c r="G1455" s="1">
        <f t="shared" si="254"/>
        <v>3</v>
      </c>
      <c r="H1455" s="2">
        <f t="shared" si="255"/>
        <v>2.8846153846153848E-2</v>
      </c>
      <c r="I1455" s="8"/>
      <c r="J1455" s="2">
        <f t="shared" si="260"/>
        <v>0.40384615384615385</v>
      </c>
      <c r="K1455" s="2">
        <f t="shared" si="261"/>
        <v>0.43269230769230771</v>
      </c>
      <c r="L1455" s="2">
        <f t="shared" si="262"/>
        <v>0.16346153846153846</v>
      </c>
      <c r="M1455" s="2">
        <f t="shared" si="263"/>
        <v>-2.7755575615628914E-17</v>
      </c>
      <c r="N1455" s="1">
        <v>42</v>
      </c>
      <c r="O1455" s="1">
        <v>45</v>
      </c>
      <c r="P1455" s="1">
        <v>17</v>
      </c>
      <c r="Q1455" s="1"/>
      <c r="R1455" s="1"/>
      <c r="S1455" s="1"/>
      <c r="T1455" s="1"/>
      <c r="U1455" s="1">
        <v>0</v>
      </c>
      <c r="V1455" s="1"/>
      <c r="W1455" s="1"/>
      <c r="X1455" s="1"/>
      <c r="Y1455" s="1"/>
      <c r="Z1455" s="1"/>
      <c r="AA1455" s="1"/>
      <c r="AB1455" s="1"/>
      <c r="AG1455" t="str">
        <f t="shared" si="256"/>
        <v>Landgrove</v>
      </c>
      <c r="AH1455" t="s">
        <v>1625</v>
      </c>
      <c r="AI1455">
        <v>1</v>
      </c>
      <c r="AJ1455" s="7">
        <v>219</v>
      </c>
      <c r="AL1455" s="7" t="s">
        <v>1129</v>
      </c>
      <c r="AM1455" t="s">
        <v>1802</v>
      </c>
      <c r="AN1455" t="s">
        <v>982</v>
      </c>
      <c r="AO1455" t="s">
        <v>4262</v>
      </c>
    </row>
    <row r="1456" spans="1:41" hidden="1" outlineLevel="1">
      <c r="A1456" t="s">
        <v>2905</v>
      </c>
      <c r="B1456" s="10" t="s">
        <v>1623</v>
      </c>
      <c r="C1456" s="1">
        <f t="shared" si="253"/>
        <v>484</v>
      </c>
      <c r="D1456" s="7">
        <f t="shared" si="257"/>
        <v>2</v>
      </c>
      <c r="E1456" s="7">
        <f t="shared" si="258"/>
        <v>1</v>
      </c>
      <c r="F1456" s="7">
        <f t="shared" si="259"/>
        <v>3</v>
      </c>
      <c r="G1456" s="1">
        <f t="shared" si="254"/>
        <v>18</v>
      </c>
      <c r="H1456" s="2">
        <f t="shared" si="255"/>
        <v>3.71900826446281E-2</v>
      </c>
      <c r="I1456" s="8"/>
      <c r="J1456" s="2">
        <f t="shared" si="260"/>
        <v>0.46280991735537191</v>
      </c>
      <c r="K1456" s="2">
        <f t="shared" si="261"/>
        <v>0.5</v>
      </c>
      <c r="L1456" s="2">
        <f t="shared" si="262"/>
        <v>2.0661157024793389E-2</v>
      </c>
      <c r="M1456" s="2">
        <f t="shared" si="263"/>
        <v>1.6528925619834697E-2</v>
      </c>
      <c r="N1456" s="1">
        <v>224</v>
      </c>
      <c r="O1456" s="1">
        <v>242</v>
      </c>
      <c r="P1456" s="1">
        <v>10</v>
      </c>
      <c r="Q1456" s="1">
        <v>3</v>
      </c>
      <c r="R1456" s="1">
        <v>2</v>
      </c>
      <c r="S1456" s="1"/>
      <c r="T1456" s="1">
        <v>0</v>
      </c>
      <c r="U1456" s="1">
        <v>1</v>
      </c>
      <c r="V1456" s="1"/>
      <c r="W1456" s="1"/>
      <c r="X1456" s="1"/>
      <c r="Y1456" s="1"/>
      <c r="Z1456" s="1"/>
      <c r="AA1456" s="1"/>
      <c r="AB1456" s="1">
        <v>2</v>
      </c>
      <c r="AG1456" t="str">
        <f t="shared" si="256"/>
        <v>Leicester</v>
      </c>
      <c r="AH1456" t="s">
        <v>1624</v>
      </c>
      <c r="AI1456">
        <v>1</v>
      </c>
      <c r="AJ1456" s="7">
        <v>163</v>
      </c>
      <c r="AL1456" s="7" t="s">
        <v>1129</v>
      </c>
      <c r="AM1456" t="s">
        <v>1801</v>
      </c>
      <c r="AN1456" t="s">
        <v>130</v>
      </c>
      <c r="AO1456" t="s">
        <v>4263</v>
      </c>
    </row>
    <row r="1457" spans="1:41" hidden="1" outlineLevel="1">
      <c r="A1457" t="s">
        <v>2906</v>
      </c>
      <c r="B1457" s="10" t="s">
        <v>1623</v>
      </c>
      <c r="C1457" s="1">
        <f t="shared" si="253"/>
        <v>59</v>
      </c>
      <c r="D1457" s="7">
        <f t="shared" si="257"/>
        <v>2</v>
      </c>
      <c r="E1457" s="7">
        <f t="shared" si="258"/>
        <v>1</v>
      </c>
      <c r="F1457" s="7">
        <f t="shared" si="259"/>
        <v>3</v>
      </c>
      <c r="G1457" s="1">
        <f t="shared" si="254"/>
        <v>24</v>
      </c>
      <c r="H1457" s="2">
        <f t="shared" si="255"/>
        <v>0.40677966101694918</v>
      </c>
      <c r="I1457" s="8"/>
      <c r="J1457" s="2">
        <f t="shared" si="260"/>
        <v>0.28813559322033899</v>
      </c>
      <c r="K1457" s="2">
        <f t="shared" si="261"/>
        <v>0.69491525423728817</v>
      </c>
      <c r="L1457" s="2">
        <f t="shared" si="262"/>
        <v>1.6949152542372881E-2</v>
      </c>
      <c r="M1457" s="2">
        <f t="shared" si="263"/>
        <v>-4.5102810375396984E-17</v>
      </c>
      <c r="N1457" s="1">
        <v>17</v>
      </c>
      <c r="O1457" s="1">
        <v>41</v>
      </c>
      <c r="P1457" s="1">
        <v>1</v>
      </c>
      <c r="Q1457" s="1">
        <v>0</v>
      </c>
      <c r="R1457" s="1">
        <v>0</v>
      </c>
      <c r="S1457" s="1">
        <v>0</v>
      </c>
      <c r="T1457" s="1">
        <v>0</v>
      </c>
      <c r="U1457" s="1">
        <v>0</v>
      </c>
      <c r="V1457" s="1">
        <v>0</v>
      </c>
      <c r="W1457" s="1">
        <v>0</v>
      </c>
      <c r="X1457" s="1"/>
      <c r="Y1457" s="1"/>
      <c r="Z1457" s="1"/>
      <c r="AA1457" s="1"/>
      <c r="AB1457" s="1">
        <v>0</v>
      </c>
      <c r="AG1457" t="str">
        <f t="shared" si="256"/>
        <v>Lemington</v>
      </c>
      <c r="AH1457" t="s">
        <v>2430</v>
      </c>
      <c r="AI1457">
        <v>1</v>
      </c>
      <c r="AJ1457" s="7">
        <v>16</v>
      </c>
      <c r="AL1457" s="7" t="s">
        <v>1129</v>
      </c>
      <c r="AM1457" t="s">
        <v>2454</v>
      </c>
      <c r="AN1457" t="s">
        <v>655</v>
      </c>
      <c r="AO1457" t="s">
        <v>4264</v>
      </c>
    </row>
    <row r="1458" spans="1:41" hidden="1" outlineLevel="1">
      <c r="A1458" t="s">
        <v>2054</v>
      </c>
      <c r="B1458" s="10" t="s">
        <v>1623</v>
      </c>
      <c r="C1458" s="1">
        <f t="shared" si="253"/>
        <v>693</v>
      </c>
      <c r="D1458" s="7">
        <f t="shared" si="257"/>
        <v>1</v>
      </c>
      <c r="E1458" s="7">
        <f t="shared" si="258"/>
        <v>2</v>
      </c>
      <c r="F1458" s="7">
        <f t="shared" si="259"/>
        <v>3</v>
      </c>
      <c r="G1458" s="1">
        <f t="shared" si="254"/>
        <v>146</v>
      </c>
      <c r="H1458" s="2">
        <f t="shared" si="255"/>
        <v>0.21067821067821069</v>
      </c>
      <c r="I1458" s="8"/>
      <c r="J1458" s="2">
        <f t="shared" si="260"/>
        <v>0.53246753246753242</v>
      </c>
      <c r="K1458" s="2">
        <f t="shared" si="261"/>
        <v>0.32178932178932179</v>
      </c>
      <c r="L1458" s="2">
        <f t="shared" si="262"/>
        <v>0.11976911976911978</v>
      </c>
      <c r="M1458" s="2">
        <f t="shared" si="263"/>
        <v>2.597402597402601E-2</v>
      </c>
      <c r="N1458" s="1">
        <v>369</v>
      </c>
      <c r="O1458" s="1">
        <v>223</v>
      </c>
      <c r="P1458" s="1">
        <v>83</v>
      </c>
      <c r="Q1458" s="1">
        <v>12</v>
      </c>
      <c r="R1458" s="1">
        <v>1</v>
      </c>
      <c r="S1458" s="1">
        <v>0</v>
      </c>
      <c r="T1458" s="1">
        <v>1</v>
      </c>
      <c r="U1458" s="1">
        <v>2</v>
      </c>
      <c r="V1458" s="1">
        <v>0</v>
      </c>
      <c r="W1458" s="1">
        <v>0</v>
      </c>
      <c r="X1458" s="1"/>
      <c r="Y1458" s="1"/>
      <c r="Z1458" s="1"/>
      <c r="AA1458" s="1"/>
      <c r="AB1458" s="1">
        <v>2</v>
      </c>
      <c r="AG1458" t="str">
        <f t="shared" si="256"/>
        <v>Lincoln</v>
      </c>
      <c r="AH1458" t="s">
        <v>1624</v>
      </c>
      <c r="AI1458">
        <v>1</v>
      </c>
      <c r="AJ1458" s="7">
        <v>134</v>
      </c>
      <c r="AL1458" s="7" t="s">
        <v>1129</v>
      </c>
      <c r="AM1458" t="s">
        <v>1801</v>
      </c>
      <c r="AN1458" t="s">
        <v>654</v>
      </c>
      <c r="AO1458" t="s">
        <v>4265</v>
      </c>
    </row>
    <row r="1459" spans="1:41" hidden="1" outlineLevel="1">
      <c r="A1459" t="s">
        <v>2894</v>
      </c>
      <c r="B1459" s="10" t="s">
        <v>1623</v>
      </c>
      <c r="C1459" s="1">
        <f t="shared" si="253"/>
        <v>896</v>
      </c>
      <c r="D1459" s="7">
        <f t="shared" si="257"/>
        <v>2</v>
      </c>
      <c r="E1459" s="7">
        <f t="shared" si="258"/>
        <v>1</v>
      </c>
      <c r="F1459" s="7">
        <f t="shared" si="259"/>
        <v>3</v>
      </c>
      <c r="G1459" s="1">
        <f t="shared" si="254"/>
        <v>21</v>
      </c>
      <c r="H1459" s="2">
        <f t="shared" si="255"/>
        <v>2.34375E-2</v>
      </c>
      <c r="I1459" s="8"/>
      <c r="J1459" s="2">
        <f t="shared" si="260"/>
        <v>0.44308035714285715</v>
      </c>
      <c r="K1459" s="2">
        <f t="shared" si="261"/>
        <v>0.46651785714285715</v>
      </c>
      <c r="L1459" s="2">
        <f t="shared" si="262"/>
        <v>7.7008928571428575E-2</v>
      </c>
      <c r="M1459" s="2">
        <f t="shared" si="263"/>
        <v>1.3392857142857068E-2</v>
      </c>
      <c r="N1459" s="1">
        <v>397</v>
      </c>
      <c r="O1459" s="1">
        <v>418</v>
      </c>
      <c r="P1459" s="1">
        <v>69</v>
      </c>
      <c r="Q1459" s="1">
        <v>1</v>
      </c>
      <c r="R1459" s="1">
        <v>1</v>
      </c>
      <c r="S1459" s="1">
        <v>2</v>
      </c>
      <c r="T1459" s="1">
        <v>0</v>
      </c>
      <c r="U1459" s="1">
        <v>5</v>
      </c>
      <c r="V1459" s="1">
        <v>1</v>
      </c>
      <c r="W1459" s="1">
        <v>0</v>
      </c>
      <c r="X1459" s="1"/>
      <c r="Y1459" s="1"/>
      <c r="Z1459" s="1"/>
      <c r="AA1459" s="1"/>
      <c r="AB1459" s="1">
        <v>2</v>
      </c>
      <c r="AG1459" t="str">
        <f t="shared" si="256"/>
        <v>Londonderry</v>
      </c>
      <c r="AH1459" t="s">
        <v>3851</v>
      </c>
      <c r="AI1459">
        <v>1</v>
      </c>
      <c r="AJ1459" s="7">
        <v>220</v>
      </c>
      <c r="AL1459" s="7" t="s">
        <v>1129</v>
      </c>
      <c r="AM1459" t="s">
        <v>776</v>
      </c>
      <c r="AN1459" t="s">
        <v>654</v>
      </c>
      <c r="AO1459" t="s">
        <v>4266</v>
      </c>
    </row>
    <row r="1460" spans="1:41" hidden="1" outlineLevel="1">
      <c r="A1460" t="s">
        <v>3550</v>
      </c>
      <c r="B1460" s="10" t="s">
        <v>1623</v>
      </c>
      <c r="C1460" s="1">
        <f t="shared" si="253"/>
        <v>325</v>
      </c>
      <c r="D1460" s="7">
        <f t="shared" si="257"/>
        <v>2</v>
      </c>
      <c r="E1460" s="7">
        <f t="shared" si="258"/>
        <v>1</v>
      </c>
      <c r="F1460" s="7">
        <f t="shared" si="259"/>
        <v>3</v>
      </c>
      <c r="G1460" s="1">
        <f t="shared" si="254"/>
        <v>22</v>
      </c>
      <c r="H1460" s="2">
        <f t="shared" si="255"/>
        <v>6.7692307692307691E-2</v>
      </c>
      <c r="I1460" s="8"/>
      <c r="J1460" s="2">
        <f t="shared" si="260"/>
        <v>0.4276923076923077</v>
      </c>
      <c r="K1460" s="2">
        <f t="shared" si="261"/>
        <v>0.49538461538461537</v>
      </c>
      <c r="L1460" s="2">
        <f t="shared" si="262"/>
        <v>5.2307692307692305E-2</v>
      </c>
      <c r="M1460" s="2">
        <f t="shared" si="263"/>
        <v>2.4615384615384622E-2</v>
      </c>
      <c r="N1460" s="1">
        <v>139</v>
      </c>
      <c r="O1460" s="1">
        <v>161</v>
      </c>
      <c r="P1460" s="1">
        <v>17</v>
      </c>
      <c r="Q1460" s="1">
        <v>3</v>
      </c>
      <c r="R1460" s="1">
        <v>3</v>
      </c>
      <c r="S1460" s="1">
        <v>0</v>
      </c>
      <c r="T1460" s="1">
        <v>1</v>
      </c>
      <c r="U1460" s="1">
        <v>0</v>
      </c>
      <c r="V1460" s="1">
        <v>0</v>
      </c>
      <c r="W1460" s="1">
        <v>0</v>
      </c>
      <c r="X1460" s="1"/>
      <c r="Y1460" s="1"/>
      <c r="Z1460" s="1"/>
      <c r="AA1460" s="1"/>
      <c r="AB1460" s="1">
        <v>1</v>
      </c>
      <c r="AG1460" t="str">
        <f t="shared" si="256"/>
        <v>Lowell</v>
      </c>
      <c r="AH1460" t="s">
        <v>1368</v>
      </c>
      <c r="AI1460">
        <v>1</v>
      </c>
      <c r="AJ1460" s="7">
        <v>36</v>
      </c>
      <c r="AL1460" s="7" t="s">
        <v>1129</v>
      </c>
      <c r="AM1460" t="s">
        <v>1468</v>
      </c>
      <c r="AN1460" t="s">
        <v>1482</v>
      </c>
      <c r="AO1460" t="s">
        <v>4267</v>
      </c>
    </row>
    <row r="1461" spans="1:41" hidden="1" outlineLevel="1">
      <c r="A1461" t="s">
        <v>3551</v>
      </c>
      <c r="B1461" s="10" t="s">
        <v>1623</v>
      </c>
      <c r="C1461" s="1">
        <f t="shared" si="253"/>
        <v>1245</v>
      </c>
      <c r="D1461" s="7">
        <f t="shared" si="257"/>
        <v>1</v>
      </c>
      <c r="E1461" s="7">
        <f t="shared" si="258"/>
        <v>2</v>
      </c>
      <c r="F1461" s="7">
        <f t="shared" si="259"/>
        <v>3</v>
      </c>
      <c r="G1461" s="1">
        <f t="shared" si="254"/>
        <v>28</v>
      </c>
      <c r="H1461" s="2">
        <f t="shared" si="255"/>
        <v>2.2489959839357431E-2</v>
      </c>
      <c r="I1461" s="8"/>
      <c r="J1461" s="2">
        <f t="shared" si="260"/>
        <v>0.47630522088353416</v>
      </c>
      <c r="K1461" s="2">
        <f t="shared" si="261"/>
        <v>0.45381526104417669</v>
      </c>
      <c r="L1461" s="2">
        <f t="shared" si="262"/>
        <v>5.5421686746987948E-2</v>
      </c>
      <c r="M1461" s="2">
        <f t="shared" si="263"/>
        <v>1.4457831325301256E-2</v>
      </c>
      <c r="N1461" s="1">
        <v>593</v>
      </c>
      <c r="O1461" s="1">
        <v>565</v>
      </c>
      <c r="P1461" s="1">
        <v>69</v>
      </c>
      <c r="Q1461" s="1">
        <v>2</v>
      </c>
      <c r="R1461" s="1">
        <v>4</v>
      </c>
      <c r="S1461" s="1">
        <v>0</v>
      </c>
      <c r="T1461" s="1">
        <v>0</v>
      </c>
      <c r="U1461" s="1">
        <v>3</v>
      </c>
      <c r="V1461" s="1">
        <v>0</v>
      </c>
      <c r="W1461" s="1">
        <v>1</v>
      </c>
      <c r="X1461" s="1"/>
      <c r="Y1461" s="1"/>
      <c r="Z1461" s="1"/>
      <c r="AA1461" s="1"/>
      <c r="AB1461" s="1">
        <v>8</v>
      </c>
      <c r="AG1461" t="str">
        <f t="shared" si="256"/>
        <v>Ludlow</v>
      </c>
      <c r="AH1461" t="s">
        <v>3679</v>
      </c>
      <c r="AI1461">
        <v>1</v>
      </c>
      <c r="AJ1461" s="7">
        <v>204</v>
      </c>
      <c r="AL1461" s="7" t="s">
        <v>1129</v>
      </c>
      <c r="AM1461" t="s">
        <v>777</v>
      </c>
      <c r="AN1461" t="s">
        <v>654</v>
      </c>
      <c r="AO1461" t="s">
        <v>4268</v>
      </c>
    </row>
    <row r="1462" spans="1:41" hidden="1" outlineLevel="1">
      <c r="A1462" t="s">
        <v>1534</v>
      </c>
      <c r="B1462" s="10" t="s">
        <v>1623</v>
      </c>
      <c r="C1462" s="1">
        <f t="shared" si="253"/>
        <v>559</v>
      </c>
      <c r="D1462" s="7">
        <f t="shared" si="257"/>
        <v>2</v>
      </c>
      <c r="E1462" s="7">
        <f t="shared" si="258"/>
        <v>1</v>
      </c>
      <c r="F1462" s="7">
        <f t="shared" si="259"/>
        <v>3</v>
      </c>
      <c r="G1462" s="1">
        <f t="shared" si="254"/>
        <v>110</v>
      </c>
      <c r="H1462" s="2">
        <f t="shared" si="255"/>
        <v>0.1967799642218247</v>
      </c>
      <c r="I1462" s="8"/>
      <c r="J1462" s="2">
        <f t="shared" si="260"/>
        <v>0.37567084078711988</v>
      </c>
      <c r="K1462" s="2">
        <f t="shared" si="261"/>
        <v>0.57245080500894452</v>
      </c>
      <c r="L1462" s="2">
        <f t="shared" si="262"/>
        <v>3.3989266547406083E-2</v>
      </c>
      <c r="M1462" s="2">
        <f t="shared" si="263"/>
        <v>1.7889087656529523E-2</v>
      </c>
      <c r="N1462" s="1">
        <v>210</v>
      </c>
      <c r="O1462" s="1">
        <v>320</v>
      </c>
      <c r="P1462" s="1">
        <v>19</v>
      </c>
      <c r="Q1462" s="1">
        <v>5</v>
      </c>
      <c r="R1462" s="1">
        <v>1</v>
      </c>
      <c r="S1462" s="1">
        <v>0</v>
      </c>
      <c r="T1462" s="1">
        <v>0</v>
      </c>
      <c r="U1462" s="1">
        <v>3</v>
      </c>
      <c r="V1462" s="1">
        <v>0</v>
      </c>
      <c r="W1462" s="1">
        <v>0</v>
      </c>
      <c r="X1462" s="1"/>
      <c r="Y1462" s="1"/>
      <c r="Z1462" s="1"/>
      <c r="AA1462" s="1"/>
      <c r="AB1462" s="1">
        <v>1</v>
      </c>
      <c r="AG1462" t="str">
        <f t="shared" si="256"/>
        <v>Lunenburg</v>
      </c>
      <c r="AH1462" t="s">
        <v>2430</v>
      </c>
      <c r="AI1462">
        <v>1</v>
      </c>
      <c r="AJ1462" s="7">
        <v>84</v>
      </c>
      <c r="AL1462" s="7" t="s">
        <v>1129</v>
      </c>
      <c r="AM1462" t="s">
        <v>2454</v>
      </c>
      <c r="AN1462" t="s">
        <v>992</v>
      </c>
      <c r="AO1462" t="s">
        <v>4269</v>
      </c>
    </row>
    <row r="1463" spans="1:41" hidden="1" outlineLevel="1">
      <c r="A1463" t="s">
        <v>4280</v>
      </c>
      <c r="B1463" s="10" t="s">
        <v>1623</v>
      </c>
      <c r="C1463" s="1">
        <f t="shared" si="253"/>
        <v>2199</v>
      </c>
      <c r="D1463" s="7">
        <f t="shared" si="257"/>
        <v>2</v>
      </c>
      <c r="E1463" s="7">
        <f t="shared" si="258"/>
        <v>1</v>
      </c>
      <c r="F1463" s="7">
        <f t="shared" si="259"/>
        <v>3</v>
      </c>
      <c r="G1463" s="1">
        <f t="shared" si="254"/>
        <v>214</v>
      </c>
      <c r="H1463" s="2">
        <f t="shared" si="255"/>
        <v>9.731696225557071E-2</v>
      </c>
      <c r="I1463" s="8"/>
      <c r="J1463" s="2">
        <f t="shared" si="260"/>
        <v>0.41928149158708505</v>
      </c>
      <c r="K1463" s="2">
        <f t="shared" si="261"/>
        <v>0.51659845384265579</v>
      </c>
      <c r="L1463" s="2">
        <f t="shared" si="262"/>
        <v>4.4110959527057757E-2</v>
      </c>
      <c r="M1463" s="2">
        <f t="shared" si="263"/>
        <v>2.0009095043201398E-2</v>
      </c>
      <c r="N1463" s="1">
        <v>922</v>
      </c>
      <c r="O1463" s="1">
        <v>1136</v>
      </c>
      <c r="P1463" s="1">
        <v>97</v>
      </c>
      <c r="Q1463" s="1">
        <v>16</v>
      </c>
      <c r="R1463" s="1">
        <v>9</v>
      </c>
      <c r="S1463" s="1">
        <v>1</v>
      </c>
      <c r="T1463" s="1">
        <v>3</v>
      </c>
      <c r="U1463" s="1">
        <v>8</v>
      </c>
      <c r="V1463" s="1">
        <v>0</v>
      </c>
      <c r="W1463" s="1">
        <v>1</v>
      </c>
      <c r="X1463" s="1"/>
      <c r="Y1463" s="1"/>
      <c r="Z1463" s="1"/>
      <c r="AA1463" s="1"/>
      <c r="AB1463" s="1">
        <v>6</v>
      </c>
      <c r="AG1463" t="str">
        <f t="shared" si="256"/>
        <v>Lyndon</v>
      </c>
      <c r="AH1463" t="s">
        <v>1364</v>
      </c>
      <c r="AI1463">
        <v>1</v>
      </c>
      <c r="AJ1463" s="7">
        <v>74</v>
      </c>
      <c r="AL1463" s="7" t="s">
        <v>1129</v>
      </c>
      <c r="AM1463" t="s">
        <v>1803</v>
      </c>
      <c r="AN1463" t="s">
        <v>781</v>
      </c>
      <c r="AO1463" t="s">
        <v>4270</v>
      </c>
    </row>
    <row r="1464" spans="1:41" hidden="1" outlineLevel="1">
      <c r="A1464" t="s">
        <v>4661</v>
      </c>
      <c r="B1464" s="10" t="s">
        <v>1623</v>
      </c>
      <c r="C1464" s="1">
        <f t="shared" si="253"/>
        <v>68</v>
      </c>
      <c r="D1464" s="7">
        <f t="shared" si="257"/>
        <v>2</v>
      </c>
      <c r="E1464" s="7">
        <f t="shared" si="258"/>
        <v>1</v>
      </c>
      <c r="F1464" s="7">
        <f t="shared" si="259"/>
        <v>3</v>
      </c>
      <c r="G1464" s="1">
        <f t="shared" si="254"/>
        <v>18</v>
      </c>
      <c r="H1464" s="2">
        <f t="shared" si="255"/>
        <v>0.26470588235294118</v>
      </c>
      <c r="I1464" s="8"/>
      <c r="J1464" s="2">
        <f t="shared" si="260"/>
        <v>0.35294117647058826</v>
      </c>
      <c r="K1464" s="2">
        <f t="shared" si="261"/>
        <v>0.61764705882352944</v>
      </c>
      <c r="L1464" s="2">
        <f t="shared" si="262"/>
        <v>1.4705882352941176E-2</v>
      </c>
      <c r="M1464" s="2">
        <f t="shared" si="263"/>
        <v>1.4705882352941072E-2</v>
      </c>
      <c r="N1464" s="1">
        <v>24</v>
      </c>
      <c r="O1464" s="1">
        <v>42</v>
      </c>
      <c r="P1464" s="1">
        <v>1</v>
      </c>
      <c r="Q1464" s="1">
        <v>0</v>
      </c>
      <c r="R1464" s="1">
        <v>1</v>
      </c>
      <c r="S1464" s="1">
        <v>0</v>
      </c>
      <c r="T1464" s="1">
        <v>0</v>
      </c>
      <c r="U1464" s="1">
        <v>0</v>
      </c>
      <c r="V1464" s="1">
        <v>0</v>
      </c>
      <c r="W1464" s="1">
        <v>0</v>
      </c>
      <c r="X1464" s="1"/>
      <c r="Y1464" s="1"/>
      <c r="Z1464" s="1"/>
      <c r="AA1464" s="1"/>
      <c r="AB1464" s="1">
        <v>0</v>
      </c>
      <c r="AG1464" t="str">
        <f t="shared" si="256"/>
        <v>Maidstone</v>
      </c>
      <c r="AH1464" t="s">
        <v>2430</v>
      </c>
      <c r="AI1464">
        <v>1</v>
      </c>
      <c r="AJ1464" s="7">
        <v>55</v>
      </c>
      <c r="AL1464" s="7" t="s">
        <v>1129</v>
      </c>
      <c r="AM1464" t="s">
        <v>2454</v>
      </c>
      <c r="AN1464" t="s">
        <v>663</v>
      </c>
      <c r="AO1464" t="s">
        <v>4271</v>
      </c>
    </row>
    <row r="1465" spans="1:41" hidden="1" outlineLevel="1">
      <c r="A1465" t="s">
        <v>4282</v>
      </c>
      <c r="B1465" s="10" t="s">
        <v>1623</v>
      </c>
      <c r="C1465" s="1">
        <f t="shared" si="253"/>
        <v>2186</v>
      </c>
      <c r="D1465" s="7">
        <f t="shared" si="257"/>
        <v>2</v>
      </c>
      <c r="E1465" s="7">
        <f t="shared" si="258"/>
        <v>1</v>
      </c>
      <c r="F1465" s="7">
        <f t="shared" si="259"/>
        <v>3</v>
      </c>
      <c r="G1465" s="1">
        <f t="shared" si="254"/>
        <v>106</v>
      </c>
      <c r="H1465" s="2">
        <f t="shared" si="255"/>
        <v>4.8490393412625801E-2</v>
      </c>
      <c r="I1465" s="8"/>
      <c r="J1465" s="2">
        <f t="shared" si="260"/>
        <v>0.44602012808783165</v>
      </c>
      <c r="K1465" s="2">
        <f t="shared" si="261"/>
        <v>0.49451052150045743</v>
      </c>
      <c r="L1465" s="2">
        <f t="shared" si="262"/>
        <v>5.2607502287282705E-2</v>
      </c>
      <c r="M1465" s="2">
        <f t="shared" si="263"/>
        <v>6.8618481244282145E-3</v>
      </c>
      <c r="N1465" s="1">
        <v>975</v>
      </c>
      <c r="O1465" s="1">
        <v>1081</v>
      </c>
      <c r="P1465" s="1">
        <v>115</v>
      </c>
      <c r="Q1465" s="1">
        <v>6</v>
      </c>
      <c r="R1465" s="1">
        <v>4</v>
      </c>
      <c r="S1465" s="1"/>
      <c r="T1465" s="1"/>
      <c r="U1465" s="1">
        <v>2</v>
      </c>
      <c r="V1465" s="1">
        <v>1</v>
      </c>
      <c r="W1465" s="1"/>
      <c r="X1465" s="1"/>
      <c r="Y1465" s="1"/>
      <c r="Z1465" s="1"/>
      <c r="AA1465" s="1"/>
      <c r="AB1465" s="1">
        <v>2</v>
      </c>
      <c r="AG1465" t="str">
        <f t="shared" si="256"/>
        <v>Manchester</v>
      </c>
      <c r="AH1465" t="s">
        <v>1625</v>
      </c>
      <c r="AI1465">
        <v>1</v>
      </c>
      <c r="AJ1465" s="7">
        <v>225</v>
      </c>
      <c r="AL1465" s="7" t="s">
        <v>1129</v>
      </c>
      <c r="AM1465" t="s">
        <v>1802</v>
      </c>
      <c r="AN1465" t="s">
        <v>776</v>
      </c>
      <c r="AO1465" t="s">
        <v>4272</v>
      </c>
    </row>
    <row r="1466" spans="1:41" hidden="1" outlineLevel="1">
      <c r="A1466" t="s">
        <v>1357</v>
      </c>
      <c r="B1466" s="10" t="s">
        <v>1623</v>
      </c>
      <c r="C1466" s="1">
        <f t="shared" si="253"/>
        <v>578</v>
      </c>
      <c r="D1466" s="7">
        <f t="shared" si="257"/>
        <v>1</v>
      </c>
      <c r="E1466" s="7">
        <f t="shared" si="258"/>
        <v>3</v>
      </c>
      <c r="F1466" s="7">
        <f t="shared" si="259"/>
        <v>2</v>
      </c>
      <c r="G1466" s="1">
        <f t="shared" si="254"/>
        <v>145</v>
      </c>
      <c r="H1466" s="2">
        <f t="shared" si="255"/>
        <v>0.2508650519031142</v>
      </c>
      <c r="I1466" s="8"/>
      <c r="J1466" s="2">
        <f t="shared" si="260"/>
        <v>0.52422145328719727</v>
      </c>
      <c r="K1466" s="2">
        <f t="shared" si="261"/>
        <v>0.19204152249134948</v>
      </c>
      <c r="L1466" s="2">
        <f t="shared" si="262"/>
        <v>0.27335640138408307</v>
      </c>
      <c r="M1466" s="2">
        <f t="shared" si="263"/>
        <v>1.0380622837370179E-2</v>
      </c>
      <c r="N1466" s="1">
        <v>303</v>
      </c>
      <c r="O1466" s="1">
        <v>111</v>
      </c>
      <c r="P1466" s="1">
        <v>158</v>
      </c>
      <c r="Q1466" s="1">
        <v>2</v>
      </c>
      <c r="R1466" s="1">
        <v>0</v>
      </c>
      <c r="S1466" s="1">
        <v>1</v>
      </c>
      <c r="T1466" s="1">
        <v>0</v>
      </c>
      <c r="U1466" s="1">
        <v>1</v>
      </c>
      <c r="V1466" s="1">
        <v>0</v>
      </c>
      <c r="W1466" s="1">
        <v>2</v>
      </c>
      <c r="X1466" s="1"/>
      <c r="Y1466" s="1"/>
      <c r="Z1466" s="1"/>
      <c r="AA1466" s="1"/>
      <c r="AB1466" s="1">
        <v>0</v>
      </c>
      <c r="AG1466" t="str">
        <f t="shared" si="256"/>
        <v>Marlboro</v>
      </c>
      <c r="AH1466" t="s">
        <v>3851</v>
      </c>
      <c r="AI1466">
        <v>1</v>
      </c>
      <c r="AJ1466" s="7">
        <v>247</v>
      </c>
      <c r="AL1466" s="7" t="s">
        <v>1129</v>
      </c>
      <c r="AM1466" t="s">
        <v>776</v>
      </c>
      <c r="AN1466" t="s">
        <v>660</v>
      </c>
      <c r="AO1466" t="s">
        <v>4273</v>
      </c>
    </row>
    <row r="1467" spans="1:41" hidden="1" outlineLevel="1">
      <c r="A1467" t="s">
        <v>3611</v>
      </c>
      <c r="B1467" s="10" t="s">
        <v>1623</v>
      </c>
      <c r="C1467" s="1">
        <f t="shared" si="253"/>
        <v>829</v>
      </c>
      <c r="D1467" s="7">
        <f t="shared" si="257"/>
        <v>1</v>
      </c>
      <c r="E1467" s="7">
        <f t="shared" si="258"/>
        <v>2</v>
      </c>
      <c r="F1467" s="7">
        <f t="shared" si="259"/>
        <v>3</v>
      </c>
      <c r="G1467" s="1">
        <f t="shared" si="254"/>
        <v>61</v>
      </c>
      <c r="H1467" s="2">
        <f t="shared" si="255"/>
        <v>7.3582629674306399E-2</v>
      </c>
      <c r="I1467" s="8"/>
      <c r="J1467" s="2">
        <f t="shared" si="260"/>
        <v>0.4632086851628468</v>
      </c>
      <c r="K1467" s="2">
        <f t="shared" si="261"/>
        <v>0.3896260554885404</v>
      </c>
      <c r="L1467" s="2">
        <f t="shared" si="262"/>
        <v>0.12424607961399277</v>
      </c>
      <c r="M1467" s="2">
        <f t="shared" si="263"/>
        <v>2.2919179734620085E-2</v>
      </c>
      <c r="N1467" s="1">
        <v>384</v>
      </c>
      <c r="O1467" s="1">
        <v>323</v>
      </c>
      <c r="P1467" s="1">
        <v>103</v>
      </c>
      <c r="Q1467" s="1">
        <v>7</v>
      </c>
      <c r="R1467" s="1">
        <v>4</v>
      </c>
      <c r="S1467" s="1">
        <v>0</v>
      </c>
      <c r="T1467" s="1">
        <v>0</v>
      </c>
      <c r="U1467" s="1">
        <v>3</v>
      </c>
      <c r="V1467" s="1">
        <v>1</v>
      </c>
      <c r="W1467" s="1">
        <v>1</v>
      </c>
      <c r="X1467" s="1"/>
      <c r="Y1467" s="1"/>
      <c r="Z1467" s="1"/>
      <c r="AA1467" s="1"/>
      <c r="AB1467" s="1">
        <v>3</v>
      </c>
      <c r="AG1467" t="str">
        <f t="shared" si="256"/>
        <v>Marshfield</v>
      </c>
      <c r="AH1467" t="s">
        <v>1982</v>
      </c>
      <c r="AI1467">
        <v>1</v>
      </c>
      <c r="AJ1467" s="7">
        <v>104</v>
      </c>
      <c r="AL1467" s="7" t="s">
        <v>1129</v>
      </c>
      <c r="AM1467" t="s">
        <v>459</v>
      </c>
      <c r="AN1467" t="s">
        <v>130</v>
      </c>
      <c r="AO1467" t="s">
        <v>4274</v>
      </c>
    </row>
    <row r="1468" spans="1:41" hidden="1" outlineLevel="1">
      <c r="A1468" t="s">
        <v>3612</v>
      </c>
      <c r="B1468" s="10" t="s">
        <v>1623</v>
      </c>
      <c r="C1468" s="1">
        <f t="shared" si="253"/>
        <v>586</v>
      </c>
      <c r="D1468" s="7">
        <f t="shared" si="257"/>
        <v>2</v>
      </c>
      <c r="E1468" s="7">
        <f t="shared" si="258"/>
        <v>1</v>
      </c>
      <c r="F1468" s="7">
        <f t="shared" si="259"/>
        <v>3</v>
      </c>
      <c r="G1468" s="1">
        <f t="shared" si="254"/>
        <v>83</v>
      </c>
      <c r="H1468" s="2">
        <f t="shared" si="255"/>
        <v>0.14163822525597269</v>
      </c>
      <c r="I1468" s="8"/>
      <c r="J1468" s="2">
        <f t="shared" si="260"/>
        <v>0.40784982935153585</v>
      </c>
      <c r="K1468" s="2">
        <f t="shared" si="261"/>
        <v>0.54948805460750849</v>
      </c>
      <c r="L1468" s="2">
        <f t="shared" si="262"/>
        <v>3.4129692832764506E-2</v>
      </c>
      <c r="M1468" s="2">
        <f t="shared" si="263"/>
        <v>8.5324232081912046E-3</v>
      </c>
      <c r="N1468" s="1">
        <v>239</v>
      </c>
      <c r="O1468" s="1">
        <v>322</v>
      </c>
      <c r="P1468" s="1">
        <v>20</v>
      </c>
      <c r="Q1468" s="1">
        <v>4</v>
      </c>
      <c r="R1468" s="1">
        <v>1</v>
      </c>
      <c r="S1468" s="1">
        <v>0</v>
      </c>
      <c r="T1468" s="1">
        <v>0</v>
      </c>
      <c r="U1468" s="1">
        <v>0</v>
      </c>
      <c r="V1468" s="1">
        <v>0</v>
      </c>
      <c r="W1468" s="1">
        <v>0</v>
      </c>
      <c r="X1468" s="1"/>
      <c r="Y1468" s="1"/>
      <c r="Z1468" s="1"/>
      <c r="AA1468" s="1"/>
      <c r="AB1468" s="1">
        <v>0</v>
      </c>
      <c r="AG1468" t="str">
        <f t="shared" si="256"/>
        <v>Mendon</v>
      </c>
      <c r="AH1468" t="s">
        <v>1862</v>
      </c>
      <c r="AI1468">
        <v>1</v>
      </c>
      <c r="AJ1468" s="7">
        <v>181</v>
      </c>
      <c r="AL1468" s="7" t="s">
        <v>1129</v>
      </c>
      <c r="AM1468" t="s">
        <v>458</v>
      </c>
      <c r="AN1468" t="s">
        <v>654</v>
      </c>
      <c r="AO1468" t="s">
        <v>4637</v>
      </c>
    </row>
    <row r="1469" spans="1:41" hidden="1" outlineLevel="1">
      <c r="A1469" t="s">
        <v>3889</v>
      </c>
      <c r="B1469" s="10" t="s">
        <v>1623</v>
      </c>
      <c r="C1469" s="1">
        <f t="shared" si="253"/>
        <v>3472</v>
      </c>
      <c r="D1469" s="7">
        <f t="shared" si="257"/>
        <v>1</v>
      </c>
      <c r="E1469" s="7">
        <f t="shared" si="258"/>
        <v>2</v>
      </c>
      <c r="F1469" s="7">
        <f t="shared" si="259"/>
        <v>3</v>
      </c>
      <c r="G1469" s="1">
        <f t="shared" si="254"/>
        <v>1028</v>
      </c>
      <c r="H1469" s="2">
        <f t="shared" si="255"/>
        <v>0.29608294930875578</v>
      </c>
      <c r="I1469" s="8"/>
      <c r="J1469" s="2">
        <f t="shared" si="260"/>
        <v>0.60339861751152069</v>
      </c>
      <c r="K1469" s="2">
        <f t="shared" si="261"/>
        <v>0.30731566820276496</v>
      </c>
      <c r="L1469" s="2">
        <f t="shared" si="262"/>
        <v>7.7188940092165897E-2</v>
      </c>
      <c r="M1469" s="2">
        <f t="shared" si="263"/>
        <v>1.209677419354846E-2</v>
      </c>
      <c r="N1469" s="1">
        <v>2095</v>
      </c>
      <c r="O1469" s="1">
        <v>1067</v>
      </c>
      <c r="P1469" s="1">
        <v>268</v>
      </c>
      <c r="Q1469" s="1">
        <v>22</v>
      </c>
      <c r="R1469" s="1">
        <v>7</v>
      </c>
      <c r="S1469" s="1">
        <v>0</v>
      </c>
      <c r="T1469" s="1">
        <v>1</v>
      </c>
      <c r="U1469" s="1">
        <v>3</v>
      </c>
      <c r="V1469" s="1">
        <v>0</v>
      </c>
      <c r="W1469" s="1">
        <v>0</v>
      </c>
      <c r="X1469" s="1"/>
      <c r="Y1469" s="1"/>
      <c r="Z1469" s="1"/>
      <c r="AA1469" s="1"/>
      <c r="AB1469" s="1">
        <v>9</v>
      </c>
      <c r="AG1469" t="str">
        <f t="shared" si="256"/>
        <v>Middlebury</v>
      </c>
      <c r="AH1469" t="s">
        <v>1624</v>
      </c>
      <c r="AI1469">
        <v>1</v>
      </c>
      <c r="AJ1469" s="7">
        <v>145</v>
      </c>
      <c r="AL1469" s="7" t="s">
        <v>1129</v>
      </c>
      <c r="AM1469" t="s">
        <v>1801</v>
      </c>
      <c r="AN1469" t="s">
        <v>660</v>
      </c>
      <c r="AO1469" t="s">
        <v>4638</v>
      </c>
    </row>
    <row r="1470" spans="1:41" hidden="1" outlineLevel="1">
      <c r="A1470" t="s">
        <v>1850</v>
      </c>
      <c r="B1470" s="10" t="s">
        <v>1623</v>
      </c>
      <c r="C1470" s="1">
        <f t="shared" si="253"/>
        <v>1001</v>
      </c>
      <c r="D1470" s="7">
        <f t="shared" si="257"/>
        <v>1</v>
      </c>
      <c r="E1470" s="7">
        <f t="shared" si="258"/>
        <v>2</v>
      </c>
      <c r="F1470" s="7">
        <f t="shared" si="259"/>
        <v>3</v>
      </c>
      <c r="G1470" s="1">
        <f t="shared" si="254"/>
        <v>237</v>
      </c>
      <c r="H1470" s="2">
        <f t="shared" si="255"/>
        <v>0.23676323676323677</v>
      </c>
      <c r="I1470" s="8"/>
      <c r="J1470" s="2">
        <f t="shared" si="260"/>
        <v>0.54845154845154842</v>
      </c>
      <c r="K1470" s="2">
        <f t="shared" si="261"/>
        <v>0.31168831168831168</v>
      </c>
      <c r="L1470" s="2">
        <f t="shared" si="262"/>
        <v>0.11288711288711288</v>
      </c>
      <c r="M1470" s="2">
        <f t="shared" si="263"/>
        <v>2.6973026973027017E-2</v>
      </c>
      <c r="N1470" s="1">
        <v>549</v>
      </c>
      <c r="O1470" s="1">
        <v>312</v>
      </c>
      <c r="P1470" s="1">
        <v>113</v>
      </c>
      <c r="Q1470" s="1">
        <v>17</v>
      </c>
      <c r="R1470" s="1">
        <v>0</v>
      </c>
      <c r="S1470" s="1">
        <v>1</v>
      </c>
      <c r="T1470" s="1">
        <v>0</v>
      </c>
      <c r="U1470" s="1">
        <v>2</v>
      </c>
      <c r="V1470" s="1">
        <v>1</v>
      </c>
      <c r="W1470" s="1">
        <v>0</v>
      </c>
      <c r="X1470" s="1"/>
      <c r="Y1470" s="1"/>
      <c r="Z1470" s="1"/>
      <c r="AA1470" s="1"/>
      <c r="AB1470" s="1">
        <v>6</v>
      </c>
      <c r="AG1470" t="str">
        <f t="shared" si="256"/>
        <v>Middlesex</v>
      </c>
      <c r="AH1470" t="s">
        <v>1982</v>
      </c>
      <c r="AI1470">
        <v>1</v>
      </c>
      <c r="AJ1470" s="7">
        <v>103</v>
      </c>
      <c r="AL1470" s="7" t="s">
        <v>1129</v>
      </c>
      <c r="AM1470" t="s">
        <v>459</v>
      </c>
      <c r="AN1470" t="s">
        <v>654</v>
      </c>
      <c r="AO1470" t="s">
        <v>4639</v>
      </c>
    </row>
    <row r="1471" spans="1:41" hidden="1" outlineLevel="1">
      <c r="A1471" t="s">
        <v>3126</v>
      </c>
      <c r="B1471" s="10" t="s">
        <v>1623</v>
      </c>
      <c r="C1471" s="1">
        <f t="shared" si="253"/>
        <v>468</v>
      </c>
      <c r="D1471" s="7">
        <f t="shared" si="257"/>
        <v>1</v>
      </c>
      <c r="E1471" s="7">
        <f t="shared" si="258"/>
        <v>2</v>
      </c>
      <c r="F1471" s="7">
        <f t="shared" si="259"/>
        <v>3</v>
      </c>
      <c r="G1471" s="1">
        <f t="shared" si="254"/>
        <v>26</v>
      </c>
      <c r="H1471" s="2">
        <f t="shared" si="255"/>
        <v>5.5555555555555552E-2</v>
      </c>
      <c r="I1471" s="8"/>
      <c r="J1471" s="2">
        <f t="shared" si="260"/>
        <v>0.48504273504273504</v>
      </c>
      <c r="K1471" s="2">
        <f t="shared" si="261"/>
        <v>0.42948717948717946</v>
      </c>
      <c r="L1471" s="2">
        <f t="shared" si="262"/>
        <v>7.4786324786324784E-2</v>
      </c>
      <c r="M1471" s="2">
        <f t="shared" si="263"/>
        <v>1.068376068376066E-2</v>
      </c>
      <c r="N1471" s="1">
        <v>227</v>
      </c>
      <c r="O1471" s="1">
        <v>201</v>
      </c>
      <c r="P1471" s="1">
        <v>35</v>
      </c>
      <c r="Q1471" s="1">
        <v>2</v>
      </c>
      <c r="R1471" s="1">
        <v>1</v>
      </c>
      <c r="S1471" s="1">
        <v>0</v>
      </c>
      <c r="T1471" s="1">
        <v>0</v>
      </c>
      <c r="U1471" s="1"/>
      <c r="V1471" s="1">
        <v>0</v>
      </c>
      <c r="W1471" s="1">
        <v>0</v>
      </c>
      <c r="X1471" s="1"/>
      <c r="Y1471" s="1"/>
      <c r="Z1471" s="1"/>
      <c r="AA1471" s="1"/>
      <c r="AB1471" s="1">
        <v>2</v>
      </c>
      <c r="AG1471" t="str">
        <f t="shared" si="256"/>
        <v>Middletown Springs</v>
      </c>
      <c r="AH1471" t="s">
        <v>1862</v>
      </c>
      <c r="AI1471">
        <v>1</v>
      </c>
      <c r="AJ1471" s="7">
        <v>198</v>
      </c>
      <c r="AL1471" s="7" t="s">
        <v>1129</v>
      </c>
      <c r="AM1471" t="s">
        <v>458</v>
      </c>
      <c r="AN1471" t="s">
        <v>660</v>
      </c>
      <c r="AO1471" t="s">
        <v>4640</v>
      </c>
    </row>
    <row r="1472" spans="1:41" hidden="1" outlineLevel="1">
      <c r="A1472" t="s">
        <v>3569</v>
      </c>
      <c r="B1472" s="10" t="s">
        <v>1623</v>
      </c>
      <c r="C1472" s="1">
        <f t="shared" si="253"/>
        <v>4032</v>
      </c>
      <c r="D1472" s="7">
        <f t="shared" si="257"/>
        <v>2</v>
      </c>
      <c r="E1472" s="7">
        <f t="shared" si="258"/>
        <v>1</v>
      </c>
      <c r="F1472" s="7">
        <f t="shared" si="259"/>
        <v>3</v>
      </c>
      <c r="G1472" s="1">
        <f t="shared" si="254"/>
        <v>107</v>
      </c>
      <c r="H1472" s="2">
        <f t="shared" si="255"/>
        <v>2.6537698412698412E-2</v>
      </c>
      <c r="I1472" s="8"/>
      <c r="J1472" s="2">
        <f t="shared" si="260"/>
        <v>0.46230158730158732</v>
      </c>
      <c r="K1472" s="2">
        <f t="shared" si="261"/>
        <v>0.4888392857142857</v>
      </c>
      <c r="L1472" s="2">
        <f t="shared" si="262"/>
        <v>3.273809523809524E-2</v>
      </c>
      <c r="M1472" s="2">
        <f t="shared" si="263"/>
        <v>1.6121031746031737E-2</v>
      </c>
      <c r="N1472" s="1">
        <v>1864</v>
      </c>
      <c r="O1472" s="1">
        <v>1971</v>
      </c>
      <c r="P1472" s="1">
        <v>132</v>
      </c>
      <c r="Q1472" s="1">
        <v>43</v>
      </c>
      <c r="R1472" s="1">
        <v>5</v>
      </c>
      <c r="S1472" s="1">
        <v>1</v>
      </c>
      <c r="T1472" s="1">
        <v>1</v>
      </c>
      <c r="U1472" s="1">
        <v>6</v>
      </c>
      <c r="V1472" s="1">
        <v>1</v>
      </c>
      <c r="W1472" s="1">
        <v>0</v>
      </c>
      <c r="X1472" s="1"/>
      <c r="Y1472" s="1"/>
      <c r="Z1472" s="1"/>
      <c r="AA1472" s="1"/>
      <c r="AB1472" s="1">
        <v>8</v>
      </c>
      <c r="AG1472" t="str">
        <f t="shared" si="256"/>
        <v>Milton</v>
      </c>
      <c r="AH1472" t="s">
        <v>2877</v>
      </c>
      <c r="AI1472">
        <v>1</v>
      </c>
      <c r="AJ1472" s="7">
        <v>54</v>
      </c>
      <c r="AL1472" s="7" t="s">
        <v>1129</v>
      </c>
      <c r="AM1472" t="s">
        <v>2150</v>
      </c>
      <c r="AN1472" t="s">
        <v>654</v>
      </c>
      <c r="AO1472" t="s">
        <v>4641</v>
      </c>
    </row>
    <row r="1473" spans="1:41" hidden="1" outlineLevel="1">
      <c r="A1473" t="s">
        <v>3570</v>
      </c>
      <c r="B1473" s="10" t="s">
        <v>1623</v>
      </c>
      <c r="C1473" s="1">
        <f t="shared" si="253"/>
        <v>969</v>
      </c>
      <c r="D1473" s="7">
        <f t="shared" si="257"/>
        <v>1</v>
      </c>
      <c r="E1473" s="7">
        <f t="shared" si="258"/>
        <v>2</v>
      </c>
      <c r="F1473" s="7">
        <f t="shared" si="259"/>
        <v>3</v>
      </c>
      <c r="G1473" s="1">
        <f t="shared" si="254"/>
        <v>195</v>
      </c>
      <c r="H1473" s="2">
        <f t="shared" si="255"/>
        <v>0.20123839009287925</v>
      </c>
      <c r="I1473" s="8"/>
      <c r="J1473" s="2">
        <f t="shared" si="260"/>
        <v>0.54695562435500511</v>
      </c>
      <c r="K1473" s="2">
        <f t="shared" si="261"/>
        <v>0.34571723426212592</v>
      </c>
      <c r="L1473" s="2">
        <f t="shared" si="262"/>
        <v>9.1847265221878222E-2</v>
      </c>
      <c r="M1473" s="2">
        <f t="shared" si="263"/>
        <v>1.5479876160990752E-2</v>
      </c>
      <c r="N1473" s="1">
        <v>530</v>
      </c>
      <c r="O1473" s="1">
        <v>335</v>
      </c>
      <c r="P1473" s="1">
        <v>89</v>
      </c>
      <c r="Q1473" s="1">
        <v>9</v>
      </c>
      <c r="R1473" s="1">
        <v>2</v>
      </c>
      <c r="S1473" s="1">
        <v>3</v>
      </c>
      <c r="T1473" s="1"/>
      <c r="U1473" s="1">
        <v>1</v>
      </c>
      <c r="V1473" s="1"/>
      <c r="W1473" s="1"/>
      <c r="X1473" s="1"/>
      <c r="Y1473" s="1"/>
      <c r="Z1473" s="1"/>
      <c r="AA1473" s="1"/>
      <c r="AB1473" s="1"/>
      <c r="AG1473" t="str">
        <f t="shared" si="256"/>
        <v>Monkton</v>
      </c>
      <c r="AH1473" t="s">
        <v>1624</v>
      </c>
      <c r="AI1473">
        <v>1</v>
      </c>
      <c r="AJ1473" s="7">
        <v>115</v>
      </c>
      <c r="AL1473" s="7" t="s">
        <v>1129</v>
      </c>
      <c r="AM1473" t="s">
        <v>1801</v>
      </c>
      <c r="AN1473" t="s">
        <v>655</v>
      </c>
      <c r="AO1473" t="s">
        <v>4642</v>
      </c>
    </row>
    <row r="1474" spans="1:41" hidden="1" outlineLevel="1">
      <c r="A1474" t="s">
        <v>1055</v>
      </c>
      <c r="B1474" s="10" t="s">
        <v>1623</v>
      </c>
      <c r="C1474" s="1">
        <f t="shared" ref="C1474:C1537" si="264">SUM(N1474:AE1474)</f>
        <v>519</v>
      </c>
      <c r="D1474" s="7">
        <f t="shared" si="257"/>
        <v>1</v>
      </c>
      <c r="E1474" s="7">
        <f t="shared" si="258"/>
        <v>2</v>
      </c>
      <c r="F1474" s="7">
        <f t="shared" si="259"/>
        <v>3</v>
      </c>
      <c r="G1474" s="1">
        <f t="shared" ref="G1474:G1537" si="265">IF(D1474=1,N1474,IF(E1474=1,O1474,P1474))-IF(D1474=2,N1474,IF(E1474=2,O1474,P1474))</f>
        <v>32</v>
      </c>
      <c r="H1474" s="2">
        <f t="shared" ref="H1474:H1537" si="266">G1474/C1474</f>
        <v>6.1657032755298651E-2</v>
      </c>
      <c r="I1474" s="8"/>
      <c r="J1474" s="2">
        <f t="shared" si="260"/>
        <v>0.47591522157996147</v>
      </c>
      <c r="K1474" s="2">
        <f t="shared" si="261"/>
        <v>0.41425818882466281</v>
      </c>
      <c r="L1474" s="2">
        <f t="shared" si="262"/>
        <v>8.0924855491329481E-2</v>
      </c>
      <c r="M1474" s="2">
        <f t="shared" si="263"/>
        <v>2.8901734104046242E-2</v>
      </c>
      <c r="N1474" s="1">
        <v>247</v>
      </c>
      <c r="O1474" s="1">
        <v>215</v>
      </c>
      <c r="P1474" s="1">
        <v>42</v>
      </c>
      <c r="Q1474" s="1">
        <v>4</v>
      </c>
      <c r="R1474" s="1">
        <v>3</v>
      </c>
      <c r="S1474" s="1">
        <v>0</v>
      </c>
      <c r="T1474" s="1">
        <v>0</v>
      </c>
      <c r="U1474" s="1">
        <v>3</v>
      </c>
      <c r="V1474" s="1">
        <v>5</v>
      </c>
      <c r="W1474" s="1"/>
      <c r="X1474" s="1"/>
      <c r="Y1474" s="1"/>
      <c r="Z1474" s="1"/>
      <c r="AA1474" s="1"/>
      <c r="AB1474" s="1"/>
      <c r="AG1474" t="str">
        <f t="shared" si="256"/>
        <v>Montgomery</v>
      </c>
      <c r="AH1474" t="s">
        <v>2579</v>
      </c>
      <c r="AI1474">
        <v>1</v>
      </c>
      <c r="AJ1474" s="7">
        <v>27</v>
      </c>
      <c r="AL1474" s="7" t="s">
        <v>1129</v>
      </c>
      <c r="AM1474" t="s">
        <v>2455</v>
      </c>
      <c r="AN1474" t="s">
        <v>660</v>
      </c>
      <c r="AO1474" t="s">
        <v>4643</v>
      </c>
    </row>
    <row r="1475" spans="1:41" hidden="1" outlineLevel="1">
      <c r="A1475" t="s">
        <v>3565</v>
      </c>
      <c r="B1475" s="10" t="s">
        <v>1623</v>
      </c>
      <c r="C1475" s="1">
        <f t="shared" si="264"/>
        <v>4473</v>
      </c>
      <c r="D1475" s="7">
        <f t="shared" si="257"/>
        <v>1</v>
      </c>
      <c r="E1475" s="7">
        <f t="shared" si="258"/>
        <v>2</v>
      </c>
      <c r="F1475" s="7">
        <f t="shared" si="259"/>
        <v>3</v>
      </c>
      <c r="G1475" s="1">
        <f t="shared" si="265"/>
        <v>1311</v>
      </c>
      <c r="H1475" s="2">
        <f t="shared" si="266"/>
        <v>0.29309188464118041</v>
      </c>
      <c r="I1475" s="8"/>
      <c r="J1475" s="2">
        <f t="shared" si="260"/>
        <v>0.57589984350547729</v>
      </c>
      <c r="K1475" s="2">
        <f t="shared" si="261"/>
        <v>0.28280795886429688</v>
      </c>
      <c r="L1475" s="2">
        <f t="shared" si="262"/>
        <v>0.12810194500335345</v>
      </c>
      <c r="M1475" s="2">
        <f t="shared" si="263"/>
        <v>1.3190252626872373E-2</v>
      </c>
      <c r="N1475" s="1">
        <v>2576</v>
      </c>
      <c r="O1475" s="1">
        <v>1265</v>
      </c>
      <c r="P1475" s="1">
        <v>573</v>
      </c>
      <c r="Q1475" s="1">
        <v>20</v>
      </c>
      <c r="R1475" s="1">
        <v>17</v>
      </c>
      <c r="S1475" s="1">
        <v>1</v>
      </c>
      <c r="T1475" s="1">
        <v>1</v>
      </c>
      <c r="U1475" s="1">
        <v>7</v>
      </c>
      <c r="V1475" s="1">
        <v>1</v>
      </c>
      <c r="W1475" s="1">
        <v>1</v>
      </c>
      <c r="X1475" s="1"/>
      <c r="Y1475" s="1"/>
      <c r="Z1475" s="1"/>
      <c r="AA1475" s="1"/>
      <c r="AB1475" s="1">
        <v>11</v>
      </c>
      <c r="AG1475" t="str">
        <f t="shared" ref="AG1475:AG1538" si="267">A1475</f>
        <v>Montpelier City</v>
      </c>
      <c r="AH1475" t="s">
        <v>1982</v>
      </c>
      <c r="AI1475">
        <v>1</v>
      </c>
      <c r="AJ1475" s="7">
        <v>111</v>
      </c>
      <c r="AL1475" s="7" t="s">
        <v>1129</v>
      </c>
      <c r="AM1475" t="s">
        <v>459</v>
      </c>
      <c r="AN1475" t="s">
        <v>660</v>
      </c>
      <c r="AO1475" t="s">
        <v>5021</v>
      </c>
    </row>
    <row r="1476" spans="1:41" hidden="1" outlineLevel="1">
      <c r="A1476" t="s">
        <v>3566</v>
      </c>
      <c r="B1476" s="10" t="s">
        <v>1623</v>
      </c>
      <c r="C1476" s="1">
        <f t="shared" si="264"/>
        <v>950</v>
      </c>
      <c r="D1476" s="7">
        <f t="shared" si="257"/>
        <v>1</v>
      </c>
      <c r="E1476" s="7">
        <f t="shared" si="258"/>
        <v>2</v>
      </c>
      <c r="F1476" s="7">
        <f t="shared" si="259"/>
        <v>3</v>
      </c>
      <c r="G1476" s="1">
        <f t="shared" si="265"/>
        <v>147</v>
      </c>
      <c r="H1476" s="2">
        <f t="shared" si="266"/>
        <v>0.15473684210526314</v>
      </c>
      <c r="I1476" s="8"/>
      <c r="J1476" s="2">
        <f t="shared" si="260"/>
        <v>0.53052631578947373</v>
      </c>
      <c r="K1476" s="2">
        <f t="shared" si="261"/>
        <v>0.37578947368421051</v>
      </c>
      <c r="L1476" s="2">
        <f t="shared" si="262"/>
        <v>7.8947368421052627E-2</v>
      </c>
      <c r="M1476" s="2">
        <f t="shared" si="263"/>
        <v>1.4736842105263132E-2</v>
      </c>
      <c r="N1476" s="1">
        <v>504</v>
      </c>
      <c r="O1476" s="1">
        <v>357</v>
      </c>
      <c r="P1476" s="1">
        <v>75</v>
      </c>
      <c r="Q1476" s="1">
        <v>5</v>
      </c>
      <c r="R1476" s="1">
        <v>2</v>
      </c>
      <c r="S1476" s="1">
        <v>1</v>
      </c>
      <c r="T1476" s="1">
        <v>0</v>
      </c>
      <c r="U1476" s="1">
        <v>1</v>
      </c>
      <c r="V1476" s="1">
        <v>0</v>
      </c>
      <c r="W1476" s="1">
        <v>0</v>
      </c>
      <c r="X1476" s="1"/>
      <c r="Y1476" s="1"/>
      <c r="Z1476" s="1"/>
      <c r="AA1476" s="1"/>
      <c r="AB1476" s="1">
        <v>5</v>
      </c>
      <c r="AG1476" t="str">
        <f t="shared" si="267"/>
        <v>Moretown</v>
      </c>
      <c r="AH1476" t="s">
        <v>1982</v>
      </c>
      <c r="AI1476">
        <v>1</v>
      </c>
      <c r="AJ1476" s="7">
        <v>110</v>
      </c>
      <c r="AL1476" s="7" t="s">
        <v>1129</v>
      </c>
      <c r="AM1476" t="s">
        <v>459</v>
      </c>
      <c r="AN1476" t="s">
        <v>655</v>
      </c>
      <c r="AO1476" t="s">
        <v>4313</v>
      </c>
    </row>
    <row r="1477" spans="1:41" hidden="1" outlineLevel="1">
      <c r="A1477" t="s">
        <v>1056</v>
      </c>
      <c r="B1477" s="10" t="s">
        <v>1623</v>
      </c>
      <c r="C1477" s="1">
        <f t="shared" si="264"/>
        <v>349</v>
      </c>
      <c r="D1477" s="7">
        <f t="shared" si="257"/>
        <v>2</v>
      </c>
      <c r="E1477" s="7">
        <f t="shared" si="258"/>
        <v>1</v>
      </c>
      <c r="F1477" s="7">
        <f t="shared" si="259"/>
        <v>3</v>
      </c>
      <c r="G1477" s="1">
        <f t="shared" si="265"/>
        <v>49</v>
      </c>
      <c r="H1477" s="2">
        <f t="shared" si="266"/>
        <v>0.14040114613180515</v>
      </c>
      <c r="I1477" s="8"/>
      <c r="J1477" s="2">
        <f t="shared" si="260"/>
        <v>0.39255014326647564</v>
      </c>
      <c r="K1477" s="2">
        <f t="shared" si="261"/>
        <v>0.53295128939828085</v>
      </c>
      <c r="L1477" s="2">
        <f t="shared" si="262"/>
        <v>4.8710601719197708E-2</v>
      </c>
      <c r="M1477" s="2">
        <f t="shared" si="263"/>
        <v>2.5787965616045808E-2</v>
      </c>
      <c r="N1477" s="1">
        <v>137</v>
      </c>
      <c r="O1477" s="1">
        <v>186</v>
      </c>
      <c r="P1477" s="1">
        <v>17</v>
      </c>
      <c r="Q1477" s="1">
        <v>6</v>
      </c>
      <c r="R1477" s="1"/>
      <c r="S1477" s="1">
        <v>1</v>
      </c>
      <c r="T1477" s="1"/>
      <c r="U1477" s="1">
        <v>2</v>
      </c>
      <c r="V1477" s="1"/>
      <c r="W1477" s="1"/>
      <c r="X1477" s="1"/>
      <c r="Y1477" s="1"/>
      <c r="Z1477" s="1"/>
      <c r="AA1477" s="1"/>
      <c r="AB1477" s="1"/>
      <c r="AG1477" t="str">
        <f t="shared" si="267"/>
        <v>Morgan</v>
      </c>
      <c r="AH1477" t="s">
        <v>1368</v>
      </c>
      <c r="AI1477">
        <v>1</v>
      </c>
      <c r="AJ1477" s="7">
        <v>23</v>
      </c>
      <c r="AL1477" s="7" t="s">
        <v>1129</v>
      </c>
      <c r="AM1477" t="s">
        <v>1468</v>
      </c>
      <c r="AN1477" t="s">
        <v>992</v>
      </c>
      <c r="AO1477" t="s">
        <v>5022</v>
      </c>
    </row>
    <row r="1478" spans="1:41" hidden="1" outlineLevel="1">
      <c r="A1478" t="s">
        <v>3383</v>
      </c>
      <c r="B1478" s="10" t="s">
        <v>1623</v>
      </c>
      <c r="C1478" s="1">
        <f t="shared" si="264"/>
        <v>2272</v>
      </c>
      <c r="D1478" s="7">
        <f t="shared" si="257"/>
        <v>1</v>
      </c>
      <c r="E1478" s="7">
        <f t="shared" si="258"/>
        <v>2</v>
      </c>
      <c r="F1478" s="7">
        <f t="shared" si="259"/>
        <v>3</v>
      </c>
      <c r="G1478" s="1">
        <f t="shared" si="265"/>
        <v>284</v>
      </c>
      <c r="H1478" s="2">
        <f t="shared" si="266"/>
        <v>0.125</v>
      </c>
      <c r="I1478" s="8"/>
      <c r="J1478" s="2">
        <f t="shared" si="260"/>
        <v>0.52024647887323938</v>
      </c>
      <c r="K1478" s="2">
        <f t="shared" si="261"/>
        <v>0.39524647887323944</v>
      </c>
      <c r="L1478" s="2">
        <f t="shared" si="262"/>
        <v>6.1619718309859156E-2</v>
      </c>
      <c r="M1478" s="2">
        <f t="shared" si="263"/>
        <v>2.2887323943662025E-2</v>
      </c>
      <c r="N1478" s="1">
        <v>1182</v>
      </c>
      <c r="O1478" s="1">
        <v>898</v>
      </c>
      <c r="P1478" s="1">
        <v>140</v>
      </c>
      <c r="Q1478" s="1">
        <v>27</v>
      </c>
      <c r="R1478" s="1">
        <v>7</v>
      </c>
      <c r="S1478" s="1">
        <v>3</v>
      </c>
      <c r="T1478" s="1">
        <v>1</v>
      </c>
      <c r="U1478" s="1">
        <v>2</v>
      </c>
      <c r="V1478" s="1">
        <v>0</v>
      </c>
      <c r="W1478" s="1">
        <v>0</v>
      </c>
      <c r="X1478" s="1"/>
      <c r="Y1478" s="1"/>
      <c r="Z1478" s="1"/>
      <c r="AA1478" s="1"/>
      <c r="AB1478" s="1">
        <v>12</v>
      </c>
      <c r="AG1478" t="str">
        <f t="shared" si="267"/>
        <v>Morristown</v>
      </c>
      <c r="AH1478" t="s">
        <v>2866</v>
      </c>
      <c r="AI1478">
        <v>1</v>
      </c>
      <c r="AJ1478" s="7">
        <v>73</v>
      </c>
      <c r="AL1478" s="7" t="s">
        <v>1129</v>
      </c>
      <c r="AM1478" t="s">
        <v>1466</v>
      </c>
      <c r="AN1478" t="s">
        <v>781</v>
      </c>
      <c r="AO1478" t="s">
        <v>5023</v>
      </c>
    </row>
    <row r="1479" spans="1:41" hidden="1" outlineLevel="1">
      <c r="A1479" t="s">
        <v>2800</v>
      </c>
      <c r="B1479" s="10" t="s">
        <v>1623</v>
      </c>
      <c r="C1479" s="1">
        <f t="shared" si="264"/>
        <v>663</v>
      </c>
      <c r="D1479" s="7">
        <f t="shared" si="257"/>
        <v>1</v>
      </c>
      <c r="E1479" s="7">
        <f t="shared" si="258"/>
        <v>2</v>
      </c>
      <c r="F1479" s="7">
        <f t="shared" si="259"/>
        <v>3</v>
      </c>
      <c r="G1479" s="1">
        <f t="shared" si="265"/>
        <v>27</v>
      </c>
      <c r="H1479" s="2">
        <f t="shared" si="266"/>
        <v>4.072398190045249E-2</v>
      </c>
      <c r="I1479" s="8"/>
      <c r="J1479" s="2">
        <f t="shared" si="260"/>
        <v>0.47963800904977377</v>
      </c>
      <c r="K1479" s="2">
        <f t="shared" si="261"/>
        <v>0.43891402714932126</v>
      </c>
      <c r="L1479" s="2">
        <f t="shared" si="262"/>
        <v>6.636500754147813E-2</v>
      </c>
      <c r="M1479" s="2">
        <f t="shared" si="263"/>
        <v>1.508295625942678E-2</v>
      </c>
      <c r="N1479" s="1">
        <v>318</v>
      </c>
      <c r="O1479" s="1">
        <v>291</v>
      </c>
      <c r="P1479" s="1">
        <v>44</v>
      </c>
      <c r="Q1479" s="1">
        <v>6</v>
      </c>
      <c r="R1479" s="1">
        <v>1</v>
      </c>
      <c r="S1479" s="1"/>
      <c r="T1479" s="1"/>
      <c r="U1479" s="1"/>
      <c r="V1479" s="1"/>
      <c r="W1479" s="1"/>
      <c r="X1479" s="1"/>
      <c r="Y1479" s="1"/>
      <c r="Z1479" s="1"/>
      <c r="AA1479" s="1"/>
      <c r="AB1479" s="1">
        <v>3</v>
      </c>
      <c r="AG1479" t="str">
        <f t="shared" si="267"/>
        <v>Mount Holly</v>
      </c>
      <c r="AH1479" t="s">
        <v>1862</v>
      </c>
      <c r="AI1479">
        <v>1</v>
      </c>
      <c r="AJ1479" s="7">
        <v>203</v>
      </c>
      <c r="AL1479" s="7" t="s">
        <v>1129</v>
      </c>
      <c r="AM1479" t="s">
        <v>458</v>
      </c>
      <c r="AN1479" t="s">
        <v>655</v>
      </c>
      <c r="AO1479" t="s">
        <v>5024</v>
      </c>
    </row>
    <row r="1480" spans="1:41" hidden="1" outlineLevel="1">
      <c r="A1480" t="s">
        <v>2760</v>
      </c>
      <c r="B1480" s="10" t="s">
        <v>1623</v>
      </c>
      <c r="C1480" s="1">
        <f t="shared" si="264"/>
        <v>101</v>
      </c>
      <c r="D1480" s="7">
        <f t="shared" si="257"/>
        <v>1</v>
      </c>
      <c r="E1480" s="7">
        <f t="shared" si="258"/>
        <v>1</v>
      </c>
      <c r="F1480" s="7">
        <f t="shared" si="259"/>
        <v>3</v>
      </c>
      <c r="G1480" s="1">
        <f t="shared" si="265"/>
        <v>40</v>
      </c>
      <c r="H1480" s="2">
        <f t="shared" si="266"/>
        <v>0.39603960396039606</v>
      </c>
      <c r="I1480" s="8"/>
      <c r="J1480" s="2">
        <f t="shared" si="260"/>
        <v>0.45544554455445546</v>
      </c>
      <c r="K1480" s="2">
        <f t="shared" si="261"/>
        <v>0.45544554455445546</v>
      </c>
      <c r="L1480" s="2">
        <f t="shared" si="262"/>
        <v>5.9405940594059403E-2</v>
      </c>
      <c r="M1480" s="2">
        <f t="shared" si="263"/>
        <v>2.9702970297029729E-2</v>
      </c>
      <c r="N1480" s="1">
        <v>46</v>
      </c>
      <c r="O1480" s="1">
        <v>46</v>
      </c>
      <c r="P1480" s="1">
        <v>6</v>
      </c>
      <c r="Q1480" s="1">
        <v>2</v>
      </c>
      <c r="R1480" s="1">
        <v>1</v>
      </c>
      <c r="S1480" s="1"/>
      <c r="T1480" s="1"/>
      <c r="U1480" s="1">
        <v>0</v>
      </c>
      <c r="V1480" s="1"/>
      <c r="W1480" s="1"/>
      <c r="X1480" s="1"/>
      <c r="Y1480" s="1"/>
      <c r="Z1480" s="1"/>
      <c r="AA1480" s="1"/>
      <c r="AB1480" s="1"/>
      <c r="AG1480" t="str">
        <f t="shared" si="267"/>
        <v>Mount Tabor</v>
      </c>
      <c r="AH1480" t="s">
        <v>1862</v>
      </c>
      <c r="AI1480">
        <v>1</v>
      </c>
      <c r="AJ1480" s="7">
        <v>210</v>
      </c>
      <c r="AL1480" s="7" t="s">
        <v>1129</v>
      </c>
      <c r="AM1480" t="s">
        <v>458</v>
      </c>
      <c r="AN1480" t="s">
        <v>1482</v>
      </c>
      <c r="AO1480" t="s">
        <v>5025</v>
      </c>
    </row>
    <row r="1481" spans="1:41" hidden="1" outlineLevel="1">
      <c r="A1481" t="s">
        <v>3146</v>
      </c>
      <c r="B1481" s="10" t="s">
        <v>1623</v>
      </c>
      <c r="C1481" s="1">
        <f t="shared" si="264"/>
        <v>918</v>
      </c>
      <c r="D1481" s="7">
        <f t="shared" si="257"/>
        <v>1</v>
      </c>
      <c r="E1481" s="7">
        <f t="shared" si="258"/>
        <v>2</v>
      </c>
      <c r="F1481" s="7">
        <f t="shared" si="259"/>
        <v>3</v>
      </c>
      <c r="G1481" s="1">
        <f t="shared" si="265"/>
        <v>71</v>
      </c>
      <c r="H1481" s="2">
        <f t="shared" si="266"/>
        <v>7.7342047930283223E-2</v>
      </c>
      <c r="I1481" s="8"/>
      <c r="J1481" s="2">
        <f t="shared" si="260"/>
        <v>0.49782135076252726</v>
      </c>
      <c r="K1481" s="2">
        <f t="shared" si="261"/>
        <v>0.420479302832244</v>
      </c>
      <c r="L1481" s="2">
        <f t="shared" si="262"/>
        <v>6.1002178649237473E-2</v>
      </c>
      <c r="M1481" s="2">
        <f t="shared" si="263"/>
        <v>2.0697167755991216E-2</v>
      </c>
      <c r="N1481" s="1">
        <v>457</v>
      </c>
      <c r="O1481" s="1">
        <v>386</v>
      </c>
      <c r="P1481" s="1">
        <v>56</v>
      </c>
      <c r="Q1481" s="1">
        <v>12</v>
      </c>
      <c r="R1481" s="1">
        <v>2</v>
      </c>
      <c r="S1481" s="1">
        <v>1</v>
      </c>
      <c r="T1481" s="1">
        <v>0</v>
      </c>
      <c r="U1481" s="1">
        <v>1</v>
      </c>
      <c r="V1481" s="1"/>
      <c r="W1481" s="1"/>
      <c r="X1481" s="1"/>
      <c r="Y1481" s="1"/>
      <c r="Z1481" s="1"/>
      <c r="AA1481" s="1"/>
      <c r="AB1481" s="1">
        <v>3</v>
      </c>
      <c r="AG1481" t="str">
        <f t="shared" si="267"/>
        <v>New Haven</v>
      </c>
      <c r="AH1481" t="s">
        <v>1624</v>
      </c>
      <c r="AI1481">
        <v>1</v>
      </c>
      <c r="AJ1481" s="7">
        <v>130</v>
      </c>
      <c r="AL1481" s="7" t="s">
        <v>1129</v>
      </c>
      <c r="AM1481" t="s">
        <v>1801</v>
      </c>
      <c r="AN1481" t="s">
        <v>1482</v>
      </c>
      <c r="AO1481" t="s">
        <v>5026</v>
      </c>
    </row>
    <row r="1482" spans="1:41" hidden="1" outlineLevel="1">
      <c r="A1482" t="s">
        <v>3897</v>
      </c>
      <c r="B1482" s="10" t="s">
        <v>1623</v>
      </c>
      <c r="C1482" s="1">
        <f t="shared" si="264"/>
        <v>270</v>
      </c>
      <c r="D1482" s="7">
        <f t="shared" si="257"/>
        <v>1</v>
      </c>
      <c r="E1482" s="7">
        <f t="shared" si="258"/>
        <v>2</v>
      </c>
      <c r="F1482" s="7">
        <f t="shared" si="259"/>
        <v>3</v>
      </c>
      <c r="G1482" s="1">
        <f t="shared" si="265"/>
        <v>1</v>
      </c>
      <c r="H1482" s="2">
        <f t="shared" si="266"/>
        <v>3.7037037037037038E-3</v>
      </c>
      <c r="I1482" s="8"/>
      <c r="J1482" s="2">
        <f t="shared" si="260"/>
        <v>0.42962962962962964</v>
      </c>
      <c r="K1482" s="2">
        <f t="shared" si="261"/>
        <v>0.42592592592592593</v>
      </c>
      <c r="L1482" s="2">
        <f t="shared" si="262"/>
        <v>0.1037037037037037</v>
      </c>
      <c r="M1482" s="2">
        <f t="shared" si="263"/>
        <v>4.0740740740740786E-2</v>
      </c>
      <c r="N1482" s="1">
        <v>116</v>
      </c>
      <c r="O1482" s="1">
        <v>115</v>
      </c>
      <c r="P1482" s="1">
        <v>28</v>
      </c>
      <c r="Q1482" s="1">
        <v>6</v>
      </c>
      <c r="R1482" s="1">
        <v>1</v>
      </c>
      <c r="S1482" s="1"/>
      <c r="T1482" s="1"/>
      <c r="U1482" s="1">
        <v>1</v>
      </c>
      <c r="V1482" s="1"/>
      <c r="W1482" s="1"/>
      <c r="X1482" s="1"/>
      <c r="Y1482" s="1"/>
      <c r="Z1482" s="1"/>
      <c r="AA1482" s="1"/>
      <c r="AB1482" s="1">
        <v>3</v>
      </c>
      <c r="AG1482" t="str">
        <f t="shared" si="267"/>
        <v>Newark</v>
      </c>
      <c r="AH1482" t="s">
        <v>1364</v>
      </c>
      <c r="AI1482">
        <v>1</v>
      </c>
      <c r="AJ1482" s="7">
        <v>50</v>
      </c>
      <c r="AL1482" s="7" t="s">
        <v>1129</v>
      </c>
      <c r="AM1482" t="s">
        <v>1803</v>
      </c>
      <c r="AN1482" t="s">
        <v>4165</v>
      </c>
      <c r="AO1482" t="s">
        <v>5027</v>
      </c>
    </row>
    <row r="1483" spans="1:41" hidden="1" outlineLevel="1">
      <c r="A1483" t="s">
        <v>3898</v>
      </c>
      <c r="B1483" s="10" t="s">
        <v>1623</v>
      </c>
      <c r="C1483" s="1">
        <f t="shared" si="264"/>
        <v>1051</v>
      </c>
      <c r="D1483" s="7">
        <f t="shared" si="257"/>
        <v>2</v>
      </c>
      <c r="E1483" s="7">
        <f t="shared" si="258"/>
        <v>1</v>
      </c>
      <c r="F1483" s="7">
        <f t="shared" si="259"/>
        <v>3</v>
      </c>
      <c r="G1483" s="1">
        <f t="shared" si="265"/>
        <v>114</v>
      </c>
      <c r="H1483" s="2">
        <f t="shared" si="266"/>
        <v>0.10846812559467174</v>
      </c>
      <c r="I1483" s="8"/>
      <c r="J1483" s="2">
        <f t="shared" si="260"/>
        <v>0.41103710751665079</v>
      </c>
      <c r="K1483" s="2">
        <f t="shared" si="261"/>
        <v>0.51950523311132257</v>
      </c>
      <c r="L1483" s="2">
        <f t="shared" si="262"/>
        <v>5.5185537583254042E-2</v>
      </c>
      <c r="M1483" s="2">
        <f t="shared" si="263"/>
        <v>1.4272121788772595E-2</v>
      </c>
      <c r="N1483" s="1">
        <v>432</v>
      </c>
      <c r="O1483" s="1">
        <v>546</v>
      </c>
      <c r="P1483" s="1">
        <v>58</v>
      </c>
      <c r="Q1483" s="1">
        <v>5</v>
      </c>
      <c r="R1483" s="1"/>
      <c r="S1483" s="1">
        <v>0</v>
      </c>
      <c r="T1483" s="1">
        <v>0</v>
      </c>
      <c r="U1483" s="1">
        <v>5</v>
      </c>
      <c r="V1483" s="1">
        <v>1</v>
      </c>
      <c r="W1483" s="1">
        <v>0</v>
      </c>
      <c r="X1483" s="1"/>
      <c r="Y1483" s="1"/>
      <c r="Z1483" s="1"/>
      <c r="AA1483" s="1"/>
      <c r="AB1483" s="1">
        <v>4</v>
      </c>
      <c r="AG1483" t="str">
        <f t="shared" si="267"/>
        <v>Newbury</v>
      </c>
      <c r="AH1483" t="s">
        <v>1372</v>
      </c>
      <c r="AI1483">
        <v>1</v>
      </c>
      <c r="AJ1483" s="7">
        <v>128</v>
      </c>
      <c r="AL1483" s="7" t="s">
        <v>1129</v>
      </c>
      <c r="AM1483" t="s">
        <v>1467</v>
      </c>
      <c r="AN1483" t="s">
        <v>781</v>
      </c>
      <c r="AO1483" t="s">
        <v>5028</v>
      </c>
    </row>
    <row r="1484" spans="1:41" hidden="1" outlineLevel="1">
      <c r="A1484" t="s">
        <v>3899</v>
      </c>
      <c r="B1484" s="10" t="s">
        <v>1623</v>
      </c>
      <c r="C1484" s="1">
        <f t="shared" si="264"/>
        <v>987</v>
      </c>
      <c r="D1484" s="7">
        <f t="shared" si="257"/>
        <v>1</v>
      </c>
      <c r="E1484" s="7">
        <f t="shared" si="258"/>
        <v>2</v>
      </c>
      <c r="F1484" s="7">
        <f t="shared" si="259"/>
        <v>3</v>
      </c>
      <c r="G1484" s="1">
        <f t="shared" si="265"/>
        <v>247</v>
      </c>
      <c r="H1484" s="2">
        <f t="shared" si="266"/>
        <v>0.25025329280648428</v>
      </c>
      <c r="I1484" s="8"/>
      <c r="J1484" s="2">
        <f t="shared" si="260"/>
        <v>0.54609929078014185</v>
      </c>
      <c r="K1484" s="2">
        <f t="shared" si="261"/>
        <v>0.29584599797365757</v>
      </c>
      <c r="L1484" s="2">
        <f t="shared" si="262"/>
        <v>0.14184397163120568</v>
      </c>
      <c r="M1484" s="2">
        <f t="shared" si="263"/>
        <v>1.621073961499489E-2</v>
      </c>
      <c r="N1484" s="1">
        <v>539</v>
      </c>
      <c r="O1484" s="1">
        <v>292</v>
      </c>
      <c r="P1484" s="1">
        <v>140</v>
      </c>
      <c r="Q1484" s="1">
        <v>3</v>
      </c>
      <c r="R1484" s="1">
        <v>2</v>
      </c>
      <c r="S1484" s="1">
        <v>5</v>
      </c>
      <c r="T1484" s="1">
        <v>0</v>
      </c>
      <c r="U1484" s="1">
        <v>2</v>
      </c>
      <c r="V1484" s="1">
        <v>2</v>
      </c>
      <c r="W1484" s="1">
        <v>0</v>
      </c>
      <c r="X1484" s="1"/>
      <c r="Y1484" s="1"/>
      <c r="Z1484" s="1"/>
      <c r="AA1484" s="1"/>
      <c r="AB1484" s="1">
        <v>2</v>
      </c>
      <c r="AG1484" t="str">
        <f t="shared" si="267"/>
        <v>Newfane</v>
      </c>
      <c r="AH1484" t="s">
        <v>3851</v>
      </c>
      <c r="AI1484">
        <v>1</v>
      </c>
      <c r="AJ1484" s="7">
        <v>240</v>
      </c>
      <c r="AL1484" s="7" t="s">
        <v>1129</v>
      </c>
      <c r="AM1484" t="s">
        <v>776</v>
      </c>
      <c r="AN1484" t="s">
        <v>655</v>
      </c>
      <c r="AO1484" t="s">
        <v>5029</v>
      </c>
    </row>
    <row r="1485" spans="1:41" hidden="1" outlineLevel="1">
      <c r="A1485" t="s">
        <v>2245</v>
      </c>
      <c r="B1485" s="10" t="s">
        <v>1623</v>
      </c>
      <c r="C1485" s="1">
        <f t="shared" si="264"/>
        <v>1801</v>
      </c>
      <c r="D1485" s="7">
        <f t="shared" si="257"/>
        <v>2</v>
      </c>
      <c r="E1485" s="7">
        <f t="shared" si="258"/>
        <v>1</v>
      </c>
      <c r="F1485" s="7">
        <f t="shared" si="259"/>
        <v>3</v>
      </c>
      <c r="G1485" s="1">
        <f t="shared" si="265"/>
        <v>21</v>
      </c>
      <c r="H1485" s="2">
        <f t="shared" si="266"/>
        <v>1.1660188784008884E-2</v>
      </c>
      <c r="I1485" s="8"/>
      <c r="J1485" s="2">
        <f t="shared" si="260"/>
        <v>0.46807329261521374</v>
      </c>
      <c r="K1485" s="2">
        <f t="shared" si="261"/>
        <v>0.47973348139922267</v>
      </c>
      <c r="L1485" s="2">
        <f t="shared" si="262"/>
        <v>3.5535813436979459E-2</v>
      </c>
      <c r="M1485" s="2">
        <f t="shared" si="263"/>
        <v>1.665741254858407E-2</v>
      </c>
      <c r="N1485" s="1">
        <v>843</v>
      </c>
      <c r="O1485" s="1">
        <v>864</v>
      </c>
      <c r="P1485" s="1">
        <v>64</v>
      </c>
      <c r="Q1485" s="1">
        <v>15</v>
      </c>
      <c r="R1485" s="1">
        <v>1</v>
      </c>
      <c r="S1485" s="1">
        <v>2</v>
      </c>
      <c r="T1485" s="1">
        <v>5</v>
      </c>
      <c r="U1485" s="1">
        <v>3</v>
      </c>
      <c r="V1485" s="1">
        <v>0</v>
      </c>
      <c r="W1485" s="1">
        <v>0</v>
      </c>
      <c r="X1485" s="1"/>
      <c r="Y1485" s="1"/>
      <c r="Z1485" s="1"/>
      <c r="AA1485" s="1"/>
      <c r="AB1485" s="1">
        <v>4</v>
      </c>
      <c r="AG1485" t="str">
        <f t="shared" si="267"/>
        <v>Newport City</v>
      </c>
      <c r="AH1485" t="s">
        <v>1368</v>
      </c>
      <c r="AI1485">
        <v>1</v>
      </c>
      <c r="AJ1485" s="7">
        <v>15</v>
      </c>
      <c r="AL1485" s="7" t="s">
        <v>1129</v>
      </c>
      <c r="AM1485" t="s">
        <v>1468</v>
      </c>
      <c r="AN1485" t="s">
        <v>663</v>
      </c>
      <c r="AO1485" t="s">
        <v>5030</v>
      </c>
    </row>
    <row r="1486" spans="1:41" hidden="1" outlineLevel="1">
      <c r="A1486" t="s">
        <v>2246</v>
      </c>
      <c r="B1486" s="10" t="s">
        <v>1623</v>
      </c>
      <c r="C1486" s="1">
        <f t="shared" si="264"/>
        <v>685</v>
      </c>
      <c r="D1486" s="7">
        <f t="shared" si="257"/>
        <v>2</v>
      </c>
      <c r="E1486" s="7">
        <f t="shared" si="258"/>
        <v>1</v>
      </c>
      <c r="F1486" s="7">
        <f t="shared" si="259"/>
        <v>3</v>
      </c>
      <c r="G1486" s="1">
        <f t="shared" si="265"/>
        <v>45</v>
      </c>
      <c r="H1486" s="2">
        <f t="shared" si="266"/>
        <v>6.569343065693431E-2</v>
      </c>
      <c r="I1486" s="8"/>
      <c r="J1486" s="2">
        <f t="shared" si="260"/>
        <v>0.44963503649635034</v>
      </c>
      <c r="K1486" s="2">
        <f t="shared" si="261"/>
        <v>0.51532846715328462</v>
      </c>
      <c r="L1486" s="2">
        <f t="shared" si="262"/>
        <v>1.7518248175182483E-2</v>
      </c>
      <c r="M1486" s="2">
        <f t="shared" si="263"/>
        <v>1.7518248175182504E-2</v>
      </c>
      <c r="N1486" s="1">
        <v>308</v>
      </c>
      <c r="O1486" s="1">
        <v>353</v>
      </c>
      <c r="P1486" s="1">
        <v>12</v>
      </c>
      <c r="Q1486" s="1">
        <v>7</v>
      </c>
      <c r="R1486" s="1">
        <v>0</v>
      </c>
      <c r="S1486" s="1">
        <v>0</v>
      </c>
      <c r="T1486" s="1">
        <v>1</v>
      </c>
      <c r="U1486" s="1">
        <v>1</v>
      </c>
      <c r="V1486" s="1">
        <v>0</v>
      </c>
      <c r="W1486" s="1">
        <v>0</v>
      </c>
      <c r="X1486" s="1"/>
      <c r="Y1486" s="1"/>
      <c r="Z1486" s="1"/>
      <c r="AA1486" s="1"/>
      <c r="AB1486" s="1">
        <v>3</v>
      </c>
      <c r="AG1486" t="str">
        <f t="shared" si="267"/>
        <v>Newport Town</v>
      </c>
      <c r="AH1486" t="s">
        <v>1368</v>
      </c>
      <c r="AI1486">
        <v>1</v>
      </c>
      <c r="AJ1486" s="7">
        <v>14</v>
      </c>
      <c r="AL1486" s="7" t="s">
        <v>1129</v>
      </c>
      <c r="AM1486" t="s">
        <v>1468</v>
      </c>
      <c r="AN1486" t="s">
        <v>3823</v>
      </c>
      <c r="AO1486" t="s">
        <v>5031</v>
      </c>
    </row>
    <row r="1487" spans="1:41" hidden="1" outlineLevel="1">
      <c r="A1487" t="s">
        <v>3096</v>
      </c>
      <c r="B1487" s="10" t="s">
        <v>1623</v>
      </c>
      <c r="C1487" s="1">
        <f t="shared" si="264"/>
        <v>463</v>
      </c>
      <c r="D1487" s="7">
        <f t="shared" si="257"/>
        <v>2</v>
      </c>
      <c r="E1487" s="7">
        <f t="shared" si="258"/>
        <v>1</v>
      </c>
      <c r="F1487" s="7">
        <f t="shared" si="259"/>
        <v>3</v>
      </c>
      <c r="G1487" s="1">
        <f t="shared" si="265"/>
        <v>51</v>
      </c>
      <c r="H1487" s="2">
        <f t="shared" si="266"/>
        <v>0.1101511879049676</v>
      </c>
      <c r="I1487" s="8"/>
      <c r="J1487" s="2">
        <f t="shared" si="260"/>
        <v>0.41684665226781858</v>
      </c>
      <c r="K1487" s="2">
        <f t="shared" si="261"/>
        <v>0.52699784017278617</v>
      </c>
      <c r="L1487" s="2">
        <f t="shared" si="262"/>
        <v>5.6155507559395246E-2</v>
      </c>
      <c r="M1487" s="2">
        <f t="shared" si="263"/>
        <v>0</v>
      </c>
      <c r="N1487" s="1">
        <v>193</v>
      </c>
      <c r="O1487" s="1">
        <v>244</v>
      </c>
      <c r="P1487" s="1">
        <v>26</v>
      </c>
      <c r="Q1487" s="1"/>
      <c r="R1487" s="1">
        <v>0</v>
      </c>
      <c r="S1487" s="1"/>
      <c r="T1487" s="1"/>
      <c r="U1487" s="1"/>
      <c r="V1487" s="1"/>
      <c r="W1487" s="1"/>
      <c r="X1487" s="1"/>
      <c r="Y1487" s="1"/>
      <c r="Z1487" s="1"/>
      <c r="AA1487" s="1"/>
      <c r="AB1487" s="1"/>
      <c r="AG1487" t="str">
        <f t="shared" si="267"/>
        <v>North Hero</v>
      </c>
      <c r="AH1487" t="s">
        <v>2878</v>
      </c>
      <c r="AI1487">
        <v>1</v>
      </c>
      <c r="AJ1487" s="7">
        <v>25</v>
      </c>
      <c r="AL1487" s="7" t="s">
        <v>1129</v>
      </c>
      <c r="AM1487" t="s">
        <v>2456</v>
      </c>
      <c r="AN1487" t="s">
        <v>982</v>
      </c>
      <c r="AO1487" t="s">
        <v>5032</v>
      </c>
    </row>
    <row r="1488" spans="1:41" hidden="1" outlineLevel="1">
      <c r="A1488" t="s">
        <v>3682</v>
      </c>
      <c r="B1488" s="10" t="s">
        <v>1623</v>
      </c>
      <c r="C1488" s="1">
        <f t="shared" si="264"/>
        <v>2315</v>
      </c>
      <c r="D1488" s="7">
        <f t="shared" si="257"/>
        <v>1</v>
      </c>
      <c r="E1488" s="7">
        <f t="shared" si="258"/>
        <v>2</v>
      </c>
      <c r="F1488" s="7">
        <f t="shared" si="259"/>
        <v>3</v>
      </c>
      <c r="G1488" s="1">
        <f t="shared" si="265"/>
        <v>142</v>
      </c>
      <c r="H1488" s="2">
        <f t="shared" si="266"/>
        <v>6.1339092872570194E-2</v>
      </c>
      <c r="I1488" s="8"/>
      <c r="J1488" s="2">
        <f t="shared" si="260"/>
        <v>0.48812095032397407</v>
      </c>
      <c r="K1488" s="2">
        <f t="shared" si="261"/>
        <v>0.4267818574514039</v>
      </c>
      <c r="L1488" s="2">
        <f t="shared" si="262"/>
        <v>5.9179265658747301E-2</v>
      </c>
      <c r="M1488" s="2">
        <f t="shared" si="263"/>
        <v>2.591792656587473E-2</v>
      </c>
      <c r="N1488" s="1">
        <v>1130</v>
      </c>
      <c r="O1488" s="1">
        <v>988</v>
      </c>
      <c r="P1488" s="1">
        <v>137</v>
      </c>
      <c r="Q1488" s="1">
        <v>24</v>
      </c>
      <c r="R1488" s="1">
        <v>4</v>
      </c>
      <c r="S1488" s="1">
        <v>3</v>
      </c>
      <c r="T1488" s="1">
        <v>7</v>
      </c>
      <c r="U1488" s="1">
        <v>3</v>
      </c>
      <c r="V1488" s="1">
        <v>1</v>
      </c>
      <c r="W1488" s="1">
        <v>1</v>
      </c>
      <c r="X1488" s="1"/>
      <c r="Y1488" s="1"/>
      <c r="Z1488" s="1"/>
      <c r="AA1488" s="1"/>
      <c r="AB1488" s="1">
        <v>17</v>
      </c>
      <c r="AG1488" t="str">
        <f t="shared" si="267"/>
        <v>Northfield</v>
      </c>
      <c r="AH1488" t="s">
        <v>1982</v>
      </c>
      <c r="AI1488">
        <v>1</v>
      </c>
      <c r="AJ1488" s="7">
        <v>125</v>
      </c>
      <c r="AL1488" s="7" t="s">
        <v>1129</v>
      </c>
      <c r="AM1488" t="s">
        <v>459</v>
      </c>
      <c r="AN1488" t="s">
        <v>1482</v>
      </c>
      <c r="AO1488" t="s">
        <v>5300</v>
      </c>
    </row>
    <row r="1489" spans="1:41" hidden="1" outlineLevel="1">
      <c r="A1489" t="s">
        <v>2221</v>
      </c>
      <c r="B1489" s="10" t="s">
        <v>1623</v>
      </c>
      <c r="C1489" s="1">
        <f t="shared" si="264"/>
        <v>84</v>
      </c>
      <c r="D1489" s="7">
        <f t="shared" si="257"/>
        <v>2</v>
      </c>
      <c r="E1489" s="7">
        <f t="shared" si="258"/>
        <v>1</v>
      </c>
      <c r="F1489" s="7">
        <f t="shared" si="259"/>
        <v>4</v>
      </c>
      <c r="G1489" s="1">
        <f t="shared" si="265"/>
        <v>17</v>
      </c>
      <c r="H1489" s="2">
        <f t="shared" si="266"/>
        <v>0.20238095238095238</v>
      </c>
      <c r="I1489" s="8"/>
      <c r="J1489" s="2">
        <f t="shared" si="260"/>
        <v>0.36904761904761907</v>
      </c>
      <c r="K1489" s="2">
        <f t="shared" si="261"/>
        <v>0.5714285714285714</v>
      </c>
      <c r="L1489" s="2">
        <f t="shared" si="262"/>
        <v>2.3809523809523808E-2</v>
      </c>
      <c r="M1489" s="2">
        <f t="shared" si="263"/>
        <v>3.5714285714285726E-2</v>
      </c>
      <c r="N1489" s="1">
        <v>31</v>
      </c>
      <c r="O1489" s="1">
        <v>48</v>
      </c>
      <c r="P1489" s="1">
        <v>2</v>
      </c>
      <c r="Q1489" s="1">
        <v>3</v>
      </c>
      <c r="R1489" s="1"/>
      <c r="S1489" s="1"/>
      <c r="T1489" s="1"/>
      <c r="U1489" s="1"/>
      <c r="V1489" s="1"/>
      <c r="W1489" s="1"/>
      <c r="X1489" s="1"/>
      <c r="Y1489" s="1"/>
      <c r="Z1489" s="1"/>
      <c r="AA1489" s="1"/>
      <c r="AB1489" s="1"/>
      <c r="AG1489" t="str">
        <f t="shared" si="267"/>
        <v>Norton</v>
      </c>
      <c r="AH1489" t="s">
        <v>2430</v>
      </c>
      <c r="AI1489">
        <v>1</v>
      </c>
      <c r="AJ1489" s="7">
        <v>8</v>
      </c>
      <c r="AL1489" s="7" t="s">
        <v>1129</v>
      </c>
      <c r="AM1489" t="s">
        <v>2454</v>
      </c>
      <c r="AN1489" t="s">
        <v>3823</v>
      </c>
      <c r="AO1489" t="s">
        <v>5301</v>
      </c>
    </row>
    <row r="1490" spans="1:41" hidden="1" outlineLevel="1">
      <c r="A1490" t="s">
        <v>3529</v>
      </c>
      <c r="B1490" s="10" t="s">
        <v>1623</v>
      </c>
      <c r="C1490" s="1">
        <f t="shared" si="264"/>
        <v>2174</v>
      </c>
      <c r="D1490" s="7">
        <f t="shared" si="257"/>
        <v>1</v>
      </c>
      <c r="E1490" s="7">
        <f t="shared" si="258"/>
        <v>2</v>
      </c>
      <c r="F1490" s="7">
        <f t="shared" si="259"/>
        <v>3</v>
      </c>
      <c r="G1490" s="1">
        <f t="shared" si="265"/>
        <v>1143</v>
      </c>
      <c r="H1490" s="2">
        <f t="shared" si="266"/>
        <v>0.52575896964121438</v>
      </c>
      <c r="I1490" s="8"/>
      <c r="J1490" s="2">
        <f t="shared" si="260"/>
        <v>0.72079116835326584</v>
      </c>
      <c r="K1490" s="2">
        <f t="shared" si="261"/>
        <v>0.19503219871205152</v>
      </c>
      <c r="L1490" s="2">
        <f t="shared" si="262"/>
        <v>7.4977000919963205E-2</v>
      </c>
      <c r="M1490" s="2">
        <f t="shared" si="263"/>
        <v>9.1996320147194333E-3</v>
      </c>
      <c r="N1490" s="1">
        <v>1567</v>
      </c>
      <c r="O1490" s="1">
        <v>424</v>
      </c>
      <c r="P1490" s="1">
        <v>163</v>
      </c>
      <c r="Q1490" s="1">
        <v>4</v>
      </c>
      <c r="R1490" s="1">
        <v>5</v>
      </c>
      <c r="S1490" s="1">
        <v>1</v>
      </c>
      <c r="T1490" s="1">
        <v>0</v>
      </c>
      <c r="U1490" s="1">
        <v>7</v>
      </c>
      <c r="V1490" s="1">
        <v>1</v>
      </c>
      <c r="W1490" s="1">
        <v>0</v>
      </c>
      <c r="X1490" s="1"/>
      <c r="Y1490" s="1"/>
      <c r="Z1490" s="1"/>
      <c r="AA1490" s="1"/>
      <c r="AB1490" s="1">
        <v>2</v>
      </c>
      <c r="AG1490" t="str">
        <f t="shared" si="267"/>
        <v>Norwich</v>
      </c>
      <c r="AH1490" t="s">
        <v>3679</v>
      </c>
      <c r="AI1490">
        <v>1</v>
      </c>
      <c r="AJ1490" s="7">
        <v>173</v>
      </c>
      <c r="AL1490" s="7" t="s">
        <v>1129</v>
      </c>
      <c r="AM1490" t="s">
        <v>777</v>
      </c>
      <c r="AN1490" t="s">
        <v>660</v>
      </c>
      <c r="AO1490" t="s">
        <v>382</v>
      </c>
    </row>
    <row r="1491" spans="1:41" hidden="1" outlineLevel="1">
      <c r="A1491" t="s">
        <v>1372</v>
      </c>
      <c r="B1491" s="10" t="s">
        <v>1623</v>
      </c>
      <c r="C1491" s="1">
        <f t="shared" si="264"/>
        <v>519</v>
      </c>
      <c r="D1491" s="7">
        <f t="shared" si="257"/>
        <v>2</v>
      </c>
      <c r="E1491" s="7">
        <f t="shared" si="258"/>
        <v>1</v>
      </c>
      <c r="F1491" s="7">
        <f t="shared" si="259"/>
        <v>3</v>
      </c>
      <c r="G1491" s="1">
        <f t="shared" si="265"/>
        <v>129</v>
      </c>
      <c r="H1491" s="2">
        <f t="shared" si="266"/>
        <v>0.24855491329479767</v>
      </c>
      <c r="I1491" s="8"/>
      <c r="J1491" s="2">
        <f t="shared" si="260"/>
        <v>0.34682080924855491</v>
      </c>
      <c r="K1491" s="2">
        <f t="shared" si="261"/>
        <v>0.59537572254335258</v>
      </c>
      <c r="L1491" s="2">
        <f t="shared" si="262"/>
        <v>4.6242774566473986E-2</v>
      </c>
      <c r="M1491" s="2">
        <f t="shared" si="263"/>
        <v>1.1560693641618471E-2</v>
      </c>
      <c r="N1491" s="1">
        <v>180</v>
      </c>
      <c r="O1491" s="1">
        <v>309</v>
      </c>
      <c r="P1491" s="1">
        <v>24</v>
      </c>
      <c r="Q1491" s="1">
        <v>3</v>
      </c>
      <c r="R1491" s="1">
        <v>0</v>
      </c>
      <c r="S1491" s="1">
        <v>0</v>
      </c>
      <c r="T1491" s="1">
        <v>0</v>
      </c>
      <c r="U1491" s="1"/>
      <c r="V1491" s="1">
        <v>0</v>
      </c>
      <c r="W1491" s="1">
        <v>0</v>
      </c>
      <c r="X1491" s="1"/>
      <c r="Y1491" s="1"/>
      <c r="Z1491" s="1"/>
      <c r="AA1491" s="1"/>
      <c r="AB1491" s="1">
        <v>3</v>
      </c>
      <c r="AG1491" t="str">
        <f t="shared" si="267"/>
        <v>Orange</v>
      </c>
      <c r="AH1491" t="s">
        <v>1372</v>
      </c>
      <c r="AI1491">
        <v>1</v>
      </c>
      <c r="AJ1491" s="7">
        <v>123</v>
      </c>
      <c r="AL1491" s="7" t="s">
        <v>1129</v>
      </c>
      <c r="AM1491" t="s">
        <v>1467</v>
      </c>
      <c r="AN1491" t="s">
        <v>4165</v>
      </c>
      <c r="AO1491" t="s">
        <v>5302</v>
      </c>
    </row>
    <row r="1492" spans="1:41" hidden="1" outlineLevel="1">
      <c r="A1492" t="s">
        <v>3019</v>
      </c>
      <c r="B1492" s="10" t="s">
        <v>1623</v>
      </c>
      <c r="C1492" s="1">
        <f t="shared" si="264"/>
        <v>620</v>
      </c>
      <c r="D1492" s="7">
        <f t="shared" si="257"/>
        <v>2</v>
      </c>
      <c r="E1492" s="7">
        <f t="shared" si="258"/>
        <v>1</v>
      </c>
      <c r="F1492" s="7">
        <f t="shared" si="259"/>
        <v>3</v>
      </c>
      <c r="G1492" s="1">
        <f t="shared" si="265"/>
        <v>48</v>
      </c>
      <c r="H1492" s="2">
        <f t="shared" si="266"/>
        <v>7.7419354838709681E-2</v>
      </c>
      <c r="I1492" s="8"/>
      <c r="J1492" s="2">
        <f t="shared" si="260"/>
        <v>0.4306451612903226</v>
      </c>
      <c r="K1492" s="2">
        <f t="shared" si="261"/>
        <v>0.50806451612903225</v>
      </c>
      <c r="L1492" s="2">
        <f t="shared" si="262"/>
        <v>3.3870967741935487E-2</v>
      </c>
      <c r="M1492" s="2">
        <f t="shared" si="263"/>
        <v>2.7419354838709664E-2</v>
      </c>
      <c r="N1492" s="1">
        <v>267</v>
      </c>
      <c r="O1492" s="1">
        <v>315</v>
      </c>
      <c r="P1492" s="1">
        <v>21</v>
      </c>
      <c r="Q1492" s="1">
        <v>7</v>
      </c>
      <c r="R1492" s="1">
        <v>1</v>
      </c>
      <c r="S1492" s="1">
        <v>0</v>
      </c>
      <c r="T1492" s="1">
        <v>0</v>
      </c>
      <c r="U1492" s="1">
        <v>0</v>
      </c>
      <c r="V1492" s="1">
        <v>7</v>
      </c>
      <c r="W1492" s="1">
        <v>0</v>
      </c>
      <c r="X1492" s="1"/>
      <c r="Y1492" s="1"/>
      <c r="Z1492" s="1"/>
      <c r="AA1492" s="1"/>
      <c r="AB1492" s="1">
        <v>2</v>
      </c>
      <c r="AG1492" t="str">
        <f t="shared" si="267"/>
        <v>Orwell</v>
      </c>
      <c r="AH1492" t="s">
        <v>1624</v>
      </c>
      <c r="AI1492">
        <v>1</v>
      </c>
      <c r="AJ1492" s="7">
        <v>167</v>
      </c>
      <c r="AL1492" s="7" t="s">
        <v>1129</v>
      </c>
      <c r="AM1492" t="s">
        <v>1801</v>
      </c>
      <c r="AN1492" t="s">
        <v>992</v>
      </c>
      <c r="AO1492" t="s">
        <v>5303</v>
      </c>
    </row>
    <row r="1493" spans="1:41" hidden="1" outlineLevel="1">
      <c r="A1493" t="s">
        <v>3389</v>
      </c>
      <c r="B1493" s="10" t="s">
        <v>1623</v>
      </c>
      <c r="C1493" s="1">
        <f t="shared" si="264"/>
        <v>338</v>
      </c>
      <c r="D1493" s="7">
        <f t="shared" si="257"/>
        <v>2</v>
      </c>
      <c r="E1493" s="7">
        <f t="shared" si="258"/>
        <v>1</v>
      </c>
      <c r="F1493" s="7">
        <f t="shared" si="259"/>
        <v>3</v>
      </c>
      <c r="G1493" s="1">
        <f t="shared" si="265"/>
        <v>17</v>
      </c>
      <c r="H1493" s="2">
        <f t="shared" si="266"/>
        <v>5.0295857988165681E-2</v>
      </c>
      <c r="I1493" s="8"/>
      <c r="J1493" s="2">
        <f t="shared" si="260"/>
        <v>0.43786982248520712</v>
      </c>
      <c r="K1493" s="2">
        <f t="shared" si="261"/>
        <v>0.48816568047337278</v>
      </c>
      <c r="L1493" s="2">
        <f t="shared" si="262"/>
        <v>4.4378698224852069E-2</v>
      </c>
      <c r="M1493" s="2">
        <f t="shared" si="263"/>
        <v>2.9585798816568039E-2</v>
      </c>
      <c r="N1493" s="1">
        <v>148</v>
      </c>
      <c r="O1493" s="1">
        <v>165</v>
      </c>
      <c r="P1493" s="1">
        <v>15</v>
      </c>
      <c r="Q1493" s="1">
        <v>5</v>
      </c>
      <c r="R1493" s="1">
        <v>0</v>
      </c>
      <c r="S1493" s="1">
        <v>0</v>
      </c>
      <c r="T1493" s="1">
        <v>3</v>
      </c>
      <c r="U1493" s="1">
        <v>1</v>
      </c>
      <c r="V1493" s="1">
        <v>0</v>
      </c>
      <c r="W1493" s="1">
        <v>0</v>
      </c>
      <c r="X1493" s="1"/>
      <c r="Y1493" s="1"/>
      <c r="Z1493" s="1"/>
      <c r="AA1493" s="1"/>
      <c r="AB1493" s="1">
        <v>1</v>
      </c>
      <c r="AG1493" t="str">
        <f t="shared" si="267"/>
        <v>Panton</v>
      </c>
      <c r="AH1493" t="s">
        <v>1624</v>
      </c>
      <c r="AI1493">
        <v>1</v>
      </c>
      <c r="AJ1493" s="7">
        <v>131</v>
      </c>
      <c r="AL1493" s="7" t="s">
        <v>1129</v>
      </c>
      <c r="AM1493" t="s">
        <v>1801</v>
      </c>
      <c r="AN1493" t="s">
        <v>663</v>
      </c>
      <c r="AO1493" t="s">
        <v>5304</v>
      </c>
    </row>
    <row r="1494" spans="1:41" hidden="1" outlineLevel="1">
      <c r="A1494" t="s">
        <v>3376</v>
      </c>
      <c r="B1494" s="10" t="s">
        <v>1623</v>
      </c>
      <c r="C1494" s="1">
        <f t="shared" si="264"/>
        <v>695</v>
      </c>
      <c r="D1494" s="7">
        <f t="shared" si="257"/>
        <v>2</v>
      </c>
      <c r="E1494" s="7">
        <f t="shared" si="258"/>
        <v>1</v>
      </c>
      <c r="F1494" s="7">
        <f t="shared" si="259"/>
        <v>3</v>
      </c>
      <c r="G1494" s="1">
        <f t="shared" si="265"/>
        <v>92</v>
      </c>
      <c r="H1494" s="2">
        <f t="shared" si="266"/>
        <v>0.13237410071942446</v>
      </c>
      <c r="I1494" s="8"/>
      <c r="J1494" s="2">
        <f t="shared" si="260"/>
        <v>0.39280575539568346</v>
      </c>
      <c r="K1494" s="2">
        <f t="shared" si="261"/>
        <v>0.52517985611510787</v>
      </c>
      <c r="L1494" s="2">
        <f t="shared" si="262"/>
        <v>6.0431654676258995E-2</v>
      </c>
      <c r="M1494" s="2">
        <f t="shared" si="263"/>
        <v>2.1582733812949728E-2</v>
      </c>
      <c r="N1494" s="1">
        <v>273</v>
      </c>
      <c r="O1494" s="1">
        <v>365</v>
      </c>
      <c r="P1494" s="1">
        <v>42</v>
      </c>
      <c r="Q1494" s="1">
        <v>3</v>
      </c>
      <c r="R1494" s="1">
        <v>5</v>
      </c>
      <c r="S1494" s="1">
        <v>0</v>
      </c>
      <c r="T1494" s="1">
        <v>0</v>
      </c>
      <c r="U1494" s="1">
        <v>0</v>
      </c>
      <c r="V1494" s="1">
        <v>1</v>
      </c>
      <c r="W1494" s="1">
        <v>1</v>
      </c>
      <c r="X1494" s="1"/>
      <c r="Y1494" s="1"/>
      <c r="Z1494" s="1"/>
      <c r="AA1494" s="1"/>
      <c r="AB1494" s="1">
        <v>5</v>
      </c>
      <c r="AG1494" t="str">
        <f t="shared" si="267"/>
        <v>Pawlet</v>
      </c>
      <c r="AH1494" t="s">
        <v>1862</v>
      </c>
      <c r="AI1494">
        <v>1</v>
      </c>
      <c r="AJ1494" s="7">
        <v>208</v>
      </c>
      <c r="AL1494" s="7" t="s">
        <v>1129</v>
      </c>
      <c r="AM1494" t="s">
        <v>458</v>
      </c>
      <c r="AN1494" t="s">
        <v>992</v>
      </c>
      <c r="AO1494" t="s">
        <v>5305</v>
      </c>
    </row>
    <row r="1495" spans="1:41" hidden="1" outlineLevel="1">
      <c r="A1495" t="s">
        <v>3214</v>
      </c>
      <c r="B1495" s="10" t="s">
        <v>1623</v>
      </c>
      <c r="C1495" s="1">
        <f t="shared" si="264"/>
        <v>440</v>
      </c>
      <c r="D1495" s="7">
        <f t="shared" si="257"/>
        <v>1</v>
      </c>
      <c r="E1495" s="7">
        <f t="shared" si="258"/>
        <v>2</v>
      </c>
      <c r="F1495" s="7">
        <f t="shared" si="259"/>
        <v>3</v>
      </c>
      <c r="G1495" s="1">
        <f t="shared" si="265"/>
        <v>42</v>
      </c>
      <c r="H1495" s="2">
        <f t="shared" si="266"/>
        <v>9.5454545454545459E-2</v>
      </c>
      <c r="I1495" s="8"/>
      <c r="J1495" s="2">
        <f t="shared" si="260"/>
        <v>0.5204545454545455</v>
      </c>
      <c r="K1495" s="2">
        <f t="shared" si="261"/>
        <v>0.42499999999999999</v>
      </c>
      <c r="L1495" s="2">
        <f t="shared" si="262"/>
        <v>4.7727272727272729E-2</v>
      </c>
      <c r="M1495" s="2">
        <f t="shared" si="263"/>
        <v>6.8181818181817788E-3</v>
      </c>
      <c r="N1495" s="1">
        <v>229</v>
      </c>
      <c r="O1495" s="1">
        <v>187</v>
      </c>
      <c r="P1495" s="1">
        <v>21</v>
      </c>
      <c r="Q1495" s="1">
        <v>0</v>
      </c>
      <c r="R1495" s="1">
        <v>2</v>
      </c>
      <c r="S1495" s="1">
        <v>0</v>
      </c>
      <c r="T1495" s="1">
        <v>0</v>
      </c>
      <c r="U1495" s="1">
        <v>0</v>
      </c>
      <c r="V1495" s="1">
        <v>0</v>
      </c>
      <c r="W1495" s="1">
        <v>0</v>
      </c>
      <c r="X1495" s="1"/>
      <c r="Y1495" s="1"/>
      <c r="Z1495" s="1"/>
      <c r="AA1495" s="1"/>
      <c r="AB1495" s="1">
        <v>1</v>
      </c>
      <c r="AG1495" t="str">
        <f t="shared" si="267"/>
        <v>Peacham</v>
      </c>
      <c r="AH1495" t="s">
        <v>1364</v>
      </c>
      <c r="AI1495">
        <v>1</v>
      </c>
      <c r="AJ1495" s="7">
        <v>101</v>
      </c>
      <c r="AL1495" s="7" t="s">
        <v>1129</v>
      </c>
      <c r="AM1495" t="s">
        <v>1803</v>
      </c>
      <c r="AN1495" t="s">
        <v>130</v>
      </c>
      <c r="AO1495" t="s">
        <v>5306</v>
      </c>
    </row>
    <row r="1496" spans="1:41" hidden="1" outlineLevel="1">
      <c r="A1496" t="s">
        <v>3754</v>
      </c>
      <c r="B1496" s="10" t="s">
        <v>1623</v>
      </c>
      <c r="C1496" s="1">
        <f t="shared" si="264"/>
        <v>208</v>
      </c>
      <c r="D1496" s="7">
        <f t="shared" si="257"/>
        <v>1</v>
      </c>
      <c r="E1496" s="7">
        <f t="shared" si="258"/>
        <v>2</v>
      </c>
      <c r="F1496" s="7">
        <f t="shared" si="259"/>
        <v>3</v>
      </c>
      <c r="G1496" s="1">
        <f t="shared" si="265"/>
        <v>19</v>
      </c>
      <c r="H1496" s="2">
        <f t="shared" si="266"/>
        <v>9.1346153846153841E-2</v>
      </c>
      <c r="I1496" s="8"/>
      <c r="J1496" s="2">
        <f t="shared" si="260"/>
        <v>0.50961538461538458</v>
      </c>
      <c r="K1496" s="2">
        <f t="shared" si="261"/>
        <v>0.41826923076923078</v>
      </c>
      <c r="L1496" s="2">
        <f t="shared" si="262"/>
        <v>6.7307692307692304E-2</v>
      </c>
      <c r="M1496" s="2">
        <f t="shared" si="263"/>
        <v>4.8076923076923322E-3</v>
      </c>
      <c r="N1496" s="1">
        <v>106</v>
      </c>
      <c r="O1496" s="1">
        <v>87</v>
      </c>
      <c r="P1496" s="1">
        <v>14</v>
      </c>
      <c r="Q1496" s="1"/>
      <c r="R1496" s="1"/>
      <c r="S1496" s="1"/>
      <c r="T1496" s="1"/>
      <c r="U1496" s="1">
        <v>1</v>
      </c>
      <c r="V1496" s="1"/>
      <c r="W1496" s="1"/>
      <c r="X1496" s="1"/>
      <c r="Y1496" s="1"/>
      <c r="Z1496" s="1"/>
      <c r="AA1496" s="1"/>
      <c r="AB1496" s="1"/>
      <c r="AG1496" t="str">
        <f t="shared" si="267"/>
        <v>Peru</v>
      </c>
      <c r="AH1496" t="s">
        <v>1625</v>
      </c>
      <c r="AI1496">
        <v>1</v>
      </c>
      <c r="AJ1496" s="7">
        <v>218</v>
      </c>
      <c r="AL1496" s="7" t="s">
        <v>1129</v>
      </c>
      <c r="AM1496" t="s">
        <v>1802</v>
      </c>
      <c r="AN1496" t="s">
        <v>4484</v>
      </c>
      <c r="AO1496" t="s">
        <v>5049</v>
      </c>
    </row>
    <row r="1497" spans="1:41" hidden="1" outlineLevel="1">
      <c r="A1497" t="s">
        <v>3388</v>
      </c>
      <c r="B1497" s="10" t="s">
        <v>1623</v>
      </c>
      <c r="C1497" s="1">
        <f t="shared" si="264"/>
        <v>261</v>
      </c>
      <c r="D1497" s="7">
        <f t="shared" si="257"/>
        <v>2</v>
      </c>
      <c r="E1497" s="7">
        <f t="shared" si="258"/>
        <v>1</v>
      </c>
      <c r="F1497" s="7">
        <f t="shared" si="259"/>
        <v>3</v>
      </c>
      <c r="G1497" s="1">
        <f t="shared" si="265"/>
        <v>22</v>
      </c>
      <c r="H1497" s="2">
        <f t="shared" si="266"/>
        <v>8.4291187739463605E-2</v>
      </c>
      <c r="I1497" s="8"/>
      <c r="J1497" s="2">
        <f t="shared" si="260"/>
        <v>0.40996168582375481</v>
      </c>
      <c r="K1497" s="2">
        <f t="shared" si="261"/>
        <v>0.4942528735632184</v>
      </c>
      <c r="L1497" s="2">
        <f t="shared" si="262"/>
        <v>7.2796934865900387E-2</v>
      </c>
      <c r="M1497" s="2">
        <f t="shared" si="263"/>
        <v>2.2988505747126409E-2</v>
      </c>
      <c r="N1497" s="1">
        <v>107</v>
      </c>
      <c r="O1497" s="1">
        <v>129</v>
      </c>
      <c r="P1497" s="1">
        <v>19</v>
      </c>
      <c r="Q1497" s="1">
        <v>2</v>
      </c>
      <c r="R1497" s="1">
        <v>0</v>
      </c>
      <c r="S1497" s="1"/>
      <c r="T1497" s="1"/>
      <c r="U1497" s="1">
        <v>3</v>
      </c>
      <c r="V1497" s="1"/>
      <c r="W1497" s="1"/>
      <c r="X1497" s="1"/>
      <c r="Y1497" s="1"/>
      <c r="Z1497" s="1"/>
      <c r="AA1497" s="1"/>
      <c r="AB1497" s="1">
        <v>1</v>
      </c>
      <c r="AG1497" t="str">
        <f t="shared" si="267"/>
        <v>Pittsfield</v>
      </c>
      <c r="AH1497" t="s">
        <v>1862</v>
      </c>
      <c r="AI1497">
        <v>1</v>
      </c>
      <c r="AJ1497" s="7">
        <v>170</v>
      </c>
      <c r="AL1497" s="7" t="s">
        <v>1129</v>
      </c>
      <c r="AM1497" t="s">
        <v>458</v>
      </c>
      <c r="AN1497" t="s">
        <v>663</v>
      </c>
      <c r="AO1497" t="s">
        <v>5050</v>
      </c>
    </row>
    <row r="1498" spans="1:41" hidden="1" outlineLevel="1">
      <c r="A1498" t="s">
        <v>4489</v>
      </c>
      <c r="B1498" s="10" t="s">
        <v>1623</v>
      </c>
      <c r="C1498" s="1">
        <f t="shared" si="264"/>
        <v>1391</v>
      </c>
      <c r="D1498" s="7">
        <f t="shared" si="257"/>
        <v>2</v>
      </c>
      <c r="E1498" s="7">
        <f t="shared" si="258"/>
        <v>1</v>
      </c>
      <c r="F1498" s="7">
        <f t="shared" si="259"/>
        <v>3</v>
      </c>
      <c r="G1498" s="1">
        <f t="shared" si="265"/>
        <v>18</v>
      </c>
      <c r="H1498" s="2">
        <f t="shared" si="266"/>
        <v>1.2940330697340043E-2</v>
      </c>
      <c r="I1498" s="8"/>
      <c r="J1498" s="2">
        <f t="shared" si="260"/>
        <v>0.46728971962616822</v>
      </c>
      <c r="K1498" s="2">
        <f t="shared" si="261"/>
        <v>0.4802300503235083</v>
      </c>
      <c r="L1498" s="2">
        <f t="shared" si="262"/>
        <v>3.5945363048166784E-2</v>
      </c>
      <c r="M1498" s="2">
        <f t="shared" si="263"/>
        <v>1.6534867002156645E-2</v>
      </c>
      <c r="N1498" s="1">
        <v>650</v>
      </c>
      <c r="O1498" s="1">
        <v>668</v>
      </c>
      <c r="P1498" s="1">
        <v>50</v>
      </c>
      <c r="Q1498" s="1">
        <v>12</v>
      </c>
      <c r="R1498" s="1">
        <v>5</v>
      </c>
      <c r="S1498" s="1">
        <v>0</v>
      </c>
      <c r="T1498" s="1">
        <v>1</v>
      </c>
      <c r="U1498" s="1">
        <v>2</v>
      </c>
      <c r="V1498" s="1">
        <v>0</v>
      </c>
      <c r="W1498" s="1">
        <v>0</v>
      </c>
      <c r="X1498" s="1"/>
      <c r="Y1498" s="1"/>
      <c r="Z1498" s="1"/>
      <c r="AA1498" s="1"/>
      <c r="AB1498" s="1">
        <v>3</v>
      </c>
      <c r="AG1498" t="str">
        <f t="shared" si="267"/>
        <v>Pittsford</v>
      </c>
      <c r="AH1498" t="s">
        <v>1862</v>
      </c>
      <c r="AI1498">
        <v>1</v>
      </c>
      <c r="AJ1498" s="7">
        <v>176</v>
      </c>
      <c r="AL1498" s="7" t="s">
        <v>1129</v>
      </c>
      <c r="AM1498" t="s">
        <v>458</v>
      </c>
      <c r="AN1498" t="s">
        <v>3823</v>
      </c>
      <c r="AO1498" t="s">
        <v>5051</v>
      </c>
    </row>
    <row r="1499" spans="1:41" hidden="1" outlineLevel="1">
      <c r="A1499" t="s">
        <v>3223</v>
      </c>
      <c r="B1499" s="10" t="s">
        <v>1623</v>
      </c>
      <c r="C1499" s="1">
        <f t="shared" si="264"/>
        <v>798</v>
      </c>
      <c r="D1499" s="7">
        <f t="shared" si="257"/>
        <v>1</v>
      </c>
      <c r="E1499" s="7">
        <f t="shared" si="258"/>
        <v>2</v>
      </c>
      <c r="F1499" s="7">
        <f t="shared" si="259"/>
        <v>3</v>
      </c>
      <c r="G1499" s="1">
        <f t="shared" si="265"/>
        <v>133</v>
      </c>
      <c r="H1499" s="2">
        <f t="shared" si="266"/>
        <v>0.16666666666666666</v>
      </c>
      <c r="I1499" s="8"/>
      <c r="J1499" s="2">
        <f t="shared" si="260"/>
        <v>0.46867167919799496</v>
      </c>
      <c r="K1499" s="2">
        <f t="shared" si="261"/>
        <v>0.30200501253132833</v>
      </c>
      <c r="L1499" s="2">
        <f t="shared" si="262"/>
        <v>0.20426065162907267</v>
      </c>
      <c r="M1499" s="2">
        <f t="shared" si="263"/>
        <v>2.5062656641603981E-2</v>
      </c>
      <c r="N1499" s="1">
        <v>374</v>
      </c>
      <c r="O1499" s="1">
        <v>241</v>
      </c>
      <c r="P1499" s="1">
        <v>163</v>
      </c>
      <c r="Q1499" s="1">
        <v>7</v>
      </c>
      <c r="R1499" s="1">
        <v>2</v>
      </c>
      <c r="S1499" s="1">
        <v>3</v>
      </c>
      <c r="T1499" s="1">
        <v>1</v>
      </c>
      <c r="U1499" s="1">
        <v>1</v>
      </c>
      <c r="V1499" s="1"/>
      <c r="W1499" s="1">
        <v>0</v>
      </c>
      <c r="X1499" s="1"/>
      <c r="Y1499" s="1"/>
      <c r="Z1499" s="1"/>
      <c r="AA1499" s="1"/>
      <c r="AB1499" s="1">
        <v>6</v>
      </c>
      <c r="AG1499" t="str">
        <f t="shared" si="267"/>
        <v>Plainfield</v>
      </c>
      <c r="AH1499" t="s">
        <v>1982</v>
      </c>
      <c r="AI1499">
        <v>1</v>
      </c>
      <c r="AJ1499" s="7">
        <v>114</v>
      </c>
      <c r="AL1499" s="7" t="s">
        <v>1129</v>
      </c>
      <c r="AM1499" t="s">
        <v>459</v>
      </c>
      <c r="AN1499" t="s">
        <v>992</v>
      </c>
      <c r="AO1499" t="s">
        <v>5052</v>
      </c>
    </row>
    <row r="1500" spans="1:41" hidden="1" outlineLevel="1">
      <c r="A1500" t="s">
        <v>1525</v>
      </c>
      <c r="B1500" s="10" t="s">
        <v>1623</v>
      </c>
      <c r="C1500" s="1">
        <f t="shared" si="264"/>
        <v>341</v>
      </c>
      <c r="D1500" s="7">
        <f t="shared" si="257"/>
        <v>2</v>
      </c>
      <c r="E1500" s="7">
        <f t="shared" si="258"/>
        <v>1</v>
      </c>
      <c r="F1500" s="7">
        <f t="shared" si="259"/>
        <v>3</v>
      </c>
      <c r="G1500" s="1">
        <f t="shared" si="265"/>
        <v>11</v>
      </c>
      <c r="H1500" s="2">
        <f t="shared" si="266"/>
        <v>3.2258064516129031E-2</v>
      </c>
      <c r="I1500" s="8"/>
      <c r="J1500" s="2">
        <f t="shared" si="260"/>
        <v>0.42228739002932553</v>
      </c>
      <c r="K1500" s="2">
        <f t="shared" si="261"/>
        <v>0.45454545454545453</v>
      </c>
      <c r="L1500" s="2">
        <f t="shared" si="262"/>
        <v>0.10557184750733138</v>
      </c>
      <c r="M1500" s="2">
        <f t="shared" si="263"/>
        <v>1.7595307917888506E-2</v>
      </c>
      <c r="N1500" s="1">
        <v>144</v>
      </c>
      <c r="O1500" s="1">
        <v>155</v>
      </c>
      <c r="P1500" s="1">
        <v>36</v>
      </c>
      <c r="Q1500" s="1">
        <v>1</v>
      </c>
      <c r="R1500" s="1">
        <v>1</v>
      </c>
      <c r="S1500" s="1">
        <v>0</v>
      </c>
      <c r="T1500" s="1">
        <v>1</v>
      </c>
      <c r="U1500" s="1">
        <v>1</v>
      </c>
      <c r="V1500" s="1">
        <v>0</v>
      </c>
      <c r="W1500" s="1">
        <v>0</v>
      </c>
      <c r="X1500" s="1"/>
      <c r="Y1500" s="1"/>
      <c r="Z1500" s="1"/>
      <c r="AA1500" s="1"/>
      <c r="AB1500" s="1">
        <v>2</v>
      </c>
      <c r="AG1500" t="str">
        <f t="shared" si="267"/>
        <v>Plymouth</v>
      </c>
      <c r="AH1500" t="s">
        <v>3679</v>
      </c>
      <c r="AI1500">
        <v>1</v>
      </c>
      <c r="AJ1500" s="7">
        <v>193</v>
      </c>
      <c r="AL1500" s="7" t="s">
        <v>1129</v>
      </c>
      <c r="AM1500" t="s">
        <v>777</v>
      </c>
      <c r="AN1500" t="s">
        <v>655</v>
      </c>
      <c r="AO1500" t="s">
        <v>5053</v>
      </c>
    </row>
    <row r="1501" spans="1:41" hidden="1" outlineLevel="1">
      <c r="A1501" t="s">
        <v>4660</v>
      </c>
      <c r="B1501" s="10" t="s">
        <v>1623</v>
      </c>
      <c r="C1501" s="1">
        <f t="shared" si="264"/>
        <v>589</v>
      </c>
      <c r="D1501" s="7">
        <f t="shared" si="257"/>
        <v>1</v>
      </c>
      <c r="E1501" s="7">
        <f t="shared" si="258"/>
        <v>2</v>
      </c>
      <c r="F1501" s="7">
        <f t="shared" si="259"/>
        <v>3</v>
      </c>
      <c r="G1501" s="1">
        <f t="shared" si="265"/>
        <v>87</v>
      </c>
      <c r="H1501" s="2">
        <f t="shared" si="266"/>
        <v>0.14770797962648557</v>
      </c>
      <c r="I1501" s="8"/>
      <c r="J1501" s="2">
        <f t="shared" si="260"/>
        <v>0.53480475382003401</v>
      </c>
      <c r="K1501" s="2">
        <f t="shared" si="261"/>
        <v>0.38709677419354838</v>
      </c>
      <c r="L1501" s="2">
        <f t="shared" si="262"/>
        <v>7.3005093378607805E-2</v>
      </c>
      <c r="M1501" s="2">
        <f t="shared" si="263"/>
        <v>5.093378607809812E-3</v>
      </c>
      <c r="N1501" s="1">
        <v>315</v>
      </c>
      <c r="O1501" s="1">
        <v>228</v>
      </c>
      <c r="P1501" s="1">
        <v>43</v>
      </c>
      <c r="Q1501" s="1">
        <v>1</v>
      </c>
      <c r="R1501" s="1"/>
      <c r="S1501" s="1">
        <v>1</v>
      </c>
      <c r="T1501" s="1">
        <v>0</v>
      </c>
      <c r="U1501" s="1">
        <v>1</v>
      </c>
      <c r="V1501" s="1">
        <v>0</v>
      </c>
      <c r="W1501" s="1">
        <v>0</v>
      </c>
      <c r="X1501" s="1"/>
      <c r="Y1501" s="1"/>
      <c r="Z1501" s="1"/>
      <c r="AA1501" s="1"/>
      <c r="AB1501" s="1">
        <v>0</v>
      </c>
      <c r="AG1501" t="str">
        <f t="shared" si="267"/>
        <v>Pomfret</v>
      </c>
      <c r="AH1501" t="s">
        <v>3679</v>
      </c>
      <c r="AI1501">
        <v>1</v>
      </c>
      <c r="AJ1501" s="7">
        <v>177</v>
      </c>
      <c r="AL1501" s="7" t="s">
        <v>1129</v>
      </c>
      <c r="AM1501" t="s">
        <v>777</v>
      </c>
      <c r="AN1501" t="s">
        <v>1482</v>
      </c>
      <c r="AO1501" t="s">
        <v>5054</v>
      </c>
    </row>
    <row r="1502" spans="1:41" hidden="1" outlineLevel="1">
      <c r="A1502" t="s">
        <v>3192</v>
      </c>
      <c r="B1502" s="10" t="s">
        <v>1623</v>
      </c>
      <c r="C1502" s="1">
        <f t="shared" si="264"/>
        <v>1559</v>
      </c>
      <c r="D1502" s="7">
        <f t="shared" si="257"/>
        <v>1</v>
      </c>
      <c r="E1502" s="7">
        <f t="shared" si="258"/>
        <v>2</v>
      </c>
      <c r="F1502" s="7">
        <f t="shared" si="259"/>
        <v>3</v>
      </c>
      <c r="G1502" s="1">
        <f t="shared" si="265"/>
        <v>10</v>
      </c>
      <c r="H1502" s="2">
        <f t="shared" si="266"/>
        <v>6.4143681847338039E-3</v>
      </c>
      <c r="I1502" s="8"/>
      <c r="J1502" s="2">
        <f t="shared" si="260"/>
        <v>0.46440025657472739</v>
      </c>
      <c r="K1502" s="2">
        <f t="shared" si="261"/>
        <v>0.4579858883899936</v>
      </c>
      <c r="L1502" s="2">
        <f t="shared" si="262"/>
        <v>6.0295060936497752E-2</v>
      </c>
      <c r="M1502" s="2">
        <f t="shared" si="263"/>
        <v>1.7318794098781259E-2</v>
      </c>
      <c r="N1502" s="1">
        <v>724</v>
      </c>
      <c r="O1502" s="1">
        <v>714</v>
      </c>
      <c r="P1502" s="1">
        <v>94</v>
      </c>
      <c r="Q1502" s="1">
        <v>9</v>
      </c>
      <c r="R1502" s="1">
        <v>5</v>
      </c>
      <c r="S1502" s="1">
        <v>2</v>
      </c>
      <c r="T1502" s="1">
        <v>1</v>
      </c>
      <c r="U1502" s="1">
        <v>2</v>
      </c>
      <c r="V1502" s="1">
        <v>0</v>
      </c>
      <c r="W1502" s="1">
        <v>0</v>
      </c>
      <c r="X1502" s="1"/>
      <c r="Y1502" s="1"/>
      <c r="Z1502" s="1"/>
      <c r="AA1502" s="1"/>
      <c r="AB1502" s="1">
        <v>8</v>
      </c>
      <c r="AG1502" t="str">
        <f t="shared" si="267"/>
        <v>Poultney</v>
      </c>
      <c r="AH1502" t="s">
        <v>1862</v>
      </c>
      <c r="AI1502">
        <v>1</v>
      </c>
      <c r="AJ1502" s="7">
        <v>194</v>
      </c>
      <c r="AL1502" s="7" t="s">
        <v>1129</v>
      </c>
      <c r="AM1502" t="s">
        <v>458</v>
      </c>
      <c r="AN1502" t="s">
        <v>668</v>
      </c>
      <c r="AO1502" t="s">
        <v>5055</v>
      </c>
    </row>
    <row r="1503" spans="1:41" hidden="1" outlineLevel="1">
      <c r="A1503" t="s">
        <v>3193</v>
      </c>
      <c r="B1503" s="10" t="s">
        <v>1623</v>
      </c>
      <c r="C1503" s="1">
        <f t="shared" si="264"/>
        <v>1476</v>
      </c>
      <c r="D1503" s="7">
        <f t="shared" si="257"/>
        <v>1</v>
      </c>
      <c r="E1503" s="7">
        <f t="shared" si="258"/>
        <v>2</v>
      </c>
      <c r="F1503" s="7">
        <f t="shared" si="259"/>
        <v>3</v>
      </c>
      <c r="G1503" s="1">
        <f t="shared" si="265"/>
        <v>172</v>
      </c>
      <c r="H1503" s="2">
        <f t="shared" si="266"/>
        <v>0.11653116531165311</v>
      </c>
      <c r="I1503" s="8"/>
      <c r="J1503" s="2">
        <f t="shared" si="260"/>
        <v>0.52371273712737132</v>
      </c>
      <c r="K1503" s="2">
        <f t="shared" si="261"/>
        <v>0.40718157181571818</v>
      </c>
      <c r="L1503" s="2">
        <f t="shared" si="262"/>
        <v>5.4200542005420058E-2</v>
      </c>
      <c r="M1503" s="2">
        <f t="shared" si="263"/>
        <v>1.4905149051490443E-2</v>
      </c>
      <c r="N1503" s="1">
        <v>773</v>
      </c>
      <c r="O1503" s="1">
        <v>601</v>
      </c>
      <c r="P1503" s="1">
        <v>80</v>
      </c>
      <c r="Q1503" s="1">
        <v>6</v>
      </c>
      <c r="R1503" s="1">
        <v>4</v>
      </c>
      <c r="S1503" s="1">
        <v>3</v>
      </c>
      <c r="T1503" s="1">
        <v>0</v>
      </c>
      <c r="U1503" s="1">
        <v>1</v>
      </c>
      <c r="V1503" s="1">
        <v>1</v>
      </c>
      <c r="W1503" s="1">
        <v>0</v>
      </c>
      <c r="X1503" s="1"/>
      <c r="Y1503" s="1"/>
      <c r="Z1503" s="1"/>
      <c r="AA1503" s="1"/>
      <c r="AB1503" s="1">
        <v>7</v>
      </c>
      <c r="AG1503" t="str">
        <f t="shared" si="267"/>
        <v>Pownal</v>
      </c>
      <c r="AH1503" t="s">
        <v>1625</v>
      </c>
      <c r="AI1503">
        <v>1</v>
      </c>
      <c r="AJ1503" s="7">
        <v>250</v>
      </c>
      <c r="AL1503" s="7" t="s">
        <v>1129</v>
      </c>
      <c r="AM1503" t="s">
        <v>1802</v>
      </c>
      <c r="AN1503" t="s">
        <v>781</v>
      </c>
      <c r="AO1503" t="s">
        <v>5056</v>
      </c>
    </row>
    <row r="1504" spans="1:41" hidden="1" outlineLevel="1">
      <c r="A1504" t="s">
        <v>3692</v>
      </c>
      <c r="B1504" s="10" t="s">
        <v>1623</v>
      </c>
      <c r="C1504" s="1">
        <f t="shared" si="264"/>
        <v>898</v>
      </c>
      <c r="D1504" s="7">
        <f t="shared" si="257"/>
        <v>1</v>
      </c>
      <c r="E1504" s="7">
        <f t="shared" si="258"/>
        <v>2</v>
      </c>
      <c r="F1504" s="7">
        <f t="shared" si="259"/>
        <v>3</v>
      </c>
      <c r="G1504" s="1">
        <f t="shared" si="265"/>
        <v>97</v>
      </c>
      <c r="H1504" s="2">
        <f t="shared" si="266"/>
        <v>0.10801781737193764</v>
      </c>
      <c r="I1504" s="8"/>
      <c r="J1504" s="2">
        <f t="shared" si="260"/>
        <v>0.53006681514476617</v>
      </c>
      <c r="K1504" s="2">
        <f t="shared" si="261"/>
        <v>0.4220489977728285</v>
      </c>
      <c r="L1504" s="2">
        <f t="shared" si="262"/>
        <v>2.5612472160356347E-2</v>
      </c>
      <c r="M1504" s="2">
        <f t="shared" si="263"/>
        <v>2.227171492204898E-2</v>
      </c>
      <c r="N1504" s="1">
        <v>476</v>
      </c>
      <c r="O1504" s="1">
        <v>379</v>
      </c>
      <c r="P1504" s="1">
        <v>23</v>
      </c>
      <c r="Q1504" s="1">
        <v>6</v>
      </c>
      <c r="R1504" s="1">
        <v>4</v>
      </c>
      <c r="S1504" s="1">
        <v>1</v>
      </c>
      <c r="T1504" s="1">
        <v>1</v>
      </c>
      <c r="U1504" s="1"/>
      <c r="V1504" s="1">
        <v>0</v>
      </c>
      <c r="W1504" s="1">
        <v>1</v>
      </c>
      <c r="X1504" s="1"/>
      <c r="Y1504" s="1"/>
      <c r="Z1504" s="1"/>
      <c r="AA1504" s="1"/>
      <c r="AB1504" s="1">
        <v>7</v>
      </c>
      <c r="AG1504" t="str">
        <f t="shared" si="267"/>
        <v>Proctor</v>
      </c>
      <c r="AH1504" t="s">
        <v>1862</v>
      </c>
      <c r="AI1504">
        <v>1</v>
      </c>
      <c r="AJ1504" s="7">
        <v>183</v>
      </c>
      <c r="AL1504" s="7" t="s">
        <v>1129</v>
      </c>
      <c r="AM1504" t="s">
        <v>458</v>
      </c>
      <c r="AN1504" t="s">
        <v>994</v>
      </c>
      <c r="AO1504" t="s">
        <v>5057</v>
      </c>
    </row>
    <row r="1505" spans="1:41" hidden="1" outlineLevel="1">
      <c r="A1505" t="s">
        <v>2408</v>
      </c>
      <c r="B1505" s="10" t="s">
        <v>1623</v>
      </c>
      <c r="C1505" s="1">
        <f t="shared" si="264"/>
        <v>1222</v>
      </c>
      <c r="D1505" s="7">
        <f t="shared" si="257"/>
        <v>1</v>
      </c>
      <c r="E1505" s="7">
        <f t="shared" si="258"/>
        <v>2</v>
      </c>
      <c r="F1505" s="7">
        <f t="shared" si="259"/>
        <v>3</v>
      </c>
      <c r="G1505" s="1">
        <f t="shared" si="265"/>
        <v>522</v>
      </c>
      <c r="H1505" s="2">
        <f t="shared" si="266"/>
        <v>0.42716857610474634</v>
      </c>
      <c r="I1505" s="8"/>
      <c r="J1505" s="2">
        <f t="shared" si="260"/>
        <v>0.62847790507364976</v>
      </c>
      <c r="K1505" s="2">
        <f t="shared" si="261"/>
        <v>0.20130932896890344</v>
      </c>
      <c r="L1505" s="2">
        <f t="shared" si="262"/>
        <v>0.16202945990180032</v>
      </c>
      <c r="M1505" s="2">
        <f t="shared" si="263"/>
        <v>8.1833060556464887E-3</v>
      </c>
      <c r="N1505" s="1">
        <v>768</v>
      </c>
      <c r="O1505" s="1">
        <v>246</v>
      </c>
      <c r="P1505" s="1">
        <v>198</v>
      </c>
      <c r="Q1505" s="1">
        <v>2</v>
      </c>
      <c r="R1505" s="1">
        <v>2</v>
      </c>
      <c r="S1505" s="1">
        <v>2</v>
      </c>
      <c r="T1505" s="1">
        <v>0</v>
      </c>
      <c r="U1505" s="1">
        <v>1</v>
      </c>
      <c r="V1505" s="1">
        <v>2</v>
      </c>
      <c r="W1505" s="1">
        <v>1</v>
      </c>
      <c r="X1505" s="1"/>
      <c r="Y1505" s="1"/>
      <c r="Z1505" s="1"/>
      <c r="AA1505" s="1"/>
      <c r="AB1505" s="1">
        <v>0</v>
      </c>
      <c r="AG1505" t="str">
        <f t="shared" si="267"/>
        <v>Putney</v>
      </c>
      <c r="AH1505" t="s">
        <v>3851</v>
      </c>
      <c r="AI1505">
        <v>1</v>
      </c>
      <c r="AJ1505" s="7">
        <v>238</v>
      </c>
      <c r="AL1505" s="7" t="s">
        <v>1129</v>
      </c>
      <c r="AM1505" t="s">
        <v>776</v>
      </c>
      <c r="AN1505" t="s">
        <v>1482</v>
      </c>
      <c r="AO1505" t="s">
        <v>5058</v>
      </c>
    </row>
    <row r="1506" spans="1:41" hidden="1" outlineLevel="1">
      <c r="A1506" t="s">
        <v>3015</v>
      </c>
      <c r="B1506" s="10" t="s">
        <v>1623</v>
      </c>
      <c r="C1506" s="1">
        <f t="shared" si="264"/>
        <v>2261</v>
      </c>
      <c r="D1506" s="7">
        <f t="shared" si="257"/>
        <v>1</v>
      </c>
      <c r="E1506" s="7">
        <f t="shared" si="258"/>
        <v>2</v>
      </c>
      <c r="F1506" s="7">
        <f t="shared" si="259"/>
        <v>3</v>
      </c>
      <c r="G1506" s="1">
        <f t="shared" si="265"/>
        <v>71</v>
      </c>
      <c r="H1506" s="2">
        <f t="shared" si="266"/>
        <v>3.1402034498009733E-2</v>
      </c>
      <c r="I1506" s="8"/>
      <c r="J1506" s="2">
        <f t="shared" si="260"/>
        <v>0.46970367094206106</v>
      </c>
      <c r="K1506" s="2">
        <f t="shared" si="261"/>
        <v>0.43830163644405129</v>
      </c>
      <c r="L1506" s="2">
        <f t="shared" si="262"/>
        <v>6.8553737284387434E-2</v>
      </c>
      <c r="M1506" s="2">
        <f t="shared" si="263"/>
        <v>2.3440955329500274E-2</v>
      </c>
      <c r="N1506" s="1">
        <v>1062</v>
      </c>
      <c r="O1506" s="1">
        <v>991</v>
      </c>
      <c r="P1506" s="1">
        <v>155</v>
      </c>
      <c r="Q1506" s="1">
        <v>16</v>
      </c>
      <c r="R1506" s="1">
        <v>15</v>
      </c>
      <c r="S1506" s="1">
        <v>0</v>
      </c>
      <c r="T1506" s="1">
        <v>2</v>
      </c>
      <c r="U1506" s="1">
        <v>5</v>
      </c>
      <c r="V1506" s="1">
        <v>1</v>
      </c>
      <c r="W1506" s="1">
        <v>0</v>
      </c>
      <c r="X1506" s="1"/>
      <c r="Y1506" s="1"/>
      <c r="Z1506" s="1"/>
      <c r="AA1506" s="1"/>
      <c r="AB1506" s="1">
        <v>14</v>
      </c>
      <c r="AG1506" t="str">
        <f t="shared" si="267"/>
        <v>Randolph</v>
      </c>
      <c r="AH1506" t="s">
        <v>1372</v>
      </c>
      <c r="AI1506">
        <v>1</v>
      </c>
      <c r="AJ1506" s="7">
        <v>151</v>
      </c>
      <c r="AL1506" s="7" t="s">
        <v>1129</v>
      </c>
      <c r="AM1506" t="s">
        <v>1467</v>
      </c>
      <c r="AN1506" t="s">
        <v>130</v>
      </c>
      <c r="AO1506" t="s">
        <v>5059</v>
      </c>
    </row>
    <row r="1507" spans="1:41" hidden="1" outlineLevel="1">
      <c r="A1507" t="s">
        <v>2088</v>
      </c>
      <c r="B1507" s="10" t="s">
        <v>1623</v>
      </c>
      <c r="C1507" s="1">
        <f t="shared" si="264"/>
        <v>383</v>
      </c>
      <c r="D1507" s="7">
        <f t="shared" si="257"/>
        <v>1</v>
      </c>
      <c r="E1507" s="7">
        <f t="shared" si="258"/>
        <v>2</v>
      </c>
      <c r="F1507" s="7">
        <f t="shared" si="259"/>
        <v>3</v>
      </c>
      <c r="G1507" s="1">
        <f t="shared" si="265"/>
        <v>53</v>
      </c>
      <c r="H1507" s="2">
        <f t="shared" si="266"/>
        <v>0.13838120104438642</v>
      </c>
      <c r="I1507" s="8"/>
      <c r="J1507" s="2">
        <f t="shared" si="260"/>
        <v>0.51958224543080944</v>
      </c>
      <c r="K1507" s="2">
        <f t="shared" si="261"/>
        <v>0.38120104438642299</v>
      </c>
      <c r="L1507" s="2">
        <f t="shared" si="262"/>
        <v>8.0939947780678853E-2</v>
      </c>
      <c r="M1507" s="2">
        <f t="shared" si="263"/>
        <v>1.8276762402088712E-2</v>
      </c>
      <c r="N1507" s="1">
        <v>199</v>
      </c>
      <c r="O1507" s="1">
        <v>146</v>
      </c>
      <c r="P1507" s="1">
        <v>31</v>
      </c>
      <c r="Q1507" s="1">
        <v>1</v>
      </c>
      <c r="R1507" s="1">
        <v>4</v>
      </c>
      <c r="S1507" s="1"/>
      <c r="T1507" s="1"/>
      <c r="U1507" s="1"/>
      <c r="V1507" s="1"/>
      <c r="W1507" s="1"/>
      <c r="X1507" s="1"/>
      <c r="Y1507" s="1"/>
      <c r="Z1507" s="1"/>
      <c r="AA1507" s="1"/>
      <c r="AB1507" s="1">
        <v>2</v>
      </c>
      <c r="AG1507" t="str">
        <f t="shared" si="267"/>
        <v>Reading</v>
      </c>
      <c r="AH1507" t="s">
        <v>3679</v>
      </c>
      <c r="AI1507">
        <v>1</v>
      </c>
      <c r="AJ1507" s="7">
        <v>197</v>
      </c>
      <c r="AL1507" s="7" t="s">
        <v>1129</v>
      </c>
      <c r="AM1507" t="s">
        <v>777</v>
      </c>
      <c r="AN1507" t="s">
        <v>992</v>
      </c>
      <c r="AO1507" t="s">
        <v>5060</v>
      </c>
    </row>
    <row r="1508" spans="1:41" hidden="1" outlineLevel="1">
      <c r="A1508" t="s">
        <v>2409</v>
      </c>
      <c r="B1508" s="10" t="s">
        <v>1623</v>
      </c>
      <c r="C1508" s="1">
        <f t="shared" si="264"/>
        <v>354</v>
      </c>
      <c r="D1508" s="7">
        <f t="shared" si="257"/>
        <v>1</v>
      </c>
      <c r="E1508" s="7">
        <f t="shared" si="258"/>
        <v>2</v>
      </c>
      <c r="F1508" s="7">
        <f t="shared" si="259"/>
        <v>3</v>
      </c>
      <c r="G1508" s="1">
        <f t="shared" si="265"/>
        <v>18</v>
      </c>
      <c r="H1508" s="2">
        <f t="shared" si="266"/>
        <v>5.0847457627118647E-2</v>
      </c>
      <c r="I1508" s="8"/>
      <c r="J1508" s="2">
        <f t="shared" si="260"/>
        <v>0.48870056497175141</v>
      </c>
      <c r="K1508" s="2">
        <f t="shared" si="261"/>
        <v>0.43785310734463279</v>
      </c>
      <c r="L1508" s="2">
        <f t="shared" si="262"/>
        <v>5.6497175141242938E-2</v>
      </c>
      <c r="M1508" s="2">
        <f t="shared" si="263"/>
        <v>1.6949152542372871E-2</v>
      </c>
      <c r="N1508" s="1">
        <v>173</v>
      </c>
      <c r="O1508" s="1">
        <v>155</v>
      </c>
      <c r="P1508" s="1">
        <v>20</v>
      </c>
      <c r="Q1508" s="1">
        <v>3</v>
      </c>
      <c r="R1508" s="1">
        <v>1</v>
      </c>
      <c r="S1508" s="1">
        <v>0</v>
      </c>
      <c r="T1508" s="1">
        <v>0</v>
      </c>
      <c r="U1508" s="1"/>
      <c r="V1508" s="1">
        <v>0</v>
      </c>
      <c r="W1508" s="1">
        <v>0</v>
      </c>
      <c r="X1508" s="1"/>
      <c r="Y1508" s="1"/>
      <c r="Z1508" s="1"/>
      <c r="AA1508" s="1"/>
      <c r="AB1508" s="1">
        <v>2</v>
      </c>
      <c r="AG1508" t="str">
        <f t="shared" si="267"/>
        <v>Readsboro</v>
      </c>
      <c r="AH1508" t="s">
        <v>1625</v>
      </c>
      <c r="AI1508">
        <v>1</v>
      </c>
      <c r="AJ1508" s="7">
        <v>249</v>
      </c>
      <c r="AL1508" s="7" t="s">
        <v>1129</v>
      </c>
      <c r="AM1508" t="s">
        <v>1802</v>
      </c>
      <c r="AN1508" t="s">
        <v>4165</v>
      </c>
      <c r="AO1508" t="s">
        <v>5061</v>
      </c>
    </row>
    <row r="1509" spans="1:41" hidden="1" outlineLevel="1">
      <c r="A1509" t="s">
        <v>3028</v>
      </c>
      <c r="B1509" s="10" t="s">
        <v>1623</v>
      </c>
      <c r="C1509" s="1">
        <f t="shared" si="264"/>
        <v>1128</v>
      </c>
      <c r="D1509" s="7">
        <f t="shared" si="257"/>
        <v>1</v>
      </c>
      <c r="E1509" s="7">
        <f t="shared" si="258"/>
        <v>2</v>
      </c>
      <c r="F1509" s="7">
        <f t="shared" si="259"/>
        <v>3</v>
      </c>
      <c r="G1509" s="1">
        <f t="shared" si="265"/>
        <v>133</v>
      </c>
      <c r="H1509" s="2">
        <f t="shared" si="266"/>
        <v>0.11790780141843972</v>
      </c>
      <c r="I1509" s="8"/>
      <c r="J1509" s="2">
        <f t="shared" si="260"/>
        <v>0.525709219858156</v>
      </c>
      <c r="K1509" s="2">
        <f t="shared" si="261"/>
        <v>0.40780141843971629</v>
      </c>
      <c r="L1509" s="2">
        <f t="shared" si="262"/>
        <v>3.3687943262411348E-2</v>
      </c>
      <c r="M1509" s="2">
        <f t="shared" si="263"/>
        <v>3.2801418439716366E-2</v>
      </c>
      <c r="N1509" s="1">
        <v>593</v>
      </c>
      <c r="O1509" s="1">
        <v>460</v>
      </c>
      <c r="P1509" s="1">
        <v>38</v>
      </c>
      <c r="Q1509" s="1">
        <v>20</v>
      </c>
      <c r="R1509" s="1"/>
      <c r="S1509" s="1"/>
      <c r="T1509" s="1"/>
      <c r="U1509" s="1">
        <v>0</v>
      </c>
      <c r="V1509" s="1"/>
      <c r="W1509" s="1"/>
      <c r="X1509" s="1"/>
      <c r="Y1509" s="1"/>
      <c r="Z1509" s="1"/>
      <c r="AA1509" s="1"/>
      <c r="AB1509" s="1">
        <v>17</v>
      </c>
      <c r="AG1509" t="str">
        <f t="shared" si="267"/>
        <v>Richford</v>
      </c>
      <c r="AH1509" t="s">
        <v>2579</v>
      </c>
      <c r="AI1509">
        <v>1</v>
      </c>
      <c r="AJ1509" s="7">
        <v>4</v>
      </c>
      <c r="AL1509" s="7" t="s">
        <v>1129</v>
      </c>
      <c r="AM1509" t="s">
        <v>2455</v>
      </c>
      <c r="AN1509" t="s">
        <v>655</v>
      </c>
      <c r="AO1509" t="s">
        <v>5062</v>
      </c>
    </row>
    <row r="1510" spans="1:41" hidden="1" outlineLevel="1">
      <c r="A1510" t="s">
        <v>3151</v>
      </c>
      <c r="B1510" s="10" t="s">
        <v>1623</v>
      </c>
      <c r="C1510" s="1">
        <f t="shared" si="264"/>
        <v>2180</v>
      </c>
      <c r="D1510" s="7">
        <f t="shared" si="257"/>
        <v>1</v>
      </c>
      <c r="E1510" s="7">
        <f t="shared" si="258"/>
        <v>2</v>
      </c>
      <c r="F1510" s="7">
        <f t="shared" si="259"/>
        <v>3</v>
      </c>
      <c r="G1510" s="1">
        <f t="shared" si="265"/>
        <v>340</v>
      </c>
      <c r="H1510" s="2">
        <f t="shared" si="266"/>
        <v>0.15596330275229359</v>
      </c>
      <c r="I1510" s="8"/>
      <c r="J1510" s="2">
        <f t="shared" si="260"/>
        <v>0.5344036697247706</v>
      </c>
      <c r="K1510" s="2">
        <f t="shared" si="261"/>
        <v>0.37844036697247707</v>
      </c>
      <c r="L1510" s="2">
        <f t="shared" si="262"/>
        <v>7.2935779816513766E-2</v>
      </c>
      <c r="M1510" s="2">
        <f t="shared" si="263"/>
        <v>1.4220183486238561E-2</v>
      </c>
      <c r="N1510" s="1">
        <v>1165</v>
      </c>
      <c r="O1510" s="1">
        <v>825</v>
      </c>
      <c r="P1510" s="1">
        <v>159</v>
      </c>
      <c r="Q1510" s="1">
        <v>11</v>
      </c>
      <c r="R1510" s="1">
        <v>3</v>
      </c>
      <c r="S1510" s="1">
        <v>3</v>
      </c>
      <c r="T1510" s="1">
        <v>1</v>
      </c>
      <c r="U1510" s="1">
        <v>4</v>
      </c>
      <c r="V1510" s="1">
        <v>0</v>
      </c>
      <c r="W1510" s="1">
        <v>2</v>
      </c>
      <c r="X1510" s="1"/>
      <c r="Y1510" s="1"/>
      <c r="Z1510" s="1"/>
      <c r="AA1510" s="1"/>
      <c r="AB1510" s="1">
        <v>7</v>
      </c>
      <c r="AG1510" t="str">
        <f t="shared" si="267"/>
        <v>Richmond</v>
      </c>
      <c r="AH1510" t="s">
        <v>2877</v>
      </c>
      <c r="AI1510">
        <v>1</v>
      </c>
      <c r="AJ1510" s="7">
        <v>98</v>
      </c>
      <c r="AL1510" s="7" t="s">
        <v>1129</v>
      </c>
      <c r="AM1510" t="s">
        <v>2150</v>
      </c>
      <c r="AN1510" t="s">
        <v>660</v>
      </c>
      <c r="AO1510" t="s">
        <v>5063</v>
      </c>
    </row>
    <row r="1511" spans="1:41" hidden="1" outlineLevel="1">
      <c r="A1511" t="s">
        <v>3029</v>
      </c>
      <c r="B1511" s="10" t="s">
        <v>1623</v>
      </c>
      <c r="C1511" s="1">
        <f t="shared" si="264"/>
        <v>305</v>
      </c>
      <c r="D1511" s="7">
        <f t="shared" si="257"/>
        <v>1</v>
      </c>
      <c r="E1511" s="7">
        <f t="shared" si="258"/>
        <v>2</v>
      </c>
      <c r="F1511" s="7">
        <f t="shared" si="259"/>
        <v>3</v>
      </c>
      <c r="G1511" s="1">
        <f t="shared" si="265"/>
        <v>84</v>
      </c>
      <c r="H1511" s="2">
        <f t="shared" si="266"/>
        <v>0.27540983606557379</v>
      </c>
      <c r="I1511" s="8"/>
      <c r="J1511" s="2">
        <f t="shared" si="260"/>
        <v>0.57049180327868854</v>
      </c>
      <c r="K1511" s="2">
        <f t="shared" si="261"/>
        <v>0.29508196721311475</v>
      </c>
      <c r="L1511" s="2">
        <f t="shared" si="262"/>
        <v>0.11803278688524591</v>
      </c>
      <c r="M1511" s="2">
        <f t="shared" si="263"/>
        <v>1.639344262295081E-2</v>
      </c>
      <c r="N1511" s="1">
        <v>174</v>
      </c>
      <c r="O1511" s="1">
        <v>90</v>
      </c>
      <c r="P1511" s="1">
        <v>36</v>
      </c>
      <c r="Q1511" s="1">
        <v>2</v>
      </c>
      <c r="R1511" s="1">
        <v>2</v>
      </c>
      <c r="S1511" s="1">
        <v>0</v>
      </c>
      <c r="T1511" s="1">
        <v>0</v>
      </c>
      <c r="U1511" s="1">
        <v>0</v>
      </c>
      <c r="V1511" s="1">
        <v>0</v>
      </c>
      <c r="W1511" s="1">
        <v>0</v>
      </c>
      <c r="X1511" s="1"/>
      <c r="Y1511" s="1"/>
      <c r="Z1511" s="1"/>
      <c r="AA1511" s="1"/>
      <c r="AB1511" s="1">
        <v>1</v>
      </c>
      <c r="AG1511" t="str">
        <f t="shared" si="267"/>
        <v>Ripton</v>
      </c>
      <c r="AH1511" t="s">
        <v>1624</v>
      </c>
      <c r="AI1511">
        <v>1</v>
      </c>
      <c r="AJ1511" s="7">
        <v>146</v>
      </c>
      <c r="AL1511" s="7" t="s">
        <v>1129</v>
      </c>
      <c r="AM1511" t="s">
        <v>1801</v>
      </c>
      <c r="AN1511" t="s">
        <v>3823</v>
      </c>
      <c r="AO1511" t="s">
        <v>5064</v>
      </c>
    </row>
    <row r="1512" spans="1:41" hidden="1" outlineLevel="1">
      <c r="A1512" t="s">
        <v>3030</v>
      </c>
      <c r="B1512" s="10" t="s">
        <v>1623</v>
      </c>
      <c r="C1512" s="1">
        <f t="shared" si="264"/>
        <v>656</v>
      </c>
      <c r="D1512" s="7">
        <f t="shared" si="257"/>
        <v>1</v>
      </c>
      <c r="E1512" s="7">
        <f t="shared" si="258"/>
        <v>2</v>
      </c>
      <c r="F1512" s="7">
        <f t="shared" si="259"/>
        <v>3</v>
      </c>
      <c r="G1512" s="1">
        <f t="shared" si="265"/>
        <v>56</v>
      </c>
      <c r="H1512" s="2">
        <f t="shared" si="266"/>
        <v>8.5365853658536592E-2</v>
      </c>
      <c r="I1512" s="8"/>
      <c r="J1512" s="2">
        <f t="shared" si="260"/>
        <v>0.46798780487804881</v>
      </c>
      <c r="K1512" s="2">
        <f t="shared" si="261"/>
        <v>0.3826219512195122</v>
      </c>
      <c r="L1512" s="2">
        <f t="shared" si="262"/>
        <v>0.12804878048780488</v>
      </c>
      <c r="M1512" s="2">
        <f t="shared" si="263"/>
        <v>2.134146341463411E-2</v>
      </c>
      <c r="N1512" s="1">
        <v>307</v>
      </c>
      <c r="O1512" s="1">
        <v>251</v>
      </c>
      <c r="P1512" s="1">
        <v>84</v>
      </c>
      <c r="Q1512" s="1">
        <v>3</v>
      </c>
      <c r="R1512" s="1">
        <v>5</v>
      </c>
      <c r="S1512" s="1">
        <v>1</v>
      </c>
      <c r="T1512" s="1"/>
      <c r="U1512" s="1"/>
      <c r="V1512" s="1"/>
      <c r="W1512" s="1"/>
      <c r="X1512" s="1"/>
      <c r="Y1512" s="1"/>
      <c r="Z1512" s="1"/>
      <c r="AA1512" s="1"/>
      <c r="AB1512" s="1">
        <v>5</v>
      </c>
      <c r="AG1512" t="str">
        <f t="shared" si="267"/>
        <v>Rochester</v>
      </c>
      <c r="AH1512" t="s">
        <v>3679</v>
      </c>
      <c r="AI1512">
        <v>1</v>
      </c>
      <c r="AJ1512" s="7">
        <v>157</v>
      </c>
      <c r="AL1512" s="7" t="s">
        <v>1129</v>
      </c>
      <c r="AM1512" t="s">
        <v>777</v>
      </c>
      <c r="AN1512" t="s">
        <v>663</v>
      </c>
      <c r="AO1512" t="s">
        <v>5065</v>
      </c>
    </row>
    <row r="1513" spans="1:41" hidden="1" outlineLevel="1">
      <c r="A1513" t="s">
        <v>3022</v>
      </c>
      <c r="B1513" s="10" t="s">
        <v>1623</v>
      </c>
      <c r="C1513" s="1">
        <f t="shared" si="264"/>
        <v>2291</v>
      </c>
      <c r="D1513" s="7">
        <f t="shared" si="257"/>
        <v>1</v>
      </c>
      <c r="E1513" s="7">
        <f t="shared" si="258"/>
        <v>2</v>
      </c>
      <c r="F1513" s="7">
        <f t="shared" si="259"/>
        <v>3</v>
      </c>
      <c r="G1513" s="1">
        <f t="shared" si="265"/>
        <v>561</v>
      </c>
      <c r="H1513" s="2">
        <f t="shared" si="266"/>
        <v>0.24487123526844173</v>
      </c>
      <c r="I1513" s="8"/>
      <c r="J1513" s="2">
        <f t="shared" si="260"/>
        <v>0.57092972501091221</v>
      </c>
      <c r="K1513" s="2">
        <f t="shared" si="261"/>
        <v>0.32605848974247054</v>
      </c>
      <c r="L1513" s="2">
        <f t="shared" si="262"/>
        <v>8.1623745089480573E-2</v>
      </c>
      <c r="M1513" s="2">
        <f t="shared" si="263"/>
        <v>2.1388040157136676E-2</v>
      </c>
      <c r="N1513" s="1">
        <v>1308</v>
      </c>
      <c r="O1513" s="1">
        <v>747</v>
      </c>
      <c r="P1513" s="1">
        <v>187</v>
      </c>
      <c r="Q1513" s="1">
        <v>29</v>
      </c>
      <c r="R1513" s="1">
        <v>8</v>
      </c>
      <c r="S1513" s="1">
        <v>0</v>
      </c>
      <c r="T1513" s="1">
        <v>1</v>
      </c>
      <c r="U1513" s="1">
        <v>1</v>
      </c>
      <c r="V1513" s="1">
        <v>1</v>
      </c>
      <c r="W1513" s="1">
        <v>2</v>
      </c>
      <c r="X1513" s="1"/>
      <c r="Y1513" s="1"/>
      <c r="Z1513" s="1"/>
      <c r="AA1513" s="1"/>
      <c r="AB1513" s="1">
        <v>7</v>
      </c>
      <c r="AG1513" t="str">
        <f t="shared" si="267"/>
        <v>Rockingham</v>
      </c>
      <c r="AH1513" t="s">
        <v>3851</v>
      </c>
      <c r="AI1513">
        <v>1</v>
      </c>
      <c r="AJ1513" s="7">
        <v>221</v>
      </c>
      <c r="AL1513" s="7" t="s">
        <v>1129</v>
      </c>
      <c r="AM1513" t="s">
        <v>776</v>
      </c>
      <c r="AN1513" t="s">
        <v>992</v>
      </c>
      <c r="AO1513" t="s">
        <v>5217</v>
      </c>
    </row>
    <row r="1514" spans="1:41" hidden="1" outlineLevel="1">
      <c r="A1514" t="s">
        <v>3031</v>
      </c>
      <c r="B1514" s="10" t="s">
        <v>1623</v>
      </c>
      <c r="C1514" s="1">
        <f t="shared" si="264"/>
        <v>343</v>
      </c>
      <c r="D1514" s="7">
        <f t="shared" si="257"/>
        <v>1</v>
      </c>
      <c r="E1514" s="7">
        <f t="shared" si="258"/>
        <v>2</v>
      </c>
      <c r="F1514" s="7">
        <f t="shared" si="259"/>
        <v>3</v>
      </c>
      <c r="G1514" s="1">
        <f t="shared" si="265"/>
        <v>38</v>
      </c>
      <c r="H1514" s="2">
        <f t="shared" si="266"/>
        <v>0.11078717201166181</v>
      </c>
      <c r="I1514" s="8"/>
      <c r="J1514" s="2">
        <f t="shared" si="260"/>
        <v>0.48688046647230321</v>
      </c>
      <c r="K1514" s="2">
        <f t="shared" si="261"/>
        <v>0.37609329446064138</v>
      </c>
      <c r="L1514" s="2">
        <f t="shared" si="262"/>
        <v>8.4548104956268216E-2</v>
      </c>
      <c r="M1514" s="2">
        <f t="shared" si="263"/>
        <v>5.2478134110787195E-2</v>
      </c>
      <c r="N1514" s="1">
        <v>167</v>
      </c>
      <c r="O1514" s="1">
        <v>129</v>
      </c>
      <c r="P1514" s="1">
        <v>29</v>
      </c>
      <c r="Q1514" s="1">
        <v>5</v>
      </c>
      <c r="R1514" s="1">
        <v>0</v>
      </c>
      <c r="S1514" s="1">
        <v>2</v>
      </c>
      <c r="T1514" s="1">
        <v>1</v>
      </c>
      <c r="U1514" s="1"/>
      <c r="V1514" s="1">
        <v>3</v>
      </c>
      <c r="W1514" s="1">
        <v>0</v>
      </c>
      <c r="X1514" s="1"/>
      <c r="Y1514" s="1"/>
      <c r="Z1514" s="1"/>
      <c r="AA1514" s="1"/>
      <c r="AB1514" s="1">
        <v>7</v>
      </c>
      <c r="AG1514" t="str">
        <f t="shared" si="267"/>
        <v>Roxbury</v>
      </c>
      <c r="AH1514" t="s">
        <v>1982</v>
      </c>
      <c r="AI1514">
        <v>1</v>
      </c>
      <c r="AJ1514" s="7">
        <v>137</v>
      </c>
      <c r="AL1514" s="7" t="s">
        <v>1129</v>
      </c>
      <c r="AM1514" t="s">
        <v>459</v>
      </c>
      <c r="AN1514" t="s">
        <v>663</v>
      </c>
      <c r="AO1514" t="s">
        <v>5218</v>
      </c>
    </row>
    <row r="1515" spans="1:41" hidden="1" outlineLevel="1">
      <c r="A1515" t="s">
        <v>3706</v>
      </c>
      <c r="B1515" s="10" t="s">
        <v>1623</v>
      </c>
      <c r="C1515" s="1">
        <f t="shared" si="264"/>
        <v>1323</v>
      </c>
      <c r="D1515" s="7">
        <f t="shared" si="257"/>
        <v>2</v>
      </c>
      <c r="E1515" s="7">
        <f t="shared" si="258"/>
        <v>1</v>
      </c>
      <c r="F1515" s="7">
        <f t="shared" si="259"/>
        <v>3</v>
      </c>
      <c r="G1515" s="1">
        <f t="shared" si="265"/>
        <v>55</v>
      </c>
      <c r="H1515" s="2">
        <f t="shared" si="266"/>
        <v>4.1572184429327287E-2</v>
      </c>
      <c r="I1515" s="8"/>
      <c r="J1515" s="2">
        <f t="shared" si="260"/>
        <v>0.41269841269841268</v>
      </c>
      <c r="K1515" s="2">
        <f t="shared" si="261"/>
        <v>0.45427059712773998</v>
      </c>
      <c r="L1515" s="2">
        <f t="shared" si="262"/>
        <v>8.9947089947089942E-2</v>
      </c>
      <c r="M1515" s="2">
        <f t="shared" si="263"/>
        <v>4.3083900226757399E-2</v>
      </c>
      <c r="N1515" s="1">
        <v>546</v>
      </c>
      <c r="O1515" s="1">
        <v>601</v>
      </c>
      <c r="P1515" s="1">
        <v>119</v>
      </c>
      <c r="Q1515" s="1">
        <v>48</v>
      </c>
      <c r="R1515" s="1">
        <v>2</v>
      </c>
      <c r="S1515" s="1">
        <v>1</v>
      </c>
      <c r="T1515" s="1"/>
      <c r="U1515" s="1">
        <v>1</v>
      </c>
      <c r="V1515" s="1"/>
      <c r="W1515" s="1"/>
      <c r="X1515" s="1"/>
      <c r="Y1515" s="1"/>
      <c r="Z1515" s="1"/>
      <c r="AA1515" s="1"/>
      <c r="AB1515" s="1">
        <v>5</v>
      </c>
      <c r="AG1515" t="str">
        <f t="shared" si="267"/>
        <v>Royalton</v>
      </c>
      <c r="AH1515" t="s">
        <v>3679</v>
      </c>
      <c r="AI1515">
        <v>1</v>
      </c>
      <c r="AJ1515" s="7">
        <v>165</v>
      </c>
      <c r="AL1515" s="7" t="s">
        <v>1129</v>
      </c>
      <c r="AM1515" t="s">
        <v>777</v>
      </c>
      <c r="AN1515" t="s">
        <v>3823</v>
      </c>
      <c r="AO1515" t="s">
        <v>5219</v>
      </c>
    </row>
    <row r="1516" spans="1:41" hidden="1" outlineLevel="1">
      <c r="A1516" t="s">
        <v>2774</v>
      </c>
      <c r="B1516" s="10" t="s">
        <v>1623</v>
      </c>
      <c r="C1516" s="1">
        <f t="shared" si="264"/>
        <v>427</v>
      </c>
      <c r="D1516" s="7">
        <f t="shared" si="257"/>
        <v>2</v>
      </c>
      <c r="E1516" s="7">
        <f t="shared" si="258"/>
        <v>1</v>
      </c>
      <c r="F1516" s="7">
        <f t="shared" si="259"/>
        <v>3</v>
      </c>
      <c r="G1516" s="1">
        <f t="shared" si="265"/>
        <v>33</v>
      </c>
      <c r="H1516" s="2">
        <f t="shared" si="266"/>
        <v>7.7283372365339581E-2</v>
      </c>
      <c r="I1516" s="8"/>
      <c r="J1516" s="2">
        <f t="shared" si="260"/>
        <v>0.42388758782201408</v>
      </c>
      <c r="K1516" s="2">
        <f t="shared" si="261"/>
        <v>0.50117096018735363</v>
      </c>
      <c r="L1516" s="2">
        <f t="shared" si="262"/>
        <v>6.0889929742388757E-2</v>
      </c>
      <c r="M1516" s="2">
        <f t="shared" si="263"/>
        <v>1.4051522248243534E-2</v>
      </c>
      <c r="N1516" s="1">
        <v>181</v>
      </c>
      <c r="O1516" s="1">
        <v>214</v>
      </c>
      <c r="P1516" s="1">
        <v>26</v>
      </c>
      <c r="Q1516" s="1">
        <v>2</v>
      </c>
      <c r="R1516" s="1">
        <v>1</v>
      </c>
      <c r="S1516" s="1"/>
      <c r="T1516" s="1"/>
      <c r="U1516" s="1"/>
      <c r="V1516" s="1"/>
      <c r="W1516" s="1"/>
      <c r="X1516" s="1"/>
      <c r="Y1516" s="1"/>
      <c r="Z1516" s="1"/>
      <c r="AA1516" s="1"/>
      <c r="AB1516" s="1">
        <v>3</v>
      </c>
      <c r="AG1516" t="str">
        <f t="shared" si="267"/>
        <v>Rupert</v>
      </c>
      <c r="AH1516" t="s">
        <v>1625</v>
      </c>
      <c r="AI1516">
        <v>1</v>
      </c>
      <c r="AJ1516" s="7">
        <v>216</v>
      </c>
      <c r="AL1516" s="7" t="s">
        <v>1129</v>
      </c>
      <c r="AM1516" t="s">
        <v>1802</v>
      </c>
      <c r="AN1516" t="s">
        <v>130</v>
      </c>
      <c r="AO1516" t="s">
        <v>5220</v>
      </c>
    </row>
    <row r="1517" spans="1:41" hidden="1" outlineLevel="1">
      <c r="A1517" t="s">
        <v>2048</v>
      </c>
      <c r="B1517" s="10" t="s">
        <v>1623</v>
      </c>
      <c r="C1517" s="1">
        <f t="shared" si="264"/>
        <v>7334</v>
      </c>
      <c r="D1517" s="7">
        <f t="shared" ref="D1517:D1580" si="268">RANK(N1517,(N1517:AE1517))</f>
        <v>1</v>
      </c>
      <c r="E1517" s="7">
        <f t="shared" ref="E1517:E1580" si="269">RANK(O1517,(N1517:AE1517))</f>
        <v>2</v>
      </c>
      <c r="F1517" s="7">
        <f t="shared" ref="F1517:F1580" si="270">IF(P1517&gt;0,RANK(P1517,(N1517:AE1517)),0)</f>
        <v>3</v>
      </c>
      <c r="G1517" s="1">
        <f t="shared" si="265"/>
        <v>913</v>
      </c>
      <c r="H1517" s="2">
        <f t="shared" si="266"/>
        <v>0.12448868284701391</v>
      </c>
      <c r="I1517" s="8"/>
      <c r="J1517" s="2">
        <f t="shared" ref="J1517:J1580" si="271">IF(C1517=0,"-",N1517/C1517)</f>
        <v>0.53395145895827656</v>
      </c>
      <c r="K1517" s="2">
        <f t="shared" ref="K1517:K1580" si="272">IF(C1517=0,"-",O1517/C1517)</f>
        <v>0.40946277611126264</v>
      </c>
      <c r="L1517" s="2">
        <f t="shared" ref="L1517:L1580" si="273">IF(C1517=0,"-",P1517/C1517)</f>
        <v>4.04963185164985E-2</v>
      </c>
      <c r="M1517" s="2">
        <f t="shared" ref="M1517:M1580" si="274">IF(C1517=0,"-",(1-J1517-K1517-L1517))</f>
        <v>1.6089446413962302E-2</v>
      </c>
      <c r="N1517" s="1">
        <v>3916</v>
      </c>
      <c r="O1517" s="1">
        <v>3003</v>
      </c>
      <c r="P1517" s="1">
        <v>297</v>
      </c>
      <c r="Q1517" s="1">
        <v>45</v>
      </c>
      <c r="R1517" s="1">
        <v>17</v>
      </c>
      <c r="S1517" s="1">
        <v>13</v>
      </c>
      <c r="T1517" s="1">
        <v>1</v>
      </c>
      <c r="U1517" s="1">
        <v>14</v>
      </c>
      <c r="V1517" s="1">
        <v>1</v>
      </c>
      <c r="W1517" s="1">
        <v>4</v>
      </c>
      <c r="X1517" s="1"/>
      <c r="Y1517" s="1"/>
      <c r="Z1517" s="1"/>
      <c r="AA1517" s="1"/>
      <c r="AB1517" s="1">
        <v>23</v>
      </c>
      <c r="AG1517" t="str">
        <f t="shared" si="267"/>
        <v>Rutland City</v>
      </c>
      <c r="AH1517" t="s">
        <v>1862</v>
      </c>
      <c r="AI1517">
        <v>1</v>
      </c>
      <c r="AJ1517" s="7">
        <v>191</v>
      </c>
      <c r="AL1517" s="7" t="s">
        <v>1129</v>
      </c>
      <c r="AM1517" t="s">
        <v>458</v>
      </c>
      <c r="AN1517" t="s">
        <v>95</v>
      </c>
      <c r="AO1517" t="s">
        <v>5221</v>
      </c>
    </row>
    <row r="1518" spans="1:41" hidden="1" outlineLevel="1">
      <c r="A1518" t="s">
        <v>1716</v>
      </c>
      <c r="B1518" s="10" t="s">
        <v>1623</v>
      </c>
      <c r="C1518" s="1">
        <f t="shared" si="264"/>
        <v>2314</v>
      </c>
      <c r="D1518" s="7">
        <f t="shared" si="268"/>
        <v>2</v>
      </c>
      <c r="E1518" s="7">
        <f t="shared" si="269"/>
        <v>1</v>
      </c>
      <c r="F1518" s="7">
        <f t="shared" si="270"/>
        <v>3</v>
      </c>
      <c r="G1518" s="1">
        <f t="shared" si="265"/>
        <v>268</v>
      </c>
      <c r="H1518" s="2">
        <f t="shared" si="266"/>
        <v>0.11581676750216076</v>
      </c>
      <c r="I1518" s="8"/>
      <c r="J1518" s="2">
        <f t="shared" si="271"/>
        <v>0.42178046672428693</v>
      </c>
      <c r="K1518" s="2">
        <f t="shared" si="272"/>
        <v>0.53759723422644767</v>
      </c>
      <c r="L1518" s="2">
        <f t="shared" si="273"/>
        <v>3.2411408815903195E-2</v>
      </c>
      <c r="M1518" s="2">
        <f t="shared" si="274"/>
        <v>8.210890233362203E-3</v>
      </c>
      <c r="N1518" s="1">
        <v>976</v>
      </c>
      <c r="O1518" s="1">
        <v>1244</v>
      </c>
      <c r="P1518" s="1">
        <v>75</v>
      </c>
      <c r="Q1518" s="1">
        <v>10</v>
      </c>
      <c r="R1518" s="1">
        <v>0</v>
      </c>
      <c r="S1518" s="1">
        <v>1</v>
      </c>
      <c r="T1518" s="1">
        <v>2</v>
      </c>
      <c r="U1518" s="1">
        <v>1</v>
      </c>
      <c r="V1518" s="1">
        <v>0</v>
      </c>
      <c r="W1518" s="1">
        <v>0</v>
      </c>
      <c r="X1518" s="1"/>
      <c r="Y1518" s="1"/>
      <c r="Z1518" s="1"/>
      <c r="AA1518" s="1"/>
      <c r="AB1518" s="1">
        <v>5</v>
      </c>
      <c r="AG1518" t="str">
        <f t="shared" si="267"/>
        <v>Rutland Town</v>
      </c>
      <c r="AH1518" t="s">
        <v>1862</v>
      </c>
      <c r="AI1518">
        <v>1</v>
      </c>
      <c r="AJ1518" s="7">
        <v>186</v>
      </c>
      <c r="AL1518" s="7" t="s">
        <v>1129</v>
      </c>
      <c r="AM1518" t="s">
        <v>458</v>
      </c>
      <c r="AN1518" t="s">
        <v>996</v>
      </c>
      <c r="AO1518" t="s">
        <v>5222</v>
      </c>
    </row>
    <row r="1519" spans="1:41" hidden="1" outlineLevel="1">
      <c r="A1519" t="s">
        <v>1722</v>
      </c>
      <c r="B1519" s="10" t="s">
        <v>1623</v>
      </c>
      <c r="C1519" s="1">
        <f t="shared" si="264"/>
        <v>575</v>
      </c>
      <c r="D1519" s="7">
        <f t="shared" si="268"/>
        <v>2</v>
      </c>
      <c r="E1519" s="7">
        <f t="shared" si="269"/>
        <v>1</v>
      </c>
      <c r="F1519" s="7">
        <f t="shared" si="270"/>
        <v>3</v>
      </c>
      <c r="G1519" s="1">
        <f t="shared" si="265"/>
        <v>85</v>
      </c>
      <c r="H1519" s="2">
        <f t="shared" si="266"/>
        <v>0.14782608695652175</v>
      </c>
      <c r="I1519" s="8"/>
      <c r="J1519" s="2">
        <f t="shared" si="271"/>
        <v>0.39130434782608697</v>
      </c>
      <c r="K1519" s="2">
        <f t="shared" si="272"/>
        <v>0.53913043478260869</v>
      </c>
      <c r="L1519" s="2">
        <f t="shared" si="273"/>
        <v>5.565217391304348E-2</v>
      </c>
      <c r="M1519" s="2">
        <f t="shared" si="274"/>
        <v>1.391304347826091E-2</v>
      </c>
      <c r="N1519" s="1">
        <v>225</v>
      </c>
      <c r="O1519" s="1">
        <v>310</v>
      </c>
      <c r="P1519" s="1">
        <v>32</v>
      </c>
      <c r="Q1519" s="1">
        <v>3</v>
      </c>
      <c r="R1519" s="1"/>
      <c r="S1519" s="1"/>
      <c r="T1519" s="1">
        <v>2</v>
      </c>
      <c r="U1519" s="1">
        <v>1</v>
      </c>
      <c r="V1519" s="1">
        <v>1</v>
      </c>
      <c r="W1519" s="1"/>
      <c r="X1519" s="1"/>
      <c r="Y1519" s="1"/>
      <c r="Z1519" s="1"/>
      <c r="AA1519" s="1"/>
      <c r="AB1519" s="1">
        <v>1</v>
      </c>
      <c r="AG1519" t="str">
        <f t="shared" si="267"/>
        <v>Ryegate</v>
      </c>
      <c r="AH1519" t="s">
        <v>1364</v>
      </c>
      <c r="AI1519">
        <v>1</v>
      </c>
      <c r="AJ1519" s="7">
        <v>116</v>
      </c>
      <c r="AL1519" s="7" t="s">
        <v>1129</v>
      </c>
      <c r="AM1519" t="s">
        <v>1803</v>
      </c>
      <c r="AN1519" t="s">
        <v>654</v>
      </c>
      <c r="AO1519" t="s">
        <v>5223</v>
      </c>
    </row>
    <row r="1520" spans="1:41" hidden="1" outlineLevel="1">
      <c r="A1520" t="s">
        <v>1715</v>
      </c>
      <c r="B1520" s="10" t="s">
        <v>1623</v>
      </c>
      <c r="C1520" s="1">
        <f t="shared" si="264"/>
        <v>2669</v>
      </c>
      <c r="D1520" s="7">
        <f t="shared" si="268"/>
        <v>1</v>
      </c>
      <c r="E1520" s="7">
        <f t="shared" si="269"/>
        <v>2</v>
      </c>
      <c r="F1520" s="7">
        <f t="shared" si="270"/>
        <v>3</v>
      </c>
      <c r="G1520" s="1">
        <f t="shared" si="265"/>
        <v>421</v>
      </c>
      <c r="H1520" s="2">
        <f t="shared" si="266"/>
        <v>0.15773698014237542</v>
      </c>
      <c r="I1520" s="8"/>
      <c r="J1520" s="2">
        <f t="shared" si="271"/>
        <v>0.54926938928437619</v>
      </c>
      <c r="K1520" s="2">
        <f t="shared" si="272"/>
        <v>0.39153240914200077</v>
      </c>
      <c r="L1520" s="2">
        <f t="shared" si="273"/>
        <v>3.9340576995129259E-2</v>
      </c>
      <c r="M1520" s="2">
        <f t="shared" si="274"/>
        <v>1.9857624578493785E-2</v>
      </c>
      <c r="N1520" s="1">
        <v>1466</v>
      </c>
      <c r="O1520" s="1">
        <v>1045</v>
      </c>
      <c r="P1520" s="1">
        <v>105</v>
      </c>
      <c r="Q1520" s="1">
        <v>32</v>
      </c>
      <c r="R1520" s="1">
        <v>4</v>
      </c>
      <c r="S1520" s="1">
        <v>0</v>
      </c>
      <c r="T1520" s="1">
        <v>1</v>
      </c>
      <c r="U1520" s="1">
        <v>4</v>
      </c>
      <c r="V1520" s="1">
        <v>2</v>
      </c>
      <c r="W1520" s="1">
        <v>1</v>
      </c>
      <c r="X1520" s="1"/>
      <c r="Y1520" s="1"/>
      <c r="Z1520" s="1"/>
      <c r="AA1520" s="1"/>
      <c r="AB1520" s="1">
        <v>9</v>
      </c>
      <c r="AG1520" t="str">
        <f t="shared" si="267"/>
        <v>St. Albans City</v>
      </c>
      <c r="AH1520" t="s">
        <v>2579</v>
      </c>
      <c r="AI1520">
        <v>1</v>
      </c>
      <c r="AJ1520" s="7">
        <v>39</v>
      </c>
      <c r="AL1520" s="7" t="s">
        <v>1129</v>
      </c>
      <c r="AM1520" t="s">
        <v>2455</v>
      </c>
      <c r="AN1520" t="s">
        <v>1482</v>
      </c>
      <c r="AO1520" t="s">
        <v>5224</v>
      </c>
    </row>
    <row r="1521" spans="1:41" hidden="1" outlineLevel="1">
      <c r="A1521" t="s">
        <v>3272</v>
      </c>
      <c r="B1521" s="10" t="s">
        <v>1623</v>
      </c>
      <c r="C1521" s="1">
        <f t="shared" si="264"/>
        <v>2434</v>
      </c>
      <c r="D1521" s="7">
        <f t="shared" si="268"/>
        <v>1</v>
      </c>
      <c r="E1521" s="7">
        <f t="shared" si="269"/>
        <v>2</v>
      </c>
      <c r="F1521" s="7">
        <f t="shared" si="270"/>
        <v>3</v>
      </c>
      <c r="G1521" s="1">
        <f t="shared" si="265"/>
        <v>141</v>
      </c>
      <c r="H1521" s="2">
        <f t="shared" si="266"/>
        <v>5.7929334428923583E-2</v>
      </c>
      <c r="I1521" s="8"/>
      <c r="J1521" s="2">
        <f t="shared" si="271"/>
        <v>0.49958915365653245</v>
      </c>
      <c r="K1521" s="2">
        <f t="shared" si="272"/>
        <v>0.44165981922760889</v>
      </c>
      <c r="L1521" s="2">
        <f t="shared" si="273"/>
        <v>3.8619556285949055E-2</v>
      </c>
      <c r="M1521" s="2">
        <f t="shared" si="274"/>
        <v>2.0131470829909612E-2</v>
      </c>
      <c r="N1521" s="1">
        <v>1216</v>
      </c>
      <c r="O1521" s="1">
        <v>1075</v>
      </c>
      <c r="P1521" s="1">
        <v>94</v>
      </c>
      <c r="Q1521" s="1">
        <v>29</v>
      </c>
      <c r="R1521" s="1">
        <v>5</v>
      </c>
      <c r="S1521" s="1">
        <v>3</v>
      </c>
      <c r="T1521" s="1">
        <v>1</v>
      </c>
      <c r="U1521" s="1">
        <v>0</v>
      </c>
      <c r="V1521" s="1">
        <v>0</v>
      </c>
      <c r="W1521" s="1">
        <v>1</v>
      </c>
      <c r="X1521" s="1"/>
      <c r="Y1521" s="1"/>
      <c r="Z1521" s="1"/>
      <c r="AA1521" s="1"/>
      <c r="AB1521" s="1">
        <v>10</v>
      </c>
      <c r="AG1521" t="str">
        <f t="shared" si="267"/>
        <v>St. Albans Town</v>
      </c>
      <c r="AH1521" t="s">
        <v>2579</v>
      </c>
      <c r="AI1521">
        <v>1</v>
      </c>
      <c r="AJ1521" s="7">
        <v>30</v>
      </c>
      <c r="AL1521" s="7" t="s">
        <v>1129</v>
      </c>
      <c r="AM1521" t="s">
        <v>2455</v>
      </c>
      <c r="AN1521" t="s">
        <v>992</v>
      </c>
      <c r="AO1521" t="s">
        <v>5225</v>
      </c>
    </row>
    <row r="1522" spans="1:41" hidden="1" outlineLevel="1">
      <c r="A1522" t="s">
        <v>1762</v>
      </c>
      <c r="B1522" s="10" t="s">
        <v>1623</v>
      </c>
      <c r="C1522" s="1">
        <f t="shared" si="264"/>
        <v>334</v>
      </c>
      <c r="D1522" s="7">
        <f t="shared" si="268"/>
        <v>1</v>
      </c>
      <c r="E1522" s="7">
        <f t="shared" si="269"/>
        <v>2</v>
      </c>
      <c r="F1522" s="7">
        <f t="shared" si="270"/>
        <v>3</v>
      </c>
      <c r="G1522" s="1">
        <f t="shared" si="265"/>
        <v>17</v>
      </c>
      <c r="H1522" s="2">
        <f t="shared" si="266"/>
        <v>5.089820359281437E-2</v>
      </c>
      <c r="I1522" s="8"/>
      <c r="J1522" s="2">
        <f t="shared" si="271"/>
        <v>0.4820359281437126</v>
      </c>
      <c r="K1522" s="2">
        <f t="shared" si="272"/>
        <v>0.43113772455089822</v>
      </c>
      <c r="L1522" s="2">
        <f t="shared" si="273"/>
        <v>7.1856287425149698E-2</v>
      </c>
      <c r="M1522" s="2">
        <f t="shared" si="274"/>
        <v>1.4970059880239542E-2</v>
      </c>
      <c r="N1522" s="1">
        <v>161</v>
      </c>
      <c r="O1522" s="1">
        <v>144</v>
      </c>
      <c r="P1522" s="1">
        <v>24</v>
      </c>
      <c r="Q1522" s="1">
        <v>3</v>
      </c>
      <c r="R1522" s="1">
        <v>1</v>
      </c>
      <c r="S1522" s="1">
        <v>0</v>
      </c>
      <c r="T1522" s="1">
        <v>0</v>
      </c>
      <c r="U1522" s="1">
        <v>0</v>
      </c>
      <c r="V1522" s="1">
        <v>0</v>
      </c>
      <c r="W1522" s="1">
        <v>0</v>
      </c>
      <c r="X1522" s="1"/>
      <c r="Y1522" s="1"/>
      <c r="Z1522" s="1"/>
      <c r="AA1522" s="1"/>
      <c r="AB1522" s="1">
        <v>1</v>
      </c>
      <c r="AG1522" t="str">
        <f t="shared" si="267"/>
        <v>St. George</v>
      </c>
      <c r="AH1522" t="s">
        <v>2877</v>
      </c>
      <c r="AI1522">
        <v>1</v>
      </c>
      <c r="AJ1522" s="7">
        <v>100</v>
      </c>
      <c r="AL1522" s="7" t="s">
        <v>1129</v>
      </c>
      <c r="AM1522" t="s">
        <v>2150</v>
      </c>
      <c r="AN1522" t="s">
        <v>655</v>
      </c>
      <c r="AO1522" t="s">
        <v>5074</v>
      </c>
    </row>
    <row r="1523" spans="1:41" hidden="1" outlineLevel="1">
      <c r="A1523" t="s">
        <v>1763</v>
      </c>
      <c r="B1523" s="10" t="s">
        <v>1623</v>
      </c>
      <c r="C1523" s="1">
        <f t="shared" si="264"/>
        <v>3005</v>
      </c>
      <c r="D1523" s="7">
        <f t="shared" si="268"/>
        <v>2</v>
      </c>
      <c r="E1523" s="7">
        <f t="shared" si="269"/>
        <v>1</v>
      </c>
      <c r="F1523" s="7">
        <f t="shared" si="270"/>
        <v>3</v>
      </c>
      <c r="G1523" s="1">
        <f t="shared" si="265"/>
        <v>164</v>
      </c>
      <c r="H1523" s="2">
        <f t="shared" si="266"/>
        <v>5.4575707154742095E-2</v>
      </c>
      <c r="I1523" s="8"/>
      <c r="J1523" s="2">
        <f t="shared" si="271"/>
        <v>0.43527454242928454</v>
      </c>
      <c r="K1523" s="2">
        <f t="shared" si="272"/>
        <v>0.48985024958402662</v>
      </c>
      <c r="L1523" s="2">
        <f t="shared" si="273"/>
        <v>5.2911813643926789E-2</v>
      </c>
      <c r="M1523" s="2">
        <f t="shared" si="274"/>
        <v>2.1963394342762052E-2</v>
      </c>
      <c r="N1523" s="1">
        <v>1308</v>
      </c>
      <c r="O1523" s="1">
        <v>1472</v>
      </c>
      <c r="P1523" s="1">
        <v>159</v>
      </c>
      <c r="Q1523" s="1">
        <v>36</v>
      </c>
      <c r="R1523" s="1">
        <v>8</v>
      </c>
      <c r="S1523" s="1">
        <v>3</v>
      </c>
      <c r="T1523" s="1">
        <v>2</v>
      </c>
      <c r="U1523" s="1">
        <v>7</v>
      </c>
      <c r="V1523" s="1"/>
      <c r="W1523" s="1"/>
      <c r="X1523" s="1"/>
      <c r="Y1523" s="1"/>
      <c r="Z1523" s="1"/>
      <c r="AA1523" s="1"/>
      <c r="AB1523" s="1">
        <v>10</v>
      </c>
      <c r="AG1523" t="str">
        <f t="shared" si="267"/>
        <v>St. Johnsbury</v>
      </c>
      <c r="AH1523" t="s">
        <v>1364</v>
      </c>
      <c r="AI1523">
        <v>1</v>
      </c>
      <c r="AJ1523" s="7">
        <v>87</v>
      </c>
      <c r="AL1523" s="7" t="s">
        <v>1129</v>
      </c>
      <c r="AM1523" t="s">
        <v>1803</v>
      </c>
      <c r="AN1523" t="s">
        <v>660</v>
      </c>
      <c r="AO1523" t="s">
        <v>5075</v>
      </c>
    </row>
    <row r="1524" spans="1:41" hidden="1" outlineLevel="1">
      <c r="A1524" t="s">
        <v>1723</v>
      </c>
      <c r="B1524" s="10" t="s">
        <v>1623</v>
      </c>
      <c r="C1524" s="1">
        <f t="shared" si="264"/>
        <v>539</v>
      </c>
      <c r="D1524" s="7">
        <f t="shared" si="268"/>
        <v>1</v>
      </c>
      <c r="E1524" s="7">
        <f t="shared" si="269"/>
        <v>2</v>
      </c>
      <c r="F1524" s="7">
        <f t="shared" si="270"/>
        <v>3</v>
      </c>
      <c r="G1524" s="1">
        <f t="shared" si="265"/>
        <v>23</v>
      </c>
      <c r="H1524" s="2">
        <f t="shared" si="266"/>
        <v>4.267161410018553E-2</v>
      </c>
      <c r="I1524" s="8"/>
      <c r="J1524" s="2">
        <f t="shared" si="271"/>
        <v>0.48237476808905383</v>
      </c>
      <c r="K1524" s="2">
        <f t="shared" si="272"/>
        <v>0.43970315398886828</v>
      </c>
      <c r="L1524" s="2">
        <f t="shared" si="273"/>
        <v>5.9369202226345084E-2</v>
      </c>
      <c r="M1524" s="2">
        <f t="shared" si="274"/>
        <v>1.8552875695732864E-2</v>
      </c>
      <c r="N1524" s="1">
        <v>260</v>
      </c>
      <c r="O1524" s="1">
        <v>237</v>
      </c>
      <c r="P1524" s="1">
        <v>32</v>
      </c>
      <c r="Q1524" s="1">
        <v>4</v>
      </c>
      <c r="R1524" s="1">
        <v>1</v>
      </c>
      <c r="S1524" s="1">
        <v>0</v>
      </c>
      <c r="T1524" s="1">
        <v>0</v>
      </c>
      <c r="U1524" s="1">
        <v>2</v>
      </c>
      <c r="V1524" s="1">
        <v>0</v>
      </c>
      <c r="W1524" s="1">
        <v>1</v>
      </c>
      <c r="X1524" s="1"/>
      <c r="Y1524" s="1"/>
      <c r="Z1524" s="1"/>
      <c r="AA1524" s="1"/>
      <c r="AB1524" s="1">
        <v>2</v>
      </c>
      <c r="AG1524" t="str">
        <f t="shared" si="267"/>
        <v>Salisbury</v>
      </c>
      <c r="AH1524" t="s">
        <v>1624</v>
      </c>
      <c r="AI1524">
        <v>1</v>
      </c>
      <c r="AJ1524" s="7">
        <v>156</v>
      </c>
      <c r="AL1524" s="7" t="s">
        <v>1129</v>
      </c>
      <c r="AM1524" t="s">
        <v>1801</v>
      </c>
      <c r="AN1524" t="s">
        <v>668</v>
      </c>
      <c r="AO1524" t="s">
        <v>5076</v>
      </c>
    </row>
    <row r="1525" spans="1:41" hidden="1" outlineLevel="1">
      <c r="A1525" t="s">
        <v>1724</v>
      </c>
      <c r="B1525" s="10" t="s">
        <v>1623</v>
      </c>
      <c r="C1525" s="1">
        <f t="shared" si="264"/>
        <v>184</v>
      </c>
      <c r="D1525" s="7">
        <f t="shared" si="268"/>
        <v>2</v>
      </c>
      <c r="E1525" s="7">
        <f t="shared" si="269"/>
        <v>1</v>
      </c>
      <c r="F1525" s="7">
        <f t="shared" si="270"/>
        <v>3</v>
      </c>
      <c r="G1525" s="1">
        <f t="shared" si="265"/>
        <v>6</v>
      </c>
      <c r="H1525" s="2">
        <f t="shared" si="266"/>
        <v>3.2608695652173912E-2</v>
      </c>
      <c r="I1525" s="8"/>
      <c r="J1525" s="2">
        <f t="shared" si="271"/>
        <v>0.44021739130434784</v>
      </c>
      <c r="K1525" s="2">
        <f t="shared" si="272"/>
        <v>0.47282608695652173</v>
      </c>
      <c r="L1525" s="2">
        <f t="shared" si="273"/>
        <v>6.5217391304347824E-2</v>
      </c>
      <c r="M1525" s="2">
        <f t="shared" si="274"/>
        <v>2.1739130434782553E-2</v>
      </c>
      <c r="N1525" s="1">
        <v>81</v>
      </c>
      <c r="O1525" s="1">
        <v>87</v>
      </c>
      <c r="P1525" s="1">
        <v>12</v>
      </c>
      <c r="Q1525" s="1">
        <v>1</v>
      </c>
      <c r="R1525" s="1">
        <v>2</v>
      </c>
      <c r="S1525" s="1">
        <v>0</v>
      </c>
      <c r="T1525" s="1">
        <v>0</v>
      </c>
      <c r="U1525" s="1">
        <v>0</v>
      </c>
      <c r="V1525" s="1">
        <v>0</v>
      </c>
      <c r="W1525" s="1">
        <v>0</v>
      </c>
      <c r="X1525" s="1"/>
      <c r="Y1525" s="1"/>
      <c r="Z1525" s="1"/>
      <c r="AA1525" s="1"/>
      <c r="AB1525" s="1">
        <v>1</v>
      </c>
      <c r="AG1525" t="str">
        <f t="shared" si="267"/>
        <v>Sandgate</v>
      </c>
      <c r="AH1525" t="s">
        <v>1625</v>
      </c>
      <c r="AI1525">
        <v>1</v>
      </c>
      <c r="AJ1525" s="7">
        <v>224</v>
      </c>
      <c r="AL1525" s="7" t="s">
        <v>1129</v>
      </c>
      <c r="AM1525" t="s">
        <v>1802</v>
      </c>
      <c r="AN1525" t="s">
        <v>654</v>
      </c>
      <c r="AO1525" t="s">
        <v>5077</v>
      </c>
    </row>
    <row r="1526" spans="1:41" hidden="1" outlineLevel="1">
      <c r="A1526" t="s">
        <v>1725</v>
      </c>
      <c r="B1526" s="10" t="s">
        <v>1623</v>
      </c>
      <c r="C1526" s="1">
        <f t="shared" si="264"/>
        <v>47</v>
      </c>
      <c r="D1526" s="7">
        <f t="shared" si="268"/>
        <v>2</v>
      </c>
      <c r="E1526" s="7" t="e">
        <f t="shared" si="269"/>
        <v>#N/A</v>
      </c>
      <c r="F1526" s="7">
        <f t="shared" si="270"/>
        <v>3</v>
      </c>
      <c r="G1526" s="1" t="e">
        <f t="shared" si="265"/>
        <v>#N/A</v>
      </c>
      <c r="H1526" s="2" t="e">
        <f t="shared" si="266"/>
        <v>#N/A</v>
      </c>
      <c r="I1526" s="8"/>
      <c r="J1526" s="2">
        <f t="shared" si="271"/>
        <v>0.40425531914893614</v>
      </c>
      <c r="K1526" s="2">
        <f t="shared" si="272"/>
        <v>0</v>
      </c>
      <c r="L1526" s="2">
        <f t="shared" si="273"/>
        <v>8.5106382978723402E-2</v>
      </c>
      <c r="M1526" s="2">
        <f t="shared" si="274"/>
        <v>0.51063829787234039</v>
      </c>
      <c r="N1526" s="1">
        <v>19</v>
      </c>
      <c r="O1526" s="1"/>
      <c r="P1526" s="1">
        <v>4</v>
      </c>
      <c r="Q1526" s="1"/>
      <c r="R1526" s="1">
        <v>24</v>
      </c>
      <c r="S1526" s="1"/>
      <c r="T1526" s="1"/>
      <c r="U1526" s="1"/>
      <c r="V1526" s="1"/>
      <c r="W1526" s="1"/>
      <c r="X1526" s="1"/>
      <c r="Y1526" s="1"/>
      <c r="Z1526" s="1"/>
      <c r="AA1526" s="1"/>
      <c r="AB1526" s="1"/>
      <c r="AG1526" t="str">
        <f t="shared" si="267"/>
        <v>Searsburg</v>
      </c>
      <c r="AH1526" t="s">
        <v>1625</v>
      </c>
      <c r="AI1526">
        <v>1</v>
      </c>
      <c r="AJ1526" s="7">
        <v>245</v>
      </c>
      <c r="AL1526" s="7" t="s">
        <v>1129</v>
      </c>
      <c r="AM1526" t="s">
        <v>1802</v>
      </c>
      <c r="AN1526" t="s">
        <v>660</v>
      </c>
      <c r="AO1526" t="s">
        <v>5078</v>
      </c>
    </row>
    <row r="1527" spans="1:41" hidden="1" outlineLevel="1">
      <c r="A1527" t="s">
        <v>1745</v>
      </c>
      <c r="B1527" s="10" t="s">
        <v>1623</v>
      </c>
      <c r="C1527" s="1">
        <f t="shared" si="264"/>
        <v>2102</v>
      </c>
      <c r="D1527" s="7">
        <f t="shared" si="268"/>
        <v>1</v>
      </c>
      <c r="E1527" s="7">
        <f t="shared" si="269"/>
        <v>2</v>
      </c>
      <c r="F1527" s="7">
        <f t="shared" si="270"/>
        <v>3</v>
      </c>
      <c r="G1527" s="1">
        <f t="shared" si="265"/>
        <v>256</v>
      </c>
      <c r="H1527" s="2">
        <f t="shared" si="266"/>
        <v>0.12178877259752617</v>
      </c>
      <c r="I1527" s="8"/>
      <c r="J1527" s="2">
        <f t="shared" si="271"/>
        <v>0.5252140818268316</v>
      </c>
      <c r="K1527" s="2">
        <f t="shared" si="272"/>
        <v>0.40342530922930542</v>
      </c>
      <c r="L1527" s="2">
        <f t="shared" si="273"/>
        <v>5.5185537583254042E-2</v>
      </c>
      <c r="M1527" s="2">
        <f t="shared" si="274"/>
        <v>1.6175071360608938E-2</v>
      </c>
      <c r="N1527" s="1">
        <v>1104</v>
      </c>
      <c r="O1527" s="1">
        <v>848</v>
      </c>
      <c r="P1527" s="1">
        <v>116</v>
      </c>
      <c r="Q1527" s="1">
        <v>3</v>
      </c>
      <c r="R1527" s="1">
        <v>9</v>
      </c>
      <c r="S1527" s="1">
        <v>2</v>
      </c>
      <c r="T1527" s="1">
        <v>0</v>
      </c>
      <c r="U1527" s="1">
        <v>5</v>
      </c>
      <c r="V1527" s="1">
        <v>0</v>
      </c>
      <c r="W1527" s="1">
        <v>1</v>
      </c>
      <c r="X1527" s="1"/>
      <c r="Y1527" s="1"/>
      <c r="Z1527" s="1"/>
      <c r="AA1527" s="1"/>
      <c r="AB1527" s="1">
        <v>14</v>
      </c>
      <c r="AG1527" t="str">
        <f t="shared" si="267"/>
        <v>Shaftsbury</v>
      </c>
      <c r="AH1527" t="s">
        <v>1625</v>
      </c>
      <c r="AI1527">
        <v>1</v>
      </c>
      <c r="AJ1527" s="7">
        <v>236</v>
      </c>
      <c r="AL1527" s="7" t="s">
        <v>1129</v>
      </c>
      <c r="AM1527" t="s">
        <v>1802</v>
      </c>
      <c r="AN1527" t="s">
        <v>655</v>
      </c>
      <c r="AO1527" t="s">
        <v>5079</v>
      </c>
    </row>
    <row r="1528" spans="1:41" hidden="1" outlineLevel="1">
      <c r="A1528" t="s">
        <v>1746</v>
      </c>
      <c r="B1528" s="10" t="s">
        <v>1623</v>
      </c>
      <c r="C1528" s="1">
        <f t="shared" si="264"/>
        <v>707</v>
      </c>
      <c r="D1528" s="7">
        <f t="shared" si="268"/>
        <v>1</v>
      </c>
      <c r="E1528" s="7">
        <f t="shared" si="269"/>
        <v>2</v>
      </c>
      <c r="F1528" s="7">
        <f t="shared" si="270"/>
        <v>3</v>
      </c>
      <c r="G1528" s="1">
        <f t="shared" si="265"/>
        <v>64</v>
      </c>
      <c r="H1528" s="2">
        <f t="shared" si="266"/>
        <v>9.0523338048090526E-2</v>
      </c>
      <c r="I1528" s="8"/>
      <c r="J1528" s="2">
        <f t="shared" si="271"/>
        <v>0.49080622347949082</v>
      </c>
      <c r="K1528" s="2">
        <f t="shared" si="272"/>
        <v>0.40028288543140028</v>
      </c>
      <c r="L1528" s="2">
        <f t="shared" si="273"/>
        <v>9.1937765205091934E-2</v>
      </c>
      <c r="M1528" s="2">
        <f t="shared" si="274"/>
        <v>1.6973125884017018E-2</v>
      </c>
      <c r="N1528" s="1">
        <v>347</v>
      </c>
      <c r="O1528" s="1">
        <v>283</v>
      </c>
      <c r="P1528" s="1">
        <v>65</v>
      </c>
      <c r="Q1528" s="1">
        <v>5</v>
      </c>
      <c r="R1528" s="1">
        <v>2</v>
      </c>
      <c r="S1528" s="1">
        <v>0</v>
      </c>
      <c r="T1528" s="1">
        <v>0</v>
      </c>
      <c r="U1528" s="1">
        <v>1</v>
      </c>
      <c r="V1528" s="1">
        <v>2</v>
      </c>
      <c r="W1528" s="1">
        <v>0</v>
      </c>
      <c r="X1528" s="1"/>
      <c r="Y1528" s="1"/>
      <c r="Z1528" s="1"/>
      <c r="AA1528" s="1"/>
      <c r="AB1528" s="1">
        <v>2</v>
      </c>
      <c r="AG1528" t="str">
        <f t="shared" si="267"/>
        <v>Sharon</v>
      </c>
      <c r="AH1528" t="s">
        <v>3679</v>
      </c>
      <c r="AI1528">
        <v>1</v>
      </c>
      <c r="AJ1528" s="7">
        <v>171</v>
      </c>
      <c r="AL1528" s="7" t="s">
        <v>1129</v>
      </c>
      <c r="AM1528" t="s">
        <v>777</v>
      </c>
      <c r="AN1528" t="s">
        <v>668</v>
      </c>
      <c r="AO1528" t="s">
        <v>5080</v>
      </c>
    </row>
    <row r="1529" spans="1:41" hidden="1" outlineLevel="1">
      <c r="A1529" t="s">
        <v>2066</v>
      </c>
      <c r="B1529" s="10" t="s">
        <v>1623</v>
      </c>
      <c r="C1529" s="1">
        <f t="shared" si="264"/>
        <v>278</v>
      </c>
      <c r="D1529" s="7">
        <f t="shared" si="268"/>
        <v>2</v>
      </c>
      <c r="E1529" s="7">
        <f t="shared" si="269"/>
        <v>1</v>
      </c>
      <c r="F1529" s="7">
        <f t="shared" si="270"/>
        <v>3</v>
      </c>
      <c r="G1529" s="1">
        <f t="shared" si="265"/>
        <v>30</v>
      </c>
      <c r="H1529" s="2">
        <f t="shared" si="266"/>
        <v>0.1079136690647482</v>
      </c>
      <c r="I1529" s="8"/>
      <c r="J1529" s="2">
        <f t="shared" si="271"/>
        <v>0.40647482014388492</v>
      </c>
      <c r="K1529" s="2">
        <f t="shared" si="272"/>
        <v>0.51438848920863312</v>
      </c>
      <c r="L1529" s="2">
        <f t="shared" si="273"/>
        <v>4.6762589928057555E-2</v>
      </c>
      <c r="M1529" s="2">
        <f t="shared" si="274"/>
        <v>3.2374100719424412E-2</v>
      </c>
      <c r="N1529" s="1">
        <v>113</v>
      </c>
      <c r="O1529" s="1">
        <v>143</v>
      </c>
      <c r="P1529" s="1">
        <v>13</v>
      </c>
      <c r="Q1529" s="1">
        <v>4</v>
      </c>
      <c r="R1529" s="1">
        <v>1</v>
      </c>
      <c r="S1529" s="1">
        <v>1</v>
      </c>
      <c r="T1529" s="1">
        <v>0</v>
      </c>
      <c r="U1529" s="1"/>
      <c r="V1529" s="1">
        <v>0</v>
      </c>
      <c r="W1529" s="1">
        <v>0</v>
      </c>
      <c r="X1529" s="1"/>
      <c r="Y1529" s="1"/>
      <c r="Z1529" s="1"/>
      <c r="AA1529" s="1"/>
      <c r="AB1529" s="1">
        <v>3</v>
      </c>
      <c r="AG1529" t="str">
        <f t="shared" si="267"/>
        <v>Sheffield</v>
      </c>
      <c r="AH1529" t="s">
        <v>1364</v>
      </c>
      <c r="AI1529">
        <v>1</v>
      </c>
      <c r="AJ1529" s="7">
        <v>60</v>
      </c>
      <c r="AL1529" s="7" t="s">
        <v>1129</v>
      </c>
      <c r="AM1529" t="s">
        <v>1803</v>
      </c>
      <c r="AN1529" t="s">
        <v>655</v>
      </c>
      <c r="AO1529" t="s">
        <v>5081</v>
      </c>
    </row>
    <row r="1530" spans="1:41" hidden="1" outlineLevel="1">
      <c r="A1530" t="s">
        <v>2067</v>
      </c>
      <c r="B1530" s="10" t="s">
        <v>1623</v>
      </c>
      <c r="C1530" s="1">
        <f t="shared" si="264"/>
        <v>4100</v>
      </c>
      <c r="D1530" s="7">
        <f t="shared" si="268"/>
        <v>1</v>
      </c>
      <c r="E1530" s="7">
        <f t="shared" si="269"/>
        <v>2</v>
      </c>
      <c r="F1530" s="7">
        <f t="shared" si="270"/>
        <v>3</v>
      </c>
      <c r="G1530" s="1">
        <f t="shared" si="265"/>
        <v>489</v>
      </c>
      <c r="H1530" s="2">
        <f t="shared" si="266"/>
        <v>0.11926829268292682</v>
      </c>
      <c r="I1530" s="8"/>
      <c r="J1530" s="2">
        <f t="shared" si="271"/>
        <v>0.52317073170731709</v>
      </c>
      <c r="K1530" s="2">
        <f t="shared" si="272"/>
        <v>0.40390243902439027</v>
      </c>
      <c r="L1530" s="2">
        <f t="shared" si="273"/>
        <v>6.4146341463414636E-2</v>
      </c>
      <c r="M1530" s="2">
        <f t="shared" si="274"/>
        <v>8.7804878048780011E-3</v>
      </c>
      <c r="N1530" s="1">
        <v>2145</v>
      </c>
      <c r="O1530" s="1">
        <v>1656</v>
      </c>
      <c r="P1530" s="1">
        <v>263</v>
      </c>
      <c r="Q1530" s="1">
        <v>17</v>
      </c>
      <c r="R1530" s="1">
        <v>8</v>
      </c>
      <c r="S1530" s="1">
        <v>1</v>
      </c>
      <c r="T1530" s="1">
        <v>1</v>
      </c>
      <c r="U1530" s="1">
        <v>6</v>
      </c>
      <c r="V1530" s="1">
        <v>2</v>
      </c>
      <c r="W1530" s="1">
        <v>0</v>
      </c>
      <c r="X1530" s="1"/>
      <c r="Y1530" s="1"/>
      <c r="Z1530" s="1"/>
      <c r="AA1530" s="1"/>
      <c r="AB1530" s="1">
        <v>1</v>
      </c>
      <c r="AG1530" t="str">
        <f t="shared" si="267"/>
        <v>Shelburne</v>
      </c>
      <c r="AH1530" t="s">
        <v>2877</v>
      </c>
      <c r="AI1530">
        <v>1</v>
      </c>
      <c r="AJ1530" s="7">
        <v>96</v>
      </c>
      <c r="AL1530" s="7" t="s">
        <v>1129</v>
      </c>
      <c r="AM1530" t="s">
        <v>2150</v>
      </c>
      <c r="AN1530" t="s">
        <v>1482</v>
      </c>
      <c r="AO1530" t="s">
        <v>5082</v>
      </c>
    </row>
    <row r="1531" spans="1:41" hidden="1" outlineLevel="1">
      <c r="A1531" t="s">
        <v>2045</v>
      </c>
      <c r="B1531" s="10" t="s">
        <v>1623</v>
      </c>
      <c r="C1531" s="1">
        <f t="shared" si="264"/>
        <v>757</v>
      </c>
      <c r="D1531" s="7">
        <f t="shared" si="268"/>
        <v>1</v>
      </c>
      <c r="E1531" s="7">
        <f t="shared" si="269"/>
        <v>2</v>
      </c>
      <c r="F1531" s="7">
        <f t="shared" si="270"/>
        <v>3</v>
      </c>
      <c r="G1531" s="1">
        <f t="shared" si="265"/>
        <v>58</v>
      </c>
      <c r="H1531" s="2">
        <f t="shared" si="266"/>
        <v>7.6618229854689565E-2</v>
      </c>
      <c r="I1531" s="8"/>
      <c r="J1531" s="2">
        <f t="shared" si="271"/>
        <v>0.50594451783355354</v>
      </c>
      <c r="K1531" s="2">
        <f t="shared" si="272"/>
        <v>0.42932628797886396</v>
      </c>
      <c r="L1531" s="2">
        <f t="shared" si="273"/>
        <v>4.3593130779392336E-2</v>
      </c>
      <c r="M1531" s="2">
        <f t="shared" si="274"/>
        <v>2.1136063408190159E-2</v>
      </c>
      <c r="N1531" s="1">
        <v>383</v>
      </c>
      <c r="O1531" s="1">
        <v>325</v>
      </c>
      <c r="P1531" s="1">
        <v>33</v>
      </c>
      <c r="Q1531" s="1">
        <v>10</v>
      </c>
      <c r="R1531" s="1">
        <v>0</v>
      </c>
      <c r="S1531" s="1">
        <v>0</v>
      </c>
      <c r="T1531" s="1">
        <v>0</v>
      </c>
      <c r="U1531" s="1"/>
      <c r="V1531" s="1">
        <v>0</v>
      </c>
      <c r="W1531" s="1">
        <v>1</v>
      </c>
      <c r="X1531" s="1"/>
      <c r="Y1531" s="1"/>
      <c r="Z1531" s="1"/>
      <c r="AA1531" s="1"/>
      <c r="AB1531" s="1">
        <v>5</v>
      </c>
      <c r="AG1531" t="str">
        <f t="shared" si="267"/>
        <v>Sheldon</v>
      </c>
      <c r="AH1531" t="s">
        <v>2579</v>
      </c>
      <c r="AI1531">
        <v>1</v>
      </c>
      <c r="AJ1531" s="7">
        <v>21</v>
      </c>
      <c r="AL1531" s="7" t="s">
        <v>1129</v>
      </c>
      <c r="AM1531" t="s">
        <v>2455</v>
      </c>
      <c r="AN1531" t="s">
        <v>663</v>
      </c>
      <c r="AO1531" t="s">
        <v>5083</v>
      </c>
    </row>
    <row r="1532" spans="1:41" hidden="1" outlineLevel="1">
      <c r="A1532" t="s">
        <v>2046</v>
      </c>
      <c r="B1532" s="10" t="s">
        <v>1623</v>
      </c>
      <c r="C1532" s="1">
        <f t="shared" si="264"/>
        <v>616</v>
      </c>
      <c r="D1532" s="7">
        <f t="shared" si="268"/>
        <v>1</v>
      </c>
      <c r="E1532" s="7">
        <f t="shared" si="269"/>
        <v>2</v>
      </c>
      <c r="F1532" s="7">
        <f t="shared" si="270"/>
        <v>3</v>
      </c>
      <c r="G1532" s="1">
        <f t="shared" si="265"/>
        <v>12</v>
      </c>
      <c r="H1532" s="2">
        <f t="shared" si="266"/>
        <v>1.948051948051948E-2</v>
      </c>
      <c r="I1532" s="8"/>
      <c r="J1532" s="2">
        <f t="shared" si="271"/>
        <v>0.4642857142857143</v>
      </c>
      <c r="K1532" s="2">
        <f t="shared" si="272"/>
        <v>0.44480519480519481</v>
      </c>
      <c r="L1532" s="2">
        <f t="shared" si="273"/>
        <v>6.4935064935064929E-2</v>
      </c>
      <c r="M1532" s="2">
        <f t="shared" si="274"/>
        <v>2.5974025974025955E-2</v>
      </c>
      <c r="N1532" s="1">
        <v>286</v>
      </c>
      <c r="O1532" s="1">
        <v>274</v>
      </c>
      <c r="P1532" s="1">
        <v>40</v>
      </c>
      <c r="Q1532" s="1">
        <v>6</v>
      </c>
      <c r="R1532" s="1">
        <v>4</v>
      </c>
      <c r="S1532" s="1">
        <v>0</v>
      </c>
      <c r="T1532" s="1">
        <v>0</v>
      </c>
      <c r="U1532" s="1">
        <v>5</v>
      </c>
      <c r="V1532" s="1">
        <v>0</v>
      </c>
      <c r="W1532" s="1">
        <v>1</v>
      </c>
      <c r="X1532" s="1"/>
      <c r="Y1532" s="1"/>
      <c r="Z1532" s="1"/>
      <c r="AA1532" s="1"/>
      <c r="AB1532" s="1">
        <v>0</v>
      </c>
      <c r="AG1532" t="str">
        <f t="shared" si="267"/>
        <v>Shoreham</v>
      </c>
      <c r="AH1532" t="s">
        <v>1624</v>
      </c>
      <c r="AI1532">
        <v>1</v>
      </c>
      <c r="AJ1532" s="7">
        <v>158</v>
      </c>
      <c r="AL1532" s="7" t="s">
        <v>1129</v>
      </c>
      <c r="AM1532" t="s">
        <v>1801</v>
      </c>
      <c r="AN1532" t="s">
        <v>994</v>
      </c>
      <c r="AO1532" t="s">
        <v>5084</v>
      </c>
    </row>
    <row r="1533" spans="1:41" hidden="1" outlineLevel="1">
      <c r="A1533" t="s">
        <v>2061</v>
      </c>
      <c r="B1533" s="10" t="s">
        <v>1623</v>
      </c>
      <c r="C1533" s="1">
        <f t="shared" si="264"/>
        <v>675</v>
      </c>
      <c r="D1533" s="7">
        <f t="shared" si="268"/>
        <v>1</v>
      </c>
      <c r="E1533" s="7">
        <f t="shared" si="269"/>
        <v>2</v>
      </c>
      <c r="F1533" s="7">
        <f t="shared" si="270"/>
        <v>3</v>
      </c>
      <c r="G1533" s="1">
        <f t="shared" si="265"/>
        <v>7</v>
      </c>
      <c r="H1533" s="2">
        <f t="shared" si="266"/>
        <v>1.037037037037037E-2</v>
      </c>
      <c r="I1533" s="8"/>
      <c r="J1533" s="2">
        <f t="shared" si="271"/>
        <v>0.46074074074074073</v>
      </c>
      <c r="K1533" s="2">
        <f t="shared" si="272"/>
        <v>0.45037037037037037</v>
      </c>
      <c r="L1533" s="2">
        <f t="shared" si="273"/>
        <v>7.407407407407407E-2</v>
      </c>
      <c r="M1533" s="2">
        <f t="shared" si="274"/>
        <v>1.4814814814814892E-2</v>
      </c>
      <c r="N1533" s="1">
        <v>311</v>
      </c>
      <c r="O1533" s="1">
        <v>304</v>
      </c>
      <c r="P1533" s="1">
        <v>50</v>
      </c>
      <c r="Q1533" s="1">
        <v>2</v>
      </c>
      <c r="R1533" s="1">
        <v>2</v>
      </c>
      <c r="S1533" s="1">
        <v>0</v>
      </c>
      <c r="T1533" s="1">
        <v>0</v>
      </c>
      <c r="U1533" s="1">
        <v>1</v>
      </c>
      <c r="V1533" s="1">
        <v>1</v>
      </c>
      <c r="W1533" s="1">
        <v>0</v>
      </c>
      <c r="X1533" s="1"/>
      <c r="Y1533" s="1"/>
      <c r="Z1533" s="1"/>
      <c r="AA1533" s="1"/>
      <c r="AB1533" s="1">
        <v>4</v>
      </c>
      <c r="AG1533" t="str">
        <f t="shared" si="267"/>
        <v>Shrewsbury</v>
      </c>
      <c r="AH1533" t="s">
        <v>1862</v>
      </c>
      <c r="AI1533">
        <v>1</v>
      </c>
      <c r="AJ1533" s="7">
        <v>195</v>
      </c>
      <c r="AL1533" s="7" t="s">
        <v>1129</v>
      </c>
      <c r="AM1533" t="s">
        <v>458</v>
      </c>
      <c r="AN1533" t="s">
        <v>998</v>
      </c>
      <c r="AO1533" t="s">
        <v>5085</v>
      </c>
    </row>
    <row r="1534" spans="1:41" hidden="1" outlineLevel="1">
      <c r="A1534" t="s">
        <v>2062</v>
      </c>
      <c r="B1534" s="10" t="s">
        <v>1623</v>
      </c>
      <c r="C1534" s="1">
        <f t="shared" si="264"/>
        <v>7901</v>
      </c>
      <c r="D1534" s="7">
        <f t="shared" si="268"/>
        <v>1</v>
      </c>
      <c r="E1534" s="7">
        <f t="shared" si="269"/>
        <v>2</v>
      </c>
      <c r="F1534" s="7">
        <f t="shared" si="270"/>
        <v>3</v>
      </c>
      <c r="G1534" s="1">
        <f t="shared" si="265"/>
        <v>1398</v>
      </c>
      <c r="H1534" s="2">
        <f t="shared" si="266"/>
        <v>0.17693962789520315</v>
      </c>
      <c r="I1534" s="8"/>
      <c r="J1534" s="2">
        <f t="shared" si="271"/>
        <v>0.55600556891532715</v>
      </c>
      <c r="K1534" s="2">
        <f t="shared" si="272"/>
        <v>0.37906594102012403</v>
      </c>
      <c r="L1534" s="2">
        <f t="shared" si="273"/>
        <v>5.4043791925072776E-2</v>
      </c>
      <c r="M1534" s="2">
        <f t="shared" si="274"/>
        <v>1.088469813947604E-2</v>
      </c>
      <c r="N1534" s="1">
        <v>4393</v>
      </c>
      <c r="O1534" s="1">
        <v>2995</v>
      </c>
      <c r="P1534" s="1">
        <v>427</v>
      </c>
      <c r="Q1534" s="1">
        <v>33</v>
      </c>
      <c r="R1534" s="1">
        <v>23</v>
      </c>
      <c r="S1534" s="1">
        <v>5</v>
      </c>
      <c r="T1534" s="1">
        <v>1</v>
      </c>
      <c r="U1534" s="1">
        <v>15</v>
      </c>
      <c r="V1534" s="1">
        <v>1</v>
      </c>
      <c r="W1534" s="1">
        <v>1</v>
      </c>
      <c r="X1534" s="1"/>
      <c r="Y1534" s="1"/>
      <c r="Z1534" s="1"/>
      <c r="AA1534" s="1"/>
      <c r="AB1534" s="1">
        <v>7</v>
      </c>
      <c r="AG1534" t="str">
        <f t="shared" si="267"/>
        <v>South Burlington</v>
      </c>
      <c r="AH1534" t="s">
        <v>2877</v>
      </c>
      <c r="AI1534">
        <v>1</v>
      </c>
      <c r="AJ1534" s="7">
        <v>85</v>
      </c>
      <c r="AL1534" s="7" t="s">
        <v>1129</v>
      </c>
      <c r="AM1534" t="s">
        <v>2150</v>
      </c>
      <c r="AN1534" t="s">
        <v>992</v>
      </c>
      <c r="AO1534" t="s">
        <v>5086</v>
      </c>
    </row>
    <row r="1535" spans="1:41" hidden="1" outlineLevel="1">
      <c r="A1535" t="s">
        <v>2063</v>
      </c>
      <c r="B1535" s="10" t="s">
        <v>1623</v>
      </c>
      <c r="C1535" s="1">
        <f t="shared" si="264"/>
        <v>1053</v>
      </c>
      <c r="D1535" s="7">
        <f t="shared" si="268"/>
        <v>1</v>
      </c>
      <c r="E1535" s="7">
        <f t="shared" si="269"/>
        <v>2</v>
      </c>
      <c r="F1535" s="7">
        <f t="shared" si="270"/>
        <v>3</v>
      </c>
      <c r="G1535" s="1">
        <f t="shared" si="265"/>
        <v>160</v>
      </c>
      <c r="H1535" s="2">
        <f t="shared" si="266"/>
        <v>0.15194681861348527</v>
      </c>
      <c r="I1535" s="8"/>
      <c r="J1535" s="2">
        <f t="shared" si="271"/>
        <v>0.53751187084520413</v>
      </c>
      <c r="K1535" s="2">
        <f t="shared" si="272"/>
        <v>0.38556505223171889</v>
      </c>
      <c r="L1535" s="2">
        <f t="shared" si="273"/>
        <v>6.2678062678062682E-2</v>
      </c>
      <c r="M1535" s="2">
        <f t="shared" si="274"/>
        <v>1.4245014245014301E-2</v>
      </c>
      <c r="N1535" s="1">
        <v>566</v>
      </c>
      <c r="O1535" s="1">
        <v>406</v>
      </c>
      <c r="P1535" s="1">
        <v>66</v>
      </c>
      <c r="Q1535" s="1">
        <v>9</v>
      </c>
      <c r="R1535" s="1">
        <v>3</v>
      </c>
      <c r="S1535" s="1"/>
      <c r="T1535" s="1"/>
      <c r="U1535" s="1"/>
      <c r="V1535" s="1"/>
      <c r="W1535" s="1"/>
      <c r="X1535" s="1"/>
      <c r="Y1535" s="1"/>
      <c r="Z1535" s="1"/>
      <c r="AA1535" s="1"/>
      <c r="AB1535" s="1">
        <v>3</v>
      </c>
      <c r="AG1535" t="str">
        <f t="shared" si="267"/>
        <v>South Hero</v>
      </c>
      <c r="AH1535" t="s">
        <v>2878</v>
      </c>
      <c r="AI1535">
        <v>1</v>
      </c>
      <c r="AJ1535" s="7">
        <v>61</v>
      </c>
      <c r="AL1535" s="7" t="s">
        <v>1129</v>
      </c>
      <c r="AM1535" t="s">
        <v>2456</v>
      </c>
      <c r="AN1535" t="s">
        <v>776</v>
      </c>
      <c r="AO1535" t="s">
        <v>4006</v>
      </c>
    </row>
    <row r="1536" spans="1:41" hidden="1" outlineLevel="1">
      <c r="A1536" t="s">
        <v>2064</v>
      </c>
      <c r="B1536" s="10" t="s">
        <v>1623</v>
      </c>
      <c r="C1536" s="1">
        <f t="shared" si="264"/>
        <v>4415</v>
      </c>
      <c r="D1536" s="7">
        <f t="shared" si="268"/>
        <v>1</v>
      </c>
      <c r="E1536" s="7">
        <f t="shared" si="269"/>
        <v>2</v>
      </c>
      <c r="F1536" s="7">
        <f t="shared" si="270"/>
        <v>3</v>
      </c>
      <c r="G1536" s="1">
        <f t="shared" si="265"/>
        <v>666</v>
      </c>
      <c r="H1536" s="2">
        <f t="shared" si="266"/>
        <v>0.15084937712344282</v>
      </c>
      <c r="I1536" s="8"/>
      <c r="J1536" s="2">
        <f t="shared" si="271"/>
        <v>0.54043035107587767</v>
      </c>
      <c r="K1536" s="2">
        <f t="shared" si="272"/>
        <v>0.38958097395243491</v>
      </c>
      <c r="L1536" s="2">
        <f t="shared" si="273"/>
        <v>5.2095130237825596E-2</v>
      </c>
      <c r="M1536" s="2">
        <f t="shared" si="274"/>
        <v>1.789354473386183E-2</v>
      </c>
      <c r="N1536" s="1">
        <v>2386</v>
      </c>
      <c r="O1536" s="1">
        <v>1720</v>
      </c>
      <c r="P1536" s="1">
        <v>230</v>
      </c>
      <c r="Q1536" s="1">
        <v>27</v>
      </c>
      <c r="R1536" s="1">
        <v>14</v>
      </c>
      <c r="S1536" s="1">
        <v>3</v>
      </c>
      <c r="T1536" s="1">
        <v>4</v>
      </c>
      <c r="U1536" s="1">
        <v>13</v>
      </c>
      <c r="V1536" s="1">
        <v>1</v>
      </c>
      <c r="W1536" s="1">
        <v>1</v>
      </c>
      <c r="X1536" s="1"/>
      <c r="Y1536" s="1"/>
      <c r="Z1536" s="1"/>
      <c r="AA1536" s="1"/>
      <c r="AB1536" s="1">
        <v>16</v>
      </c>
      <c r="AG1536" t="str">
        <f t="shared" si="267"/>
        <v>Springfield</v>
      </c>
      <c r="AH1536" t="s">
        <v>3679</v>
      </c>
      <c r="AI1536">
        <v>1</v>
      </c>
      <c r="AJ1536" s="7">
        <v>215</v>
      </c>
      <c r="AL1536" s="7" t="s">
        <v>1129</v>
      </c>
      <c r="AM1536" t="s">
        <v>777</v>
      </c>
      <c r="AN1536" t="s">
        <v>994</v>
      </c>
      <c r="AO1536" t="s">
        <v>5087</v>
      </c>
    </row>
    <row r="1537" spans="1:41" hidden="1" outlineLevel="1">
      <c r="A1537" t="s">
        <v>1764</v>
      </c>
      <c r="B1537" s="10" t="s">
        <v>1623</v>
      </c>
      <c r="C1537" s="1">
        <f t="shared" si="264"/>
        <v>442</v>
      </c>
      <c r="D1537" s="7">
        <f t="shared" si="268"/>
        <v>2</v>
      </c>
      <c r="E1537" s="7">
        <f t="shared" si="269"/>
        <v>1</v>
      </c>
      <c r="F1537" s="7">
        <f t="shared" si="270"/>
        <v>3</v>
      </c>
      <c r="G1537" s="1">
        <f t="shared" si="265"/>
        <v>2</v>
      </c>
      <c r="H1537" s="2">
        <f t="shared" si="266"/>
        <v>4.5248868778280547E-3</v>
      </c>
      <c r="I1537" s="8"/>
      <c r="J1537" s="2">
        <f t="shared" si="271"/>
        <v>0.46380090497737558</v>
      </c>
      <c r="K1537" s="2">
        <f t="shared" si="272"/>
        <v>0.46832579185520362</v>
      </c>
      <c r="L1537" s="2">
        <f t="shared" si="273"/>
        <v>5.4298642533936653E-2</v>
      </c>
      <c r="M1537" s="2">
        <f t="shared" si="274"/>
        <v>1.3574660633484142E-2</v>
      </c>
      <c r="N1537" s="1">
        <v>205</v>
      </c>
      <c r="O1537" s="1">
        <v>207</v>
      </c>
      <c r="P1537" s="1">
        <v>24</v>
      </c>
      <c r="Q1537" s="1">
        <v>0</v>
      </c>
      <c r="R1537" s="1">
        <v>1</v>
      </c>
      <c r="S1537" s="1">
        <v>0</v>
      </c>
      <c r="T1537" s="1">
        <v>0</v>
      </c>
      <c r="U1537" s="1">
        <v>3</v>
      </c>
      <c r="V1537" s="1">
        <v>0</v>
      </c>
      <c r="W1537" s="1">
        <v>0</v>
      </c>
      <c r="X1537" s="1"/>
      <c r="Y1537" s="1"/>
      <c r="Z1537" s="1"/>
      <c r="AA1537" s="1"/>
      <c r="AB1537" s="1">
        <v>2</v>
      </c>
      <c r="AG1537" t="str">
        <f t="shared" si="267"/>
        <v>Stamford</v>
      </c>
      <c r="AH1537" t="s">
        <v>1625</v>
      </c>
      <c r="AI1537">
        <v>1</v>
      </c>
      <c r="AJ1537" s="7">
        <v>251</v>
      </c>
      <c r="AL1537" s="7" t="s">
        <v>1129</v>
      </c>
      <c r="AM1537" t="s">
        <v>1802</v>
      </c>
      <c r="AN1537" t="s">
        <v>1482</v>
      </c>
      <c r="AO1537" t="s">
        <v>5088</v>
      </c>
    </row>
    <row r="1538" spans="1:41" hidden="1" outlineLevel="1">
      <c r="A1538" t="s">
        <v>2727</v>
      </c>
      <c r="B1538" s="10" t="s">
        <v>1623</v>
      </c>
      <c r="C1538" s="1">
        <f t="shared" ref="C1538:C1596" si="275">SUM(N1538:AE1538)</f>
        <v>97</v>
      </c>
      <c r="D1538" s="7">
        <f t="shared" si="268"/>
        <v>1</v>
      </c>
      <c r="E1538" s="7">
        <f t="shared" si="269"/>
        <v>2</v>
      </c>
      <c r="F1538" s="7">
        <f t="shared" si="270"/>
        <v>3</v>
      </c>
      <c r="G1538" s="1">
        <f t="shared" ref="G1538:G1596" si="276">IF(D1538=1,N1538,IF(E1538=1,O1538,P1538))-IF(D1538=2,N1538,IF(E1538=2,O1538,P1538))</f>
        <v>39</v>
      </c>
      <c r="H1538" s="2">
        <f t="shared" ref="H1538:H1596" si="277">G1538/C1538</f>
        <v>0.40206185567010311</v>
      </c>
      <c r="I1538" s="8"/>
      <c r="J1538" s="2">
        <f t="shared" si="271"/>
        <v>0.65979381443298968</v>
      </c>
      <c r="K1538" s="2">
        <f t="shared" si="272"/>
        <v>0.25773195876288657</v>
      </c>
      <c r="L1538" s="2">
        <f t="shared" si="273"/>
        <v>5.1546391752577317E-2</v>
      </c>
      <c r="M1538" s="2">
        <f t="shared" si="274"/>
        <v>3.0927835051546435E-2</v>
      </c>
      <c r="N1538" s="1">
        <v>64</v>
      </c>
      <c r="O1538" s="1">
        <v>25</v>
      </c>
      <c r="P1538" s="1">
        <v>5</v>
      </c>
      <c r="Q1538" s="1">
        <v>0</v>
      </c>
      <c r="R1538" s="1">
        <v>1</v>
      </c>
      <c r="S1538" s="1">
        <v>0</v>
      </c>
      <c r="T1538" s="1">
        <v>0</v>
      </c>
      <c r="U1538" s="1">
        <v>0</v>
      </c>
      <c r="V1538" s="1">
        <v>0</v>
      </c>
      <c r="W1538" s="1">
        <v>0</v>
      </c>
      <c r="X1538" s="1"/>
      <c r="Y1538" s="1"/>
      <c r="Z1538" s="1"/>
      <c r="AA1538" s="1"/>
      <c r="AB1538" s="1">
        <v>2</v>
      </c>
      <c r="AG1538" t="str">
        <f t="shared" si="267"/>
        <v>Stannard</v>
      </c>
      <c r="AH1538" t="s">
        <v>1364</v>
      </c>
      <c r="AI1538">
        <v>1</v>
      </c>
      <c r="AJ1538" s="7">
        <v>76</v>
      </c>
      <c r="AL1538" s="7" t="s">
        <v>1129</v>
      </c>
      <c r="AM1538" t="s">
        <v>1803</v>
      </c>
      <c r="AN1538" t="s">
        <v>1482</v>
      </c>
      <c r="AO1538" t="s">
        <v>5089</v>
      </c>
    </row>
    <row r="1539" spans="1:41" hidden="1" outlineLevel="1">
      <c r="A1539" t="s">
        <v>3026</v>
      </c>
      <c r="B1539" s="10" t="s">
        <v>1623</v>
      </c>
      <c r="C1539" s="1">
        <f t="shared" si="275"/>
        <v>867</v>
      </c>
      <c r="D1539" s="7">
        <f t="shared" si="268"/>
        <v>1</v>
      </c>
      <c r="E1539" s="7">
        <f t="shared" si="269"/>
        <v>2</v>
      </c>
      <c r="F1539" s="7">
        <f t="shared" si="270"/>
        <v>3</v>
      </c>
      <c r="G1539" s="1">
        <f t="shared" si="276"/>
        <v>133</v>
      </c>
      <c r="H1539" s="2">
        <f t="shared" si="277"/>
        <v>0.15340253748558247</v>
      </c>
      <c r="I1539" s="8"/>
      <c r="J1539" s="2">
        <f t="shared" si="271"/>
        <v>0.50288350634371393</v>
      </c>
      <c r="K1539" s="2">
        <f t="shared" si="272"/>
        <v>0.34948096885813151</v>
      </c>
      <c r="L1539" s="2">
        <f t="shared" si="273"/>
        <v>0.11995386389850057</v>
      </c>
      <c r="M1539" s="2">
        <f t="shared" si="274"/>
        <v>2.7681660899653987E-2</v>
      </c>
      <c r="N1539" s="1">
        <v>436</v>
      </c>
      <c r="O1539" s="1">
        <v>303</v>
      </c>
      <c r="P1539" s="1">
        <v>104</v>
      </c>
      <c r="Q1539" s="1">
        <v>11</v>
      </c>
      <c r="R1539" s="1">
        <v>2</v>
      </c>
      <c r="S1539" s="1">
        <v>0</v>
      </c>
      <c r="T1539" s="1">
        <v>0</v>
      </c>
      <c r="U1539" s="1"/>
      <c r="V1539" s="1">
        <v>1</v>
      </c>
      <c r="W1539" s="1">
        <v>4</v>
      </c>
      <c r="X1539" s="1"/>
      <c r="Y1539" s="1"/>
      <c r="Z1539" s="1"/>
      <c r="AA1539" s="1"/>
      <c r="AB1539" s="1">
        <v>6</v>
      </c>
      <c r="AG1539" t="str">
        <f t="shared" ref="AG1539:AG1596" si="278">A1539</f>
        <v>Starksboro</v>
      </c>
      <c r="AH1539" t="s">
        <v>1624</v>
      </c>
      <c r="AI1539">
        <v>1</v>
      </c>
      <c r="AJ1539" s="7">
        <v>112</v>
      </c>
      <c r="AL1539" s="7" t="s">
        <v>1129</v>
      </c>
      <c r="AM1539" t="s">
        <v>1801</v>
      </c>
      <c r="AN1539" t="s">
        <v>95</v>
      </c>
      <c r="AO1539" t="s">
        <v>4711</v>
      </c>
    </row>
    <row r="1540" spans="1:41" hidden="1" outlineLevel="1">
      <c r="A1540" t="s">
        <v>1976</v>
      </c>
      <c r="B1540" s="10" t="s">
        <v>1623</v>
      </c>
      <c r="C1540" s="1">
        <f t="shared" si="275"/>
        <v>361</v>
      </c>
      <c r="D1540" s="7">
        <f t="shared" si="268"/>
        <v>1</v>
      </c>
      <c r="E1540" s="7">
        <f t="shared" si="269"/>
        <v>2</v>
      </c>
      <c r="F1540" s="7">
        <f t="shared" si="270"/>
        <v>3</v>
      </c>
      <c r="G1540" s="1">
        <f t="shared" si="276"/>
        <v>62</v>
      </c>
      <c r="H1540" s="2">
        <f t="shared" si="277"/>
        <v>0.17174515235457063</v>
      </c>
      <c r="I1540" s="8"/>
      <c r="J1540" s="2">
        <f t="shared" si="271"/>
        <v>0.53739612188365649</v>
      </c>
      <c r="K1540" s="2">
        <f t="shared" si="272"/>
        <v>0.36565096952908588</v>
      </c>
      <c r="L1540" s="2">
        <f t="shared" si="273"/>
        <v>6.9252077562326875E-2</v>
      </c>
      <c r="M1540" s="2">
        <f t="shared" si="274"/>
        <v>2.7700831024930761E-2</v>
      </c>
      <c r="N1540" s="1">
        <v>194</v>
      </c>
      <c r="O1540" s="1">
        <v>132</v>
      </c>
      <c r="P1540" s="1">
        <v>25</v>
      </c>
      <c r="Q1540" s="1">
        <v>2</v>
      </c>
      <c r="R1540" s="1">
        <v>3</v>
      </c>
      <c r="S1540" s="1"/>
      <c r="T1540" s="1"/>
      <c r="U1540" s="1">
        <v>2</v>
      </c>
      <c r="V1540" s="1"/>
      <c r="W1540" s="1"/>
      <c r="X1540" s="1"/>
      <c r="Y1540" s="1"/>
      <c r="Z1540" s="1"/>
      <c r="AA1540" s="1"/>
      <c r="AB1540" s="1">
        <v>3</v>
      </c>
      <c r="AG1540" t="str">
        <f t="shared" si="278"/>
        <v>Stockbridge</v>
      </c>
      <c r="AH1540" t="s">
        <v>3679</v>
      </c>
      <c r="AI1540">
        <v>1</v>
      </c>
      <c r="AJ1540" s="7">
        <v>172</v>
      </c>
      <c r="AL1540" s="7" t="s">
        <v>1129</v>
      </c>
      <c r="AM1540" t="s">
        <v>777</v>
      </c>
      <c r="AN1540" t="s">
        <v>95</v>
      </c>
      <c r="AO1540" t="s">
        <v>4712</v>
      </c>
    </row>
    <row r="1541" spans="1:41" hidden="1" outlineLevel="1">
      <c r="A1541" t="s">
        <v>2358</v>
      </c>
      <c r="B1541" s="10" t="s">
        <v>1623</v>
      </c>
      <c r="C1541" s="1">
        <f t="shared" si="275"/>
        <v>2449</v>
      </c>
      <c r="D1541" s="7">
        <f t="shared" si="268"/>
        <v>1</v>
      </c>
      <c r="E1541" s="7">
        <f t="shared" si="269"/>
        <v>2</v>
      </c>
      <c r="F1541" s="7">
        <f t="shared" si="270"/>
        <v>3</v>
      </c>
      <c r="G1541" s="1">
        <f t="shared" si="276"/>
        <v>330</v>
      </c>
      <c r="H1541" s="2">
        <f t="shared" si="277"/>
        <v>0.1347488770926909</v>
      </c>
      <c r="I1541" s="8"/>
      <c r="J1541" s="2">
        <f t="shared" si="271"/>
        <v>0.52266231114740713</v>
      </c>
      <c r="K1541" s="2">
        <f t="shared" si="272"/>
        <v>0.38791343405471623</v>
      </c>
      <c r="L1541" s="2">
        <f t="shared" si="273"/>
        <v>7.7582686810943241E-2</v>
      </c>
      <c r="M1541" s="2">
        <f t="shared" si="274"/>
        <v>1.1841567986933393E-2</v>
      </c>
      <c r="N1541" s="1">
        <v>1280</v>
      </c>
      <c r="O1541" s="1">
        <v>950</v>
      </c>
      <c r="P1541" s="1">
        <v>190</v>
      </c>
      <c r="Q1541" s="1">
        <v>12</v>
      </c>
      <c r="R1541" s="1">
        <v>7</v>
      </c>
      <c r="S1541" s="1">
        <v>1</v>
      </c>
      <c r="T1541" s="1">
        <v>0</v>
      </c>
      <c r="U1541" s="1">
        <v>4</v>
      </c>
      <c r="V1541" s="1">
        <v>2</v>
      </c>
      <c r="W1541" s="1">
        <v>0</v>
      </c>
      <c r="X1541" s="1"/>
      <c r="Y1541" s="1"/>
      <c r="Z1541" s="1"/>
      <c r="AA1541" s="1"/>
      <c r="AB1541" s="1">
        <v>3</v>
      </c>
      <c r="AG1541" t="str">
        <f t="shared" si="278"/>
        <v>Stowe</v>
      </c>
      <c r="AH1541" t="s">
        <v>2866</v>
      </c>
      <c r="AI1541">
        <v>1</v>
      </c>
      <c r="AJ1541" s="7">
        <v>79</v>
      </c>
      <c r="AL1541" s="7" t="s">
        <v>1129</v>
      </c>
      <c r="AM1541" t="s">
        <v>1466</v>
      </c>
      <c r="AN1541" t="s">
        <v>4165</v>
      </c>
      <c r="AO1541" t="s">
        <v>4713</v>
      </c>
    </row>
    <row r="1542" spans="1:41" hidden="1" outlineLevel="1">
      <c r="A1542" t="s">
        <v>617</v>
      </c>
      <c r="B1542" s="10" t="s">
        <v>1623</v>
      </c>
      <c r="C1542" s="1">
        <f t="shared" si="275"/>
        <v>650</v>
      </c>
      <c r="D1542" s="7">
        <f t="shared" si="268"/>
        <v>1</v>
      </c>
      <c r="E1542" s="7">
        <f t="shared" si="269"/>
        <v>2</v>
      </c>
      <c r="F1542" s="7">
        <f t="shared" si="270"/>
        <v>3</v>
      </c>
      <c r="G1542" s="1">
        <f t="shared" si="276"/>
        <v>193</v>
      </c>
      <c r="H1542" s="2">
        <f t="shared" si="277"/>
        <v>0.2969230769230769</v>
      </c>
      <c r="I1542" s="8"/>
      <c r="J1542" s="2">
        <f t="shared" si="271"/>
        <v>0.6</v>
      </c>
      <c r="K1542" s="2">
        <f t="shared" si="272"/>
        <v>0.30307692307692308</v>
      </c>
      <c r="L1542" s="2">
        <f t="shared" si="273"/>
        <v>9.0769230769230769E-2</v>
      </c>
      <c r="M1542" s="2">
        <f t="shared" si="274"/>
        <v>6.1538461538461764E-3</v>
      </c>
      <c r="N1542" s="1">
        <v>390</v>
      </c>
      <c r="O1542" s="1">
        <v>197</v>
      </c>
      <c r="P1542" s="1">
        <v>59</v>
      </c>
      <c r="Q1542" s="1">
        <v>1</v>
      </c>
      <c r="R1542" s="1">
        <v>1</v>
      </c>
      <c r="S1542" s="1"/>
      <c r="T1542" s="1"/>
      <c r="U1542" s="1">
        <v>1</v>
      </c>
      <c r="V1542" s="1"/>
      <c r="W1542" s="1"/>
      <c r="X1542" s="1"/>
      <c r="Y1542" s="1"/>
      <c r="Z1542" s="1"/>
      <c r="AA1542" s="1"/>
      <c r="AB1542" s="1">
        <v>1</v>
      </c>
      <c r="AG1542" t="str">
        <f t="shared" si="278"/>
        <v>Strafford</v>
      </c>
      <c r="AH1542" t="s">
        <v>1372</v>
      </c>
      <c r="AI1542">
        <v>1</v>
      </c>
      <c r="AJ1542" s="7">
        <v>159</v>
      </c>
      <c r="AL1542" s="7" t="s">
        <v>1129</v>
      </c>
      <c r="AM1542" t="s">
        <v>1467</v>
      </c>
      <c r="AN1542" t="s">
        <v>654</v>
      </c>
      <c r="AO1542" t="s">
        <v>4714</v>
      </c>
    </row>
    <row r="1543" spans="1:41" hidden="1" outlineLevel="1">
      <c r="A1543" t="s">
        <v>2343</v>
      </c>
      <c r="B1543" s="10" t="s">
        <v>1623</v>
      </c>
      <c r="C1543" s="1">
        <f t="shared" si="275"/>
        <v>99</v>
      </c>
      <c r="D1543" s="7">
        <f t="shared" si="268"/>
        <v>2</v>
      </c>
      <c r="E1543" s="7">
        <f t="shared" si="269"/>
        <v>1</v>
      </c>
      <c r="F1543" s="7">
        <f t="shared" si="270"/>
        <v>3</v>
      </c>
      <c r="G1543" s="1">
        <f t="shared" si="276"/>
        <v>13</v>
      </c>
      <c r="H1543" s="2">
        <f t="shared" si="277"/>
        <v>0.13131313131313133</v>
      </c>
      <c r="I1543" s="8"/>
      <c r="J1543" s="2">
        <f t="shared" si="271"/>
        <v>0.41414141414141414</v>
      </c>
      <c r="K1543" s="2">
        <f t="shared" si="272"/>
        <v>0.54545454545454541</v>
      </c>
      <c r="L1543" s="2">
        <f t="shared" si="273"/>
        <v>3.0303030303030304E-2</v>
      </c>
      <c r="M1543" s="2">
        <f t="shared" si="274"/>
        <v>1.0101010101010138E-2</v>
      </c>
      <c r="N1543" s="1">
        <v>41</v>
      </c>
      <c r="O1543" s="1">
        <v>54</v>
      </c>
      <c r="P1543" s="1">
        <v>3</v>
      </c>
      <c r="Q1543" s="1"/>
      <c r="R1543" s="1"/>
      <c r="S1543" s="1"/>
      <c r="T1543" s="1"/>
      <c r="U1543" s="1">
        <v>1</v>
      </c>
      <c r="V1543" s="1"/>
      <c r="W1543" s="1"/>
      <c r="X1543" s="1"/>
      <c r="Y1543" s="1"/>
      <c r="Z1543" s="1"/>
      <c r="AA1543" s="1"/>
      <c r="AB1543" s="1"/>
      <c r="AG1543" t="str">
        <f t="shared" si="278"/>
        <v>Stratton</v>
      </c>
      <c r="AH1543" t="s">
        <v>3851</v>
      </c>
      <c r="AI1543">
        <v>1</v>
      </c>
      <c r="AJ1543" s="7">
        <v>233</v>
      </c>
      <c r="AL1543" s="7" t="s">
        <v>1129</v>
      </c>
      <c r="AM1543" t="s">
        <v>776</v>
      </c>
      <c r="AN1543" t="s">
        <v>663</v>
      </c>
      <c r="AO1543" t="s">
        <v>4715</v>
      </c>
    </row>
    <row r="1544" spans="1:41" hidden="1" outlineLevel="1">
      <c r="A1544" t="s">
        <v>2072</v>
      </c>
      <c r="B1544" s="10" t="s">
        <v>1623</v>
      </c>
      <c r="C1544" s="1">
        <f t="shared" si="275"/>
        <v>311</v>
      </c>
      <c r="D1544" s="7">
        <f t="shared" si="268"/>
        <v>1</v>
      </c>
      <c r="E1544" s="7">
        <f t="shared" si="269"/>
        <v>2</v>
      </c>
      <c r="F1544" s="7">
        <f t="shared" si="270"/>
        <v>3</v>
      </c>
      <c r="G1544" s="1">
        <f t="shared" si="276"/>
        <v>40</v>
      </c>
      <c r="H1544" s="2">
        <f t="shared" si="277"/>
        <v>0.12861736334405144</v>
      </c>
      <c r="I1544" s="8"/>
      <c r="J1544" s="2">
        <f t="shared" si="271"/>
        <v>0.53054662379421225</v>
      </c>
      <c r="K1544" s="2">
        <f t="shared" si="272"/>
        <v>0.40192926045016075</v>
      </c>
      <c r="L1544" s="2">
        <f t="shared" si="273"/>
        <v>4.5016077170418008E-2</v>
      </c>
      <c r="M1544" s="2">
        <f t="shared" si="274"/>
        <v>2.2508038585208993E-2</v>
      </c>
      <c r="N1544" s="1">
        <v>165</v>
      </c>
      <c r="O1544" s="1">
        <v>125</v>
      </c>
      <c r="P1544" s="1">
        <v>14</v>
      </c>
      <c r="Q1544" s="1">
        <v>3</v>
      </c>
      <c r="R1544" s="1">
        <v>0</v>
      </c>
      <c r="S1544" s="1">
        <v>0</v>
      </c>
      <c r="T1544" s="1">
        <v>0</v>
      </c>
      <c r="U1544" s="1">
        <v>0</v>
      </c>
      <c r="V1544" s="1">
        <v>0</v>
      </c>
      <c r="W1544" s="1">
        <v>1</v>
      </c>
      <c r="X1544" s="1"/>
      <c r="Y1544" s="1"/>
      <c r="Z1544" s="1"/>
      <c r="AA1544" s="1"/>
      <c r="AB1544" s="1">
        <v>3</v>
      </c>
      <c r="AG1544" t="str">
        <f t="shared" si="278"/>
        <v>Sudbury</v>
      </c>
      <c r="AH1544" t="s">
        <v>1862</v>
      </c>
      <c r="AI1544">
        <v>1</v>
      </c>
      <c r="AJ1544" s="7">
        <v>169</v>
      </c>
      <c r="AL1544" s="7" t="s">
        <v>1129</v>
      </c>
      <c r="AM1544" t="s">
        <v>458</v>
      </c>
      <c r="AN1544" t="s">
        <v>318</v>
      </c>
      <c r="AO1544" t="s">
        <v>4716</v>
      </c>
    </row>
    <row r="1545" spans="1:41" hidden="1" outlineLevel="1">
      <c r="A1545" t="s">
        <v>2344</v>
      </c>
      <c r="B1545" s="10" t="s">
        <v>1623</v>
      </c>
      <c r="C1545" s="1">
        <f t="shared" si="275"/>
        <v>459</v>
      </c>
      <c r="D1545" s="7">
        <f t="shared" si="268"/>
        <v>2</v>
      </c>
      <c r="E1545" s="7">
        <f t="shared" si="269"/>
        <v>1</v>
      </c>
      <c r="F1545" s="7">
        <f t="shared" si="270"/>
        <v>3</v>
      </c>
      <c r="G1545" s="1">
        <f t="shared" si="276"/>
        <v>9</v>
      </c>
      <c r="H1545" s="2">
        <f t="shared" si="277"/>
        <v>1.9607843137254902E-2</v>
      </c>
      <c r="I1545" s="8"/>
      <c r="J1545" s="2">
        <f t="shared" si="271"/>
        <v>0.45315904139433549</v>
      </c>
      <c r="K1545" s="2">
        <f t="shared" si="272"/>
        <v>0.47276688453159044</v>
      </c>
      <c r="L1545" s="2">
        <f t="shared" si="273"/>
        <v>5.2287581699346407E-2</v>
      </c>
      <c r="M1545" s="2">
        <f t="shared" si="274"/>
        <v>2.1786492374727663E-2</v>
      </c>
      <c r="N1545" s="1">
        <v>208</v>
      </c>
      <c r="O1545" s="1">
        <v>217</v>
      </c>
      <c r="P1545" s="1">
        <v>24</v>
      </c>
      <c r="Q1545" s="1">
        <v>1</v>
      </c>
      <c r="R1545" s="1">
        <v>0</v>
      </c>
      <c r="S1545" s="1">
        <v>0</v>
      </c>
      <c r="T1545" s="1">
        <v>0</v>
      </c>
      <c r="U1545" s="1">
        <v>1</v>
      </c>
      <c r="V1545" s="1">
        <v>7</v>
      </c>
      <c r="W1545" s="1">
        <v>0</v>
      </c>
      <c r="X1545" s="1"/>
      <c r="Y1545" s="1"/>
      <c r="Z1545" s="1"/>
      <c r="AA1545" s="1"/>
      <c r="AB1545" s="1">
        <v>1</v>
      </c>
      <c r="AG1545" t="str">
        <f t="shared" si="278"/>
        <v>Sunderland</v>
      </c>
      <c r="AH1545" t="s">
        <v>1625</v>
      </c>
      <c r="AI1545">
        <v>1</v>
      </c>
      <c r="AJ1545" s="7">
        <v>232</v>
      </c>
      <c r="AL1545" s="7" t="s">
        <v>1129</v>
      </c>
      <c r="AM1545" t="s">
        <v>1802</v>
      </c>
      <c r="AN1545" t="s">
        <v>992</v>
      </c>
      <c r="AO1545" t="s">
        <v>4717</v>
      </c>
    </row>
    <row r="1546" spans="1:41" hidden="1" outlineLevel="1">
      <c r="A1546" t="s">
        <v>1580</v>
      </c>
      <c r="B1546" s="10" t="s">
        <v>1623</v>
      </c>
      <c r="C1546" s="1">
        <f t="shared" si="275"/>
        <v>460</v>
      </c>
      <c r="D1546" s="7">
        <f t="shared" si="268"/>
        <v>2</v>
      </c>
      <c r="E1546" s="7">
        <f t="shared" si="269"/>
        <v>1</v>
      </c>
      <c r="F1546" s="7">
        <f t="shared" si="270"/>
        <v>3</v>
      </c>
      <c r="G1546" s="1">
        <f t="shared" si="276"/>
        <v>46</v>
      </c>
      <c r="H1546" s="2">
        <f t="shared" si="277"/>
        <v>0.1</v>
      </c>
      <c r="I1546" s="8"/>
      <c r="J1546" s="2">
        <f t="shared" si="271"/>
        <v>0.41739130434782606</v>
      </c>
      <c r="K1546" s="2">
        <f t="shared" si="272"/>
        <v>0.5173913043478261</v>
      </c>
      <c r="L1546" s="2">
        <f t="shared" si="273"/>
        <v>3.9130434782608699E-2</v>
      </c>
      <c r="M1546" s="2">
        <f t="shared" si="274"/>
        <v>2.6086956521739084E-2</v>
      </c>
      <c r="N1546" s="1">
        <v>192</v>
      </c>
      <c r="O1546" s="1">
        <v>238</v>
      </c>
      <c r="P1546" s="1">
        <v>18</v>
      </c>
      <c r="Q1546" s="1">
        <v>6</v>
      </c>
      <c r="R1546" s="1">
        <v>1</v>
      </c>
      <c r="S1546" s="1">
        <v>0</v>
      </c>
      <c r="T1546" s="1">
        <v>0</v>
      </c>
      <c r="U1546" s="1">
        <v>1</v>
      </c>
      <c r="V1546" s="1">
        <v>0</v>
      </c>
      <c r="W1546" s="1">
        <v>1</v>
      </c>
      <c r="X1546" s="1"/>
      <c r="Y1546" s="1"/>
      <c r="Z1546" s="1"/>
      <c r="AA1546" s="1"/>
      <c r="AB1546" s="1">
        <v>3</v>
      </c>
      <c r="AG1546" t="str">
        <f t="shared" si="278"/>
        <v>Sutton</v>
      </c>
      <c r="AH1546" t="s">
        <v>1364</v>
      </c>
      <c r="AI1546">
        <v>1</v>
      </c>
      <c r="AJ1546" s="7">
        <v>52</v>
      </c>
      <c r="AL1546" s="7" t="s">
        <v>1129</v>
      </c>
      <c r="AM1546" t="s">
        <v>1803</v>
      </c>
      <c r="AN1546" t="s">
        <v>992</v>
      </c>
      <c r="AO1546" t="s">
        <v>4718</v>
      </c>
    </row>
    <row r="1547" spans="1:41" hidden="1" outlineLevel="1">
      <c r="A1547" t="s">
        <v>2345</v>
      </c>
      <c r="B1547" s="10" t="s">
        <v>1623</v>
      </c>
      <c r="C1547" s="1">
        <f t="shared" si="275"/>
        <v>2478</v>
      </c>
      <c r="D1547" s="7">
        <f t="shared" si="268"/>
        <v>1</v>
      </c>
      <c r="E1547" s="7">
        <f t="shared" si="269"/>
        <v>2</v>
      </c>
      <c r="F1547" s="7">
        <f t="shared" si="270"/>
        <v>3</v>
      </c>
      <c r="G1547" s="1">
        <f t="shared" si="276"/>
        <v>237</v>
      </c>
      <c r="H1547" s="2">
        <f t="shared" si="277"/>
        <v>9.5641646489104115E-2</v>
      </c>
      <c r="I1547" s="8"/>
      <c r="J1547" s="2">
        <f t="shared" si="271"/>
        <v>0.52542372881355937</v>
      </c>
      <c r="K1547" s="2">
        <f t="shared" si="272"/>
        <v>0.42978208232445519</v>
      </c>
      <c r="L1547" s="2">
        <f t="shared" si="273"/>
        <v>2.8248587570621469E-2</v>
      </c>
      <c r="M1547" s="2">
        <f t="shared" si="274"/>
        <v>1.6545601291363971E-2</v>
      </c>
      <c r="N1547" s="1">
        <v>1302</v>
      </c>
      <c r="O1547" s="1">
        <v>1065</v>
      </c>
      <c r="P1547" s="1">
        <v>70</v>
      </c>
      <c r="Q1547" s="1">
        <v>21</v>
      </c>
      <c r="R1547" s="1">
        <v>2</v>
      </c>
      <c r="S1547" s="1">
        <v>2</v>
      </c>
      <c r="T1547" s="1">
        <v>2</v>
      </c>
      <c r="U1547" s="1">
        <v>6</v>
      </c>
      <c r="V1547" s="1"/>
      <c r="W1547" s="1"/>
      <c r="X1547" s="1"/>
      <c r="Y1547" s="1"/>
      <c r="Z1547" s="1"/>
      <c r="AA1547" s="1"/>
      <c r="AB1547" s="1">
        <v>8</v>
      </c>
      <c r="AG1547" t="str">
        <f t="shared" si="278"/>
        <v>Swanton</v>
      </c>
      <c r="AH1547" t="s">
        <v>2579</v>
      </c>
      <c r="AI1547">
        <v>1</v>
      </c>
      <c r="AJ1547" s="7">
        <v>5</v>
      </c>
      <c r="AL1547" s="7" t="s">
        <v>1129</v>
      </c>
      <c r="AM1547" t="s">
        <v>2455</v>
      </c>
      <c r="AN1547" t="s">
        <v>3823</v>
      </c>
      <c r="AO1547" t="s">
        <v>4719</v>
      </c>
    </row>
    <row r="1548" spans="1:41" hidden="1" outlineLevel="1">
      <c r="A1548" t="s">
        <v>2039</v>
      </c>
      <c r="B1548" s="10" t="s">
        <v>1623</v>
      </c>
      <c r="C1548" s="1">
        <f t="shared" si="275"/>
        <v>1494</v>
      </c>
      <c r="D1548" s="7">
        <f t="shared" si="268"/>
        <v>1</v>
      </c>
      <c r="E1548" s="7">
        <f t="shared" si="269"/>
        <v>2</v>
      </c>
      <c r="F1548" s="7">
        <f t="shared" si="270"/>
        <v>3</v>
      </c>
      <c r="G1548" s="1">
        <f t="shared" si="276"/>
        <v>398</v>
      </c>
      <c r="H1548" s="2">
        <f t="shared" si="277"/>
        <v>0.26639892904953144</v>
      </c>
      <c r="I1548" s="8"/>
      <c r="J1548" s="2">
        <f t="shared" si="271"/>
        <v>0.59103078982597057</v>
      </c>
      <c r="K1548" s="2">
        <f t="shared" si="272"/>
        <v>0.32463186077643907</v>
      </c>
      <c r="L1548" s="2">
        <f t="shared" si="273"/>
        <v>7.4966532797858101E-2</v>
      </c>
      <c r="M1548" s="2">
        <f t="shared" si="274"/>
        <v>9.370816599732254E-3</v>
      </c>
      <c r="N1548" s="1">
        <v>883</v>
      </c>
      <c r="O1548" s="1">
        <v>485</v>
      </c>
      <c r="P1548" s="1">
        <v>112</v>
      </c>
      <c r="Q1548" s="1">
        <v>5</v>
      </c>
      <c r="R1548" s="1">
        <v>6</v>
      </c>
      <c r="S1548" s="1">
        <v>3</v>
      </c>
      <c r="T1548" s="1">
        <v>0</v>
      </c>
      <c r="U1548" s="1">
        <v>0</v>
      </c>
      <c r="V1548" s="1">
        <v>0</v>
      </c>
      <c r="W1548" s="1">
        <v>0</v>
      </c>
      <c r="X1548" s="1"/>
      <c r="Y1548" s="1"/>
      <c r="Z1548" s="1"/>
      <c r="AA1548" s="1"/>
      <c r="AB1548" s="1">
        <v>0</v>
      </c>
      <c r="AG1548" t="str">
        <f t="shared" si="278"/>
        <v>Thetford</v>
      </c>
      <c r="AH1548" t="s">
        <v>1372</v>
      </c>
      <c r="AI1548">
        <v>1</v>
      </c>
      <c r="AJ1548" s="7">
        <v>164</v>
      </c>
      <c r="AL1548" s="7" t="s">
        <v>1129</v>
      </c>
      <c r="AM1548" t="s">
        <v>1467</v>
      </c>
      <c r="AN1548" t="s">
        <v>660</v>
      </c>
      <c r="AO1548" t="s">
        <v>4720</v>
      </c>
    </row>
    <row r="1549" spans="1:41" hidden="1" outlineLevel="1">
      <c r="A1549" t="s">
        <v>2011</v>
      </c>
      <c r="B1549" s="10" t="s">
        <v>1623</v>
      </c>
      <c r="C1549" s="1">
        <f t="shared" si="275"/>
        <v>280</v>
      </c>
      <c r="D1549" s="7">
        <f t="shared" si="268"/>
        <v>2</v>
      </c>
      <c r="E1549" s="7">
        <f t="shared" si="269"/>
        <v>1</v>
      </c>
      <c r="F1549" s="7">
        <f t="shared" si="270"/>
        <v>3</v>
      </c>
      <c r="G1549" s="1">
        <f t="shared" si="276"/>
        <v>5</v>
      </c>
      <c r="H1549" s="2">
        <f t="shared" si="277"/>
        <v>1.7857142857142856E-2</v>
      </c>
      <c r="I1549" s="8"/>
      <c r="J1549" s="2">
        <f t="shared" si="271"/>
        <v>0.45714285714285713</v>
      </c>
      <c r="K1549" s="2">
        <f t="shared" si="272"/>
        <v>0.47499999999999998</v>
      </c>
      <c r="L1549" s="2">
        <f t="shared" si="273"/>
        <v>5.3571428571428568E-2</v>
      </c>
      <c r="M1549" s="2">
        <f t="shared" si="274"/>
        <v>1.4285714285714381E-2</v>
      </c>
      <c r="N1549" s="1">
        <v>128</v>
      </c>
      <c r="O1549" s="1">
        <v>133</v>
      </c>
      <c r="P1549" s="1">
        <v>15</v>
      </c>
      <c r="Q1549" s="1">
        <v>2</v>
      </c>
      <c r="R1549" s="1"/>
      <c r="S1549" s="1"/>
      <c r="T1549" s="1"/>
      <c r="U1549" s="1"/>
      <c r="V1549" s="1">
        <v>1</v>
      </c>
      <c r="W1549" s="1"/>
      <c r="X1549" s="1"/>
      <c r="Y1549" s="1"/>
      <c r="Z1549" s="1"/>
      <c r="AA1549" s="1"/>
      <c r="AB1549" s="1">
        <v>1</v>
      </c>
      <c r="AG1549" t="str">
        <f t="shared" si="278"/>
        <v>Tinmouth</v>
      </c>
      <c r="AH1549" t="s">
        <v>1862</v>
      </c>
      <c r="AI1549">
        <v>1</v>
      </c>
      <c r="AJ1549" s="7">
        <v>202</v>
      </c>
      <c r="AL1549" s="7" t="s">
        <v>1129</v>
      </c>
      <c r="AM1549" t="s">
        <v>458</v>
      </c>
      <c r="AN1549" t="s">
        <v>4686</v>
      </c>
      <c r="AO1549" t="s">
        <v>4721</v>
      </c>
    </row>
    <row r="1550" spans="1:41" hidden="1" outlineLevel="1">
      <c r="A1550" t="s">
        <v>1434</v>
      </c>
      <c r="B1550" s="10" t="s">
        <v>1623</v>
      </c>
      <c r="C1550" s="1">
        <f t="shared" si="275"/>
        <v>643</v>
      </c>
      <c r="D1550" s="7">
        <f t="shared" si="268"/>
        <v>2</v>
      </c>
      <c r="E1550" s="7">
        <f t="shared" si="269"/>
        <v>1</v>
      </c>
      <c r="F1550" s="7">
        <f t="shared" si="270"/>
        <v>3</v>
      </c>
      <c r="G1550" s="1">
        <f t="shared" si="276"/>
        <v>204</v>
      </c>
      <c r="H1550" s="2">
        <f t="shared" si="277"/>
        <v>0.31726283048211507</v>
      </c>
      <c r="I1550" s="8"/>
      <c r="J1550" s="2">
        <f t="shared" si="271"/>
        <v>0.30015552099533438</v>
      </c>
      <c r="K1550" s="2">
        <f t="shared" si="272"/>
        <v>0.6174183514774495</v>
      </c>
      <c r="L1550" s="2">
        <f t="shared" si="273"/>
        <v>6.0653188180404355E-2</v>
      </c>
      <c r="M1550" s="2">
        <f t="shared" si="274"/>
        <v>2.1772939346811765E-2</v>
      </c>
      <c r="N1550" s="1">
        <v>193</v>
      </c>
      <c r="O1550" s="1">
        <v>397</v>
      </c>
      <c r="P1550" s="1">
        <v>39</v>
      </c>
      <c r="Q1550" s="1">
        <v>3</v>
      </c>
      <c r="R1550" s="1">
        <v>4</v>
      </c>
      <c r="S1550" s="1">
        <v>3</v>
      </c>
      <c r="T1550" s="1">
        <v>1</v>
      </c>
      <c r="U1550" s="1">
        <v>0</v>
      </c>
      <c r="V1550" s="1">
        <v>0</v>
      </c>
      <c r="W1550" s="1">
        <v>0</v>
      </c>
      <c r="X1550" s="1"/>
      <c r="Y1550" s="1"/>
      <c r="Z1550" s="1"/>
      <c r="AA1550" s="1"/>
      <c r="AB1550" s="1">
        <v>3</v>
      </c>
      <c r="AG1550" t="str">
        <f t="shared" si="278"/>
        <v>Topsham</v>
      </c>
      <c r="AH1550" t="s">
        <v>1372</v>
      </c>
      <c r="AI1550">
        <v>1</v>
      </c>
      <c r="AJ1550" s="7">
        <v>126</v>
      </c>
      <c r="AL1550" s="7" t="s">
        <v>1129</v>
      </c>
      <c r="AM1550" t="s">
        <v>1467</v>
      </c>
      <c r="AN1550" t="s">
        <v>655</v>
      </c>
      <c r="AO1550" t="s">
        <v>4722</v>
      </c>
    </row>
    <row r="1551" spans="1:41" hidden="1" outlineLevel="1">
      <c r="A1551" t="s">
        <v>1741</v>
      </c>
      <c r="B1551" s="10" t="s">
        <v>1623</v>
      </c>
      <c r="C1551" s="1">
        <f t="shared" si="275"/>
        <v>597</v>
      </c>
      <c r="D1551" s="7">
        <f t="shared" si="268"/>
        <v>1</v>
      </c>
      <c r="E1551" s="7">
        <f t="shared" si="269"/>
        <v>2</v>
      </c>
      <c r="F1551" s="7">
        <f t="shared" si="270"/>
        <v>3</v>
      </c>
      <c r="G1551" s="1">
        <f t="shared" si="276"/>
        <v>54</v>
      </c>
      <c r="H1551" s="2">
        <f t="shared" si="277"/>
        <v>9.0452261306532666E-2</v>
      </c>
      <c r="I1551" s="8"/>
      <c r="J1551" s="2">
        <f t="shared" si="271"/>
        <v>0.49078726968174202</v>
      </c>
      <c r="K1551" s="2">
        <f t="shared" si="272"/>
        <v>0.40033500837520936</v>
      </c>
      <c r="L1551" s="2">
        <f t="shared" si="273"/>
        <v>9.212730318257957E-2</v>
      </c>
      <c r="M1551" s="2">
        <f t="shared" si="274"/>
        <v>1.6750418760469052E-2</v>
      </c>
      <c r="N1551" s="1">
        <v>293</v>
      </c>
      <c r="O1551" s="1">
        <v>239</v>
      </c>
      <c r="P1551" s="1">
        <v>55</v>
      </c>
      <c r="Q1551" s="1">
        <v>4</v>
      </c>
      <c r="R1551" s="1">
        <v>1</v>
      </c>
      <c r="S1551" s="1">
        <v>0</v>
      </c>
      <c r="T1551" s="1">
        <v>2</v>
      </c>
      <c r="U1551" s="1"/>
      <c r="V1551" s="1">
        <v>1</v>
      </c>
      <c r="W1551" s="1">
        <v>0</v>
      </c>
      <c r="X1551" s="1"/>
      <c r="Y1551" s="1"/>
      <c r="Z1551" s="1"/>
      <c r="AA1551" s="1"/>
      <c r="AB1551" s="1">
        <v>2</v>
      </c>
      <c r="AG1551" t="str">
        <f t="shared" si="278"/>
        <v>Townshend</v>
      </c>
      <c r="AH1551" t="s">
        <v>3851</v>
      </c>
      <c r="AI1551">
        <v>1</v>
      </c>
      <c r="AJ1551" s="7">
        <v>229</v>
      </c>
      <c r="AL1551" s="7" t="s">
        <v>1129</v>
      </c>
      <c r="AM1551" t="s">
        <v>776</v>
      </c>
      <c r="AN1551" t="s">
        <v>3823</v>
      </c>
      <c r="AO1551" t="s">
        <v>4723</v>
      </c>
    </row>
    <row r="1552" spans="1:41" hidden="1" outlineLevel="1">
      <c r="A1552" t="s">
        <v>2057</v>
      </c>
      <c r="B1552" s="10" t="s">
        <v>1623</v>
      </c>
      <c r="C1552" s="1">
        <f t="shared" si="275"/>
        <v>583</v>
      </c>
      <c r="D1552" s="7">
        <f t="shared" si="268"/>
        <v>2</v>
      </c>
      <c r="E1552" s="7">
        <f t="shared" si="269"/>
        <v>1</v>
      </c>
      <c r="F1552" s="7">
        <f t="shared" si="270"/>
        <v>3</v>
      </c>
      <c r="G1552" s="1">
        <f t="shared" si="276"/>
        <v>9</v>
      </c>
      <c r="H1552" s="2">
        <f t="shared" si="277"/>
        <v>1.5437392795883362E-2</v>
      </c>
      <c r="I1552" s="8"/>
      <c r="J1552" s="2">
        <f t="shared" si="271"/>
        <v>0.46655231560891941</v>
      </c>
      <c r="K1552" s="2">
        <f t="shared" si="272"/>
        <v>0.48198970840480276</v>
      </c>
      <c r="L1552" s="2">
        <f t="shared" si="273"/>
        <v>3.6020583190394515E-2</v>
      </c>
      <c r="M1552" s="2">
        <f t="shared" si="274"/>
        <v>1.5437392795883312E-2</v>
      </c>
      <c r="N1552" s="1">
        <v>272</v>
      </c>
      <c r="O1552" s="1">
        <v>281</v>
      </c>
      <c r="P1552" s="1">
        <v>21</v>
      </c>
      <c r="Q1552" s="1">
        <v>3</v>
      </c>
      <c r="R1552" s="1">
        <v>1</v>
      </c>
      <c r="S1552" s="1">
        <v>0</v>
      </c>
      <c r="T1552" s="1">
        <v>2</v>
      </c>
      <c r="U1552" s="1">
        <v>1</v>
      </c>
      <c r="V1552" s="1">
        <v>1</v>
      </c>
      <c r="W1552" s="1"/>
      <c r="X1552" s="1"/>
      <c r="Y1552" s="1"/>
      <c r="Z1552" s="1"/>
      <c r="AA1552" s="1"/>
      <c r="AB1552" s="1">
        <v>1</v>
      </c>
      <c r="AG1552" t="str">
        <f t="shared" si="278"/>
        <v>Troy</v>
      </c>
      <c r="AH1552" t="s">
        <v>1368</v>
      </c>
      <c r="AI1552">
        <v>1</v>
      </c>
      <c r="AJ1552" s="7">
        <v>12</v>
      </c>
      <c r="AL1552" s="7" t="s">
        <v>1129</v>
      </c>
      <c r="AM1552" t="s">
        <v>1468</v>
      </c>
      <c r="AN1552" t="s">
        <v>668</v>
      </c>
      <c r="AO1552" t="s">
        <v>4724</v>
      </c>
    </row>
    <row r="1553" spans="1:41" hidden="1" outlineLevel="1">
      <c r="A1553" t="s">
        <v>1742</v>
      </c>
      <c r="B1553" s="10" t="s">
        <v>1623</v>
      </c>
      <c r="C1553" s="1">
        <f t="shared" si="275"/>
        <v>695</v>
      </c>
      <c r="D1553" s="7">
        <f t="shared" si="268"/>
        <v>2</v>
      </c>
      <c r="E1553" s="7">
        <f t="shared" si="269"/>
        <v>1</v>
      </c>
      <c r="F1553" s="7">
        <f t="shared" si="270"/>
        <v>3</v>
      </c>
      <c r="G1553" s="1">
        <f t="shared" si="276"/>
        <v>6</v>
      </c>
      <c r="H1553" s="2">
        <f t="shared" si="277"/>
        <v>8.6330935251798559E-3</v>
      </c>
      <c r="I1553" s="8"/>
      <c r="J1553" s="2">
        <f t="shared" si="271"/>
        <v>0.45179856115107914</v>
      </c>
      <c r="K1553" s="2">
        <f t="shared" si="272"/>
        <v>0.46043165467625902</v>
      </c>
      <c r="L1553" s="2">
        <f t="shared" si="273"/>
        <v>7.7697841726618699E-2</v>
      </c>
      <c r="M1553" s="2">
        <f t="shared" si="274"/>
        <v>1.0071942446043203E-2</v>
      </c>
      <c r="N1553" s="1">
        <v>314</v>
      </c>
      <c r="O1553" s="1">
        <v>320</v>
      </c>
      <c r="P1553" s="1">
        <v>54</v>
      </c>
      <c r="Q1553" s="1">
        <v>1</v>
      </c>
      <c r="R1553" s="1">
        <v>1</v>
      </c>
      <c r="S1553" s="1">
        <v>0</v>
      </c>
      <c r="T1553" s="1">
        <v>0</v>
      </c>
      <c r="U1553" s="1">
        <v>2</v>
      </c>
      <c r="V1553" s="1">
        <v>1</v>
      </c>
      <c r="W1553" s="1">
        <v>0</v>
      </c>
      <c r="X1553" s="1"/>
      <c r="Y1553" s="1"/>
      <c r="Z1553" s="1"/>
      <c r="AA1553" s="1"/>
      <c r="AB1553" s="1">
        <v>2</v>
      </c>
      <c r="AG1553" t="str">
        <f t="shared" si="278"/>
        <v>Tunbridge</v>
      </c>
      <c r="AH1553" t="s">
        <v>1372</v>
      </c>
      <c r="AI1553">
        <v>1</v>
      </c>
      <c r="AJ1553" s="7">
        <v>155</v>
      </c>
      <c r="AL1553" s="7" t="s">
        <v>1129</v>
      </c>
      <c r="AM1553" t="s">
        <v>1467</v>
      </c>
      <c r="AN1553" t="s">
        <v>1482</v>
      </c>
      <c r="AO1553" t="s">
        <v>4725</v>
      </c>
    </row>
    <row r="1554" spans="1:41" hidden="1" outlineLevel="1">
      <c r="A1554" t="s">
        <v>1758</v>
      </c>
      <c r="B1554" s="10" t="s">
        <v>1623</v>
      </c>
      <c r="C1554" s="1">
        <f t="shared" si="275"/>
        <v>1802</v>
      </c>
      <c r="D1554" s="7">
        <f t="shared" si="268"/>
        <v>1</v>
      </c>
      <c r="E1554" s="7">
        <f t="shared" si="269"/>
        <v>2</v>
      </c>
      <c r="F1554" s="7">
        <f t="shared" si="270"/>
        <v>3</v>
      </c>
      <c r="G1554" s="1">
        <f t="shared" si="276"/>
        <v>271</v>
      </c>
      <c r="H1554" s="2">
        <f t="shared" si="277"/>
        <v>0.15038845726970032</v>
      </c>
      <c r="I1554" s="8"/>
      <c r="J1554" s="2">
        <f t="shared" si="271"/>
        <v>0.52441731409544945</v>
      </c>
      <c r="K1554" s="2">
        <f t="shared" si="272"/>
        <v>0.37402885682574916</v>
      </c>
      <c r="L1554" s="2">
        <f t="shared" si="273"/>
        <v>8.2130965593784688E-2</v>
      </c>
      <c r="M1554" s="2">
        <f t="shared" si="274"/>
        <v>1.9422863485016706E-2</v>
      </c>
      <c r="N1554" s="1">
        <v>945</v>
      </c>
      <c r="O1554" s="1">
        <v>674</v>
      </c>
      <c r="P1554" s="1">
        <v>148</v>
      </c>
      <c r="Q1554" s="1">
        <v>16</v>
      </c>
      <c r="R1554" s="1">
        <v>5</v>
      </c>
      <c r="S1554" s="1">
        <v>0</v>
      </c>
      <c r="T1554" s="1">
        <v>1</v>
      </c>
      <c r="U1554" s="1">
        <v>6</v>
      </c>
      <c r="V1554" s="1">
        <v>0</v>
      </c>
      <c r="W1554" s="1">
        <v>0</v>
      </c>
      <c r="X1554" s="1"/>
      <c r="Y1554" s="1"/>
      <c r="Z1554" s="1"/>
      <c r="AA1554" s="1"/>
      <c r="AB1554" s="1">
        <v>7</v>
      </c>
      <c r="AG1554" t="str">
        <f t="shared" si="278"/>
        <v>Underhill</v>
      </c>
      <c r="AH1554" t="s">
        <v>2877</v>
      </c>
      <c r="AI1554">
        <v>1</v>
      </c>
      <c r="AJ1554" s="7">
        <v>68</v>
      </c>
      <c r="AL1554" s="7" t="s">
        <v>1129</v>
      </c>
      <c r="AM1554" t="s">
        <v>2150</v>
      </c>
      <c r="AN1554" t="s">
        <v>663</v>
      </c>
      <c r="AO1554" t="s">
        <v>4726</v>
      </c>
    </row>
    <row r="1555" spans="1:41" hidden="1" outlineLevel="1">
      <c r="A1555" t="s">
        <v>1759</v>
      </c>
      <c r="B1555" s="10" t="s">
        <v>1623</v>
      </c>
      <c r="C1555" s="1">
        <f t="shared" si="275"/>
        <v>1049</v>
      </c>
      <c r="D1555" s="7">
        <f t="shared" si="268"/>
        <v>1</v>
      </c>
      <c r="E1555" s="7">
        <f t="shared" si="269"/>
        <v>2</v>
      </c>
      <c r="F1555" s="7">
        <f t="shared" si="270"/>
        <v>3</v>
      </c>
      <c r="G1555" s="1">
        <f t="shared" si="276"/>
        <v>63</v>
      </c>
      <c r="H1555" s="2">
        <f t="shared" si="277"/>
        <v>6.0057197330791227E-2</v>
      </c>
      <c r="I1555" s="8"/>
      <c r="J1555" s="2">
        <f t="shared" si="271"/>
        <v>0.49571020019065776</v>
      </c>
      <c r="K1555" s="2">
        <f t="shared" si="272"/>
        <v>0.43565300285986652</v>
      </c>
      <c r="L1555" s="2">
        <f t="shared" si="273"/>
        <v>5.2430886558627265E-2</v>
      </c>
      <c r="M1555" s="2">
        <f t="shared" si="274"/>
        <v>1.620591039084851E-2</v>
      </c>
      <c r="N1555" s="1">
        <v>520</v>
      </c>
      <c r="O1555" s="1">
        <v>457</v>
      </c>
      <c r="P1555" s="1">
        <v>55</v>
      </c>
      <c r="Q1555" s="1">
        <v>8</v>
      </c>
      <c r="R1555" s="1">
        <v>0</v>
      </c>
      <c r="S1555" s="1">
        <v>0</v>
      </c>
      <c r="T1555" s="1">
        <v>1</v>
      </c>
      <c r="U1555" s="1">
        <v>2</v>
      </c>
      <c r="V1555" s="1">
        <v>2</v>
      </c>
      <c r="W1555" s="1">
        <v>0</v>
      </c>
      <c r="X1555" s="1"/>
      <c r="Y1555" s="1"/>
      <c r="Z1555" s="1"/>
      <c r="AA1555" s="1"/>
      <c r="AB1555" s="1">
        <v>4</v>
      </c>
      <c r="AG1555" t="str">
        <f t="shared" si="278"/>
        <v>Vergennes</v>
      </c>
      <c r="AH1555" t="s">
        <v>1624</v>
      </c>
      <c r="AI1555">
        <v>1</v>
      </c>
      <c r="AJ1555" s="7">
        <v>129</v>
      </c>
      <c r="AL1555" s="7" t="s">
        <v>1129</v>
      </c>
      <c r="AM1555" t="s">
        <v>1801</v>
      </c>
      <c r="AN1555" t="s">
        <v>996</v>
      </c>
      <c r="AO1555" t="s">
        <v>4727</v>
      </c>
    </row>
    <row r="1556" spans="1:41" hidden="1" outlineLevel="1">
      <c r="A1556" t="s">
        <v>1770</v>
      </c>
      <c r="B1556" s="10" t="s">
        <v>1623</v>
      </c>
      <c r="C1556" s="1">
        <f t="shared" si="275"/>
        <v>1073</v>
      </c>
      <c r="D1556" s="7">
        <f t="shared" si="268"/>
        <v>2</v>
      </c>
      <c r="E1556" s="7">
        <f t="shared" si="269"/>
        <v>1</v>
      </c>
      <c r="F1556" s="7">
        <f t="shared" si="270"/>
        <v>3</v>
      </c>
      <c r="G1556" s="1">
        <f t="shared" si="276"/>
        <v>130</v>
      </c>
      <c r="H1556" s="2">
        <f t="shared" si="277"/>
        <v>0.12115563839701771</v>
      </c>
      <c r="I1556" s="8"/>
      <c r="J1556" s="2">
        <f t="shared" si="271"/>
        <v>0.40633737185461322</v>
      </c>
      <c r="K1556" s="2">
        <f t="shared" si="272"/>
        <v>0.52749301025163098</v>
      </c>
      <c r="L1556" s="2">
        <f t="shared" si="273"/>
        <v>4.0074557315936628E-2</v>
      </c>
      <c r="M1556" s="2">
        <f t="shared" si="274"/>
        <v>2.6095060577819122E-2</v>
      </c>
      <c r="N1556" s="1">
        <v>436</v>
      </c>
      <c r="O1556" s="1">
        <v>566</v>
      </c>
      <c r="P1556" s="1">
        <v>43</v>
      </c>
      <c r="Q1556" s="1">
        <v>7</v>
      </c>
      <c r="R1556" s="1">
        <v>0</v>
      </c>
      <c r="S1556" s="1">
        <v>3</v>
      </c>
      <c r="T1556" s="1">
        <v>4</v>
      </c>
      <c r="U1556" s="1">
        <v>5</v>
      </c>
      <c r="V1556" s="1">
        <v>7</v>
      </c>
      <c r="W1556" s="1">
        <v>2</v>
      </c>
      <c r="X1556" s="1"/>
      <c r="Y1556" s="1"/>
      <c r="Z1556" s="1"/>
      <c r="AA1556" s="1"/>
      <c r="AB1556" s="1">
        <v>0</v>
      </c>
      <c r="AG1556" t="str">
        <f t="shared" si="278"/>
        <v>Vernon</v>
      </c>
      <c r="AH1556" t="s">
        <v>3851</v>
      </c>
      <c r="AI1556">
        <v>1</v>
      </c>
      <c r="AJ1556" s="7">
        <v>255</v>
      </c>
      <c r="AL1556" s="7" t="s">
        <v>1129</v>
      </c>
      <c r="AM1556" t="s">
        <v>776</v>
      </c>
      <c r="AN1556" t="s">
        <v>668</v>
      </c>
      <c r="AO1556" t="s">
        <v>4728</v>
      </c>
    </row>
    <row r="1557" spans="1:41" hidden="1" outlineLevel="1">
      <c r="A1557" t="s">
        <v>1432</v>
      </c>
      <c r="B1557" s="10" t="s">
        <v>1623</v>
      </c>
      <c r="C1557" s="1">
        <f t="shared" si="275"/>
        <v>357</v>
      </c>
      <c r="D1557" s="7">
        <f t="shared" si="268"/>
        <v>1</v>
      </c>
      <c r="E1557" s="7">
        <f t="shared" si="269"/>
        <v>2</v>
      </c>
      <c r="F1557" s="7">
        <f t="shared" si="270"/>
        <v>3</v>
      </c>
      <c r="G1557" s="1">
        <f t="shared" si="276"/>
        <v>12</v>
      </c>
      <c r="H1557" s="2">
        <f t="shared" si="277"/>
        <v>3.3613445378151259E-2</v>
      </c>
      <c r="I1557" s="8"/>
      <c r="J1557" s="2">
        <f t="shared" si="271"/>
        <v>0.46498599439775912</v>
      </c>
      <c r="K1557" s="2">
        <f t="shared" si="272"/>
        <v>0.43137254901960786</v>
      </c>
      <c r="L1557" s="2">
        <f t="shared" si="273"/>
        <v>8.9635854341736695E-2</v>
      </c>
      <c r="M1557" s="2">
        <f t="shared" si="274"/>
        <v>1.4005602240896323E-2</v>
      </c>
      <c r="N1557" s="1">
        <v>166</v>
      </c>
      <c r="O1557" s="1">
        <v>154</v>
      </c>
      <c r="P1557" s="1">
        <v>32</v>
      </c>
      <c r="Q1557" s="1">
        <v>1</v>
      </c>
      <c r="R1557" s="1">
        <v>2</v>
      </c>
      <c r="S1557" s="1">
        <v>0</v>
      </c>
      <c r="T1557" s="1">
        <v>0</v>
      </c>
      <c r="U1557" s="1">
        <v>0</v>
      </c>
      <c r="V1557" s="1">
        <v>0</v>
      </c>
      <c r="W1557" s="1">
        <v>0</v>
      </c>
      <c r="X1557" s="1"/>
      <c r="Y1557" s="1"/>
      <c r="Z1557" s="1"/>
      <c r="AA1557" s="1"/>
      <c r="AB1557" s="1">
        <v>2</v>
      </c>
      <c r="AG1557" t="str">
        <f t="shared" si="278"/>
        <v>Vershire</v>
      </c>
      <c r="AH1557" t="s">
        <v>1372</v>
      </c>
      <c r="AI1557">
        <v>1</v>
      </c>
      <c r="AJ1557" s="7">
        <v>150</v>
      </c>
      <c r="AL1557" s="7" t="s">
        <v>1129</v>
      </c>
      <c r="AM1557" t="s">
        <v>1467</v>
      </c>
      <c r="AN1557" t="s">
        <v>992</v>
      </c>
      <c r="AO1557" t="s">
        <v>4729</v>
      </c>
    </row>
    <row r="1558" spans="1:41" hidden="1" outlineLevel="1">
      <c r="A1558" t="s">
        <v>1707</v>
      </c>
      <c r="B1558" s="10" t="s">
        <v>1623</v>
      </c>
      <c r="C1558" s="1">
        <f t="shared" si="275"/>
        <v>63</v>
      </c>
      <c r="D1558" s="7">
        <f t="shared" si="268"/>
        <v>2</v>
      </c>
      <c r="E1558" s="7">
        <f t="shared" si="269"/>
        <v>1</v>
      </c>
      <c r="F1558" s="7">
        <f t="shared" si="270"/>
        <v>3</v>
      </c>
      <c r="G1558" s="1">
        <f t="shared" si="276"/>
        <v>8</v>
      </c>
      <c r="H1558" s="2">
        <f t="shared" si="277"/>
        <v>0.12698412698412698</v>
      </c>
      <c r="I1558" s="8"/>
      <c r="J1558" s="2">
        <f t="shared" si="271"/>
        <v>0.38095238095238093</v>
      </c>
      <c r="K1558" s="2">
        <f t="shared" si="272"/>
        <v>0.50793650793650791</v>
      </c>
      <c r="L1558" s="2">
        <f t="shared" si="273"/>
        <v>0.1111111111111111</v>
      </c>
      <c r="M1558" s="2">
        <f t="shared" si="274"/>
        <v>5.5511151231257827E-17</v>
      </c>
      <c r="N1558" s="1">
        <v>24</v>
      </c>
      <c r="O1558" s="1">
        <v>32</v>
      </c>
      <c r="P1558" s="1">
        <v>7</v>
      </c>
      <c r="Q1558" s="1">
        <v>0</v>
      </c>
      <c r="R1558" s="1">
        <v>0</v>
      </c>
      <c r="S1558" s="1">
        <v>0</v>
      </c>
      <c r="T1558" s="1">
        <v>0</v>
      </c>
      <c r="U1558" s="1">
        <v>0</v>
      </c>
      <c r="V1558" s="1">
        <v>0</v>
      </c>
      <c r="W1558" s="1">
        <v>0</v>
      </c>
      <c r="X1558" s="1"/>
      <c r="Y1558" s="1"/>
      <c r="Z1558" s="1"/>
      <c r="AA1558" s="1"/>
      <c r="AB1558" s="1">
        <v>0</v>
      </c>
      <c r="AG1558" t="str">
        <f t="shared" si="278"/>
        <v>Victory</v>
      </c>
      <c r="AH1558" t="s">
        <v>2430</v>
      </c>
      <c r="AI1558">
        <v>1</v>
      </c>
      <c r="AJ1558" s="7">
        <v>72</v>
      </c>
      <c r="AL1558" s="7" t="s">
        <v>1129</v>
      </c>
      <c r="AM1558" t="s">
        <v>2454</v>
      </c>
      <c r="AN1558" t="s">
        <v>668</v>
      </c>
      <c r="AO1558" t="s">
        <v>4730</v>
      </c>
    </row>
    <row r="1559" spans="1:41" hidden="1" outlineLevel="1">
      <c r="A1559" t="s">
        <v>2108</v>
      </c>
      <c r="B1559" s="10" t="s">
        <v>1623</v>
      </c>
      <c r="C1559" s="1">
        <f t="shared" si="275"/>
        <v>1032</v>
      </c>
      <c r="D1559" s="7">
        <f t="shared" si="268"/>
        <v>1</v>
      </c>
      <c r="E1559" s="7">
        <f t="shared" si="269"/>
        <v>2</v>
      </c>
      <c r="F1559" s="7">
        <f t="shared" si="270"/>
        <v>3</v>
      </c>
      <c r="G1559" s="1">
        <f t="shared" si="276"/>
        <v>217</v>
      </c>
      <c r="H1559" s="2">
        <f t="shared" si="277"/>
        <v>0.21027131782945738</v>
      </c>
      <c r="I1559" s="8"/>
      <c r="J1559" s="2">
        <f t="shared" si="271"/>
        <v>0.5455426356589147</v>
      </c>
      <c r="K1559" s="2">
        <f t="shared" si="272"/>
        <v>0.33527131782945735</v>
      </c>
      <c r="L1559" s="2">
        <f t="shared" si="273"/>
        <v>0.10174418604651163</v>
      </c>
      <c r="M1559" s="2">
        <f t="shared" si="274"/>
        <v>1.7441860465116324E-2</v>
      </c>
      <c r="N1559" s="1">
        <v>563</v>
      </c>
      <c r="O1559" s="1">
        <v>346</v>
      </c>
      <c r="P1559" s="1">
        <v>105</v>
      </c>
      <c r="Q1559" s="1">
        <v>5</v>
      </c>
      <c r="R1559" s="1">
        <v>2</v>
      </c>
      <c r="S1559" s="1">
        <v>0</v>
      </c>
      <c r="T1559" s="1">
        <v>0</v>
      </c>
      <c r="U1559" s="1"/>
      <c r="V1559" s="1">
        <v>0</v>
      </c>
      <c r="W1559" s="1">
        <v>0</v>
      </c>
      <c r="X1559" s="1"/>
      <c r="Y1559" s="1"/>
      <c r="Z1559" s="1"/>
      <c r="AA1559" s="1"/>
      <c r="AB1559" s="1">
        <v>11</v>
      </c>
      <c r="AG1559" t="str">
        <f t="shared" si="278"/>
        <v>Waitsfield</v>
      </c>
      <c r="AH1559" t="s">
        <v>1982</v>
      </c>
      <c r="AI1559">
        <v>1</v>
      </c>
      <c r="AJ1559" s="7">
        <v>121</v>
      </c>
      <c r="AL1559" s="7" t="s">
        <v>1129</v>
      </c>
      <c r="AM1559" t="s">
        <v>459</v>
      </c>
      <c r="AN1559" t="s">
        <v>3823</v>
      </c>
      <c r="AO1559" t="s">
        <v>4731</v>
      </c>
    </row>
    <row r="1560" spans="1:41" hidden="1" outlineLevel="1">
      <c r="A1560" t="s">
        <v>1068</v>
      </c>
      <c r="B1560" s="10" t="s">
        <v>1623</v>
      </c>
      <c r="C1560" s="1">
        <f t="shared" si="275"/>
        <v>472</v>
      </c>
      <c r="D1560" s="7">
        <f t="shared" si="268"/>
        <v>1</v>
      </c>
      <c r="E1560" s="7">
        <f t="shared" si="269"/>
        <v>2</v>
      </c>
      <c r="F1560" s="7">
        <f t="shared" si="270"/>
        <v>3</v>
      </c>
      <c r="G1560" s="1">
        <f t="shared" si="276"/>
        <v>45</v>
      </c>
      <c r="H1560" s="2">
        <f t="shared" si="277"/>
        <v>9.5338983050847453E-2</v>
      </c>
      <c r="I1560" s="8"/>
      <c r="J1560" s="2">
        <f t="shared" si="271"/>
        <v>0.48516949152542371</v>
      </c>
      <c r="K1560" s="2">
        <f t="shared" si="272"/>
        <v>0.38983050847457629</v>
      </c>
      <c r="L1560" s="2">
        <f t="shared" si="273"/>
        <v>0.10805084745762712</v>
      </c>
      <c r="M1560" s="2">
        <f t="shared" si="274"/>
        <v>1.6949152542372933E-2</v>
      </c>
      <c r="N1560" s="1">
        <v>229</v>
      </c>
      <c r="O1560" s="1">
        <v>184</v>
      </c>
      <c r="P1560" s="1">
        <v>51</v>
      </c>
      <c r="Q1560" s="1">
        <v>5</v>
      </c>
      <c r="R1560" s="1">
        <v>0</v>
      </c>
      <c r="S1560" s="1">
        <v>0</v>
      </c>
      <c r="T1560" s="1">
        <v>0</v>
      </c>
      <c r="U1560" s="1"/>
      <c r="V1560" s="1">
        <v>1</v>
      </c>
      <c r="W1560" s="1">
        <v>0</v>
      </c>
      <c r="X1560" s="1"/>
      <c r="Y1560" s="1"/>
      <c r="Z1560" s="1"/>
      <c r="AA1560" s="1"/>
      <c r="AB1560" s="1">
        <v>2</v>
      </c>
      <c r="AG1560" t="str">
        <f t="shared" si="278"/>
        <v>Walden</v>
      </c>
      <c r="AH1560" t="s">
        <v>1364</v>
      </c>
      <c r="AI1560">
        <v>1</v>
      </c>
      <c r="AJ1560" s="7">
        <v>82</v>
      </c>
      <c r="AL1560" s="7" t="s">
        <v>1129</v>
      </c>
      <c r="AM1560" t="s">
        <v>1803</v>
      </c>
      <c r="AN1560" t="s">
        <v>663</v>
      </c>
      <c r="AO1560" t="s">
        <v>16</v>
      </c>
    </row>
    <row r="1561" spans="1:41" hidden="1" outlineLevel="1">
      <c r="A1561" t="s">
        <v>1069</v>
      </c>
      <c r="B1561" s="10" t="s">
        <v>1623</v>
      </c>
      <c r="C1561" s="1">
        <f t="shared" si="275"/>
        <v>1175</v>
      </c>
      <c r="D1561" s="7">
        <f t="shared" si="268"/>
        <v>2</v>
      </c>
      <c r="E1561" s="7">
        <f t="shared" si="269"/>
        <v>1</v>
      </c>
      <c r="F1561" s="7">
        <f t="shared" si="270"/>
        <v>3</v>
      </c>
      <c r="G1561" s="1">
        <f t="shared" si="276"/>
        <v>36</v>
      </c>
      <c r="H1561" s="2">
        <f t="shared" si="277"/>
        <v>3.0638297872340424E-2</v>
      </c>
      <c r="I1561" s="8"/>
      <c r="J1561" s="2">
        <f t="shared" si="271"/>
        <v>0.44851063829787235</v>
      </c>
      <c r="K1561" s="2">
        <f t="shared" si="272"/>
        <v>0.47914893617021276</v>
      </c>
      <c r="L1561" s="2">
        <f t="shared" si="273"/>
        <v>4.9361702127659578E-2</v>
      </c>
      <c r="M1561" s="2">
        <f t="shared" si="274"/>
        <v>2.2978723404255365E-2</v>
      </c>
      <c r="N1561" s="1">
        <v>527</v>
      </c>
      <c r="O1561" s="1">
        <v>563</v>
      </c>
      <c r="P1561" s="1">
        <v>58</v>
      </c>
      <c r="Q1561" s="1">
        <v>10</v>
      </c>
      <c r="R1561" s="1">
        <v>5</v>
      </c>
      <c r="S1561" s="1">
        <v>0</v>
      </c>
      <c r="T1561" s="1">
        <v>3</v>
      </c>
      <c r="U1561" s="1">
        <v>2</v>
      </c>
      <c r="V1561" s="1">
        <v>1</v>
      </c>
      <c r="W1561" s="1">
        <v>0</v>
      </c>
      <c r="X1561" s="1"/>
      <c r="Y1561" s="1"/>
      <c r="Z1561" s="1"/>
      <c r="AA1561" s="1"/>
      <c r="AB1561" s="1">
        <v>6</v>
      </c>
      <c r="AG1561" t="str">
        <f t="shared" si="278"/>
        <v>Wallingford</v>
      </c>
      <c r="AH1561" t="s">
        <v>1862</v>
      </c>
      <c r="AI1561">
        <v>1</v>
      </c>
      <c r="AJ1561" s="7">
        <v>201</v>
      </c>
      <c r="AL1561" s="7" t="s">
        <v>1129</v>
      </c>
      <c r="AM1561" t="s">
        <v>458</v>
      </c>
      <c r="AN1561" t="s">
        <v>640</v>
      </c>
      <c r="AO1561" t="s">
        <v>4732</v>
      </c>
    </row>
    <row r="1562" spans="1:41" hidden="1" outlineLevel="1">
      <c r="A1562" t="s">
        <v>1708</v>
      </c>
      <c r="B1562" s="10" t="s">
        <v>1623</v>
      </c>
      <c r="C1562" s="1">
        <f t="shared" si="275"/>
        <v>253</v>
      </c>
      <c r="D1562" s="7">
        <f t="shared" si="268"/>
        <v>1</v>
      </c>
      <c r="E1562" s="7">
        <f t="shared" si="269"/>
        <v>2</v>
      </c>
      <c r="F1562" s="7">
        <f t="shared" si="270"/>
        <v>3</v>
      </c>
      <c r="G1562" s="1">
        <f t="shared" si="276"/>
        <v>17</v>
      </c>
      <c r="H1562" s="2">
        <f t="shared" si="277"/>
        <v>6.7193675889328064E-2</v>
      </c>
      <c r="I1562" s="8"/>
      <c r="J1562" s="2">
        <f t="shared" si="271"/>
        <v>0.50197628458498023</v>
      </c>
      <c r="K1562" s="2">
        <f t="shared" si="272"/>
        <v>0.43478260869565216</v>
      </c>
      <c r="L1562" s="2">
        <f t="shared" si="273"/>
        <v>5.533596837944664E-2</v>
      </c>
      <c r="M1562" s="2">
        <f t="shared" si="274"/>
        <v>7.9051383399209724E-3</v>
      </c>
      <c r="N1562" s="1">
        <v>127</v>
      </c>
      <c r="O1562" s="1">
        <v>110</v>
      </c>
      <c r="P1562" s="1">
        <v>14</v>
      </c>
      <c r="Q1562" s="1">
        <v>0</v>
      </c>
      <c r="R1562" s="1">
        <v>1</v>
      </c>
      <c r="S1562" s="1">
        <v>0</v>
      </c>
      <c r="T1562" s="1">
        <v>0</v>
      </c>
      <c r="U1562" s="1">
        <v>1</v>
      </c>
      <c r="V1562" s="1">
        <v>0</v>
      </c>
      <c r="W1562" s="1">
        <v>0</v>
      </c>
      <c r="X1562" s="1"/>
      <c r="Y1562" s="1"/>
      <c r="Z1562" s="1"/>
      <c r="AA1562" s="1"/>
      <c r="AB1562" s="1">
        <v>0</v>
      </c>
      <c r="AG1562" t="str">
        <f t="shared" si="278"/>
        <v>Waltham</v>
      </c>
      <c r="AH1562" t="s">
        <v>1624</v>
      </c>
      <c r="AI1562">
        <v>1</v>
      </c>
      <c r="AJ1562" s="7">
        <v>133</v>
      </c>
      <c r="AL1562" s="7" t="s">
        <v>1129</v>
      </c>
      <c r="AM1562" t="s">
        <v>1801</v>
      </c>
      <c r="AN1562" t="s">
        <v>313</v>
      </c>
      <c r="AO1562" t="s">
        <v>4346</v>
      </c>
    </row>
    <row r="1563" spans="1:41" hidden="1" outlineLevel="1">
      <c r="A1563" t="s">
        <v>1709</v>
      </c>
      <c r="B1563" s="10" t="s">
        <v>1623</v>
      </c>
      <c r="C1563" s="1">
        <f t="shared" si="275"/>
        <v>380</v>
      </c>
      <c r="D1563" s="7">
        <f t="shared" si="268"/>
        <v>1</v>
      </c>
      <c r="E1563" s="7">
        <f t="shared" si="269"/>
        <v>1</v>
      </c>
      <c r="F1563" s="7">
        <f t="shared" si="270"/>
        <v>3</v>
      </c>
      <c r="G1563" s="1">
        <f t="shared" si="276"/>
        <v>142</v>
      </c>
      <c r="H1563" s="2">
        <f t="shared" si="277"/>
        <v>0.37368421052631579</v>
      </c>
      <c r="I1563" s="8"/>
      <c r="J1563" s="2">
        <f t="shared" si="271"/>
        <v>0.45263157894736844</v>
      </c>
      <c r="K1563" s="2">
        <f t="shared" si="272"/>
        <v>0.45263157894736844</v>
      </c>
      <c r="L1563" s="2">
        <f t="shared" si="273"/>
        <v>7.8947368421052627E-2</v>
      </c>
      <c r="M1563" s="2">
        <f t="shared" si="274"/>
        <v>1.5789473684210437E-2</v>
      </c>
      <c r="N1563" s="1">
        <v>172</v>
      </c>
      <c r="O1563" s="1">
        <v>172</v>
      </c>
      <c r="P1563" s="1">
        <v>30</v>
      </c>
      <c r="Q1563" s="1">
        <v>2</v>
      </c>
      <c r="R1563" s="1">
        <v>1</v>
      </c>
      <c r="S1563" s="1">
        <v>0</v>
      </c>
      <c r="T1563" s="1">
        <v>1</v>
      </c>
      <c r="U1563" s="1">
        <v>1</v>
      </c>
      <c r="V1563" s="1">
        <v>1</v>
      </c>
      <c r="W1563" s="1">
        <v>0</v>
      </c>
      <c r="X1563" s="1"/>
      <c r="Y1563" s="1"/>
      <c r="Z1563" s="1"/>
      <c r="AA1563" s="1"/>
      <c r="AB1563" s="1">
        <v>0</v>
      </c>
      <c r="AG1563" t="str">
        <f t="shared" si="278"/>
        <v>Wardsboro</v>
      </c>
      <c r="AH1563" t="s">
        <v>3851</v>
      </c>
      <c r="AI1563">
        <v>1</v>
      </c>
      <c r="AJ1563" s="7">
        <v>235</v>
      </c>
      <c r="AL1563" s="7" t="s">
        <v>1129</v>
      </c>
      <c r="AM1563" t="s">
        <v>776</v>
      </c>
      <c r="AN1563" t="s">
        <v>994</v>
      </c>
      <c r="AO1563" t="s">
        <v>4347</v>
      </c>
    </row>
    <row r="1564" spans="1:41" hidden="1" outlineLevel="1">
      <c r="A1564" t="s">
        <v>1699</v>
      </c>
      <c r="B1564" s="10" t="s">
        <v>1623</v>
      </c>
      <c r="C1564" s="1">
        <f t="shared" si="275"/>
        <v>970</v>
      </c>
      <c r="D1564" s="7">
        <f t="shared" si="268"/>
        <v>1</v>
      </c>
      <c r="E1564" s="7">
        <f t="shared" si="269"/>
        <v>2</v>
      </c>
      <c r="F1564" s="7">
        <f t="shared" si="270"/>
        <v>3</v>
      </c>
      <c r="G1564" s="1">
        <f t="shared" si="276"/>
        <v>288</v>
      </c>
      <c r="H1564" s="2">
        <f t="shared" si="277"/>
        <v>0.29690721649484536</v>
      </c>
      <c r="I1564" s="8"/>
      <c r="J1564" s="2">
        <f t="shared" si="271"/>
        <v>0.58350515463917529</v>
      </c>
      <c r="K1564" s="2">
        <f t="shared" si="272"/>
        <v>0.28659793814432988</v>
      </c>
      <c r="L1564" s="2">
        <f t="shared" si="273"/>
        <v>0.10103092783505155</v>
      </c>
      <c r="M1564" s="2">
        <f t="shared" si="274"/>
        <v>2.886597938144328E-2</v>
      </c>
      <c r="N1564" s="1">
        <v>566</v>
      </c>
      <c r="O1564" s="1">
        <v>278</v>
      </c>
      <c r="P1564" s="1">
        <v>98</v>
      </c>
      <c r="Q1564" s="1">
        <v>2</v>
      </c>
      <c r="R1564" s="1">
        <v>4</v>
      </c>
      <c r="S1564" s="1">
        <v>1</v>
      </c>
      <c r="T1564" s="1">
        <v>0</v>
      </c>
      <c r="U1564" s="1"/>
      <c r="V1564" s="1">
        <v>14</v>
      </c>
      <c r="W1564" s="1">
        <v>0</v>
      </c>
      <c r="X1564" s="1"/>
      <c r="Y1564" s="1"/>
      <c r="Z1564" s="1"/>
      <c r="AA1564" s="1"/>
      <c r="AB1564" s="1">
        <v>7</v>
      </c>
      <c r="AG1564" t="str">
        <f t="shared" si="278"/>
        <v>Warren</v>
      </c>
      <c r="AH1564" t="s">
        <v>1982</v>
      </c>
      <c r="AI1564">
        <v>1</v>
      </c>
      <c r="AJ1564" s="7">
        <v>132</v>
      </c>
      <c r="AL1564" s="7" t="s">
        <v>1129</v>
      </c>
      <c r="AM1564" t="s">
        <v>459</v>
      </c>
      <c r="AN1564" t="s">
        <v>668</v>
      </c>
      <c r="AO1564" t="s">
        <v>4348</v>
      </c>
    </row>
    <row r="1565" spans="1:41" hidden="1" outlineLevel="1">
      <c r="A1565" t="s">
        <v>1982</v>
      </c>
      <c r="B1565" s="10" t="s">
        <v>1623</v>
      </c>
      <c r="C1565" s="1">
        <f t="shared" si="275"/>
        <v>560</v>
      </c>
      <c r="D1565" s="7">
        <f t="shared" si="268"/>
        <v>2</v>
      </c>
      <c r="E1565" s="7">
        <f t="shared" si="269"/>
        <v>1</v>
      </c>
      <c r="F1565" s="7">
        <f t="shared" si="270"/>
        <v>3</v>
      </c>
      <c r="G1565" s="1">
        <f t="shared" si="276"/>
        <v>37</v>
      </c>
      <c r="H1565" s="2">
        <f t="shared" si="277"/>
        <v>6.6071428571428573E-2</v>
      </c>
      <c r="I1565" s="8"/>
      <c r="J1565" s="2">
        <f t="shared" si="271"/>
        <v>0.42321428571428571</v>
      </c>
      <c r="K1565" s="2">
        <f t="shared" si="272"/>
        <v>0.48928571428571427</v>
      </c>
      <c r="L1565" s="2">
        <f t="shared" si="273"/>
        <v>5.8928571428571427E-2</v>
      </c>
      <c r="M1565" s="2">
        <f t="shared" si="274"/>
        <v>2.8571428571428539E-2</v>
      </c>
      <c r="N1565" s="1">
        <v>237</v>
      </c>
      <c r="O1565" s="1">
        <v>274</v>
      </c>
      <c r="P1565" s="1">
        <v>33</v>
      </c>
      <c r="Q1565" s="1">
        <v>11</v>
      </c>
      <c r="R1565" s="1">
        <v>1</v>
      </c>
      <c r="S1565" s="1">
        <v>0</v>
      </c>
      <c r="T1565" s="1"/>
      <c r="U1565" s="1">
        <v>0</v>
      </c>
      <c r="V1565" s="1">
        <v>0</v>
      </c>
      <c r="W1565" s="1">
        <v>0</v>
      </c>
      <c r="X1565" s="1"/>
      <c r="Y1565" s="1"/>
      <c r="Z1565" s="1"/>
      <c r="AA1565" s="1"/>
      <c r="AB1565" s="1">
        <v>4</v>
      </c>
      <c r="AG1565" t="str">
        <f t="shared" si="278"/>
        <v>Washington</v>
      </c>
      <c r="AH1565" t="s">
        <v>1372</v>
      </c>
      <c r="AI1565">
        <v>1</v>
      </c>
      <c r="AJ1565" s="7">
        <v>136</v>
      </c>
      <c r="AL1565" s="7" t="s">
        <v>1129</v>
      </c>
      <c r="AM1565" t="s">
        <v>1467</v>
      </c>
      <c r="AN1565" t="s">
        <v>663</v>
      </c>
      <c r="AO1565" t="s">
        <v>4349</v>
      </c>
    </row>
    <row r="1566" spans="1:41" hidden="1" outlineLevel="1">
      <c r="A1566" t="s">
        <v>1710</v>
      </c>
      <c r="B1566" s="10" t="s">
        <v>1623</v>
      </c>
      <c r="C1566" s="1">
        <f t="shared" si="275"/>
        <v>2469</v>
      </c>
      <c r="D1566" s="7">
        <f t="shared" si="268"/>
        <v>1</v>
      </c>
      <c r="E1566" s="7">
        <f t="shared" si="269"/>
        <v>2</v>
      </c>
      <c r="F1566" s="7">
        <f t="shared" si="270"/>
        <v>3</v>
      </c>
      <c r="G1566" s="1">
        <f t="shared" si="276"/>
        <v>441</v>
      </c>
      <c r="H1566" s="2">
        <f t="shared" si="277"/>
        <v>0.17861482381530985</v>
      </c>
      <c r="I1566" s="8"/>
      <c r="J1566" s="2">
        <f t="shared" si="271"/>
        <v>0.55083029566626163</v>
      </c>
      <c r="K1566" s="2">
        <f t="shared" si="272"/>
        <v>0.37221547185095183</v>
      </c>
      <c r="L1566" s="2">
        <f t="shared" si="273"/>
        <v>5.7513163223977322E-2</v>
      </c>
      <c r="M1566" s="2">
        <f t="shared" si="274"/>
        <v>1.9441069258809222E-2</v>
      </c>
      <c r="N1566" s="1">
        <v>1360</v>
      </c>
      <c r="O1566" s="1">
        <v>919</v>
      </c>
      <c r="P1566" s="1">
        <v>142</v>
      </c>
      <c r="Q1566" s="1">
        <v>26</v>
      </c>
      <c r="R1566" s="1">
        <v>3</v>
      </c>
      <c r="S1566" s="1">
        <v>2</v>
      </c>
      <c r="T1566" s="1">
        <v>1</v>
      </c>
      <c r="U1566" s="1">
        <v>2</v>
      </c>
      <c r="V1566" s="1">
        <v>0</v>
      </c>
      <c r="W1566" s="1">
        <v>0</v>
      </c>
      <c r="X1566" s="1"/>
      <c r="Y1566" s="1"/>
      <c r="Z1566" s="1"/>
      <c r="AA1566" s="1"/>
      <c r="AB1566" s="1">
        <v>14</v>
      </c>
      <c r="AG1566" t="str">
        <f t="shared" si="278"/>
        <v>Waterbury</v>
      </c>
      <c r="AH1566" t="s">
        <v>1982</v>
      </c>
      <c r="AI1566">
        <v>1</v>
      </c>
      <c r="AJ1566" s="7">
        <v>95</v>
      </c>
      <c r="AL1566" s="7" t="s">
        <v>1129</v>
      </c>
      <c r="AM1566" t="s">
        <v>459</v>
      </c>
      <c r="AN1566" t="s">
        <v>994</v>
      </c>
      <c r="AO1566" t="s">
        <v>4350</v>
      </c>
    </row>
    <row r="1567" spans="1:41" hidden="1" outlineLevel="1">
      <c r="A1567" t="s">
        <v>1340</v>
      </c>
      <c r="B1567" s="10" t="s">
        <v>1623</v>
      </c>
      <c r="C1567" s="1">
        <f t="shared" si="275"/>
        <v>667</v>
      </c>
      <c r="D1567" s="7">
        <f t="shared" si="268"/>
        <v>2</v>
      </c>
      <c r="E1567" s="7">
        <f t="shared" si="269"/>
        <v>1</v>
      </c>
      <c r="F1567" s="7">
        <f t="shared" si="270"/>
        <v>3</v>
      </c>
      <c r="G1567" s="1">
        <f t="shared" si="276"/>
        <v>175</v>
      </c>
      <c r="H1567" s="2">
        <f t="shared" si="277"/>
        <v>0.26236881559220387</v>
      </c>
      <c r="I1567" s="8"/>
      <c r="J1567" s="2">
        <f t="shared" si="271"/>
        <v>0.33133433283358321</v>
      </c>
      <c r="K1567" s="2">
        <f t="shared" si="272"/>
        <v>0.59370314842578709</v>
      </c>
      <c r="L1567" s="2">
        <f t="shared" si="273"/>
        <v>5.2473763118440778E-2</v>
      </c>
      <c r="M1567" s="2">
        <f t="shared" si="274"/>
        <v>2.248875562218898E-2</v>
      </c>
      <c r="N1567" s="1">
        <v>221</v>
      </c>
      <c r="O1567" s="1">
        <v>396</v>
      </c>
      <c r="P1567" s="1">
        <v>35</v>
      </c>
      <c r="Q1567" s="1">
        <v>4</v>
      </c>
      <c r="R1567" s="1">
        <v>6</v>
      </c>
      <c r="S1567" s="1"/>
      <c r="T1567" s="1"/>
      <c r="U1567" s="1">
        <v>1</v>
      </c>
      <c r="V1567" s="1"/>
      <c r="W1567" s="1"/>
      <c r="X1567" s="1"/>
      <c r="Y1567" s="1"/>
      <c r="Z1567" s="1"/>
      <c r="AA1567" s="1"/>
      <c r="AB1567" s="1">
        <v>4</v>
      </c>
      <c r="AG1567" t="str">
        <f t="shared" si="278"/>
        <v>Waterford</v>
      </c>
      <c r="AH1567" t="s">
        <v>1364</v>
      </c>
      <c r="AI1567">
        <v>1</v>
      </c>
      <c r="AJ1567" s="7">
        <v>97</v>
      </c>
      <c r="AL1567" s="7" t="s">
        <v>1129</v>
      </c>
      <c r="AM1567" t="s">
        <v>1803</v>
      </c>
      <c r="AN1567" t="s">
        <v>3823</v>
      </c>
      <c r="AO1567" t="s">
        <v>4351</v>
      </c>
    </row>
    <row r="1568" spans="1:41" hidden="1" outlineLevel="1">
      <c r="A1568" t="s">
        <v>1341</v>
      </c>
      <c r="B1568" s="10" t="s">
        <v>1623</v>
      </c>
      <c r="C1568" s="1">
        <f t="shared" si="275"/>
        <v>314</v>
      </c>
      <c r="D1568" s="7">
        <f t="shared" si="268"/>
        <v>2</v>
      </c>
      <c r="E1568" s="7">
        <f t="shared" si="269"/>
        <v>1</v>
      </c>
      <c r="F1568" s="7">
        <f t="shared" si="270"/>
        <v>3</v>
      </c>
      <c r="G1568" s="1">
        <f t="shared" si="276"/>
        <v>16</v>
      </c>
      <c r="H1568" s="2">
        <f t="shared" si="277"/>
        <v>5.0955414012738856E-2</v>
      </c>
      <c r="I1568" s="8"/>
      <c r="J1568" s="2">
        <f t="shared" si="271"/>
        <v>0.43312101910828027</v>
      </c>
      <c r="K1568" s="2">
        <f t="shared" si="272"/>
        <v>0.48407643312101911</v>
      </c>
      <c r="L1568" s="2">
        <f t="shared" si="273"/>
        <v>5.4140127388535034E-2</v>
      </c>
      <c r="M1568" s="2">
        <f t="shared" si="274"/>
        <v>2.8662420382165585E-2</v>
      </c>
      <c r="N1568" s="1">
        <v>136</v>
      </c>
      <c r="O1568" s="1">
        <v>152</v>
      </c>
      <c r="P1568" s="1">
        <v>17</v>
      </c>
      <c r="Q1568" s="1">
        <v>4</v>
      </c>
      <c r="R1568" s="1">
        <v>2</v>
      </c>
      <c r="S1568" s="1"/>
      <c r="T1568" s="1"/>
      <c r="U1568" s="1"/>
      <c r="V1568" s="1"/>
      <c r="W1568" s="1"/>
      <c r="X1568" s="1"/>
      <c r="Y1568" s="1"/>
      <c r="Z1568" s="1"/>
      <c r="AA1568" s="1"/>
      <c r="AB1568" s="1">
        <v>3</v>
      </c>
      <c r="AG1568" t="str">
        <f t="shared" si="278"/>
        <v>Waterville</v>
      </c>
      <c r="AH1568" t="s">
        <v>2866</v>
      </c>
      <c r="AI1568">
        <v>1</v>
      </c>
      <c r="AJ1568" s="7">
        <v>47</v>
      </c>
      <c r="AL1568" s="7" t="s">
        <v>1129</v>
      </c>
      <c r="AM1568" t="s">
        <v>1466</v>
      </c>
      <c r="AN1568" t="s">
        <v>130</v>
      </c>
      <c r="AO1568" t="s">
        <v>4352</v>
      </c>
    </row>
    <row r="1569" spans="1:41" hidden="1" outlineLevel="1">
      <c r="A1569" t="s">
        <v>1342</v>
      </c>
      <c r="B1569" s="10" t="s">
        <v>1623</v>
      </c>
      <c r="C1569" s="1">
        <f t="shared" si="275"/>
        <v>1393</v>
      </c>
      <c r="D1569" s="7">
        <f t="shared" si="268"/>
        <v>1</v>
      </c>
      <c r="E1569" s="7">
        <f t="shared" si="269"/>
        <v>2</v>
      </c>
      <c r="F1569" s="7">
        <f t="shared" si="270"/>
        <v>3</v>
      </c>
      <c r="G1569" s="1">
        <f t="shared" si="276"/>
        <v>36</v>
      </c>
      <c r="H1569" s="2">
        <f t="shared" si="277"/>
        <v>2.5843503230437905E-2</v>
      </c>
      <c r="I1569" s="8"/>
      <c r="J1569" s="2">
        <f t="shared" si="271"/>
        <v>0.47738693467336685</v>
      </c>
      <c r="K1569" s="2">
        <f t="shared" si="272"/>
        <v>0.45154343144292891</v>
      </c>
      <c r="L1569" s="2">
        <f t="shared" si="273"/>
        <v>5.5994256999282122E-2</v>
      </c>
      <c r="M1569" s="2">
        <f t="shared" si="274"/>
        <v>1.5075376884422176E-2</v>
      </c>
      <c r="N1569" s="1">
        <v>665</v>
      </c>
      <c r="O1569" s="1">
        <v>629</v>
      </c>
      <c r="P1569" s="1">
        <v>78</v>
      </c>
      <c r="Q1569" s="1">
        <v>9</v>
      </c>
      <c r="R1569" s="1">
        <v>1</v>
      </c>
      <c r="S1569" s="1">
        <v>0</v>
      </c>
      <c r="T1569" s="1">
        <v>1</v>
      </c>
      <c r="U1569" s="1">
        <v>3</v>
      </c>
      <c r="V1569" s="1">
        <v>1</v>
      </c>
      <c r="W1569" s="1">
        <v>0</v>
      </c>
      <c r="X1569" s="1"/>
      <c r="Y1569" s="1"/>
      <c r="Z1569" s="1"/>
      <c r="AA1569" s="1"/>
      <c r="AB1569" s="1">
        <v>6</v>
      </c>
      <c r="AG1569" t="str">
        <f t="shared" si="278"/>
        <v>Weathersfield</v>
      </c>
      <c r="AH1569" t="s">
        <v>3679</v>
      </c>
      <c r="AI1569">
        <v>1</v>
      </c>
      <c r="AJ1569" s="7">
        <v>207</v>
      </c>
      <c r="AL1569" s="7" t="s">
        <v>1129</v>
      </c>
      <c r="AM1569" t="s">
        <v>777</v>
      </c>
      <c r="AN1569" t="s">
        <v>996</v>
      </c>
      <c r="AO1569" t="s">
        <v>4353</v>
      </c>
    </row>
    <row r="1570" spans="1:41" hidden="1" outlineLevel="1">
      <c r="A1570" t="s">
        <v>2028</v>
      </c>
      <c r="B1570" s="10" t="s">
        <v>1623</v>
      </c>
      <c r="C1570" s="1">
        <f t="shared" si="275"/>
        <v>497</v>
      </c>
      <c r="D1570" s="7">
        <f t="shared" si="268"/>
        <v>2</v>
      </c>
      <c r="E1570" s="7">
        <f t="shared" si="269"/>
        <v>1</v>
      </c>
      <c r="F1570" s="7">
        <f t="shared" si="270"/>
        <v>3</v>
      </c>
      <c r="G1570" s="1">
        <f t="shared" si="276"/>
        <v>73</v>
      </c>
      <c r="H1570" s="2">
        <f t="shared" si="277"/>
        <v>0.14688128772635814</v>
      </c>
      <c r="I1570" s="8"/>
      <c r="J1570" s="2">
        <f t="shared" si="271"/>
        <v>0.39436619718309857</v>
      </c>
      <c r="K1570" s="2">
        <f t="shared" si="272"/>
        <v>0.54124748490945673</v>
      </c>
      <c r="L1570" s="2">
        <f t="shared" si="273"/>
        <v>5.4325955734406441E-2</v>
      </c>
      <c r="M1570" s="2">
        <f t="shared" si="274"/>
        <v>1.0060362173038316E-2</v>
      </c>
      <c r="N1570" s="1">
        <v>196</v>
      </c>
      <c r="O1570" s="1">
        <v>269</v>
      </c>
      <c r="P1570" s="1">
        <v>27</v>
      </c>
      <c r="Q1570" s="1">
        <v>1</v>
      </c>
      <c r="R1570" s="1">
        <v>1</v>
      </c>
      <c r="S1570" s="1"/>
      <c r="T1570" s="1">
        <v>2</v>
      </c>
      <c r="U1570" s="1"/>
      <c r="V1570" s="1"/>
      <c r="W1570" s="1"/>
      <c r="X1570" s="1"/>
      <c r="Y1570" s="1"/>
      <c r="Z1570" s="1"/>
      <c r="AA1570" s="1"/>
      <c r="AB1570" s="1">
        <v>1</v>
      </c>
      <c r="AG1570" t="str">
        <f t="shared" si="278"/>
        <v>Wells</v>
      </c>
      <c r="AH1570" t="s">
        <v>1862</v>
      </c>
      <c r="AI1570">
        <v>1</v>
      </c>
      <c r="AJ1570" s="7">
        <v>205</v>
      </c>
      <c r="AL1570" s="7" t="s">
        <v>1129</v>
      </c>
      <c r="AM1570" t="s">
        <v>458</v>
      </c>
      <c r="AN1570" t="s">
        <v>657</v>
      </c>
      <c r="AO1570" t="s">
        <v>4354</v>
      </c>
    </row>
    <row r="1571" spans="1:41" hidden="1" outlineLevel="1">
      <c r="A1571" t="s">
        <v>1405</v>
      </c>
      <c r="B1571" s="10" t="s">
        <v>1623</v>
      </c>
      <c r="C1571" s="1">
        <f t="shared" si="275"/>
        <v>308</v>
      </c>
      <c r="D1571" s="7">
        <f t="shared" si="268"/>
        <v>2</v>
      </c>
      <c r="E1571" s="7">
        <f t="shared" si="269"/>
        <v>1</v>
      </c>
      <c r="F1571" s="7">
        <f t="shared" si="270"/>
        <v>3</v>
      </c>
      <c r="G1571" s="1">
        <f t="shared" si="276"/>
        <v>22</v>
      </c>
      <c r="H1571" s="2">
        <f t="shared" si="277"/>
        <v>7.1428571428571425E-2</v>
      </c>
      <c r="I1571" s="8"/>
      <c r="J1571" s="2">
        <f t="shared" si="271"/>
        <v>0.43506493506493504</v>
      </c>
      <c r="K1571" s="2">
        <f t="shared" si="272"/>
        <v>0.50649350649350644</v>
      </c>
      <c r="L1571" s="2">
        <f t="shared" si="273"/>
        <v>3.896103896103896E-2</v>
      </c>
      <c r="M1571" s="2">
        <f t="shared" si="274"/>
        <v>1.9480519480519556E-2</v>
      </c>
      <c r="N1571" s="1">
        <v>134</v>
      </c>
      <c r="O1571" s="1">
        <v>156</v>
      </c>
      <c r="P1571" s="1">
        <v>12</v>
      </c>
      <c r="Q1571" s="1">
        <v>1</v>
      </c>
      <c r="R1571" s="1">
        <v>0</v>
      </c>
      <c r="S1571" s="1">
        <v>0</v>
      </c>
      <c r="T1571" s="1">
        <v>0</v>
      </c>
      <c r="U1571" s="1">
        <v>1</v>
      </c>
      <c r="V1571" s="1">
        <v>1</v>
      </c>
      <c r="W1571" s="1">
        <v>0</v>
      </c>
      <c r="X1571" s="1"/>
      <c r="Y1571" s="1"/>
      <c r="Z1571" s="1"/>
      <c r="AA1571" s="1"/>
      <c r="AB1571" s="1">
        <v>3</v>
      </c>
      <c r="AG1571" t="str">
        <f t="shared" si="278"/>
        <v>West Fairlee</v>
      </c>
      <c r="AH1571" t="s">
        <v>1372</v>
      </c>
      <c r="AI1571">
        <v>1</v>
      </c>
      <c r="AJ1571" s="7">
        <v>152</v>
      </c>
      <c r="AL1571" s="7" t="s">
        <v>1129</v>
      </c>
      <c r="AM1571" t="s">
        <v>1467</v>
      </c>
      <c r="AN1571" t="s">
        <v>3823</v>
      </c>
      <c r="AO1571" t="s">
        <v>4355</v>
      </c>
    </row>
    <row r="1572" spans="1:41" hidden="1" outlineLevel="1">
      <c r="A1572" t="s">
        <v>4106</v>
      </c>
      <c r="B1572" s="10" t="s">
        <v>1623</v>
      </c>
      <c r="C1572" s="1">
        <f t="shared" si="275"/>
        <v>148</v>
      </c>
      <c r="D1572" s="7">
        <f t="shared" si="268"/>
        <v>1</v>
      </c>
      <c r="E1572" s="7">
        <f t="shared" si="269"/>
        <v>2</v>
      </c>
      <c r="F1572" s="7">
        <f t="shared" si="270"/>
        <v>3</v>
      </c>
      <c r="G1572" s="1">
        <f t="shared" si="276"/>
        <v>30</v>
      </c>
      <c r="H1572" s="2">
        <f t="shared" si="277"/>
        <v>0.20270270270270271</v>
      </c>
      <c r="I1572" s="8"/>
      <c r="J1572" s="2">
        <f t="shared" si="271"/>
        <v>0.57432432432432434</v>
      </c>
      <c r="K1572" s="2">
        <f t="shared" si="272"/>
        <v>0.3716216216216216</v>
      </c>
      <c r="L1572" s="2">
        <f t="shared" si="273"/>
        <v>3.3783783783783786E-2</v>
      </c>
      <c r="M1572" s="2">
        <f t="shared" si="274"/>
        <v>2.0270270270270271E-2</v>
      </c>
      <c r="N1572" s="1">
        <v>85</v>
      </c>
      <c r="O1572" s="1">
        <v>55</v>
      </c>
      <c r="P1572" s="1">
        <v>5</v>
      </c>
      <c r="Q1572" s="1">
        <v>1</v>
      </c>
      <c r="R1572" s="1">
        <v>1</v>
      </c>
      <c r="S1572" s="1"/>
      <c r="T1572" s="1"/>
      <c r="U1572" s="1"/>
      <c r="V1572" s="1"/>
      <c r="W1572" s="1"/>
      <c r="X1572" s="1"/>
      <c r="Y1572" s="1"/>
      <c r="Z1572" s="1"/>
      <c r="AA1572" s="1"/>
      <c r="AB1572" s="1">
        <v>1</v>
      </c>
      <c r="AG1572" t="str">
        <f t="shared" si="278"/>
        <v>West Haven</v>
      </c>
      <c r="AH1572" t="s">
        <v>1862</v>
      </c>
      <c r="AI1572">
        <v>1</v>
      </c>
      <c r="AJ1572" s="7">
        <v>185</v>
      </c>
      <c r="AL1572" s="7" t="s">
        <v>1129</v>
      </c>
      <c r="AM1572" t="s">
        <v>458</v>
      </c>
      <c r="AN1572" t="s">
        <v>1146</v>
      </c>
      <c r="AO1572" t="s">
        <v>4356</v>
      </c>
    </row>
    <row r="1573" spans="1:41" hidden="1" outlineLevel="1">
      <c r="A1573" t="s">
        <v>4107</v>
      </c>
      <c r="B1573" s="10" t="s">
        <v>1623</v>
      </c>
      <c r="C1573" s="1">
        <f t="shared" si="275"/>
        <v>1085</v>
      </c>
      <c r="D1573" s="7">
        <f t="shared" si="268"/>
        <v>1</v>
      </c>
      <c r="E1573" s="7">
        <f t="shared" si="269"/>
        <v>2</v>
      </c>
      <c r="F1573" s="7">
        <f t="shared" si="270"/>
        <v>3</v>
      </c>
      <c r="G1573" s="1">
        <f t="shared" si="276"/>
        <v>45</v>
      </c>
      <c r="H1573" s="2">
        <f t="shared" si="277"/>
        <v>4.1474654377880185E-2</v>
      </c>
      <c r="I1573" s="8"/>
      <c r="J1573" s="2">
        <f t="shared" si="271"/>
        <v>0.49769585253456222</v>
      </c>
      <c r="K1573" s="2">
        <f t="shared" si="272"/>
        <v>0.45622119815668205</v>
      </c>
      <c r="L1573" s="2">
        <f t="shared" si="273"/>
        <v>2.7649769585253458E-2</v>
      </c>
      <c r="M1573" s="2">
        <f t="shared" si="274"/>
        <v>1.8433179723502214E-2</v>
      </c>
      <c r="N1573" s="1">
        <v>540</v>
      </c>
      <c r="O1573" s="1">
        <v>495</v>
      </c>
      <c r="P1573" s="1">
        <v>30</v>
      </c>
      <c r="Q1573" s="1">
        <v>9</v>
      </c>
      <c r="R1573" s="1">
        <v>3</v>
      </c>
      <c r="S1573" s="1">
        <v>2</v>
      </c>
      <c r="T1573" s="1"/>
      <c r="U1573" s="1">
        <v>1</v>
      </c>
      <c r="V1573" s="1">
        <v>1</v>
      </c>
      <c r="W1573" s="1"/>
      <c r="X1573" s="1"/>
      <c r="Y1573" s="1"/>
      <c r="Z1573" s="1"/>
      <c r="AA1573" s="1"/>
      <c r="AB1573" s="1">
        <v>4</v>
      </c>
      <c r="AG1573" t="str">
        <f t="shared" si="278"/>
        <v>West Rutland</v>
      </c>
      <c r="AH1573" t="s">
        <v>1862</v>
      </c>
      <c r="AI1573">
        <v>1</v>
      </c>
      <c r="AJ1573" s="7">
        <v>188</v>
      </c>
      <c r="AL1573" s="7" t="s">
        <v>1129</v>
      </c>
      <c r="AM1573" t="s">
        <v>458</v>
      </c>
      <c r="AN1573" t="s">
        <v>4706</v>
      </c>
      <c r="AO1573" t="s">
        <v>4357</v>
      </c>
    </row>
    <row r="1574" spans="1:41" hidden="1" outlineLevel="1">
      <c r="A1574" t="s">
        <v>4472</v>
      </c>
      <c r="B1574" s="10" t="s">
        <v>1623</v>
      </c>
      <c r="C1574" s="1">
        <f t="shared" si="275"/>
        <v>625</v>
      </c>
      <c r="D1574" s="7">
        <f t="shared" si="268"/>
        <v>1</v>
      </c>
      <c r="E1574" s="7">
        <f t="shared" si="269"/>
        <v>2</v>
      </c>
      <c r="F1574" s="7">
        <f t="shared" si="270"/>
        <v>3</v>
      </c>
      <c r="G1574" s="1">
        <f t="shared" si="276"/>
        <v>24</v>
      </c>
      <c r="H1574" s="2">
        <f t="shared" si="277"/>
        <v>3.8399999999999997E-2</v>
      </c>
      <c r="I1574" s="8"/>
      <c r="J1574" s="2">
        <f t="shared" si="271"/>
        <v>0.48799999999999999</v>
      </c>
      <c r="K1574" s="2">
        <f t="shared" si="272"/>
        <v>0.4496</v>
      </c>
      <c r="L1574" s="2">
        <f t="shared" si="273"/>
        <v>4.9599999999999998E-2</v>
      </c>
      <c r="M1574" s="2">
        <f t="shared" si="274"/>
        <v>1.2800000000000013E-2</v>
      </c>
      <c r="N1574" s="1">
        <v>305</v>
      </c>
      <c r="O1574" s="1">
        <v>281</v>
      </c>
      <c r="P1574" s="1">
        <v>31</v>
      </c>
      <c r="Q1574" s="1">
        <v>5</v>
      </c>
      <c r="R1574" s="1">
        <v>0</v>
      </c>
      <c r="S1574" s="1">
        <v>0</v>
      </c>
      <c r="T1574" s="1">
        <v>0</v>
      </c>
      <c r="U1574" s="1">
        <v>3</v>
      </c>
      <c r="V1574" s="1">
        <v>0</v>
      </c>
      <c r="W1574" s="1">
        <v>0</v>
      </c>
      <c r="X1574" s="1"/>
      <c r="Y1574" s="1"/>
      <c r="Z1574" s="1"/>
      <c r="AA1574" s="1"/>
      <c r="AB1574" s="1">
        <v>0</v>
      </c>
      <c r="AG1574" t="str">
        <f t="shared" si="278"/>
        <v>West Windsor</v>
      </c>
      <c r="AH1574" t="s">
        <v>3679</v>
      </c>
      <c r="AI1574">
        <v>1</v>
      </c>
      <c r="AJ1574" s="7">
        <v>199</v>
      </c>
      <c r="AL1574" s="7" t="s">
        <v>1129</v>
      </c>
      <c r="AM1574" t="s">
        <v>777</v>
      </c>
      <c r="AN1574" t="s">
        <v>998</v>
      </c>
      <c r="AO1574" t="s">
        <v>4358</v>
      </c>
    </row>
    <row r="1575" spans="1:41" hidden="1" outlineLevel="1">
      <c r="A1575" t="s">
        <v>3314</v>
      </c>
      <c r="B1575" s="10" t="s">
        <v>1623</v>
      </c>
      <c r="C1575" s="1">
        <f t="shared" si="275"/>
        <v>271</v>
      </c>
      <c r="D1575" s="7">
        <f t="shared" si="268"/>
        <v>2</v>
      </c>
      <c r="E1575" s="7">
        <f t="shared" si="269"/>
        <v>1</v>
      </c>
      <c r="F1575" s="7">
        <f t="shared" si="270"/>
        <v>3</v>
      </c>
      <c r="G1575" s="1">
        <f t="shared" si="276"/>
        <v>6</v>
      </c>
      <c r="H1575" s="2">
        <f t="shared" si="277"/>
        <v>2.2140221402214021E-2</v>
      </c>
      <c r="I1575" s="8"/>
      <c r="J1575" s="2">
        <f t="shared" si="271"/>
        <v>0.4280442804428044</v>
      </c>
      <c r="K1575" s="2">
        <f t="shared" si="272"/>
        <v>0.45018450184501846</v>
      </c>
      <c r="L1575" s="2">
        <f t="shared" si="273"/>
        <v>8.1180811808118078E-2</v>
      </c>
      <c r="M1575" s="2">
        <f t="shared" si="274"/>
        <v>4.059040590405906E-2</v>
      </c>
      <c r="N1575" s="1">
        <v>116</v>
      </c>
      <c r="O1575" s="1">
        <v>122</v>
      </c>
      <c r="P1575" s="1">
        <v>22</v>
      </c>
      <c r="Q1575" s="1">
        <v>6</v>
      </c>
      <c r="R1575" s="1">
        <v>2</v>
      </c>
      <c r="S1575" s="1">
        <v>0</v>
      </c>
      <c r="T1575" s="1">
        <v>0</v>
      </c>
      <c r="U1575" s="1">
        <v>2</v>
      </c>
      <c r="V1575" s="1">
        <v>0</v>
      </c>
      <c r="W1575" s="1">
        <v>0</v>
      </c>
      <c r="X1575" s="1"/>
      <c r="Y1575" s="1"/>
      <c r="Z1575" s="1"/>
      <c r="AA1575" s="1"/>
      <c r="AB1575" s="1">
        <v>1</v>
      </c>
      <c r="AG1575" t="str">
        <f t="shared" si="278"/>
        <v>Westfield</v>
      </c>
      <c r="AH1575" t="s">
        <v>1368</v>
      </c>
      <c r="AI1575">
        <v>1</v>
      </c>
      <c r="AJ1575" s="7">
        <v>26</v>
      </c>
      <c r="AL1575" s="7" t="s">
        <v>1129</v>
      </c>
      <c r="AM1575" t="s">
        <v>1468</v>
      </c>
      <c r="AN1575" t="s">
        <v>994</v>
      </c>
      <c r="AO1575" t="s">
        <v>4359</v>
      </c>
    </row>
    <row r="1576" spans="1:41" hidden="1" outlineLevel="1">
      <c r="A1576" t="s">
        <v>3326</v>
      </c>
      <c r="B1576" s="10" t="s">
        <v>1623</v>
      </c>
      <c r="C1576" s="1">
        <f t="shared" si="275"/>
        <v>1007</v>
      </c>
      <c r="D1576" s="7">
        <f t="shared" si="268"/>
        <v>1</v>
      </c>
      <c r="E1576" s="7">
        <f t="shared" si="269"/>
        <v>2</v>
      </c>
      <c r="F1576" s="7">
        <f t="shared" si="270"/>
        <v>3</v>
      </c>
      <c r="G1576" s="1">
        <f t="shared" si="276"/>
        <v>162</v>
      </c>
      <c r="H1576" s="2">
        <f t="shared" si="277"/>
        <v>0.16087388282025819</v>
      </c>
      <c r="I1576" s="8"/>
      <c r="J1576" s="2">
        <f t="shared" si="271"/>
        <v>0.53326713008937443</v>
      </c>
      <c r="K1576" s="2">
        <f t="shared" si="272"/>
        <v>0.37239324726911621</v>
      </c>
      <c r="L1576" s="2">
        <f t="shared" si="273"/>
        <v>7.845084409136048E-2</v>
      </c>
      <c r="M1576" s="2">
        <f t="shared" si="274"/>
        <v>1.5888778550148877E-2</v>
      </c>
      <c r="N1576" s="1">
        <v>537</v>
      </c>
      <c r="O1576" s="1">
        <v>375</v>
      </c>
      <c r="P1576" s="1">
        <v>79</v>
      </c>
      <c r="Q1576" s="1">
        <v>10</v>
      </c>
      <c r="R1576" s="1">
        <v>2</v>
      </c>
      <c r="S1576" s="1">
        <v>0</v>
      </c>
      <c r="T1576" s="1">
        <v>0</v>
      </c>
      <c r="U1576" s="1">
        <v>0</v>
      </c>
      <c r="V1576" s="1">
        <v>2</v>
      </c>
      <c r="W1576" s="1">
        <v>0</v>
      </c>
      <c r="X1576" s="1"/>
      <c r="Y1576" s="1"/>
      <c r="Z1576" s="1"/>
      <c r="AA1576" s="1"/>
      <c r="AB1576" s="1">
        <v>2</v>
      </c>
      <c r="AG1576" t="str">
        <f t="shared" si="278"/>
        <v>Westford</v>
      </c>
      <c r="AH1576" t="s">
        <v>2877</v>
      </c>
      <c r="AI1576">
        <v>1</v>
      </c>
      <c r="AJ1576" s="7">
        <v>66</v>
      </c>
      <c r="AL1576" s="7" t="s">
        <v>1129</v>
      </c>
      <c r="AM1576" t="s">
        <v>2150</v>
      </c>
      <c r="AN1576" t="s">
        <v>3823</v>
      </c>
      <c r="AO1576" t="s">
        <v>4360</v>
      </c>
    </row>
    <row r="1577" spans="1:41" hidden="1" outlineLevel="1">
      <c r="A1577" t="s">
        <v>3082</v>
      </c>
      <c r="B1577" s="10" t="s">
        <v>1623</v>
      </c>
      <c r="C1577" s="1">
        <f t="shared" si="275"/>
        <v>1544</v>
      </c>
      <c r="D1577" s="7">
        <f t="shared" si="268"/>
        <v>1</v>
      </c>
      <c r="E1577" s="7">
        <f t="shared" si="269"/>
        <v>2</v>
      </c>
      <c r="F1577" s="7">
        <f t="shared" si="270"/>
        <v>3</v>
      </c>
      <c r="G1577" s="1">
        <f t="shared" si="276"/>
        <v>421</v>
      </c>
      <c r="H1577" s="2">
        <f t="shared" si="277"/>
        <v>0.27266839378238344</v>
      </c>
      <c r="I1577" s="8"/>
      <c r="J1577" s="2">
        <f t="shared" si="271"/>
        <v>0.56282383419689119</v>
      </c>
      <c r="K1577" s="2">
        <f t="shared" si="272"/>
        <v>0.29015544041450775</v>
      </c>
      <c r="L1577" s="2">
        <f t="shared" si="273"/>
        <v>0.13730569948186527</v>
      </c>
      <c r="M1577" s="2">
        <f t="shared" si="274"/>
        <v>9.7150259067357858E-3</v>
      </c>
      <c r="N1577" s="1">
        <v>869</v>
      </c>
      <c r="O1577" s="1">
        <v>448</v>
      </c>
      <c r="P1577" s="1">
        <v>212</v>
      </c>
      <c r="Q1577" s="1">
        <v>1</v>
      </c>
      <c r="R1577" s="1">
        <v>2</v>
      </c>
      <c r="S1577" s="1">
        <v>1</v>
      </c>
      <c r="T1577" s="1">
        <v>2</v>
      </c>
      <c r="U1577" s="1">
        <v>6</v>
      </c>
      <c r="V1577" s="1">
        <v>0</v>
      </c>
      <c r="W1577" s="1">
        <v>0</v>
      </c>
      <c r="X1577" s="1"/>
      <c r="Y1577" s="1"/>
      <c r="Z1577" s="1"/>
      <c r="AA1577" s="1"/>
      <c r="AB1577" s="1">
        <v>3</v>
      </c>
      <c r="AG1577" t="str">
        <f t="shared" si="278"/>
        <v>Westminster</v>
      </c>
      <c r="AH1577" t="s">
        <v>3851</v>
      </c>
      <c r="AI1577">
        <v>1</v>
      </c>
      <c r="AJ1577" s="7">
        <v>230</v>
      </c>
      <c r="AL1577" s="7" t="s">
        <v>1129</v>
      </c>
      <c r="AM1577" t="s">
        <v>776</v>
      </c>
      <c r="AN1577" t="s">
        <v>95</v>
      </c>
      <c r="AO1577" t="s">
        <v>4361</v>
      </c>
    </row>
    <row r="1578" spans="1:41" hidden="1" outlineLevel="1">
      <c r="A1578" t="s">
        <v>3083</v>
      </c>
      <c r="B1578" s="10" t="s">
        <v>1623</v>
      </c>
      <c r="C1578" s="1">
        <f t="shared" si="275"/>
        <v>240</v>
      </c>
      <c r="D1578" s="7">
        <f t="shared" si="268"/>
        <v>2</v>
      </c>
      <c r="E1578" s="7">
        <f t="shared" si="269"/>
        <v>1</v>
      </c>
      <c r="F1578" s="7">
        <f t="shared" si="270"/>
        <v>3</v>
      </c>
      <c r="G1578" s="1">
        <f t="shared" si="276"/>
        <v>2</v>
      </c>
      <c r="H1578" s="2">
        <f t="shared" si="277"/>
        <v>8.3333333333333332E-3</v>
      </c>
      <c r="I1578" s="8"/>
      <c r="J1578" s="2">
        <f t="shared" si="271"/>
        <v>0.45833333333333331</v>
      </c>
      <c r="K1578" s="2">
        <f t="shared" si="272"/>
        <v>0.46666666666666667</v>
      </c>
      <c r="L1578" s="2">
        <f t="shared" si="273"/>
        <v>6.25E-2</v>
      </c>
      <c r="M1578" s="2">
        <f t="shared" si="274"/>
        <v>1.2500000000000067E-2</v>
      </c>
      <c r="N1578" s="1">
        <v>110</v>
      </c>
      <c r="O1578" s="1">
        <v>112</v>
      </c>
      <c r="P1578" s="1">
        <v>15</v>
      </c>
      <c r="Q1578" s="1">
        <v>1</v>
      </c>
      <c r="R1578" s="1"/>
      <c r="S1578" s="1"/>
      <c r="T1578" s="1"/>
      <c r="U1578" s="1"/>
      <c r="V1578" s="1"/>
      <c r="W1578" s="1">
        <v>0</v>
      </c>
      <c r="X1578" s="1"/>
      <c r="Y1578" s="1"/>
      <c r="Z1578" s="1"/>
      <c r="AA1578" s="1"/>
      <c r="AB1578" s="1">
        <v>2</v>
      </c>
      <c r="AG1578" t="str">
        <f t="shared" si="278"/>
        <v>Westmore</v>
      </c>
      <c r="AH1578" t="s">
        <v>1368</v>
      </c>
      <c r="AI1578">
        <v>1</v>
      </c>
      <c r="AJ1578" s="7">
        <v>40</v>
      </c>
      <c r="AL1578" s="7" t="s">
        <v>1129</v>
      </c>
      <c r="AM1578" t="s">
        <v>1468</v>
      </c>
      <c r="AN1578" t="s">
        <v>95</v>
      </c>
      <c r="AO1578" t="s">
        <v>4362</v>
      </c>
    </row>
    <row r="1579" spans="1:41" hidden="1" outlineLevel="1">
      <c r="A1579" t="s">
        <v>2422</v>
      </c>
      <c r="B1579" s="10" t="s">
        <v>1623</v>
      </c>
      <c r="C1579" s="1">
        <f t="shared" si="275"/>
        <v>367</v>
      </c>
      <c r="D1579" s="7">
        <f t="shared" si="268"/>
        <v>1</v>
      </c>
      <c r="E1579" s="7">
        <f t="shared" si="269"/>
        <v>2</v>
      </c>
      <c r="F1579" s="7">
        <f t="shared" si="270"/>
        <v>3</v>
      </c>
      <c r="G1579" s="1">
        <f t="shared" si="276"/>
        <v>37</v>
      </c>
      <c r="H1579" s="2">
        <f t="shared" si="277"/>
        <v>0.1008174386920981</v>
      </c>
      <c r="I1579" s="8"/>
      <c r="J1579" s="2">
        <f t="shared" si="271"/>
        <v>0.49863760217983649</v>
      </c>
      <c r="K1579" s="2">
        <f t="shared" si="272"/>
        <v>0.39782016348773841</v>
      </c>
      <c r="L1579" s="2">
        <f t="shared" si="273"/>
        <v>9.5367847411444148E-2</v>
      </c>
      <c r="M1579" s="2">
        <f t="shared" si="274"/>
        <v>8.1743869209810055E-3</v>
      </c>
      <c r="N1579" s="1">
        <v>183</v>
      </c>
      <c r="O1579" s="1">
        <v>146</v>
      </c>
      <c r="P1579" s="1">
        <v>35</v>
      </c>
      <c r="Q1579" s="1">
        <v>0</v>
      </c>
      <c r="R1579" s="1">
        <v>0</v>
      </c>
      <c r="S1579" s="1">
        <v>1</v>
      </c>
      <c r="T1579" s="1">
        <v>0</v>
      </c>
      <c r="U1579" s="1">
        <v>1</v>
      </c>
      <c r="V1579" s="1">
        <v>1</v>
      </c>
      <c r="W1579" s="1">
        <v>0</v>
      </c>
      <c r="X1579" s="1"/>
      <c r="Y1579" s="1"/>
      <c r="Z1579" s="1"/>
      <c r="AA1579" s="1"/>
      <c r="AB1579" s="1">
        <v>0</v>
      </c>
      <c r="AG1579" t="str">
        <f t="shared" si="278"/>
        <v>Weston</v>
      </c>
      <c r="AH1579" t="s">
        <v>3679</v>
      </c>
      <c r="AI1579">
        <v>1</v>
      </c>
      <c r="AJ1579" s="7">
        <v>212</v>
      </c>
      <c r="AL1579" s="7" t="s">
        <v>1129</v>
      </c>
      <c r="AM1579" t="s">
        <v>777</v>
      </c>
      <c r="AN1579" t="s">
        <v>313</v>
      </c>
      <c r="AO1579" t="s">
        <v>3888</v>
      </c>
    </row>
    <row r="1580" spans="1:41" hidden="1" outlineLevel="1">
      <c r="A1580" t="s">
        <v>3084</v>
      </c>
      <c r="B1580" s="10" t="s">
        <v>1623</v>
      </c>
      <c r="C1580" s="1">
        <f t="shared" si="275"/>
        <v>516</v>
      </c>
      <c r="D1580" s="7">
        <f t="shared" si="268"/>
        <v>1</v>
      </c>
      <c r="E1580" s="7">
        <f t="shared" si="269"/>
        <v>2</v>
      </c>
      <c r="F1580" s="7">
        <f t="shared" si="270"/>
        <v>3</v>
      </c>
      <c r="G1580" s="1">
        <f t="shared" si="276"/>
        <v>94</v>
      </c>
      <c r="H1580" s="2">
        <f t="shared" si="277"/>
        <v>0.18217054263565891</v>
      </c>
      <c r="I1580" s="8"/>
      <c r="J1580" s="2">
        <f t="shared" si="271"/>
        <v>0.55038759689922478</v>
      </c>
      <c r="K1580" s="2">
        <f t="shared" si="272"/>
        <v>0.36821705426356588</v>
      </c>
      <c r="L1580" s="2">
        <f t="shared" si="273"/>
        <v>6.9767441860465115E-2</v>
      </c>
      <c r="M1580" s="2">
        <f t="shared" si="274"/>
        <v>1.1627906976744221E-2</v>
      </c>
      <c r="N1580" s="1">
        <v>284</v>
      </c>
      <c r="O1580" s="1">
        <v>190</v>
      </c>
      <c r="P1580" s="1">
        <v>36</v>
      </c>
      <c r="Q1580" s="1">
        <v>3</v>
      </c>
      <c r="R1580" s="1"/>
      <c r="S1580" s="1"/>
      <c r="T1580" s="1"/>
      <c r="U1580" s="1">
        <v>2</v>
      </c>
      <c r="V1580" s="1"/>
      <c r="W1580" s="1"/>
      <c r="X1580" s="1"/>
      <c r="Y1580" s="1"/>
      <c r="Z1580" s="1"/>
      <c r="AA1580" s="1"/>
      <c r="AB1580" s="1">
        <v>1</v>
      </c>
      <c r="AG1580" t="str">
        <f t="shared" si="278"/>
        <v>Weybridge</v>
      </c>
      <c r="AH1580" t="s">
        <v>1624</v>
      </c>
      <c r="AI1580">
        <v>1</v>
      </c>
      <c r="AJ1580" s="7">
        <v>141</v>
      </c>
      <c r="AL1580" s="7" t="s">
        <v>1129</v>
      </c>
      <c r="AM1580" t="s">
        <v>1801</v>
      </c>
      <c r="AN1580" t="s">
        <v>998</v>
      </c>
      <c r="AO1580" t="s">
        <v>4363</v>
      </c>
    </row>
    <row r="1581" spans="1:41" hidden="1" outlineLevel="1">
      <c r="A1581" t="s">
        <v>3085</v>
      </c>
      <c r="B1581" s="10" t="s">
        <v>1623</v>
      </c>
      <c r="C1581" s="1">
        <f t="shared" si="275"/>
        <v>292</v>
      </c>
      <c r="D1581" s="7">
        <f t="shared" ref="D1581:D1596" si="279">RANK(N1581,(N1581:AE1581))</f>
        <v>2</v>
      </c>
      <c r="E1581" s="7">
        <f t="shared" ref="E1581:E1596" si="280">RANK(O1581,(N1581:AE1581))</f>
        <v>1</v>
      </c>
      <c r="F1581" s="7">
        <f t="shared" ref="F1581:F1596" si="281">IF(P1581&gt;0,RANK(P1581,(N1581:AE1581)),0)</f>
        <v>3</v>
      </c>
      <c r="G1581" s="1">
        <f t="shared" si="276"/>
        <v>44</v>
      </c>
      <c r="H1581" s="2">
        <f t="shared" si="277"/>
        <v>0.15068493150684931</v>
      </c>
      <c r="I1581" s="8"/>
      <c r="J1581" s="2">
        <f t="shared" ref="J1581:J1596" si="282">IF(C1581=0,"-",N1581/C1581)</f>
        <v>0.38013698630136988</v>
      </c>
      <c r="K1581" s="2">
        <f t="shared" ref="K1581:K1596" si="283">IF(C1581=0,"-",O1581/C1581)</f>
        <v>0.53082191780821919</v>
      </c>
      <c r="L1581" s="2">
        <f t="shared" ref="L1581:L1596" si="284">IF(C1581=0,"-",P1581/C1581)</f>
        <v>6.8493150684931503E-2</v>
      </c>
      <c r="M1581" s="2">
        <f t="shared" ref="M1581:M1596" si="285">IF(C1581=0,"-",(1-J1581-K1581-L1581))</f>
        <v>2.0547945205479368E-2</v>
      </c>
      <c r="N1581" s="1">
        <v>111</v>
      </c>
      <c r="O1581" s="1">
        <v>155</v>
      </c>
      <c r="P1581" s="1">
        <v>20</v>
      </c>
      <c r="Q1581" s="1">
        <v>3</v>
      </c>
      <c r="R1581" s="1">
        <v>1</v>
      </c>
      <c r="S1581" s="1">
        <v>0</v>
      </c>
      <c r="T1581" s="1">
        <v>0</v>
      </c>
      <c r="U1581" s="1"/>
      <c r="V1581" s="1">
        <v>0</v>
      </c>
      <c r="W1581" s="1">
        <v>0</v>
      </c>
      <c r="X1581" s="1"/>
      <c r="Y1581" s="1"/>
      <c r="Z1581" s="1"/>
      <c r="AA1581" s="1"/>
      <c r="AB1581" s="1">
        <v>2</v>
      </c>
      <c r="AG1581" t="str">
        <f t="shared" si="278"/>
        <v>Wheelock</v>
      </c>
      <c r="AH1581" t="s">
        <v>1364</v>
      </c>
      <c r="AI1581">
        <v>1</v>
      </c>
      <c r="AJ1581" s="7">
        <v>69</v>
      </c>
      <c r="AL1581" s="7" t="s">
        <v>1129</v>
      </c>
      <c r="AM1581" t="s">
        <v>1803</v>
      </c>
      <c r="AN1581" t="s">
        <v>668</v>
      </c>
      <c r="AO1581" t="s">
        <v>4529</v>
      </c>
    </row>
    <row r="1582" spans="1:41" hidden="1" outlineLevel="1">
      <c r="A1582" t="s">
        <v>3086</v>
      </c>
      <c r="B1582" s="10" t="s">
        <v>1623</v>
      </c>
      <c r="C1582" s="1">
        <f t="shared" si="275"/>
        <v>200</v>
      </c>
      <c r="D1582" s="7">
        <f t="shared" si="279"/>
        <v>1</v>
      </c>
      <c r="E1582" s="7">
        <f t="shared" si="280"/>
        <v>2</v>
      </c>
      <c r="F1582" s="7">
        <f t="shared" si="281"/>
        <v>3</v>
      </c>
      <c r="G1582" s="1">
        <f t="shared" si="276"/>
        <v>38</v>
      </c>
      <c r="H1582" s="2">
        <f t="shared" si="277"/>
        <v>0.19</v>
      </c>
      <c r="I1582" s="8"/>
      <c r="J1582" s="2">
        <f t="shared" si="282"/>
        <v>0.56000000000000005</v>
      </c>
      <c r="K1582" s="2">
        <f t="shared" si="283"/>
        <v>0.37</v>
      </c>
      <c r="L1582" s="2">
        <f t="shared" si="284"/>
        <v>3.5000000000000003E-2</v>
      </c>
      <c r="M1582" s="2">
        <f t="shared" si="285"/>
        <v>3.4999999999999948E-2</v>
      </c>
      <c r="N1582" s="1">
        <v>112</v>
      </c>
      <c r="O1582" s="1">
        <v>74</v>
      </c>
      <c r="P1582" s="1">
        <v>7</v>
      </c>
      <c r="Q1582" s="1">
        <v>3</v>
      </c>
      <c r="R1582" s="1">
        <v>0</v>
      </c>
      <c r="S1582" s="1"/>
      <c r="T1582" s="1"/>
      <c r="U1582" s="1"/>
      <c r="V1582" s="1"/>
      <c r="W1582" s="1"/>
      <c r="X1582" s="1"/>
      <c r="Y1582" s="1"/>
      <c r="Z1582" s="1"/>
      <c r="AA1582" s="1"/>
      <c r="AB1582" s="1">
        <v>4</v>
      </c>
      <c r="AG1582" t="str">
        <f t="shared" si="278"/>
        <v>Whiting</v>
      </c>
      <c r="AH1582" t="s">
        <v>1624</v>
      </c>
      <c r="AI1582">
        <v>1</v>
      </c>
      <c r="AJ1582" s="7">
        <v>162</v>
      </c>
      <c r="AL1582" s="7" t="s">
        <v>1129</v>
      </c>
      <c r="AM1582" t="s">
        <v>1801</v>
      </c>
      <c r="AN1582" t="s">
        <v>318</v>
      </c>
      <c r="AO1582" t="s">
        <v>4306</v>
      </c>
    </row>
    <row r="1583" spans="1:41" hidden="1" outlineLevel="1">
      <c r="A1583" t="s">
        <v>3087</v>
      </c>
      <c r="B1583" s="10" t="s">
        <v>1623</v>
      </c>
      <c r="C1583" s="1">
        <f t="shared" si="275"/>
        <v>617</v>
      </c>
      <c r="D1583" s="7">
        <f t="shared" si="279"/>
        <v>2</v>
      </c>
      <c r="E1583" s="7">
        <f t="shared" si="280"/>
        <v>1</v>
      </c>
      <c r="F1583" s="7">
        <f t="shared" si="281"/>
        <v>3</v>
      </c>
      <c r="G1583" s="1">
        <f t="shared" si="276"/>
        <v>69</v>
      </c>
      <c r="H1583" s="2">
        <f t="shared" si="277"/>
        <v>0.11183144246353323</v>
      </c>
      <c r="I1583" s="8"/>
      <c r="J1583" s="2">
        <f t="shared" si="282"/>
        <v>0.40356564019448948</v>
      </c>
      <c r="K1583" s="2">
        <f t="shared" si="283"/>
        <v>0.51539708265802264</v>
      </c>
      <c r="L1583" s="2">
        <f t="shared" si="284"/>
        <v>7.2933549432739053E-2</v>
      </c>
      <c r="M1583" s="2">
        <f t="shared" si="285"/>
        <v>8.1037277147488207E-3</v>
      </c>
      <c r="N1583" s="1">
        <v>249</v>
      </c>
      <c r="O1583" s="1">
        <v>318</v>
      </c>
      <c r="P1583" s="1">
        <v>45</v>
      </c>
      <c r="Q1583" s="1">
        <v>2</v>
      </c>
      <c r="R1583" s="1">
        <v>0</v>
      </c>
      <c r="S1583" s="1"/>
      <c r="T1583" s="1"/>
      <c r="U1583" s="1">
        <v>0</v>
      </c>
      <c r="V1583" s="1"/>
      <c r="W1583" s="1"/>
      <c r="X1583" s="1"/>
      <c r="Y1583" s="1"/>
      <c r="Z1583" s="1"/>
      <c r="AA1583" s="1"/>
      <c r="AB1583" s="1">
        <v>3</v>
      </c>
      <c r="AG1583" t="str">
        <f t="shared" si="278"/>
        <v>Whitingham</v>
      </c>
      <c r="AH1583" t="s">
        <v>3851</v>
      </c>
      <c r="AI1583">
        <v>1</v>
      </c>
      <c r="AJ1583" s="7">
        <v>252</v>
      </c>
      <c r="AL1583" s="7" t="s">
        <v>1129</v>
      </c>
      <c r="AM1583" t="s">
        <v>776</v>
      </c>
      <c r="AN1583" t="s">
        <v>996</v>
      </c>
      <c r="AO1583" t="s">
        <v>4307</v>
      </c>
    </row>
    <row r="1584" spans="1:41" hidden="1" outlineLevel="1">
      <c r="A1584" t="s">
        <v>3088</v>
      </c>
      <c r="B1584" s="10" t="s">
        <v>1623</v>
      </c>
      <c r="C1584" s="1">
        <f t="shared" si="275"/>
        <v>1540</v>
      </c>
      <c r="D1584" s="7">
        <f t="shared" si="279"/>
        <v>2</v>
      </c>
      <c r="E1584" s="7">
        <f t="shared" si="280"/>
        <v>1</v>
      </c>
      <c r="F1584" s="7">
        <f t="shared" si="281"/>
        <v>3</v>
      </c>
      <c r="G1584" s="1">
        <f t="shared" si="276"/>
        <v>155</v>
      </c>
      <c r="H1584" s="2">
        <f t="shared" si="277"/>
        <v>0.10064935064935066</v>
      </c>
      <c r="I1584" s="8"/>
      <c r="J1584" s="2">
        <f t="shared" si="282"/>
        <v>0.41623376623376623</v>
      </c>
      <c r="K1584" s="2">
        <f t="shared" si="283"/>
        <v>0.51688311688311683</v>
      </c>
      <c r="L1584" s="2">
        <f t="shared" si="284"/>
        <v>3.4415584415584413E-2</v>
      </c>
      <c r="M1584" s="2">
        <f t="shared" si="285"/>
        <v>3.2467532467532464E-2</v>
      </c>
      <c r="N1584" s="1">
        <v>641</v>
      </c>
      <c r="O1584" s="1">
        <v>796</v>
      </c>
      <c r="P1584" s="1">
        <v>53</v>
      </c>
      <c r="Q1584" s="1">
        <v>32</v>
      </c>
      <c r="R1584" s="1">
        <v>3</v>
      </c>
      <c r="S1584" s="1">
        <v>1</v>
      </c>
      <c r="T1584" s="1">
        <v>2</v>
      </c>
      <c r="U1584" s="1">
        <v>1</v>
      </c>
      <c r="V1584" s="1">
        <v>1</v>
      </c>
      <c r="W1584" s="1">
        <v>1</v>
      </c>
      <c r="X1584" s="1"/>
      <c r="Y1584" s="1"/>
      <c r="Z1584" s="1"/>
      <c r="AA1584" s="1"/>
      <c r="AB1584" s="1">
        <v>9</v>
      </c>
      <c r="AG1584" t="str">
        <f t="shared" si="278"/>
        <v>Williamstown</v>
      </c>
      <c r="AH1584" t="s">
        <v>1372</v>
      </c>
      <c r="AI1584">
        <v>1</v>
      </c>
      <c r="AJ1584" s="7">
        <v>135</v>
      </c>
      <c r="AL1584" s="7" t="s">
        <v>1129</v>
      </c>
      <c r="AM1584" t="s">
        <v>1467</v>
      </c>
      <c r="AN1584" t="s">
        <v>668</v>
      </c>
      <c r="AO1584" t="s">
        <v>4308</v>
      </c>
    </row>
    <row r="1585" spans="1:41" hidden="1" outlineLevel="1">
      <c r="A1585" t="s">
        <v>3089</v>
      </c>
      <c r="B1585" s="10" t="s">
        <v>1623</v>
      </c>
      <c r="C1585" s="1">
        <f t="shared" si="275"/>
        <v>4384</v>
      </c>
      <c r="D1585" s="7">
        <f t="shared" si="279"/>
        <v>1</v>
      </c>
      <c r="E1585" s="7">
        <f t="shared" si="280"/>
        <v>2</v>
      </c>
      <c r="F1585" s="7">
        <f t="shared" si="281"/>
        <v>3</v>
      </c>
      <c r="G1585" s="1">
        <f t="shared" si="276"/>
        <v>434</v>
      </c>
      <c r="H1585" s="2">
        <f t="shared" si="277"/>
        <v>9.8996350364963501E-2</v>
      </c>
      <c r="I1585" s="8"/>
      <c r="J1585" s="2">
        <f t="shared" si="282"/>
        <v>0.51847627737226276</v>
      </c>
      <c r="K1585" s="2">
        <f t="shared" si="283"/>
        <v>0.41947992700729925</v>
      </c>
      <c r="L1585" s="2">
        <f t="shared" si="284"/>
        <v>5.0410583941605837E-2</v>
      </c>
      <c r="M1585" s="2">
        <f t="shared" si="285"/>
        <v>1.1633211678832155E-2</v>
      </c>
      <c r="N1585" s="1">
        <v>2273</v>
      </c>
      <c r="O1585" s="1">
        <v>1839</v>
      </c>
      <c r="P1585" s="1">
        <v>221</v>
      </c>
      <c r="Q1585" s="1">
        <v>25</v>
      </c>
      <c r="R1585" s="1">
        <v>10</v>
      </c>
      <c r="S1585" s="1">
        <v>2</v>
      </c>
      <c r="T1585" s="1">
        <v>3</v>
      </c>
      <c r="U1585" s="1">
        <v>5</v>
      </c>
      <c r="V1585" s="1">
        <v>1</v>
      </c>
      <c r="W1585" s="1">
        <v>0</v>
      </c>
      <c r="X1585" s="1"/>
      <c r="Y1585" s="1"/>
      <c r="Z1585" s="1"/>
      <c r="AA1585" s="1"/>
      <c r="AB1585" s="1">
        <v>5</v>
      </c>
      <c r="AG1585" t="str">
        <f t="shared" si="278"/>
        <v>Williston</v>
      </c>
      <c r="AH1585" t="s">
        <v>2877</v>
      </c>
      <c r="AI1585">
        <v>1</v>
      </c>
      <c r="AJ1585" s="7">
        <v>91</v>
      </c>
      <c r="AL1585" s="7" t="s">
        <v>1129</v>
      </c>
      <c r="AM1585" t="s">
        <v>2150</v>
      </c>
      <c r="AN1585" t="s">
        <v>668</v>
      </c>
      <c r="AO1585" t="s">
        <v>4309</v>
      </c>
    </row>
    <row r="1586" spans="1:41" hidden="1" outlineLevel="1">
      <c r="A1586" t="s">
        <v>3090</v>
      </c>
      <c r="B1586" s="10" t="s">
        <v>1623</v>
      </c>
      <c r="C1586" s="1">
        <f t="shared" si="275"/>
        <v>1161</v>
      </c>
      <c r="D1586" s="7">
        <f t="shared" si="279"/>
        <v>1</v>
      </c>
      <c r="E1586" s="7">
        <f t="shared" si="280"/>
        <v>2</v>
      </c>
      <c r="F1586" s="7">
        <f t="shared" si="281"/>
        <v>3</v>
      </c>
      <c r="G1586" s="1">
        <f t="shared" si="276"/>
        <v>28</v>
      </c>
      <c r="H1586" s="2">
        <f t="shared" si="277"/>
        <v>2.4117140396210164E-2</v>
      </c>
      <c r="I1586" s="8"/>
      <c r="J1586" s="2">
        <f t="shared" si="282"/>
        <v>0.46167097329888029</v>
      </c>
      <c r="K1586" s="2">
        <f t="shared" si="283"/>
        <v>0.43755383290267014</v>
      </c>
      <c r="L1586" s="2">
        <f t="shared" si="284"/>
        <v>9.1300602928509902E-2</v>
      </c>
      <c r="M1586" s="2">
        <f t="shared" si="285"/>
        <v>9.4745908699396669E-3</v>
      </c>
      <c r="N1586" s="1">
        <v>536</v>
      </c>
      <c r="O1586" s="1">
        <v>508</v>
      </c>
      <c r="P1586" s="1">
        <v>106</v>
      </c>
      <c r="Q1586" s="1">
        <v>1</v>
      </c>
      <c r="R1586" s="1">
        <v>2</v>
      </c>
      <c r="S1586" s="1">
        <v>1</v>
      </c>
      <c r="T1586" s="1">
        <v>0</v>
      </c>
      <c r="U1586" s="1">
        <v>1</v>
      </c>
      <c r="V1586" s="1">
        <v>0</v>
      </c>
      <c r="W1586" s="1">
        <v>1</v>
      </c>
      <c r="X1586" s="1"/>
      <c r="Y1586" s="1"/>
      <c r="Z1586" s="1"/>
      <c r="AA1586" s="1"/>
      <c r="AB1586" s="1">
        <v>5</v>
      </c>
      <c r="AG1586" t="str">
        <f t="shared" si="278"/>
        <v>Wilmington</v>
      </c>
      <c r="AH1586" t="s">
        <v>3851</v>
      </c>
      <c r="AI1586">
        <v>1</v>
      </c>
      <c r="AJ1586" s="7">
        <v>246</v>
      </c>
      <c r="AL1586" s="7" t="s">
        <v>1129</v>
      </c>
      <c r="AM1586" t="s">
        <v>776</v>
      </c>
      <c r="AN1586" t="s">
        <v>313</v>
      </c>
      <c r="AO1586" t="s">
        <v>4368</v>
      </c>
    </row>
    <row r="1587" spans="1:41" hidden="1" outlineLevel="1">
      <c r="A1587" t="s">
        <v>3851</v>
      </c>
      <c r="B1587" s="10" t="s">
        <v>1623</v>
      </c>
      <c r="C1587" s="1">
        <f t="shared" si="275"/>
        <v>199</v>
      </c>
      <c r="D1587" s="7">
        <f t="shared" si="279"/>
        <v>1</v>
      </c>
      <c r="E1587" s="7">
        <f t="shared" si="280"/>
        <v>2</v>
      </c>
      <c r="F1587" s="7">
        <f t="shared" si="281"/>
        <v>3</v>
      </c>
      <c r="G1587" s="1">
        <f t="shared" si="276"/>
        <v>2</v>
      </c>
      <c r="H1587" s="2">
        <f t="shared" si="277"/>
        <v>1.0050251256281407E-2</v>
      </c>
      <c r="I1587" s="8"/>
      <c r="J1587" s="2">
        <f t="shared" si="282"/>
        <v>0.43216080402010049</v>
      </c>
      <c r="K1587" s="2">
        <f t="shared" si="283"/>
        <v>0.42211055276381909</v>
      </c>
      <c r="L1587" s="2">
        <f t="shared" si="284"/>
        <v>0.12562814070351758</v>
      </c>
      <c r="M1587" s="2">
        <f t="shared" si="285"/>
        <v>2.0100502512562846E-2</v>
      </c>
      <c r="N1587" s="1">
        <v>86</v>
      </c>
      <c r="O1587" s="1">
        <v>84</v>
      </c>
      <c r="P1587" s="1">
        <v>25</v>
      </c>
      <c r="Q1587" s="1">
        <v>1</v>
      </c>
      <c r="R1587" s="1"/>
      <c r="S1587" s="1"/>
      <c r="T1587" s="1"/>
      <c r="U1587" s="1">
        <v>1</v>
      </c>
      <c r="V1587" s="1"/>
      <c r="W1587" s="1"/>
      <c r="X1587" s="1"/>
      <c r="Y1587" s="1"/>
      <c r="Z1587" s="1"/>
      <c r="AA1587" s="1"/>
      <c r="AB1587" s="1">
        <v>2</v>
      </c>
      <c r="AG1587" t="str">
        <f t="shared" si="278"/>
        <v>Windham</v>
      </c>
      <c r="AH1587" t="s">
        <v>3851</v>
      </c>
      <c r="AI1587">
        <v>1</v>
      </c>
      <c r="AJ1587" s="7">
        <v>223</v>
      </c>
      <c r="AL1587" s="7" t="s">
        <v>1129</v>
      </c>
      <c r="AM1587" t="s">
        <v>776</v>
      </c>
      <c r="AN1587" t="s">
        <v>998</v>
      </c>
      <c r="AO1587" t="s">
        <v>4369</v>
      </c>
    </row>
    <row r="1588" spans="1:41" hidden="1" outlineLevel="1">
      <c r="A1588" t="s">
        <v>3679</v>
      </c>
      <c r="B1588" s="10" t="s">
        <v>1623</v>
      </c>
      <c r="C1588" s="1">
        <f t="shared" si="275"/>
        <v>1651</v>
      </c>
      <c r="D1588" s="7">
        <f t="shared" si="279"/>
        <v>1</v>
      </c>
      <c r="E1588" s="7">
        <f t="shared" si="280"/>
        <v>2</v>
      </c>
      <c r="F1588" s="7">
        <f t="shared" si="281"/>
        <v>3</v>
      </c>
      <c r="G1588" s="1">
        <f t="shared" si="276"/>
        <v>312</v>
      </c>
      <c r="H1588" s="2">
        <f t="shared" si="277"/>
        <v>0.1889763779527559</v>
      </c>
      <c r="I1588" s="8"/>
      <c r="J1588" s="2">
        <f t="shared" si="282"/>
        <v>0.56208358570563299</v>
      </c>
      <c r="K1588" s="2">
        <f t="shared" si="283"/>
        <v>0.37310720775287703</v>
      </c>
      <c r="L1588" s="2">
        <f t="shared" si="284"/>
        <v>4.8455481526347668E-2</v>
      </c>
      <c r="M1588" s="2">
        <f t="shared" si="285"/>
        <v>1.6353725015142304E-2</v>
      </c>
      <c r="N1588" s="1">
        <v>928</v>
      </c>
      <c r="O1588" s="1">
        <v>616</v>
      </c>
      <c r="P1588" s="1">
        <v>80</v>
      </c>
      <c r="Q1588" s="1">
        <v>10</v>
      </c>
      <c r="R1588" s="1">
        <v>4</v>
      </c>
      <c r="S1588" s="1">
        <v>3</v>
      </c>
      <c r="T1588" s="1">
        <v>1</v>
      </c>
      <c r="U1588" s="1">
        <v>4</v>
      </c>
      <c r="V1588" s="1"/>
      <c r="W1588" s="1"/>
      <c r="X1588" s="1"/>
      <c r="Y1588" s="1"/>
      <c r="Z1588" s="1"/>
      <c r="AA1588" s="1"/>
      <c r="AB1588" s="1">
        <v>5</v>
      </c>
      <c r="AG1588" t="str">
        <f t="shared" si="278"/>
        <v>Windsor</v>
      </c>
      <c r="AH1588" t="s">
        <v>3679</v>
      </c>
      <c r="AI1588">
        <v>1</v>
      </c>
      <c r="AJ1588" s="7">
        <v>200</v>
      </c>
      <c r="AL1588" s="7" t="s">
        <v>1129</v>
      </c>
      <c r="AM1588" t="s">
        <v>777</v>
      </c>
      <c r="AN1588" t="s">
        <v>318</v>
      </c>
      <c r="AO1588" t="s">
        <v>4370</v>
      </c>
    </row>
    <row r="1589" spans="1:41" hidden="1" outlineLevel="1">
      <c r="A1589" t="s">
        <v>3091</v>
      </c>
      <c r="B1589" s="10" t="s">
        <v>1623</v>
      </c>
      <c r="C1589" s="1">
        <f t="shared" si="275"/>
        <v>435</v>
      </c>
      <c r="D1589" s="7">
        <f t="shared" si="279"/>
        <v>1</v>
      </c>
      <c r="E1589" s="7">
        <f t="shared" si="280"/>
        <v>2</v>
      </c>
      <c r="F1589" s="7">
        <f t="shared" si="281"/>
        <v>3</v>
      </c>
      <c r="G1589" s="1">
        <f t="shared" si="276"/>
        <v>26</v>
      </c>
      <c r="H1589" s="2">
        <f t="shared" si="277"/>
        <v>5.9770114942528735E-2</v>
      </c>
      <c r="I1589" s="8"/>
      <c r="J1589" s="2">
        <f t="shared" si="282"/>
        <v>0.48735632183908045</v>
      </c>
      <c r="K1589" s="2">
        <f t="shared" si="283"/>
        <v>0.42758620689655175</v>
      </c>
      <c r="L1589" s="2">
        <f t="shared" si="284"/>
        <v>8.0459770114942528E-2</v>
      </c>
      <c r="M1589" s="2">
        <f t="shared" si="285"/>
        <v>4.5977011494253289E-3</v>
      </c>
      <c r="N1589" s="1">
        <v>212</v>
      </c>
      <c r="O1589" s="1">
        <v>186</v>
      </c>
      <c r="P1589" s="1">
        <v>35</v>
      </c>
      <c r="Q1589" s="1">
        <v>2</v>
      </c>
      <c r="R1589" s="1">
        <v>0</v>
      </c>
      <c r="S1589" s="1">
        <v>0</v>
      </c>
      <c r="T1589" s="1">
        <v>0</v>
      </c>
      <c r="U1589" s="1"/>
      <c r="V1589" s="1">
        <v>0</v>
      </c>
      <c r="W1589" s="1">
        <v>0</v>
      </c>
      <c r="X1589" s="1"/>
      <c r="Y1589" s="1"/>
      <c r="Z1589" s="1"/>
      <c r="AA1589" s="1"/>
      <c r="AB1589" s="1">
        <v>0</v>
      </c>
      <c r="AG1589" t="str">
        <f t="shared" si="278"/>
        <v>Winhall</v>
      </c>
      <c r="AH1589" t="s">
        <v>1625</v>
      </c>
      <c r="AI1589">
        <v>1</v>
      </c>
      <c r="AJ1589" s="7">
        <v>226</v>
      </c>
      <c r="AL1589" s="7" t="s">
        <v>1129</v>
      </c>
      <c r="AM1589" t="s">
        <v>1802</v>
      </c>
      <c r="AN1589" t="s">
        <v>663</v>
      </c>
      <c r="AO1589" t="s">
        <v>4371</v>
      </c>
    </row>
    <row r="1590" spans="1:41" hidden="1" outlineLevel="1">
      <c r="A1590" t="s">
        <v>3231</v>
      </c>
      <c r="B1590" s="10" t="s">
        <v>1623</v>
      </c>
      <c r="C1590" s="1">
        <f t="shared" si="275"/>
        <v>2530</v>
      </c>
      <c r="D1590" s="7">
        <f t="shared" si="279"/>
        <v>1</v>
      </c>
      <c r="E1590" s="7">
        <f t="shared" si="280"/>
        <v>2</v>
      </c>
      <c r="F1590" s="7">
        <f t="shared" si="281"/>
        <v>3</v>
      </c>
      <c r="G1590" s="1">
        <f t="shared" si="276"/>
        <v>714</v>
      </c>
      <c r="H1590" s="2">
        <f t="shared" si="277"/>
        <v>0.28221343873517785</v>
      </c>
      <c r="I1590" s="8"/>
      <c r="J1590" s="2">
        <f t="shared" si="282"/>
        <v>0.60079051383399207</v>
      </c>
      <c r="K1590" s="2">
        <f t="shared" si="283"/>
        <v>0.31857707509881422</v>
      </c>
      <c r="L1590" s="2">
        <f t="shared" si="284"/>
        <v>5.8893280632411067E-2</v>
      </c>
      <c r="M1590" s="2">
        <f t="shared" si="285"/>
        <v>2.1739130434782643E-2</v>
      </c>
      <c r="N1590" s="1">
        <v>1520</v>
      </c>
      <c r="O1590" s="1">
        <v>806</v>
      </c>
      <c r="P1590" s="1">
        <v>149</v>
      </c>
      <c r="Q1590" s="1">
        <v>29</v>
      </c>
      <c r="R1590" s="1">
        <v>8</v>
      </c>
      <c r="S1590" s="1">
        <v>3</v>
      </c>
      <c r="T1590" s="1">
        <v>1</v>
      </c>
      <c r="U1590" s="1">
        <v>2</v>
      </c>
      <c r="V1590" s="1">
        <v>0</v>
      </c>
      <c r="W1590" s="1">
        <v>2</v>
      </c>
      <c r="X1590" s="1"/>
      <c r="Y1590" s="1"/>
      <c r="Z1590" s="1"/>
      <c r="AA1590" s="1"/>
      <c r="AB1590" s="1">
        <v>10</v>
      </c>
      <c r="AG1590" t="str">
        <f t="shared" si="278"/>
        <v>Winooski City</v>
      </c>
      <c r="AH1590" t="s">
        <v>2877</v>
      </c>
      <c r="AI1590">
        <v>1</v>
      </c>
      <c r="AJ1590" s="7">
        <v>88</v>
      </c>
      <c r="AL1590" s="7" t="s">
        <v>1129</v>
      </c>
      <c r="AM1590" t="s">
        <v>2150</v>
      </c>
      <c r="AN1590" t="s">
        <v>994</v>
      </c>
      <c r="AO1590" t="s">
        <v>4372</v>
      </c>
    </row>
    <row r="1591" spans="1:41" hidden="1" outlineLevel="1">
      <c r="A1591" t="s">
        <v>3232</v>
      </c>
      <c r="B1591" s="10" t="s">
        <v>1623</v>
      </c>
      <c r="C1591" s="1">
        <f t="shared" si="275"/>
        <v>641</v>
      </c>
      <c r="D1591" s="7">
        <f t="shared" si="279"/>
        <v>1</v>
      </c>
      <c r="E1591" s="7">
        <f t="shared" si="280"/>
        <v>2</v>
      </c>
      <c r="F1591" s="7">
        <f t="shared" si="281"/>
        <v>3</v>
      </c>
      <c r="G1591" s="1">
        <f t="shared" si="276"/>
        <v>32</v>
      </c>
      <c r="H1591" s="2">
        <f t="shared" si="277"/>
        <v>4.9921996879875197E-2</v>
      </c>
      <c r="I1591" s="8"/>
      <c r="J1591" s="2">
        <f t="shared" si="282"/>
        <v>0.47113884555382213</v>
      </c>
      <c r="K1591" s="2">
        <f t="shared" si="283"/>
        <v>0.42121684867394693</v>
      </c>
      <c r="L1591" s="2">
        <f t="shared" si="284"/>
        <v>8.4243369734789394E-2</v>
      </c>
      <c r="M1591" s="2">
        <f t="shared" si="285"/>
        <v>2.3400936037441547E-2</v>
      </c>
      <c r="N1591" s="1">
        <v>302</v>
      </c>
      <c r="O1591" s="1">
        <v>270</v>
      </c>
      <c r="P1591" s="1">
        <v>54</v>
      </c>
      <c r="Q1591" s="1">
        <v>4</v>
      </c>
      <c r="R1591" s="1">
        <v>2</v>
      </c>
      <c r="S1591" s="1">
        <v>0</v>
      </c>
      <c r="T1591" s="1">
        <v>0</v>
      </c>
      <c r="U1591" s="1">
        <v>2</v>
      </c>
      <c r="V1591" s="1">
        <v>1</v>
      </c>
      <c r="W1591" s="1">
        <v>2</v>
      </c>
      <c r="X1591" s="1"/>
      <c r="Y1591" s="1"/>
      <c r="Z1591" s="1"/>
      <c r="AA1591" s="1"/>
      <c r="AB1591" s="1">
        <v>4</v>
      </c>
      <c r="AG1591" t="str">
        <f t="shared" si="278"/>
        <v>Wolcott</v>
      </c>
      <c r="AH1591" t="s">
        <v>2866</v>
      </c>
      <c r="AI1591">
        <v>1</v>
      </c>
      <c r="AJ1591" s="7">
        <v>67</v>
      </c>
      <c r="AL1591" s="7" t="s">
        <v>1129</v>
      </c>
      <c r="AM1591" t="s">
        <v>1466</v>
      </c>
      <c r="AN1591" t="s">
        <v>654</v>
      </c>
      <c r="AO1591" t="s">
        <v>4373</v>
      </c>
    </row>
    <row r="1592" spans="1:41" hidden="1" outlineLevel="1">
      <c r="A1592" t="s">
        <v>3077</v>
      </c>
      <c r="B1592" s="10" t="s">
        <v>1623</v>
      </c>
      <c r="C1592" s="1">
        <f t="shared" si="275"/>
        <v>471</v>
      </c>
      <c r="D1592" s="7">
        <f t="shared" si="279"/>
        <v>1</v>
      </c>
      <c r="E1592" s="7">
        <f t="shared" si="280"/>
        <v>2</v>
      </c>
      <c r="F1592" s="7">
        <f t="shared" si="281"/>
        <v>3</v>
      </c>
      <c r="G1592" s="1">
        <f t="shared" si="276"/>
        <v>16</v>
      </c>
      <c r="H1592" s="2">
        <f t="shared" si="277"/>
        <v>3.3970276008492568E-2</v>
      </c>
      <c r="I1592" s="8"/>
      <c r="J1592" s="2">
        <f t="shared" si="282"/>
        <v>0.45222929936305734</v>
      </c>
      <c r="K1592" s="2">
        <f t="shared" si="283"/>
        <v>0.41825902335456477</v>
      </c>
      <c r="L1592" s="2">
        <f t="shared" si="284"/>
        <v>0.11464968152866242</v>
      </c>
      <c r="M1592" s="2">
        <f t="shared" si="285"/>
        <v>1.4861995753715468E-2</v>
      </c>
      <c r="N1592" s="1">
        <v>213</v>
      </c>
      <c r="O1592" s="1">
        <v>197</v>
      </c>
      <c r="P1592" s="1">
        <v>54</v>
      </c>
      <c r="Q1592" s="1">
        <v>2</v>
      </c>
      <c r="R1592" s="1">
        <v>2</v>
      </c>
      <c r="S1592" s="1">
        <v>0</v>
      </c>
      <c r="T1592" s="1">
        <v>0</v>
      </c>
      <c r="U1592" s="1">
        <v>1</v>
      </c>
      <c r="V1592" s="1">
        <v>0</v>
      </c>
      <c r="W1592" s="1">
        <v>1</v>
      </c>
      <c r="X1592" s="1"/>
      <c r="Y1592" s="1"/>
      <c r="Z1592" s="1"/>
      <c r="AA1592" s="1"/>
      <c r="AB1592" s="1">
        <v>1</v>
      </c>
      <c r="AG1592" t="str">
        <f t="shared" si="278"/>
        <v>Woodbury</v>
      </c>
      <c r="AH1592" t="s">
        <v>1982</v>
      </c>
      <c r="AI1592">
        <v>1</v>
      </c>
      <c r="AJ1592" s="7">
        <v>89</v>
      </c>
      <c r="AL1592" s="7" t="s">
        <v>1129</v>
      </c>
      <c r="AM1592" t="s">
        <v>459</v>
      </c>
      <c r="AN1592" t="s">
        <v>95</v>
      </c>
      <c r="AO1592" t="s">
        <v>4374</v>
      </c>
    </row>
    <row r="1593" spans="1:41" hidden="1" outlineLevel="1">
      <c r="A1593" t="s">
        <v>1039</v>
      </c>
      <c r="B1593" s="10" t="s">
        <v>1623</v>
      </c>
      <c r="C1593" s="1">
        <f t="shared" si="275"/>
        <v>173</v>
      </c>
      <c r="D1593" s="7">
        <f t="shared" si="279"/>
        <v>1</v>
      </c>
      <c r="E1593" s="7">
        <f t="shared" si="280"/>
        <v>2</v>
      </c>
      <c r="F1593" s="7">
        <f t="shared" si="281"/>
        <v>3</v>
      </c>
      <c r="G1593" s="1">
        <f t="shared" si="276"/>
        <v>26</v>
      </c>
      <c r="H1593" s="2">
        <f t="shared" si="277"/>
        <v>0.15028901734104047</v>
      </c>
      <c r="I1593" s="8"/>
      <c r="J1593" s="2">
        <f t="shared" si="282"/>
        <v>0.53179190751445082</v>
      </c>
      <c r="K1593" s="2">
        <f t="shared" si="283"/>
        <v>0.38150289017341038</v>
      </c>
      <c r="L1593" s="2">
        <f t="shared" si="284"/>
        <v>8.0924855491329481E-2</v>
      </c>
      <c r="M1593" s="2">
        <f t="shared" si="285"/>
        <v>5.7803468208093151E-3</v>
      </c>
      <c r="N1593" s="1">
        <v>92</v>
      </c>
      <c r="O1593" s="1">
        <v>66</v>
      </c>
      <c r="P1593" s="1">
        <v>14</v>
      </c>
      <c r="Q1593" s="1">
        <v>0</v>
      </c>
      <c r="R1593" s="1">
        <v>0</v>
      </c>
      <c r="S1593" s="1">
        <v>0</v>
      </c>
      <c r="T1593" s="1">
        <v>0</v>
      </c>
      <c r="U1593" s="1"/>
      <c r="V1593" s="1">
        <v>0</v>
      </c>
      <c r="W1593" s="1">
        <v>0</v>
      </c>
      <c r="X1593" s="1"/>
      <c r="Y1593" s="1"/>
      <c r="Z1593" s="1"/>
      <c r="AA1593" s="1"/>
      <c r="AB1593" s="1">
        <v>1</v>
      </c>
      <c r="AG1593" t="str">
        <f t="shared" si="278"/>
        <v>Woodford</v>
      </c>
      <c r="AH1593" t="s">
        <v>1625</v>
      </c>
      <c r="AI1593">
        <v>1</v>
      </c>
      <c r="AJ1593" s="7">
        <v>244</v>
      </c>
      <c r="AL1593" s="7" t="s">
        <v>1129</v>
      </c>
      <c r="AM1593" t="s">
        <v>1802</v>
      </c>
      <c r="AN1593" t="s">
        <v>3823</v>
      </c>
      <c r="AO1593" t="s">
        <v>4375</v>
      </c>
    </row>
    <row r="1594" spans="1:41" hidden="1" outlineLevel="1">
      <c r="A1594" t="s">
        <v>3463</v>
      </c>
      <c r="B1594" s="10" t="s">
        <v>1623</v>
      </c>
      <c r="C1594" s="1">
        <f t="shared" si="275"/>
        <v>1897</v>
      </c>
      <c r="D1594" s="7">
        <f t="shared" si="279"/>
        <v>1</v>
      </c>
      <c r="E1594" s="7">
        <f t="shared" si="280"/>
        <v>2</v>
      </c>
      <c r="F1594" s="7">
        <f t="shared" si="281"/>
        <v>3</v>
      </c>
      <c r="G1594" s="1">
        <f t="shared" si="276"/>
        <v>226</v>
      </c>
      <c r="H1594" s="2">
        <f t="shared" si="277"/>
        <v>0.1191354770690564</v>
      </c>
      <c r="I1594" s="8"/>
      <c r="J1594" s="2">
        <f t="shared" si="282"/>
        <v>0.52503953610964682</v>
      </c>
      <c r="K1594" s="2">
        <f t="shared" si="283"/>
        <v>0.4059040590405904</v>
      </c>
      <c r="L1594" s="2">
        <f t="shared" si="284"/>
        <v>6.062203479177649E-2</v>
      </c>
      <c r="M1594" s="2">
        <f t="shared" si="285"/>
        <v>8.434370057986286E-3</v>
      </c>
      <c r="N1594" s="1">
        <v>996</v>
      </c>
      <c r="O1594" s="1">
        <v>770</v>
      </c>
      <c r="P1594" s="1">
        <v>115</v>
      </c>
      <c r="Q1594" s="1">
        <v>3</v>
      </c>
      <c r="R1594" s="1">
        <v>7</v>
      </c>
      <c r="S1594" s="1">
        <v>0</v>
      </c>
      <c r="T1594" s="1">
        <v>0</v>
      </c>
      <c r="U1594" s="1">
        <v>1</v>
      </c>
      <c r="V1594" s="1">
        <v>0</v>
      </c>
      <c r="W1594" s="1">
        <v>0</v>
      </c>
      <c r="X1594" s="1"/>
      <c r="Y1594" s="1"/>
      <c r="Z1594" s="1"/>
      <c r="AA1594" s="1"/>
      <c r="AB1594" s="1">
        <v>5</v>
      </c>
      <c r="AG1594" t="str">
        <f t="shared" si="278"/>
        <v>Woodstock</v>
      </c>
      <c r="AH1594" t="s">
        <v>3679</v>
      </c>
      <c r="AI1594">
        <v>1</v>
      </c>
      <c r="AJ1594" s="7">
        <v>189</v>
      </c>
      <c r="AL1594" s="7" t="s">
        <v>1129</v>
      </c>
      <c r="AM1594" t="s">
        <v>777</v>
      </c>
      <c r="AN1594" t="s">
        <v>4686</v>
      </c>
      <c r="AO1594" t="s">
        <v>4376</v>
      </c>
    </row>
    <row r="1595" spans="1:41" hidden="1" outlineLevel="1">
      <c r="A1595" t="s">
        <v>3038</v>
      </c>
      <c r="B1595" s="10" t="s">
        <v>1623</v>
      </c>
      <c r="C1595" s="1">
        <f t="shared" si="275"/>
        <v>535</v>
      </c>
      <c r="D1595" s="7">
        <f t="shared" si="279"/>
        <v>1</v>
      </c>
      <c r="E1595" s="7">
        <f t="shared" si="280"/>
        <v>2</v>
      </c>
      <c r="F1595" s="7">
        <f t="shared" si="281"/>
        <v>3</v>
      </c>
      <c r="G1595" s="1">
        <f t="shared" si="276"/>
        <v>83</v>
      </c>
      <c r="H1595" s="2">
        <f t="shared" si="277"/>
        <v>0.15514018691588785</v>
      </c>
      <c r="I1595" s="8"/>
      <c r="J1595" s="2">
        <f t="shared" si="282"/>
        <v>0.49345794392523362</v>
      </c>
      <c r="K1595" s="2">
        <f t="shared" si="283"/>
        <v>0.3383177570093458</v>
      </c>
      <c r="L1595" s="2">
        <f t="shared" si="284"/>
        <v>0.14766355140186915</v>
      </c>
      <c r="M1595" s="2">
        <f t="shared" si="285"/>
        <v>2.0560747663551482E-2</v>
      </c>
      <c r="N1595" s="1">
        <v>264</v>
      </c>
      <c r="O1595" s="1">
        <v>181</v>
      </c>
      <c r="P1595" s="1">
        <v>79</v>
      </c>
      <c r="Q1595" s="1">
        <v>6</v>
      </c>
      <c r="R1595" s="1">
        <v>1</v>
      </c>
      <c r="S1595" s="1">
        <v>0</v>
      </c>
      <c r="T1595" s="1">
        <v>0</v>
      </c>
      <c r="U1595" s="1">
        <v>1</v>
      </c>
      <c r="V1595" s="1">
        <v>0</v>
      </c>
      <c r="W1595" s="1">
        <v>0</v>
      </c>
      <c r="X1595" s="1"/>
      <c r="Y1595" s="1"/>
      <c r="Z1595" s="1"/>
      <c r="AA1595" s="1"/>
      <c r="AB1595" s="1">
        <v>3</v>
      </c>
      <c r="AG1595" t="str">
        <f t="shared" si="278"/>
        <v>Worcester</v>
      </c>
      <c r="AH1595" t="s">
        <v>1982</v>
      </c>
      <c r="AI1595">
        <v>1</v>
      </c>
      <c r="AJ1595" s="7">
        <v>92</v>
      </c>
      <c r="AL1595" s="7" t="s">
        <v>1129</v>
      </c>
      <c r="AM1595" t="s">
        <v>459</v>
      </c>
      <c r="AN1595" t="s">
        <v>996</v>
      </c>
      <c r="AO1595" t="s">
        <v>4377</v>
      </c>
    </row>
    <row r="1596" spans="1:41" collapsed="1">
      <c r="A1596" t="s">
        <v>906</v>
      </c>
      <c r="B1596" s="10" t="s">
        <v>1985</v>
      </c>
      <c r="C1596" s="1">
        <f t="shared" si="275"/>
        <v>294308</v>
      </c>
      <c r="D1596" s="7">
        <f t="shared" si="279"/>
        <v>1</v>
      </c>
      <c r="E1596" s="7">
        <f t="shared" si="280"/>
        <v>2</v>
      </c>
      <c r="F1596" s="7">
        <f t="shared" si="281"/>
        <v>3</v>
      </c>
      <c r="G1596" s="1">
        <f t="shared" si="276"/>
        <v>29247</v>
      </c>
      <c r="H1596" s="2">
        <f t="shared" si="277"/>
        <v>9.9375484186634416E-2</v>
      </c>
      <c r="I1596" s="8"/>
      <c r="J1596" s="2">
        <f t="shared" si="282"/>
        <v>0.50634709216195284</v>
      </c>
      <c r="K1596" s="2">
        <f t="shared" si="283"/>
        <v>0.40697160797531839</v>
      </c>
      <c r="L1596" s="2">
        <f t="shared" si="284"/>
        <v>6.9226796417358683E-2</v>
      </c>
      <c r="M1596" s="2">
        <f t="shared" si="285"/>
        <v>1.7454503445370084E-2</v>
      </c>
      <c r="N1596" s="1">
        <f>SUM(N1350:N1595)</f>
        <v>149022</v>
      </c>
      <c r="O1596" s="1">
        <f t="shared" ref="O1596:U1596" si="286">SUM(O1350:O1595)</f>
        <v>119775</v>
      </c>
      <c r="P1596" s="1">
        <f t="shared" si="286"/>
        <v>20374</v>
      </c>
      <c r="Q1596" s="1">
        <f t="shared" si="286"/>
        <v>2192</v>
      </c>
      <c r="R1596" s="1">
        <f t="shared" si="286"/>
        <v>784</v>
      </c>
      <c r="S1596" s="1">
        <f t="shared" si="286"/>
        <v>219</v>
      </c>
      <c r="T1596" s="1">
        <f t="shared" si="286"/>
        <v>153</v>
      </c>
      <c r="U1596" s="1">
        <f t="shared" si="286"/>
        <v>514</v>
      </c>
      <c r="V1596" s="1">
        <f>SUM(V1350:V1595)</f>
        <v>161</v>
      </c>
      <c r="W1596" s="1">
        <f>SUM(W1350:W1595)</f>
        <v>70</v>
      </c>
      <c r="X1596" s="1"/>
      <c r="Y1596" s="1"/>
      <c r="Z1596" s="1"/>
      <c r="AA1596" s="1"/>
      <c r="AB1596" s="1">
        <f>SUM(AB1350:AB1595)</f>
        <v>1044</v>
      </c>
      <c r="AG1596" t="str">
        <f t="shared" si="278"/>
        <v>Vermont</v>
      </c>
    </row>
    <row r="1597" spans="1:41">
      <c r="B1597" s="10"/>
      <c r="C1597" s="1"/>
      <c r="D1597" s="7"/>
      <c r="E1597" s="7"/>
      <c r="F1597" s="7"/>
      <c r="G1597" s="1"/>
      <c r="J1597" s="2"/>
      <c r="K1597" s="2"/>
      <c r="L1597" s="2"/>
      <c r="M1597" s="2"/>
    </row>
    <row r="1598" spans="1:41">
      <c r="B1598" s="10"/>
      <c r="C1598" s="10"/>
    </row>
    <row r="1599" spans="1:41">
      <c r="A1599" s="68" t="s">
        <v>652</v>
      </c>
    </row>
    <row r="1600" spans="1:41">
      <c r="A1600" s="68" t="s">
        <v>906</v>
      </c>
    </row>
    <row r="1601" spans="1:43">
      <c r="A1601" t="s">
        <v>4378</v>
      </c>
      <c r="AG1601" t="str">
        <f>A1601</f>
        <v>Averill town</v>
      </c>
      <c r="AJ1601">
        <v>11</v>
      </c>
      <c r="AL1601" s="7" t="s">
        <v>1129</v>
      </c>
      <c r="AM1601" t="s">
        <v>2454</v>
      </c>
      <c r="AN1601" t="s">
        <v>1803</v>
      </c>
      <c r="AO1601" t="s">
        <v>4379</v>
      </c>
    </row>
    <row r="1602" spans="1:43">
      <c r="A1602" t="s">
        <v>4008</v>
      </c>
      <c r="AG1602" t="str">
        <f t="shared" ref="AG1602:AG1610" si="287">A1602</f>
        <v>Avery's gore</v>
      </c>
      <c r="AJ1602">
        <v>17</v>
      </c>
      <c r="AL1602" s="7" t="s">
        <v>1129</v>
      </c>
      <c r="AM1602" t="s">
        <v>2454</v>
      </c>
      <c r="AN1602" t="s">
        <v>4099</v>
      </c>
      <c r="AO1602" t="s">
        <v>4009</v>
      </c>
    </row>
    <row r="1603" spans="1:43">
      <c r="A1603" t="s">
        <v>4010</v>
      </c>
      <c r="AG1603" t="str">
        <f t="shared" si="287"/>
        <v>Buels gore</v>
      </c>
      <c r="AJ1603">
        <v>122</v>
      </c>
      <c r="AL1603" s="7" t="s">
        <v>1129</v>
      </c>
      <c r="AM1603" t="s">
        <v>2150</v>
      </c>
      <c r="AN1603" t="s">
        <v>4099</v>
      </c>
      <c r="AO1603" t="s">
        <v>4011</v>
      </c>
    </row>
    <row r="1604" spans="1:43">
      <c r="A1604" t="s">
        <v>4012</v>
      </c>
      <c r="AG1604" t="str">
        <f t="shared" si="287"/>
        <v>Ferdinand town</v>
      </c>
      <c r="AJ1604">
        <v>41</v>
      </c>
      <c r="AL1604" s="7" t="s">
        <v>1129</v>
      </c>
      <c r="AM1604" t="s">
        <v>2454</v>
      </c>
      <c r="AN1604" t="s">
        <v>130</v>
      </c>
      <c r="AO1604" t="s">
        <v>4013</v>
      </c>
    </row>
    <row r="1605" spans="1:43">
      <c r="A1605" t="s">
        <v>4014</v>
      </c>
      <c r="AG1605" t="str">
        <f t="shared" si="287"/>
        <v>Glastenbury town</v>
      </c>
      <c r="AJ1605">
        <v>237</v>
      </c>
      <c r="AL1605" s="7" t="s">
        <v>1129</v>
      </c>
      <c r="AM1605" t="s">
        <v>1802</v>
      </c>
      <c r="AN1605" t="s">
        <v>4015</v>
      </c>
      <c r="AO1605" t="s">
        <v>4393</v>
      </c>
    </row>
    <row r="1606" spans="1:43">
      <c r="A1606" t="s">
        <v>4394</v>
      </c>
      <c r="AG1606" t="str">
        <f t="shared" si="287"/>
        <v>Lewis town</v>
      </c>
      <c r="AJ1606">
        <v>22</v>
      </c>
      <c r="AL1606" s="7" t="s">
        <v>1129</v>
      </c>
      <c r="AM1606" t="s">
        <v>2454</v>
      </c>
      <c r="AN1606" t="s">
        <v>1482</v>
      </c>
      <c r="AO1606" t="s">
        <v>4395</v>
      </c>
    </row>
    <row r="1607" spans="1:43">
      <c r="A1607" t="s">
        <v>4396</v>
      </c>
      <c r="AG1607" t="str">
        <f t="shared" si="287"/>
        <v>Salisbury town</v>
      </c>
      <c r="AJ1607">
        <v>156</v>
      </c>
      <c r="AL1607" s="7" t="s">
        <v>1129</v>
      </c>
      <c r="AM1607" t="s">
        <v>1801</v>
      </c>
      <c r="AN1607" t="s">
        <v>668</v>
      </c>
      <c r="AO1607" t="s">
        <v>5076</v>
      </c>
    </row>
    <row r="1608" spans="1:43">
      <c r="A1608" t="s">
        <v>4397</v>
      </c>
      <c r="AG1608" t="str">
        <f t="shared" si="287"/>
        <v>Somerset town</v>
      </c>
      <c r="AJ1608">
        <v>239</v>
      </c>
      <c r="AL1608" s="7" t="s">
        <v>1129</v>
      </c>
      <c r="AM1608" t="s">
        <v>776</v>
      </c>
      <c r="AN1608" t="s">
        <v>662</v>
      </c>
      <c r="AO1608" t="s">
        <v>4398</v>
      </c>
    </row>
    <row r="1609" spans="1:43">
      <c r="A1609" t="s">
        <v>4399</v>
      </c>
      <c r="AG1609" t="str">
        <f t="shared" si="287"/>
        <v>Warner's grant</v>
      </c>
      <c r="AJ1609">
        <v>19</v>
      </c>
      <c r="AL1609" s="7" t="s">
        <v>1129</v>
      </c>
      <c r="AM1609" t="s">
        <v>2454</v>
      </c>
      <c r="AN1609" t="s">
        <v>994</v>
      </c>
      <c r="AO1609" t="s">
        <v>4400</v>
      </c>
    </row>
    <row r="1610" spans="1:43">
      <c r="A1610" t="s">
        <v>4401</v>
      </c>
      <c r="AG1610" t="str">
        <f t="shared" si="287"/>
        <v>Warren's gore</v>
      </c>
      <c r="AJ1610">
        <v>18</v>
      </c>
      <c r="AL1610" s="7" t="s">
        <v>1129</v>
      </c>
      <c r="AM1610" t="s">
        <v>2454</v>
      </c>
      <c r="AN1610" t="s">
        <v>95</v>
      </c>
      <c r="AO1610" t="s">
        <v>4402</v>
      </c>
    </row>
    <row r="1612" spans="1:43">
      <c r="A1612" s="68" t="s">
        <v>3124</v>
      </c>
    </row>
    <row r="1613" spans="1:43">
      <c r="A1613" t="s">
        <v>5296</v>
      </c>
      <c r="AG1613" t="str">
        <f t="shared" ref="AG1613:AG1651" si="288">A1613</f>
        <v>Un. Twp. Unity</v>
      </c>
      <c r="AH1613" s="10" t="s">
        <v>3746</v>
      </c>
      <c r="AJ1613">
        <v>301</v>
      </c>
      <c r="AL1613" t="s">
        <v>849</v>
      </c>
      <c r="AM1613" t="s">
        <v>2455</v>
      </c>
      <c r="AN1613" t="s">
        <v>314</v>
      </c>
      <c r="AO1613" t="s">
        <v>5110</v>
      </c>
      <c r="AQ1613" t="s">
        <v>1004</v>
      </c>
    </row>
    <row r="1614" spans="1:43">
      <c r="A1614" t="s">
        <v>5297</v>
      </c>
      <c r="AG1614" t="str">
        <f t="shared" si="288"/>
        <v>Northwest Aroostook</v>
      </c>
      <c r="AH1614" s="78" t="s">
        <v>3697</v>
      </c>
      <c r="AJ1614">
        <v>1</v>
      </c>
      <c r="AL1614" t="s">
        <v>849</v>
      </c>
      <c r="AM1614" t="s">
        <v>1802</v>
      </c>
      <c r="AN1614" t="s">
        <v>1181</v>
      </c>
      <c r="AO1614" t="s">
        <v>5111</v>
      </c>
      <c r="AQ1614" t="s">
        <v>1004</v>
      </c>
    </row>
    <row r="1615" spans="1:43">
      <c r="A1615" t="s">
        <v>5298</v>
      </c>
      <c r="AG1615" t="str">
        <f t="shared" si="288"/>
        <v>Square Lake</v>
      </c>
      <c r="AH1615" s="78" t="s">
        <v>3697</v>
      </c>
      <c r="AJ1615">
        <v>10</v>
      </c>
      <c r="AL1615" t="s">
        <v>849</v>
      </c>
      <c r="AM1615" t="s">
        <v>1802</v>
      </c>
      <c r="AN1615" t="s">
        <v>5112</v>
      </c>
      <c r="AO1615" t="s">
        <v>5113</v>
      </c>
      <c r="AQ1615" t="s">
        <v>1004</v>
      </c>
    </row>
    <row r="1616" spans="1:43">
      <c r="A1616" t="s">
        <v>5299</v>
      </c>
      <c r="AG1616" t="str">
        <f t="shared" si="288"/>
        <v>Central Aroostook</v>
      </c>
      <c r="AH1616" s="78" t="s">
        <v>3697</v>
      </c>
      <c r="AJ1616">
        <v>38</v>
      </c>
      <c r="AL1616" t="s">
        <v>849</v>
      </c>
      <c r="AM1616" t="s">
        <v>1802</v>
      </c>
      <c r="AN1616" t="s">
        <v>199</v>
      </c>
      <c r="AO1616" t="s">
        <v>5114</v>
      </c>
      <c r="AQ1616" t="s">
        <v>1004</v>
      </c>
    </row>
    <row r="1617" spans="1:43">
      <c r="A1617" t="s">
        <v>5096</v>
      </c>
      <c r="AG1617" t="str">
        <f t="shared" si="288"/>
        <v>South Aroostook</v>
      </c>
      <c r="AH1617" s="78" t="s">
        <v>3697</v>
      </c>
      <c r="AJ1617">
        <v>65</v>
      </c>
      <c r="AL1617" t="s">
        <v>849</v>
      </c>
      <c r="AM1617" t="s">
        <v>1802</v>
      </c>
      <c r="AN1617" t="s">
        <v>308</v>
      </c>
      <c r="AO1617" t="s">
        <v>5115</v>
      </c>
      <c r="AQ1617" t="s">
        <v>1004</v>
      </c>
    </row>
    <row r="1618" spans="1:43">
      <c r="A1618" t="s">
        <v>5097</v>
      </c>
      <c r="AG1618" t="str">
        <f t="shared" si="288"/>
        <v>Penobscot Indian Island</v>
      </c>
      <c r="AH1618" s="78" t="s">
        <v>3697</v>
      </c>
      <c r="AJ1618">
        <v>97</v>
      </c>
      <c r="AL1618" t="s">
        <v>849</v>
      </c>
      <c r="AM1618" t="s">
        <v>1802</v>
      </c>
      <c r="AN1618" t="s">
        <v>561</v>
      </c>
      <c r="AO1618" t="s">
        <v>5116</v>
      </c>
      <c r="AQ1618" t="s">
        <v>4752</v>
      </c>
    </row>
    <row r="1619" spans="1:43">
      <c r="A1619" t="s">
        <v>5098</v>
      </c>
      <c r="AG1619" t="str">
        <f t="shared" si="288"/>
        <v>North Franklin</v>
      </c>
      <c r="AH1619" s="78" t="s">
        <v>2579</v>
      </c>
      <c r="AJ1619">
        <v>89</v>
      </c>
      <c r="AL1619" t="s">
        <v>849</v>
      </c>
      <c r="AM1619" t="s">
        <v>2150</v>
      </c>
      <c r="AN1619" t="s">
        <v>1483</v>
      </c>
      <c r="AO1619" t="s">
        <v>5117</v>
      </c>
      <c r="AQ1619" t="s">
        <v>1004</v>
      </c>
    </row>
    <row r="1620" spans="1:43">
      <c r="A1620" t="s">
        <v>5099</v>
      </c>
      <c r="AG1620" t="str">
        <f t="shared" si="288"/>
        <v>Wyman</v>
      </c>
      <c r="AH1620" s="78" t="s">
        <v>2579</v>
      </c>
      <c r="AJ1620">
        <v>156</v>
      </c>
      <c r="AL1620" t="s">
        <v>849</v>
      </c>
      <c r="AM1620" t="s">
        <v>2150</v>
      </c>
      <c r="AN1620" t="s">
        <v>316</v>
      </c>
      <c r="AO1620" t="s">
        <v>5118</v>
      </c>
      <c r="AQ1620" t="s">
        <v>1004</v>
      </c>
    </row>
    <row r="1621" spans="1:43">
      <c r="A1621" t="s">
        <v>4552</v>
      </c>
      <c r="AG1621" t="str">
        <f t="shared" si="288"/>
        <v>East Central Franklin</v>
      </c>
      <c r="AH1621" s="78" t="s">
        <v>2579</v>
      </c>
      <c r="AJ1621">
        <v>180</v>
      </c>
      <c r="AL1621" t="s">
        <v>849</v>
      </c>
      <c r="AM1621" t="s">
        <v>2150</v>
      </c>
      <c r="AN1621" t="s">
        <v>777</v>
      </c>
      <c r="AO1621" t="s">
        <v>5119</v>
      </c>
      <c r="AQ1621" t="s">
        <v>1004</v>
      </c>
    </row>
    <row r="1622" spans="1:43">
      <c r="A1622" t="s">
        <v>4553</v>
      </c>
      <c r="AG1622" t="str">
        <f t="shared" si="288"/>
        <v>West Central Franklin</v>
      </c>
      <c r="AH1622" s="78" t="s">
        <v>2579</v>
      </c>
      <c r="AJ1622">
        <v>232</v>
      </c>
      <c r="AL1622" t="s">
        <v>849</v>
      </c>
      <c r="AM1622" t="s">
        <v>2150</v>
      </c>
      <c r="AN1622" t="s">
        <v>5120</v>
      </c>
      <c r="AO1622" t="s">
        <v>5121</v>
      </c>
      <c r="AQ1622" t="s">
        <v>1004</v>
      </c>
    </row>
    <row r="1623" spans="1:43">
      <c r="A1623" t="s">
        <v>4960</v>
      </c>
      <c r="AG1623" t="str">
        <f t="shared" si="288"/>
        <v>South Franklin</v>
      </c>
      <c r="AH1623" s="78" t="s">
        <v>2579</v>
      </c>
      <c r="AJ1623">
        <v>289</v>
      </c>
      <c r="AL1623" t="s">
        <v>849</v>
      </c>
      <c r="AM1623" t="s">
        <v>2150</v>
      </c>
      <c r="AN1623" t="s">
        <v>91</v>
      </c>
      <c r="AO1623" t="s">
        <v>5122</v>
      </c>
      <c r="AQ1623" t="s">
        <v>1004</v>
      </c>
    </row>
    <row r="1624" spans="1:43">
      <c r="A1624" t="s">
        <v>4961</v>
      </c>
      <c r="AG1624" t="str">
        <f t="shared" si="288"/>
        <v>East Hancock</v>
      </c>
      <c r="AH1624" s="78" t="s">
        <v>1665</v>
      </c>
      <c r="AJ1624">
        <v>141</v>
      </c>
      <c r="AL1624" t="s">
        <v>849</v>
      </c>
      <c r="AM1624" t="s">
        <v>2454</v>
      </c>
      <c r="AN1624" t="s">
        <v>4628</v>
      </c>
      <c r="AO1624" t="s">
        <v>5188</v>
      </c>
      <c r="AQ1624" t="s">
        <v>1004</v>
      </c>
    </row>
    <row r="1625" spans="1:43">
      <c r="A1625" t="s">
        <v>4962</v>
      </c>
      <c r="AG1625" t="str">
        <f t="shared" si="288"/>
        <v>Northwest Hancock</v>
      </c>
      <c r="AH1625" s="78" t="s">
        <v>1665</v>
      </c>
      <c r="AJ1625">
        <v>198</v>
      </c>
      <c r="AL1625" t="s">
        <v>849</v>
      </c>
      <c r="AM1625" t="s">
        <v>2454</v>
      </c>
      <c r="AN1625" t="s">
        <v>5120</v>
      </c>
      <c r="AO1625" t="s">
        <v>5189</v>
      </c>
      <c r="AQ1625" t="s">
        <v>1004</v>
      </c>
    </row>
    <row r="1626" spans="1:43">
      <c r="A1626" t="s">
        <v>4963</v>
      </c>
      <c r="AG1626" t="str">
        <f t="shared" si="288"/>
        <v>Central Hancock</v>
      </c>
      <c r="AH1626" s="78" t="s">
        <v>1665</v>
      </c>
      <c r="AJ1626">
        <v>305</v>
      </c>
      <c r="AL1626" t="s">
        <v>849</v>
      </c>
      <c r="AM1626" t="s">
        <v>2454</v>
      </c>
      <c r="AN1626" t="s">
        <v>5190</v>
      </c>
      <c r="AO1626" t="s">
        <v>472</v>
      </c>
      <c r="AQ1626" t="s">
        <v>1004</v>
      </c>
    </row>
    <row r="1627" spans="1:43">
      <c r="A1627" t="s">
        <v>4964</v>
      </c>
      <c r="AG1627" t="str">
        <f t="shared" si="288"/>
        <v>Criehaven</v>
      </c>
      <c r="AH1627" s="78" t="s">
        <v>736</v>
      </c>
      <c r="AJ1627">
        <v>503</v>
      </c>
      <c r="AL1627" t="s">
        <v>849</v>
      </c>
      <c r="AM1627" t="s">
        <v>2456</v>
      </c>
      <c r="AN1627" t="s">
        <v>2456</v>
      </c>
      <c r="AO1627" t="s">
        <v>5191</v>
      </c>
      <c r="AQ1627" t="s">
        <v>1004</v>
      </c>
    </row>
    <row r="1628" spans="1:43">
      <c r="A1628" t="s">
        <v>4965</v>
      </c>
      <c r="AG1628" t="str">
        <f t="shared" si="288"/>
        <v>Hibberts</v>
      </c>
      <c r="AH1628" s="78" t="s">
        <v>2054</v>
      </c>
      <c r="AJ1628">
        <v>391</v>
      </c>
      <c r="AL1628" t="s">
        <v>849</v>
      </c>
      <c r="AM1628" t="s">
        <v>1466</v>
      </c>
      <c r="AN1628" t="s">
        <v>130</v>
      </c>
      <c r="AO1628" t="s">
        <v>5192</v>
      </c>
      <c r="AQ1628" t="s">
        <v>4753</v>
      </c>
    </row>
    <row r="1629" spans="1:43">
      <c r="A1629" t="s">
        <v>4567</v>
      </c>
      <c r="AG1629" t="str">
        <f t="shared" si="288"/>
        <v>North Oxford</v>
      </c>
      <c r="AH1629" s="78" t="s">
        <v>3127</v>
      </c>
      <c r="AJ1629">
        <v>124</v>
      </c>
      <c r="AL1629" t="s">
        <v>849</v>
      </c>
      <c r="AM1629" t="s">
        <v>1467</v>
      </c>
      <c r="AN1629" t="s">
        <v>5120</v>
      </c>
      <c r="AO1629" t="s">
        <v>5193</v>
      </c>
      <c r="AQ1629" t="s">
        <v>1004</v>
      </c>
    </row>
    <row r="1630" spans="1:43">
      <c r="A1630" t="s">
        <v>4568</v>
      </c>
      <c r="AG1630" t="str">
        <f t="shared" si="288"/>
        <v>South Oxford</v>
      </c>
      <c r="AH1630" s="78" t="s">
        <v>3127</v>
      </c>
      <c r="AJ1630">
        <v>377</v>
      </c>
      <c r="AL1630" t="s">
        <v>849</v>
      </c>
      <c r="AM1630" t="s">
        <v>1467</v>
      </c>
      <c r="AN1630" t="s">
        <v>5194</v>
      </c>
      <c r="AO1630" t="s">
        <v>5195</v>
      </c>
      <c r="AQ1630" t="s">
        <v>1004</v>
      </c>
    </row>
    <row r="1631" spans="1:43">
      <c r="A1631" t="s">
        <v>4569</v>
      </c>
      <c r="AG1631" t="str">
        <f t="shared" si="288"/>
        <v>North Penobscot</v>
      </c>
      <c r="AH1631" s="78" t="s">
        <v>3128</v>
      </c>
      <c r="AJ1631">
        <v>49</v>
      </c>
      <c r="AL1631" t="s">
        <v>849</v>
      </c>
      <c r="AM1631" t="s">
        <v>1468</v>
      </c>
      <c r="AN1631" t="s">
        <v>1181</v>
      </c>
      <c r="AO1631" t="s">
        <v>5196</v>
      </c>
      <c r="AQ1631" t="s">
        <v>1004</v>
      </c>
    </row>
    <row r="1632" spans="1:43">
      <c r="A1632" t="s">
        <v>5097</v>
      </c>
      <c r="AG1632" t="str">
        <f t="shared" si="288"/>
        <v>Penobscot Indian Island</v>
      </c>
      <c r="AH1632" s="78" t="s">
        <v>3128</v>
      </c>
      <c r="AJ1632">
        <v>93</v>
      </c>
      <c r="AL1632" t="s">
        <v>849</v>
      </c>
      <c r="AM1632" t="s">
        <v>1468</v>
      </c>
      <c r="AN1632" t="s">
        <v>5197</v>
      </c>
      <c r="AO1632" t="s">
        <v>5198</v>
      </c>
      <c r="AQ1632" t="s">
        <v>4752</v>
      </c>
    </row>
    <row r="1633" spans="1:43">
      <c r="A1633" t="s">
        <v>4570</v>
      </c>
      <c r="AG1633" t="str">
        <f t="shared" si="288"/>
        <v>Whitney</v>
      </c>
      <c r="AH1633" s="78" t="s">
        <v>3128</v>
      </c>
      <c r="AJ1633">
        <v>123</v>
      </c>
      <c r="AL1633" t="s">
        <v>849</v>
      </c>
      <c r="AM1633" t="s">
        <v>1468</v>
      </c>
      <c r="AN1633" t="s">
        <v>533</v>
      </c>
      <c r="AO1633" t="s">
        <v>5199</v>
      </c>
      <c r="AQ1633" t="s">
        <v>1004</v>
      </c>
    </row>
    <row r="1634" spans="1:43">
      <c r="A1634" t="s">
        <v>4571</v>
      </c>
      <c r="AG1634" t="str">
        <f t="shared" si="288"/>
        <v>Twombly</v>
      </c>
      <c r="AH1634" s="78" t="s">
        <v>3128</v>
      </c>
      <c r="AJ1634">
        <v>126</v>
      </c>
      <c r="AL1634" t="s">
        <v>849</v>
      </c>
      <c r="AM1634" t="s">
        <v>1468</v>
      </c>
      <c r="AN1634" t="s">
        <v>306</v>
      </c>
      <c r="AO1634" t="s">
        <v>5200</v>
      </c>
      <c r="AQ1634" t="s">
        <v>1004</v>
      </c>
    </row>
    <row r="1635" spans="1:43">
      <c r="A1635" t="s">
        <v>4572</v>
      </c>
      <c r="AG1635" t="str">
        <f t="shared" si="288"/>
        <v>East Central Penobscot</v>
      </c>
      <c r="AH1635" s="78" t="s">
        <v>3128</v>
      </c>
      <c r="AJ1635">
        <v>152</v>
      </c>
      <c r="AL1635" t="s">
        <v>849</v>
      </c>
      <c r="AM1635" t="s">
        <v>1468</v>
      </c>
      <c r="AN1635" t="s">
        <v>667</v>
      </c>
      <c r="AO1635" t="s">
        <v>5201</v>
      </c>
      <c r="AQ1635" t="s">
        <v>1004</v>
      </c>
    </row>
    <row r="1636" spans="1:43">
      <c r="A1636" t="s">
        <v>4573</v>
      </c>
      <c r="AG1636" t="str">
        <f t="shared" si="288"/>
        <v>Argyle</v>
      </c>
      <c r="AH1636" s="78" t="s">
        <v>3128</v>
      </c>
      <c r="AJ1636">
        <v>164</v>
      </c>
      <c r="AL1636" t="s">
        <v>849</v>
      </c>
      <c r="AM1636" t="s">
        <v>1468</v>
      </c>
      <c r="AN1636" t="s">
        <v>2150</v>
      </c>
      <c r="AO1636" t="s">
        <v>5202</v>
      </c>
      <c r="AQ1636" t="s">
        <v>1004</v>
      </c>
    </row>
    <row r="1637" spans="1:43">
      <c r="A1637" t="s">
        <v>4615</v>
      </c>
      <c r="AG1637" t="str">
        <f t="shared" si="288"/>
        <v>Northwest Piscataquis</v>
      </c>
      <c r="AH1637" s="78" t="s">
        <v>2847</v>
      </c>
      <c r="AJ1637">
        <v>43</v>
      </c>
      <c r="AL1637" t="s">
        <v>849</v>
      </c>
      <c r="AM1637" t="s">
        <v>458</v>
      </c>
      <c r="AN1637" t="s">
        <v>662</v>
      </c>
      <c r="AO1637" t="s">
        <v>5203</v>
      </c>
      <c r="AQ1637" t="s">
        <v>1004</v>
      </c>
    </row>
    <row r="1638" spans="1:43">
      <c r="A1638" t="s">
        <v>4616</v>
      </c>
      <c r="AG1638" t="str">
        <f t="shared" si="288"/>
        <v>Northeast Piscataquis</v>
      </c>
      <c r="AH1638" s="78" t="s">
        <v>2847</v>
      </c>
      <c r="AJ1638">
        <v>44</v>
      </c>
      <c r="AL1638" t="s">
        <v>849</v>
      </c>
      <c r="AM1638" t="s">
        <v>458</v>
      </c>
      <c r="AN1638" t="s">
        <v>5204</v>
      </c>
      <c r="AO1638" t="s">
        <v>5205</v>
      </c>
      <c r="AQ1638" t="s">
        <v>1004</v>
      </c>
    </row>
    <row r="1639" spans="1:43">
      <c r="A1639" t="s">
        <v>5100</v>
      </c>
      <c r="AG1639" t="str">
        <f t="shared" si="288"/>
        <v>Blanchard</v>
      </c>
      <c r="AH1639" s="78" t="s">
        <v>2847</v>
      </c>
      <c r="AJ1639">
        <v>133</v>
      </c>
      <c r="AL1639" t="s">
        <v>849</v>
      </c>
      <c r="AM1639" t="s">
        <v>458</v>
      </c>
      <c r="AN1639" t="s">
        <v>982</v>
      </c>
      <c r="AO1639" t="s">
        <v>4112</v>
      </c>
      <c r="AQ1639" t="s">
        <v>1004</v>
      </c>
    </row>
    <row r="1640" spans="1:43">
      <c r="A1640" t="s">
        <v>5101</v>
      </c>
      <c r="AG1640" t="str">
        <f t="shared" si="288"/>
        <v>Southeast Piscataquis</v>
      </c>
      <c r="AH1640" s="78" t="s">
        <v>2847</v>
      </c>
      <c r="AJ1640">
        <v>147</v>
      </c>
      <c r="AL1640" t="s">
        <v>849</v>
      </c>
      <c r="AM1640" t="s">
        <v>458</v>
      </c>
      <c r="AN1640" t="s">
        <v>94</v>
      </c>
      <c r="AO1640" t="s">
        <v>5206</v>
      </c>
      <c r="AQ1640" t="s">
        <v>1004</v>
      </c>
    </row>
    <row r="1641" spans="1:43">
      <c r="A1641" t="s">
        <v>2029</v>
      </c>
      <c r="AG1641" t="str">
        <f t="shared" si="288"/>
        <v>Perkins</v>
      </c>
      <c r="AH1641" s="78" t="s">
        <v>2853</v>
      </c>
      <c r="AJ1641">
        <v>457</v>
      </c>
      <c r="AL1641" t="s">
        <v>849</v>
      </c>
      <c r="AM1641" t="s">
        <v>459</v>
      </c>
      <c r="AN1641" t="s">
        <v>547</v>
      </c>
      <c r="AO1641" t="s">
        <v>5207</v>
      </c>
      <c r="AQ1641" t="s">
        <v>1004</v>
      </c>
    </row>
    <row r="1642" spans="1:43">
      <c r="A1642" t="s">
        <v>5102</v>
      </c>
      <c r="AG1642" t="str">
        <f t="shared" si="288"/>
        <v>Seboomook Lake</v>
      </c>
      <c r="AH1642" s="78" t="s">
        <v>1928</v>
      </c>
      <c r="AJ1642">
        <v>42</v>
      </c>
      <c r="AL1642" t="s">
        <v>849</v>
      </c>
      <c r="AM1642" t="s">
        <v>776</v>
      </c>
      <c r="AN1642" t="s">
        <v>1147</v>
      </c>
      <c r="AO1642" t="s">
        <v>5208</v>
      </c>
      <c r="AQ1642" t="s">
        <v>1004</v>
      </c>
    </row>
    <row r="1643" spans="1:43">
      <c r="A1643" t="s">
        <v>5103</v>
      </c>
      <c r="AG1643" t="str">
        <f t="shared" si="288"/>
        <v>Northeast Somerset</v>
      </c>
      <c r="AH1643" s="78" t="s">
        <v>1928</v>
      </c>
      <c r="AJ1643">
        <v>78</v>
      </c>
      <c r="AL1643" t="s">
        <v>849</v>
      </c>
      <c r="AM1643" t="s">
        <v>776</v>
      </c>
      <c r="AN1643" t="s">
        <v>5209</v>
      </c>
      <c r="AO1643" t="s">
        <v>5210</v>
      </c>
      <c r="AQ1643" t="s">
        <v>1004</v>
      </c>
    </row>
    <row r="1644" spans="1:43">
      <c r="A1644" t="s">
        <v>5104</v>
      </c>
      <c r="AG1644" t="str">
        <f t="shared" si="288"/>
        <v>Northwest Somerset</v>
      </c>
      <c r="AH1644" s="78" t="s">
        <v>1928</v>
      </c>
      <c r="AJ1644">
        <v>82</v>
      </c>
      <c r="AL1644" t="s">
        <v>849</v>
      </c>
      <c r="AM1644" t="s">
        <v>776</v>
      </c>
      <c r="AN1644" t="s">
        <v>317</v>
      </c>
      <c r="AO1644" t="s">
        <v>5211</v>
      </c>
      <c r="AQ1644" t="s">
        <v>1004</v>
      </c>
    </row>
    <row r="1645" spans="1:43">
      <c r="A1645" t="s">
        <v>5105</v>
      </c>
      <c r="AG1645" t="str">
        <f t="shared" si="288"/>
        <v>Central Somerset</v>
      </c>
      <c r="AH1645" s="78" t="s">
        <v>1928</v>
      </c>
      <c r="AJ1645">
        <v>178</v>
      </c>
      <c r="AL1645" t="s">
        <v>849</v>
      </c>
      <c r="AM1645" t="s">
        <v>776</v>
      </c>
      <c r="AN1645" t="s">
        <v>782</v>
      </c>
      <c r="AO1645" t="s">
        <v>5212</v>
      </c>
      <c r="AQ1645" t="s">
        <v>1004</v>
      </c>
    </row>
    <row r="1646" spans="1:43">
      <c r="A1646" t="s">
        <v>5106</v>
      </c>
      <c r="AG1646" t="str">
        <f t="shared" si="288"/>
        <v>North Washington</v>
      </c>
      <c r="AH1646" s="78" t="s">
        <v>1982</v>
      </c>
      <c r="AJ1646">
        <v>83</v>
      </c>
      <c r="AL1646" t="s">
        <v>849</v>
      </c>
      <c r="AM1646" t="s">
        <v>778</v>
      </c>
      <c r="AN1646" t="s">
        <v>120</v>
      </c>
      <c r="AO1646" t="s">
        <v>5213</v>
      </c>
      <c r="AQ1646" t="s">
        <v>1004</v>
      </c>
    </row>
    <row r="1647" spans="1:43">
      <c r="A1647" t="s">
        <v>5107</v>
      </c>
      <c r="AG1647" t="str">
        <f t="shared" si="288"/>
        <v>Passamaquoddy Indian Township</v>
      </c>
      <c r="AH1647" s="78" t="s">
        <v>1982</v>
      </c>
      <c r="AJ1647">
        <v>129</v>
      </c>
      <c r="AL1647" t="s">
        <v>849</v>
      </c>
      <c r="AM1647" t="s">
        <v>778</v>
      </c>
      <c r="AN1647" t="s">
        <v>5214</v>
      </c>
      <c r="AO1647" t="s">
        <v>5215</v>
      </c>
      <c r="AQ1647" t="s">
        <v>4752</v>
      </c>
    </row>
    <row r="1648" spans="1:43">
      <c r="A1648" t="s">
        <v>5108</v>
      </c>
      <c r="AG1648" t="str">
        <f t="shared" si="288"/>
        <v>East Central Washington</v>
      </c>
      <c r="AH1648" s="78" t="s">
        <v>1982</v>
      </c>
      <c r="AJ1648">
        <v>192</v>
      </c>
      <c r="AL1648" t="s">
        <v>849</v>
      </c>
      <c r="AM1648" t="s">
        <v>778</v>
      </c>
      <c r="AN1648" t="s">
        <v>94</v>
      </c>
      <c r="AO1648" t="s">
        <v>5216</v>
      </c>
      <c r="AQ1648" t="s">
        <v>1004</v>
      </c>
    </row>
    <row r="1649" spans="1:43">
      <c r="A1649" t="s">
        <v>5109</v>
      </c>
      <c r="AG1649" t="str">
        <f t="shared" si="288"/>
        <v>Passamaquoddy Pleasant Point</v>
      </c>
      <c r="AH1649" s="78" t="s">
        <v>1982</v>
      </c>
      <c r="AJ1649">
        <v>204</v>
      </c>
      <c r="AL1649" t="s">
        <v>849</v>
      </c>
      <c r="AM1649" t="s">
        <v>778</v>
      </c>
      <c r="AN1649" t="s">
        <v>121</v>
      </c>
      <c r="AO1649" t="s">
        <v>4751</v>
      </c>
      <c r="AQ1649" t="s">
        <v>4752</v>
      </c>
    </row>
    <row r="1650" spans="1:43">
      <c r="A1650" t="s">
        <v>5109</v>
      </c>
      <c r="AG1650" t="str">
        <f t="shared" si="288"/>
        <v>Passamaquoddy Pleasant Point</v>
      </c>
      <c r="AH1650" s="78" t="s">
        <v>1982</v>
      </c>
      <c r="AJ1650">
        <v>206</v>
      </c>
      <c r="AL1650" t="s">
        <v>849</v>
      </c>
      <c r="AM1650" t="s">
        <v>778</v>
      </c>
      <c r="AN1650" t="s">
        <v>121</v>
      </c>
      <c r="AO1650" t="s">
        <v>4751</v>
      </c>
      <c r="AQ1650" t="s">
        <v>4752</v>
      </c>
    </row>
    <row r="1651" spans="1:43">
      <c r="A1651" t="s">
        <v>5109</v>
      </c>
      <c r="AG1651" t="str">
        <f t="shared" si="288"/>
        <v>Passamaquoddy Pleasant Point</v>
      </c>
      <c r="AH1651" s="78" t="s">
        <v>1982</v>
      </c>
      <c r="AJ1651">
        <v>208</v>
      </c>
      <c r="AL1651" t="s">
        <v>849</v>
      </c>
      <c r="AM1651" t="s">
        <v>778</v>
      </c>
      <c r="AN1651" t="s">
        <v>121</v>
      </c>
      <c r="AO1651" t="s">
        <v>4751</v>
      </c>
      <c r="AQ1651" t="s">
        <v>4752</v>
      </c>
    </row>
  </sheetData>
  <phoneticPr fontId="9"/>
  <conditionalFormatting sqref="D2:D1597">
    <cfRule type="cellIs" dxfId="12" priority="1" stopIfTrue="1" operator="equal">
      <formula>1</formula>
    </cfRule>
    <cfRule type="cellIs" dxfId="11" priority="2" stopIfTrue="1" operator="equal">
      <formula>3</formula>
    </cfRule>
  </conditionalFormatting>
  <conditionalFormatting sqref="E2:E1597">
    <cfRule type="cellIs" dxfId="10" priority="3" stopIfTrue="1" operator="equal">
      <formula>1</formula>
    </cfRule>
    <cfRule type="cellIs" dxfId="9" priority="4" stopIfTrue="1" operator="equal">
      <formula>3</formula>
    </cfRule>
  </conditionalFormatting>
  <conditionalFormatting sqref="F2:F1597">
    <cfRule type="cellIs" dxfId="8" priority="5" stopIfTrue="1" operator="equal">
      <formula>1</formula>
    </cfRule>
    <cfRule type="cellIs" dxfId="7" priority="6" stopIfTrue="1" operator="equal">
      <formula>3</formula>
    </cfRule>
  </conditionalFormatting>
  <conditionalFormatting sqref="G1:G1597">
    <cfRule type="expression" dxfId="6" priority="7" stopIfTrue="1">
      <formula>IF(D1=1,1,0)</formula>
    </cfRule>
    <cfRule type="expression" dxfId="5" priority="8" stopIfTrue="1">
      <formula>IF(E1=1,1,0)</formula>
    </cfRule>
  </conditionalFormatting>
  <conditionalFormatting sqref="H1:H1048576">
    <cfRule type="expression" dxfId="4" priority="9" stopIfTrue="1">
      <formula>IF(D1=1,1,0)</formula>
    </cfRule>
    <cfRule type="expression" dxfId="3" priority="10" stopIfTrue="1">
      <formula>IF(E1=1,1,0)</formula>
    </cfRule>
  </conditionalFormatting>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P126"/>
  <sheetViews>
    <sheetView workbookViewId="0">
      <selection activeCell="G87" sqref="G87"/>
    </sheetView>
  </sheetViews>
  <sheetFormatPr baseColWidth="10" defaultRowHeight="13" x14ac:dyDescent="0"/>
  <cols>
    <col min="1" max="4" width="1.7109375" customWidth="1"/>
    <col min="11" max="16" width="22.85546875" customWidth="1"/>
  </cols>
  <sheetData>
    <row r="1" spans="1:16">
      <c r="F1" t="s">
        <v>601</v>
      </c>
      <c r="G1" t="s">
        <v>602</v>
      </c>
      <c r="H1" t="s">
        <v>603</v>
      </c>
      <c r="I1" t="s">
        <v>3578</v>
      </c>
      <c r="K1" t="str">
        <f>E2</f>
        <v>Alabama</v>
      </c>
      <c r="L1" t="str">
        <f>E3</f>
        <v>Alaska</v>
      </c>
      <c r="M1" t="str">
        <f>E4</f>
        <v>Arizona</v>
      </c>
      <c r="N1" t="str">
        <f>E5</f>
        <v>Arkansas</v>
      </c>
      <c r="O1" t="str">
        <f>E6</f>
        <v>California</v>
      </c>
      <c r="P1" t="str">
        <f>E7</f>
        <v>Colorado</v>
      </c>
    </row>
    <row r="2" spans="1:16">
      <c r="A2">
        <f>IF(State!G3=1,1,IF(State!H3=1,2,IF(State!I3=1,3,4)))</f>
        <v>2</v>
      </c>
      <c r="B2">
        <f>IF(State!G3=2,1,IF(State!H3=2,2,IF(State!I3=2,3,4)))</f>
        <v>1</v>
      </c>
      <c r="C2">
        <f>IF(State!G3=3,1,IF(State!H3=3,2,IF(State!I3=3,3,4)))</f>
        <v>3</v>
      </c>
      <c r="D2">
        <f>IF(State!G3=4,1,IF(State!H3=4,2,IF(State!I3=4,3,4)))</f>
        <v>4</v>
      </c>
      <c r="E2" t="str">
        <f>State!A3</f>
        <v>Alabama</v>
      </c>
      <c r="F2" s="1">
        <f>MAX(State!L3:P3)</f>
        <v>944409</v>
      </c>
      <c r="G2" s="1">
        <f>LARGE(State!L3:P3,2)</f>
        <v>695602</v>
      </c>
      <c r="H2" s="1"/>
      <c r="I2" s="1">
        <f>State!C3-Graphs!F2-Graphs!G2-Graphs!H2</f>
        <v>32540</v>
      </c>
    </row>
    <row r="3" spans="1:16">
      <c r="A3">
        <f>IF(State!G4=1,1,IF(State!H4=1,2,IF(State!I4=1,3,4)))</f>
        <v>2</v>
      </c>
      <c r="B3">
        <f>IF(State!G4=2,1,IF(State!H4=2,2,IF(State!I4=2,3,4)))</f>
        <v>1</v>
      </c>
      <c r="C3">
        <f>IF(State!G4=3,1,IF(State!H4=3,2,IF(State!I4=3,3,4)))</f>
        <v>3</v>
      </c>
      <c r="D3">
        <f>IF(State!G4=4,1,IF(State!H4=4,2,IF(State!I4=4,3,4)))</f>
        <v>4</v>
      </c>
      <c r="E3" t="str">
        <f>State!A4</f>
        <v>Alaska</v>
      </c>
      <c r="F3" s="1">
        <f>MAX(State!L4:P4)</f>
        <v>167398</v>
      </c>
      <c r="G3" s="1">
        <f>LARGE(State!L4:P4,2)</f>
        <v>79004</v>
      </c>
      <c r="H3" s="1">
        <f>LARGE(State!L4:P4,3)</f>
        <v>28747</v>
      </c>
      <c r="I3" s="1">
        <f>State!C4-Graphs!F3-Graphs!G3-Graphs!H3</f>
        <v>10411</v>
      </c>
    </row>
    <row r="4" spans="1:16">
      <c r="A4">
        <f>IF(State!G5=1,1,IF(State!H5=1,2,IF(State!I5=1,3,4)))</f>
        <v>2</v>
      </c>
      <c r="B4">
        <f>IF(State!G5=2,1,IF(State!H5=2,2,IF(State!I5=2,3,4)))</f>
        <v>1</v>
      </c>
      <c r="C4">
        <f>IF(State!G5=3,1,IF(State!H5=3,2,IF(State!I5=3,3,4)))</f>
        <v>3</v>
      </c>
      <c r="D4">
        <f>IF(State!G5=4,1,IF(State!H5=4,2,IF(State!I5=4,3,4)))</f>
        <v>4</v>
      </c>
      <c r="E4" t="str">
        <f>State!A5</f>
        <v>Arizona</v>
      </c>
      <c r="F4" s="1">
        <f>MAX(State!L5:P5)</f>
        <v>781652</v>
      </c>
      <c r="G4" s="1">
        <f>LARGE(State!L5:P5,2)</f>
        <v>685341</v>
      </c>
      <c r="H4" s="1">
        <f>LARGE(State!L5:P5,3)</f>
        <v>45645</v>
      </c>
      <c r="I4" s="1">
        <f>State!C5-Graphs!F4-Graphs!G4-Graphs!H4</f>
        <v>19378</v>
      </c>
    </row>
    <row r="5" spans="1:16">
      <c r="A5">
        <f>IF(State!G6=1,1,IF(State!H6=1,2,IF(State!I6=1,3,4)))</f>
        <v>2</v>
      </c>
      <c r="B5">
        <f>IF(State!G6=2,1,IF(State!H6=2,2,IF(State!I6=2,3,4)))</f>
        <v>1</v>
      </c>
      <c r="C5">
        <f>IF(State!G6=3,1,IF(State!H6=3,2,IF(State!I6=3,3,4)))</f>
        <v>3</v>
      </c>
      <c r="D5">
        <f>IF(State!G6=4,1,IF(State!H6=4,2,IF(State!I6=4,3,4)))</f>
        <v>4</v>
      </c>
      <c r="E5" t="str">
        <f>State!A6</f>
        <v>Arkansas</v>
      </c>
      <c r="F5" s="1">
        <f>MAX(State!L6:P6)</f>
        <v>472940</v>
      </c>
      <c r="G5" s="1">
        <f>LARGE(State!L6:P6,2)</f>
        <v>422768</v>
      </c>
      <c r="H5" s="1">
        <f>LARGE(State!L6:P6,3)</f>
        <v>13421</v>
      </c>
      <c r="I5" s="1">
        <f>State!C6-Graphs!F5-Graphs!G5-Graphs!H5</f>
        <v>12652</v>
      </c>
    </row>
    <row r="6" spans="1:16">
      <c r="A6">
        <f>IF(State!G7=1,1,IF(State!H7=1,2,IF(State!I7=1,3,4)))</f>
        <v>1</v>
      </c>
      <c r="B6">
        <f>IF(State!G7=2,1,IF(State!H7=2,2,IF(State!I7=2,3,4)))</f>
        <v>2</v>
      </c>
      <c r="C6">
        <f>IF(State!G7=3,1,IF(State!H7=3,2,IF(State!I7=3,3,4)))</f>
        <v>3</v>
      </c>
      <c r="D6">
        <f>IF(State!G7=4,1,IF(State!H7=4,2,IF(State!I7=4,3,4)))</f>
        <v>4</v>
      </c>
      <c r="E6" t="str">
        <f>State!A7</f>
        <v>California</v>
      </c>
      <c r="F6" s="1">
        <f>MAX(State!L7:P7)</f>
        <v>5861203</v>
      </c>
      <c r="G6" s="1">
        <f>LARGE(State!L7:P7,2)</f>
        <v>4567429</v>
      </c>
      <c r="H6" s="1">
        <f>LARGE(State!L7:P7,3)</f>
        <v>418707</v>
      </c>
      <c r="I6" s="1">
        <f>State!C7-Graphs!F6-Graphs!G6-Graphs!H6</f>
        <v>118517</v>
      </c>
    </row>
    <row r="7" spans="1:16">
      <c r="A7">
        <f>IF(State!G8=1,1,IF(State!H8=1,2,IF(State!I8=1,3,4)))</f>
        <v>2</v>
      </c>
      <c r="B7">
        <f>IF(State!G8=2,1,IF(State!H8=2,2,IF(State!I8=2,3,4)))</f>
        <v>1</v>
      </c>
      <c r="C7">
        <f>IF(State!G8=3,1,IF(State!H8=3,2,IF(State!I8=3,3,4)))</f>
        <v>3</v>
      </c>
      <c r="D7">
        <f>IF(State!G8=4,1,IF(State!H8=4,2,IF(State!I8=4,3,4)))</f>
        <v>4</v>
      </c>
      <c r="E7" t="str">
        <f>State!A8</f>
        <v>Colorado</v>
      </c>
      <c r="F7" s="1">
        <f>MAX(State!L8:P8)</f>
        <v>883745</v>
      </c>
      <c r="G7" s="1">
        <f>LARGE(State!L8:P8,2)</f>
        <v>738227</v>
      </c>
      <c r="H7" s="1">
        <f>LARGE(State!L8:P8,3)</f>
        <v>91434</v>
      </c>
      <c r="I7" s="1">
        <f>State!C8-Graphs!F7-Graphs!G7-Graphs!H7</f>
        <v>27959</v>
      </c>
    </row>
    <row r="8" spans="1:16">
      <c r="A8">
        <f>IF(State!G9=1,1,IF(State!H9=1,2,IF(State!I9=1,3,4)))</f>
        <v>1</v>
      </c>
      <c r="B8">
        <f>IF(State!G9=2,1,IF(State!H9=2,2,IF(State!I9=2,3,4)))</f>
        <v>2</v>
      </c>
      <c r="C8">
        <f>IF(State!G9=3,1,IF(State!H9=3,2,IF(State!I9=3,3,4)))</f>
        <v>3</v>
      </c>
      <c r="D8">
        <f>IF(State!G9=4,1,IF(State!H9=4,2,IF(State!I9=4,3,4)))</f>
        <v>4</v>
      </c>
      <c r="E8" t="str">
        <f>State!A9</f>
        <v>Connecticut</v>
      </c>
      <c r="F8" s="1">
        <f>MAX(State!L9:P9)</f>
        <v>816015</v>
      </c>
      <c r="G8" s="1">
        <f>LARGE(State!L9:P9,2)</f>
        <v>561094</v>
      </c>
      <c r="H8" s="1">
        <f>LARGE(State!L9:P9,3)</f>
        <v>64452</v>
      </c>
      <c r="I8" s="1">
        <f>State!C9-Graphs!F8-Graphs!G8-Graphs!H8</f>
        <v>17964</v>
      </c>
    </row>
    <row r="9" spans="1:16">
      <c r="A9">
        <f>IF(State!G10=1,1,IF(State!H10=1,2,IF(State!I10=1,3,4)))</f>
        <v>1</v>
      </c>
      <c r="B9">
        <f>IF(State!G10=2,1,IF(State!H10=2,2,IF(State!I10=2,3,4)))</f>
        <v>2</v>
      </c>
      <c r="C9">
        <f>IF(State!G10=3,1,IF(State!H10=3,2,IF(State!I10=3,3,4)))</f>
        <v>3</v>
      </c>
      <c r="D9">
        <f>IF(State!G10=4,1,IF(State!H10=4,2,IF(State!I10=4,3,4)))</f>
        <v>4</v>
      </c>
      <c r="E9" t="str">
        <f>State!A10</f>
        <v>Delaware</v>
      </c>
      <c r="F9" s="1">
        <f>MAX(State!L10:P10)</f>
        <v>180068</v>
      </c>
      <c r="G9" s="1">
        <f>LARGE(State!L10:P10,2)</f>
        <v>137288</v>
      </c>
      <c r="H9" s="1">
        <f>LARGE(State!L10:P10,3)</f>
        <v>8307</v>
      </c>
      <c r="I9" s="1">
        <f>State!C10-Graphs!F9-Graphs!G9-Graphs!H9</f>
        <v>1959</v>
      </c>
    </row>
    <row r="10" spans="1:16">
      <c r="A10">
        <f>IF(State!G11=1,1,IF(State!H11=1,2,IF(State!I11=1,3,4)))</f>
        <v>1</v>
      </c>
      <c r="B10">
        <f>IF(State!G11=2,1,IF(State!H11=2,2,IF(State!I11=2,3,4)))</f>
        <v>2</v>
      </c>
      <c r="C10">
        <v>3</v>
      </c>
      <c r="D10">
        <v>4</v>
      </c>
      <c r="E10" t="str">
        <f>State!A11</f>
        <v>District of Columbia</v>
      </c>
      <c r="F10" s="1">
        <f>MAX(State!L11:P11)</f>
        <v>171923</v>
      </c>
      <c r="G10" s="1">
        <f>LARGE(State!L11:P11,2)</f>
        <v>18073</v>
      </c>
      <c r="H10" s="1">
        <f>LARGE(State!L11:P11,3)</f>
        <v>10576</v>
      </c>
      <c r="I10" s="1">
        <f>State!C11-Graphs!F10-Graphs!G10-Graphs!H10</f>
        <v>1322</v>
      </c>
    </row>
    <row r="11" spans="1:16">
      <c r="A11">
        <f>IF(State!G12=1,1,IF(State!H12=1,2,IF(State!I12=1,3,4)))</f>
        <v>2</v>
      </c>
      <c r="B11">
        <f>IF(State!G12=2,1,IF(State!H12=2,2,IF(State!I12=2,3,4)))</f>
        <v>1</v>
      </c>
      <c r="C11">
        <f>IF(State!G12=3,1,IF(State!H12=3,2,IF(State!I12=3,3,4)))</f>
        <v>3</v>
      </c>
      <c r="D11">
        <f>IF(State!G12=4,1,IF(State!H12=4,2,IF(State!I12=4,3,4)))</f>
        <v>4</v>
      </c>
      <c r="E11" t="str">
        <f>State!A12</f>
        <v>Florida</v>
      </c>
      <c r="F11" s="1">
        <f>MAX(State!L12:P12)</f>
        <v>2912790</v>
      </c>
      <c r="G11" s="1">
        <f>LARGE(State!L12:P12,2)</f>
        <v>2912253</v>
      </c>
      <c r="H11" s="1">
        <f>LARGE(State!L12:P12,3)</f>
        <v>97488</v>
      </c>
      <c r="I11" s="1">
        <f>State!C12-Graphs!F11-Graphs!G11-Graphs!H11</f>
        <v>40579</v>
      </c>
    </row>
    <row r="12" spans="1:16">
      <c r="A12">
        <f>IF(State!G13=1,1,IF(State!H13=1,2,IF(State!I13=1,3,4)))</f>
        <v>2</v>
      </c>
      <c r="B12">
        <f>IF(State!G13=2,1,IF(State!H13=2,2,IF(State!I13=2,3,4)))</f>
        <v>1</v>
      </c>
      <c r="C12">
        <f>IF(State!G13=3,1,IF(State!H13=3,2,IF(State!I13=3,3,4)))</f>
        <v>4</v>
      </c>
      <c r="D12">
        <f>IF(State!G13=4,1,IF(State!H13=4,2,IF(State!I13=4,3,4)))</f>
        <v>3</v>
      </c>
      <c r="E12" t="str">
        <f>State!A13</f>
        <v>Georgia</v>
      </c>
      <c r="F12" s="1">
        <f>MAX(State!L13:P13)</f>
        <v>1419720</v>
      </c>
      <c r="G12" s="1">
        <f>LARGE(State!L13:P13,2)</f>
        <v>1116230</v>
      </c>
      <c r="H12" s="1">
        <f>LARGE(State!L13:P13,3)</f>
        <v>13432</v>
      </c>
      <c r="I12" s="1">
        <f>State!C13-Graphs!F12-Graphs!G12-Graphs!H12</f>
        <v>47422</v>
      </c>
    </row>
    <row r="13" spans="1:16">
      <c r="A13">
        <f>IF(State!G14=1,1,IF(State!H14=1,2,IF(State!I14=1,3,4)))</f>
        <v>1</v>
      </c>
      <c r="B13">
        <f>IF(State!G14=2,1,IF(State!H14=2,2,IF(State!I14=2,3,4)))</f>
        <v>2</v>
      </c>
      <c r="C13">
        <f>IF(State!G14=3,1,IF(State!H14=3,2,IF(State!I14=3,3,4)))</f>
        <v>3</v>
      </c>
      <c r="D13">
        <f>IF(State!G14=4,1,IF(State!H14=4,2,IF(State!I14=4,3,4)))</f>
        <v>4</v>
      </c>
      <c r="E13" t="str">
        <f>State!A14</f>
        <v>Hawaii</v>
      </c>
      <c r="F13" s="1">
        <f>MAX(State!L14:P14)</f>
        <v>205286</v>
      </c>
      <c r="G13" s="1">
        <f>LARGE(State!L14:P14,2)</f>
        <v>137845</v>
      </c>
      <c r="H13" s="1">
        <f>LARGE(State!L14:P14,3)</f>
        <v>21623</v>
      </c>
      <c r="I13" s="1">
        <f>State!C14-Graphs!F13-Graphs!G13-Graphs!H13</f>
        <v>3197</v>
      </c>
      <c r="K13" t="str">
        <f>E8</f>
        <v>Connecticut</v>
      </c>
      <c r="L13" t="str">
        <f>E9</f>
        <v>Delaware</v>
      </c>
      <c r="M13" t="str">
        <f>E10</f>
        <v>District of Columbia</v>
      </c>
      <c r="N13" t="str">
        <f>E11</f>
        <v>Florida</v>
      </c>
      <c r="O13" t="str">
        <f>E12</f>
        <v>Georgia</v>
      </c>
      <c r="P13" t="str">
        <f>E13</f>
        <v>Hawaii</v>
      </c>
    </row>
    <row r="14" spans="1:16">
      <c r="A14">
        <f>IF(State!G15=1,1,IF(State!H15=1,2,IF(State!I15=1,3,4)))</f>
        <v>2</v>
      </c>
      <c r="B14">
        <f>IF(State!G15=2,1,IF(State!H15=2,2,IF(State!I15=2,3,4)))</f>
        <v>1</v>
      </c>
      <c r="C14">
        <f>IF(State!G15=3,1,IF(State!H15=3,2,IF(State!I15=3,3,4)))</f>
        <v>3</v>
      </c>
      <c r="D14">
        <f>IF(State!G15=4,1,IF(State!H15=4,2,IF(State!I15=4,3,4)))</f>
        <v>4</v>
      </c>
      <c r="E14" t="str">
        <f>State!A15</f>
        <v>Idaho</v>
      </c>
      <c r="F14" s="1">
        <f>MAX(State!L15:P15)</f>
        <v>336937</v>
      </c>
      <c r="G14" s="1">
        <f>LARGE(State!L15:P15,2)</f>
        <v>138637</v>
      </c>
      <c r="H14" s="1">
        <f>LARGE(State!L15:P15,3)</f>
        <v>12292</v>
      </c>
      <c r="I14" s="1">
        <f>State!C15-Graphs!F14-Graphs!G14-Graphs!H14</f>
        <v>13755</v>
      </c>
    </row>
    <row r="15" spans="1:16">
      <c r="A15">
        <f>IF(State!G16=1,1,IF(State!H16=1,2,IF(State!I16=1,3,4)))</f>
        <v>1</v>
      </c>
      <c r="B15">
        <f>IF(State!G16=2,1,IF(State!H16=2,2,IF(State!I16=2,3,4)))</f>
        <v>2</v>
      </c>
      <c r="C15">
        <f>IF(State!G16=3,1,IF(State!H16=3,2,IF(State!I16=3,3,4)))</f>
        <v>3</v>
      </c>
      <c r="D15">
        <f>IF(State!G16=4,1,IF(State!H16=4,2,IF(State!I16=4,3,4)))</f>
        <v>4</v>
      </c>
      <c r="E15" t="str">
        <f>State!A16</f>
        <v>Illinois</v>
      </c>
      <c r="F15" s="1">
        <f>MAX(State!L16:P16)</f>
        <v>2589026</v>
      </c>
      <c r="G15" s="1">
        <f>LARGE(State!L16:P16,2)</f>
        <v>2019421</v>
      </c>
      <c r="H15" s="1">
        <f>LARGE(State!L16:P16,3)</f>
        <v>103759</v>
      </c>
      <c r="I15" s="1">
        <f>State!C16-Graphs!F15-Graphs!G15-Graphs!H15</f>
        <v>29917</v>
      </c>
    </row>
    <row r="16" spans="1:16">
      <c r="A16">
        <f>IF(State!G17=1,1,IF(State!H17=1,2,IF(State!I17=1,3,4)))</f>
        <v>2</v>
      </c>
      <c r="B16">
        <f>IF(State!G17=2,1,IF(State!H17=2,2,IF(State!I17=2,3,4)))</f>
        <v>1</v>
      </c>
      <c r="C16">
        <f>IF(State!G17=3,1,IF(State!H17=3,2,IF(State!I17=3,3,4)))</f>
        <v>3</v>
      </c>
      <c r="D16">
        <f>IF(State!G17=4,1,IF(State!H17=4,2,IF(State!I17=4,3,4)))</f>
        <v>4</v>
      </c>
      <c r="E16" t="str">
        <f>State!A17</f>
        <v>Indiana</v>
      </c>
      <c r="F16" s="1">
        <f>MAX(State!L17:P17)</f>
        <v>1245836</v>
      </c>
      <c r="G16" s="1">
        <f>LARGE(State!L17:P17,2)</f>
        <v>901980</v>
      </c>
      <c r="H16" s="1">
        <f>LARGE(State!L17:P17,3)</f>
        <v>18531</v>
      </c>
      <c r="I16" s="1">
        <f>State!C17-Graphs!F16-Graphs!G16-Graphs!H16</f>
        <v>32955</v>
      </c>
    </row>
    <row r="17" spans="1:16">
      <c r="A17">
        <f>IF(State!G18=1,1,IF(State!H18=1,2,IF(State!I18=1,3,4)))</f>
        <v>1</v>
      </c>
      <c r="B17">
        <f>IF(State!G18=2,1,IF(State!H18=2,2,IF(State!I18=2,3,4)))</f>
        <v>2</v>
      </c>
      <c r="C17">
        <f>IF(State!G18=3,1,IF(State!H18=3,2,IF(State!I18=3,3,4)))</f>
        <v>3</v>
      </c>
      <c r="D17">
        <f>IF(State!G18=4,1,IF(State!H18=4,2,IF(State!I18=4,3,4)))</f>
        <v>4</v>
      </c>
      <c r="E17" t="str">
        <f>State!A18</f>
        <v>Iowa</v>
      </c>
      <c r="F17" s="1">
        <f>MAX(State!L18:P18)</f>
        <v>638517</v>
      </c>
      <c r="G17" s="1">
        <f>LARGE(State!L18:P18,2)</f>
        <v>634373</v>
      </c>
      <c r="H17" s="1">
        <f>LARGE(State!L18:P18,3)</f>
        <v>29374</v>
      </c>
      <c r="I17" s="1">
        <f>State!C18-Graphs!F17-Graphs!G17-Graphs!H17</f>
        <v>13299</v>
      </c>
    </row>
    <row r="18" spans="1:16">
      <c r="A18">
        <f>IF(State!G19=1,1,IF(State!H19=1,2,IF(State!I19=1,3,4)))</f>
        <v>2</v>
      </c>
      <c r="B18">
        <f>IF(State!G19=2,1,IF(State!H19=2,2,IF(State!I19=2,3,4)))</f>
        <v>1</v>
      </c>
      <c r="C18">
        <f>IF(State!G19=3,1,IF(State!H19=3,2,IF(State!I19=3,3,4)))</f>
        <v>3</v>
      </c>
      <c r="D18">
        <f>IF(State!G19=4,1,IF(State!H19=4,2,IF(State!I19=4,3,4)))</f>
        <v>4</v>
      </c>
      <c r="E18" t="str">
        <f>State!A19</f>
        <v>Kansas</v>
      </c>
      <c r="F18" s="1">
        <f>MAX(State!L19:P19)</f>
        <v>622332</v>
      </c>
      <c r="G18" s="1">
        <f>LARGE(State!L19:P19,2)</f>
        <v>399276</v>
      </c>
      <c r="H18" s="1">
        <f>LARGE(State!L19:P19,3)</f>
        <v>36086</v>
      </c>
      <c r="I18" s="1">
        <f>State!C19-Graphs!F18-Graphs!G18-Graphs!H18</f>
        <v>14522</v>
      </c>
    </row>
    <row r="19" spans="1:16">
      <c r="A19">
        <f>IF(State!G20=1,1,IF(State!H20=1,2,IF(State!I20=1,3,4)))</f>
        <v>2</v>
      </c>
      <c r="B19">
        <f>IF(State!G20=2,1,IF(State!H20=2,2,IF(State!I20=2,3,4)))</f>
        <v>1</v>
      </c>
      <c r="C19">
        <f>IF(State!G20=3,1,IF(State!H20=3,2,IF(State!I20=3,3,4)))</f>
        <v>3</v>
      </c>
      <c r="D19">
        <f>IF(State!G20=4,1,IF(State!H20=4,2,IF(State!I20=4,3,4)))</f>
        <v>4</v>
      </c>
      <c r="E19" t="str">
        <f>State!A20</f>
        <v>Kentucky</v>
      </c>
      <c r="F19" s="1">
        <f>MAX(State!L20:P20)</f>
        <v>872492</v>
      </c>
      <c r="G19" s="1">
        <f>LARGE(State!L20:P20,2)</f>
        <v>638898</v>
      </c>
      <c r="H19" s="1">
        <f>LARGE(State!L20:P20,3)</f>
        <v>23192</v>
      </c>
      <c r="I19" s="1">
        <f>State!C20-Graphs!F19-Graphs!G19-Graphs!H19</f>
        <v>9605</v>
      </c>
    </row>
    <row r="20" spans="1:16">
      <c r="A20">
        <f>IF(State!G21=1,1,IF(State!H21=1,2,IF(State!I21=1,3,4)))</f>
        <v>2</v>
      </c>
      <c r="B20">
        <f>IF(State!G21=2,1,IF(State!H21=2,2,IF(State!I21=2,3,4)))</f>
        <v>1</v>
      </c>
      <c r="C20">
        <f>IF(State!G21=3,1,IF(State!H21=3,2,IF(State!I21=3,3,4)))</f>
        <v>3</v>
      </c>
      <c r="D20">
        <f>IF(State!G21=4,1,IF(State!H21=4,2,IF(State!I21=4,3,4)))</f>
        <v>4</v>
      </c>
      <c r="E20" t="str">
        <f>State!A21</f>
        <v>Louisiana</v>
      </c>
      <c r="F20" s="1">
        <f>MAX(State!L21:P21)</f>
        <v>927871</v>
      </c>
      <c r="G20" s="1">
        <f>LARGE(State!L21:P21,2)</f>
        <v>792344</v>
      </c>
      <c r="H20" s="1">
        <f>LARGE(State!L21:P21,3)</f>
        <v>20473</v>
      </c>
      <c r="I20" s="1">
        <f>State!C21-Graphs!F20-Graphs!G20-Graphs!H20</f>
        <v>24968</v>
      </c>
    </row>
    <row r="21" spans="1:16">
      <c r="A21">
        <f>IF(State!G22=1,1,IF(State!H22=1,2,IF(State!I22=1,3,4)))</f>
        <v>1</v>
      </c>
      <c r="B21">
        <f>IF(State!G22=2,1,IF(State!H22=2,2,IF(State!I22=2,3,4)))</f>
        <v>2</v>
      </c>
      <c r="C21">
        <f>IF(State!G22=3,1,IF(State!H22=3,2,IF(State!I22=3,3,4)))</f>
        <v>3</v>
      </c>
      <c r="D21">
        <f>IF(State!G22=4,1,IF(State!H22=4,2,IF(State!I22=4,3,4)))</f>
        <v>4</v>
      </c>
      <c r="E21" t="str">
        <f>State!A22</f>
        <v>Maine</v>
      </c>
      <c r="F21" s="1">
        <f>MAX(State!L22:P22)</f>
        <v>319951</v>
      </c>
      <c r="G21" s="1">
        <f>LARGE(State!L22:P22,2)</f>
        <v>286616</v>
      </c>
      <c r="H21" s="1">
        <f>LARGE(State!L22:P22,3)</f>
        <v>37127</v>
      </c>
      <c r="I21" s="1">
        <f>State!C22-Graphs!F21-Graphs!G21-Graphs!H21</f>
        <v>8123</v>
      </c>
    </row>
    <row r="22" spans="1:16">
      <c r="A22">
        <f>IF(State!G23=1,1,IF(State!H23=1,2,IF(State!I23=1,3,4)))</f>
        <v>1</v>
      </c>
      <c r="B22">
        <f>IF(State!G23=2,1,IF(State!H23=2,2,IF(State!I23=2,3,4)))</f>
        <v>2</v>
      </c>
      <c r="C22">
        <f>IF(State!G23=3,1,IF(State!H23=3,2,IF(State!I23=3,3,4)))</f>
        <v>3</v>
      </c>
      <c r="D22">
        <f>IF(State!G23=4,1,IF(State!H23=4,2,IF(State!I23=4,3,4)))</f>
        <v>4</v>
      </c>
      <c r="E22" t="str">
        <f>State!A23</f>
        <v>Maryland</v>
      </c>
      <c r="F22" s="1">
        <f>MAX(State!L23:P23)</f>
        <v>1145782</v>
      </c>
      <c r="G22" s="1">
        <f>LARGE(State!L23:P23,2)</f>
        <v>813797</v>
      </c>
      <c r="H22" s="1">
        <f>LARGE(State!L23:P23,3)</f>
        <v>53768</v>
      </c>
      <c r="I22" s="1">
        <f>State!C23-Graphs!F22-Graphs!G22-Graphs!H22</f>
        <v>12133</v>
      </c>
    </row>
    <row r="23" spans="1:16">
      <c r="A23">
        <f>IF(State!G24=1,1,IF(State!H24=1,2,IF(State!I24=1,3,4)))</f>
        <v>1</v>
      </c>
      <c r="B23">
        <f>IF(State!G24=2,1,IF(State!H24=2,2,IF(State!I24=2,3,4)))</f>
        <v>2</v>
      </c>
      <c r="C23">
        <f>IF(State!G24=3,1,IF(State!H24=3,2,IF(State!I24=3,3,4)))</f>
        <v>3</v>
      </c>
      <c r="D23">
        <f>IF(State!G24=4,1,IF(State!H24=4,2,IF(State!I24=4,3,4)))</f>
        <v>4</v>
      </c>
      <c r="E23" t="str">
        <f>State!A24</f>
        <v>Massachusetts</v>
      </c>
      <c r="F23" s="1">
        <f>MAX(State!L24:P24)</f>
        <v>1616487</v>
      </c>
      <c r="G23" s="1">
        <f>LARGE(State!L24:P24,2)</f>
        <v>878502</v>
      </c>
      <c r="H23" s="1">
        <f>LARGE(State!L24:P24,3)</f>
        <v>173564</v>
      </c>
      <c r="I23" s="1">
        <f>State!C24-Graphs!F23-Graphs!G23-Graphs!H23</f>
        <v>34431</v>
      </c>
    </row>
    <row r="24" spans="1:16">
      <c r="A24">
        <f>IF(State!G25=1,1,IF(State!H25=1,2,IF(State!I25=1,3,4)))</f>
        <v>1</v>
      </c>
      <c r="B24">
        <f>IF(State!G25=2,1,IF(State!H25=2,2,IF(State!I25=2,3,4)))</f>
        <v>2</v>
      </c>
      <c r="C24">
        <f>IF(State!G25=3,1,IF(State!H25=3,2,IF(State!I25=3,3,4)))</f>
        <v>3</v>
      </c>
      <c r="D24">
        <f>IF(State!G25=4,1,IF(State!H25=4,2,IF(State!I25=4,3,4)))</f>
        <v>4</v>
      </c>
      <c r="E24" t="str">
        <f>State!A25</f>
        <v>Michigan</v>
      </c>
      <c r="F24" s="1">
        <f>MAX(State!L25:P25)</f>
        <v>2170418</v>
      </c>
      <c r="G24" s="1">
        <f>LARGE(State!L25:P25,2)</f>
        <v>1953139</v>
      </c>
      <c r="H24" s="1">
        <f>LARGE(State!L25:P25,3)</f>
        <v>84165</v>
      </c>
      <c r="I24" s="1">
        <f>State!C25-Graphs!F24-Graphs!G24-Graphs!H24</f>
        <v>24989</v>
      </c>
    </row>
    <row r="25" spans="1:16">
      <c r="A25">
        <f>IF(State!G26=1,1,IF(State!H26=1,2,IF(State!I26=1,3,4)))</f>
        <v>1</v>
      </c>
      <c r="B25">
        <f>IF(State!G26=2,1,IF(State!H26=2,2,IF(State!I26=2,3,4)))</f>
        <v>2</v>
      </c>
      <c r="C25">
        <f>IF(State!G26=3,1,IF(State!H26=3,2,IF(State!I26=3,3,4)))</f>
        <v>3</v>
      </c>
      <c r="D25">
        <f>IF(State!G26=4,1,IF(State!H26=4,2,IF(State!I26=4,3,4)))</f>
        <v>4</v>
      </c>
      <c r="E25" t="str">
        <f>State!A26</f>
        <v>Minnesota</v>
      </c>
      <c r="F25" s="1">
        <f>MAX(State!L26:P26)</f>
        <v>1168266</v>
      </c>
      <c r="G25" s="1">
        <f>LARGE(State!L26:P26,2)</f>
        <v>1109659</v>
      </c>
      <c r="H25" s="1">
        <f>LARGE(State!L26:P26,3)</f>
        <v>126696</v>
      </c>
      <c r="I25" s="1">
        <f>State!C26-Graphs!F25-Graphs!G25-Graphs!H25</f>
        <v>34064</v>
      </c>
      <c r="K25" t="str">
        <f>E14</f>
        <v>Idaho</v>
      </c>
      <c r="L25" t="str">
        <f>E15</f>
        <v>Illinois</v>
      </c>
      <c r="M25" t="str">
        <f>E16</f>
        <v>Indiana</v>
      </c>
      <c r="N25" t="str">
        <f>E17</f>
        <v>Iowa</v>
      </c>
      <c r="O25" t="str">
        <f>E18</f>
        <v>Kansas</v>
      </c>
      <c r="P25" t="str">
        <f>E19</f>
        <v>Kentucky</v>
      </c>
    </row>
    <row r="26" spans="1:16">
      <c r="A26">
        <f>IF(State!G27=1,1,IF(State!H27=1,2,IF(State!I27=1,3,4)))</f>
        <v>2</v>
      </c>
      <c r="B26">
        <f>IF(State!G27=2,1,IF(State!H27=2,2,IF(State!I27=2,3,4)))</f>
        <v>1</v>
      </c>
      <c r="C26">
        <f>IF(State!G27=3,1,IF(State!H27=3,2,IF(State!I27=3,3,4)))</f>
        <v>3</v>
      </c>
      <c r="D26">
        <f>IF(State!G27=4,1,IF(State!H27=4,2,IF(State!I27=4,3,4)))</f>
        <v>4</v>
      </c>
      <c r="E26" t="str">
        <f>State!A27</f>
        <v>Mississippi</v>
      </c>
      <c r="F26" s="1">
        <f>MAX(State!L27:P27)</f>
        <v>573230</v>
      </c>
      <c r="G26" s="1">
        <f>LARGE(State!L27:P27,2)</f>
        <v>404964</v>
      </c>
      <c r="H26" s="1">
        <f>LARGE(State!L27:P27,3)</f>
        <v>8126</v>
      </c>
      <c r="I26" s="1">
        <f>State!C27-Graphs!F26-Graphs!G26-Graphs!H26</f>
        <v>8606</v>
      </c>
    </row>
    <row r="27" spans="1:16">
      <c r="A27">
        <f>IF(State!G28=1,1,IF(State!H28=1,2,IF(State!I28=1,3,4)))</f>
        <v>2</v>
      </c>
      <c r="B27">
        <f>IF(State!G28=2,1,IF(State!H28=2,2,IF(State!I28=2,3,4)))</f>
        <v>1</v>
      </c>
      <c r="C27">
        <f>IF(State!G28=3,1,IF(State!H28=3,2,IF(State!I28=3,3,4)))</f>
        <v>3</v>
      </c>
      <c r="D27">
        <f>IF(State!G28=4,1,IF(State!H28=4,2,IF(State!I28=4,3,4)))</f>
        <v>4</v>
      </c>
      <c r="E27" t="str">
        <f>State!A28</f>
        <v>Missouri</v>
      </c>
      <c r="F27" s="1">
        <f>MAX(State!L28:P28)</f>
        <v>1189924</v>
      </c>
      <c r="G27" s="1">
        <f>LARGE(State!L28:P28,2)</f>
        <v>1111138</v>
      </c>
      <c r="H27" s="1">
        <f>LARGE(State!L28:P28,3)</f>
        <v>38515</v>
      </c>
      <c r="I27" s="1">
        <f>State!C28-Graphs!F27-Graphs!G27-Graphs!H27</f>
        <v>20315</v>
      </c>
    </row>
    <row r="28" spans="1:16">
      <c r="A28">
        <f>IF(State!G29=1,1,IF(State!H29=1,2,IF(State!I29=1,3,4)))</f>
        <v>2</v>
      </c>
      <c r="B28">
        <f>IF(State!G29=2,1,IF(State!H29=2,2,IF(State!I29=2,3,4)))</f>
        <v>1</v>
      </c>
      <c r="C28">
        <f>IF(State!G29=3,1,IF(State!H29=3,2,IF(State!I29=3,3,4)))</f>
        <v>3</v>
      </c>
      <c r="D28">
        <f>IF(State!G29=4,1,IF(State!H29=4,2,IF(State!I29=4,3,4)))</f>
        <v>4</v>
      </c>
      <c r="E28" t="str">
        <f>State!A29</f>
        <v>Montana</v>
      </c>
      <c r="F28" s="1">
        <f>MAX(State!L29:P29)</f>
        <v>240178</v>
      </c>
      <c r="G28" s="1">
        <f>LARGE(State!L29:P29,2)</f>
        <v>137126</v>
      </c>
      <c r="H28" s="1">
        <f>LARGE(State!L29:P29,3)</f>
        <v>24437</v>
      </c>
      <c r="I28" s="1">
        <f>State!C29-Graphs!F28-Graphs!G28-Graphs!H28</f>
        <v>9256</v>
      </c>
    </row>
    <row r="29" spans="1:16">
      <c r="A29">
        <f>IF(State!G30=1,1,IF(State!H30=1,2,IF(State!I30=1,3,4)))</f>
        <v>2</v>
      </c>
      <c r="B29">
        <f>IF(State!G30=2,1,IF(State!H30=2,2,IF(State!I30=2,3,4)))</f>
        <v>1</v>
      </c>
      <c r="C29">
        <f>IF(State!G30=3,1,IF(State!H30=3,2,IF(State!I30=3,3,4)))</f>
        <v>3</v>
      </c>
      <c r="D29">
        <f>IF(State!G30=4,1,IF(State!H30=4,2,IF(State!I30=4,3,4)))</f>
        <v>4</v>
      </c>
      <c r="E29" t="str">
        <f>State!A30</f>
        <v>Nebraska</v>
      </c>
      <c r="F29" s="1">
        <f>MAX(State!L30:P30)</f>
        <v>433862</v>
      </c>
      <c r="G29" s="1">
        <f>LARGE(State!L30:P30,2)</f>
        <v>231780</v>
      </c>
      <c r="H29" s="1">
        <f>LARGE(State!L30:P30,3)</f>
        <v>24540</v>
      </c>
      <c r="I29" s="1">
        <f>State!C30-Graphs!F29-Graphs!G29-Graphs!H29</f>
        <v>6837</v>
      </c>
    </row>
    <row r="30" spans="1:16">
      <c r="A30">
        <f>IF(State!G31=1,1,IF(State!H31=1,2,IF(State!I31=1,3,4)))</f>
        <v>2</v>
      </c>
      <c r="B30">
        <f>IF(State!G31=2,1,IF(State!H31=2,2,IF(State!I31=2,3,4)))</f>
        <v>1</v>
      </c>
      <c r="C30">
        <f>IF(State!G31=3,1,IF(State!H31=3,2,IF(State!I31=3,3,4)))</f>
        <v>3</v>
      </c>
      <c r="D30">
        <f>IF(State!G31=4,1,IF(State!H31=4,2,IF(State!I31=4,3,4)))</f>
        <v>4</v>
      </c>
      <c r="E30" t="str">
        <f>State!A31</f>
        <v>Nevada</v>
      </c>
      <c r="F30" s="1">
        <f>MAX(State!L31:P31)</f>
        <v>301575</v>
      </c>
      <c r="G30" s="1">
        <f>LARGE(State!L31:P31,2)</f>
        <v>279978</v>
      </c>
      <c r="H30" s="1">
        <f>LARGE(State!L31:P31,3)</f>
        <v>15008</v>
      </c>
      <c r="I30" s="1">
        <f>State!C31-Graphs!F30-Graphs!G30-Graphs!H30</f>
        <v>12409</v>
      </c>
    </row>
    <row r="31" spans="1:16">
      <c r="A31">
        <f>IF(State!G32=1,1,IF(State!H32=1,2,IF(State!I32=1,3,4)))</f>
        <v>2</v>
      </c>
      <c r="B31">
        <f>IF(State!G32=2,1,IF(State!H32=2,2,IF(State!I32=2,3,4)))</f>
        <v>1</v>
      </c>
      <c r="C31">
        <f>IF(State!G32=3,1,IF(State!H32=3,2,IF(State!I32=3,3,4)))</f>
        <v>3</v>
      </c>
      <c r="D31">
        <f>IF(State!G32=4,1,IF(State!H32=4,2,IF(State!I32=4,3,4)))</f>
        <v>4</v>
      </c>
      <c r="E31" t="str">
        <f>State!A32</f>
        <v>New Hampshire</v>
      </c>
      <c r="F31" s="1">
        <f>MAX(State!L32:P32)</f>
        <v>273559</v>
      </c>
      <c r="G31" s="1">
        <f>LARGE(State!L32:P32,2)</f>
        <v>266348</v>
      </c>
      <c r="H31" s="1">
        <f>LARGE(State!L32:P32,3)</f>
        <v>22198</v>
      </c>
      <c r="I31" s="1">
        <f>State!C32-Graphs!F31-Graphs!G31-Graphs!H31</f>
        <v>6976</v>
      </c>
    </row>
    <row r="32" spans="1:16">
      <c r="A32">
        <f>IF(State!G33=1,1,IF(State!H33=1,2,IF(State!I33=1,3,4)))</f>
        <v>1</v>
      </c>
      <c r="B32">
        <f>IF(State!G33=2,1,IF(State!H33=2,2,IF(State!I33=2,3,4)))</f>
        <v>2</v>
      </c>
      <c r="C32">
        <f>IF(State!G33=3,1,IF(State!H33=3,2,IF(State!I33=3,3,4)))</f>
        <v>3</v>
      </c>
      <c r="D32">
        <f>IF(State!G33=4,1,IF(State!H33=4,2,IF(State!I33=4,3,4)))</f>
        <v>4</v>
      </c>
      <c r="E32" t="str">
        <f>State!A33</f>
        <v>New Jersey</v>
      </c>
      <c r="F32" s="1">
        <f>MAX(State!L33:P33)</f>
        <v>1788850</v>
      </c>
      <c r="G32" s="1">
        <f>LARGE(State!L33:P33,2)</f>
        <v>1284173</v>
      </c>
      <c r="H32" s="1">
        <f>LARGE(State!L33:P33,3)</f>
        <v>94554</v>
      </c>
      <c r="I32" s="1">
        <f>State!C33-Graphs!F32-Graphs!G32-Graphs!H32</f>
        <v>19649</v>
      </c>
    </row>
    <row r="33" spans="1:16">
      <c r="A33">
        <f>IF(State!G34=1,1,IF(State!H34=1,2,IF(State!I34=1,3,4)))</f>
        <v>1</v>
      </c>
      <c r="B33">
        <f>IF(State!G34=2,1,IF(State!H34=2,2,IF(State!I34=2,3,4)))</f>
        <v>2</v>
      </c>
      <c r="C33">
        <f>IF(State!G34=3,1,IF(State!H34=3,2,IF(State!I34=3,3,4)))</f>
        <v>3</v>
      </c>
      <c r="D33">
        <f>IF(State!G34=4,1,IF(State!H34=4,2,IF(State!I34=4,3,4)))</f>
        <v>4</v>
      </c>
      <c r="E33" t="str">
        <f>State!A34</f>
        <v>New Mexico</v>
      </c>
      <c r="F33" s="1">
        <f>MAX(State!L34:P34)</f>
        <v>286783</v>
      </c>
      <c r="G33" s="1">
        <f>LARGE(State!L34:P34,2)</f>
        <v>286417</v>
      </c>
      <c r="H33" s="1">
        <f>LARGE(State!L34:P34,3)</f>
        <v>21251</v>
      </c>
      <c r="I33" s="1">
        <f>State!C34-Graphs!F33-Graphs!G33-Graphs!H33</f>
        <v>4154</v>
      </c>
    </row>
    <row r="34" spans="1:16">
      <c r="A34">
        <f>IF(State!G35=1,1,IF(State!H35=1,2,IF(State!I35=1,3,4)))</f>
        <v>1</v>
      </c>
      <c r="B34">
        <f>IF(State!G35=2,1,IF(State!H35=2,2,IF(State!I35=2,3,4)))</f>
        <v>2</v>
      </c>
      <c r="C34">
        <f>IF(State!G35=3,1,IF(State!H35=3,2,IF(State!I35=3,3,4)))</f>
        <v>3</v>
      </c>
      <c r="D34">
        <f>IF(State!G35=4,1,IF(State!H35=4,2,IF(State!I35=4,3,4)))</f>
        <v>4</v>
      </c>
      <c r="E34" t="str">
        <f>State!A35</f>
        <v>New York</v>
      </c>
      <c r="F34" s="1">
        <f>MAX(State!L35:P35)</f>
        <v>4113791</v>
      </c>
      <c r="G34" s="1">
        <f>LARGE(State!L35:P35,2)</f>
        <v>2405676</v>
      </c>
      <c r="H34" s="1">
        <f>LARGE(State!L35:P35,3)</f>
        <v>244398</v>
      </c>
      <c r="I34" s="1">
        <f>State!C35-Graphs!F34-Graphs!G34-Graphs!H34</f>
        <v>67313</v>
      </c>
    </row>
    <row r="35" spans="1:16">
      <c r="A35">
        <f>IF(State!G36=1,1,IF(State!H36=1,2,IF(State!I36=1,3,4)))</f>
        <v>2</v>
      </c>
      <c r="B35">
        <f>IF(State!G36=2,1,IF(State!H36=2,2,IF(State!I36=2,3,4)))</f>
        <v>1</v>
      </c>
      <c r="C35">
        <f>IF(State!G36=3,1,IF(State!H36=3,2,IF(State!I36=3,3,4)))</f>
        <v>4</v>
      </c>
      <c r="D35">
        <f>IF(State!G36=4,1,IF(State!H36=4,2,IF(State!I36=4,3,4)))</f>
        <v>4</v>
      </c>
      <c r="E35" t="str">
        <f>State!A36</f>
        <v>North Carolina</v>
      </c>
      <c r="F35" s="1">
        <f>MAX(State!L36:P36)</f>
        <v>1631163</v>
      </c>
      <c r="G35" s="1">
        <f>LARGE(State!L36:P36,2)</f>
        <v>1257692</v>
      </c>
      <c r="H35" s="1">
        <f>LARGE(State!L36:P36,3)</f>
        <v>0.56029412673953771</v>
      </c>
      <c r="I35" s="1">
        <f>State!C36-Graphs!F35-Graphs!G35-Graphs!H35</f>
        <v>22406.439705873261</v>
      </c>
    </row>
    <row r="36" spans="1:16">
      <c r="A36">
        <f>IF(State!G37=1,1,IF(State!H37=1,2,IF(State!I37=1,3,4)))</f>
        <v>2</v>
      </c>
      <c r="B36">
        <f>IF(State!G37=2,1,IF(State!H37=2,2,IF(State!I37=2,3,4)))</f>
        <v>1</v>
      </c>
      <c r="C36">
        <f>IF(State!G37=3,1,IF(State!H37=3,2,IF(State!I37=3,3,4)))</f>
        <v>3</v>
      </c>
      <c r="D36">
        <f>IF(State!G37=4,1,IF(State!H37=4,2,IF(State!I37=4,3,4)))</f>
        <v>4</v>
      </c>
      <c r="E36" t="str">
        <f>State!A37</f>
        <v>North Dakota</v>
      </c>
      <c r="F36" s="1">
        <f>MAX(State!L37:P37)</f>
        <v>174852</v>
      </c>
      <c r="G36" s="1">
        <f>LARGE(State!L37:P37,2)</f>
        <v>95284</v>
      </c>
      <c r="H36" s="1">
        <f>LARGE(State!L37:P37,3)</f>
        <v>9497</v>
      </c>
      <c r="I36" s="1">
        <f>State!C37-Graphs!F36-Graphs!G36-Graphs!H36</f>
        <v>8634</v>
      </c>
    </row>
    <row r="37" spans="1:16">
      <c r="A37">
        <f>IF(State!G38=1,1,IF(State!H38=1,2,IF(State!I38=1,3,4)))</f>
        <v>2</v>
      </c>
      <c r="B37">
        <f>IF(State!G38=2,1,IF(State!H38=2,2,IF(State!I38=2,3,4)))</f>
        <v>1</v>
      </c>
      <c r="C37">
        <f>IF(State!G38=3,1,IF(State!H38=3,2,IF(State!I38=3,3,4)))</f>
        <v>3</v>
      </c>
      <c r="D37">
        <f>IF(State!G38=4,1,IF(State!H38=4,2,IF(State!I38=4,3,4)))</f>
        <v>4</v>
      </c>
      <c r="E37" t="str">
        <f>State!A38</f>
        <v>Ohio</v>
      </c>
      <c r="F37" s="1">
        <f>MAX(State!L38:P38)</f>
        <v>2351209</v>
      </c>
      <c r="G37" s="1">
        <f>LARGE(State!L38:P38,2)</f>
        <v>2186190</v>
      </c>
      <c r="H37" s="1">
        <f>LARGE(State!L38:P38,3)</f>
        <v>117857</v>
      </c>
      <c r="I37" s="1">
        <f>State!C38-Graphs!F37-Graphs!G37-Graphs!H37</f>
        <v>50201</v>
      </c>
      <c r="K37" t="str">
        <f>E20</f>
        <v>Louisiana</v>
      </c>
      <c r="L37" t="str">
        <f>E21</f>
        <v>Maine</v>
      </c>
      <c r="M37" t="str">
        <f>E22</f>
        <v>Maryland</v>
      </c>
      <c r="N37" t="str">
        <f>E23</f>
        <v>Massachusetts</v>
      </c>
      <c r="O37" t="str">
        <f>E24</f>
        <v>Michigan</v>
      </c>
      <c r="P37" t="str">
        <f>E25</f>
        <v>Minnesota</v>
      </c>
    </row>
    <row r="38" spans="1:16">
      <c r="A38">
        <f>IF(State!G39=1,1,IF(State!H39=1,2,IF(State!I39=1,3,4)))</f>
        <v>2</v>
      </c>
      <c r="B38">
        <f>IF(State!G39=2,1,IF(State!H39=2,2,IF(State!I39=2,3,4)))</f>
        <v>1</v>
      </c>
      <c r="C38">
        <f>IF(State!G39=3,1,IF(State!H39=3,2,IF(State!I39=3,3,4)))</f>
        <v>4</v>
      </c>
      <c r="D38">
        <f>IF(State!G39=4,1,IF(State!H39=4,2,IF(State!I39=4,3,4)))</f>
        <v>4</v>
      </c>
      <c r="E38" t="str">
        <f>State!A39</f>
        <v>Oklahoma</v>
      </c>
      <c r="F38" s="1">
        <f>MAX(State!L39:P39)</f>
        <v>744337</v>
      </c>
      <c r="G38" s="1">
        <f>LARGE(State!L39:P39,2)</f>
        <v>474276</v>
      </c>
      <c r="H38" s="1">
        <f>LARGE(State!L39:P39,3)</f>
        <v>0.60307852108482296</v>
      </c>
      <c r="I38" s="1">
        <f>State!C39-Graphs!F38-Graphs!G38-Graphs!H38</f>
        <v>15615.396921478916</v>
      </c>
    </row>
    <row r="39" spans="1:16">
      <c r="A39">
        <f>IF(State!G40=1,1,IF(State!H40=1,2,IF(State!I40=1,3,4)))</f>
        <v>1</v>
      </c>
      <c r="B39">
        <f>IF(State!G40=2,1,IF(State!H40=2,2,IF(State!I40=2,3,4)))</f>
        <v>2</v>
      </c>
      <c r="C39">
        <f>IF(State!G40=3,1,IF(State!H40=3,2,IF(State!I40=3,3,4)))</f>
        <v>3</v>
      </c>
      <c r="D39">
        <f>IF(State!G40=4,1,IF(State!H40=4,2,IF(State!I40=4,3,4)))</f>
        <v>4</v>
      </c>
      <c r="E39" t="str">
        <f>State!A40</f>
        <v>Oregon</v>
      </c>
      <c r="F39" s="1">
        <f>MAX(State!L40:P40)</f>
        <v>720342</v>
      </c>
      <c r="G39" s="1">
        <f>LARGE(State!L40:P40,2)</f>
        <v>713577</v>
      </c>
      <c r="H39" s="1">
        <f>LARGE(State!L40:P40,3)</f>
        <v>77357</v>
      </c>
      <c r="I39" s="1">
        <f>State!C40-Graphs!F39-Graphs!G39-Graphs!H39</f>
        <v>22692</v>
      </c>
    </row>
    <row r="40" spans="1:16">
      <c r="A40">
        <f>IF(State!G41=1,1,IF(State!H41=1,2,IF(State!I41=1,3,4)))</f>
        <v>1</v>
      </c>
      <c r="B40">
        <f>IF(State!G41=2,1,IF(State!H41=2,2,IF(State!I41=2,3,4)))</f>
        <v>2</v>
      </c>
      <c r="C40">
        <f>IF(State!G41=3,1,IF(State!H41=3,2,IF(State!I41=3,3,4)))</f>
        <v>3</v>
      </c>
      <c r="D40">
        <f>IF(State!G41=4,1,IF(State!H41=4,2,IF(State!I41=4,3,4)))</f>
        <v>4</v>
      </c>
      <c r="E40" t="str">
        <f>State!A41</f>
        <v>Pennsylvania</v>
      </c>
      <c r="F40" s="1">
        <f>MAX(State!L41:P41)</f>
        <v>2485967</v>
      </c>
      <c r="G40" s="1">
        <f>LARGE(State!L41:P41,2)</f>
        <v>2281127</v>
      </c>
      <c r="H40" s="1">
        <f>LARGE(State!L41:P41,3)</f>
        <v>103392</v>
      </c>
      <c r="I40" s="1">
        <f>State!C41-Graphs!F40-Graphs!G40-Graphs!H40</f>
        <v>42633</v>
      </c>
    </row>
    <row r="41" spans="1:16">
      <c r="A41">
        <f>IF(State!G42=1,1,IF(State!H42=1,2,IF(State!I42=1,3,4)))</f>
        <v>1</v>
      </c>
      <c r="B41">
        <f>IF(State!G42=2,1,IF(State!H42=2,2,IF(State!I42=2,3,4)))</f>
        <v>2</v>
      </c>
      <c r="C41">
        <f>IF(State!G42=3,1,IF(State!H42=3,2,IF(State!I42=3,3,4)))</f>
        <v>3</v>
      </c>
      <c r="D41">
        <f>IF(State!G42=4,1,IF(State!H42=4,2,IF(State!I42=4,3,4)))</f>
        <v>4</v>
      </c>
      <c r="E41" t="str">
        <f>State!A42</f>
        <v>Rhode Island</v>
      </c>
      <c r="F41" s="1">
        <f>MAX(State!L42:P42)</f>
        <v>249508</v>
      </c>
      <c r="G41" s="1">
        <f>LARGE(State!L42:P42,2)</f>
        <v>130555</v>
      </c>
      <c r="H41" s="1">
        <f>LARGE(State!L42:P42,3)</f>
        <v>25052</v>
      </c>
      <c r="I41" s="1">
        <f>State!C42-Graphs!F41-Graphs!G41-Graphs!H41</f>
        <v>3997</v>
      </c>
    </row>
    <row r="42" spans="1:16">
      <c r="A42">
        <f>IF(State!G43=1,1,IF(State!H43=1,2,IF(State!I43=1,3,4)))</f>
        <v>2</v>
      </c>
      <c r="B42">
        <f>IF(State!G43=2,1,IF(State!H43=2,2,IF(State!I43=2,3,4)))</f>
        <v>1</v>
      </c>
      <c r="C42">
        <f>IF(State!G43=3,1,IF(State!H43=3,2,IF(State!I43=3,3,4)))</f>
        <v>3</v>
      </c>
      <c r="D42">
        <f>IF(State!G43=4,1,IF(State!H43=4,2,IF(State!I43=4,3,4)))</f>
        <v>4</v>
      </c>
      <c r="E42" t="str">
        <f>State!A43</f>
        <v>South Carolina</v>
      </c>
      <c r="F42" s="1">
        <f>MAX(State!L43:P43)</f>
        <v>786426</v>
      </c>
      <c r="G42" s="1">
        <f>LARGE(State!L43:P43,2)</f>
        <v>566039</v>
      </c>
      <c r="H42" s="1">
        <f>LARGE(State!L43:P43,3)</f>
        <v>20279</v>
      </c>
      <c r="I42" s="1">
        <f>State!C43-Graphs!F42-Graphs!G42-Graphs!H42</f>
        <v>11033</v>
      </c>
    </row>
    <row r="43" spans="1:16">
      <c r="A43">
        <f>IF(State!G44=1,1,IF(State!H44=1,2,IF(State!I44=1,3,4)))</f>
        <v>2</v>
      </c>
      <c r="B43">
        <f>IF(State!G44=2,1,IF(State!H44=2,2,IF(State!I44=2,3,4)))</f>
        <v>1</v>
      </c>
      <c r="C43">
        <f>IF(State!G44=3,1,IF(State!H44=3,2,IF(State!I44=3,3,4)))</f>
        <v>4</v>
      </c>
      <c r="D43">
        <f>IF(State!G44=4,1,IF(State!H44=4,2,IF(State!I44=4,3,4)))</f>
        <v>4</v>
      </c>
      <c r="E43" t="str">
        <f>State!A44</f>
        <v>South Dakota</v>
      </c>
      <c r="F43" s="1">
        <f>MAX(State!L44:P44)</f>
        <v>190700</v>
      </c>
      <c r="G43" s="1">
        <f>LARGE(State!L44:P44,2)</f>
        <v>118804</v>
      </c>
      <c r="H43" s="1"/>
      <c r="I43" s="1">
        <f>State!C44-Graphs!F43-Graphs!G43-Graphs!H43</f>
        <v>6765</v>
      </c>
    </row>
    <row r="44" spans="1:16">
      <c r="A44">
        <f>IF(State!G45=1,1,IF(State!H45=1,2,IF(State!I45=1,3,4)))</f>
        <v>2</v>
      </c>
      <c r="B44">
        <f>IF(State!G45=2,1,IF(State!H45=2,2,IF(State!I45=2,3,4)))</f>
        <v>1</v>
      </c>
      <c r="C44">
        <f>IF(State!G45=3,1,IF(State!H45=3,2,IF(State!I45=3,3,4)))</f>
        <v>3</v>
      </c>
      <c r="D44">
        <f>IF(State!G45=4,1,IF(State!H45=4,2,IF(State!I45=4,3,4)))</f>
        <v>4</v>
      </c>
      <c r="E44" t="str">
        <f>State!A45</f>
        <v>Tennessee</v>
      </c>
      <c r="F44" s="1">
        <f>MAX(State!L45:P45)</f>
        <v>1061949</v>
      </c>
      <c r="G44" s="1">
        <f>LARGE(State!L45:P45,2)</f>
        <v>981720</v>
      </c>
      <c r="H44" s="1"/>
      <c r="I44" s="1">
        <f>State!C45-Graphs!F44-Graphs!G44-Graphs!H44</f>
        <v>32512</v>
      </c>
    </row>
    <row r="45" spans="1:16">
      <c r="A45">
        <f>IF(State!G46=1,1,IF(State!H46=1,2,IF(State!I46=1,3,4)))</f>
        <v>2</v>
      </c>
      <c r="B45">
        <f>IF(State!G46=2,1,IF(State!H46=2,2,IF(State!I46=2,3,4)))</f>
        <v>1</v>
      </c>
      <c r="C45">
        <f>IF(State!G46=3,1,IF(State!H46=3,2,IF(State!I46=3,3,4)))</f>
        <v>3</v>
      </c>
      <c r="D45">
        <f>IF(State!G46=4,1,IF(State!H46=4,2,IF(State!I46=4,3,4)))</f>
        <v>4</v>
      </c>
      <c r="E45" t="str">
        <f>State!A46</f>
        <v>Texas</v>
      </c>
      <c r="F45" s="1">
        <f>MAX(State!L46:P46)</f>
        <v>3799639</v>
      </c>
      <c r="G45" s="1">
        <f>LARGE(State!L46:P46,2)</f>
        <v>2433746</v>
      </c>
      <c r="H45" s="1">
        <f>LARGE(State!L46:P46,3)</f>
        <v>137994</v>
      </c>
      <c r="I45" s="1">
        <f>State!C46-Graphs!F45-Graphs!G45-Graphs!H45</f>
        <v>36258</v>
      </c>
    </row>
    <row r="46" spans="1:16">
      <c r="A46">
        <f>IF(State!G47=1,1,IF(State!H47=1,2,IF(State!I47=1,3,4)))</f>
        <v>2</v>
      </c>
      <c r="B46">
        <f>IF(State!G47=2,1,IF(State!H47=2,2,IF(State!I47=2,3,4)))</f>
        <v>1</v>
      </c>
      <c r="C46">
        <f>IF(State!G47=3,1,IF(State!H47=3,2,IF(State!I47=3,3,4)))</f>
        <v>3</v>
      </c>
      <c r="D46">
        <f>IF(State!G47=4,1,IF(State!H47=4,2,IF(State!I47=4,3,4)))</f>
        <v>4</v>
      </c>
      <c r="E46" t="str">
        <f>State!A47</f>
        <v>Utah</v>
      </c>
      <c r="F46" s="1">
        <f>MAX(State!L47:P47)</f>
        <v>515096</v>
      </c>
      <c r="G46" s="1">
        <f>LARGE(State!L47:P47,2)</f>
        <v>203053</v>
      </c>
      <c r="H46" s="1">
        <f>LARGE(State!L47:P47,3)</f>
        <v>35850</v>
      </c>
      <c r="I46" s="1">
        <f>State!C47-Graphs!F46-Graphs!G46-Graphs!H46</f>
        <v>16755</v>
      </c>
    </row>
    <row r="47" spans="1:16">
      <c r="A47">
        <f>IF(State!G48=1,1,IF(State!H48=1,2,IF(State!I48=1,3,4)))</f>
        <v>1</v>
      </c>
      <c r="B47">
        <f>IF(State!G48=2,1,IF(State!H48=2,2,IF(State!I48=2,3,4)))</f>
        <v>2</v>
      </c>
      <c r="C47">
        <f>IF(State!G48=3,1,IF(State!H48=3,2,IF(State!I48=3,3,4)))</f>
        <v>3</v>
      </c>
      <c r="D47">
        <f>IF(State!G48=4,1,IF(State!H48=4,2,IF(State!I48=4,3,4)))</f>
        <v>4</v>
      </c>
      <c r="E47" t="str">
        <f>State!A48</f>
        <v>Vermont</v>
      </c>
      <c r="F47" s="1">
        <f>MAX(State!L48:P48)</f>
        <v>149022</v>
      </c>
      <c r="G47" s="1">
        <f>LARGE(State!L48:P48,2)</f>
        <v>119775</v>
      </c>
      <c r="H47" s="1">
        <f>LARGE(State!L48:P48,3)</f>
        <v>20374</v>
      </c>
      <c r="I47" s="1">
        <f>State!C48-Graphs!F47-Graphs!G47-Graphs!H47</f>
        <v>5137</v>
      </c>
    </row>
    <row r="48" spans="1:16">
      <c r="A48">
        <f>IF(State!G49=1,1,IF(State!H49=1,2,IF(State!I49=1,3,4)))</f>
        <v>2</v>
      </c>
      <c r="B48">
        <f>IF(State!G49=2,1,IF(State!H49=2,2,IF(State!I49=2,3,4)))</f>
        <v>1</v>
      </c>
      <c r="C48">
        <f>IF(State!G49=3,1,IF(State!H49=3,2,IF(State!I49=3,3,4)))</f>
        <v>3</v>
      </c>
      <c r="D48">
        <f>IF(State!G49=4,1,IF(State!H49=4,2,IF(State!I49=4,3,4)))</f>
        <v>4</v>
      </c>
      <c r="E48" t="str">
        <f>State!A49</f>
        <v>Virginia</v>
      </c>
      <c r="F48" s="1">
        <f>MAX(State!L49:P49)</f>
        <v>1437490</v>
      </c>
      <c r="G48" s="1">
        <f>LARGE(State!L49:P49,2)</f>
        <v>1217290</v>
      </c>
      <c r="H48" s="1">
        <f>LARGE(State!L49:P49,3)</f>
        <v>59398</v>
      </c>
      <c r="I48" s="1">
        <f>State!C49-Graphs!F48-Graphs!G48-Graphs!H48</f>
        <v>25269</v>
      </c>
    </row>
    <row r="49" spans="1:16">
      <c r="A49">
        <f>IF(State!G50=1,1,IF(State!H50=1,2,IF(State!I50=1,3,4)))</f>
        <v>1</v>
      </c>
      <c r="B49">
        <f>IF(State!G50=2,1,IF(State!H50=2,2,IF(State!I50=2,3,4)))</f>
        <v>2</v>
      </c>
      <c r="C49">
        <f>IF(State!G50=3,1,IF(State!H50=3,2,IF(State!I50=3,3,4)))</f>
        <v>3</v>
      </c>
      <c r="D49">
        <f>IF(State!G50=4,1,IF(State!H50=4,2,IF(State!I50=4,3,4)))</f>
        <v>4</v>
      </c>
      <c r="E49" t="str">
        <f>State!A50</f>
        <v>Washington</v>
      </c>
      <c r="F49" s="1">
        <f>MAX(State!L50:P50)</f>
        <v>1247652</v>
      </c>
      <c r="G49" s="1">
        <f>LARGE(State!L50:P50,2)</f>
        <v>1108864</v>
      </c>
      <c r="H49" s="1">
        <f>LARGE(State!L50:P50,3)</f>
        <v>103002</v>
      </c>
      <c r="I49" s="1">
        <f>State!C50-Graphs!F49-Graphs!G49-Graphs!H49</f>
        <v>27915</v>
      </c>
      <c r="K49" t="str">
        <f>E26</f>
        <v>Mississippi</v>
      </c>
      <c r="L49" t="str">
        <f>E27</f>
        <v>Missouri</v>
      </c>
      <c r="M49" t="str">
        <f>E28</f>
        <v>Montana</v>
      </c>
      <c r="N49" t="str">
        <f>E29</f>
        <v>Nebraska</v>
      </c>
      <c r="O49" t="str">
        <f>E30</f>
        <v>Nevada</v>
      </c>
      <c r="P49" t="str">
        <f>E31</f>
        <v>New Hampshire</v>
      </c>
    </row>
    <row r="50" spans="1:16">
      <c r="A50">
        <f>IF(State!G51=1,1,IF(State!H51=1,2,IF(State!I51=1,3,4)))</f>
        <v>2</v>
      </c>
      <c r="B50">
        <f>IF(State!G51=2,1,IF(State!H51=2,2,IF(State!I51=2,3,4)))</f>
        <v>1</v>
      </c>
      <c r="C50">
        <f>IF(State!G51=3,1,IF(State!H51=3,2,IF(State!I51=3,3,4)))</f>
        <v>3</v>
      </c>
      <c r="D50">
        <f>IF(State!G51=4,1,IF(State!H51=4,2,IF(State!I51=4,3,4)))</f>
        <v>4</v>
      </c>
      <c r="E50" t="str">
        <f>State!A51</f>
        <v>West Virginia</v>
      </c>
      <c r="F50" s="1">
        <f>MAX(State!L51:P51)</f>
        <v>336475</v>
      </c>
      <c r="G50" s="1">
        <f>LARGE(State!L51:P51,2)</f>
        <v>295497</v>
      </c>
      <c r="H50" s="1">
        <f>LARGE(State!L51:P51,3)</f>
        <v>10680</v>
      </c>
      <c r="I50" s="1">
        <f>State!C51-Graphs!F50-Graphs!G50-Graphs!H50</f>
        <v>5472</v>
      </c>
    </row>
    <row r="51" spans="1:16">
      <c r="A51">
        <f>IF(State!G52=1,1,IF(State!H52=1,2,IF(State!I52=1,3,4)))</f>
        <v>1</v>
      </c>
      <c r="B51">
        <f>IF(State!G52=2,1,IF(State!H52=2,2,IF(State!I52=2,3,4)))</f>
        <v>2</v>
      </c>
      <c r="C51">
        <f>IF(State!G52=3,1,IF(State!H52=3,2,IF(State!I52=3,3,4)))</f>
        <v>3</v>
      </c>
      <c r="D51">
        <f>IF(State!G52=4,1,IF(State!H52=4,2,IF(State!I52=4,3,4)))</f>
        <v>4</v>
      </c>
      <c r="E51" t="str">
        <f>State!A52</f>
        <v>Wisconsin</v>
      </c>
      <c r="F51" s="1">
        <f>MAX(State!L52:P52)</f>
        <v>1242987</v>
      </c>
      <c r="G51" s="1">
        <f>LARGE(State!L52:P52,2)</f>
        <v>1237279</v>
      </c>
      <c r="H51" s="1">
        <f>LARGE(State!L52:P52,3)</f>
        <v>94070</v>
      </c>
      <c r="I51" s="1">
        <f>State!C52-Graphs!F51-Graphs!G51-Graphs!H51</f>
        <v>24271</v>
      </c>
    </row>
    <row r="52" spans="1:16">
      <c r="A52">
        <f>IF(State!G53=1,1,IF(State!H53=1,2,IF(State!I53=1,3,4)))</f>
        <v>2</v>
      </c>
      <c r="B52">
        <f>IF(State!G53=2,1,IF(State!H53=2,2,IF(State!I53=2,3,4)))</f>
        <v>1</v>
      </c>
      <c r="C52">
        <f>IF(State!G53=3,1,IF(State!H53=3,2,IF(State!I53=3,3,4)))</f>
        <v>3</v>
      </c>
      <c r="D52">
        <f>IF(State!G53=4,1,IF(State!H53=4,2,IF(State!I53=4,3,4)))</f>
        <v>4</v>
      </c>
      <c r="E52" t="str">
        <f>State!A53</f>
        <v>Wyoming</v>
      </c>
      <c r="F52" s="1">
        <f>MAX(State!L53:P53)</f>
        <v>147947</v>
      </c>
      <c r="G52" s="1">
        <f>LARGE(State!L53:P53,2)</f>
        <v>60481</v>
      </c>
      <c r="H52" s="1">
        <f>LARGE(State!L53:P53,3)</f>
        <v>4625</v>
      </c>
      <c r="I52" s="1">
        <f>State!C53-Graphs!F52-Graphs!G52-Graphs!H52</f>
        <v>5298</v>
      </c>
    </row>
    <row r="53" spans="1:16">
      <c r="A53">
        <f>IF(State!G54=1,1,IF(State!H54=1,2,IF(State!I54=1,3,4)))</f>
        <v>1</v>
      </c>
      <c r="B53">
        <f>IF(State!G54=2,1,IF(State!H54=2,2,IF(State!I54=2,3,4)))</f>
        <v>2</v>
      </c>
      <c r="C53">
        <f>IF(State!G54=3,1,IF(State!H54=3,2,IF(State!I54=3,3,4)))</f>
        <v>3</v>
      </c>
      <c r="D53">
        <f>IF(State!G54=4,1,IF(State!H54=4,2,IF(State!I54=4,3,4)))</f>
        <v>4</v>
      </c>
      <c r="E53" t="str">
        <f>State!A54</f>
        <v>Total</v>
      </c>
      <c r="F53" s="1">
        <f>MAX(State!L54:P54)</f>
        <v>51009810</v>
      </c>
      <c r="G53" s="1">
        <f>LARGE(State!L54:P54,2)</f>
        <v>50462412</v>
      </c>
      <c r="H53" s="1">
        <f>LARGE(State!L54:P54,3)</f>
        <v>2883443</v>
      </c>
      <c r="I53" s="1">
        <f>State!C54-Graphs!F53-Graphs!G53-Graphs!H53</f>
        <v>1066911</v>
      </c>
    </row>
    <row r="54" spans="1:16">
      <c r="A54">
        <f>A53</f>
        <v>1</v>
      </c>
      <c r="B54">
        <f>B53</f>
        <v>2</v>
      </c>
      <c r="C54">
        <f>C53</f>
        <v>3</v>
      </c>
      <c r="D54">
        <f>D53</f>
        <v>4</v>
      </c>
      <c r="E54" t="s">
        <v>3210</v>
      </c>
      <c r="F54">
        <f>State!D54</f>
        <v>271</v>
      </c>
      <c r="G54">
        <f>State!E54</f>
        <v>266</v>
      </c>
      <c r="H54">
        <v>0</v>
      </c>
      <c r="I54">
        <f>538-G54-F54-H54</f>
        <v>1</v>
      </c>
    </row>
    <row r="55" spans="1:16">
      <c r="F55" s="61">
        <f>F54/SUM(F54:I54)</f>
        <v>0.50371747211895912</v>
      </c>
      <c r="G55" s="61">
        <f>G54/SUM(F54:I54)</f>
        <v>0.49442379182156132</v>
      </c>
    </row>
    <row r="56" spans="1:16">
      <c r="F56" s="2" t="str">
        <f>State!L1</f>
        <v>Gore</v>
      </c>
      <c r="G56" s="2" t="str">
        <f>State!N1</f>
        <v>Bush</v>
      </c>
      <c r="H56" s="2" t="str">
        <f>State!P1</f>
        <v>Nader</v>
      </c>
    </row>
    <row r="57" spans="1:16">
      <c r="E57" t="s">
        <v>3585</v>
      </c>
      <c r="H57" t="s">
        <v>3210</v>
      </c>
    </row>
    <row r="61" spans="1:16">
      <c r="K61" t="str">
        <f>E32</f>
        <v>New Jersey</v>
      </c>
      <c r="L61" t="str">
        <f>E33</f>
        <v>New Mexico</v>
      </c>
      <c r="M61" t="str">
        <f>E34</f>
        <v>New York</v>
      </c>
      <c r="N61" t="str">
        <f>E35</f>
        <v>North Carolina</v>
      </c>
      <c r="O61" t="str">
        <f>E36</f>
        <v>North Dakota</v>
      </c>
      <c r="P61" t="str">
        <f>E37</f>
        <v>Ohio</v>
      </c>
    </row>
    <row r="73" spans="11:16">
      <c r="K73" t="str">
        <f>E38</f>
        <v>Oklahoma</v>
      </c>
      <c r="L73" t="str">
        <f>E39</f>
        <v>Oregon</v>
      </c>
      <c r="M73" t="str">
        <f>E40</f>
        <v>Pennsylvania</v>
      </c>
      <c r="N73" t="str">
        <f>E41</f>
        <v>Rhode Island</v>
      </c>
      <c r="O73" t="str">
        <f>E42</f>
        <v>South Carolina</v>
      </c>
      <c r="P73" t="str">
        <f>E43</f>
        <v>South Dakota</v>
      </c>
    </row>
    <row r="85" spans="5:16">
      <c r="K85" t="str">
        <f>E44</f>
        <v>Tennessee</v>
      </c>
      <c r="L85" t="str">
        <f>E45</f>
        <v>Texas</v>
      </c>
      <c r="M85" t="str">
        <f>E46</f>
        <v>Utah</v>
      </c>
      <c r="N85" t="str">
        <f>E47</f>
        <v>Vermont</v>
      </c>
      <c r="O85" t="str">
        <f>E48</f>
        <v>Virginia</v>
      </c>
      <c r="P85" t="str">
        <f>E49</f>
        <v>Washington</v>
      </c>
    </row>
    <row r="86" spans="5:16">
      <c r="E86" t="s">
        <v>3274</v>
      </c>
      <c r="G86" s="31">
        <f>Turnout!E54</f>
        <v>0.50410527817462913</v>
      </c>
    </row>
    <row r="97" spans="5:13">
      <c r="K97" t="str">
        <f>E50</f>
        <v>West Virginia</v>
      </c>
      <c r="L97" t="str">
        <f>E51</f>
        <v>Wisconsin</v>
      </c>
      <c r="M97" t="str">
        <f>E52</f>
        <v>Wyoming</v>
      </c>
    </row>
    <row r="98" spans="5:13">
      <c r="F98" t="s">
        <v>649</v>
      </c>
    </row>
    <row r="99" spans="5:13">
      <c r="E99" s="2" t="str">
        <f>Statistics!E28</f>
        <v>Bush</v>
      </c>
      <c r="F99" s="7">
        <f>Statistics!C63</f>
        <v>30</v>
      </c>
      <c r="G99" s="2">
        <f>F99/SUM(F$99:F$102)</f>
        <v>0.58823529411764708</v>
      </c>
      <c r="H99" s="7"/>
    </row>
    <row r="100" spans="5:13">
      <c r="E100" s="2" t="str">
        <f>Statistics!A28</f>
        <v>Gore</v>
      </c>
      <c r="F100" s="7">
        <f>Statistics!B63</f>
        <v>21</v>
      </c>
      <c r="G100" s="2">
        <f>F100/SUM(F$99:F$102)</f>
        <v>0.41176470588235292</v>
      </c>
      <c r="H100" s="7"/>
    </row>
    <row r="101" spans="5:13">
      <c r="E101" s="2" t="str">
        <f>Statistics!I28</f>
        <v>Nader</v>
      </c>
      <c r="F101" s="7">
        <f>Statistics!D63</f>
        <v>0</v>
      </c>
      <c r="G101" s="2">
        <f>F101/SUM(F$99:F$102)</f>
        <v>0</v>
      </c>
      <c r="H101" s="7"/>
    </row>
    <row r="102" spans="5:13">
      <c r="E102" t="s">
        <v>3578</v>
      </c>
      <c r="F102" s="7">
        <f>Statistics!P63</f>
        <v>0</v>
      </c>
      <c r="G102" s="2">
        <f>F102/SUM(F$99:F$102)</f>
        <v>0</v>
      </c>
      <c r="H102" s="7"/>
    </row>
    <row r="105" spans="5:13">
      <c r="H105" s="2"/>
    </row>
    <row r="106" spans="5:13">
      <c r="H106" s="2"/>
    </row>
    <row r="107" spans="5:13">
      <c r="H107" s="2"/>
    </row>
    <row r="108" spans="5:13">
      <c r="H108" s="2"/>
    </row>
    <row r="109" spans="5:13">
      <c r="H109" s="2"/>
    </row>
    <row r="110" spans="5:13">
      <c r="F110" s="2" t="s">
        <v>651</v>
      </c>
      <c r="G110" s="2"/>
      <c r="I110" s="2"/>
      <c r="K110" s="2"/>
    </row>
    <row r="111" spans="5:13">
      <c r="E111" s="2" t="str">
        <f>E99</f>
        <v>Bush</v>
      </c>
      <c r="F111" s="7" t="e">
        <f>Statistics!#REF!</f>
        <v>#REF!</v>
      </c>
      <c r="G111" s="2" t="e">
        <f>F111/SUM(F$111:F$114)</f>
        <v>#REF!</v>
      </c>
      <c r="I111" s="2"/>
      <c r="K111" s="7"/>
    </row>
    <row r="112" spans="5:13">
      <c r="E112" s="2" t="str">
        <f>E100</f>
        <v>Gore</v>
      </c>
      <c r="F112" s="7" t="e">
        <f>Statistics!#REF!</f>
        <v>#REF!</v>
      </c>
      <c r="G112" s="2" t="e">
        <f>F112/SUM(F$111:F$114)</f>
        <v>#REF!</v>
      </c>
      <c r="I112" s="2"/>
      <c r="K112" s="7"/>
    </row>
    <row r="113" spans="5:12">
      <c r="E113" s="2" t="str">
        <f>E101</f>
        <v>Nader</v>
      </c>
      <c r="F113" s="7" t="e">
        <f>Statistics!#REF!</f>
        <v>#REF!</v>
      </c>
      <c r="G113" s="2" t="e">
        <f>F113/SUM(F$111:F$114)</f>
        <v>#REF!</v>
      </c>
      <c r="K113" s="7"/>
    </row>
    <row r="114" spans="5:12">
      <c r="E114" s="2" t="str">
        <f>E102</f>
        <v>Other</v>
      </c>
      <c r="F114" t="e">
        <f>Statistics!#REF!</f>
        <v>#REF!</v>
      </c>
      <c r="G114" s="2" t="e">
        <f>F114/SUM(F$111:F$114)</f>
        <v>#REF!</v>
      </c>
    </row>
    <row r="115" spans="5:12">
      <c r="L115" s="2"/>
    </row>
    <row r="116" spans="5:12">
      <c r="L116" s="2"/>
    </row>
    <row r="122" spans="5:12">
      <c r="F122" t="s">
        <v>650</v>
      </c>
    </row>
    <row r="123" spans="5:12">
      <c r="E123" s="2" t="str">
        <f>E99</f>
        <v>Bush</v>
      </c>
      <c r="F123" s="7">
        <f>Statistics!C68</f>
        <v>2478</v>
      </c>
      <c r="G123" s="2">
        <f>F123/SUM(F$123:F$126)</f>
        <v>0.78591817316841106</v>
      </c>
    </row>
    <row r="124" spans="5:12">
      <c r="E124" s="2" t="str">
        <f>E100</f>
        <v>Gore</v>
      </c>
      <c r="F124" s="7">
        <f>Statistics!B68</f>
        <v>675</v>
      </c>
      <c r="G124" s="2">
        <f>F124/SUM(F$123:F$126)</f>
        <v>0.21408182683158897</v>
      </c>
    </row>
    <row r="125" spans="5:12">
      <c r="E125" s="2" t="str">
        <f>E101</f>
        <v>Nader</v>
      </c>
      <c r="F125" s="7">
        <f>Statistics!D68</f>
        <v>0</v>
      </c>
      <c r="G125" s="2">
        <f>F125/SUM(F$123:F$126)</f>
        <v>0</v>
      </c>
    </row>
    <row r="126" spans="5:12">
      <c r="E126" s="2" t="str">
        <f>E102</f>
        <v>Other</v>
      </c>
      <c r="F126" s="7">
        <f>Statistics!E68</f>
        <v>0</v>
      </c>
      <c r="G126" s="2">
        <f>F126/SUM(F$123:F$126)</f>
        <v>0</v>
      </c>
    </row>
  </sheetData>
  <pageMargins left="0.75" right="0.75" top="1" bottom="1" header="0.5" footer="0.5"/>
  <pageSetup paperSize="0"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W58"/>
  <sheetViews>
    <sheetView workbookViewId="0">
      <selection activeCell="B26" sqref="B26"/>
    </sheetView>
  </sheetViews>
  <sheetFormatPr baseColWidth="10" defaultRowHeight="13" x14ac:dyDescent="0"/>
  <cols>
    <col min="1" max="1" width="4.7109375" style="74" customWidth="1"/>
    <col min="2" max="2" width="12.7109375" style="74" customWidth="1"/>
    <col min="3" max="3" width="7.7109375" style="74" customWidth="1"/>
    <col min="4" max="4" width="12.7109375" style="75" customWidth="1"/>
    <col min="5" max="5" width="5.7109375" style="106" customWidth="1"/>
    <col min="6" max="6" width="12.7109375" style="109" customWidth="1"/>
    <col min="7" max="7" width="8.7109375" style="108" customWidth="1"/>
    <col min="8" max="8" width="4.7109375" style="108" customWidth="1"/>
    <col min="9" max="9" width="4.7109375" style="74" customWidth="1"/>
    <col min="10" max="10" width="12.7109375" style="108" customWidth="1"/>
    <col min="11" max="11" width="8.7109375" style="108" customWidth="1"/>
    <col min="12" max="12" width="12.7109375" style="75" customWidth="1"/>
    <col min="13" max="13" width="5.7109375" style="106" customWidth="1"/>
    <col min="14" max="14" width="12.7109375" style="74" customWidth="1"/>
    <col min="15" max="15" width="8.7109375" style="74" customWidth="1"/>
    <col min="16" max="16" width="5.28515625" style="74" customWidth="1"/>
    <col min="17" max="17" width="4.7109375" style="74" customWidth="1"/>
    <col min="18" max="18" width="12.7109375" style="74" customWidth="1"/>
    <col min="19" max="19" width="8.7109375" style="74" customWidth="1"/>
    <col min="20" max="20" width="12.7109375" style="75" customWidth="1"/>
    <col min="21" max="21" width="5.7109375" style="106" customWidth="1"/>
    <col min="22" max="22" width="12.7109375" style="74" customWidth="1"/>
    <col min="23" max="23" width="8.7109375" style="74" customWidth="1"/>
    <col min="24" max="16384" width="10.7109375" style="74"/>
  </cols>
  <sheetData>
    <row r="1" spans="1:23">
      <c r="A1" s="74" t="s">
        <v>3812</v>
      </c>
      <c r="B1" s="106" t="s">
        <v>3288</v>
      </c>
      <c r="C1" s="106" t="s">
        <v>3410</v>
      </c>
      <c r="D1" s="110" t="s">
        <v>3585</v>
      </c>
      <c r="E1" s="106" t="s">
        <v>3634</v>
      </c>
      <c r="F1" s="144" t="str">
        <f>State!L2</f>
        <v>Democratic</v>
      </c>
      <c r="G1" s="144"/>
      <c r="H1" s="104"/>
      <c r="I1" s="74" t="s">
        <v>3812</v>
      </c>
      <c r="J1" s="106" t="s">
        <v>3288</v>
      </c>
      <c r="K1" s="106" t="s">
        <v>3410</v>
      </c>
      <c r="L1" s="110" t="s">
        <v>3585</v>
      </c>
      <c r="M1" s="106" t="s">
        <v>3634</v>
      </c>
      <c r="N1" s="145" t="str">
        <f>State!N2</f>
        <v>Republican</v>
      </c>
      <c r="O1" s="146"/>
      <c r="P1" s="105"/>
      <c r="Q1" s="74" t="s">
        <v>3812</v>
      </c>
      <c r="R1" s="106" t="s">
        <v>3288</v>
      </c>
      <c r="S1" s="106" t="s">
        <v>3410</v>
      </c>
      <c r="T1" s="110" t="s">
        <v>3585</v>
      </c>
      <c r="U1" s="106" t="s">
        <v>3634</v>
      </c>
      <c r="V1" s="147" t="str">
        <f>State!P2</f>
        <v>Green</v>
      </c>
      <c r="W1" s="148"/>
    </row>
    <row r="2" spans="1:23">
      <c r="A2" s="74">
        <v>1</v>
      </c>
      <c r="B2" s="107" t="str">
        <f>VLOOKUP(G2,State!M$3:AY$53,39,0)</f>
        <v>District of Columbia</v>
      </c>
      <c r="C2" s="74">
        <f>VLOOKUP(B2,State!$A$3:$B$54,2,0)</f>
        <v>3</v>
      </c>
      <c r="D2" s="75">
        <f>VLOOKUP(B2,State!$A$3:$C$54,3,0)</f>
        <v>201894</v>
      </c>
      <c r="E2" s="106" t="str">
        <f>IF(VLOOKUP(B2,State!$A$3:$G$54,7,0)=1,"•","")</f>
        <v>•</v>
      </c>
      <c r="F2" s="75">
        <f>VLOOKUP(B2,State!$A$3:$L$54,12,0)</f>
        <v>171923</v>
      </c>
      <c r="G2" s="108">
        <f>MAX(State!M3:M53)</f>
        <v>0.85155081379337672</v>
      </c>
      <c r="I2" s="74">
        <v>1</v>
      </c>
      <c r="J2" s="107" t="str">
        <f>VLOOKUP(O2,State!O$3:AY$53,37,0)</f>
        <v>Wyoming</v>
      </c>
      <c r="K2" s="74">
        <f>VLOOKUP(J2,State!$A$3:$B$54,2,0)</f>
        <v>3</v>
      </c>
      <c r="L2" s="75">
        <f>VLOOKUP(J2,State!$A$3:$C$54,3,0)</f>
        <v>218351</v>
      </c>
      <c r="M2" s="106" t="str">
        <f>IF(VLOOKUP(J2,State!$A$3:$H$54,8,0)=1,"•","")</f>
        <v>•</v>
      </c>
      <c r="N2" s="75">
        <f>VLOOKUP(J2,State!$A$3:$N$54,14,0)</f>
        <v>147947</v>
      </c>
      <c r="O2" s="108">
        <f>MAX(State!O3:O53)</f>
        <v>0.67756502145627906</v>
      </c>
      <c r="P2" s="108"/>
      <c r="Q2" s="74">
        <v>1</v>
      </c>
      <c r="R2" s="107" t="str">
        <f>VLOOKUP(W2,State!Q$3:AY$53,35,0)</f>
        <v>Alaska</v>
      </c>
      <c r="S2" s="74">
        <f>VLOOKUP(R2,State!$A$3:$B$54,2,0)</f>
        <v>3</v>
      </c>
      <c r="T2" s="75">
        <f>VLOOKUP(R2,State!$A$3:$C$54,3,0)</f>
        <v>285560</v>
      </c>
      <c r="U2" s="106" t="str">
        <f>IF(VLOOKUP(R2,State!$A$3:$I$54,9,0)=1,"•","")</f>
        <v/>
      </c>
      <c r="V2" s="75">
        <f>VLOOKUP(R2,State!$A$3:$P$54,16,0)</f>
        <v>28747</v>
      </c>
      <c r="W2" s="108">
        <f>MAX(State!Q3:Q53)</f>
        <v>0.10066886118503993</v>
      </c>
    </row>
    <row r="3" spans="1:23">
      <c r="A3" s="74">
        <v>2</v>
      </c>
      <c r="B3" s="107" t="str">
        <f>VLOOKUP(G3,State!M$3:AY$53,39,0)</f>
        <v>Rhode Island</v>
      </c>
      <c r="C3" s="74">
        <f>VLOOKUP(B3,State!$A$3:$B$54,2,0)</f>
        <v>4</v>
      </c>
      <c r="D3" s="75">
        <f>VLOOKUP(B3,State!$A$3:$C$54,3,0)</f>
        <v>409112</v>
      </c>
      <c r="E3" s="106" t="str">
        <f>IF(VLOOKUP(B3,State!$A$3:$G$54,7,0)=1,"•","")</f>
        <v>•</v>
      </c>
      <c r="F3" s="75">
        <f>VLOOKUP(B3,State!$A$3:$L$54,12,0)</f>
        <v>249508</v>
      </c>
      <c r="G3" s="108">
        <f>LARGE(State!M$3:M$53,2)</f>
        <v>0.60987700189679106</v>
      </c>
      <c r="I3" s="74">
        <v>2</v>
      </c>
      <c r="J3" s="107" t="str">
        <f>VLOOKUP(O3,State!O$3:AY$53,37,0)</f>
        <v>Idaho</v>
      </c>
      <c r="K3" s="74">
        <f>VLOOKUP(J3,State!$A$3:$B$54,2,0)</f>
        <v>4</v>
      </c>
      <c r="L3" s="75">
        <f>VLOOKUP(J3,State!$A$3:$C$54,3,0)</f>
        <v>501621</v>
      </c>
      <c r="M3" s="106" t="str">
        <f>IF(VLOOKUP(J3,State!$A$3:$H$54,8,0)=1,"•","")</f>
        <v>•</v>
      </c>
      <c r="N3" s="75">
        <f>VLOOKUP(J3,State!$A$3:$N$54,14,0)</f>
        <v>336937</v>
      </c>
      <c r="O3" s="108">
        <f>LARGE(State!O$3:O$53,2)</f>
        <v>0.67169636039958458</v>
      </c>
      <c r="P3" s="108"/>
      <c r="Q3" s="74">
        <v>2</v>
      </c>
      <c r="R3" s="107" t="str">
        <f>VLOOKUP(W3,State!Q$3:AY$53,35,0)</f>
        <v>Vermont</v>
      </c>
      <c r="S3" s="74">
        <f>VLOOKUP(R3,State!$A$3:$B$54,2,0)</f>
        <v>3</v>
      </c>
      <c r="T3" s="75">
        <f>VLOOKUP(R3,State!$A$3:$C$54,3,0)</f>
        <v>294308</v>
      </c>
      <c r="U3" s="106" t="str">
        <f>IF(VLOOKUP(R3,State!$A$3:$I$54,9,0)=1,"•","")</f>
        <v/>
      </c>
      <c r="V3" s="75">
        <f>VLOOKUP(R3,State!$A$3:$P$54,16,0)</f>
        <v>20374</v>
      </c>
      <c r="W3" s="108">
        <f>LARGE(State!Q$3:Q$53,2)</f>
        <v>6.9226796417358683E-2</v>
      </c>
    </row>
    <row r="4" spans="1:23">
      <c r="A4" s="74">
        <v>3</v>
      </c>
      <c r="B4" s="107" t="str">
        <f>VLOOKUP(G4,State!M$3:AY$53,39,0)</f>
        <v>New York</v>
      </c>
      <c r="C4" s="74">
        <f>VLOOKUP(B4,State!$A$3:$B$54,2,0)</f>
        <v>33</v>
      </c>
      <c r="D4" s="75">
        <f>VLOOKUP(B4,State!$A$3:$C$54,3,0)</f>
        <v>6831178</v>
      </c>
      <c r="E4" s="106" t="str">
        <f>IF(VLOOKUP(B4,State!$A$3:$G$54,7,0)=1,"•","")</f>
        <v>•</v>
      </c>
      <c r="F4" s="75">
        <f>VLOOKUP(B4,State!$A$3:$L$54,12,0)</f>
        <v>4113791</v>
      </c>
      <c r="G4" s="108">
        <f>LARGE(State!M$3:M$53,3)</f>
        <v>0.60220814038222981</v>
      </c>
      <c r="I4" s="74">
        <v>3</v>
      </c>
      <c r="J4" s="107" t="str">
        <f>VLOOKUP(O4,State!O$3:AY$53,37,0)</f>
        <v>Utah</v>
      </c>
      <c r="K4" s="74">
        <f>VLOOKUP(J4,State!$A$3:$B$54,2,0)</f>
        <v>5</v>
      </c>
      <c r="L4" s="75">
        <f>VLOOKUP(J4,State!$A$3:$C$54,3,0)</f>
        <v>770754</v>
      </c>
      <c r="M4" s="106" t="str">
        <f>IF(VLOOKUP(J4,State!$A$3:$H$54,8,0)=1,"•","")</f>
        <v>•</v>
      </c>
      <c r="N4" s="75">
        <f>VLOOKUP(J4,State!$A$3:$N$54,14,0)</f>
        <v>515096</v>
      </c>
      <c r="O4" s="108">
        <f>LARGE(State!O$3:O$53,3)</f>
        <v>0.66830142950928573</v>
      </c>
      <c r="P4" s="108"/>
      <c r="Q4" s="74">
        <v>3</v>
      </c>
      <c r="R4" s="107" t="str">
        <f>VLOOKUP(W4,State!Q$3:AY$53,35,0)</f>
        <v>Massachusetts</v>
      </c>
      <c r="S4" s="74">
        <f>VLOOKUP(R4,State!$A$3:$B$54,2,0)</f>
        <v>12</v>
      </c>
      <c r="T4" s="75">
        <f>VLOOKUP(R4,State!$A$3:$C$54,3,0)</f>
        <v>2702984</v>
      </c>
      <c r="U4" s="106" t="str">
        <f>IF(VLOOKUP(R4,State!$A$3:$I$54,9,0)=1,"•","")</f>
        <v/>
      </c>
      <c r="V4" s="75">
        <f>VLOOKUP(R4,State!$A$3:$P$54,16,0)</f>
        <v>173564</v>
      </c>
      <c r="W4" s="108">
        <f>LARGE(State!Q$3:Q$53,3)</f>
        <v>6.4211996815371458E-2</v>
      </c>
    </row>
    <row r="5" spans="1:23">
      <c r="A5" s="74">
        <v>4</v>
      </c>
      <c r="B5" s="107" t="str">
        <f>VLOOKUP(G5,State!M$3:AY$53,39,0)</f>
        <v>Massachusetts</v>
      </c>
      <c r="C5" s="74">
        <f>VLOOKUP(B5,State!$A$3:$B$54,2,0)</f>
        <v>12</v>
      </c>
      <c r="D5" s="75">
        <f>VLOOKUP(B5,State!$A$3:$C$54,3,0)</f>
        <v>2702984</v>
      </c>
      <c r="E5" s="106" t="str">
        <f>IF(VLOOKUP(B5,State!$A$3:$G$54,7,0)=1,"•","")</f>
        <v>•</v>
      </c>
      <c r="F5" s="75">
        <f>VLOOKUP(B5,State!$A$3:$L$54,12,0)</f>
        <v>1616487</v>
      </c>
      <c r="G5" s="108">
        <f>LARGE(State!M$3:M$53,4)</f>
        <v>0.59803794621055839</v>
      </c>
      <c r="I5" s="74">
        <v>4</v>
      </c>
      <c r="J5" s="107" t="str">
        <f>VLOOKUP(O5,State!O$3:AY$53,37,0)</f>
        <v>Nebraska</v>
      </c>
      <c r="K5" s="74">
        <f>VLOOKUP(J5,State!$A$3:$B$54,2,0)</f>
        <v>5</v>
      </c>
      <c r="L5" s="75">
        <f>VLOOKUP(J5,State!$A$3:$C$54,3,0)</f>
        <v>697019</v>
      </c>
      <c r="M5" s="106" t="str">
        <f>IF(VLOOKUP(J5,State!$A$3:$H$54,8,0)=1,"•","")</f>
        <v>•</v>
      </c>
      <c r="N5" s="75">
        <f>VLOOKUP(J5,State!$A$3:$N$54,14,0)</f>
        <v>433862</v>
      </c>
      <c r="O5" s="108">
        <f>LARGE(State!O$3:O$53,4)</f>
        <v>0.62245362034607377</v>
      </c>
      <c r="P5" s="108"/>
      <c r="Q5" s="74">
        <v>4</v>
      </c>
      <c r="R5" s="107" t="str">
        <f>VLOOKUP(W5,State!Q$3:AY$53,35,0)</f>
        <v>Rhode Island</v>
      </c>
      <c r="S5" s="74">
        <f>VLOOKUP(R5,State!$A$3:$B$54,2,0)</f>
        <v>4</v>
      </c>
      <c r="T5" s="75">
        <f>VLOOKUP(R5,State!$A$3:$C$54,3,0)</f>
        <v>409112</v>
      </c>
      <c r="U5" s="106" t="str">
        <f>IF(VLOOKUP(R5,State!$A$3:$I$54,9,0)=1,"•","")</f>
        <v/>
      </c>
      <c r="V5" s="75">
        <f>VLOOKUP(R5,State!$A$3:$P$54,16,0)</f>
        <v>25052</v>
      </c>
      <c r="W5" s="108">
        <f>LARGE(State!Q$3:Q$53,4)</f>
        <v>6.1235065214415615E-2</v>
      </c>
    </row>
    <row r="6" spans="1:23">
      <c r="A6" s="74">
        <v>5</v>
      </c>
      <c r="B6" s="107" t="str">
        <f>VLOOKUP(G6,State!M$3:AY$53,39,0)</f>
        <v>Maryland</v>
      </c>
      <c r="C6" s="74">
        <f>VLOOKUP(B6,State!$A$3:$B$54,2,0)</f>
        <v>10</v>
      </c>
      <c r="D6" s="75">
        <f>VLOOKUP(B6,State!$A$3:$C$54,3,0)</f>
        <v>2025480</v>
      </c>
      <c r="E6" s="106" t="str">
        <f>IF(VLOOKUP(B6,State!$A$3:$G$54,7,0)=1,"•","")</f>
        <v>•</v>
      </c>
      <c r="F6" s="75">
        <f>VLOOKUP(B6,State!$A$3:$L$54,12,0)</f>
        <v>1145782</v>
      </c>
      <c r="G6" s="108">
        <f>LARGE(State!M$3:M$53,5)</f>
        <v>0.56568418350218219</v>
      </c>
      <c r="I6" s="74">
        <v>5</v>
      </c>
      <c r="J6" s="107" t="str">
        <f>VLOOKUP(O6,State!O$3:AY$53,37,0)</f>
        <v>North Dakota</v>
      </c>
      <c r="K6" s="74">
        <f>VLOOKUP(J6,State!$A$3:$B$54,2,0)</f>
        <v>3</v>
      </c>
      <c r="L6" s="75">
        <f>VLOOKUP(J6,State!$A$3:$C$54,3,0)</f>
        <v>288267</v>
      </c>
      <c r="M6" s="106" t="str">
        <f>IF(VLOOKUP(J6,State!$A$3:$H$54,8,0)=1,"•","")</f>
        <v>•</v>
      </c>
      <c r="N6" s="75">
        <f>VLOOKUP(J6,State!$A$3:$N$54,14,0)</f>
        <v>174852</v>
      </c>
      <c r="O6" s="108">
        <f>LARGE(State!O$3:O$53,5)</f>
        <v>0.60656266586185725</v>
      </c>
      <c r="P6" s="108"/>
      <c r="Q6" s="74">
        <v>5</v>
      </c>
      <c r="R6" s="107" t="str">
        <f>VLOOKUP(W6,State!Q$3:AY$53,35,0)</f>
        <v>Montana</v>
      </c>
      <c r="S6" s="74">
        <f>VLOOKUP(R6,State!$A$3:$B$54,2,0)</f>
        <v>3</v>
      </c>
      <c r="T6" s="75">
        <f>VLOOKUP(R6,State!$A$3:$C$54,3,0)</f>
        <v>410997</v>
      </c>
      <c r="U6" s="106" t="str">
        <f>IF(VLOOKUP(R6,State!$A$3:$I$54,9,0)=1,"•","")</f>
        <v/>
      </c>
      <c r="V6" s="75">
        <f>VLOOKUP(R6,State!$A$3:$P$54,16,0)</f>
        <v>24437</v>
      </c>
      <c r="W6" s="108">
        <f>LARGE(State!Q$3:Q$53,5)</f>
        <v>5.9457854923515255E-2</v>
      </c>
    </row>
    <row r="7" spans="1:23">
      <c r="A7" s="74">
        <v>6</v>
      </c>
      <c r="B7" s="107" t="str">
        <f>VLOOKUP(G7,State!M$3:AY$53,39,0)</f>
        <v>New Jersey</v>
      </c>
      <c r="C7" s="74">
        <f>VLOOKUP(B7,State!$A$3:$B$54,2,0)</f>
        <v>15</v>
      </c>
      <c r="D7" s="75">
        <f>VLOOKUP(B7,State!$A$3:$C$54,3,0)</f>
        <v>3187226</v>
      </c>
      <c r="E7" s="106" t="str">
        <f>IF(VLOOKUP(B7,State!$A$3:$G$54,7,0)=1,"•","")</f>
        <v>•</v>
      </c>
      <c r="F7" s="75">
        <f>VLOOKUP(B7,State!$A$3:$L$54,12,0)</f>
        <v>1788850</v>
      </c>
      <c r="G7" s="108">
        <f>LARGE(State!M$3:M$53,6)</f>
        <v>0.56125608915087921</v>
      </c>
      <c r="I7" s="74">
        <v>6</v>
      </c>
      <c r="J7" s="107" t="str">
        <f>VLOOKUP(O7,State!O$3:AY$53,37,0)</f>
        <v>Oklahoma</v>
      </c>
      <c r="K7" s="74">
        <f>VLOOKUP(J7,State!$A$3:$B$54,2,0)</f>
        <v>8</v>
      </c>
      <c r="L7" s="75">
        <f>VLOOKUP(J7,State!$A$3:$C$54,3,0)</f>
        <v>1234229</v>
      </c>
      <c r="M7" s="106" t="str">
        <f>IF(VLOOKUP(J7,State!$A$3:$H$54,8,0)=1,"•","")</f>
        <v>•</v>
      </c>
      <c r="N7" s="75">
        <f>VLOOKUP(J7,State!$A$3:$N$54,14,0)</f>
        <v>744337</v>
      </c>
      <c r="O7" s="108">
        <f>LARGE(State!O$3:O$53,6)</f>
        <v>0.60307852108482296</v>
      </c>
      <c r="P7" s="108"/>
      <c r="Q7" s="74">
        <v>6</v>
      </c>
      <c r="R7" s="107" t="str">
        <f>VLOOKUP(W7,State!Q$3:AY$53,35,0)</f>
        <v>Hawaii</v>
      </c>
      <c r="S7" s="74">
        <f>VLOOKUP(R7,State!$A$3:$B$54,2,0)</f>
        <v>4</v>
      </c>
      <c r="T7" s="75">
        <f>VLOOKUP(R7,State!$A$3:$C$54,3,0)</f>
        <v>367951</v>
      </c>
      <c r="U7" s="106" t="str">
        <f>IF(VLOOKUP(R7,State!$A$3:$I$54,9,0)=1,"•","")</f>
        <v/>
      </c>
      <c r="V7" s="75">
        <f>VLOOKUP(R7,State!$A$3:$P$54,16,0)</f>
        <v>21623</v>
      </c>
      <c r="W7" s="108">
        <f>LARGE(State!Q$3:Q$53,6)</f>
        <v>5.8765976991501587E-2</v>
      </c>
    </row>
    <row r="8" spans="1:23">
      <c r="A8" s="74">
        <v>7</v>
      </c>
      <c r="B8" s="107" t="str">
        <f>VLOOKUP(G8,State!M$3:AY$53,39,0)</f>
        <v>Connecticut</v>
      </c>
      <c r="C8" s="74">
        <f>VLOOKUP(B8,State!$A$3:$B$54,2,0)</f>
        <v>8</v>
      </c>
      <c r="D8" s="75">
        <f>VLOOKUP(B8,State!$A$3:$C$54,3,0)</f>
        <v>1459525</v>
      </c>
      <c r="E8" s="106" t="str">
        <f>IF(VLOOKUP(B8,State!$A$3:$G$54,7,0)=1,"•","")</f>
        <v>•</v>
      </c>
      <c r="F8" s="75">
        <f>VLOOKUP(B8,State!$A$3:$L$54,12,0)</f>
        <v>816015</v>
      </c>
      <c r="G8" s="108">
        <f>LARGE(State!M$3:M$53,7)</f>
        <v>0.55909628132440348</v>
      </c>
      <c r="I8" s="74">
        <v>7</v>
      </c>
      <c r="J8" s="107" t="str">
        <f>VLOOKUP(O8,State!O$3:AY$53,37,0)</f>
        <v>South Dakota</v>
      </c>
      <c r="K8" s="74">
        <f>VLOOKUP(J8,State!$A$3:$B$54,2,0)</f>
        <v>3</v>
      </c>
      <c r="L8" s="75">
        <f>VLOOKUP(J8,State!$A$3:$C$54,3,0)</f>
        <v>316269</v>
      </c>
      <c r="M8" s="106" t="str">
        <f>IF(VLOOKUP(J8,State!$A$3:$H$54,8,0)=1,"•","")</f>
        <v>•</v>
      </c>
      <c r="N8" s="75">
        <f>VLOOKUP(J8,State!$A$3:$N$54,14,0)</f>
        <v>190700</v>
      </c>
      <c r="O8" s="108">
        <f>LARGE(State!O$3:O$53,7)</f>
        <v>0.60296772684012656</v>
      </c>
      <c r="P8" s="108"/>
      <c r="Q8" s="74">
        <v>7</v>
      </c>
      <c r="R8" s="107" t="str">
        <f>VLOOKUP(W8,State!Q$3:AY$53,35,0)</f>
        <v>Maine</v>
      </c>
      <c r="S8" s="74">
        <f>VLOOKUP(R8,State!$A$3:$B$54,2,0)</f>
        <v>4</v>
      </c>
      <c r="T8" s="75">
        <f>VLOOKUP(R8,State!$A$3:$C$54,3,0)</f>
        <v>651817</v>
      </c>
      <c r="U8" s="106" t="str">
        <f>IF(VLOOKUP(R8,State!$A$3:$I$54,9,0)=1,"•","")</f>
        <v/>
      </c>
      <c r="V8" s="75">
        <f>VLOOKUP(R8,State!$A$3:$P$54,16,0)</f>
        <v>37127</v>
      </c>
      <c r="W8" s="108">
        <f>LARGE(State!Q$3:Q$53,7)</f>
        <v>5.6959238559288881E-2</v>
      </c>
    </row>
    <row r="9" spans="1:23">
      <c r="A9" s="74">
        <v>8</v>
      </c>
      <c r="B9" s="107" t="str">
        <f>VLOOKUP(G9,State!M$3:AY$53,39,0)</f>
        <v>Hawaii</v>
      </c>
      <c r="C9" s="74">
        <f>VLOOKUP(B9,State!$A$3:$B$54,2,0)</f>
        <v>4</v>
      </c>
      <c r="D9" s="75">
        <f>VLOOKUP(B9,State!$A$3:$C$54,3,0)</f>
        <v>367951</v>
      </c>
      <c r="E9" s="106" t="str">
        <f>IF(VLOOKUP(B9,State!$A$3:$G$54,7,0)=1,"•","")</f>
        <v>•</v>
      </c>
      <c r="F9" s="75">
        <f>VLOOKUP(B9,State!$A$3:$L$54,12,0)</f>
        <v>205286</v>
      </c>
      <c r="G9" s="108">
        <f>LARGE(State!M$3:M$53,8)</f>
        <v>0.55791667912303544</v>
      </c>
      <c r="I9" s="74">
        <v>8</v>
      </c>
      <c r="J9" s="107" t="str">
        <f>VLOOKUP(O9,State!O$3:AY$53,37,0)</f>
        <v>Texas</v>
      </c>
      <c r="K9" s="74">
        <f>VLOOKUP(J9,State!$A$3:$B$54,2,0)</f>
        <v>32</v>
      </c>
      <c r="L9" s="75">
        <f>VLOOKUP(J9,State!$A$3:$C$54,3,0)</f>
        <v>6407637</v>
      </c>
      <c r="M9" s="106" t="str">
        <f>IF(VLOOKUP(J9,State!$A$3:$H$54,8,0)=1,"•","")</f>
        <v>•</v>
      </c>
      <c r="N9" s="75">
        <f>VLOOKUP(J9,State!$A$3:$N$54,14,0)</f>
        <v>3799639</v>
      </c>
      <c r="O9" s="108">
        <f>LARGE(State!O$3:O$53,8)</f>
        <v>0.59298599468103452</v>
      </c>
      <c r="P9" s="108"/>
      <c r="Q9" s="74">
        <v>8</v>
      </c>
      <c r="R9" s="107" t="str">
        <f>VLOOKUP(W9,State!Q$3:AY$53,35,0)</f>
        <v>Colorado</v>
      </c>
      <c r="S9" s="74">
        <f>VLOOKUP(R9,State!$A$3:$B$54,2,0)</f>
        <v>8</v>
      </c>
      <c r="T9" s="75">
        <f>VLOOKUP(R9,State!$A$3:$C$54,3,0)</f>
        <v>1741365</v>
      </c>
      <c r="U9" s="106" t="str">
        <f>IF(VLOOKUP(R9,State!$A$3:$I$54,9,0)=1,"•","")</f>
        <v/>
      </c>
      <c r="V9" s="75">
        <f>VLOOKUP(R9,State!$A$3:$P$54,16,0)</f>
        <v>91434</v>
      </c>
      <c r="W9" s="108">
        <f>LARGE(State!Q$3:Q$53,8)</f>
        <v>5.2507084959213031E-2</v>
      </c>
    </row>
    <row r="10" spans="1:23">
      <c r="A10" s="74">
        <v>9</v>
      </c>
      <c r="B10" s="107" t="str">
        <f>VLOOKUP(G10,State!M$3:AY$53,39,0)</f>
        <v>Delaware</v>
      </c>
      <c r="C10" s="74">
        <f>VLOOKUP(B10,State!$A$3:$B$54,2,0)</f>
        <v>3</v>
      </c>
      <c r="D10" s="75">
        <f>VLOOKUP(B10,State!$A$3:$C$54,3,0)</f>
        <v>327622</v>
      </c>
      <c r="E10" s="106" t="str">
        <f>IF(VLOOKUP(B10,State!$A$3:$G$54,7,0)=1,"•","")</f>
        <v>•</v>
      </c>
      <c r="F10" s="75">
        <f>VLOOKUP(B10,State!$A$3:$L$54,12,0)</f>
        <v>180068</v>
      </c>
      <c r="G10" s="108">
        <f>LARGE(State!M$3:M$53,9)</f>
        <v>0.54962120980886509</v>
      </c>
      <c r="I10" s="74">
        <v>9</v>
      </c>
      <c r="J10" s="107" t="str">
        <f>VLOOKUP(O10,State!O$3:AY$53,37,0)</f>
        <v>Alaska</v>
      </c>
      <c r="K10" s="74">
        <f>VLOOKUP(J10,State!$A$3:$B$54,2,0)</f>
        <v>3</v>
      </c>
      <c r="L10" s="75">
        <f>VLOOKUP(J10,State!$A$3:$C$54,3,0)</f>
        <v>285560</v>
      </c>
      <c r="M10" s="106" t="str">
        <f>IF(VLOOKUP(J10,State!$A$3:$H$54,8,0)=1,"•","")</f>
        <v>•</v>
      </c>
      <c r="N10" s="75">
        <f>VLOOKUP(J10,State!$A$3:$N$54,14,0)</f>
        <v>167398</v>
      </c>
      <c r="O10" s="108">
        <f>LARGE(State!O$3:O$53,9)</f>
        <v>0.58620955315870571</v>
      </c>
      <c r="P10" s="108"/>
      <c r="Q10" s="74">
        <v>9</v>
      </c>
      <c r="R10" s="107" t="str">
        <f>VLOOKUP(W10,State!Q$3:AY$53,35,0)</f>
        <v>District of Columbia</v>
      </c>
      <c r="S10" s="74">
        <f>VLOOKUP(R10,State!$A$3:$B$54,2,0)</f>
        <v>3</v>
      </c>
      <c r="T10" s="75">
        <f>VLOOKUP(R10,State!$A$3:$C$54,3,0)</f>
        <v>201894</v>
      </c>
      <c r="U10" s="106" t="str">
        <f>IF(VLOOKUP(R10,State!$A$3:$I$54,9,0)=1,"•","")</f>
        <v/>
      </c>
      <c r="V10" s="75">
        <f>VLOOKUP(R10,State!$A$3:$P$54,16,0)</f>
        <v>10576</v>
      </c>
      <c r="W10" s="108">
        <f>LARGE(State!Q$3:Q$53,9)</f>
        <v>5.2383924237471145E-2</v>
      </c>
    </row>
    <row r="11" spans="1:23">
      <c r="A11" s="74">
        <v>10</v>
      </c>
      <c r="B11" s="107" t="str">
        <f>VLOOKUP(G11,State!M$3:AY$53,39,0)</f>
        <v>Illinois</v>
      </c>
      <c r="C11" s="74">
        <f>VLOOKUP(B11,State!$A$3:$B$54,2,0)</f>
        <v>22</v>
      </c>
      <c r="D11" s="75">
        <f>VLOOKUP(B11,State!$A$3:$C$54,3,0)</f>
        <v>4742123</v>
      </c>
      <c r="E11" s="106" t="str">
        <f>IF(VLOOKUP(B11,State!$A$3:$G$54,7,0)=1,"•","")</f>
        <v>•</v>
      </c>
      <c r="F11" s="75">
        <f>VLOOKUP(B11,State!$A$3:$L$54,12,0)</f>
        <v>2589026</v>
      </c>
      <c r="G11" s="108">
        <f>LARGE(State!M$3:M$53,10)</f>
        <v>0.54596348513102677</v>
      </c>
      <c r="I11" s="74">
        <v>10</v>
      </c>
      <c r="J11" s="107" t="str">
        <f>VLOOKUP(O11,State!O$3:AY$53,37,0)</f>
        <v>Montana</v>
      </c>
      <c r="K11" s="74">
        <f>VLOOKUP(J11,State!$A$3:$B$54,2,0)</f>
        <v>3</v>
      </c>
      <c r="L11" s="75">
        <f>VLOOKUP(J11,State!$A$3:$C$54,3,0)</f>
        <v>410997</v>
      </c>
      <c r="M11" s="106" t="str">
        <f>IF(VLOOKUP(J11,State!$A$3:$H$54,8,0)=1,"•","")</f>
        <v>•</v>
      </c>
      <c r="N11" s="75">
        <f>VLOOKUP(J11,State!$A$3:$N$54,14,0)</f>
        <v>240178</v>
      </c>
      <c r="O11" s="108">
        <f>LARGE(State!O$3:O$53,10)</f>
        <v>0.58437896140361123</v>
      </c>
      <c r="P11" s="108"/>
      <c r="Q11" s="74">
        <v>10</v>
      </c>
      <c r="R11" s="107" t="str">
        <f>VLOOKUP(W11,State!Q$3:AY$53,35,0)</f>
        <v>Minnesota</v>
      </c>
      <c r="S11" s="74">
        <f>VLOOKUP(R11,State!$A$3:$B$54,2,0)</f>
        <v>10</v>
      </c>
      <c r="T11" s="75">
        <f>VLOOKUP(R11,State!$A$3:$C$54,3,0)</f>
        <v>2438685</v>
      </c>
      <c r="U11" s="106" t="str">
        <f>IF(VLOOKUP(R11,State!$A$3:$I$54,9,0)=1,"•","")</f>
        <v/>
      </c>
      <c r="V11" s="75">
        <f>VLOOKUP(R11,State!$A$3:$P$54,16,0)</f>
        <v>126696</v>
      </c>
      <c r="W11" s="108">
        <f>LARGE(State!Q$3:Q$53,10)</f>
        <v>5.1952589202787565E-2</v>
      </c>
    </row>
    <row r="12" spans="1:23">
      <c r="A12" s="74">
        <v>11</v>
      </c>
      <c r="B12" s="107" t="str">
        <f>VLOOKUP(G12,State!M$3:AY$53,39,0)</f>
        <v>California</v>
      </c>
      <c r="C12" s="74">
        <f>VLOOKUP(B12,State!$A$3:$B$54,2,0)</f>
        <v>54</v>
      </c>
      <c r="D12" s="75">
        <f>VLOOKUP(B12,State!$A$3:$C$54,3,0)</f>
        <v>10965856</v>
      </c>
      <c r="E12" s="106" t="str">
        <f>IF(VLOOKUP(B12,State!$A$3:$G$54,7,0)=1,"•","")</f>
        <v>•</v>
      </c>
      <c r="F12" s="75">
        <f>VLOOKUP(B12,State!$A$3:$L$54,12,0)</f>
        <v>5861203</v>
      </c>
      <c r="G12" s="108">
        <f>LARGE(State!M$3:M$53,11)</f>
        <v>0.5344957110507379</v>
      </c>
      <c r="I12" s="74">
        <v>11</v>
      </c>
      <c r="J12" s="107" t="str">
        <f>VLOOKUP(O12,State!O$3:AY$53,37,0)</f>
        <v>Kansas</v>
      </c>
      <c r="K12" s="74">
        <f>VLOOKUP(J12,State!$A$3:$B$54,2,0)</f>
        <v>6</v>
      </c>
      <c r="L12" s="75">
        <f>VLOOKUP(J12,State!$A$3:$C$54,3,0)</f>
        <v>1072216</v>
      </c>
      <c r="M12" s="106" t="str">
        <f>IF(VLOOKUP(J12,State!$A$3:$H$54,8,0)=1,"•","")</f>
        <v>•</v>
      </c>
      <c r="N12" s="75">
        <f>VLOOKUP(J12,State!$A$3:$N$54,14,0)</f>
        <v>622332</v>
      </c>
      <c r="O12" s="108">
        <f>LARGE(State!O$3:O$53,11)</f>
        <v>0.58041663246957698</v>
      </c>
      <c r="P12" s="108"/>
      <c r="Q12" s="74">
        <v>11</v>
      </c>
      <c r="R12" s="107" t="str">
        <f>VLOOKUP(W12,State!Q$3:AY$53,35,0)</f>
        <v>Oregon</v>
      </c>
      <c r="S12" s="74">
        <f>VLOOKUP(R12,State!$A$3:$B$54,2,0)</f>
        <v>7</v>
      </c>
      <c r="T12" s="75">
        <f>VLOOKUP(R12,State!$A$3:$C$54,3,0)</f>
        <v>1533968</v>
      </c>
      <c r="U12" s="106" t="str">
        <f>IF(VLOOKUP(R12,State!$A$3:$I$54,9,0)=1,"•","")</f>
        <v/>
      </c>
      <c r="V12" s="75">
        <f>VLOOKUP(R12,State!$A$3:$P$54,16,0)</f>
        <v>77357</v>
      </c>
      <c r="W12" s="108">
        <f>LARGE(State!Q$3:Q$53,11)</f>
        <v>5.0429344028037087E-2</v>
      </c>
    </row>
    <row r="13" spans="1:23">
      <c r="A13" s="74">
        <v>12</v>
      </c>
      <c r="B13" s="107" t="str">
        <f>VLOOKUP(G13,State!M$3:AY$53,39,0)</f>
        <v>Michigan</v>
      </c>
      <c r="C13" s="74">
        <f>VLOOKUP(B13,State!$A$3:$B$54,2,0)</f>
        <v>18</v>
      </c>
      <c r="D13" s="75">
        <f>VLOOKUP(B13,State!$A$3:$C$54,3,0)</f>
        <v>4232711</v>
      </c>
      <c r="E13" s="106" t="str">
        <f>IF(VLOOKUP(B13,State!$A$3:$G$54,7,0)=1,"•","")</f>
        <v>•</v>
      </c>
      <c r="F13" s="75">
        <f>VLOOKUP(B13,State!$A$3:$L$54,12,0)</f>
        <v>2170418</v>
      </c>
      <c r="G13" s="108">
        <f>LARGE(State!M$3:M$53,12)</f>
        <v>0.51277254695631236</v>
      </c>
      <c r="I13" s="74">
        <v>12</v>
      </c>
      <c r="J13" s="107" t="str">
        <f>VLOOKUP(O13,State!O$3:AY$53,37,0)</f>
        <v>Mississippi</v>
      </c>
      <c r="K13" s="74">
        <f>VLOOKUP(J13,State!$A$3:$B$54,2,0)</f>
        <v>7</v>
      </c>
      <c r="L13" s="75">
        <f>VLOOKUP(J13,State!$A$3:$C$54,3,0)</f>
        <v>994926</v>
      </c>
      <c r="M13" s="106" t="str">
        <f>IF(VLOOKUP(J13,State!$A$3:$H$54,8,0)=1,"•","")</f>
        <v>•</v>
      </c>
      <c r="N13" s="75">
        <f>VLOOKUP(J13,State!$A$3:$N$54,14,0)</f>
        <v>573230</v>
      </c>
      <c r="O13" s="108">
        <f>LARGE(State!O$3:O$53,12)</f>
        <v>0.57615340236359291</v>
      </c>
      <c r="P13" s="108"/>
      <c r="Q13" s="74">
        <v>12</v>
      </c>
      <c r="R13" s="107" t="str">
        <f>VLOOKUP(W13,State!Q$3:AY$53,35,0)</f>
        <v>Utah</v>
      </c>
      <c r="S13" s="74">
        <f>VLOOKUP(R13,State!$A$3:$B$54,2,0)</f>
        <v>5</v>
      </c>
      <c r="T13" s="75">
        <f>VLOOKUP(R13,State!$A$3:$C$54,3,0)</f>
        <v>770754</v>
      </c>
      <c r="U13" s="106" t="str">
        <f>IF(VLOOKUP(R13,State!$A$3:$I$54,9,0)=1,"•","")</f>
        <v/>
      </c>
      <c r="V13" s="75">
        <f>VLOOKUP(R13,State!$A$3:$P$54,16,0)</f>
        <v>35850</v>
      </c>
      <c r="W13" s="108">
        <f>LARGE(State!Q$3:Q$53,12)</f>
        <v>4.6512895164994281E-2</v>
      </c>
    </row>
    <row r="14" spans="1:23">
      <c r="A14" s="74">
        <v>13</v>
      </c>
      <c r="B14" s="107" t="str">
        <f>VLOOKUP(G14,State!M$3:AY$53,39,0)</f>
        <v>Vermont</v>
      </c>
      <c r="C14" s="74">
        <f>VLOOKUP(B14,State!$A$3:$B$54,2,0)</f>
        <v>3</v>
      </c>
      <c r="D14" s="75">
        <f>VLOOKUP(B14,State!$A$3:$C$54,3,0)</f>
        <v>294308</v>
      </c>
      <c r="E14" s="106" t="str">
        <f>IF(VLOOKUP(B14,State!$A$3:$G$54,7,0)=1,"•","")</f>
        <v>•</v>
      </c>
      <c r="F14" s="75">
        <f>VLOOKUP(B14,State!$A$3:$L$54,12,0)</f>
        <v>149022</v>
      </c>
      <c r="G14" s="108">
        <f>LARGE(State!M$3:M$53,13)</f>
        <v>0.50634709216195284</v>
      </c>
      <c r="I14" s="74">
        <v>13</v>
      </c>
      <c r="J14" s="107" t="str">
        <f>VLOOKUP(O14,State!O$3:AY$53,37,0)</f>
        <v>South Carolina</v>
      </c>
      <c r="K14" s="74">
        <f>VLOOKUP(J14,State!$A$3:$B$54,2,0)</f>
        <v>8</v>
      </c>
      <c r="L14" s="75">
        <f>VLOOKUP(J14,State!$A$3:$C$54,3,0)</f>
        <v>1383777</v>
      </c>
      <c r="M14" s="106" t="str">
        <f>IF(VLOOKUP(J14,State!$A$3:$H$54,8,0)=1,"•","")</f>
        <v>•</v>
      </c>
      <c r="N14" s="75">
        <f>VLOOKUP(J14,State!$A$3:$N$54,14,0)</f>
        <v>786426</v>
      </c>
      <c r="O14" s="108">
        <f>LARGE(State!O$3:O$53,13)</f>
        <v>0.56831845015490212</v>
      </c>
      <c r="P14" s="108"/>
      <c r="Q14" s="74">
        <v>13</v>
      </c>
      <c r="R14" s="107" t="str">
        <f>VLOOKUP(W14,State!Q$3:AY$53,35,0)</f>
        <v>Connecticut</v>
      </c>
      <c r="S14" s="74">
        <f>VLOOKUP(R14,State!$A$3:$B$54,2,0)</f>
        <v>8</v>
      </c>
      <c r="T14" s="75">
        <f>VLOOKUP(R14,State!$A$3:$C$54,3,0)</f>
        <v>1459525</v>
      </c>
      <c r="U14" s="106" t="str">
        <f>IF(VLOOKUP(R14,State!$A$3:$I$54,9,0)=1,"•","")</f>
        <v/>
      </c>
      <c r="V14" s="75">
        <f>VLOOKUP(R14,State!$A$3:$P$54,16,0)</f>
        <v>64452</v>
      </c>
      <c r="W14" s="108">
        <f>LARGE(State!Q$3:Q$53,13)</f>
        <v>4.4159572463643992E-2</v>
      </c>
    </row>
    <row r="15" spans="1:23">
      <c r="A15" s="74">
        <v>14</v>
      </c>
      <c r="B15" s="107" t="str">
        <f>VLOOKUP(G15,State!M$3:AY$53,39,0)</f>
        <v>Pennsylvania</v>
      </c>
      <c r="C15" s="74">
        <f>VLOOKUP(B15,State!$A$3:$B$54,2,0)</f>
        <v>23</v>
      </c>
      <c r="D15" s="75">
        <f>VLOOKUP(B15,State!$A$3:$C$54,3,0)</f>
        <v>4913119</v>
      </c>
      <c r="E15" s="106" t="str">
        <f>IF(VLOOKUP(B15,State!$A$3:$G$54,7,0)=1,"•","")</f>
        <v>•</v>
      </c>
      <c r="F15" s="75">
        <f>VLOOKUP(B15,State!$A$3:$L$54,12,0)</f>
        <v>2485967</v>
      </c>
      <c r="G15" s="108">
        <f>LARGE(State!M$3:M$53,14)</f>
        <v>0.50598550533785158</v>
      </c>
      <c r="I15" s="74">
        <v>14</v>
      </c>
      <c r="J15" s="107" t="str">
        <f>VLOOKUP(O15,State!O$3:AY$53,37,0)</f>
        <v>Indiana</v>
      </c>
      <c r="K15" s="74">
        <f>VLOOKUP(J15,State!$A$3:$B$54,2,0)</f>
        <v>12</v>
      </c>
      <c r="L15" s="75">
        <f>VLOOKUP(J15,State!$A$3:$C$54,3,0)</f>
        <v>2199302</v>
      </c>
      <c r="M15" s="106" t="str">
        <f>IF(VLOOKUP(J15,State!$A$3:$H$54,8,0)=1,"•","")</f>
        <v>•</v>
      </c>
      <c r="N15" s="75">
        <f>VLOOKUP(J15,State!$A$3:$N$54,14,0)</f>
        <v>1245836</v>
      </c>
      <c r="O15" s="108">
        <f>LARGE(State!O$3:O$53,14)</f>
        <v>0.566468816015263</v>
      </c>
      <c r="P15" s="108"/>
      <c r="Q15" s="74">
        <v>14</v>
      </c>
      <c r="R15" s="107" t="str">
        <f>VLOOKUP(W15,State!Q$3:AY$53,35,0)</f>
        <v>Washington</v>
      </c>
      <c r="S15" s="74">
        <f>VLOOKUP(R15,State!$A$3:$B$54,2,0)</f>
        <v>11</v>
      </c>
      <c r="T15" s="75">
        <f>VLOOKUP(R15,State!$A$3:$C$54,3,0)</f>
        <v>2487433</v>
      </c>
      <c r="U15" s="106" t="str">
        <f>IF(VLOOKUP(R15,State!$A$3:$I$54,9,0)=1,"•","")</f>
        <v/>
      </c>
      <c r="V15" s="75">
        <f>VLOOKUP(R15,State!$A$3:$P$54,16,0)</f>
        <v>103002</v>
      </c>
      <c r="W15" s="108">
        <f>LARGE(State!Q$3:Q$53,14)</f>
        <v>4.1408954532644697E-2</v>
      </c>
    </row>
    <row r="16" spans="1:23">
      <c r="A16" s="74">
        <v>15</v>
      </c>
      <c r="B16" s="107" t="str">
        <f>VLOOKUP(G16,State!M$3:AY$53,39,0)</f>
        <v>Washington</v>
      </c>
      <c r="C16" s="74">
        <f>VLOOKUP(B16,State!$A$3:$B$54,2,0)</f>
        <v>11</v>
      </c>
      <c r="D16" s="75">
        <f>VLOOKUP(B16,State!$A$3:$C$54,3,0)</f>
        <v>2487433</v>
      </c>
      <c r="E16" s="106" t="str">
        <f>IF(VLOOKUP(B16,State!$A$3:$G$54,7,0)=1,"•","")</f>
        <v>•</v>
      </c>
      <c r="F16" s="75">
        <f>VLOOKUP(B16,State!$A$3:$L$54,12,0)</f>
        <v>1247652</v>
      </c>
      <c r="G16" s="108">
        <f>LARGE(State!M$3:M$53,15)</f>
        <v>0.50158215316754262</v>
      </c>
      <c r="I16" s="74">
        <v>15</v>
      </c>
      <c r="J16" s="107" t="str">
        <f>VLOOKUP(O16,State!O$3:AY$53,37,0)</f>
        <v>Kentucky</v>
      </c>
      <c r="K16" s="74">
        <f>VLOOKUP(J16,State!$A$3:$B$54,2,0)</f>
        <v>8</v>
      </c>
      <c r="L16" s="75">
        <f>VLOOKUP(J16,State!$A$3:$C$54,3,0)</f>
        <v>1544187</v>
      </c>
      <c r="M16" s="106" t="str">
        <f>IF(VLOOKUP(J16,State!$A$3:$H$54,8,0)=1,"•","")</f>
        <v>•</v>
      </c>
      <c r="N16" s="75">
        <f>VLOOKUP(J16,State!$A$3:$N$54,14,0)</f>
        <v>872492</v>
      </c>
      <c r="O16" s="108">
        <f>LARGE(State!O$3:O$53,15)</f>
        <v>0.56501706075753777</v>
      </c>
      <c r="P16" s="108"/>
      <c r="Q16" s="74">
        <v>15</v>
      </c>
      <c r="R16" s="107" t="str">
        <f>VLOOKUP(W16,State!Q$3:AY$53,35,0)</f>
        <v>New Hampshire</v>
      </c>
      <c r="S16" s="74">
        <f>VLOOKUP(R16,State!$A$3:$B$54,2,0)</f>
        <v>4</v>
      </c>
      <c r="T16" s="75">
        <f>VLOOKUP(R16,State!$A$3:$C$54,3,0)</f>
        <v>569081</v>
      </c>
      <c r="U16" s="106" t="str">
        <f>IF(VLOOKUP(R16,State!$A$3:$I$54,9,0)=1,"•","")</f>
        <v/>
      </c>
      <c r="V16" s="75">
        <f>VLOOKUP(R16,State!$A$3:$P$54,16,0)</f>
        <v>22198</v>
      </c>
      <c r="W16" s="108">
        <f>LARGE(State!Q$3:Q$53,15)</f>
        <v>3.9006749478545232E-2</v>
      </c>
    </row>
    <row r="17" spans="1:23">
      <c r="A17" s="74">
        <v>16</v>
      </c>
      <c r="B17" s="107" t="str">
        <f>VLOOKUP(G17,State!M$3:AY$53,39,0)</f>
        <v>Maine</v>
      </c>
      <c r="C17" s="74">
        <f>VLOOKUP(B17,State!$A$3:$B$54,2,0)</f>
        <v>4</v>
      </c>
      <c r="D17" s="75">
        <f>VLOOKUP(B17,State!$A$3:$C$54,3,0)</f>
        <v>651817</v>
      </c>
      <c r="E17" s="106" t="str">
        <f>IF(VLOOKUP(B17,State!$A$3:$G$54,7,0)=1,"•","")</f>
        <v>•</v>
      </c>
      <c r="F17" s="75">
        <f>VLOOKUP(B17,State!$A$3:$L$54,12,0)</f>
        <v>319951</v>
      </c>
      <c r="G17" s="108">
        <f>LARGE(State!M$3:M$53,16)</f>
        <v>0.49086016473948979</v>
      </c>
      <c r="I17" s="74">
        <v>16</v>
      </c>
      <c r="J17" s="107" t="str">
        <f>VLOOKUP(O17,State!O$3:AY$53,37,0)</f>
        <v>Alabama</v>
      </c>
      <c r="K17" s="74">
        <f>VLOOKUP(J17,State!$A$3:$B$54,2,0)</f>
        <v>9</v>
      </c>
      <c r="L17" s="75">
        <f>VLOOKUP(J17,State!$A$3:$C$54,3,0)</f>
        <v>1672551</v>
      </c>
      <c r="M17" s="106" t="str">
        <f>IF(VLOOKUP(J17,State!$A$3:$H$54,8,0)=1,"•","")</f>
        <v>•</v>
      </c>
      <c r="N17" s="75">
        <f>VLOOKUP(J17,State!$A$3:$N$54,14,0)</f>
        <v>944409</v>
      </c>
      <c r="O17" s="108">
        <f>LARGE(State!O$3:O$53,16)</f>
        <v>0.56465184021294423</v>
      </c>
      <c r="P17" s="108"/>
      <c r="Q17" s="74">
        <v>16</v>
      </c>
      <c r="R17" s="107" t="str">
        <f>VLOOKUP(W17,State!Q$3:AY$53,35,0)</f>
        <v>California</v>
      </c>
      <c r="S17" s="74">
        <f>VLOOKUP(R17,State!$A$3:$B$54,2,0)</f>
        <v>54</v>
      </c>
      <c r="T17" s="75">
        <f>VLOOKUP(R17,State!$A$3:$C$54,3,0)</f>
        <v>10965856</v>
      </c>
      <c r="U17" s="106" t="str">
        <f>IF(VLOOKUP(R17,State!$A$3:$I$54,9,0)=1,"•","")</f>
        <v/>
      </c>
      <c r="V17" s="75">
        <f>VLOOKUP(R17,State!$A$3:$P$54,16,0)</f>
        <v>418707</v>
      </c>
      <c r="W17" s="108">
        <f>LARGE(State!Q$3:Q$53,16)</f>
        <v>3.8182792113994564E-2</v>
      </c>
    </row>
    <row r="18" spans="1:23">
      <c r="A18" s="74">
        <v>17</v>
      </c>
      <c r="B18" s="107" t="str">
        <f>VLOOKUP(G18,State!M$3:AY$53,39,0)</f>
        <v>Florida</v>
      </c>
      <c r="C18" s="74">
        <f>VLOOKUP(B18,State!$A$3:$B$54,2,0)</f>
        <v>25</v>
      </c>
      <c r="D18" s="75">
        <f>VLOOKUP(B18,State!$A$3:$C$54,3,0)</f>
        <v>5963110</v>
      </c>
      <c r="E18" s="106" t="str">
        <f>IF(VLOOKUP(B18,State!$A$3:$G$54,7,0)=1,"•","")</f>
        <v/>
      </c>
      <c r="F18" s="75">
        <f>VLOOKUP(B18,State!$A$3:$L$54,12,0)</f>
        <v>2912253</v>
      </c>
      <c r="G18" s="108">
        <f>LARGE(State!M$3:M$53,17)</f>
        <v>0.48837821204036147</v>
      </c>
      <c r="I18" s="74">
        <v>17</v>
      </c>
      <c r="J18" s="107" t="str">
        <f>VLOOKUP(O18,State!O$3:AY$53,37,0)</f>
        <v>North Carolina</v>
      </c>
      <c r="K18" s="74">
        <f>VLOOKUP(J18,State!$A$3:$B$54,2,0)</f>
        <v>14</v>
      </c>
      <c r="L18" s="75">
        <f>VLOOKUP(J18,State!$A$3:$C$54,3,0)</f>
        <v>2911262</v>
      </c>
      <c r="M18" s="106" t="str">
        <f>IF(VLOOKUP(J18,State!$A$3:$H$54,8,0)=1,"•","")</f>
        <v>•</v>
      </c>
      <c r="N18" s="75">
        <f>VLOOKUP(J18,State!$A$3:$N$54,14,0)</f>
        <v>1631163</v>
      </c>
      <c r="O18" s="108">
        <f>LARGE(State!O$3:O$53,17)</f>
        <v>0.56029412673953771</v>
      </c>
      <c r="P18" s="108"/>
      <c r="Q18" s="74">
        <v>17</v>
      </c>
      <c r="R18" s="107" t="str">
        <f>VLOOKUP(W18,State!Q$3:AY$53,35,0)</f>
        <v>Wisconsin</v>
      </c>
      <c r="S18" s="74">
        <f>VLOOKUP(R18,State!$A$3:$B$54,2,0)</f>
        <v>11</v>
      </c>
      <c r="T18" s="75">
        <f>VLOOKUP(R18,State!$A$3:$C$54,3,0)</f>
        <v>2598607</v>
      </c>
      <c r="U18" s="106" t="str">
        <f>IF(VLOOKUP(R18,State!$A$3:$I$54,9,0)=1,"•","")</f>
        <v/>
      </c>
      <c r="V18" s="75">
        <f>VLOOKUP(R18,State!$A$3:$P$54,16,0)</f>
        <v>94070</v>
      </c>
      <c r="W18" s="108">
        <f>LARGE(State!Q$3:Q$53,17)</f>
        <v>3.620016416487757E-2</v>
      </c>
    </row>
    <row r="19" spans="1:23">
      <c r="A19" s="74">
        <v>18</v>
      </c>
      <c r="B19" s="107" t="str">
        <f>VLOOKUP(G19,State!M$3:AY$53,39,0)</f>
        <v>Iowa</v>
      </c>
      <c r="C19" s="74">
        <f>VLOOKUP(B19,State!$A$3:$B$54,2,0)</f>
        <v>7</v>
      </c>
      <c r="D19" s="75">
        <f>VLOOKUP(B19,State!$A$3:$C$54,3,0)</f>
        <v>1315563</v>
      </c>
      <c r="E19" s="106" t="str">
        <f>IF(VLOOKUP(B19,State!$A$3:$G$54,7,0)=1,"•","")</f>
        <v>•</v>
      </c>
      <c r="F19" s="75">
        <f>VLOOKUP(B19,State!$A$3:$L$54,12,0)</f>
        <v>638517</v>
      </c>
      <c r="G19" s="108">
        <f>LARGE(State!M$3:M$53,18)</f>
        <v>0.4853564595538184</v>
      </c>
      <c r="I19" s="74">
        <v>18</v>
      </c>
      <c r="J19" s="107" t="str">
        <f>VLOOKUP(O19,State!O$3:AY$53,37,0)</f>
        <v>Georgia</v>
      </c>
      <c r="K19" s="74">
        <f>VLOOKUP(J19,State!$A$3:$B$54,2,0)</f>
        <v>13</v>
      </c>
      <c r="L19" s="75">
        <f>VLOOKUP(J19,State!$A$3:$C$54,3,0)</f>
        <v>2596804</v>
      </c>
      <c r="M19" s="106" t="str">
        <f>IF(VLOOKUP(J19,State!$A$3:$H$54,8,0)=1,"•","")</f>
        <v>•</v>
      </c>
      <c r="N19" s="75">
        <f>VLOOKUP(J19,State!$A$3:$N$54,14,0)</f>
        <v>1419720</v>
      </c>
      <c r="O19" s="108">
        <f>LARGE(State!O$3:O$53,18)</f>
        <v>0.54671819667560584</v>
      </c>
      <c r="P19" s="108"/>
      <c r="Q19" s="74">
        <v>18</v>
      </c>
      <c r="R19" s="107" t="str">
        <f>VLOOKUP(W19,State!Q$3:AY$53,35,0)</f>
        <v>New York</v>
      </c>
      <c r="S19" s="74">
        <f>VLOOKUP(R19,State!$A$3:$B$54,2,0)</f>
        <v>33</v>
      </c>
      <c r="T19" s="75">
        <f>VLOOKUP(R19,State!$A$3:$C$54,3,0)</f>
        <v>6831178</v>
      </c>
      <c r="U19" s="106" t="str">
        <f>IF(VLOOKUP(R19,State!$A$3:$I$54,9,0)=1,"•","")</f>
        <v/>
      </c>
      <c r="V19" s="75">
        <f>VLOOKUP(R19,State!$A$3:$P$54,16,0)</f>
        <v>244398</v>
      </c>
      <c r="W19" s="108">
        <f>LARGE(State!Q$3:Q$53,18)</f>
        <v>3.5776845516249177E-2</v>
      </c>
    </row>
    <row r="20" spans="1:23">
      <c r="A20" s="74">
        <v>19</v>
      </c>
      <c r="B20" s="107" t="str">
        <f>VLOOKUP(G20,State!M$3:AY$53,39,0)</f>
        <v>New Mexico</v>
      </c>
      <c r="C20" s="74">
        <f>VLOOKUP(B20,State!$A$3:$B$54,2,0)</f>
        <v>5</v>
      </c>
      <c r="D20" s="75">
        <f>VLOOKUP(B20,State!$A$3:$C$54,3,0)</f>
        <v>598605</v>
      </c>
      <c r="E20" s="106" t="str">
        <f>IF(VLOOKUP(B20,State!$A$3:$G$54,7,0)=1,"•","")</f>
        <v>•</v>
      </c>
      <c r="F20" s="75">
        <f>VLOOKUP(B20,State!$A$3:$L$54,12,0)</f>
        <v>286783</v>
      </c>
      <c r="G20" s="108">
        <f>LARGE(State!M$3:M$53,19)</f>
        <v>0.47908554054844177</v>
      </c>
      <c r="I20" s="74">
        <v>19</v>
      </c>
      <c r="J20" s="107" t="str">
        <f>VLOOKUP(O20,State!O$3:AY$53,37,0)</f>
        <v>Louisiana</v>
      </c>
      <c r="K20" s="74">
        <f>VLOOKUP(J20,State!$A$3:$B$54,2,0)</f>
        <v>9</v>
      </c>
      <c r="L20" s="75">
        <f>VLOOKUP(J20,State!$A$3:$C$54,3,0)</f>
        <v>1765656</v>
      </c>
      <c r="M20" s="106" t="str">
        <f>IF(VLOOKUP(J20,State!$A$3:$H$54,8,0)=1,"•","")</f>
        <v>•</v>
      </c>
      <c r="N20" s="75">
        <f>VLOOKUP(J20,State!$A$3:$N$54,14,0)</f>
        <v>927871</v>
      </c>
      <c r="O20" s="108">
        <f>LARGE(State!O$3:O$53,19)</f>
        <v>0.52551063174253654</v>
      </c>
      <c r="P20" s="108"/>
      <c r="Q20" s="74">
        <v>19</v>
      </c>
      <c r="R20" s="107" t="str">
        <f>VLOOKUP(W20,State!Q$3:AY$53,35,0)</f>
        <v>New Mexico</v>
      </c>
      <c r="S20" s="74">
        <f>VLOOKUP(R20,State!$A$3:$B$54,2,0)</f>
        <v>5</v>
      </c>
      <c r="T20" s="75">
        <f>VLOOKUP(R20,State!$A$3:$C$54,3,0)</f>
        <v>598605</v>
      </c>
      <c r="U20" s="106" t="str">
        <f>IF(VLOOKUP(R20,State!$A$3:$I$54,9,0)=1,"•","")</f>
        <v/>
      </c>
      <c r="V20" s="75">
        <f>VLOOKUP(R20,State!$A$3:$P$54,16,0)</f>
        <v>21251</v>
      </c>
      <c r="W20" s="108">
        <f>LARGE(State!Q$3:Q$53,19)</f>
        <v>3.5500872862739202E-2</v>
      </c>
    </row>
    <row r="21" spans="1:23">
      <c r="A21" s="74">
        <v>20</v>
      </c>
      <c r="B21" s="107" t="str">
        <f>VLOOKUP(G21,State!M$3:AY$53,39,0)</f>
        <v>Minnesota</v>
      </c>
      <c r="C21" s="74">
        <f>VLOOKUP(B21,State!$A$3:$B$54,2,0)</f>
        <v>10</v>
      </c>
      <c r="D21" s="75">
        <f>VLOOKUP(B21,State!$A$3:$C$54,3,0)</f>
        <v>2438685</v>
      </c>
      <c r="E21" s="106" t="str">
        <f>IF(VLOOKUP(B21,State!$A$3:$G$54,7,0)=1,"•","")</f>
        <v>•</v>
      </c>
      <c r="F21" s="75">
        <f>VLOOKUP(B21,State!$A$3:$L$54,12,0)</f>
        <v>1168266</v>
      </c>
      <c r="G21" s="108">
        <f>LARGE(State!M$3:M$53,20)</f>
        <v>0.47905572060352197</v>
      </c>
      <c r="I21" s="74">
        <v>20</v>
      </c>
      <c r="J21" s="107" t="str">
        <f>VLOOKUP(O21,State!O$3:AY$53,37,0)</f>
        <v>Virginia</v>
      </c>
      <c r="K21" s="74">
        <f>VLOOKUP(J21,State!$A$3:$B$54,2,0)</f>
        <v>13</v>
      </c>
      <c r="L21" s="75">
        <f>VLOOKUP(J21,State!$A$3:$C$54,3,0)</f>
        <v>2739447</v>
      </c>
      <c r="M21" s="106" t="str">
        <f>IF(VLOOKUP(J21,State!$A$3:$H$54,8,0)=1,"•","")</f>
        <v>•</v>
      </c>
      <c r="N21" s="75">
        <f>VLOOKUP(J21,State!$A$3:$N$54,14,0)</f>
        <v>1437490</v>
      </c>
      <c r="O21" s="108">
        <f>LARGE(State!O$3:O$53,20)</f>
        <v>0.52473729186949047</v>
      </c>
      <c r="P21" s="108"/>
      <c r="Q21" s="74">
        <v>20</v>
      </c>
      <c r="R21" s="107" t="str">
        <f>VLOOKUP(W21,State!Q$3:AY$53,35,0)</f>
        <v>Nebraska</v>
      </c>
      <c r="S21" s="74">
        <f>VLOOKUP(R21,State!$A$3:$B$54,2,0)</f>
        <v>5</v>
      </c>
      <c r="T21" s="75">
        <f>VLOOKUP(R21,State!$A$3:$C$54,3,0)</f>
        <v>697019</v>
      </c>
      <c r="U21" s="106" t="str">
        <f>IF(VLOOKUP(R21,State!$A$3:$I$54,9,0)=1,"•","")</f>
        <v/>
      </c>
      <c r="V21" s="75">
        <f>VLOOKUP(R21,State!$A$3:$P$54,16,0)</f>
        <v>24540</v>
      </c>
      <c r="W21" s="108">
        <f>LARGE(State!Q$3:Q$53,20)</f>
        <v>3.5207074699541908E-2</v>
      </c>
    </row>
    <row r="22" spans="1:23">
      <c r="A22" s="74">
        <v>21</v>
      </c>
      <c r="B22" s="107" t="str">
        <f>VLOOKUP(G22,State!M$3:AY$53,39,0)</f>
        <v>Wisconsin</v>
      </c>
      <c r="C22" s="74">
        <f>VLOOKUP(B22,State!$A$3:$B$54,2,0)</f>
        <v>11</v>
      </c>
      <c r="D22" s="75">
        <f>VLOOKUP(B22,State!$A$3:$C$54,3,0)</f>
        <v>2598607</v>
      </c>
      <c r="E22" s="106" t="str">
        <f>IF(VLOOKUP(B22,State!$A$3:$G$54,7,0)=1,"•","")</f>
        <v>•</v>
      </c>
      <c r="F22" s="75">
        <f>VLOOKUP(B22,State!$A$3:$L$54,12,0)</f>
        <v>1242987</v>
      </c>
      <c r="G22" s="108">
        <f>LARGE(State!M$3:M$53,21)</f>
        <v>0.47832819660687437</v>
      </c>
      <c r="I22" s="74">
        <v>21</v>
      </c>
      <c r="J22" s="107" t="str">
        <f>VLOOKUP(O22,State!O$3:AY$53,37,0)</f>
        <v>West Virginia</v>
      </c>
      <c r="K22" s="74">
        <f>VLOOKUP(J22,State!$A$3:$B$54,2,0)</f>
        <v>5</v>
      </c>
      <c r="L22" s="75">
        <f>VLOOKUP(J22,State!$A$3:$C$54,3,0)</f>
        <v>648124</v>
      </c>
      <c r="M22" s="106" t="str">
        <f>IF(VLOOKUP(J22,State!$A$3:$H$54,8,0)=1,"•","")</f>
        <v>•</v>
      </c>
      <c r="N22" s="75">
        <f>VLOOKUP(J22,State!$A$3:$N$54,14,0)</f>
        <v>336475</v>
      </c>
      <c r="O22" s="108">
        <f>LARGE(State!O$3:O$53,21)</f>
        <v>0.51915219927050993</v>
      </c>
      <c r="P22" s="108"/>
      <c r="Q22" s="74">
        <v>21</v>
      </c>
      <c r="R22" s="107" t="str">
        <f>VLOOKUP(W22,State!Q$3:AY$53,35,0)</f>
        <v>Kansas</v>
      </c>
      <c r="S22" s="74">
        <f>VLOOKUP(R22,State!$A$3:$B$54,2,0)</f>
        <v>6</v>
      </c>
      <c r="T22" s="75">
        <f>VLOOKUP(R22,State!$A$3:$C$54,3,0)</f>
        <v>1072216</v>
      </c>
      <c r="U22" s="106" t="str">
        <f>IF(VLOOKUP(R22,State!$A$3:$I$54,9,0)=1,"•","")</f>
        <v/>
      </c>
      <c r="V22" s="75">
        <f>VLOOKUP(R22,State!$A$3:$P$54,16,0)</f>
        <v>36086</v>
      </c>
      <c r="W22" s="108">
        <f>LARGE(State!Q$3:Q$53,21)</f>
        <v>3.365553209427951E-2</v>
      </c>
    </row>
    <row r="23" spans="1:23">
      <c r="A23" s="74">
        <v>22</v>
      </c>
      <c r="B23" s="107" t="str">
        <f>VLOOKUP(G23,State!M$3:AY$53,39,0)</f>
        <v>Tennessee</v>
      </c>
      <c r="C23" s="74">
        <f>VLOOKUP(B23,State!$A$3:$B$54,2,0)</f>
        <v>11</v>
      </c>
      <c r="D23" s="75">
        <f>VLOOKUP(B23,State!$A$3:$C$54,3,0)</f>
        <v>2076181</v>
      </c>
      <c r="E23" s="106" t="str">
        <f>IF(VLOOKUP(B23,State!$A$3:$G$54,7,0)=1,"•","")</f>
        <v/>
      </c>
      <c r="F23" s="75">
        <f>VLOOKUP(B23,State!$A$3:$L$54,12,0)</f>
        <v>981720</v>
      </c>
      <c r="G23" s="108">
        <f>LARGE(State!M$3:M$53,22)</f>
        <v>0.47284894717753412</v>
      </c>
      <c r="I23" s="74">
        <v>22</v>
      </c>
      <c r="J23" s="107" t="str">
        <f>VLOOKUP(O23,State!O$3:AY$53,37,0)</f>
        <v>Arkansas</v>
      </c>
      <c r="K23" s="74">
        <f>VLOOKUP(J23,State!$A$3:$B$54,2,0)</f>
        <v>6</v>
      </c>
      <c r="L23" s="75">
        <f>VLOOKUP(J23,State!$A$3:$C$54,3,0)</f>
        <v>921781</v>
      </c>
      <c r="M23" s="106" t="str">
        <f>IF(VLOOKUP(J23,State!$A$3:$H$54,8,0)=1,"•","")</f>
        <v>•</v>
      </c>
      <c r="N23" s="75">
        <f>VLOOKUP(J23,State!$A$3:$N$54,14,0)</f>
        <v>472940</v>
      </c>
      <c r="O23" s="108">
        <f>LARGE(State!O$3:O$53,22)</f>
        <v>0.51307197696632934</v>
      </c>
      <c r="P23" s="108"/>
      <c r="Q23" s="74">
        <v>22</v>
      </c>
      <c r="R23" s="107" t="str">
        <f>VLOOKUP(W23,State!Q$3:AY$53,35,0)</f>
        <v>North Dakota</v>
      </c>
      <c r="S23" s="74">
        <f>VLOOKUP(R23,State!$A$3:$B$54,2,0)</f>
        <v>3</v>
      </c>
      <c r="T23" s="75">
        <f>VLOOKUP(R23,State!$A$3:$C$54,3,0)</f>
        <v>288267</v>
      </c>
      <c r="U23" s="106" t="str">
        <f>IF(VLOOKUP(R23,State!$A$3:$I$54,9,0)=1,"•","")</f>
        <v/>
      </c>
      <c r="V23" s="75">
        <f>VLOOKUP(R23,State!$A$3:$P$54,16,0)</f>
        <v>9497</v>
      </c>
      <c r="W23" s="108">
        <f>LARGE(State!Q$3:Q$53,22)</f>
        <v>3.2945151543534293E-2</v>
      </c>
    </row>
    <row r="24" spans="1:23">
      <c r="A24" s="74">
        <v>23</v>
      </c>
      <c r="B24" s="107" t="str">
        <f>VLOOKUP(G24,State!M$3:AY$53,39,0)</f>
        <v>Missouri</v>
      </c>
      <c r="C24" s="74">
        <f>VLOOKUP(B24,State!$A$3:$B$54,2,0)</f>
        <v>11</v>
      </c>
      <c r="D24" s="75">
        <f>VLOOKUP(B24,State!$A$3:$C$54,3,0)</f>
        <v>2359892</v>
      </c>
      <c r="E24" s="106" t="str">
        <f>IF(VLOOKUP(B24,State!$A$3:$G$54,7,0)=1,"•","")</f>
        <v/>
      </c>
      <c r="F24" s="75">
        <f>VLOOKUP(B24,State!$A$3:$L$54,12,0)</f>
        <v>1111138</v>
      </c>
      <c r="G24" s="108">
        <f>LARGE(State!M$3:M$53,23)</f>
        <v>0.47084273348102373</v>
      </c>
      <c r="I24" s="74">
        <v>23</v>
      </c>
      <c r="J24" s="107" t="str">
        <f>VLOOKUP(O24,State!O$3:AY$53,37,0)</f>
        <v>Tennessee</v>
      </c>
      <c r="K24" s="74">
        <f>VLOOKUP(J24,State!$A$3:$B$54,2,0)</f>
        <v>11</v>
      </c>
      <c r="L24" s="75">
        <f>VLOOKUP(J24,State!$A$3:$C$54,3,0)</f>
        <v>2076181</v>
      </c>
      <c r="M24" s="106" t="str">
        <f>IF(VLOOKUP(J24,State!$A$3:$H$54,8,0)=1,"•","")</f>
        <v>•</v>
      </c>
      <c r="N24" s="75">
        <f>VLOOKUP(J24,State!$A$3:$N$54,14,0)</f>
        <v>1061949</v>
      </c>
      <c r="O24" s="108">
        <f>LARGE(State!O$3:O$53,23)</f>
        <v>0.51149153180767959</v>
      </c>
      <c r="P24" s="108"/>
      <c r="Q24" s="74">
        <v>23</v>
      </c>
      <c r="R24" s="107" t="str">
        <f>VLOOKUP(W24,State!Q$3:AY$53,35,0)</f>
        <v>Arizona</v>
      </c>
      <c r="S24" s="74">
        <f>VLOOKUP(R24,State!$A$3:$B$54,2,0)</f>
        <v>8</v>
      </c>
      <c r="T24" s="75">
        <f>VLOOKUP(R24,State!$A$3:$C$54,3,0)</f>
        <v>1532016</v>
      </c>
      <c r="U24" s="106" t="str">
        <f>IF(VLOOKUP(R24,State!$A$3:$I$54,9,0)=1,"•","")</f>
        <v/>
      </c>
      <c r="V24" s="75">
        <f>VLOOKUP(R24,State!$A$3:$P$54,16,0)</f>
        <v>45645</v>
      </c>
      <c r="W24" s="108">
        <f>LARGE(State!Q$3:Q$53,23)</f>
        <v>2.979407525769966E-2</v>
      </c>
    </row>
    <row r="25" spans="1:23">
      <c r="A25" s="74">
        <v>24</v>
      </c>
      <c r="B25" s="107" t="str">
        <f>VLOOKUP(G25,State!M$3:AY$53,39,0)</f>
        <v>Oregon</v>
      </c>
      <c r="C25" s="74">
        <f>VLOOKUP(B25,State!$A$3:$B$54,2,0)</f>
        <v>7</v>
      </c>
      <c r="D25" s="75">
        <f>VLOOKUP(B25,State!$A$3:$C$54,3,0)</f>
        <v>1533968</v>
      </c>
      <c r="E25" s="106" t="str">
        <f>IF(VLOOKUP(B25,State!$A$3:$G$54,7,0)=1,"•","")</f>
        <v>•</v>
      </c>
      <c r="F25" s="75">
        <f>VLOOKUP(B25,State!$A$3:$L$54,12,0)</f>
        <v>720342</v>
      </c>
      <c r="G25" s="108">
        <f>LARGE(State!M$3:M$53,24)</f>
        <v>0.46959388983342548</v>
      </c>
      <c r="I25" s="74">
        <v>24</v>
      </c>
      <c r="J25" s="107" t="str">
        <f>VLOOKUP(O25,State!O$3:AY$53,37,0)</f>
        <v>Arizona</v>
      </c>
      <c r="K25" s="74">
        <f>VLOOKUP(J25,State!$A$3:$B$54,2,0)</f>
        <v>8</v>
      </c>
      <c r="L25" s="75">
        <f>VLOOKUP(J25,State!$A$3:$C$54,3,0)</f>
        <v>1532016</v>
      </c>
      <c r="M25" s="106" t="str">
        <f>IF(VLOOKUP(J25,State!$A$3:$H$54,8,0)=1,"•","")</f>
        <v>•</v>
      </c>
      <c r="N25" s="75">
        <f>VLOOKUP(J25,State!$A$3:$N$54,14,0)</f>
        <v>781652</v>
      </c>
      <c r="O25" s="108">
        <f>LARGE(State!O$3:O$53,24)</f>
        <v>0.51021138160436963</v>
      </c>
      <c r="P25" s="108"/>
      <c r="Q25" s="74">
        <v>24</v>
      </c>
      <c r="R25" s="107" t="str">
        <f>VLOOKUP(W25,State!Q$3:AY$53,35,0)</f>
        <v>New Jersey</v>
      </c>
      <c r="S25" s="74">
        <f>VLOOKUP(R25,State!$A$3:$B$54,2,0)</f>
        <v>15</v>
      </c>
      <c r="T25" s="75">
        <f>VLOOKUP(R25,State!$A$3:$C$54,3,0)</f>
        <v>3187226</v>
      </c>
      <c r="U25" s="106" t="str">
        <f>IF(VLOOKUP(R25,State!$A$3:$I$54,9,0)=1,"•","")</f>
        <v/>
      </c>
      <c r="V25" s="75">
        <f>VLOOKUP(R25,State!$A$3:$P$54,16,0)</f>
        <v>94554</v>
      </c>
      <c r="W25" s="108">
        <f>LARGE(State!Q$3:Q$53,24)</f>
        <v>2.9666550159919629E-2</v>
      </c>
    </row>
    <row r="26" spans="1:23">
      <c r="A26" s="74">
        <v>25</v>
      </c>
      <c r="B26" s="107" t="str">
        <f>VLOOKUP(G26,State!M$3:AY$53,39,0)</f>
        <v>New Hampshire</v>
      </c>
      <c r="C26" s="74">
        <f>VLOOKUP(B26,State!$A$3:$B$54,2,0)</f>
        <v>4</v>
      </c>
      <c r="D26" s="75">
        <f>VLOOKUP(B26,State!$A$3:$C$54,3,0)</f>
        <v>569081</v>
      </c>
      <c r="E26" s="106" t="str">
        <f>IF(VLOOKUP(B26,State!$A$3:$G$54,7,0)=1,"•","")</f>
        <v/>
      </c>
      <c r="F26" s="75">
        <f>VLOOKUP(B26,State!$A$3:$L$54,12,0)</f>
        <v>266348</v>
      </c>
      <c r="G26" s="108">
        <f>LARGE(State!M$3:M$53,25)</f>
        <v>0.46803179160787306</v>
      </c>
      <c r="I26" s="74">
        <v>25</v>
      </c>
      <c r="J26" s="107" t="str">
        <f>VLOOKUP(O26,State!O$3:AY$53,37,0)</f>
        <v>Colorado</v>
      </c>
      <c r="K26" s="74">
        <f>VLOOKUP(J26,State!$A$3:$B$54,2,0)</f>
        <v>8</v>
      </c>
      <c r="L26" s="75">
        <f>VLOOKUP(J26,State!$A$3:$C$54,3,0)</f>
        <v>1741365</v>
      </c>
      <c r="M26" s="106" t="str">
        <f>IF(VLOOKUP(J26,State!$A$3:$H$54,8,0)=1,"•","")</f>
        <v>•</v>
      </c>
      <c r="N26" s="75">
        <f>VLOOKUP(J26,State!$A$3:$N$54,14,0)</f>
        <v>883745</v>
      </c>
      <c r="O26" s="108">
        <f>LARGE(State!O$3:O$53,25)</f>
        <v>0.50750129926810295</v>
      </c>
      <c r="P26" s="108"/>
      <c r="Q26" s="74">
        <v>25</v>
      </c>
      <c r="R26" s="107" t="str">
        <f>VLOOKUP(W26,State!Q$3:AY$53,35,0)</f>
        <v>Maryland</v>
      </c>
      <c r="S26" s="74">
        <f>VLOOKUP(R26,State!$A$3:$B$54,2,0)</f>
        <v>10</v>
      </c>
      <c r="T26" s="75">
        <f>VLOOKUP(R26,State!$A$3:$C$54,3,0)</f>
        <v>2025480</v>
      </c>
      <c r="U26" s="106" t="str">
        <f>IF(VLOOKUP(R26,State!$A$3:$I$54,9,0)=1,"•","")</f>
        <v/>
      </c>
      <c r="V26" s="75">
        <f>VLOOKUP(R26,State!$A$3:$P$54,16,0)</f>
        <v>53768</v>
      </c>
      <c r="W26" s="108">
        <f>LARGE(State!Q$3:Q$53,25)</f>
        <v>2.654580642613109E-2</v>
      </c>
    </row>
    <row r="27" spans="1:23">
      <c r="A27" s="74">
        <v>26</v>
      </c>
      <c r="B27" s="107" t="str">
        <f>VLOOKUP(G27,State!M$3:AY$53,39,0)</f>
        <v>Ohio</v>
      </c>
      <c r="C27" s="74">
        <f>VLOOKUP(B27,State!$A$3:$B$54,2,0)</f>
        <v>21</v>
      </c>
      <c r="D27" s="75">
        <f>VLOOKUP(B27,State!$A$3:$C$54,3,0)</f>
        <v>4705457</v>
      </c>
      <c r="E27" s="106" t="str">
        <f>IF(VLOOKUP(B27,State!$A$3:$G$54,7,0)=1,"•","")</f>
        <v/>
      </c>
      <c r="F27" s="75">
        <f>VLOOKUP(B27,State!$A$3:$L$54,12,0)</f>
        <v>2186190</v>
      </c>
      <c r="G27" s="108">
        <f>LARGE(State!M$3:M$53,26)</f>
        <v>0.46460736969862865</v>
      </c>
      <c r="I27" s="74">
        <v>26</v>
      </c>
      <c r="J27" s="107" t="str">
        <f>VLOOKUP(O27,State!O$3:AY$53,37,0)</f>
        <v>Missouri</v>
      </c>
      <c r="K27" s="74">
        <f>VLOOKUP(J27,State!$A$3:$B$54,2,0)</f>
        <v>11</v>
      </c>
      <c r="L27" s="75">
        <f>VLOOKUP(J27,State!$A$3:$C$54,3,0)</f>
        <v>2359892</v>
      </c>
      <c r="M27" s="106" t="str">
        <f>IF(VLOOKUP(J27,State!$A$3:$H$54,8,0)=1,"•","")</f>
        <v>•</v>
      </c>
      <c r="N27" s="75">
        <f>VLOOKUP(J27,State!$A$3:$N$54,14,0)</f>
        <v>1189924</v>
      </c>
      <c r="O27" s="108">
        <f>LARGE(State!O$3:O$53,26)</f>
        <v>0.50422815959374412</v>
      </c>
      <c r="P27" s="108"/>
      <c r="Q27" s="74">
        <v>26</v>
      </c>
      <c r="R27" s="107" t="str">
        <f>VLOOKUP(W27,State!Q$3:AY$53,35,0)</f>
        <v>Delaware</v>
      </c>
      <c r="S27" s="74">
        <f>VLOOKUP(R27,State!$A$3:$B$54,2,0)</f>
        <v>3</v>
      </c>
      <c r="T27" s="75">
        <f>VLOOKUP(R27,State!$A$3:$C$54,3,0)</f>
        <v>327622</v>
      </c>
      <c r="U27" s="106" t="str">
        <f>IF(VLOOKUP(R27,State!$A$3:$I$54,9,0)=1,"•","")</f>
        <v/>
      </c>
      <c r="V27" s="75">
        <f>VLOOKUP(R27,State!$A$3:$P$54,16,0)</f>
        <v>8307</v>
      </c>
      <c r="W27" s="108">
        <f>LARGE(State!Q$3:Q$53,26)</f>
        <v>2.5355440110859467E-2</v>
      </c>
    </row>
    <row r="28" spans="1:23">
      <c r="A28" s="74">
        <v>27</v>
      </c>
      <c r="B28" s="107" t="str">
        <f>VLOOKUP(G28,State!M$3:AY$53,39,0)</f>
        <v>Nevada</v>
      </c>
      <c r="C28" s="74">
        <f>VLOOKUP(B28,State!$A$3:$B$54,2,0)</f>
        <v>4</v>
      </c>
      <c r="D28" s="75">
        <f>VLOOKUP(B28,State!$A$3:$C$54,3,0)</f>
        <v>608970</v>
      </c>
      <c r="E28" s="106" t="str">
        <f>IF(VLOOKUP(B28,State!$A$3:$G$54,7,0)=1,"•","")</f>
        <v/>
      </c>
      <c r="F28" s="75">
        <f>VLOOKUP(B28,State!$A$3:$L$54,12,0)</f>
        <v>279978</v>
      </c>
      <c r="G28" s="108">
        <f>LARGE(State!M$3:M$53,27)</f>
        <v>0.45975663825804225</v>
      </c>
      <c r="I28" s="74">
        <v>27</v>
      </c>
      <c r="J28" s="107" t="str">
        <f>VLOOKUP(O28,State!O$3:AY$53,37,0)</f>
        <v>Ohio</v>
      </c>
      <c r="K28" s="74">
        <f>VLOOKUP(J28,State!$A$3:$B$54,2,0)</f>
        <v>21</v>
      </c>
      <c r="L28" s="75">
        <f>VLOOKUP(J28,State!$A$3:$C$54,3,0)</f>
        <v>4705457</v>
      </c>
      <c r="M28" s="106" t="str">
        <f>IF(VLOOKUP(J28,State!$A$3:$H$54,8,0)=1,"•","")</f>
        <v>•</v>
      </c>
      <c r="N28" s="75">
        <f>VLOOKUP(J28,State!$A$3:$N$54,14,0)</f>
        <v>2351209</v>
      </c>
      <c r="O28" s="108">
        <f>LARGE(State!O$3:O$53,27)</f>
        <v>0.49967707706180292</v>
      </c>
      <c r="P28" s="108"/>
      <c r="Q28" s="74">
        <v>27</v>
      </c>
      <c r="R28" s="107" t="str">
        <f>VLOOKUP(W28,State!Q$3:AY$53,35,0)</f>
        <v>Ohio</v>
      </c>
      <c r="S28" s="74">
        <f>VLOOKUP(R28,State!$A$3:$B$54,2,0)</f>
        <v>21</v>
      </c>
      <c r="T28" s="75">
        <f>VLOOKUP(R28,State!$A$3:$C$54,3,0)</f>
        <v>4705457</v>
      </c>
      <c r="U28" s="106" t="str">
        <f>IF(VLOOKUP(R28,State!$A$3:$I$54,9,0)=1,"•","")</f>
        <v/>
      </c>
      <c r="V28" s="75">
        <f>VLOOKUP(R28,State!$A$3:$P$54,16,0)</f>
        <v>117857</v>
      </c>
      <c r="W28" s="108">
        <f>LARGE(State!Q$3:Q$53,27)</f>
        <v>2.5046876424542824E-2</v>
      </c>
    </row>
    <row r="29" spans="1:23">
      <c r="A29" s="74">
        <v>28</v>
      </c>
      <c r="B29" s="107" t="str">
        <f>VLOOKUP(G29,State!M$3:AY$53,39,0)</f>
        <v>Arkansas</v>
      </c>
      <c r="C29" s="74">
        <f>VLOOKUP(B29,State!$A$3:$B$54,2,0)</f>
        <v>6</v>
      </c>
      <c r="D29" s="75">
        <f>VLOOKUP(B29,State!$A$3:$C$54,3,0)</f>
        <v>921781</v>
      </c>
      <c r="E29" s="106" t="str">
        <f>IF(VLOOKUP(B29,State!$A$3:$G$54,7,0)=1,"•","")</f>
        <v/>
      </c>
      <c r="F29" s="75">
        <f>VLOOKUP(B29,State!$A$3:$L$54,12,0)</f>
        <v>422768</v>
      </c>
      <c r="G29" s="108">
        <f>LARGE(State!M$3:M$53,28)</f>
        <v>0.4586425626043496</v>
      </c>
      <c r="I29" s="74">
        <v>28</v>
      </c>
      <c r="J29" s="107" t="str">
        <f>VLOOKUP(O29,State!O$3:AY$53,37,0)</f>
        <v>Nevada</v>
      </c>
      <c r="K29" s="74">
        <f>VLOOKUP(J29,State!$A$3:$B$54,2,0)</f>
        <v>4</v>
      </c>
      <c r="L29" s="75">
        <f>VLOOKUP(J29,State!$A$3:$C$54,3,0)</f>
        <v>608970</v>
      </c>
      <c r="M29" s="106" t="str">
        <f>IF(VLOOKUP(J29,State!$A$3:$H$54,8,0)=1,"•","")</f>
        <v>•</v>
      </c>
      <c r="N29" s="75">
        <f>VLOOKUP(J29,State!$A$3:$N$54,14,0)</f>
        <v>301575</v>
      </c>
      <c r="O29" s="108">
        <f>LARGE(State!O$3:O$53,28)</f>
        <v>0.49522143947977731</v>
      </c>
      <c r="P29" s="108"/>
      <c r="Q29" s="74">
        <v>28</v>
      </c>
      <c r="R29" s="107" t="str">
        <f>VLOOKUP(W29,State!Q$3:AY$53,35,0)</f>
        <v>Nevada</v>
      </c>
      <c r="S29" s="74">
        <f>VLOOKUP(R29,State!$A$3:$B$54,2,0)</f>
        <v>4</v>
      </c>
      <c r="T29" s="75">
        <f>VLOOKUP(R29,State!$A$3:$C$54,3,0)</f>
        <v>608970</v>
      </c>
      <c r="U29" s="106" t="str">
        <f>IF(VLOOKUP(R29,State!$A$3:$I$54,9,0)=1,"•","")</f>
        <v/>
      </c>
      <c r="V29" s="75">
        <f>VLOOKUP(R29,State!$A$3:$P$54,16,0)</f>
        <v>15008</v>
      </c>
      <c r="W29" s="108">
        <f>LARGE(State!Q$3:Q$53,28)</f>
        <v>2.4644892195017816E-2</v>
      </c>
    </row>
    <row r="30" spans="1:23">
      <c r="A30" s="74">
        <v>29</v>
      </c>
      <c r="B30" s="107" t="str">
        <f>VLOOKUP(G30,State!M$3:AY$53,39,0)</f>
        <v>West Virginia</v>
      </c>
      <c r="C30" s="74">
        <f>VLOOKUP(B30,State!$A$3:$B$54,2,0)</f>
        <v>5</v>
      </c>
      <c r="D30" s="75">
        <f>VLOOKUP(B30,State!$A$3:$C$54,3,0)</f>
        <v>648124</v>
      </c>
      <c r="E30" s="106" t="str">
        <f>IF(VLOOKUP(B30,State!$A$3:$G$54,7,0)=1,"•","")</f>
        <v/>
      </c>
      <c r="F30" s="75">
        <f>VLOOKUP(B30,State!$A$3:$L$54,12,0)</f>
        <v>295497</v>
      </c>
      <c r="G30" s="108">
        <f>LARGE(State!M$3:M$53,29)</f>
        <v>0.45592664366695262</v>
      </c>
      <c r="I30" s="74">
        <v>29</v>
      </c>
      <c r="J30" s="107" t="str">
        <f>VLOOKUP(O30,State!O$3:AY$53,37,0)</f>
        <v>Florida</v>
      </c>
      <c r="K30" s="74">
        <f>VLOOKUP(J30,State!$A$3:$B$54,2,0)</f>
        <v>25</v>
      </c>
      <c r="L30" s="75">
        <f>VLOOKUP(J30,State!$A$3:$C$54,3,0)</f>
        <v>5963110</v>
      </c>
      <c r="M30" s="106" t="str">
        <f>IF(VLOOKUP(J30,State!$A$3:$H$54,8,0)=1,"•","")</f>
        <v>•</v>
      </c>
      <c r="N30" s="75">
        <f>VLOOKUP(J30,State!$A$3:$N$54,14,0)</f>
        <v>2912790</v>
      </c>
      <c r="O30" s="108">
        <f>LARGE(State!O$3:O$53,29)</f>
        <v>0.4884682657204043</v>
      </c>
      <c r="P30" s="108"/>
      <c r="Q30" s="74">
        <v>29</v>
      </c>
      <c r="R30" s="107" t="str">
        <f>VLOOKUP(W30,State!Q$3:AY$53,35,0)</f>
        <v>Idaho</v>
      </c>
      <c r="S30" s="74">
        <f>VLOOKUP(R30,State!$A$3:$B$54,2,0)</f>
        <v>4</v>
      </c>
      <c r="T30" s="75">
        <f>VLOOKUP(R30,State!$A$3:$C$54,3,0)</f>
        <v>501621</v>
      </c>
      <c r="U30" s="106" t="str">
        <f>IF(VLOOKUP(R30,State!$A$3:$I$54,9,0)=1,"•","")</f>
        <v/>
      </c>
      <c r="V30" s="75">
        <f>VLOOKUP(R30,State!$A$3:$P$54,16,0)</f>
        <v>12292</v>
      </c>
      <c r="W30" s="108">
        <f>LARGE(State!Q$3:Q$53,29)</f>
        <v>2.4504556228706533E-2</v>
      </c>
    </row>
    <row r="31" spans="1:23">
      <c r="A31" s="74">
        <v>30</v>
      </c>
      <c r="B31" s="107" t="str">
        <f>VLOOKUP(G31,State!M$3:AY$53,39,0)</f>
        <v>Louisiana</v>
      </c>
      <c r="C31" s="74">
        <f>VLOOKUP(B31,State!$A$3:$B$54,2,0)</f>
        <v>9</v>
      </c>
      <c r="D31" s="75">
        <f>VLOOKUP(B31,State!$A$3:$C$54,3,0)</f>
        <v>1765656</v>
      </c>
      <c r="E31" s="106" t="str">
        <f>IF(VLOOKUP(B31,State!$A$3:$G$54,7,0)=1,"•","")</f>
        <v/>
      </c>
      <c r="F31" s="75">
        <f>VLOOKUP(B31,State!$A$3:$L$54,12,0)</f>
        <v>792344</v>
      </c>
      <c r="G31" s="108">
        <f>LARGE(State!M$3:M$53,30)</f>
        <v>0.44875332454339917</v>
      </c>
      <c r="I31" s="74">
        <v>30</v>
      </c>
      <c r="J31" s="107" t="str">
        <f>VLOOKUP(O31,State!O$3:AY$53,37,0)</f>
        <v>Iowa</v>
      </c>
      <c r="K31" s="74">
        <f>VLOOKUP(J31,State!$A$3:$B$54,2,0)</f>
        <v>7</v>
      </c>
      <c r="L31" s="75">
        <f>VLOOKUP(J31,State!$A$3:$C$54,3,0)</f>
        <v>1315563</v>
      </c>
      <c r="M31" s="106" t="str">
        <f>IF(VLOOKUP(J31,State!$A$3:$H$54,8,0)=1,"•","")</f>
        <v/>
      </c>
      <c r="N31" s="75">
        <f>VLOOKUP(J31,State!$A$3:$N$54,14,0)</f>
        <v>634373</v>
      </c>
      <c r="O31" s="108">
        <f>LARGE(State!O$3:O$53,30)</f>
        <v>0.48220647737888644</v>
      </c>
      <c r="P31" s="108"/>
      <c r="Q31" s="74">
        <v>30</v>
      </c>
      <c r="R31" s="107" t="str">
        <f>VLOOKUP(W31,State!Q$3:AY$53,35,0)</f>
        <v>Iowa</v>
      </c>
      <c r="S31" s="74">
        <f>VLOOKUP(R31,State!$A$3:$B$54,2,0)</f>
        <v>7</v>
      </c>
      <c r="T31" s="75">
        <f>VLOOKUP(R31,State!$A$3:$C$54,3,0)</f>
        <v>1315563</v>
      </c>
      <c r="U31" s="106" t="str">
        <f>IF(VLOOKUP(R31,State!$A$3:$I$54,9,0)=1,"•","")</f>
        <v/>
      </c>
      <c r="V31" s="75">
        <f>VLOOKUP(R31,State!$A$3:$P$54,16,0)</f>
        <v>29374</v>
      </c>
      <c r="W31" s="108">
        <f>LARGE(State!Q$3:Q$53,30)</f>
        <v>2.2328083109664835E-2</v>
      </c>
    </row>
    <row r="32" spans="1:23">
      <c r="A32" s="74">
        <v>31</v>
      </c>
      <c r="B32" s="107" t="str">
        <f>VLOOKUP(G32,State!M$3:AY$53,39,0)</f>
        <v>Arizona</v>
      </c>
      <c r="C32" s="74">
        <f>VLOOKUP(B32,State!$A$3:$B$54,2,0)</f>
        <v>8</v>
      </c>
      <c r="D32" s="75">
        <f>VLOOKUP(B32,State!$A$3:$C$54,3,0)</f>
        <v>1532016</v>
      </c>
      <c r="E32" s="106" t="str">
        <f>IF(VLOOKUP(B32,State!$A$3:$G$54,7,0)=1,"•","")</f>
        <v/>
      </c>
      <c r="F32" s="75">
        <f>VLOOKUP(B32,State!$A$3:$L$54,12,0)</f>
        <v>685341</v>
      </c>
      <c r="G32" s="108">
        <f>LARGE(State!M$3:M$53,31)</f>
        <v>0.4473458501738885</v>
      </c>
      <c r="I32" s="74">
        <v>31</v>
      </c>
      <c r="J32" s="107" t="str">
        <f>VLOOKUP(O32,State!O$3:AY$53,37,0)</f>
        <v>New Hampshire</v>
      </c>
      <c r="K32" s="74">
        <f>VLOOKUP(J32,State!$A$3:$B$54,2,0)</f>
        <v>4</v>
      </c>
      <c r="L32" s="75">
        <f>VLOOKUP(J32,State!$A$3:$C$54,3,0)</f>
        <v>569081</v>
      </c>
      <c r="M32" s="106" t="str">
        <f>IF(VLOOKUP(J32,State!$A$3:$H$54,8,0)=1,"•","")</f>
        <v>•</v>
      </c>
      <c r="N32" s="75">
        <f>VLOOKUP(J32,State!$A$3:$N$54,14,0)</f>
        <v>273559</v>
      </c>
      <c r="O32" s="108">
        <f>LARGE(State!O$3:O$53,31)</f>
        <v>0.48070309850443083</v>
      </c>
      <c r="P32" s="108"/>
      <c r="Q32" s="74">
        <v>31</v>
      </c>
      <c r="R32" s="107" t="str">
        <f>VLOOKUP(W32,State!Q$3:AY$53,35,0)</f>
        <v>Illinois</v>
      </c>
      <c r="S32" s="74">
        <f>VLOOKUP(R32,State!$A$3:$B$54,2,0)</f>
        <v>22</v>
      </c>
      <c r="T32" s="75">
        <f>VLOOKUP(R32,State!$A$3:$C$54,3,0)</f>
        <v>4742123</v>
      </c>
      <c r="U32" s="106" t="str">
        <f>IF(VLOOKUP(R32,State!$A$3:$I$54,9,0)=1,"•","")</f>
        <v/>
      </c>
      <c r="V32" s="75">
        <f>VLOOKUP(R32,State!$A$3:$P$54,16,0)</f>
        <v>103759</v>
      </c>
      <c r="W32" s="108">
        <f>LARGE(State!Q$3:Q$53,31)</f>
        <v>2.1880284421133742E-2</v>
      </c>
    </row>
    <row r="33" spans="1:23">
      <c r="A33" s="74">
        <v>32</v>
      </c>
      <c r="B33" s="107" t="str">
        <f>VLOOKUP(G33,State!M$3:AY$53,39,0)</f>
        <v>Virginia</v>
      </c>
      <c r="C33" s="74">
        <f>VLOOKUP(B33,State!$A$3:$B$54,2,0)</f>
        <v>13</v>
      </c>
      <c r="D33" s="75">
        <f>VLOOKUP(B33,State!$A$3:$C$54,3,0)</f>
        <v>2739447</v>
      </c>
      <c r="E33" s="106" t="str">
        <f>IF(VLOOKUP(B33,State!$A$3:$G$54,7,0)=1,"•","")</f>
        <v/>
      </c>
      <c r="F33" s="75">
        <f>VLOOKUP(B33,State!$A$3:$L$54,12,0)</f>
        <v>1217290</v>
      </c>
      <c r="G33" s="108">
        <f>LARGE(State!M$3:M$53,32)</f>
        <v>0.44435610544755932</v>
      </c>
      <c r="I33" s="74">
        <v>32</v>
      </c>
      <c r="J33" s="107" t="str">
        <f>VLOOKUP(O33,State!O$3:AY$53,37,0)</f>
        <v>New Mexico</v>
      </c>
      <c r="K33" s="74">
        <f>VLOOKUP(J33,State!$A$3:$B$54,2,0)</f>
        <v>5</v>
      </c>
      <c r="L33" s="75">
        <f>VLOOKUP(J33,State!$A$3:$C$54,3,0)</f>
        <v>598605</v>
      </c>
      <c r="M33" s="106" t="str">
        <f>IF(VLOOKUP(J33,State!$A$3:$H$54,8,0)=1,"•","")</f>
        <v/>
      </c>
      <c r="N33" s="75">
        <f>VLOOKUP(J33,State!$A$3:$N$54,14,0)</f>
        <v>286417</v>
      </c>
      <c r="O33" s="108">
        <f>LARGE(State!O$3:O$53,32)</f>
        <v>0.47847411899332615</v>
      </c>
      <c r="P33" s="108"/>
      <c r="Q33" s="74">
        <v>32</v>
      </c>
      <c r="R33" s="107" t="str">
        <f>VLOOKUP(W33,State!Q$3:AY$53,35,0)</f>
        <v>Virginia</v>
      </c>
      <c r="S33" s="74">
        <f>VLOOKUP(R33,State!$A$3:$B$54,2,0)</f>
        <v>13</v>
      </c>
      <c r="T33" s="75">
        <f>VLOOKUP(R33,State!$A$3:$C$54,3,0)</f>
        <v>2739447</v>
      </c>
      <c r="U33" s="106" t="str">
        <f>IF(VLOOKUP(R33,State!$A$3:$I$54,9,0)=1,"•","")</f>
        <v/>
      </c>
      <c r="V33" s="75">
        <f>VLOOKUP(R33,State!$A$3:$P$54,16,0)</f>
        <v>59398</v>
      </c>
      <c r="W33" s="108">
        <f>LARGE(State!Q$3:Q$53,32)</f>
        <v>2.1682478251997574E-2</v>
      </c>
    </row>
    <row r="34" spans="1:23">
      <c r="A34" s="74">
        <v>33</v>
      </c>
      <c r="B34" s="107" t="str">
        <f>VLOOKUP(G34,State!M$3:AY$53,39,0)</f>
        <v>North Carolina</v>
      </c>
      <c r="C34" s="74">
        <f>VLOOKUP(B34,State!$A$3:$B$54,2,0)</f>
        <v>14</v>
      </c>
      <c r="D34" s="75">
        <f>VLOOKUP(B34,State!$A$3:$C$54,3,0)</f>
        <v>2911262</v>
      </c>
      <c r="E34" s="106" t="str">
        <f>IF(VLOOKUP(B34,State!$A$3:$G$54,7,0)=1,"•","")</f>
        <v/>
      </c>
      <c r="F34" s="75">
        <f>VLOOKUP(B34,State!$A$3:$L$54,12,0)</f>
        <v>1257692</v>
      </c>
      <c r="G34" s="108">
        <f>LARGE(State!M$3:M$53,33)</f>
        <v>0.43200921112562179</v>
      </c>
      <c r="I34" s="74">
        <v>33</v>
      </c>
      <c r="J34" s="107" t="str">
        <f>VLOOKUP(O34,State!O$3:AY$53,37,0)</f>
        <v>Wisconsin</v>
      </c>
      <c r="K34" s="74">
        <f>VLOOKUP(J34,State!$A$3:$B$54,2,0)</f>
        <v>11</v>
      </c>
      <c r="L34" s="75">
        <f>VLOOKUP(J34,State!$A$3:$C$54,3,0)</f>
        <v>2598607</v>
      </c>
      <c r="M34" s="106" t="str">
        <f>IF(VLOOKUP(J34,State!$A$3:$H$54,8,0)=1,"•","")</f>
        <v/>
      </c>
      <c r="N34" s="75">
        <f>VLOOKUP(J34,State!$A$3:$N$54,14,0)</f>
        <v>1237279</v>
      </c>
      <c r="O34" s="108">
        <f>LARGE(State!O$3:O$53,33)</f>
        <v>0.47613163514144308</v>
      </c>
      <c r="P34" s="108"/>
      <c r="Q34" s="74">
        <v>33</v>
      </c>
      <c r="R34" s="107" t="str">
        <f>VLOOKUP(W34,State!Q$3:AY$53,35,0)</f>
        <v>Texas</v>
      </c>
      <c r="S34" s="74">
        <f>VLOOKUP(R34,State!$A$3:$B$54,2,0)</f>
        <v>32</v>
      </c>
      <c r="T34" s="75">
        <f>VLOOKUP(R34,State!$A$3:$C$54,3,0)</f>
        <v>6407637</v>
      </c>
      <c r="U34" s="106" t="str">
        <f>IF(VLOOKUP(R34,State!$A$3:$I$54,9,0)=1,"•","")</f>
        <v/>
      </c>
      <c r="V34" s="75">
        <f>VLOOKUP(R34,State!$A$3:$P$54,16,0)</f>
        <v>137994</v>
      </c>
      <c r="W34" s="108">
        <f>LARGE(State!Q$3:Q$53,33)</f>
        <v>2.1535864157098787E-2</v>
      </c>
    </row>
    <row r="35" spans="1:23">
      <c r="A35" s="74">
        <v>34</v>
      </c>
      <c r="B35" s="107" t="str">
        <f>VLOOKUP(G35,State!M$3:AY$53,39,0)</f>
        <v>Georgia</v>
      </c>
      <c r="C35" s="74">
        <f>VLOOKUP(B35,State!$A$3:$B$54,2,0)</f>
        <v>13</v>
      </c>
      <c r="D35" s="75">
        <f>VLOOKUP(B35,State!$A$3:$C$54,3,0)</f>
        <v>2596804</v>
      </c>
      <c r="E35" s="106" t="str">
        <f>IF(VLOOKUP(B35,State!$A$3:$G$54,7,0)=1,"•","")</f>
        <v/>
      </c>
      <c r="F35" s="75">
        <f>VLOOKUP(B35,State!$A$3:$L$54,12,0)</f>
        <v>1116230</v>
      </c>
      <c r="G35" s="108">
        <f>LARGE(State!M$3:M$53,34)</f>
        <v>0.42984761268081845</v>
      </c>
      <c r="I35" s="74">
        <v>34</v>
      </c>
      <c r="J35" s="107" t="str">
        <f>VLOOKUP(O35,State!O$3:AY$53,37,0)</f>
        <v>Oregon</v>
      </c>
      <c r="K35" s="74">
        <f>VLOOKUP(J35,State!$A$3:$B$54,2,0)</f>
        <v>7</v>
      </c>
      <c r="L35" s="75">
        <f>VLOOKUP(J35,State!$A$3:$C$54,3,0)</f>
        <v>1533968</v>
      </c>
      <c r="M35" s="106" t="str">
        <f>IF(VLOOKUP(J35,State!$A$3:$H$54,8,0)=1,"•","")</f>
        <v/>
      </c>
      <c r="N35" s="75">
        <f>VLOOKUP(J35,State!$A$3:$N$54,14,0)</f>
        <v>713577</v>
      </c>
      <c r="O35" s="108">
        <f>LARGE(State!O$3:O$53,34)</f>
        <v>0.46518375872247664</v>
      </c>
      <c r="P35" s="108"/>
      <c r="Q35" s="74">
        <v>34</v>
      </c>
      <c r="R35" s="107" t="str">
        <f>VLOOKUP(W35,State!Q$3:AY$53,35,0)</f>
        <v>Wyoming</v>
      </c>
      <c r="S35" s="74">
        <f>VLOOKUP(R35,State!$A$3:$B$54,2,0)</f>
        <v>3</v>
      </c>
      <c r="T35" s="75">
        <f>VLOOKUP(R35,State!$A$3:$C$54,3,0)</f>
        <v>218351</v>
      </c>
      <c r="U35" s="106" t="str">
        <f>IF(VLOOKUP(R35,State!$A$3:$I$54,9,0)=1,"•","")</f>
        <v/>
      </c>
      <c r="V35" s="75">
        <f>VLOOKUP(R35,State!$A$3:$P$54,16,0)</f>
        <v>4625</v>
      </c>
      <c r="W35" s="108">
        <f>LARGE(State!Q$3:Q$53,34)</f>
        <v>2.1181492184601858E-2</v>
      </c>
    </row>
    <row r="36" spans="1:23">
      <c r="A36" s="74">
        <v>35</v>
      </c>
      <c r="B36" s="107" t="str">
        <f>VLOOKUP(G36,State!M$3:AY$53,39,0)</f>
        <v>Colorado</v>
      </c>
      <c r="C36" s="74">
        <f>VLOOKUP(B36,State!$A$3:$B$54,2,0)</f>
        <v>8</v>
      </c>
      <c r="D36" s="75">
        <f>VLOOKUP(B36,State!$A$3:$C$54,3,0)</f>
        <v>1741365</v>
      </c>
      <c r="E36" s="106" t="str">
        <f>IF(VLOOKUP(B36,State!$A$3:$G$54,7,0)=1,"•","")</f>
        <v/>
      </c>
      <c r="F36" s="75">
        <f>VLOOKUP(B36,State!$A$3:$L$54,12,0)</f>
        <v>738227</v>
      </c>
      <c r="G36" s="108">
        <f>LARGE(State!M$3:M$53,35)</f>
        <v>0.42393582046268302</v>
      </c>
      <c r="I36" s="74">
        <v>35</v>
      </c>
      <c r="J36" s="107" t="str">
        <f>VLOOKUP(O36,State!O$3:AY$53,37,0)</f>
        <v>Pennsylvania</v>
      </c>
      <c r="K36" s="74">
        <f>VLOOKUP(J36,State!$A$3:$B$54,2,0)</f>
        <v>23</v>
      </c>
      <c r="L36" s="75">
        <f>VLOOKUP(J36,State!$A$3:$C$54,3,0)</f>
        <v>4913119</v>
      </c>
      <c r="M36" s="106" t="str">
        <f>IF(VLOOKUP(J36,State!$A$3:$H$54,8,0)=1,"•","")</f>
        <v/>
      </c>
      <c r="N36" s="75">
        <f>VLOOKUP(J36,State!$A$3:$N$54,14,0)</f>
        <v>2281127</v>
      </c>
      <c r="O36" s="108">
        <f>LARGE(State!O$3:O$53,35)</f>
        <v>0.46429304887587702</v>
      </c>
      <c r="P36" s="108"/>
      <c r="Q36" s="74">
        <v>35</v>
      </c>
      <c r="R36" s="107" t="str">
        <f>VLOOKUP(W36,State!Q$3:AY$53,35,0)</f>
        <v>Pennsylvania</v>
      </c>
      <c r="S36" s="74">
        <f>VLOOKUP(R36,State!$A$3:$B$54,2,0)</f>
        <v>23</v>
      </c>
      <c r="T36" s="75">
        <f>VLOOKUP(R36,State!$A$3:$C$54,3,0)</f>
        <v>4913119</v>
      </c>
      <c r="U36" s="106" t="str">
        <f>IF(VLOOKUP(R36,State!$A$3:$I$54,9,0)=1,"•","")</f>
        <v/>
      </c>
      <c r="V36" s="75">
        <f>VLOOKUP(R36,State!$A$3:$P$54,16,0)</f>
        <v>103392</v>
      </c>
      <c r="W36" s="108">
        <f>LARGE(State!Q$3:Q$53,35)</f>
        <v>2.1044065897854295E-2</v>
      </c>
    </row>
    <row r="37" spans="1:23">
      <c r="A37" s="74">
        <v>36</v>
      </c>
      <c r="B37" s="107" t="str">
        <f>VLOOKUP(G37,State!M$3:AY$53,39,0)</f>
        <v>Alabama</v>
      </c>
      <c r="C37" s="74">
        <f>VLOOKUP(B37,State!$A$3:$B$54,2,0)</f>
        <v>9</v>
      </c>
      <c r="D37" s="75">
        <f>VLOOKUP(B37,State!$A$3:$C$54,3,0)</f>
        <v>1672551</v>
      </c>
      <c r="E37" s="106" t="str">
        <f>IF(VLOOKUP(B37,State!$A$3:$G$54,7,0)=1,"•","")</f>
        <v/>
      </c>
      <c r="F37" s="75">
        <f>VLOOKUP(B37,State!$A$3:$L$54,12,0)</f>
        <v>695602</v>
      </c>
      <c r="G37" s="108">
        <f>LARGE(State!M$3:M$53,36)</f>
        <v>0.4158928487083503</v>
      </c>
      <c r="I37" s="74">
        <v>36</v>
      </c>
      <c r="J37" s="107" t="str">
        <f>VLOOKUP(O37,State!O$3:AY$53,37,0)</f>
        <v>Michigan</v>
      </c>
      <c r="K37" s="74">
        <f>VLOOKUP(J37,State!$A$3:$B$54,2,0)</f>
        <v>18</v>
      </c>
      <c r="L37" s="75">
        <f>VLOOKUP(J37,State!$A$3:$C$54,3,0)</f>
        <v>4232711</v>
      </c>
      <c r="M37" s="106" t="str">
        <f>IF(VLOOKUP(J37,State!$A$3:$H$54,8,0)=1,"•","")</f>
        <v/>
      </c>
      <c r="N37" s="75">
        <f>VLOOKUP(J37,State!$A$3:$N$54,14,0)</f>
        <v>1953139</v>
      </c>
      <c r="O37" s="108">
        <f>LARGE(State!O$3:O$53,36)</f>
        <v>0.46143925252633594</v>
      </c>
      <c r="P37" s="108"/>
      <c r="Q37" s="74">
        <v>36</v>
      </c>
      <c r="R37" s="107" t="str">
        <f>VLOOKUP(W37,State!Q$3:AY$53,35,0)</f>
        <v>Michigan</v>
      </c>
      <c r="S37" s="74">
        <f>VLOOKUP(R37,State!$A$3:$B$54,2,0)</f>
        <v>18</v>
      </c>
      <c r="T37" s="75">
        <f>VLOOKUP(R37,State!$A$3:$C$54,3,0)</f>
        <v>4232711</v>
      </c>
      <c r="U37" s="106" t="str">
        <f>IF(VLOOKUP(R37,State!$A$3:$I$54,9,0)=1,"•","")</f>
        <v/>
      </c>
      <c r="V37" s="75">
        <f>VLOOKUP(R37,State!$A$3:$P$54,16,0)</f>
        <v>84165</v>
      </c>
      <c r="W37" s="108">
        <f>LARGE(State!Q$3:Q$53,36)</f>
        <v>1.9884419229189047E-2</v>
      </c>
    </row>
    <row r="38" spans="1:23">
      <c r="A38" s="74">
        <v>37</v>
      </c>
      <c r="B38" s="107" t="str">
        <f>VLOOKUP(G38,State!M$3:AY$53,39,0)</f>
        <v>Kentucky</v>
      </c>
      <c r="C38" s="74">
        <f>VLOOKUP(B38,State!$A$3:$B$54,2,0)</f>
        <v>8</v>
      </c>
      <c r="D38" s="75">
        <f>VLOOKUP(B38,State!$A$3:$C$54,3,0)</f>
        <v>1544187</v>
      </c>
      <c r="E38" s="106" t="str">
        <f>IF(VLOOKUP(B38,State!$A$3:$G$54,7,0)=1,"•","")</f>
        <v/>
      </c>
      <c r="F38" s="75">
        <f>VLOOKUP(B38,State!$A$3:$L$54,12,0)</f>
        <v>638898</v>
      </c>
      <c r="G38" s="108">
        <f>LARGE(State!M$3:M$53,37)</f>
        <v>0.41374393127257258</v>
      </c>
      <c r="I38" s="74">
        <v>37</v>
      </c>
      <c r="J38" s="107" t="str">
        <f>VLOOKUP(O38,State!O$3:AY$53,37,0)</f>
        <v>Minnesota</v>
      </c>
      <c r="K38" s="74">
        <f>VLOOKUP(J38,State!$A$3:$B$54,2,0)</f>
        <v>10</v>
      </c>
      <c r="L38" s="75">
        <f>VLOOKUP(J38,State!$A$3:$C$54,3,0)</f>
        <v>2438685</v>
      </c>
      <c r="M38" s="106" t="str">
        <f>IF(VLOOKUP(J38,State!$A$3:$H$54,8,0)=1,"•","")</f>
        <v/>
      </c>
      <c r="N38" s="75">
        <f>VLOOKUP(J38,State!$A$3:$N$54,14,0)</f>
        <v>1109659</v>
      </c>
      <c r="O38" s="108">
        <f>LARGE(State!O$3:O$53,37)</f>
        <v>0.45502350652093237</v>
      </c>
      <c r="P38" s="108"/>
      <c r="Q38" s="74">
        <v>37</v>
      </c>
      <c r="R38" s="107" t="str">
        <f>VLOOKUP(W38,State!Q$3:AY$53,35,0)</f>
        <v>West Virginia</v>
      </c>
      <c r="S38" s="74">
        <f>VLOOKUP(R38,State!$A$3:$B$54,2,0)</f>
        <v>5</v>
      </c>
      <c r="T38" s="75">
        <f>VLOOKUP(R38,State!$A$3:$C$54,3,0)</f>
        <v>648124</v>
      </c>
      <c r="U38" s="106" t="str">
        <f>IF(VLOOKUP(R38,State!$A$3:$I$54,9,0)=1,"•","")</f>
        <v/>
      </c>
      <c r="V38" s="75">
        <f>VLOOKUP(R38,State!$A$3:$P$54,16,0)</f>
        <v>10680</v>
      </c>
      <c r="W38" s="108">
        <f>LARGE(State!Q$3:Q$53,37)</f>
        <v>1.6478328221142868E-2</v>
      </c>
    </row>
    <row r="39" spans="1:23">
      <c r="A39" s="74">
        <v>38</v>
      </c>
      <c r="B39" s="107" t="str">
        <f>VLOOKUP(G39,State!M$3:AY$53,39,0)</f>
        <v>Indiana</v>
      </c>
      <c r="C39" s="74">
        <f>VLOOKUP(B39,State!$A$3:$B$54,2,0)</f>
        <v>12</v>
      </c>
      <c r="D39" s="75">
        <f>VLOOKUP(B39,State!$A$3:$C$54,3,0)</f>
        <v>2199302</v>
      </c>
      <c r="E39" s="106" t="str">
        <f>IF(VLOOKUP(B39,State!$A$3:$G$54,7,0)=1,"•","")</f>
        <v/>
      </c>
      <c r="F39" s="75">
        <f>VLOOKUP(B39,State!$A$3:$L$54,12,0)</f>
        <v>901980</v>
      </c>
      <c r="G39" s="108">
        <f>LARGE(State!M$3:M$53,38)</f>
        <v>0.41012102930838967</v>
      </c>
      <c r="I39" s="74">
        <v>38</v>
      </c>
      <c r="J39" s="107" t="str">
        <f>VLOOKUP(O39,State!O$3:AY$53,37,0)</f>
        <v>Washington</v>
      </c>
      <c r="K39" s="74">
        <f>VLOOKUP(J39,State!$A$3:$B$54,2,0)</f>
        <v>11</v>
      </c>
      <c r="L39" s="75">
        <f>VLOOKUP(J39,State!$A$3:$C$54,3,0)</f>
        <v>2487433</v>
      </c>
      <c r="M39" s="106" t="str">
        <f>IF(VLOOKUP(J39,State!$A$3:$H$54,8,0)=1,"•","")</f>
        <v/>
      </c>
      <c r="N39" s="75">
        <f>VLOOKUP(J39,State!$A$3:$N$54,14,0)</f>
        <v>1108864</v>
      </c>
      <c r="O39" s="108">
        <f>LARGE(State!O$3:O$53,38)</f>
        <v>0.44578647947502503</v>
      </c>
      <c r="P39" s="108"/>
      <c r="Q39" s="74">
        <v>38</v>
      </c>
      <c r="R39" s="107" t="str">
        <f>VLOOKUP(W39,State!Q$3:AY$53,35,0)</f>
        <v>Florida</v>
      </c>
      <c r="S39" s="74">
        <f>VLOOKUP(R39,State!$A$3:$B$54,2,0)</f>
        <v>25</v>
      </c>
      <c r="T39" s="75">
        <f>VLOOKUP(R39,State!$A$3:$C$54,3,0)</f>
        <v>5963110</v>
      </c>
      <c r="U39" s="106" t="str">
        <f>IF(VLOOKUP(R39,State!$A$3:$I$54,9,0)=1,"•","")</f>
        <v/>
      </c>
      <c r="V39" s="75">
        <f>VLOOKUP(R39,State!$A$3:$P$54,16,0)</f>
        <v>97488</v>
      </c>
      <c r="W39" s="108">
        <f>LARGE(State!Q$3:Q$53,38)</f>
        <v>1.6348516126652033E-2</v>
      </c>
    </row>
    <row r="40" spans="1:23">
      <c r="A40" s="74">
        <v>39</v>
      </c>
      <c r="B40" s="107" t="str">
        <f>VLOOKUP(G40,State!M$3:AY$53,39,0)</f>
        <v>South Carolina</v>
      </c>
      <c r="C40" s="74">
        <f>VLOOKUP(B40,State!$A$3:$B$54,2,0)</f>
        <v>8</v>
      </c>
      <c r="D40" s="75">
        <f>VLOOKUP(B40,State!$A$3:$C$54,3,0)</f>
        <v>1383777</v>
      </c>
      <c r="E40" s="106" t="str">
        <f>IF(VLOOKUP(B40,State!$A$3:$G$54,7,0)=1,"•","")</f>
        <v/>
      </c>
      <c r="F40" s="75">
        <f>VLOOKUP(B40,State!$A$3:$L$54,12,0)</f>
        <v>566039</v>
      </c>
      <c r="G40" s="108">
        <f>LARGE(State!M$3:M$53,39)</f>
        <v>0.40905362641523885</v>
      </c>
      <c r="I40" s="74">
        <v>39</v>
      </c>
      <c r="J40" s="107" t="str">
        <f>VLOOKUP(O40,State!O$3:AY$53,37,0)</f>
        <v>Maine</v>
      </c>
      <c r="K40" s="74">
        <f>VLOOKUP(J40,State!$A$3:$B$54,2,0)</f>
        <v>4</v>
      </c>
      <c r="L40" s="75">
        <f>VLOOKUP(J40,State!$A$3:$C$54,3,0)</f>
        <v>651817</v>
      </c>
      <c r="M40" s="106" t="str">
        <f>IF(VLOOKUP(J40,State!$A$3:$H$54,8,0)=1,"•","")</f>
        <v/>
      </c>
      <c r="N40" s="75">
        <f>VLOOKUP(J40,State!$A$3:$N$54,14,0)</f>
        <v>286616</v>
      </c>
      <c r="O40" s="108">
        <f>LARGE(State!O$3:O$53,39)</f>
        <v>0.43971850994987854</v>
      </c>
      <c r="P40" s="108"/>
      <c r="Q40" s="74">
        <v>39</v>
      </c>
      <c r="R40" s="107" t="str">
        <f>VLOOKUP(W40,State!Q$3:AY$53,35,0)</f>
        <v>Missouri</v>
      </c>
      <c r="S40" s="74">
        <f>VLOOKUP(R40,State!$A$3:$B$54,2,0)</f>
        <v>11</v>
      </c>
      <c r="T40" s="75">
        <f>VLOOKUP(R40,State!$A$3:$C$54,3,0)</f>
        <v>2359892</v>
      </c>
      <c r="U40" s="106" t="str">
        <f>IF(VLOOKUP(R40,State!$A$3:$I$54,9,0)=1,"•","")</f>
        <v/>
      </c>
      <c r="V40" s="75">
        <f>VLOOKUP(R40,State!$A$3:$P$54,16,0)</f>
        <v>38515</v>
      </c>
      <c r="W40" s="108">
        <f>LARGE(State!Q$3:Q$53,39)</f>
        <v>1.6320662131995872E-2</v>
      </c>
    </row>
    <row r="41" spans="1:23">
      <c r="A41" s="74">
        <v>40</v>
      </c>
      <c r="B41" s="107" t="str">
        <f>VLOOKUP(G41,State!M$3:AY$53,39,0)</f>
        <v>Mississippi</v>
      </c>
      <c r="C41" s="74">
        <f>VLOOKUP(B41,State!$A$3:$B$54,2,0)</f>
        <v>7</v>
      </c>
      <c r="D41" s="75">
        <f>VLOOKUP(B41,State!$A$3:$C$54,3,0)</f>
        <v>994926</v>
      </c>
      <c r="E41" s="106" t="str">
        <f>IF(VLOOKUP(B41,State!$A$3:$G$54,7,0)=1,"•","")</f>
        <v/>
      </c>
      <c r="F41" s="75">
        <f>VLOOKUP(B41,State!$A$3:$L$54,12,0)</f>
        <v>404964</v>
      </c>
      <c r="G41" s="108">
        <f>LARGE(State!M$3:M$53,40)</f>
        <v>0.40702926649821192</v>
      </c>
      <c r="I41" s="74">
        <v>40</v>
      </c>
      <c r="J41" s="107" t="str">
        <f>VLOOKUP(O41,State!O$3:AY$53,37,0)</f>
        <v>Illinois</v>
      </c>
      <c r="K41" s="74">
        <f>VLOOKUP(J41,State!$A$3:$B$54,2,0)</f>
        <v>22</v>
      </c>
      <c r="L41" s="75">
        <f>VLOOKUP(J41,State!$A$3:$C$54,3,0)</f>
        <v>4742123</v>
      </c>
      <c r="M41" s="106" t="str">
        <f>IF(VLOOKUP(J41,State!$A$3:$H$54,8,0)=1,"•","")</f>
        <v/>
      </c>
      <c r="N41" s="75">
        <f>VLOOKUP(J41,State!$A$3:$N$54,14,0)</f>
        <v>2019421</v>
      </c>
      <c r="O41" s="108">
        <f>LARGE(State!O$3:O$53,40)</f>
        <v>0.42584745271263524</v>
      </c>
      <c r="P41" s="108"/>
      <c r="Q41" s="74">
        <v>40</v>
      </c>
      <c r="R41" s="107" t="str">
        <f>VLOOKUP(W41,State!Q$3:AY$53,35,0)</f>
        <v>Kentucky</v>
      </c>
      <c r="S41" s="74">
        <f>VLOOKUP(R41,State!$A$3:$B$54,2,0)</f>
        <v>8</v>
      </c>
      <c r="T41" s="75">
        <f>VLOOKUP(R41,State!$A$3:$C$54,3,0)</f>
        <v>1544187</v>
      </c>
      <c r="U41" s="106" t="str">
        <f>IF(VLOOKUP(R41,State!$A$3:$I$54,9,0)=1,"•","")</f>
        <v/>
      </c>
      <c r="V41" s="75">
        <f>VLOOKUP(R41,State!$A$3:$P$54,16,0)</f>
        <v>23192</v>
      </c>
      <c r="W41" s="108">
        <f>LARGE(State!Q$3:Q$53,40)</f>
        <v>1.5018906388928284E-2</v>
      </c>
    </row>
    <row r="42" spans="1:23">
      <c r="A42" s="74">
        <v>41</v>
      </c>
      <c r="B42" s="107" t="str">
        <f>VLOOKUP(G42,State!M$3:AY$53,39,0)</f>
        <v>Oklahoma</v>
      </c>
      <c r="C42" s="74">
        <f>VLOOKUP(B42,State!$A$3:$B$54,2,0)</f>
        <v>8</v>
      </c>
      <c r="D42" s="75">
        <f>VLOOKUP(B42,State!$A$3:$C$54,3,0)</f>
        <v>1234229</v>
      </c>
      <c r="E42" s="106" t="str">
        <f>IF(VLOOKUP(B42,State!$A$3:$G$54,7,0)=1,"•","")</f>
        <v/>
      </c>
      <c r="F42" s="75">
        <f>VLOOKUP(B42,State!$A$3:$L$54,12,0)</f>
        <v>474276</v>
      </c>
      <c r="G42" s="108">
        <f>LARGE(State!M$3:M$53,41)</f>
        <v>0.38426904569573395</v>
      </c>
      <c r="I42" s="74">
        <v>41</v>
      </c>
      <c r="J42" s="107" t="str">
        <f>VLOOKUP(O42,State!O$3:AY$53,37,0)</f>
        <v>Delaware</v>
      </c>
      <c r="K42" s="74">
        <f>VLOOKUP(J42,State!$A$3:$B$54,2,0)</f>
        <v>3</v>
      </c>
      <c r="L42" s="75">
        <f>VLOOKUP(J42,State!$A$3:$C$54,3,0)</f>
        <v>327622</v>
      </c>
      <c r="M42" s="106" t="str">
        <f>IF(VLOOKUP(J42,State!$A$3:$H$54,8,0)=1,"•","")</f>
        <v/>
      </c>
      <c r="N42" s="75">
        <f>VLOOKUP(J42,State!$A$3:$N$54,14,0)</f>
        <v>137288</v>
      </c>
      <c r="O42" s="108">
        <f>LARGE(State!O$3:O$53,41)</f>
        <v>0.4190438981509178</v>
      </c>
      <c r="P42" s="108"/>
      <c r="Q42" s="74">
        <v>41</v>
      </c>
      <c r="R42" s="107" t="str">
        <f>VLOOKUP(W42,State!Q$3:AY$53,35,0)</f>
        <v>South Carolina</v>
      </c>
      <c r="S42" s="74">
        <f>VLOOKUP(R42,State!$A$3:$B$54,2,0)</f>
        <v>8</v>
      </c>
      <c r="T42" s="75">
        <f>VLOOKUP(R42,State!$A$3:$C$54,3,0)</f>
        <v>1383777</v>
      </c>
      <c r="U42" s="106" t="str">
        <f>IF(VLOOKUP(R42,State!$A$3:$I$54,9,0)=1,"•","")</f>
        <v/>
      </c>
      <c r="V42" s="75">
        <f>VLOOKUP(R42,State!$A$3:$P$54,16,0)</f>
        <v>20279</v>
      </c>
      <c r="W42" s="108">
        <f>LARGE(State!Q$3:Q$53,41)</f>
        <v>1.465481793670512E-2</v>
      </c>
    </row>
    <row r="43" spans="1:23">
      <c r="A43" s="74">
        <v>42</v>
      </c>
      <c r="B43" s="107" t="str">
        <f>VLOOKUP(G43,State!M$3:AY$53,39,0)</f>
        <v>Texas</v>
      </c>
      <c r="C43" s="74">
        <f>VLOOKUP(B43,State!$A$3:$B$54,2,0)</f>
        <v>32</v>
      </c>
      <c r="D43" s="75">
        <f>VLOOKUP(B43,State!$A$3:$C$54,3,0)</f>
        <v>6407637</v>
      </c>
      <c r="E43" s="106" t="str">
        <f>IF(VLOOKUP(B43,State!$A$3:$G$54,7,0)=1,"•","")</f>
        <v/>
      </c>
      <c r="F43" s="75">
        <f>VLOOKUP(B43,State!$A$3:$L$54,12,0)</f>
        <v>2433746</v>
      </c>
      <c r="G43" s="108">
        <f>LARGE(State!M$3:M$53,42)</f>
        <v>0.37981958091571044</v>
      </c>
      <c r="I43" s="74">
        <v>42</v>
      </c>
      <c r="J43" s="107" t="str">
        <f>VLOOKUP(O43,State!O$3:AY$53,37,0)</f>
        <v>California</v>
      </c>
      <c r="K43" s="74">
        <f>VLOOKUP(J43,State!$A$3:$B$54,2,0)</f>
        <v>54</v>
      </c>
      <c r="L43" s="75">
        <f>VLOOKUP(J43,State!$A$3:$C$54,3,0)</f>
        <v>10965856</v>
      </c>
      <c r="M43" s="106" t="str">
        <f>IF(VLOOKUP(J43,State!$A$3:$H$54,8,0)=1,"•","")</f>
        <v/>
      </c>
      <c r="N43" s="75">
        <f>VLOOKUP(J43,State!$A$3:$N$54,14,0)</f>
        <v>4567429</v>
      </c>
      <c r="O43" s="108">
        <f>LARGE(State!O$3:O$53,42)</f>
        <v>0.41651367663409039</v>
      </c>
      <c r="P43" s="108"/>
      <c r="Q43" s="74">
        <v>42</v>
      </c>
      <c r="R43" s="107" t="str">
        <f>VLOOKUP(W43,State!Q$3:AY$53,35,0)</f>
        <v>Arkansas</v>
      </c>
      <c r="S43" s="74">
        <f>VLOOKUP(R43,State!$A$3:$B$54,2,0)</f>
        <v>6</v>
      </c>
      <c r="T43" s="75">
        <f>VLOOKUP(R43,State!$A$3:$C$54,3,0)</f>
        <v>921781</v>
      </c>
      <c r="U43" s="106" t="str">
        <f>IF(VLOOKUP(R43,State!$A$3:$I$54,9,0)=1,"•","")</f>
        <v/>
      </c>
      <c r="V43" s="75">
        <f>VLOOKUP(R43,State!$A$3:$P$54,16,0)</f>
        <v>13421</v>
      </c>
      <c r="W43" s="108">
        <f>LARGE(State!Q$3:Q$53,42)</f>
        <v>1.4559857493265754E-2</v>
      </c>
    </row>
    <row r="44" spans="1:23">
      <c r="A44" s="74">
        <v>43</v>
      </c>
      <c r="B44" s="107" t="str">
        <f>VLOOKUP(G44,State!M$3:AY$53,39,0)</f>
        <v>South Dakota</v>
      </c>
      <c r="C44" s="74">
        <f>VLOOKUP(B44,State!$A$3:$B$54,2,0)</f>
        <v>3</v>
      </c>
      <c r="D44" s="75">
        <f>VLOOKUP(B44,State!$A$3:$C$54,3,0)</f>
        <v>316269</v>
      </c>
      <c r="E44" s="106" t="str">
        <f>IF(VLOOKUP(B44,State!$A$3:$G$54,7,0)=1,"•","")</f>
        <v/>
      </c>
      <c r="F44" s="75">
        <f>VLOOKUP(B44,State!$A$3:$L$54,12,0)</f>
        <v>118804</v>
      </c>
      <c r="G44" s="108">
        <f>LARGE(State!M$3:M$53,43)</f>
        <v>0.37564225390411327</v>
      </c>
      <c r="I44" s="74">
        <v>43</v>
      </c>
      <c r="J44" s="107" t="str">
        <f>VLOOKUP(O44,State!O$3:AY$53,37,0)</f>
        <v>Vermont</v>
      </c>
      <c r="K44" s="74">
        <f>VLOOKUP(J44,State!$A$3:$B$54,2,0)</f>
        <v>3</v>
      </c>
      <c r="L44" s="75">
        <f>VLOOKUP(J44,State!$A$3:$C$54,3,0)</f>
        <v>294308</v>
      </c>
      <c r="M44" s="106" t="str">
        <f>IF(VLOOKUP(J44,State!$A$3:$H$54,8,0)=1,"•","")</f>
        <v/>
      </c>
      <c r="N44" s="75">
        <f>VLOOKUP(J44,State!$A$3:$N$54,14,0)</f>
        <v>119775</v>
      </c>
      <c r="O44" s="108">
        <f>LARGE(State!O$3:O$53,43)</f>
        <v>0.40697160797531839</v>
      </c>
      <c r="P44" s="108"/>
      <c r="Q44" s="74">
        <v>43</v>
      </c>
      <c r="R44" s="107" t="str">
        <f>VLOOKUP(W44,State!Q$3:AY$53,35,0)</f>
        <v>Louisiana</v>
      </c>
      <c r="S44" s="74">
        <f>VLOOKUP(R44,State!$A$3:$B$54,2,0)</f>
        <v>9</v>
      </c>
      <c r="T44" s="75">
        <f>VLOOKUP(R44,State!$A$3:$C$54,3,0)</f>
        <v>1765656</v>
      </c>
      <c r="U44" s="106" t="str">
        <f>IF(VLOOKUP(R44,State!$A$3:$I$54,9,0)=1,"•","")</f>
        <v/>
      </c>
      <c r="V44" s="75">
        <f>VLOOKUP(R44,State!$A$3:$P$54,16,0)</f>
        <v>20473</v>
      </c>
      <c r="W44" s="108">
        <f>LARGE(State!Q$3:Q$53,43)</f>
        <v>1.1595123851984758E-2</v>
      </c>
    </row>
    <row r="45" spans="1:23">
      <c r="A45" s="74">
        <v>44</v>
      </c>
      <c r="B45" s="107" t="str">
        <f>VLOOKUP(G45,State!M$3:AY$53,39,0)</f>
        <v>Kansas</v>
      </c>
      <c r="C45" s="74">
        <f>VLOOKUP(B45,State!$A$3:$B$54,2,0)</f>
        <v>6</v>
      </c>
      <c r="D45" s="75">
        <f>VLOOKUP(B45,State!$A$3:$C$54,3,0)</f>
        <v>1072216</v>
      </c>
      <c r="E45" s="106" t="str">
        <f>IF(VLOOKUP(B45,State!$A$3:$G$54,7,0)=1,"•","")</f>
        <v/>
      </c>
      <c r="F45" s="75">
        <f>VLOOKUP(B45,State!$A$3:$L$54,12,0)</f>
        <v>399276</v>
      </c>
      <c r="G45" s="108">
        <f>LARGE(State!M$3:M$53,44)</f>
        <v>0.37238392264245262</v>
      </c>
      <c r="I45" s="74">
        <v>44</v>
      </c>
      <c r="J45" s="107" t="str">
        <f>VLOOKUP(O45,State!O$3:AY$53,37,0)</f>
        <v>New Jersey</v>
      </c>
      <c r="K45" s="74">
        <f>VLOOKUP(J45,State!$A$3:$B$54,2,0)</f>
        <v>15</v>
      </c>
      <c r="L45" s="75">
        <f>VLOOKUP(J45,State!$A$3:$C$54,3,0)</f>
        <v>3187226</v>
      </c>
      <c r="M45" s="106" t="str">
        <f>IF(VLOOKUP(J45,State!$A$3:$H$54,8,0)=1,"•","")</f>
        <v/>
      </c>
      <c r="N45" s="75">
        <f>VLOOKUP(J45,State!$A$3:$N$54,14,0)</f>
        <v>1284173</v>
      </c>
      <c r="O45" s="108">
        <f>LARGE(State!O$3:O$53,44)</f>
        <v>0.40291243859079967</v>
      </c>
      <c r="P45" s="108"/>
      <c r="Q45" s="74">
        <v>44</v>
      </c>
      <c r="R45" s="107" t="str">
        <f>VLOOKUP(W45,State!Q$3:AY$53,35,0)</f>
        <v>Alabama</v>
      </c>
      <c r="S45" s="74">
        <f>VLOOKUP(R45,State!$A$3:$B$54,2,0)</f>
        <v>9</v>
      </c>
      <c r="T45" s="75">
        <f>VLOOKUP(R45,State!$A$3:$C$54,3,0)</f>
        <v>1672551</v>
      </c>
      <c r="U45" s="106" t="str">
        <f>IF(VLOOKUP(R45,State!$A$3:$I$54,9,0)=1,"•","")</f>
        <v/>
      </c>
      <c r="V45" s="75">
        <f>VLOOKUP(R45,State!$A$3:$P$54,16,0)</f>
        <v>18349</v>
      </c>
      <c r="W45" s="108">
        <f>LARGE(State!Q$3:Q$53,44)</f>
        <v>1.0970666963219657E-2</v>
      </c>
    </row>
    <row r="46" spans="1:23">
      <c r="A46" s="74">
        <v>45</v>
      </c>
      <c r="B46" s="107" t="str">
        <f>VLOOKUP(G46,State!M$3:AY$53,39,0)</f>
        <v>Montana</v>
      </c>
      <c r="C46" s="74">
        <f>VLOOKUP(B46,State!$A$3:$B$54,2,0)</f>
        <v>3</v>
      </c>
      <c r="D46" s="75">
        <f>VLOOKUP(B46,State!$A$3:$C$54,3,0)</f>
        <v>410997</v>
      </c>
      <c r="E46" s="106" t="str">
        <f>IF(VLOOKUP(B46,State!$A$3:$G$54,7,0)=1,"•","")</f>
        <v/>
      </c>
      <c r="F46" s="75">
        <f>VLOOKUP(B46,State!$A$3:$L$54,12,0)</f>
        <v>137126</v>
      </c>
      <c r="G46" s="108">
        <f>LARGE(State!M$3:M$53,45)</f>
        <v>0.33364233802193205</v>
      </c>
      <c r="I46" s="74">
        <v>45</v>
      </c>
      <c r="J46" s="107" t="str">
        <f>VLOOKUP(O46,State!O$3:AY$53,37,0)</f>
        <v>Maryland</v>
      </c>
      <c r="K46" s="74">
        <f>VLOOKUP(J46,State!$A$3:$B$54,2,0)</f>
        <v>10</v>
      </c>
      <c r="L46" s="75">
        <f>VLOOKUP(J46,State!$A$3:$C$54,3,0)</f>
        <v>2025480</v>
      </c>
      <c r="M46" s="106" t="str">
        <f>IF(VLOOKUP(J46,State!$A$3:$H$54,8,0)=1,"•","")</f>
        <v/>
      </c>
      <c r="N46" s="75">
        <f>VLOOKUP(J46,State!$A$3:$N$54,14,0)</f>
        <v>813797</v>
      </c>
      <c r="O46" s="108">
        <f>LARGE(State!O$3:O$53,45)</f>
        <v>0.4017798250291289</v>
      </c>
      <c r="P46" s="108"/>
      <c r="Q46" s="74">
        <v>45</v>
      </c>
      <c r="R46" s="107" t="str">
        <f>VLOOKUP(W46,State!Q$3:AY$53,35,0)</f>
        <v>Tennessee</v>
      </c>
      <c r="S46" s="74">
        <f>VLOOKUP(R46,State!$A$3:$B$54,2,0)</f>
        <v>11</v>
      </c>
      <c r="T46" s="75">
        <f>VLOOKUP(R46,State!$A$3:$C$54,3,0)</f>
        <v>2076181</v>
      </c>
      <c r="U46" s="106" t="str">
        <f>IF(VLOOKUP(R46,State!$A$3:$I$54,9,0)=1,"•","")</f>
        <v/>
      </c>
      <c r="V46" s="75">
        <f>VLOOKUP(R46,State!$A$3:$P$54,16,0)</f>
        <v>19781</v>
      </c>
      <c r="W46" s="108">
        <f>LARGE(State!Q$3:Q$53,45)</f>
        <v>9.5275893575752797E-3</v>
      </c>
    </row>
    <row r="47" spans="1:23">
      <c r="A47" s="74">
        <v>46</v>
      </c>
      <c r="B47" s="107" t="str">
        <f>VLOOKUP(G47,State!M$3:AY$53,39,0)</f>
        <v>Nebraska</v>
      </c>
      <c r="C47" s="74">
        <f>VLOOKUP(B47,State!$A$3:$B$54,2,0)</f>
        <v>5</v>
      </c>
      <c r="D47" s="75">
        <f>VLOOKUP(B47,State!$A$3:$C$54,3,0)</f>
        <v>697019</v>
      </c>
      <c r="E47" s="106" t="str">
        <f>IF(VLOOKUP(B47,State!$A$3:$G$54,7,0)=1,"•","")</f>
        <v/>
      </c>
      <c r="F47" s="75">
        <f>VLOOKUP(B47,State!$A$3:$L$54,12,0)</f>
        <v>231780</v>
      </c>
      <c r="G47" s="108">
        <f>LARGE(State!M$3:M$53,46)</f>
        <v>0.33253039013283714</v>
      </c>
      <c r="I47" s="74">
        <v>46</v>
      </c>
      <c r="J47" s="107" t="str">
        <f>VLOOKUP(O47,State!O$3:AY$53,37,0)</f>
        <v>Connecticut</v>
      </c>
      <c r="K47" s="74">
        <f>VLOOKUP(J47,State!$A$3:$B$54,2,0)</f>
        <v>8</v>
      </c>
      <c r="L47" s="75">
        <f>VLOOKUP(J47,State!$A$3:$C$54,3,0)</f>
        <v>1459525</v>
      </c>
      <c r="M47" s="106" t="str">
        <f>IF(VLOOKUP(J47,State!$A$3:$H$54,8,0)=1,"•","")</f>
        <v/>
      </c>
      <c r="N47" s="75">
        <f>VLOOKUP(J47,State!$A$3:$N$54,14,0)</f>
        <v>561094</v>
      </c>
      <c r="O47" s="108">
        <f>LARGE(State!O$3:O$53,46)</f>
        <v>0.384436032270773</v>
      </c>
      <c r="P47" s="108"/>
      <c r="Q47" s="74">
        <v>46</v>
      </c>
      <c r="R47" s="107" t="str">
        <f>VLOOKUP(W47,State!Q$3:AY$53,35,0)</f>
        <v>Indiana</v>
      </c>
      <c r="S47" s="74">
        <f>VLOOKUP(R47,State!$A$3:$B$54,2,0)</f>
        <v>12</v>
      </c>
      <c r="T47" s="75">
        <f>VLOOKUP(R47,State!$A$3:$C$54,3,0)</f>
        <v>2199302</v>
      </c>
      <c r="U47" s="106" t="str">
        <f>IF(VLOOKUP(R47,State!$A$3:$I$54,9,0)=1,"•","")</f>
        <v/>
      </c>
      <c r="V47" s="75">
        <f>VLOOKUP(R47,State!$A$3:$P$54,16,0)</f>
        <v>18531</v>
      </c>
      <c r="W47" s="108">
        <f>LARGE(State!Q$3:Q$53,46)</f>
        <v>8.4258551122128756E-3</v>
      </c>
    </row>
    <row r="48" spans="1:23">
      <c r="A48" s="74">
        <v>47</v>
      </c>
      <c r="B48" s="107" t="str">
        <f>VLOOKUP(G48,State!M$3:AY$53,39,0)</f>
        <v>North Dakota</v>
      </c>
      <c r="C48" s="74">
        <f>VLOOKUP(B48,State!$A$3:$B$54,2,0)</f>
        <v>3</v>
      </c>
      <c r="D48" s="75">
        <f>VLOOKUP(B48,State!$A$3:$C$54,3,0)</f>
        <v>288267</v>
      </c>
      <c r="E48" s="106" t="str">
        <f>IF(VLOOKUP(B48,State!$A$3:$G$54,7,0)=1,"•","")</f>
        <v/>
      </c>
      <c r="F48" s="75">
        <f>VLOOKUP(B48,State!$A$3:$L$54,12,0)</f>
        <v>95284</v>
      </c>
      <c r="G48" s="108">
        <f>LARGE(State!M$3:M$53,47)</f>
        <v>0.33054078337097204</v>
      </c>
      <c r="I48" s="74">
        <v>47</v>
      </c>
      <c r="J48" s="107" t="str">
        <f>VLOOKUP(O48,State!O$3:AY$53,37,0)</f>
        <v>Hawaii</v>
      </c>
      <c r="K48" s="74">
        <f>VLOOKUP(J48,State!$A$3:$B$54,2,0)</f>
        <v>4</v>
      </c>
      <c r="L48" s="75">
        <f>VLOOKUP(J48,State!$A$3:$C$54,3,0)</f>
        <v>367951</v>
      </c>
      <c r="M48" s="106" t="str">
        <f>IF(VLOOKUP(J48,State!$A$3:$H$54,8,0)=1,"•","")</f>
        <v/>
      </c>
      <c r="N48" s="75">
        <f>VLOOKUP(J48,State!$A$3:$N$54,14,0)</f>
        <v>137845</v>
      </c>
      <c r="O48" s="108">
        <f>LARGE(State!O$3:O$53,47)</f>
        <v>0.3746286869719066</v>
      </c>
      <c r="P48" s="108"/>
      <c r="Q48" s="74">
        <v>47</v>
      </c>
      <c r="R48" s="107" t="str">
        <f>VLOOKUP(W48,State!Q$3:AY$53,35,0)</f>
        <v>Mississippi</v>
      </c>
      <c r="S48" s="74">
        <f>VLOOKUP(R48,State!$A$3:$B$54,2,0)</f>
        <v>7</v>
      </c>
      <c r="T48" s="75">
        <f>VLOOKUP(R48,State!$A$3:$C$54,3,0)</f>
        <v>994926</v>
      </c>
      <c r="U48" s="106" t="str">
        <f>IF(VLOOKUP(R48,State!$A$3:$I$54,9,0)=1,"•","")</f>
        <v/>
      </c>
      <c r="V48" s="75">
        <f>VLOOKUP(R48,State!$A$3:$P$54,16,0)</f>
        <v>8126</v>
      </c>
      <c r="W48" s="108">
        <f>LARGE(State!Q$3:Q$53,47)</f>
        <v>8.1674415986716601E-3</v>
      </c>
    </row>
    <row r="49" spans="1:23">
      <c r="A49" s="74">
        <v>48</v>
      </c>
      <c r="B49" s="107" t="str">
        <f>VLOOKUP(G49,State!M$3:AY$53,39,0)</f>
        <v>Wyoming</v>
      </c>
      <c r="C49" s="74">
        <f>VLOOKUP(B49,State!$A$3:$B$54,2,0)</f>
        <v>3</v>
      </c>
      <c r="D49" s="75">
        <f>VLOOKUP(B49,State!$A$3:$C$54,3,0)</f>
        <v>218351</v>
      </c>
      <c r="E49" s="106" t="str">
        <f>IF(VLOOKUP(B49,State!$A$3:$G$54,7,0)=1,"•","")</f>
        <v/>
      </c>
      <c r="F49" s="75">
        <f>VLOOKUP(B49,State!$A$3:$L$54,12,0)</f>
        <v>60481</v>
      </c>
      <c r="G49" s="108">
        <f>LARGE(State!M$3:M$53,48)</f>
        <v>0.27698980082527674</v>
      </c>
      <c r="I49" s="74">
        <v>48</v>
      </c>
      <c r="J49" s="107" t="str">
        <f>VLOOKUP(O49,State!O$3:AY$53,37,0)</f>
        <v>New York</v>
      </c>
      <c r="K49" s="74">
        <f>VLOOKUP(J49,State!$A$3:$B$54,2,0)</f>
        <v>33</v>
      </c>
      <c r="L49" s="75">
        <f>VLOOKUP(J49,State!$A$3:$C$54,3,0)</f>
        <v>6831178</v>
      </c>
      <c r="M49" s="106" t="str">
        <f>IF(VLOOKUP(J49,State!$A$3:$H$54,8,0)=1,"•","")</f>
        <v/>
      </c>
      <c r="N49" s="75">
        <f>VLOOKUP(J49,State!$A$3:$N$54,14,0)</f>
        <v>2405676</v>
      </c>
      <c r="O49" s="108">
        <f>LARGE(State!O$3:O$53,48)</f>
        <v>0.35216122314482218</v>
      </c>
      <c r="P49" s="108"/>
      <c r="Q49" s="74">
        <v>48</v>
      </c>
      <c r="R49" s="107" t="str">
        <f>VLOOKUP(W49,State!Q$3:AY$53,35,0)</f>
        <v>Georgia</v>
      </c>
      <c r="S49" s="74">
        <f>VLOOKUP(R49,State!$A$3:$B$54,2,0)</f>
        <v>13</v>
      </c>
      <c r="T49" s="75">
        <f>VLOOKUP(R49,State!$A$3:$C$54,3,0)</f>
        <v>2596804</v>
      </c>
      <c r="U49" s="106" t="str">
        <f>IF(VLOOKUP(R49,State!$A$3:$I$54,9,0)=1,"•","")</f>
        <v/>
      </c>
      <c r="V49" s="75">
        <f>VLOOKUP(R49,State!$A$3:$P$54,16,0)</f>
        <v>13432</v>
      </c>
      <c r="W49" s="108">
        <f>LARGE(State!Q$3:Q$53,48)</f>
        <v>5.1725120571286861E-3</v>
      </c>
    </row>
    <row r="50" spans="1:23">
      <c r="A50" s="74">
        <v>49</v>
      </c>
      <c r="B50" s="107" t="str">
        <f>VLOOKUP(G50,State!M$3:AY$53,39,0)</f>
        <v>Alaska</v>
      </c>
      <c r="C50" s="74">
        <f>VLOOKUP(B50,State!$A$3:$B$54,2,0)</f>
        <v>3</v>
      </c>
      <c r="D50" s="75">
        <f>VLOOKUP(B50,State!$A$3:$C$54,3,0)</f>
        <v>285560</v>
      </c>
      <c r="E50" s="106" t="str">
        <f>IF(VLOOKUP(B50,State!$A$3:$G$54,7,0)=1,"•","")</f>
        <v/>
      </c>
      <c r="F50" s="75">
        <f>VLOOKUP(B50,State!$A$3:$L$54,12,0)</f>
        <v>79004</v>
      </c>
      <c r="G50" s="108">
        <f>LARGE(State!M$3:M$53,49)</f>
        <v>0.27666339823504693</v>
      </c>
      <c r="I50" s="74">
        <v>49</v>
      </c>
      <c r="J50" s="107" t="str">
        <f>VLOOKUP(O50,State!O$3:AY$53,37,0)</f>
        <v>Massachusetts</v>
      </c>
      <c r="K50" s="74">
        <f>VLOOKUP(J50,State!$A$3:$B$54,2,0)</f>
        <v>12</v>
      </c>
      <c r="L50" s="75">
        <f>VLOOKUP(J50,State!$A$3:$C$54,3,0)</f>
        <v>2702984</v>
      </c>
      <c r="M50" s="106" t="str">
        <f>IF(VLOOKUP(J50,State!$A$3:$H$54,8,0)=1,"•","")</f>
        <v/>
      </c>
      <c r="N50" s="75">
        <f>VLOOKUP(J50,State!$A$3:$N$54,14,0)</f>
        <v>878502</v>
      </c>
      <c r="O50" s="108">
        <f>LARGE(State!O$3:O$53,49)</f>
        <v>0.32501191276011993</v>
      </c>
      <c r="P50" s="108"/>
      <c r="Q50" s="74">
        <v>49</v>
      </c>
      <c r="R50" s="107" t="str">
        <f>VLOOKUP(W50,State!Q$3:AY$53,35,0)</f>
        <v>North Carolina</v>
      </c>
      <c r="S50" s="74">
        <f>VLOOKUP(R50,State!$A$3:$B$54,2,0)</f>
        <v>14</v>
      </c>
      <c r="T50" s="75">
        <f>VLOOKUP(R50,State!$A$3:$C$54,3,0)</f>
        <v>2911262</v>
      </c>
      <c r="U50" s="106" t="str">
        <f>IF(VLOOKUP(R50,State!$A$3:$I$54,9,0)=1,"•","")</f>
        <v/>
      </c>
      <c r="V50" s="75">
        <f>VLOOKUP(R50,State!$A$3:$P$54,16,0)</f>
        <v>0</v>
      </c>
      <c r="W50" s="108">
        <f>LARGE(State!Q$3:Q$53,49)</f>
        <v>0</v>
      </c>
    </row>
    <row r="51" spans="1:23">
      <c r="A51" s="74">
        <v>50</v>
      </c>
      <c r="B51" s="107" t="str">
        <f>VLOOKUP(G51,State!M$3:AY$53,39,0)</f>
        <v>Idaho</v>
      </c>
      <c r="C51" s="74">
        <f>VLOOKUP(B51,State!$A$3:$B$54,2,0)</f>
        <v>4</v>
      </c>
      <c r="D51" s="75">
        <f>VLOOKUP(B51,State!$A$3:$C$54,3,0)</f>
        <v>501621</v>
      </c>
      <c r="E51" s="106" t="str">
        <f>IF(VLOOKUP(B51,State!$A$3:$G$54,7,0)=1,"•","")</f>
        <v/>
      </c>
      <c r="F51" s="75">
        <f>VLOOKUP(B51,State!$A$3:$L$54,12,0)</f>
        <v>138637</v>
      </c>
      <c r="G51" s="108">
        <f>LARGE(State!M$3:M$53,50)</f>
        <v>0.27637798258047408</v>
      </c>
      <c r="I51" s="74">
        <v>50</v>
      </c>
      <c r="J51" s="107" t="str">
        <f>VLOOKUP(O51,State!O$3:AY$53,37,0)</f>
        <v>Rhode Island</v>
      </c>
      <c r="K51" s="74">
        <f>VLOOKUP(J51,State!$A$3:$B$54,2,0)</f>
        <v>4</v>
      </c>
      <c r="L51" s="75">
        <f>VLOOKUP(J51,State!$A$3:$C$54,3,0)</f>
        <v>409112</v>
      </c>
      <c r="M51" s="106" t="str">
        <f>IF(VLOOKUP(J51,State!$A$3:$H$54,8,0)=1,"•","")</f>
        <v/>
      </c>
      <c r="N51" s="75">
        <f>VLOOKUP(J51,State!$A$3:$N$54,14,0)</f>
        <v>130555</v>
      </c>
      <c r="O51" s="108">
        <f>LARGE(State!O$3:O$53,50)</f>
        <v>0.31911799213907194</v>
      </c>
      <c r="P51" s="108"/>
      <c r="Q51" s="74">
        <v>50</v>
      </c>
      <c r="R51" s="107" t="str">
        <f>VLOOKUP(W51,State!Q$3:AY$53,35,0)</f>
        <v>North Carolina</v>
      </c>
      <c r="S51" s="74">
        <f>VLOOKUP(R51,State!$A$3:$B$54,2,0)</f>
        <v>14</v>
      </c>
      <c r="T51" s="75">
        <f>VLOOKUP(R51,State!$A$3:$C$54,3,0)</f>
        <v>2911262</v>
      </c>
      <c r="U51" s="106" t="str">
        <f>IF(VLOOKUP(R51,State!$A$3:$I$54,9,0)=1,"•","")</f>
        <v/>
      </c>
      <c r="V51" s="75">
        <f>VLOOKUP(R51,State!$A$3:$P$54,16,0)</f>
        <v>0</v>
      </c>
      <c r="W51" s="108">
        <f>LARGE(State!Q$3:Q$53,50)</f>
        <v>0</v>
      </c>
    </row>
    <row r="52" spans="1:23">
      <c r="A52" s="74">
        <v>51</v>
      </c>
      <c r="B52" s="107" t="str">
        <f>VLOOKUP(G52,State!M$3:AY$53,39,0)</f>
        <v>Utah</v>
      </c>
      <c r="C52" s="74">
        <f>VLOOKUP(B52,State!$A$3:$B$54,2,0)</f>
        <v>5</v>
      </c>
      <c r="D52" s="75">
        <f>VLOOKUP(B52,State!$A$3:$C$54,3,0)</f>
        <v>770754</v>
      </c>
      <c r="E52" s="106" t="str">
        <f>IF(VLOOKUP(B52,State!$A$3:$G$54,7,0)=1,"•","")</f>
        <v/>
      </c>
      <c r="F52" s="75">
        <f>VLOOKUP(B52,State!$A$3:$L$54,12,0)</f>
        <v>203053</v>
      </c>
      <c r="G52" s="108">
        <f>LARGE(State!M$3:M$53,51)</f>
        <v>0.26344722181136915</v>
      </c>
      <c r="I52" s="74">
        <v>51</v>
      </c>
      <c r="J52" s="107" t="str">
        <f>VLOOKUP(O52,State!O$3:AY$53,37,0)</f>
        <v>District of Columbia</v>
      </c>
      <c r="K52" s="74">
        <f>VLOOKUP(J52,State!$A$3:$B$54,2,0)</f>
        <v>3</v>
      </c>
      <c r="L52" s="75">
        <f>VLOOKUP(J52,State!$A$3:$C$54,3,0)</f>
        <v>201894</v>
      </c>
      <c r="M52" s="106" t="str">
        <f>IF(VLOOKUP(J52,State!$A$3:$H$54,8,0)=1,"•","")</f>
        <v/>
      </c>
      <c r="N52" s="75">
        <f>VLOOKUP(J52,State!$A$3:$N$54,14,0)</f>
        <v>18073</v>
      </c>
      <c r="O52" s="108">
        <f>LARGE(State!O$3:O$53,51)</f>
        <v>8.9517271439468235E-2</v>
      </c>
      <c r="P52" s="108"/>
      <c r="Q52" s="74">
        <v>51</v>
      </c>
      <c r="R52" s="107" t="str">
        <f>VLOOKUP(W52,State!Q$3:AY$53,35,0)</f>
        <v>North Carolina</v>
      </c>
      <c r="S52" s="74">
        <f>VLOOKUP(R52,State!$A$3:$B$54,2,0)</f>
        <v>14</v>
      </c>
      <c r="T52" s="75">
        <f>VLOOKUP(R52,State!$A$3:$C$54,3,0)</f>
        <v>2911262</v>
      </c>
      <c r="U52" s="106" t="str">
        <f>IF(VLOOKUP(R52,State!$A$3:$I$54,9,0)=1,"•","")</f>
        <v/>
      </c>
      <c r="V52" s="75">
        <f>VLOOKUP(R52,State!$A$3:$P$54,16,0)</f>
        <v>0</v>
      </c>
      <c r="W52" s="108">
        <f>LARGE(State!Q$3:Q$53,51)</f>
        <v>0</v>
      </c>
    </row>
    <row r="53" spans="1:23">
      <c r="B53" s="107" t="s">
        <v>1111</v>
      </c>
      <c r="C53" s="74">
        <f>VLOOKUP(B53,State!$A$3:$B$54,2,0)</f>
        <v>538</v>
      </c>
      <c r="D53" s="75">
        <f>VLOOKUP(B53,State!$A$3:$C$54,3,0)</f>
        <v>105422576</v>
      </c>
      <c r="E53" s="106" t="str">
        <f>IF(VLOOKUP(B53,State!$A$3:$G$54,7,0)=1,"•","")</f>
        <v>•</v>
      </c>
      <c r="F53" s="75">
        <f>VLOOKUP(B53,State!$A$3:$L$54,12,0)</f>
        <v>51009810</v>
      </c>
      <c r="G53" s="108">
        <f>State!M54</f>
        <v>0.48386040196930874</v>
      </c>
      <c r="J53" s="107" t="s">
        <v>1111</v>
      </c>
      <c r="K53" s="74">
        <f>VLOOKUP(J53,State!$A$3:$B$54,2,0)</f>
        <v>538</v>
      </c>
      <c r="L53" s="75">
        <f>VLOOKUP(J53,State!$A$3:$C$54,3,0)</f>
        <v>105422576</v>
      </c>
      <c r="M53" s="106" t="str">
        <f>IF(VLOOKUP(J53,State!$A$3:$H$54,8,0)=1,"•","")</f>
        <v/>
      </c>
      <c r="N53" s="75">
        <f>VLOOKUP(J53,State!$A$3:$N$54,14,0)</f>
        <v>50462412</v>
      </c>
      <c r="O53" s="108">
        <f>State!O54</f>
        <v>0.47866798473981514</v>
      </c>
      <c r="P53" s="108"/>
      <c r="R53" s="107" t="s">
        <v>1111</v>
      </c>
      <c r="S53" s="74">
        <f>VLOOKUP(R53,State!$A$3:$B$54,2,0)</f>
        <v>538</v>
      </c>
      <c r="T53" s="75">
        <f>VLOOKUP(R53,State!$A$3:$C$54,3,0)</f>
        <v>105422576</v>
      </c>
      <c r="U53" s="106" t="str">
        <f>IF(VLOOKUP(R53,State!$A$3:$I$54,9,0)=1,"•","")</f>
        <v/>
      </c>
      <c r="V53" s="75">
        <f>VLOOKUP(R53,State!$A$3:$P$54,16,0)</f>
        <v>2883443</v>
      </c>
      <c r="W53" s="108">
        <f>State!Q54</f>
        <v>2.7351285743577352E-2</v>
      </c>
    </row>
    <row r="54" spans="1:23">
      <c r="F54" s="107"/>
    </row>
    <row r="55" spans="1:23">
      <c r="O55" s="75"/>
      <c r="P55" s="75"/>
      <c r="R55" s="75"/>
      <c r="S55" s="75"/>
      <c r="V55" s="75"/>
      <c r="W55" s="75"/>
    </row>
    <row r="56" spans="1:23">
      <c r="O56" s="111"/>
    </row>
    <row r="58" spans="1:23">
      <c r="V58" s="75"/>
    </row>
  </sheetData>
  <mergeCells count="3">
    <mergeCell ref="F1:G1"/>
    <mergeCell ref="N1:O1"/>
    <mergeCell ref="V1:W1"/>
  </mergeCells>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AM99"/>
  <sheetViews>
    <sheetView workbookViewId="0">
      <selection activeCell="A67" sqref="A67:XFD71"/>
    </sheetView>
  </sheetViews>
  <sheetFormatPr baseColWidth="10" defaultRowHeight="13" x14ac:dyDescent="0"/>
  <cols>
    <col min="1" max="1" width="11.7109375" customWidth="1"/>
    <col min="4" max="4" width="10.7109375" style="2"/>
  </cols>
  <sheetData>
    <row r="1" spans="1:39">
      <c r="A1" s="68" t="s">
        <v>1190</v>
      </c>
      <c r="C1" s="2"/>
      <c r="D1"/>
    </row>
    <row r="2" spans="1:39">
      <c r="A2" t="s">
        <v>3288</v>
      </c>
      <c r="B2" s="17" t="s">
        <v>1851</v>
      </c>
      <c r="C2" s="17" t="s">
        <v>412</v>
      </c>
      <c r="D2" s="26" t="s">
        <v>1852</v>
      </c>
      <c r="E2" s="81" t="s">
        <v>1853</v>
      </c>
      <c r="F2" s="81" t="s">
        <v>3585</v>
      </c>
      <c r="G2" s="25" t="str">
        <f>County!N1</f>
        <v>Gore</v>
      </c>
      <c r="H2" s="27" t="str">
        <f>County!O1</f>
        <v>Bush</v>
      </c>
      <c r="I2" s="103" t="str">
        <f>County!P1</f>
        <v>Nader</v>
      </c>
      <c r="J2" s="26" t="s">
        <v>3578</v>
      </c>
      <c r="K2" s="25"/>
      <c r="M2" s="27"/>
      <c r="O2" s="95"/>
      <c r="Q2" s="18"/>
      <c r="S2" s="18"/>
      <c r="U2" s="18"/>
      <c r="V2" s="18"/>
      <c r="W2" s="18"/>
      <c r="X2" s="149"/>
      <c r="Y2" s="150"/>
      <c r="Z2" s="150"/>
      <c r="AA2" s="18"/>
      <c r="AB2" s="149"/>
      <c r="AC2" s="150"/>
      <c r="AD2" s="150"/>
      <c r="AE2" s="18"/>
      <c r="AF2" s="1"/>
      <c r="AH2" s="1"/>
      <c r="AI2" s="1"/>
      <c r="AJ2" s="1"/>
      <c r="AK2" s="1"/>
      <c r="AM2" s="1"/>
    </row>
    <row r="3" spans="1:39">
      <c r="A3" t="str">
        <f>VLOOKUP(D3,State!$K$3:$AY$52,41,FALSE)</f>
        <v>Florida</v>
      </c>
      <c r="B3">
        <f>VLOOKUP(A3,State!$AY$3:$BA$53,3,FALSE)</f>
        <v>25</v>
      </c>
      <c r="C3" s="81" t="str">
        <f>IF(RANK(G3,G3:J3)=1,"Dem",IF(RANK(H3,G3:J3)=1,"Rep","Ind"))</f>
        <v>Rep</v>
      </c>
      <c r="D3" s="59">
        <f>MIN(State!K$3:K$53)</f>
        <v>9.0053680042796462E-5</v>
      </c>
      <c r="E3" s="60">
        <f>VLOOKUP(A3,State!$A$3:$J$52,10,FALSE)</f>
        <v>537</v>
      </c>
      <c r="F3" s="60">
        <f>VLOOKUP(A3,State!$A$3:$C$52,3,FALSE)</f>
        <v>5963110</v>
      </c>
      <c r="G3" s="58">
        <f>VLOOKUP(A3,State!$A$3:$M$52,13,FALSE)</f>
        <v>0.48837821204036147</v>
      </c>
      <c r="H3" s="58">
        <f>VLOOKUP(A3,State!$A$3:$O$52,15,FALSE)</f>
        <v>0.4884682657204043</v>
      </c>
      <c r="I3" s="58">
        <f>VLOOKUP(A3,State!$A$3:$Q$52,17,FALSE)</f>
        <v>1.6348516126652033E-2</v>
      </c>
      <c r="J3" s="67">
        <f t="shared" ref="J3:J12" si="0">1-G3-H3-I3</f>
        <v>6.8050061125821924E-3</v>
      </c>
      <c r="K3" s="58"/>
      <c r="M3" s="58"/>
      <c r="O3" s="58"/>
    </row>
    <row r="4" spans="1:39">
      <c r="A4" t="str">
        <f>VLOOKUP(D4,State!$K$3:$AY$52,41,FALSE)</f>
        <v>New Mexico</v>
      </c>
      <c r="B4">
        <f>VLOOKUP(A4,State!$AY$3:$BA$53,3,FALSE)</f>
        <v>5</v>
      </c>
      <c r="C4" s="81" t="str">
        <f t="shared" ref="C4:C12" si="1">IF(RANK(G4,G4:J4)=1,"Dem",IF(RANK(H4,G4:J4)=1,"Rep","Ind"))</f>
        <v>Dem</v>
      </c>
      <c r="D4" s="59">
        <f>SMALL(State!K$3:K$53,2)</f>
        <v>6.1142155511564389E-4</v>
      </c>
      <c r="E4" s="60">
        <f>VLOOKUP(A4,State!$A$3:$J$52,10,FALSE)</f>
        <v>366</v>
      </c>
      <c r="F4" s="60">
        <f>VLOOKUP(A4,State!$A$3:$C$52,3,FALSE)</f>
        <v>598605</v>
      </c>
      <c r="G4" s="58">
        <f>VLOOKUP(A4,State!$A$3:$M$52,13,FALSE)</f>
        <v>0.47908554054844177</v>
      </c>
      <c r="H4" s="58">
        <f>VLOOKUP(A4,State!$A$3:$O$52,15,FALSE)</f>
        <v>0.47847411899332615</v>
      </c>
      <c r="I4" s="58">
        <f>VLOOKUP(A4,State!$A$3:$Q$52,17,FALSE)</f>
        <v>3.5500872862739202E-2</v>
      </c>
      <c r="J4" s="67">
        <f t="shared" si="0"/>
        <v>6.9394675954928819E-3</v>
      </c>
      <c r="K4" s="58"/>
      <c r="M4" s="58"/>
      <c r="O4" s="58"/>
    </row>
    <row r="5" spans="1:39">
      <c r="A5" t="str">
        <f>VLOOKUP(D5,State!$K$3:$AY$52,41,FALSE)</f>
        <v>Wisconsin</v>
      </c>
      <c r="B5">
        <f>VLOOKUP(A5,State!$AY$3:$BA$53,3,FALSE)</f>
        <v>11</v>
      </c>
      <c r="C5" s="81" t="str">
        <f t="shared" si="1"/>
        <v>Dem</v>
      </c>
      <c r="D5" s="59">
        <f>SMALL(State!K$3:K$53,3)</f>
        <v>2.1965614654312869E-3</v>
      </c>
      <c r="E5" s="60">
        <f>VLOOKUP(A5,State!$A$3:$J$52,10,FALSE)</f>
        <v>5708</v>
      </c>
      <c r="F5" s="60">
        <f>VLOOKUP(A5,State!$A$3:$C$52,3,FALSE)</f>
        <v>2598607</v>
      </c>
      <c r="G5" s="58">
        <f>VLOOKUP(A5,State!$A$3:$M$52,13,FALSE)</f>
        <v>0.47832819660687437</v>
      </c>
      <c r="H5" s="58">
        <f>VLOOKUP(A5,State!$A$3:$O$52,15,FALSE)</f>
        <v>0.47613163514144308</v>
      </c>
      <c r="I5" s="58">
        <f>VLOOKUP(A5,State!$A$3:$Q$52,17,FALSE)</f>
        <v>3.620016416487757E-2</v>
      </c>
      <c r="J5" s="67">
        <f t="shared" si="0"/>
        <v>9.3400040868049303E-3</v>
      </c>
      <c r="K5" s="58"/>
      <c r="M5" s="58"/>
      <c r="O5" s="58"/>
    </row>
    <row r="6" spans="1:39">
      <c r="A6" t="str">
        <f>VLOOKUP(D6,State!$K$3:$AY$52,41,FALSE)</f>
        <v>Iowa</v>
      </c>
      <c r="B6">
        <f>VLOOKUP(A6,State!$AY$3:$BA$53,3,FALSE)</f>
        <v>7</v>
      </c>
      <c r="C6" s="81" t="str">
        <f t="shared" si="1"/>
        <v>Dem</v>
      </c>
      <c r="D6" s="59">
        <f>SMALL(State!K$3:K$53,4)</f>
        <v>3.1499821749319491E-3</v>
      </c>
      <c r="E6" s="60">
        <f>VLOOKUP(A6,State!$A$3:$J$52,10,FALSE)</f>
        <v>4144</v>
      </c>
      <c r="F6" s="60">
        <f>VLOOKUP(A6,State!$A$3:$C$52,3,FALSE)</f>
        <v>1315563</v>
      </c>
      <c r="G6" s="58">
        <f>VLOOKUP(A6,State!$A$3:$M$52,13,FALSE)</f>
        <v>0.4853564595538184</v>
      </c>
      <c r="H6" s="58">
        <f>VLOOKUP(A6,State!$A$3:$O$52,15,FALSE)</f>
        <v>0.48220647737888644</v>
      </c>
      <c r="I6" s="58">
        <f>VLOOKUP(A6,State!$A$3:$Q$52,17,FALSE)</f>
        <v>2.2328083109664835E-2</v>
      </c>
      <c r="J6" s="67">
        <f t="shared" si="0"/>
        <v>1.0108979957630267E-2</v>
      </c>
      <c r="K6" s="58"/>
      <c r="M6" s="58"/>
      <c r="O6" s="58"/>
    </row>
    <row r="7" spans="1:39">
      <c r="A7" t="str">
        <f>VLOOKUP(D7,State!$K$3:$AY$52,41,FALSE)</f>
        <v>Oregon</v>
      </c>
      <c r="B7">
        <f>VLOOKUP(A7,State!$AY$3:$BA$53,3,FALSE)</f>
        <v>7</v>
      </c>
      <c r="C7" s="81" t="str">
        <f t="shared" si="1"/>
        <v>Dem</v>
      </c>
      <c r="D7" s="59">
        <f>SMALL(State!K$3:K$53,5)</f>
        <v>4.4101311109488598E-3</v>
      </c>
      <c r="E7" s="60">
        <f>VLOOKUP(A7,State!$A$3:$J$52,10,FALSE)</f>
        <v>6765</v>
      </c>
      <c r="F7" s="60">
        <f>VLOOKUP(A7,State!$A$3:$C$52,3,FALSE)</f>
        <v>1533968</v>
      </c>
      <c r="G7" s="58">
        <f>VLOOKUP(A7,State!$A$3:$M$52,13,FALSE)</f>
        <v>0.46959388983342548</v>
      </c>
      <c r="H7" s="58">
        <f>VLOOKUP(A7,State!$A$3:$O$52,15,FALSE)</f>
        <v>0.46518375872247664</v>
      </c>
      <c r="I7" s="58">
        <f>VLOOKUP(A7,State!$A$3:$Q$52,17,FALSE)</f>
        <v>5.0429344028037087E-2</v>
      </c>
      <c r="J7" s="67">
        <f t="shared" si="0"/>
        <v>1.4793007416060738E-2</v>
      </c>
      <c r="K7" s="58"/>
      <c r="M7" s="58"/>
      <c r="O7" s="58"/>
    </row>
    <row r="8" spans="1:39">
      <c r="A8" t="str">
        <f>VLOOKUP(D8,State!$K$3:$AY$52,41,FALSE)</f>
        <v>New Hampshire</v>
      </c>
      <c r="B8">
        <f>VLOOKUP(A8,State!$AY$3:$BA$53,3,FALSE)</f>
        <v>4</v>
      </c>
      <c r="C8" s="81" t="str">
        <f t="shared" si="1"/>
        <v>Rep</v>
      </c>
      <c r="D8" s="59">
        <f>SMALL(State!K$3:K$53,6)</f>
        <v>1.2671306896557783E-2</v>
      </c>
      <c r="E8" s="60">
        <f>VLOOKUP(A8,State!$A$3:$J$52,10,FALSE)</f>
        <v>7211</v>
      </c>
      <c r="F8" s="60">
        <f>VLOOKUP(A8,State!$A$3:$C$52,3,FALSE)</f>
        <v>569081</v>
      </c>
      <c r="G8" s="58">
        <f>VLOOKUP(A8,State!$A$3:$M$52,13,FALSE)</f>
        <v>0.46803179160787306</v>
      </c>
      <c r="H8" s="58">
        <f>VLOOKUP(A8,State!$A$3:$O$52,15,FALSE)</f>
        <v>0.48070309850443083</v>
      </c>
      <c r="I8" s="58">
        <f>VLOOKUP(A8,State!$A$3:$Q$52,17,FALSE)</f>
        <v>3.9006749478545232E-2</v>
      </c>
      <c r="J8" s="67">
        <f t="shared" si="0"/>
        <v>1.2258360409150827E-2</v>
      </c>
      <c r="K8" s="58"/>
      <c r="M8" s="58"/>
      <c r="O8" s="58"/>
    </row>
    <row r="9" spans="1:39">
      <c r="A9" t="str">
        <f>VLOOKUP(D9,State!$K$3:$AY$52,41,FALSE)</f>
        <v>Minnesota</v>
      </c>
      <c r="B9">
        <f>VLOOKUP(A9,State!$AY$3:$BA$53,3,FALSE)</f>
        <v>10</v>
      </c>
      <c r="C9" s="81" t="str">
        <f t="shared" si="1"/>
        <v>Dem</v>
      </c>
      <c r="D9" s="59">
        <f>SMALL(State!K$3:K$53,7)</f>
        <v>2.4032214082589591E-2</v>
      </c>
      <c r="E9" s="60">
        <f>VLOOKUP(A9,State!$A$3:$J$52,10,FALSE)</f>
        <v>58607</v>
      </c>
      <c r="F9" s="60">
        <f>VLOOKUP(A9,State!$A$3:$C$52,3,FALSE)</f>
        <v>2438685</v>
      </c>
      <c r="G9" s="58">
        <f>VLOOKUP(A9,State!$A$3:$M$52,13,FALSE)</f>
        <v>0.47905572060352197</v>
      </c>
      <c r="H9" s="58">
        <f>VLOOKUP(A9,State!$A$3:$O$52,15,FALSE)</f>
        <v>0.45502350652093237</v>
      </c>
      <c r="I9" s="58">
        <f>VLOOKUP(A9,State!$A$3:$Q$52,17,FALSE)</f>
        <v>5.1952589202787565E-2</v>
      </c>
      <c r="J9" s="67">
        <f t="shared" si="0"/>
        <v>1.3968183672758087E-2</v>
      </c>
      <c r="K9" s="58"/>
      <c r="M9" s="58"/>
      <c r="O9" s="58"/>
    </row>
    <row r="10" spans="1:39">
      <c r="A10" t="str">
        <f>VLOOKUP(D10,State!$K$3:$AY$52,41,FALSE)</f>
        <v>Missouri</v>
      </c>
      <c r="B10">
        <f>VLOOKUP(A10,State!$AY$3:$BA$53,3,FALSE)</f>
        <v>11</v>
      </c>
      <c r="C10" s="81" t="str">
        <f t="shared" si="1"/>
        <v>Rep</v>
      </c>
      <c r="D10" s="59">
        <f>SMALL(State!K$3:K$53,8)</f>
        <v>3.3385426112720412E-2</v>
      </c>
      <c r="E10" s="60">
        <f>VLOOKUP(A10,State!$A$3:$J$52,10,FALSE)</f>
        <v>78786</v>
      </c>
      <c r="F10" s="60">
        <f>VLOOKUP(A10,State!$A$3:$C$52,3,FALSE)</f>
        <v>2359892</v>
      </c>
      <c r="G10" s="58">
        <f>VLOOKUP(A10,State!$A$3:$M$52,13,FALSE)</f>
        <v>0.47084273348102373</v>
      </c>
      <c r="H10" s="58">
        <f>VLOOKUP(A10,State!$A$3:$O$52,15,FALSE)</f>
        <v>0.50422815959374412</v>
      </c>
      <c r="I10" s="58">
        <f>VLOOKUP(A10,State!$A$3:$Q$52,17,FALSE)</f>
        <v>1.6320662131995872E-2</v>
      </c>
      <c r="J10" s="67">
        <f t="shared" si="0"/>
        <v>8.6084447932363306E-3</v>
      </c>
      <c r="K10" s="58"/>
      <c r="M10" s="58"/>
      <c r="O10" s="58"/>
    </row>
    <row r="11" spans="1:39">
      <c r="A11" t="str">
        <f>VLOOKUP(D11,State!$K$3:$AY$52,41,FALSE)</f>
        <v>Ohio</v>
      </c>
      <c r="B11">
        <f>VLOOKUP(A11,State!$AY$3:$BA$53,3,FALSE)</f>
        <v>21</v>
      </c>
      <c r="C11" s="81" t="str">
        <f t="shared" si="1"/>
        <v>Rep</v>
      </c>
      <c r="D11" s="59">
        <f>SMALL(State!K$3:K$53,9)</f>
        <v>3.5069707363174288E-2</v>
      </c>
      <c r="E11" s="60">
        <f>VLOOKUP(A11,State!$A$3:$J$52,10,FALSE)</f>
        <v>165019</v>
      </c>
      <c r="F11" s="60">
        <f>VLOOKUP(A11,State!$A$3:$C$52,3,FALSE)</f>
        <v>4705457</v>
      </c>
      <c r="G11" s="58">
        <f>VLOOKUP(A11,State!$A$3:$M$52,13,FALSE)</f>
        <v>0.46460736969862865</v>
      </c>
      <c r="H11" s="58">
        <f>VLOOKUP(A11,State!$A$3:$O$52,15,FALSE)</f>
        <v>0.49967707706180292</v>
      </c>
      <c r="I11" s="58">
        <f>VLOOKUP(A11,State!$A$3:$Q$52,17,FALSE)</f>
        <v>2.5046876424542824E-2</v>
      </c>
      <c r="J11" s="67">
        <f t="shared" si="0"/>
        <v>1.0668676815025663E-2</v>
      </c>
      <c r="K11" s="58"/>
      <c r="M11" s="58"/>
      <c r="O11" s="58"/>
    </row>
    <row r="12" spans="1:39">
      <c r="A12" t="str">
        <f>VLOOKUP(D12,State!$K$3:$AY$52,41,FALSE)</f>
        <v>Nevada</v>
      </c>
      <c r="B12">
        <f>VLOOKUP(A12,State!$AY$3:$BA$53,3,FALSE)</f>
        <v>4</v>
      </c>
      <c r="C12" s="81" t="str">
        <f t="shared" si="1"/>
        <v>Rep</v>
      </c>
      <c r="D12" s="59">
        <f>SMALL(State!K$3:K$53,10)</f>
        <v>3.5464801221735058E-2</v>
      </c>
      <c r="E12" s="60">
        <f>VLOOKUP(A12,State!$A$3:$J$52,10,FALSE)</f>
        <v>21597</v>
      </c>
      <c r="F12" s="60">
        <f>VLOOKUP(A12,State!$A$3:$C$52,3,FALSE)</f>
        <v>608970</v>
      </c>
      <c r="G12" s="58">
        <f>VLOOKUP(A12,State!$A$3:$M$52,13,FALSE)</f>
        <v>0.45975663825804225</v>
      </c>
      <c r="H12" s="58">
        <f>VLOOKUP(A12,State!$A$3:$O$52,15,FALSE)</f>
        <v>0.49522143947977731</v>
      </c>
      <c r="I12" s="58">
        <f>VLOOKUP(A12,State!$A$3:$Q$52,17,FALSE)</f>
        <v>2.4644892195017816E-2</v>
      </c>
      <c r="J12" s="67">
        <f t="shared" si="0"/>
        <v>2.037703006716262E-2</v>
      </c>
      <c r="K12" s="58"/>
      <c r="M12" s="58"/>
      <c r="O12" s="58"/>
    </row>
    <row r="13" spans="1:39">
      <c r="D13" s="59"/>
      <c r="E13" s="59"/>
      <c r="F13" s="60"/>
      <c r="G13" s="60"/>
      <c r="H13" s="58"/>
      <c r="I13" s="58"/>
      <c r="J13" s="58"/>
      <c r="K13" s="58"/>
      <c r="L13" s="58"/>
      <c r="M13" s="58"/>
    </row>
    <row r="14" spans="1:39">
      <c r="A14" s="68" t="s">
        <v>411</v>
      </c>
    </row>
    <row r="15" spans="1:39">
      <c r="A15" t="s">
        <v>3288</v>
      </c>
      <c r="B15" s="17" t="s">
        <v>1851</v>
      </c>
      <c r="C15" s="17" t="s">
        <v>412</v>
      </c>
      <c r="D15" s="26" t="s">
        <v>1852</v>
      </c>
      <c r="E15" s="81" t="s">
        <v>1853</v>
      </c>
      <c r="F15" s="81" t="s">
        <v>3585</v>
      </c>
      <c r="G15" s="25" t="str">
        <f>County!N1</f>
        <v>Gore</v>
      </c>
      <c r="H15" s="27" t="str">
        <f>County!O1</f>
        <v>Bush</v>
      </c>
      <c r="I15" s="103" t="str">
        <f>County!P1</f>
        <v>Nader</v>
      </c>
      <c r="J15" s="26" t="s">
        <v>3578</v>
      </c>
      <c r="K15" s="25"/>
      <c r="M15" s="27"/>
      <c r="O15" s="95"/>
      <c r="Q15" s="18"/>
      <c r="S15" s="18"/>
      <c r="U15" s="18"/>
      <c r="V15" s="18"/>
      <c r="W15" s="18"/>
      <c r="X15" s="149"/>
      <c r="Y15" s="149"/>
      <c r="Z15" s="149"/>
      <c r="AA15" s="18"/>
      <c r="AB15" s="149"/>
      <c r="AC15" s="149"/>
      <c r="AD15" s="149"/>
      <c r="AE15" s="18"/>
      <c r="AF15" s="1"/>
      <c r="AH15" s="1"/>
      <c r="AI15" s="1"/>
      <c r="AJ15" s="1"/>
      <c r="AK15" s="1"/>
      <c r="AM15" s="1"/>
    </row>
    <row r="16" spans="1:39">
      <c r="A16" t="str">
        <f>VLOOKUP(D16,State!$K$3:$AY$53,41,FALSE)</f>
        <v>District of Columbia</v>
      </c>
      <c r="B16">
        <f>VLOOKUP(A16,State!$A$3:$B$53,2,FALSE)</f>
        <v>3</v>
      </c>
      <c r="C16" s="81" t="str">
        <f>IF(RANK(G16,G16:J16)=1,"Dem",IF(RANK(H16,G16:J16)=1,"Rep","Ind"))</f>
        <v>Dem</v>
      </c>
      <c r="D16" s="59">
        <f>MAX(State!K$3:K$53)</f>
        <v>0.76203354235390852</v>
      </c>
      <c r="E16" s="60">
        <f>VLOOKUP(A16,State!$A$3:$J$53,10,FALSE)</f>
        <v>153850</v>
      </c>
      <c r="F16" s="60">
        <f>VLOOKUP(A16,State!$A$3:$C$53,3,FALSE)</f>
        <v>201894</v>
      </c>
      <c r="G16" s="58">
        <f>VLOOKUP(A16,State!$A$3:$M$53,13,FALSE)</f>
        <v>0.85155081379337672</v>
      </c>
      <c r="H16" s="58">
        <f>VLOOKUP(A16,State!$A$3:$O$53,15,FALSE)</f>
        <v>8.9517271439468235E-2</v>
      </c>
      <c r="I16" s="58">
        <f>VLOOKUP(A16,State!$A$3:$Q$53,17,FALSE)</f>
        <v>5.2383924237471145E-2</v>
      </c>
      <c r="J16" s="67">
        <f t="shared" ref="J16:J25" si="2">1-G16-H16-I16</f>
        <v>6.5479905296839044E-3</v>
      </c>
      <c r="K16" s="58"/>
      <c r="M16" s="58"/>
      <c r="O16" s="58"/>
    </row>
    <row r="17" spans="1:36">
      <c r="A17" t="str">
        <f>VLOOKUP(D17,State!$K$3:$AY$53,41,FALSE)</f>
        <v>Utah</v>
      </c>
      <c r="B17">
        <f>VLOOKUP(A17,State!$A$3:$B$53,2,FALSE)</f>
        <v>5</v>
      </c>
      <c r="C17" s="81" t="str">
        <f t="shared" ref="C17:C25" si="3">IF(RANK(G17,G17:J17)=1,"Dem",IF(RANK(H17,G17:J17)=1,"Rep","Ind"))</f>
        <v>Rep</v>
      </c>
      <c r="D17" s="59">
        <f>LARGE(State!K$3:K$53,2)</f>
        <v>0.40485420769791658</v>
      </c>
      <c r="E17" s="60">
        <f>VLOOKUP(A17,State!$A$3:$J$53,10,FALSE)</f>
        <v>312043</v>
      </c>
      <c r="F17" s="60">
        <f>VLOOKUP(A17,State!$A$3:$C$53,3,FALSE)</f>
        <v>770754</v>
      </c>
      <c r="G17" s="58">
        <f>VLOOKUP(A17,State!$A$3:$M$53,13,FALSE)</f>
        <v>0.26344722181136915</v>
      </c>
      <c r="H17" s="58">
        <f>VLOOKUP(A17,State!$A$3:$O$53,15,FALSE)</f>
        <v>0.66830142950928573</v>
      </c>
      <c r="I17" s="58">
        <f>VLOOKUP(A17,State!$A$3:$Q$53,17,FALSE)</f>
        <v>4.6512895164994281E-2</v>
      </c>
      <c r="J17" s="67">
        <f t="shared" si="2"/>
        <v>2.1738453514350844E-2</v>
      </c>
      <c r="K17" s="58"/>
      <c r="M17" s="58"/>
      <c r="O17" s="58"/>
    </row>
    <row r="18" spans="1:36">
      <c r="A18" t="str">
        <f>VLOOKUP(D18,State!$K$3:$AY$53,41,FALSE)</f>
        <v>Wyoming</v>
      </c>
      <c r="B18">
        <f>VLOOKUP(A18,State!$A$3:$B$53,2,FALSE)</f>
        <v>3</v>
      </c>
      <c r="C18" s="81" t="str">
        <f t="shared" si="3"/>
        <v>Rep</v>
      </c>
      <c r="D18" s="59">
        <f>LARGE(State!K$3:K$53,3)</f>
        <v>0.40057522063100237</v>
      </c>
      <c r="E18" s="60">
        <f>VLOOKUP(A18,State!$A$3:$J$53,10,FALSE)</f>
        <v>87466</v>
      </c>
      <c r="F18" s="60">
        <f>VLOOKUP(A18,State!$A$3:$C$53,3,FALSE)</f>
        <v>218351</v>
      </c>
      <c r="G18" s="58">
        <f>VLOOKUP(A18,State!$A$3:$M$53,13,FALSE)</f>
        <v>0.27698980082527674</v>
      </c>
      <c r="H18" s="58">
        <f>VLOOKUP(A18,State!$A$3:$O$53,15,FALSE)</f>
        <v>0.67756502145627906</v>
      </c>
      <c r="I18" s="58">
        <f>VLOOKUP(A18,State!$A$3:$Q$53,17,FALSE)</f>
        <v>2.1181492184601858E-2</v>
      </c>
      <c r="J18" s="67">
        <f t="shared" si="2"/>
        <v>2.4263685533842394E-2</v>
      </c>
      <c r="K18" s="58"/>
      <c r="M18" s="58"/>
      <c r="O18" s="58"/>
    </row>
    <row r="19" spans="1:36">
      <c r="A19" t="str">
        <f>VLOOKUP(D19,State!$K$3:$AY$53,41,FALSE)</f>
        <v>Idaho</v>
      </c>
      <c r="B19">
        <f>VLOOKUP(A19,State!$A$3:$B$53,2,FALSE)</f>
        <v>4</v>
      </c>
      <c r="C19" s="81" t="str">
        <f t="shared" si="3"/>
        <v>Rep</v>
      </c>
      <c r="D19" s="59">
        <f>LARGE(State!K$3:K$53,4)</f>
        <v>0.39531837781911044</v>
      </c>
      <c r="E19" s="60">
        <f>VLOOKUP(A19,State!$A$3:$J$53,10,FALSE)</f>
        <v>198300</v>
      </c>
      <c r="F19" s="60">
        <f>VLOOKUP(A19,State!$A$3:$C$53,3,FALSE)</f>
        <v>501621</v>
      </c>
      <c r="G19" s="58">
        <f>VLOOKUP(A19,State!$A$3:$M$53,13,FALSE)</f>
        <v>0.27637798258047408</v>
      </c>
      <c r="H19" s="58">
        <f>VLOOKUP(A19,State!$A$3:$O$53,15,FALSE)</f>
        <v>0.67169636039958458</v>
      </c>
      <c r="I19" s="58">
        <f>VLOOKUP(A19,State!$A$3:$Q$53,17,FALSE)</f>
        <v>2.4504556228706533E-2</v>
      </c>
      <c r="J19" s="67">
        <f t="shared" si="2"/>
        <v>2.7421100791234807E-2</v>
      </c>
      <c r="K19" s="58"/>
      <c r="M19" s="58"/>
      <c r="O19" s="58"/>
    </row>
    <row r="20" spans="1:36">
      <c r="A20" t="str">
        <f>VLOOKUP(D20,State!$K$3:$AY$53,41,FALSE)</f>
        <v>Alaska</v>
      </c>
      <c r="B20">
        <f>VLOOKUP(A20,State!$A$3:$B$53,2,FALSE)</f>
        <v>3</v>
      </c>
      <c r="C20" s="81" t="str">
        <f t="shared" si="3"/>
        <v>Rep</v>
      </c>
      <c r="D20" s="59">
        <f>LARGE(State!K$3:K$53,5)</f>
        <v>0.30954615492365878</v>
      </c>
      <c r="E20" s="60">
        <f>VLOOKUP(A20,State!$A$3:$J$53,10,FALSE)</f>
        <v>88394</v>
      </c>
      <c r="F20" s="60">
        <f>VLOOKUP(A20,State!$A$3:$C$53,3,FALSE)</f>
        <v>285560</v>
      </c>
      <c r="G20" s="58">
        <f>VLOOKUP(A20,State!$A$3:$M$53,13,FALSE)</f>
        <v>0.27666339823504693</v>
      </c>
      <c r="H20" s="58">
        <f>VLOOKUP(A20,State!$A$3:$O$53,15,FALSE)</f>
        <v>0.58620955315870571</v>
      </c>
      <c r="I20" s="58">
        <f>VLOOKUP(A20,State!$A$3:$Q$53,17,FALSE)</f>
        <v>0.10066886118503993</v>
      </c>
      <c r="J20" s="67">
        <f t="shared" si="2"/>
        <v>3.6458187421207433E-2</v>
      </c>
      <c r="K20" s="58"/>
      <c r="M20" s="58"/>
      <c r="O20" s="58"/>
    </row>
    <row r="21" spans="1:36">
      <c r="A21" t="str">
        <f>VLOOKUP(D21,State!$K$3:$AY$53,41,FALSE)</f>
        <v>Rhode Island</v>
      </c>
      <c r="B21">
        <f>VLOOKUP(A21,State!$A$3:$B$53,2,FALSE)</f>
        <v>4</v>
      </c>
      <c r="C21" s="81" t="str">
        <f t="shared" si="3"/>
        <v>Dem</v>
      </c>
      <c r="D21" s="59">
        <f>LARGE(State!K$3:K$53,6)</f>
        <v>0.29075900975771918</v>
      </c>
      <c r="E21" s="60">
        <f>VLOOKUP(A21,State!$A$3:$J$53,10,FALSE)</f>
        <v>118953</v>
      </c>
      <c r="F21" s="60">
        <f>VLOOKUP(A21,State!$A$3:$C$53,3,FALSE)</f>
        <v>409112</v>
      </c>
      <c r="G21" s="58">
        <f>VLOOKUP(A21,State!$A$3:$M$53,13,FALSE)</f>
        <v>0.60987700189679106</v>
      </c>
      <c r="H21" s="58">
        <f>VLOOKUP(A21,State!$A$3:$O$53,15,FALSE)</f>
        <v>0.31911799213907194</v>
      </c>
      <c r="I21" s="58">
        <f>VLOOKUP(A21,State!$A$3:$Q$53,17,FALSE)</f>
        <v>6.1235065214415615E-2</v>
      </c>
      <c r="J21" s="67">
        <f t="shared" si="2"/>
        <v>9.7699407497213869E-3</v>
      </c>
      <c r="K21" s="58"/>
      <c r="M21" s="58"/>
      <c r="O21" s="58"/>
    </row>
    <row r="22" spans="1:36">
      <c r="A22" t="str">
        <f>VLOOKUP(D22,State!$K$3:$AY$53,41,FALSE)</f>
        <v>Nebraska</v>
      </c>
      <c r="B22">
        <f>VLOOKUP(A22,State!$A$3:$B$53,2,FALSE)</f>
        <v>5</v>
      </c>
      <c r="C22" s="81" t="str">
        <f t="shared" si="3"/>
        <v>Rep</v>
      </c>
      <c r="D22" s="59">
        <f>LARGE(State!K$3:K$53,7)</f>
        <v>0.28992323021323668</v>
      </c>
      <c r="E22" s="60">
        <f>VLOOKUP(A22,State!$A$3:$J$53,10,FALSE)</f>
        <v>202082</v>
      </c>
      <c r="F22" s="60">
        <f>VLOOKUP(A22,State!$A$3:$C$53,3,FALSE)</f>
        <v>697019</v>
      </c>
      <c r="G22" s="58">
        <f>VLOOKUP(A22,State!$A$3:$M$53,13,FALSE)</f>
        <v>0.33253039013283714</v>
      </c>
      <c r="H22" s="58">
        <f>VLOOKUP(A22,State!$A$3:$O$53,15,FALSE)</f>
        <v>0.62245362034607377</v>
      </c>
      <c r="I22" s="58">
        <f>VLOOKUP(A22,State!$A$3:$Q$53,17,FALSE)</f>
        <v>3.5207074699541908E-2</v>
      </c>
      <c r="J22" s="67">
        <f t="shared" si="2"/>
        <v>9.8089148215471864E-3</v>
      </c>
      <c r="K22" s="58"/>
      <c r="M22" s="58"/>
      <c r="O22" s="58"/>
    </row>
    <row r="23" spans="1:36">
      <c r="A23" t="str">
        <f>VLOOKUP(D23,State!$K$3:$AY$53,41,FALSE)</f>
        <v>North Dakota</v>
      </c>
      <c r="B23">
        <f>VLOOKUP(A23,State!$A$3:$B$53,2,FALSE)</f>
        <v>3</v>
      </c>
      <c r="C23" s="81" t="str">
        <f t="shared" si="3"/>
        <v>Rep</v>
      </c>
      <c r="D23" s="59">
        <f>LARGE(State!K$3:K$53,8)</f>
        <v>0.27602188249088516</v>
      </c>
      <c r="E23" s="60">
        <f>VLOOKUP(A23,State!$A$3:$J$53,10,FALSE)</f>
        <v>79568</v>
      </c>
      <c r="F23" s="60">
        <f>VLOOKUP(A23,State!$A$3:$C$53,3,FALSE)</f>
        <v>288267</v>
      </c>
      <c r="G23" s="58">
        <f>VLOOKUP(A23,State!$A$3:$M$53,13,FALSE)</f>
        <v>0.33054078337097204</v>
      </c>
      <c r="H23" s="58">
        <f>VLOOKUP(A23,State!$A$3:$O$53,15,FALSE)</f>
        <v>0.60656266586185725</v>
      </c>
      <c r="I23" s="58">
        <f>VLOOKUP(A23,State!$A$3:$Q$53,17,FALSE)</f>
        <v>3.2945151543534293E-2</v>
      </c>
      <c r="J23" s="67">
        <f t="shared" si="2"/>
        <v>2.9951399223636418E-2</v>
      </c>
      <c r="K23" s="58"/>
      <c r="M23" s="58"/>
      <c r="O23" s="58"/>
    </row>
    <row r="24" spans="1:36">
      <c r="A24" t="str">
        <f>VLOOKUP(D24,State!$K$3:$AY$53,41,FALSE)</f>
        <v>Massachusetts</v>
      </c>
      <c r="B24">
        <f>VLOOKUP(A24,State!$A$3:$B$53,2,FALSE)</f>
        <v>12</v>
      </c>
      <c r="C24" s="81" t="str">
        <f t="shared" si="3"/>
        <v>Dem</v>
      </c>
      <c r="D24" s="59">
        <f>LARGE(State!K$3:K$53,9)</f>
        <v>0.27302603345043847</v>
      </c>
      <c r="E24" s="60">
        <f>VLOOKUP(A24,State!$A$3:$J$53,10,FALSE)</f>
        <v>737985</v>
      </c>
      <c r="F24" s="60">
        <f>VLOOKUP(A24,State!$A$3:$C$53,3,FALSE)</f>
        <v>2702984</v>
      </c>
      <c r="G24" s="58">
        <f>VLOOKUP(A24,State!$A$3:$M$53,13,FALSE)</f>
        <v>0.59803794621055839</v>
      </c>
      <c r="H24" s="58">
        <f>VLOOKUP(A24,State!$A$3:$O$53,15,FALSE)</f>
        <v>0.32501191276011993</v>
      </c>
      <c r="I24" s="58">
        <f>VLOOKUP(A24,State!$A$3:$Q$53,17,FALSE)</f>
        <v>6.4211996815371458E-2</v>
      </c>
      <c r="J24" s="67">
        <f t="shared" si="2"/>
        <v>1.2738144213950225E-2</v>
      </c>
      <c r="K24" s="58"/>
      <c r="M24" s="58"/>
      <c r="O24" s="58"/>
    </row>
    <row r="25" spans="1:36">
      <c r="A25" t="str">
        <f>VLOOKUP(D25,State!$K$3:$AY$53,41,FALSE)</f>
        <v>Montana</v>
      </c>
      <c r="B25">
        <f>VLOOKUP(A25,State!$A$3:$B$53,2,FALSE)</f>
        <v>3</v>
      </c>
      <c r="C25" s="81" t="str">
        <f t="shared" si="3"/>
        <v>Rep</v>
      </c>
      <c r="D25" s="59">
        <f>LARGE(State!K$3:K$53,10)</f>
        <v>0.25073662338167918</v>
      </c>
      <c r="E25" s="60">
        <f>VLOOKUP(A25,State!$A$3:$J$53,10,FALSE)</f>
        <v>103052</v>
      </c>
      <c r="F25" s="60">
        <f>VLOOKUP(A25,State!$A$3:$C$53,3,FALSE)</f>
        <v>410997</v>
      </c>
      <c r="G25" s="58">
        <f>VLOOKUP(A25,State!$A$3:$M$53,13,FALSE)</f>
        <v>0.33364233802193205</v>
      </c>
      <c r="H25" s="58">
        <f>VLOOKUP(A25,State!$A$3:$O$53,15,FALSE)</f>
        <v>0.58437896140361123</v>
      </c>
      <c r="I25" s="58">
        <f>VLOOKUP(A25,State!$A$3:$Q$53,17,FALSE)</f>
        <v>5.9457854923515255E-2</v>
      </c>
      <c r="J25" s="67">
        <f t="shared" si="2"/>
        <v>2.2520845650941521E-2</v>
      </c>
      <c r="K25" s="58"/>
      <c r="M25" s="58"/>
      <c r="O25" s="58"/>
    </row>
    <row r="26" spans="1:36">
      <c r="C26" s="59"/>
      <c r="D26" s="60"/>
      <c r="E26" s="60"/>
      <c r="F26" s="58"/>
      <c r="G26" s="58"/>
      <c r="H26" s="58"/>
      <c r="I26" s="67"/>
      <c r="J26" s="58"/>
      <c r="L26" s="58"/>
      <c r="N26" s="58"/>
    </row>
    <row r="27" spans="1:36">
      <c r="A27" s="68" t="s">
        <v>4291</v>
      </c>
      <c r="C27" s="59"/>
      <c r="D27" s="59"/>
      <c r="E27" s="60"/>
      <c r="F27" s="60"/>
      <c r="G27" s="58"/>
      <c r="H27" s="58"/>
      <c r="I27" s="58"/>
      <c r="J27" s="58"/>
      <c r="K27" s="58"/>
      <c r="L27" s="58"/>
    </row>
    <row r="28" spans="1:36">
      <c r="A28" s="133" t="str">
        <f>County!N1</f>
        <v>Gore</v>
      </c>
      <c r="B28" s="151"/>
      <c r="C28" s="151"/>
      <c r="D28" s="11"/>
      <c r="E28" s="152" t="str">
        <f>County!O1</f>
        <v>Bush</v>
      </c>
      <c r="F28" s="153"/>
      <c r="G28" s="153"/>
      <c r="H28" s="12"/>
      <c r="I28" s="154" t="str">
        <f>County!P1</f>
        <v>Nader</v>
      </c>
      <c r="J28" s="155"/>
      <c r="K28" s="155"/>
      <c r="L28" s="13"/>
      <c r="M28" s="149" t="str">
        <f>County!Q1</f>
        <v>Buchanan</v>
      </c>
      <c r="N28" s="150"/>
      <c r="O28" s="150"/>
      <c r="P28" s="18"/>
      <c r="Q28" s="149" t="str">
        <f>County!R1</f>
        <v>Browne</v>
      </c>
      <c r="R28" s="150"/>
      <c r="S28" s="150"/>
      <c r="T28" s="18"/>
      <c r="U28" s="149" t="str">
        <f>County!T1</f>
        <v>Hagelin</v>
      </c>
      <c r="V28" s="150"/>
      <c r="W28" s="150"/>
      <c r="X28" s="18"/>
      <c r="Y28" s="149" t="str">
        <f>County!S1</f>
        <v>Phillips</v>
      </c>
      <c r="Z28" s="150"/>
      <c r="AA28" s="150"/>
      <c r="AB28" s="18"/>
      <c r="AC28" s="1"/>
      <c r="AE28" s="1"/>
      <c r="AF28" s="1"/>
      <c r="AG28" s="1"/>
      <c r="AH28" s="1"/>
      <c r="AJ28" s="1"/>
    </row>
    <row r="29" spans="1:36" ht="13" customHeight="1">
      <c r="A29" t="str">
        <f>VLOOKUP(C29,State!M$3:AZ$53,39,FALSE)</f>
        <v>District of Columbia</v>
      </c>
      <c r="C29" s="29">
        <f>MAX(State!M3:M53)</f>
        <v>0.85155081379337672</v>
      </c>
      <c r="D29" s="18"/>
      <c r="E29" t="str">
        <f>VLOOKUP(G29,State!O$3:AZ$53,37,FALSE)</f>
        <v>Wyoming</v>
      </c>
      <c r="G29" s="29">
        <f>MAX(State!O3:O53)</f>
        <v>0.67756502145627906</v>
      </c>
      <c r="H29" s="12"/>
      <c r="I29" t="str">
        <f>VLOOKUP(K29,State!Q$3:AZ$53,35,FALSE)</f>
        <v>Alaska</v>
      </c>
      <c r="K29" s="29">
        <f>MAX(State!Q3:Q53)</f>
        <v>0.10066886118503993</v>
      </c>
      <c r="L29" s="13"/>
      <c r="M29" t="str">
        <f>VLOOKUP(O29,State!S$3:AZ$53,33,FALSE)</f>
        <v>North Dakota</v>
      </c>
      <c r="O29" s="29">
        <f>MAX(State!S$3:S$53)</f>
        <v>2.5282116926321777E-2</v>
      </c>
      <c r="P29" s="29"/>
      <c r="Q29" t="str">
        <f>VLOOKUP(S29,State!U$3:AZ$53,31,FALSE)</f>
        <v>Georgia</v>
      </c>
      <c r="S29" s="29">
        <f>MAX(State!U3:U53)</f>
        <v>1.3991044376086913E-2</v>
      </c>
      <c r="T29" s="18"/>
      <c r="U29" t="str">
        <f>VLOOKUP(W29,State!Y$3:AZ$53,27,FALSE)</f>
        <v>New York</v>
      </c>
      <c r="W29" s="29">
        <f>MAX(State!Y3:Y53)</f>
        <v>3.5673203069807287E-3</v>
      </c>
      <c r="Y29" t="str">
        <f>VLOOKUP(AA29,State!W$3:AZ$53,29,FALSE)</f>
        <v>Connecticut</v>
      </c>
      <c r="AA29" s="29">
        <f>MAX(State!W3:W53)</f>
        <v>6.6425720696802045E-3</v>
      </c>
      <c r="AD29" s="29"/>
    </row>
    <row r="30" spans="1:36">
      <c r="A30" t="str">
        <f>VLOOKUP(C30,State!M$3:AZ$53,39,FALSE)</f>
        <v>Rhode Island</v>
      </c>
      <c r="B30" s="29"/>
      <c r="C30" s="29">
        <f>LARGE(State!M$3:M$53,2)</f>
        <v>0.60987700189679106</v>
      </c>
      <c r="D30" s="18"/>
      <c r="E30" t="str">
        <f>VLOOKUP(G30,State!O$3:AZ$53,37,FALSE)</f>
        <v>Idaho</v>
      </c>
      <c r="F30" s="29"/>
      <c r="G30" s="29">
        <f>LARGE(State!O$3:O$53,2)</f>
        <v>0.67169636039958458</v>
      </c>
      <c r="H30" s="12"/>
      <c r="I30" t="str">
        <f>VLOOKUP(K30,State!Q$3:AZ$53,35,FALSE)</f>
        <v>Vermont</v>
      </c>
      <c r="J30" s="29"/>
      <c r="K30" s="29">
        <f>LARGE(State!Q$3:Q$53,2)</f>
        <v>6.9226796417358683E-2</v>
      </c>
      <c r="L30" s="13"/>
      <c r="M30" t="str">
        <f>VLOOKUP(O30,State!S$3:AZ$53,33,FALSE)</f>
        <v>Alaska</v>
      </c>
      <c r="N30" s="29"/>
      <c r="O30" s="29">
        <f>LARGE(State!S$3:S$53,2)</f>
        <v>1.8181818181818181E-2</v>
      </c>
      <c r="P30" s="29"/>
      <c r="Q30" t="str">
        <f>VLOOKUP(S30,State!U$3:AZ$53,31,FALSE)</f>
        <v>Alaska</v>
      </c>
      <c r="R30" s="29"/>
      <c r="S30" s="29">
        <f>LARGE(State!U$3:U$53,2)</f>
        <v>9.2309847317551472E-3</v>
      </c>
      <c r="T30" s="18"/>
      <c r="U30" t="str">
        <f>VLOOKUP(W30,State!Y$3:AZ$53,27,FALSE)</f>
        <v>Alaska</v>
      </c>
      <c r="V30" s="29"/>
      <c r="W30" s="29">
        <f>LARGE(State!Y$3:Y$53,2)</f>
        <v>3.2182378484381566E-3</v>
      </c>
      <c r="Y30" t="str">
        <f>VLOOKUP(AA30,State!W$3:AZ$53,29,FALSE)</f>
        <v>South Dakota</v>
      </c>
      <c r="Z30" s="29"/>
      <c r="AA30" s="29">
        <f>LARGE(State!W$3:W$53,2)</f>
        <v>5.6312822312651568E-3</v>
      </c>
      <c r="AC30" s="29"/>
      <c r="AD30" s="29"/>
    </row>
    <row r="31" spans="1:36">
      <c r="A31" t="str">
        <f>VLOOKUP(C31,State!M$3:AZ$53,39,FALSE)</f>
        <v>New York</v>
      </c>
      <c r="B31" s="29"/>
      <c r="C31" s="29">
        <f>LARGE(State!M$3:M$53,3)</f>
        <v>0.60220814038222981</v>
      </c>
      <c r="D31" s="18"/>
      <c r="E31" t="str">
        <f>VLOOKUP(G31,State!O$3:AZ$53,37,FALSE)</f>
        <v>Utah</v>
      </c>
      <c r="F31" s="29"/>
      <c r="G31" s="29">
        <f>LARGE(State!O$3:O$53,3)</f>
        <v>0.66830142950928573</v>
      </c>
      <c r="H31" s="12"/>
      <c r="I31" t="str">
        <f>VLOOKUP(K31,State!Q$3:AZ$53,35,FALSE)</f>
        <v>Massachusetts</v>
      </c>
      <c r="J31" s="29"/>
      <c r="K31" s="29">
        <f>LARGE(State!Q$3:Q$53,3)</f>
        <v>6.4211996815371458E-2</v>
      </c>
      <c r="L31" s="13"/>
      <c r="M31" t="str">
        <f>VLOOKUP(O31,State!S$3:AZ$53,33,FALSE)</f>
        <v>Idaho</v>
      </c>
      <c r="N31" s="29"/>
      <c r="O31" s="29">
        <f>LARGE(State!S$3:S$53,3)</f>
        <v>1.5180783898600737E-2</v>
      </c>
      <c r="P31" s="29"/>
      <c r="Q31" t="str">
        <f>VLOOKUP(S31,State!U$3:AZ$53,31,FALSE)</f>
        <v>Colorado</v>
      </c>
      <c r="R31" s="29"/>
      <c r="S31" s="29">
        <f>LARGE(State!U$3:U$53,3)</f>
        <v>7.3499811929147538E-3</v>
      </c>
      <c r="T31" s="18"/>
      <c r="U31" t="str">
        <f>VLOOKUP(W31,State!Y$3:AZ$53,27,FALSE)</f>
        <v>Idaho</v>
      </c>
      <c r="V31" s="29"/>
      <c r="W31" s="29">
        <f>LARGE(State!Y$3:Y$53,3)</f>
        <v>2.3463929939137318E-3</v>
      </c>
      <c r="Y31" t="str">
        <f>VLOOKUP(AA31,State!W$3:AZ$53,29,FALSE)</f>
        <v>Utah</v>
      </c>
      <c r="Z31" s="29"/>
      <c r="AA31" s="29">
        <f>LARGE(State!W$3:W$53,3)</f>
        <v>3.5147401116309485E-3</v>
      </c>
      <c r="AC31" s="29"/>
      <c r="AD31" s="29"/>
    </row>
    <row r="32" spans="1:36">
      <c r="A32" t="str">
        <f>VLOOKUP(C32,State!M$3:AZ$53,39,FALSE)</f>
        <v>Massachusetts</v>
      </c>
      <c r="B32" s="29"/>
      <c r="C32" s="29">
        <f>LARGE(State!M$3:M$53,4)</f>
        <v>0.59803794621055839</v>
      </c>
      <c r="D32" s="18"/>
      <c r="E32" t="str">
        <f>VLOOKUP(G32,State!O$3:AZ$53,37,FALSE)</f>
        <v>Nebraska</v>
      </c>
      <c r="F32" s="29"/>
      <c r="G32" s="29">
        <f>LARGE(State!O$3:O$53,4)</f>
        <v>0.62245362034607377</v>
      </c>
      <c r="H32" s="12"/>
      <c r="I32" t="str">
        <f>VLOOKUP(K32,State!Q$3:AZ$53,35,FALSE)</f>
        <v>Rhode Island</v>
      </c>
      <c r="J32" s="29"/>
      <c r="K32" s="29">
        <f>LARGE(State!Q$3:Q$53,4)</f>
        <v>6.1235065214415615E-2</v>
      </c>
      <c r="L32" s="13"/>
      <c r="M32" t="str">
        <f>VLOOKUP(O32,State!S$3:AZ$53,33,FALSE)</f>
        <v>Montana</v>
      </c>
      <c r="N32" s="29"/>
      <c r="O32" s="29">
        <f>LARGE(State!S$3:S$53,4)</f>
        <v>1.3861415046825159E-2</v>
      </c>
      <c r="P32" s="29"/>
      <c r="Q32" t="str">
        <f>VLOOKUP(S32,State!U$3:AZ$53,31,FALSE)</f>
        <v>Indiana</v>
      </c>
      <c r="R32" s="29"/>
      <c r="S32" s="29">
        <f>LARGE(State!U$3:U$53,4)</f>
        <v>7.0613312769233147E-3</v>
      </c>
      <c r="T32" s="18"/>
      <c r="U32" t="str">
        <f>VLOOKUP(W32,State!Y$3:AZ$53,27,FALSE)</f>
        <v>Wyoming</v>
      </c>
      <c r="V32" s="29"/>
      <c r="W32" s="29">
        <f>LARGE(State!Y$3:Y$53,4)</f>
        <v>1.8822904406208352E-3</v>
      </c>
      <c r="Y32" t="str">
        <f>VLOOKUP(AA32,State!W$3:AZ$53,29,FALSE)</f>
        <v>Wyoming</v>
      </c>
      <c r="Z32" s="29"/>
      <c r="AA32" s="29">
        <f>LARGE(State!W$3:W$53,4)</f>
        <v>3.2974431076569378E-3</v>
      </c>
      <c r="AC32" s="29"/>
      <c r="AD32" s="29"/>
    </row>
    <row r="33" spans="1:31">
      <c r="A33" t="str">
        <f>VLOOKUP(C33,State!M$3:AZ$53,39,FALSE)</f>
        <v>Maryland</v>
      </c>
      <c r="B33" s="29"/>
      <c r="C33" s="29">
        <f>LARGE(State!M$3:M$53,5)</f>
        <v>0.56568418350218219</v>
      </c>
      <c r="D33" s="18"/>
      <c r="E33" t="str">
        <f>VLOOKUP(G33,State!O$3:AZ$53,37,FALSE)</f>
        <v>North Dakota</v>
      </c>
      <c r="F33" s="29"/>
      <c r="G33" s="29">
        <f>LARGE(State!O$3:O$53,5)</f>
        <v>0.60656266586185725</v>
      </c>
      <c r="H33" s="12"/>
      <c r="I33" t="str">
        <f>VLOOKUP(K33,State!Q$3:AZ$53,35,FALSE)</f>
        <v>Montana</v>
      </c>
      <c r="J33" s="29"/>
      <c r="K33" s="29">
        <f>LARGE(State!Q$3:Q$53,5)</f>
        <v>5.9457854923515255E-2</v>
      </c>
      <c r="L33" s="13"/>
      <c r="M33" t="str">
        <f>VLOOKUP(O33,State!S$3:AZ$53,33,FALSE)</f>
        <v>Wyoming</v>
      </c>
      <c r="N33" s="29"/>
      <c r="O33" s="29">
        <f>LARGE(State!S$3:S$53,5)</f>
        <v>1.2475326423968747E-2</v>
      </c>
      <c r="P33" s="29"/>
      <c r="Q33" t="str">
        <f>VLOOKUP(S33,State!U$3:AZ$53,31,FALSE)</f>
        <v>Idaho</v>
      </c>
      <c r="R33" s="29"/>
      <c r="S33" s="29">
        <f>LARGE(State!U$3:U$53,5)</f>
        <v>6.9534568927536924E-3</v>
      </c>
      <c r="T33" s="18"/>
      <c r="U33" t="str">
        <f>VLOOKUP(W33,State!Y$3:AZ$53,27,FALSE)</f>
        <v>Iowa</v>
      </c>
      <c r="V33" s="29"/>
      <c r="W33" s="29">
        <f>LARGE(State!Y$3:Y$53,5)</f>
        <v>1.7338584317132665E-3</v>
      </c>
      <c r="Y33" t="str">
        <f>VLOOKUP(AA33,State!W$3:AZ$53,29,FALSE)</f>
        <v>Mississippi</v>
      </c>
      <c r="Z33" s="29"/>
      <c r="AA33" s="29">
        <f>LARGE(State!W$3:W$53,5)</f>
        <v>3.283661297423125E-3</v>
      </c>
      <c r="AC33" s="29"/>
      <c r="AD33" s="29"/>
    </row>
    <row r="34" spans="1:31">
      <c r="B34" s="29"/>
      <c r="C34" s="29"/>
      <c r="D34" s="18"/>
      <c r="F34" s="29"/>
      <c r="G34" s="29"/>
      <c r="H34" s="12"/>
      <c r="J34" s="29"/>
      <c r="K34" s="29"/>
      <c r="L34" s="13"/>
      <c r="N34" s="29"/>
      <c r="O34" s="29"/>
      <c r="P34" s="29"/>
      <c r="R34" s="29"/>
      <c r="S34" s="29"/>
      <c r="T34" s="18"/>
      <c r="V34" s="29"/>
      <c r="W34" s="29"/>
      <c r="Z34" s="29"/>
      <c r="AA34" s="29"/>
      <c r="AC34" s="29"/>
      <c r="AD34" s="29"/>
    </row>
    <row r="35" spans="1:31">
      <c r="A35" s="116" t="s">
        <v>3595</v>
      </c>
      <c r="B35" s="25"/>
      <c r="C35" s="29"/>
      <c r="D35" s="29"/>
      <c r="E35" s="18"/>
      <c r="F35" s="25"/>
      <c r="G35" s="29"/>
      <c r="H35" s="29"/>
      <c r="I35" s="12"/>
      <c r="J35" s="25"/>
      <c r="K35" s="29"/>
      <c r="L35" s="29"/>
      <c r="M35" s="13"/>
      <c r="N35" s="25"/>
      <c r="O35" s="29"/>
      <c r="P35" s="29"/>
      <c r="Q35" s="29"/>
      <c r="R35" s="25"/>
      <c r="S35" s="29"/>
      <c r="T35" s="29"/>
      <c r="U35" s="18"/>
      <c r="V35" s="18"/>
      <c r="W35" s="18"/>
      <c r="X35" s="18"/>
      <c r="Y35" s="26"/>
      <c r="Z35" s="25"/>
      <c r="AA35" s="29"/>
      <c r="AB35" s="29"/>
      <c r="AC35" s="26"/>
      <c r="AD35" s="18"/>
      <c r="AE35" s="18"/>
    </row>
    <row r="36" spans="1:31" ht="13" customHeight="1">
      <c r="A36" t="str">
        <f>VLOOKUP(C36,State!M$3:AZ$53,39,FALSE)</f>
        <v>Utah</v>
      </c>
      <c r="B36" s="29"/>
      <c r="C36" s="29">
        <f>MIN(State!M3:M53)</f>
        <v>0.26344722181136915</v>
      </c>
      <c r="D36" s="18"/>
      <c r="E36" t="str">
        <f>VLOOKUP(G36,State!O$3:AZ$53,37,FALSE)</f>
        <v>District of Columbia</v>
      </c>
      <c r="F36" s="29"/>
      <c r="G36" s="29">
        <f>MIN(State!O3:O53)</f>
        <v>8.9517271439468235E-2</v>
      </c>
      <c r="H36" s="12"/>
      <c r="I36" t="str">
        <f>VLOOKUP(K36,State!Q$3:AZ$53,35,FALSE)</f>
        <v>North Carolina</v>
      </c>
      <c r="J36" s="29"/>
      <c r="K36" s="29">
        <f>MIN(State!Q3:Q53)</f>
        <v>0</v>
      </c>
      <c r="L36" s="13"/>
      <c r="M36" t="str">
        <f>VLOOKUP(O36,State!S$3:AZ$53,33,FALSE)</f>
        <v>District of Columbia</v>
      </c>
      <c r="N36" s="29"/>
      <c r="O36" s="29">
        <f>MIN(State!S3:S53)</f>
        <v>0</v>
      </c>
      <c r="P36" s="29"/>
      <c r="Q36" t="str">
        <f>VLOOKUP(S36,State!U$3:AZ$53,31,FALSE)</f>
        <v>Arizona</v>
      </c>
      <c r="R36" s="29"/>
      <c r="S36" s="29">
        <f>MIN(State!U3:U53)</f>
        <v>0</v>
      </c>
      <c r="T36" s="18"/>
      <c r="U36" s="18"/>
      <c r="V36" s="18"/>
      <c r="W36" s="18"/>
      <c r="X36" s="26"/>
      <c r="Z36" s="29"/>
      <c r="AA36" s="29"/>
      <c r="AB36" s="26"/>
      <c r="AC36" s="18"/>
      <c r="AD36" s="18"/>
    </row>
    <row r="37" spans="1:31">
      <c r="A37" t="str">
        <f>VLOOKUP(C37,State!M$3:AZ$53,39,FALSE)</f>
        <v>Idaho</v>
      </c>
      <c r="B37" s="29"/>
      <c r="C37" s="29">
        <f>SMALL(State!M$3:M$53,2)</f>
        <v>0.27637798258047408</v>
      </c>
      <c r="D37" s="18"/>
      <c r="E37" t="str">
        <f>VLOOKUP(G37,State!O$3:AZ$53,37,FALSE)</f>
        <v>Rhode Island</v>
      </c>
      <c r="F37" s="29"/>
      <c r="G37" s="29">
        <f>SMALL(State!O$3:O$53,2)</f>
        <v>0.31911799213907194</v>
      </c>
      <c r="H37" s="12"/>
      <c r="I37" t="s">
        <v>2859</v>
      </c>
      <c r="J37" s="29"/>
      <c r="K37" s="29">
        <f>SMALL(State!Q$3:Q$53,2)</f>
        <v>0</v>
      </c>
      <c r="L37" s="13"/>
      <c r="M37" t="str">
        <f>VLOOKUP(O37,State!S$3:AZ$53,33,FALSE)</f>
        <v>Michigan</v>
      </c>
      <c r="N37" s="29"/>
      <c r="O37" s="29">
        <f>SMALL(State!S$3:S$53,2)</f>
        <v>4.8692197506515326E-4</v>
      </c>
      <c r="P37" s="29"/>
      <c r="Q37" t="str">
        <f>VLOOKUP(S37,State!U$3:AZ$53,31,FALSE)</f>
        <v>New York</v>
      </c>
      <c r="R37" s="29"/>
      <c r="S37" s="29">
        <f>SMALL(State!U$3:U$53,2)</f>
        <v>1.1298197763255475E-3</v>
      </c>
      <c r="T37" s="18"/>
      <c r="U37" s="18"/>
      <c r="V37" s="18"/>
      <c r="W37" s="18"/>
      <c r="X37" s="26"/>
      <c r="Z37" s="29"/>
      <c r="AA37" s="29"/>
      <c r="AB37" s="26"/>
      <c r="AC37" s="18"/>
      <c r="AD37" s="18"/>
    </row>
    <row r="38" spans="1:31">
      <c r="A38" t="str">
        <f>VLOOKUP(C38,State!M$3:AZ$53,39,FALSE)</f>
        <v>Alaska</v>
      </c>
      <c r="B38" s="29"/>
      <c r="C38" s="29">
        <f>SMALL(State!M$3:M$53,3)</f>
        <v>0.27666339823504693</v>
      </c>
      <c r="D38" s="18"/>
      <c r="E38" t="str">
        <f>VLOOKUP(G38,State!O$3:AZ$53,37,FALSE)</f>
        <v>Massachusetts</v>
      </c>
      <c r="F38" s="29"/>
      <c r="G38" s="29">
        <f>SMALL(State!O$3:O$53,3)</f>
        <v>0.32501191276011993</v>
      </c>
      <c r="H38" s="12"/>
      <c r="I38" t="s">
        <v>2276</v>
      </c>
      <c r="J38" s="29"/>
      <c r="K38" s="29">
        <f>SMALL(State!Q$3:Q$53,3)</f>
        <v>0</v>
      </c>
      <c r="L38" s="13"/>
      <c r="M38" t="str">
        <f>VLOOKUP(O38,State!S$3:AZ$53,33,FALSE)</f>
        <v>Texas</v>
      </c>
      <c r="N38" s="29"/>
      <c r="O38" s="29">
        <f>SMALL(State!S$3:S$53,3)</f>
        <v>1.9342543905030824E-3</v>
      </c>
      <c r="P38" s="29"/>
      <c r="Q38" t="str">
        <f>VLOOKUP(S38,State!U$3:AZ$53,31,FALSE)</f>
        <v>Louisiana</v>
      </c>
      <c r="R38" s="29"/>
      <c r="S38" s="29">
        <f>SMALL(State!U$3:U$53,3)</f>
        <v>1.6713334873837259E-3</v>
      </c>
      <c r="T38" s="18"/>
      <c r="U38" s="18"/>
      <c r="V38" s="18"/>
      <c r="W38" s="18"/>
      <c r="X38" s="26"/>
      <c r="Z38" s="29"/>
      <c r="AA38" s="29"/>
      <c r="AB38" s="26"/>
      <c r="AC38" s="18"/>
      <c r="AD38" s="18"/>
    </row>
    <row r="39" spans="1:31">
      <c r="A39" t="str">
        <f>VLOOKUP(C39,State!M$3:AZ$53,39,FALSE)</f>
        <v>Wyoming</v>
      </c>
      <c r="B39" s="29"/>
      <c r="C39" s="29">
        <f>SMALL(State!M$3:M$53,4)</f>
        <v>0.27698980082527674</v>
      </c>
      <c r="D39" s="18"/>
      <c r="E39" t="str">
        <f>VLOOKUP(G39,State!O$3:AZ$53,37,FALSE)</f>
        <v>New York</v>
      </c>
      <c r="F39" s="29"/>
      <c r="G39" s="29">
        <f>SMALL(State!O$3:O$53,4)</f>
        <v>0.35216122314482218</v>
      </c>
      <c r="H39" s="12"/>
      <c r="I39" t="str">
        <f>VLOOKUP(K39,State!Q$3:AZ$53,35,FALSE)</f>
        <v>Georgia</v>
      </c>
      <c r="J39" s="29"/>
      <c r="K39" s="29">
        <f>SMALL(State!Q$3:Q$53,4)</f>
        <v>5.1725120571286861E-3</v>
      </c>
      <c r="L39" s="13"/>
      <c r="M39" t="str">
        <f>VLOOKUP(O39,State!S$3:AZ$53,33,FALSE)</f>
        <v>Virginia</v>
      </c>
      <c r="N39" s="29"/>
      <c r="O39" s="29">
        <f>SMALL(State!S$3:S$53,4)</f>
        <v>1.9912778016877128E-3</v>
      </c>
      <c r="P39" s="29"/>
      <c r="Q39" t="str">
        <f>VLOOKUP(S39,State!U$3:AZ$53,31,FALSE)</f>
        <v>Rhode Island</v>
      </c>
      <c r="R39" s="29"/>
      <c r="S39" s="29">
        <f>SMALL(State!U$3:U$53,4)</f>
        <v>1.8136842722775181E-3</v>
      </c>
      <c r="T39" s="18"/>
      <c r="U39" s="18"/>
      <c r="V39" s="18"/>
      <c r="W39" s="18"/>
      <c r="X39" s="26"/>
      <c r="Z39" s="29"/>
      <c r="AA39" s="29"/>
      <c r="AB39" s="26"/>
      <c r="AC39" s="18"/>
      <c r="AD39" s="18"/>
    </row>
    <row r="40" spans="1:31">
      <c r="A40" t="str">
        <f>VLOOKUP(C40,State!M$3:AZ$53,39,FALSE)</f>
        <v>North Dakota</v>
      </c>
      <c r="B40" s="29"/>
      <c r="C40" s="29">
        <f>SMALL(State!M$3:M$53,5)</f>
        <v>0.33054078337097204</v>
      </c>
      <c r="D40" s="18"/>
      <c r="E40" t="str">
        <f>VLOOKUP(G40,State!O$3:AZ$53,37,FALSE)</f>
        <v>Hawaii</v>
      </c>
      <c r="F40" s="29"/>
      <c r="G40" s="29">
        <f>SMALL(State!O$3:O$53,5)</f>
        <v>0.3746286869719066</v>
      </c>
      <c r="H40" s="12"/>
      <c r="I40" t="str">
        <f>VLOOKUP(K40,State!Q$3:AZ$53,35,FALSE)</f>
        <v>Mississippi</v>
      </c>
      <c r="J40" s="29"/>
      <c r="K40" s="29">
        <f>SMALL(State!Q$3:Q$53,5)</f>
        <v>8.1674415986716601E-3</v>
      </c>
      <c r="L40" s="13"/>
      <c r="M40" t="str">
        <f>VLOOKUP(O40,State!S$3:AZ$53,33,FALSE)</f>
        <v>Tennessee</v>
      </c>
      <c r="N40" s="29"/>
      <c r="O40" s="29">
        <f>SMALL(State!S$3:S$53,5)</f>
        <v>2.0470276917089599E-3</v>
      </c>
      <c r="P40" s="29"/>
      <c r="Q40" t="str">
        <f>VLOOKUP(S40,State!U$3:AZ$53,31,FALSE)</f>
        <v>Kentucky</v>
      </c>
      <c r="R40" s="29"/>
      <c r="S40" s="29">
        <f>SMALL(State!U$3:U$53,5)</f>
        <v>1.8754205287313001E-3</v>
      </c>
      <c r="T40" s="18"/>
      <c r="U40" s="18"/>
      <c r="V40" s="18"/>
      <c r="W40" s="18"/>
      <c r="X40" s="26"/>
      <c r="Z40" s="29"/>
      <c r="AA40" s="29"/>
      <c r="AB40" s="26"/>
      <c r="AC40" s="18"/>
      <c r="AD40" s="18"/>
    </row>
    <row r="41" spans="1:31">
      <c r="B41" s="29"/>
      <c r="C41" s="29"/>
      <c r="D41" s="18"/>
      <c r="F41" s="29"/>
      <c r="G41" s="29"/>
      <c r="H41" s="12"/>
      <c r="J41" s="29"/>
      <c r="K41" s="29"/>
      <c r="L41" s="13"/>
      <c r="N41" s="29"/>
      <c r="O41" s="29"/>
      <c r="P41" s="29"/>
      <c r="R41" s="29"/>
      <c r="S41" s="29"/>
      <c r="T41" s="18"/>
      <c r="U41" s="18"/>
      <c r="V41" s="18"/>
      <c r="W41" s="18"/>
      <c r="X41" s="26"/>
      <c r="Z41" s="29"/>
      <c r="AA41" s="29"/>
      <c r="AB41" s="26"/>
      <c r="AC41" s="18"/>
      <c r="AD41" s="18"/>
    </row>
    <row r="42" spans="1:31">
      <c r="A42" s="116" t="s">
        <v>3596</v>
      </c>
      <c r="B42" s="25"/>
      <c r="C42" s="29"/>
      <c r="D42" s="29"/>
      <c r="E42" s="18"/>
      <c r="F42" s="27"/>
      <c r="G42" s="12"/>
      <c r="H42" s="12"/>
      <c r="I42" s="12"/>
      <c r="J42" s="28"/>
      <c r="K42" s="13"/>
      <c r="L42" s="13"/>
      <c r="M42" s="13"/>
      <c r="N42" s="26"/>
      <c r="O42" s="18"/>
      <c r="P42" s="18"/>
      <c r="Q42" s="18"/>
      <c r="R42" s="26"/>
      <c r="S42" s="18"/>
      <c r="T42" s="18"/>
      <c r="U42" s="18"/>
      <c r="V42" s="18"/>
      <c r="W42" s="18"/>
      <c r="X42" s="18"/>
      <c r="Y42" s="26"/>
      <c r="Z42" s="26"/>
      <c r="AA42" s="18"/>
      <c r="AB42" s="18"/>
      <c r="AC42" s="26"/>
      <c r="AD42" s="18"/>
      <c r="AE42" s="18"/>
    </row>
    <row r="43" spans="1:31" ht="13" customHeight="1">
      <c r="A43" t="str">
        <f>VLOOKUP(C43,County!$J$3:$AP$3257,33,FALSE)</f>
        <v>Macon</v>
      </c>
      <c r="B43" t="str">
        <f>VLOOKUP(C43,County!$J$3:$AQ$3257,34,FALSE)</f>
        <v>AL</v>
      </c>
      <c r="C43" s="2">
        <f>MAX(County!J1:J3257)</f>
        <v>0.86796512286264293</v>
      </c>
      <c r="E43" t="str">
        <f>VLOOKUP(G43,County!$K$3:$AP$3257,32,FALSE)</f>
        <v>Glasscock</v>
      </c>
      <c r="F43" t="str">
        <f>VLOOKUP(G43,County!$K$3:$AQ$3257,33,FALSE)</f>
        <v>TX</v>
      </c>
      <c r="G43" s="2">
        <f>MAX(County!K1:K3257)</f>
        <v>0.92469352014010509</v>
      </c>
      <c r="H43" s="2"/>
      <c r="I43" t="str">
        <f>VLOOKUP(K43,County!$L$3:$AP$3257,31,FALSE)</f>
        <v>District 29</v>
      </c>
      <c r="J43" t="str">
        <f>VLOOKUP(K43,County!$L$3:$AQ$3257,32,FALSE)</f>
        <v>AK</v>
      </c>
      <c r="K43" s="2">
        <f>MAX(County!L1:L3257)</f>
        <v>0.18451773773093053</v>
      </c>
      <c r="L43" s="2"/>
      <c r="M43" t="str">
        <f>VLOOKUP(O43,County!$AK$3:$AP$3257,6,FALSE)</f>
        <v>Kidder</v>
      </c>
      <c r="N43" t="str">
        <f>VLOOKUP(O43,County!$AK$3:$AQ$3257,7,FALSE)</f>
        <v>ND</v>
      </c>
      <c r="O43" s="2">
        <f>MAX(County!AK1:AK3257)</f>
        <v>9.4043887147335428E-2</v>
      </c>
      <c r="P43" s="2"/>
      <c r="Q43" t="str">
        <f>VLOOKUP(S43,County!$AL$3:$AP$3257,5,FALSE)</f>
        <v>Barrow</v>
      </c>
      <c r="R43" t="str">
        <f>VLOOKUP(S43,County!$AL$3:$AQ$3257,6,FALSE)</f>
        <v>GA</v>
      </c>
      <c r="S43" s="2">
        <f>MAX(County!AL1:AL3257)</f>
        <v>3.148239960337134E-2</v>
      </c>
      <c r="T43" s="2"/>
      <c r="U43" t="str">
        <f>VLOOKUP(W43,County!$AM$3:$AP$3257,4,FALSE)</f>
        <v>Jefferson</v>
      </c>
      <c r="V43" t="str">
        <f>VLOOKUP(W43,County!$AM$3:$AQ$3257,5,FALSE)</f>
        <v>IA</v>
      </c>
      <c r="W43" s="2">
        <f>MAX(County!AM1:AM3257)</f>
        <v>0.1469263381028087</v>
      </c>
      <c r="X43" s="2"/>
      <c r="Y43" t="str">
        <f>VLOOKUP(AA43,County!$AN$3:$AQ$3257,3,FALSE)</f>
        <v>Hinds</v>
      </c>
      <c r="Z43" t="str">
        <f>VLOOKUP(AA43,County!$AN$3:$AQ$3257,4,FALSE)</f>
        <v>MS</v>
      </c>
      <c r="AA43" s="2">
        <f>MAX(County!AN1:AN3257)</f>
        <v>2.3128631650905777E-2</v>
      </c>
      <c r="AB43" s="2"/>
    </row>
    <row r="44" spans="1:31">
      <c r="A44" t="str">
        <f>VLOOKUP(C44,County!$J$3:$AP$3257,33,FALSE)</f>
        <v>Bronx</v>
      </c>
      <c r="B44" t="str">
        <f>VLOOKUP(C44,County!$J$3:$AQ$3257,34,FALSE)</f>
        <v>NY</v>
      </c>
      <c r="C44" s="2">
        <f>LARGE(County!J1:J3257,2)</f>
        <v>0.8628137751044429</v>
      </c>
      <c r="E44" t="str">
        <f>VLOOKUP(G44,County!$K$3:$AP$3257,32,FALSE)</f>
        <v>Ochiltree</v>
      </c>
      <c r="F44" t="str">
        <f>VLOOKUP(G44,County!$K$3:$AQ$3257,33,FALSE)</f>
        <v>TX</v>
      </c>
      <c r="G44" s="2">
        <f>LARGE(County!K1:K3257,2)</f>
        <v>0.90715732613099254</v>
      </c>
      <c r="I44" t="str">
        <f>VLOOKUP(K44,County!$L$3:$AP$3257,31,FALSE)</f>
        <v>District 15</v>
      </c>
      <c r="J44" t="str">
        <f>VLOOKUP(K44,County!$L$3:$AQ$3257,32,FALSE)</f>
        <v>AK</v>
      </c>
      <c r="K44" s="2">
        <f>LARGE(County!L1:L3257,2)</f>
        <v>0.18194207836456558</v>
      </c>
      <c r="M44" t="str">
        <f>VLOOKUP(O44,County!$AK$3:$AP$3257,6,FALSE)</f>
        <v>Logan</v>
      </c>
      <c r="N44" t="str">
        <f>VLOOKUP(O44,County!$AK$3:$AQ$3257,7,FALSE)</f>
        <v>ND</v>
      </c>
      <c r="O44" s="2">
        <f>LARGE(County!AK1:AK3257,2)</f>
        <v>7.5982532751091708E-2</v>
      </c>
      <c r="P44" s="2"/>
      <c r="Q44" t="str">
        <f>VLOOKUP(S44,County!$AL$3:$AP$3257,5,FALSE)</f>
        <v>Gwinnett</v>
      </c>
      <c r="R44" t="str">
        <f>VLOOKUP(S44,County!$AL$3:$AQ$3257,6,FALSE)</f>
        <v>GA</v>
      </c>
      <c r="S44" s="2">
        <f>LARGE(County!AL1:AL3257,2)</f>
        <v>3.0783157432068275E-2</v>
      </c>
      <c r="U44" t="str">
        <f>VLOOKUP(W44,County!$AM$3:$AP$3257,4,FALSE)</f>
        <v>Perry</v>
      </c>
      <c r="V44" t="str">
        <f>VLOOKUP(W44,County!$AM$3:$AQ$3257,5,FALSE)</f>
        <v>AR</v>
      </c>
      <c r="W44" s="2">
        <f>LARGE(County!AM1:AM3257,2)</f>
        <v>1.8717244821562267E-2</v>
      </c>
      <c r="Y44" t="str">
        <f>VLOOKUP(AA44,County!$AN$3:$AQ$3257,3,FALSE)</f>
        <v>Columbia</v>
      </c>
      <c r="Z44" t="str">
        <f>VLOOKUP(AA44,County!$AN$3:$AQ$3257,4,FALSE)</f>
        <v>AR</v>
      </c>
      <c r="AA44" s="2">
        <f>LARGE(County!AN1:AN3257,2)</f>
        <v>1.7621145374449341E-2</v>
      </c>
    </row>
    <row r="45" spans="1:31">
      <c r="A45" t="str">
        <f>VLOOKUP(C45,County!$J$3:$AP$3257,33,FALSE)</f>
        <v>Shannon</v>
      </c>
      <c r="B45" t="str">
        <f>VLOOKUP(C45,County!$J$3:$AQ$3257,34,FALSE)</f>
        <v>SD</v>
      </c>
      <c r="C45" s="2">
        <f>LARGE(County!J3:J3258,3)</f>
        <v>0.85355862775217617</v>
      </c>
      <c r="D45"/>
      <c r="E45" t="str">
        <f>VLOOKUP(G45,County!$K$3:$AP$3257,32,FALSE)</f>
        <v>Hansford</v>
      </c>
      <c r="F45" t="str">
        <f>VLOOKUP(G45,County!$K$3:$AQ$3257,33,FALSE)</f>
        <v>TX</v>
      </c>
      <c r="G45" s="2">
        <f>LARGE(County!K3:K3258,3)</f>
        <v>0.89750957854406133</v>
      </c>
      <c r="I45" t="str">
        <f>VLOOKUP(K45,County!$L$3:$AP$3257,31,FALSE)</f>
        <v>District 7</v>
      </c>
      <c r="J45" t="str">
        <f>VLOOKUP(K45,County!$L$3:$AQ$3257,32,FALSE)</f>
        <v>AK</v>
      </c>
      <c r="K45" s="2">
        <f>LARGE(County!L3:L3258,3)</f>
        <v>0.18013138181399102</v>
      </c>
      <c r="M45" t="str">
        <f>VLOOKUP(O45,County!$AK$3:$AP$3257,6,FALSE)</f>
        <v>Cavalier</v>
      </c>
      <c r="N45" t="str">
        <f>VLOOKUP(O45,County!$AK$3:$AQ$3257,7,FALSE)</f>
        <v>ND</v>
      </c>
      <c r="O45" s="2">
        <f>LARGE(County!AK3:AK3258,3)</f>
        <v>6.49514972585407E-2</v>
      </c>
      <c r="P45" s="2"/>
      <c r="Q45" t="str">
        <f>VLOOKUP(S45,County!$AL$3:$AP$3257,5,FALSE)</f>
        <v>Forsyth</v>
      </c>
      <c r="R45" t="str">
        <f>VLOOKUP(S45,County!$AL$3:$AQ$3257,6,FALSE)</f>
        <v>GA</v>
      </c>
      <c r="S45" s="2">
        <f>LARGE(County!AL3:AL3258,3)</f>
        <v>2.8052020696406096E-2</v>
      </c>
      <c r="U45" t="str">
        <f>VLOOKUP(W45,County!$AM$3:$AP$3257,4,FALSE)</f>
        <v>Blaine</v>
      </c>
      <c r="V45" t="str">
        <f>VLOOKUP(W45,County!$AM$3:$AQ$3257,5,FALSE)</f>
        <v>ID</v>
      </c>
      <c r="W45" s="2">
        <f>LARGE(County!AM3:AM3258,3)</f>
        <v>1.2093726379440665E-2</v>
      </c>
      <c r="Y45" t="str">
        <f>VLOOKUP(AA45,County!$AN$3:$AQ$3257,3,FALSE)</f>
        <v>Sanpete</v>
      </c>
      <c r="Z45" t="str">
        <f>VLOOKUP(AA45,County!$AN$3:$AQ$3257,4,FALSE)</f>
        <v>UT</v>
      </c>
      <c r="AA45" s="2">
        <f>LARGE(County!AN3:AN3258,3)</f>
        <v>1.547779273216689E-2</v>
      </c>
    </row>
    <row r="46" spans="1:31">
      <c r="A46" t="str">
        <f>VLOOKUP(C46,County!$J$3:$AP$3257,33,FALSE)</f>
        <v>District of Columbia</v>
      </c>
      <c r="B46" t="str">
        <f>VLOOKUP(C46,County!$J$3:$AQ$3257,34,FALSE)</f>
        <v>DC</v>
      </c>
      <c r="C46" s="2">
        <f>LARGE(County!J4:J3258,4)</f>
        <v>0.85155081379337672</v>
      </c>
      <c r="D46"/>
      <c r="E46" t="str">
        <f>VLOOKUP(G46,County!$K$3:$AP$3257,32,FALSE)</f>
        <v>Harding</v>
      </c>
      <c r="F46" t="str">
        <f>VLOOKUP(G46,County!$K$3:$AQ$3257,33,FALSE)</f>
        <v>SD</v>
      </c>
      <c r="G46" s="2">
        <f>LARGE(County!K4:K3258,4)</f>
        <v>0.8891928864569083</v>
      </c>
      <c r="I46" t="str">
        <f>VLOOKUP(K46,County!$L$3:$AP$3257,31,FALSE)</f>
        <v>San Miguel</v>
      </c>
      <c r="J46" t="str">
        <f>VLOOKUP(K46,County!$L$3:$AQ$3257,32,FALSE)</f>
        <v>CO</v>
      </c>
      <c r="K46" s="2">
        <f>LARGE(County!L4:L3258,4)</f>
        <v>0.17204301075268819</v>
      </c>
      <c r="M46" t="str">
        <f>VLOOKUP(O46,County!$AK$3:$AP$3257,6,FALSE)</f>
        <v>Billings</v>
      </c>
      <c r="N46" t="str">
        <f>VLOOKUP(O46,County!$AK$3:$AQ$3257,7,FALSE)</f>
        <v>ND</v>
      </c>
      <c r="O46" s="2">
        <f>LARGE(County!AK4:AK3258,4)</f>
        <v>6.0952380952380952E-2</v>
      </c>
      <c r="P46" s="2"/>
      <c r="Q46" t="str">
        <f>VLOOKUP(S46,County!$AL$3:$AP$3257,5,FALSE)</f>
        <v>Cherokee</v>
      </c>
      <c r="R46" t="str">
        <f>VLOOKUP(S46,County!$AL$3:$AQ$3257,6,FALSE)</f>
        <v>GA</v>
      </c>
      <c r="S46" s="2">
        <f>LARGE(County!AL4:AL3258,4)</f>
        <v>2.7852066936654696E-2</v>
      </c>
      <c r="U46" t="str">
        <f>VLOOKUP(W46,County!$AM$3:$AP$3257,4,FALSE)</f>
        <v>District 38</v>
      </c>
      <c r="V46" t="str">
        <f>VLOOKUP(W46,County!$AM$3:$AQ$3257,5,FALSE)</f>
        <v>AK</v>
      </c>
      <c r="W46" s="2">
        <f>LARGE(County!AM4:AM3258,4)</f>
        <v>9.6463022508038593E-3</v>
      </c>
      <c r="Y46" t="str">
        <f>VLOOKUP(AA46,County!$AN$3:$AQ$3257,3,FALSE)</f>
        <v>King</v>
      </c>
      <c r="Z46" t="str">
        <f>VLOOKUP(AA46,County!$AN$3:$AQ$3257,4,FALSE)</f>
        <v>TX</v>
      </c>
      <c r="AA46" s="2">
        <f>LARGE(County!AN4:AN3258,4)</f>
        <v>1.4598540145985401E-2</v>
      </c>
    </row>
    <row r="47" spans="1:31">
      <c r="A47" t="str">
        <f>VLOOKUP(C47,County!$J$3:$AP$3257,33,FALSE)</f>
        <v>Baltimore City</v>
      </c>
      <c r="B47" t="str">
        <f>VLOOKUP(C47,County!$J$3:$AQ$3257,34,FALSE)</f>
        <v>MD</v>
      </c>
      <c r="C47" s="2">
        <f>LARGE(County!J5:J3258,5)</f>
        <v>0.82516475748944929</v>
      </c>
      <c r="D47"/>
      <c r="E47" t="str">
        <f>VLOOKUP(G47,County!$K$3:$AP$3257,32,FALSE)</f>
        <v>Carter</v>
      </c>
      <c r="F47" t="str">
        <f>VLOOKUP(G47,County!$K$3:$AQ$3257,33,FALSE)</f>
        <v>MT</v>
      </c>
      <c r="G47" s="2">
        <f>LARGE(County!K5:K3258,5)</f>
        <v>0.88837209302325582</v>
      </c>
      <c r="I47" t="str">
        <f>VLOOKUP(K47,County!$L$3:$AP$3257,31,FALSE)</f>
        <v>District 13</v>
      </c>
      <c r="J47" t="str">
        <f>VLOOKUP(K47,County!$L$3:$AQ$3257,32,FALSE)</f>
        <v>AK</v>
      </c>
      <c r="K47" s="2">
        <f>LARGE(County!L5:L3258,5)</f>
        <v>0.15427066348927632</v>
      </c>
      <c r="M47" t="str">
        <f>VLOOKUP(O47,County!$AK$3:$AP$3257,6,FALSE)</f>
        <v>Grant</v>
      </c>
      <c r="N47" t="str">
        <f>VLOOKUP(O47,County!$AK$3:$AQ$3257,7,FALSE)</f>
        <v>ND</v>
      </c>
      <c r="O47" s="2">
        <f>LARGE(County!AK5:AK3258,5)</f>
        <v>5.6061667834618079E-2</v>
      </c>
      <c r="P47" s="2"/>
      <c r="Q47" t="str">
        <f>VLOOKUP(S47,County!$AL$3:$AP$3257,5,FALSE)</f>
        <v>Rockdale</v>
      </c>
      <c r="R47" t="str">
        <f>VLOOKUP(S47,County!$AL$3:$AQ$3257,6,FALSE)</f>
        <v>GA</v>
      </c>
      <c r="S47" s="2">
        <f>LARGE(County!AL5:AL3258,5)</f>
        <v>2.5234289423506025E-2</v>
      </c>
      <c r="U47" t="str">
        <f>VLOOKUP(W47,County!$AM$3:$AP$3257,4,FALSE)</f>
        <v>Suffolk</v>
      </c>
      <c r="V47" t="str">
        <f>VLOOKUP(W47,County!$AM$3:$AQ$3257,5,FALSE)</f>
        <v>NY</v>
      </c>
      <c r="W47" s="2">
        <f>LARGE(County!AM5:AM3258,5)</f>
        <v>8.0425964902499196E-3</v>
      </c>
      <c r="Y47" t="str">
        <f>VLOOKUP(AA47,County!$AN$3:$AQ$3257,3,FALSE)</f>
        <v>Cameron</v>
      </c>
      <c r="Z47" t="str">
        <f>VLOOKUP(AA47,County!$AN$3:$AQ$3257,4,FALSE)</f>
        <v>LA</v>
      </c>
      <c r="AA47" s="2">
        <f>LARGE(County!AN5:AN3258,5)</f>
        <v>1.4104709538608654E-2</v>
      </c>
    </row>
    <row r="48" spans="1:31">
      <c r="C48" s="2"/>
      <c r="D48"/>
      <c r="G48" s="2"/>
      <c r="K48" s="2"/>
      <c r="O48" s="2"/>
      <c r="P48" s="2"/>
      <c r="S48" s="2"/>
      <c r="W48" s="2"/>
      <c r="AA48" s="2"/>
    </row>
    <row r="49" spans="1:31">
      <c r="A49" s="116" t="s">
        <v>3597</v>
      </c>
    </row>
    <row r="50" spans="1:31" ht="13" customHeight="1">
      <c r="A50" t="str">
        <f>VLOOKUP(C50,County!$J$3:$AP$3257,33,FALSE)</f>
        <v>Glasscock</v>
      </c>
      <c r="B50" t="str">
        <f>VLOOKUP(C50,County!$J$3:$AQ$3257,34,FALSE)</f>
        <v>TX</v>
      </c>
      <c r="C50" s="2">
        <f>MIN(County!J1:J3257)</f>
        <v>6.8301225919439573E-2</v>
      </c>
      <c r="D50"/>
      <c r="E50" t="str">
        <f>VLOOKUP(G50,County!$K$3:$AP$3257,32,FALSE)</f>
        <v>District of Columbia</v>
      </c>
      <c r="F50" t="str">
        <f>VLOOKUP(G50,County!$K$3:$AQ$3257,33,FALSE)</f>
        <v>DC</v>
      </c>
      <c r="G50" s="2">
        <f>MIN(County!K1:K3257)</f>
        <v>8.9517271439468235E-2</v>
      </c>
      <c r="K50" s="2"/>
      <c r="L50" s="2"/>
      <c r="O50" s="2"/>
      <c r="P50" s="2"/>
      <c r="S50" s="2"/>
      <c r="T50" s="2"/>
      <c r="W50" s="2"/>
      <c r="X50" s="2"/>
      <c r="AA50" s="2"/>
      <c r="AB50" s="2"/>
    </row>
    <row r="51" spans="1:31">
      <c r="A51" t="str">
        <f>VLOOKUP(C51,County!$J$3:$AP$3257,33,FALSE)</f>
        <v>Garfield</v>
      </c>
      <c r="B51" t="str">
        <f>VLOOKUP(C51,County!$J$3:$AQ$3257,34,FALSE)</f>
        <v>MT</v>
      </c>
      <c r="C51" s="2">
        <f>SMALL(County!J1:J3257,2)</f>
        <v>8.1989247311827954E-2</v>
      </c>
      <c r="D51"/>
      <c r="E51" t="str">
        <f>VLOOKUP(G51,County!$K$3:$AP$3257,32,FALSE)</f>
        <v>Bronx</v>
      </c>
      <c r="F51" t="str">
        <f>VLOOKUP(G51,County!$K$3:$AQ$3257,33,FALSE)</f>
        <v>NY</v>
      </c>
      <c r="G51" s="2">
        <f>SMALL(County!K1:K3257,2)</f>
        <v>0.11765450573421671</v>
      </c>
      <c r="I51" s="113"/>
      <c r="K51" s="2"/>
    </row>
    <row r="52" spans="1:31">
      <c r="A52" t="str">
        <f>VLOOKUP(C52,County!$J$3:$AP$3257,33,FALSE)</f>
        <v>Carter</v>
      </c>
      <c r="B52" t="str">
        <f>VLOOKUP(C52,County!$J$3:$AQ$3257,34,FALSE)</f>
        <v>MT</v>
      </c>
      <c r="C52" s="2">
        <f>SMALL(County!J3:J3258,3)</f>
        <v>8.2170542635658914E-2</v>
      </c>
      <c r="D52"/>
      <c r="E52" t="str">
        <f>VLOOKUP(G52,County!$K$3:$AP$3257,32,FALSE)</f>
        <v>Macon</v>
      </c>
      <c r="F52" t="str">
        <f>VLOOKUP(G52,County!$K$3:$AQ$3257,33,FALSE)</f>
        <v>AL</v>
      </c>
      <c r="G52" s="2">
        <f>SMALL(County!K3:K3258,3)</f>
        <v>0.12354206771600046</v>
      </c>
      <c r="I52" s="112"/>
      <c r="K52" s="2"/>
    </row>
    <row r="53" spans="1:31">
      <c r="A53" t="str">
        <f>VLOOKUP(C53,County!$J$3:$AP$3257,33,FALSE)</f>
        <v>Ochiltree</v>
      </c>
      <c r="B53" t="str">
        <f>VLOOKUP(C53,County!$J$3:$AQ$3257,34,FALSE)</f>
        <v>TX</v>
      </c>
      <c r="C53" s="2">
        <f>SMALL(County!J4:J3258,4)</f>
        <v>8.4740040513166776E-2</v>
      </c>
      <c r="D53"/>
      <c r="E53" t="str">
        <f>VLOOKUP(G53,County!$K$3:$AP$3257,32,FALSE)</f>
        <v>Shannon</v>
      </c>
      <c r="F53" t="str">
        <f>VLOOKUP(G53,County!$K$3:$AQ$3257,33,FALSE)</f>
        <v>SD</v>
      </c>
      <c r="G53" s="2">
        <f>SMALL(County!K4:K3258,4)</f>
        <v>0.12903225806451613</v>
      </c>
      <c r="K53" s="2"/>
    </row>
    <row r="54" spans="1:31">
      <c r="A54" t="str">
        <f>VLOOKUP(C54,County!$J$3:$AP$3257,33,FALSE)</f>
        <v>Harding</v>
      </c>
      <c r="B54" t="str">
        <f>VLOOKUP(C54,County!$J$3:$AQ$3257,34,FALSE)</f>
        <v>SD</v>
      </c>
      <c r="C54" s="2">
        <f>SMALL(County!J5:J3258,5)</f>
        <v>8.7551299589603282E-2</v>
      </c>
      <c r="D54"/>
      <c r="E54" t="str">
        <f>VLOOKUP(G54,County!$K$3:$AP$3257,32,FALSE)</f>
        <v>Baltimore City</v>
      </c>
      <c r="F54" t="str">
        <f>VLOOKUP(G54,County!$K$3:$AQ$3257,33,FALSE)</f>
        <v>MD</v>
      </c>
      <c r="G54" s="2">
        <f>SMALL(County!K5:K3258,5)</f>
        <v>0.14110933244631088</v>
      </c>
      <c r="K54" s="2"/>
    </row>
    <row r="55" spans="1:31">
      <c r="C55" s="2"/>
      <c r="D55"/>
      <c r="G55" s="2"/>
      <c r="K55" s="2"/>
    </row>
    <row r="56" spans="1:31">
      <c r="A56" s="68" t="s">
        <v>2526</v>
      </c>
      <c r="C56" s="2"/>
      <c r="D56" t="s">
        <v>3481</v>
      </c>
      <c r="G56" s="2"/>
      <c r="H56" t="s">
        <v>3281</v>
      </c>
      <c r="K56" s="2"/>
      <c r="L56" s="2"/>
    </row>
    <row r="57" spans="1:31">
      <c r="A57" t="str">
        <f>VLOOKUP(C57,County!$J$3:$AP$3257,33,FALSE)</f>
        <v>Chatham</v>
      </c>
      <c r="B57" t="str">
        <f>VLOOKUP(C57,County!$J$3:$AQ$3257,34,FALSE)</f>
        <v>GA</v>
      </c>
      <c r="C57" s="2">
        <f>DMAX(County!D1:J3257,"Gore",D56:D57)</f>
        <v>0.49153318077803204</v>
      </c>
      <c r="D57">
        <v>2</v>
      </c>
      <c r="E57" t="str">
        <f>VLOOKUP(G57,County!$K$3:$AP$3257,32,FALSE)</f>
        <v>Cumberland</v>
      </c>
      <c r="F57" t="str">
        <f>VLOOKUP(G57,County!$K$3:$AQ$3257,33,FALSE)</f>
        <v>NC</v>
      </c>
      <c r="G57" s="2">
        <f>DMAX(County!E1:K3257,"Bush",H56:H57)</f>
        <v>0.49421264792420061</v>
      </c>
      <c r="H57">
        <v>2</v>
      </c>
      <c r="K57" s="2"/>
      <c r="L57" s="7"/>
    </row>
    <row r="58" spans="1:31">
      <c r="H58" s="2"/>
      <c r="L58" s="2"/>
      <c r="M58" s="7"/>
    </row>
    <row r="59" spans="1:31">
      <c r="A59" s="68" t="s">
        <v>3062</v>
      </c>
      <c r="D59" t="s">
        <v>3481</v>
      </c>
      <c r="G59" s="2"/>
      <c r="H59" t="s">
        <v>3281</v>
      </c>
      <c r="I59" s="10"/>
      <c r="J59" s="10"/>
      <c r="K59" s="77"/>
      <c r="L59" s="78"/>
    </row>
    <row r="60" spans="1:31">
      <c r="A60" t="str">
        <f>VLOOKUP(C60,County!$J$3:$AP$3257,33,FALSE)</f>
        <v>Humboldt</v>
      </c>
      <c r="B60" t="str">
        <f>VLOOKUP(C60,County!$J$3:$AQ$3257,34,FALSE)</f>
        <v>CA</v>
      </c>
      <c r="C60" s="2">
        <f>DMIN(County!D1:J3257,"Gore",D59:D60)</f>
        <v>0.44398985206889158</v>
      </c>
      <c r="D60">
        <v>1</v>
      </c>
      <c r="E60" t="str">
        <f>VLOOKUP(G60,County!$K$3:$AP$3257,32,FALSE)</f>
        <v>District 15</v>
      </c>
      <c r="F60" t="str">
        <f>VLOOKUP(G60,County!$K$3:$AQ$3257,33,FALSE)</f>
        <v>AK</v>
      </c>
      <c r="G60" s="2">
        <f>DMIN(County!E1:K3257,"Bush",H59:H60)</f>
        <v>0.41788756388415671</v>
      </c>
      <c r="H60">
        <v>1</v>
      </c>
      <c r="I60" s="10"/>
      <c r="J60" s="10"/>
      <c r="K60" s="77"/>
      <c r="L60" s="10"/>
    </row>
    <row r="61" spans="1:31">
      <c r="H61" s="2"/>
      <c r="J61" s="10"/>
      <c r="K61" s="10"/>
      <c r="L61" s="77"/>
      <c r="M61" s="10"/>
    </row>
    <row r="62" spans="1:31">
      <c r="A62" t="s">
        <v>3593</v>
      </c>
      <c r="B62" s="19" t="str">
        <f>A28</f>
        <v>Gore</v>
      </c>
      <c r="C62" s="114" t="str">
        <f>E28</f>
        <v>Bush</v>
      </c>
      <c r="D62" s="115" t="str">
        <f>I28</f>
        <v>Nader</v>
      </c>
      <c r="E62" s="7" t="str">
        <f>M28</f>
        <v>Buchanan</v>
      </c>
      <c r="F62" s="7" t="str">
        <f>Q28</f>
        <v>Browne</v>
      </c>
      <c r="G62" s="7" t="str">
        <f>U28</f>
        <v>Hagelin</v>
      </c>
      <c r="H62" s="7" t="str">
        <f>Y28</f>
        <v>Phillips</v>
      </c>
      <c r="J62" s="7"/>
      <c r="K62" s="7"/>
      <c r="L62" s="7"/>
      <c r="M62" s="7"/>
      <c r="N62" s="7"/>
      <c r="O62" s="7"/>
      <c r="P62" s="7"/>
      <c r="Q62" s="7"/>
      <c r="R62" s="7"/>
      <c r="S62" s="7"/>
      <c r="T62" s="7"/>
      <c r="U62" s="7"/>
      <c r="V62" s="7"/>
      <c r="W62" s="7"/>
      <c r="X62" s="7"/>
      <c r="Y62" s="7"/>
      <c r="Z62" s="7"/>
      <c r="AA62" s="7"/>
      <c r="AB62" s="7"/>
      <c r="AC62" s="7"/>
      <c r="AD62" s="7"/>
      <c r="AE62" s="7"/>
    </row>
    <row r="63" spans="1:31">
      <c r="A63" t="s">
        <v>3590</v>
      </c>
      <c r="B63" s="7">
        <f>COUNTIF(State!$G$1:$G$53,1)</f>
        <v>21</v>
      </c>
      <c r="C63" s="7">
        <f>COUNTIF(State!$H$1:$H$53,1)</f>
        <v>30</v>
      </c>
      <c r="D63" s="7">
        <f>COUNTIF(State!$I$1:$I$53,1)</f>
        <v>0</v>
      </c>
      <c r="E63" s="7">
        <f>COUNTIF(State!$BB$1:$BB$53,1)</f>
        <v>0</v>
      </c>
      <c r="F63" s="7">
        <f>COUNTIF(State!$BC$1:$BC$53,1)</f>
        <v>0</v>
      </c>
      <c r="G63" s="7">
        <f>COUNTIF(State!$BD$1:$BD$53,1)</f>
        <v>0</v>
      </c>
      <c r="H63" s="7">
        <f>COUNTIF(State!$BE$1:$BE$53,1)</f>
        <v>0</v>
      </c>
      <c r="K63" s="7"/>
      <c r="M63" s="7"/>
      <c r="O63" s="7"/>
      <c r="P63" s="7"/>
      <c r="Q63" s="7"/>
      <c r="S63" s="7"/>
      <c r="T63" s="7"/>
      <c r="U63" s="7"/>
      <c r="W63" s="7"/>
      <c r="X63" s="7"/>
      <c r="Y63" s="7"/>
      <c r="Z63" s="7"/>
      <c r="AA63" s="7"/>
      <c r="AB63" s="7"/>
      <c r="AC63" s="7"/>
      <c r="AD63" s="7"/>
      <c r="AE63" s="7"/>
    </row>
    <row r="64" spans="1:31">
      <c r="A64" t="s">
        <v>3588</v>
      </c>
      <c r="B64" s="7">
        <f>COUNTIF(State!$G$1:$G$53,2)</f>
        <v>30</v>
      </c>
      <c r="C64" s="7">
        <f>COUNTIF(State!$H$1:$H$53,2)</f>
        <v>21</v>
      </c>
      <c r="D64" s="7">
        <f>COUNTIF(State!$I$1:$I$53,2)</f>
        <v>0</v>
      </c>
      <c r="E64" s="7">
        <f>COUNTIF(State!$BB$1:$BB$53,2)</f>
        <v>0</v>
      </c>
      <c r="F64" s="7">
        <f>COUNTIF(State!$BC$1:$BC$53,2)</f>
        <v>0</v>
      </c>
      <c r="G64" s="7">
        <f>COUNTIF(State!$BD$1:$BD$53,2)</f>
        <v>0</v>
      </c>
      <c r="H64" s="7">
        <f>COUNTIF(State!$BE$1:$BE$53,2)</f>
        <v>0</v>
      </c>
      <c r="K64" s="7"/>
      <c r="M64" s="7"/>
      <c r="O64" s="7"/>
      <c r="P64" s="7"/>
      <c r="Q64" s="7"/>
      <c r="S64" s="7"/>
      <c r="T64" s="7"/>
      <c r="U64" s="7"/>
      <c r="W64" s="7"/>
      <c r="X64" s="7"/>
      <c r="Y64" s="7"/>
      <c r="Z64" s="7"/>
      <c r="AA64" s="7"/>
      <c r="AB64" s="7"/>
      <c r="AC64" s="7"/>
      <c r="AD64" s="7"/>
      <c r="AE64" s="7"/>
    </row>
    <row r="65" spans="1:31">
      <c r="A65" t="s">
        <v>3589</v>
      </c>
      <c r="B65" s="7">
        <f>COUNTIF(State!$G$1:$G$53,3)</f>
        <v>0</v>
      </c>
      <c r="C65" s="7">
        <f>COUNTIF(State!$H$1:$H$53,3)</f>
        <v>0</v>
      </c>
      <c r="D65" s="7">
        <f>COUNTIF(State!$I$1:$I$53,3)</f>
        <v>47</v>
      </c>
      <c r="E65" s="7">
        <f>COUNTIF(State!$BB$1:$BB$53,3)</f>
        <v>2</v>
      </c>
      <c r="F65" s="7">
        <f>COUNTIF(State!$BC$1:$BC$53,3)</f>
        <v>2</v>
      </c>
      <c r="G65" s="7">
        <f>COUNTIF(State!$BD$1:$BD$53,3)</f>
        <v>0</v>
      </c>
      <c r="H65" s="7">
        <f>COUNTIF(State!$BE$1:$BE$53,3)</f>
        <v>0</v>
      </c>
      <c r="K65" s="7"/>
      <c r="M65" s="7"/>
      <c r="O65" s="7"/>
      <c r="P65" s="7"/>
      <c r="Q65" s="7"/>
      <c r="S65" s="7"/>
      <c r="T65" s="7"/>
      <c r="U65" s="7"/>
      <c r="W65" s="7"/>
      <c r="X65" s="7"/>
      <c r="Y65" s="7"/>
      <c r="Z65" s="7"/>
      <c r="AA65" s="7"/>
      <c r="AB65" s="7"/>
      <c r="AC65" s="7"/>
      <c r="AD65" s="7"/>
      <c r="AE65" s="7"/>
    </row>
    <row r="66" spans="1:31">
      <c r="B66" s="7"/>
      <c r="C66" s="7"/>
      <c r="D66" s="7"/>
      <c r="E66" s="7"/>
      <c r="F66" s="7"/>
      <c r="G66" s="7"/>
      <c r="H66" s="7"/>
      <c r="K66" s="7"/>
      <c r="M66" s="7"/>
      <c r="O66" s="7"/>
      <c r="P66" s="7"/>
      <c r="Q66" s="7"/>
      <c r="S66" s="7"/>
      <c r="T66" s="7"/>
      <c r="U66" s="7"/>
      <c r="W66" s="7"/>
      <c r="X66" s="7"/>
      <c r="Y66" s="7"/>
      <c r="Z66" s="7"/>
      <c r="AA66" s="7"/>
      <c r="AB66" s="7"/>
      <c r="AC66" s="7"/>
      <c r="AD66" s="7"/>
      <c r="AE66" s="7"/>
    </row>
    <row r="67" spans="1:31">
      <c r="A67" t="s">
        <v>3594</v>
      </c>
      <c r="B67" s="2"/>
      <c r="C67" s="2"/>
    </row>
    <row r="68" spans="1:31" s="7" customFormat="1">
      <c r="A68" s="102" t="s">
        <v>3590</v>
      </c>
      <c r="B68" s="1">
        <f>COUNTIF(County!D$1:D$3257,1)-B63</f>
        <v>675</v>
      </c>
      <c r="C68" s="1">
        <f>COUNTIF(County!E$1:E$3257,1)-C63</f>
        <v>2478</v>
      </c>
      <c r="D68" s="1">
        <f>COUNTIF(County!F$1:F$3257,1)-D63</f>
        <v>0</v>
      </c>
      <c r="E68" s="1">
        <f>COUNTIF(County!AG$1:AG$3257,1)-E63</f>
        <v>0</v>
      </c>
      <c r="F68" s="1">
        <f>COUNTIF(County!AH$1:AH$3257,1)-F63</f>
        <v>0</v>
      </c>
      <c r="G68" s="1">
        <f>COUNTIF(County!AI$1:AI$3257,1)-G63</f>
        <v>0</v>
      </c>
      <c r="H68" s="1">
        <f>COUNTIF(County!AJ$1:AJ$3257,1)-H63</f>
        <v>0</v>
      </c>
    </row>
    <row r="69" spans="1:31" s="7" customFormat="1">
      <c r="A69" s="102" t="s">
        <v>3588</v>
      </c>
      <c r="B69" s="1">
        <f>COUNTIF(County!D$1:D$3257,2)-B64</f>
        <v>2478</v>
      </c>
      <c r="C69" s="1">
        <f>COUNTIF(County!E$1:E$3257,2)-C64</f>
        <v>675</v>
      </c>
      <c r="D69" s="1">
        <f>COUNTIF(County!F$1:F$3257,2)-D64</f>
        <v>0</v>
      </c>
      <c r="E69" s="1">
        <f>COUNTIF(County!AG$1:AG$3257,2)-E64</f>
        <v>0</v>
      </c>
      <c r="F69" s="1">
        <f>COUNTIF(County!AH$1:AH$3257,2)-F64</f>
        <v>0</v>
      </c>
      <c r="G69" s="1">
        <f>COUNTIF(County!AI$1:AI$3257,2)-G64</f>
        <v>0</v>
      </c>
      <c r="H69" s="1">
        <f>COUNTIF(County!AJ$1:AJ$3257,2)-H64</f>
        <v>0</v>
      </c>
    </row>
    <row r="70" spans="1:31" s="7" customFormat="1">
      <c r="A70" s="102" t="s">
        <v>3589</v>
      </c>
      <c r="B70" s="1">
        <f>COUNTIF(County!D$1:D$3257,3)-B65</f>
        <v>0</v>
      </c>
      <c r="C70" s="1">
        <f>COUNTIF(County!E$1:E$3257,3)-C65</f>
        <v>0</v>
      </c>
      <c r="D70" s="1">
        <f>COUNTIF(County!F$1:F$3257,3)-D65</f>
        <v>2479</v>
      </c>
      <c r="E70" s="1">
        <f>COUNTIF(County!AG$1:AG$3257,3)-E65</f>
        <v>502</v>
      </c>
      <c r="F70" s="1">
        <f>COUNTIF(County!AH$1:AH$3257,3)-F65</f>
        <v>178</v>
      </c>
      <c r="G70" s="1">
        <f>COUNTIF(County!AI$1:AI$3257,3)-G65</f>
        <v>2</v>
      </c>
      <c r="H70" s="1">
        <f>COUNTIF(County!AJ$1:AJ$3257,3)-H65</f>
        <v>15</v>
      </c>
    </row>
    <row r="71" spans="1:31" s="7" customFormat="1">
      <c r="A71" s="102" t="s">
        <v>3592</v>
      </c>
      <c r="B71" s="1">
        <f>COUNTIF(County!$D$1:$D$3257,4)-COUNTIF(State!$G$1:$G$53,4)</f>
        <v>0</v>
      </c>
      <c r="C71" s="1">
        <f>COUNTIF(County!$E$1:$E$3257,4)-COUNTIF(State!$H$1:$H$53,4)</f>
        <v>0</v>
      </c>
      <c r="D71" s="1">
        <f>COUNTIF(County!$F$1:$F$3257,4)-COUNTIF(State!$I$1:$I$53,4)</f>
        <v>215</v>
      </c>
      <c r="E71" s="1">
        <f>COUNTIF(County!$AG$1:$AG$3257,4)-COUNTIF(State!$BB$1:$BB$53,4)</f>
        <v>1829</v>
      </c>
      <c r="F71" s="1">
        <f>COUNTIF(County!$AH$1:$AH$3257,4)-COUNTIF(State!$BC$1:$BC$53,4)</f>
        <v>993</v>
      </c>
      <c r="G71" s="1">
        <f>COUNTIF(County!$AI$1:$AI$3257,4)-COUNTIF(State!$BD$1:$BD$53,4)</f>
        <v>25</v>
      </c>
      <c r="H71" s="1">
        <f>COUNTIF(County!$AJ$1:$AJ$3257,4)-COUNTIF(State!$BE$1:$BE$53,4)</f>
        <v>108</v>
      </c>
    </row>
    <row r="73" spans="1:31">
      <c r="A73" s="102" t="s">
        <v>649</v>
      </c>
    </row>
    <row r="74" spans="1:31">
      <c r="A74" t="s">
        <v>3776</v>
      </c>
      <c r="B74" s="1">
        <f>COUNTIF(State!$M1:$M53,"&lt;.0999")</f>
        <v>0</v>
      </c>
      <c r="C74" s="1">
        <f>COUNTIF(State!$O1:$O53,"&lt;.0999")</f>
        <v>1</v>
      </c>
      <c r="D74" s="1">
        <f>COUNTIF(State!$Q$1:$Q$53,"&lt;.0999")</f>
        <v>50</v>
      </c>
    </row>
    <row r="75" spans="1:31">
      <c r="A75" t="s">
        <v>3777</v>
      </c>
      <c r="B75" s="1">
        <f>COUNTIF(State!$M$1:$M$53,"&lt;.1999")-B74</f>
        <v>0</v>
      </c>
      <c r="C75" s="1">
        <f>COUNTIF(State!$O$1:$O$53,"&lt;.1999")-C74</f>
        <v>0</v>
      </c>
      <c r="D75" s="1">
        <f>COUNTIF(State!$Q$1:$Q$53,"&lt;.1999")-D74</f>
        <v>1</v>
      </c>
    </row>
    <row r="76" spans="1:31">
      <c r="A76" t="s">
        <v>3778</v>
      </c>
      <c r="B76" s="1">
        <f>COUNTIF(State!$M$1:$M$53,"&lt;.2999")-SUM(B74:B75)</f>
        <v>4</v>
      </c>
      <c r="C76" s="1">
        <f>COUNTIF(State!$O$1:$O$53,"&lt;.2999")-SUM(C74:C75)</f>
        <v>0</v>
      </c>
      <c r="D76" s="1">
        <f>COUNTIF(State!$Q$1:$Q$53,"&lt;.2999")-SUM(D74:D75)</f>
        <v>0</v>
      </c>
    </row>
    <row r="77" spans="1:31">
      <c r="A77" t="s">
        <v>4085</v>
      </c>
      <c r="B77" s="1">
        <f>COUNTIF(State!$M$1:$M$53,"&lt;.3999")-SUM(B74:B76)</f>
        <v>7</v>
      </c>
      <c r="C77" s="1">
        <f>COUNTIF(State!$O$1:$O$53,"&lt;.3999")-SUM(C74:C76)</f>
        <v>5</v>
      </c>
      <c r="D77" s="1">
        <f>COUNTIF(State!$Q$1:$Q$53,"&lt;.3999")-SUM(D74:D76)</f>
        <v>0</v>
      </c>
    </row>
    <row r="78" spans="1:31">
      <c r="A78" t="s">
        <v>4086</v>
      </c>
      <c r="B78" s="1">
        <f>COUNTIF(State!$M$1:$M$53,"&lt;.4999")-SUM(B74:B77)</f>
        <v>25</v>
      </c>
      <c r="C78" s="1">
        <f>COUNTIF(State!$O$1:$O$53,"&lt;.4999")-SUM(C74:C77)</f>
        <v>19</v>
      </c>
      <c r="D78" s="1">
        <f>COUNTIF(State!$Q$1:$Q$53,"&lt;.4999")-SUM(D74:D77)</f>
        <v>0</v>
      </c>
    </row>
    <row r="79" spans="1:31">
      <c r="A79" t="s">
        <v>3516</v>
      </c>
      <c r="B79" s="1">
        <f>COUNTIF(State!$M$1:$M$53,"&lt;.5999")-SUM(B74:B78)</f>
        <v>12</v>
      </c>
      <c r="C79" s="1">
        <f>COUNTIF(State!$O$1:$O$53,"&lt;.5999")-SUM(C74:C78)</f>
        <v>19</v>
      </c>
      <c r="D79" s="1">
        <f>COUNTIF(State!$Q$1:$Q$53,"&lt;.5999")-SUM(D74:D78)</f>
        <v>0</v>
      </c>
    </row>
    <row r="80" spans="1:31">
      <c r="A80" t="s">
        <v>3517</v>
      </c>
      <c r="B80" s="1">
        <f>COUNTIF(State!$M$1:$M$53,"&lt;.6999")-SUM(B74:B79)</f>
        <v>2</v>
      </c>
      <c r="C80" s="1">
        <f>COUNTIF(State!$O$1:$O$53,"&lt;.6999")-SUM(C74:C79)</f>
        <v>7</v>
      </c>
      <c r="D80" s="1">
        <f>COUNTIF(State!$Q$1:$Q$53,"&lt;.6999")-SUM(D74:D79)</f>
        <v>0</v>
      </c>
    </row>
    <row r="81" spans="1:4">
      <c r="A81" t="s">
        <v>3518</v>
      </c>
      <c r="B81" s="1">
        <f>COUNTIF(State!$M$1:$M$53,"&lt;.7999")-SUM(B74:B80)</f>
        <v>0</v>
      </c>
      <c r="C81" s="1">
        <f>COUNTIF(State!$O$1:$O$53,"&lt;.7999")-SUM(C74:C80)</f>
        <v>0</v>
      </c>
      <c r="D81" s="1">
        <f>COUNTIF(State!$Q$1:$Q$53,"&lt;.7999")-SUM(D74:D80)</f>
        <v>0</v>
      </c>
    </row>
    <row r="82" spans="1:4">
      <c r="A82" t="s">
        <v>3519</v>
      </c>
      <c r="B82" s="1">
        <f>COUNTIF(State!$M$1:$M$53,"&lt;.8999")-SUM(B74:B81)</f>
        <v>1</v>
      </c>
      <c r="C82" s="1">
        <f>COUNTIF(State!$O$1:$O$53,"&lt;.8999")-SUM(C74:C81)</f>
        <v>0</v>
      </c>
      <c r="D82" s="1">
        <f>COUNTIF(State!$Q$1:$Q$53,"&lt;.8999")-SUM(D74:D81)</f>
        <v>0</v>
      </c>
    </row>
    <row r="83" spans="1:4">
      <c r="A83" t="s">
        <v>3520</v>
      </c>
      <c r="B83" s="1">
        <f>COUNTIF(State!$M$1:$M$53,"&lt;1")-SUM(B74:B82)</f>
        <v>0</v>
      </c>
      <c r="C83" s="1">
        <f>COUNTIF(State!$O$1:$O$53,"&lt;1")-SUM(C74:C82)</f>
        <v>0</v>
      </c>
      <c r="D83" s="1">
        <f>COUNTIF(State!$Q$1:$Q$53,"&lt;1")-SUM(D74:D82)</f>
        <v>0</v>
      </c>
    </row>
    <row r="84" spans="1:4">
      <c r="D84"/>
    </row>
    <row r="85" spans="1:4">
      <c r="A85" t="s">
        <v>650</v>
      </c>
      <c r="D85"/>
    </row>
    <row r="86" spans="1:4">
      <c r="A86" t="s">
        <v>3776</v>
      </c>
      <c r="B86" s="1">
        <f>COUNTIF(County!J1:J3258,"&lt;.0999")-B74</f>
        <v>9</v>
      </c>
      <c r="C86" s="1">
        <f>COUNTIF(County!K1:K3258,"&lt;.0999")-C74</f>
        <v>0</v>
      </c>
      <c r="D86" s="1">
        <f>COUNTIF(County!L1:L3258,"&lt;.0999")-D74</f>
        <v>3115</v>
      </c>
    </row>
    <row r="87" spans="1:4">
      <c r="A87" t="s">
        <v>3777</v>
      </c>
      <c r="B87" s="1">
        <f>COUNTIF(County!J1:J3258,"&lt;.1999")-SUM(B74:B75)-B86</f>
        <v>145</v>
      </c>
      <c r="C87" s="1">
        <f>COUNTIF(County!K1:K3258,"&lt;.1999")-SUM(C74:C75)-C86</f>
        <v>15</v>
      </c>
      <c r="D87" s="1">
        <f>COUNTIF(County!L1:L3258,"&lt;.1999")-SUM(D74:D75)-D86</f>
        <v>38</v>
      </c>
    </row>
    <row r="88" spans="1:4">
      <c r="A88" t="s">
        <v>3778</v>
      </c>
      <c r="B88" s="1">
        <f>COUNTIF(County!J1:J3258,"&lt;.2999")-SUM(B74:B76)-SUM(B86:B87)</f>
        <v>481</v>
      </c>
      <c r="C88" s="1">
        <f>COUNTIF(County!K1:K3258,"&lt;.2999")-SUM(C74:C76)-SUM(C86:C87)</f>
        <v>37</v>
      </c>
      <c r="D88" s="1">
        <f>COUNTIF(County!L1:L3258,"&lt;.2999")-SUM(D74:D76)-SUM(D86:D87)</f>
        <v>0</v>
      </c>
    </row>
    <row r="89" spans="1:4">
      <c r="A89" t="s">
        <v>4085</v>
      </c>
      <c r="B89" s="1">
        <f>COUNTIF(County!J1:J3258,"&lt;.3999")-SUM(B74:B77)-SUM(B86:B88)</f>
        <v>977</v>
      </c>
      <c r="C89" s="1">
        <f>COUNTIF(County!K1:K3258,"&lt;.3999")-SUM(C74:C77)-SUM(C86:C88)</f>
        <v>197</v>
      </c>
      <c r="D89" s="1">
        <f>COUNTIF(County!L1:L3258,"&lt;.3999")-SUM(D74:D77)-SUM(D86:D88)</f>
        <v>0</v>
      </c>
    </row>
    <row r="90" spans="1:4">
      <c r="A90" t="s">
        <v>4086</v>
      </c>
      <c r="B90" s="1">
        <f>COUNTIF(County!J1:J3258,"&lt;.4999")-SUM(B74:B78)-SUM(B86:B89)</f>
        <v>985</v>
      </c>
      <c r="C90" s="1">
        <f>COUNTIF(County!K1:K3258,"&lt;.4999")-SUM(C74:C78)-SUM(C86:C89)</f>
        <v>593</v>
      </c>
      <c r="D90" s="1">
        <f>COUNTIF(County!L1:L3258,"&lt;.4999")-SUM(D74:D78)-SUM(D86:D89)</f>
        <v>0</v>
      </c>
    </row>
    <row r="91" spans="1:4">
      <c r="A91" t="s">
        <v>3516</v>
      </c>
      <c r="B91" s="1">
        <f>COUNTIF(County!J1:J3258,"&lt;.5999")-SUM(B74:B79)-SUM(B86:B90)</f>
        <v>408</v>
      </c>
      <c r="C91" s="1">
        <f>COUNTIF(County!K1:K3258,"&lt;.5999")-SUM(C74:C79)-SUM(C86:C90)</f>
        <v>1041</v>
      </c>
      <c r="D91" s="1">
        <f>COUNTIF(County!L1:L3258,"&lt;.5999")-SUM(D74:D79)-SUM(D86:D90)</f>
        <v>0</v>
      </c>
    </row>
    <row r="92" spans="1:4">
      <c r="A92" t="s">
        <v>3517</v>
      </c>
      <c r="B92" s="1">
        <f>COUNTIF(County!J1:J3258,"&lt;.6999")-SUM(B74:B80)-SUM(B86:B91)</f>
        <v>115</v>
      </c>
      <c r="C92" s="1">
        <f>COUNTIF(County!K1:K3258,"&lt;.6999")-SUM(C74:C80)-SUM(C86:C91)</f>
        <v>838</v>
      </c>
      <c r="D92" s="1">
        <f>COUNTIF(County!L1:L3258,"&lt;.6999")-SUM(D74:D80)-SUM(D86:D91)</f>
        <v>0</v>
      </c>
    </row>
    <row r="93" spans="1:4">
      <c r="A93" t="s">
        <v>3518</v>
      </c>
      <c r="B93" s="1">
        <f>COUNTIF(County!J1:J3258,"&lt;.7999")-SUM(B74:B81)-SUM(B86:B92)</f>
        <v>26</v>
      </c>
      <c r="C93" s="1">
        <f>COUNTIF(County!K1:K3258,"&lt;.7999")-SUM(C74:C81)-SUM(C86:C92)</f>
        <v>359</v>
      </c>
      <c r="D93" s="1">
        <f>COUNTIF(County!L1:L3258,"&lt;.7999")-SUM(D74:D81)-SUM(D86:D92)</f>
        <v>0</v>
      </c>
    </row>
    <row r="94" spans="1:4">
      <c r="A94" t="s">
        <v>3519</v>
      </c>
      <c r="B94" s="1">
        <f>COUNTIF(County!J1:J3258,"&lt;.8999")-SUM(B74:B82)-SUM(B86:B93)</f>
        <v>7</v>
      </c>
      <c r="C94" s="1">
        <f>COUNTIF(County!K1:K3258,"&lt;.8999")-SUM(C74:C82)-SUM(C86:C93)</f>
        <v>71</v>
      </c>
      <c r="D94" s="1">
        <f>COUNTIF(County!L1:L3258,"&lt;.8999")-SUM(D74:D82)-SUM(D86:D93)</f>
        <v>0</v>
      </c>
    </row>
    <row r="95" spans="1:4">
      <c r="A95" t="s">
        <v>3520</v>
      </c>
      <c r="B95" s="1">
        <f>COUNTIF(County!J1:J3258,"&lt;.9999")-SUM(B74:B83)-SUM(B86:B94)</f>
        <v>0</v>
      </c>
      <c r="C95" s="1">
        <f>COUNTIF(County!K1:K3258,"&lt;.9999")-SUM(C74:C83)-SUM(C86:C94)</f>
        <v>2</v>
      </c>
      <c r="D95" s="1">
        <f>COUNTIF(County!L1:L3258,"&lt;.9999")-SUM(D74:D83)-SUM(D86:D94)</f>
        <v>0</v>
      </c>
    </row>
    <row r="96" spans="1:4">
      <c r="B96" s="1"/>
      <c r="C96" s="1"/>
      <c r="D96" s="1"/>
    </row>
    <row r="97" spans="2:4">
      <c r="B97" s="1"/>
      <c r="D97"/>
    </row>
    <row r="99" spans="2:4">
      <c r="B99" s="2"/>
    </row>
  </sheetData>
  <mergeCells count="11">
    <mergeCell ref="A28:C28"/>
    <mergeCell ref="E28:G28"/>
    <mergeCell ref="I28:K28"/>
    <mergeCell ref="Q28:S28"/>
    <mergeCell ref="X2:Z2"/>
    <mergeCell ref="AB2:AD2"/>
    <mergeCell ref="M28:O28"/>
    <mergeCell ref="Y28:AA28"/>
    <mergeCell ref="U28:W28"/>
    <mergeCell ref="X15:Z15"/>
    <mergeCell ref="AB15:AD15"/>
  </mergeCells>
  <phoneticPr fontId="9"/>
  <conditionalFormatting sqref="C3:C12 C16:C25">
    <cfRule type="cellIs" dxfId="2" priority="1" stopIfTrue="1" operator="equal">
      <formula>"Rep"</formula>
    </cfRule>
    <cfRule type="cellIs" dxfId="1" priority="2" stopIfTrue="1" operator="equal">
      <formula>"Dem"</formula>
    </cfRule>
    <cfRule type="cellIs" dxfId="0" priority="3" stopIfTrue="1" operator="equal">
      <formula>"Ind"</formula>
    </cfRule>
  </conditionalFormatting>
  <pageMargins left="0.75" right="0.75" top="1" bottom="1" header="0.5" footer="0.5"/>
  <pageSetup paperSize="0"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enableFormatConditionsCalculation="0"/>
  <dimension ref="A1:H54"/>
  <sheetViews>
    <sheetView workbookViewId="0">
      <selection activeCell="I37" sqref="I37"/>
    </sheetView>
  </sheetViews>
  <sheetFormatPr baseColWidth="10" defaultRowHeight="13" x14ac:dyDescent="0"/>
  <cols>
    <col min="1" max="1" width="15.5703125" customWidth="1"/>
    <col min="2" max="2" width="11.140625" style="1" bestFit="1" customWidth="1"/>
    <col min="3" max="3" width="11.42578125" style="1" customWidth="1"/>
    <col min="4" max="4" width="12.85546875" customWidth="1"/>
    <col min="5" max="5" width="11.42578125" style="2" customWidth="1"/>
  </cols>
  <sheetData>
    <row r="1" spans="1:8">
      <c r="A1" t="s">
        <v>1533</v>
      </c>
      <c r="D1" s="1"/>
      <c r="E1"/>
    </row>
    <row r="2" spans="1:8">
      <c r="B2" s="65" t="s">
        <v>575</v>
      </c>
      <c r="C2" s="65" t="s">
        <v>500</v>
      </c>
      <c r="D2" s="65" t="s">
        <v>501</v>
      </c>
      <c r="E2" s="66" t="s">
        <v>904</v>
      </c>
      <c r="F2" s="66" t="s">
        <v>556</v>
      </c>
      <c r="G2" s="66" t="s">
        <v>1222</v>
      </c>
    </row>
    <row r="3" spans="1:8">
      <c r="A3" t="str">
        <f>State!A3</f>
        <v>Alabama</v>
      </c>
      <c r="B3" s="1">
        <v>3323678</v>
      </c>
      <c r="C3" s="1">
        <v>2528963</v>
      </c>
      <c r="D3" s="1">
        <f>State!C3</f>
        <v>1672551</v>
      </c>
      <c r="E3" s="2">
        <f t="shared" ref="E3:E34" si="0">D3/B3</f>
        <v>0.50322293555512898</v>
      </c>
      <c r="F3" s="2">
        <f t="shared" ref="F3:F9" si="1">D3/C3</f>
        <v>0.66135843031313624</v>
      </c>
      <c r="H3" s="1"/>
    </row>
    <row r="4" spans="1:8">
      <c r="A4" t="str">
        <f>State!A4</f>
        <v>Alaska</v>
      </c>
      <c r="B4" s="1">
        <v>436215</v>
      </c>
      <c r="C4" s="1">
        <v>473648</v>
      </c>
      <c r="D4" s="1">
        <f>State!C4</f>
        <v>285560</v>
      </c>
      <c r="E4" s="2">
        <f t="shared" si="0"/>
        <v>0.65463131712572931</v>
      </c>
      <c r="F4" s="2">
        <f t="shared" si="1"/>
        <v>0.60289497686045335</v>
      </c>
      <c r="H4" s="1"/>
    </row>
    <row r="5" spans="1:8">
      <c r="A5" t="str">
        <f>State!A5</f>
        <v>Arizona</v>
      </c>
      <c r="B5" s="1">
        <v>3763685</v>
      </c>
      <c r="C5" s="1">
        <v>2173122</v>
      </c>
      <c r="D5" s="1">
        <f>State!C5</f>
        <v>1532016</v>
      </c>
      <c r="E5" s="2">
        <f t="shared" si="0"/>
        <v>0.4070521310896103</v>
      </c>
      <c r="F5" s="2">
        <f t="shared" si="1"/>
        <v>0.70498388953772495</v>
      </c>
      <c r="H5" s="1"/>
    </row>
    <row r="6" spans="1:8">
      <c r="A6" t="str">
        <f>State!A6</f>
        <v>Arkansas</v>
      </c>
      <c r="B6" s="1">
        <v>1993031</v>
      </c>
      <c r="C6" s="1">
        <v>1555809</v>
      </c>
      <c r="D6" s="1">
        <f>State!C6</f>
        <v>921781</v>
      </c>
      <c r="E6" s="2">
        <f t="shared" si="0"/>
        <v>0.46250208852747399</v>
      </c>
      <c r="F6" s="2">
        <f t="shared" si="1"/>
        <v>0.59247696857390597</v>
      </c>
      <c r="H6" s="1"/>
    </row>
    <row r="7" spans="1:8">
      <c r="A7" t="str">
        <f>State!A7</f>
        <v>California</v>
      </c>
      <c r="B7" s="1">
        <v>24621819</v>
      </c>
      <c r="C7" s="1">
        <v>15707307</v>
      </c>
      <c r="D7" s="1">
        <f>State!C7</f>
        <v>10965856</v>
      </c>
      <c r="E7" s="2">
        <f t="shared" si="0"/>
        <v>0.44537148128657755</v>
      </c>
      <c r="F7" s="2">
        <f t="shared" si="1"/>
        <v>0.69813724274950506</v>
      </c>
      <c r="H7" s="1"/>
    </row>
    <row r="8" spans="1:8">
      <c r="A8" t="str">
        <f>State!A8</f>
        <v>Colorado</v>
      </c>
      <c r="B8" s="1">
        <v>3200466</v>
      </c>
      <c r="C8" s="1">
        <v>2641990</v>
      </c>
      <c r="D8" s="1">
        <f>State!C8</f>
        <v>1741365</v>
      </c>
      <c r="E8" s="2">
        <f t="shared" si="0"/>
        <v>0.54409732832656243</v>
      </c>
      <c r="F8" s="2">
        <f t="shared" si="1"/>
        <v>0.65911112456898024</v>
      </c>
      <c r="H8" s="1"/>
    </row>
    <row r="9" spans="1:8">
      <c r="A9" t="str">
        <f>State!A9</f>
        <v>Connecticut</v>
      </c>
      <c r="B9" s="1">
        <v>2563877</v>
      </c>
      <c r="C9" s="1">
        <v>1901203</v>
      </c>
      <c r="D9" s="1">
        <f>State!C9</f>
        <v>1459525</v>
      </c>
      <c r="E9" s="2">
        <f t="shared" si="0"/>
        <v>0.56926482822693913</v>
      </c>
      <c r="F9" s="2">
        <f t="shared" si="1"/>
        <v>0.76768498682150199</v>
      </c>
      <c r="H9" s="1"/>
    </row>
    <row r="10" spans="1:8">
      <c r="A10" t="str">
        <f>State!A10</f>
        <v>Delaware</v>
      </c>
      <c r="B10" s="1">
        <v>589013</v>
      </c>
      <c r="C10" s="1">
        <v>503614</v>
      </c>
      <c r="D10" s="1">
        <f>State!C10</f>
        <v>327622</v>
      </c>
      <c r="E10" s="2">
        <f t="shared" si="0"/>
        <v>0.55622201886885347</v>
      </c>
      <c r="F10" s="2">
        <f t="shared" ref="F10:F17" si="2">D10/C10</f>
        <v>0.65054188326774076</v>
      </c>
      <c r="H10" s="1"/>
    </row>
    <row r="11" spans="1:8">
      <c r="A11" t="str">
        <f>State!A11</f>
        <v>District of Columbia</v>
      </c>
      <c r="B11" s="1">
        <v>457067</v>
      </c>
      <c r="C11" s="1">
        <v>354410</v>
      </c>
      <c r="D11" s="1">
        <f>State!C11</f>
        <v>201894</v>
      </c>
      <c r="E11" s="2">
        <f t="shared" si="0"/>
        <v>0.44171642231882852</v>
      </c>
      <c r="F11" s="2">
        <f t="shared" si="2"/>
        <v>0.56966225557969585</v>
      </c>
      <c r="H11" s="1"/>
    </row>
    <row r="12" spans="1:8">
      <c r="A12" t="str">
        <f>State!A12</f>
        <v>Florida</v>
      </c>
      <c r="B12" s="1">
        <v>12336038</v>
      </c>
      <c r="C12" s="1">
        <v>8752717</v>
      </c>
      <c r="D12" s="1">
        <f>State!C12</f>
        <v>5963110</v>
      </c>
      <c r="E12" s="2">
        <f t="shared" si="0"/>
        <v>0.48338939941657116</v>
      </c>
      <c r="F12" s="2">
        <f t="shared" si="2"/>
        <v>0.6812867364499503</v>
      </c>
      <c r="H12" s="1"/>
    </row>
    <row r="13" spans="1:8">
      <c r="A13" t="str">
        <f>State!A13</f>
        <v>Georgia</v>
      </c>
      <c r="B13" s="1">
        <v>6017219</v>
      </c>
      <c r="C13" s="1">
        <v>3856676</v>
      </c>
      <c r="D13" s="1">
        <f>State!C13</f>
        <v>2596804</v>
      </c>
      <c r="E13" s="2">
        <f t="shared" si="0"/>
        <v>0.43156215520824487</v>
      </c>
      <c r="F13" s="2">
        <f t="shared" si="2"/>
        <v>0.67332697898397476</v>
      </c>
      <c r="H13" s="1"/>
    </row>
    <row r="14" spans="1:8">
      <c r="A14" t="str">
        <f>State!A14</f>
        <v>Hawaii</v>
      </c>
      <c r="B14" s="1">
        <v>915770</v>
      </c>
      <c r="C14" s="1">
        <v>637349</v>
      </c>
      <c r="D14" s="1">
        <f>State!C14</f>
        <v>367951</v>
      </c>
      <c r="E14" s="2">
        <f t="shared" si="0"/>
        <v>0.40179411861056813</v>
      </c>
      <c r="F14" s="2">
        <f t="shared" si="2"/>
        <v>0.57731478358011079</v>
      </c>
      <c r="H14" s="1"/>
    </row>
    <row r="15" spans="1:8">
      <c r="A15" t="str">
        <f>State!A15</f>
        <v>Idaho</v>
      </c>
      <c r="B15" s="1">
        <v>924923</v>
      </c>
      <c r="C15" s="1">
        <v>728085</v>
      </c>
      <c r="D15" s="1">
        <f>State!C15</f>
        <v>501621</v>
      </c>
      <c r="E15" s="2">
        <f t="shared" si="0"/>
        <v>0.5423381189569294</v>
      </c>
      <c r="F15" s="2">
        <f t="shared" si="2"/>
        <v>0.68895939347740986</v>
      </c>
      <c r="H15" s="1"/>
    </row>
    <row r="16" spans="1:8">
      <c r="A16" t="str">
        <f>State!A16</f>
        <v>Illinois</v>
      </c>
      <c r="B16" s="1">
        <v>9173842</v>
      </c>
      <c r="C16" s="1">
        <v>7129026</v>
      </c>
      <c r="D16" s="1">
        <f>State!C16</f>
        <v>4742123</v>
      </c>
      <c r="E16" s="2">
        <f t="shared" si="0"/>
        <v>0.51691788456788335</v>
      </c>
      <c r="F16" s="2">
        <f t="shared" si="2"/>
        <v>0.6651852581264257</v>
      </c>
      <c r="H16" s="1"/>
    </row>
    <row r="17" spans="1:8">
      <c r="A17" t="str">
        <f>State!A17</f>
        <v>Indiana</v>
      </c>
      <c r="B17" s="1">
        <v>4506089</v>
      </c>
      <c r="C17" s="1">
        <v>4016440</v>
      </c>
      <c r="D17" s="1">
        <f>State!C17</f>
        <v>2199302</v>
      </c>
      <c r="E17" s="2">
        <f t="shared" si="0"/>
        <v>0.48807336029093079</v>
      </c>
      <c r="F17" s="2">
        <f t="shared" si="2"/>
        <v>0.54757496688609819</v>
      </c>
      <c r="H17" s="1"/>
    </row>
    <row r="18" spans="1:8">
      <c r="A18" t="str">
        <f>State!A18</f>
        <v>Iowa</v>
      </c>
      <c r="B18" s="1">
        <v>2192686</v>
      </c>
      <c r="C18" s="1">
        <v>1841346</v>
      </c>
      <c r="D18" s="1">
        <f>State!C18</f>
        <v>1315563</v>
      </c>
      <c r="E18" s="2">
        <f t="shared" si="0"/>
        <v>0.5999778354037012</v>
      </c>
      <c r="F18" s="2">
        <f t="shared" ref="F18:F27" si="3">D18/C18</f>
        <v>0.71445725029407836</v>
      </c>
      <c r="H18" s="1"/>
    </row>
    <row r="19" spans="1:8">
      <c r="A19" t="str">
        <f>State!A19</f>
        <v>Kansas</v>
      </c>
      <c r="B19" s="1">
        <v>1975425</v>
      </c>
      <c r="C19" s="1">
        <v>1623623</v>
      </c>
      <c r="D19" s="1">
        <f>State!C19</f>
        <v>1072216</v>
      </c>
      <c r="E19" s="2">
        <f t="shared" si="0"/>
        <v>0.54277737702013495</v>
      </c>
      <c r="F19" s="2">
        <f t="shared" si="3"/>
        <v>0.66038483071501208</v>
      </c>
      <c r="H19" s="1"/>
    </row>
    <row r="20" spans="1:8">
      <c r="A20" t="str">
        <f>State!A20</f>
        <v>Kentucky</v>
      </c>
      <c r="B20" s="1">
        <v>3046951</v>
      </c>
      <c r="C20" s="1">
        <v>2556815</v>
      </c>
      <c r="D20" s="1">
        <f>State!C20</f>
        <v>1544187</v>
      </c>
      <c r="E20" s="2">
        <f t="shared" si="0"/>
        <v>0.50679745095999251</v>
      </c>
      <c r="F20" s="2">
        <f t="shared" si="3"/>
        <v>0.6039494449148648</v>
      </c>
      <c r="H20" s="1"/>
    </row>
    <row r="21" spans="1:8">
      <c r="A21" t="str">
        <f>State!A21</f>
        <v>Louisiana</v>
      </c>
      <c r="B21" s="1">
        <v>3249177</v>
      </c>
      <c r="C21" s="1">
        <v>2796551</v>
      </c>
      <c r="D21" s="1">
        <f>State!C21</f>
        <v>1765656</v>
      </c>
      <c r="E21" s="2">
        <f t="shared" si="0"/>
        <v>0.54341637897843054</v>
      </c>
      <c r="F21" s="2">
        <f t="shared" si="3"/>
        <v>0.63136914005859357</v>
      </c>
      <c r="H21" s="1"/>
    </row>
    <row r="22" spans="1:8">
      <c r="A22" t="str">
        <f>State!A22</f>
        <v>Maine</v>
      </c>
      <c r="B22" s="1">
        <v>973685</v>
      </c>
      <c r="C22" s="1">
        <v>947189</v>
      </c>
      <c r="D22" s="1">
        <f>State!C22</f>
        <v>651817</v>
      </c>
      <c r="E22" s="2">
        <f t="shared" si="0"/>
        <v>0.66943313289205442</v>
      </c>
      <c r="F22" s="2">
        <f t="shared" si="3"/>
        <v>0.68815938529691545</v>
      </c>
      <c r="H22" s="1"/>
    </row>
    <row r="23" spans="1:8">
      <c r="A23" t="str">
        <f>State!A23</f>
        <v>Maryland</v>
      </c>
      <c r="B23" s="1">
        <v>3940314</v>
      </c>
      <c r="C23" s="1">
        <v>2719636</v>
      </c>
      <c r="D23" s="1">
        <f>State!C23</f>
        <v>2025480</v>
      </c>
      <c r="E23" s="2">
        <f t="shared" si="0"/>
        <v>0.5140402516144652</v>
      </c>
      <c r="F23" s="2">
        <f t="shared" si="3"/>
        <v>0.74476143130918993</v>
      </c>
      <c r="H23" s="1"/>
    </row>
    <row r="24" spans="1:8">
      <c r="A24" t="str">
        <f>State!A24</f>
        <v>Massachusetts</v>
      </c>
      <c r="B24" s="1">
        <v>4849033</v>
      </c>
      <c r="C24" s="1">
        <v>4008627</v>
      </c>
      <c r="D24" s="1">
        <f>State!C24</f>
        <v>2702984</v>
      </c>
      <c r="E24" s="2">
        <f t="shared" si="0"/>
        <v>0.55742742934519107</v>
      </c>
      <c r="F24" s="2">
        <f t="shared" si="3"/>
        <v>0.67429172133002147</v>
      </c>
      <c r="H24" s="1"/>
    </row>
    <row r="25" spans="1:8">
      <c r="A25" t="str">
        <f>State!A25</f>
        <v>Michigan</v>
      </c>
      <c r="B25" s="1">
        <v>7342677</v>
      </c>
      <c r="C25" s="1">
        <v>6859332</v>
      </c>
      <c r="D25" s="1">
        <f>State!C25</f>
        <v>4232711</v>
      </c>
      <c r="E25" s="2">
        <f t="shared" si="0"/>
        <v>0.57645338341860874</v>
      </c>
      <c r="F25" s="2">
        <f t="shared" si="3"/>
        <v>0.61707335349856229</v>
      </c>
      <c r="H25" s="1"/>
    </row>
    <row r="26" spans="1:8">
      <c r="A26" t="str">
        <f>State!A26</f>
        <v>Minnesota</v>
      </c>
      <c r="B26" s="1">
        <v>3632585</v>
      </c>
      <c r="C26" s="1">
        <v>3265324</v>
      </c>
      <c r="D26" s="1">
        <f>State!C26</f>
        <v>2438685</v>
      </c>
      <c r="E26" s="2">
        <f t="shared" si="0"/>
        <v>0.67133597699709713</v>
      </c>
      <c r="F26" s="2">
        <f t="shared" si="3"/>
        <v>0.74684319228352225</v>
      </c>
      <c r="H26" s="1"/>
    </row>
    <row r="27" spans="1:8">
      <c r="A27" t="str">
        <f>State!A27</f>
        <v>Mississippi</v>
      </c>
      <c r="B27" s="1">
        <v>2069471</v>
      </c>
      <c r="C27" s="1">
        <v>1739858</v>
      </c>
      <c r="D27" s="1">
        <f>State!C27</f>
        <v>994926</v>
      </c>
      <c r="E27" s="2">
        <f t="shared" si="0"/>
        <v>0.48076344147852279</v>
      </c>
      <c r="F27" s="2">
        <f t="shared" si="3"/>
        <v>0.57184321938916849</v>
      </c>
      <c r="H27" s="1"/>
    </row>
    <row r="28" spans="1:8">
      <c r="A28" t="str">
        <f>State!A28</f>
        <v>Missouri</v>
      </c>
      <c r="B28" s="1">
        <v>4167519</v>
      </c>
      <c r="C28" s="1">
        <v>3860672</v>
      </c>
      <c r="D28" s="1">
        <f>State!C28</f>
        <v>2359892</v>
      </c>
      <c r="E28" s="2">
        <f t="shared" si="0"/>
        <v>0.56625824621315468</v>
      </c>
      <c r="F28" s="2">
        <f>D28/C28</f>
        <v>0.61126456741209823</v>
      </c>
      <c r="H28" s="1"/>
    </row>
    <row r="29" spans="1:8">
      <c r="A29" t="str">
        <f>State!A29</f>
        <v>Montana</v>
      </c>
      <c r="B29" s="1">
        <v>672133</v>
      </c>
      <c r="C29" s="1">
        <v>698260</v>
      </c>
      <c r="D29" s="1">
        <f>State!C29</f>
        <v>410997</v>
      </c>
      <c r="E29" s="2">
        <f t="shared" si="0"/>
        <v>0.61148165616031347</v>
      </c>
      <c r="F29" s="2">
        <f t="shared" ref="F29:F36" si="4">D29/C29</f>
        <v>0.58860166700083061</v>
      </c>
      <c r="H29" s="1"/>
    </row>
    <row r="30" spans="1:8">
      <c r="A30" t="str">
        <f>State!A30</f>
        <v>Nebraska</v>
      </c>
      <c r="B30" s="1">
        <v>1261021</v>
      </c>
      <c r="C30" s="1">
        <v>1085217</v>
      </c>
      <c r="D30" s="1">
        <f>State!C30</f>
        <v>697019</v>
      </c>
      <c r="E30" s="2">
        <f t="shared" si="0"/>
        <v>0.55274178621926207</v>
      </c>
      <c r="F30" s="2">
        <f t="shared" si="4"/>
        <v>0.64228536781123036</v>
      </c>
      <c r="H30" s="1"/>
    </row>
    <row r="31" spans="1:8">
      <c r="A31" t="str">
        <f>State!A31</f>
        <v>Nevada</v>
      </c>
      <c r="B31" s="1">
        <v>1486458</v>
      </c>
      <c r="C31" s="1">
        <v>874304</v>
      </c>
      <c r="D31" s="1">
        <f>State!C31</f>
        <v>608970</v>
      </c>
      <c r="E31" s="2">
        <f t="shared" si="0"/>
        <v>0.40967857820402592</v>
      </c>
      <c r="F31" s="2">
        <f t="shared" si="4"/>
        <v>0.69651974599224065</v>
      </c>
      <c r="H31" s="1"/>
    </row>
    <row r="32" spans="1:8">
      <c r="A32" t="str">
        <f>State!A32</f>
        <v>New Hampshire</v>
      </c>
      <c r="B32" s="1">
        <v>926224</v>
      </c>
      <c r="C32" s="1">
        <v>854695</v>
      </c>
      <c r="D32" s="1">
        <f>State!C32</f>
        <v>569081</v>
      </c>
      <c r="E32" s="2">
        <f t="shared" si="0"/>
        <v>0.61440968923284212</v>
      </c>
      <c r="F32" s="2">
        <f t="shared" si="4"/>
        <v>0.6658293309309169</v>
      </c>
      <c r="H32" s="1"/>
    </row>
    <row r="33" spans="1:8">
      <c r="A33" t="str">
        <f>State!A33</f>
        <v>New Jersey</v>
      </c>
      <c r="B33" s="1">
        <v>6326792</v>
      </c>
      <c r="C33" s="1">
        <v>4710768</v>
      </c>
      <c r="D33" s="1">
        <f>State!C33</f>
        <v>3187226</v>
      </c>
      <c r="E33" s="2">
        <f t="shared" si="0"/>
        <v>0.50376652180125414</v>
      </c>
      <c r="F33" s="2">
        <f t="shared" si="4"/>
        <v>0.67658309642928716</v>
      </c>
      <c r="H33" s="1"/>
    </row>
    <row r="34" spans="1:8">
      <c r="A34" t="str">
        <f>State!A34</f>
        <v>New Mexico</v>
      </c>
      <c r="B34" s="1">
        <v>1310472</v>
      </c>
      <c r="C34" s="1">
        <v>973533</v>
      </c>
      <c r="D34" s="1">
        <f>State!C34</f>
        <v>598605</v>
      </c>
      <c r="E34" s="2">
        <f t="shared" si="0"/>
        <v>0.45678579931505597</v>
      </c>
      <c r="F34" s="2">
        <f t="shared" si="4"/>
        <v>0.6148790025607761</v>
      </c>
      <c r="H34" s="1"/>
    </row>
    <row r="35" spans="1:8">
      <c r="A35" t="str">
        <f>State!A35</f>
        <v>New York</v>
      </c>
      <c r="B35" s="1">
        <v>14286350</v>
      </c>
      <c r="C35" s="1">
        <v>11262816</v>
      </c>
      <c r="D35" s="1">
        <f>State!C35</f>
        <v>6831178</v>
      </c>
      <c r="E35" s="2">
        <f t="shared" ref="E35:E54" si="5">D35/B35</f>
        <v>0.47816118182740869</v>
      </c>
      <c r="F35" s="2">
        <f t="shared" si="4"/>
        <v>0.60652486909135339</v>
      </c>
      <c r="H35" s="1"/>
    </row>
    <row r="36" spans="1:8">
      <c r="A36" t="str">
        <f>State!A36</f>
        <v>North Carolina</v>
      </c>
      <c r="B36" s="1">
        <v>6085266</v>
      </c>
      <c r="C36" s="1">
        <v>5122123</v>
      </c>
      <c r="D36" s="1">
        <f>State!C36</f>
        <v>2911262</v>
      </c>
      <c r="E36" s="2">
        <f t="shared" si="5"/>
        <v>0.47841162572022322</v>
      </c>
      <c r="F36" s="2">
        <f t="shared" si="4"/>
        <v>0.56837018556563368</v>
      </c>
      <c r="H36" s="1"/>
    </row>
    <row r="37" spans="1:8">
      <c r="A37" t="str">
        <f>State!A37</f>
        <v>North Dakota</v>
      </c>
      <c r="B37" s="1">
        <v>481351</v>
      </c>
      <c r="C37" s="30">
        <v>0</v>
      </c>
      <c r="D37" s="1">
        <f>State!C37</f>
        <v>288267</v>
      </c>
      <c r="E37" s="2">
        <f t="shared" si="5"/>
        <v>0.59887067856927689</v>
      </c>
      <c r="F37" s="81" t="s">
        <v>3548</v>
      </c>
      <c r="H37" s="1"/>
    </row>
    <row r="38" spans="1:8">
      <c r="A38" t="str">
        <f>State!A38</f>
        <v>Ohio</v>
      </c>
      <c r="B38" s="1">
        <v>8464801</v>
      </c>
      <c r="C38" s="1">
        <v>7531555</v>
      </c>
      <c r="D38" s="1">
        <f>State!C38</f>
        <v>4705457</v>
      </c>
      <c r="E38" s="2">
        <f t="shared" si="5"/>
        <v>0.55588512949093549</v>
      </c>
      <c r="F38" s="2">
        <f t="shared" ref="F38:F45" si="6">D38/C38</f>
        <v>0.6247656692409469</v>
      </c>
      <c r="H38" s="1"/>
    </row>
    <row r="39" spans="1:8">
      <c r="A39" t="str">
        <f>State!A39</f>
        <v>Oklahoma</v>
      </c>
      <c r="B39" s="1">
        <v>2558294</v>
      </c>
      <c r="C39" s="1">
        <v>2233602</v>
      </c>
      <c r="D39" s="1">
        <f>State!C39</f>
        <v>1234229</v>
      </c>
      <c r="E39" s="2">
        <f t="shared" si="5"/>
        <v>0.48244220562609302</v>
      </c>
      <c r="F39" s="2">
        <f t="shared" si="6"/>
        <v>0.55257337699375264</v>
      </c>
      <c r="H39" s="1"/>
    </row>
    <row r="40" spans="1:8">
      <c r="A40" t="str">
        <f>State!A40</f>
        <v>Oregon</v>
      </c>
      <c r="B40" s="1">
        <v>2574873</v>
      </c>
      <c r="C40" s="1">
        <v>1954006</v>
      </c>
      <c r="D40" s="1">
        <f>State!C40</f>
        <v>1533968</v>
      </c>
      <c r="E40" s="2">
        <f t="shared" si="5"/>
        <v>0.59574511053554879</v>
      </c>
      <c r="F40" s="2">
        <f t="shared" si="6"/>
        <v>0.78503750756138924</v>
      </c>
      <c r="H40" s="1"/>
    </row>
    <row r="41" spans="1:8">
      <c r="A41" t="str">
        <f>State!A41</f>
        <v>Pennsylvania</v>
      </c>
      <c r="B41" s="1">
        <v>9358833</v>
      </c>
      <c r="C41" s="1">
        <v>7781997</v>
      </c>
      <c r="D41" s="1">
        <f>State!C41</f>
        <v>4913119</v>
      </c>
      <c r="E41" s="2">
        <f t="shared" si="5"/>
        <v>0.52497132922448775</v>
      </c>
      <c r="F41" s="2">
        <f t="shared" si="6"/>
        <v>0.63134424235835607</v>
      </c>
      <c r="H41" s="1"/>
    </row>
    <row r="42" spans="1:8">
      <c r="A42" t="str">
        <f>State!A42</f>
        <v>Rhode Island</v>
      </c>
      <c r="B42" s="1">
        <v>800497</v>
      </c>
      <c r="C42" s="1">
        <v>671612</v>
      </c>
      <c r="D42" s="1">
        <f>State!C42</f>
        <v>409112</v>
      </c>
      <c r="E42" s="2">
        <f t="shared" si="5"/>
        <v>0.51107249621172846</v>
      </c>
      <c r="F42" s="2">
        <f t="shared" si="6"/>
        <v>0.6091493302680715</v>
      </c>
      <c r="H42" s="1"/>
    </row>
    <row r="43" spans="1:8">
      <c r="A43" t="str">
        <f>State!A43</f>
        <v>South Carolina</v>
      </c>
      <c r="B43" s="1">
        <v>3002371</v>
      </c>
      <c r="C43" s="1">
        <v>2266199</v>
      </c>
      <c r="D43" s="1">
        <f>State!C43</f>
        <v>1383777</v>
      </c>
      <c r="E43" s="2">
        <f t="shared" si="5"/>
        <v>0.46089473952419602</v>
      </c>
      <c r="F43" s="2">
        <f t="shared" si="6"/>
        <v>0.61061583735585445</v>
      </c>
      <c r="H43" s="1"/>
    </row>
    <row r="44" spans="1:8">
      <c r="A44" t="str">
        <f>State!A44</f>
        <v>South Dakota</v>
      </c>
      <c r="B44" s="1">
        <v>552195</v>
      </c>
      <c r="C44" s="1">
        <v>471152</v>
      </c>
      <c r="D44" s="1">
        <f>State!C44</f>
        <v>316269</v>
      </c>
      <c r="E44" s="2">
        <f t="shared" si="5"/>
        <v>0.57274875723249941</v>
      </c>
      <c r="F44" s="2">
        <f t="shared" si="6"/>
        <v>0.67126744659897442</v>
      </c>
      <c r="H44" s="1"/>
    </row>
    <row r="45" spans="1:8">
      <c r="A45" t="str">
        <f>State!A45</f>
        <v>Tennessee</v>
      </c>
      <c r="B45" s="1">
        <v>4290762</v>
      </c>
      <c r="C45" s="1">
        <v>3181108</v>
      </c>
      <c r="D45" s="1">
        <f>State!C45</f>
        <v>2076181</v>
      </c>
      <c r="E45" s="2">
        <f t="shared" si="5"/>
        <v>0.48387232850482037</v>
      </c>
      <c r="F45" s="2">
        <f t="shared" si="6"/>
        <v>0.65265970221696334</v>
      </c>
      <c r="H45" s="1"/>
    </row>
    <row r="46" spans="1:8">
      <c r="A46" t="str">
        <f>State!A46</f>
        <v>Texas</v>
      </c>
      <c r="B46" s="1">
        <v>14965061</v>
      </c>
      <c r="C46" s="1">
        <v>10267639</v>
      </c>
      <c r="D46" s="1">
        <f>State!C46</f>
        <v>6407637</v>
      </c>
      <c r="E46" s="2">
        <f t="shared" si="5"/>
        <v>0.42817312939786883</v>
      </c>
      <c r="F46" s="2">
        <f t="shared" ref="F46:F51" si="7">D46/C46</f>
        <v>0.62406138353715002</v>
      </c>
      <c r="H46" s="1"/>
    </row>
    <row r="47" spans="1:8">
      <c r="A47" t="str">
        <f>State!A47</f>
        <v>Utah</v>
      </c>
      <c r="B47" s="1">
        <v>1514471</v>
      </c>
      <c r="C47" s="1">
        <v>1123238</v>
      </c>
      <c r="D47" s="1">
        <f>State!C47</f>
        <v>770754</v>
      </c>
      <c r="E47" s="2">
        <f t="shared" si="5"/>
        <v>0.50892621912205649</v>
      </c>
      <c r="F47" s="2">
        <f t="shared" si="7"/>
        <v>0.68618939174066407</v>
      </c>
      <c r="H47" s="1"/>
    </row>
    <row r="48" spans="1:8">
      <c r="A48" t="str">
        <f>State!A48</f>
        <v>Vermont</v>
      </c>
      <c r="B48" s="1">
        <v>461304</v>
      </c>
      <c r="C48" s="1">
        <v>427354</v>
      </c>
      <c r="D48" s="1">
        <f>State!C48</f>
        <v>294308</v>
      </c>
      <c r="E48" s="2">
        <f t="shared" si="5"/>
        <v>0.6379914329812878</v>
      </c>
      <c r="F48" s="2">
        <f t="shared" si="7"/>
        <v>0.68867496267731199</v>
      </c>
      <c r="H48" s="1"/>
    </row>
    <row r="49" spans="1:8">
      <c r="A49" t="str">
        <f>State!A49</f>
        <v>Virginia</v>
      </c>
      <c r="B49" s="1">
        <v>5340253</v>
      </c>
      <c r="C49" s="1">
        <v>3769495</v>
      </c>
      <c r="D49" s="1">
        <f>State!C49</f>
        <v>2739447</v>
      </c>
      <c r="E49" s="2">
        <f t="shared" si="5"/>
        <v>0.51298075203553095</v>
      </c>
      <c r="F49" s="2">
        <f t="shared" si="7"/>
        <v>0.72674111518916995</v>
      </c>
      <c r="H49" s="1"/>
    </row>
    <row r="50" spans="1:8">
      <c r="A50" t="str">
        <f>State!A50</f>
        <v>Washington</v>
      </c>
      <c r="B50" s="1">
        <v>4380278</v>
      </c>
      <c r="C50" s="1">
        <v>3335714</v>
      </c>
      <c r="D50" s="1">
        <f>State!C50</f>
        <v>2487433</v>
      </c>
      <c r="E50" s="2">
        <f t="shared" si="5"/>
        <v>0.56787103466948896</v>
      </c>
      <c r="F50" s="2">
        <f t="shared" si="7"/>
        <v>0.74569732297193347</v>
      </c>
      <c r="H50" s="1"/>
    </row>
    <row r="51" spans="1:8">
      <c r="A51" t="str">
        <f>State!A51</f>
        <v>West Virginia</v>
      </c>
      <c r="B51" s="1">
        <v>1405951</v>
      </c>
      <c r="C51" s="1">
        <v>1067822</v>
      </c>
      <c r="D51" s="1">
        <f>State!C51</f>
        <v>648124</v>
      </c>
      <c r="E51" s="2">
        <f t="shared" si="5"/>
        <v>0.46098619368669319</v>
      </c>
      <c r="F51" s="2">
        <f t="shared" si="7"/>
        <v>0.60695883770890657</v>
      </c>
      <c r="H51" s="1"/>
    </row>
    <row r="52" spans="1:8">
      <c r="A52" t="str">
        <f>State!A52</f>
        <v>Wisconsin</v>
      </c>
      <c r="B52" s="1">
        <v>3994919</v>
      </c>
      <c r="C52" s="30">
        <v>0</v>
      </c>
      <c r="D52" s="1">
        <f>State!C52</f>
        <v>2598607</v>
      </c>
      <c r="E52" s="2">
        <f t="shared" si="5"/>
        <v>0.65047801970452968</v>
      </c>
      <c r="F52" s="81" t="s">
        <v>3548</v>
      </c>
      <c r="H52" s="1"/>
    </row>
    <row r="53" spans="1:8">
      <c r="A53" t="str">
        <f>State!A53</f>
        <v>Wyoming</v>
      </c>
      <c r="B53" s="1">
        <v>364909</v>
      </c>
      <c r="C53" s="1">
        <v>220012</v>
      </c>
      <c r="D53" s="1">
        <f>State!C53</f>
        <v>218351</v>
      </c>
      <c r="E53" s="2">
        <f t="shared" si="5"/>
        <v>0.59837110074018451</v>
      </c>
      <c r="F53" s="2">
        <f>D53/C53</f>
        <v>0.99245041179572024</v>
      </c>
      <c r="H53" s="1"/>
    </row>
    <row r="54" spans="1:8">
      <c r="A54" t="str">
        <f>State!A54</f>
        <v>Total</v>
      </c>
      <c r="B54" s="1">
        <f>SUM(B3:B53)</f>
        <v>209128094</v>
      </c>
      <c r="C54" s="1">
        <f>SUM(C3:C53)</f>
        <v>157063553</v>
      </c>
      <c r="D54" s="1">
        <f>State!C54</f>
        <v>105422576</v>
      </c>
      <c r="E54" s="2">
        <f t="shared" si="5"/>
        <v>0.50410527817462913</v>
      </c>
      <c r="F54" s="2">
        <f>D54/C54</f>
        <v>0.67120967268580767</v>
      </c>
      <c r="H54" s="1"/>
    </row>
  </sheetData>
  <pageMargins left="0.75" right="0.75" top="1" bottom="1" header="0.5" footer="0.5"/>
  <pageSetup paperSize="0"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dimension ref="A1:R62"/>
  <sheetViews>
    <sheetView workbookViewId="0">
      <selection activeCell="A35" sqref="A35:XFD35"/>
    </sheetView>
  </sheetViews>
  <sheetFormatPr baseColWidth="10" defaultRowHeight="13" x14ac:dyDescent="0"/>
  <cols>
    <col min="1" max="1" width="23.7109375" customWidth="1"/>
    <col min="2" max="2" width="13.85546875" customWidth="1"/>
    <col min="3" max="16" width="12.7109375" customWidth="1"/>
  </cols>
  <sheetData>
    <row r="1" spans="1:18">
      <c r="A1" s="68" t="s">
        <v>2649</v>
      </c>
      <c r="B1" s="15" t="s">
        <v>1464</v>
      </c>
      <c r="C1" s="14" t="s">
        <v>1060</v>
      </c>
      <c r="D1" s="101" t="s">
        <v>2538</v>
      </c>
      <c r="E1" t="s">
        <v>1061</v>
      </c>
      <c r="F1" t="s">
        <v>1845</v>
      </c>
      <c r="G1" t="s">
        <v>882</v>
      </c>
      <c r="H1" t="s">
        <v>881</v>
      </c>
      <c r="I1" t="s">
        <v>1997</v>
      </c>
      <c r="J1" t="s">
        <v>1644</v>
      </c>
      <c r="K1" t="s">
        <v>1845</v>
      </c>
      <c r="L1" t="s">
        <v>2773</v>
      </c>
      <c r="N1" t="s">
        <v>1605</v>
      </c>
      <c r="O1" t="s">
        <v>2801</v>
      </c>
      <c r="P1" t="s">
        <v>1605</v>
      </c>
      <c r="Q1" t="s">
        <v>2031</v>
      </c>
      <c r="R1" t="s">
        <v>1605</v>
      </c>
    </row>
    <row r="3" spans="1:18">
      <c r="A3" s="68" t="s">
        <v>2308</v>
      </c>
      <c r="B3" t="s">
        <v>2306</v>
      </c>
      <c r="C3" t="s">
        <v>2307</v>
      </c>
      <c r="D3" t="s">
        <v>771</v>
      </c>
      <c r="E3" t="s">
        <v>407</v>
      </c>
      <c r="F3" t="s">
        <v>421</v>
      </c>
      <c r="G3" s="1" t="s">
        <v>426</v>
      </c>
      <c r="H3" s="1" t="s">
        <v>424</v>
      </c>
      <c r="I3" s="1" t="s">
        <v>427</v>
      </c>
      <c r="J3" s="1" t="s">
        <v>836</v>
      </c>
      <c r="K3" s="1" t="s">
        <v>428</v>
      </c>
      <c r="L3" s="1" t="s">
        <v>2473</v>
      </c>
      <c r="M3" s="1" t="s">
        <v>604</v>
      </c>
      <c r="N3" s="1" t="s">
        <v>680</v>
      </c>
      <c r="O3" s="1" t="s">
        <v>186</v>
      </c>
      <c r="P3" s="1" t="s">
        <v>679</v>
      </c>
      <c r="Q3" s="1" t="s">
        <v>830</v>
      </c>
      <c r="R3" s="1" t="s">
        <v>321</v>
      </c>
    </row>
    <row r="4" spans="1:18">
      <c r="A4" t="s">
        <v>2648</v>
      </c>
      <c r="B4" t="s">
        <v>3414</v>
      </c>
      <c r="C4" t="s">
        <v>327</v>
      </c>
      <c r="D4" t="s">
        <v>3847</v>
      </c>
      <c r="E4" t="s">
        <v>4286</v>
      </c>
      <c r="F4" t="s">
        <v>3414</v>
      </c>
      <c r="G4" t="s">
        <v>4286</v>
      </c>
      <c r="H4" t="s">
        <v>1954</v>
      </c>
      <c r="I4" t="s">
        <v>397</v>
      </c>
      <c r="J4" t="s">
        <v>1322</v>
      </c>
      <c r="K4" t="s">
        <v>2274</v>
      </c>
      <c r="L4" t="s">
        <v>1971</v>
      </c>
      <c r="M4" t="s">
        <v>963</v>
      </c>
      <c r="N4" t="s">
        <v>3414</v>
      </c>
      <c r="O4" t="s">
        <v>906</v>
      </c>
      <c r="P4" t="s">
        <v>3414</v>
      </c>
      <c r="Q4" t="s">
        <v>2821</v>
      </c>
      <c r="R4" t="s">
        <v>1664</v>
      </c>
    </row>
    <row r="6" spans="1:18">
      <c r="A6" s="68" t="s">
        <v>2309</v>
      </c>
      <c r="B6" t="s">
        <v>964</v>
      </c>
      <c r="C6" t="s">
        <v>403</v>
      </c>
      <c r="D6" t="s">
        <v>772</v>
      </c>
      <c r="E6" t="s">
        <v>408</v>
      </c>
      <c r="F6" t="s">
        <v>422</v>
      </c>
      <c r="G6" t="s">
        <v>829</v>
      </c>
      <c r="H6" t="s">
        <v>425</v>
      </c>
      <c r="I6" t="s">
        <v>838</v>
      </c>
      <c r="J6" t="s">
        <v>837</v>
      </c>
      <c r="K6" t="s">
        <v>1003</v>
      </c>
      <c r="L6" t="s">
        <v>2155</v>
      </c>
      <c r="M6" t="s">
        <v>963</v>
      </c>
      <c r="N6" t="s">
        <v>682</v>
      </c>
      <c r="O6" t="s">
        <v>681</v>
      </c>
      <c r="P6" t="s">
        <v>320</v>
      </c>
      <c r="Q6" t="s">
        <v>831</v>
      </c>
      <c r="R6" t="s">
        <v>183</v>
      </c>
    </row>
    <row r="7" spans="1:18">
      <c r="A7" t="s">
        <v>2648</v>
      </c>
      <c r="B7" t="s">
        <v>1608</v>
      </c>
      <c r="C7" t="s">
        <v>2188</v>
      </c>
      <c r="D7" t="s">
        <v>2973</v>
      </c>
      <c r="E7" t="s">
        <v>1211</v>
      </c>
      <c r="F7" t="s">
        <v>1211</v>
      </c>
      <c r="G7" t="s">
        <v>3269</v>
      </c>
      <c r="H7" t="s">
        <v>1211</v>
      </c>
      <c r="I7" t="s">
        <v>2821</v>
      </c>
      <c r="J7" t="s">
        <v>2973</v>
      </c>
      <c r="L7" t="s">
        <v>1211</v>
      </c>
      <c r="M7" t="s">
        <v>963</v>
      </c>
      <c r="N7" t="s">
        <v>3414</v>
      </c>
      <c r="O7" t="s">
        <v>2973</v>
      </c>
      <c r="P7" t="s">
        <v>3414</v>
      </c>
      <c r="Q7" t="s">
        <v>2274</v>
      </c>
    </row>
    <row r="9" spans="1:18">
      <c r="A9" s="68" t="s">
        <v>775</v>
      </c>
      <c r="B9">
        <f t="shared" ref="B9:K9" si="0">COUNTIF(B12:B62,"&lt;&gt;")-COUNTIF(B12:B62,"Write-in")</f>
        <v>51</v>
      </c>
      <c r="C9">
        <f t="shared" si="0"/>
        <v>51</v>
      </c>
      <c r="D9">
        <f t="shared" si="0"/>
        <v>44</v>
      </c>
      <c r="E9">
        <f t="shared" si="0"/>
        <v>49</v>
      </c>
      <c r="F9">
        <f t="shared" si="0"/>
        <v>50</v>
      </c>
      <c r="G9">
        <f t="shared" si="0"/>
        <v>41</v>
      </c>
      <c r="H9">
        <f t="shared" si="0"/>
        <v>38</v>
      </c>
      <c r="I9">
        <f t="shared" si="0"/>
        <v>7</v>
      </c>
      <c r="J9">
        <f t="shared" si="0"/>
        <v>14</v>
      </c>
      <c r="K9">
        <f t="shared" si="0"/>
        <v>1</v>
      </c>
      <c r="L9">
        <f t="shared" ref="L9:R9" si="1">COUNTIF(L12:L62,"&lt;&gt;")-COUNTIF(L12:L62,"Write-in")</f>
        <v>4</v>
      </c>
      <c r="M9">
        <f t="shared" si="1"/>
        <v>1</v>
      </c>
      <c r="N9">
        <f t="shared" si="1"/>
        <v>1</v>
      </c>
      <c r="O9">
        <f t="shared" si="1"/>
        <v>1</v>
      </c>
      <c r="P9">
        <f t="shared" si="1"/>
        <v>1</v>
      </c>
      <c r="Q9">
        <f t="shared" si="1"/>
        <v>1</v>
      </c>
      <c r="R9">
        <f t="shared" si="1"/>
        <v>1</v>
      </c>
    </row>
    <row r="11" spans="1:18">
      <c r="A11" s="68" t="s">
        <v>423</v>
      </c>
    </row>
    <row r="12" spans="1:18">
      <c r="A12" t="s">
        <v>3164</v>
      </c>
      <c r="B12" t="s">
        <v>1464</v>
      </c>
      <c r="C12" t="s">
        <v>1060</v>
      </c>
      <c r="D12" s="56" t="s">
        <v>1605</v>
      </c>
      <c r="E12" s="56" t="s">
        <v>1605</v>
      </c>
      <c r="F12" s="56" t="s">
        <v>1845</v>
      </c>
      <c r="G12" t="s">
        <v>1605</v>
      </c>
      <c r="H12" t="s">
        <v>1605</v>
      </c>
    </row>
    <row r="13" spans="1:18">
      <c r="A13" t="s">
        <v>1986</v>
      </c>
      <c r="B13" t="s">
        <v>1464</v>
      </c>
      <c r="C13" t="s">
        <v>1060</v>
      </c>
      <c r="D13" s="56" t="s">
        <v>2538</v>
      </c>
      <c r="E13" s="56" t="s">
        <v>1061</v>
      </c>
      <c r="F13" s="56" t="s">
        <v>1845</v>
      </c>
      <c r="G13" t="s">
        <v>882</v>
      </c>
      <c r="H13" t="s">
        <v>881</v>
      </c>
    </row>
    <row r="14" spans="1:18">
      <c r="A14" t="s">
        <v>2274</v>
      </c>
      <c r="B14" t="s">
        <v>1464</v>
      </c>
      <c r="C14" t="s">
        <v>1060</v>
      </c>
      <c r="D14" s="56" t="s">
        <v>2538</v>
      </c>
      <c r="E14" s="56" t="s">
        <v>1061</v>
      </c>
      <c r="F14" s="56"/>
      <c r="G14" t="s">
        <v>1002</v>
      </c>
      <c r="H14" t="s">
        <v>881</v>
      </c>
      <c r="K14" t="s">
        <v>1845</v>
      </c>
    </row>
    <row r="15" spans="1:18">
      <c r="A15" t="s">
        <v>1524</v>
      </c>
      <c r="B15" t="s">
        <v>1464</v>
      </c>
      <c r="C15" t="s">
        <v>1060</v>
      </c>
      <c r="D15" s="56" t="s">
        <v>2538</v>
      </c>
      <c r="E15" s="56" t="s">
        <v>1061</v>
      </c>
      <c r="F15" s="56" t="s">
        <v>1845</v>
      </c>
      <c r="G15" t="s">
        <v>184</v>
      </c>
      <c r="H15" t="s">
        <v>881</v>
      </c>
    </row>
    <row r="16" spans="1:18">
      <c r="A16" t="s">
        <v>1211</v>
      </c>
      <c r="B16" t="s">
        <v>1464</v>
      </c>
      <c r="C16" t="s">
        <v>1060</v>
      </c>
      <c r="D16" s="56" t="s">
        <v>2538</v>
      </c>
      <c r="E16" s="56" t="s">
        <v>1061</v>
      </c>
      <c r="F16" s="56" t="s">
        <v>1845</v>
      </c>
      <c r="G16" t="s">
        <v>481</v>
      </c>
      <c r="H16" t="s">
        <v>881</v>
      </c>
      <c r="I16" t="s">
        <v>1002</v>
      </c>
    </row>
    <row r="17" spans="1:17">
      <c r="A17" t="s">
        <v>2821</v>
      </c>
      <c r="B17" t="s">
        <v>1464</v>
      </c>
      <c r="C17" t="s">
        <v>1060</v>
      </c>
      <c r="D17" s="56" t="s">
        <v>2538</v>
      </c>
      <c r="E17" s="56" t="s">
        <v>828</v>
      </c>
      <c r="F17" s="56" t="s">
        <v>1845</v>
      </c>
      <c r="G17" t="s">
        <v>827</v>
      </c>
      <c r="H17" t="s">
        <v>881</v>
      </c>
      <c r="I17" t="s">
        <v>1997</v>
      </c>
      <c r="J17" t="s">
        <v>1644</v>
      </c>
      <c r="Q17" t="s">
        <v>2031</v>
      </c>
    </row>
    <row r="18" spans="1:17">
      <c r="A18" t="s">
        <v>1608</v>
      </c>
      <c r="B18" t="s">
        <v>1464</v>
      </c>
      <c r="C18" t="s">
        <v>1060</v>
      </c>
      <c r="D18" s="56" t="s">
        <v>2538</v>
      </c>
      <c r="E18" s="56" t="s">
        <v>1061</v>
      </c>
      <c r="F18" s="56" t="s">
        <v>1845</v>
      </c>
      <c r="G18" t="s">
        <v>839</v>
      </c>
      <c r="H18" t="s">
        <v>1002</v>
      </c>
      <c r="J18" t="s">
        <v>1002</v>
      </c>
    </row>
    <row r="19" spans="1:17">
      <c r="A19" t="s">
        <v>3007</v>
      </c>
      <c r="B19" t="s">
        <v>1464</v>
      </c>
      <c r="C19" t="s">
        <v>1060</v>
      </c>
      <c r="D19" s="56" t="s">
        <v>2538</v>
      </c>
      <c r="E19" s="56" t="s">
        <v>1061</v>
      </c>
      <c r="F19" s="56" t="s">
        <v>1845</v>
      </c>
      <c r="G19" t="s">
        <v>882</v>
      </c>
      <c r="H19" t="s">
        <v>881</v>
      </c>
    </row>
    <row r="20" spans="1:17">
      <c r="A20" t="s">
        <v>3847</v>
      </c>
      <c r="B20" t="s">
        <v>1464</v>
      </c>
      <c r="C20" t="s">
        <v>1060</v>
      </c>
      <c r="D20" t="s">
        <v>770</v>
      </c>
      <c r="F20" t="s">
        <v>1845</v>
      </c>
      <c r="J20" t="s">
        <v>1644</v>
      </c>
    </row>
    <row r="21" spans="1:17">
      <c r="A21" t="s">
        <v>3848</v>
      </c>
      <c r="B21" t="s">
        <v>1464</v>
      </c>
      <c r="C21" t="s">
        <v>1060</v>
      </c>
      <c r="D21" t="s">
        <v>2538</v>
      </c>
      <c r="E21" t="s">
        <v>1061</v>
      </c>
      <c r="F21" t="s">
        <v>1845</v>
      </c>
      <c r="G21" t="s">
        <v>882</v>
      </c>
      <c r="H21" t="s">
        <v>881</v>
      </c>
      <c r="I21" t="s">
        <v>1997</v>
      </c>
      <c r="J21" t="s">
        <v>1644</v>
      </c>
      <c r="L21" t="s">
        <v>2773</v>
      </c>
    </row>
    <row r="22" spans="1:17">
      <c r="A22" t="s">
        <v>1322</v>
      </c>
      <c r="B22" t="s">
        <v>1464</v>
      </c>
      <c r="C22" t="s">
        <v>1060</v>
      </c>
      <c r="D22" t="s">
        <v>1002</v>
      </c>
      <c r="E22" t="s">
        <v>1605</v>
      </c>
      <c r="F22" t="s">
        <v>1845</v>
      </c>
      <c r="G22" t="s">
        <v>1002</v>
      </c>
      <c r="J22" t="s">
        <v>1002</v>
      </c>
    </row>
    <row r="23" spans="1:17">
      <c r="A23" t="s">
        <v>688</v>
      </c>
      <c r="B23" t="s">
        <v>1464</v>
      </c>
      <c r="C23" t="s">
        <v>1060</v>
      </c>
      <c r="D23" t="s">
        <v>2538</v>
      </c>
      <c r="E23" t="s">
        <v>1061</v>
      </c>
      <c r="F23" t="s">
        <v>1845</v>
      </c>
      <c r="G23" t="s">
        <v>882</v>
      </c>
      <c r="H23" t="s">
        <v>881</v>
      </c>
    </row>
    <row r="24" spans="1:17">
      <c r="A24" t="s">
        <v>341</v>
      </c>
      <c r="B24" t="s">
        <v>1464</v>
      </c>
      <c r="C24" t="s">
        <v>1060</v>
      </c>
      <c r="D24" t="s">
        <v>1002</v>
      </c>
      <c r="E24" t="s">
        <v>1061</v>
      </c>
      <c r="F24" t="s">
        <v>1845</v>
      </c>
      <c r="G24" t="s">
        <v>882</v>
      </c>
      <c r="H24" t="s">
        <v>881</v>
      </c>
    </row>
    <row r="25" spans="1:17">
      <c r="A25" t="s">
        <v>803</v>
      </c>
      <c r="B25" t="s">
        <v>1464</v>
      </c>
      <c r="C25" t="s">
        <v>1060</v>
      </c>
      <c r="D25" t="s">
        <v>2538</v>
      </c>
      <c r="E25" t="s">
        <v>1605</v>
      </c>
      <c r="F25" t="s">
        <v>1845</v>
      </c>
      <c r="G25" t="s">
        <v>1002</v>
      </c>
      <c r="H25" t="s">
        <v>1061</v>
      </c>
      <c r="I25" t="s">
        <v>1002</v>
      </c>
    </row>
    <row r="26" spans="1:17">
      <c r="A26" t="s">
        <v>1477</v>
      </c>
      <c r="B26" t="s">
        <v>1464</v>
      </c>
      <c r="C26" t="s">
        <v>1060</v>
      </c>
      <c r="D26" t="s">
        <v>1002</v>
      </c>
      <c r="E26" t="s">
        <v>1605</v>
      </c>
      <c r="F26" t="s">
        <v>1845</v>
      </c>
      <c r="G26" t="s">
        <v>1002</v>
      </c>
      <c r="H26" t="s">
        <v>1002</v>
      </c>
      <c r="I26" t="s">
        <v>1002</v>
      </c>
    </row>
    <row r="27" spans="1:17">
      <c r="A27" t="s">
        <v>1954</v>
      </c>
      <c r="B27" t="s">
        <v>1464</v>
      </c>
      <c r="C27" t="s">
        <v>1060</v>
      </c>
      <c r="D27" t="s">
        <v>2538</v>
      </c>
      <c r="E27" t="s">
        <v>1061</v>
      </c>
      <c r="F27" t="s">
        <v>1845</v>
      </c>
      <c r="G27" t="s">
        <v>882</v>
      </c>
      <c r="H27" t="s">
        <v>773</v>
      </c>
      <c r="I27" t="s">
        <v>1997</v>
      </c>
      <c r="J27" t="s">
        <v>1644</v>
      </c>
    </row>
    <row r="28" spans="1:17">
      <c r="A28" t="s">
        <v>1657</v>
      </c>
      <c r="B28" t="s">
        <v>1464</v>
      </c>
      <c r="C28" t="s">
        <v>1060</v>
      </c>
      <c r="D28" t="s">
        <v>1605</v>
      </c>
      <c r="E28" t="s">
        <v>1061</v>
      </c>
      <c r="F28" t="s">
        <v>1845</v>
      </c>
      <c r="G28" t="s">
        <v>882</v>
      </c>
      <c r="H28" t="s">
        <v>1605</v>
      </c>
    </row>
    <row r="29" spans="1:17">
      <c r="A29" t="s">
        <v>3220</v>
      </c>
      <c r="B29" t="s">
        <v>1464</v>
      </c>
      <c r="C29" t="s">
        <v>1060</v>
      </c>
      <c r="D29" t="s">
        <v>2538</v>
      </c>
      <c r="E29" t="s">
        <v>1061</v>
      </c>
      <c r="F29" t="s">
        <v>1845</v>
      </c>
      <c r="G29" t="s">
        <v>882</v>
      </c>
      <c r="H29" t="s">
        <v>881</v>
      </c>
    </row>
    <row r="30" spans="1:17">
      <c r="A30" t="s">
        <v>1040</v>
      </c>
      <c r="B30" t="s">
        <v>1464</v>
      </c>
      <c r="C30" t="s">
        <v>1060</v>
      </c>
      <c r="D30" t="s">
        <v>2538</v>
      </c>
      <c r="E30" t="s">
        <v>1061</v>
      </c>
      <c r="F30" t="s">
        <v>1845</v>
      </c>
      <c r="G30" t="s">
        <v>882</v>
      </c>
      <c r="H30" t="s">
        <v>881</v>
      </c>
      <c r="J30" t="s">
        <v>1644</v>
      </c>
    </row>
    <row r="31" spans="1:17">
      <c r="A31" t="s">
        <v>3124</v>
      </c>
      <c r="B31" t="s">
        <v>1464</v>
      </c>
      <c r="C31" t="s">
        <v>1060</v>
      </c>
      <c r="D31" t="s">
        <v>3780</v>
      </c>
      <c r="E31" t="s">
        <v>1061</v>
      </c>
      <c r="F31" t="s">
        <v>1845</v>
      </c>
      <c r="G31" t="s">
        <v>882</v>
      </c>
    </row>
    <row r="32" spans="1:17">
      <c r="A32" t="s">
        <v>3619</v>
      </c>
      <c r="B32" t="s">
        <v>1464</v>
      </c>
      <c r="C32" t="s">
        <v>1060</v>
      </c>
      <c r="D32" t="s">
        <v>2538</v>
      </c>
      <c r="E32" t="s">
        <v>1061</v>
      </c>
      <c r="F32" t="s">
        <v>1845</v>
      </c>
      <c r="G32" t="s">
        <v>882</v>
      </c>
      <c r="H32" t="s">
        <v>1002</v>
      </c>
    </row>
    <row r="33" spans="1:13">
      <c r="A33" t="s">
        <v>3737</v>
      </c>
      <c r="B33" t="s">
        <v>1464</v>
      </c>
      <c r="C33" t="s">
        <v>1060</v>
      </c>
      <c r="D33" t="s">
        <v>2538</v>
      </c>
      <c r="E33" t="s">
        <v>1061</v>
      </c>
      <c r="F33" t="s">
        <v>1845</v>
      </c>
      <c r="H33" t="s">
        <v>3522</v>
      </c>
      <c r="I33" t="s">
        <v>1002</v>
      </c>
    </row>
    <row r="34" spans="1:13">
      <c r="A34" t="s">
        <v>3657</v>
      </c>
      <c r="B34" t="s">
        <v>1464</v>
      </c>
      <c r="C34" t="s">
        <v>1060</v>
      </c>
      <c r="D34" t="s">
        <v>2538</v>
      </c>
      <c r="E34" t="s">
        <v>1002</v>
      </c>
      <c r="F34" t="s">
        <v>1845</v>
      </c>
      <c r="G34" t="s">
        <v>599</v>
      </c>
      <c r="H34" t="s">
        <v>881</v>
      </c>
    </row>
    <row r="35" spans="1:13">
      <c r="A35" t="s">
        <v>2973</v>
      </c>
      <c r="B35" t="s">
        <v>600</v>
      </c>
      <c r="C35" t="s">
        <v>1060</v>
      </c>
      <c r="D35" t="s">
        <v>2538</v>
      </c>
      <c r="E35" t="s">
        <v>3662</v>
      </c>
      <c r="F35" t="s">
        <v>1845</v>
      </c>
      <c r="G35" t="s">
        <v>882</v>
      </c>
      <c r="H35" t="s">
        <v>1061</v>
      </c>
      <c r="J35" t="s">
        <v>1644</v>
      </c>
    </row>
    <row r="36" spans="1:13">
      <c r="A36" t="s">
        <v>4290</v>
      </c>
      <c r="B36" t="s">
        <v>1464</v>
      </c>
      <c r="C36" t="s">
        <v>1060</v>
      </c>
      <c r="D36" t="s">
        <v>1605</v>
      </c>
      <c r="E36" t="s">
        <v>1061</v>
      </c>
      <c r="F36" t="s">
        <v>1845</v>
      </c>
      <c r="G36" t="s">
        <v>882</v>
      </c>
      <c r="H36" t="s">
        <v>881</v>
      </c>
      <c r="J36" t="s">
        <v>1605</v>
      </c>
    </row>
    <row r="37" spans="1:13">
      <c r="A37" t="s">
        <v>3269</v>
      </c>
      <c r="B37" t="s">
        <v>1464</v>
      </c>
      <c r="C37" t="s">
        <v>1060</v>
      </c>
      <c r="D37" t="s">
        <v>2538</v>
      </c>
      <c r="E37" t="s">
        <v>1061</v>
      </c>
      <c r="F37" t="s">
        <v>1845</v>
      </c>
      <c r="G37" t="s">
        <v>882</v>
      </c>
      <c r="H37" t="s">
        <v>881</v>
      </c>
    </row>
    <row r="38" spans="1:13">
      <c r="A38" t="s">
        <v>328</v>
      </c>
      <c r="B38" t="s">
        <v>1464</v>
      </c>
      <c r="C38" t="s">
        <v>1060</v>
      </c>
      <c r="D38" t="s">
        <v>2538</v>
      </c>
      <c r="E38" t="s">
        <v>1061</v>
      </c>
      <c r="F38" t="s">
        <v>1845</v>
      </c>
      <c r="G38" t="s">
        <v>882</v>
      </c>
      <c r="H38" t="s">
        <v>881</v>
      </c>
    </row>
    <row r="39" spans="1:13">
      <c r="A39" t="s">
        <v>760</v>
      </c>
      <c r="B39" t="s">
        <v>1464</v>
      </c>
      <c r="C39" t="s">
        <v>1060</v>
      </c>
      <c r="D39" t="s">
        <v>2538</v>
      </c>
      <c r="E39" t="s">
        <v>961</v>
      </c>
      <c r="F39" t="s">
        <v>1845</v>
      </c>
      <c r="G39" t="s">
        <v>961</v>
      </c>
      <c r="H39" t="s">
        <v>881</v>
      </c>
    </row>
    <row r="40" spans="1:13">
      <c r="A40" t="s">
        <v>1371</v>
      </c>
      <c r="B40" t="s">
        <v>1464</v>
      </c>
      <c r="C40" t="s">
        <v>1060</v>
      </c>
      <c r="D40" t="s">
        <v>2538</v>
      </c>
      <c r="E40" t="s">
        <v>606</v>
      </c>
      <c r="F40" t="s">
        <v>1845</v>
      </c>
      <c r="G40" t="s">
        <v>962</v>
      </c>
      <c r="H40" t="s">
        <v>881</v>
      </c>
      <c r="M40" t="s">
        <v>963</v>
      </c>
    </row>
    <row r="41" spans="1:13">
      <c r="A41" t="s">
        <v>2479</v>
      </c>
      <c r="B41" t="s">
        <v>1464</v>
      </c>
      <c r="C41" t="s">
        <v>1060</v>
      </c>
      <c r="D41" t="s">
        <v>2538</v>
      </c>
      <c r="E41" t="s">
        <v>1590</v>
      </c>
      <c r="F41" t="s">
        <v>1845</v>
      </c>
      <c r="G41" t="s">
        <v>882</v>
      </c>
    </row>
    <row r="42" spans="1:13">
      <c r="A42" t="s">
        <v>1971</v>
      </c>
      <c r="B42" t="s">
        <v>1464</v>
      </c>
      <c r="C42" t="s">
        <v>1060</v>
      </c>
      <c r="D42" t="s">
        <v>1605</v>
      </c>
      <c r="E42" t="s">
        <v>1605</v>
      </c>
      <c r="F42" t="s">
        <v>1605</v>
      </c>
      <c r="G42" t="s">
        <v>1605</v>
      </c>
      <c r="H42" t="s">
        <v>1605</v>
      </c>
      <c r="I42" t="s">
        <v>1605</v>
      </c>
      <c r="J42" t="s">
        <v>1605</v>
      </c>
    </row>
    <row r="43" spans="1:13">
      <c r="A43" t="s">
        <v>2945</v>
      </c>
      <c r="B43" t="s">
        <v>1464</v>
      </c>
      <c r="C43" t="s">
        <v>1060</v>
      </c>
      <c r="D43" t="s">
        <v>2538</v>
      </c>
      <c r="E43" t="s">
        <v>1061</v>
      </c>
      <c r="F43" t="s">
        <v>1845</v>
      </c>
      <c r="G43" t="s">
        <v>882</v>
      </c>
      <c r="H43" t="s">
        <v>881</v>
      </c>
    </row>
    <row r="44" spans="1:13">
      <c r="A44" t="s">
        <v>397</v>
      </c>
      <c r="B44" t="s">
        <v>1464</v>
      </c>
      <c r="C44" t="s">
        <v>1060</v>
      </c>
      <c r="D44" t="s">
        <v>2538</v>
      </c>
      <c r="E44" t="s">
        <v>1365</v>
      </c>
      <c r="F44" t="s">
        <v>1845</v>
      </c>
      <c r="G44" t="s">
        <v>882</v>
      </c>
      <c r="H44" t="s">
        <v>1590</v>
      </c>
      <c r="I44" t="s">
        <v>1002</v>
      </c>
      <c r="J44" t="s">
        <v>1644</v>
      </c>
    </row>
    <row r="45" spans="1:13">
      <c r="A45" t="s">
        <v>3209</v>
      </c>
      <c r="B45" t="s">
        <v>1464</v>
      </c>
      <c r="C45" t="s">
        <v>1060</v>
      </c>
      <c r="E45" t="s">
        <v>1061</v>
      </c>
      <c r="F45" t="s">
        <v>1845</v>
      </c>
      <c r="I45" t="s">
        <v>1002</v>
      </c>
    </row>
    <row r="46" spans="1:13">
      <c r="A46" t="s">
        <v>2625</v>
      </c>
      <c r="B46" t="s">
        <v>1818</v>
      </c>
      <c r="C46" t="s">
        <v>1060</v>
      </c>
      <c r="D46" t="s">
        <v>1605</v>
      </c>
      <c r="E46" t="s">
        <v>1061</v>
      </c>
      <c r="F46" t="s">
        <v>1605</v>
      </c>
      <c r="G46" t="s">
        <v>882</v>
      </c>
      <c r="H46" t="s">
        <v>1605</v>
      </c>
    </row>
    <row r="47" spans="1:13">
      <c r="A47" t="s">
        <v>1806</v>
      </c>
      <c r="B47" t="s">
        <v>1464</v>
      </c>
      <c r="C47" t="s">
        <v>1060</v>
      </c>
      <c r="D47" t="s">
        <v>1819</v>
      </c>
      <c r="E47" t="s">
        <v>1819</v>
      </c>
      <c r="F47" t="s">
        <v>1845</v>
      </c>
      <c r="G47" t="s">
        <v>1819</v>
      </c>
      <c r="H47" t="s">
        <v>881</v>
      </c>
      <c r="J47" t="s">
        <v>1002</v>
      </c>
    </row>
    <row r="48" spans="1:13">
      <c r="A48" t="s">
        <v>2859</v>
      </c>
      <c r="B48" t="s">
        <v>1464</v>
      </c>
      <c r="C48" t="s">
        <v>1060</v>
      </c>
      <c r="E48" t="s">
        <v>1061</v>
      </c>
      <c r="F48" t="s">
        <v>1845</v>
      </c>
    </row>
    <row r="49" spans="1:18">
      <c r="A49" t="s">
        <v>3400</v>
      </c>
      <c r="B49" t="s">
        <v>1464</v>
      </c>
      <c r="C49" t="s">
        <v>1060</v>
      </c>
      <c r="D49" t="s">
        <v>608</v>
      </c>
      <c r="E49" t="s">
        <v>1605</v>
      </c>
      <c r="F49" t="s">
        <v>1845</v>
      </c>
      <c r="G49" t="s">
        <v>882</v>
      </c>
      <c r="H49" t="s">
        <v>1061</v>
      </c>
    </row>
    <row r="50" spans="1:18">
      <c r="A50" t="s">
        <v>1350</v>
      </c>
      <c r="B50" t="s">
        <v>1464</v>
      </c>
      <c r="C50" t="s">
        <v>1060</v>
      </c>
      <c r="D50" t="s">
        <v>2538</v>
      </c>
      <c r="E50" t="s">
        <v>1061</v>
      </c>
      <c r="F50" t="s">
        <v>1845</v>
      </c>
      <c r="G50" t="s">
        <v>882</v>
      </c>
    </row>
    <row r="51" spans="1:18">
      <c r="A51" t="s">
        <v>2323</v>
      </c>
      <c r="B51" t="s">
        <v>1464</v>
      </c>
      <c r="C51" t="s">
        <v>1060</v>
      </c>
      <c r="D51" t="s">
        <v>2538</v>
      </c>
      <c r="E51" t="s">
        <v>1061</v>
      </c>
      <c r="F51" t="s">
        <v>1845</v>
      </c>
      <c r="G51" t="s">
        <v>882</v>
      </c>
      <c r="H51" t="s">
        <v>881</v>
      </c>
      <c r="I51" t="s">
        <v>1997</v>
      </c>
      <c r="J51" t="s">
        <v>1644</v>
      </c>
      <c r="L51" t="s">
        <v>1645</v>
      </c>
    </row>
    <row r="52" spans="1:18">
      <c r="A52" t="s">
        <v>2528</v>
      </c>
      <c r="B52" t="s">
        <v>1464</v>
      </c>
      <c r="C52" t="s">
        <v>1060</v>
      </c>
      <c r="D52" t="s">
        <v>477</v>
      </c>
      <c r="E52" t="s">
        <v>1061</v>
      </c>
      <c r="F52" t="s">
        <v>1845</v>
      </c>
      <c r="G52" t="s">
        <v>882</v>
      </c>
      <c r="H52" t="s">
        <v>881</v>
      </c>
    </row>
    <row r="53" spans="1:18">
      <c r="A53" t="s">
        <v>2276</v>
      </c>
      <c r="B53" t="s">
        <v>1464</v>
      </c>
      <c r="C53" t="s">
        <v>1060</v>
      </c>
      <c r="E53" t="s">
        <v>1061</v>
      </c>
      <c r="F53" t="s">
        <v>1845</v>
      </c>
      <c r="G53" t="s">
        <v>1605</v>
      </c>
    </row>
    <row r="54" spans="1:18">
      <c r="A54" t="s">
        <v>3414</v>
      </c>
      <c r="B54" t="s">
        <v>1464</v>
      </c>
      <c r="C54" t="s">
        <v>1060</v>
      </c>
      <c r="D54" t="s">
        <v>1605</v>
      </c>
      <c r="E54" t="s">
        <v>1605</v>
      </c>
      <c r="F54" t="s">
        <v>1605</v>
      </c>
      <c r="G54" t="s">
        <v>1605</v>
      </c>
      <c r="H54" t="s">
        <v>1605</v>
      </c>
      <c r="N54" t="s">
        <v>1605</v>
      </c>
      <c r="P54" t="s">
        <v>1605</v>
      </c>
    </row>
    <row r="55" spans="1:18">
      <c r="A55" t="s">
        <v>327</v>
      </c>
      <c r="B55" t="s">
        <v>1464</v>
      </c>
      <c r="C55" t="s">
        <v>1060</v>
      </c>
      <c r="D55" t="s">
        <v>2538</v>
      </c>
      <c r="E55" t="s">
        <v>1605</v>
      </c>
      <c r="F55" t="s">
        <v>1845</v>
      </c>
      <c r="G55" t="s">
        <v>1002</v>
      </c>
      <c r="I55" t="s">
        <v>1002</v>
      </c>
    </row>
    <row r="56" spans="1:18">
      <c r="A56" t="s">
        <v>1664</v>
      </c>
      <c r="B56" t="s">
        <v>1464</v>
      </c>
      <c r="C56" t="s">
        <v>1060</v>
      </c>
      <c r="D56" t="s">
        <v>2538</v>
      </c>
      <c r="E56" t="s">
        <v>1061</v>
      </c>
      <c r="F56" t="s">
        <v>1845</v>
      </c>
      <c r="G56" t="s">
        <v>962</v>
      </c>
      <c r="H56" t="s">
        <v>881</v>
      </c>
      <c r="J56" t="s">
        <v>1644</v>
      </c>
      <c r="R56" t="s">
        <v>3718</v>
      </c>
    </row>
    <row r="57" spans="1:18">
      <c r="A57" t="s">
        <v>906</v>
      </c>
      <c r="B57" t="s">
        <v>1464</v>
      </c>
      <c r="C57" t="s">
        <v>1060</v>
      </c>
      <c r="D57" t="s">
        <v>333</v>
      </c>
      <c r="E57" t="s">
        <v>1061</v>
      </c>
      <c r="F57" t="s">
        <v>1845</v>
      </c>
      <c r="G57" t="s">
        <v>882</v>
      </c>
      <c r="H57" t="s">
        <v>881</v>
      </c>
      <c r="I57" t="s">
        <v>479</v>
      </c>
      <c r="J57" t="s">
        <v>1644</v>
      </c>
      <c r="O57" t="s">
        <v>822</v>
      </c>
    </row>
    <row r="58" spans="1:18">
      <c r="A58" t="s">
        <v>4286</v>
      </c>
      <c r="B58" t="s">
        <v>1464</v>
      </c>
      <c r="C58" t="s">
        <v>1060</v>
      </c>
      <c r="D58" t="s">
        <v>2538</v>
      </c>
      <c r="E58" t="s">
        <v>1061</v>
      </c>
      <c r="F58" t="s">
        <v>1845</v>
      </c>
      <c r="G58" t="s">
        <v>1067</v>
      </c>
    </row>
    <row r="59" spans="1:18">
      <c r="A59" t="s">
        <v>1982</v>
      </c>
      <c r="B59" t="s">
        <v>1464</v>
      </c>
      <c r="C59" t="s">
        <v>1060</v>
      </c>
      <c r="D59" t="s">
        <v>2538</v>
      </c>
      <c r="E59" t="s">
        <v>3149</v>
      </c>
      <c r="F59" t="s">
        <v>1845</v>
      </c>
      <c r="G59" t="s">
        <v>882</v>
      </c>
      <c r="H59" t="s">
        <v>881</v>
      </c>
      <c r="I59" t="s">
        <v>1997</v>
      </c>
      <c r="J59" t="s">
        <v>1644</v>
      </c>
      <c r="L59" t="s">
        <v>1645</v>
      </c>
    </row>
    <row r="60" spans="1:18">
      <c r="A60" t="s">
        <v>637</v>
      </c>
      <c r="B60" t="s">
        <v>1464</v>
      </c>
      <c r="C60" t="s">
        <v>1060</v>
      </c>
      <c r="D60" t="s">
        <v>2538</v>
      </c>
      <c r="E60" t="s">
        <v>1061</v>
      </c>
      <c r="F60" t="s">
        <v>1845</v>
      </c>
      <c r="G60" t="s">
        <v>1002</v>
      </c>
      <c r="H60" t="s">
        <v>881</v>
      </c>
    </row>
    <row r="61" spans="1:18">
      <c r="A61" t="s">
        <v>3846</v>
      </c>
      <c r="B61" t="s">
        <v>1464</v>
      </c>
      <c r="C61" t="s">
        <v>1060</v>
      </c>
      <c r="D61" t="s">
        <v>2538</v>
      </c>
      <c r="E61" t="s">
        <v>1605</v>
      </c>
      <c r="F61" t="s">
        <v>1845</v>
      </c>
      <c r="G61" t="s">
        <v>882</v>
      </c>
      <c r="H61" t="s">
        <v>1605</v>
      </c>
      <c r="J61" t="s">
        <v>1605</v>
      </c>
      <c r="L61" t="s">
        <v>1605</v>
      </c>
    </row>
    <row r="62" spans="1:18">
      <c r="A62" t="s">
        <v>2188</v>
      </c>
      <c r="B62" t="s">
        <v>1464</v>
      </c>
      <c r="C62" t="s">
        <v>1060</v>
      </c>
      <c r="E62" t="s">
        <v>1061</v>
      </c>
      <c r="F62" t="s">
        <v>1845</v>
      </c>
      <c r="G62" t="s">
        <v>1605</v>
      </c>
      <c r="H62" t="s">
        <v>881</v>
      </c>
    </row>
  </sheetData>
  <pageMargins left="0.75" right="0.75" top="1" bottom="1" header="0.5" footer="0.5"/>
  <pageSetup paperSize="0" orientation="portrait" horizontalDpi="4294967292" verticalDpi="4294967292"/>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election activeCell="B23" sqref="B23"/>
    </sheetView>
  </sheetViews>
  <sheetFormatPr baseColWidth="10" defaultRowHeight="13" x14ac:dyDescent="0"/>
  <sheetData>
    <row r="1" spans="1:3">
      <c r="A1" s="124" t="s">
        <v>3288</v>
      </c>
      <c r="B1" s="124" t="s">
        <v>5311</v>
      </c>
      <c r="C1" s="124" t="s">
        <v>5312</v>
      </c>
    </row>
    <row r="2" spans="1:3">
      <c r="A2" s="125" t="s">
        <v>3847</v>
      </c>
      <c r="B2" s="125" t="s">
        <v>3288</v>
      </c>
      <c r="C2" s="125" t="s">
        <v>5313</v>
      </c>
    </row>
    <row r="3" spans="1:3">
      <c r="A3" t="s">
        <v>2973</v>
      </c>
      <c r="B3" s="125" t="s">
        <v>3288</v>
      </c>
      <c r="C3" t="s">
        <v>5314</v>
      </c>
    </row>
    <row r="4" spans="1:3">
      <c r="A4" t="s">
        <v>397</v>
      </c>
      <c r="B4" s="125" t="s">
        <v>3288</v>
      </c>
      <c r="C4" t="s">
        <v>5315</v>
      </c>
    </row>
    <row r="5" spans="1:3">
      <c r="A5" t="s">
        <v>397</v>
      </c>
      <c r="B5" s="125" t="s">
        <v>3288</v>
      </c>
      <c r="C5" t="s">
        <v>5316</v>
      </c>
    </row>
    <row r="6" spans="1:3">
      <c r="A6" t="s">
        <v>397</v>
      </c>
      <c r="B6" s="125" t="s">
        <v>3288</v>
      </c>
      <c r="C6" t="s">
        <v>5317</v>
      </c>
    </row>
    <row r="7" spans="1:3">
      <c r="A7" t="s">
        <v>397</v>
      </c>
      <c r="B7" s="126" t="s">
        <v>3288</v>
      </c>
      <c r="C7" t="s">
        <v>83</v>
      </c>
    </row>
    <row r="8" spans="1:3">
      <c r="A8" t="s">
        <v>397</v>
      </c>
      <c r="B8" s="126" t="s">
        <v>3288</v>
      </c>
      <c r="C8" t="s">
        <v>103</v>
      </c>
    </row>
    <row r="9" spans="1:3">
      <c r="A9" t="s">
        <v>397</v>
      </c>
      <c r="B9" s="126" t="s">
        <v>3288</v>
      </c>
      <c r="C9" t="s">
        <v>104</v>
      </c>
    </row>
    <row r="10" spans="1:3">
      <c r="A10" t="s">
        <v>397</v>
      </c>
      <c r="B10" s="126" t="s">
        <v>3288</v>
      </c>
      <c r="C10" t="s">
        <v>105</v>
      </c>
    </row>
    <row r="11" spans="1:3">
      <c r="A11" t="s">
        <v>397</v>
      </c>
      <c r="B11" s="126" t="s">
        <v>3288</v>
      </c>
      <c r="C11" t="s">
        <v>174</v>
      </c>
    </row>
    <row r="12" spans="1:3">
      <c r="A12" t="s">
        <v>2625</v>
      </c>
      <c r="B12" s="125" t="s">
        <v>3288</v>
      </c>
      <c r="C12" t="s">
        <v>5318</v>
      </c>
    </row>
    <row r="13" spans="1:3">
      <c r="A13" t="s">
        <v>2625</v>
      </c>
      <c r="B13" s="125" t="s">
        <v>3288</v>
      </c>
      <c r="C13" t="s">
        <v>175</v>
      </c>
    </row>
    <row r="14" spans="1:3">
      <c r="A14" t="s">
        <v>2625</v>
      </c>
      <c r="B14" s="125" t="s">
        <v>3288</v>
      </c>
      <c r="C14" t="s">
        <v>176</v>
      </c>
    </row>
    <row r="15" spans="1:3">
      <c r="A15" t="s">
        <v>2528</v>
      </c>
      <c r="B15" s="125" t="s">
        <v>3288</v>
      </c>
      <c r="C15" t="s">
        <v>179</v>
      </c>
    </row>
    <row r="21" spans="1:3">
      <c r="A21" s="68" t="s">
        <v>5319</v>
      </c>
      <c r="B21" s="126"/>
      <c r="C21" s="10"/>
    </row>
    <row r="22" spans="1:3">
      <c r="B22" s="125">
        <v>0</v>
      </c>
      <c r="C22" s="127" t="s">
        <v>5320</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2:D53"/>
  <sheetViews>
    <sheetView workbookViewId="0">
      <selection activeCell="B53" sqref="B53"/>
    </sheetView>
  </sheetViews>
  <sheetFormatPr baseColWidth="10" defaultRowHeight="13" x14ac:dyDescent="0"/>
  <cols>
    <col min="1" max="1" width="16.42578125" customWidth="1"/>
    <col min="2" max="2" width="89.28515625" customWidth="1"/>
    <col min="3" max="3" width="67.42578125" bestFit="1" customWidth="1"/>
    <col min="4" max="4" width="10.7109375" style="91"/>
  </cols>
  <sheetData>
    <row r="2" spans="1:4">
      <c r="A2" s="68" t="s">
        <v>3288</v>
      </c>
      <c r="B2" s="68" t="s">
        <v>4917</v>
      </c>
      <c r="C2" s="68" t="s">
        <v>2348</v>
      </c>
      <c r="D2" s="90" t="s">
        <v>3135</v>
      </c>
    </row>
    <row r="3" spans="1:4">
      <c r="A3" t="str">
        <f>State!A3</f>
        <v>Alabama</v>
      </c>
      <c r="B3" s="89" t="s">
        <v>3061</v>
      </c>
      <c r="C3" s="10" t="s">
        <v>4292</v>
      </c>
    </row>
    <row r="4" spans="1:4">
      <c r="A4" t="str">
        <f>State!A4</f>
        <v>Alaska</v>
      </c>
      <c r="B4" s="89" t="s">
        <v>2420</v>
      </c>
      <c r="C4" s="10" t="s">
        <v>1185</v>
      </c>
      <c r="D4" s="91">
        <v>35403</v>
      </c>
    </row>
    <row r="5" spans="1:4">
      <c r="A5" t="str">
        <f>State!A5</f>
        <v>Arizona</v>
      </c>
      <c r="B5" s="89" t="s">
        <v>285</v>
      </c>
      <c r="C5" s="10" t="s">
        <v>3938</v>
      </c>
      <c r="D5" s="91">
        <v>35395</v>
      </c>
    </row>
    <row r="6" spans="1:4">
      <c r="A6" t="str">
        <f>State!A6</f>
        <v>Arkansas</v>
      </c>
      <c r="B6" s="89" t="s">
        <v>489</v>
      </c>
      <c r="C6" s="10" t="s">
        <v>3944</v>
      </c>
    </row>
    <row r="7" spans="1:4">
      <c r="A7" t="str">
        <f>State!A7</f>
        <v>California</v>
      </c>
      <c r="B7" s="89" t="s">
        <v>3521</v>
      </c>
      <c r="C7" s="10" t="s">
        <v>3525</v>
      </c>
    </row>
    <row r="8" spans="1:4">
      <c r="A8" t="str">
        <f>State!A8</f>
        <v>Colorado</v>
      </c>
      <c r="B8" s="10" t="s">
        <v>5229</v>
      </c>
      <c r="C8" s="10" t="s">
        <v>3945</v>
      </c>
      <c r="D8" s="91">
        <v>35405</v>
      </c>
    </row>
    <row r="9" spans="1:4">
      <c r="A9" t="str">
        <f>State!A9</f>
        <v>Connecticut</v>
      </c>
      <c r="B9" s="89" t="s">
        <v>59</v>
      </c>
      <c r="C9" s="10" t="s">
        <v>3633</v>
      </c>
    </row>
    <row r="10" spans="1:4" ht="13" customHeight="1">
      <c r="A10" t="str">
        <f>State!A10</f>
        <v>Delaware</v>
      </c>
      <c r="B10" s="89" t="s">
        <v>3587</v>
      </c>
      <c r="C10" s="10" t="s">
        <v>769</v>
      </c>
      <c r="D10" s="91">
        <v>35390</v>
      </c>
    </row>
    <row r="11" spans="1:4">
      <c r="A11" t="str">
        <f>State!A11</f>
        <v>District of Columbia</v>
      </c>
      <c r="B11" s="89" t="s">
        <v>2772</v>
      </c>
      <c r="C11" s="10" t="s">
        <v>3341</v>
      </c>
      <c r="D11" s="91">
        <v>35385</v>
      </c>
    </row>
    <row r="12" spans="1:4">
      <c r="A12" t="str">
        <f>State!A12</f>
        <v>Florida</v>
      </c>
      <c r="B12" s="89" t="s">
        <v>3641</v>
      </c>
      <c r="C12" s="10" t="s">
        <v>3810</v>
      </c>
    </row>
    <row r="13" spans="1:4">
      <c r="A13" t="str">
        <f>State!A13</f>
        <v>Georgia</v>
      </c>
      <c r="B13" s="89" t="s">
        <v>2273</v>
      </c>
      <c r="C13" s="10" t="s">
        <v>3811</v>
      </c>
      <c r="D13" s="91">
        <v>35385</v>
      </c>
    </row>
    <row r="14" spans="1:4">
      <c r="A14" t="str">
        <f>State!A14</f>
        <v>Hawaii</v>
      </c>
      <c r="B14" s="89" t="s">
        <v>3644</v>
      </c>
      <c r="C14" s="10" t="s">
        <v>3397</v>
      </c>
      <c r="D14" s="91">
        <v>35389</v>
      </c>
    </row>
    <row r="15" spans="1:4">
      <c r="A15" t="str">
        <f>State!A15</f>
        <v>Idaho</v>
      </c>
      <c r="B15" s="89" t="s">
        <v>1795</v>
      </c>
      <c r="C15" s="10" t="s">
        <v>3212</v>
      </c>
    </row>
    <row r="16" spans="1:4">
      <c r="A16" t="str">
        <f>State!A16</f>
        <v>Illinois</v>
      </c>
      <c r="B16" s="10" t="s">
        <v>5231</v>
      </c>
      <c r="C16" s="10" t="s">
        <v>2142</v>
      </c>
    </row>
    <row r="17" spans="1:4">
      <c r="A17" t="str">
        <f>State!A17</f>
        <v>Indiana</v>
      </c>
      <c r="B17" s="10" t="s">
        <v>4966</v>
      </c>
      <c r="C17" s="10" t="s">
        <v>3213</v>
      </c>
    </row>
    <row r="18" spans="1:4">
      <c r="A18" t="str">
        <f>State!A18</f>
        <v>Iowa</v>
      </c>
      <c r="B18" s="89" t="s">
        <v>2691</v>
      </c>
      <c r="C18" s="10" t="s">
        <v>2143</v>
      </c>
    </row>
    <row r="19" spans="1:4">
      <c r="A19" t="str">
        <f>State!A19</f>
        <v>Kansas</v>
      </c>
      <c r="B19" s="89" t="s">
        <v>774</v>
      </c>
      <c r="C19" s="10" t="s">
        <v>2366</v>
      </c>
    </row>
    <row r="20" spans="1:4">
      <c r="A20" t="str">
        <f>State!A20</f>
        <v>Kentucky</v>
      </c>
      <c r="B20" s="89" t="s">
        <v>2562</v>
      </c>
      <c r="C20" s="118" t="s">
        <v>1428</v>
      </c>
      <c r="D20" s="91">
        <v>35395</v>
      </c>
    </row>
    <row r="21" spans="1:4">
      <c r="A21" t="str">
        <f>State!A21</f>
        <v>Louisiana</v>
      </c>
      <c r="B21" s="89" t="s">
        <v>3586</v>
      </c>
      <c r="C21" s="10" t="s">
        <v>3258</v>
      </c>
    </row>
    <row r="22" spans="1:4">
      <c r="A22" t="str">
        <f>State!A22</f>
        <v>Maine</v>
      </c>
      <c r="B22" s="10" t="s">
        <v>4967</v>
      </c>
      <c r="C22" s="10" t="s">
        <v>3259</v>
      </c>
    </row>
    <row r="23" spans="1:4">
      <c r="A23" t="str">
        <f>State!A23</f>
        <v>Maryland</v>
      </c>
      <c r="B23" s="89" t="s">
        <v>3134</v>
      </c>
      <c r="C23" s="10" t="s">
        <v>2935</v>
      </c>
      <c r="D23" s="91">
        <v>35585</v>
      </c>
    </row>
    <row r="24" spans="1:4">
      <c r="A24" t="str">
        <f>State!A24</f>
        <v>Massachusetts</v>
      </c>
      <c r="B24" s="18" t="s">
        <v>5274</v>
      </c>
      <c r="C24" s="10" t="s">
        <v>3260</v>
      </c>
      <c r="D24" s="91">
        <v>35395</v>
      </c>
    </row>
    <row r="25" spans="1:4">
      <c r="A25" t="str">
        <f>State!A25</f>
        <v>Michigan</v>
      </c>
      <c r="B25" s="89" t="s">
        <v>3261</v>
      </c>
      <c r="C25" s="10" t="s">
        <v>3784</v>
      </c>
    </row>
    <row r="26" spans="1:4">
      <c r="A26" t="str">
        <f>State!A26</f>
        <v>Minnesota</v>
      </c>
      <c r="B26" s="18" t="s">
        <v>5275</v>
      </c>
      <c r="C26" s="10" t="s">
        <v>3591</v>
      </c>
      <c r="D26" s="91">
        <v>35410</v>
      </c>
    </row>
    <row r="27" spans="1:4">
      <c r="A27" t="str">
        <f>State!A27</f>
        <v>Mississippi</v>
      </c>
      <c r="B27" s="10" t="s">
        <v>5276</v>
      </c>
      <c r="C27" s="10" t="s">
        <v>960</v>
      </c>
    </row>
    <row r="28" spans="1:4">
      <c r="A28" t="str">
        <f>State!A28</f>
        <v>Missouri</v>
      </c>
      <c r="B28" s="10" t="s">
        <v>5277</v>
      </c>
      <c r="C28" s="10" t="s">
        <v>3267</v>
      </c>
      <c r="D28" s="91">
        <v>35402</v>
      </c>
    </row>
    <row r="29" spans="1:4">
      <c r="A29" t="str">
        <f>State!A29</f>
        <v>Montana</v>
      </c>
      <c r="B29" s="89" t="s">
        <v>2815</v>
      </c>
      <c r="C29" s="10" t="s">
        <v>3750</v>
      </c>
    </row>
    <row r="30" spans="1:4">
      <c r="A30" t="str">
        <f>State!A30</f>
        <v>Nebraska</v>
      </c>
      <c r="B30" s="18" t="s">
        <v>5278</v>
      </c>
      <c r="C30" s="10" t="s">
        <v>3505</v>
      </c>
    </row>
    <row r="31" spans="1:4">
      <c r="A31" t="str">
        <f>State!A31</f>
        <v>Nevada</v>
      </c>
      <c r="B31" s="18" t="s">
        <v>5279</v>
      </c>
      <c r="C31" s="10" t="s">
        <v>605</v>
      </c>
    </row>
    <row r="32" spans="1:4">
      <c r="A32" t="str">
        <f>State!A32</f>
        <v>New Hampshire</v>
      </c>
      <c r="B32" s="89" t="s">
        <v>3661</v>
      </c>
      <c r="C32" s="10" t="s">
        <v>3506</v>
      </c>
    </row>
    <row r="33" spans="1:4">
      <c r="A33" t="str">
        <f>State!A33</f>
        <v>New Jersey</v>
      </c>
      <c r="B33" s="89" t="s">
        <v>2697</v>
      </c>
      <c r="C33" s="10" t="s">
        <v>3507</v>
      </c>
      <c r="D33" s="91">
        <v>35196</v>
      </c>
    </row>
    <row r="34" spans="1:4">
      <c r="A34" t="str">
        <f>State!A34</f>
        <v>New Mexico</v>
      </c>
      <c r="B34" s="89" t="s">
        <v>3034</v>
      </c>
      <c r="C34" s="10" t="s">
        <v>3514</v>
      </c>
    </row>
    <row r="35" spans="1:4">
      <c r="A35" t="str">
        <f>State!A35</f>
        <v>New York</v>
      </c>
      <c r="B35" s="89" t="s">
        <v>3450</v>
      </c>
      <c r="C35" s="10" t="s">
        <v>2342</v>
      </c>
    </row>
    <row r="36" spans="1:4" ht="26">
      <c r="A36" t="str">
        <f>State!A36</f>
        <v>North Carolina</v>
      </c>
      <c r="B36" s="89" t="s">
        <v>3179</v>
      </c>
      <c r="C36" s="10" t="s">
        <v>4048</v>
      </c>
    </row>
    <row r="37" spans="1:4">
      <c r="A37" t="str">
        <f>State!A37</f>
        <v>North Dakota</v>
      </c>
      <c r="B37" s="89" t="s">
        <v>3280</v>
      </c>
      <c r="C37" s="10" t="s">
        <v>3515</v>
      </c>
      <c r="D37" s="91">
        <v>35388</v>
      </c>
    </row>
    <row r="38" spans="1:4">
      <c r="A38" t="str">
        <f>State!A38</f>
        <v>Ohio</v>
      </c>
      <c r="B38" s="10" t="s">
        <v>5230</v>
      </c>
      <c r="C38" s="10" t="s">
        <v>4493</v>
      </c>
    </row>
    <row r="39" spans="1:4">
      <c r="A39" t="str">
        <f>State!A39</f>
        <v>Oklahoma</v>
      </c>
      <c r="B39" s="18" t="s">
        <v>5280</v>
      </c>
      <c r="C39" s="10" t="s">
        <v>3386</v>
      </c>
    </row>
    <row r="40" spans="1:4">
      <c r="A40" t="str">
        <f>State!A40</f>
        <v>Oregon</v>
      </c>
      <c r="B40" s="10" t="s">
        <v>5281</v>
      </c>
      <c r="C40" s="10" t="s">
        <v>607</v>
      </c>
    </row>
    <row r="41" spans="1:4">
      <c r="A41" t="str">
        <f>State!A41</f>
        <v>Pennsylvania</v>
      </c>
      <c r="B41" s="89" t="s">
        <v>162</v>
      </c>
      <c r="C41" s="10" t="s">
        <v>3743</v>
      </c>
    </row>
    <row r="42" spans="1:4">
      <c r="A42" t="str">
        <f>State!A42</f>
        <v>Rhode Island</v>
      </c>
      <c r="B42" s="89" t="s">
        <v>476</v>
      </c>
      <c r="C42" s="10" t="s">
        <v>2347</v>
      </c>
      <c r="D42" s="91">
        <v>35385</v>
      </c>
    </row>
    <row r="43" spans="1:4">
      <c r="A43" t="str">
        <f>State!A43</f>
        <v>South Carolina</v>
      </c>
      <c r="B43" s="89" t="s">
        <v>879</v>
      </c>
      <c r="C43" s="10" t="s">
        <v>1542</v>
      </c>
    </row>
    <row r="44" spans="1:4">
      <c r="A44" t="str">
        <f>State!A44</f>
        <v>South Dakota</v>
      </c>
      <c r="B44" s="10" t="s">
        <v>5090</v>
      </c>
      <c r="C44" s="10" t="s">
        <v>3161</v>
      </c>
    </row>
    <row r="45" spans="1:4">
      <c r="A45" t="str">
        <f>State!A45</f>
        <v>Tennessee</v>
      </c>
      <c r="B45" s="89" t="s">
        <v>2516</v>
      </c>
      <c r="C45" s="10" t="s">
        <v>3935</v>
      </c>
    </row>
    <row r="46" spans="1:4">
      <c r="A46" t="str">
        <f>State!A46</f>
        <v>Texas</v>
      </c>
      <c r="B46" s="89" t="s">
        <v>2013</v>
      </c>
      <c r="C46" s="10" t="s">
        <v>3936</v>
      </c>
    </row>
    <row r="47" spans="1:4">
      <c r="A47" t="str">
        <f>State!A47</f>
        <v>Utah</v>
      </c>
      <c r="B47" s="10" t="s">
        <v>2177</v>
      </c>
      <c r="C47" s="10" t="s">
        <v>3645</v>
      </c>
    </row>
    <row r="48" spans="1:4">
      <c r="A48" t="str">
        <f>State!A48</f>
        <v>Vermont</v>
      </c>
      <c r="B48" s="10" t="s">
        <v>5091</v>
      </c>
      <c r="C48" s="10" t="s">
        <v>3937</v>
      </c>
    </row>
    <row r="49" spans="1:4">
      <c r="A49" t="str">
        <f>State!A49</f>
        <v>Virginia</v>
      </c>
      <c r="B49" s="89" t="s">
        <v>1459</v>
      </c>
      <c r="C49" s="10" t="s">
        <v>901</v>
      </c>
      <c r="D49" s="91">
        <v>35385</v>
      </c>
    </row>
    <row r="50" spans="1:4">
      <c r="A50" t="str">
        <f>State!A50</f>
        <v>Washington</v>
      </c>
      <c r="B50" s="10" t="s">
        <v>5092</v>
      </c>
      <c r="C50" s="10" t="s">
        <v>3138</v>
      </c>
      <c r="D50" s="91">
        <v>35399</v>
      </c>
    </row>
    <row r="51" spans="1:4">
      <c r="A51" t="str">
        <f>State!A51</f>
        <v>West Virginia</v>
      </c>
      <c r="B51" s="10" t="s">
        <v>5093</v>
      </c>
      <c r="C51" s="10" t="s">
        <v>1311</v>
      </c>
    </row>
    <row r="52" spans="1:4">
      <c r="A52" t="str">
        <f>State!A52</f>
        <v>Wisconsin</v>
      </c>
      <c r="B52" s="89" t="s">
        <v>3385</v>
      </c>
      <c r="C52" s="10" t="s">
        <v>3452</v>
      </c>
      <c r="D52" s="91">
        <v>35559</v>
      </c>
    </row>
    <row r="53" spans="1:4">
      <c r="A53" t="str">
        <f>State!A53</f>
        <v>Wyoming</v>
      </c>
      <c r="B53" s="89" t="s">
        <v>2071</v>
      </c>
      <c r="C53" s="10" t="s">
        <v>3660</v>
      </c>
    </row>
  </sheetData>
  <phoneticPr fontId="9"/>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selection activeCell="D23" sqref="D23"/>
    </sheetView>
  </sheetViews>
  <sheetFormatPr baseColWidth="10" defaultRowHeight="13" x14ac:dyDescent="0"/>
  <cols>
    <col min="2" max="2" width="6.28515625" bestFit="1" customWidth="1"/>
  </cols>
  <sheetData>
    <row r="1" spans="1:4">
      <c r="A1" s="124" t="s">
        <v>3135</v>
      </c>
      <c r="B1" s="124" t="s">
        <v>5273</v>
      </c>
      <c r="C1" s="124" t="s">
        <v>3288</v>
      </c>
      <c r="D1" s="124" t="s">
        <v>5307</v>
      </c>
    </row>
    <row r="2" spans="1:4">
      <c r="A2" s="119">
        <v>36383</v>
      </c>
      <c r="B2">
        <v>1.1000000000000001</v>
      </c>
      <c r="C2" t="s">
        <v>3164</v>
      </c>
      <c r="D2" t="s">
        <v>5149</v>
      </c>
    </row>
    <row r="3" spans="1:4">
      <c r="A3" s="119">
        <v>36383</v>
      </c>
      <c r="B3">
        <v>1.1000000000000001</v>
      </c>
      <c r="C3" t="s">
        <v>2821</v>
      </c>
      <c r="D3" t="s">
        <v>5148</v>
      </c>
    </row>
    <row r="4" spans="1:4">
      <c r="A4" s="119">
        <v>36383</v>
      </c>
      <c r="B4">
        <v>1.1000000000000001</v>
      </c>
      <c r="C4" t="s">
        <v>4290</v>
      </c>
      <c r="D4" t="s">
        <v>5228</v>
      </c>
    </row>
    <row r="5" spans="1:4">
      <c r="A5" s="119">
        <v>36383</v>
      </c>
      <c r="B5">
        <v>1.1000000000000001</v>
      </c>
      <c r="C5" t="s">
        <v>1806</v>
      </c>
      <c r="D5" t="s">
        <v>5095</v>
      </c>
    </row>
    <row r="6" spans="1:4">
      <c r="A6" s="119">
        <v>36383</v>
      </c>
      <c r="B6">
        <v>1.1000000000000001</v>
      </c>
      <c r="D6" t="s">
        <v>5094</v>
      </c>
    </row>
    <row r="7" spans="1:4">
      <c r="A7" s="119">
        <v>36641</v>
      </c>
      <c r="B7">
        <v>1.2</v>
      </c>
      <c r="C7" t="s">
        <v>2274</v>
      </c>
      <c r="D7" t="s">
        <v>82</v>
      </c>
    </row>
    <row r="8" spans="1:4">
      <c r="A8" s="119">
        <v>36641</v>
      </c>
      <c r="B8">
        <v>1.2</v>
      </c>
      <c r="C8" t="s">
        <v>397</v>
      </c>
      <c r="D8" t="s">
        <v>83</v>
      </c>
    </row>
    <row r="9" spans="1:4">
      <c r="A9" s="119">
        <v>36641</v>
      </c>
      <c r="B9">
        <v>1.2</v>
      </c>
      <c r="C9" t="s">
        <v>397</v>
      </c>
      <c r="D9" t="s">
        <v>103</v>
      </c>
    </row>
    <row r="10" spans="1:4">
      <c r="A10" s="119">
        <v>36641</v>
      </c>
      <c r="B10">
        <v>1.2</v>
      </c>
      <c r="C10" t="s">
        <v>397</v>
      </c>
      <c r="D10" t="s">
        <v>104</v>
      </c>
    </row>
    <row r="11" spans="1:4">
      <c r="A11" s="119">
        <v>36641</v>
      </c>
      <c r="B11">
        <v>1.2</v>
      </c>
      <c r="C11" t="s">
        <v>397</v>
      </c>
      <c r="D11" t="s">
        <v>105</v>
      </c>
    </row>
    <row r="12" spans="1:4">
      <c r="A12" s="119">
        <v>36641</v>
      </c>
      <c r="B12">
        <v>1.2</v>
      </c>
      <c r="C12" t="s">
        <v>397</v>
      </c>
      <c r="D12" t="s">
        <v>174</v>
      </c>
    </row>
    <row r="13" spans="1:4">
      <c r="A13" s="119">
        <v>36641</v>
      </c>
      <c r="B13">
        <v>1.2</v>
      </c>
      <c r="C13" t="s">
        <v>2625</v>
      </c>
      <c r="D13" t="s">
        <v>175</v>
      </c>
    </row>
    <row r="14" spans="1:4">
      <c r="A14" s="119">
        <v>36641</v>
      </c>
      <c r="B14">
        <v>1.2</v>
      </c>
      <c r="C14" t="s">
        <v>2625</v>
      </c>
      <c r="D14" t="s">
        <v>176</v>
      </c>
    </row>
    <row r="15" spans="1:4">
      <c r="A15" s="119">
        <v>36641</v>
      </c>
      <c r="B15">
        <v>1.2</v>
      </c>
      <c r="C15" t="s">
        <v>2528</v>
      </c>
      <c r="D15" t="s">
        <v>179</v>
      </c>
    </row>
    <row r="16" spans="1:4">
      <c r="A16" s="119">
        <v>36641</v>
      </c>
      <c r="B16">
        <v>1.2</v>
      </c>
      <c r="C16" t="s">
        <v>1982</v>
      </c>
      <c r="D16" t="s">
        <v>0</v>
      </c>
    </row>
    <row r="17" spans="1:4">
      <c r="A17" s="119">
        <v>36641</v>
      </c>
      <c r="B17">
        <v>1.2</v>
      </c>
      <c r="C17" t="s">
        <v>177</v>
      </c>
      <c r="D17" t="s">
        <v>178</v>
      </c>
    </row>
    <row r="18" spans="1:4">
      <c r="A18" s="119">
        <v>40128</v>
      </c>
      <c r="B18">
        <v>1.3</v>
      </c>
      <c r="C18" t="s">
        <v>5308</v>
      </c>
      <c r="D18" t="s">
        <v>5310</v>
      </c>
    </row>
    <row r="19" spans="1:4">
      <c r="A19" s="119">
        <v>40128</v>
      </c>
      <c r="B19">
        <v>1.3</v>
      </c>
      <c r="C19" t="s">
        <v>5308</v>
      </c>
      <c r="D19" t="s">
        <v>5309</v>
      </c>
    </row>
    <row r="20" spans="1:4">
      <c r="A20" s="119">
        <v>40128</v>
      </c>
      <c r="B20">
        <v>1.3</v>
      </c>
      <c r="C20" t="s">
        <v>397</v>
      </c>
      <c r="D20" t="s">
        <v>5322</v>
      </c>
    </row>
    <row r="21" spans="1:4">
      <c r="A21" s="119">
        <v>40128</v>
      </c>
      <c r="B21">
        <v>1.3</v>
      </c>
      <c r="C21" t="s">
        <v>397</v>
      </c>
      <c r="D21" t="s">
        <v>5323</v>
      </c>
    </row>
    <row r="22" spans="1:4">
      <c r="A22" s="119">
        <v>40128</v>
      </c>
      <c r="B22">
        <v>1.3</v>
      </c>
      <c r="C22" t="s">
        <v>397</v>
      </c>
      <c r="D22" t="s">
        <v>5325</v>
      </c>
    </row>
  </sheetData>
  <phoneticPr fontId="9"/>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Copyright</vt:lpstr>
      <vt:lpstr>State</vt:lpstr>
      <vt:lpstr>County</vt:lpstr>
      <vt:lpstr>Town</vt:lpstr>
      <vt:lpstr>Graphs</vt:lpstr>
      <vt:lpstr>Party</vt:lpstr>
      <vt:lpstr>Statistics</vt:lpstr>
      <vt:lpstr>Turnout</vt:lpstr>
      <vt:lpstr>Candidates</vt:lpstr>
      <vt:lpstr>Notes</vt:lpstr>
      <vt:lpstr>Data Sources</vt:lpstr>
      <vt:lpstr>Update Log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cp:keywords/>
  <cp:lastModifiedBy>Dave Leip</cp:lastModifiedBy>
  <dcterms:created xsi:type="dcterms:W3CDTF">1999-02-06T16:15:59Z</dcterms:created>
  <dcterms:modified xsi:type="dcterms:W3CDTF">2013-11-26T01:19:08Z</dcterms:modified>
</cp:coreProperties>
</file>